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https://d.docs.live.net/23d11585d4b9cada/Documentos/PERSONAL/2. TRABAJO/2026/INDER/03. CM/CM-008-2026 INT. SINTETICAS 3/8. CIERRE-EVALUACIÓN-ADJUDICACIÓN/2. FINAL/"/>
    </mc:Choice>
  </mc:AlternateContent>
  <xr:revisionPtr revIDLastSave="16" documentId="8_{B45A0026-3326-4343-8AD1-696528B5FC55}" xr6:coauthVersionLast="47" xr6:coauthVersionMax="47" xr10:uidLastSave="{DEA62FED-4761-4214-B438-8D3370B4E622}"/>
  <bookViews>
    <workbookView xWindow="-110" yWindow="-110" windowWidth="38620" windowHeight="21220" activeTab="3" xr2:uid="{51BBB73A-13FF-422B-95FE-AEC4D57F6740}"/>
  </bookViews>
  <sheets>
    <sheet name="INFORME" sheetId="1" r:id="rId1"/>
    <sheet name="R. PUNTAJES" sheetId="2" r:id="rId2"/>
    <sheet name="P. EXP" sheetId="3" r:id="rId3"/>
    <sheet name="RESUMEN" sheetId="4" r:id="rId4"/>
  </sheets>
  <definedNames>
    <definedName name="_Fill" hidden="1">#REF!</definedName>
    <definedName name="_xlnm._FilterDatabase" localSheetId="0" hidden="1">INFORME!$A$8:$C$25403</definedName>
    <definedName name="_xlnm._FilterDatabase" localSheetId="1" hidden="1">'R. PUNTAJES'!$C$12:$R$213</definedName>
    <definedName name="_xlnm._FilterDatabase" hidden="1">#REF!</definedName>
    <definedName name="A"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AASS"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_xlnm.Print_Area" localSheetId="0">INFORME!$D$1:$M$1632</definedName>
    <definedName name="_xlnm.Print_Area" localSheetId="2">'P. EXP'!$A$1:$U$253</definedName>
    <definedName name="_xlnm.Print_Area" localSheetId="1">'R. PUNTAJES'!$A$10:$S$219</definedName>
    <definedName name="COMPLEJIDAD">#REF!</definedName>
    <definedName name="ESTADO">'R. PUNTAJES'!$G$11</definedName>
    <definedName name="ExEspDir">#REF!</definedName>
    <definedName name="ExEspRes">#REF!</definedName>
    <definedName name="ExGenDir">#REF!</definedName>
    <definedName name="ExGenRes">#REF!</definedName>
    <definedName name="fcierre">#REF!</definedName>
    <definedName name="FcierreO">#REF!</definedName>
    <definedName name="FORMULARIO" hidden="1">#REF!</definedName>
    <definedName name="MOBILIARIO">#REF!</definedName>
    <definedName name="PDISC">#REF!</definedName>
    <definedName name="PECONO">#REF!</definedName>
    <definedName name="PEEMUJ">#REF!</definedName>
    <definedName name="PEQUIPO">#REF!</definedName>
    <definedName name="PerfDirect">#REF!</definedName>
    <definedName name="PerfResid">#REF!</definedName>
    <definedName name="PFASOS">#REF!</definedName>
    <definedName name="PFSOSTE">#REF!</definedName>
    <definedName name="PINNAL">#REF!</definedName>
    <definedName name="PMIPYME">#REF!</definedName>
    <definedName name="POESPEC">#REF!</definedName>
    <definedName name="POSMMLV">#REF!</definedName>
    <definedName name="q" hidden="1">{"via1",#N/A,TRUE,"general";"via2",#N/A,TRUE,"general";"via3",#N/A,TRUE,"general"}</definedName>
    <definedName name="sdfasdf" hidden="1">#REF!</definedName>
    <definedName name="Swvu.TAB1." hidden="1">#REF!</definedName>
    <definedName name="Swvu.TAB2." hidden="1">#REF!</definedName>
    <definedName name="Swvu.TAB3." hidden="1">#REF!</definedName>
    <definedName name="Swvu.TAB4." hidden="1">#REF!</definedName>
    <definedName name="Swvu.TAB5." hidden="1">#REF!</definedName>
    <definedName name="TPosDir">#REF!</definedName>
    <definedName name="TPosRe">#REF!</definedName>
    <definedName name="VTEREQ">#REF!</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6" i="4" l="1"/>
  <c r="D6" i="4"/>
  <c r="E6" i="4"/>
  <c r="C7" i="4"/>
  <c r="D7" i="4"/>
  <c r="E7" i="4"/>
  <c r="C8" i="4"/>
  <c r="D8" i="4"/>
  <c r="E8" i="4"/>
  <c r="C9" i="4"/>
  <c r="D9" i="4"/>
  <c r="E9" i="4"/>
  <c r="C10" i="4"/>
  <c r="D10" i="4"/>
  <c r="E10" i="4"/>
  <c r="C11" i="4"/>
  <c r="D11" i="4"/>
  <c r="E11" i="4"/>
  <c r="C12" i="4"/>
  <c r="D12" i="4"/>
  <c r="E12" i="4"/>
  <c r="C13" i="4"/>
  <c r="D13" i="4"/>
  <c r="E13" i="4"/>
  <c r="C14" i="4"/>
  <c r="D14" i="4"/>
  <c r="E14" i="4"/>
  <c r="C15" i="4"/>
  <c r="D15" i="4"/>
  <c r="E15" i="4"/>
  <c r="C16" i="4"/>
  <c r="D16" i="4"/>
  <c r="E16" i="4"/>
  <c r="C17" i="4"/>
  <c r="D17" i="4"/>
  <c r="E17" i="4"/>
  <c r="E5" i="4"/>
  <c r="D5" i="4"/>
  <c r="C5" i="4"/>
  <c r="M242" i="3" l="1"/>
  <c r="L242" i="3" s="1"/>
  <c r="B242" i="3" s="1"/>
  <c r="J242" i="3"/>
  <c r="M241" i="3"/>
  <c r="L241" i="3" s="1"/>
  <c r="B241" i="3" s="1"/>
  <c r="J241" i="3"/>
  <c r="M240" i="3"/>
  <c r="L240" i="3" s="1"/>
  <c r="B240" i="3" s="1"/>
  <c r="J240" i="3"/>
  <c r="M239" i="3"/>
  <c r="L239" i="3" s="1"/>
  <c r="B239" i="3" s="1"/>
  <c r="J239" i="3"/>
  <c r="J238" i="3"/>
  <c r="J237" i="3"/>
  <c r="J236" i="3"/>
  <c r="M235" i="3"/>
  <c r="L235" i="3" s="1"/>
  <c r="B235" i="3" s="1"/>
  <c r="J235" i="3"/>
  <c r="M234" i="3"/>
  <c r="L234" i="3" s="1"/>
  <c r="B234" i="3" s="1"/>
  <c r="J234" i="3"/>
  <c r="M233" i="3"/>
  <c r="L233" i="3" s="1"/>
  <c r="B233" i="3" s="1"/>
  <c r="J233" i="3"/>
  <c r="J232" i="3"/>
  <c r="J231" i="3"/>
  <c r="M230" i="3"/>
  <c r="L230" i="3" s="1"/>
  <c r="B230" i="3" s="1"/>
  <c r="J230" i="3"/>
  <c r="J229" i="3"/>
  <c r="M229" i="3"/>
  <c r="L229" i="3" s="1"/>
  <c r="B229" i="3" s="1"/>
  <c r="G228" i="3"/>
  <c r="J228" i="3"/>
  <c r="J227" i="3"/>
  <c r="M226" i="3"/>
  <c r="L226" i="3" s="1"/>
  <c r="B226" i="3" s="1"/>
  <c r="J226" i="3"/>
  <c r="M225" i="3"/>
  <c r="L225" i="3" s="1"/>
  <c r="B225" i="3" s="1"/>
  <c r="J225" i="3"/>
  <c r="M224" i="3"/>
  <c r="L224" i="3" s="1"/>
  <c r="B224" i="3" s="1"/>
  <c r="J224" i="3"/>
  <c r="M223" i="3"/>
  <c r="L223" i="3" s="1"/>
  <c r="B223" i="3" s="1"/>
  <c r="J223" i="3"/>
  <c r="J222" i="3"/>
  <c r="G221" i="3"/>
  <c r="J221" i="3"/>
  <c r="J220" i="3"/>
  <c r="M219" i="3"/>
  <c r="L219" i="3" s="1"/>
  <c r="B219" i="3" s="1"/>
  <c r="J219" i="3"/>
  <c r="M218" i="3"/>
  <c r="L218" i="3" s="1"/>
  <c r="B218" i="3" s="1"/>
  <c r="J218" i="3"/>
  <c r="J217" i="3"/>
  <c r="M217" i="3"/>
  <c r="L217" i="3" s="1"/>
  <c r="B217" i="3" s="1"/>
  <c r="J216" i="3"/>
  <c r="M216" i="3"/>
  <c r="L216" i="3" s="1"/>
  <c r="B216" i="3" s="1"/>
  <c r="J215" i="3"/>
  <c r="M214" i="3"/>
  <c r="L214" i="3" s="1"/>
  <c r="B214" i="3" s="1"/>
  <c r="J214" i="3"/>
  <c r="M213" i="3"/>
  <c r="L213" i="3" s="1"/>
  <c r="B213" i="3" s="1"/>
  <c r="J213" i="3"/>
  <c r="L212" i="3"/>
  <c r="B212" i="3" s="1"/>
  <c r="M212" i="3"/>
  <c r="J212" i="3"/>
  <c r="J211" i="3"/>
  <c r="M211" i="3"/>
  <c r="L211" i="3" s="1"/>
  <c r="B211" i="3" s="1"/>
  <c r="M210" i="3"/>
  <c r="L210" i="3" s="1"/>
  <c r="B210" i="3" s="1"/>
  <c r="J210" i="3"/>
  <c r="M209" i="3"/>
  <c r="L209" i="3" s="1"/>
  <c r="J209" i="3"/>
  <c r="B209" i="3"/>
  <c r="M208" i="3"/>
  <c r="L208" i="3" s="1"/>
  <c r="B208" i="3" s="1"/>
  <c r="J208" i="3"/>
  <c r="M207" i="3"/>
  <c r="L207" i="3" s="1"/>
  <c r="B207" i="3" s="1"/>
  <c r="J207" i="3"/>
  <c r="M206" i="3"/>
  <c r="L206" i="3" s="1"/>
  <c r="B206" i="3" s="1"/>
  <c r="G206" i="3"/>
  <c r="J206" i="3"/>
  <c r="G205" i="3"/>
  <c r="J205" i="3"/>
  <c r="J204" i="3"/>
  <c r="M203" i="3"/>
  <c r="L203" i="3" s="1"/>
  <c r="B203" i="3" s="1"/>
  <c r="J203" i="3"/>
  <c r="M202" i="3"/>
  <c r="L202" i="3" s="1"/>
  <c r="B202" i="3" s="1"/>
  <c r="J202" i="3"/>
  <c r="J201" i="3"/>
  <c r="M201" i="3"/>
  <c r="L201" i="3" s="1"/>
  <c r="B201" i="3" s="1"/>
  <c r="J200" i="3"/>
  <c r="M200" i="3"/>
  <c r="L200" i="3" s="1"/>
  <c r="B200" i="3" s="1"/>
  <c r="J199" i="3"/>
  <c r="M198" i="3"/>
  <c r="L198" i="3" s="1"/>
  <c r="B198" i="3" s="1"/>
  <c r="J198" i="3"/>
  <c r="M197" i="3"/>
  <c r="L197" i="3" s="1"/>
  <c r="B197" i="3" s="1"/>
  <c r="J197" i="3"/>
  <c r="M196" i="3"/>
  <c r="L196" i="3" s="1"/>
  <c r="B196" i="3" s="1"/>
  <c r="H196" i="3"/>
  <c r="J196" i="3"/>
  <c r="L195" i="3"/>
  <c r="B195" i="3" s="1"/>
  <c r="M195" i="3"/>
  <c r="J195" i="3"/>
  <c r="M194" i="3"/>
  <c r="L194" i="3" s="1"/>
  <c r="B194" i="3" s="1"/>
  <c r="J194" i="3"/>
  <c r="M193" i="3"/>
  <c r="L193" i="3" s="1"/>
  <c r="B193" i="3" s="1"/>
  <c r="J193" i="3"/>
  <c r="M192" i="3"/>
  <c r="L192" i="3" s="1"/>
  <c r="B192" i="3" s="1"/>
  <c r="J192" i="3"/>
  <c r="M191" i="3"/>
  <c r="L191" i="3" s="1"/>
  <c r="B191" i="3" s="1"/>
  <c r="J191" i="3"/>
  <c r="M190" i="3"/>
  <c r="L190" i="3"/>
  <c r="B190" i="3" s="1"/>
  <c r="H190" i="3"/>
  <c r="G190" i="3"/>
  <c r="J190" i="3"/>
  <c r="H189" i="3"/>
  <c r="G189" i="3"/>
  <c r="J189" i="3"/>
  <c r="J188" i="3"/>
  <c r="M187" i="3"/>
  <c r="L187" i="3" s="1"/>
  <c r="B187" i="3" s="1"/>
  <c r="J187" i="3"/>
  <c r="J186" i="3"/>
  <c r="M185" i="3"/>
  <c r="L185" i="3" s="1"/>
  <c r="B185" i="3" s="1"/>
  <c r="J185" i="3"/>
  <c r="H184" i="3"/>
  <c r="G184" i="3"/>
  <c r="M184" i="3"/>
  <c r="L184" i="3" s="1"/>
  <c r="B184" i="3" s="1"/>
  <c r="J184" i="3"/>
  <c r="J183" i="3"/>
  <c r="M182" i="3"/>
  <c r="L182" i="3" s="1"/>
  <c r="J182" i="3"/>
  <c r="B182" i="3"/>
  <c r="J181" i="3"/>
  <c r="M181" i="3"/>
  <c r="L181" i="3" s="1"/>
  <c r="B181" i="3" s="1"/>
  <c r="M180" i="3"/>
  <c r="L180" i="3" s="1"/>
  <c r="B180" i="3" s="1"/>
  <c r="J180" i="3"/>
  <c r="J179" i="3"/>
  <c r="G179" i="3"/>
  <c r="M178" i="3"/>
  <c r="L178" i="3" s="1"/>
  <c r="B178" i="3" s="1"/>
  <c r="J178" i="3"/>
  <c r="M177" i="3"/>
  <c r="L177" i="3" s="1"/>
  <c r="B177" i="3" s="1"/>
  <c r="J177" i="3"/>
  <c r="N176" i="3"/>
  <c r="M176" i="3"/>
  <c r="L176" i="3" s="1"/>
  <c r="B176" i="3" s="1"/>
  <c r="J176" i="3"/>
  <c r="M175" i="3"/>
  <c r="L175" i="3" s="1"/>
  <c r="B175" i="3" s="1"/>
  <c r="J175" i="3"/>
  <c r="M174" i="3"/>
  <c r="L174" i="3" s="1"/>
  <c r="B174" i="3" s="1"/>
  <c r="J174" i="3"/>
  <c r="J173" i="3"/>
  <c r="J172" i="3"/>
  <c r="M171" i="3"/>
  <c r="L171" i="3" s="1"/>
  <c r="B171" i="3" s="1"/>
  <c r="J171" i="3"/>
  <c r="M170" i="3"/>
  <c r="L170" i="3" s="1"/>
  <c r="B170" i="3" s="1"/>
  <c r="J170" i="3"/>
  <c r="N169" i="3"/>
  <c r="J169" i="3"/>
  <c r="M168" i="3"/>
  <c r="L168" i="3" s="1"/>
  <c r="B168" i="3" s="1"/>
  <c r="J168" i="3"/>
  <c r="J167" i="3"/>
  <c r="M166" i="3"/>
  <c r="L166" i="3" s="1"/>
  <c r="B166" i="3" s="1"/>
  <c r="J166" i="3"/>
  <c r="M165" i="3"/>
  <c r="L165" i="3" s="1"/>
  <c r="B165" i="3" s="1"/>
  <c r="J165" i="3"/>
  <c r="M164" i="3"/>
  <c r="L164" i="3" s="1"/>
  <c r="B164" i="3" s="1"/>
  <c r="J164" i="3"/>
  <c r="J163" i="3"/>
  <c r="G162" i="3"/>
  <c r="M162" i="3"/>
  <c r="L162" i="3" s="1"/>
  <c r="B162" i="3" s="1"/>
  <c r="J162" i="3"/>
  <c r="M161" i="3"/>
  <c r="L161" i="3" s="1"/>
  <c r="B161" i="3" s="1"/>
  <c r="J161" i="3"/>
  <c r="N160" i="3"/>
  <c r="M160" i="3"/>
  <c r="L160" i="3" s="1"/>
  <c r="B160" i="3" s="1"/>
  <c r="J160" i="3"/>
  <c r="M159" i="3"/>
  <c r="L159" i="3" s="1"/>
  <c r="B159" i="3" s="1"/>
  <c r="J159" i="3"/>
  <c r="M158" i="3"/>
  <c r="L158" i="3" s="1"/>
  <c r="B158" i="3" s="1"/>
  <c r="H158" i="3"/>
  <c r="G158" i="3"/>
  <c r="J158" i="3"/>
  <c r="J157" i="3"/>
  <c r="J156" i="3"/>
  <c r="M155" i="3"/>
  <c r="L155" i="3" s="1"/>
  <c r="B155" i="3" s="1"/>
  <c r="J155" i="3"/>
  <c r="J154" i="3"/>
  <c r="N153" i="3"/>
  <c r="J153" i="3"/>
  <c r="N152" i="3"/>
  <c r="H152" i="3"/>
  <c r="M152" i="3"/>
  <c r="L152" i="3" s="1"/>
  <c r="B152" i="3" s="1"/>
  <c r="J152" i="3"/>
  <c r="J151" i="3"/>
  <c r="M150" i="3"/>
  <c r="L150" i="3" s="1"/>
  <c r="B150" i="3" s="1"/>
  <c r="J150" i="3"/>
  <c r="J149" i="3"/>
  <c r="M149" i="3"/>
  <c r="L149" i="3" s="1"/>
  <c r="B149" i="3" s="1"/>
  <c r="J148" i="3"/>
  <c r="J147" i="3"/>
  <c r="M146" i="3"/>
  <c r="L146" i="3" s="1"/>
  <c r="B146" i="3" s="1"/>
  <c r="J146" i="3"/>
  <c r="M145" i="3"/>
  <c r="L145" i="3" s="1"/>
  <c r="B145" i="3" s="1"/>
  <c r="J145" i="3"/>
  <c r="J144" i="3"/>
  <c r="J143" i="3"/>
  <c r="M142" i="3"/>
  <c r="L142" i="3" s="1"/>
  <c r="B142" i="3" s="1"/>
  <c r="H142" i="3"/>
  <c r="J142" i="3"/>
  <c r="M141" i="3"/>
  <c r="L141" i="3" s="1"/>
  <c r="B141" i="3" s="1"/>
  <c r="N141" i="3"/>
  <c r="J141" i="3"/>
  <c r="J140" i="3"/>
  <c r="J139" i="3"/>
  <c r="M138" i="3"/>
  <c r="L138" i="3" s="1"/>
  <c r="B138" i="3" s="1"/>
  <c r="J138" i="3"/>
  <c r="J137" i="3"/>
  <c r="J136" i="3"/>
  <c r="M136" i="3"/>
  <c r="L136" i="3" s="1"/>
  <c r="B136" i="3" s="1"/>
  <c r="J135" i="3"/>
  <c r="L134" i="3"/>
  <c r="B134" i="3" s="1"/>
  <c r="M134" i="3"/>
  <c r="J134" i="3"/>
  <c r="J133" i="3"/>
  <c r="M132" i="3"/>
  <c r="L132" i="3" s="1"/>
  <c r="B132" i="3" s="1"/>
  <c r="J132" i="3"/>
  <c r="J131" i="3"/>
  <c r="J130" i="3"/>
  <c r="M129" i="3"/>
  <c r="L129" i="3" s="1"/>
  <c r="B129" i="3" s="1"/>
  <c r="N129" i="3"/>
  <c r="J129" i="3"/>
  <c r="M128" i="3"/>
  <c r="L128" i="3" s="1"/>
  <c r="J128" i="3"/>
  <c r="B128" i="3"/>
  <c r="J127" i="3"/>
  <c r="J126" i="3"/>
  <c r="J125" i="3"/>
  <c r="M125" i="3"/>
  <c r="L125" i="3" s="1"/>
  <c r="B125" i="3" s="1"/>
  <c r="M124" i="3"/>
  <c r="L124" i="3" s="1"/>
  <c r="B124" i="3" s="1"/>
  <c r="J124" i="3"/>
  <c r="M123" i="3"/>
  <c r="L123" i="3" s="1"/>
  <c r="B123" i="3" s="1"/>
  <c r="J123" i="3"/>
  <c r="J122" i="3"/>
  <c r="J121" i="3"/>
  <c r="H121" i="3"/>
  <c r="J120" i="3"/>
  <c r="M119" i="3"/>
  <c r="L119" i="3" s="1"/>
  <c r="J119" i="3"/>
  <c r="B119" i="3"/>
  <c r="M118" i="3"/>
  <c r="L118" i="3" s="1"/>
  <c r="B118" i="3" s="1"/>
  <c r="J118" i="3"/>
  <c r="J117" i="3"/>
  <c r="M116" i="3"/>
  <c r="L116" i="3" s="1"/>
  <c r="B116" i="3" s="1"/>
  <c r="G116" i="3"/>
  <c r="J116" i="3"/>
  <c r="M115" i="3"/>
  <c r="L115" i="3" s="1"/>
  <c r="B115" i="3" s="1"/>
  <c r="J115" i="3"/>
  <c r="M114" i="3"/>
  <c r="L114" i="3" s="1"/>
  <c r="B114" i="3" s="1"/>
  <c r="J114" i="3"/>
  <c r="M113" i="3"/>
  <c r="L113" i="3" s="1"/>
  <c r="B113" i="3" s="1"/>
  <c r="N113" i="3"/>
  <c r="J113" i="3"/>
  <c r="M112" i="3"/>
  <c r="L112" i="3" s="1"/>
  <c r="B112" i="3" s="1"/>
  <c r="J112" i="3"/>
  <c r="M111" i="3"/>
  <c r="L111" i="3" s="1"/>
  <c r="B111" i="3" s="1"/>
  <c r="J111" i="3"/>
  <c r="J110" i="3"/>
  <c r="H110" i="3"/>
  <c r="G110" i="3"/>
  <c r="M110" i="3"/>
  <c r="L110" i="3" s="1"/>
  <c r="B110" i="3" s="1"/>
  <c r="J109" i="3"/>
  <c r="M108" i="3"/>
  <c r="L108" i="3" s="1"/>
  <c r="B108" i="3" s="1"/>
  <c r="J108" i="3"/>
  <c r="M107" i="3"/>
  <c r="L107" i="3" s="1"/>
  <c r="B107" i="3" s="1"/>
  <c r="J107" i="3"/>
  <c r="M106" i="3"/>
  <c r="L106" i="3" s="1"/>
  <c r="B106" i="3" s="1"/>
  <c r="H106" i="3"/>
  <c r="J106" i="3"/>
  <c r="J105" i="3"/>
  <c r="J104" i="3"/>
  <c r="M103" i="3"/>
  <c r="L103" i="3" s="1"/>
  <c r="B103" i="3" s="1"/>
  <c r="J103" i="3"/>
  <c r="M102" i="3"/>
  <c r="L102" i="3" s="1"/>
  <c r="B102" i="3" s="1"/>
  <c r="J102" i="3"/>
  <c r="N101" i="3"/>
  <c r="J101" i="3"/>
  <c r="M100" i="3"/>
  <c r="L100" i="3" s="1"/>
  <c r="B100" i="3" s="1"/>
  <c r="J100" i="3"/>
  <c r="J99" i="3"/>
  <c r="G99" i="3"/>
  <c r="M99" i="3"/>
  <c r="L99" i="3" s="1"/>
  <c r="B99" i="3" s="1"/>
  <c r="M98" i="3"/>
  <c r="L98" i="3" s="1"/>
  <c r="B98" i="3" s="1"/>
  <c r="J98" i="3"/>
  <c r="M97" i="3"/>
  <c r="L97" i="3" s="1"/>
  <c r="B97" i="3" s="1"/>
  <c r="J97" i="3"/>
  <c r="J96" i="3"/>
  <c r="M95" i="3"/>
  <c r="L95" i="3" s="1"/>
  <c r="B95" i="3" s="1"/>
  <c r="J95" i="3"/>
  <c r="M94" i="3"/>
  <c r="L94" i="3" s="1"/>
  <c r="B94" i="3" s="1"/>
  <c r="J94" i="3"/>
  <c r="J93" i="3"/>
  <c r="N92" i="3"/>
  <c r="M92" i="3"/>
  <c r="L92" i="3" s="1"/>
  <c r="J92" i="3"/>
  <c r="B92" i="3"/>
  <c r="M91" i="3"/>
  <c r="L91" i="3" s="1"/>
  <c r="B91" i="3" s="1"/>
  <c r="J91" i="3"/>
  <c r="M90" i="3"/>
  <c r="L90" i="3" s="1"/>
  <c r="B90" i="3" s="1"/>
  <c r="J90" i="3"/>
  <c r="J89" i="3"/>
  <c r="J88" i="3"/>
  <c r="M87" i="3"/>
  <c r="L87" i="3" s="1"/>
  <c r="J87" i="3"/>
  <c r="B87" i="3"/>
  <c r="J86" i="3"/>
  <c r="J85" i="3"/>
  <c r="M84" i="3"/>
  <c r="L84" i="3" s="1"/>
  <c r="B84" i="3" s="1"/>
  <c r="J84" i="3"/>
  <c r="J83" i="3"/>
  <c r="J82" i="3"/>
  <c r="N81" i="3"/>
  <c r="J81" i="3"/>
  <c r="M80" i="3"/>
  <c r="L80" i="3" s="1"/>
  <c r="B80" i="3" s="1"/>
  <c r="J80" i="3"/>
  <c r="J79" i="3"/>
  <c r="M78" i="3"/>
  <c r="L78" i="3" s="1"/>
  <c r="B78" i="3" s="1"/>
  <c r="J78" i="3"/>
  <c r="J77" i="3"/>
  <c r="J76" i="3"/>
  <c r="J75" i="3"/>
  <c r="M74" i="3"/>
  <c r="L74" i="3" s="1"/>
  <c r="B74" i="3" s="1"/>
  <c r="J74" i="3"/>
  <c r="J73" i="3"/>
  <c r="N73" i="3"/>
  <c r="N72" i="3"/>
  <c r="M72" i="3"/>
  <c r="L72" i="3" s="1"/>
  <c r="B72" i="3" s="1"/>
  <c r="J72" i="3"/>
  <c r="J71" i="3"/>
  <c r="J70" i="3"/>
  <c r="M69" i="3"/>
  <c r="L69" i="3" s="1"/>
  <c r="B69" i="3" s="1"/>
  <c r="J69" i="3"/>
  <c r="M68" i="3"/>
  <c r="L68" i="3" s="1"/>
  <c r="B68" i="3" s="1"/>
  <c r="G68" i="3"/>
  <c r="J68" i="3"/>
  <c r="J67" i="3"/>
  <c r="M66" i="3"/>
  <c r="L66" i="3" s="1"/>
  <c r="B66" i="3" s="1"/>
  <c r="J66" i="3"/>
  <c r="M65" i="3"/>
  <c r="L65" i="3" s="1"/>
  <c r="B65" i="3" s="1"/>
  <c r="J65" i="3"/>
  <c r="J64" i="3"/>
  <c r="J63" i="3"/>
  <c r="J62" i="3"/>
  <c r="J61" i="3"/>
  <c r="M60" i="3"/>
  <c r="L60" i="3" s="1"/>
  <c r="B60" i="3" s="1"/>
  <c r="J60" i="3"/>
  <c r="J59" i="3"/>
  <c r="N58" i="3"/>
  <c r="M58" i="3"/>
  <c r="L58" i="3" s="1"/>
  <c r="B58" i="3" s="1"/>
  <c r="J58" i="3"/>
  <c r="H58" i="3"/>
  <c r="J57" i="3"/>
  <c r="N57" i="3"/>
  <c r="M56" i="3"/>
  <c r="L56" i="3" s="1"/>
  <c r="B56" i="3" s="1"/>
  <c r="J56" i="3"/>
  <c r="J55" i="3"/>
  <c r="J54" i="3"/>
  <c r="J53" i="3"/>
  <c r="J52" i="3"/>
  <c r="J51" i="3"/>
  <c r="J50" i="3"/>
  <c r="J49" i="3"/>
  <c r="J47" i="3"/>
  <c r="J46" i="3"/>
  <c r="J45" i="3"/>
  <c r="J44" i="3"/>
  <c r="J43" i="3"/>
  <c r="F15" i="3"/>
  <c r="F38" i="3" s="1"/>
  <c r="H14" i="3"/>
  <c r="H8" i="3"/>
  <c r="G8" i="3"/>
  <c r="F8" i="3"/>
  <c r="E8" i="3"/>
  <c r="D8" i="3"/>
  <c r="C8" i="3"/>
  <c r="H212" i="2"/>
  <c r="H211" i="2"/>
  <c r="H209" i="2"/>
  <c r="H206" i="2"/>
  <c r="H204" i="2"/>
  <c r="H203" i="2"/>
  <c r="H200" i="2"/>
  <c r="H188" i="2"/>
  <c r="H181" i="2"/>
  <c r="H178" i="2"/>
  <c r="H175" i="2"/>
  <c r="H165" i="2"/>
  <c r="H162" i="2"/>
  <c r="H161" i="2"/>
  <c r="H156" i="2"/>
  <c r="H154" i="2"/>
  <c r="H146" i="2"/>
  <c r="H135" i="2"/>
  <c r="H132" i="2"/>
  <c r="H130" i="2"/>
  <c r="H125" i="2"/>
  <c r="H124" i="2"/>
  <c r="H122" i="2"/>
  <c r="H119" i="2"/>
  <c r="H116" i="2"/>
  <c r="H112" i="2"/>
  <c r="H108" i="2"/>
  <c r="H106" i="2"/>
  <c r="H105" i="2"/>
  <c r="H104" i="2"/>
  <c r="H101" i="2"/>
  <c r="H99" i="2"/>
  <c r="H94" i="2"/>
  <c r="H93" i="2"/>
  <c r="H90" i="2"/>
  <c r="H87" i="2"/>
  <c r="H80" i="2"/>
  <c r="H78" i="2"/>
  <c r="H70" i="2"/>
  <c r="H68" i="2"/>
  <c r="H67" i="2"/>
  <c r="H61" i="2"/>
  <c r="H58" i="2"/>
  <c r="H52" i="2"/>
  <c r="H51" i="2"/>
  <c r="H48" i="2"/>
  <c r="H43" i="2"/>
  <c r="H42" i="2"/>
  <c r="H38" i="2"/>
  <c r="H34" i="2"/>
  <c r="H32" i="2"/>
  <c r="H28" i="2"/>
  <c r="H24" i="2"/>
  <c r="H14" i="2"/>
  <c r="R10" i="2"/>
  <c r="Q10" i="2"/>
  <c r="P10" i="2"/>
  <c r="O10" i="2"/>
  <c r="N10" i="2"/>
  <c r="M10" i="2"/>
  <c r="L10" i="2"/>
  <c r="K10" i="2"/>
  <c r="J10" i="2"/>
  <c r="I10" i="2"/>
  <c r="H10" i="2"/>
  <c r="G10" i="2"/>
  <c r="F10" i="2"/>
  <c r="E10" i="2"/>
  <c r="D10" i="2"/>
  <c r="C10" i="2"/>
  <c r="R9" i="2"/>
  <c r="Q9" i="2"/>
  <c r="P9" i="2"/>
  <c r="O9" i="2"/>
  <c r="N9" i="2"/>
  <c r="M9" i="2"/>
  <c r="L9" i="2"/>
  <c r="K9" i="2"/>
  <c r="J9" i="2"/>
  <c r="I9" i="2"/>
  <c r="H9" i="2"/>
  <c r="G9" i="2"/>
  <c r="F9" i="2"/>
  <c r="E9" i="2"/>
  <c r="D9" i="2"/>
  <c r="C9" i="2"/>
  <c r="B9" i="2"/>
  <c r="E25005" i="1"/>
  <c r="E25004" i="1"/>
  <c r="F25002" i="1"/>
  <c r="F25001" i="1"/>
  <c r="F25000" i="1"/>
  <c r="F24999" i="1"/>
  <c r="F24996" i="1"/>
  <c r="A24996" i="1"/>
  <c r="A24995" i="1" s="1"/>
  <c r="F24994" i="1"/>
  <c r="F24992" i="1"/>
  <c r="F24990" i="1"/>
  <c r="F24989" i="1"/>
  <c r="F24987" i="1"/>
  <c r="F24985" i="1"/>
  <c r="E24985" i="1"/>
  <c r="F24984" i="1"/>
  <c r="E24984" i="1"/>
  <c r="E24983" i="1"/>
  <c r="L24982" i="1"/>
  <c r="G24980" i="1"/>
  <c r="F24980" i="1"/>
  <c r="E24979" i="1"/>
  <c r="E24978" i="1"/>
  <c r="E24975" i="1"/>
  <c r="G24974" i="1"/>
  <c r="F24974" i="1"/>
  <c r="E24973" i="1"/>
  <c r="E24972" i="1"/>
  <c r="F24970" i="1"/>
  <c r="F24969" i="1"/>
  <c r="F24968" i="1"/>
  <c r="E24967" i="1"/>
  <c r="F24965" i="1"/>
  <c r="E24965" i="1"/>
  <c r="F24964" i="1"/>
  <c r="E24964" i="1"/>
  <c r="E24963" i="1"/>
  <c r="H24961" i="1"/>
  <c r="E24961" i="1"/>
  <c r="E24960" i="1"/>
  <c r="K24958" i="1"/>
  <c r="F24958" i="1"/>
  <c r="K24957" i="1"/>
  <c r="F24957" i="1"/>
  <c r="F24956" i="1"/>
  <c r="F24955" i="1"/>
  <c r="E24954" i="1"/>
  <c r="F24952" i="1"/>
  <c r="F24950" i="1"/>
  <c r="F24948" i="1"/>
  <c r="F24947" i="1"/>
  <c r="J24946" i="1"/>
  <c r="H24946" i="1"/>
  <c r="F24946" i="1"/>
  <c r="F24945" i="1"/>
  <c r="F24944" i="1"/>
  <c r="F24943" i="1"/>
  <c r="F24941" i="1"/>
  <c r="F24940" i="1"/>
  <c r="J24939" i="1"/>
  <c r="H24939" i="1"/>
  <c r="F24939" i="1"/>
  <c r="F24938" i="1"/>
  <c r="F24937" i="1"/>
  <c r="F24936" i="1"/>
  <c r="F24934" i="1"/>
  <c r="F24933" i="1"/>
  <c r="J24932" i="1"/>
  <c r="H24932" i="1"/>
  <c r="F24932" i="1"/>
  <c r="F24931" i="1"/>
  <c r="F24930" i="1"/>
  <c r="F24929" i="1"/>
  <c r="F24927" i="1"/>
  <c r="F24926" i="1"/>
  <c r="J24925" i="1"/>
  <c r="H24925" i="1"/>
  <c r="F24925" i="1"/>
  <c r="F24924" i="1"/>
  <c r="F24923" i="1"/>
  <c r="F24922" i="1"/>
  <c r="F24920" i="1"/>
  <c r="F24919" i="1"/>
  <c r="J24918" i="1"/>
  <c r="H24918" i="1"/>
  <c r="F24918" i="1"/>
  <c r="F24917" i="1"/>
  <c r="F24916" i="1"/>
  <c r="F24915" i="1"/>
  <c r="F24913" i="1"/>
  <c r="F24912" i="1"/>
  <c r="J24911" i="1"/>
  <c r="H24911" i="1"/>
  <c r="F24911" i="1"/>
  <c r="F24910" i="1"/>
  <c r="F24909" i="1"/>
  <c r="F24908" i="1"/>
  <c r="F24906" i="1"/>
  <c r="F24905" i="1"/>
  <c r="J24904" i="1"/>
  <c r="H24904" i="1"/>
  <c r="F24904" i="1"/>
  <c r="F24903" i="1"/>
  <c r="F24902" i="1"/>
  <c r="F24901" i="1"/>
  <c r="E24899" i="1"/>
  <c r="E24896" i="1"/>
  <c r="F24895" i="1"/>
  <c r="E24894" i="1"/>
  <c r="L24886" i="1"/>
  <c r="K24886" i="1"/>
  <c r="E24886" i="1"/>
  <c r="E24880" i="1"/>
  <c r="E24879" i="1"/>
  <c r="F24877" i="1"/>
  <c r="F24876" i="1"/>
  <c r="F24875" i="1"/>
  <c r="F24874" i="1"/>
  <c r="F24871" i="1"/>
  <c r="A24871" i="1"/>
  <c r="A24870" i="1" s="1"/>
  <c r="F24869" i="1"/>
  <c r="F24867" i="1"/>
  <c r="F24865" i="1"/>
  <c r="F24864" i="1"/>
  <c r="F24862" i="1"/>
  <c r="F24860" i="1"/>
  <c r="E24860" i="1"/>
  <c r="F24859" i="1"/>
  <c r="E24859" i="1"/>
  <c r="E24858" i="1"/>
  <c r="L24857" i="1"/>
  <c r="G24855" i="1"/>
  <c r="F24855" i="1"/>
  <c r="E24854" i="1"/>
  <c r="E24853" i="1"/>
  <c r="E24850" i="1"/>
  <c r="G24849" i="1"/>
  <c r="F24849" i="1"/>
  <c r="E24848" i="1"/>
  <c r="E24847" i="1"/>
  <c r="F24845" i="1"/>
  <c r="F24844" i="1"/>
  <c r="F24843" i="1"/>
  <c r="E24842" i="1"/>
  <c r="F24840" i="1"/>
  <c r="E24840" i="1"/>
  <c r="F24839" i="1"/>
  <c r="E24839" i="1"/>
  <c r="E24838" i="1"/>
  <c r="H24836" i="1"/>
  <c r="E24836" i="1"/>
  <c r="E24835" i="1"/>
  <c r="K24833" i="1"/>
  <c r="F24833" i="1"/>
  <c r="K24832" i="1"/>
  <c r="F24832" i="1"/>
  <c r="F24831" i="1"/>
  <c r="F24830" i="1"/>
  <c r="E24829" i="1"/>
  <c r="F24827" i="1"/>
  <c r="F24825" i="1"/>
  <c r="F24823" i="1"/>
  <c r="F24822" i="1"/>
  <c r="J24821" i="1"/>
  <c r="H24821" i="1"/>
  <c r="F24821" i="1"/>
  <c r="F24820" i="1"/>
  <c r="F24819" i="1"/>
  <c r="F24818" i="1"/>
  <c r="F24816" i="1"/>
  <c r="F24815" i="1"/>
  <c r="J24814" i="1"/>
  <c r="H24814" i="1"/>
  <c r="F24814" i="1"/>
  <c r="F24813" i="1"/>
  <c r="F24812" i="1"/>
  <c r="F24811" i="1"/>
  <c r="F24809" i="1"/>
  <c r="F24808" i="1"/>
  <c r="J24807" i="1"/>
  <c r="H24807" i="1"/>
  <c r="F24807" i="1"/>
  <c r="F24806" i="1"/>
  <c r="F24805" i="1"/>
  <c r="F24804" i="1"/>
  <c r="F24802" i="1"/>
  <c r="F24801" i="1"/>
  <c r="J24800" i="1"/>
  <c r="H24800" i="1"/>
  <c r="F24800" i="1"/>
  <c r="F24799" i="1"/>
  <c r="F24798" i="1"/>
  <c r="F24797" i="1"/>
  <c r="F24795" i="1"/>
  <c r="F24794" i="1"/>
  <c r="J24793" i="1"/>
  <c r="H24793" i="1"/>
  <c r="F24793" i="1"/>
  <c r="F24792" i="1"/>
  <c r="F24791" i="1"/>
  <c r="F24790" i="1"/>
  <c r="F24788" i="1"/>
  <c r="F24787" i="1"/>
  <c r="J24786" i="1"/>
  <c r="H24786" i="1"/>
  <c r="F24786" i="1"/>
  <c r="F24785" i="1"/>
  <c r="F24784" i="1"/>
  <c r="F24783" i="1"/>
  <c r="F24781" i="1"/>
  <c r="F24780" i="1"/>
  <c r="J24779" i="1"/>
  <c r="H24779" i="1"/>
  <c r="F24779" i="1"/>
  <c r="F24778" i="1"/>
  <c r="F24777" i="1"/>
  <c r="F24776" i="1"/>
  <c r="E24774" i="1"/>
  <c r="E24771" i="1"/>
  <c r="F24770" i="1"/>
  <c r="E24769" i="1"/>
  <c r="L24761" i="1"/>
  <c r="K24761" i="1"/>
  <c r="E24761" i="1"/>
  <c r="E24755" i="1"/>
  <c r="E24754" i="1"/>
  <c r="F24752" i="1"/>
  <c r="F24751" i="1"/>
  <c r="F24750" i="1"/>
  <c r="F24749" i="1"/>
  <c r="F24746" i="1"/>
  <c r="A24746" i="1"/>
  <c r="A24745" i="1" s="1"/>
  <c r="F24744" i="1"/>
  <c r="F24742" i="1"/>
  <c r="F24740" i="1"/>
  <c r="F24739" i="1"/>
  <c r="F24737" i="1"/>
  <c r="F24735" i="1"/>
  <c r="E24735" i="1"/>
  <c r="F24734" i="1"/>
  <c r="E24734" i="1"/>
  <c r="E24733" i="1"/>
  <c r="L24732" i="1"/>
  <c r="G24730" i="1"/>
  <c r="F24730" i="1"/>
  <c r="E24729" i="1"/>
  <c r="E24728" i="1"/>
  <c r="E24725" i="1"/>
  <c r="G24724" i="1"/>
  <c r="F24724" i="1"/>
  <c r="E24723" i="1"/>
  <c r="E24722" i="1"/>
  <c r="F24720" i="1"/>
  <c r="F24719" i="1"/>
  <c r="F24718" i="1"/>
  <c r="E24717" i="1"/>
  <c r="F24715" i="1"/>
  <c r="E24715" i="1"/>
  <c r="F24714" i="1"/>
  <c r="E24714" i="1"/>
  <c r="E24713" i="1"/>
  <c r="H24711" i="1"/>
  <c r="E24711" i="1"/>
  <c r="E24710" i="1"/>
  <c r="K24708" i="1"/>
  <c r="F24708" i="1"/>
  <c r="K24707" i="1"/>
  <c r="F24707" i="1"/>
  <c r="F24706" i="1"/>
  <c r="F24705" i="1"/>
  <c r="E24704" i="1"/>
  <c r="F24702" i="1"/>
  <c r="F24700" i="1"/>
  <c r="F24698" i="1"/>
  <c r="F24697" i="1"/>
  <c r="J24696" i="1"/>
  <c r="H24696" i="1"/>
  <c r="F24696" i="1"/>
  <c r="F24695" i="1"/>
  <c r="F24694" i="1"/>
  <c r="F24693" i="1"/>
  <c r="F24691" i="1"/>
  <c r="F24690" i="1"/>
  <c r="J24689" i="1"/>
  <c r="H24689" i="1"/>
  <c r="F24689" i="1"/>
  <c r="F24688" i="1"/>
  <c r="F24687" i="1"/>
  <c r="F24686" i="1"/>
  <c r="F24684" i="1"/>
  <c r="F24683" i="1"/>
  <c r="J24682" i="1"/>
  <c r="H24682" i="1"/>
  <c r="F24682" i="1"/>
  <c r="F24681" i="1"/>
  <c r="F24680" i="1"/>
  <c r="F24679" i="1"/>
  <c r="F24677" i="1"/>
  <c r="F24676" i="1"/>
  <c r="J24675" i="1"/>
  <c r="H24675" i="1"/>
  <c r="F24675" i="1"/>
  <c r="F24674" i="1"/>
  <c r="F24673" i="1"/>
  <c r="F24672" i="1"/>
  <c r="F24670" i="1"/>
  <c r="F24669" i="1"/>
  <c r="J24668" i="1"/>
  <c r="H24668" i="1"/>
  <c r="F24668" i="1"/>
  <c r="F24667" i="1"/>
  <c r="F24666" i="1"/>
  <c r="F24665" i="1"/>
  <c r="F24663" i="1"/>
  <c r="F24662" i="1"/>
  <c r="J24661" i="1"/>
  <c r="H24661" i="1"/>
  <c r="F24661" i="1"/>
  <c r="F24660" i="1"/>
  <c r="F24659" i="1"/>
  <c r="F24658" i="1"/>
  <c r="F24656" i="1"/>
  <c r="F24655" i="1"/>
  <c r="J24654" i="1"/>
  <c r="H24654" i="1"/>
  <c r="F24654" i="1"/>
  <c r="F24653" i="1"/>
  <c r="F24652" i="1"/>
  <c r="F24651" i="1"/>
  <c r="E24649" i="1"/>
  <c r="E24646" i="1"/>
  <c r="F24645" i="1"/>
  <c r="E24644" i="1"/>
  <c r="L24636" i="1"/>
  <c r="K24636" i="1"/>
  <c r="E24636" i="1"/>
  <c r="E24630" i="1"/>
  <c r="E24629" i="1"/>
  <c r="F24627" i="1"/>
  <c r="F24626" i="1"/>
  <c r="F24625" i="1"/>
  <c r="F24624" i="1"/>
  <c r="F24621" i="1"/>
  <c r="A24621" i="1"/>
  <c r="A24620" i="1" s="1"/>
  <c r="F24619" i="1"/>
  <c r="F24617" i="1"/>
  <c r="F24615" i="1"/>
  <c r="F24614" i="1"/>
  <c r="F24612" i="1"/>
  <c r="F24610" i="1"/>
  <c r="E24610" i="1"/>
  <c r="F24609" i="1"/>
  <c r="E24609" i="1"/>
  <c r="E24608" i="1"/>
  <c r="L24607" i="1"/>
  <c r="G24605" i="1"/>
  <c r="F24605" i="1"/>
  <c r="E24604" i="1"/>
  <c r="E24603" i="1"/>
  <c r="E24600" i="1"/>
  <c r="G24599" i="1"/>
  <c r="F24599" i="1"/>
  <c r="E24598" i="1"/>
  <c r="E24597" i="1"/>
  <c r="F24595" i="1"/>
  <c r="F24594" i="1"/>
  <c r="F24593" i="1"/>
  <c r="E24592" i="1"/>
  <c r="F24590" i="1"/>
  <c r="E24590" i="1"/>
  <c r="F24589" i="1"/>
  <c r="E24589" i="1"/>
  <c r="E24588" i="1"/>
  <c r="H24586" i="1"/>
  <c r="E24586" i="1"/>
  <c r="E24585" i="1"/>
  <c r="K24583" i="1"/>
  <c r="F24583" i="1"/>
  <c r="K24582" i="1"/>
  <c r="F24582" i="1"/>
  <c r="F24581" i="1"/>
  <c r="F24580" i="1"/>
  <c r="E24579" i="1"/>
  <c r="F24577" i="1"/>
  <c r="F24575" i="1"/>
  <c r="F24573" i="1"/>
  <c r="F24572" i="1"/>
  <c r="J24571" i="1"/>
  <c r="H24571" i="1"/>
  <c r="F24571" i="1"/>
  <c r="F24570" i="1"/>
  <c r="F24569" i="1"/>
  <c r="F24568" i="1"/>
  <c r="F24566" i="1"/>
  <c r="F24565" i="1"/>
  <c r="J24564" i="1"/>
  <c r="H24564" i="1"/>
  <c r="F24564" i="1"/>
  <c r="F24563" i="1"/>
  <c r="F24562" i="1"/>
  <c r="F24561" i="1"/>
  <c r="F24559" i="1"/>
  <c r="F24558" i="1"/>
  <c r="J24557" i="1"/>
  <c r="H24557" i="1"/>
  <c r="F24557" i="1"/>
  <c r="F24556" i="1"/>
  <c r="F24555" i="1"/>
  <c r="F24554" i="1"/>
  <c r="F24552" i="1"/>
  <c r="F24551" i="1"/>
  <c r="J24550" i="1"/>
  <c r="H24550" i="1"/>
  <c r="F24550" i="1"/>
  <c r="F24549" i="1"/>
  <c r="F24548" i="1"/>
  <c r="F24547" i="1"/>
  <c r="F24545" i="1"/>
  <c r="F24544" i="1"/>
  <c r="J24543" i="1"/>
  <c r="H24543" i="1"/>
  <c r="F24543" i="1"/>
  <c r="F24542" i="1"/>
  <c r="F24541" i="1"/>
  <c r="F24540" i="1"/>
  <c r="F24538" i="1"/>
  <c r="F24537" i="1"/>
  <c r="J24536" i="1"/>
  <c r="H24536" i="1"/>
  <c r="F24536" i="1"/>
  <c r="F24535" i="1"/>
  <c r="F24534" i="1"/>
  <c r="F24533" i="1"/>
  <c r="F24531" i="1"/>
  <c r="F24530" i="1"/>
  <c r="J24529" i="1"/>
  <c r="H24529" i="1"/>
  <c r="F24529" i="1"/>
  <c r="F24528" i="1"/>
  <c r="F24527" i="1"/>
  <c r="F24526" i="1"/>
  <c r="E24524" i="1"/>
  <c r="E24521" i="1"/>
  <c r="F24520" i="1"/>
  <c r="E24519" i="1"/>
  <c r="L24511" i="1"/>
  <c r="K24511" i="1"/>
  <c r="E24511" i="1"/>
  <c r="E24505" i="1"/>
  <c r="E24504" i="1"/>
  <c r="F24502" i="1"/>
  <c r="F24501" i="1"/>
  <c r="F24500" i="1"/>
  <c r="F24499" i="1"/>
  <c r="F24496" i="1"/>
  <c r="A24496" i="1"/>
  <c r="A24495" i="1" s="1"/>
  <c r="F24494" i="1"/>
  <c r="F24492" i="1"/>
  <c r="F24490" i="1"/>
  <c r="F24489" i="1"/>
  <c r="F24487" i="1"/>
  <c r="F24485" i="1"/>
  <c r="E24485" i="1"/>
  <c r="F24484" i="1"/>
  <c r="E24484" i="1"/>
  <c r="E24483" i="1"/>
  <c r="L24482" i="1"/>
  <c r="G24480" i="1"/>
  <c r="F24480" i="1"/>
  <c r="E24479" i="1"/>
  <c r="E24478" i="1"/>
  <c r="E24475" i="1"/>
  <c r="G24474" i="1"/>
  <c r="F24474" i="1"/>
  <c r="E24473" i="1"/>
  <c r="E24472" i="1"/>
  <c r="F24470" i="1"/>
  <c r="F24469" i="1"/>
  <c r="F24468" i="1"/>
  <c r="E24467" i="1"/>
  <c r="F24465" i="1"/>
  <c r="E24465" i="1"/>
  <c r="F24464" i="1"/>
  <c r="E24464" i="1"/>
  <c r="E24463" i="1"/>
  <c r="H24461" i="1"/>
  <c r="E24461" i="1"/>
  <c r="E24460" i="1"/>
  <c r="K24458" i="1"/>
  <c r="F24458" i="1"/>
  <c r="K24457" i="1"/>
  <c r="F24457" i="1"/>
  <c r="F24456" i="1"/>
  <c r="F24455" i="1"/>
  <c r="E24454" i="1"/>
  <c r="F24452" i="1"/>
  <c r="F24450" i="1"/>
  <c r="F24448" i="1"/>
  <c r="F24447" i="1"/>
  <c r="J24446" i="1"/>
  <c r="H24446" i="1"/>
  <c r="F24446" i="1"/>
  <c r="F24445" i="1"/>
  <c r="F24444" i="1"/>
  <c r="F24443" i="1"/>
  <c r="F24441" i="1"/>
  <c r="F24440" i="1"/>
  <c r="J24439" i="1"/>
  <c r="H24439" i="1"/>
  <c r="F24439" i="1"/>
  <c r="F24438" i="1"/>
  <c r="F24437" i="1"/>
  <c r="F24436" i="1"/>
  <c r="F24434" i="1"/>
  <c r="F24433" i="1"/>
  <c r="J24432" i="1"/>
  <c r="H24432" i="1"/>
  <c r="F24432" i="1"/>
  <c r="F24431" i="1"/>
  <c r="F24430" i="1"/>
  <c r="F24429" i="1"/>
  <c r="F24427" i="1"/>
  <c r="F24426" i="1"/>
  <c r="J24425" i="1"/>
  <c r="H24425" i="1"/>
  <c r="F24425" i="1"/>
  <c r="F24424" i="1"/>
  <c r="F24423" i="1"/>
  <c r="F24422" i="1"/>
  <c r="F24420" i="1"/>
  <c r="F24419" i="1"/>
  <c r="J24418" i="1"/>
  <c r="H24418" i="1"/>
  <c r="F24418" i="1"/>
  <c r="F24417" i="1"/>
  <c r="F24416" i="1"/>
  <c r="F24415" i="1"/>
  <c r="F24413" i="1"/>
  <c r="F24412" i="1"/>
  <c r="J24411" i="1"/>
  <c r="H24411" i="1"/>
  <c r="F24411" i="1"/>
  <c r="F24410" i="1"/>
  <c r="F24409" i="1"/>
  <c r="F24408" i="1"/>
  <c r="F24406" i="1"/>
  <c r="F24405" i="1"/>
  <c r="J24404" i="1"/>
  <c r="H24404" i="1"/>
  <c r="F24404" i="1"/>
  <c r="F24403" i="1"/>
  <c r="F24402" i="1"/>
  <c r="F24401" i="1"/>
  <c r="E24399" i="1"/>
  <c r="E24396" i="1"/>
  <c r="F24395" i="1"/>
  <c r="E24394" i="1"/>
  <c r="L24386" i="1"/>
  <c r="K24386" i="1"/>
  <c r="E24386" i="1"/>
  <c r="E24380" i="1"/>
  <c r="E24379" i="1"/>
  <c r="F24377" i="1"/>
  <c r="F24376" i="1"/>
  <c r="F24375" i="1"/>
  <c r="F24374" i="1"/>
  <c r="F24371" i="1"/>
  <c r="A24371" i="1"/>
  <c r="A24370" i="1" s="1"/>
  <c r="F24369" i="1"/>
  <c r="F24367" i="1"/>
  <c r="F24365" i="1"/>
  <c r="F24364" i="1"/>
  <c r="F24362" i="1"/>
  <c r="F24360" i="1"/>
  <c r="E24360" i="1"/>
  <c r="F24359" i="1"/>
  <c r="E24359" i="1"/>
  <c r="E24358" i="1"/>
  <c r="L24357" i="1"/>
  <c r="G24355" i="1"/>
  <c r="F24355" i="1"/>
  <c r="E24354" i="1"/>
  <c r="E24353" i="1"/>
  <c r="E24350" i="1"/>
  <c r="G24349" i="1"/>
  <c r="F24349" i="1"/>
  <c r="E24348" i="1"/>
  <c r="E24347" i="1"/>
  <c r="F24345" i="1"/>
  <c r="F24344" i="1"/>
  <c r="F24343" i="1"/>
  <c r="E24342" i="1"/>
  <c r="F24340" i="1"/>
  <c r="E24340" i="1"/>
  <c r="F24339" i="1"/>
  <c r="E24339" i="1"/>
  <c r="E24338" i="1"/>
  <c r="H24336" i="1"/>
  <c r="E24336" i="1"/>
  <c r="E24335" i="1"/>
  <c r="K24333" i="1"/>
  <c r="F24333" i="1"/>
  <c r="K24332" i="1"/>
  <c r="F24332" i="1"/>
  <c r="F24331" i="1"/>
  <c r="F24330" i="1"/>
  <c r="E24329" i="1"/>
  <c r="F24327" i="1"/>
  <c r="F24325" i="1"/>
  <c r="F24323" i="1"/>
  <c r="F24322" i="1"/>
  <c r="J24321" i="1"/>
  <c r="H24321" i="1"/>
  <c r="F24321" i="1"/>
  <c r="F24320" i="1"/>
  <c r="F24319" i="1"/>
  <c r="F24318" i="1"/>
  <c r="F24316" i="1"/>
  <c r="F24315" i="1"/>
  <c r="J24314" i="1"/>
  <c r="H24314" i="1"/>
  <c r="F24314" i="1"/>
  <c r="F24313" i="1"/>
  <c r="F24312" i="1"/>
  <c r="F24311" i="1"/>
  <c r="F24309" i="1"/>
  <c r="F24308" i="1"/>
  <c r="J24307" i="1"/>
  <c r="H24307" i="1"/>
  <c r="F24307" i="1"/>
  <c r="F24306" i="1"/>
  <c r="F24305" i="1"/>
  <c r="F24304" i="1"/>
  <c r="F24302" i="1"/>
  <c r="F24301" i="1"/>
  <c r="J24300" i="1"/>
  <c r="H24300" i="1"/>
  <c r="F24300" i="1"/>
  <c r="F24299" i="1"/>
  <c r="F24298" i="1"/>
  <c r="F24297" i="1"/>
  <c r="F24295" i="1"/>
  <c r="F24294" i="1"/>
  <c r="J24293" i="1"/>
  <c r="H24293" i="1"/>
  <c r="F24293" i="1"/>
  <c r="F24292" i="1"/>
  <c r="F24291" i="1"/>
  <c r="F24290" i="1"/>
  <c r="F24288" i="1"/>
  <c r="F24287" i="1"/>
  <c r="J24286" i="1"/>
  <c r="H24286" i="1"/>
  <c r="F24286" i="1"/>
  <c r="F24285" i="1"/>
  <c r="F24284" i="1"/>
  <c r="F24283" i="1"/>
  <c r="F24281" i="1"/>
  <c r="F24280" i="1"/>
  <c r="J24279" i="1"/>
  <c r="H24279" i="1"/>
  <c r="F24279" i="1"/>
  <c r="F24278" i="1"/>
  <c r="F24277" i="1"/>
  <c r="F24276" i="1"/>
  <c r="E24274" i="1"/>
  <c r="E24271" i="1"/>
  <c r="F24270" i="1"/>
  <c r="E24269" i="1"/>
  <c r="L24261" i="1"/>
  <c r="K24261" i="1"/>
  <c r="E24261" i="1"/>
  <c r="E24255" i="1"/>
  <c r="E24254" i="1"/>
  <c r="F24252" i="1"/>
  <c r="F24251" i="1"/>
  <c r="F24250" i="1"/>
  <c r="F24249" i="1"/>
  <c r="F24246" i="1"/>
  <c r="A24246" i="1"/>
  <c r="A24245" i="1" s="1"/>
  <c r="F24244" i="1"/>
  <c r="F24242" i="1"/>
  <c r="F24240" i="1"/>
  <c r="F24239" i="1"/>
  <c r="F24237" i="1"/>
  <c r="F24235" i="1"/>
  <c r="E24235" i="1"/>
  <c r="F24234" i="1"/>
  <c r="E24234" i="1"/>
  <c r="E24233" i="1"/>
  <c r="L24232" i="1"/>
  <c r="G24230" i="1"/>
  <c r="F24230" i="1"/>
  <c r="E24229" i="1"/>
  <c r="E24228" i="1"/>
  <c r="E24225" i="1"/>
  <c r="G24224" i="1"/>
  <c r="F24224" i="1"/>
  <c r="E24223" i="1"/>
  <c r="E24222" i="1"/>
  <c r="F24220" i="1"/>
  <c r="F24219" i="1"/>
  <c r="F24218" i="1"/>
  <c r="E24217" i="1"/>
  <c r="F24215" i="1"/>
  <c r="E24215" i="1"/>
  <c r="F24214" i="1"/>
  <c r="E24214" i="1"/>
  <c r="E24213" i="1"/>
  <c r="H24211" i="1"/>
  <c r="E24211" i="1"/>
  <c r="E24210" i="1"/>
  <c r="K24208" i="1"/>
  <c r="F24208" i="1"/>
  <c r="K24207" i="1"/>
  <c r="F24207" i="1"/>
  <c r="F24206" i="1"/>
  <c r="F24205" i="1"/>
  <c r="E24204" i="1"/>
  <c r="F24202" i="1"/>
  <c r="F24200" i="1"/>
  <c r="F24198" i="1"/>
  <c r="F24197" i="1"/>
  <c r="J24196" i="1"/>
  <c r="H24196" i="1"/>
  <c r="F24196" i="1"/>
  <c r="F24195" i="1"/>
  <c r="F24194" i="1"/>
  <c r="F24193" i="1"/>
  <c r="F24191" i="1"/>
  <c r="F24190" i="1"/>
  <c r="J24189" i="1"/>
  <c r="H24189" i="1"/>
  <c r="F24189" i="1"/>
  <c r="F24188" i="1"/>
  <c r="F24187" i="1"/>
  <c r="F24186" i="1"/>
  <c r="F24184" i="1"/>
  <c r="F24183" i="1"/>
  <c r="J24182" i="1"/>
  <c r="H24182" i="1"/>
  <c r="F24182" i="1"/>
  <c r="F24181" i="1"/>
  <c r="F24180" i="1"/>
  <c r="F24179" i="1"/>
  <c r="F24177" i="1"/>
  <c r="F24176" i="1"/>
  <c r="J24175" i="1"/>
  <c r="H24175" i="1"/>
  <c r="F24175" i="1"/>
  <c r="F24174" i="1"/>
  <c r="F24173" i="1"/>
  <c r="F24172" i="1"/>
  <c r="F24170" i="1"/>
  <c r="F24169" i="1"/>
  <c r="J24168" i="1"/>
  <c r="H24168" i="1"/>
  <c r="F24168" i="1"/>
  <c r="F24167" i="1"/>
  <c r="F24166" i="1"/>
  <c r="F24165" i="1"/>
  <c r="F24163" i="1"/>
  <c r="F24162" i="1"/>
  <c r="J24161" i="1"/>
  <c r="H24161" i="1"/>
  <c r="F24161" i="1"/>
  <c r="F24160" i="1"/>
  <c r="F24159" i="1"/>
  <c r="F24158" i="1"/>
  <c r="F24156" i="1"/>
  <c r="F24155" i="1"/>
  <c r="J24154" i="1"/>
  <c r="H24154" i="1"/>
  <c r="F24154" i="1"/>
  <c r="F24153" i="1"/>
  <c r="F24152" i="1"/>
  <c r="F24151" i="1"/>
  <c r="E24149" i="1"/>
  <c r="E24146" i="1"/>
  <c r="F24145" i="1"/>
  <c r="E24144" i="1"/>
  <c r="L24136" i="1"/>
  <c r="K24136" i="1"/>
  <c r="E24136" i="1"/>
  <c r="E24130" i="1"/>
  <c r="E24129" i="1"/>
  <c r="F24127" i="1"/>
  <c r="F24126" i="1"/>
  <c r="F24125" i="1"/>
  <c r="F24124" i="1"/>
  <c r="F24121" i="1"/>
  <c r="A24121" i="1"/>
  <c r="A24120" i="1" s="1"/>
  <c r="F24119" i="1"/>
  <c r="F24117" i="1"/>
  <c r="F24115" i="1"/>
  <c r="F24114" i="1"/>
  <c r="F24112" i="1"/>
  <c r="F24110" i="1"/>
  <c r="E24110" i="1"/>
  <c r="F24109" i="1"/>
  <c r="E24109" i="1"/>
  <c r="E24108" i="1"/>
  <c r="L24107" i="1"/>
  <c r="G24105" i="1"/>
  <c r="F24105" i="1"/>
  <c r="E24104" i="1"/>
  <c r="E24103" i="1"/>
  <c r="E24100" i="1"/>
  <c r="G24099" i="1"/>
  <c r="F24099" i="1"/>
  <c r="E24098" i="1"/>
  <c r="E24097" i="1"/>
  <c r="F24095" i="1"/>
  <c r="F24094" i="1"/>
  <c r="F24093" i="1"/>
  <c r="E24092" i="1"/>
  <c r="F24090" i="1"/>
  <c r="E24090" i="1"/>
  <c r="F24089" i="1"/>
  <c r="E24089" i="1"/>
  <c r="E24088" i="1"/>
  <c r="H24086" i="1"/>
  <c r="E24086" i="1"/>
  <c r="E24085" i="1"/>
  <c r="K24083" i="1"/>
  <c r="F24083" i="1"/>
  <c r="K24082" i="1"/>
  <c r="F24082" i="1"/>
  <c r="F24081" i="1"/>
  <c r="F24080" i="1"/>
  <c r="E24079" i="1"/>
  <c r="F24077" i="1"/>
  <c r="F24075" i="1"/>
  <c r="F24073" i="1"/>
  <c r="F24072" i="1"/>
  <c r="J24071" i="1"/>
  <c r="H24071" i="1"/>
  <c r="F24071" i="1"/>
  <c r="F24070" i="1"/>
  <c r="F24069" i="1"/>
  <c r="F24068" i="1"/>
  <c r="F24066" i="1"/>
  <c r="F24065" i="1"/>
  <c r="J24064" i="1"/>
  <c r="H24064" i="1"/>
  <c r="F24064" i="1"/>
  <c r="F24063" i="1"/>
  <c r="F24062" i="1"/>
  <c r="F24061" i="1"/>
  <c r="F24059" i="1"/>
  <c r="F24058" i="1"/>
  <c r="J24057" i="1"/>
  <c r="H24057" i="1"/>
  <c r="F24057" i="1"/>
  <c r="F24056" i="1"/>
  <c r="F24055" i="1"/>
  <c r="F24054" i="1"/>
  <c r="F24052" i="1"/>
  <c r="F24051" i="1"/>
  <c r="J24050" i="1"/>
  <c r="H24050" i="1"/>
  <c r="F24050" i="1"/>
  <c r="F24049" i="1"/>
  <c r="F24048" i="1"/>
  <c r="F24047" i="1"/>
  <c r="F24045" i="1"/>
  <c r="F24044" i="1"/>
  <c r="J24043" i="1"/>
  <c r="H24043" i="1"/>
  <c r="F24043" i="1"/>
  <c r="F24042" i="1"/>
  <c r="F24041" i="1"/>
  <c r="F24040" i="1"/>
  <c r="F24038" i="1"/>
  <c r="F24037" i="1"/>
  <c r="J24036" i="1"/>
  <c r="H24036" i="1"/>
  <c r="F24036" i="1"/>
  <c r="F24035" i="1"/>
  <c r="F24034" i="1"/>
  <c r="F24033" i="1"/>
  <c r="F24031" i="1"/>
  <c r="F24030" i="1"/>
  <c r="J24029" i="1"/>
  <c r="H24029" i="1"/>
  <c r="F24029" i="1"/>
  <c r="F24028" i="1"/>
  <c r="F24027" i="1"/>
  <c r="F24026" i="1"/>
  <c r="E24024" i="1"/>
  <c r="E24021" i="1"/>
  <c r="F24020" i="1"/>
  <c r="E24019" i="1"/>
  <c r="L24011" i="1"/>
  <c r="K24011" i="1"/>
  <c r="E24011" i="1"/>
  <c r="E24005" i="1"/>
  <c r="E24004" i="1"/>
  <c r="F24002" i="1"/>
  <c r="F24001" i="1"/>
  <c r="F24000" i="1"/>
  <c r="F23999" i="1"/>
  <c r="F23996" i="1"/>
  <c r="A23996" i="1"/>
  <c r="A23995" i="1" s="1"/>
  <c r="F23994" i="1"/>
  <c r="F23992" i="1"/>
  <c r="F23990" i="1"/>
  <c r="F23989" i="1"/>
  <c r="F23987" i="1"/>
  <c r="F23985" i="1"/>
  <c r="E23985" i="1"/>
  <c r="F23984" i="1"/>
  <c r="E23984" i="1"/>
  <c r="E23983" i="1"/>
  <c r="L23982" i="1"/>
  <c r="G23980" i="1"/>
  <c r="F23980" i="1"/>
  <c r="E23979" i="1"/>
  <c r="E23978" i="1"/>
  <c r="E23975" i="1"/>
  <c r="G23974" i="1"/>
  <c r="F23974" i="1"/>
  <c r="E23973" i="1"/>
  <c r="E23972" i="1"/>
  <c r="F23970" i="1"/>
  <c r="F23969" i="1"/>
  <c r="F23968" i="1"/>
  <c r="E23967" i="1"/>
  <c r="F23965" i="1"/>
  <c r="E23965" i="1"/>
  <c r="F23964" i="1"/>
  <c r="E23964" i="1"/>
  <c r="E23963" i="1"/>
  <c r="H23961" i="1"/>
  <c r="E23961" i="1"/>
  <c r="E23960" i="1"/>
  <c r="K23958" i="1"/>
  <c r="F23958" i="1"/>
  <c r="K23957" i="1"/>
  <c r="F23957" i="1"/>
  <c r="F23956" i="1"/>
  <c r="F23955" i="1"/>
  <c r="E23954" i="1"/>
  <c r="F23952" i="1"/>
  <c r="F23950" i="1"/>
  <c r="F23948" i="1"/>
  <c r="F23947" i="1"/>
  <c r="J23946" i="1"/>
  <c r="H23946" i="1"/>
  <c r="F23946" i="1"/>
  <c r="F23945" i="1"/>
  <c r="F23944" i="1"/>
  <c r="F23943" i="1"/>
  <c r="F23941" i="1"/>
  <c r="F23940" i="1"/>
  <c r="J23939" i="1"/>
  <c r="H23939" i="1"/>
  <c r="F23939" i="1"/>
  <c r="F23938" i="1"/>
  <c r="F23937" i="1"/>
  <c r="F23936" i="1"/>
  <c r="F23934" i="1"/>
  <c r="F23933" i="1"/>
  <c r="J23932" i="1"/>
  <c r="H23932" i="1"/>
  <c r="F23932" i="1"/>
  <c r="F23931" i="1"/>
  <c r="F23930" i="1"/>
  <c r="F23929" i="1"/>
  <c r="F23927" i="1"/>
  <c r="F23926" i="1"/>
  <c r="J23925" i="1"/>
  <c r="H23925" i="1"/>
  <c r="F23925" i="1"/>
  <c r="F23924" i="1"/>
  <c r="F23923" i="1"/>
  <c r="F23922" i="1"/>
  <c r="F23920" i="1"/>
  <c r="F23919" i="1"/>
  <c r="J23918" i="1"/>
  <c r="H23918" i="1"/>
  <c r="F23918" i="1"/>
  <c r="F23917" i="1"/>
  <c r="F23916" i="1"/>
  <c r="F23915" i="1"/>
  <c r="F23913" i="1"/>
  <c r="F23912" i="1"/>
  <c r="J23911" i="1"/>
  <c r="H23911" i="1"/>
  <c r="F23911" i="1"/>
  <c r="F23910" i="1"/>
  <c r="F23909" i="1"/>
  <c r="F23908" i="1"/>
  <c r="F23906" i="1"/>
  <c r="F23905" i="1"/>
  <c r="J23904" i="1"/>
  <c r="H23904" i="1"/>
  <c r="F23904" i="1"/>
  <c r="F23903" i="1"/>
  <c r="F23902" i="1"/>
  <c r="F23901" i="1"/>
  <c r="E23899" i="1"/>
  <c r="E23896" i="1"/>
  <c r="F23895" i="1"/>
  <c r="E23894" i="1"/>
  <c r="L23886" i="1"/>
  <c r="K23886" i="1"/>
  <c r="E23886" i="1"/>
  <c r="E23880" i="1"/>
  <c r="E23879" i="1"/>
  <c r="F23877" i="1"/>
  <c r="F23876" i="1"/>
  <c r="F23875" i="1"/>
  <c r="F23874" i="1"/>
  <c r="F23871" i="1"/>
  <c r="A23871" i="1"/>
  <c r="A23870" i="1" s="1"/>
  <c r="F23869" i="1"/>
  <c r="F23867" i="1"/>
  <c r="F23865" i="1"/>
  <c r="F23864" i="1"/>
  <c r="F23862" i="1"/>
  <c r="F23860" i="1"/>
  <c r="E23860" i="1"/>
  <c r="F23859" i="1"/>
  <c r="E23859" i="1"/>
  <c r="E23858" i="1"/>
  <c r="L23857" i="1"/>
  <c r="G23855" i="1"/>
  <c r="F23855" i="1"/>
  <c r="E23854" i="1"/>
  <c r="E23853" i="1"/>
  <c r="E23850" i="1"/>
  <c r="G23849" i="1"/>
  <c r="F23849" i="1"/>
  <c r="E23848" i="1"/>
  <c r="E23847" i="1"/>
  <c r="F23845" i="1"/>
  <c r="F23844" i="1"/>
  <c r="F23843" i="1"/>
  <c r="E23842" i="1"/>
  <c r="F23840" i="1"/>
  <c r="E23840" i="1"/>
  <c r="F23839" i="1"/>
  <c r="E23839" i="1"/>
  <c r="E23838" i="1"/>
  <c r="H23836" i="1"/>
  <c r="E23836" i="1"/>
  <c r="E23835" i="1"/>
  <c r="K23833" i="1"/>
  <c r="F23833" i="1"/>
  <c r="K23832" i="1"/>
  <c r="F23832" i="1"/>
  <c r="F23831" i="1"/>
  <c r="F23830" i="1"/>
  <c r="E23829" i="1"/>
  <c r="F23827" i="1"/>
  <c r="F23825" i="1"/>
  <c r="F23823" i="1"/>
  <c r="F23822" i="1"/>
  <c r="J23821" i="1"/>
  <c r="H23821" i="1"/>
  <c r="F23821" i="1"/>
  <c r="F23820" i="1"/>
  <c r="F23819" i="1"/>
  <c r="F23818" i="1"/>
  <c r="F23816" i="1"/>
  <c r="F23815" i="1"/>
  <c r="J23814" i="1"/>
  <c r="H23814" i="1"/>
  <c r="F23814" i="1"/>
  <c r="F23813" i="1"/>
  <c r="F23812" i="1"/>
  <c r="F23811" i="1"/>
  <c r="F23809" i="1"/>
  <c r="F23808" i="1"/>
  <c r="J23807" i="1"/>
  <c r="H23807" i="1"/>
  <c r="F23807" i="1"/>
  <c r="F23806" i="1"/>
  <c r="F23805" i="1"/>
  <c r="F23804" i="1"/>
  <c r="F23802" i="1"/>
  <c r="F23801" i="1"/>
  <c r="J23800" i="1"/>
  <c r="H23800" i="1"/>
  <c r="F23800" i="1"/>
  <c r="F23799" i="1"/>
  <c r="F23798" i="1"/>
  <c r="F23797" i="1"/>
  <c r="F23795" i="1"/>
  <c r="F23794" i="1"/>
  <c r="J23793" i="1"/>
  <c r="H23793" i="1"/>
  <c r="F23793" i="1"/>
  <c r="F23792" i="1"/>
  <c r="F23791" i="1"/>
  <c r="F23790" i="1"/>
  <c r="F23788" i="1"/>
  <c r="F23787" i="1"/>
  <c r="J23786" i="1"/>
  <c r="H23786" i="1"/>
  <c r="F23786" i="1"/>
  <c r="F23785" i="1"/>
  <c r="F23784" i="1"/>
  <c r="F23783" i="1"/>
  <c r="F23781" i="1"/>
  <c r="F23780" i="1"/>
  <c r="J23779" i="1"/>
  <c r="H23779" i="1"/>
  <c r="F23779" i="1"/>
  <c r="F23778" i="1"/>
  <c r="F23777" i="1"/>
  <c r="F23776" i="1"/>
  <c r="E23774" i="1"/>
  <c r="E23771" i="1"/>
  <c r="F23770" i="1"/>
  <c r="E23769" i="1"/>
  <c r="L23761" i="1"/>
  <c r="K23761" i="1"/>
  <c r="E23761" i="1"/>
  <c r="E23755" i="1"/>
  <c r="E23754" i="1"/>
  <c r="F23752" i="1"/>
  <c r="F23751" i="1"/>
  <c r="F23750" i="1"/>
  <c r="F23749" i="1"/>
  <c r="F23746" i="1"/>
  <c r="A23746" i="1"/>
  <c r="A23745" i="1" s="1"/>
  <c r="F23744" i="1"/>
  <c r="F23742" i="1"/>
  <c r="F23740" i="1"/>
  <c r="F23739" i="1"/>
  <c r="F23737" i="1"/>
  <c r="F23735" i="1"/>
  <c r="E23735" i="1"/>
  <c r="F23734" i="1"/>
  <c r="E23734" i="1"/>
  <c r="E23733" i="1"/>
  <c r="L23732" i="1"/>
  <c r="G23730" i="1"/>
  <c r="F23730" i="1"/>
  <c r="E23729" i="1"/>
  <c r="E23728" i="1"/>
  <c r="E23725" i="1"/>
  <c r="G23724" i="1"/>
  <c r="F23724" i="1"/>
  <c r="E23723" i="1"/>
  <c r="E23722" i="1"/>
  <c r="F23720" i="1"/>
  <c r="F23719" i="1"/>
  <c r="F23718" i="1"/>
  <c r="E23717" i="1"/>
  <c r="F23715" i="1"/>
  <c r="E23715" i="1"/>
  <c r="F23714" i="1"/>
  <c r="E23714" i="1"/>
  <c r="E23713" i="1"/>
  <c r="H23711" i="1"/>
  <c r="E23711" i="1"/>
  <c r="E23710" i="1"/>
  <c r="K23708" i="1"/>
  <c r="F23708" i="1"/>
  <c r="K23707" i="1"/>
  <c r="F23707" i="1"/>
  <c r="F23706" i="1"/>
  <c r="F23705" i="1"/>
  <c r="E23704" i="1"/>
  <c r="F23702" i="1"/>
  <c r="F23700" i="1"/>
  <c r="F23698" i="1"/>
  <c r="F23697" i="1"/>
  <c r="J23696" i="1"/>
  <c r="H23696" i="1"/>
  <c r="F23696" i="1"/>
  <c r="F23695" i="1"/>
  <c r="F23694" i="1"/>
  <c r="F23693" i="1"/>
  <c r="F23691" i="1"/>
  <c r="F23690" i="1"/>
  <c r="J23689" i="1"/>
  <c r="H23689" i="1"/>
  <c r="F23689" i="1"/>
  <c r="F23688" i="1"/>
  <c r="F23687" i="1"/>
  <c r="F23686" i="1"/>
  <c r="F23684" i="1"/>
  <c r="F23683" i="1"/>
  <c r="J23682" i="1"/>
  <c r="H23682" i="1"/>
  <c r="F23682" i="1"/>
  <c r="F23681" i="1"/>
  <c r="F23680" i="1"/>
  <c r="F23679" i="1"/>
  <c r="F23677" i="1"/>
  <c r="F23676" i="1"/>
  <c r="J23675" i="1"/>
  <c r="H23675" i="1"/>
  <c r="F23675" i="1"/>
  <c r="F23674" i="1"/>
  <c r="F23673" i="1"/>
  <c r="F23672" i="1"/>
  <c r="F23670" i="1"/>
  <c r="F23669" i="1"/>
  <c r="J23668" i="1"/>
  <c r="H23668" i="1"/>
  <c r="F23668" i="1"/>
  <c r="F23667" i="1"/>
  <c r="F23666" i="1"/>
  <c r="F23665" i="1"/>
  <c r="F23663" i="1"/>
  <c r="F23662" i="1"/>
  <c r="J23661" i="1"/>
  <c r="H23661" i="1"/>
  <c r="F23661" i="1"/>
  <c r="F23660" i="1"/>
  <c r="F23659" i="1"/>
  <c r="F23658" i="1"/>
  <c r="F23656" i="1"/>
  <c r="F23655" i="1"/>
  <c r="J23654" i="1"/>
  <c r="H23654" i="1"/>
  <c r="F23654" i="1"/>
  <c r="F23653" i="1"/>
  <c r="F23652" i="1"/>
  <c r="F23651" i="1"/>
  <c r="E23649" i="1"/>
  <c r="E23646" i="1"/>
  <c r="F23645" i="1"/>
  <c r="E23644" i="1"/>
  <c r="L23636" i="1"/>
  <c r="K23636" i="1"/>
  <c r="E23636" i="1"/>
  <c r="E23630" i="1"/>
  <c r="E23629" i="1"/>
  <c r="F23627" i="1"/>
  <c r="F23626" i="1"/>
  <c r="F23625" i="1"/>
  <c r="F23624" i="1"/>
  <c r="F23621" i="1"/>
  <c r="A23621" i="1"/>
  <c r="A23620" i="1" s="1"/>
  <c r="F23619" i="1"/>
  <c r="F23617" i="1"/>
  <c r="F23615" i="1"/>
  <c r="F23614" i="1"/>
  <c r="F23612" i="1"/>
  <c r="F23610" i="1"/>
  <c r="E23610" i="1"/>
  <c r="F23609" i="1"/>
  <c r="E23609" i="1"/>
  <c r="E23608" i="1"/>
  <c r="L23607" i="1"/>
  <c r="G23605" i="1"/>
  <c r="F23605" i="1"/>
  <c r="E23604" i="1"/>
  <c r="E23603" i="1"/>
  <c r="E23600" i="1"/>
  <c r="G23599" i="1"/>
  <c r="F23599" i="1"/>
  <c r="E23598" i="1"/>
  <c r="E23597" i="1"/>
  <c r="F23595" i="1"/>
  <c r="F23594" i="1"/>
  <c r="F23593" i="1"/>
  <c r="E23592" i="1"/>
  <c r="F23590" i="1"/>
  <c r="E23590" i="1"/>
  <c r="F23589" i="1"/>
  <c r="E23589" i="1"/>
  <c r="E23588" i="1"/>
  <c r="H23586" i="1"/>
  <c r="E23586" i="1"/>
  <c r="E23585" i="1"/>
  <c r="K23583" i="1"/>
  <c r="F23583" i="1"/>
  <c r="K23582" i="1"/>
  <c r="F23582" i="1"/>
  <c r="F23581" i="1"/>
  <c r="F23580" i="1"/>
  <c r="E23579" i="1"/>
  <c r="F23577" i="1"/>
  <c r="F23575" i="1"/>
  <c r="F23573" i="1"/>
  <c r="F23572" i="1"/>
  <c r="J23571" i="1"/>
  <c r="H23571" i="1"/>
  <c r="F23571" i="1"/>
  <c r="F23570" i="1"/>
  <c r="F23569" i="1"/>
  <c r="F23568" i="1"/>
  <c r="F23566" i="1"/>
  <c r="F23565" i="1"/>
  <c r="J23564" i="1"/>
  <c r="H23564" i="1"/>
  <c r="F23564" i="1"/>
  <c r="F23563" i="1"/>
  <c r="F23562" i="1"/>
  <c r="F23561" i="1"/>
  <c r="F23559" i="1"/>
  <c r="F23558" i="1"/>
  <c r="J23557" i="1"/>
  <c r="H23557" i="1"/>
  <c r="F23557" i="1"/>
  <c r="F23556" i="1"/>
  <c r="F23555" i="1"/>
  <c r="F23554" i="1"/>
  <c r="F23552" i="1"/>
  <c r="F23551" i="1"/>
  <c r="J23550" i="1"/>
  <c r="H23550" i="1"/>
  <c r="F23550" i="1"/>
  <c r="F23549" i="1"/>
  <c r="F23548" i="1"/>
  <c r="F23547" i="1"/>
  <c r="F23545" i="1"/>
  <c r="F23544" i="1"/>
  <c r="J23543" i="1"/>
  <c r="H23543" i="1"/>
  <c r="F23543" i="1"/>
  <c r="F23542" i="1"/>
  <c r="F23541" i="1"/>
  <c r="F23540" i="1"/>
  <c r="F23538" i="1"/>
  <c r="F23537" i="1"/>
  <c r="J23536" i="1"/>
  <c r="H23536" i="1"/>
  <c r="F23536" i="1"/>
  <c r="F23535" i="1"/>
  <c r="F23534" i="1"/>
  <c r="F23533" i="1"/>
  <c r="F23531" i="1"/>
  <c r="F23530" i="1"/>
  <c r="J23529" i="1"/>
  <c r="H23529" i="1"/>
  <c r="F23529" i="1"/>
  <c r="F23528" i="1"/>
  <c r="F23527" i="1"/>
  <c r="F23526" i="1"/>
  <c r="E23524" i="1"/>
  <c r="E23521" i="1"/>
  <c r="F23520" i="1"/>
  <c r="E23519" i="1"/>
  <c r="L23511" i="1"/>
  <c r="K23511" i="1"/>
  <c r="E23511" i="1"/>
  <c r="E23505" i="1"/>
  <c r="E23504" i="1"/>
  <c r="F23502" i="1"/>
  <c r="F23501" i="1"/>
  <c r="F23500" i="1"/>
  <c r="F23499" i="1"/>
  <c r="F23496" i="1"/>
  <c r="A23496" i="1"/>
  <c r="A23495" i="1" s="1"/>
  <c r="F23494" i="1"/>
  <c r="F23492" i="1"/>
  <c r="F23490" i="1"/>
  <c r="F23489" i="1"/>
  <c r="F23487" i="1"/>
  <c r="F23485" i="1"/>
  <c r="E23485" i="1"/>
  <c r="F23484" i="1"/>
  <c r="E23484" i="1"/>
  <c r="E23483" i="1"/>
  <c r="L23482" i="1"/>
  <c r="G23480" i="1"/>
  <c r="F23480" i="1"/>
  <c r="E23479" i="1"/>
  <c r="E23478" i="1"/>
  <c r="E23475" i="1"/>
  <c r="G23474" i="1"/>
  <c r="F23474" i="1"/>
  <c r="E23473" i="1"/>
  <c r="E23472" i="1"/>
  <c r="F23470" i="1"/>
  <c r="F23469" i="1"/>
  <c r="F23468" i="1"/>
  <c r="E23467" i="1"/>
  <c r="F23465" i="1"/>
  <c r="E23465" i="1"/>
  <c r="F23464" i="1"/>
  <c r="E23464" i="1"/>
  <c r="E23463" i="1"/>
  <c r="H23461" i="1"/>
  <c r="E23461" i="1"/>
  <c r="E23460" i="1"/>
  <c r="K23458" i="1"/>
  <c r="F23458" i="1"/>
  <c r="K23457" i="1"/>
  <c r="F23457" i="1"/>
  <c r="F23456" i="1"/>
  <c r="F23455" i="1"/>
  <c r="E23454" i="1"/>
  <c r="F23452" i="1"/>
  <c r="F23450" i="1"/>
  <c r="F23448" i="1"/>
  <c r="F23447" i="1"/>
  <c r="J23446" i="1"/>
  <c r="H23446" i="1"/>
  <c r="F23446" i="1"/>
  <c r="F23445" i="1"/>
  <c r="F23444" i="1"/>
  <c r="F23443" i="1"/>
  <c r="F23441" i="1"/>
  <c r="F23440" i="1"/>
  <c r="J23439" i="1"/>
  <c r="H23439" i="1"/>
  <c r="F23439" i="1"/>
  <c r="F23438" i="1"/>
  <c r="F23437" i="1"/>
  <c r="F23436" i="1"/>
  <c r="F23434" i="1"/>
  <c r="F23433" i="1"/>
  <c r="J23432" i="1"/>
  <c r="H23432" i="1"/>
  <c r="F23432" i="1"/>
  <c r="F23431" i="1"/>
  <c r="F23430" i="1"/>
  <c r="F23429" i="1"/>
  <c r="F23427" i="1"/>
  <c r="F23426" i="1"/>
  <c r="J23425" i="1"/>
  <c r="H23425" i="1"/>
  <c r="F23425" i="1"/>
  <c r="F23424" i="1"/>
  <c r="F23423" i="1"/>
  <c r="F23422" i="1"/>
  <c r="F23420" i="1"/>
  <c r="F23419" i="1"/>
  <c r="J23418" i="1"/>
  <c r="H23418" i="1"/>
  <c r="F23418" i="1"/>
  <c r="F23417" i="1"/>
  <c r="F23416" i="1"/>
  <c r="F23415" i="1"/>
  <c r="F23413" i="1"/>
  <c r="F23412" i="1"/>
  <c r="J23411" i="1"/>
  <c r="H23411" i="1"/>
  <c r="F23411" i="1"/>
  <c r="F23410" i="1"/>
  <c r="F23409" i="1"/>
  <c r="F23408" i="1"/>
  <c r="F23406" i="1"/>
  <c r="F23405" i="1"/>
  <c r="J23404" i="1"/>
  <c r="H23404" i="1"/>
  <c r="F23404" i="1"/>
  <c r="F23403" i="1"/>
  <c r="F23402" i="1"/>
  <c r="F23401" i="1"/>
  <c r="E23399" i="1"/>
  <c r="E23396" i="1"/>
  <c r="F23395" i="1"/>
  <c r="E23394" i="1"/>
  <c r="L23386" i="1"/>
  <c r="K23386" i="1"/>
  <c r="E23386" i="1"/>
  <c r="E23380" i="1"/>
  <c r="E23379" i="1"/>
  <c r="F23377" i="1"/>
  <c r="F23376" i="1"/>
  <c r="F23375" i="1"/>
  <c r="F23374" i="1"/>
  <c r="F23371" i="1"/>
  <c r="A23371" i="1"/>
  <c r="A23370" i="1" s="1"/>
  <c r="F23369" i="1"/>
  <c r="F23367" i="1"/>
  <c r="F23365" i="1"/>
  <c r="F23364" i="1"/>
  <c r="F23362" i="1"/>
  <c r="F23360" i="1"/>
  <c r="E23360" i="1"/>
  <c r="F23359" i="1"/>
  <c r="E23359" i="1"/>
  <c r="E23358" i="1"/>
  <c r="L23357" i="1"/>
  <c r="G23355" i="1"/>
  <c r="F23355" i="1"/>
  <c r="E23354" i="1"/>
  <c r="E23353" i="1"/>
  <c r="E23350" i="1"/>
  <c r="G23349" i="1"/>
  <c r="F23349" i="1"/>
  <c r="E23348" i="1"/>
  <c r="E23347" i="1"/>
  <c r="F23345" i="1"/>
  <c r="F23344" i="1"/>
  <c r="F23343" i="1"/>
  <c r="E23342" i="1"/>
  <c r="F23340" i="1"/>
  <c r="E23340" i="1"/>
  <c r="F23339" i="1"/>
  <c r="E23339" i="1"/>
  <c r="E23338" i="1"/>
  <c r="H23336" i="1"/>
  <c r="E23336" i="1"/>
  <c r="E23335" i="1"/>
  <c r="K23333" i="1"/>
  <c r="F23333" i="1"/>
  <c r="K23332" i="1"/>
  <c r="F23332" i="1"/>
  <c r="F23331" i="1"/>
  <c r="F23330" i="1"/>
  <c r="E23329" i="1"/>
  <c r="F23327" i="1"/>
  <c r="F23325" i="1"/>
  <c r="F23323" i="1"/>
  <c r="F23322" i="1"/>
  <c r="J23321" i="1"/>
  <c r="H23321" i="1"/>
  <c r="F23321" i="1"/>
  <c r="F23320" i="1"/>
  <c r="F23319" i="1"/>
  <c r="F23318" i="1"/>
  <c r="F23316" i="1"/>
  <c r="F23315" i="1"/>
  <c r="J23314" i="1"/>
  <c r="H23314" i="1"/>
  <c r="F23314" i="1"/>
  <c r="F23313" i="1"/>
  <c r="F23312" i="1"/>
  <c r="F23311" i="1"/>
  <c r="F23309" i="1"/>
  <c r="F23308" i="1"/>
  <c r="J23307" i="1"/>
  <c r="H23307" i="1"/>
  <c r="F23307" i="1"/>
  <c r="F23306" i="1"/>
  <c r="F23305" i="1"/>
  <c r="F23304" i="1"/>
  <c r="F23302" i="1"/>
  <c r="F23301" i="1"/>
  <c r="J23300" i="1"/>
  <c r="H23300" i="1"/>
  <c r="F23300" i="1"/>
  <c r="F23299" i="1"/>
  <c r="F23298" i="1"/>
  <c r="F23297" i="1"/>
  <c r="F23295" i="1"/>
  <c r="F23294" i="1"/>
  <c r="J23293" i="1"/>
  <c r="H23293" i="1"/>
  <c r="F23293" i="1"/>
  <c r="F23292" i="1"/>
  <c r="F23291" i="1"/>
  <c r="F23290" i="1"/>
  <c r="F23288" i="1"/>
  <c r="F23287" i="1"/>
  <c r="J23286" i="1"/>
  <c r="H23286" i="1"/>
  <c r="F23286" i="1"/>
  <c r="F23285" i="1"/>
  <c r="F23284" i="1"/>
  <c r="F23283" i="1"/>
  <c r="F23281" i="1"/>
  <c r="F23280" i="1"/>
  <c r="J23279" i="1"/>
  <c r="H23279" i="1"/>
  <c r="F23279" i="1"/>
  <c r="F23278" i="1"/>
  <c r="F23277" i="1"/>
  <c r="F23276" i="1"/>
  <c r="E23274" i="1"/>
  <c r="E23271" i="1"/>
  <c r="F23270" i="1"/>
  <c r="E23269" i="1"/>
  <c r="L23261" i="1"/>
  <c r="K23261" i="1"/>
  <c r="E23261" i="1"/>
  <c r="E23255" i="1"/>
  <c r="E23254" i="1"/>
  <c r="F23252" i="1"/>
  <c r="F23251" i="1"/>
  <c r="F23250" i="1"/>
  <c r="F23249" i="1"/>
  <c r="F23246" i="1"/>
  <c r="A23246" i="1"/>
  <c r="A23245" i="1" s="1"/>
  <c r="F23244" i="1"/>
  <c r="F23242" i="1"/>
  <c r="F23240" i="1"/>
  <c r="F23239" i="1"/>
  <c r="F23237" i="1"/>
  <c r="F23235" i="1"/>
  <c r="E23235" i="1"/>
  <c r="F23234" i="1"/>
  <c r="E23234" i="1"/>
  <c r="E23233" i="1"/>
  <c r="L23232" i="1"/>
  <c r="G23230" i="1"/>
  <c r="F23230" i="1"/>
  <c r="E23229" i="1"/>
  <c r="E23228" i="1"/>
  <c r="E23225" i="1"/>
  <c r="G23224" i="1"/>
  <c r="F23224" i="1"/>
  <c r="E23223" i="1"/>
  <c r="E23222" i="1"/>
  <c r="F23220" i="1"/>
  <c r="F23219" i="1"/>
  <c r="F23218" i="1"/>
  <c r="E23217" i="1"/>
  <c r="F23215" i="1"/>
  <c r="E23215" i="1"/>
  <c r="F23214" i="1"/>
  <c r="E23214" i="1"/>
  <c r="E23213" i="1"/>
  <c r="H23211" i="1"/>
  <c r="E23211" i="1"/>
  <c r="E23210" i="1"/>
  <c r="K23208" i="1"/>
  <c r="F23208" i="1"/>
  <c r="K23207" i="1"/>
  <c r="F23207" i="1"/>
  <c r="F23206" i="1"/>
  <c r="F23205" i="1"/>
  <c r="E23204" i="1"/>
  <c r="F23202" i="1"/>
  <c r="F23200" i="1"/>
  <c r="F23198" i="1"/>
  <c r="F23197" i="1"/>
  <c r="J23196" i="1"/>
  <c r="H23196" i="1"/>
  <c r="F23196" i="1"/>
  <c r="F23195" i="1"/>
  <c r="F23194" i="1"/>
  <c r="F23193" i="1"/>
  <c r="F23191" i="1"/>
  <c r="F23190" i="1"/>
  <c r="J23189" i="1"/>
  <c r="H23189" i="1"/>
  <c r="F23189" i="1"/>
  <c r="F23188" i="1"/>
  <c r="F23187" i="1"/>
  <c r="F23186" i="1"/>
  <c r="F23184" i="1"/>
  <c r="F23183" i="1"/>
  <c r="J23182" i="1"/>
  <c r="H23182" i="1"/>
  <c r="F23182" i="1"/>
  <c r="F23181" i="1"/>
  <c r="F23180" i="1"/>
  <c r="F23179" i="1"/>
  <c r="F23177" i="1"/>
  <c r="F23176" i="1"/>
  <c r="J23175" i="1"/>
  <c r="H23175" i="1"/>
  <c r="F23175" i="1"/>
  <c r="F23174" i="1"/>
  <c r="F23173" i="1"/>
  <c r="F23172" i="1"/>
  <c r="F23170" i="1"/>
  <c r="F23169" i="1"/>
  <c r="J23168" i="1"/>
  <c r="H23168" i="1"/>
  <c r="F23168" i="1"/>
  <c r="F23167" i="1"/>
  <c r="F23166" i="1"/>
  <c r="F23165" i="1"/>
  <c r="F23163" i="1"/>
  <c r="F23162" i="1"/>
  <c r="J23161" i="1"/>
  <c r="H23161" i="1"/>
  <c r="F23161" i="1"/>
  <c r="F23160" i="1"/>
  <c r="F23159" i="1"/>
  <c r="F23158" i="1"/>
  <c r="F23156" i="1"/>
  <c r="F23155" i="1"/>
  <c r="J23154" i="1"/>
  <c r="H23154" i="1"/>
  <c r="F23154" i="1"/>
  <c r="F23153" i="1"/>
  <c r="F23152" i="1"/>
  <c r="F23151" i="1"/>
  <c r="E23149" i="1"/>
  <c r="E23146" i="1"/>
  <c r="F23145" i="1"/>
  <c r="E23144" i="1"/>
  <c r="L23136" i="1"/>
  <c r="K23136" i="1"/>
  <c r="E23136" i="1"/>
  <c r="E23130" i="1"/>
  <c r="E23129" i="1"/>
  <c r="F23127" i="1"/>
  <c r="F23126" i="1"/>
  <c r="F23125" i="1"/>
  <c r="F23124" i="1"/>
  <c r="F23121" i="1"/>
  <c r="A23121" i="1"/>
  <c r="A23120" i="1"/>
  <c r="F23119" i="1"/>
  <c r="F23117" i="1"/>
  <c r="F23115" i="1"/>
  <c r="F23114" i="1"/>
  <c r="F23112" i="1"/>
  <c r="F23110" i="1"/>
  <c r="E23110" i="1"/>
  <c r="F23109" i="1"/>
  <c r="E23109" i="1"/>
  <c r="E23108" i="1"/>
  <c r="L23107" i="1"/>
  <c r="G23105" i="1"/>
  <c r="F23105" i="1"/>
  <c r="E23104" i="1"/>
  <c r="E23103" i="1"/>
  <c r="E23100" i="1"/>
  <c r="G23099" i="1"/>
  <c r="F23099" i="1"/>
  <c r="E23098" i="1"/>
  <c r="E23097" i="1"/>
  <c r="F23095" i="1"/>
  <c r="F23094" i="1"/>
  <c r="F23093" i="1"/>
  <c r="E23092" i="1"/>
  <c r="F23090" i="1"/>
  <c r="E23090" i="1"/>
  <c r="F23089" i="1"/>
  <c r="E23089" i="1"/>
  <c r="E23088" i="1"/>
  <c r="H23086" i="1"/>
  <c r="E23086" i="1"/>
  <c r="E23085" i="1"/>
  <c r="K23083" i="1"/>
  <c r="F23083" i="1"/>
  <c r="K23082" i="1"/>
  <c r="F23082" i="1"/>
  <c r="F23081" i="1"/>
  <c r="F23080" i="1"/>
  <c r="E23079" i="1"/>
  <c r="F23077" i="1"/>
  <c r="F23075" i="1"/>
  <c r="F23073" i="1"/>
  <c r="F23072" i="1"/>
  <c r="J23071" i="1"/>
  <c r="H23071" i="1"/>
  <c r="F23071" i="1"/>
  <c r="F23070" i="1"/>
  <c r="F23069" i="1"/>
  <c r="F23068" i="1"/>
  <c r="F23066" i="1"/>
  <c r="F23065" i="1"/>
  <c r="J23064" i="1"/>
  <c r="H23064" i="1"/>
  <c r="F23064" i="1"/>
  <c r="F23063" i="1"/>
  <c r="F23062" i="1"/>
  <c r="F23061" i="1"/>
  <c r="F23059" i="1"/>
  <c r="F23058" i="1"/>
  <c r="J23057" i="1"/>
  <c r="H23057" i="1"/>
  <c r="F23057" i="1"/>
  <c r="F23056" i="1"/>
  <c r="F23055" i="1"/>
  <c r="F23054" i="1"/>
  <c r="F23052" i="1"/>
  <c r="F23051" i="1"/>
  <c r="J23050" i="1"/>
  <c r="H23050" i="1"/>
  <c r="F23050" i="1"/>
  <c r="F23049" i="1"/>
  <c r="F23048" i="1"/>
  <c r="F23047" i="1"/>
  <c r="F23045" i="1"/>
  <c r="F23044" i="1"/>
  <c r="J23043" i="1"/>
  <c r="H23043" i="1"/>
  <c r="F23043" i="1"/>
  <c r="F23042" i="1"/>
  <c r="F23041" i="1"/>
  <c r="F23040" i="1"/>
  <c r="F23038" i="1"/>
  <c r="F23037" i="1"/>
  <c r="J23036" i="1"/>
  <c r="H23036" i="1"/>
  <c r="F23036" i="1"/>
  <c r="F23035" i="1"/>
  <c r="F23034" i="1"/>
  <c r="F23033" i="1"/>
  <c r="F23031" i="1"/>
  <c r="F23030" i="1"/>
  <c r="J23029" i="1"/>
  <c r="H23029" i="1"/>
  <c r="F23029" i="1"/>
  <c r="F23028" i="1"/>
  <c r="F23027" i="1"/>
  <c r="F23026" i="1"/>
  <c r="E23024" i="1"/>
  <c r="E23021" i="1"/>
  <c r="F23020" i="1"/>
  <c r="E23019" i="1"/>
  <c r="L23011" i="1"/>
  <c r="K23011" i="1"/>
  <c r="E23011" i="1"/>
  <c r="E23005" i="1"/>
  <c r="E23004" i="1"/>
  <c r="F23002" i="1"/>
  <c r="F23001" i="1"/>
  <c r="F23000" i="1"/>
  <c r="F22999" i="1"/>
  <c r="F22996" i="1"/>
  <c r="A22996" i="1"/>
  <c r="A22995" i="1" s="1"/>
  <c r="F22994" i="1"/>
  <c r="F22992" i="1"/>
  <c r="F22990" i="1"/>
  <c r="F22989" i="1"/>
  <c r="F22987" i="1"/>
  <c r="F22985" i="1"/>
  <c r="E22985" i="1"/>
  <c r="F22984" i="1"/>
  <c r="E22984" i="1"/>
  <c r="E22983" i="1"/>
  <c r="L22982" i="1"/>
  <c r="G22980" i="1"/>
  <c r="F22980" i="1"/>
  <c r="E22979" i="1"/>
  <c r="E22978" i="1"/>
  <c r="E22975" i="1"/>
  <c r="G22974" i="1"/>
  <c r="F22974" i="1"/>
  <c r="E22973" i="1"/>
  <c r="E22972" i="1"/>
  <c r="F22970" i="1"/>
  <c r="F22969" i="1"/>
  <c r="F22968" i="1"/>
  <c r="E22967" i="1"/>
  <c r="F22965" i="1"/>
  <c r="E22965" i="1"/>
  <c r="F22964" i="1"/>
  <c r="E22964" i="1"/>
  <c r="E22963" i="1"/>
  <c r="H22961" i="1"/>
  <c r="E22961" i="1"/>
  <c r="E22960" i="1"/>
  <c r="K22958" i="1"/>
  <c r="F22958" i="1"/>
  <c r="K22957" i="1"/>
  <c r="F22957" i="1"/>
  <c r="F22956" i="1"/>
  <c r="F22955" i="1"/>
  <c r="E22954" i="1"/>
  <c r="F22952" i="1"/>
  <c r="F22950" i="1"/>
  <c r="F22948" i="1"/>
  <c r="F22947" i="1"/>
  <c r="J22946" i="1"/>
  <c r="H22946" i="1"/>
  <c r="F22946" i="1"/>
  <c r="F22945" i="1"/>
  <c r="F22944" i="1"/>
  <c r="F22943" i="1"/>
  <c r="F22941" i="1"/>
  <c r="F22940" i="1"/>
  <c r="J22939" i="1"/>
  <c r="H22939" i="1"/>
  <c r="F22939" i="1"/>
  <c r="F22938" i="1"/>
  <c r="F22937" i="1"/>
  <c r="F22936" i="1"/>
  <c r="F22934" i="1"/>
  <c r="F22933" i="1"/>
  <c r="J22932" i="1"/>
  <c r="H22932" i="1"/>
  <c r="F22932" i="1"/>
  <c r="F22931" i="1"/>
  <c r="F22930" i="1"/>
  <c r="F22929" i="1"/>
  <c r="F22927" i="1"/>
  <c r="F22926" i="1"/>
  <c r="J22925" i="1"/>
  <c r="H22925" i="1"/>
  <c r="F22925" i="1"/>
  <c r="F22924" i="1"/>
  <c r="F22923" i="1"/>
  <c r="F22922" i="1"/>
  <c r="F22920" i="1"/>
  <c r="F22919" i="1"/>
  <c r="J22918" i="1"/>
  <c r="H22918" i="1"/>
  <c r="F22918" i="1"/>
  <c r="F22917" i="1"/>
  <c r="F22916" i="1"/>
  <c r="F22915" i="1"/>
  <c r="F22913" i="1"/>
  <c r="F22912" i="1"/>
  <c r="J22911" i="1"/>
  <c r="H22911" i="1"/>
  <c r="F22911" i="1"/>
  <c r="F22910" i="1"/>
  <c r="F22909" i="1"/>
  <c r="F22908" i="1"/>
  <c r="F22906" i="1"/>
  <c r="F22905" i="1"/>
  <c r="J22904" i="1"/>
  <c r="H22904" i="1"/>
  <c r="F22904" i="1"/>
  <c r="F22903" i="1"/>
  <c r="F22902" i="1"/>
  <c r="F22901" i="1"/>
  <c r="E22899" i="1"/>
  <c r="E22896" i="1"/>
  <c r="F22895" i="1"/>
  <c r="E22894" i="1"/>
  <c r="L22886" i="1"/>
  <c r="K22886" i="1"/>
  <c r="E22886" i="1"/>
  <c r="E22880" i="1"/>
  <c r="E22879" i="1"/>
  <c r="F22877" i="1"/>
  <c r="F22876" i="1"/>
  <c r="F22875" i="1"/>
  <c r="F22874" i="1"/>
  <c r="F22871" i="1"/>
  <c r="A22871" i="1"/>
  <c r="A22870" i="1" s="1"/>
  <c r="F22869" i="1"/>
  <c r="F22867" i="1"/>
  <c r="F22865" i="1"/>
  <c r="F22864" i="1"/>
  <c r="F22862" i="1"/>
  <c r="F22860" i="1"/>
  <c r="E22860" i="1"/>
  <c r="F22859" i="1"/>
  <c r="E22859" i="1"/>
  <c r="E22858" i="1"/>
  <c r="L22857" i="1"/>
  <c r="G22855" i="1"/>
  <c r="F22855" i="1"/>
  <c r="E22854" i="1"/>
  <c r="E22853" i="1"/>
  <c r="E22850" i="1"/>
  <c r="G22849" i="1"/>
  <c r="F22849" i="1"/>
  <c r="E22848" i="1"/>
  <c r="E22847" i="1"/>
  <c r="F22845" i="1"/>
  <c r="F22844" i="1"/>
  <c r="F22843" i="1"/>
  <c r="E22842" i="1"/>
  <c r="F22840" i="1"/>
  <c r="E22840" i="1"/>
  <c r="F22839" i="1"/>
  <c r="E22839" i="1"/>
  <c r="E22838" i="1"/>
  <c r="H22836" i="1"/>
  <c r="E22836" i="1"/>
  <c r="E22835" i="1"/>
  <c r="K22833" i="1"/>
  <c r="F22833" i="1"/>
  <c r="K22832" i="1"/>
  <c r="F22832" i="1"/>
  <c r="F22831" i="1"/>
  <c r="F22830" i="1"/>
  <c r="E22829" i="1"/>
  <c r="F22827" i="1"/>
  <c r="F22825" i="1"/>
  <c r="F22823" i="1"/>
  <c r="F22822" i="1"/>
  <c r="J22821" i="1"/>
  <c r="H22821" i="1"/>
  <c r="F22821" i="1"/>
  <c r="F22820" i="1"/>
  <c r="F22819" i="1"/>
  <c r="F22818" i="1"/>
  <c r="F22816" i="1"/>
  <c r="F22815" i="1"/>
  <c r="J22814" i="1"/>
  <c r="H22814" i="1"/>
  <c r="F22814" i="1"/>
  <c r="F22813" i="1"/>
  <c r="F22812" i="1"/>
  <c r="F22811" i="1"/>
  <c r="F22809" i="1"/>
  <c r="F22808" i="1"/>
  <c r="J22807" i="1"/>
  <c r="H22807" i="1"/>
  <c r="F22807" i="1"/>
  <c r="F22806" i="1"/>
  <c r="F22805" i="1"/>
  <c r="F22804" i="1"/>
  <c r="F22802" i="1"/>
  <c r="F22801" i="1"/>
  <c r="J22800" i="1"/>
  <c r="H22800" i="1"/>
  <c r="F22800" i="1"/>
  <c r="F22799" i="1"/>
  <c r="F22798" i="1"/>
  <c r="F22797" i="1"/>
  <c r="F22795" i="1"/>
  <c r="F22794" i="1"/>
  <c r="J22793" i="1"/>
  <c r="H22793" i="1"/>
  <c r="F22793" i="1"/>
  <c r="F22792" i="1"/>
  <c r="F22791" i="1"/>
  <c r="F22790" i="1"/>
  <c r="F22788" i="1"/>
  <c r="F22787" i="1"/>
  <c r="J22786" i="1"/>
  <c r="H22786" i="1"/>
  <c r="F22786" i="1"/>
  <c r="F22785" i="1"/>
  <c r="F22784" i="1"/>
  <c r="F22783" i="1"/>
  <c r="F22781" i="1"/>
  <c r="F22780" i="1"/>
  <c r="J22779" i="1"/>
  <c r="H22779" i="1"/>
  <c r="F22779" i="1"/>
  <c r="F22778" i="1"/>
  <c r="F22777" i="1"/>
  <c r="F22776" i="1"/>
  <c r="E22774" i="1"/>
  <c r="E22771" i="1"/>
  <c r="F22770" i="1"/>
  <c r="E22769" i="1"/>
  <c r="L22761" i="1"/>
  <c r="K22761" i="1"/>
  <c r="E22761" i="1"/>
  <c r="E22755" i="1"/>
  <c r="E22754" i="1"/>
  <c r="F22752" i="1"/>
  <c r="F22751" i="1"/>
  <c r="F22750" i="1"/>
  <c r="F22749" i="1"/>
  <c r="F22746" i="1"/>
  <c r="A22746" i="1"/>
  <c r="A22745" i="1" s="1"/>
  <c r="F22744" i="1"/>
  <c r="F22742" i="1"/>
  <c r="F22740" i="1"/>
  <c r="F22739" i="1"/>
  <c r="F22737" i="1"/>
  <c r="F22735" i="1"/>
  <c r="E22735" i="1"/>
  <c r="F22734" i="1"/>
  <c r="E22734" i="1"/>
  <c r="E22733" i="1"/>
  <c r="L22732" i="1"/>
  <c r="G22730" i="1"/>
  <c r="F22730" i="1"/>
  <c r="E22729" i="1"/>
  <c r="E22728" i="1"/>
  <c r="E22725" i="1"/>
  <c r="G22724" i="1"/>
  <c r="F22724" i="1"/>
  <c r="E22723" i="1"/>
  <c r="E22722" i="1"/>
  <c r="F22720" i="1"/>
  <c r="F22719" i="1"/>
  <c r="F22718" i="1"/>
  <c r="E22717" i="1"/>
  <c r="F22715" i="1"/>
  <c r="E22715" i="1"/>
  <c r="F22714" i="1"/>
  <c r="E22714" i="1"/>
  <c r="E22713" i="1"/>
  <c r="H22711" i="1"/>
  <c r="E22711" i="1"/>
  <c r="E22710" i="1"/>
  <c r="K22708" i="1"/>
  <c r="F22708" i="1"/>
  <c r="K22707" i="1"/>
  <c r="F22707" i="1"/>
  <c r="F22706" i="1"/>
  <c r="F22705" i="1"/>
  <c r="E22704" i="1"/>
  <c r="F22702" i="1"/>
  <c r="F22700" i="1"/>
  <c r="F22698" i="1"/>
  <c r="F22697" i="1"/>
  <c r="J22696" i="1"/>
  <c r="H22696" i="1"/>
  <c r="F22696" i="1"/>
  <c r="F22695" i="1"/>
  <c r="F22694" i="1"/>
  <c r="F22693" i="1"/>
  <c r="F22691" i="1"/>
  <c r="F22690" i="1"/>
  <c r="J22689" i="1"/>
  <c r="H22689" i="1"/>
  <c r="F22689" i="1"/>
  <c r="F22688" i="1"/>
  <c r="F22687" i="1"/>
  <c r="F22686" i="1"/>
  <c r="F22684" i="1"/>
  <c r="F22683" i="1"/>
  <c r="J22682" i="1"/>
  <c r="H22682" i="1"/>
  <c r="F22682" i="1"/>
  <c r="F22681" i="1"/>
  <c r="F22680" i="1"/>
  <c r="F22679" i="1"/>
  <c r="F22677" i="1"/>
  <c r="F22676" i="1"/>
  <c r="J22675" i="1"/>
  <c r="H22675" i="1"/>
  <c r="F22675" i="1"/>
  <c r="F22674" i="1"/>
  <c r="F22673" i="1"/>
  <c r="F22672" i="1"/>
  <c r="F22670" i="1"/>
  <c r="F22669" i="1"/>
  <c r="J22668" i="1"/>
  <c r="H22668" i="1"/>
  <c r="F22668" i="1"/>
  <c r="F22667" i="1"/>
  <c r="F22666" i="1"/>
  <c r="F22665" i="1"/>
  <c r="F22663" i="1"/>
  <c r="F22662" i="1"/>
  <c r="J22661" i="1"/>
  <c r="H22661" i="1"/>
  <c r="F22661" i="1"/>
  <c r="F22660" i="1"/>
  <c r="F22659" i="1"/>
  <c r="F22658" i="1"/>
  <c r="F22656" i="1"/>
  <c r="F22655" i="1"/>
  <c r="J22654" i="1"/>
  <c r="H22654" i="1"/>
  <c r="F22654" i="1"/>
  <c r="F22653" i="1"/>
  <c r="F22652" i="1"/>
  <c r="F22651" i="1"/>
  <c r="E22649" i="1"/>
  <c r="E22646" i="1"/>
  <c r="F22645" i="1"/>
  <c r="E22644" i="1"/>
  <c r="L22636" i="1"/>
  <c r="K22636" i="1"/>
  <c r="E22636" i="1"/>
  <c r="E22630" i="1"/>
  <c r="E22629" i="1"/>
  <c r="F22627" i="1"/>
  <c r="F22626" i="1"/>
  <c r="F22625" i="1"/>
  <c r="F22624" i="1"/>
  <c r="F22621" i="1"/>
  <c r="A22621" i="1"/>
  <c r="A22620" i="1" s="1"/>
  <c r="F22619" i="1"/>
  <c r="F22617" i="1"/>
  <c r="F22615" i="1"/>
  <c r="F22614" i="1"/>
  <c r="F22612" i="1"/>
  <c r="F22610" i="1"/>
  <c r="E22610" i="1"/>
  <c r="F22609" i="1"/>
  <c r="E22609" i="1"/>
  <c r="E22608" i="1"/>
  <c r="L22607" i="1"/>
  <c r="G22605" i="1"/>
  <c r="F22605" i="1"/>
  <c r="E22604" i="1"/>
  <c r="E22603" i="1"/>
  <c r="E22600" i="1"/>
  <c r="G22599" i="1"/>
  <c r="F22599" i="1"/>
  <c r="E22598" i="1"/>
  <c r="E22597" i="1"/>
  <c r="F22595" i="1"/>
  <c r="F22594" i="1"/>
  <c r="F22593" i="1"/>
  <c r="E22592" i="1"/>
  <c r="F22590" i="1"/>
  <c r="E22590" i="1"/>
  <c r="F22589" i="1"/>
  <c r="E22589" i="1"/>
  <c r="E22588" i="1"/>
  <c r="H22586" i="1"/>
  <c r="E22586" i="1"/>
  <c r="E22585" i="1"/>
  <c r="K22583" i="1"/>
  <c r="F22583" i="1"/>
  <c r="K22582" i="1"/>
  <c r="F22582" i="1"/>
  <c r="F22581" i="1"/>
  <c r="F22580" i="1"/>
  <c r="E22579" i="1"/>
  <c r="F22577" i="1"/>
  <c r="F22575" i="1"/>
  <c r="F22573" i="1"/>
  <c r="F22572" i="1"/>
  <c r="J22571" i="1"/>
  <c r="H22571" i="1"/>
  <c r="F22571" i="1"/>
  <c r="F22570" i="1"/>
  <c r="F22569" i="1"/>
  <c r="F22568" i="1"/>
  <c r="F22566" i="1"/>
  <c r="F22565" i="1"/>
  <c r="J22564" i="1"/>
  <c r="H22564" i="1"/>
  <c r="F22564" i="1"/>
  <c r="F22563" i="1"/>
  <c r="F22562" i="1"/>
  <c r="F22561" i="1"/>
  <c r="F22559" i="1"/>
  <c r="F22558" i="1"/>
  <c r="J22557" i="1"/>
  <c r="H22557" i="1"/>
  <c r="F22557" i="1"/>
  <c r="F22556" i="1"/>
  <c r="F22555" i="1"/>
  <c r="F22554" i="1"/>
  <c r="F22552" i="1"/>
  <c r="F22551" i="1"/>
  <c r="J22550" i="1"/>
  <c r="H22550" i="1"/>
  <c r="F22550" i="1"/>
  <c r="F22549" i="1"/>
  <c r="F22548" i="1"/>
  <c r="F22547" i="1"/>
  <c r="F22545" i="1"/>
  <c r="F22544" i="1"/>
  <c r="J22543" i="1"/>
  <c r="H22543" i="1"/>
  <c r="F22543" i="1"/>
  <c r="F22542" i="1"/>
  <c r="F22541" i="1"/>
  <c r="F22540" i="1"/>
  <c r="F22538" i="1"/>
  <c r="F22537" i="1"/>
  <c r="J22536" i="1"/>
  <c r="H22536" i="1"/>
  <c r="F22536" i="1"/>
  <c r="F22535" i="1"/>
  <c r="F22534" i="1"/>
  <c r="F22533" i="1"/>
  <c r="F22531" i="1"/>
  <c r="F22530" i="1"/>
  <c r="J22529" i="1"/>
  <c r="H22529" i="1"/>
  <c r="F22529" i="1"/>
  <c r="F22528" i="1"/>
  <c r="F22527" i="1"/>
  <c r="F22526" i="1"/>
  <c r="E22524" i="1"/>
  <c r="E22521" i="1"/>
  <c r="F22520" i="1"/>
  <c r="E22519" i="1"/>
  <c r="L22511" i="1"/>
  <c r="K22511" i="1"/>
  <c r="E22511" i="1"/>
  <c r="E22505" i="1"/>
  <c r="E22504" i="1"/>
  <c r="F22502" i="1"/>
  <c r="F22501" i="1"/>
  <c r="F22500" i="1"/>
  <c r="F22499" i="1"/>
  <c r="F22496" i="1"/>
  <c r="A22496" i="1"/>
  <c r="A22495" i="1" s="1"/>
  <c r="F22494" i="1"/>
  <c r="F22492" i="1"/>
  <c r="F22490" i="1"/>
  <c r="F22489" i="1"/>
  <c r="F22487" i="1"/>
  <c r="F22485" i="1"/>
  <c r="E22485" i="1"/>
  <c r="F22484" i="1"/>
  <c r="E22484" i="1"/>
  <c r="E22483" i="1"/>
  <c r="L22482" i="1"/>
  <c r="G22480" i="1"/>
  <c r="F22480" i="1"/>
  <c r="E22479" i="1"/>
  <c r="E22478" i="1"/>
  <c r="E22475" i="1"/>
  <c r="G22474" i="1"/>
  <c r="F22474" i="1"/>
  <c r="E22473" i="1"/>
  <c r="E22472" i="1"/>
  <c r="F22470" i="1"/>
  <c r="F22469" i="1"/>
  <c r="F22468" i="1"/>
  <c r="E22467" i="1"/>
  <c r="F22465" i="1"/>
  <c r="E22465" i="1"/>
  <c r="F22464" i="1"/>
  <c r="E22464" i="1"/>
  <c r="E22463" i="1"/>
  <c r="H22461" i="1"/>
  <c r="E22461" i="1"/>
  <c r="E22460" i="1"/>
  <c r="K22458" i="1"/>
  <c r="F22458" i="1"/>
  <c r="K22457" i="1"/>
  <c r="F22457" i="1"/>
  <c r="F22456" i="1"/>
  <c r="F22455" i="1"/>
  <c r="E22454" i="1"/>
  <c r="F22452" i="1"/>
  <c r="F22450" i="1"/>
  <c r="F22448" i="1"/>
  <c r="F22447" i="1"/>
  <c r="J22446" i="1"/>
  <c r="H22446" i="1"/>
  <c r="F22446" i="1"/>
  <c r="F22445" i="1"/>
  <c r="F22444" i="1"/>
  <c r="F22443" i="1"/>
  <c r="F22441" i="1"/>
  <c r="F22440" i="1"/>
  <c r="J22439" i="1"/>
  <c r="H22439" i="1"/>
  <c r="F22439" i="1"/>
  <c r="F22438" i="1"/>
  <c r="F22437" i="1"/>
  <c r="F22436" i="1"/>
  <c r="F22434" i="1"/>
  <c r="F22433" i="1"/>
  <c r="J22432" i="1"/>
  <c r="H22432" i="1"/>
  <c r="F22432" i="1"/>
  <c r="F22431" i="1"/>
  <c r="F22430" i="1"/>
  <c r="F22429" i="1"/>
  <c r="F22427" i="1"/>
  <c r="F22426" i="1"/>
  <c r="J22425" i="1"/>
  <c r="H22425" i="1"/>
  <c r="F22425" i="1"/>
  <c r="F22424" i="1"/>
  <c r="F22423" i="1"/>
  <c r="F22422" i="1"/>
  <c r="F22420" i="1"/>
  <c r="F22419" i="1"/>
  <c r="J22418" i="1"/>
  <c r="H22418" i="1"/>
  <c r="F22418" i="1"/>
  <c r="F22417" i="1"/>
  <c r="F22416" i="1"/>
  <c r="F22415" i="1"/>
  <c r="F22413" i="1"/>
  <c r="F22412" i="1"/>
  <c r="J22411" i="1"/>
  <c r="H22411" i="1"/>
  <c r="F22411" i="1"/>
  <c r="F22410" i="1"/>
  <c r="F22409" i="1"/>
  <c r="F22408" i="1"/>
  <c r="F22406" i="1"/>
  <c r="F22405" i="1"/>
  <c r="J22404" i="1"/>
  <c r="H22404" i="1"/>
  <c r="F22404" i="1"/>
  <c r="F22403" i="1"/>
  <c r="F22402" i="1"/>
  <c r="F22401" i="1"/>
  <c r="E22399" i="1"/>
  <c r="E22396" i="1"/>
  <c r="F22395" i="1"/>
  <c r="E22394" i="1"/>
  <c r="L22386" i="1"/>
  <c r="K22386" i="1"/>
  <c r="E22386" i="1"/>
  <c r="E22380" i="1"/>
  <c r="E22379" i="1"/>
  <c r="F22377" i="1"/>
  <c r="F22376" i="1"/>
  <c r="F22375" i="1"/>
  <c r="F22374" i="1"/>
  <c r="F22371" i="1"/>
  <c r="A22371" i="1"/>
  <c r="A22370" i="1" s="1"/>
  <c r="F22369" i="1"/>
  <c r="F22367" i="1"/>
  <c r="F22365" i="1"/>
  <c r="F22364" i="1"/>
  <c r="F22362" i="1"/>
  <c r="F22360" i="1"/>
  <c r="E22360" i="1"/>
  <c r="F22359" i="1"/>
  <c r="E22359" i="1"/>
  <c r="E22358" i="1"/>
  <c r="L22357" i="1"/>
  <c r="G22355" i="1"/>
  <c r="F22355" i="1"/>
  <c r="E22354" i="1"/>
  <c r="E22353" i="1"/>
  <c r="E22350" i="1"/>
  <c r="G22349" i="1"/>
  <c r="F22349" i="1"/>
  <c r="E22348" i="1"/>
  <c r="E22347" i="1"/>
  <c r="F22345" i="1"/>
  <c r="F22344" i="1"/>
  <c r="F22343" i="1"/>
  <c r="E22342" i="1"/>
  <c r="F22340" i="1"/>
  <c r="E22340" i="1"/>
  <c r="F22339" i="1"/>
  <c r="E22339" i="1"/>
  <c r="E22338" i="1"/>
  <c r="H22336" i="1"/>
  <c r="E22336" i="1"/>
  <c r="E22335" i="1"/>
  <c r="K22333" i="1"/>
  <c r="F22333" i="1"/>
  <c r="K22332" i="1"/>
  <c r="F22332" i="1"/>
  <c r="F22331" i="1"/>
  <c r="F22330" i="1"/>
  <c r="E22329" i="1"/>
  <c r="F22327" i="1"/>
  <c r="F22325" i="1"/>
  <c r="F22323" i="1"/>
  <c r="F22322" i="1"/>
  <c r="J22321" i="1"/>
  <c r="H22321" i="1"/>
  <c r="F22321" i="1"/>
  <c r="F22320" i="1"/>
  <c r="F22319" i="1"/>
  <c r="F22318" i="1"/>
  <c r="F22316" i="1"/>
  <c r="F22315" i="1"/>
  <c r="J22314" i="1"/>
  <c r="H22314" i="1"/>
  <c r="F22314" i="1"/>
  <c r="F22313" i="1"/>
  <c r="F22312" i="1"/>
  <c r="F22311" i="1"/>
  <c r="F22309" i="1"/>
  <c r="F22308" i="1"/>
  <c r="J22307" i="1"/>
  <c r="H22307" i="1"/>
  <c r="F22307" i="1"/>
  <c r="F22306" i="1"/>
  <c r="F22305" i="1"/>
  <c r="F22304" i="1"/>
  <c r="F22302" i="1"/>
  <c r="F22301" i="1"/>
  <c r="J22300" i="1"/>
  <c r="H22300" i="1"/>
  <c r="F22300" i="1"/>
  <c r="F22299" i="1"/>
  <c r="F22298" i="1"/>
  <c r="F22297" i="1"/>
  <c r="F22295" i="1"/>
  <c r="F22294" i="1"/>
  <c r="J22293" i="1"/>
  <c r="H22293" i="1"/>
  <c r="F22293" i="1"/>
  <c r="F22292" i="1"/>
  <c r="F22291" i="1"/>
  <c r="F22290" i="1"/>
  <c r="F22288" i="1"/>
  <c r="F22287" i="1"/>
  <c r="J22286" i="1"/>
  <c r="H22286" i="1"/>
  <c r="F22286" i="1"/>
  <c r="F22285" i="1"/>
  <c r="F22284" i="1"/>
  <c r="F22283" i="1"/>
  <c r="F22281" i="1"/>
  <c r="F22280" i="1"/>
  <c r="J22279" i="1"/>
  <c r="H22279" i="1"/>
  <c r="F22279" i="1"/>
  <c r="F22278" i="1"/>
  <c r="F22277" i="1"/>
  <c r="F22276" i="1"/>
  <c r="E22274" i="1"/>
  <c r="E22271" i="1"/>
  <c r="F22270" i="1"/>
  <c r="E22269" i="1"/>
  <c r="L22261" i="1"/>
  <c r="K22261" i="1"/>
  <c r="E22261" i="1"/>
  <c r="E22255" i="1"/>
  <c r="E22254" i="1"/>
  <c r="F22252" i="1"/>
  <c r="F22251" i="1"/>
  <c r="F22250" i="1"/>
  <c r="F22249" i="1"/>
  <c r="F22246" i="1"/>
  <c r="A22246" i="1"/>
  <c r="A22245" i="1" s="1"/>
  <c r="F22244" i="1"/>
  <c r="F22242" i="1"/>
  <c r="F22240" i="1"/>
  <c r="F22239" i="1"/>
  <c r="F22237" i="1"/>
  <c r="F22235" i="1"/>
  <c r="E22235" i="1"/>
  <c r="F22234" i="1"/>
  <c r="E22234" i="1"/>
  <c r="E22233" i="1"/>
  <c r="L22232" i="1"/>
  <c r="G22230" i="1"/>
  <c r="F22230" i="1"/>
  <c r="E22229" i="1"/>
  <c r="E22228" i="1"/>
  <c r="E22225" i="1"/>
  <c r="G22224" i="1"/>
  <c r="F22224" i="1"/>
  <c r="E22223" i="1"/>
  <c r="E22222" i="1"/>
  <c r="F22220" i="1"/>
  <c r="F22219" i="1"/>
  <c r="F22218" i="1"/>
  <c r="E22217" i="1"/>
  <c r="F22215" i="1"/>
  <c r="E22215" i="1"/>
  <c r="F22214" i="1"/>
  <c r="E22214" i="1"/>
  <c r="E22213" i="1"/>
  <c r="H22211" i="1"/>
  <c r="E22211" i="1"/>
  <c r="E22210" i="1"/>
  <c r="K22208" i="1"/>
  <c r="F22208" i="1"/>
  <c r="K22207" i="1"/>
  <c r="F22207" i="1"/>
  <c r="F22206" i="1"/>
  <c r="F22205" i="1"/>
  <c r="E22204" i="1"/>
  <c r="F22202" i="1"/>
  <c r="F22200" i="1"/>
  <c r="F22198" i="1"/>
  <c r="F22197" i="1"/>
  <c r="J22196" i="1"/>
  <c r="H22196" i="1"/>
  <c r="F22196" i="1"/>
  <c r="F22195" i="1"/>
  <c r="F22194" i="1"/>
  <c r="F22193" i="1"/>
  <c r="F22191" i="1"/>
  <c r="F22190" i="1"/>
  <c r="J22189" i="1"/>
  <c r="H22189" i="1"/>
  <c r="F22189" i="1"/>
  <c r="F22188" i="1"/>
  <c r="F22187" i="1"/>
  <c r="F22186" i="1"/>
  <c r="F22184" i="1"/>
  <c r="F22183" i="1"/>
  <c r="J22182" i="1"/>
  <c r="H22182" i="1"/>
  <c r="F22182" i="1"/>
  <c r="F22181" i="1"/>
  <c r="F22180" i="1"/>
  <c r="F22179" i="1"/>
  <c r="F22177" i="1"/>
  <c r="F22176" i="1"/>
  <c r="J22175" i="1"/>
  <c r="H22175" i="1"/>
  <c r="F22175" i="1"/>
  <c r="F22174" i="1"/>
  <c r="F22173" i="1"/>
  <c r="F22172" i="1"/>
  <c r="F22170" i="1"/>
  <c r="F22169" i="1"/>
  <c r="J22168" i="1"/>
  <c r="H22168" i="1"/>
  <c r="F22168" i="1"/>
  <c r="F22167" i="1"/>
  <c r="F22166" i="1"/>
  <c r="F22165" i="1"/>
  <c r="F22163" i="1"/>
  <c r="F22162" i="1"/>
  <c r="J22161" i="1"/>
  <c r="H22161" i="1"/>
  <c r="F22161" i="1"/>
  <c r="F22160" i="1"/>
  <c r="F22159" i="1"/>
  <c r="F22158" i="1"/>
  <c r="F22156" i="1"/>
  <c r="F22155" i="1"/>
  <c r="J22154" i="1"/>
  <c r="H22154" i="1"/>
  <c r="F22154" i="1"/>
  <c r="F22153" i="1"/>
  <c r="F22152" i="1"/>
  <c r="F22151" i="1"/>
  <c r="E22149" i="1"/>
  <c r="E22146" i="1"/>
  <c r="F22145" i="1"/>
  <c r="E22144" i="1"/>
  <c r="L22136" i="1"/>
  <c r="K22136" i="1"/>
  <c r="E22136" i="1"/>
  <c r="E22130" i="1"/>
  <c r="E22129" i="1"/>
  <c r="F22127" i="1"/>
  <c r="F22126" i="1"/>
  <c r="F22125" i="1"/>
  <c r="F22124" i="1"/>
  <c r="F22121" i="1"/>
  <c r="A22121" i="1"/>
  <c r="A22120" i="1" s="1"/>
  <c r="F22119" i="1"/>
  <c r="F22117" i="1"/>
  <c r="F22115" i="1"/>
  <c r="F22114" i="1"/>
  <c r="F22112" i="1"/>
  <c r="F22110" i="1"/>
  <c r="E22110" i="1"/>
  <c r="F22109" i="1"/>
  <c r="E22109" i="1"/>
  <c r="E22108" i="1"/>
  <c r="L22107" i="1"/>
  <c r="G22105" i="1"/>
  <c r="F22105" i="1"/>
  <c r="E22104" i="1"/>
  <c r="E22103" i="1"/>
  <c r="E22100" i="1"/>
  <c r="G22099" i="1"/>
  <c r="F22099" i="1"/>
  <c r="E22098" i="1"/>
  <c r="E22097" i="1"/>
  <c r="F22095" i="1"/>
  <c r="F22094" i="1"/>
  <c r="F22093" i="1"/>
  <c r="E22092" i="1"/>
  <c r="F22090" i="1"/>
  <c r="E22090" i="1"/>
  <c r="F22089" i="1"/>
  <c r="E22089" i="1"/>
  <c r="E22088" i="1"/>
  <c r="H22086" i="1"/>
  <c r="E22086" i="1"/>
  <c r="E22085" i="1"/>
  <c r="K22083" i="1"/>
  <c r="F22083" i="1"/>
  <c r="K22082" i="1"/>
  <c r="F22082" i="1"/>
  <c r="F22081" i="1"/>
  <c r="F22080" i="1"/>
  <c r="E22079" i="1"/>
  <c r="F22077" i="1"/>
  <c r="F22075" i="1"/>
  <c r="F22073" i="1"/>
  <c r="F22072" i="1"/>
  <c r="J22071" i="1"/>
  <c r="H22071" i="1"/>
  <c r="F22071" i="1"/>
  <c r="F22070" i="1"/>
  <c r="F22069" i="1"/>
  <c r="F22068" i="1"/>
  <c r="F22066" i="1"/>
  <c r="F22065" i="1"/>
  <c r="J22064" i="1"/>
  <c r="H22064" i="1"/>
  <c r="F22064" i="1"/>
  <c r="F22063" i="1"/>
  <c r="F22062" i="1"/>
  <c r="F22061" i="1"/>
  <c r="F22059" i="1"/>
  <c r="F22058" i="1"/>
  <c r="J22057" i="1"/>
  <c r="H22057" i="1"/>
  <c r="F22057" i="1"/>
  <c r="F22056" i="1"/>
  <c r="F22055" i="1"/>
  <c r="F22054" i="1"/>
  <c r="F22052" i="1"/>
  <c r="F22051" i="1"/>
  <c r="J22050" i="1"/>
  <c r="H22050" i="1"/>
  <c r="F22050" i="1"/>
  <c r="F22049" i="1"/>
  <c r="F22048" i="1"/>
  <c r="F22047" i="1"/>
  <c r="F22045" i="1"/>
  <c r="F22044" i="1"/>
  <c r="J22043" i="1"/>
  <c r="H22043" i="1"/>
  <c r="F22043" i="1"/>
  <c r="F22042" i="1"/>
  <c r="F22041" i="1"/>
  <c r="F22040" i="1"/>
  <c r="F22038" i="1"/>
  <c r="F22037" i="1"/>
  <c r="J22036" i="1"/>
  <c r="H22036" i="1"/>
  <c r="F22036" i="1"/>
  <c r="F22035" i="1"/>
  <c r="F22034" i="1"/>
  <c r="F22033" i="1"/>
  <c r="F22031" i="1"/>
  <c r="F22030" i="1"/>
  <c r="J22029" i="1"/>
  <c r="H22029" i="1"/>
  <c r="F22029" i="1"/>
  <c r="F22028" i="1"/>
  <c r="F22027" i="1"/>
  <c r="F22026" i="1"/>
  <c r="E22024" i="1"/>
  <c r="E22021" i="1"/>
  <c r="F22020" i="1"/>
  <c r="E22019" i="1"/>
  <c r="L22011" i="1"/>
  <c r="K22011" i="1"/>
  <c r="E22011" i="1"/>
  <c r="E22005" i="1"/>
  <c r="E22004" i="1"/>
  <c r="F22002" i="1"/>
  <c r="F22001" i="1"/>
  <c r="F22000" i="1"/>
  <c r="F21999" i="1"/>
  <c r="F21996" i="1"/>
  <c r="A21996" i="1"/>
  <c r="A21995" i="1" s="1"/>
  <c r="F21994" i="1"/>
  <c r="F21992" i="1"/>
  <c r="F21990" i="1"/>
  <c r="F21989" i="1"/>
  <c r="F21987" i="1"/>
  <c r="F21985" i="1"/>
  <c r="E21985" i="1"/>
  <c r="F21984" i="1"/>
  <c r="E21984" i="1"/>
  <c r="E21983" i="1"/>
  <c r="L21982" i="1"/>
  <c r="G21980" i="1"/>
  <c r="F21980" i="1"/>
  <c r="E21979" i="1"/>
  <c r="E21978" i="1"/>
  <c r="E21975" i="1"/>
  <c r="G21974" i="1"/>
  <c r="F21974" i="1"/>
  <c r="E21973" i="1"/>
  <c r="E21972" i="1"/>
  <c r="F21970" i="1"/>
  <c r="F21969" i="1"/>
  <c r="F21968" i="1"/>
  <c r="E21967" i="1"/>
  <c r="F21965" i="1"/>
  <c r="E21965" i="1"/>
  <c r="F21964" i="1"/>
  <c r="E21964" i="1"/>
  <c r="E21963" i="1"/>
  <c r="H21961" i="1"/>
  <c r="E21961" i="1"/>
  <c r="E21960" i="1"/>
  <c r="K21958" i="1"/>
  <c r="F21958" i="1"/>
  <c r="K21957" i="1"/>
  <c r="F21957" i="1"/>
  <c r="F21956" i="1"/>
  <c r="F21955" i="1"/>
  <c r="E21954" i="1"/>
  <c r="F21952" i="1"/>
  <c r="F21950" i="1"/>
  <c r="F21948" i="1"/>
  <c r="F21947" i="1"/>
  <c r="J21946" i="1"/>
  <c r="H21946" i="1"/>
  <c r="F21946" i="1"/>
  <c r="F21945" i="1"/>
  <c r="F21944" i="1"/>
  <c r="F21943" i="1"/>
  <c r="F21941" i="1"/>
  <c r="F21940" i="1"/>
  <c r="J21939" i="1"/>
  <c r="H21939" i="1"/>
  <c r="F21939" i="1"/>
  <c r="F21938" i="1"/>
  <c r="F21937" i="1"/>
  <c r="F21936" i="1"/>
  <c r="F21934" i="1"/>
  <c r="F21933" i="1"/>
  <c r="J21932" i="1"/>
  <c r="H21932" i="1"/>
  <c r="F21932" i="1"/>
  <c r="F21931" i="1"/>
  <c r="F21930" i="1"/>
  <c r="F21929" i="1"/>
  <c r="F21927" i="1"/>
  <c r="F21926" i="1"/>
  <c r="J21925" i="1"/>
  <c r="H21925" i="1"/>
  <c r="F21925" i="1"/>
  <c r="F21924" i="1"/>
  <c r="F21923" i="1"/>
  <c r="F21922" i="1"/>
  <c r="F21920" i="1"/>
  <c r="F21919" i="1"/>
  <c r="J21918" i="1"/>
  <c r="H21918" i="1"/>
  <c r="F21918" i="1"/>
  <c r="F21917" i="1"/>
  <c r="F21916" i="1"/>
  <c r="F21915" i="1"/>
  <c r="F21913" i="1"/>
  <c r="F21912" i="1"/>
  <c r="J21911" i="1"/>
  <c r="H21911" i="1"/>
  <c r="F21911" i="1"/>
  <c r="F21910" i="1"/>
  <c r="F21909" i="1"/>
  <c r="F21908" i="1"/>
  <c r="F21906" i="1"/>
  <c r="F21905" i="1"/>
  <c r="J21904" i="1"/>
  <c r="H21904" i="1"/>
  <c r="F21904" i="1"/>
  <c r="F21903" i="1"/>
  <c r="F21902" i="1"/>
  <c r="F21901" i="1"/>
  <c r="E21899" i="1"/>
  <c r="E21896" i="1"/>
  <c r="F21895" i="1"/>
  <c r="E21894" i="1"/>
  <c r="L21886" i="1"/>
  <c r="K21886" i="1"/>
  <c r="E21886" i="1"/>
  <c r="E21880" i="1"/>
  <c r="E21879" i="1"/>
  <c r="F21877" i="1"/>
  <c r="F21876" i="1"/>
  <c r="F21875" i="1"/>
  <c r="F21874" i="1"/>
  <c r="F21871" i="1"/>
  <c r="A21871" i="1"/>
  <c r="A21870" i="1" s="1"/>
  <c r="F21869" i="1"/>
  <c r="F21867" i="1"/>
  <c r="F21865" i="1"/>
  <c r="F21864" i="1"/>
  <c r="F21862" i="1"/>
  <c r="F21860" i="1"/>
  <c r="E21860" i="1"/>
  <c r="F21859" i="1"/>
  <c r="E21859" i="1"/>
  <c r="E21858" i="1"/>
  <c r="L21857" i="1"/>
  <c r="G21855" i="1"/>
  <c r="F21855" i="1"/>
  <c r="E21854" i="1"/>
  <c r="E21853" i="1"/>
  <c r="E21850" i="1"/>
  <c r="G21849" i="1"/>
  <c r="F21849" i="1"/>
  <c r="E21848" i="1"/>
  <c r="E21847" i="1"/>
  <c r="F21845" i="1"/>
  <c r="F21844" i="1"/>
  <c r="F21843" i="1"/>
  <c r="E21842" i="1"/>
  <c r="F21840" i="1"/>
  <c r="E21840" i="1"/>
  <c r="F21839" i="1"/>
  <c r="E21839" i="1"/>
  <c r="E21838" i="1"/>
  <c r="H21836" i="1"/>
  <c r="E21836" i="1"/>
  <c r="E21835" i="1"/>
  <c r="K21833" i="1"/>
  <c r="F21833" i="1"/>
  <c r="K21832" i="1"/>
  <c r="F21832" i="1"/>
  <c r="F21831" i="1"/>
  <c r="F21830" i="1"/>
  <c r="E21829" i="1"/>
  <c r="F21827" i="1"/>
  <c r="F21825" i="1"/>
  <c r="F21823" i="1"/>
  <c r="F21822" i="1"/>
  <c r="J21821" i="1"/>
  <c r="H21821" i="1"/>
  <c r="F21821" i="1"/>
  <c r="F21820" i="1"/>
  <c r="F21819" i="1"/>
  <c r="F21818" i="1"/>
  <c r="F21816" i="1"/>
  <c r="F21815" i="1"/>
  <c r="J21814" i="1"/>
  <c r="H21814" i="1"/>
  <c r="F21814" i="1"/>
  <c r="F21813" i="1"/>
  <c r="F21812" i="1"/>
  <c r="F21811" i="1"/>
  <c r="F21809" i="1"/>
  <c r="F21808" i="1"/>
  <c r="J21807" i="1"/>
  <c r="H21807" i="1"/>
  <c r="F21807" i="1"/>
  <c r="F21806" i="1"/>
  <c r="F21805" i="1"/>
  <c r="F21804" i="1"/>
  <c r="F21802" i="1"/>
  <c r="F21801" i="1"/>
  <c r="J21800" i="1"/>
  <c r="H21800" i="1"/>
  <c r="F21800" i="1"/>
  <c r="F21799" i="1"/>
  <c r="F21798" i="1"/>
  <c r="F21797" i="1"/>
  <c r="F21795" i="1"/>
  <c r="F21794" i="1"/>
  <c r="J21793" i="1"/>
  <c r="H21793" i="1"/>
  <c r="F21793" i="1"/>
  <c r="F21792" i="1"/>
  <c r="F21791" i="1"/>
  <c r="F21790" i="1"/>
  <c r="F21788" i="1"/>
  <c r="F21787" i="1"/>
  <c r="J21786" i="1"/>
  <c r="H21786" i="1"/>
  <c r="F21786" i="1"/>
  <c r="F21785" i="1"/>
  <c r="F21784" i="1"/>
  <c r="F21783" i="1"/>
  <c r="F21781" i="1"/>
  <c r="F21780" i="1"/>
  <c r="J21779" i="1"/>
  <c r="H21779" i="1"/>
  <c r="F21779" i="1"/>
  <c r="F21778" i="1"/>
  <c r="F21777" i="1"/>
  <c r="F21776" i="1"/>
  <c r="E21774" i="1"/>
  <c r="E21771" i="1"/>
  <c r="F21770" i="1"/>
  <c r="E21769" i="1"/>
  <c r="L21761" i="1"/>
  <c r="K21761" i="1"/>
  <c r="E21761" i="1"/>
  <c r="E21755" i="1"/>
  <c r="E21754" i="1"/>
  <c r="F21752" i="1"/>
  <c r="F21751" i="1"/>
  <c r="F21750" i="1"/>
  <c r="F21749" i="1"/>
  <c r="F21746" i="1"/>
  <c r="A21746" i="1"/>
  <c r="A21745" i="1" s="1"/>
  <c r="F21744" i="1"/>
  <c r="F21742" i="1"/>
  <c r="F21740" i="1"/>
  <c r="F21739" i="1"/>
  <c r="F21737" i="1"/>
  <c r="F21735" i="1"/>
  <c r="E21735" i="1"/>
  <c r="F21734" i="1"/>
  <c r="E21734" i="1"/>
  <c r="E21733" i="1"/>
  <c r="L21732" i="1"/>
  <c r="G21730" i="1"/>
  <c r="F21730" i="1"/>
  <c r="E21729" i="1"/>
  <c r="E21728" i="1"/>
  <c r="E21725" i="1"/>
  <c r="G21724" i="1"/>
  <c r="F21724" i="1"/>
  <c r="E21723" i="1"/>
  <c r="E21722" i="1"/>
  <c r="F21720" i="1"/>
  <c r="F21719" i="1"/>
  <c r="F21718" i="1"/>
  <c r="E21717" i="1"/>
  <c r="F21715" i="1"/>
  <c r="E21715" i="1"/>
  <c r="F21714" i="1"/>
  <c r="E21714" i="1"/>
  <c r="E21713" i="1"/>
  <c r="H21711" i="1"/>
  <c r="E21711" i="1"/>
  <c r="E21710" i="1"/>
  <c r="K21708" i="1"/>
  <c r="F21708" i="1"/>
  <c r="K21707" i="1"/>
  <c r="F21707" i="1"/>
  <c r="F21706" i="1"/>
  <c r="F21705" i="1"/>
  <c r="E21704" i="1"/>
  <c r="F21702" i="1"/>
  <c r="F21700" i="1"/>
  <c r="F21698" i="1"/>
  <c r="F21697" i="1"/>
  <c r="J21696" i="1"/>
  <c r="H21696" i="1"/>
  <c r="F21696" i="1"/>
  <c r="F21695" i="1"/>
  <c r="F21694" i="1"/>
  <c r="F21693" i="1"/>
  <c r="F21691" i="1"/>
  <c r="F21690" i="1"/>
  <c r="J21689" i="1"/>
  <c r="H21689" i="1"/>
  <c r="F21689" i="1"/>
  <c r="F21688" i="1"/>
  <c r="F21687" i="1"/>
  <c r="F21686" i="1"/>
  <c r="F21684" i="1"/>
  <c r="F21683" i="1"/>
  <c r="J21682" i="1"/>
  <c r="H21682" i="1"/>
  <c r="F21682" i="1"/>
  <c r="F21681" i="1"/>
  <c r="F21680" i="1"/>
  <c r="F21679" i="1"/>
  <c r="F21677" i="1"/>
  <c r="F21676" i="1"/>
  <c r="J21675" i="1"/>
  <c r="H21675" i="1"/>
  <c r="F21675" i="1"/>
  <c r="F21674" i="1"/>
  <c r="F21673" i="1"/>
  <c r="F21672" i="1"/>
  <c r="F21670" i="1"/>
  <c r="F21669" i="1"/>
  <c r="J21668" i="1"/>
  <c r="H21668" i="1"/>
  <c r="F21668" i="1"/>
  <c r="F21667" i="1"/>
  <c r="F21666" i="1"/>
  <c r="F21665" i="1"/>
  <c r="F21663" i="1"/>
  <c r="F21662" i="1"/>
  <c r="J21661" i="1"/>
  <c r="H21661" i="1"/>
  <c r="F21661" i="1"/>
  <c r="F21660" i="1"/>
  <c r="F21659" i="1"/>
  <c r="F21658" i="1"/>
  <c r="F21656" i="1"/>
  <c r="F21655" i="1"/>
  <c r="J21654" i="1"/>
  <c r="H21654" i="1"/>
  <c r="F21654" i="1"/>
  <c r="F21653" i="1"/>
  <c r="F21652" i="1"/>
  <c r="F21651" i="1"/>
  <c r="E21649" i="1"/>
  <c r="E21646" i="1"/>
  <c r="F21645" i="1"/>
  <c r="E21644" i="1"/>
  <c r="L21636" i="1"/>
  <c r="K21636" i="1"/>
  <c r="E21636" i="1"/>
  <c r="E21630" i="1"/>
  <c r="E21629" i="1"/>
  <c r="F21627" i="1"/>
  <c r="F21626" i="1"/>
  <c r="F21625" i="1"/>
  <c r="F21624" i="1"/>
  <c r="F21621" i="1"/>
  <c r="A21621" i="1"/>
  <c r="A21620" i="1" s="1"/>
  <c r="F21619" i="1"/>
  <c r="F21617" i="1"/>
  <c r="F21615" i="1"/>
  <c r="F21614" i="1"/>
  <c r="F21612" i="1"/>
  <c r="F21610" i="1"/>
  <c r="E21610" i="1"/>
  <c r="F21609" i="1"/>
  <c r="E21609" i="1"/>
  <c r="E21608" i="1"/>
  <c r="L21607" i="1"/>
  <c r="G21605" i="1"/>
  <c r="F21605" i="1"/>
  <c r="E21604" i="1"/>
  <c r="E21603" i="1"/>
  <c r="E21600" i="1"/>
  <c r="G21599" i="1"/>
  <c r="F21599" i="1"/>
  <c r="E21598" i="1"/>
  <c r="E21597" i="1"/>
  <c r="F21595" i="1"/>
  <c r="F21594" i="1"/>
  <c r="F21593" i="1"/>
  <c r="E21592" i="1"/>
  <c r="F21590" i="1"/>
  <c r="E21590" i="1"/>
  <c r="F21589" i="1"/>
  <c r="E21589" i="1"/>
  <c r="E21588" i="1"/>
  <c r="H21586" i="1"/>
  <c r="E21586" i="1"/>
  <c r="E21585" i="1"/>
  <c r="K21583" i="1"/>
  <c r="F21583" i="1"/>
  <c r="K21582" i="1"/>
  <c r="F21582" i="1"/>
  <c r="F21581" i="1"/>
  <c r="F21580" i="1"/>
  <c r="E21579" i="1"/>
  <c r="F21577" i="1"/>
  <c r="F21575" i="1"/>
  <c r="F21573" i="1"/>
  <c r="F21572" i="1"/>
  <c r="J21571" i="1"/>
  <c r="H21571" i="1"/>
  <c r="F21571" i="1"/>
  <c r="F21570" i="1"/>
  <c r="F21569" i="1"/>
  <c r="F21568" i="1"/>
  <c r="F21566" i="1"/>
  <c r="F21565" i="1"/>
  <c r="J21564" i="1"/>
  <c r="H21564" i="1"/>
  <c r="F21564" i="1"/>
  <c r="F21563" i="1"/>
  <c r="F21562" i="1"/>
  <c r="F21561" i="1"/>
  <c r="F21559" i="1"/>
  <c r="F21558" i="1"/>
  <c r="J21557" i="1"/>
  <c r="H21557" i="1"/>
  <c r="F21557" i="1"/>
  <c r="F21556" i="1"/>
  <c r="F21555" i="1"/>
  <c r="F21554" i="1"/>
  <c r="F21552" i="1"/>
  <c r="F21551" i="1"/>
  <c r="J21550" i="1"/>
  <c r="H21550" i="1"/>
  <c r="F21550" i="1"/>
  <c r="F21549" i="1"/>
  <c r="F21548" i="1"/>
  <c r="F21547" i="1"/>
  <c r="F21545" i="1"/>
  <c r="F21544" i="1"/>
  <c r="J21543" i="1"/>
  <c r="H21543" i="1"/>
  <c r="F21543" i="1"/>
  <c r="F21542" i="1"/>
  <c r="F21541" i="1"/>
  <c r="F21540" i="1"/>
  <c r="F21538" i="1"/>
  <c r="F21537" i="1"/>
  <c r="J21536" i="1"/>
  <c r="H21536" i="1"/>
  <c r="F21536" i="1"/>
  <c r="F21535" i="1"/>
  <c r="F21534" i="1"/>
  <c r="F21533" i="1"/>
  <c r="F21531" i="1"/>
  <c r="F21530" i="1"/>
  <c r="J21529" i="1"/>
  <c r="H21529" i="1"/>
  <c r="F21529" i="1"/>
  <c r="F21528" i="1"/>
  <c r="F21527" i="1"/>
  <c r="F21526" i="1"/>
  <c r="E21524" i="1"/>
  <c r="E21521" i="1"/>
  <c r="F21520" i="1"/>
  <c r="E21519" i="1"/>
  <c r="L21511" i="1"/>
  <c r="K21511" i="1"/>
  <c r="E21511" i="1"/>
  <c r="E21505" i="1"/>
  <c r="E21504" i="1"/>
  <c r="F21502" i="1"/>
  <c r="F21501" i="1"/>
  <c r="F21500" i="1"/>
  <c r="F21499" i="1"/>
  <c r="F21496" i="1"/>
  <c r="A21496" i="1"/>
  <c r="A21495" i="1" s="1"/>
  <c r="F21494" i="1"/>
  <c r="F21492" i="1"/>
  <c r="F21490" i="1"/>
  <c r="F21489" i="1"/>
  <c r="F21487" i="1"/>
  <c r="F21485" i="1"/>
  <c r="E21485" i="1"/>
  <c r="F21484" i="1"/>
  <c r="E21484" i="1"/>
  <c r="E21483" i="1"/>
  <c r="L21482" i="1"/>
  <c r="G21480" i="1"/>
  <c r="F21480" i="1"/>
  <c r="E21479" i="1"/>
  <c r="E21478" i="1"/>
  <c r="E21475" i="1"/>
  <c r="G21474" i="1"/>
  <c r="F21474" i="1"/>
  <c r="E21473" i="1"/>
  <c r="E21472" i="1"/>
  <c r="F21470" i="1"/>
  <c r="F21469" i="1"/>
  <c r="F21468" i="1"/>
  <c r="E21467" i="1"/>
  <c r="F21465" i="1"/>
  <c r="E21465" i="1"/>
  <c r="F21464" i="1"/>
  <c r="E21464" i="1"/>
  <c r="E21463" i="1"/>
  <c r="H21461" i="1"/>
  <c r="E21461" i="1"/>
  <c r="E21460" i="1"/>
  <c r="K21458" i="1"/>
  <c r="F21458" i="1"/>
  <c r="K21457" i="1"/>
  <c r="F21457" i="1"/>
  <c r="F21456" i="1"/>
  <c r="F21455" i="1"/>
  <c r="E21454" i="1"/>
  <c r="F21452" i="1"/>
  <c r="F21450" i="1"/>
  <c r="F21448" i="1"/>
  <c r="F21447" i="1"/>
  <c r="J21446" i="1"/>
  <c r="H21446" i="1"/>
  <c r="F21446" i="1"/>
  <c r="F21445" i="1"/>
  <c r="F21444" i="1"/>
  <c r="F21443" i="1"/>
  <c r="F21441" i="1"/>
  <c r="F21440" i="1"/>
  <c r="J21439" i="1"/>
  <c r="H21439" i="1"/>
  <c r="F21439" i="1"/>
  <c r="F21438" i="1"/>
  <c r="F21437" i="1"/>
  <c r="F21436" i="1"/>
  <c r="F21434" i="1"/>
  <c r="F21433" i="1"/>
  <c r="J21432" i="1"/>
  <c r="H21432" i="1"/>
  <c r="F21432" i="1"/>
  <c r="F21431" i="1"/>
  <c r="F21430" i="1"/>
  <c r="F21429" i="1"/>
  <c r="F21427" i="1"/>
  <c r="F21426" i="1"/>
  <c r="J21425" i="1"/>
  <c r="H21425" i="1"/>
  <c r="F21425" i="1"/>
  <c r="F21424" i="1"/>
  <c r="F21423" i="1"/>
  <c r="F21422" i="1"/>
  <c r="F21420" i="1"/>
  <c r="F21419" i="1"/>
  <c r="J21418" i="1"/>
  <c r="H21418" i="1"/>
  <c r="F21418" i="1"/>
  <c r="F21417" i="1"/>
  <c r="F21416" i="1"/>
  <c r="F21415" i="1"/>
  <c r="F21413" i="1"/>
  <c r="F21412" i="1"/>
  <c r="J21411" i="1"/>
  <c r="H21411" i="1"/>
  <c r="F21411" i="1"/>
  <c r="F21410" i="1"/>
  <c r="F21409" i="1"/>
  <c r="F21408" i="1"/>
  <c r="F21406" i="1"/>
  <c r="F21405" i="1"/>
  <c r="J21404" i="1"/>
  <c r="H21404" i="1"/>
  <c r="F21404" i="1"/>
  <c r="F21403" i="1"/>
  <c r="F21402" i="1"/>
  <c r="F21401" i="1"/>
  <c r="E21399" i="1"/>
  <c r="E21396" i="1"/>
  <c r="F21395" i="1"/>
  <c r="E21394" i="1"/>
  <c r="L21386" i="1"/>
  <c r="K21386" i="1"/>
  <c r="E21386" i="1"/>
  <c r="E21380" i="1"/>
  <c r="E21379" i="1"/>
  <c r="F21377" i="1"/>
  <c r="F21376" i="1"/>
  <c r="F21375" i="1"/>
  <c r="F21374" i="1"/>
  <c r="F21371" i="1"/>
  <c r="A21371" i="1"/>
  <c r="A21370" i="1" s="1"/>
  <c r="F21369" i="1"/>
  <c r="F21367" i="1"/>
  <c r="F21365" i="1"/>
  <c r="F21364" i="1"/>
  <c r="F21362" i="1"/>
  <c r="F21360" i="1"/>
  <c r="E21360" i="1"/>
  <c r="F21359" i="1"/>
  <c r="E21359" i="1"/>
  <c r="E21358" i="1"/>
  <c r="L21357" i="1"/>
  <c r="G21355" i="1"/>
  <c r="F21355" i="1"/>
  <c r="E21354" i="1"/>
  <c r="E21353" i="1"/>
  <c r="E21350" i="1"/>
  <c r="G21349" i="1"/>
  <c r="F21349" i="1"/>
  <c r="E21348" i="1"/>
  <c r="E21347" i="1"/>
  <c r="F21345" i="1"/>
  <c r="F21344" i="1"/>
  <c r="F21343" i="1"/>
  <c r="E21342" i="1"/>
  <c r="F21340" i="1"/>
  <c r="E21340" i="1"/>
  <c r="F21339" i="1"/>
  <c r="E21339" i="1"/>
  <c r="E21338" i="1"/>
  <c r="H21336" i="1"/>
  <c r="E21336" i="1"/>
  <c r="E21335" i="1"/>
  <c r="K21333" i="1"/>
  <c r="F21333" i="1"/>
  <c r="K21332" i="1"/>
  <c r="F21332" i="1"/>
  <c r="F21331" i="1"/>
  <c r="F21330" i="1"/>
  <c r="E21329" i="1"/>
  <c r="F21327" i="1"/>
  <c r="F21325" i="1"/>
  <c r="F21323" i="1"/>
  <c r="F21322" i="1"/>
  <c r="J21321" i="1"/>
  <c r="H21321" i="1"/>
  <c r="F21321" i="1"/>
  <c r="F21320" i="1"/>
  <c r="F21319" i="1"/>
  <c r="F21318" i="1"/>
  <c r="F21316" i="1"/>
  <c r="F21315" i="1"/>
  <c r="J21314" i="1"/>
  <c r="H21314" i="1"/>
  <c r="F21314" i="1"/>
  <c r="F21313" i="1"/>
  <c r="F21312" i="1"/>
  <c r="F21311" i="1"/>
  <c r="F21309" i="1"/>
  <c r="F21308" i="1"/>
  <c r="J21307" i="1"/>
  <c r="H21307" i="1"/>
  <c r="F21307" i="1"/>
  <c r="F21306" i="1"/>
  <c r="F21305" i="1"/>
  <c r="F21304" i="1"/>
  <c r="F21302" i="1"/>
  <c r="F21301" i="1"/>
  <c r="J21300" i="1"/>
  <c r="H21300" i="1"/>
  <c r="F21300" i="1"/>
  <c r="F21299" i="1"/>
  <c r="F21298" i="1"/>
  <c r="F21297" i="1"/>
  <c r="F21295" i="1"/>
  <c r="F21294" i="1"/>
  <c r="J21293" i="1"/>
  <c r="H21293" i="1"/>
  <c r="F21293" i="1"/>
  <c r="F21292" i="1"/>
  <c r="F21291" i="1"/>
  <c r="F21290" i="1"/>
  <c r="F21288" i="1"/>
  <c r="F21287" i="1"/>
  <c r="J21286" i="1"/>
  <c r="H21286" i="1"/>
  <c r="F21286" i="1"/>
  <c r="F21285" i="1"/>
  <c r="F21284" i="1"/>
  <c r="F21283" i="1"/>
  <c r="F21281" i="1"/>
  <c r="F21280" i="1"/>
  <c r="J21279" i="1"/>
  <c r="H21279" i="1"/>
  <c r="F21279" i="1"/>
  <c r="F21278" i="1"/>
  <c r="F21277" i="1"/>
  <c r="F21276" i="1"/>
  <c r="E21274" i="1"/>
  <c r="E21271" i="1"/>
  <c r="F21270" i="1"/>
  <c r="E21269" i="1"/>
  <c r="L21261" i="1"/>
  <c r="K21261" i="1"/>
  <c r="E21261" i="1"/>
  <c r="E21255" i="1"/>
  <c r="E21254" i="1"/>
  <c r="F21252" i="1"/>
  <c r="F21251" i="1"/>
  <c r="F21250" i="1"/>
  <c r="F21249" i="1"/>
  <c r="F21246" i="1"/>
  <c r="A21246" i="1"/>
  <c r="A21245" i="1" s="1"/>
  <c r="F21244" i="1"/>
  <c r="F21242" i="1"/>
  <c r="F21240" i="1"/>
  <c r="F21239" i="1"/>
  <c r="F21237" i="1"/>
  <c r="F21235" i="1"/>
  <c r="E21235" i="1"/>
  <c r="F21234" i="1"/>
  <c r="E21234" i="1"/>
  <c r="E21233" i="1"/>
  <c r="L21232" i="1"/>
  <c r="G21230" i="1"/>
  <c r="F21230" i="1"/>
  <c r="E21229" i="1"/>
  <c r="E21228" i="1"/>
  <c r="E21225" i="1"/>
  <c r="G21224" i="1"/>
  <c r="F21224" i="1"/>
  <c r="E21223" i="1"/>
  <c r="E21222" i="1"/>
  <c r="F21220" i="1"/>
  <c r="F21219" i="1"/>
  <c r="F21218" i="1"/>
  <c r="E21217" i="1"/>
  <c r="F21215" i="1"/>
  <c r="E21215" i="1"/>
  <c r="F21214" i="1"/>
  <c r="E21214" i="1"/>
  <c r="E21213" i="1"/>
  <c r="H21211" i="1"/>
  <c r="E21211" i="1"/>
  <c r="E21210" i="1"/>
  <c r="K21208" i="1"/>
  <c r="F21208" i="1"/>
  <c r="K21207" i="1"/>
  <c r="F21207" i="1"/>
  <c r="F21206" i="1"/>
  <c r="F21205" i="1"/>
  <c r="E21204" i="1"/>
  <c r="F21202" i="1"/>
  <c r="F21200" i="1"/>
  <c r="F21198" i="1"/>
  <c r="F21197" i="1"/>
  <c r="J21196" i="1"/>
  <c r="H21196" i="1"/>
  <c r="F21196" i="1"/>
  <c r="F21195" i="1"/>
  <c r="F21194" i="1"/>
  <c r="F21193" i="1"/>
  <c r="F21191" i="1"/>
  <c r="F21190" i="1"/>
  <c r="J21189" i="1"/>
  <c r="H21189" i="1"/>
  <c r="F21189" i="1"/>
  <c r="F21188" i="1"/>
  <c r="F21187" i="1"/>
  <c r="F21186" i="1"/>
  <c r="F21184" i="1"/>
  <c r="F21183" i="1"/>
  <c r="J21182" i="1"/>
  <c r="H21182" i="1"/>
  <c r="F21182" i="1"/>
  <c r="F21181" i="1"/>
  <c r="F21180" i="1"/>
  <c r="F21179" i="1"/>
  <c r="F21177" i="1"/>
  <c r="F21176" i="1"/>
  <c r="J21175" i="1"/>
  <c r="H21175" i="1"/>
  <c r="F21175" i="1"/>
  <c r="F21174" i="1"/>
  <c r="F21173" i="1"/>
  <c r="F21172" i="1"/>
  <c r="F21170" i="1"/>
  <c r="F21169" i="1"/>
  <c r="J21168" i="1"/>
  <c r="H21168" i="1"/>
  <c r="F21168" i="1"/>
  <c r="F21167" i="1"/>
  <c r="F21166" i="1"/>
  <c r="F21165" i="1"/>
  <c r="F21163" i="1"/>
  <c r="F21162" i="1"/>
  <c r="J21161" i="1"/>
  <c r="H21161" i="1"/>
  <c r="F21161" i="1"/>
  <c r="F21160" i="1"/>
  <c r="F21159" i="1"/>
  <c r="F21158" i="1"/>
  <c r="F21156" i="1"/>
  <c r="F21155" i="1"/>
  <c r="J21154" i="1"/>
  <c r="H21154" i="1"/>
  <c r="F21154" i="1"/>
  <c r="F21153" i="1"/>
  <c r="F21152" i="1"/>
  <c r="F21151" i="1"/>
  <c r="E21149" i="1"/>
  <c r="E21146" i="1"/>
  <c r="F21145" i="1"/>
  <c r="E21144" i="1"/>
  <c r="L21136" i="1"/>
  <c r="K21136" i="1"/>
  <c r="E21136" i="1"/>
  <c r="E21130" i="1"/>
  <c r="E21129" i="1"/>
  <c r="F21127" i="1"/>
  <c r="F21126" i="1"/>
  <c r="F21125" i="1"/>
  <c r="F21124" i="1"/>
  <c r="F21121" i="1"/>
  <c r="A21121" i="1"/>
  <c r="A21120" i="1" s="1"/>
  <c r="F21119" i="1"/>
  <c r="F21117" i="1"/>
  <c r="F21115" i="1"/>
  <c r="F21114" i="1"/>
  <c r="F21112" i="1"/>
  <c r="F21110" i="1"/>
  <c r="E21110" i="1"/>
  <c r="F21109" i="1"/>
  <c r="E21109" i="1"/>
  <c r="E21108" i="1"/>
  <c r="L21107" i="1"/>
  <c r="G21105" i="1"/>
  <c r="F21105" i="1"/>
  <c r="E21104" i="1"/>
  <c r="E21103" i="1"/>
  <c r="E21100" i="1"/>
  <c r="G21099" i="1"/>
  <c r="F21099" i="1"/>
  <c r="E21098" i="1"/>
  <c r="E21097" i="1"/>
  <c r="F21095" i="1"/>
  <c r="F21094" i="1"/>
  <c r="F21093" i="1"/>
  <c r="E21092" i="1"/>
  <c r="F21090" i="1"/>
  <c r="E21090" i="1"/>
  <c r="F21089" i="1"/>
  <c r="E21089" i="1"/>
  <c r="E21088" i="1"/>
  <c r="H21086" i="1"/>
  <c r="E21086" i="1"/>
  <c r="E21085" i="1"/>
  <c r="K21083" i="1"/>
  <c r="F21083" i="1"/>
  <c r="K21082" i="1"/>
  <c r="F21082" i="1"/>
  <c r="F21081" i="1"/>
  <c r="F21080" i="1"/>
  <c r="E21079" i="1"/>
  <c r="F21077" i="1"/>
  <c r="F21075" i="1"/>
  <c r="F21073" i="1"/>
  <c r="F21072" i="1"/>
  <c r="J21071" i="1"/>
  <c r="H21071" i="1"/>
  <c r="F21071" i="1"/>
  <c r="F21070" i="1"/>
  <c r="F21069" i="1"/>
  <c r="F21068" i="1"/>
  <c r="F21066" i="1"/>
  <c r="F21065" i="1"/>
  <c r="J21064" i="1"/>
  <c r="H21064" i="1"/>
  <c r="F21064" i="1"/>
  <c r="F21063" i="1"/>
  <c r="F21062" i="1"/>
  <c r="F21061" i="1"/>
  <c r="F21059" i="1"/>
  <c r="F21058" i="1"/>
  <c r="J21057" i="1"/>
  <c r="H21057" i="1"/>
  <c r="F21057" i="1"/>
  <c r="F21056" i="1"/>
  <c r="F21055" i="1"/>
  <c r="F21054" i="1"/>
  <c r="F21052" i="1"/>
  <c r="F21051" i="1"/>
  <c r="J21050" i="1"/>
  <c r="H21050" i="1"/>
  <c r="F21050" i="1"/>
  <c r="F21049" i="1"/>
  <c r="F21048" i="1"/>
  <c r="F21047" i="1"/>
  <c r="F21045" i="1"/>
  <c r="F21044" i="1"/>
  <c r="J21043" i="1"/>
  <c r="H21043" i="1"/>
  <c r="F21043" i="1"/>
  <c r="F21042" i="1"/>
  <c r="F21041" i="1"/>
  <c r="F21040" i="1"/>
  <c r="F21038" i="1"/>
  <c r="F21037" i="1"/>
  <c r="J21036" i="1"/>
  <c r="H21036" i="1"/>
  <c r="F21036" i="1"/>
  <c r="F21035" i="1"/>
  <c r="F21034" i="1"/>
  <c r="F21033" i="1"/>
  <c r="F21031" i="1"/>
  <c r="F21030" i="1"/>
  <c r="J21029" i="1"/>
  <c r="H21029" i="1"/>
  <c r="F21029" i="1"/>
  <c r="F21028" i="1"/>
  <c r="F21027" i="1"/>
  <c r="F21026" i="1"/>
  <c r="E21024" i="1"/>
  <c r="E21021" i="1"/>
  <c r="F21020" i="1"/>
  <c r="E21019" i="1"/>
  <c r="L21011" i="1"/>
  <c r="K21011" i="1"/>
  <c r="E21011" i="1"/>
  <c r="E21005" i="1"/>
  <c r="E21004" i="1"/>
  <c r="F21002" i="1"/>
  <c r="F21001" i="1"/>
  <c r="F21000" i="1"/>
  <c r="F20999" i="1"/>
  <c r="F20996" i="1"/>
  <c r="A20996" i="1"/>
  <c r="A20995" i="1" s="1"/>
  <c r="F20994" i="1"/>
  <c r="F20992" i="1"/>
  <c r="F20990" i="1"/>
  <c r="F20989" i="1"/>
  <c r="F20987" i="1"/>
  <c r="F20985" i="1"/>
  <c r="E20985" i="1"/>
  <c r="F20984" i="1"/>
  <c r="E20984" i="1"/>
  <c r="E20983" i="1"/>
  <c r="L20982" i="1"/>
  <c r="G20980" i="1"/>
  <c r="F20980" i="1"/>
  <c r="E20979" i="1"/>
  <c r="E20978" i="1"/>
  <c r="E20975" i="1"/>
  <c r="G20974" i="1"/>
  <c r="F20974" i="1"/>
  <c r="E20973" i="1"/>
  <c r="E20972" i="1"/>
  <c r="F20970" i="1"/>
  <c r="F20969" i="1"/>
  <c r="F20968" i="1"/>
  <c r="E20967" i="1"/>
  <c r="F20965" i="1"/>
  <c r="E20965" i="1"/>
  <c r="F20964" i="1"/>
  <c r="E20964" i="1"/>
  <c r="E20963" i="1"/>
  <c r="H20961" i="1"/>
  <c r="E20961" i="1"/>
  <c r="E20960" i="1"/>
  <c r="K20958" i="1"/>
  <c r="F20958" i="1"/>
  <c r="K20957" i="1"/>
  <c r="F20957" i="1"/>
  <c r="F20956" i="1"/>
  <c r="F20955" i="1"/>
  <c r="E20954" i="1"/>
  <c r="F20952" i="1"/>
  <c r="F20950" i="1"/>
  <c r="F20948" i="1"/>
  <c r="F20947" i="1"/>
  <c r="J20946" i="1"/>
  <c r="H20946" i="1"/>
  <c r="F20946" i="1"/>
  <c r="F20945" i="1"/>
  <c r="F20944" i="1"/>
  <c r="F20943" i="1"/>
  <c r="F20941" i="1"/>
  <c r="F20940" i="1"/>
  <c r="J20939" i="1"/>
  <c r="H20939" i="1"/>
  <c r="F20939" i="1"/>
  <c r="F20938" i="1"/>
  <c r="F20937" i="1"/>
  <c r="F20936" i="1"/>
  <c r="F20934" i="1"/>
  <c r="F20933" i="1"/>
  <c r="J20932" i="1"/>
  <c r="H20932" i="1"/>
  <c r="F20932" i="1"/>
  <c r="F20931" i="1"/>
  <c r="F20930" i="1"/>
  <c r="F20929" i="1"/>
  <c r="F20927" i="1"/>
  <c r="F20926" i="1"/>
  <c r="J20925" i="1"/>
  <c r="H20925" i="1"/>
  <c r="F20925" i="1"/>
  <c r="F20924" i="1"/>
  <c r="F20923" i="1"/>
  <c r="F20922" i="1"/>
  <c r="F20920" i="1"/>
  <c r="F20919" i="1"/>
  <c r="J20918" i="1"/>
  <c r="H20918" i="1"/>
  <c r="F20918" i="1"/>
  <c r="F20917" i="1"/>
  <c r="F20916" i="1"/>
  <c r="F20915" i="1"/>
  <c r="F20913" i="1"/>
  <c r="F20912" i="1"/>
  <c r="J20911" i="1"/>
  <c r="H20911" i="1"/>
  <c r="F20911" i="1"/>
  <c r="F20910" i="1"/>
  <c r="F20909" i="1"/>
  <c r="F20908" i="1"/>
  <c r="F20906" i="1"/>
  <c r="F20905" i="1"/>
  <c r="J20904" i="1"/>
  <c r="H20904" i="1"/>
  <c r="F20904" i="1"/>
  <c r="F20903" i="1"/>
  <c r="F20902" i="1"/>
  <c r="F20901" i="1"/>
  <c r="E20899" i="1"/>
  <c r="E20896" i="1"/>
  <c r="F20895" i="1"/>
  <c r="E20894" i="1"/>
  <c r="L20886" i="1"/>
  <c r="K20886" i="1"/>
  <c r="E20886" i="1"/>
  <c r="E20880" i="1"/>
  <c r="E20879" i="1"/>
  <c r="F20877" i="1"/>
  <c r="F20876" i="1"/>
  <c r="F20875" i="1"/>
  <c r="F20874" i="1"/>
  <c r="F20871" i="1"/>
  <c r="A20871" i="1"/>
  <c r="A20870" i="1" s="1"/>
  <c r="F20869" i="1"/>
  <c r="F20867" i="1"/>
  <c r="F20865" i="1"/>
  <c r="F20864" i="1"/>
  <c r="F20862" i="1"/>
  <c r="F20860" i="1"/>
  <c r="E20860" i="1"/>
  <c r="F20859" i="1"/>
  <c r="E20859" i="1"/>
  <c r="E20858" i="1"/>
  <c r="L20857" i="1"/>
  <c r="G20855" i="1"/>
  <c r="F20855" i="1"/>
  <c r="E20854" i="1"/>
  <c r="E20853" i="1"/>
  <c r="E20850" i="1"/>
  <c r="G20849" i="1"/>
  <c r="F20849" i="1"/>
  <c r="E20848" i="1"/>
  <c r="E20847" i="1"/>
  <c r="F20845" i="1"/>
  <c r="F20844" i="1"/>
  <c r="F20843" i="1"/>
  <c r="E20842" i="1"/>
  <c r="F20840" i="1"/>
  <c r="E20840" i="1"/>
  <c r="F20839" i="1"/>
  <c r="E20839" i="1"/>
  <c r="E20838" i="1"/>
  <c r="H20836" i="1"/>
  <c r="E20836" i="1"/>
  <c r="E20835" i="1"/>
  <c r="K20833" i="1"/>
  <c r="F20833" i="1"/>
  <c r="K20832" i="1"/>
  <c r="F20832" i="1"/>
  <c r="F20831" i="1"/>
  <c r="F20830" i="1"/>
  <c r="E20829" i="1"/>
  <c r="F20827" i="1"/>
  <c r="F20825" i="1"/>
  <c r="F20823" i="1"/>
  <c r="F20822" i="1"/>
  <c r="J20821" i="1"/>
  <c r="H20821" i="1"/>
  <c r="F20821" i="1"/>
  <c r="F20820" i="1"/>
  <c r="F20819" i="1"/>
  <c r="F20818" i="1"/>
  <c r="F20816" i="1"/>
  <c r="F20815" i="1"/>
  <c r="J20814" i="1"/>
  <c r="H20814" i="1"/>
  <c r="F20814" i="1"/>
  <c r="F20813" i="1"/>
  <c r="F20812" i="1"/>
  <c r="F20811" i="1"/>
  <c r="F20809" i="1"/>
  <c r="F20808" i="1"/>
  <c r="J20807" i="1"/>
  <c r="H20807" i="1"/>
  <c r="F20807" i="1"/>
  <c r="F20806" i="1"/>
  <c r="F20805" i="1"/>
  <c r="F20804" i="1"/>
  <c r="F20802" i="1"/>
  <c r="F20801" i="1"/>
  <c r="J20800" i="1"/>
  <c r="H20800" i="1"/>
  <c r="F20800" i="1"/>
  <c r="F20799" i="1"/>
  <c r="F20798" i="1"/>
  <c r="F20797" i="1"/>
  <c r="F20795" i="1"/>
  <c r="F20794" i="1"/>
  <c r="J20793" i="1"/>
  <c r="H20793" i="1"/>
  <c r="F20793" i="1"/>
  <c r="F20792" i="1"/>
  <c r="F20791" i="1"/>
  <c r="F20790" i="1"/>
  <c r="F20788" i="1"/>
  <c r="F20787" i="1"/>
  <c r="J20786" i="1"/>
  <c r="H20786" i="1"/>
  <c r="F20786" i="1"/>
  <c r="F20785" i="1"/>
  <c r="F20784" i="1"/>
  <c r="F20783" i="1"/>
  <c r="F20781" i="1"/>
  <c r="F20780" i="1"/>
  <c r="J20779" i="1"/>
  <c r="H20779" i="1"/>
  <c r="F20779" i="1"/>
  <c r="F20778" i="1"/>
  <c r="F20777" i="1"/>
  <c r="F20776" i="1"/>
  <c r="E20774" i="1"/>
  <c r="E20771" i="1"/>
  <c r="F20770" i="1"/>
  <c r="E20769" i="1"/>
  <c r="L20761" i="1"/>
  <c r="K20761" i="1"/>
  <c r="E20761" i="1"/>
  <c r="E20755" i="1"/>
  <c r="E20754" i="1"/>
  <c r="F20752" i="1"/>
  <c r="F20751" i="1"/>
  <c r="F20750" i="1"/>
  <c r="F20749" i="1"/>
  <c r="F20746" i="1"/>
  <c r="A20746" i="1"/>
  <c r="A20745" i="1" s="1"/>
  <c r="F20744" i="1"/>
  <c r="F20742" i="1"/>
  <c r="F20740" i="1"/>
  <c r="F20739" i="1"/>
  <c r="F20737" i="1"/>
  <c r="F20735" i="1"/>
  <c r="E20735" i="1"/>
  <c r="F20734" i="1"/>
  <c r="E20734" i="1"/>
  <c r="E20733" i="1"/>
  <c r="L20732" i="1"/>
  <c r="G20730" i="1"/>
  <c r="F20730" i="1"/>
  <c r="E20729" i="1"/>
  <c r="E20728" i="1"/>
  <c r="E20725" i="1"/>
  <c r="G20724" i="1"/>
  <c r="F20724" i="1"/>
  <c r="E20723" i="1"/>
  <c r="E20722" i="1"/>
  <c r="F20720" i="1"/>
  <c r="F20719" i="1"/>
  <c r="F20718" i="1"/>
  <c r="E20717" i="1"/>
  <c r="F20715" i="1"/>
  <c r="E20715" i="1"/>
  <c r="F20714" i="1"/>
  <c r="E20714" i="1"/>
  <c r="E20713" i="1"/>
  <c r="H20711" i="1"/>
  <c r="E20711" i="1"/>
  <c r="E20710" i="1"/>
  <c r="K20708" i="1"/>
  <c r="F20708" i="1"/>
  <c r="K20707" i="1"/>
  <c r="F20707" i="1"/>
  <c r="F20706" i="1"/>
  <c r="F20705" i="1"/>
  <c r="E20704" i="1"/>
  <c r="F20702" i="1"/>
  <c r="F20700" i="1"/>
  <c r="F20698" i="1"/>
  <c r="F20697" i="1"/>
  <c r="J20696" i="1"/>
  <c r="H20696" i="1"/>
  <c r="F20696" i="1"/>
  <c r="F20695" i="1"/>
  <c r="F20694" i="1"/>
  <c r="F20693" i="1"/>
  <c r="F20691" i="1"/>
  <c r="F20690" i="1"/>
  <c r="J20689" i="1"/>
  <c r="H20689" i="1"/>
  <c r="F20689" i="1"/>
  <c r="F20688" i="1"/>
  <c r="F20687" i="1"/>
  <c r="F20686" i="1"/>
  <c r="F20684" i="1"/>
  <c r="F20683" i="1"/>
  <c r="J20682" i="1"/>
  <c r="H20682" i="1"/>
  <c r="F20682" i="1"/>
  <c r="F20681" i="1"/>
  <c r="F20680" i="1"/>
  <c r="F20679" i="1"/>
  <c r="F20677" i="1"/>
  <c r="F20676" i="1"/>
  <c r="J20675" i="1"/>
  <c r="H20675" i="1"/>
  <c r="F20675" i="1"/>
  <c r="F20674" i="1"/>
  <c r="F20673" i="1"/>
  <c r="F20672" i="1"/>
  <c r="F20670" i="1"/>
  <c r="F20669" i="1"/>
  <c r="J20668" i="1"/>
  <c r="H20668" i="1"/>
  <c r="F20668" i="1"/>
  <c r="F20667" i="1"/>
  <c r="F20666" i="1"/>
  <c r="F20665" i="1"/>
  <c r="F20663" i="1"/>
  <c r="F20662" i="1"/>
  <c r="J20661" i="1"/>
  <c r="H20661" i="1"/>
  <c r="F20661" i="1"/>
  <c r="F20660" i="1"/>
  <c r="F20659" i="1"/>
  <c r="F20658" i="1"/>
  <c r="F20656" i="1"/>
  <c r="F20655" i="1"/>
  <c r="J20654" i="1"/>
  <c r="H20654" i="1"/>
  <c r="F20654" i="1"/>
  <c r="F20653" i="1"/>
  <c r="F20652" i="1"/>
  <c r="F20651" i="1"/>
  <c r="E20649" i="1"/>
  <c r="E20646" i="1"/>
  <c r="F20645" i="1"/>
  <c r="E20644" i="1"/>
  <c r="L20636" i="1"/>
  <c r="K20636" i="1"/>
  <c r="E20636" i="1"/>
  <c r="E20630" i="1"/>
  <c r="E20629" i="1"/>
  <c r="F20627" i="1"/>
  <c r="F20626" i="1"/>
  <c r="F20625" i="1"/>
  <c r="F20624" i="1"/>
  <c r="F20621" i="1"/>
  <c r="A20621" i="1"/>
  <c r="A20620" i="1" s="1"/>
  <c r="F20619" i="1"/>
  <c r="F20617" i="1"/>
  <c r="F20615" i="1"/>
  <c r="F20614" i="1"/>
  <c r="F20612" i="1"/>
  <c r="F20610" i="1"/>
  <c r="E20610" i="1"/>
  <c r="F20609" i="1"/>
  <c r="E20609" i="1"/>
  <c r="E20608" i="1"/>
  <c r="L20607" i="1"/>
  <c r="G20605" i="1"/>
  <c r="F20605" i="1"/>
  <c r="E20604" i="1"/>
  <c r="E20603" i="1"/>
  <c r="E20600" i="1"/>
  <c r="G20599" i="1"/>
  <c r="F20599" i="1"/>
  <c r="E20598" i="1"/>
  <c r="E20597" i="1"/>
  <c r="F20595" i="1"/>
  <c r="F20594" i="1"/>
  <c r="F20593" i="1"/>
  <c r="E20592" i="1"/>
  <c r="F20590" i="1"/>
  <c r="E20590" i="1"/>
  <c r="F20589" i="1"/>
  <c r="E20589" i="1"/>
  <c r="E20588" i="1"/>
  <c r="H20586" i="1"/>
  <c r="E20586" i="1"/>
  <c r="E20585" i="1"/>
  <c r="K20583" i="1"/>
  <c r="F20583" i="1"/>
  <c r="K20582" i="1"/>
  <c r="F20582" i="1"/>
  <c r="F20581" i="1"/>
  <c r="F20580" i="1"/>
  <c r="E20579" i="1"/>
  <c r="F20577" i="1"/>
  <c r="F20575" i="1"/>
  <c r="F20573" i="1"/>
  <c r="F20572" i="1"/>
  <c r="J20571" i="1"/>
  <c r="H20571" i="1"/>
  <c r="F20571" i="1"/>
  <c r="F20570" i="1"/>
  <c r="F20569" i="1"/>
  <c r="F20568" i="1"/>
  <c r="F20566" i="1"/>
  <c r="F20565" i="1"/>
  <c r="J20564" i="1"/>
  <c r="H20564" i="1"/>
  <c r="F20564" i="1"/>
  <c r="F20563" i="1"/>
  <c r="F20562" i="1"/>
  <c r="F20561" i="1"/>
  <c r="F20559" i="1"/>
  <c r="F20558" i="1"/>
  <c r="J20557" i="1"/>
  <c r="H20557" i="1"/>
  <c r="F20557" i="1"/>
  <c r="F20556" i="1"/>
  <c r="F20555" i="1"/>
  <c r="F20554" i="1"/>
  <c r="F20552" i="1"/>
  <c r="F20551" i="1"/>
  <c r="J20550" i="1"/>
  <c r="H20550" i="1"/>
  <c r="F20550" i="1"/>
  <c r="F20549" i="1"/>
  <c r="F20548" i="1"/>
  <c r="F20547" i="1"/>
  <c r="F20545" i="1"/>
  <c r="F20544" i="1"/>
  <c r="J20543" i="1"/>
  <c r="H20543" i="1"/>
  <c r="F20543" i="1"/>
  <c r="F20542" i="1"/>
  <c r="F20541" i="1"/>
  <c r="F20540" i="1"/>
  <c r="F20538" i="1"/>
  <c r="F20537" i="1"/>
  <c r="J20536" i="1"/>
  <c r="H20536" i="1"/>
  <c r="F20536" i="1"/>
  <c r="F20535" i="1"/>
  <c r="F20534" i="1"/>
  <c r="F20533" i="1"/>
  <c r="F20531" i="1"/>
  <c r="F20530" i="1"/>
  <c r="J20529" i="1"/>
  <c r="H20529" i="1"/>
  <c r="F20529" i="1"/>
  <c r="F20528" i="1"/>
  <c r="F20527" i="1"/>
  <c r="F20526" i="1"/>
  <c r="E20524" i="1"/>
  <c r="E20521" i="1"/>
  <c r="F20520" i="1"/>
  <c r="E20519" i="1"/>
  <c r="L20511" i="1"/>
  <c r="K20511" i="1"/>
  <c r="E20511" i="1"/>
  <c r="E20505" i="1"/>
  <c r="E20504" i="1"/>
  <c r="F20502" i="1"/>
  <c r="F20501" i="1"/>
  <c r="F20500" i="1"/>
  <c r="F20499" i="1"/>
  <c r="F20496" i="1"/>
  <c r="A20496" i="1"/>
  <c r="A20495" i="1" s="1"/>
  <c r="F20494" i="1"/>
  <c r="F20492" i="1"/>
  <c r="F20490" i="1"/>
  <c r="F20489" i="1"/>
  <c r="F20487" i="1"/>
  <c r="F20485" i="1"/>
  <c r="E20485" i="1"/>
  <c r="F20484" i="1"/>
  <c r="E20484" i="1"/>
  <c r="E20483" i="1"/>
  <c r="L20482" i="1"/>
  <c r="G20480" i="1"/>
  <c r="F20480" i="1"/>
  <c r="E20479" i="1"/>
  <c r="E20478" i="1"/>
  <c r="E20475" i="1"/>
  <c r="G20474" i="1"/>
  <c r="F20474" i="1"/>
  <c r="E20473" i="1"/>
  <c r="E20472" i="1"/>
  <c r="F20470" i="1"/>
  <c r="F20469" i="1"/>
  <c r="F20468" i="1"/>
  <c r="E20467" i="1"/>
  <c r="F20465" i="1"/>
  <c r="E20465" i="1"/>
  <c r="F20464" i="1"/>
  <c r="E20464" i="1"/>
  <c r="E20463" i="1"/>
  <c r="H20461" i="1"/>
  <c r="E20461" i="1"/>
  <c r="E20460" i="1"/>
  <c r="K20458" i="1"/>
  <c r="F20458" i="1"/>
  <c r="K20457" i="1"/>
  <c r="F20457" i="1"/>
  <c r="F20456" i="1"/>
  <c r="F20455" i="1"/>
  <c r="E20454" i="1"/>
  <c r="F20452" i="1"/>
  <c r="F20450" i="1"/>
  <c r="F20448" i="1"/>
  <c r="F20447" i="1"/>
  <c r="J20446" i="1"/>
  <c r="H20446" i="1"/>
  <c r="F20446" i="1"/>
  <c r="F20445" i="1"/>
  <c r="F20444" i="1"/>
  <c r="F20443" i="1"/>
  <c r="F20441" i="1"/>
  <c r="F20440" i="1"/>
  <c r="J20439" i="1"/>
  <c r="H20439" i="1"/>
  <c r="F20439" i="1"/>
  <c r="F20438" i="1"/>
  <c r="F20437" i="1"/>
  <c r="F20436" i="1"/>
  <c r="F20434" i="1"/>
  <c r="F20433" i="1"/>
  <c r="J20432" i="1"/>
  <c r="H20432" i="1"/>
  <c r="F20432" i="1"/>
  <c r="F20431" i="1"/>
  <c r="F20430" i="1"/>
  <c r="F20429" i="1"/>
  <c r="F20427" i="1"/>
  <c r="F20426" i="1"/>
  <c r="J20425" i="1"/>
  <c r="H20425" i="1"/>
  <c r="F20425" i="1"/>
  <c r="F20424" i="1"/>
  <c r="F20423" i="1"/>
  <c r="F20422" i="1"/>
  <c r="F20420" i="1"/>
  <c r="F20419" i="1"/>
  <c r="J20418" i="1"/>
  <c r="H20418" i="1"/>
  <c r="F20418" i="1"/>
  <c r="F20417" i="1"/>
  <c r="F20416" i="1"/>
  <c r="F20415" i="1"/>
  <c r="F20413" i="1"/>
  <c r="F20412" i="1"/>
  <c r="J20411" i="1"/>
  <c r="H20411" i="1"/>
  <c r="F20411" i="1"/>
  <c r="F20410" i="1"/>
  <c r="F20409" i="1"/>
  <c r="F20408" i="1"/>
  <c r="F20406" i="1"/>
  <c r="F20405" i="1"/>
  <c r="J20404" i="1"/>
  <c r="H20404" i="1"/>
  <c r="F20404" i="1"/>
  <c r="F20403" i="1"/>
  <c r="F20402" i="1"/>
  <c r="F20401" i="1"/>
  <c r="E20399" i="1"/>
  <c r="E20396" i="1"/>
  <c r="F20395" i="1"/>
  <c r="E20394" i="1"/>
  <c r="L20386" i="1"/>
  <c r="K20386" i="1"/>
  <c r="E20386" i="1"/>
  <c r="E20380" i="1"/>
  <c r="E20379" i="1"/>
  <c r="F20377" i="1"/>
  <c r="F20376" i="1"/>
  <c r="F20375" i="1"/>
  <c r="F20374" i="1"/>
  <c r="F20371" i="1"/>
  <c r="A20371" i="1"/>
  <c r="A20370" i="1" s="1"/>
  <c r="F20369" i="1"/>
  <c r="F20367" i="1"/>
  <c r="F20365" i="1"/>
  <c r="F20364" i="1"/>
  <c r="F20362" i="1"/>
  <c r="F20360" i="1"/>
  <c r="E20360" i="1"/>
  <c r="F20359" i="1"/>
  <c r="E20359" i="1"/>
  <c r="E20358" i="1"/>
  <c r="L20357" i="1"/>
  <c r="G20355" i="1"/>
  <c r="F20355" i="1"/>
  <c r="E20354" i="1"/>
  <c r="E20353" i="1"/>
  <c r="E20350" i="1"/>
  <c r="G20349" i="1"/>
  <c r="F20349" i="1"/>
  <c r="E20348" i="1"/>
  <c r="E20347" i="1"/>
  <c r="F20345" i="1"/>
  <c r="F20344" i="1"/>
  <c r="F20343" i="1"/>
  <c r="E20342" i="1"/>
  <c r="F20340" i="1"/>
  <c r="E20340" i="1"/>
  <c r="F20339" i="1"/>
  <c r="E20339" i="1"/>
  <c r="E20338" i="1"/>
  <c r="H20336" i="1"/>
  <c r="E20336" i="1"/>
  <c r="E20335" i="1"/>
  <c r="K20333" i="1"/>
  <c r="F20333" i="1"/>
  <c r="K20332" i="1"/>
  <c r="F20332" i="1"/>
  <c r="F20331" i="1"/>
  <c r="F20330" i="1"/>
  <c r="E20329" i="1"/>
  <c r="F20327" i="1"/>
  <c r="F20325" i="1"/>
  <c r="F20323" i="1"/>
  <c r="F20322" i="1"/>
  <c r="J20321" i="1"/>
  <c r="H20321" i="1"/>
  <c r="F20321" i="1"/>
  <c r="F20320" i="1"/>
  <c r="F20319" i="1"/>
  <c r="F20318" i="1"/>
  <c r="F20316" i="1"/>
  <c r="F20315" i="1"/>
  <c r="J20314" i="1"/>
  <c r="H20314" i="1"/>
  <c r="F20314" i="1"/>
  <c r="F20313" i="1"/>
  <c r="F20312" i="1"/>
  <c r="F20311" i="1"/>
  <c r="F20309" i="1"/>
  <c r="F20308" i="1"/>
  <c r="J20307" i="1"/>
  <c r="H20307" i="1"/>
  <c r="F20307" i="1"/>
  <c r="F20306" i="1"/>
  <c r="F20305" i="1"/>
  <c r="F20304" i="1"/>
  <c r="F20302" i="1"/>
  <c r="F20301" i="1"/>
  <c r="J20300" i="1"/>
  <c r="H20300" i="1"/>
  <c r="F20300" i="1"/>
  <c r="F20299" i="1"/>
  <c r="F20298" i="1"/>
  <c r="F20297" i="1"/>
  <c r="F20295" i="1"/>
  <c r="F20294" i="1"/>
  <c r="J20293" i="1"/>
  <c r="H20293" i="1"/>
  <c r="F20293" i="1"/>
  <c r="F20292" i="1"/>
  <c r="F20291" i="1"/>
  <c r="F20290" i="1"/>
  <c r="F20288" i="1"/>
  <c r="F20287" i="1"/>
  <c r="J20286" i="1"/>
  <c r="H20286" i="1"/>
  <c r="F20286" i="1"/>
  <c r="F20285" i="1"/>
  <c r="F20284" i="1"/>
  <c r="F20283" i="1"/>
  <c r="F20281" i="1"/>
  <c r="F20280" i="1"/>
  <c r="J20279" i="1"/>
  <c r="H20279" i="1"/>
  <c r="F20279" i="1"/>
  <c r="F20278" i="1"/>
  <c r="F20277" i="1"/>
  <c r="F20276" i="1"/>
  <c r="E20274" i="1"/>
  <c r="E20271" i="1"/>
  <c r="F20270" i="1"/>
  <c r="E20269" i="1"/>
  <c r="L20261" i="1"/>
  <c r="K20261" i="1"/>
  <c r="E20261" i="1"/>
  <c r="E20255" i="1"/>
  <c r="E20254" i="1"/>
  <c r="F20252" i="1"/>
  <c r="F20251" i="1"/>
  <c r="F20250" i="1"/>
  <c r="F20249" i="1"/>
  <c r="F20246" i="1"/>
  <c r="A20246" i="1"/>
  <c r="A20245" i="1" s="1"/>
  <c r="F20244" i="1"/>
  <c r="F20242" i="1"/>
  <c r="F20240" i="1"/>
  <c r="F20239" i="1"/>
  <c r="F20237" i="1"/>
  <c r="F20235" i="1"/>
  <c r="E20235" i="1"/>
  <c r="F20234" i="1"/>
  <c r="E20234" i="1"/>
  <c r="E20233" i="1"/>
  <c r="L20232" i="1"/>
  <c r="G20230" i="1"/>
  <c r="F20230" i="1"/>
  <c r="E20229" i="1"/>
  <c r="E20228" i="1"/>
  <c r="E20225" i="1"/>
  <c r="G20224" i="1"/>
  <c r="F20224" i="1"/>
  <c r="E20223" i="1"/>
  <c r="E20222" i="1"/>
  <c r="F20220" i="1"/>
  <c r="F20219" i="1"/>
  <c r="F20218" i="1"/>
  <c r="E20217" i="1"/>
  <c r="F20215" i="1"/>
  <c r="E20215" i="1"/>
  <c r="F20214" i="1"/>
  <c r="E20214" i="1"/>
  <c r="E20213" i="1"/>
  <c r="H20211" i="1"/>
  <c r="E20211" i="1"/>
  <c r="E20210" i="1"/>
  <c r="K20208" i="1"/>
  <c r="F20208" i="1"/>
  <c r="K20207" i="1"/>
  <c r="F20207" i="1"/>
  <c r="F20206" i="1"/>
  <c r="F20205" i="1"/>
  <c r="E20204" i="1"/>
  <c r="F20202" i="1"/>
  <c r="F20200" i="1"/>
  <c r="F20198" i="1"/>
  <c r="F20197" i="1"/>
  <c r="J20196" i="1"/>
  <c r="H20196" i="1"/>
  <c r="F20196" i="1"/>
  <c r="F20195" i="1"/>
  <c r="F20194" i="1"/>
  <c r="F20193" i="1"/>
  <c r="F20191" i="1"/>
  <c r="F20190" i="1"/>
  <c r="J20189" i="1"/>
  <c r="H20189" i="1"/>
  <c r="F20189" i="1"/>
  <c r="F20188" i="1"/>
  <c r="F20187" i="1"/>
  <c r="F20186" i="1"/>
  <c r="F20184" i="1"/>
  <c r="F20183" i="1"/>
  <c r="J20182" i="1"/>
  <c r="H20182" i="1"/>
  <c r="F20182" i="1"/>
  <c r="F20181" i="1"/>
  <c r="F20180" i="1"/>
  <c r="F20179" i="1"/>
  <c r="F20177" i="1"/>
  <c r="F20176" i="1"/>
  <c r="J20175" i="1"/>
  <c r="H20175" i="1"/>
  <c r="F20175" i="1"/>
  <c r="F20174" i="1"/>
  <c r="F20173" i="1"/>
  <c r="F20172" i="1"/>
  <c r="F20170" i="1"/>
  <c r="F20169" i="1"/>
  <c r="J20168" i="1"/>
  <c r="H20168" i="1"/>
  <c r="F20168" i="1"/>
  <c r="F20167" i="1"/>
  <c r="F20166" i="1"/>
  <c r="F20165" i="1"/>
  <c r="F20163" i="1"/>
  <c r="F20162" i="1"/>
  <c r="J20161" i="1"/>
  <c r="H20161" i="1"/>
  <c r="F20161" i="1"/>
  <c r="F20160" i="1"/>
  <c r="F20159" i="1"/>
  <c r="F20158" i="1"/>
  <c r="F20156" i="1"/>
  <c r="F20155" i="1"/>
  <c r="J20154" i="1"/>
  <c r="H20154" i="1"/>
  <c r="F20154" i="1"/>
  <c r="F20153" i="1"/>
  <c r="F20152" i="1"/>
  <c r="F20151" i="1"/>
  <c r="E20149" i="1"/>
  <c r="E20146" i="1"/>
  <c r="F20145" i="1"/>
  <c r="E20144" i="1"/>
  <c r="L20136" i="1"/>
  <c r="K20136" i="1"/>
  <c r="E20136" i="1"/>
  <c r="E20130" i="1"/>
  <c r="E20129" i="1"/>
  <c r="F20127" i="1"/>
  <c r="F20126" i="1"/>
  <c r="F20125" i="1"/>
  <c r="F20124" i="1"/>
  <c r="F20121" i="1"/>
  <c r="A20121" i="1"/>
  <c r="A20120" i="1" s="1"/>
  <c r="F20119" i="1"/>
  <c r="F20117" i="1"/>
  <c r="F20115" i="1"/>
  <c r="F20114" i="1"/>
  <c r="F20112" i="1"/>
  <c r="F20110" i="1"/>
  <c r="E20110" i="1"/>
  <c r="F20109" i="1"/>
  <c r="E20109" i="1"/>
  <c r="E20108" i="1"/>
  <c r="L20107" i="1"/>
  <c r="G20105" i="1"/>
  <c r="F20105" i="1"/>
  <c r="E20104" i="1"/>
  <c r="E20103" i="1"/>
  <c r="E20100" i="1"/>
  <c r="G20099" i="1"/>
  <c r="F20099" i="1"/>
  <c r="E20098" i="1"/>
  <c r="E20097" i="1"/>
  <c r="F20095" i="1"/>
  <c r="F20094" i="1"/>
  <c r="F20093" i="1"/>
  <c r="E20092" i="1"/>
  <c r="F20090" i="1"/>
  <c r="E20090" i="1"/>
  <c r="F20089" i="1"/>
  <c r="E20089" i="1"/>
  <c r="E20088" i="1"/>
  <c r="H20086" i="1"/>
  <c r="E20086" i="1"/>
  <c r="E20085" i="1"/>
  <c r="K20083" i="1"/>
  <c r="F20083" i="1"/>
  <c r="K20082" i="1"/>
  <c r="F20082" i="1"/>
  <c r="F20081" i="1"/>
  <c r="F20080" i="1"/>
  <c r="E20079" i="1"/>
  <c r="F20077" i="1"/>
  <c r="F20075" i="1"/>
  <c r="F20073" i="1"/>
  <c r="F20072" i="1"/>
  <c r="J20071" i="1"/>
  <c r="H20071" i="1"/>
  <c r="F20071" i="1"/>
  <c r="F20070" i="1"/>
  <c r="F20069" i="1"/>
  <c r="F20068" i="1"/>
  <c r="F20066" i="1"/>
  <c r="F20065" i="1"/>
  <c r="J20064" i="1"/>
  <c r="H20064" i="1"/>
  <c r="F20064" i="1"/>
  <c r="F20063" i="1"/>
  <c r="F20062" i="1"/>
  <c r="F20061" i="1"/>
  <c r="F20059" i="1"/>
  <c r="F20058" i="1"/>
  <c r="J20057" i="1"/>
  <c r="H20057" i="1"/>
  <c r="F20057" i="1"/>
  <c r="F20056" i="1"/>
  <c r="F20055" i="1"/>
  <c r="F20054" i="1"/>
  <c r="F20052" i="1"/>
  <c r="F20051" i="1"/>
  <c r="J20050" i="1"/>
  <c r="H20050" i="1"/>
  <c r="F20050" i="1"/>
  <c r="F20049" i="1"/>
  <c r="F20048" i="1"/>
  <c r="F20047" i="1"/>
  <c r="F20045" i="1"/>
  <c r="F20044" i="1"/>
  <c r="J20043" i="1"/>
  <c r="H20043" i="1"/>
  <c r="F20043" i="1"/>
  <c r="F20042" i="1"/>
  <c r="F20041" i="1"/>
  <c r="F20040" i="1"/>
  <c r="F20038" i="1"/>
  <c r="F20037" i="1"/>
  <c r="J20036" i="1"/>
  <c r="H20036" i="1"/>
  <c r="F20036" i="1"/>
  <c r="F20035" i="1"/>
  <c r="F20034" i="1"/>
  <c r="F20033" i="1"/>
  <c r="F20031" i="1"/>
  <c r="F20030" i="1"/>
  <c r="J20029" i="1"/>
  <c r="H20029" i="1"/>
  <c r="F20029" i="1"/>
  <c r="F20028" i="1"/>
  <c r="F20027" i="1"/>
  <c r="F20026" i="1"/>
  <c r="E20024" i="1"/>
  <c r="E20021" i="1"/>
  <c r="F20020" i="1"/>
  <c r="E20019" i="1"/>
  <c r="L20011" i="1"/>
  <c r="K20011" i="1"/>
  <c r="E20011" i="1"/>
  <c r="E20005" i="1"/>
  <c r="E20004" i="1"/>
  <c r="F20002" i="1"/>
  <c r="F20001" i="1"/>
  <c r="F20000" i="1"/>
  <c r="F19999" i="1"/>
  <c r="F19996" i="1"/>
  <c r="A19996" i="1"/>
  <c r="A19995" i="1" s="1"/>
  <c r="F19994" i="1"/>
  <c r="F19992" i="1"/>
  <c r="F19990" i="1"/>
  <c r="F19989" i="1"/>
  <c r="F19987" i="1"/>
  <c r="F19985" i="1"/>
  <c r="E19985" i="1"/>
  <c r="F19984" i="1"/>
  <c r="E19984" i="1"/>
  <c r="E19983" i="1"/>
  <c r="L19982" i="1"/>
  <c r="G19980" i="1"/>
  <c r="F19980" i="1"/>
  <c r="E19979" i="1"/>
  <c r="E19978" i="1"/>
  <c r="E19975" i="1"/>
  <c r="G19974" i="1"/>
  <c r="F19974" i="1"/>
  <c r="E19973" i="1"/>
  <c r="E19972" i="1"/>
  <c r="F19970" i="1"/>
  <c r="F19969" i="1"/>
  <c r="F19968" i="1"/>
  <c r="E19967" i="1"/>
  <c r="F19965" i="1"/>
  <c r="E19965" i="1"/>
  <c r="F19964" i="1"/>
  <c r="E19964" i="1"/>
  <c r="E19963" i="1"/>
  <c r="H19961" i="1"/>
  <c r="E19961" i="1"/>
  <c r="E19960" i="1"/>
  <c r="K19958" i="1"/>
  <c r="F19958" i="1"/>
  <c r="K19957" i="1"/>
  <c r="F19957" i="1"/>
  <c r="F19956" i="1"/>
  <c r="F19955" i="1"/>
  <c r="E19954" i="1"/>
  <c r="F19952" i="1"/>
  <c r="F19950" i="1"/>
  <c r="F19948" i="1"/>
  <c r="F19947" i="1"/>
  <c r="J19946" i="1"/>
  <c r="H19946" i="1"/>
  <c r="F19946" i="1"/>
  <c r="F19945" i="1"/>
  <c r="F19944" i="1"/>
  <c r="F19943" i="1"/>
  <c r="F19941" i="1"/>
  <c r="F19940" i="1"/>
  <c r="J19939" i="1"/>
  <c r="H19939" i="1"/>
  <c r="F19939" i="1"/>
  <c r="F19938" i="1"/>
  <c r="F19937" i="1"/>
  <c r="F19936" i="1"/>
  <c r="F19934" i="1"/>
  <c r="F19933" i="1"/>
  <c r="J19932" i="1"/>
  <c r="H19932" i="1"/>
  <c r="F19932" i="1"/>
  <c r="F19931" i="1"/>
  <c r="F19930" i="1"/>
  <c r="F19929" i="1"/>
  <c r="F19927" i="1"/>
  <c r="F19926" i="1"/>
  <c r="J19925" i="1"/>
  <c r="H19925" i="1"/>
  <c r="F19925" i="1"/>
  <c r="F19924" i="1"/>
  <c r="F19923" i="1"/>
  <c r="F19922" i="1"/>
  <c r="F19920" i="1"/>
  <c r="F19919" i="1"/>
  <c r="J19918" i="1"/>
  <c r="H19918" i="1"/>
  <c r="F19918" i="1"/>
  <c r="F19917" i="1"/>
  <c r="F19916" i="1"/>
  <c r="F19915" i="1"/>
  <c r="F19913" i="1"/>
  <c r="F19912" i="1"/>
  <c r="J19911" i="1"/>
  <c r="H19911" i="1"/>
  <c r="F19911" i="1"/>
  <c r="F19910" i="1"/>
  <c r="F19909" i="1"/>
  <c r="F19908" i="1"/>
  <c r="F19906" i="1"/>
  <c r="F19905" i="1"/>
  <c r="J19904" i="1"/>
  <c r="H19904" i="1"/>
  <c r="F19904" i="1"/>
  <c r="F19903" i="1"/>
  <c r="F19902" i="1"/>
  <c r="F19901" i="1"/>
  <c r="E19899" i="1"/>
  <c r="E19896" i="1"/>
  <c r="F19895" i="1"/>
  <c r="E19894" i="1"/>
  <c r="L19886" i="1"/>
  <c r="K19886" i="1"/>
  <c r="E19886" i="1"/>
  <c r="E19880" i="1"/>
  <c r="E19879" i="1"/>
  <c r="F19877" i="1"/>
  <c r="F19876" i="1"/>
  <c r="F19875" i="1"/>
  <c r="F19874" i="1"/>
  <c r="F19871" i="1"/>
  <c r="A19871" i="1"/>
  <c r="A19870" i="1" s="1"/>
  <c r="F19869" i="1"/>
  <c r="F19867" i="1"/>
  <c r="F19865" i="1"/>
  <c r="F19864" i="1"/>
  <c r="F19862" i="1"/>
  <c r="F19860" i="1"/>
  <c r="E19860" i="1"/>
  <c r="F19859" i="1"/>
  <c r="E19859" i="1"/>
  <c r="E19858" i="1"/>
  <c r="L19857" i="1"/>
  <c r="G19855" i="1"/>
  <c r="F19855" i="1"/>
  <c r="E19854" i="1"/>
  <c r="E19853" i="1"/>
  <c r="E19850" i="1"/>
  <c r="G19849" i="1"/>
  <c r="F19849" i="1"/>
  <c r="E19848" i="1"/>
  <c r="E19847" i="1"/>
  <c r="F19845" i="1"/>
  <c r="F19844" i="1"/>
  <c r="F19843" i="1"/>
  <c r="E19842" i="1"/>
  <c r="F19840" i="1"/>
  <c r="E19840" i="1"/>
  <c r="F19839" i="1"/>
  <c r="E19839" i="1"/>
  <c r="E19838" i="1"/>
  <c r="H19836" i="1"/>
  <c r="E19836" i="1"/>
  <c r="E19835" i="1"/>
  <c r="K19833" i="1"/>
  <c r="F19833" i="1"/>
  <c r="K19832" i="1"/>
  <c r="F19832" i="1"/>
  <c r="F19831" i="1"/>
  <c r="F19830" i="1"/>
  <c r="E19829" i="1"/>
  <c r="F19827" i="1"/>
  <c r="F19825" i="1"/>
  <c r="F19823" i="1"/>
  <c r="F19822" i="1"/>
  <c r="J19821" i="1"/>
  <c r="H19821" i="1"/>
  <c r="F19821" i="1"/>
  <c r="F19820" i="1"/>
  <c r="F19819" i="1"/>
  <c r="F19818" i="1"/>
  <c r="F19816" i="1"/>
  <c r="F19815" i="1"/>
  <c r="J19814" i="1"/>
  <c r="H19814" i="1"/>
  <c r="F19814" i="1"/>
  <c r="F19813" i="1"/>
  <c r="F19812" i="1"/>
  <c r="F19811" i="1"/>
  <c r="F19809" i="1"/>
  <c r="F19808" i="1"/>
  <c r="J19807" i="1"/>
  <c r="H19807" i="1"/>
  <c r="F19807" i="1"/>
  <c r="F19806" i="1"/>
  <c r="F19805" i="1"/>
  <c r="F19804" i="1"/>
  <c r="F19802" i="1"/>
  <c r="F19801" i="1"/>
  <c r="J19800" i="1"/>
  <c r="H19800" i="1"/>
  <c r="F19800" i="1"/>
  <c r="F19799" i="1"/>
  <c r="F19798" i="1"/>
  <c r="F19797" i="1"/>
  <c r="F19795" i="1"/>
  <c r="F19794" i="1"/>
  <c r="J19793" i="1"/>
  <c r="H19793" i="1"/>
  <c r="F19793" i="1"/>
  <c r="F19792" i="1"/>
  <c r="F19791" i="1"/>
  <c r="F19790" i="1"/>
  <c r="F19788" i="1"/>
  <c r="F19787" i="1"/>
  <c r="J19786" i="1"/>
  <c r="H19786" i="1"/>
  <c r="F19786" i="1"/>
  <c r="F19785" i="1"/>
  <c r="F19784" i="1"/>
  <c r="F19783" i="1"/>
  <c r="F19781" i="1"/>
  <c r="F19780" i="1"/>
  <c r="J19779" i="1"/>
  <c r="H19779" i="1"/>
  <c r="F19779" i="1"/>
  <c r="F19778" i="1"/>
  <c r="F19777" i="1"/>
  <c r="F19776" i="1"/>
  <c r="E19774" i="1"/>
  <c r="E19771" i="1"/>
  <c r="F19770" i="1"/>
  <c r="E19769" i="1"/>
  <c r="L19761" i="1"/>
  <c r="K19761" i="1"/>
  <c r="E19761" i="1"/>
  <c r="E19755" i="1"/>
  <c r="E19754" i="1"/>
  <c r="F19752" i="1"/>
  <c r="F19751" i="1"/>
  <c r="F19750" i="1"/>
  <c r="F19749" i="1"/>
  <c r="F19746" i="1"/>
  <c r="A19746" i="1"/>
  <c r="A19745" i="1" s="1"/>
  <c r="F19744" i="1"/>
  <c r="F19742" i="1"/>
  <c r="F19740" i="1"/>
  <c r="F19739" i="1"/>
  <c r="F19737" i="1"/>
  <c r="F19735" i="1"/>
  <c r="E19735" i="1"/>
  <c r="F19734" i="1"/>
  <c r="E19734" i="1"/>
  <c r="E19733" i="1"/>
  <c r="L19732" i="1"/>
  <c r="G19730" i="1"/>
  <c r="F19730" i="1"/>
  <c r="E19729" i="1"/>
  <c r="E19728" i="1"/>
  <c r="E19725" i="1"/>
  <c r="G19724" i="1"/>
  <c r="F19724" i="1"/>
  <c r="E19723" i="1"/>
  <c r="E19722" i="1"/>
  <c r="F19720" i="1"/>
  <c r="F19719" i="1"/>
  <c r="F19718" i="1"/>
  <c r="E19717" i="1"/>
  <c r="F19715" i="1"/>
  <c r="E19715" i="1"/>
  <c r="F19714" i="1"/>
  <c r="E19714" i="1"/>
  <c r="E19713" i="1"/>
  <c r="H19711" i="1"/>
  <c r="E19711" i="1"/>
  <c r="E19710" i="1"/>
  <c r="K19708" i="1"/>
  <c r="F19708" i="1"/>
  <c r="K19707" i="1"/>
  <c r="F19707" i="1"/>
  <c r="F19706" i="1"/>
  <c r="F19705" i="1"/>
  <c r="E19704" i="1"/>
  <c r="F19702" i="1"/>
  <c r="F19700" i="1"/>
  <c r="F19698" i="1"/>
  <c r="F19697" i="1"/>
  <c r="J19696" i="1"/>
  <c r="H19696" i="1"/>
  <c r="F19696" i="1"/>
  <c r="F19695" i="1"/>
  <c r="F19694" i="1"/>
  <c r="F19693" i="1"/>
  <c r="F19691" i="1"/>
  <c r="F19690" i="1"/>
  <c r="J19689" i="1"/>
  <c r="H19689" i="1"/>
  <c r="F19689" i="1"/>
  <c r="F19688" i="1"/>
  <c r="F19687" i="1"/>
  <c r="F19686" i="1"/>
  <c r="F19684" i="1"/>
  <c r="F19683" i="1"/>
  <c r="J19682" i="1"/>
  <c r="H19682" i="1"/>
  <c r="F19682" i="1"/>
  <c r="F19681" i="1"/>
  <c r="F19680" i="1"/>
  <c r="F19679" i="1"/>
  <c r="F19677" i="1"/>
  <c r="F19676" i="1"/>
  <c r="J19675" i="1"/>
  <c r="H19675" i="1"/>
  <c r="F19675" i="1"/>
  <c r="F19674" i="1"/>
  <c r="F19673" i="1"/>
  <c r="F19672" i="1"/>
  <c r="F19670" i="1"/>
  <c r="F19669" i="1"/>
  <c r="J19668" i="1"/>
  <c r="H19668" i="1"/>
  <c r="F19668" i="1"/>
  <c r="F19667" i="1"/>
  <c r="F19666" i="1"/>
  <c r="F19665" i="1"/>
  <c r="F19663" i="1"/>
  <c r="F19662" i="1"/>
  <c r="J19661" i="1"/>
  <c r="H19661" i="1"/>
  <c r="F19661" i="1"/>
  <c r="F19660" i="1"/>
  <c r="F19659" i="1"/>
  <c r="F19658" i="1"/>
  <c r="F19656" i="1"/>
  <c r="F19655" i="1"/>
  <c r="J19654" i="1"/>
  <c r="H19654" i="1"/>
  <c r="F19654" i="1"/>
  <c r="F19653" i="1"/>
  <c r="F19652" i="1"/>
  <c r="F19651" i="1"/>
  <c r="E19649" i="1"/>
  <c r="E19646" i="1"/>
  <c r="F19645" i="1"/>
  <c r="E19644" i="1"/>
  <c r="L19636" i="1"/>
  <c r="K19636" i="1"/>
  <c r="E19636" i="1"/>
  <c r="E19630" i="1"/>
  <c r="E19629" i="1"/>
  <c r="F19627" i="1"/>
  <c r="F19626" i="1"/>
  <c r="F19625" i="1"/>
  <c r="F19624" i="1"/>
  <c r="F19621" i="1"/>
  <c r="A19621" i="1"/>
  <c r="A19620" i="1" s="1"/>
  <c r="F19619" i="1"/>
  <c r="F19617" i="1"/>
  <c r="F19615" i="1"/>
  <c r="F19614" i="1"/>
  <c r="F19612" i="1"/>
  <c r="F19610" i="1"/>
  <c r="E19610" i="1"/>
  <c r="F19609" i="1"/>
  <c r="E19609" i="1"/>
  <c r="E19608" i="1"/>
  <c r="L19607" i="1"/>
  <c r="G19605" i="1"/>
  <c r="F19605" i="1"/>
  <c r="E19604" i="1"/>
  <c r="E19603" i="1"/>
  <c r="E19600" i="1"/>
  <c r="G19599" i="1"/>
  <c r="F19599" i="1"/>
  <c r="E19598" i="1"/>
  <c r="E19597" i="1"/>
  <c r="F19595" i="1"/>
  <c r="F19594" i="1"/>
  <c r="F19593" i="1"/>
  <c r="E19592" i="1"/>
  <c r="F19590" i="1"/>
  <c r="E19590" i="1"/>
  <c r="F19589" i="1"/>
  <c r="E19589" i="1"/>
  <c r="E19588" i="1"/>
  <c r="H19586" i="1"/>
  <c r="E19586" i="1"/>
  <c r="E19585" i="1"/>
  <c r="K19583" i="1"/>
  <c r="F19583" i="1"/>
  <c r="K19582" i="1"/>
  <c r="F19582" i="1"/>
  <c r="F19581" i="1"/>
  <c r="F19580" i="1"/>
  <c r="E19579" i="1"/>
  <c r="F19577" i="1"/>
  <c r="F19575" i="1"/>
  <c r="F19573" i="1"/>
  <c r="F19572" i="1"/>
  <c r="J19571" i="1"/>
  <c r="H19571" i="1"/>
  <c r="F19571" i="1"/>
  <c r="F19570" i="1"/>
  <c r="F19569" i="1"/>
  <c r="F19568" i="1"/>
  <c r="F19566" i="1"/>
  <c r="F19565" i="1"/>
  <c r="J19564" i="1"/>
  <c r="H19564" i="1"/>
  <c r="F19564" i="1"/>
  <c r="F19563" i="1"/>
  <c r="F19562" i="1"/>
  <c r="F19561" i="1"/>
  <c r="F19559" i="1"/>
  <c r="F19558" i="1"/>
  <c r="J19557" i="1"/>
  <c r="H19557" i="1"/>
  <c r="F19557" i="1"/>
  <c r="F19556" i="1"/>
  <c r="F19555" i="1"/>
  <c r="F19554" i="1"/>
  <c r="F19552" i="1"/>
  <c r="F19551" i="1"/>
  <c r="J19550" i="1"/>
  <c r="H19550" i="1"/>
  <c r="F19550" i="1"/>
  <c r="F19549" i="1"/>
  <c r="F19548" i="1"/>
  <c r="F19547" i="1"/>
  <c r="F19545" i="1"/>
  <c r="F19544" i="1"/>
  <c r="J19543" i="1"/>
  <c r="H19543" i="1"/>
  <c r="F19543" i="1"/>
  <c r="F19542" i="1"/>
  <c r="F19541" i="1"/>
  <c r="F19540" i="1"/>
  <c r="F19538" i="1"/>
  <c r="F19537" i="1"/>
  <c r="J19536" i="1"/>
  <c r="H19536" i="1"/>
  <c r="F19536" i="1"/>
  <c r="F19535" i="1"/>
  <c r="F19534" i="1"/>
  <c r="F19533" i="1"/>
  <c r="F19531" i="1"/>
  <c r="F19530" i="1"/>
  <c r="J19529" i="1"/>
  <c r="H19529" i="1"/>
  <c r="F19529" i="1"/>
  <c r="F19528" i="1"/>
  <c r="F19527" i="1"/>
  <c r="F19526" i="1"/>
  <c r="E19524" i="1"/>
  <c r="E19521" i="1"/>
  <c r="F19520" i="1"/>
  <c r="E19519" i="1"/>
  <c r="L19511" i="1"/>
  <c r="K19511" i="1"/>
  <c r="E19511" i="1"/>
  <c r="E19505" i="1"/>
  <c r="E19504" i="1"/>
  <c r="F19502" i="1"/>
  <c r="F19501" i="1"/>
  <c r="F19500" i="1"/>
  <c r="F19499" i="1"/>
  <c r="F19496" i="1"/>
  <c r="A19496" i="1"/>
  <c r="A19495" i="1" s="1"/>
  <c r="F19494" i="1"/>
  <c r="F19492" i="1"/>
  <c r="F19490" i="1"/>
  <c r="F19489" i="1"/>
  <c r="F19487" i="1"/>
  <c r="F19485" i="1"/>
  <c r="E19485" i="1"/>
  <c r="F19484" i="1"/>
  <c r="E19484" i="1"/>
  <c r="E19483" i="1"/>
  <c r="L19482" i="1"/>
  <c r="G19480" i="1"/>
  <c r="F19480" i="1"/>
  <c r="E19479" i="1"/>
  <c r="E19478" i="1"/>
  <c r="E19475" i="1"/>
  <c r="G19474" i="1"/>
  <c r="F19474" i="1"/>
  <c r="E19473" i="1"/>
  <c r="E19472" i="1"/>
  <c r="F19470" i="1"/>
  <c r="F19469" i="1"/>
  <c r="F19468" i="1"/>
  <c r="E19467" i="1"/>
  <c r="F19465" i="1"/>
  <c r="E19465" i="1"/>
  <c r="F19464" i="1"/>
  <c r="E19464" i="1"/>
  <c r="E19463" i="1"/>
  <c r="H19461" i="1"/>
  <c r="E19461" i="1"/>
  <c r="E19460" i="1"/>
  <c r="K19458" i="1"/>
  <c r="F19458" i="1"/>
  <c r="K19457" i="1"/>
  <c r="F19457" i="1"/>
  <c r="F19456" i="1"/>
  <c r="F19455" i="1"/>
  <c r="E19454" i="1"/>
  <c r="F19452" i="1"/>
  <c r="F19450" i="1"/>
  <c r="F19448" i="1"/>
  <c r="F19447" i="1"/>
  <c r="J19446" i="1"/>
  <c r="H19446" i="1"/>
  <c r="F19446" i="1"/>
  <c r="F19445" i="1"/>
  <c r="F19444" i="1"/>
  <c r="F19443" i="1"/>
  <c r="F19441" i="1"/>
  <c r="F19440" i="1"/>
  <c r="J19439" i="1"/>
  <c r="H19439" i="1"/>
  <c r="F19439" i="1"/>
  <c r="F19438" i="1"/>
  <c r="F19437" i="1"/>
  <c r="F19436" i="1"/>
  <c r="F19434" i="1"/>
  <c r="F19433" i="1"/>
  <c r="J19432" i="1"/>
  <c r="H19432" i="1"/>
  <c r="F19432" i="1"/>
  <c r="F19431" i="1"/>
  <c r="F19430" i="1"/>
  <c r="F19429" i="1"/>
  <c r="F19427" i="1"/>
  <c r="F19426" i="1"/>
  <c r="J19425" i="1"/>
  <c r="H19425" i="1"/>
  <c r="F19425" i="1"/>
  <c r="F19424" i="1"/>
  <c r="F19423" i="1"/>
  <c r="F19422" i="1"/>
  <c r="F19420" i="1"/>
  <c r="F19419" i="1"/>
  <c r="J19418" i="1"/>
  <c r="H19418" i="1"/>
  <c r="F19418" i="1"/>
  <c r="F19417" i="1"/>
  <c r="F19416" i="1"/>
  <c r="F19415" i="1"/>
  <c r="F19413" i="1"/>
  <c r="F19412" i="1"/>
  <c r="J19411" i="1"/>
  <c r="H19411" i="1"/>
  <c r="F19411" i="1"/>
  <c r="F19410" i="1"/>
  <c r="F19409" i="1"/>
  <c r="F19408" i="1"/>
  <c r="F19406" i="1"/>
  <c r="F19405" i="1"/>
  <c r="J19404" i="1"/>
  <c r="H19404" i="1"/>
  <c r="F19404" i="1"/>
  <c r="F19403" i="1"/>
  <c r="F19402" i="1"/>
  <c r="F19401" i="1"/>
  <c r="E19399" i="1"/>
  <c r="E19396" i="1"/>
  <c r="F19395" i="1"/>
  <c r="E19394" i="1"/>
  <c r="L19386" i="1"/>
  <c r="K19386" i="1"/>
  <c r="E19386" i="1"/>
  <c r="E19380" i="1"/>
  <c r="E19379" i="1"/>
  <c r="F19377" i="1"/>
  <c r="F19376" i="1"/>
  <c r="F19375" i="1"/>
  <c r="F19374" i="1"/>
  <c r="F19371" i="1"/>
  <c r="A19371" i="1"/>
  <c r="A19370" i="1" s="1"/>
  <c r="F19369" i="1"/>
  <c r="F19367" i="1"/>
  <c r="F19365" i="1"/>
  <c r="F19364" i="1"/>
  <c r="F19362" i="1"/>
  <c r="F19360" i="1"/>
  <c r="E19360" i="1"/>
  <c r="F19359" i="1"/>
  <c r="E19359" i="1"/>
  <c r="E19358" i="1"/>
  <c r="L19357" i="1"/>
  <c r="G19355" i="1"/>
  <c r="F19355" i="1"/>
  <c r="E19354" i="1"/>
  <c r="E19353" i="1"/>
  <c r="E19350" i="1"/>
  <c r="G19349" i="1"/>
  <c r="F19349" i="1"/>
  <c r="E19348" i="1"/>
  <c r="E19347" i="1"/>
  <c r="F19345" i="1"/>
  <c r="F19344" i="1"/>
  <c r="F19343" i="1"/>
  <c r="E19342" i="1"/>
  <c r="F19340" i="1"/>
  <c r="E19340" i="1"/>
  <c r="F19339" i="1"/>
  <c r="E19339" i="1"/>
  <c r="E19338" i="1"/>
  <c r="H19336" i="1"/>
  <c r="E19336" i="1"/>
  <c r="E19335" i="1"/>
  <c r="K19333" i="1"/>
  <c r="F19333" i="1"/>
  <c r="K19332" i="1"/>
  <c r="F19332" i="1"/>
  <c r="F19331" i="1"/>
  <c r="F19330" i="1"/>
  <c r="E19329" i="1"/>
  <c r="F19327" i="1"/>
  <c r="F19325" i="1"/>
  <c r="F19323" i="1"/>
  <c r="F19322" i="1"/>
  <c r="J19321" i="1"/>
  <c r="H19321" i="1"/>
  <c r="F19321" i="1"/>
  <c r="F19320" i="1"/>
  <c r="F19319" i="1"/>
  <c r="F19318" i="1"/>
  <c r="F19316" i="1"/>
  <c r="F19315" i="1"/>
  <c r="J19314" i="1"/>
  <c r="H19314" i="1"/>
  <c r="F19314" i="1"/>
  <c r="F19313" i="1"/>
  <c r="F19312" i="1"/>
  <c r="F19311" i="1"/>
  <c r="F19309" i="1"/>
  <c r="F19308" i="1"/>
  <c r="J19307" i="1"/>
  <c r="H19307" i="1"/>
  <c r="F19307" i="1"/>
  <c r="F19306" i="1"/>
  <c r="F19305" i="1"/>
  <c r="F19304" i="1"/>
  <c r="F19302" i="1"/>
  <c r="F19301" i="1"/>
  <c r="J19300" i="1"/>
  <c r="H19300" i="1"/>
  <c r="F19300" i="1"/>
  <c r="F19299" i="1"/>
  <c r="F19298" i="1"/>
  <c r="F19297" i="1"/>
  <c r="F19295" i="1"/>
  <c r="F19294" i="1"/>
  <c r="J19293" i="1"/>
  <c r="H19293" i="1"/>
  <c r="F19293" i="1"/>
  <c r="F19292" i="1"/>
  <c r="F19291" i="1"/>
  <c r="F19290" i="1"/>
  <c r="F19288" i="1"/>
  <c r="F19287" i="1"/>
  <c r="J19286" i="1"/>
  <c r="H19286" i="1"/>
  <c r="F19286" i="1"/>
  <c r="F19285" i="1"/>
  <c r="F19284" i="1"/>
  <c r="F19283" i="1"/>
  <c r="F19281" i="1"/>
  <c r="F19280" i="1"/>
  <c r="J19279" i="1"/>
  <c r="H19279" i="1"/>
  <c r="F19279" i="1"/>
  <c r="F19278" i="1"/>
  <c r="F19277" i="1"/>
  <c r="F19276" i="1"/>
  <c r="E19274" i="1"/>
  <c r="E19271" i="1"/>
  <c r="F19270" i="1"/>
  <c r="E19269" i="1"/>
  <c r="L19261" i="1"/>
  <c r="K19261" i="1"/>
  <c r="E19261" i="1"/>
  <c r="E19255" i="1"/>
  <c r="E19254" i="1"/>
  <c r="F19252" i="1"/>
  <c r="F19251" i="1"/>
  <c r="F19250" i="1"/>
  <c r="F19249" i="1"/>
  <c r="F19246" i="1"/>
  <c r="A19246" i="1"/>
  <c r="A19245" i="1" s="1"/>
  <c r="F19244" i="1"/>
  <c r="F19242" i="1"/>
  <c r="F19240" i="1"/>
  <c r="F19239" i="1"/>
  <c r="F19237" i="1"/>
  <c r="F19235" i="1"/>
  <c r="E19235" i="1"/>
  <c r="F19234" i="1"/>
  <c r="E19234" i="1"/>
  <c r="E19233" i="1"/>
  <c r="L19232" i="1"/>
  <c r="G19230" i="1"/>
  <c r="F19230" i="1"/>
  <c r="E19229" i="1"/>
  <c r="E19228" i="1"/>
  <c r="E19225" i="1"/>
  <c r="G19224" i="1"/>
  <c r="F19224" i="1"/>
  <c r="E19223" i="1"/>
  <c r="E19222" i="1"/>
  <c r="F19220" i="1"/>
  <c r="F19219" i="1"/>
  <c r="F19218" i="1"/>
  <c r="E19217" i="1"/>
  <c r="F19215" i="1"/>
  <c r="E19215" i="1"/>
  <c r="F19214" i="1"/>
  <c r="E19214" i="1"/>
  <c r="E19213" i="1"/>
  <c r="H19211" i="1"/>
  <c r="E19211" i="1"/>
  <c r="E19210" i="1"/>
  <c r="K19208" i="1"/>
  <c r="F19208" i="1"/>
  <c r="K19207" i="1"/>
  <c r="F19207" i="1"/>
  <c r="F19206" i="1"/>
  <c r="F19205" i="1"/>
  <c r="E19204" i="1"/>
  <c r="F19202" i="1"/>
  <c r="F19200" i="1"/>
  <c r="F19198" i="1"/>
  <c r="F19197" i="1"/>
  <c r="J19196" i="1"/>
  <c r="H19196" i="1"/>
  <c r="F19196" i="1"/>
  <c r="F19195" i="1"/>
  <c r="F19194" i="1"/>
  <c r="F19193" i="1"/>
  <c r="F19191" i="1"/>
  <c r="F19190" i="1"/>
  <c r="J19189" i="1"/>
  <c r="H19189" i="1"/>
  <c r="F19189" i="1"/>
  <c r="F19188" i="1"/>
  <c r="F19187" i="1"/>
  <c r="F19186" i="1"/>
  <c r="F19184" i="1"/>
  <c r="F19183" i="1"/>
  <c r="J19182" i="1"/>
  <c r="H19182" i="1"/>
  <c r="F19182" i="1"/>
  <c r="F19181" i="1"/>
  <c r="F19180" i="1"/>
  <c r="F19179" i="1"/>
  <c r="F19177" i="1"/>
  <c r="F19176" i="1"/>
  <c r="J19175" i="1"/>
  <c r="H19175" i="1"/>
  <c r="F19175" i="1"/>
  <c r="F19174" i="1"/>
  <c r="F19173" i="1"/>
  <c r="F19172" i="1"/>
  <c r="F19170" i="1"/>
  <c r="F19169" i="1"/>
  <c r="J19168" i="1"/>
  <c r="H19168" i="1"/>
  <c r="F19168" i="1"/>
  <c r="F19167" i="1"/>
  <c r="F19166" i="1"/>
  <c r="F19165" i="1"/>
  <c r="F19163" i="1"/>
  <c r="F19162" i="1"/>
  <c r="J19161" i="1"/>
  <c r="H19161" i="1"/>
  <c r="F19161" i="1"/>
  <c r="F19160" i="1"/>
  <c r="F19159" i="1"/>
  <c r="F19158" i="1"/>
  <c r="F19156" i="1"/>
  <c r="F19155" i="1"/>
  <c r="J19154" i="1"/>
  <c r="H19154" i="1"/>
  <c r="F19154" i="1"/>
  <c r="F19153" i="1"/>
  <c r="F19152" i="1"/>
  <c r="F19151" i="1"/>
  <c r="E19149" i="1"/>
  <c r="E19146" i="1"/>
  <c r="F19145" i="1"/>
  <c r="E19144" i="1"/>
  <c r="L19136" i="1"/>
  <c r="K19136" i="1"/>
  <c r="E19136" i="1"/>
  <c r="E19130" i="1"/>
  <c r="E19129" i="1"/>
  <c r="F19127" i="1"/>
  <c r="F19126" i="1"/>
  <c r="F19125" i="1"/>
  <c r="F19124" i="1"/>
  <c r="F19121" i="1"/>
  <c r="A19121" i="1"/>
  <c r="A19120" i="1" s="1"/>
  <c r="F19119" i="1"/>
  <c r="F19117" i="1"/>
  <c r="F19115" i="1"/>
  <c r="F19114" i="1"/>
  <c r="F19112" i="1"/>
  <c r="F19110" i="1"/>
  <c r="E19110" i="1"/>
  <c r="F19109" i="1"/>
  <c r="E19109" i="1"/>
  <c r="E19108" i="1"/>
  <c r="L19107" i="1"/>
  <c r="G19105" i="1"/>
  <c r="F19105" i="1"/>
  <c r="E19104" i="1"/>
  <c r="E19103" i="1"/>
  <c r="E19100" i="1"/>
  <c r="G19099" i="1"/>
  <c r="F19099" i="1"/>
  <c r="E19098" i="1"/>
  <c r="E19097" i="1"/>
  <c r="F19095" i="1"/>
  <c r="F19094" i="1"/>
  <c r="F19093" i="1"/>
  <c r="E19092" i="1"/>
  <c r="F19090" i="1"/>
  <c r="E19090" i="1"/>
  <c r="F19089" i="1"/>
  <c r="E19089" i="1"/>
  <c r="E19088" i="1"/>
  <c r="H19086" i="1"/>
  <c r="E19086" i="1"/>
  <c r="E19085" i="1"/>
  <c r="K19083" i="1"/>
  <c r="F19083" i="1"/>
  <c r="K19082" i="1"/>
  <c r="F19082" i="1"/>
  <c r="F19081" i="1"/>
  <c r="F19080" i="1"/>
  <c r="E19079" i="1"/>
  <c r="F19077" i="1"/>
  <c r="F19075" i="1"/>
  <c r="F19073" i="1"/>
  <c r="F19072" i="1"/>
  <c r="J19071" i="1"/>
  <c r="H19071" i="1"/>
  <c r="F19071" i="1"/>
  <c r="F19070" i="1"/>
  <c r="F19069" i="1"/>
  <c r="F19068" i="1"/>
  <c r="F19066" i="1"/>
  <c r="F19065" i="1"/>
  <c r="J19064" i="1"/>
  <c r="H19064" i="1"/>
  <c r="F19064" i="1"/>
  <c r="F19063" i="1"/>
  <c r="F19062" i="1"/>
  <c r="F19061" i="1"/>
  <c r="F19059" i="1"/>
  <c r="F19058" i="1"/>
  <c r="J19057" i="1"/>
  <c r="H19057" i="1"/>
  <c r="F19057" i="1"/>
  <c r="F19056" i="1"/>
  <c r="F19055" i="1"/>
  <c r="F19054" i="1"/>
  <c r="F19052" i="1"/>
  <c r="F19051" i="1"/>
  <c r="J19050" i="1"/>
  <c r="H19050" i="1"/>
  <c r="F19050" i="1"/>
  <c r="F19049" i="1"/>
  <c r="F19048" i="1"/>
  <c r="F19047" i="1"/>
  <c r="F19045" i="1"/>
  <c r="F19044" i="1"/>
  <c r="J19043" i="1"/>
  <c r="H19043" i="1"/>
  <c r="F19043" i="1"/>
  <c r="F19042" i="1"/>
  <c r="F19041" i="1"/>
  <c r="F19040" i="1"/>
  <c r="F19038" i="1"/>
  <c r="F19037" i="1"/>
  <c r="J19036" i="1"/>
  <c r="H19036" i="1"/>
  <c r="F19036" i="1"/>
  <c r="F19035" i="1"/>
  <c r="F19034" i="1"/>
  <c r="F19033" i="1"/>
  <c r="F19031" i="1"/>
  <c r="F19030" i="1"/>
  <c r="J19029" i="1"/>
  <c r="H19029" i="1"/>
  <c r="F19029" i="1"/>
  <c r="F19028" i="1"/>
  <c r="F19027" i="1"/>
  <c r="F19026" i="1"/>
  <c r="E19024" i="1"/>
  <c r="E19021" i="1"/>
  <c r="F19020" i="1"/>
  <c r="E19019" i="1"/>
  <c r="L19011" i="1"/>
  <c r="K19011" i="1"/>
  <c r="E19011" i="1"/>
  <c r="E19005" i="1"/>
  <c r="E19004" i="1"/>
  <c r="F19002" i="1"/>
  <c r="F19001" i="1"/>
  <c r="F19000" i="1"/>
  <c r="F18999" i="1"/>
  <c r="F18996" i="1"/>
  <c r="A18996" i="1"/>
  <c r="A18995" i="1" s="1"/>
  <c r="F18994" i="1"/>
  <c r="F18992" i="1"/>
  <c r="F18990" i="1"/>
  <c r="F18989" i="1"/>
  <c r="F18987" i="1"/>
  <c r="F18985" i="1"/>
  <c r="E18985" i="1"/>
  <c r="F18984" i="1"/>
  <c r="E18984" i="1"/>
  <c r="E18983" i="1"/>
  <c r="L18982" i="1"/>
  <c r="G18980" i="1"/>
  <c r="F18980" i="1"/>
  <c r="E18979" i="1"/>
  <c r="E18978" i="1"/>
  <c r="E18975" i="1"/>
  <c r="G18974" i="1"/>
  <c r="F18974" i="1"/>
  <c r="E18973" i="1"/>
  <c r="E18972" i="1"/>
  <c r="F18970" i="1"/>
  <c r="F18969" i="1"/>
  <c r="F18968" i="1"/>
  <c r="E18967" i="1"/>
  <c r="F18965" i="1"/>
  <c r="E18965" i="1"/>
  <c r="F18964" i="1"/>
  <c r="E18964" i="1"/>
  <c r="E18963" i="1"/>
  <c r="H18961" i="1"/>
  <c r="E18961" i="1"/>
  <c r="E18960" i="1"/>
  <c r="K18958" i="1"/>
  <c r="F18958" i="1"/>
  <c r="K18957" i="1"/>
  <c r="F18957" i="1"/>
  <c r="F18956" i="1"/>
  <c r="F18955" i="1"/>
  <c r="E18954" i="1"/>
  <c r="F18952" i="1"/>
  <c r="F18950" i="1"/>
  <c r="F18948" i="1"/>
  <c r="F18947" i="1"/>
  <c r="J18946" i="1"/>
  <c r="H18946" i="1"/>
  <c r="F18946" i="1"/>
  <c r="F18945" i="1"/>
  <c r="F18944" i="1"/>
  <c r="F18943" i="1"/>
  <c r="F18941" i="1"/>
  <c r="F18940" i="1"/>
  <c r="J18939" i="1"/>
  <c r="H18939" i="1"/>
  <c r="F18939" i="1"/>
  <c r="F18938" i="1"/>
  <c r="F18937" i="1"/>
  <c r="F18936" i="1"/>
  <c r="F18934" i="1"/>
  <c r="F18933" i="1"/>
  <c r="J18932" i="1"/>
  <c r="H18932" i="1"/>
  <c r="F18932" i="1"/>
  <c r="F18931" i="1"/>
  <c r="F18930" i="1"/>
  <c r="F18929" i="1"/>
  <c r="F18927" i="1"/>
  <c r="F18926" i="1"/>
  <c r="J18925" i="1"/>
  <c r="H18925" i="1"/>
  <c r="F18925" i="1"/>
  <c r="F18924" i="1"/>
  <c r="F18923" i="1"/>
  <c r="F18922" i="1"/>
  <c r="F18920" i="1"/>
  <c r="F18919" i="1"/>
  <c r="J18918" i="1"/>
  <c r="H18918" i="1"/>
  <c r="F18918" i="1"/>
  <c r="F18917" i="1"/>
  <c r="F18916" i="1"/>
  <c r="F18915" i="1"/>
  <c r="F18913" i="1"/>
  <c r="F18912" i="1"/>
  <c r="J18911" i="1"/>
  <c r="H18911" i="1"/>
  <c r="F18911" i="1"/>
  <c r="F18910" i="1"/>
  <c r="F18909" i="1"/>
  <c r="F18908" i="1"/>
  <c r="F18906" i="1"/>
  <c r="F18905" i="1"/>
  <c r="J18904" i="1"/>
  <c r="H18904" i="1"/>
  <c r="F18904" i="1"/>
  <c r="F18903" i="1"/>
  <c r="F18902" i="1"/>
  <c r="F18901" i="1"/>
  <c r="E18899" i="1"/>
  <c r="E18896" i="1"/>
  <c r="F18895" i="1"/>
  <c r="E18894" i="1"/>
  <c r="L18886" i="1"/>
  <c r="K18886" i="1"/>
  <c r="E18886" i="1"/>
  <c r="E18880" i="1"/>
  <c r="E18879" i="1"/>
  <c r="F18877" i="1"/>
  <c r="F18876" i="1"/>
  <c r="F18875" i="1"/>
  <c r="F18874" i="1"/>
  <c r="F18871" i="1"/>
  <c r="A18871" i="1"/>
  <c r="A18870" i="1" s="1"/>
  <c r="F18869" i="1"/>
  <c r="F18867" i="1"/>
  <c r="F18865" i="1"/>
  <c r="F18864" i="1"/>
  <c r="F18862" i="1"/>
  <c r="F18860" i="1"/>
  <c r="E18860" i="1"/>
  <c r="F18859" i="1"/>
  <c r="E18859" i="1"/>
  <c r="E18858" i="1"/>
  <c r="L18857" i="1"/>
  <c r="G18855" i="1"/>
  <c r="F18855" i="1"/>
  <c r="E18854" i="1"/>
  <c r="E18853" i="1"/>
  <c r="E18850" i="1"/>
  <c r="G18849" i="1"/>
  <c r="F18849" i="1"/>
  <c r="E18848" i="1"/>
  <c r="E18847" i="1"/>
  <c r="F18845" i="1"/>
  <c r="F18844" i="1"/>
  <c r="F18843" i="1"/>
  <c r="E18842" i="1"/>
  <c r="F18840" i="1"/>
  <c r="E18840" i="1"/>
  <c r="F18839" i="1"/>
  <c r="E18839" i="1"/>
  <c r="E18838" i="1"/>
  <c r="H18836" i="1"/>
  <c r="E18836" i="1"/>
  <c r="E18835" i="1"/>
  <c r="K18833" i="1"/>
  <c r="F18833" i="1"/>
  <c r="K18832" i="1"/>
  <c r="F18832" i="1"/>
  <c r="F18831" i="1"/>
  <c r="F18830" i="1"/>
  <c r="E18829" i="1"/>
  <c r="F18827" i="1"/>
  <c r="F18825" i="1"/>
  <c r="F18823" i="1"/>
  <c r="F18822" i="1"/>
  <c r="J18821" i="1"/>
  <c r="H18821" i="1"/>
  <c r="F18821" i="1"/>
  <c r="F18820" i="1"/>
  <c r="F18819" i="1"/>
  <c r="F18818" i="1"/>
  <c r="F18816" i="1"/>
  <c r="F18815" i="1"/>
  <c r="J18814" i="1"/>
  <c r="H18814" i="1"/>
  <c r="F18814" i="1"/>
  <c r="F18813" i="1"/>
  <c r="F18812" i="1"/>
  <c r="F18811" i="1"/>
  <c r="F18809" i="1"/>
  <c r="F18808" i="1"/>
  <c r="J18807" i="1"/>
  <c r="H18807" i="1"/>
  <c r="F18807" i="1"/>
  <c r="F18806" i="1"/>
  <c r="F18805" i="1"/>
  <c r="F18804" i="1"/>
  <c r="F18802" i="1"/>
  <c r="F18801" i="1"/>
  <c r="J18800" i="1"/>
  <c r="H18800" i="1"/>
  <c r="F18800" i="1"/>
  <c r="F18799" i="1"/>
  <c r="F18798" i="1"/>
  <c r="F18797" i="1"/>
  <c r="F18795" i="1"/>
  <c r="F18794" i="1"/>
  <c r="J18793" i="1"/>
  <c r="H18793" i="1"/>
  <c r="F18793" i="1"/>
  <c r="F18792" i="1"/>
  <c r="F18791" i="1"/>
  <c r="F18790" i="1"/>
  <c r="F18788" i="1"/>
  <c r="F18787" i="1"/>
  <c r="J18786" i="1"/>
  <c r="H18786" i="1"/>
  <c r="F18786" i="1"/>
  <c r="F18785" i="1"/>
  <c r="F18784" i="1"/>
  <c r="F18783" i="1"/>
  <c r="F18781" i="1"/>
  <c r="F18780" i="1"/>
  <c r="J18779" i="1"/>
  <c r="H18779" i="1"/>
  <c r="F18779" i="1"/>
  <c r="F18778" i="1"/>
  <c r="F18777" i="1"/>
  <c r="F18776" i="1"/>
  <c r="E18774" i="1"/>
  <c r="E18771" i="1"/>
  <c r="F18770" i="1"/>
  <c r="E18769" i="1"/>
  <c r="L18761" i="1"/>
  <c r="K18761" i="1"/>
  <c r="E18761" i="1"/>
  <c r="E18755" i="1"/>
  <c r="E18754" i="1"/>
  <c r="F18752" i="1"/>
  <c r="F18751" i="1"/>
  <c r="F18750" i="1"/>
  <c r="F18749" i="1"/>
  <c r="F18746" i="1"/>
  <c r="A18746" i="1"/>
  <c r="A18745" i="1" s="1"/>
  <c r="F18744" i="1"/>
  <c r="F18742" i="1"/>
  <c r="F18740" i="1"/>
  <c r="F18739" i="1"/>
  <c r="F18737" i="1"/>
  <c r="F18735" i="1"/>
  <c r="E18735" i="1"/>
  <c r="F18734" i="1"/>
  <c r="E18734" i="1"/>
  <c r="E18733" i="1"/>
  <c r="L18732" i="1"/>
  <c r="G18730" i="1"/>
  <c r="F18730" i="1"/>
  <c r="E18729" i="1"/>
  <c r="E18728" i="1"/>
  <c r="E18725" i="1"/>
  <c r="G18724" i="1"/>
  <c r="F18724" i="1"/>
  <c r="E18723" i="1"/>
  <c r="E18722" i="1"/>
  <c r="F18720" i="1"/>
  <c r="F18719" i="1"/>
  <c r="F18718" i="1"/>
  <c r="E18717" i="1"/>
  <c r="F18715" i="1"/>
  <c r="E18715" i="1"/>
  <c r="F18714" i="1"/>
  <c r="E18714" i="1"/>
  <c r="E18713" i="1"/>
  <c r="H18711" i="1"/>
  <c r="E18711" i="1"/>
  <c r="E18710" i="1"/>
  <c r="K18708" i="1"/>
  <c r="F18708" i="1"/>
  <c r="K18707" i="1"/>
  <c r="F18707" i="1"/>
  <c r="F18706" i="1"/>
  <c r="F18705" i="1"/>
  <c r="E18704" i="1"/>
  <c r="F18702" i="1"/>
  <c r="F18700" i="1"/>
  <c r="F18698" i="1"/>
  <c r="F18697" i="1"/>
  <c r="J18696" i="1"/>
  <c r="H18696" i="1"/>
  <c r="F18696" i="1"/>
  <c r="F18695" i="1"/>
  <c r="F18694" i="1"/>
  <c r="F18693" i="1"/>
  <c r="F18691" i="1"/>
  <c r="F18690" i="1"/>
  <c r="J18689" i="1"/>
  <c r="H18689" i="1"/>
  <c r="F18689" i="1"/>
  <c r="F18688" i="1"/>
  <c r="F18687" i="1"/>
  <c r="F18686" i="1"/>
  <c r="F18684" i="1"/>
  <c r="F18683" i="1"/>
  <c r="J18682" i="1"/>
  <c r="H18682" i="1"/>
  <c r="F18682" i="1"/>
  <c r="F18681" i="1"/>
  <c r="F18680" i="1"/>
  <c r="F18679" i="1"/>
  <c r="F18677" i="1"/>
  <c r="F18676" i="1"/>
  <c r="J18675" i="1"/>
  <c r="H18675" i="1"/>
  <c r="F18675" i="1"/>
  <c r="F18674" i="1"/>
  <c r="F18673" i="1"/>
  <c r="F18672" i="1"/>
  <c r="F18670" i="1"/>
  <c r="F18669" i="1"/>
  <c r="J18668" i="1"/>
  <c r="H18668" i="1"/>
  <c r="F18668" i="1"/>
  <c r="F18667" i="1"/>
  <c r="F18666" i="1"/>
  <c r="F18665" i="1"/>
  <c r="F18663" i="1"/>
  <c r="F18662" i="1"/>
  <c r="J18661" i="1"/>
  <c r="H18661" i="1"/>
  <c r="F18661" i="1"/>
  <c r="F18660" i="1"/>
  <c r="F18659" i="1"/>
  <c r="F18658" i="1"/>
  <c r="F18656" i="1"/>
  <c r="F18655" i="1"/>
  <c r="J18654" i="1"/>
  <c r="H18654" i="1"/>
  <c r="F18654" i="1"/>
  <c r="F18653" i="1"/>
  <c r="F18652" i="1"/>
  <c r="F18651" i="1"/>
  <c r="E18649" i="1"/>
  <c r="E18646" i="1"/>
  <c r="F18645" i="1"/>
  <c r="E18644" i="1"/>
  <c r="L18636" i="1"/>
  <c r="K18636" i="1"/>
  <c r="E18636" i="1"/>
  <c r="E18630" i="1"/>
  <c r="E18629" i="1"/>
  <c r="F18627" i="1"/>
  <c r="F18626" i="1"/>
  <c r="F18625" i="1"/>
  <c r="F18624" i="1"/>
  <c r="F18621" i="1"/>
  <c r="A18621" i="1"/>
  <c r="A18620" i="1" s="1"/>
  <c r="F18619" i="1"/>
  <c r="F18617" i="1"/>
  <c r="F18615" i="1"/>
  <c r="F18614" i="1"/>
  <c r="F18612" i="1"/>
  <c r="F18610" i="1"/>
  <c r="E18610" i="1"/>
  <c r="F18609" i="1"/>
  <c r="E18609" i="1"/>
  <c r="E18608" i="1"/>
  <c r="L18607" i="1"/>
  <c r="G18605" i="1"/>
  <c r="F18605" i="1"/>
  <c r="E18604" i="1"/>
  <c r="E18603" i="1"/>
  <c r="E18600" i="1"/>
  <c r="G18599" i="1"/>
  <c r="F18599" i="1"/>
  <c r="E18598" i="1"/>
  <c r="E18597" i="1"/>
  <c r="F18595" i="1"/>
  <c r="F18594" i="1"/>
  <c r="F18593" i="1"/>
  <c r="E18592" i="1"/>
  <c r="F18590" i="1"/>
  <c r="E18590" i="1"/>
  <c r="F18589" i="1"/>
  <c r="E18589" i="1"/>
  <c r="E18588" i="1"/>
  <c r="H18586" i="1"/>
  <c r="E18586" i="1"/>
  <c r="E18585" i="1"/>
  <c r="K18583" i="1"/>
  <c r="F18583" i="1"/>
  <c r="K18582" i="1"/>
  <c r="F18582" i="1"/>
  <c r="F18581" i="1"/>
  <c r="F18580" i="1"/>
  <c r="E18579" i="1"/>
  <c r="F18577" i="1"/>
  <c r="F18575" i="1"/>
  <c r="F18573" i="1"/>
  <c r="F18572" i="1"/>
  <c r="J18571" i="1"/>
  <c r="H18571" i="1"/>
  <c r="F18571" i="1"/>
  <c r="F18570" i="1"/>
  <c r="F18569" i="1"/>
  <c r="F18568" i="1"/>
  <c r="F18566" i="1"/>
  <c r="F18565" i="1"/>
  <c r="J18564" i="1"/>
  <c r="H18564" i="1"/>
  <c r="F18564" i="1"/>
  <c r="F18563" i="1"/>
  <c r="F18562" i="1"/>
  <c r="F18561" i="1"/>
  <c r="F18559" i="1"/>
  <c r="F18558" i="1"/>
  <c r="J18557" i="1"/>
  <c r="H18557" i="1"/>
  <c r="F18557" i="1"/>
  <c r="F18556" i="1"/>
  <c r="F18555" i="1"/>
  <c r="F18554" i="1"/>
  <c r="F18552" i="1"/>
  <c r="F18551" i="1"/>
  <c r="J18550" i="1"/>
  <c r="H18550" i="1"/>
  <c r="F18550" i="1"/>
  <c r="F18549" i="1"/>
  <c r="F18548" i="1"/>
  <c r="F18547" i="1"/>
  <c r="F18545" i="1"/>
  <c r="F18544" i="1"/>
  <c r="J18543" i="1"/>
  <c r="H18543" i="1"/>
  <c r="F18543" i="1"/>
  <c r="F18542" i="1"/>
  <c r="F18541" i="1"/>
  <c r="F18540" i="1"/>
  <c r="F18538" i="1"/>
  <c r="F18537" i="1"/>
  <c r="J18536" i="1"/>
  <c r="H18536" i="1"/>
  <c r="F18536" i="1"/>
  <c r="F18535" i="1"/>
  <c r="F18534" i="1"/>
  <c r="F18533" i="1"/>
  <c r="F18531" i="1"/>
  <c r="F18530" i="1"/>
  <c r="J18529" i="1"/>
  <c r="H18529" i="1"/>
  <c r="F18529" i="1"/>
  <c r="F18528" i="1"/>
  <c r="F18527" i="1"/>
  <c r="F18526" i="1"/>
  <c r="E18524" i="1"/>
  <c r="E18521" i="1"/>
  <c r="F18520" i="1"/>
  <c r="E18519" i="1"/>
  <c r="L18511" i="1"/>
  <c r="K18511" i="1"/>
  <c r="E18511" i="1"/>
  <c r="E18505" i="1"/>
  <c r="E18504" i="1"/>
  <c r="F18502" i="1"/>
  <c r="F18501" i="1"/>
  <c r="F18500" i="1"/>
  <c r="F18499" i="1"/>
  <c r="F18496" i="1"/>
  <c r="A18496" i="1"/>
  <c r="A18495" i="1" s="1"/>
  <c r="F18494" i="1"/>
  <c r="F18492" i="1"/>
  <c r="F18490" i="1"/>
  <c r="F18489" i="1"/>
  <c r="F18487" i="1"/>
  <c r="F18485" i="1"/>
  <c r="E18485" i="1"/>
  <c r="F18484" i="1"/>
  <c r="E18484" i="1"/>
  <c r="E18483" i="1"/>
  <c r="L18482" i="1"/>
  <c r="G18480" i="1"/>
  <c r="F18480" i="1"/>
  <c r="E18479" i="1"/>
  <c r="E18478" i="1"/>
  <c r="E18475" i="1"/>
  <c r="G18474" i="1"/>
  <c r="F18474" i="1"/>
  <c r="E18473" i="1"/>
  <c r="E18472" i="1"/>
  <c r="F18470" i="1"/>
  <c r="F18469" i="1"/>
  <c r="F18468" i="1"/>
  <c r="E18467" i="1"/>
  <c r="F18465" i="1"/>
  <c r="E18465" i="1"/>
  <c r="F18464" i="1"/>
  <c r="E18464" i="1"/>
  <c r="E18463" i="1"/>
  <c r="H18461" i="1"/>
  <c r="E18461" i="1"/>
  <c r="E18460" i="1"/>
  <c r="K18458" i="1"/>
  <c r="F18458" i="1"/>
  <c r="K18457" i="1"/>
  <c r="F18457" i="1"/>
  <c r="F18456" i="1"/>
  <c r="F18455" i="1"/>
  <c r="E18454" i="1"/>
  <c r="F18452" i="1"/>
  <c r="F18450" i="1"/>
  <c r="F18448" i="1"/>
  <c r="F18447" i="1"/>
  <c r="J18446" i="1"/>
  <c r="H18446" i="1"/>
  <c r="F18446" i="1"/>
  <c r="F18445" i="1"/>
  <c r="F18444" i="1"/>
  <c r="F18443" i="1"/>
  <c r="F18441" i="1"/>
  <c r="F18440" i="1"/>
  <c r="J18439" i="1"/>
  <c r="H18439" i="1"/>
  <c r="F18439" i="1"/>
  <c r="F18438" i="1"/>
  <c r="F18437" i="1"/>
  <c r="F18436" i="1"/>
  <c r="F18434" i="1"/>
  <c r="F18433" i="1"/>
  <c r="J18432" i="1"/>
  <c r="H18432" i="1"/>
  <c r="F18432" i="1"/>
  <c r="F18431" i="1"/>
  <c r="F18430" i="1"/>
  <c r="F18429" i="1"/>
  <c r="F18427" i="1"/>
  <c r="F18426" i="1"/>
  <c r="J18425" i="1"/>
  <c r="H18425" i="1"/>
  <c r="F18425" i="1"/>
  <c r="F18424" i="1"/>
  <c r="F18423" i="1"/>
  <c r="F18422" i="1"/>
  <c r="F18420" i="1"/>
  <c r="F18419" i="1"/>
  <c r="J18418" i="1"/>
  <c r="H18418" i="1"/>
  <c r="F18418" i="1"/>
  <c r="F18417" i="1"/>
  <c r="F18416" i="1"/>
  <c r="F18415" i="1"/>
  <c r="F18413" i="1"/>
  <c r="F18412" i="1"/>
  <c r="J18411" i="1"/>
  <c r="H18411" i="1"/>
  <c r="F18411" i="1"/>
  <c r="F18410" i="1"/>
  <c r="F18409" i="1"/>
  <c r="F18408" i="1"/>
  <c r="F18406" i="1"/>
  <c r="F18405" i="1"/>
  <c r="J18404" i="1"/>
  <c r="H18404" i="1"/>
  <c r="F18404" i="1"/>
  <c r="F18403" i="1"/>
  <c r="F18402" i="1"/>
  <c r="F18401" i="1"/>
  <c r="E18399" i="1"/>
  <c r="E18396" i="1"/>
  <c r="F18395" i="1"/>
  <c r="E18394" i="1"/>
  <c r="L18386" i="1"/>
  <c r="K18386" i="1"/>
  <c r="E18386" i="1"/>
  <c r="E18380" i="1"/>
  <c r="E18379" i="1"/>
  <c r="F18377" i="1"/>
  <c r="F18376" i="1"/>
  <c r="F18375" i="1"/>
  <c r="F18374" i="1"/>
  <c r="F18371" i="1"/>
  <c r="A18371" i="1"/>
  <c r="A18370" i="1" s="1"/>
  <c r="F18369" i="1"/>
  <c r="F18367" i="1"/>
  <c r="F18365" i="1"/>
  <c r="F18364" i="1"/>
  <c r="F18362" i="1"/>
  <c r="F18360" i="1"/>
  <c r="E18360" i="1"/>
  <c r="F18359" i="1"/>
  <c r="E18359" i="1"/>
  <c r="E18358" i="1"/>
  <c r="L18357" i="1"/>
  <c r="G18355" i="1"/>
  <c r="F18355" i="1"/>
  <c r="E18354" i="1"/>
  <c r="E18353" i="1"/>
  <c r="E18350" i="1"/>
  <c r="G18349" i="1"/>
  <c r="F18349" i="1"/>
  <c r="E18348" i="1"/>
  <c r="E18347" i="1"/>
  <c r="F18345" i="1"/>
  <c r="F18344" i="1"/>
  <c r="F18343" i="1"/>
  <c r="E18342" i="1"/>
  <c r="F18340" i="1"/>
  <c r="E18340" i="1"/>
  <c r="F18339" i="1"/>
  <c r="E18339" i="1"/>
  <c r="E18338" i="1"/>
  <c r="H18336" i="1"/>
  <c r="E18336" i="1"/>
  <c r="E18335" i="1"/>
  <c r="K18333" i="1"/>
  <c r="F18333" i="1"/>
  <c r="K18332" i="1"/>
  <c r="F18332" i="1"/>
  <c r="F18331" i="1"/>
  <c r="F18330" i="1"/>
  <c r="E18329" i="1"/>
  <c r="F18327" i="1"/>
  <c r="F18325" i="1"/>
  <c r="F18323" i="1"/>
  <c r="F18322" i="1"/>
  <c r="J18321" i="1"/>
  <c r="H18321" i="1"/>
  <c r="F18321" i="1"/>
  <c r="F18320" i="1"/>
  <c r="F18319" i="1"/>
  <c r="F18318" i="1"/>
  <c r="F18316" i="1"/>
  <c r="F18315" i="1"/>
  <c r="J18314" i="1"/>
  <c r="H18314" i="1"/>
  <c r="F18314" i="1"/>
  <c r="F18313" i="1"/>
  <c r="F18312" i="1"/>
  <c r="F18311" i="1"/>
  <c r="F18309" i="1"/>
  <c r="F18308" i="1"/>
  <c r="J18307" i="1"/>
  <c r="H18307" i="1"/>
  <c r="F18307" i="1"/>
  <c r="F18306" i="1"/>
  <c r="F18305" i="1"/>
  <c r="F18304" i="1"/>
  <c r="F18302" i="1"/>
  <c r="F18301" i="1"/>
  <c r="J18300" i="1"/>
  <c r="H18300" i="1"/>
  <c r="F18300" i="1"/>
  <c r="F18299" i="1"/>
  <c r="F18298" i="1"/>
  <c r="F18297" i="1"/>
  <c r="F18295" i="1"/>
  <c r="F18294" i="1"/>
  <c r="J18293" i="1"/>
  <c r="H18293" i="1"/>
  <c r="F18293" i="1"/>
  <c r="F18292" i="1"/>
  <c r="F18291" i="1"/>
  <c r="F18290" i="1"/>
  <c r="F18288" i="1"/>
  <c r="F18287" i="1"/>
  <c r="J18286" i="1"/>
  <c r="H18286" i="1"/>
  <c r="F18286" i="1"/>
  <c r="F18285" i="1"/>
  <c r="F18284" i="1"/>
  <c r="F18283" i="1"/>
  <c r="F18281" i="1"/>
  <c r="F18280" i="1"/>
  <c r="J18279" i="1"/>
  <c r="H18279" i="1"/>
  <c r="F18279" i="1"/>
  <c r="F18278" i="1"/>
  <c r="F18277" i="1"/>
  <c r="F18276" i="1"/>
  <c r="E18274" i="1"/>
  <c r="E18271" i="1"/>
  <c r="F18270" i="1"/>
  <c r="E18269" i="1"/>
  <c r="L18261" i="1"/>
  <c r="K18261" i="1"/>
  <c r="E18261" i="1"/>
  <c r="E18255" i="1"/>
  <c r="E18254" i="1"/>
  <c r="F18252" i="1"/>
  <c r="F18251" i="1"/>
  <c r="F18250" i="1"/>
  <c r="F18249" i="1"/>
  <c r="F18246" i="1"/>
  <c r="A18246" i="1"/>
  <c r="A18245" i="1" s="1"/>
  <c r="F18244" i="1"/>
  <c r="F18242" i="1"/>
  <c r="F18240" i="1"/>
  <c r="F18239" i="1"/>
  <c r="F18237" i="1"/>
  <c r="F18235" i="1"/>
  <c r="E18235" i="1"/>
  <c r="F18234" i="1"/>
  <c r="E18234" i="1"/>
  <c r="E18233" i="1"/>
  <c r="L18232" i="1"/>
  <c r="G18230" i="1"/>
  <c r="F18230" i="1"/>
  <c r="E18229" i="1"/>
  <c r="E18228" i="1"/>
  <c r="E18225" i="1"/>
  <c r="G18224" i="1"/>
  <c r="F18224" i="1"/>
  <c r="E18223" i="1"/>
  <c r="E18222" i="1"/>
  <c r="F18220" i="1"/>
  <c r="F18219" i="1"/>
  <c r="F18218" i="1"/>
  <c r="E18217" i="1"/>
  <c r="F18215" i="1"/>
  <c r="E18215" i="1"/>
  <c r="F18214" i="1"/>
  <c r="E18214" i="1"/>
  <c r="E18213" i="1"/>
  <c r="H18211" i="1"/>
  <c r="E18211" i="1"/>
  <c r="E18210" i="1"/>
  <c r="K18208" i="1"/>
  <c r="F18208" i="1"/>
  <c r="K18207" i="1"/>
  <c r="F18207" i="1"/>
  <c r="F18206" i="1"/>
  <c r="F18205" i="1"/>
  <c r="E18204" i="1"/>
  <c r="F18202" i="1"/>
  <c r="F18200" i="1"/>
  <c r="F18198" i="1"/>
  <c r="F18197" i="1"/>
  <c r="J18196" i="1"/>
  <c r="H18196" i="1"/>
  <c r="F18196" i="1"/>
  <c r="F18195" i="1"/>
  <c r="F18194" i="1"/>
  <c r="F18193" i="1"/>
  <c r="F18191" i="1"/>
  <c r="F18190" i="1"/>
  <c r="J18189" i="1"/>
  <c r="H18189" i="1"/>
  <c r="F18189" i="1"/>
  <c r="F18188" i="1"/>
  <c r="F18187" i="1"/>
  <c r="F18186" i="1"/>
  <c r="F18184" i="1"/>
  <c r="F18183" i="1"/>
  <c r="J18182" i="1"/>
  <c r="H18182" i="1"/>
  <c r="F18182" i="1"/>
  <c r="F18181" i="1"/>
  <c r="F18180" i="1"/>
  <c r="F18179" i="1"/>
  <c r="F18177" i="1"/>
  <c r="F18176" i="1"/>
  <c r="J18175" i="1"/>
  <c r="H18175" i="1"/>
  <c r="F18175" i="1"/>
  <c r="F18174" i="1"/>
  <c r="F18173" i="1"/>
  <c r="F18172" i="1"/>
  <c r="F18170" i="1"/>
  <c r="F18169" i="1"/>
  <c r="J18168" i="1"/>
  <c r="H18168" i="1"/>
  <c r="F18168" i="1"/>
  <c r="F18167" i="1"/>
  <c r="F18166" i="1"/>
  <c r="F18165" i="1"/>
  <c r="F18163" i="1"/>
  <c r="F18162" i="1"/>
  <c r="J18161" i="1"/>
  <c r="H18161" i="1"/>
  <c r="F18161" i="1"/>
  <c r="F18160" i="1"/>
  <c r="F18159" i="1"/>
  <c r="F18158" i="1"/>
  <c r="F18156" i="1"/>
  <c r="F18155" i="1"/>
  <c r="J18154" i="1"/>
  <c r="H18154" i="1"/>
  <c r="F18154" i="1"/>
  <c r="F18153" i="1"/>
  <c r="F18152" i="1"/>
  <c r="F18151" i="1"/>
  <c r="E18149" i="1"/>
  <c r="E18146" i="1"/>
  <c r="F18145" i="1"/>
  <c r="E18144" i="1"/>
  <c r="L18136" i="1"/>
  <c r="K18136" i="1"/>
  <c r="E18136" i="1"/>
  <c r="E18130" i="1"/>
  <c r="E18129" i="1"/>
  <c r="F18127" i="1"/>
  <c r="F18126" i="1"/>
  <c r="F18125" i="1"/>
  <c r="F18124" i="1"/>
  <c r="F18121" i="1"/>
  <c r="A18121" i="1"/>
  <c r="A18120" i="1" s="1"/>
  <c r="F18119" i="1"/>
  <c r="F18117" i="1"/>
  <c r="F18115" i="1"/>
  <c r="F18114" i="1"/>
  <c r="F18112" i="1"/>
  <c r="F18110" i="1"/>
  <c r="E18110" i="1"/>
  <c r="F18109" i="1"/>
  <c r="E18109" i="1"/>
  <c r="E18108" i="1"/>
  <c r="L18107" i="1"/>
  <c r="G18105" i="1"/>
  <c r="F18105" i="1"/>
  <c r="E18104" i="1"/>
  <c r="E18103" i="1"/>
  <c r="E18100" i="1"/>
  <c r="G18099" i="1"/>
  <c r="F18099" i="1"/>
  <c r="E18098" i="1"/>
  <c r="E18097" i="1"/>
  <c r="F18095" i="1"/>
  <c r="F18094" i="1"/>
  <c r="F18093" i="1"/>
  <c r="E18092" i="1"/>
  <c r="F18090" i="1"/>
  <c r="E18090" i="1"/>
  <c r="F18089" i="1"/>
  <c r="E18089" i="1"/>
  <c r="E18088" i="1"/>
  <c r="H18086" i="1"/>
  <c r="E18086" i="1"/>
  <c r="E18085" i="1"/>
  <c r="K18083" i="1"/>
  <c r="F18083" i="1"/>
  <c r="K18082" i="1"/>
  <c r="F18082" i="1"/>
  <c r="F18081" i="1"/>
  <c r="F18080" i="1"/>
  <c r="E18079" i="1"/>
  <c r="F18077" i="1"/>
  <c r="F18075" i="1"/>
  <c r="F18073" i="1"/>
  <c r="F18072" i="1"/>
  <c r="J18071" i="1"/>
  <c r="H18071" i="1"/>
  <c r="F18071" i="1"/>
  <c r="F18070" i="1"/>
  <c r="F18069" i="1"/>
  <c r="F18068" i="1"/>
  <c r="F18066" i="1"/>
  <c r="F18065" i="1"/>
  <c r="J18064" i="1"/>
  <c r="H18064" i="1"/>
  <c r="F18064" i="1"/>
  <c r="F18063" i="1"/>
  <c r="F18062" i="1"/>
  <c r="F18061" i="1"/>
  <c r="F18059" i="1"/>
  <c r="F18058" i="1"/>
  <c r="J18057" i="1"/>
  <c r="H18057" i="1"/>
  <c r="F18057" i="1"/>
  <c r="F18056" i="1"/>
  <c r="F18055" i="1"/>
  <c r="F18054" i="1"/>
  <c r="F18052" i="1"/>
  <c r="F18051" i="1"/>
  <c r="J18050" i="1"/>
  <c r="H18050" i="1"/>
  <c r="F18050" i="1"/>
  <c r="F18049" i="1"/>
  <c r="F18048" i="1"/>
  <c r="F18047" i="1"/>
  <c r="F18045" i="1"/>
  <c r="F18044" i="1"/>
  <c r="J18043" i="1"/>
  <c r="H18043" i="1"/>
  <c r="F18043" i="1"/>
  <c r="F18042" i="1"/>
  <c r="F18041" i="1"/>
  <c r="F18040" i="1"/>
  <c r="F18038" i="1"/>
  <c r="F18037" i="1"/>
  <c r="J18036" i="1"/>
  <c r="H18036" i="1"/>
  <c r="F18036" i="1"/>
  <c r="F18035" i="1"/>
  <c r="F18034" i="1"/>
  <c r="F18033" i="1"/>
  <c r="F18031" i="1"/>
  <c r="F18030" i="1"/>
  <c r="J18029" i="1"/>
  <c r="H18029" i="1"/>
  <c r="F18029" i="1"/>
  <c r="F18028" i="1"/>
  <c r="F18027" i="1"/>
  <c r="F18026" i="1"/>
  <c r="E18024" i="1"/>
  <c r="E18021" i="1"/>
  <c r="F18020" i="1"/>
  <c r="E18019" i="1"/>
  <c r="L18011" i="1"/>
  <c r="K18011" i="1"/>
  <c r="E18011" i="1"/>
  <c r="E18005" i="1"/>
  <c r="E18004" i="1"/>
  <c r="F18002" i="1"/>
  <c r="F18001" i="1"/>
  <c r="F18000" i="1"/>
  <c r="F17999" i="1"/>
  <c r="F17996" i="1"/>
  <c r="A17996" i="1"/>
  <c r="A17995" i="1" s="1"/>
  <c r="F17994" i="1"/>
  <c r="F17992" i="1"/>
  <c r="F17990" i="1"/>
  <c r="F17989" i="1"/>
  <c r="F17987" i="1"/>
  <c r="F17985" i="1"/>
  <c r="E17985" i="1"/>
  <c r="F17984" i="1"/>
  <c r="E17984" i="1"/>
  <c r="E17983" i="1"/>
  <c r="L17982" i="1"/>
  <c r="G17980" i="1"/>
  <c r="F17980" i="1"/>
  <c r="E17979" i="1"/>
  <c r="E17978" i="1"/>
  <c r="E17975" i="1"/>
  <c r="G17974" i="1"/>
  <c r="F17974" i="1"/>
  <c r="E17973" i="1"/>
  <c r="E17972" i="1"/>
  <c r="F17970" i="1"/>
  <c r="F17969" i="1"/>
  <c r="F17968" i="1"/>
  <c r="E17967" i="1"/>
  <c r="F17965" i="1"/>
  <c r="E17965" i="1"/>
  <c r="F17964" i="1"/>
  <c r="E17964" i="1"/>
  <c r="E17963" i="1"/>
  <c r="H17961" i="1"/>
  <c r="E17961" i="1"/>
  <c r="E17960" i="1"/>
  <c r="K17958" i="1"/>
  <c r="F17958" i="1"/>
  <c r="K17957" i="1"/>
  <c r="F17957" i="1"/>
  <c r="F17956" i="1"/>
  <c r="F17955" i="1"/>
  <c r="E17954" i="1"/>
  <c r="F17952" i="1"/>
  <c r="F17950" i="1"/>
  <c r="F17948" i="1"/>
  <c r="F17947" i="1"/>
  <c r="J17946" i="1"/>
  <c r="H17946" i="1"/>
  <c r="F17946" i="1"/>
  <c r="F17945" i="1"/>
  <c r="F17944" i="1"/>
  <c r="F17943" i="1"/>
  <c r="F17941" i="1"/>
  <c r="F17940" i="1"/>
  <c r="J17939" i="1"/>
  <c r="H17939" i="1"/>
  <c r="F17939" i="1"/>
  <c r="F17938" i="1"/>
  <c r="F17937" i="1"/>
  <c r="F17936" i="1"/>
  <c r="F17934" i="1"/>
  <c r="F17933" i="1"/>
  <c r="J17932" i="1"/>
  <c r="H17932" i="1"/>
  <c r="F17932" i="1"/>
  <c r="F17931" i="1"/>
  <c r="F17930" i="1"/>
  <c r="F17929" i="1"/>
  <c r="F17927" i="1"/>
  <c r="F17926" i="1"/>
  <c r="J17925" i="1"/>
  <c r="H17925" i="1"/>
  <c r="F17925" i="1"/>
  <c r="F17924" i="1"/>
  <c r="F17923" i="1"/>
  <c r="F17922" i="1"/>
  <c r="F17920" i="1"/>
  <c r="F17919" i="1"/>
  <c r="J17918" i="1"/>
  <c r="H17918" i="1"/>
  <c r="F17918" i="1"/>
  <c r="F17917" i="1"/>
  <c r="F17916" i="1"/>
  <c r="F17915" i="1"/>
  <c r="F17913" i="1"/>
  <c r="F17912" i="1"/>
  <c r="J17911" i="1"/>
  <c r="H17911" i="1"/>
  <c r="F17911" i="1"/>
  <c r="F17910" i="1"/>
  <c r="F17909" i="1"/>
  <c r="F17908" i="1"/>
  <c r="F17906" i="1"/>
  <c r="F17905" i="1"/>
  <c r="J17904" i="1"/>
  <c r="H17904" i="1"/>
  <c r="F17904" i="1"/>
  <c r="F17903" i="1"/>
  <c r="F17902" i="1"/>
  <c r="F17901" i="1"/>
  <c r="E17899" i="1"/>
  <c r="E17896" i="1"/>
  <c r="F17895" i="1"/>
  <c r="E17894" i="1"/>
  <c r="L17886" i="1"/>
  <c r="K17886" i="1"/>
  <c r="E17886" i="1"/>
  <c r="E17880" i="1"/>
  <c r="E17879" i="1"/>
  <c r="F17877" i="1"/>
  <c r="F17876" i="1"/>
  <c r="F17875" i="1"/>
  <c r="F17874" i="1"/>
  <c r="F17871" i="1"/>
  <c r="A17871" i="1"/>
  <c r="A17870" i="1" s="1"/>
  <c r="F17869" i="1"/>
  <c r="F17867" i="1"/>
  <c r="F17865" i="1"/>
  <c r="F17864" i="1"/>
  <c r="F17862" i="1"/>
  <c r="F17860" i="1"/>
  <c r="E17860" i="1"/>
  <c r="F17859" i="1"/>
  <c r="E17859" i="1"/>
  <c r="E17858" i="1"/>
  <c r="L17857" i="1"/>
  <c r="G17855" i="1"/>
  <c r="F17855" i="1"/>
  <c r="E17854" i="1"/>
  <c r="E17853" i="1"/>
  <c r="E17850" i="1"/>
  <c r="G17849" i="1"/>
  <c r="F17849" i="1"/>
  <c r="E17848" i="1"/>
  <c r="E17847" i="1"/>
  <c r="F17845" i="1"/>
  <c r="F17844" i="1"/>
  <c r="F17843" i="1"/>
  <c r="E17842" i="1"/>
  <c r="F17840" i="1"/>
  <c r="E17840" i="1"/>
  <c r="F17839" i="1"/>
  <c r="E17839" i="1"/>
  <c r="E17838" i="1"/>
  <c r="H17836" i="1"/>
  <c r="E17836" i="1"/>
  <c r="E17835" i="1"/>
  <c r="K17833" i="1"/>
  <c r="F17833" i="1"/>
  <c r="K17832" i="1"/>
  <c r="F17832" i="1"/>
  <c r="F17831" i="1"/>
  <c r="F17830" i="1"/>
  <c r="E17829" i="1"/>
  <c r="F17827" i="1"/>
  <c r="F17825" i="1"/>
  <c r="F17823" i="1"/>
  <c r="F17822" i="1"/>
  <c r="J17821" i="1"/>
  <c r="H17821" i="1"/>
  <c r="F17821" i="1"/>
  <c r="F17820" i="1"/>
  <c r="F17819" i="1"/>
  <c r="F17818" i="1"/>
  <c r="F17816" i="1"/>
  <c r="F17815" i="1"/>
  <c r="J17814" i="1"/>
  <c r="H17814" i="1"/>
  <c r="F17814" i="1"/>
  <c r="F17813" i="1"/>
  <c r="F17812" i="1"/>
  <c r="F17811" i="1"/>
  <c r="F17809" i="1"/>
  <c r="F17808" i="1"/>
  <c r="J17807" i="1"/>
  <c r="H17807" i="1"/>
  <c r="F17807" i="1"/>
  <c r="F17806" i="1"/>
  <c r="F17805" i="1"/>
  <c r="F17804" i="1"/>
  <c r="F17802" i="1"/>
  <c r="F17801" i="1"/>
  <c r="J17800" i="1"/>
  <c r="H17800" i="1"/>
  <c r="F17800" i="1"/>
  <c r="F17799" i="1"/>
  <c r="F17798" i="1"/>
  <c r="F17797" i="1"/>
  <c r="F17795" i="1"/>
  <c r="F17794" i="1"/>
  <c r="J17793" i="1"/>
  <c r="H17793" i="1"/>
  <c r="F17793" i="1"/>
  <c r="F17792" i="1"/>
  <c r="F17791" i="1"/>
  <c r="F17790" i="1"/>
  <c r="F17788" i="1"/>
  <c r="F17787" i="1"/>
  <c r="J17786" i="1"/>
  <c r="H17786" i="1"/>
  <c r="F17786" i="1"/>
  <c r="F17785" i="1"/>
  <c r="F17784" i="1"/>
  <c r="F17783" i="1"/>
  <c r="F17781" i="1"/>
  <c r="F17780" i="1"/>
  <c r="J17779" i="1"/>
  <c r="H17779" i="1"/>
  <c r="F17779" i="1"/>
  <c r="F17778" i="1"/>
  <c r="F17777" i="1"/>
  <c r="F17776" i="1"/>
  <c r="E17774" i="1"/>
  <c r="E17771" i="1"/>
  <c r="F17770" i="1"/>
  <c r="E17769" i="1"/>
  <c r="L17761" i="1"/>
  <c r="K17761" i="1"/>
  <c r="E17761" i="1"/>
  <c r="E17755" i="1"/>
  <c r="E17754" i="1"/>
  <c r="F17752" i="1"/>
  <c r="F17751" i="1"/>
  <c r="F17750" i="1"/>
  <c r="F17749" i="1"/>
  <c r="F17746" i="1"/>
  <c r="A17746" i="1"/>
  <c r="A17745" i="1" s="1"/>
  <c r="F17744" i="1"/>
  <c r="F17742" i="1"/>
  <c r="F17740" i="1"/>
  <c r="F17739" i="1"/>
  <c r="F17737" i="1"/>
  <c r="F17735" i="1"/>
  <c r="E17735" i="1"/>
  <c r="F17734" i="1"/>
  <c r="E17734" i="1"/>
  <c r="E17733" i="1"/>
  <c r="L17732" i="1"/>
  <c r="G17730" i="1"/>
  <c r="F17730" i="1"/>
  <c r="E17729" i="1"/>
  <c r="E17728" i="1"/>
  <c r="E17725" i="1"/>
  <c r="G17724" i="1"/>
  <c r="F17724" i="1"/>
  <c r="E17723" i="1"/>
  <c r="E17722" i="1"/>
  <c r="F17720" i="1"/>
  <c r="F17719" i="1"/>
  <c r="F17718" i="1"/>
  <c r="E17717" i="1"/>
  <c r="F17715" i="1"/>
  <c r="E17715" i="1"/>
  <c r="F17714" i="1"/>
  <c r="E17714" i="1"/>
  <c r="E17713" i="1"/>
  <c r="H17711" i="1"/>
  <c r="E17711" i="1"/>
  <c r="E17710" i="1"/>
  <c r="K17708" i="1"/>
  <c r="F17708" i="1"/>
  <c r="K17707" i="1"/>
  <c r="F17707" i="1"/>
  <c r="F17706" i="1"/>
  <c r="F17705" i="1"/>
  <c r="E17704" i="1"/>
  <c r="F17702" i="1"/>
  <c r="F17700" i="1"/>
  <c r="F17698" i="1"/>
  <c r="F17697" i="1"/>
  <c r="J17696" i="1"/>
  <c r="H17696" i="1"/>
  <c r="F17696" i="1"/>
  <c r="F17695" i="1"/>
  <c r="F17694" i="1"/>
  <c r="F17693" i="1"/>
  <c r="F17691" i="1"/>
  <c r="F17690" i="1"/>
  <c r="J17689" i="1"/>
  <c r="H17689" i="1"/>
  <c r="F17689" i="1"/>
  <c r="F17688" i="1"/>
  <c r="F17687" i="1"/>
  <c r="F17686" i="1"/>
  <c r="F17684" i="1"/>
  <c r="F17683" i="1"/>
  <c r="J17682" i="1"/>
  <c r="H17682" i="1"/>
  <c r="F17682" i="1"/>
  <c r="F17681" i="1"/>
  <c r="F17680" i="1"/>
  <c r="F17679" i="1"/>
  <c r="F17677" i="1"/>
  <c r="F17676" i="1"/>
  <c r="J17675" i="1"/>
  <c r="H17675" i="1"/>
  <c r="F17675" i="1"/>
  <c r="F17674" i="1"/>
  <c r="F17673" i="1"/>
  <c r="F17672" i="1"/>
  <c r="F17670" i="1"/>
  <c r="F17669" i="1"/>
  <c r="J17668" i="1"/>
  <c r="H17668" i="1"/>
  <c r="F17668" i="1"/>
  <c r="F17667" i="1"/>
  <c r="F17666" i="1"/>
  <c r="F17665" i="1"/>
  <c r="F17663" i="1"/>
  <c r="F17662" i="1"/>
  <c r="J17661" i="1"/>
  <c r="H17661" i="1"/>
  <c r="F17661" i="1"/>
  <c r="F17660" i="1"/>
  <c r="F17659" i="1"/>
  <c r="F17658" i="1"/>
  <c r="F17656" i="1"/>
  <c r="F17655" i="1"/>
  <c r="J17654" i="1"/>
  <c r="H17654" i="1"/>
  <c r="F17654" i="1"/>
  <c r="F17653" i="1"/>
  <c r="F17652" i="1"/>
  <c r="F17651" i="1"/>
  <c r="E17649" i="1"/>
  <c r="E17646" i="1"/>
  <c r="F17645" i="1"/>
  <c r="E17644" i="1"/>
  <c r="L17636" i="1"/>
  <c r="K17636" i="1"/>
  <c r="E17636" i="1"/>
  <c r="E17630" i="1"/>
  <c r="E17629" i="1"/>
  <c r="F17627" i="1"/>
  <c r="F17626" i="1"/>
  <c r="F17625" i="1"/>
  <c r="F17624" i="1"/>
  <c r="F17621" i="1"/>
  <c r="A17621" i="1"/>
  <c r="A17620" i="1" s="1"/>
  <c r="F17619" i="1"/>
  <c r="F17617" i="1"/>
  <c r="F17615" i="1"/>
  <c r="F17614" i="1"/>
  <c r="F17612" i="1"/>
  <c r="F17610" i="1"/>
  <c r="E17610" i="1"/>
  <c r="F17609" i="1"/>
  <c r="E17609" i="1"/>
  <c r="E17608" i="1"/>
  <c r="L17607" i="1"/>
  <c r="G17605" i="1"/>
  <c r="F17605" i="1"/>
  <c r="E17604" i="1"/>
  <c r="E17603" i="1"/>
  <c r="E17600" i="1"/>
  <c r="G17599" i="1"/>
  <c r="F17599" i="1"/>
  <c r="E17598" i="1"/>
  <c r="E17597" i="1"/>
  <c r="F17595" i="1"/>
  <c r="F17594" i="1"/>
  <c r="F17593" i="1"/>
  <c r="E17592" i="1"/>
  <c r="F17590" i="1"/>
  <c r="E17590" i="1"/>
  <c r="F17589" i="1"/>
  <c r="E17589" i="1"/>
  <c r="E17588" i="1"/>
  <c r="H17586" i="1"/>
  <c r="E17586" i="1"/>
  <c r="E17585" i="1"/>
  <c r="K17583" i="1"/>
  <c r="F17583" i="1"/>
  <c r="K17582" i="1"/>
  <c r="F17582" i="1"/>
  <c r="F17581" i="1"/>
  <c r="F17580" i="1"/>
  <c r="E17579" i="1"/>
  <c r="F17577" i="1"/>
  <c r="F17575" i="1"/>
  <c r="F17573" i="1"/>
  <c r="F17572" i="1"/>
  <c r="J17571" i="1"/>
  <c r="H17571" i="1"/>
  <c r="F17571" i="1"/>
  <c r="F17570" i="1"/>
  <c r="F17569" i="1"/>
  <c r="F17568" i="1"/>
  <c r="F17566" i="1"/>
  <c r="F17565" i="1"/>
  <c r="J17564" i="1"/>
  <c r="H17564" i="1"/>
  <c r="F17564" i="1"/>
  <c r="F17563" i="1"/>
  <c r="F17562" i="1"/>
  <c r="F17561" i="1"/>
  <c r="F17559" i="1"/>
  <c r="F17558" i="1"/>
  <c r="J17557" i="1"/>
  <c r="H17557" i="1"/>
  <c r="F17557" i="1"/>
  <c r="F17556" i="1"/>
  <c r="F17555" i="1"/>
  <c r="F17554" i="1"/>
  <c r="F17552" i="1"/>
  <c r="F17551" i="1"/>
  <c r="J17550" i="1"/>
  <c r="H17550" i="1"/>
  <c r="F17550" i="1"/>
  <c r="F17549" i="1"/>
  <c r="F17548" i="1"/>
  <c r="F17547" i="1"/>
  <c r="F17545" i="1"/>
  <c r="F17544" i="1"/>
  <c r="J17543" i="1"/>
  <c r="H17543" i="1"/>
  <c r="F17543" i="1"/>
  <c r="F17542" i="1"/>
  <c r="F17541" i="1"/>
  <c r="F17540" i="1"/>
  <c r="F17538" i="1"/>
  <c r="F17537" i="1"/>
  <c r="J17536" i="1"/>
  <c r="H17536" i="1"/>
  <c r="F17536" i="1"/>
  <c r="F17535" i="1"/>
  <c r="F17534" i="1"/>
  <c r="F17533" i="1"/>
  <c r="F17531" i="1"/>
  <c r="F17530" i="1"/>
  <c r="J17529" i="1"/>
  <c r="H17529" i="1"/>
  <c r="F17529" i="1"/>
  <c r="F17528" i="1"/>
  <c r="F17527" i="1"/>
  <c r="F17526" i="1"/>
  <c r="E17524" i="1"/>
  <c r="E17521" i="1"/>
  <c r="F17520" i="1"/>
  <c r="E17519" i="1"/>
  <c r="L17511" i="1"/>
  <c r="K17511" i="1"/>
  <c r="E17511" i="1"/>
  <c r="E17505" i="1"/>
  <c r="E17504" i="1"/>
  <c r="F17502" i="1"/>
  <c r="F17501" i="1"/>
  <c r="F17500" i="1"/>
  <c r="F17499" i="1"/>
  <c r="F17496" i="1"/>
  <c r="A17496" i="1"/>
  <c r="A17495" i="1" s="1"/>
  <c r="F17494" i="1"/>
  <c r="F17492" i="1"/>
  <c r="F17490" i="1"/>
  <c r="F17489" i="1"/>
  <c r="F17487" i="1"/>
  <c r="F17485" i="1"/>
  <c r="E17485" i="1"/>
  <c r="F17484" i="1"/>
  <c r="E17484" i="1"/>
  <c r="E17483" i="1"/>
  <c r="L17482" i="1"/>
  <c r="G17480" i="1"/>
  <c r="F17480" i="1"/>
  <c r="E17479" i="1"/>
  <c r="E17478" i="1"/>
  <c r="E17475" i="1"/>
  <c r="G17474" i="1"/>
  <c r="F17474" i="1"/>
  <c r="E17473" i="1"/>
  <c r="E17472" i="1"/>
  <c r="F17470" i="1"/>
  <c r="F17469" i="1"/>
  <c r="F17468" i="1"/>
  <c r="E17467" i="1"/>
  <c r="F17465" i="1"/>
  <c r="E17465" i="1"/>
  <c r="F17464" i="1"/>
  <c r="E17464" i="1"/>
  <c r="E17463" i="1"/>
  <c r="H17461" i="1"/>
  <c r="E17461" i="1"/>
  <c r="E17460" i="1"/>
  <c r="K17458" i="1"/>
  <c r="F17458" i="1"/>
  <c r="K17457" i="1"/>
  <c r="F17457" i="1"/>
  <c r="F17456" i="1"/>
  <c r="F17455" i="1"/>
  <c r="E17454" i="1"/>
  <c r="F17452" i="1"/>
  <c r="F17450" i="1"/>
  <c r="F17448" i="1"/>
  <c r="F17447" i="1"/>
  <c r="J17446" i="1"/>
  <c r="H17446" i="1"/>
  <c r="F17446" i="1"/>
  <c r="F17445" i="1"/>
  <c r="F17444" i="1"/>
  <c r="F17443" i="1"/>
  <c r="F17441" i="1"/>
  <c r="F17440" i="1"/>
  <c r="J17439" i="1"/>
  <c r="H17439" i="1"/>
  <c r="F17439" i="1"/>
  <c r="F17438" i="1"/>
  <c r="F17437" i="1"/>
  <c r="F17436" i="1"/>
  <c r="F17434" i="1"/>
  <c r="F17433" i="1"/>
  <c r="J17432" i="1"/>
  <c r="H17432" i="1"/>
  <c r="F17432" i="1"/>
  <c r="F17431" i="1"/>
  <c r="F17430" i="1"/>
  <c r="F17429" i="1"/>
  <c r="F17427" i="1"/>
  <c r="F17426" i="1"/>
  <c r="J17425" i="1"/>
  <c r="H17425" i="1"/>
  <c r="F17425" i="1"/>
  <c r="F17424" i="1"/>
  <c r="F17423" i="1"/>
  <c r="F17422" i="1"/>
  <c r="F17420" i="1"/>
  <c r="F17419" i="1"/>
  <c r="J17418" i="1"/>
  <c r="H17418" i="1"/>
  <c r="F17418" i="1"/>
  <c r="F17417" i="1"/>
  <c r="F17416" i="1"/>
  <c r="F17415" i="1"/>
  <c r="F17413" i="1"/>
  <c r="F17412" i="1"/>
  <c r="J17411" i="1"/>
  <c r="H17411" i="1"/>
  <c r="F17411" i="1"/>
  <c r="F17410" i="1"/>
  <c r="F17409" i="1"/>
  <c r="F17408" i="1"/>
  <c r="F17406" i="1"/>
  <c r="F17405" i="1"/>
  <c r="J17404" i="1"/>
  <c r="H17404" i="1"/>
  <c r="F17404" i="1"/>
  <c r="F17403" i="1"/>
  <c r="F17402" i="1"/>
  <c r="F17401" i="1"/>
  <c r="E17399" i="1"/>
  <c r="E17396" i="1"/>
  <c r="F17395" i="1"/>
  <c r="E17394" i="1"/>
  <c r="L17386" i="1"/>
  <c r="K17386" i="1"/>
  <c r="E17386" i="1"/>
  <c r="E17380" i="1"/>
  <c r="E17379" i="1"/>
  <c r="F17377" i="1"/>
  <c r="F17376" i="1"/>
  <c r="F17375" i="1"/>
  <c r="F17374" i="1"/>
  <c r="F17371" i="1"/>
  <c r="A17371" i="1"/>
  <c r="A17370" i="1" s="1"/>
  <c r="F17369" i="1"/>
  <c r="F17367" i="1"/>
  <c r="F17365" i="1"/>
  <c r="F17364" i="1"/>
  <c r="F17362" i="1"/>
  <c r="F17360" i="1"/>
  <c r="E17360" i="1"/>
  <c r="F17359" i="1"/>
  <c r="E17359" i="1"/>
  <c r="E17358" i="1"/>
  <c r="L17357" i="1"/>
  <c r="G17355" i="1"/>
  <c r="F17355" i="1"/>
  <c r="E17354" i="1"/>
  <c r="E17353" i="1"/>
  <c r="E17350" i="1"/>
  <c r="G17349" i="1"/>
  <c r="F17349" i="1"/>
  <c r="E17348" i="1"/>
  <c r="E17347" i="1"/>
  <c r="F17345" i="1"/>
  <c r="F17344" i="1"/>
  <c r="F17343" i="1"/>
  <c r="E17342" i="1"/>
  <c r="F17340" i="1"/>
  <c r="E17340" i="1"/>
  <c r="F17339" i="1"/>
  <c r="E17339" i="1"/>
  <c r="E17338" i="1"/>
  <c r="H17336" i="1"/>
  <c r="E17336" i="1"/>
  <c r="E17335" i="1"/>
  <c r="K17333" i="1"/>
  <c r="F17333" i="1"/>
  <c r="K17332" i="1"/>
  <c r="F17332" i="1"/>
  <c r="F17331" i="1"/>
  <c r="F17330" i="1"/>
  <c r="E17329" i="1"/>
  <c r="F17327" i="1"/>
  <c r="F17325" i="1"/>
  <c r="F17323" i="1"/>
  <c r="F17322" i="1"/>
  <c r="J17321" i="1"/>
  <c r="H17321" i="1"/>
  <c r="F17321" i="1"/>
  <c r="F17320" i="1"/>
  <c r="F17319" i="1"/>
  <c r="F17318" i="1"/>
  <c r="F17316" i="1"/>
  <c r="F17315" i="1"/>
  <c r="J17314" i="1"/>
  <c r="H17314" i="1"/>
  <c r="F17314" i="1"/>
  <c r="F17313" i="1"/>
  <c r="F17312" i="1"/>
  <c r="F17311" i="1"/>
  <c r="F17309" i="1"/>
  <c r="F17308" i="1"/>
  <c r="J17307" i="1"/>
  <c r="H17307" i="1"/>
  <c r="F17307" i="1"/>
  <c r="F17306" i="1"/>
  <c r="F17305" i="1"/>
  <c r="F17304" i="1"/>
  <c r="F17302" i="1"/>
  <c r="F17301" i="1"/>
  <c r="J17300" i="1"/>
  <c r="H17300" i="1"/>
  <c r="F17300" i="1"/>
  <c r="F17299" i="1"/>
  <c r="F17298" i="1"/>
  <c r="F17297" i="1"/>
  <c r="F17295" i="1"/>
  <c r="F17294" i="1"/>
  <c r="J17293" i="1"/>
  <c r="H17293" i="1"/>
  <c r="F17293" i="1"/>
  <c r="F17292" i="1"/>
  <c r="F17291" i="1"/>
  <c r="F17290" i="1"/>
  <c r="F17288" i="1"/>
  <c r="F17287" i="1"/>
  <c r="J17286" i="1"/>
  <c r="H17286" i="1"/>
  <c r="F17286" i="1"/>
  <c r="F17285" i="1"/>
  <c r="F17284" i="1"/>
  <c r="F17283" i="1"/>
  <c r="F17281" i="1"/>
  <c r="F17280" i="1"/>
  <c r="J17279" i="1"/>
  <c r="H17279" i="1"/>
  <c r="F17279" i="1"/>
  <c r="F17278" i="1"/>
  <c r="F17277" i="1"/>
  <c r="F17276" i="1"/>
  <c r="E17274" i="1"/>
  <c r="E17271" i="1"/>
  <c r="F17270" i="1"/>
  <c r="E17269" i="1"/>
  <c r="L17261" i="1"/>
  <c r="K17261" i="1"/>
  <c r="E17261" i="1"/>
  <c r="E17255" i="1"/>
  <c r="E17254" i="1"/>
  <c r="F17252" i="1"/>
  <c r="F17251" i="1"/>
  <c r="F17250" i="1"/>
  <c r="F17249" i="1"/>
  <c r="F17246" i="1"/>
  <c r="A17246" i="1"/>
  <c r="A17245" i="1" s="1"/>
  <c r="F17244" i="1"/>
  <c r="F17242" i="1"/>
  <c r="F17240" i="1"/>
  <c r="F17239" i="1"/>
  <c r="F17237" i="1"/>
  <c r="F17235" i="1"/>
  <c r="E17235" i="1"/>
  <c r="F17234" i="1"/>
  <c r="E17234" i="1"/>
  <c r="E17233" i="1"/>
  <c r="L17232" i="1"/>
  <c r="G17230" i="1"/>
  <c r="F17230" i="1"/>
  <c r="E17229" i="1"/>
  <c r="E17228" i="1"/>
  <c r="E17225" i="1"/>
  <c r="G17224" i="1"/>
  <c r="F17224" i="1"/>
  <c r="E17223" i="1"/>
  <c r="E17222" i="1"/>
  <c r="F17220" i="1"/>
  <c r="F17219" i="1"/>
  <c r="F17218" i="1"/>
  <c r="E17217" i="1"/>
  <c r="F17215" i="1"/>
  <c r="E17215" i="1"/>
  <c r="F17214" i="1"/>
  <c r="E17214" i="1"/>
  <c r="E17213" i="1"/>
  <c r="H17211" i="1"/>
  <c r="E17211" i="1"/>
  <c r="E17210" i="1"/>
  <c r="K17208" i="1"/>
  <c r="F17208" i="1"/>
  <c r="K17207" i="1"/>
  <c r="F17207" i="1"/>
  <c r="F17206" i="1"/>
  <c r="F17205" i="1"/>
  <c r="E17204" i="1"/>
  <c r="F17202" i="1"/>
  <c r="F17200" i="1"/>
  <c r="F17198" i="1"/>
  <c r="F17197" i="1"/>
  <c r="J17196" i="1"/>
  <c r="H17196" i="1"/>
  <c r="F17196" i="1"/>
  <c r="F17195" i="1"/>
  <c r="F17194" i="1"/>
  <c r="F17193" i="1"/>
  <c r="F17191" i="1"/>
  <c r="F17190" i="1"/>
  <c r="J17189" i="1"/>
  <c r="H17189" i="1"/>
  <c r="F17189" i="1"/>
  <c r="F17188" i="1"/>
  <c r="F17187" i="1"/>
  <c r="F17186" i="1"/>
  <c r="F17184" i="1"/>
  <c r="F17183" i="1"/>
  <c r="J17182" i="1"/>
  <c r="H17182" i="1"/>
  <c r="F17182" i="1"/>
  <c r="F17181" i="1"/>
  <c r="F17180" i="1"/>
  <c r="F17179" i="1"/>
  <c r="F17177" i="1"/>
  <c r="F17176" i="1"/>
  <c r="J17175" i="1"/>
  <c r="H17175" i="1"/>
  <c r="F17175" i="1"/>
  <c r="F17174" i="1"/>
  <c r="F17173" i="1"/>
  <c r="F17172" i="1"/>
  <c r="F17170" i="1"/>
  <c r="F17169" i="1"/>
  <c r="J17168" i="1"/>
  <c r="H17168" i="1"/>
  <c r="F17168" i="1"/>
  <c r="F17167" i="1"/>
  <c r="F17166" i="1"/>
  <c r="F17165" i="1"/>
  <c r="F17163" i="1"/>
  <c r="F17162" i="1"/>
  <c r="J17161" i="1"/>
  <c r="H17161" i="1"/>
  <c r="F17161" i="1"/>
  <c r="F17160" i="1"/>
  <c r="F17159" i="1"/>
  <c r="F17158" i="1"/>
  <c r="F17156" i="1"/>
  <c r="F17155" i="1"/>
  <c r="J17154" i="1"/>
  <c r="H17154" i="1"/>
  <c r="F17154" i="1"/>
  <c r="F17153" i="1"/>
  <c r="F17152" i="1"/>
  <c r="F17151" i="1"/>
  <c r="E17149" i="1"/>
  <c r="E17146" i="1"/>
  <c r="F17145" i="1"/>
  <c r="E17144" i="1"/>
  <c r="L17136" i="1"/>
  <c r="K17136" i="1"/>
  <c r="E17136" i="1"/>
  <c r="E17130" i="1"/>
  <c r="E17129" i="1"/>
  <c r="F17127" i="1"/>
  <c r="F17126" i="1"/>
  <c r="F17125" i="1"/>
  <c r="F17124" i="1"/>
  <c r="F17121" i="1"/>
  <c r="A17121" i="1"/>
  <c r="A17120" i="1" s="1"/>
  <c r="F17119" i="1"/>
  <c r="F17117" i="1"/>
  <c r="F17115" i="1"/>
  <c r="F17114" i="1"/>
  <c r="F17112" i="1"/>
  <c r="F17110" i="1"/>
  <c r="E17110" i="1"/>
  <c r="F17109" i="1"/>
  <c r="E17109" i="1"/>
  <c r="E17108" i="1"/>
  <c r="L17107" i="1"/>
  <c r="G17105" i="1"/>
  <c r="F17105" i="1"/>
  <c r="E17104" i="1"/>
  <c r="E17103" i="1"/>
  <c r="E17100" i="1"/>
  <c r="G17099" i="1"/>
  <c r="F17099" i="1"/>
  <c r="E17098" i="1"/>
  <c r="E17097" i="1"/>
  <c r="F17095" i="1"/>
  <c r="F17094" i="1"/>
  <c r="F17093" i="1"/>
  <c r="E17092" i="1"/>
  <c r="F17090" i="1"/>
  <c r="E17090" i="1"/>
  <c r="F17089" i="1"/>
  <c r="E17089" i="1"/>
  <c r="E17088" i="1"/>
  <c r="H17086" i="1"/>
  <c r="E17086" i="1"/>
  <c r="E17085" i="1"/>
  <c r="K17083" i="1"/>
  <c r="F17083" i="1"/>
  <c r="K17082" i="1"/>
  <c r="F17082" i="1"/>
  <c r="F17081" i="1"/>
  <c r="F17080" i="1"/>
  <c r="E17079" i="1"/>
  <c r="F17077" i="1"/>
  <c r="F17075" i="1"/>
  <c r="F17073" i="1"/>
  <c r="F17072" i="1"/>
  <c r="J17071" i="1"/>
  <c r="H17071" i="1"/>
  <c r="F17071" i="1"/>
  <c r="F17070" i="1"/>
  <c r="F17069" i="1"/>
  <c r="F17068" i="1"/>
  <c r="F17066" i="1"/>
  <c r="F17065" i="1"/>
  <c r="J17064" i="1"/>
  <c r="H17064" i="1"/>
  <c r="F17064" i="1"/>
  <c r="F17063" i="1"/>
  <c r="F17062" i="1"/>
  <c r="F17061" i="1"/>
  <c r="F17059" i="1"/>
  <c r="F17058" i="1"/>
  <c r="J17057" i="1"/>
  <c r="H17057" i="1"/>
  <c r="F17057" i="1"/>
  <c r="F17056" i="1"/>
  <c r="F17055" i="1"/>
  <c r="F17054" i="1"/>
  <c r="F17052" i="1"/>
  <c r="F17051" i="1"/>
  <c r="J17050" i="1"/>
  <c r="H17050" i="1"/>
  <c r="F17050" i="1"/>
  <c r="F17049" i="1"/>
  <c r="F17048" i="1"/>
  <c r="F17047" i="1"/>
  <c r="F17045" i="1"/>
  <c r="F17044" i="1"/>
  <c r="J17043" i="1"/>
  <c r="H17043" i="1"/>
  <c r="F17043" i="1"/>
  <c r="F17042" i="1"/>
  <c r="F17041" i="1"/>
  <c r="F17040" i="1"/>
  <c r="F17038" i="1"/>
  <c r="F17037" i="1"/>
  <c r="J17036" i="1"/>
  <c r="H17036" i="1"/>
  <c r="F17036" i="1"/>
  <c r="F17035" i="1"/>
  <c r="F17034" i="1"/>
  <c r="F17033" i="1"/>
  <c r="F17031" i="1"/>
  <c r="F17030" i="1"/>
  <c r="J17029" i="1"/>
  <c r="H17029" i="1"/>
  <c r="F17029" i="1"/>
  <c r="F17028" i="1"/>
  <c r="F17027" i="1"/>
  <c r="F17026" i="1"/>
  <c r="E17024" i="1"/>
  <c r="E17021" i="1"/>
  <c r="F17020" i="1"/>
  <c r="E17019" i="1"/>
  <c r="L17011" i="1"/>
  <c r="K17011" i="1"/>
  <c r="E17011" i="1"/>
  <c r="E17005" i="1"/>
  <c r="E17004" i="1"/>
  <c r="F17002" i="1"/>
  <c r="F17001" i="1"/>
  <c r="F17000" i="1"/>
  <c r="F16999" i="1"/>
  <c r="F16996" i="1"/>
  <c r="A16996" i="1"/>
  <c r="A16995" i="1" s="1"/>
  <c r="F16994" i="1"/>
  <c r="F16992" i="1"/>
  <c r="F16990" i="1"/>
  <c r="F16989" i="1"/>
  <c r="F16987" i="1"/>
  <c r="F16985" i="1"/>
  <c r="E16985" i="1"/>
  <c r="F16984" i="1"/>
  <c r="E16984" i="1"/>
  <c r="E16983" i="1"/>
  <c r="L16982" i="1"/>
  <c r="G16980" i="1"/>
  <c r="F16980" i="1"/>
  <c r="E16979" i="1"/>
  <c r="E16978" i="1"/>
  <c r="E16975" i="1"/>
  <c r="G16974" i="1"/>
  <c r="F16974" i="1"/>
  <c r="E16973" i="1"/>
  <c r="E16972" i="1"/>
  <c r="F16970" i="1"/>
  <c r="F16969" i="1"/>
  <c r="F16968" i="1"/>
  <c r="E16967" i="1"/>
  <c r="F16965" i="1"/>
  <c r="E16965" i="1"/>
  <c r="F16964" i="1"/>
  <c r="E16964" i="1"/>
  <c r="E16963" i="1"/>
  <c r="H16961" i="1"/>
  <c r="E16961" i="1"/>
  <c r="E16960" i="1"/>
  <c r="K16958" i="1"/>
  <c r="F16958" i="1"/>
  <c r="K16957" i="1"/>
  <c r="F16957" i="1"/>
  <c r="F16956" i="1"/>
  <c r="F16955" i="1"/>
  <c r="E16954" i="1"/>
  <c r="F16952" i="1"/>
  <c r="F16950" i="1"/>
  <c r="F16948" i="1"/>
  <c r="F16947" i="1"/>
  <c r="J16946" i="1"/>
  <c r="H16946" i="1"/>
  <c r="F16946" i="1"/>
  <c r="F16945" i="1"/>
  <c r="F16944" i="1"/>
  <c r="F16943" i="1"/>
  <c r="F16941" i="1"/>
  <c r="F16940" i="1"/>
  <c r="J16939" i="1"/>
  <c r="H16939" i="1"/>
  <c r="F16939" i="1"/>
  <c r="F16938" i="1"/>
  <c r="F16937" i="1"/>
  <c r="F16936" i="1"/>
  <c r="F16934" i="1"/>
  <c r="F16933" i="1"/>
  <c r="J16932" i="1"/>
  <c r="H16932" i="1"/>
  <c r="F16932" i="1"/>
  <c r="F16931" i="1"/>
  <c r="F16930" i="1"/>
  <c r="F16929" i="1"/>
  <c r="F16927" i="1"/>
  <c r="F16926" i="1"/>
  <c r="J16925" i="1"/>
  <c r="H16925" i="1"/>
  <c r="F16925" i="1"/>
  <c r="F16924" i="1"/>
  <c r="F16923" i="1"/>
  <c r="F16922" i="1"/>
  <c r="F16920" i="1"/>
  <c r="F16919" i="1"/>
  <c r="J16918" i="1"/>
  <c r="H16918" i="1"/>
  <c r="F16918" i="1"/>
  <c r="F16917" i="1"/>
  <c r="F16916" i="1"/>
  <c r="F16915" i="1"/>
  <c r="F16913" i="1"/>
  <c r="F16912" i="1"/>
  <c r="J16911" i="1"/>
  <c r="H16911" i="1"/>
  <c r="F16911" i="1"/>
  <c r="F16910" i="1"/>
  <c r="F16909" i="1"/>
  <c r="F16908" i="1"/>
  <c r="F16906" i="1"/>
  <c r="F16905" i="1"/>
  <c r="J16904" i="1"/>
  <c r="H16904" i="1"/>
  <c r="F16904" i="1"/>
  <c r="F16903" i="1"/>
  <c r="F16902" i="1"/>
  <c r="F16901" i="1"/>
  <c r="E16899" i="1"/>
  <c r="E16896" i="1"/>
  <c r="F16895" i="1"/>
  <c r="E16894" i="1"/>
  <c r="L16886" i="1"/>
  <c r="K16886" i="1"/>
  <c r="E16886" i="1"/>
  <c r="E16880" i="1"/>
  <c r="E16879" i="1"/>
  <c r="F16877" i="1"/>
  <c r="F16876" i="1"/>
  <c r="F16875" i="1"/>
  <c r="F16874" i="1"/>
  <c r="F16871" i="1"/>
  <c r="A16871" i="1"/>
  <c r="A16870" i="1" s="1"/>
  <c r="F16869" i="1"/>
  <c r="F16867" i="1"/>
  <c r="F16865" i="1"/>
  <c r="F16864" i="1"/>
  <c r="F16862" i="1"/>
  <c r="F16860" i="1"/>
  <c r="E16860" i="1"/>
  <c r="F16859" i="1"/>
  <c r="E16859" i="1"/>
  <c r="E16858" i="1"/>
  <c r="L16857" i="1"/>
  <c r="G16855" i="1"/>
  <c r="F16855" i="1"/>
  <c r="E16854" i="1"/>
  <c r="E16853" i="1"/>
  <c r="E16850" i="1"/>
  <c r="G16849" i="1"/>
  <c r="F16849" i="1"/>
  <c r="E16848" i="1"/>
  <c r="E16847" i="1"/>
  <c r="F16845" i="1"/>
  <c r="F16844" i="1"/>
  <c r="F16843" i="1"/>
  <c r="E16842" i="1"/>
  <c r="F16840" i="1"/>
  <c r="E16840" i="1"/>
  <c r="F16839" i="1"/>
  <c r="E16839" i="1"/>
  <c r="E16838" i="1"/>
  <c r="H16836" i="1"/>
  <c r="E16836" i="1"/>
  <c r="E16835" i="1"/>
  <c r="K16833" i="1"/>
  <c r="F16833" i="1"/>
  <c r="K16832" i="1"/>
  <c r="F16832" i="1"/>
  <c r="F16831" i="1"/>
  <c r="F16830" i="1"/>
  <c r="E16829" i="1"/>
  <c r="F16827" i="1"/>
  <c r="F16825" i="1"/>
  <c r="F16823" i="1"/>
  <c r="F16822" i="1"/>
  <c r="J16821" i="1"/>
  <c r="H16821" i="1"/>
  <c r="F16821" i="1"/>
  <c r="F16820" i="1"/>
  <c r="F16819" i="1"/>
  <c r="F16818" i="1"/>
  <c r="F16816" i="1"/>
  <c r="F16815" i="1"/>
  <c r="J16814" i="1"/>
  <c r="H16814" i="1"/>
  <c r="F16814" i="1"/>
  <c r="F16813" i="1"/>
  <c r="F16812" i="1"/>
  <c r="F16811" i="1"/>
  <c r="F16809" i="1"/>
  <c r="F16808" i="1"/>
  <c r="J16807" i="1"/>
  <c r="H16807" i="1"/>
  <c r="F16807" i="1"/>
  <c r="F16806" i="1"/>
  <c r="F16805" i="1"/>
  <c r="F16804" i="1"/>
  <c r="F16802" i="1"/>
  <c r="F16801" i="1"/>
  <c r="J16800" i="1"/>
  <c r="H16800" i="1"/>
  <c r="F16800" i="1"/>
  <c r="F16799" i="1"/>
  <c r="F16798" i="1"/>
  <c r="F16797" i="1"/>
  <c r="F16795" i="1"/>
  <c r="F16794" i="1"/>
  <c r="J16793" i="1"/>
  <c r="H16793" i="1"/>
  <c r="F16793" i="1"/>
  <c r="F16792" i="1"/>
  <c r="F16791" i="1"/>
  <c r="F16790" i="1"/>
  <c r="F16788" i="1"/>
  <c r="F16787" i="1"/>
  <c r="J16786" i="1"/>
  <c r="H16786" i="1"/>
  <c r="F16786" i="1"/>
  <c r="F16785" i="1"/>
  <c r="F16784" i="1"/>
  <c r="F16783" i="1"/>
  <c r="F16781" i="1"/>
  <c r="F16780" i="1"/>
  <c r="J16779" i="1"/>
  <c r="H16779" i="1"/>
  <c r="F16779" i="1"/>
  <c r="F16778" i="1"/>
  <c r="F16777" i="1"/>
  <c r="F16776" i="1"/>
  <c r="E16774" i="1"/>
  <c r="E16771" i="1"/>
  <c r="F16770" i="1"/>
  <c r="E16769" i="1"/>
  <c r="L16761" i="1"/>
  <c r="K16761" i="1"/>
  <c r="E16761" i="1"/>
  <c r="E16755" i="1"/>
  <c r="E16754" i="1"/>
  <c r="F16752" i="1"/>
  <c r="F16751" i="1"/>
  <c r="F16750" i="1"/>
  <c r="F16749" i="1"/>
  <c r="F16746" i="1"/>
  <c r="A16746" i="1"/>
  <c r="A16745" i="1" s="1"/>
  <c r="F16744" i="1"/>
  <c r="F16742" i="1"/>
  <c r="F16740" i="1"/>
  <c r="F16739" i="1"/>
  <c r="F16737" i="1"/>
  <c r="F16735" i="1"/>
  <c r="E16735" i="1"/>
  <c r="F16734" i="1"/>
  <c r="E16734" i="1"/>
  <c r="E16733" i="1"/>
  <c r="L16732" i="1"/>
  <c r="G16730" i="1"/>
  <c r="F16730" i="1"/>
  <c r="E16729" i="1"/>
  <c r="E16728" i="1"/>
  <c r="E16725" i="1"/>
  <c r="G16724" i="1"/>
  <c r="F16724" i="1"/>
  <c r="E16723" i="1"/>
  <c r="E16722" i="1"/>
  <c r="F16720" i="1"/>
  <c r="F16719" i="1"/>
  <c r="F16718" i="1"/>
  <c r="E16717" i="1"/>
  <c r="F16715" i="1"/>
  <c r="E16715" i="1"/>
  <c r="F16714" i="1"/>
  <c r="E16714" i="1"/>
  <c r="E16713" i="1"/>
  <c r="H16711" i="1"/>
  <c r="E16711" i="1"/>
  <c r="E16710" i="1"/>
  <c r="K16708" i="1"/>
  <c r="F16708" i="1"/>
  <c r="K16707" i="1"/>
  <c r="F16707" i="1"/>
  <c r="F16706" i="1"/>
  <c r="F16705" i="1"/>
  <c r="E16704" i="1"/>
  <c r="F16702" i="1"/>
  <c r="F16700" i="1"/>
  <c r="F16698" i="1"/>
  <c r="F16697" i="1"/>
  <c r="J16696" i="1"/>
  <c r="H16696" i="1"/>
  <c r="F16696" i="1"/>
  <c r="F16695" i="1"/>
  <c r="F16694" i="1"/>
  <c r="F16693" i="1"/>
  <c r="F16691" i="1"/>
  <c r="F16690" i="1"/>
  <c r="J16689" i="1"/>
  <c r="H16689" i="1"/>
  <c r="F16689" i="1"/>
  <c r="F16688" i="1"/>
  <c r="F16687" i="1"/>
  <c r="F16686" i="1"/>
  <c r="F16684" i="1"/>
  <c r="F16683" i="1"/>
  <c r="J16682" i="1"/>
  <c r="H16682" i="1"/>
  <c r="F16682" i="1"/>
  <c r="F16681" i="1"/>
  <c r="F16680" i="1"/>
  <c r="F16679" i="1"/>
  <c r="F16677" i="1"/>
  <c r="F16676" i="1"/>
  <c r="J16675" i="1"/>
  <c r="H16675" i="1"/>
  <c r="F16675" i="1"/>
  <c r="F16674" i="1"/>
  <c r="F16673" i="1"/>
  <c r="F16672" i="1"/>
  <c r="F16670" i="1"/>
  <c r="F16669" i="1"/>
  <c r="J16668" i="1"/>
  <c r="H16668" i="1"/>
  <c r="F16668" i="1"/>
  <c r="F16667" i="1"/>
  <c r="F16666" i="1"/>
  <c r="F16665" i="1"/>
  <c r="F16663" i="1"/>
  <c r="F16662" i="1"/>
  <c r="J16661" i="1"/>
  <c r="H16661" i="1"/>
  <c r="F16661" i="1"/>
  <c r="F16660" i="1"/>
  <c r="F16659" i="1"/>
  <c r="F16658" i="1"/>
  <c r="F16656" i="1"/>
  <c r="F16655" i="1"/>
  <c r="J16654" i="1"/>
  <c r="H16654" i="1"/>
  <c r="F16654" i="1"/>
  <c r="F16653" i="1"/>
  <c r="F16652" i="1"/>
  <c r="F16651" i="1"/>
  <c r="E16649" i="1"/>
  <c r="E16646" i="1"/>
  <c r="F16645" i="1"/>
  <c r="E16644" i="1"/>
  <c r="L16636" i="1"/>
  <c r="K16636" i="1"/>
  <c r="E16636" i="1"/>
  <c r="E16630" i="1"/>
  <c r="E16629" i="1"/>
  <c r="F16627" i="1"/>
  <c r="F16626" i="1"/>
  <c r="F16625" i="1"/>
  <c r="F16624" i="1"/>
  <c r="F16621" i="1"/>
  <c r="A16621" i="1"/>
  <c r="A16620" i="1" s="1"/>
  <c r="F16619" i="1"/>
  <c r="F16617" i="1"/>
  <c r="F16615" i="1"/>
  <c r="F16614" i="1"/>
  <c r="F16612" i="1"/>
  <c r="F16610" i="1"/>
  <c r="E16610" i="1"/>
  <c r="F16609" i="1"/>
  <c r="E16609" i="1"/>
  <c r="E16608" i="1"/>
  <c r="L16607" i="1"/>
  <c r="G16605" i="1"/>
  <c r="F16605" i="1"/>
  <c r="E16604" i="1"/>
  <c r="E16603" i="1"/>
  <c r="E16600" i="1"/>
  <c r="G16599" i="1"/>
  <c r="F16599" i="1"/>
  <c r="E16598" i="1"/>
  <c r="E16597" i="1"/>
  <c r="F16595" i="1"/>
  <c r="F16594" i="1"/>
  <c r="F16593" i="1"/>
  <c r="E16592" i="1"/>
  <c r="F16590" i="1"/>
  <c r="E16590" i="1"/>
  <c r="F16589" i="1"/>
  <c r="E16589" i="1"/>
  <c r="E16588" i="1"/>
  <c r="H16586" i="1"/>
  <c r="E16586" i="1"/>
  <c r="E16585" i="1"/>
  <c r="K16583" i="1"/>
  <c r="F16583" i="1"/>
  <c r="K16582" i="1"/>
  <c r="F16582" i="1"/>
  <c r="F16581" i="1"/>
  <c r="F16580" i="1"/>
  <c r="E16579" i="1"/>
  <c r="F16577" i="1"/>
  <c r="F16575" i="1"/>
  <c r="F16573" i="1"/>
  <c r="F16572" i="1"/>
  <c r="J16571" i="1"/>
  <c r="H16571" i="1"/>
  <c r="F16571" i="1"/>
  <c r="F16570" i="1"/>
  <c r="F16569" i="1"/>
  <c r="F16568" i="1"/>
  <c r="F16566" i="1"/>
  <c r="F16565" i="1"/>
  <c r="J16564" i="1"/>
  <c r="H16564" i="1"/>
  <c r="F16564" i="1"/>
  <c r="F16563" i="1"/>
  <c r="F16562" i="1"/>
  <c r="F16561" i="1"/>
  <c r="F16559" i="1"/>
  <c r="F16558" i="1"/>
  <c r="J16557" i="1"/>
  <c r="H16557" i="1"/>
  <c r="F16557" i="1"/>
  <c r="F16556" i="1"/>
  <c r="F16555" i="1"/>
  <c r="F16554" i="1"/>
  <c r="F16552" i="1"/>
  <c r="F16551" i="1"/>
  <c r="J16550" i="1"/>
  <c r="H16550" i="1"/>
  <c r="F16550" i="1"/>
  <c r="F16549" i="1"/>
  <c r="F16548" i="1"/>
  <c r="F16547" i="1"/>
  <c r="F16545" i="1"/>
  <c r="F16544" i="1"/>
  <c r="J16543" i="1"/>
  <c r="H16543" i="1"/>
  <c r="F16543" i="1"/>
  <c r="F16542" i="1"/>
  <c r="F16541" i="1"/>
  <c r="F16540" i="1"/>
  <c r="F16538" i="1"/>
  <c r="F16537" i="1"/>
  <c r="J16536" i="1"/>
  <c r="H16536" i="1"/>
  <c r="F16536" i="1"/>
  <c r="F16535" i="1"/>
  <c r="F16534" i="1"/>
  <c r="F16533" i="1"/>
  <c r="F16531" i="1"/>
  <c r="F16530" i="1"/>
  <c r="J16529" i="1"/>
  <c r="H16529" i="1"/>
  <c r="F16529" i="1"/>
  <c r="F16528" i="1"/>
  <c r="F16527" i="1"/>
  <c r="F16526" i="1"/>
  <c r="E16524" i="1"/>
  <c r="E16521" i="1"/>
  <c r="F16520" i="1"/>
  <c r="E16519" i="1"/>
  <c r="L16511" i="1"/>
  <c r="K16511" i="1"/>
  <c r="E16511" i="1"/>
  <c r="E16505" i="1"/>
  <c r="E16504" i="1"/>
  <c r="F16502" i="1"/>
  <c r="F16501" i="1"/>
  <c r="F16500" i="1"/>
  <c r="F16499" i="1"/>
  <c r="F16496" i="1"/>
  <c r="A16496" i="1"/>
  <c r="A16495" i="1" s="1"/>
  <c r="F16494" i="1"/>
  <c r="F16492" i="1"/>
  <c r="F16490" i="1"/>
  <c r="F16489" i="1"/>
  <c r="F16487" i="1"/>
  <c r="F16485" i="1"/>
  <c r="E16485" i="1"/>
  <c r="F16484" i="1"/>
  <c r="E16484" i="1"/>
  <c r="E16483" i="1"/>
  <c r="L16482" i="1"/>
  <c r="G16480" i="1"/>
  <c r="F16480" i="1"/>
  <c r="E16479" i="1"/>
  <c r="E16478" i="1"/>
  <c r="E16475" i="1"/>
  <c r="G16474" i="1"/>
  <c r="F16474" i="1"/>
  <c r="E16473" i="1"/>
  <c r="E16472" i="1"/>
  <c r="F16470" i="1"/>
  <c r="F16469" i="1"/>
  <c r="F16468" i="1"/>
  <c r="E16467" i="1"/>
  <c r="F16465" i="1"/>
  <c r="E16465" i="1"/>
  <c r="F16464" i="1"/>
  <c r="E16464" i="1"/>
  <c r="E16463" i="1"/>
  <c r="H16461" i="1"/>
  <c r="E16461" i="1"/>
  <c r="E16460" i="1"/>
  <c r="K16458" i="1"/>
  <c r="F16458" i="1"/>
  <c r="K16457" i="1"/>
  <c r="F16457" i="1"/>
  <c r="F16456" i="1"/>
  <c r="F16455" i="1"/>
  <c r="E16454" i="1"/>
  <c r="F16452" i="1"/>
  <c r="F16450" i="1"/>
  <c r="F16448" i="1"/>
  <c r="F16447" i="1"/>
  <c r="J16446" i="1"/>
  <c r="H16446" i="1"/>
  <c r="F16446" i="1"/>
  <c r="F16445" i="1"/>
  <c r="F16444" i="1"/>
  <c r="F16443" i="1"/>
  <c r="F16441" i="1"/>
  <c r="F16440" i="1"/>
  <c r="J16439" i="1"/>
  <c r="H16439" i="1"/>
  <c r="F16439" i="1"/>
  <c r="F16438" i="1"/>
  <c r="F16437" i="1"/>
  <c r="F16436" i="1"/>
  <c r="F16434" i="1"/>
  <c r="F16433" i="1"/>
  <c r="J16432" i="1"/>
  <c r="H16432" i="1"/>
  <c r="F16432" i="1"/>
  <c r="F16431" i="1"/>
  <c r="F16430" i="1"/>
  <c r="F16429" i="1"/>
  <c r="F16427" i="1"/>
  <c r="F16426" i="1"/>
  <c r="J16425" i="1"/>
  <c r="H16425" i="1"/>
  <c r="F16425" i="1"/>
  <c r="F16424" i="1"/>
  <c r="F16423" i="1"/>
  <c r="F16422" i="1"/>
  <c r="F16420" i="1"/>
  <c r="F16419" i="1"/>
  <c r="J16418" i="1"/>
  <c r="H16418" i="1"/>
  <c r="F16418" i="1"/>
  <c r="F16417" i="1"/>
  <c r="F16416" i="1"/>
  <c r="F16415" i="1"/>
  <c r="F16413" i="1"/>
  <c r="F16412" i="1"/>
  <c r="J16411" i="1"/>
  <c r="H16411" i="1"/>
  <c r="F16411" i="1"/>
  <c r="F16410" i="1"/>
  <c r="F16409" i="1"/>
  <c r="F16408" i="1"/>
  <c r="F16406" i="1"/>
  <c r="F16405" i="1"/>
  <c r="J16404" i="1"/>
  <c r="H16404" i="1"/>
  <c r="F16404" i="1"/>
  <c r="F16403" i="1"/>
  <c r="F16402" i="1"/>
  <c r="F16401" i="1"/>
  <c r="E16399" i="1"/>
  <c r="E16396" i="1"/>
  <c r="F16395" i="1"/>
  <c r="E16394" i="1"/>
  <c r="L16386" i="1"/>
  <c r="K16386" i="1"/>
  <c r="E16386" i="1"/>
  <c r="E16380" i="1"/>
  <c r="E16379" i="1"/>
  <c r="F16377" i="1"/>
  <c r="F16376" i="1"/>
  <c r="F16375" i="1"/>
  <c r="F16374" i="1"/>
  <c r="F16371" i="1"/>
  <c r="A16371" i="1"/>
  <c r="A16370" i="1" s="1"/>
  <c r="F16369" i="1"/>
  <c r="F16367" i="1"/>
  <c r="F16365" i="1"/>
  <c r="F16364" i="1"/>
  <c r="F16362" i="1"/>
  <c r="F16360" i="1"/>
  <c r="E16360" i="1"/>
  <c r="F16359" i="1"/>
  <c r="E16359" i="1"/>
  <c r="E16358" i="1"/>
  <c r="L16357" i="1"/>
  <c r="G16355" i="1"/>
  <c r="F16355" i="1"/>
  <c r="E16354" i="1"/>
  <c r="E16353" i="1"/>
  <c r="E16350" i="1"/>
  <c r="G16349" i="1"/>
  <c r="F16349" i="1"/>
  <c r="E16348" i="1"/>
  <c r="E16347" i="1"/>
  <c r="F16345" i="1"/>
  <c r="F16344" i="1"/>
  <c r="F16343" i="1"/>
  <c r="E16342" i="1"/>
  <c r="F16340" i="1"/>
  <c r="E16340" i="1"/>
  <c r="F16339" i="1"/>
  <c r="E16339" i="1"/>
  <c r="E16338" i="1"/>
  <c r="H16336" i="1"/>
  <c r="E16336" i="1"/>
  <c r="E16335" i="1"/>
  <c r="K16333" i="1"/>
  <c r="F16333" i="1"/>
  <c r="K16332" i="1"/>
  <c r="F16332" i="1"/>
  <c r="F16331" i="1"/>
  <c r="F16330" i="1"/>
  <c r="E16329" i="1"/>
  <c r="F16327" i="1"/>
  <c r="F16325" i="1"/>
  <c r="F16323" i="1"/>
  <c r="F16322" i="1"/>
  <c r="J16321" i="1"/>
  <c r="H16321" i="1"/>
  <c r="F16321" i="1"/>
  <c r="F16320" i="1"/>
  <c r="F16319" i="1"/>
  <c r="F16318" i="1"/>
  <c r="F16316" i="1"/>
  <c r="F16315" i="1"/>
  <c r="J16314" i="1"/>
  <c r="H16314" i="1"/>
  <c r="F16314" i="1"/>
  <c r="F16313" i="1"/>
  <c r="F16312" i="1"/>
  <c r="F16311" i="1"/>
  <c r="F16309" i="1"/>
  <c r="F16308" i="1"/>
  <c r="J16307" i="1"/>
  <c r="H16307" i="1"/>
  <c r="F16307" i="1"/>
  <c r="F16306" i="1"/>
  <c r="F16305" i="1"/>
  <c r="F16304" i="1"/>
  <c r="F16302" i="1"/>
  <c r="F16301" i="1"/>
  <c r="J16300" i="1"/>
  <c r="H16300" i="1"/>
  <c r="F16300" i="1"/>
  <c r="F16299" i="1"/>
  <c r="F16298" i="1"/>
  <c r="F16297" i="1"/>
  <c r="F16295" i="1"/>
  <c r="F16294" i="1"/>
  <c r="J16293" i="1"/>
  <c r="H16293" i="1"/>
  <c r="F16293" i="1"/>
  <c r="F16292" i="1"/>
  <c r="F16291" i="1"/>
  <c r="F16290" i="1"/>
  <c r="F16288" i="1"/>
  <c r="F16287" i="1"/>
  <c r="J16286" i="1"/>
  <c r="H16286" i="1"/>
  <c r="F16286" i="1"/>
  <c r="F16285" i="1"/>
  <c r="F16284" i="1"/>
  <c r="F16283" i="1"/>
  <c r="F16281" i="1"/>
  <c r="F16280" i="1"/>
  <c r="J16279" i="1"/>
  <c r="H16279" i="1"/>
  <c r="F16279" i="1"/>
  <c r="F16278" i="1"/>
  <c r="F16277" i="1"/>
  <c r="F16276" i="1"/>
  <c r="E16274" i="1"/>
  <c r="E16271" i="1"/>
  <c r="F16270" i="1"/>
  <c r="E16269" i="1"/>
  <c r="L16261" i="1"/>
  <c r="K16261" i="1"/>
  <c r="E16261" i="1"/>
  <c r="E16255" i="1"/>
  <c r="E16254" i="1"/>
  <c r="F16252" i="1"/>
  <c r="F16251" i="1"/>
  <c r="F16250" i="1"/>
  <c r="F16249" i="1"/>
  <c r="F16246" i="1"/>
  <c r="A16246" i="1"/>
  <c r="A16245" i="1" s="1"/>
  <c r="F16244" i="1"/>
  <c r="F16242" i="1"/>
  <c r="F16240" i="1"/>
  <c r="F16239" i="1"/>
  <c r="F16237" i="1"/>
  <c r="F16235" i="1"/>
  <c r="E16235" i="1"/>
  <c r="F16234" i="1"/>
  <c r="E16234" i="1"/>
  <c r="E16233" i="1"/>
  <c r="L16232" i="1"/>
  <c r="G16230" i="1"/>
  <c r="F16230" i="1"/>
  <c r="E16229" i="1"/>
  <c r="E16228" i="1"/>
  <c r="E16225" i="1"/>
  <c r="G16224" i="1"/>
  <c r="F16224" i="1"/>
  <c r="E16223" i="1"/>
  <c r="E16222" i="1"/>
  <c r="F16220" i="1"/>
  <c r="F16219" i="1"/>
  <c r="F16218" i="1"/>
  <c r="E16217" i="1"/>
  <c r="F16215" i="1"/>
  <c r="E16215" i="1"/>
  <c r="F16214" i="1"/>
  <c r="E16214" i="1"/>
  <c r="E16213" i="1"/>
  <c r="H16211" i="1"/>
  <c r="E16211" i="1"/>
  <c r="E16210" i="1"/>
  <c r="K16208" i="1"/>
  <c r="F16208" i="1"/>
  <c r="K16207" i="1"/>
  <c r="F16207" i="1"/>
  <c r="F16206" i="1"/>
  <c r="F16205" i="1"/>
  <c r="E16204" i="1"/>
  <c r="F16202" i="1"/>
  <c r="F16200" i="1"/>
  <c r="F16198" i="1"/>
  <c r="F16197" i="1"/>
  <c r="J16196" i="1"/>
  <c r="H16196" i="1"/>
  <c r="F16196" i="1"/>
  <c r="F16195" i="1"/>
  <c r="F16194" i="1"/>
  <c r="F16193" i="1"/>
  <c r="F16191" i="1"/>
  <c r="F16190" i="1"/>
  <c r="J16189" i="1"/>
  <c r="H16189" i="1"/>
  <c r="F16189" i="1"/>
  <c r="F16188" i="1"/>
  <c r="F16187" i="1"/>
  <c r="F16186" i="1"/>
  <c r="F16184" i="1"/>
  <c r="F16183" i="1"/>
  <c r="J16182" i="1"/>
  <c r="H16182" i="1"/>
  <c r="F16182" i="1"/>
  <c r="F16181" i="1"/>
  <c r="F16180" i="1"/>
  <c r="F16179" i="1"/>
  <c r="F16177" i="1"/>
  <c r="F16176" i="1"/>
  <c r="J16175" i="1"/>
  <c r="H16175" i="1"/>
  <c r="F16175" i="1"/>
  <c r="F16174" i="1"/>
  <c r="F16173" i="1"/>
  <c r="F16172" i="1"/>
  <c r="F16170" i="1"/>
  <c r="F16169" i="1"/>
  <c r="J16168" i="1"/>
  <c r="H16168" i="1"/>
  <c r="F16168" i="1"/>
  <c r="F16167" i="1"/>
  <c r="F16166" i="1"/>
  <c r="F16165" i="1"/>
  <c r="F16163" i="1"/>
  <c r="F16162" i="1"/>
  <c r="J16161" i="1"/>
  <c r="H16161" i="1"/>
  <c r="F16161" i="1"/>
  <c r="F16160" i="1"/>
  <c r="F16159" i="1"/>
  <c r="F16158" i="1"/>
  <c r="F16156" i="1"/>
  <c r="F16155" i="1"/>
  <c r="J16154" i="1"/>
  <c r="H16154" i="1"/>
  <c r="F16154" i="1"/>
  <c r="F16153" i="1"/>
  <c r="F16152" i="1"/>
  <c r="F16151" i="1"/>
  <c r="E16149" i="1"/>
  <c r="E16146" i="1"/>
  <c r="F16145" i="1"/>
  <c r="E16144" i="1"/>
  <c r="L16136" i="1"/>
  <c r="K16136" i="1"/>
  <c r="E16136" i="1"/>
  <c r="E16130" i="1"/>
  <c r="E16129" i="1"/>
  <c r="F16127" i="1"/>
  <c r="F16126" i="1"/>
  <c r="F16125" i="1"/>
  <c r="F16124" i="1"/>
  <c r="F16121" i="1"/>
  <c r="A16121" i="1"/>
  <c r="A16120" i="1" s="1"/>
  <c r="F16119" i="1"/>
  <c r="F16117" i="1"/>
  <c r="F16115" i="1"/>
  <c r="F16114" i="1"/>
  <c r="F16112" i="1"/>
  <c r="F16110" i="1"/>
  <c r="E16110" i="1"/>
  <c r="F16109" i="1"/>
  <c r="E16109" i="1"/>
  <c r="E16108" i="1"/>
  <c r="L16107" i="1"/>
  <c r="G16105" i="1"/>
  <c r="F16105" i="1"/>
  <c r="E16104" i="1"/>
  <c r="E16103" i="1"/>
  <c r="E16100" i="1"/>
  <c r="G16099" i="1"/>
  <c r="F16099" i="1"/>
  <c r="E16098" i="1"/>
  <c r="E16097" i="1"/>
  <c r="F16095" i="1"/>
  <c r="F16094" i="1"/>
  <c r="F16093" i="1"/>
  <c r="E16092" i="1"/>
  <c r="F16090" i="1"/>
  <c r="E16090" i="1"/>
  <c r="F16089" i="1"/>
  <c r="E16089" i="1"/>
  <c r="E16088" i="1"/>
  <c r="H16086" i="1"/>
  <c r="E16086" i="1"/>
  <c r="E16085" i="1"/>
  <c r="K16083" i="1"/>
  <c r="F16083" i="1"/>
  <c r="K16082" i="1"/>
  <c r="F16082" i="1"/>
  <c r="F16081" i="1"/>
  <c r="F16080" i="1"/>
  <c r="E16079" i="1"/>
  <c r="F16077" i="1"/>
  <c r="F16075" i="1"/>
  <c r="F16073" i="1"/>
  <c r="F16072" i="1"/>
  <c r="J16071" i="1"/>
  <c r="H16071" i="1"/>
  <c r="F16071" i="1"/>
  <c r="F16070" i="1"/>
  <c r="F16069" i="1"/>
  <c r="F16068" i="1"/>
  <c r="F16066" i="1"/>
  <c r="F16065" i="1"/>
  <c r="J16064" i="1"/>
  <c r="H16064" i="1"/>
  <c r="F16064" i="1"/>
  <c r="F16063" i="1"/>
  <c r="F16062" i="1"/>
  <c r="F16061" i="1"/>
  <c r="F16059" i="1"/>
  <c r="F16058" i="1"/>
  <c r="J16057" i="1"/>
  <c r="H16057" i="1"/>
  <c r="F16057" i="1"/>
  <c r="F16056" i="1"/>
  <c r="F16055" i="1"/>
  <c r="F16054" i="1"/>
  <c r="F16052" i="1"/>
  <c r="F16051" i="1"/>
  <c r="J16050" i="1"/>
  <c r="H16050" i="1"/>
  <c r="F16050" i="1"/>
  <c r="F16049" i="1"/>
  <c r="F16048" i="1"/>
  <c r="F16047" i="1"/>
  <c r="F16045" i="1"/>
  <c r="F16044" i="1"/>
  <c r="J16043" i="1"/>
  <c r="H16043" i="1"/>
  <c r="F16043" i="1"/>
  <c r="F16042" i="1"/>
  <c r="F16041" i="1"/>
  <c r="F16040" i="1"/>
  <c r="F16038" i="1"/>
  <c r="F16037" i="1"/>
  <c r="J16036" i="1"/>
  <c r="H16036" i="1"/>
  <c r="F16036" i="1"/>
  <c r="F16035" i="1"/>
  <c r="F16034" i="1"/>
  <c r="F16033" i="1"/>
  <c r="F16031" i="1"/>
  <c r="F16030" i="1"/>
  <c r="J16029" i="1"/>
  <c r="H16029" i="1"/>
  <c r="F16029" i="1"/>
  <c r="F16028" i="1"/>
  <c r="F16027" i="1"/>
  <c r="F16026" i="1"/>
  <c r="E16024" i="1"/>
  <c r="E16021" i="1"/>
  <c r="F16020" i="1"/>
  <c r="E16019" i="1"/>
  <c r="L16011" i="1"/>
  <c r="K16011" i="1"/>
  <c r="E16011" i="1"/>
  <c r="E16005" i="1"/>
  <c r="E16004" i="1"/>
  <c r="F16002" i="1"/>
  <c r="F16001" i="1"/>
  <c r="F16000" i="1"/>
  <c r="F15999" i="1"/>
  <c r="F15996" i="1"/>
  <c r="A15996" i="1"/>
  <c r="A15995" i="1" s="1"/>
  <c r="F15994" i="1"/>
  <c r="F15992" i="1"/>
  <c r="F15990" i="1"/>
  <c r="F15989" i="1"/>
  <c r="F15987" i="1"/>
  <c r="F15985" i="1"/>
  <c r="E15985" i="1"/>
  <c r="F15984" i="1"/>
  <c r="E15984" i="1"/>
  <c r="E15983" i="1"/>
  <c r="L15982" i="1"/>
  <c r="G15980" i="1"/>
  <c r="F15980" i="1"/>
  <c r="E15979" i="1"/>
  <c r="E15978" i="1"/>
  <c r="E15975" i="1"/>
  <c r="G15974" i="1"/>
  <c r="F15974" i="1"/>
  <c r="E15973" i="1"/>
  <c r="E15972" i="1"/>
  <c r="F15970" i="1"/>
  <c r="F15969" i="1"/>
  <c r="F15968" i="1"/>
  <c r="E15967" i="1"/>
  <c r="F15965" i="1"/>
  <c r="E15965" i="1"/>
  <c r="F15964" i="1"/>
  <c r="E15964" i="1"/>
  <c r="E15963" i="1"/>
  <c r="H15961" i="1"/>
  <c r="E15961" i="1"/>
  <c r="E15960" i="1"/>
  <c r="K15958" i="1"/>
  <c r="F15958" i="1"/>
  <c r="K15957" i="1"/>
  <c r="F15957" i="1"/>
  <c r="F15956" i="1"/>
  <c r="F15955" i="1"/>
  <c r="E15954" i="1"/>
  <c r="F15952" i="1"/>
  <c r="F15950" i="1"/>
  <c r="F15948" i="1"/>
  <c r="F15947" i="1"/>
  <c r="J15946" i="1"/>
  <c r="H15946" i="1"/>
  <c r="F15946" i="1"/>
  <c r="F15945" i="1"/>
  <c r="F15944" i="1"/>
  <c r="F15943" i="1"/>
  <c r="F15941" i="1"/>
  <c r="F15940" i="1"/>
  <c r="J15939" i="1"/>
  <c r="H15939" i="1"/>
  <c r="F15939" i="1"/>
  <c r="F15938" i="1"/>
  <c r="F15937" i="1"/>
  <c r="F15936" i="1"/>
  <c r="F15934" i="1"/>
  <c r="F15933" i="1"/>
  <c r="J15932" i="1"/>
  <c r="H15932" i="1"/>
  <c r="F15932" i="1"/>
  <c r="F15931" i="1"/>
  <c r="F15930" i="1"/>
  <c r="F15929" i="1"/>
  <c r="F15927" i="1"/>
  <c r="F15926" i="1"/>
  <c r="J15925" i="1"/>
  <c r="H15925" i="1"/>
  <c r="F15925" i="1"/>
  <c r="F15924" i="1"/>
  <c r="F15923" i="1"/>
  <c r="F15922" i="1"/>
  <c r="F15920" i="1"/>
  <c r="F15919" i="1"/>
  <c r="J15918" i="1"/>
  <c r="H15918" i="1"/>
  <c r="F15918" i="1"/>
  <c r="F15917" i="1"/>
  <c r="F15916" i="1"/>
  <c r="F15915" i="1"/>
  <c r="F15913" i="1"/>
  <c r="F15912" i="1"/>
  <c r="J15911" i="1"/>
  <c r="H15911" i="1"/>
  <c r="F15911" i="1"/>
  <c r="F15910" i="1"/>
  <c r="F15909" i="1"/>
  <c r="F15908" i="1"/>
  <c r="F15906" i="1"/>
  <c r="F15905" i="1"/>
  <c r="J15904" i="1"/>
  <c r="H15904" i="1"/>
  <c r="F15904" i="1"/>
  <c r="F15903" i="1"/>
  <c r="F15902" i="1"/>
  <c r="F15901" i="1"/>
  <c r="E15899" i="1"/>
  <c r="E15896" i="1"/>
  <c r="F15895" i="1"/>
  <c r="E15894" i="1"/>
  <c r="L15886" i="1"/>
  <c r="K15886" i="1"/>
  <c r="E15886" i="1"/>
  <c r="E15880" i="1"/>
  <c r="E15879" i="1"/>
  <c r="F15877" i="1"/>
  <c r="F15876" i="1"/>
  <c r="F15875" i="1"/>
  <c r="F15874" i="1"/>
  <c r="F15871" i="1"/>
  <c r="A15871" i="1"/>
  <c r="A15870" i="1" s="1"/>
  <c r="F15869" i="1"/>
  <c r="F15867" i="1"/>
  <c r="F15865" i="1"/>
  <c r="F15864" i="1"/>
  <c r="F15862" i="1"/>
  <c r="F15860" i="1"/>
  <c r="E15860" i="1"/>
  <c r="F15859" i="1"/>
  <c r="E15859" i="1"/>
  <c r="E15858" i="1"/>
  <c r="L15857" i="1"/>
  <c r="G15855" i="1"/>
  <c r="F15855" i="1"/>
  <c r="E15854" i="1"/>
  <c r="E15853" i="1"/>
  <c r="E15850" i="1"/>
  <c r="G15849" i="1"/>
  <c r="F15849" i="1"/>
  <c r="E15848" i="1"/>
  <c r="E15847" i="1"/>
  <c r="F15845" i="1"/>
  <c r="F15844" i="1"/>
  <c r="F15843" i="1"/>
  <c r="E15842" i="1"/>
  <c r="F15840" i="1"/>
  <c r="E15840" i="1"/>
  <c r="F15839" i="1"/>
  <c r="E15839" i="1"/>
  <c r="E15838" i="1"/>
  <c r="H15836" i="1"/>
  <c r="E15836" i="1"/>
  <c r="E15835" i="1"/>
  <c r="K15833" i="1"/>
  <c r="F15833" i="1"/>
  <c r="K15832" i="1"/>
  <c r="F15832" i="1"/>
  <c r="F15831" i="1"/>
  <c r="F15830" i="1"/>
  <c r="E15829" i="1"/>
  <c r="F15827" i="1"/>
  <c r="F15825" i="1"/>
  <c r="F15823" i="1"/>
  <c r="F15822" i="1"/>
  <c r="J15821" i="1"/>
  <c r="H15821" i="1"/>
  <c r="F15821" i="1"/>
  <c r="F15820" i="1"/>
  <c r="F15819" i="1"/>
  <c r="F15818" i="1"/>
  <c r="F15816" i="1"/>
  <c r="F15815" i="1"/>
  <c r="J15814" i="1"/>
  <c r="H15814" i="1"/>
  <c r="F15814" i="1"/>
  <c r="F15813" i="1"/>
  <c r="F15812" i="1"/>
  <c r="F15811" i="1"/>
  <c r="F15809" i="1"/>
  <c r="F15808" i="1"/>
  <c r="J15807" i="1"/>
  <c r="H15807" i="1"/>
  <c r="F15807" i="1"/>
  <c r="F15806" i="1"/>
  <c r="F15805" i="1"/>
  <c r="F15804" i="1"/>
  <c r="F15802" i="1"/>
  <c r="F15801" i="1"/>
  <c r="J15800" i="1"/>
  <c r="H15800" i="1"/>
  <c r="F15800" i="1"/>
  <c r="F15799" i="1"/>
  <c r="F15798" i="1"/>
  <c r="F15797" i="1"/>
  <c r="F15795" i="1"/>
  <c r="F15794" i="1"/>
  <c r="J15793" i="1"/>
  <c r="H15793" i="1"/>
  <c r="F15793" i="1"/>
  <c r="F15792" i="1"/>
  <c r="F15791" i="1"/>
  <c r="F15790" i="1"/>
  <c r="F15788" i="1"/>
  <c r="F15787" i="1"/>
  <c r="J15786" i="1"/>
  <c r="H15786" i="1"/>
  <c r="F15786" i="1"/>
  <c r="F15785" i="1"/>
  <c r="F15784" i="1"/>
  <c r="F15783" i="1"/>
  <c r="F15781" i="1"/>
  <c r="F15780" i="1"/>
  <c r="J15779" i="1"/>
  <c r="H15779" i="1"/>
  <c r="F15779" i="1"/>
  <c r="F15778" i="1"/>
  <c r="F15777" i="1"/>
  <c r="F15776" i="1"/>
  <c r="E15774" i="1"/>
  <c r="E15771" i="1"/>
  <c r="F15770" i="1"/>
  <c r="E15769" i="1"/>
  <c r="L15761" i="1"/>
  <c r="K15761" i="1"/>
  <c r="E15761" i="1"/>
  <c r="E15755" i="1"/>
  <c r="E15754" i="1"/>
  <c r="F15752" i="1"/>
  <c r="F15751" i="1"/>
  <c r="F15750" i="1"/>
  <c r="F15749" i="1"/>
  <c r="F15746" i="1"/>
  <c r="A15746" i="1"/>
  <c r="A15745" i="1" s="1"/>
  <c r="F15744" i="1"/>
  <c r="F15742" i="1"/>
  <c r="F15740" i="1"/>
  <c r="F15739" i="1"/>
  <c r="F15737" i="1"/>
  <c r="F15735" i="1"/>
  <c r="E15735" i="1"/>
  <c r="F15734" i="1"/>
  <c r="E15734" i="1"/>
  <c r="E15733" i="1"/>
  <c r="L15732" i="1"/>
  <c r="G15730" i="1"/>
  <c r="F15730" i="1"/>
  <c r="E15729" i="1"/>
  <c r="E15728" i="1"/>
  <c r="E15725" i="1"/>
  <c r="G15724" i="1"/>
  <c r="F15724" i="1"/>
  <c r="E15723" i="1"/>
  <c r="E15722" i="1"/>
  <c r="F15720" i="1"/>
  <c r="F15719" i="1"/>
  <c r="F15718" i="1"/>
  <c r="E15717" i="1"/>
  <c r="F15715" i="1"/>
  <c r="E15715" i="1"/>
  <c r="F15714" i="1"/>
  <c r="E15714" i="1"/>
  <c r="E15713" i="1"/>
  <c r="H15711" i="1"/>
  <c r="E15711" i="1"/>
  <c r="E15710" i="1"/>
  <c r="K15708" i="1"/>
  <c r="F15708" i="1"/>
  <c r="K15707" i="1"/>
  <c r="F15707" i="1"/>
  <c r="F15706" i="1"/>
  <c r="F15705" i="1"/>
  <c r="E15704" i="1"/>
  <c r="F15702" i="1"/>
  <c r="F15700" i="1"/>
  <c r="F15698" i="1"/>
  <c r="F15697" i="1"/>
  <c r="J15696" i="1"/>
  <c r="H15696" i="1"/>
  <c r="F15696" i="1"/>
  <c r="F15695" i="1"/>
  <c r="F15694" i="1"/>
  <c r="F15693" i="1"/>
  <c r="F15691" i="1"/>
  <c r="F15690" i="1"/>
  <c r="J15689" i="1"/>
  <c r="H15689" i="1"/>
  <c r="F15689" i="1"/>
  <c r="F15688" i="1"/>
  <c r="F15687" i="1"/>
  <c r="F15686" i="1"/>
  <c r="F15684" i="1"/>
  <c r="F15683" i="1"/>
  <c r="J15682" i="1"/>
  <c r="H15682" i="1"/>
  <c r="F15682" i="1"/>
  <c r="F15681" i="1"/>
  <c r="F15680" i="1"/>
  <c r="F15679" i="1"/>
  <c r="F15677" i="1"/>
  <c r="F15676" i="1"/>
  <c r="J15675" i="1"/>
  <c r="H15675" i="1"/>
  <c r="F15675" i="1"/>
  <c r="F15674" i="1"/>
  <c r="F15673" i="1"/>
  <c r="F15672" i="1"/>
  <c r="F15670" i="1"/>
  <c r="F15669" i="1"/>
  <c r="J15668" i="1"/>
  <c r="H15668" i="1"/>
  <c r="F15668" i="1"/>
  <c r="F15667" i="1"/>
  <c r="F15666" i="1"/>
  <c r="F15665" i="1"/>
  <c r="F15663" i="1"/>
  <c r="F15662" i="1"/>
  <c r="J15661" i="1"/>
  <c r="H15661" i="1"/>
  <c r="F15661" i="1"/>
  <c r="F15660" i="1"/>
  <c r="F15659" i="1"/>
  <c r="F15658" i="1"/>
  <c r="F15656" i="1"/>
  <c r="F15655" i="1"/>
  <c r="J15654" i="1"/>
  <c r="H15654" i="1"/>
  <c r="F15654" i="1"/>
  <c r="F15653" i="1"/>
  <c r="F15652" i="1"/>
  <c r="F15651" i="1"/>
  <c r="E15649" i="1"/>
  <c r="E15646" i="1"/>
  <c r="F15645" i="1"/>
  <c r="E15644" i="1"/>
  <c r="L15636" i="1"/>
  <c r="K15636" i="1"/>
  <c r="E15636" i="1"/>
  <c r="E15630" i="1"/>
  <c r="E15629" i="1"/>
  <c r="F15627" i="1"/>
  <c r="F15626" i="1"/>
  <c r="F15625" i="1"/>
  <c r="F15624" i="1"/>
  <c r="F15621" i="1"/>
  <c r="A15621" i="1"/>
  <c r="A15620" i="1" s="1"/>
  <c r="F15619" i="1"/>
  <c r="F15617" i="1"/>
  <c r="F15615" i="1"/>
  <c r="F15614" i="1"/>
  <c r="F15612" i="1"/>
  <c r="F15610" i="1"/>
  <c r="E15610" i="1"/>
  <c r="F15609" i="1"/>
  <c r="E15609" i="1"/>
  <c r="E15608" i="1"/>
  <c r="L15607" i="1"/>
  <c r="G15605" i="1"/>
  <c r="F15605" i="1"/>
  <c r="E15604" i="1"/>
  <c r="E15603" i="1"/>
  <c r="E15600" i="1"/>
  <c r="G15599" i="1"/>
  <c r="F15599" i="1"/>
  <c r="E15598" i="1"/>
  <c r="E15597" i="1"/>
  <c r="F15595" i="1"/>
  <c r="F15594" i="1"/>
  <c r="F15593" i="1"/>
  <c r="E15592" i="1"/>
  <c r="F15590" i="1"/>
  <c r="E15590" i="1"/>
  <c r="F15589" i="1"/>
  <c r="E15589" i="1"/>
  <c r="E15588" i="1"/>
  <c r="H15586" i="1"/>
  <c r="E15586" i="1"/>
  <c r="E15585" i="1"/>
  <c r="K15583" i="1"/>
  <c r="F15583" i="1"/>
  <c r="K15582" i="1"/>
  <c r="F15582" i="1"/>
  <c r="F15581" i="1"/>
  <c r="F15580" i="1"/>
  <c r="E15579" i="1"/>
  <c r="F15577" i="1"/>
  <c r="F15575" i="1"/>
  <c r="F15573" i="1"/>
  <c r="F15572" i="1"/>
  <c r="J15571" i="1"/>
  <c r="H15571" i="1"/>
  <c r="F15571" i="1"/>
  <c r="F15570" i="1"/>
  <c r="F15569" i="1"/>
  <c r="F15568" i="1"/>
  <c r="F15566" i="1"/>
  <c r="F15565" i="1"/>
  <c r="J15564" i="1"/>
  <c r="H15564" i="1"/>
  <c r="F15564" i="1"/>
  <c r="F15563" i="1"/>
  <c r="F15562" i="1"/>
  <c r="F15561" i="1"/>
  <c r="F15559" i="1"/>
  <c r="F15558" i="1"/>
  <c r="J15557" i="1"/>
  <c r="H15557" i="1"/>
  <c r="F15557" i="1"/>
  <c r="F15556" i="1"/>
  <c r="F15555" i="1"/>
  <c r="F15554" i="1"/>
  <c r="F15552" i="1"/>
  <c r="F15551" i="1"/>
  <c r="J15550" i="1"/>
  <c r="H15550" i="1"/>
  <c r="F15550" i="1"/>
  <c r="F15549" i="1"/>
  <c r="F15548" i="1"/>
  <c r="F15547" i="1"/>
  <c r="F15545" i="1"/>
  <c r="F15544" i="1"/>
  <c r="J15543" i="1"/>
  <c r="H15543" i="1"/>
  <c r="F15543" i="1"/>
  <c r="F15542" i="1"/>
  <c r="F15541" i="1"/>
  <c r="F15540" i="1"/>
  <c r="F15538" i="1"/>
  <c r="F15537" i="1"/>
  <c r="J15536" i="1"/>
  <c r="H15536" i="1"/>
  <c r="F15536" i="1"/>
  <c r="F15535" i="1"/>
  <c r="F15534" i="1"/>
  <c r="F15533" i="1"/>
  <c r="F15531" i="1"/>
  <c r="F15530" i="1"/>
  <c r="J15529" i="1"/>
  <c r="H15529" i="1"/>
  <c r="F15529" i="1"/>
  <c r="F15528" i="1"/>
  <c r="F15527" i="1"/>
  <c r="F15526" i="1"/>
  <c r="E15524" i="1"/>
  <c r="E15521" i="1"/>
  <c r="F15520" i="1"/>
  <c r="E15519" i="1"/>
  <c r="L15511" i="1"/>
  <c r="K15511" i="1"/>
  <c r="E15511" i="1"/>
  <c r="E15505" i="1"/>
  <c r="E15504" i="1"/>
  <c r="F15502" i="1"/>
  <c r="F15501" i="1"/>
  <c r="F15500" i="1"/>
  <c r="F15499" i="1"/>
  <c r="F15496" i="1"/>
  <c r="A15496" i="1"/>
  <c r="A15495" i="1" s="1"/>
  <c r="F15494" i="1"/>
  <c r="F15492" i="1"/>
  <c r="F15490" i="1"/>
  <c r="F15489" i="1"/>
  <c r="F15487" i="1"/>
  <c r="F15485" i="1"/>
  <c r="E15485" i="1"/>
  <c r="F15484" i="1"/>
  <c r="E15484" i="1"/>
  <c r="E15483" i="1"/>
  <c r="L15482" i="1"/>
  <c r="G15480" i="1"/>
  <c r="F15480" i="1"/>
  <c r="E15479" i="1"/>
  <c r="E15478" i="1"/>
  <c r="E15475" i="1"/>
  <c r="G15474" i="1"/>
  <c r="F15474" i="1"/>
  <c r="E15473" i="1"/>
  <c r="E15472" i="1"/>
  <c r="F15470" i="1"/>
  <c r="F15469" i="1"/>
  <c r="F15468" i="1"/>
  <c r="E15467" i="1"/>
  <c r="F15465" i="1"/>
  <c r="E15465" i="1"/>
  <c r="F15464" i="1"/>
  <c r="E15464" i="1"/>
  <c r="E15463" i="1"/>
  <c r="H15461" i="1"/>
  <c r="E15461" i="1"/>
  <c r="E15460" i="1"/>
  <c r="K15458" i="1"/>
  <c r="F15458" i="1"/>
  <c r="K15457" i="1"/>
  <c r="F15457" i="1"/>
  <c r="F15456" i="1"/>
  <c r="F15455" i="1"/>
  <c r="E15454" i="1"/>
  <c r="F15452" i="1"/>
  <c r="F15450" i="1"/>
  <c r="F15448" i="1"/>
  <c r="F15447" i="1"/>
  <c r="J15446" i="1"/>
  <c r="H15446" i="1"/>
  <c r="F15446" i="1"/>
  <c r="F15445" i="1"/>
  <c r="F15444" i="1"/>
  <c r="F15443" i="1"/>
  <c r="F15441" i="1"/>
  <c r="F15440" i="1"/>
  <c r="J15439" i="1"/>
  <c r="H15439" i="1"/>
  <c r="F15439" i="1"/>
  <c r="F15438" i="1"/>
  <c r="F15437" i="1"/>
  <c r="F15436" i="1"/>
  <c r="F15434" i="1"/>
  <c r="F15433" i="1"/>
  <c r="J15432" i="1"/>
  <c r="H15432" i="1"/>
  <c r="F15432" i="1"/>
  <c r="F15431" i="1"/>
  <c r="F15430" i="1"/>
  <c r="F15429" i="1"/>
  <c r="F15427" i="1"/>
  <c r="F15426" i="1"/>
  <c r="J15425" i="1"/>
  <c r="H15425" i="1"/>
  <c r="F15425" i="1"/>
  <c r="F15424" i="1"/>
  <c r="F15423" i="1"/>
  <c r="F15422" i="1"/>
  <c r="F15420" i="1"/>
  <c r="F15419" i="1"/>
  <c r="J15418" i="1"/>
  <c r="H15418" i="1"/>
  <c r="F15418" i="1"/>
  <c r="F15417" i="1"/>
  <c r="F15416" i="1"/>
  <c r="F15415" i="1"/>
  <c r="F15413" i="1"/>
  <c r="F15412" i="1"/>
  <c r="J15411" i="1"/>
  <c r="H15411" i="1"/>
  <c r="F15411" i="1"/>
  <c r="F15410" i="1"/>
  <c r="F15409" i="1"/>
  <c r="F15408" i="1"/>
  <c r="F15406" i="1"/>
  <c r="F15405" i="1"/>
  <c r="J15404" i="1"/>
  <c r="H15404" i="1"/>
  <c r="F15404" i="1"/>
  <c r="F15403" i="1"/>
  <c r="F15402" i="1"/>
  <c r="F15401" i="1"/>
  <c r="E15399" i="1"/>
  <c r="E15396" i="1"/>
  <c r="F15395" i="1"/>
  <c r="E15394" i="1"/>
  <c r="L15386" i="1"/>
  <c r="K15386" i="1"/>
  <c r="E15386" i="1"/>
  <c r="E15380" i="1"/>
  <c r="E15379" i="1"/>
  <c r="F15377" i="1"/>
  <c r="F15376" i="1"/>
  <c r="F15375" i="1"/>
  <c r="F15374" i="1"/>
  <c r="F15371" i="1"/>
  <c r="A15371" i="1"/>
  <c r="A15370" i="1"/>
  <c r="F15369" i="1"/>
  <c r="F15367" i="1"/>
  <c r="F15365" i="1"/>
  <c r="F15364" i="1"/>
  <c r="F15362" i="1"/>
  <c r="F15360" i="1"/>
  <c r="E15360" i="1"/>
  <c r="F15359" i="1"/>
  <c r="E15359" i="1"/>
  <c r="E15358" i="1"/>
  <c r="L15357" i="1"/>
  <c r="G15355" i="1"/>
  <c r="F15355" i="1"/>
  <c r="E15354" i="1"/>
  <c r="E15353" i="1"/>
  <c r="E15350" i="1"/>
  <c r="G15349" i="1"/>
  <c r="F15349" i="1"/>
  <c r="E15348" i="1"/>
  <c r="E15347" i="1"/>
  <c r="F15345" i="1"/>
  <c r="F15344" i="1"/>
  <c r="F15343" i="1"/>
  <c r="E15342" i="1"/>
  <c r="F15340" i="1"/>
  <c r="E15340" i="1"/>
  <c r="F15339" i="1"/>
  <c r="E15339" i="1"/>
  <c r="E15338" i="1"/>
  <c r="H15336" i="1"/>
  <c r="E15336" i="1"/>
  <c r="E15335" i="1"/>
  <c r="K15333" i="1"/>
  <c r="F15333" i="1"/>
  <c r="K15332" i="1"/>
  <c r="F15332" i="1"/>
  <c r="F15331" i="1"/>
  <c r="F15330" i="1"/>
  <c r="E15329" i="1"/>
  <c r="F15327" i="1"/>
  <c r="F15325" i="1"/>
  <c r="F15323" i="1"/>
  <c r="F15322" i="1"/>
  <c r="J15321" i="1"/>
  <c r="H15321" i="1"/>
  <c r="F15321" i="1"/>
  <c r="F15320" i="1"/>
  <c r="F15319" i="1"/>
  <c r="F15318" i="1"/>
  <c r="F15316" i="1"/>
  <c r="F15315" i="1"/>
  <c r="J15314" i="1"/>
  <c r="H15314" i="1"/>
  <c r="F15314" i="1"/>
  <c r="F15313" i="1"/>
  <c r="F15312" i="1"/>
  <c r="F15311" i="1"/>
  <c r="F15309" i="1"/>
  <c r="F15308" i="1"/>
  <c r="J15307" i="1"/>
  <c r="H15307" i="1"/>
  <c r="F15307" i="1"/>
  <c r="F15306" i="1"/>
  <c r="F15305" i="1"/>
  <c r="F15304" i="1"/>
  <c r="F15302" i="1"/>
  <c r="F15301" i="1"/>
  <c r="J15300" i="1"/>
  <c r="H15300" i="1"/>
  <c r="F15300" i="1"/>
  <c r="F15299" i="1"/>
  <c r="F15298" i="1"/>
  <c r="F15297" i="1"/>
  <c r="F15295" i="1"/>
  <c r="F15294" i="1"/>
  <c r="J15293" i="1"/>
  <c r="H15293" i="1"/>
  <c r="F15293" i="1"/>
  <c r="F15292" i="1"/>
  <c r="F15291" i="1"/>
  <c r="F15290" i="1"/>
  <c r="F15288" i="1"/>
  <c r="F15287" i="1"/>
  <c r="J15286" i="1"/>
  <c r="H15286" i="1"/>
  <c r="F15286" i="1"/>
  <c r="F15285" i="1"/>
  <c r="F15284" i="1"/>
  <c r="F15283" i="1"/>
  <c r="F15281" i="1"/>
  <c r="F15280" i="1"/>
  <c r="J15279" i="1"/>
  <c r="H15279" i="1"/>
  <c r="F15279" i="1"/>
  <c r="F15278" i="1"/>
  <c r="F15277" i="1"/>
  <c r="F15276" i="1"/>
  <c r="E15274" i="1"/>
  <c r="E15271" i="1"/>
  <c r="F15270" i="1"/>
  <c r="E15269" i="1"/>
  <c r="L15261" i="1"/>
  <c r="K15261" i="1"/>
  <c r="E15261" i="1"/>
  <c r="E15255" i="1"/>
  <c r="E15254" i="1"/>
  <c r="F15252" i="1"/>
  <c r="F15251" i="1"/>
  <c r="F15250" i="1"/>
  <c r="F15249" i="1"/>
  <c r="F15246" i="1"/>
  <c r="A15246" i="1"/>
  <c r="A15245" i="1" s="1"/>
  <c r="F15244" i="1"/>
  <c r="F15242" i="1"/>
  <c r="F15240" i="1"/>
  <c r="F15239" i="1"/>
  <c r="F15237" i="1"/>
  <c r="F15235" i="1"/>
  <c r="E15235" i="1"/>
  <c r="F15234" i="1"/>
  <c r="E15234" i="1"/>
  <c r="E15233" i="1"/>
  <c r="L15232" i="1"/>
  <c r="G15230" i="1"/>
  <c r="F15230" i="1"/>
  <c r="E15229" i="1"/>
  <c r="E15228" i="1"/>
  <c r="E15225" i="1"/>
  <c r="G15224" i="1"/>
  <c r="F15224" i="1"/>
  <c r="E15223" i="1"/>
  <c r="E15222" i="1"/>
  <c r="F15220" i="1"/>
  <c r="F15219" i="1"/>
  <c r="F15218" i="1"/>
  <c r="E15217" i="1"/>
  <c r="F15215" i="1"/>
  <c r="E15215" i="1"/>
  <c r="F15214" i="1"/>
  <c r="E15214" i="1"/>
  <c r="E15213" i="1"/>
  <c r="H15211" i="1"/>
  <c r="E15211" i="1"/>
  <c r="E15210" i="1"/>
  <c r="K15208" i="1"/>
  <c r="F15208" i="1"/>
  <c r="K15207" i="1"/>
  <c r="F15207" i="1"/>
  <c r="F15206" i="1"/>
  <c r="F15205" i="1"/>
  <c r="E15204" i="1"/>
  <c r="F15202" i="1"/>
  <c r="F15200" i="1"/>
  <c r="F15198" i="1"/>
  <c r="F15197" i="1"/>
  <c r="J15196" i="1"/>
  <c r="H15196" i="1"/>
  <c r="F15196" i="1"/>
  <c r="F15195" i="1"/>
  <c r="F15194" i="1"/>
  <c r="F15193" i="1"/>
  <c r="F15191" i="1"/>
  <c r="F15190" i="1"/>
  <c r="J15189" i="1"/>
  <c r="H15189" i="1"/>
  <c r="F15189" i="1"/>
  <c r="F15188" i="1"/>
  <c r="F15187" i="1"/>
  <c r="F15186" i="1"/>
  <c r="F15184" i="1"/>
  <c r="F15183" i="1"/>
  <c r="J15182" i="1"/>
  <c r="H15182" i="1"/>
  <c r="F15182" i="1"/>
  <c r="F15181" i="1"/>
  <c r="F15180" i="1"/>
  <c r="F15179" i="1"/>
  <c r="F15177" i="1"/>
  <c r="F15176" i="1"/>
  <c r="J15175" i="1"/>
  <c r="H15175" i="1"/>
  <c r="F15175" i="1"/>
  <c r="F15174" i="1"/>
  <c r="F15173" i="1"/>
  <c r="F15172" i="1"/>
  <c r="F15170" i="1"/>
  <c r="F15169" i="1"/>
  <c r="J15168" i="1"/>
  <c r="H15168" i="1"/>
  <c r="F15168" i="1"/>
  <c r="F15167" i="1"/>
  <c r="F15166" i="1"/>
  <c r="F15165" i="1"/>
  <c r="F15163" i="1"/>
  <c r="F15162" i="1"/>
  <c r="J15161" i="1"/>
  <c r="H15161" i="1"/>
  <c r="F15161" i="1"/>
  <c r="F15160" i="1"/>
  <c r="F15159" i="1"/>
  <c r="F15158" i="1"/>
  <c r="F15156" i="1"/>
  <c r="F15155" i="1"/>
  <c r="J15154" i="1"/>
  <c r="H15154" i="1"/>
  <c r="F15154" i="1"/>
  <c r="F15153" i="1"/>
  <c r="F15152" i="1"/>
  <c r="F15151" i="1"/>
  <c r="E15149" i="1"/>
  <c r="E15146" i="1"/>
  <c r="F15145" i="1"/>
  <c r="E15144" i="1"/>
  <c r="L15136" i="1"/>
  <c r="K15136" i="1"/>
  <c r="E15136" i="1"/>
  <c r="E15130" i="1"/>
  <c r="E15129" i="1"/>
  <c r="F15127" i="1"/>
  <c r="F15126" i="1"/>
  <c r="F15125" i="1"/>
  <c r="F15124" i="1"/>
  <c r="F15121" i="1"/>
  <c r="A15121" i="1"/>
  <c r="A15120" i="1" s="1"/>
  <c r="F15119" i="1"/>
  <c r="F15117" i="1"/>
  <c r="F15115" i="1"/>
  <c r="F15114" i="1"/>
  <c r="F15112" i="1"/>
  <c r="F15110" i="1"/>
  <c r="E15110" i="1"/>
  <c r="F15109" i="1"/>
  <c r="E15109" i="1"/>
  <c r="E15108" i="1"/>
  <c r="L15107" i="1"/>
  <c r="G15105" i="1"/>
  <c r="F15105" i="1"/>
  <c r="E15104" i="1"/>
  <c r="E15103" i="1"/>
  <c r="E15100" i="1"/>
  <c r="G15099" i="1"/>
  <c r="F15099" i="1"/>
  <c r="E15098" i="1"/>
  <c r="E15097" i="1"/>
  <c r="F15095" i="1"/>
  <c r="F15094" i="1"/>
  <c r="F15093" i="1"/>
  <c r="E15092" i="1"/>
  <c r="F15090" i="1"/>
  <c r="E15090" i="1"/>
  <c r="F15089" i="1"/>
  <c r="E15089" i="1"/>
  <c r="E15088" i="1"/>
  <c r="H15086" i="1"/>
  <c r="E15086" i="1"/>
  <c r="E15085" i="1"/>
  <c r="K15083" i="1"/>
  <c r="F15083" i="1"/>
  <c r="K15082" i="1"/>
  <c r="F15082" i="1"/>
  <c r="F15081" i="1"/>
  <c r="F15080" i="1"/>
  <c r="E15079" i="1"/>
  <c r="F15077" i="1"/>
  <c r="F15075" i="1"/>
  <c r="F15073" i="1"/>
  <c r="F15072" i="1"/>
  <c r="J15071" i="1"/>
  <c r="H15071" i="1"/>
  <c r="F15071" i="1"/>
  <c r="F15070" i="1"/>
  <c r="F15069" i="1"/>
  <c r="F15068" i="1"/>
  <c r="F15066" i="1"/>
  <c r="F15065" i="1"/>
  <c r="J15064" i="1"/>
  <c r="H15064" i="1"/>
  <c r="F15064" i="1"/>
  <c r="F15063" i="1"/>
  <c r="F15062" i="1"/>
  <c r="F15061" i="1"/>
  <c r="F15059" i="1"/>
  <c r="F15058" i="1"/>
  <c r="J15057" i="1"/>
  <c r="H15057" i="1"/>
  <c r="F15057" i="1"/>
  <c r="F15056" i="1"/>
  <c r="F15055" i="1"/>
  <c r="F15054" i="1"/>
  <c r="F15052" i="1"/>
  <c r="F15051" i="1"/>
  <c r="J15050" i="1"/>
  <c r="H15050" i="1"/>
  <c r="F15050" i="1"/>
  <c r="F15049" i="1"/>
  <c r="F15048" i="1"/>
  <c r="F15047" i="1"/>
  <c r="F15045" i="1"/>
  <c r="F15044" i="1"/>
  <c r="J15043" i="1"/>
  <c r="H15043" i="1"/>
  <c r="F15043" i="1"/>
  <c r="F15042" i="1"/>
  <c r="F15041" i="1"/>
  <c r="F15040" i="1"/>
  <c r="F15038" i="1"/>
  <c r="F15037" i="1"/>
  <c r="J15036" i="1"/>
  <c r="H15036" i="1"/>
  <c r="F15036" i="1"/>
  <c r="F15035" i="1"/>
  <c r="F15034" i="1"/>
  <c r="F15033" i="1"/>
  <c r="F15031" i="1"/>
  <c r="F15030" i="1"/>
  <c r="J15029" i="1"/>
  <c r="H15029" i="1"/>
  <c r="F15029" i="1"/>
  <c r="F15028" i="1"/>
  <c r="F15027" i="1"/>
  <c r="F15026" i="1"/>
  <c r="E15024" i="1"/>
  <c r="E15021" i="1"/>
  <c r="F15020" i="1"/>
  <c r="E15019" i="1"/>
  <c r="L15011" i="1"/>
  <c r="K15011" i="1"/>
  <c r="E15011" i="1"/>
  <c r="E15005" i="1"/>
  <c r="E15004" i="1"/>
  <c r="F15002" i="1"/>
  <c r="F15001" i="1"/>
  <c r="F15000" i="1"/>
  <c r="F14999" i="1"/>
  <c r="F14996" i="1"/>
  <c r="A14996" i="1"/>
  <c r="A14995" i="1" s="1"/>
  <c r="F14994" i="1"/>
  <c r="F14992" i="1"/>
  <c r="F14990" i="1"/>
  <c r="F14989" i="1"/>
  <c r="F14987" i="1"/>
  <c r="F14985" i="1"/>
  <c r="E14985" i="1"/>
  <c r="F14984" i="1"/>
  <c r="E14984" i="1"/>
  <c r="E14983" i="1"/>
  <c r="L14982" i="1"/>
  <c r="G14980" i="1"/>
  <c r="F14980" i="1"/>
  <c r="E14979" i="1"/>
  <c r="E14978" i="1"/>
  <c r="E14975" i="1"/>
  <c r="G14974" i="1"/>
  <c r="F14974" i="1"/>
  <c r="E14973" i="1"/>
  <c r="E14972" i="1"/>
  <c r="F14970" i="1"/>
  <c r="F14969" i="1"/>
  <c r="F14968" i="1"/>
  <c r="E14967" i="1"/>
  <c r="F14965" i="1"/>
  <c r="E14965" i="1"/>
  <c r="F14964" i="1"/>
  <c r="E14964" i="1"/>
  <c r="E14963" i="1"/>
  <c r="H14961" i="1"/>
  <c r="E14961" i="1"/>
  <c r="E14960" i="1"/>
  <c r="K14958" i="1"/>
  <c r="F14958" i="1"/>
  <c r="K14957" i="1"/>
  <c r="F14957" i="1"/>
  <c r="F14956" i="1"/>
  <c r="F14955" i="1"/>
  <c r="E14954" i="1"/>
  <c r="F14952" i="1"/>
  <c r="F14950" i="1"/>
  <c r="F14948" i="1"/>
  <c r="F14947" i="1"/>
  <c r="J14946" i="1"/>
  <c r="H14946" i="1"/>
  <c r="F14946" i="1"/>
  <c r="F14945" i="1"/>
  <c r="F14944" i="1"/>
  <c r="F14943" i="1"/>
  <c r="F14941" i="1"/>
  <c r="F14940" i="1"/>
  <c r="J14939" i="1"/>
  <c r="H14939" i="1"/>
  <c r="F14939" i="1"/>
  <c r="F14938" i="1"/>
  <c r="F14937" i="1"/>
  <c r="F14936" i="1"/>
  <c r="F14934" i="1"/>
  <c r="F14933" i="1"/>
  <c r="J14932" i="1"/>
  <c r="H14932" i="1"/>
  <c r="F14932" i="1"/>
  <c r="F14931" i="1"/>
  <c r="F14930" i="1"/>
  <c r="F14929" i="1"/>
  <c r="F14927" i="1"/>
  <c r="F14926" i="1"/>
  <c r="J14925" i="1"/>
  <c r="H14925" i="1"/>
  <c r="F14925" i="1"/>
  <c r="F14924" i="1"/>
  <c r="F14923" i="1"/>
  <c r="F14922" i="1"/>
  <c r="F14920" i="1"/>
  <c r="F14919" i="1"/>
  <c r="J14918" i="1"/>
  <c r="H14918" i="1"/>
  <c r="F14918" i="1"/>
  <c r="F14917" i="1"/>
  <c r="F14916" i="1"/>
  <c r="F14915" i="1"/>
  <c r="F14913" i="1"/>
  <c r="F14912" i="1"/>
  <c r="J14911" i="1"/>
  <c r="H14911" i="1"/>
  <c r="F14911" i="1"/>
  <c r="F14910" i="1"/>
  <c r="F14909" i="1"/>
  <c r="F14908" i="1"/>
  <c r="F14906" i="1"/>
  <c r="F14905" i="1"/>
  <c r="J14904" i="1"/>
  <c r="H14904" i="1"/>
  <c r="F14904" i="1"/>
  <c r="F14903" i="1"/>
  <c r="F14902" i="1"/>
  <c r="F14901" i="1"/>
  <c r="E14899" i="1"/>
  <c r="E14896" i="1"/>
  <c r="F14895" i="1"/>
  <c r="E14894" i="1"/>
  <c r="L14886" i="1"/>
  <c r="K14886" i="1"/>
  <c r="E14886" i="1"/>
  <c r="E14880" i="1"/>
  <c r="E14879" i="1"/>
  <c r="F14877" i="1"/>
  <c r="F14876" i="1"/>
  <c r="F14875" i="1"/>
  <c r="F14874" i="1"/>
  <c r="F14871" i="1"/>
  <c r="A14871" i="1"/>
  <c r="A14870" i="1" s="1"/>
  <c r="F14869" i="1"/>
  <c r="F14867" i="1"/>
  <c r="F14865" i="1"/>
  <c r="F14864" i="1"/>
  <c r="F14862" i="1"/>
  <c r="F14860" i="1"/>
  <c r="E14860" i="1"/>
  <c r="F14859" i="1"/>
  <c r="E14859" i="1"/>
  <c r="E14858" i="1"/>
  <c r="L14857" i="1"/>
  <c r="G14855" i="1"/>
  <c r="F14855" i="1"/>
  <c r="E14854" i="1"/>
  <c r="E14853" i="1"/>
  <c r="E14850" i="1"/>
  <c r="G14849" i="1"/>
  <c r="F14849" i="1"/>
  <c r="E14848" i="1"/>
  <c r="E14847" i="1"/>
  <c r="F14845" i="1"/>
  <c r="F14844" i="1"/>
  <c r="F14843" i="1"/>
  <c r="E14842" i="1"/>
  <c r="F14840" i="1"/>
  <c r="E14840" i="1"/>
  <c r="F14839" i="1"/>
  <c r="E14839" i="1"/>
  <c r="E14838" i="1"/>
  <c r="H14836" i="1"/>
  <c r="E14836" i="1"/>
  <c r="E14835" i="1"/>
  <c r="K14833" i="1"/>
  <c r="F14833" i="1"/>
  <c r="K14832" i="1"/>
  <c r="F14832" i="1"/>
  <c r="F14831" i="1"/>
  <c r="F14830" i="1"/>
  <c r="E14829" i="1"/>
  <c r="F14827" i="1"/>
  <c r="F14825" i="1"/>
  <c r="F14823" i="1"/>
  <c r="F14822" i="1"/>
  <c r="J14821" i="1"/>
  <c r="H14821" i="1"/>
  <c r="F14821" i="1"/>
  <c r="F14820" i="1"/>
  <c r="F14819" i="1"/>
  <c r="F14818" i="1"/>
  <c r="F14816" i="1"/>
  <c r="F14815" i="1"/>
  <c r="J14814" i="1"/>
  <c r="H14814" i="1"/>
  <c r="F14814" i="1"/>
  <c r="F14813" i="1"/>
  <c r="F14812" i="1"/>
  <c r="F14811" i="1"/>
  <c r="F14809" i="1"/>
  <c r="F14808" i="1"/>
  <c r="J14807" i="1"/>
  <c r="H14807" i="1"/>
  <c r="F14807" i="1"/>
  <c r="F14806" i="1"/>
  <c r="F14805" i="1"/>
  <c r="F14804" i="1"/>
  <c r="F14802" i="1"/>
  <c r="F14801" i="1"/>
  <c r="J14800" i="1"/>
  <c r="H14800" i="1"/>
  <c r="F14800" i="1"/>
  <c r="F14799" i="1"/>
  <c r="F14798" i="1"/>
  <c r="F14797" i="1"/>
  <c r="F14795" i="1"/>
  <c r="F14794" i="1"/>
  <c r="J14793" i="1"/>
  <c r="H14793" i="1"/>
  <c r="F14793" i="1"/>
  <c r="F14792" i="1"/>
  <c r="F14791" i="1"/>
  <c r="F14790" i="1"/>
  <c r="F14788" i="1"/>
  <c r="F14787" i="1"/>
  <c r="J14786" i="1"/>
  <c r="H14786" i="1"/>
  <c r="F14786" i="1"/>
  <c r="F14785" i="1"/>
  <c r="F14784" i="1"/>
  <c r="F14783" i="1"/>
  <c r="F14781" i="1"/>
  <c r="F14780" i="1"/>
  <c r="J14779" i="1"/>
  <c r="H14779" i="1"/>
  <c r="F14779" i="1"/>
  <c r="F14778" i="1"/>
  <c r="F14777" i="1"/>
  <c r="F14776" i="1"/>
  <c r="E14774" i="1"/>
  <c r="E14771" i="1"/>
  <c r="F14770" i="1"/>
  <c r="E14769" i="1"/>
  <c r="L14761" i="1"/>
  <c r="K14761" i="1"/>
  <c r="E14761" i="1"/>
  <c r="E14755" i="1"/>
  <c r="E14754" i="1"/>
  <c r="F14752" i="1"/>
  <c r="F14751" i="1"/>
  <c r="F14750" i="1"/>
  <c r="F14749" i="1"/>
  <c r="F14746" i="1"/>
  <c r="A14746" i="1"/>
  <c r="A14745" i="1" s="1"/>
  <c r="F14744" i="1"/>
  <c r="F14742" i="1"/>
  <c r="F14740" i="1"/>
  <c r="F14739" i="1"/>
  <c r="F14737" i="1"/>
  <c r="F14735" i="1"/>
  <c r="E14735" i="1"/>
  <c r="F14734" i="1"/>
  <c r="E14734" i="1"/>
  <c r="E14733" i="1"/>
  <c r="L14732" i="1"/>
  <c r="G14730" i="1"/>
  <c r="F14730" i="1"/>
  <c r="E14729" i="1"/>
  <c r="E14728" i="1"/>
  <c r="E14725" i="1"/>
  <c r="G14724" i="1"/>
  <c r="F14724" i="1"/>
  <c r="E14723" i="1"/>
  <c r="E14722" i="1"/>
  <c r="F14720" i="1"/>
  <c r="F14719" i="1"/>
  <c r="F14718" i="1"/>
  <c r="E14717" i="1"/>
  <c r="F14715" i="1"/>
  <c r="E14715" i="1"/>
  <c r="F14714" i="1"/>
  <c r="E14714" i="1"/>
  <c r="E14713" i="1"/>
  <c r="H14711" i="1"/>
  <c r="E14711" i="1"/>
  <c r="E14710" i="1"/>
  <c r="K14708" i="1"/>
  <c r="F14708" i="1"/>
  <c r="K14707" i="1"/>
  <c r="F14707" i="1"/>
  <c r="F14706" i="1"/>
  <c r="F14705" i="1"/>
  <c r="E14704" i="1"/>
  <c r="F14702" i="1"/>
  <c r="F14700" i="1"/>
  <c r="F14698" i="1"/>
  <c r="F14697" i="1"/>
  <c r="J14696" i="1"/>
  <c r="H14696" i="1"/>
  <c r="F14696" i="1"/>
  <c r="F14695" i="1"/>
  <c r="F14694" i="1"/>
  <c r="F14693" i="1"/>
  <c r="F14691" i="1"/>
  <c r="F14690" i="1"/>
  <c r="J14689" i="1"/>
  <c r="H14689" i="1"/>
  <c r="F14689" i="1"/>
  <c r="F14688" i="1"/>
  <c r="F14687" i="1"/>
  <c r="F14686" i="1"/>
  <c r="F14684" i="1"/>
  <c r="F14683" i="1"/>
  <c r="J14682" i="1"/>
  <c r="H14682" i="1"/>
  <c r="F14682" i="1"/>
  <c r="F14681" i="1"/>
  <c r="F14680" i="1"/>
  <c r="F14679" i="1"/>
  <c r="F14677" i="1"/>
  <c r="F14676" i="1"/>
  <c r="J14675" i="1"/>
  <c r="H14675" i="1"/>
  <c r="F14675" i="1"/>
  <c r="F14674" i="1"/>
  <c r="F14673" i="1"/>
  <c r="F14672" i="1"/>
  <c r="F14670" i="1"/>
  <c r="F14669" i="1"/>
  <c r="J14668" i="1"/>
  <c r="H14668" i="1"/>
  <c r="F14668" i="1"/>
  <c r="F14667" i="1"/>
  <c r="F14666" i="1"/>
  <c r="F14665" i="1"/>
  <c r="F14663" i="1"/>
  <c r="F14662" i="1"/>
  <c r="J14661" i="1"/>
  <c r="H14661" i="1"/>
  <c r="F14661" i="1"/>
  <c r="F14660" i="1"/>
  <c r="F14659" i="1"/>
  <c r="F14658" i="1"/>
  <c r="F14656" i="1"/>
  <c r="F14655" i="1"/>
  <c r="J14654" i="1"/>
  <c r="H14654" i="1"/>
  <c r="F14654" i="1"/>
  <c r="F14653" i="1"/>
  <c r="F14652" i="1"/>
  <c r="F14651" i="1"/>
  <c r="E14649" i="1"/>
  <c r="E14646" i="1"/>
  <c r="F14645" i="1"/>
  <c r="E14644" i="1"/>
  <c r="L14636" i="1"/>
  <c r="K14636" i="1"/>
  <c r="E14636" i="1"/>
  <c r="E14630" i="1"/>
  <c r="E14629" i="1"/>
  <c r="F14627" i="1"/>
  <c r="F14626" i="1"/>
  <c r="F14625" i="1"/>
  <c r="F14624" i="1"/>
  <c r="F14621" i="1"/>
  <c r="A14621" i="1"/>
  <c r="A14620" i="1" s="1"/>
  <c r="F14619" i="1"/>
  <c r="F14617" i="1"/>
  <c r="F14615" i="1"/>
  <c r="F14614" i="1"/>
  <c r="F14612" i="1"/>
  <c r="F14610" i="1"/>
  <c r="E14610" i="1"/>
  <c r="F14609" i="1"/>
  <c r="E14609" i="1"/>
  <c r="E14608" i="1"/>
  <c r="L14607" i="1"/>
  <c r="G14605" i="1"/>
  <c r="F14605" i="1"/>
  <c r="E14604" i="1"/>
  <c r="E14603" i="1"/>
  <c r="E14600" i="1"/>
  <c r="G14599" i="1"/>
  <c r="F14599" i="1"/>
  <c r="E14598" i="1"/>
  <c r="E14597" i="1"/>
  <c r="F14595" i="1"/>
  <c r="F14594" i="1"/>
  <c r="F14593" i="1"/>
  <c r="E14592" i="1"/>
  <c r="F14590" i="1"/>
  <c r="E14590" i="1"/>
  <c r="F14589" i="1"/>
  <c r="E14589" i="1"/>
  <c r="E14588" i="1"/>
  <c r="H14586" i="1"/>
  <c r="E14586" i="1"/>
  <c r="E14585" i="1"/>
  <c r="K14583" i="1"/>
  <c r="F14583" i="1"/>
  <c r="K14582" i="1"/>
  <c r="F14582" i="1"/>
  <c r="F14581" i="1"/>
  <c r="F14580" i="1"/>
  <c r="E14579" i="1"/>
  <c r="F14577" i="1"/>
  <c r="F14575" i="1"/>
  <c r="F14573" i="1"/>
  <c r="F14572" i="1"/>
  <c r="J14571" i="1"/>
  <c r="H14571" i="1"/>
  <c r="F14571" i="1"/>
  <c r="F14570" i="1"/>
  <c r="F14569" i="1"/>
  <c r="F14568" i="1"/>
  <c r="F14566" i="1"/>
  <c r="F14565" i="1"/>
  <c r="J14564" i="1"/>
  <c r="H14564" i="1"/>
  <c r="F14564" i="1"/>
  <c r="F14563" i="1"/>
  <c r="F14562" i="1"/>
  <c r="F14561" i="1"/>
  <c r="F14559" i="1"/>
  <c r="F14558" i="1"/>
  <c r="J14557" i="1"/>
  <c r="H14557" i="1"/>
  <c r="F14557" i="1"/>
  <c r="F14556" i="1"/>
  <c r="F14555" i="1"/>
  <c r="F14554" i="1"/>
  <c r="F14552" i="1"/>
  <c r="F14551" i="1"/>
  <c r="J14550" i="1"/>
  <c r="H14550" i="1"/>
  <c r="F14550" i="1"/>
  <c r="F14549" i="1"/>
  <c r="F14548" i="1"/>
  <c r="F14547" i="1"/>
  <c r="F14545" i="1"/>
  <c r="F14544" i="1"/>
  <c r="J14543" i="1"/>
  <c r="H14543" i="1"/>
  <c r="F14543" i="1"/>
  <c r="F14542" i="1"/>
  <c r="F14541" i="1"/>
  <c r="F14540" i="1"/>
  <c r="F14538" i="1"/>
  <c r="F14537" i="1"/>
  <c r="J14536" i="1"/>
  <c r="H14536" i="1"/>
  <c r="F14536" i="1"/>
  <c r="F14535" i="1"/>
  <c r="F14534" i="1"/>
  <c r="F14533" i="1"/>
  <c r="F14531" i="1"/>
  <c r="F14530" i="1"/>
  <c r="J14529" i="1"/>
  <c r="H14529" i="1"/>
  <c r="F14529" i="1"/>
  <c r="F14528" i="1"/>
  <c r="F14527" i="1"/>
  <c r="F14526" i="1"/>
  <c r="E14524" i="1"/>
  <c r="E14521" i="1"/>
  <c r="F14520" i="1"/>
  <c r="E14519" i="1"/>
  <c r="L14511" i="1"/>
  <c r="K14511" i="1"/>
  <c r="E14511" i="1"/>
  <c r="E14505" i="1"/>
  <c r="E14504" i="1"/>
  <c r="F14502" i="1"/>
  <c r="F14501" i="1"/>
  <c r="F14500" i="1"/>
  <c r="F14499" i="1"/>
  <c r="F14496" i="1"/>
  <c r="A14496" i="1"/>
  <c r="A14495" i="1" s="1"/>
  <c r="F14494" i="1"/>
  <c r="F14492" i="1"/>
  <c r="F14490" i="1"/>
  <c r="F14489" i="1"/>
  <c r="F14487" i="1"/>
  <c r="F14485" i="1"/>
  <c r="E14485" i="1"/>
  <c r="F14484" i="1"/>
  <c r="E14484" i="1"/>
  <c r="E14483" i="1"/>
  <c r="L14482" i="1"/>
  <c r="G14480" i="1"/>
  <c r="F14480" i="1"/>
  <c r="E14479" i="1"/>
  <c r="E14478" i="1"/>
  <c r="E14475" i="1"/>
  <c r="G14474" i="1"/>
  <c r="F14474" i="1"/>
  <c r="E14473" i="1"/>
  <c r="E14472" i="1"/>
  <c r="F14470" i="1"/>
  <c r="F14469" i="1"/>
  <c r="F14468" i="1"/>
  <c r="E14467" i="1"/>
  <c r="F14465" i="1"/>
  <c r="E14465" i="1"/>
  <c r="F14464" i="1"/>
  <c r="E14464" i="1"/>
  <c r="E14463" i="1"/>
  <c r="H14461" i="1"/>
  <c r="E14461" i="1"/>
  <c r="E14460" i="1"/>
  <c r="K14458" i="1"/>
  <c r="F14458" i="1"/>
  <c r="K14457" i="1"/>
  <c r="F14457" i="1"/>
  <c r="F14456" i="1"/>
  <c r="F14455" i="1"/>
  <c r="E14454" i="1"/>
  <c r="F14452" i="1"/>
  <c r="F14450" i="1"/>
  <c r="F14448" i="1"/>
  <c r="F14447" i="1"/>
  <c r="J14446" i="1"/>
  <c r="H14446" i="1"/>
  <c r="F14446" i="1"/>
  <c r="F14445" i="1"/>
  <c r="F14444" i="1"/>
  <c r="F14443" i="1"/>
  <c r="F14441" i="1"/>
  <c r="F14440" i="1"/>
  <c r="J14439" i="1"/>
  <c r="H14439" i="1"/>
  <c r="F14439" i="1"/>
  <c r="F14438" i="1"/>
  <c r="F14437" i="1"/>
  <c r="F14436" i="1"/>
  <c r="F14434" i="1"/>
  <c r="F14433" i="1"/>
  <c r="J14432" i="1"/>
  <c r="H14432" i="1"/>
  <c r="F14432" i="1"/>
  <c r="F14431" i="1"/>
  <c r="F14430" i="1"/>
  <c r="F14429" i="1"/>
  <c r="F14427" i="1"/>
  <c r="F14426" i="1"/>
  <c r="J14425" i="1"/>
  <c r="H14425" i="1"/>
  <c r="F14425" i="1"/>
  <c r="F14424" i="1"/>
  <c r="F14423" i="1"/>
  <c r="F14422" i="1"/>
  <c r="F14420" i="1"/>
  <c r="F14419" i="1"/>
  <c r="J14418" i="1"/>
  <c r="H14418" i="1"/>
  <c r="F14418" i="1"/>
  <c r="F14417" i="1"/>
  <c r="F14416" i="1"/>
  <c r="F14415" i="1"/>
  <c r="F14413" i="1"/>
  <c r="F14412" i="1"/>
  <c r="J14411" i="1"/>
  <c r="H14411" i="1"/>
  <c r="F14411" i="1"/>
  <c r="F14410" i="1"/>
  <c r="F14409" i="1"/>
  <c r="F14408" i="1"/>
  <c r="F14406" i="1"/>
  <c r="F14405" i="1"/>
  <c r="J14404" i="1"/>
  <c r="H14404" i="1"/>
  <c r="F14404" i="1"/>
  <c r="F14403" i="1"/>
  <c r="F14402" i="1"/>
  <c r="F14401" i="1"/>
  <c r="E14399" i="1"/>
  <c r="E14396" i="1"/>
  <c r="F14395" i="1"/>
  <c r="E14394" i="1"/>
  <c r="L14386" i="1"/>
  <c r="K14386" i="1"/>
  <c r="E14386" i="1"/>
  <c r="E14380" i="1"/>
  <c r="E14379" i="1"/>
  <c r="F14377" i="1"/>
  <c r="F14376" i="1"/>
  <c r="F14375" i="1"/>
  <c r="F14374" i="1"/>
  <c r="F14371" i="1"/>
  <c r="A14371" i="1"/>
  <c r="A14370" i="1" s="1"/>
  <c r="F14369" i="1"/>
  <c r="F14367" i="1"/>
  <c r="F14365" i="1"/>
  <c r="F14364" i="1"/>
  <c r="F14362" i="1"/>
  <c r="F14360" i="1"/>
  <c r="E14360" i="1"/>
  <c r="F14359" i="1"/>
  <c r="E14359" i="1"/>
  <c r="E14358" i="1"/>
  <c r="L14357" i="1"/>
  <c r="G14355" i="1"/>
  <c r="F14355" i="1"/>
  <c r="E14354" i="1"/>
  <c r="E14353" i="1"/>
  <c r="E14350" i="1"/>
  <c r="G14349" i="1"/>
  <c r="F14349" i="1"/>
  <c r="E14348" i="1"/>
  <c r="E14347" i="1"/>
  <c r="F14345" i="1"/>
  <c r="F14344" i="1"/>
  <c r="F14343" i="1"/>
  <c r="E14342" i="1"/>
  <c r="F14340" i="1"/>
  <c r="E14340" i="1"/>
  <c r="F14339" i="1"/>
  <c r="E14339" i="1"/>
  <c r="E14338" i="1"/>
  <c r="H14336" i="1"/>
  <c r="E14336" i="1"/>
  <c r="E14335" i="1"/>
  <c r="K14333" i="1"/>
  <c r="F14333" i="1"/>
  <c r="K14332" i="1"/>
  <c r="F14332" i="1"/>
  <c r="F14331" i="1"/>
  <c r="F14330" i="1"/>
  <c r="E14329" i="1"/>
  <c r="F14327" i="1"/>
  <c r="F14325" i="1"/>
  <c r="F14323" i="1"/>
  <c r="F14322" i="1"/>
  <c r="J14321" i="1"/>
  <c r="H14321" i="1"/>
  <c r="F14321" i="1"/>
  <c r="F14320" i="1"/>
  <c r="F14319" i="1"/>
  <c r="F14318" i="1"/>
  <c r="F14316" i="1"/>
  <c r="F14315" i="1"/>
  <c r="J14314" i="1"/>
  <c r="H14314" i="1"/>
  <c r="F14314" i="1"/>
  <c r="F14313" i="1"/>
  <c r="F14312" i="1"/>
  <c r="F14311" i="1"/>
  <c r="F14309" i="1"/>
  <c r="F14308" i="1"/>
  <c r="J14307" i="1"/>
  <c r="H14307" i="1"/>
  <c r="F14307" i="1"/>
  <c r="F14306" i="1"/>
  <c r="F14305" i="1"/>
  <c r="F14304" i="1"/>
  <c r="F14302" i="1"/>
  <c r="F14301" i="1"/>
  <c r="J14300" i="1"/>
  <c r="H14300" i="1"/>
  <c r="F14300" i="1"/>
  <c r="F14299" i="1"/>
  <c r="F14298" i="1"/>
  <c r="F14297" i="1"/>
  <c r="F14295" i="1"/>
  <c r="F14294" i="1"/>
  <c r="J14293" i="1"/>
  <c r="H14293" i="1"/>
  <c r="F14293" i="1"/>
  <c r="F14292" i="1"/>
  <c r="F14291" i="1"/>
  <c r="F14290" i="1"/>
  <c r="F14288" i="1"/>
  <c r="F14287" i="1"/>
  <c r="J14286" i="1"/>
  <c r="H14286" i="1"/>
  <c r="F14286" i="1"/>
  <c r="F14285" i="1"/>
  <c r="F14284" i="1"/>
  <c r="F14283" i="1"/>
  <c r="F14281" i="1"/>
  <c r="F14280" i="1"/>
  <c r="J14279" i="1"/>
  <c r="H14279" i="1"/>
  <c r="F14279" i="1"/>
  <c r="F14278" i="1"/>
  <c r="F14277" i="1"/>
  <c r="F14276" i="1"/>
  <c r="E14274" i="1"/>
  <c r="E14271" i="1"/>
  <c r="F14270" i="1"/>
  <c r="E14269" i="1"/>
  <c r="L14261" i="1"/>
  <c r="K14261" i="1"/>
  <c r="E14261" i="1"/>
  <c r="E14255" i="1"/>
  <c r="E14254" i="1"/>
  <c r="F14252" i="1"/>
  <c r="F14251" i="1"/>
  <c r="F14250" i="1"/>
  <c r="F14249" i="1"/>
  <c r="F14246" i="1"/>
  <c r="A14246" i="1"/>
  <c r="A14245" i="1" s="1"/>
  <c r="F14244" i="1"/>
  <c r="F14242" i="1"/>
  <c r="F14240" i="1"/>
  <c r="F14239" i="1"/>
  <c r="F14237" i="1"/>
  <c r="F14235" i="1"/>
  <c r="E14235" i="1"/>
  <c r="F14234" i="1"/>
  <c r="E14234" i="1"/>
  <c r="E14233" i="1"/>
  <c r="L14232" i="1"/>
  <c r="G14230" i="1"/>
  <c r="F14230" i="1"/>
  <c r="E14229" i="1"/>
  <c r="E14228" i="1"/>
  <c r="E14225" i="1"/>
  <c r="G14224" i="1"/>
  <c r="F14224" i="1"/>
  <c r="E14223" i="1"/>
  <c r="E14222" i="1"/>
  <c r="F14220" i="1"/>
  <c r="F14219" i="1"/>
  <c r="F14218" i="1"/>
  <c r="E14217" i="1"/>
  <c r="F14215" i="1"/>
  <c r="E14215" i="1"/>
  <c r="F14214" i="1"/>
  <c r="E14214" i="1"/>
  <c r="E14213" i="1"/>
  <c r="H14211" i="1"/>
  <c r="E14211" i="1"/>
  <c r="E14210" i="1"/>
  <c r="K14208" i="1"/>
  <c r="F14208" i="1"/>
  <c r="K14207" i="1"/>
  <c r="F14207" i="1"/>
  <c r="F14206" i="1"/>
  <c r="F14205" i="1"/>
  <c r="E14204" i="1"/>
  <c r="F14202" i="1"/>
  <c r="F14200" i="1"/>
  <c r="F14198" i="1"/>
  <c r="F14197" i="1"/>
  <c r="J14196" i="1"/>
  <c r="H14196" i="1"/>
  <c r="F14196" i="1"/>
  <c r="F14195" i="1"/>
  <c r="F14194" i="1"/>
  <c r="F14193" i="1"/>
  <c r="F14191" i="1"/>
  <c r="F14190" i="1"/>
  <c r="J14189" i="1"/>
  <c r="H14189" i="1"/>
  <c r="F14189" i="1"/>
  <c r="F14188" i="1"/>
  <c r="F14187" i="1"/>
  <c r="F14186" i="1"/>
  <c r="F14184" i="1"/>
  <c r="F14183" i="1"/>
  <c r="J14182" i="1"/>
  <c r="H14182" i="1"/>
  <c r="F14182" i="1"/>
  <c r="F14181" i="1"/>
  <c r="F14180" i="1"/>
  <c r="F14179" i="1"/>
  <c r="F14177" i="1"/>
  <c r="F14176" i="1"/>
  <c r="J14175" i="1"/>
  <c r="H14175" i="1"/>
  <c r="F14175" i="1"/>
  <c r="F14174" i="1"/>
  <c r="F14173" i="1"/>
  <c r="F14172" i="1"/>
  <c r="F14170" i="1"/>
  <c r="F14169" i="1"/>
  <c r="J14168" i="1"/>
  <c r="H14168" i="1"/>
  <c r="F14168" i="1"/>
  <c r="F14167" i="1"/>
  <c r="F14166" i="1"/>
  <c r="F14165" i="1"/>
  <c r="F14163" i="1"/>
  <c r="F14162" i="1"/>
  <c r="J14161" i="1"/>
  <c r="H14161" i="1"/>
  <c r="F14161" i="1"/>
  <c r="F14160" i="1"/>
  <c r="F14159" i="1"/>
  <c r="F14158" i="1"/>
  <c r="F14156" i="1"/>
  <c r="F14155" i="1"/>
  <c r="J14154" i="1"/>
  <c r="H14154" i="1"/>
  <c r="F14154" i="1"/>
  <c r="F14153" i="1"/>
  <c r="F14152" i="1"/>
  <c r="F14151" i="1"/>
  <c r="E14149" i="1"/>
  <c r="E14146" i="1"/>
  <c r="F14145" i="1"/>
  <c r="E14144" i="1"/>
  <c r="L14136" i="1"/>
  <c r="K14136" i="1"/>
  <c r="E14136" i="1"/>
  <c r="E14130" i="1"/>
  <c r="E14129" i="1"/>
  <c r="F14127" i="1"/>
  <c r="F14126" i="1"/>
  <c r="F14125" i="1"/>
  <c r="F14124" i="1"/>
  <c r="F14121" i="1"/>
  <c r="A14121" i="1"/>
  <c r="A14120" i="1" s="1"/>
  <c r="F14119" i="1"/>
  <c r="F14117" i="1"/>
  <c r="F14115" i="1"/>
  <c r="F14114" i="1"/>
  <c r="F14112" i="1"/>
  <c r="F14110" i="1"/>
  <c r="E14110" i="1"/>
  <c r="F14109" i="1"/>
  <c r="E14109" i="1"/>
  <c r="E14108" i="1"/>
  <c r="L14107" i="1"/>
  <c r="G14105" i="1"/>
  <c r="F14105" i="1"/>
  <c r="E14104" i="1"/>
  <c r="E14103" i="1"/>
  <c r="E14100" i="1"/>
  <c r="G14099" i="1"/>
  <c r="F14099" i="1"/>
  <c r="E14098" i="1"/>
  <c r="E14097" i="1"/>
  <c r="F14095" i="1"/>
  <c r="F14094" i="1"/>
  <c r="F14093" i="1"/>
  <c r="E14092" i="1"/>
  <c r="F14090" i="1"/>
  <c r="E14090" i="1"/>
  <c r="F14089" i="1"/>
  <c r="E14089" i="1"/>
  <c r="E14088" i="1"/>
  <c r="H14086" i="1"/>
  <c r="E14086" i="1"/>
  <c r="E14085" i="1"/>
  <c r="K14083" i="1"/>
  <c r="F14083" i="1"/>
  <c r="K14082" i="1"/>
  <c r="F14082" i="1"/>
  <c r="F14081" i="1"/>
  <c r="F14080" i="1"/>
  <c r="E14079" i="1"/>
  <c r="F14077" i="1"/>
  <c r="F14075" i="1"/>
  <c r="F14073" i="1"/>
  <c r="F14072" i="1"/>
  <c r="J14071" i="1"/>
  <c r="H14071" i="1"/>
  <c r="F14071" i="1"/>
  <c r="F14070" i="1"/>
  <c r="F14069" i="1"/>
  <c r="F14068" i="1"/>
  <c r="F14066" i="1"/>
  <c r="F14065" i="1"/>
  <c r="J14064" i="1"/>
  <c r="H14064" i="1"/>
  <c r="F14064" i="1"/>
  <c r="F14063" i="1"/>
  <c r="F14062" i="1"/>
  <c r="F14061" i="1"/>
  <c r="F14059" i="1"/>
  <c r="F14058" i="1"/>
  <c r="J14057" i="1"/>
  <c r="H14057" i="1"/>
  <c r="F14057" i="1"/>
  <c r="F14056" i="1"/>
  <c r="F14055" i="1"/>
  <c r="F14054" i="1"/>
  <c r="F14052" i="1"/>
  <c r="F14051" i="1"/>
  <c r="J14050" i="1"/>
  <c r="H14050" i="1"/>
  <c r="F14050" i="1"/>
  <c r="F14049" i="1"/>
  <c r="F14048" i="1"/>
  <c r="F14047" i="1"/>
  <c r="F14045" i="1"/>
  <c r="F14044" i="1"/>
  <c r="J14043" i="1"/>
  <c r="H14043" i="1"/>
  <c r="F14043" i="1"/>
  <c r="F14042" i="1"/>
  <c r="F14041" i="1"/>
  <c r="F14040" i="1"/>
  <c r="F14038" i="1"/>
  <c r="F14037" i="1"/>
  <c r="J14036" i="1"/>
  <c r="H14036" i="1"/>
  <c r="F14036" i="1"/>
  <c r="F14035" i="1"/>
  <c r="F14034" i="1"/>
  <c r="F14033" i="1"/>
  <c r="F14031" i="1"/>
  <c r="F14030" i="1"/>
  <c r="J14029" i="1"/>
  <c r="H14029" i="1"/>
  <c r="F14029" i="1"/>
  <c r="F14028" i="1"/>
  <c r="F14027" i="1"/>
  <c r="F14026" i="1"/>
  <c r="E14024" i="1"/>
  <c r="E14021" i="1"/>
  <c r="F14020" i="1"/>
  <c r="E14019" i="1"/>
  <c r="L14011" i="1"/>
  <c r="K14011" i="1"/>
  <c r="E14011" i="1"/>
  <c r="E14005" i="1"/>
  <c r="E14004" i="1"/>
  <c r="F14002" i="1"/>
  <c r="F14001" i="1"/>
  <c r="F14000" i="1"/>
  <c r="F13999" i="1"/>
  <c r="F13996" i="1"/>
  <c r="A13996" i="1"/>
  <c r="A13995" i="1" s="1"/>
  <c r="F13994" i="1"/>
  <c r="F13992" i="1"/>
  <c r="F13990" i="1"/>
  <c r="F13989" i="1"/>
  <c r="F13987" i="1"/>
  <c r="F13985" i="1"/>
  <c r="E13985" i="1"/>
  <c r="F13984" i="1"/>
  <c r="E13984" i="1"/>
  <c r="E13983" i="1"/>
  <c r="L13982" i="1"/>
  <c r="G13980" i="1"/>
  <c r="F13980" i="1"/>
  <c r="E13979" i="1"/>
  <c r="E13978" i="1"/>
  <c r="E13975" i="1"/>
  <c r="G13974" i="1"/>
  <c r="F13974" i="1"/>
  <c r="E13973" i="1"/>
  <c r="E13972" i="1"/>
  <c r="F13970" i="1"/>
  <c r="F13969" i="1"/>
  <c r="F13968" i="1"/>
  <c r="E13967" i="1"/>
  <c r="F13965" i="1"/>
  <c r="E13965" i="1"/>
  <c r="F13964" i="1"/>
  <c r="E13964" i="1"/>
  <c r="E13963" i="1"/>
  <c r="H13961" i="1"/>
  <c r="E13961" i="1"/>
  <c r="E13960" i="1"/>
  <c r="K13958" i="1"/>
  <c r="F13958" i="1"/>
  <c r="K13957" i="1"/>
  <c r="F13957" i="1"/>
  <c r="F13956" i="1"/>
  <c r="F13955" i="1"/>
  <c r="E13954" i="1"/>
  <c r="F13952" i="1"/>
  <c r="F13950" i="1"/>
  <c r="F13948" i="1"/>
  <c r="F13947" i="1"/>
  <c r="J13946" i="1"/>
  <c r="H13946" i="1"/>
  <c r="F13946" i="1"/>
  <c r="F13945" i="1"/>
  <c r="F13944" i="1"/>
  <c r="F13943" i="1"/>
  <c r="F13941" i="1"/>
  <c r="F13940" i="1"/>
  <c r="J13939" i="1"/>
  <c r="H13939" i="1"/>
  <c r="F13939" i="1"/>
  <c r="F13938" i="1"/>
  <c r="F13937" i="1"/>
  <c r="F13936" i="1"/>
  <c r="F13934" i="1"/>
  <c r="F13933" i="1"/>
  <c r="J13932" i="1"/>
  <c r="H13932" i="1"/>
  <c r="F13932" i="1"/>
  <c r="F13931" i="1"/>
  <c r="F13930" i="1"/>
  <c r="F13929" i="1"/>
  <c r="F13927" i="1"/>
  <c r="F13926" i="1"/>
  <c r="J13925" i="1"/>
  <c r="H13925" i="1"/>
  <c r="F13925" i="1"/>
  <c r="F13924" i="1"/>
  <c r="F13923" i="1"/>
  <c r="F13922" i="1"/>
  <c r="F13920" i="1"/>
  <c r="F13919" i="1"/>
  <c r="J13918" i="1"/>
  <c r="H13918" i="1"/>
  <c r="F13918" i="1"/>
  <c r="F13917" i="1"/>
  <c r="F13916" i="1"/>
  <c r="F13915" i="1"/>
  <c r="F13913" i="1"/>
  <c r="F13912" i="1"/>
  <c r="J13911" i="1"/>
  <c r="H13911" i="1"/>
  <c r="F13911" i="1"/>
  <c r="F13910" i="1"/>
  <c r="F13909" i="1"/>
  <c r="F13908" i="1"/>
  <c r="F13906" i="1"/>
  <c r="F13905" i="1"/>
  <c r="J13904" i="1"/>
  <c r="H13904" i="1"/>
  <c r="F13904" i="1"/>
  <c r="F13903" i="1"/>
  <c r="F13902" i="1"/>
  <c r="F13901" i="1"/>
  <c r="E13899" i="1"/>
  <c r="E13896" i="1"/>
  <c r="F13895" i="1"/>
  <c r="E13894" i="1"/>
  <c r="L13886" i="1"/>
  <c r="K13886" i="1"/>
  <c r="E13886" i="1"/>
  <c r="E13880" i="1"/>
  <c r="E13879" i="1"/>
  <c r="F13877" i="1"/>
  <c r="F13876" i="1"/>
  <c r="F13875" i="1"/>
  <c r="F13874" i="1"/>
  <c r="F13871" i="1"/>
  <c r="A13871" i="1"/>
  <c r="A13870" i="1" s="1"/>
  <c r="F13869" i="1"/>
  <c r="F13867" i="1"/>
  <c r="F13865" i="1"/>
  <c r="F13864" i="1"/>
  <c r="F13862" i="1"/>
  <c r="F13860" i="1"/>
  <c r="E13860" i="1"/>
  <c r="F13859" i="1"/>
  <c r="E13859" i="1"/>
  <c r="E13858" i="1"/>
  <c r="L13857" i="1"/>
  <c r="G13855" i="1"/>
  <c r="F13855" i="1"/>
  <c r="E13854" i="1"/>
  <c r="E13853" i="1"/>
  <c r="E13850" i="1"/>
  <c r="G13849" i="1"/>
  <c r="F13849" i="1"/>
  <c r="E13848" i="1"/>
  <c r="E13847" i="1"/>
  <c r="F13845" i="1"/>
  <c r="F13844" i="1"/>
  <c r="F13843" i="1"/>
  <c r="E13842" i="1"/>
  <c r="F13840" i="1"/>
  <c r="E13840" i="1"/>
  <c r="F13839" i="1"/>
  <c r="E13839" i="1"/>
  <c r="E13838" i="1"/>
  <c r="H13836" i="1"/>
  <c r="E13836" i="1"/>
  <c r="E13835" i="1"/>
  <c r="K13833" i="1"/>
  <c r="F13833" i="1"/>
  <c r="K13832" i="1"/>
  <c r="F13832" i="1"/>
  <c r="F13831" i="1"/>
  <c r="F13830" i="1"/>
  <c r="E13829" i="1"/>
  <c r="F13827" i="1"/>
  <c r="F13825" i="1"/>
  <c r="F13823" i="1"/>
  <c r="F13822" i="1"/>
  <c r="J13821" i="1"/>
  <c r="H13821" i="1"/>
  <c r="F13821" i="1"/>
  <c r="F13820" i="1"/>
  <c r="F13819" i="1"/>
  <c r="F13818" i="1"/>
  <c r="F13816" i="1"/>
  <c r="F13815" i="1"/>
  <c r="J13814" i="1"/>
  <c r="H13814" i="1"/>
  <c r="F13814" i="1"/>
  <c r="F13813" i="1"/>
  <c r="F13812" i="1"/>
  <c r="F13811" i="1"/>
  <c r="F13809" i="1"/>
  <c r="F13808" i="1"/>
  <c r="J13807" i="1"/>
  <c r="H13807" i="1"/>
  <c r="F13807" i="1"/>
  <c r="F13806" i="1"/>
  <c r="F13805" i="1"/>
  <c r="F13804" i="1"/>
  <c r="F13802" i="1"/>
  <c r="F13801" i="1"/>
  <c r="J13800" i="1"/>
  <c r="H13800" i="1"/>
  <c r="F13800" i="1"/>
  <c r="F13799" i="1"/>
  <c r="F13798" i="1"/>
  <c r="F13797" i="1"/>
  <c r="F13795" i="1"/>
  <c r="F13794" i="1"/>
  <c r="J13793" i="1"/>
  <c r="H13793" i="1"/>
  <c r="F13793" i="1"/>
  <c r="F13792" i="1"/>
  <c r="F13791" i="1"/>
  <c r="F13790" i="1"/>
  <c r="F13788" i="1"/>
  <c r="F13787" i="1"/>
  <c r="J13786" i="1"/>
  <c r="H13786" i="1"/>
  <c r="F13786" i="1"/>
  <c r="F13785" i="1"/>
  <c r="F13784" i="1"/>
  <c r="F13783" i="1"/>
  <c r="F13781" i="1"/>
  <c r="F13780" i="1"/>
  <c r="J13779" i="1"/>
  <c r="H13779" i="1"/>
  <c r="F13779" i="1"/>
  <c r="F13778" i="1"/>
  <c r="F13777" i="1"/>
  <c r="F13776" i="1"/>
  <c r="E13774" i="1"/>
  <c r="E13771" i="1"/>
  <c r="F13770" i="1"/>
  <c r="E13769" i="1"/>
  <c r="L13761" i="1"/>
  <c r="K13761" i="1"/>
  <c r="E13761" i="1"/>
  <c r="E13755" i="1"/>
  <c r="E13754" i="1"/>
  <c r="F13752" i="1"/>
  <c r="F13751" i="1"/>
  <c r="F13750" i="1"/>
  <c r="F13749" i="1"/>
  <c r="F13746" i="1"/>
  <c r="A13746" i="1"/>
  <c r="A13745" i="1" s="1"/>
  <c r="F13744" i="1"/>
  <c r="F13742" i="1"/>
  <c r="F13740" i="1"/>
  <c r="F13739" i="1"/>
  <c r="F13737" i="1"/>
  <c r="F13735" i="1"/>
  <c r="E13735" i="1"/>
  <c r="F13734" i="1"/>
  <c r="E13734" i="1"/>
  <c r="E13733" i="1"/>
  <c r="L13732" i="1"/>
  <c r="G13730" i="1"/>
  <c r="F13730" i="1"/>
  <c r="E13729" i="1"/>
  <c r="E13728" i="1"/>
  <c r="E13725" i="1"/>
  <c r="G13724" i="1"/>
  <c r="F13724" i="1"/>
  <c r="E13723" i="1"/>
  <c r="E13722" i="1"/>
  <c r="F13720" i="1"/>
  <c r="F13719" i="1"/>
  <c r="F13718" i="1"/>
  <c r="E13717" i="1"/>
  <c r="F13715" i="1"/>
  <c r="E13715" i="1"/>
  <c r="F13714" i="1"/>
  <c r="E13714" i="1"/>
  <c r="E13713" i="1"/>
  <c r="H13711" i="1"/>
  <c r="E13711" i="1"/>
  <c r="E13710" i="1"/>
  <c r="K13708" i="1"/>
  <c r="F13708" i="1"/>
  <c r="K13707" i="1"/>
  <c r="F13707" i="1"/>
  <c r="F13706" i="1"/>
  <c r="F13705" i="1"/>
  <c r="E13704" i="1"/>
  <c r="F13702" i="1"/>
  <c r="F13700" i="1"/>
  <c r="F13698" i="1"/>
  <c r="F13697" i="1"/>
  <c r="J13696" i="1"/>
  <c r="H13696" i="1"/>
  <c r="F13696" i="1"/>
  <c r="F13695" i="1"/>
  <c r="F13694" i="1"/>
  <c r="F13693" i="1"/>
  <c r="F13691" i="1"/>
  <c r="F13690" i="1"/>
  <c r="J13689" i="1"/>
  <c r="H13689" i="1"/>
  <c r="F13689" i="1"/>
  <c r="F13688" i="1"/>
  <c r="F13687" i="1"/>
  <c r="F13686" i="1"/>
  <c r="F13684" i="1"/>
  <c r="F13683" i="1"/>
  <c r="J13682" i="1"/>
  <c r="H13682" i="1"/>
  <c r="F13682" i="1"/>
  <c r="F13681" i="1"/>
  <c r="F13680" i="1"/>
  <c r="F13679" i="1"/>
  <c r="F13677" i="1"/>
  <c r="F13676" i="1"/>
  <c r="J13675" i="1"/>
  <c r="H13675" i="1"/>
  <c r="F13675" i="1"/>
  <c r="F13674" i="1"/>
  <c r="F13673" i="1"/>
  <c r="F13672" i="1"/>
  <c r="F13670" i="1"/>
  <c r="F13669" i="1"/>
  <c r="J13668" i="1"/>
  <c r="H13668" i="1"/>
  <c r="F13668" i="1"/>
  <c r="F13667" i="1"/>
  <c r="F13666" i="1"/>
  <c r="F13665" i="1"/>
  <c r="F13663" i="1"/>
  <c r="F13662" i="1"/>
  <c r="J13661" i="1"/>
  <c r="H13661" i="1"/>
  <c r="F13661" i="1"/>
  <c r="F13660" i="1"/>
  <c r="F13659" i="1"/>
  <c r="F13658" i="1"/>
  <c r="F13656" i="1"/>
  <c r="F13655" i="1"/>
  <c r="J13654" i="1"/>
  <c r="H13654" i="1"/>
  <c r="F13654" i="1"/>
  <c r="F13653" i="1"/>
  <c r="F13652" i="1"/>
  <c r="F13651" i="1"/>
  <c r="E13649" i="1"/>
  <c r="E13646" i="1"/>
  <c r="F13645" i="1"/>
  <c r="E13644" i="1"/>
  <c r="L13636" i="1"/>
  <c r="K13636" i="1"/>
  <c r="E13636" i="1"/>
  <c r="E13630" i="1"/>
  <c r="E13629" i="1"/>
  <c r="F13627" i="1"/>
  <c r="F13626" i="1"/>
  <c r="F13625" i="1"/>
  <c r="F13624" i="1"/>
  <c r="F13621" i="1"/>
  <c r="A13621" i="1"/>
  <c r="A13620" i="1"/>
  <c r="F13619" i="1"/>
  <c r="F13617" i="1"/>
  <c r="F13615" i="1"/>
  <c r="F13614" i="1"/>
  <c r="F13612" i="1"/>
  <c r="F13610" i="1"/>
  <c r="E13610" i="1"/>
  <c r="F13609" i="1"/>
  <c r="E13609" i="1"/>
  <c r="E13608" i="1"/>
  <c r="L13607" i="1"/>
  <c r="G13605" i="1"/>
  <c r="F13605" i="1"/>
  <c r="E13604" i="1"/>
  <c r="E13603" i="1"/>
  <c r="E13600" i="1"/>
  <c r="G13599" i="1"/>
  <c r="F13599" i="1"/>
  <c r="E13598" i="1"/>
  <c r="E13597" i="1"/>
  <c r="F13595" i="1"/>
  <c r="F13594" i="1"/>
  <c r="F13593" i="1"/>
  <c r="E13592" i="1"/>
  <c r="F13590" i="1"/>
  <c r="E13590" i="1"/>
  <c r="F13589" i="1"/>
  <c r="E13589" i="1"/>
  <c r="E13588" i="1"/>
  <c r="H13586" i="1"/>
  <c r="E13586" i="1"/>
  <c r="E13585" i="1"/>
  <c r="K13583" i="1"/>
  <c r="F13583" i="1"/>
  <c r="K13582" i="1"/>
  <c r="F13582" i="1"/>
  <c r="F13581" i="1"/>
  <c r="F13580" i="1"/>
  <c r="E13579" i="1"/>
  <c r="F13577" i="1"/>
  <c r="F13575" i="1"/>
  <c r="F13573" i="1"/>
  <c r="F13572" i="1"/>
  <c r="J13571" i="1"/>
  <c r="H13571" i="1"/>
  <c r="F13571" i="1"/>
  <c r="F13570" i="1"/>
  <c r="F13569" i="1"/>
  <c r="F13568" i="1"/>
  <c r="F13566" i="1"/>
  <c r="F13565" i="1"/>
  <c r="J13564" i="1"/>
  <c r="H13564" i="1"/>
  <c r="F13564" i="1"/>
  <c r="F13563" i="1"/>
  <c r="F13562" i="1"/>
  <c r="F13561" i="1"/>
  <c r="F13559" i="1"/>
  <c r="F13558" i="1"/>
  <c r="J13557" i="1"/>
  <c r="H13557" i="1"/>
  <c r="F13557" i="1"/>
  <c r="F13556" i="1"/>
  <c r="F13555" i="1"/>
  <c r="F13554" i="1"/>
  <c r="F13552" i="1"/>
  <c r="F13551" i="1"/>
  <c r="J13550" i="1"/>
  <c r="H13550" i="1"/>
  <c r="F13550" i="1"/>
  <c r="F13549" i="1"/>
  <c r="F13548" i="1"/>
  <c r="F13547" i="1"/>
  <c r="F13545" i="1"/>
  <c r="F13544" i="1"/>
  <c r="J13543" i="1"/>
  <c r="H13543" i="1"/>
  <c r="F13543" i="1"/>
  <c r="F13542" i="1"/>
  <c r="F13541" i="1"/>
  <c r="F13540" i="1"/>
  <c r="F13538" i="1"/>
  <c r="F13537" i="1"/>
  <c r="J13536" i="1"/>
  <c r="H13536" i="1"/>
  <c r="F13536" i="1"/>
  <c r="F13535" i="1"/>
  <c r="F13534" i="1"/>
  <c r="F13533" i="1"/>
  <c r="F13531" i="1"/>
  <c r="F13530" i="1"/>
  <c r="J13529" i="1"/>
  <c r="H13529" i="1"/>
  <c r="F13529" i="1"/>
  <c r="F13528" i="1"/>
  <c r="F13527" i="1"/>
  <c r="F13526" i="1"/>
  <c r="E13524" i="1"/>
  <c r="E13521" i="1"/>
  <c r="F13520" i="1"/>
  <c r="E13519" i="1"/>
  <c r="L13511" i="1"/>
  <c r="K13511" i="1"/>
  <c r="E13511" i="1"/>
  <c r="E13505" i="1"/>
  <c r="E13504" i="1"/>
  <c r="F13502" i="1"/>
  <c r="F13501" i="1"/>
  <c r="F13500" i="1"/>
  <c r="F13499" i="1"/>
  <c r="F13496" i="1"/>
  <c r="A13496" i="1"/>
  <c r="A13495" i="1" s="1"/>
  <c r="F13494" i="1"/>
  <c r="F13492" i="1"/>
  <c r="F13490" i="1"/>
  <c r="F13489" i="1"/>
  <c r="F13487" i="1"/>
  <c r="F13485" i="1"/>
  <c r="E13485" i="1"/>
  <c r="F13484" i="1"/>
  <c r="E13484" i="1"/>
  <c r="E13483" i="1"/>
  <c r="L13482" i="1"/>
  <c r="G13480" i="1"/>
  <c r="F13480" i="1"/>
  <c r="E13479" i="1"/>
  <c r="E13478" i="1"/>
  <c r="E13475" i="1"/>
  <c r="G13474" i="1"/>
  <c r="F13474" i="1"/>
  <c r="E13473" i="1"/>
  <c r="E13472" i="1"/>
  <c r="F13470" i="1"/>
  <c r="F13469" i="1"/>
  <c r="F13468" i="1"/>
  <c r="E13467" i="1"/>
  <c r="F13465" i="1"/>
  <c r="E13465" i="1"/>
  <c r="F13464" i="1"/>
  <c r="E13464" i="1"/>
  <c r="E13463" i="1"/>
  <c r="H13461" i="1"/>
  <c r="E13461" i="1"/>
  <c r="E13460" i="1"/>
  <c r="K13458" i="1"/>
  <c r="F13458" i="1"/>
  <c r="K13457" i="1"/>
  <c r="F13457" i="1"/>
  <c r="F13456" i="1"/>
  <c r="F13455" i="1"/>
  <c r="E13454" i="1"/>
  <c r="F13452" i="1"/>
  <c r="F13450" i="1"/>
  <c r="F13448" i="1"/>
  <c r="F13447" i="1"/>
  <c r="J13446" i="1"/>
  <c r="H13446" i="1"/>
  <c r="F13446" i="1"/>
  <c r="F13445" i="1"/>
  <c r="F13444" i="1"/>
  <c r="F13443" i="1"/>
  <c r="F13441" i="1"/>
  <c r="F13440" i="1"/>
  <c r="J13439" i="1"/>
  <c r="H13439" i="1"/>
  <c r="F13439" i="1"/>
  <c r="F13438" i="1"/>
  <c r="F13437" i="1"/>
  <c r="F13436" i="1"/>
  <c r="F13434" i="1"/>
  <c r="F13433" i="1"/>
  <c r="J13432" i="1"/>
  <c r="H13432" i="1"/>
  <c r="F13432" i="1"/>
  <c r="F13431" i="1"/>
  <c r="F13430" i="1"/>
  <c r="F13429" i="1"/>
  <c r="F13427" i="1"/>
  <c r="F13426" i="1"/>
  <c r="J13425" i="1"/>
  <c r="H13425" i="1"/>
  <c r="F13425" i="1"/>
  <c r="F13424" i="1"/>
  <c r="F13423" i="1"/>
  <c r="F13422" i="1"/>
  <c r="F13420" i="1"/>
  <c r="F13419" i="1"/>
  <c r="J13418" i="1"/>
  <c r="H13418" i="1"/>
  <c r="F13418" i="1"/>
  <c r="F13417" i="1"/>
  <c r="F13416" i="1"/>
  <c r="F13415" i="1"/>
  <c r="F13413" i="1"/>
  <c r="F13412" i="1"/>
  <c r="J13411" i="1"/>
  <c r="H13411" i="1"/>
  <c r="F13411" i="1"/>
  <c r="F13410" i="1"/>
  <c r="F13409" i="1"/>
  <c r="F13408" i="1"/>
  <c r="F13406" i="1"/>
  <c r="F13405" i="1"/>
  <c r="J13404" i="1"/>
  <c r="H13404" i="1"/>
  <c r="F13404" i="1"/>
  <c r="F13403" i="1"/>
  <c r="F13402" i="1"/>
  <c r="F13401" i="1"/>
  <c r="E13399" i="1"/>
  <c r="E13396" i="1"/>
  <c r="F13395" i="1"/>
  <c r="E13394" i="1"/>
  <c r="L13386" i="1"/>
  <c r="K13386" i="1"/>
  <c r="E13386" i="1"/>
  <c r="E13380" i="1"/>
  <c r="E13379" i="1"/>
  <c r="F13377" i="1"/>
  <c r="F13376" i="1"/>
  <c r="F13375" i="1"/>
  <c r="F13374" i="1"/>
  <c r="F13371" i="1"/>
  <c r="A13371" i="1"/>
  <c r="A13370" i="1" s="1"/>
  <c r="F13369" i="1"/>
  <c r="F13367" i="1"/>
  <c r="F13365" i="1"/>
  <c r="F13364" i="1"/>
  <c r="F13362" i="1"/>
  <c r="F13360" i="1"/>
  <c r="E13360" i="1"/>
  <c r="F13359" i="1"/>
  <c r="E13359" i="1"/>
  <c r="E13358" i="1"/>
  <c r="L13357" i="1"/>
  <c r="G13355" i="1"/>
  <c r="F13355" i="1"/>
  <c r="E13354" i="1"/>
  <c r="E13353" i="1"/>
  <c r="E13350" i="1"/>
  <c r="G13349" i="1"/>
  <c r="F13349" i="1"/>
  <c r="E13348" i="1"/>
  <c r="E13347" i="1"/>
  <c r="F13345" i="1"/>
  <c r="F13344" i="1"/>
  <c r="F13343" i="1"/>
  <c r="E13342" i="1"/>
  <c r="F13340" i="1"/>
  <c r="E13340" i="1"/>
  <c r="F13339" i="1"/>
  <c r="E13339" i="1"/>
  <c r="E13338" i="1"/>
  <c r="H13336" i="1"/>
  <c r="E13336" i="1"/>
  <c r="E13335" i="1"/>
  <c r="K13333" i="1"/>
  <c r="F13333" i="1"/>
  <c r="K13332" i="1"/>
  <c r="F13332" i="1"/>
  <c r="F13331" i="1"/>
  <c r="F13330" i="1"/>
  <c r="E13329" i="1"/>
  <c r="F13327" i="1"/>
  <c r="F13325" i="1"/>
  <c r="F13323" i="1"/>
  <c r="F13322" i="1"/>
  <c r="J13321" i="1"/>
  <c r="H13321" i="1"/>
  <c r="F13321" i="1"/>
  <c r="F13320" i="1"/>
  <c r="F13319" i="1"/>
  <c r="F13318" i="1"/>
  <c r="F13316" i="1"/>
  <c r="F13315" i="1"/>
  <c r="J13314" i="1"/>
  <c r="H13314" i="1"/>
  <c r="F13314" i="1"/>
  <c r="F13313" i="1"/>
  <c r="F13312" i="1"/>
  <c r="F13311" i="1"/>
  <c r="F13309" i="1"/>
  <c r="F13308" i="1"/>
  <c r="J13307" i="1"/>
  <c r="H13307" i="1"/>
  <c r="F13307" i="1"/>
  <c r="F13306" i="1"/>
  <c r="F13305" i="1"/>
  <c r="F13304" i="1"/>
  <c r="F13302" i="1"/>
  <c r="F13301" i="1"/>
  <c r="J13300" i="1"/>
  <c r="H13300" i="1"/>
  <c r="F13300" i="1"/>
  <c r="F13299" i="1"/>
  <c r="F13298" i="1"/>
  <c r="F13297" i="1"/>
  <c r="F13295" i="1"/>
  <c r="F13294" i="1"/>
  <c r="J13293" i="1"/>
  <c r="H13293" i="1"/>
  <c r="F13293" i="1"/>
  <c r="F13292" i="1"/>
  <c r="F13291" i="1"/>
  <c r="F13290" i="1"/>
  <c r="F13288" i="1"/>
  <c r="F13287" i="1"/>
  <c r="J13286" i="1"/>
  <c r="H13286" i="1"/>
  <c r="F13286" i="1"/>
  <c r="F13285" i="1"/>
  <c r="F13284" i="1"/>
  <c r="F13283" i="1"/>
  <c r="F13281" i="1"/>
  <c r="F13280" i="1"/>
  <c r="J13279" i="1"/>
  <c r="H13279" i="1"/>
  <c r="F13279" i="1"/>
  <c r="F13278" i="1"/>
  <c r="F13277" i="1"/>
  <c r="F13276" i="1"/>
  <c r="E13274" i="1"/>
  <c r="E13271" i="1"/>
  <c r="F13270" i="1"/>
  <c r="E13269" i="1"/>
  <c r="L13261" i="1"/>
  <c r="K13261" i="1"/>
  <c r="E13261" i="1"/>
  <c r="E13255" i="1"/>
  <c r="E13254" i="1"/>
  <c r="F13252" i="1"/>
  <c r="F13251" i="1"/>
  <c r="F13250" i="1"/>
  <c r="F13249" i="1"/>
  <c r="F13246" i="1"/>
  <c r="A13246" i="1"/>
  <c r="A13245" i="1" s="1"/>
  <c r="F13244" i="1"/>
  <c r="F13242" i="1"/>
  <c r="F13240" i="1"/>
  <c r="F13239" i="1"/>
  <c r="F13237" i="1"/>
  <c r="F13235" i="1"/>
  <c r="E13235" i="1"/>
  <c r="F13234" i="1"/>
  <c r="E13234" i="1"/>
  <c r="E13233" i="1"/>
  <c r="L13232" i="1"/>
  <c r="G13230" i="1"/>
  <c r="F13230" i="1"/>
  <c r="E13229" i="1"/>
  <c r="E13228" i="1"/>
  <c r="E13225" i="1"/>
  <c r="G13224" i="1"/>
  <c r="F13224" i="1"/>
  <c r="E13223" i="1"/>
  <c r="E13222" i="1"/>
  <c r="F13220" i="1"/>
  <c r="F13219" i="1"/>
  <c r="F13218" i="1"/>
  <c r="E13217" i="1"/>
  <c r="F13215" i="1"/>
  <c r="E13215" i="1"/>
  <c r="F13214" i="1"/>
  <c r="E13214" i="1"/>
  <c r="E13213" i="1"/>
  <c r="H13211" i="1"/>
  <c r="E13211" i="1"/>
  <c r="E13210" i="1"/>
  <c r="K13208" i="1"/>
  <c r="F13208" i="1"/>
  <c r="K13207" i="1"/>
  <c r="F13207" i="1"/>
  <c r="F13206" i="1"/>
  <c r="F13205" i="1"/>
  <c r="E13204" i="1"/>
  <c r="F13202" i="1"/>
  <c r="F13200" i="1"/>
  <c r="F13198" i="1"/>
  <c r="F13197" i="1"/>
  <c r="J13196" i="1"/>
  <c r="H13196" i="1"/>
  <c r="F13196" i="1"/>
  <c r="F13195" i="1"/>
  <c r="F13194" i="1"/>
  <c r="F13193" i="1"/>
  <c r="F13191" i="1"/>
  <c r="F13190" i="1"/>
  <c r="J13189" i="1"/>
  <c r="H13189" i="1"/>
  <c r="F13189" i="1"/>
  <c r="F13188" i="1"/>
  <c r="F13187" i="1"/>
  <c r="F13186" i="1"/>
  <c r="F13184" i="1"/>
  <c r="F13183" i="1"/>
  <c r="J13182" i="1"/>
  <c r="H13182" i="1"/>
  <c r="F13182" i="1"/>
  <c r="F13181" i="1"/>
  <c r="F13180" i="1"/>
  <c r="F13179" i="1"/>
  <c r="F13177" i="1"/>
  <c r="F13176" i="1"/>
  <c r="J13175" i="1"/>
  <c r="H13175" i="1"/>
  <c r="F13175" i="1"/>
  <c r="F13174" i="1"/>
  <c r="F13173" i="1"/>
  <c r="F13172" i="1"/>
  <c r="F13170" i="1"/>
  <c r="F13169" i="1"/>
  <c r="J13168" i="1"/>
  <c r="H13168" i="1"/>
  <c r="F13168" i="1"/>
  <c r="F13167" i="1"/>
  <c r="F13166" i="1"/>
  <c r="F13165" i="1"/>
  <c r="F13163" i="1"/>
  <c r="F13162" i="1"/>
  <c r="J13161" i="1"/>
  <c r="H13161" i="1"/>
  <c r="F13161" i="1"/>
  <c r="F13160" i="1"/>
  <c r="F13159" i="1"/>
  <c r="F13158" i="1"/>
  <c r="F13156" i="1"/>
  <c r="F13155" i="1"/>
  <c r="J13154" i="1"/>
  <c r="H13154" i="1"/>
  <c r="F13154" i="1"/>
  <c r="F13153" i="1"/>
  <c r="F13152" i="1"/>
  <c r="F13151" i="1"/>
  <c r="E13149" i="1"/>
  <c r="E13146" i="1"/>
  <c r="F13145" i="1"/>
  <c r="E13144" i="1"/>
  <c r="L13136" i="1"/>
  <c r="K13136" i="1"/>
  <c r="E13136" i="1"/>
  <c r="E13130" i="1"/>
  <c r="E13129" i="1"/>
  <c r="F13127" i="1"/>
  <c r="F13126" i="1"/>
  <c r="F13125" i="1"/>
  <c r="F13124" i="1"/>
  <c r="F13121" i="1"/>
  <c r="A13121" i="1"/>
  <c r="A13120" i="1" s="1"/>
  <c r="F13119" i="1"/>
  <c r="F13117" i="1"/>
  <c r="F13115" i="1"/>
  <c r="F13114" i="1"/>
  <c r="F13112" i="1"/>
  <c r="F13110" i="1"/>
  <c r="E13110" i="1"/>
  <c r="F13109" i="1"/>
  <c r="E13109" i="1"/>
  <c r="E13108" i="1"/>
  <c r="L13107" i="1"/>
  <c r="G13105" i="1"/>
  <c r="F13105" i="1"/>
  <c r="E13104" i="1"/>
  <c r="E13103" i="1"/>
  <c r="E13100" i="1"/>
  <c r="G13099" i="1"/>
  <c r="F13099" i="1"/>
  <c r="E13098" i="1"/>
  <c r="E13097" i="1"/>
  <c r="F13095" i="1"/>
  <c r="F13094" i="1"/>
  <c r="F13093" i="1"/>
  <c r="E13092" i="1"/>
  <c r="F13090" i="1"/>
  <c r="E13090" i="1"/>
  <c r="F13089" i="1"/>
  <c r="E13089" i="1"/>
  <c r="E13088" i="1"/>
  <c r="H13086" i="1"/>
  <c r="E13086" i="1"/>
  <c r="E13085" i="1"/>
  <c r="K13083" i="1"/>
  <c r="F13083" i="1"/>
  <c r="K13082" i="1"/>
  <c r="F13082" i="1"/>
  <c r="F13081" i="1"/>
  <c r="F13080" i="1"/>
  <c r="E13079" i="1"/>
  <c r="F13077" i="1"/>
  <c r="F13075" i="1"/>
  <c r="F13073" i="1"/>
  <c r="F13072" i="1"/>
  <c r="J13071" i="1"/>
  <c r="H13071" i="1"/>
  <c r="F13071" i="1"/>
  <c r="F13070" i="1"/>
  <c r="F13069" i="1"/>
  <c r="F13068" i="1"/>
  <c r="F13066" i="1"/>
  <c r="F13065" i="1"/>
  <c r="J13064" i="1"/>
  <c r="H13064" i="1"/>
  <c r="F13064" i="1"/>
  <c r="F13063" i="1"/>
  <c r="F13062" i="1"/>
  <c r="F13061" i="1"/>
  <c r="F13059" i="1"/>
  <c r="F13058" i="1"/>
  <c r="J13057" i="1"/>
  <c r="H13057" i="1"/>
  <c r="F13057" i="1"/>
  <c r="F13056" i="1"/>
  <c r="F13055" i="1"/>
  <c r="F13054" i="1"/>
  <c r="F13052" i="1"/>
  <c r="F13051" i="1"/>
  <c r="J13050" i="1"/>
  <c r="H13050" i="1"/>
  <c r="F13050" i="1"/>
  <c r="F13049" i="1"/>
  <c r="F13048" i="1"/>
  <c r="F13047" i="1"/>
  <c r="F13045" i="1"/>
  <c r="F13044" i="1"/>
  <c r="J13043" i="1"/>
  <c r="H13043" i="1"/>
  <c r="F13043" i="1"/>
  <c r="F13042" i="1"/>
  <c r="F13041" i="1"/>
  <c r="F13040" i="1"/>
  <c r="F13038" i="1"/>
  <c r="F13037" i="1"/>
  <c r="J13036" i="1"/>
  <c r="H13036" i="1"/>
  <c r="F13036" i="1"/>
  <c r="F13035" i="1"/>
  <c r="F13034" i="1"/>
  <c r="F13033" i="1"/>
  <c r="F13031" i="1"/>
  <c r="F13030" i="1"/>
  <c r="J13029" i="1"/>
  <c r="H13029" i="1"/>
  <c r="F13029" i="1"/>
  <c r="F13028" i="1"/>
  <c r="F13027" i="1"/>
  <c r="F13026" i="1"/>
  <c r="E13024" i="1"/>
  <c r="E13021" i="1"/>
  <c r="F13020" i="1"/>
  <c r="E13019" i="1"/>
  <c r="L13011" i="1"/>
  <c r="K13011" i="1"/>
  <c r="E13011" i="1"/>
  <c r="E13005" i="1"/>
  <c r="E13004" i="1"/>
  <c r="F13002" i="1"/>
  <c r="F13001" i="1"/>
  <c r="F13000" i="1"/>
  <c r="F12999" i="1"/>
  <c r="F12996" i="1"/>
  <c r="A12996" i="1"/>
  <c r="A12995" i="1" s="1"/>
  <c r="F12994" i="1"/>
  <c r="F12992" i="1"/>
  <c r="F12990" i="1"/>
  <c r="F12989" i="1"/>
  <c r="F12987" i="1"/>
  <c r="F12985" i="1"/>
  <c r="E12985" i="1"/>
  <c r="F12984" i="1"/>
  <c r="E12984" i="1"/>
  <c r="E12983" i="1"/>
  <c r="L12982" i="1"/>
  <c r="G12980" i="1"/>
  <c r="F12980" i="1"/>
  <c r="E12979" i="1"/>
  <c r="E12978" i="1"/>
  <c r="E12975" i="1"/>
  <c r="G12974" i="1"/>
  <c r="F12974" i="1"/>
  <c r="E12973" i="1"/>
  <c r="E12972" i="1"/>
  <c r="F12970" i="1"/>
  <c r="F12969" i="1"/>
  <c r="F12968" i="1"/>
  <c r="E12967" i="1"/>
  <c r="F12965" i="1"/>
  <c r="E12965" i="1"/>
  <c r="F12964" i="1"/>
  <c r="E12964" i="1"/>
  <c r="E12963" i="1"/>
  <c r="H12961" i="1"/>
  <c r="E12961" i="1"/>
  <c r="E12960" i="1"/>
  <c r="K12958" i="1"/>
  <c r="F12958" i="1"/>
  <c r="K12957" i="1"/>
  <c r="F12957" i="1"/>
  <c r="F12956" i="1"/>
  <c r="F12955" i="1"/>
  <c r="E12954" i="1"/>
  <c r="F12952" i="1"/>
  <c r="F12950" i="1"/>
  <c r="F12948" i="1"/>
  <c r="F12947" i="1"/>
  <c r="J12946" i="1"/>
  <c r="H12946" i="1"/>
  <c r="F12946" i="1"/>
  <c r="F12945" i="1"/>
  <c r="F12944" i="1"/>
  <c r="F12943" i="1"/>
  <c r="F12941" i="1"/>
  <c r="F12940" i="1"/>
  <c r="J12939" i="1"/>
  <c r="H12939" i="1"/>
  <c r="F12939" i="1"/>
  <c r="F12938" i="1"/>
  <c r="F12937" i="1"/>
  <c r="F12936" i="1"/>
  <c r="F12934" i="1"/>
  <c r="F12933" i="1"/>
  <c r="J12932" i="1"/>
  <c r="H12932" i="1"/>
  <c r="F12932" i="1"/>
  <c r="F12931" i="1"/>
  <c r="F12930" i="1"/>
  <c r="F12929" i="1"/>
  <c r="F12927" i="1"/>
  <c r="F12926" i="1"/>
  <c r="J12925" i="1"/>
  <c r="H12925" i="1"/>
  <c r="F12925" i="1"/>
  <c r="F12924" i="1"/>
  <c r="F12923" i="1"/>
  <c r="F12922" i="1"/>
  <c r="F12920" i="1"/>
  <c r="F12919" i="1"/>
  <c r="J12918" i="1"/>
  <c r="H12918" i="1"/>
  <c r="F12918" i="1"/>
  <c r="F12917" i="1"/>
  <c r="F12916" i="1"/>
  <c r="F12915" i="1"/>
  <c r="F12913" i="1"/>
  <c r="F12912" i="1"/>
  <c r="J12911" i="1"/>
  <c r="H12911" i="1"/>
  <c r="F12911" i="1"/>
  <c r="F12910" i="1"/>
  <c r="F12909" i="1"/>
  <c r="F12908" i="1"/>
  <c r="F12906" i="1"/>
  <c r="F12905" i="1"/>
  <c r="J12904" i="1"/>
  <c r="H12904" i="1"/>
  <c r="F12904" i="1"/>
  <c r="F12903" i="1"/>
  <c r="F12902" i="1"/>
  <c r="F12901" i="1"/>
  <c r="E12899" i="1"/>
  <c r="E12896" i="1"/>
  <c r="F12895" i="1"/>
  <c r="E12894" i="1"/>
  <c r="L12886" i="1"/>
  <c r="K12886" i="1"/>
  <c r="E12886" i="1"/>
  <c r="E12880" i="1"/>
  <c r="E12879" i="1"/>
  <c r="F12877" i="1"/>
  <c r="F12876" i="1"/>
  <c r="F12875" i="1"/>
  <c r="F12874" i="1"/>
  <c r="F12871" i="1"/>
  <c r="A12871" i="1"/>
  <c r="A12870" i="1" s="1"/>
  <c r="F12869" i="1"/>
  <c r="F12867" i="1"/>
  <c r="F12865" i="1"/>
  <c r="F12864" i="1"/>
  <c r="F12862" i="1"/>
  <c r="F12860" i="1"/>
  <c r="E12860" i="1"/>
  <c r="F12859" i="1"/>
  <c r="E12859" i="1"/>
  <c r="E12858" i="1"/>
  <c r="L12857" i="1"/>
  <c r="G12855" i="1"/>
  <c r="F12855" i="1"/>
  <c r="E12854" i="1"/>
  <c r="E12853" i="1"/>
  <c r="E12850" i="1"/>
  <c r="G12849" i="1"/>
  <c r="F12849" i="1"/>
  <c r="E12848" i="1"/>
  <c r="E12847" i="1"/>
  <c r="F12845" i="1"/>
  <c r="F12844" i="1"/>
  <c r="F12843" i="1"/>
  <c r="E12842" i="1"/>
  <c r="F12840" i="1"/>
  <c r="E12840" i="1"/>
  <c r="F12839" i="1"/>
  <c r="E12839" i="1"/>
  <c r="E12838" i="1"/>
  <c r="H12836" i="1"/>
  <c r="E12836" i="1"/>
  <c r="E12835" i="1"/>
  <c r="K12833" i="1"/>
  <c r="F12833" i="1"/>
  <c r="K12832" i="1"/>
  <c r="F12832" i="1"/>
  <c r="F12831" i="1"/>
  <c r="F12830" i="1"/>
  <c r="E12829" i="1"/>
  <c r="F12827" i="1"/>
  <c r="F12825" i="1"/>
  <c r="F12823" i="1"/>
  <c r="F12822" i="1"/>
  <c r="J12821" i="1"/>
  <c r="H12821" i="1"/>
  <c r="F12821" i="1"/>
  <c r="F12820" i="1"/>
  <c r="F12819" i="1"/>
  <c r="F12818" i="1"/>
  <c r="F12816" i="1"/>
  <c r="F12815" i="1"/>
  <c r="J12814" i="1"/>
  <c r="H12814" i="1"/>
  <c r="F12814" i="1"/>
  <c r="F12813" i="1"/>
  <c r="F12812" i="1"/>
  <c r="F12811" i="1"/>
  <c r="F12809" i="1"/>
  <c r="F12808" i="1"/>
  <c r="J12807" i="1"/>
  <c r="H12807" i="1"/>
  <c r="F12807" i="1"/>
  <c r="F12806" i="1"/>
  <c r="F12805" i="1"/>
  <c r="F12804" i="1"/>
  <c r="F12802" i="1"/>
  <c r="F12801" i="1"/>
  <c r="J12800" i="1"/>
  <c r="H12800" i="1"/>
  <c r="F12800" i="1"/>
  <c r="F12799" i="1"/>
  <c r="F12798" i="1"/>
  <c r="F12797" i="1"/>
  <c r="F12795" i="1"/>
  <c r="F12794" i="1"/>
  <c r="J12793" i="1"/>
  <c r="H12793" i="1"/>
  <c r="F12793" i="1"/>
  <c r="F12792" i="1"/>
  <c r="F12791" i="1"/>
  <c r="F12790" i="1"/>
  <c r="F12788" i="1"/>
  <c r="F12787" i="1"/>
  <c r="J12786" i="1"/>
  <c r="H12786" i="1"/>
  <c r="F12786" i="1"/>
  <c r="F12785" i="1"/>
  <c r="F12784" i="1"/>
  <c r="F12783" i="1"/>
  <c r="F12781" i="1"/>
  <c r="F12780" i="1"/>
  <c r="J12779" i="1"/>
  <c r="H12779" i="1"/>
  <c r="F12779" i="1"/>
  <c r="F12778" i="1"/>
  <c r="F12777" i="1"/>
  <c r="F12776" i="1"/>
  <c r="E12774" i="1"/>
  <c r="E12771" i="1"/>
  <c r="F12770" i="1"/>
  <c r="E12769" i="1"/>
  <c r="L12761" i="1"/>
  <c r="K12761" i="1"/>
  <c r="E12761" i="1"/>
  <c r="E12755" i="1"/>
  <c r="E12754" i="1"/>
  <c r="F12752" i="1"/>
  <c r="F12751" i="1"/>
  <c r="F12750" i="1"/>
  <c r="F12749" i="1"/>
  <c r="F12746" i="1"/>
  <c r="A12746" i="1"/>
  <c r="A12745" i="1" s="1"/>
  <c r="F12744" i="1"/>
  <c r="F12742" i="1"/>
  <c r="F12740" i="1"/>
  <c r="F12739" i="1"/>
  <c r="F12737" i="1"/>
  <c r="F12735" i="1"/>
  <c r="E12735" i="1"/>
  <c r="F12734" i="1"/>
  <c r="E12734" i="1"/>
  <c r="E12733" i="1"/>
  <c r="L12732" i="1"/>
  <c r="G12730" i="1"/>
  <c r="F12730" i="1"/>
  <c r="E12729" i="1"/>
  <c r="E12728" i="1"/>
  <c r="E12725" i="1"/>
  <c r="G12724" i="1"/>
  <c r="F12724" i="1"/>
  <c r="E12723" i="1"/>
  <c r="E12722" i="1"/>
  <c r="F12720" i="1"/>
  <c r="F12719" i="1"/>
  <c r="F12718" i="1"/>
  <c r="E12717" i="1"/>
  <c r="F12715" i="1"/>
  <c r="E12715" i="1"/>
  <c r="F12714" i="1"/>
  <c r="E12714" i="1"/>
  <c r="E12713" i="1"/>
  <c r="H12711" i="1"/>
  <c r="E12711" i="1"/>
  <c r="E12710" i="1"/>
  <c r="K12708" i="1"/>
  <c r="F12708" i="1"/>
  <c r="K12707" i="1"/>
  <c r="F12707" i="1"/>
  <c r="F12706" i="1"/>
  <c r="F12705" i="1"/>
  <c r="E12704" i="1"/>
  <c r="F12702" i="1"/>
  <c r="F12700" i="1"/>
  <c r="F12698" i="1"/>
  <c r="F12697" i="1"/>
  <c r="J12696" i="1"/>
  <c r="H12696" i="1"/>
  <c r="F12696" i="1"/>
  <c r="F12695" i="1"/>
  <c r="F12694" i="1"/>
  <c r="F12693" i="1"/>
  <c r="F12691" i="1"/>
  <c r="F12690" i="1"/>
  <c r="J12689" i="1"/>
  <c r="H12689" i="1"/>
  <c r="F12689" i="1"/>
  <c r="F12688" i="1"/>
  <c r="F12687" i="1"/>
  <c r="F12686" i="1"/>
  <c r="F12684" i="1"/>
  <c r="F12683" i="1"/>
  <c r="J12682" i="1"/>
  <c r="H12682" i="1"/>
  <c r="F12682" i="1"/>
  <c r="F12681" i="1"/>
  <c r="F12680" i="1"/>
  <c r="F12679" i="1"/>
  <c r="F12677" i="1"/>
  <c r="F12676" i="1"/>
  <c r="J12675" i="1"/>
  <c r="H12675" i="1"/>
  <c r="F12675" i="1"/>
  <c r="F12674" i="1"/>
  <c r="F12673" i="1"/>
  <c r="F12672" i="1"/>
  <c r="F12670" i="1"/>
  <c r="F12669" i="1"/>
  <c r="J12668" i="1"/>
  <c r="H12668" i="1"/>
  <c r="F12668" i="1"/>
  <c r="F12667" i="1"/>
  <c r="F12666" i="1"/>
  <c r="F12665" i="1"/>
  <c r="F12663" i="1"/>
  <c r="F12662" i="1"/>
  <c r="J12661" i="1"/>
  <c r="H12661" i="1"/>
  <c r="F12661" i="1"/>
  <c r="F12660" i="1"/>
  <c r="F12659" i="1"/>
  <c r="F12658" i="1"/>
  <c r="F12656" i="1"/>
  <c r="F12655" i="1"/>
  <c r="J12654" i="1"/>
  <c r="H12654" i="1"/>
  <c r="F12654" i="1"/>
  <c r="F12653" i="1"/>
  <c r="F12652" i="1"/>
  <c r="F12651" i="1"/>
  <c r="E12649" i="1"/>
  <c r="E12646" i="1"/>
  <c r="F12645" i="1"/>
  <c r="E12644" i="1"/>
  <c r="L12636" i="1"/>
  <c r="K12636" i="1"/>
  <c r="E12636" i="1"/>
  <c r="E12630" i="1"/>
  <c r="E12629" i="1"/>
  <c r="F12627" i="1"/>
  <c r="F12626" i="1"/>
  <c r="F12625" i="1"/>
  <c r="F12624" i="1"/>
  <c r="F12621" i="1"/>
  <c r="A12621" i="1"/>
  <c r="A12620" i="1" s="1"/>
  <c r="F12619" i="1"/>
  <c r="F12617" i="1"/>
  <c r="F12615" i="1"/>
  <c r="F12614" i="1"/>
  <c r="F12612" i="1"/>
  <c r="F12610" i="1"/>
  <c r="E12610" i="1"/>
  <c r="F12609" i="1"/>
  <c r="E12609" i="1"/>
  <c r="E12608" i="1"/>
  <c r="L12607" i="1"/>
  <c r="G12605" i="1"/>
  <c r="F12605" i="1"/>
  <c r="E12604" i="1"/>
  <c r="E12603" i="1"/>
  <c r="E12600" i="1"/>
  <c r="G12599" i="1"/>
  <c r="F12599" i="1"/>
  <c r="E12598" i="1"/>
  <c r="E12597" i="1"/>
  <c r="F12595" i="1"/>
  <c r="F12594" i="1"/>
  <c r="F12593" i="1"/>
  <c r="E12592" i="1"/>
  <c r="F12590" i="1"/>
  <c r="E12590" i="1"/>
  <c r="F12589" i="1"/>
  <c r="E12589" i="1"/>
  <c r="E12588" i="1"/>
  <c r="H12586" i="1"/>
  <c r="E12586" i="1"/>
  <c r="E12585" i="1"/>
  <c r="K12583" i="1"/>
  <c r="F12583" i="1"/>
  <c r="K12582" i="1"/>
  <c r="F12582" i="1"/>
  <c r="F12581" i="1"/>
  <c r="F12580" i="1"/>
  <c r="E12579" i="1"/>
  <c r="F12577" i="1"/>
  <c r="F12575" i="1"/>
  <c r="F12573" i="1"/>
  <c r="F12572" i="1"/>
  <c r="J12571" i="1"/>
  <c r="H12571" i="1"/>
  <c r="F12571" i="1"/>
  <c r="F12570" i="1"/>
  <c r="F12569" i="1"/>
  <c r="F12568" i="1"/>
  <c r="F12566" i="1"/>
  <c r="F12565" i="1"/>
  <c r="J12564" i="1"/>
  <c r="H12564" i="1"/>
  <c r="F12564" i="1"/>
  <c r="F12563" i="1"/>
  <c r="F12562" i="1"/>
  <c r="F12561" i="1"/>
  <c r="F12559" i="1"/>
  <c r="F12558" i="1"/>
  <c r="J12557" i="1"/>
  <c r="H12557" i="1"/>
  <c r="F12557" i="1"/>
  <c r="F12556" i="1"/>
  <c r="F12555" i="1"/>
  <c r="F12554" i="1"/>
  <c r="F12552" i="1"/>
  <c r="F12551" i="1"/>
  <c r="J12550" i="1"/>
  <c r="H12550" i="1"/>
  <c r="F12550" i="1"/>
  <c r="F12549" i="1"/>
  <c r="F12548" i="1"/>
  <c r="F12547" i="1"/>
  <c r="F12545" i="1"/>
  <c r="F12544" i="1"/>
  <c r="J12543" i="1"/>
  <c r="H12543" i="1"/>
  <c r="F12543" i="1"/>
  <c r="F12542" i="1"/>
  <c r="F12541" i="1"/>
  <c r="F12540" i="1"/>
  <c r="F12538" i="1"/>
  <c r="F12537" i="1"/>
  <c r="J12536" i="1"/>
  <c r="H12536" i="1"/>
  <c r="F12536" i="1"/>
  <c r="F12535" i="1"/>
  <c r="F12534" i="1"/>
  <c r="F12533" i="1"/>
  <c r="F12531" i="1"/>
  <c r="F12530" i="1"/>
  <c r="J12529" i="1"/>
  <c r="H12529" i="1"/>
  <c r="F12529" i="1"/>
  <c r="F12528" i="1"/>
  <c r="F12527" i="1"/>
  <c r="F12526" i="1"/>
  <c r="E12524" i="1"/>
  <c r="E12521" i="1"/>
  <c r="F12520" i="1"/>
  <c r="E12519" i="1"/>
  <c r="L12511" i="1"/>
  <c r="K12511" i="1"/>
  <c r="E12511" i="1"/>
  <c r="E12505" i="1"/>
  <c r="E12504" i="1"/>
  <c r="F12502" i="1"/>
  <c r="F12501" i="1"/>
  <c r="F12500" i="1"/>
  <c r="F12499" i="1"/>
  <c r="F12496" i="1"/>
  <c r="A12496" i="1"/>
  <c r="A12495" i="1" s="1"/>
  <c r="F12494" i="1"/>
  <c r="F12492" i="1"/>
  <c r="F12490" i="1"/>
  <c r="F12489" i="1"/>
  <c r="F12487" i="1"/>
  <c r="F12485" i="1"/>
  <c r="E12485" i="1"/>
  <c r="F12484" i="1"/>
  <c r="E12484" i="1"/>
  <c r="E12483" i="1"/>
  <c r="L12482" i="1"/>
  <c r="G12480" i="1"/>
  <c r="F12480" i="1"/>
  <c r="E12479" i="1"/>
  <c r="E12478" i="1"/>
  <c r="E12475" i="1"/>
  <c r="G12474" i="1"/>
  <c r="F12474" i="1"/>
  <c r="E12473" i="1"/>
  <c r="E12472" i="1"/>
  <c r="F12470" i="1"/>
  <c r="F12469" i="1"/>
  <c r="F12468" i="1"/>
  <c r="E12467" i="1"/>
  <c r="F12465" i="1"/>
  <c r="E12465" i="1"/>
  <c r="F12464" i="1"/>
  <c r="E12464" i="1"/>
  <c r="E12463" i="1"/>
  <c r="H12461" i="1"/>
  <c r="E12461" i="1"/>
  <c r="E12460" i="1"/>
  <c r="K12458" i="1"/>
  <c r="F12458" i="1"/>
  <c r="K12457" i="1"/>
  <c r="F12457" i="1"/>
  <c r="F12456" i="1"/>
  <c r="F12455" i="1"/>
  <c r="E12454" i="1"/>
  <c r="F12452" i="1"/>
  <c r="F12450" i="1"/>
  <c r="F12448" i="1"/>
  <c r="F12447" i="1"/>
  <c r="J12446" i="1"/>
  <c r="H12446" i="1"/>
  <c r="F12446" i="1"/>
  <c r="F12445" i="1"/>
  <c r="F12444" i="1"/>
  <c r="F12443" i="1"/>
  <c r="F12441" i="1"/>
  <c r="F12440" i="1"/>
  <c r="J12439" i="1"/>
  <c r="H12439" i="1"/>
  <c r="F12439" i="1"/>
  <c r="F12438" i="1"/>
  <c r="F12437" i="1"/>
  <c r="F12436" i="1"/>
  <c r="F12434" i="1"/>
  <c r="F12433" i="1"/>
  <c r="J12432" i="1"/>
  <c r="H12432" i="1"/>
  <c r="F12432" i="1"/>
  <c r="F12431" i="1"/>
  <c r="F12430" i="1"/>
  <c r="F12429" i="1"/>
  <c r="F12427" i="1"/>
  <c r="F12426" i="1"/>
  <c r="J12425" i="1"/>
  <c r="H12425" i="1"/>
  <c r="F12425" i="1"/>
  <c r="F12424" i="1"/>
  <c r="F12423" i="1"/>
  <c r="F12422" i="1"/>
  <c r="F12420" i="1"/>
  <c r="F12419" i="1"/>
  <c r="J12418" i="1"/>
  <c r="H12418" i="1"/>
  <c r="F12418" i="1"/>
  <c r="F12417" i="1"/>
  <c r="F12416" i="1"/>
  <c r="F12415" i="1"/>
  <c r="F12413" i="1"/>
  <c r="F12412" i="1"/>
  <c r="J12411" i="1"/>
  <c r="H12411" i="1"/>
  <c r="F12411" i="1"/>
  <c r="F12410" i="1"/>
  <c r="F12409" i="1"/>
  <c r="F12408" i="1"/>
  <c r="F12406" i="1"/>
  <c r="F12405" i="1"/>
  <c r="J12404" i="1"/>
  <c r="H12404" i="1"/>
  <c r="F12404" i="1"/>
  <c r="F12403" i="1"/>
  <c r="F12402" i="1"/>
  <c r="F12401" i="1"/>
  <c r="E12399" i="1"/>
  <c r="E12396" i="1"/>
  <c r="F12395" i="1"/>
  <c r="E12394" i="1"/>
  <c r="L12386" i="1"/>
  <c r="K12386" i="1"/>
  <c r="E12386" i="1"/>
  <c r="E12380" i="1"/>
  <c r="E12379" i="1"/>
  <c r="F12377" i="1"/>
  <c r="F12376" i="1"/>
  <c r="F12375" i="1"/>
  <c r="F12374" i="1"/>
  <c r="F12371" i="1"/>
  <c r="A12371" i="1"/>
  <c r="A12370" i="1" s="1"/>
  <c r="F12369" i="1"/>
  <c r="F12367" i="1"/>
  <c r="F12365" i="1"/>
  <c r="F12364" i="1"/>
  <c r="F12362" i="1"/>
  <c r="F12360" i="1"/>
  <c r="E12360" i="1"/>
  <c r="F12359" i="1"/>
  <c r="E12359" i="1"/>
  <c r="E12358" i="1"/>
  <c r="L12357" i="1"/>
  <c r="G12355" i="1"/>
  <c r="F12355" i="1"/>
  <c r="E12354" i="1"/>
  <c r="E12353" i="1"/>
  <c r="E12350" i="1"/>
  <c r="G12349" i="1"/>
  <c r="F12349" i="1"/>
  <c r="E12348" i="1"/>
  <c r="E12347" i="1"/>
  <c r="F12345" i="1"/>
  <c r="F12344" i="1"/>
  <c r="F12343" i="1"/>
  <c r="E12342" i="1"/>
  <c r="F12340" i="1"/>
  <c r="E12340" i="1"/>
  <c r="F12339" i="1"/>
  <c r="E12339" i="1"/>
  <c r="E12338" i="1"/>
  <c r="H12336" i="1"/>
  <c r="E12336" i="1"/>
  <c r="E12335" i="1"/>
  <c r="K12333" i="1"/>
  <c r="F12333" i="1"/>
  <c r="K12332" i="1"/>
  <c r="F12332" i="1"/>
  <c r="F12331" i="1"/>
  <c r="F12330" i="1"/>
  <c r="E12329" i="1"/>
  <c r="F12327" i="1"/>
  <c r="F12325" i="1"/>
  <c r="F12323" i="1"/>
  <c r="F12322" i="1"/>
  <c r="J12321" i="1"/>
  <c r="H12321" i="1"/>
  <c r="F12321" i="1"/>
  <c r="F12320" i="1"/>
  <c r="F12319" i="1"/>
  <c r="F12318" i="1"/>
  <c r="F12316" i="1"/>
  <c r="F12315" i="1"/>
  <c r="J12314" i="1"/>
  <c r="H12314" i="1"/>
  <c r="F12314" i="1"/>
  <c r="F12313" i="1"/>
  <c r="F12312" i="1"/>
  <c r="F12311" i="1"/>
  <c r="F12309" i="1"/>
  <c r="F12308" i="1"/>
  <c r="J12307" i="1"/>
  <c r="H12307" i="1"/>
  <c r="F12307" i="1"/>
  <c r="F12306" i="1"/>
  <c r="F12305" i="1"/>
  <c r="F12304" i="1"/>
  <c r="F12302" i="1"/>
  <c r="F12301" i="1"/>
  <c r="J12300" i="1"/>
  <c r="H12300" i="1"/>
  <c r="F12300" i="1"/>
  <c r="F12299" i="1"/>
  <c r="F12298" i="1"/>
  <c r="F12297" i="1"/>
  <c r="F12295" i="1"/>
  <c r="F12294" i="1"/>
  <c r="J12293" i="1"/>
  <c r="H12293" i="1"/>
  <c r="F12293" i="1"/>
  <c r="F12292" i="1"/>
  <c r="F12291" i="1"/>
  <c r="F12290" i="1"/>
  <c r="F12288" i="1"/>
  <c r="F12287" i="1"/>
  <c r="J12286" i="1"/>
  <c r="H12286" i="1"/>
  <c r="F12286" i="1"/>
  <c r="F12285" i="1"/>
  <c r="F12284" i="1"/>
  <c r="F12283" i="1"/>
  <c r="F12281" i="1"/>
  <c r="F12280" i="1"/>
  <c r="J12279" i="1"/>
  <c r="H12279" i="1"/>
  <c r="F12279" i="1"/>
  <c r="F12278" i="1"/>
  <c r="F12277" i="1"/>
  <c r="F12276" i="1"/>
  <c r="E12274" i="1"/>
  <c r="E12271" i="1"/>
  <c r="F12270" i="1"/>
  <c r="E12269" i="1"/>
  <c r="L12261" i="1"/>
  <c r="K12261" i="1"/>
  <c r="E12261" i="1"/>
  <c r="E12255" i="1"/>
  <c r="E12254" i="1"/>
  <c r="F12252" i="1"/>
  <c r="F12251" i="1"/>
  <c r="F12250" i="1"/>
  <c r="F12249" i="1"/>
  <c r="F12246" i="1"/>
  <c r="A12246" i="1"/>
  <c r="A12245" i="1" s="1"/>
  <c r="F12244" i="1"/>
  <c r="F12242" i="1"/>
  <c r="F12240" i="1"/>
  <c r="F12239" i="1"/>
  <c r="F12237" i="1"/>
  <c r="F12235" i="1"/>
  <c r="E12235" i="1"/>
  <c r="F12234" i="1"/>
  <c r="E12234" i="1"/>
  <c r="E12233" i="1"/>
  <c r="L12232" i="1"/>
  <c r="G12230" i="1"/>
  <c r="F12230" i="1"/>
  <c r="E12229" i="1"/>
  <c r="E12228" i="1"/>
  <c r="E12225" i="1"/>
  <c r="G12224" i="1"/>
  <c r="F12224" i="1"/>
  <c r="E12223" i="1"/>
  <c r="E12222" i="1"/>
  <c r="F12220" i="1"/>
  <c r="F12219" i="1"/>
  <c r="F12218" i="1"/>
  <c r="E12217" i="1"/>
  <c r="F12215" i="1"/>
  <c r="E12215" i="1"/>
  <c r="F12214" i="1"/>
  <c r="E12214" i="1"/>
  <c r="E12213" i="1"/>
  <c r="H12211" i="1"/>
  <c r="E12211" i="1"/>
  <c r="E12210" i="1"/>
  <c r="K12208" i="1"/>
  <c r="F12208" i="1"/>
  <c r="K12207" i="1"/>
  <c r="F12207" i="1"/>
  <c r="F12206" i="1"/>
  <c r="F12205" i="1"/>
  <c r="E12204" i="1"/>
  <c r="F12202" i="1"/>
  <c r="F12200" i="1"/>
  <c r="F12198" i="1"/>
  <c r="F12197" i="1"/>
  <c r="J12196" i="1"/>
  <c r="H12196" i="1"/>
  <c r="F12196" i="1"/>
  <c r="F12195" i="1"/>
  <c r="F12194" i="1"/>
  <c r="F12193" i="1"/>
  <c r="F12191" i="1"/>
  <c r="F12190" i="1"/>
  <c r="J12189" i="1"/>
  <c r="H12189" i="1"/>
  <c r="F12189" i="1"/>
  <c r="F12188" i="1"/>
  <c r="F12187" i="1"/>
  <c r="F12186" i="1"/>
  <c r="F12184" i="1"/>
  <c r="F12183" i="1"/>
  <c r="J12182" i="1"/>
  <c r="H12182" i="1"/>
  <c r="F12182" i="1"/>
  <c r="F12181" i="1"/>
  <c r="F12180" i="1"/>
  <c r="F12179" i="1"/>
  <c r="F12177" i="1"/>
  <c r="F12176" i="1"/>
  <c r="J12175" i="1"/>
  <c r="H12175" i="1"/>
  <c r="F12175" i="1"/>
  <c r="F12174" i="1"/>
  <c r="F12173" i="1"/>
  <c r="F12172" i="1"/>
  <c r="F12170" i="1"/>
  <c r="F12169" i="1"/>
  <c r="J12168" i="1"/>
  <c r="H12168" i="1"/>
  <c r="F12168" i="1"/>
  <c r="F12167" i="1"/>
  <c r="F12166" i="1"/>
  <c r="F12165" i="1"/>
  <c r="F12163" i="1"/>
  <c r="F12162" i="1"/>
  <c r="J12161" i="1"/>
  <c r="H12161" i="1"/>
  <c r="F12161" i="1"/>
  <c r="F12160" i="1"/>
  <c r="F12159" i="1"/>
  <c r="F12158" i="1"/>
  <c r="F12156" i="1"/>
  <c r="F12155" i="1"/>
  <c r="J12154" i="1"/>
  <c r="H12154" i="1"/>
  <c r="F12154" i="1"/>
  <c r="F12153" i="1"/>
  <c r="F12152" i="1"/>
  <c r="F12151" i="1"/>
  <c r="E12149" i="1"/>
  <c r="E12146" i="1"/>
  <c r="F12145" i="1"/>
  <c r="E12144" i="1"/>
  <c r="L12136" i="1"/>
  <c r="K12136" i="1"/>
  <c r="E12136" i="1"/>
  <c r="E12130" i="1"/>
  <c r="E12129" i="1"/>
  <c r="F12127" i="1"/>
  <c r="F12126" i="1"/>
  <c r="F12125" i="1"/>
  <c r="F12124" i="1"/>
  <c r="F12121" i="1"/>
  <c r="A12121" i="1"/>
  <c r="A12120" i="1" s="1"/>
  <c r="F12119" i="1"/>
  <c r="F12117" i="1"/>
  <c r="F12115" i="1"/>
  <c r="F12114" i="1"/>
  <c r="F12112" i="1"/>
  <c r="F12110" i="1"/>
  <c r="E12110" i="1"/>
  <c r="F12109" i="1"/>
  <c r="E12109" i="1"/>
  <c r="E12108" i="1"/>
  <c r="L12107" i="1"/>
  <c r="G12105" i="1"/>
  <c r="F12105" i="1"/>
  <c r="E12104" i="1"/>
  <c r="E12103" i="1"/>
  <c r="E12100" i="1"/>
  <c r="G12099" i="1"/>
  <c r="F12099" i="1"/>
  <c r="E12098" i="1"/>
  <c r="E12097" i="1"/>
  <c r="F12095" i="1"/>
  <c r="F12094" i="1"/>
  <c r="F12093" i="1"/>
  <c r="E12092" i="1"/>
  <c r="F12090" i="1"/>
  <c r="E12090" i="1"/>
  <c r="F12089" i="1"/>
  <c r="E12089" i="1"/>
  <c r="E12088" i="1"/>
  <c r="H12086" i="1"/>
  <c r="E12086" i="1"/>
  <c r="E12085" i="1"/>
  <c r="K12083" i="1"/>
  <c r="F12083" i="1"/>
  <c r="K12082" i="1"/>
  <c r="F12082" i="1"/>
  <c r="F12081" i="1"/>
  <c r="F12080" i="1"/>
  <c r="E12079" i="1"/>
  <c r="F12077" i="1"/>
  <c r="F12075" i="1"/>
  <c r="F12073" i="1"/>
  <c r="F12072" i="1"/>
  <c r="J12071" i="1"/>
  <c r="H12071" i="1"/>
  <c r="F12071" i="1"/>
  <c r="F12070" i="1"/>
  <c r="F12069" i="1"/>
  <c r="F12068" i="1"/>
  <c r="F12066" i="1"/>
  <c r="F12065" i="1"/>
  <c r="J12064" i="1"/>
  <c r="H12064" i="1"/>
  <c r="F12064" i="1"/>
  <c r="F12063" i="1"/>
  <c r="F12062" i="1"/>
  <c r="F12061" i="1"/>
  <c r="F12059" i="1"/>
  <c r="F12058" i="1"/>
  <c r="J12057" i="1"/>
  <c r="H12057" i="1"/>
  <c r="F12057" i="1"/>
  <c r="F12056" i="1"/>
  <c r="F12055" i="1"/>
  <c r="F12054" i="1"/>
  <c r="F12052" i="1"/>
  <c r="F12051" i="1"/>
  <c r="J12050" i="1"/>
  <c r="H12050" i="1"/>
  <c r="F12050" i="1"/>
  <c r="F12049" i="1"/>
  <c r="F12048" i="1"/>
  <c r="F12047" i="1"/>
  <c r="F12045" i="1"/>
  <c r="F12044" i="1"/>
  <c r="J12043" i="1"/>
  <c r="H12043" i="1"/>
  <c r="F12043" i="1"/>
  <c r="F12042" i="1"/>
  <c r="F12041" i="1"/>
  <c r="F12040" i="1"/>
  <c r="F12038" i="1"/>
  <c r="F12037" i="1"/>
  <c r="J12036" i="1"/>
  <c r="H12036" i="1"/>
  <c r="F12036" i="1"/>
  <c r="F12035" i="1"/>
  <c r="F12034" i="1"/>
  <c r="F12033" i="1"/>
  <c r="F12031" i="1"/>
  <c r="F12030" i="1"/>
  <c r="J12029" i="1"/>
  <c r="H12029" i="1"/>
  <c r="F12029" i="1"/>
  <c r="F12028" i="1"/>
  <c r="F12027" i="1"/>
  <c r="F12026" i="1"/>
  <c r="E12024" i="1"/>
  <c r="E12021" i="1"/>
  <c r="F12020" i="1"/>
  <c r="E12019" i="1"/>
  <c r="L12011" i="1"/>
  <c r="K12011" i="1"/>
  <c r="E12011" i="1"/>
  <c r="E12005" i="1"/>
  <c r="E12004" i="1"/>
  <c r="F12002" i="1"/>
  <c r="F12001" i="1"/>
  <c r="F12000" i="1"/>
  <c r="F11999" i="1"/>
  <c r="F11996" i="1"/>
  <c r="A11996" i="1"/>
  <c r="A11995" i="1" s="1"/>
  <c r="F11994" i="1"/>
  <c r="F11992" i="1"/>
  <c r="F11990" i="1"/>
  <c r="F11989" i="1"/>
  <c r="F11987" i="1"/>
  <c r="F11985" i="1"/>
  <c r="E11985" i="1"/>
  <c r="F11984" i="1"/>
  <c r="E11984" i="1"/>
  <c r="E11983" i="1"/>
  <c r="L11982" i="1"/>
  <c r="G11980" i="1"/>
  <c r="F11980" i="1"/>
  <c r="E11979" i="1"/>
  <c r="E11978" i="1"/>
  <c r="E11975" i="1"/>
  <c r="G11974" i="1"/>
  <c r="F11974" i="1"/>
  <c r="E11973" i="1"/>
  <c r="E11972" i="1"/>
  <c r="F11970" i="1"/>
  <c r="F11969" i="1"/>
  <c r="F11968" i="1"/>
  <c r="E11967" i="1"/>
  <c r="F11965" i="1"/>
  <c r="E11965" i="1"/>
  <c r="F11964" i="1"/>
  <c r="E11964" i="1"/>
  <c r="E11963" i="1"/>
  <c r="H11961" i="1"/>
  <c r="E11961" i="1"/>
  <c r="E11960" i="1"/>
  <c r="K11958" i="1"/>
  <c r="F11958" i="1"/>
  <c r="K11957" i="1"/>
  <c r="F11957" i="1"/>
  <c r="F11956" i="1"/>
  <c r="F11955" i="1"/>
  <c r="E11954" i="1"/>
  <c r="F11952" i="1"/>
  <c r="F11950" i="1"/>
  <c r="F11948" i="1"/>
  <c r="F11947" i="1"/>
  <c r="J11946" i="1"/>
  <c r="H11946" i="1"/>
  <c r="F11946" i="1"/>
  <c r="F11945" i="1"/>
  <c r="F11944" i="1"/>
  <c r="F11943" i="1"/>
  <c r="F11941" i="1"/>
  <c r="F11940" i="1"/>
  <c r="J11939" i="1"/>
  <c r="H11939" i="1"/>
  <c r="F11939" i="1"/>
  <c r="F11938" i="1"/>
  <c r="F11937" i="1"/>
  <c r="F11936" i="1"/>
  <c r="F11934" i="1"/>
  <c r="F11933" i="1"/>
  <c r="J11932" i="1"/>
  <c r="H11932" i="1"/>
  <c r="F11932" i="1"/>
  <c r="F11931" i="1"/>
  <c r="F11930" i="1"/>
  <c r="F11929" i="1"/>
  <c r="F11927" i="1"/>
  <c r="F11926" i="1"/>
  <c r="J11925" i="1"/>
  <c r="H11925" i="1"/>
  <c r="F11925" i="1"/>
  <c r="F11924" i="1"/>
  <c r="F11923" i="1"/>
  <c r="F11922" i="1"/>
  <c r="F11920" i="1"/>
  <c r="F11919" i="1"/>
  <c r="J11918" i="1"/>
  <c r="H11918" i="1"/>
  <c r="F11918" i="1"/>
  <c r="F11917" i="1"/>
  <c r="F11916" i="1"/>
  <c r="F11915" i="1"/>
  <c r="F11913" i="1"/>
  <c r="F11912" i="1"/>
  <c r="J11911" i="1"/>
  <c r="H11911" i="1"/>
  <c r="F11911" i="1"/>
  <c r="F11910" i="1"/>
  <c r="F11909" i="1"/>
  <c r="F11908" i="1"/>
  <c r="F11906" i="1"/>
  <c r="F11905" i="1"/>
  <c r="J11904" i="1"/>
  <c r="H11904" i="1"/>
  <c r="F11904" i="1"/>
  <c r="F11903" i="1"/>
  <c r="F11902" i="1"/>
  <c r="F11901" i="1"/>
  <c r="E11899" i="1"/>
  <c r="E11896" i="1"/>
  <c r="F11895" i="1"/>
  <c r="E11894" i="1"/>
  <c r="L11886" i="1"/>
  <c r="K11886" i="1"/>
  <c r="E11886" i="1"/>
  <c r="E11880" i="1"/>
  <c r="E11879" i="1"/>
  <c r="F11877" i="1"/>
  <c r="F11876" i="1"/>
  <c r="F11875" i="1"/>
  <c r="F11874" i="1"/>
  <c r="F11871" i="1"/>
  <c r="A11871" i="1"/>
  <c r="A11870" i="1" s="1"/>
  <c r="F11869" i="1"/>
  <c r="F11867" i="1"/>
  <c r="F11865" i="1"/>
  <c r="F11864" i="1"/>
  <c r="F11862" i="1"/>
  <c r="F11860" i="1"/>
  <c r="E11860" i="1"/>
  <c r="F11859" i="1"/>
  <c r="E11859" i="1"/>
  <c r="E11858" i="1"/>
  <c r="L11857" i="1"/>
  <c r="G11855" i="1"/>
  <c r="F11855" i="1"/>
  <c r="E11854" i="1"/>
  <c r="E11853" i="1"/>
  <c r="E11850" i="1"/>
  <c r="G11849" i="1"/>
  <c r="F11849" i="1"/>
  <c r="E11848" i="1"/>
  <c r="E11847" i="1"/>
  <c r="F11845" i="1"/>
  <c r="F11844" i="1"/>
  <c r="F11843" i="1"/>
  <c r="E11842" i="1"/>
  <c r="F11840" i="1"/>
  <c r="E11840" i="1"/>
  <c r="F11839" i="1"/>
  <c r="E11839" i="1"/>
  <c r="E11838" i="1"/>
  <c r="H11836" i="1"/>
  <c r="E11836" i="1"/>
  <c r="E11835" i="1"/>
  <c r="K11833" i="1"/>
  <c r="F11833" i="1"/>
  <c r="K11832" i="1"/>
  <c r="F11832" i="1"/>
  <c r="F11831" i="1"/>
  <c r="F11830" i="1"/>
  <c r="E11829" i="1"/>
  <c r="F11827" i="1"/>
  <c r="F11825" i="1"/>
  <c r="F11823" i="1"/>
  <c r="F11822" i="1"/>
  <c r="J11821" i="1"/>
  <c r="H11821" i="1"/>
  <c r="F11821" i="1"/>
  <c r="F11820" i="1"/>
  <c r="F11819" i="1"/>
  <c r="F11818" i="1"/>
  <c r="F11816" i="1"/>
  <c r="F11815" i="1"/>
  <c r="J11814" i="1"/>
  <c r="H11814" i="1"/>
  <c r="F11814" i="1"/>
  <c r="F11813" i="1"/>
  <c r="F11812" i="1"/>
  <c r="F11811" i="1"/>
  <c r="F11809" i="1"/>
  <c r="F11808" i="1"/>
  <c r="J11807" i="1"/>
  <c r="H11807" i="1"/>
  <c r="F11807" i="1"/>
  <c r="F11806" i="1"/>
  <c r="F11805" i="1"/>
  <c r="F11804" i="1"/>
  <c r="F11802" i="1"/>
  <c r="F11801" i="1"/>
  <c r="J11800" i="1"/>
  <c r="H11800" i="1"/>
  <c r="F11800" i="1"/>
  <c r="F11799" i="1"/>
  <c r="F11798" i="1"/>
  <c r="F11797" i="1"/>
  <c r="F11795" i="1"/>
  <c r="F11794" i="1"/>
  <c r="J11793" i="1"/>
  <c r="H11793" i="1"/>
  <c r="F11793" i="1"/>
  <c r="F11792" i="1"/>
  <c r="F11791" i="1"/>
  <c r="F11790" i="1"/>
  <c r="F11788" i="1"/>
  <c r="F11787" i="1"/>
  <c r="J11786" i="1"/>
  <c r="H11786" i="1"/>
  <c r="F11786" i="1"/>
  <c r="F11785" i="1"/>
  <c r="F11784" i="1"/>
  <c r="F11783" i="1"/>
  <c r="F11781" i="1"/>
  <c r="F11780" i="1"/>
  <c r="J11779" i="1"/>
  <c r="H11779" i="1"/>
  <c r="F11779" i="1"/>
  <c r="F11778" i="1"/>
  <c r="F11777" i="1"/>
  <c r="F11776" i="1"/>
  <c r="E11774" i="1"/>
  <c r="E11771" i="1"/>
  <c r="F11770" i="1"/>
  <c r="E11769" i="1"/>
  <c r="L11761" i="1"/>
  <c r="K11761" i="1"/>
  <c r="E11761" i="1"/>
  <c r="E11755" i="1"/>
  <c r="E11754" i="1"/>
  <c r="F11752" i="1"/>
  <c r="F11751" i="1"/>
  <c r="F11750" i="1"/>
  <c r="F11749" i="1"/>
  <c r="F11746" i="1"/>
  <c r="A11746" i="1"/>
  <c r="A11745" i="1" s="1"/>
  <c r="F11744" i="1"/>
  <c r="F11742" i="1"/>
  <c r="F11740" i="1"/>
  <c r="F11739" i="1"/>
  <c r="F11737" i="1"/>
  <c r="F11735" i="1"/>
  <c r="E11735" i="1"/>
  <c r="F11734" i="1"/>
  <c r="E11734" i="1"/>
  <c r="E11733" i="1"/>
  <c r="L11732" i="1"/>
  <c r="G11730" i="1"/>
  <c r="F11730" i="1"/>
  <c r="E11729" i="1"/>
  <c r="E11728" i="1"/>
  <c r="E11725" i="1"/>
  <c r="G11724" i="1"/>
  <c r="F11724" i="1"/>
  <c r="E11723" i="1"/>
  <c r="E11722" i="1"/>
  <c r="F11720" i="1"/>
  <c r="F11719" i="1"/>
  <c r="F11718" i="1"/>
  <c r="E11717" i="1"/>
  <c r="F11715" i="1"/>
  <c r="E11715" i="1"/>
  <c r="F11714" i="1"/>
  <c r="E11714" i="1"/>
  <c r="E11713" i="1"/>
  <c r="H11711" i="1"/>
  <c r="E11711" i="1"/>
  <c r="E11710" i="1"/>
  <c r="K11708" i="1"/>
  <c r="F11708" i="1"/>
  <c r="K11707" i="1"/>
  <c r="F11707" i="1"/>
  <c r="F11706" i="1"/>
  <c r="F11705" i="1"/>
  <c r="E11704" i="1"/>
  <c r="F11702" i="1"/>
  <c r="F11700" i="1"/>
  <c r="F11698" i="1"/>
  <c r="F11697" i="1"/>
  <c r="J11696" i="1"/>
  <c r="H11696" i="1"/>
  <c r="F11696" i="1"/>
  <c r="F11695" i="1"/>
  <c r="F11694" i="1"/>
  <c r="F11693" i="1"/>
  <c r="F11691" i="1"/>
  <c r="F11690" i="1"/>
  <c r="J11689" i="1"/>
  <c r="H11689" i="1"/>
  <c r="F11689" i="1"/>
  <c r="F11688" i="1"/>
  <c r="F11687" i="1"/>
  <c r="F11686" i="1"/>
  <c r="F11684" i="1"/>
  <c r="F11683" i="1"/>
  <c r="J11682" i="1"/>
  <c r="H11682" i="1"/>
  <c r="F11682" i="1"/>
  <c r="F11681" i="1"/>
  <c r="F11680" i="1"/>
  <c r="F11679" i="1"/>
  <c r="F11677" i="1"/>
  <c r="F11676" i="1"/>
  <c r="J11675" i="1"/>
  <c r="H11675" i="1"/>
  <c r="F11675" i="1"/>
  <c r="F11674" i="1"/>
  <c r="F11673" i="1"/>
  <c r="F11672" i="1"/>
  <c r="F11670" i="1"/>
  <c r="F11669" i="1"/>
  <c r="J11668" i="1"/>
  <c r="H11668" i="1"/>
  <c r="F11668" i="1"/>
  <c r="F11667" i="1"/>
  <c r="F11666" i="1"/>
  <c r="F11665" i="1"/>
  <c r="F11663" i="1"/>
  <c r="F11662" i="1"/>
  <c r="J11661" i="1"/>
  <c r="H11661" i="1"/>
  <c r="F11661" i="1"/>
  <c r="F11660" i="1"/>
  <c r="F11659" i="1"/>
  <c r="F11658" i="1"/>
  <c r="F11656" i="1"/>
  <c r="F11655" i="1"/>
  <c r="J11654" i="1"/>
  <c r="H11654" i="1"/>
  <c r="F11654" i="1"/>
  <c r="F11653" i="1"/>
  <c r="F11652" i="1"/>
  <c r="F11651" i="1"/>
  <c r="E11649" i="1"/>
  <c r="E11646" i="1"/>
  <c r="F11645" i="1"/>
  <c r="E11644" i="1"/>
  <c r="L11636" i="1"/>
  <c r="K11636" i="1"/>
  <c r="E11636" i="1"/>
  <c r="E11630" i="1"/>
  <c r="E11629" i="1"/>
  <c r="F11627" i="1"/>
  <c r="F11626" i="1"/>
  <c r="F11625" i="1"/>
  <c r="F11624" i="1"/>
  <c r="F11621" i="1"/>
  <c r="A11621" i="1"/>
  <c r="A11620" i="1" s="1"/>
  <c r="F11619" i="1"/>
  <c r="F11617" i="1"/>
  <c r="F11615" i="1"/>
  <c r="F11614" i="1"/>
  <c r="F11612" i="1"/>
  <c r="F11610" i="1"/>
  <c r="E11610" i="1"/>
  <c r="F11609" i="1"/>
  <c r="E11609" i="1"/>
  <c r="E11608" i="1"/>
  <c r="L11607" i="1"/>
  <c r="G11605" i="1"/>
  <c r="F11605" i="1"/>
  <c r="E11604" i="1"/>
  <c r="E11603" i="1"/>
  <c r="E11600" i="1"/>
  <c r="G11599" i="1"/>
  <c r="F11599" i="1"/>
  <c r="E11598" i="1"/>
  <c r="E11597" i="1"/>
  <c r="F11595" i="1"/>
  <c r="F11594" i="1"/>
  <c r="F11593" i="1"/>
  <c r="E11592" i="1"/>
  <c r="F11590" i="1"/>
  <c r="E11590" i="1"/>
  <c r="F11589" i="1"/>
  <c r="E11589" i="1"/>
  <c r="E11588" i="1"/>
  <c r="H11586" i="1"/>
  <c r="E11586" i="1"/>
  <c r="E11585" i="1"/>
  <c r="K11583" i="1"/>
  <c r="F11583" i="1"/>
  <c r="K11582" i="1"/>
  <c r="F11582" i="1"/>
  <c r="F11581" i="1"/>
  <c r="F11580" i="1"/>
  <c r="E11579" i="1"/>
  <c r="F11577" i="1"/>
  <c r="F11575" i="1"/>
  <c r="F11573" i="1"/>
  <c r="F11572" i="1"/>
  <c r="J11571" i="1"/>
  <c r="H11571" i="1"/>
  <c r="F11571" i="1"/>
  <c r="F11570" i="1"/>
  <c r="F11569" i="1"/>
  <c r="F11568" i="1"/>
  <c r="F11566" i="1"/>
  <c r="F11565" i="1"/>
  <c r="J11564" i="1"/>
  <c r="H11564" i="1"/>
  <c r="F11564" i="1"/>
  <c r="F11563" i="1"/>
  <c r="F11562" i="1"/>
  <c r="F11561" i="1"/>
  <c r="F11559" i="1"/>
  <c r="F11558" i="1"/>
  <c r="J11557" i="1"/>
  <c r="H11557" i="1"/>
  <c r="F11557" i="1"/>
  <c r="F11556" i="1"/>
  <c r="F11555" i="1"/>
  <c r="F11554" i="1"/>
  <c r="F11552" i="1"/>
  <c r="F11551" i="1"/>
  <c r="J11550" i="1"/>
  <c r="H11550" i="1"/>
  <c r="F11550" i="1"/>
  <c r="F11549" i="1"/>
  <c r="F11548" i="1"/>
  <c r="F11547" i="1"/>
  <c r="F11545" i="1"/>
  <c r="F11544" i="1"/>
  <c r="J11543" i="1"/>
  <c r="H11543" i="1"/>
  <c r="F11543" i="1"/>
  <c r="F11542" i="1"/>
  <c r="F11541" i="1"/>
  <c r="F11540" i="1"/>
  <c r="F11538" i="1"/>
  <c r="F11537" i="1"/>
  <c r="J11536" i="1"/>
  <c r="H11536" i="1"/>
  <c r="F11536" i="1"/>
  <c r="F11535" i="1"/>
  <c r="F11534" i="1"/>
  <c r="F11533" i="1"/>
  <c r="F11531" i="1"/>
  <c r="F11530" i="1"/>
  <c r="J11529" i="1"/>
  <c r="H11529" i="1"/>
  <c r="F11529" i="1"/>
  <c r="F11528" i="1"/>
  <c r="F11527" i="1"/>
  <c r="F11526" i="1"/>
  <c r="E11524" i="1"/>
  <c r="E11521" i="1"/>
  <c r="F11520" i="1"/>
  <c r="E11519" i="1"/>
  <c r="L11511" i="1"/>
  <c r="K11511" i="1"/>
  <c r="E11511" i="1"/>
  <c r="E11505" i="1"/>
  <c r="E11504" i="1"/>
  <c r="F11502" i="1"/>
  <c r="F11501" i="1"/>
  <c r="F11500" i="1"/>
  <c r="F11499" i="1"/>
  <c r="F11496" i="1"/>
  <c r="A11496" i="1"/>
  <c r="A11495" i="1" s="1"/>
  <c r="F11494" i="1"/>
  <c r="F11492" i="1"/>
  <c r="F11490" i="1"/>
  <c r="F11489" i="1"/>
  <c r="F11487" i="1"/>
  <c r="F11485" i="1"/>
  <c r="E11485" i="1"/>
  <c r="F11484" i="1"/>
  <c r="E11484" i="1"/>
  <c r="E11483" i="1"/>
  <c r="L11482" i="1"/>
  <c r="G11480" i="1"/>
  <c r="F11480" i="1"/>
  <c r="E11479" i="1"/>
  <c r="E11478" i="1"/>
  <c r="E11475" i="1"/>
  <c r="G11474" i="1"/>
  <c r="F11474" i="1"/>
  <c r="E11473" i="1"/>
  <c r="E11472" i="1"/>
  <c r="F11470" i="1"/>
  <c r="F11469" i="1"/>
  <c r="F11468" i="1"/>
  <c r="E11467" i="1"/>
  <c r="F11465" i="1"/>
  <c r="E11465" i="1"/>
  <c r="F11464" i="1"/>
  <c r="E11464" i="1"/>
  <c r="E11463" i="1"/>
  <c r="H11461" i="1"/>
  <c r="E11461" i="1"/>
  <c r="E11460" i="1"/>
  <c r="K11458" i="1"/>
  <c r="F11458" i="1"/>
  <c r="K11457" i="1"/>
  <c r="F11457" i="1"/>
  <c r="F11456" i="1"/>
  <c r="F11455" i="1"/>
  <c r="E11454" i="1"/>
  <c r="F11452" i="1"/>
  <c r="F11450" i="1"/>
  <c r="F11448" i="1"/>
  <c r="F11447" i="1"/>
  <c r="J11446" i="1"/>
  <c r="H11446" i="1"/>
  <c r="F11446" i="1"/>
  <c r="F11445" i="1"/>
  <c r="F11444" i="1"/>
  <c r="F11443" i="1"/>
  <c r="F11441" i="1"/>
  <c r="F11440" i="1"/>
  <c r="J11439" i="1"/>
  <c r="H11439" i="1"/>
  <c r="F11439" i="1"/>
  <c r="F11438" i="1"/>
  <c r="F11437" i="1"/>
  <c r="F11436" i="1"/>
  <c r="F11434" i="1"/>
  <c r="F11433" i="1"/>
  <c r="J11432" i="1"/>
  <c r="H11432" i="1"/>
  <c r="F11432" i="1"/>
  <c r="F11431" i="1"/>
  <c r="F11430" i="1"/>
  <c r="F11429" i="1"/>
  <c r="F11427" i="1"/>
  <c r="F11426" i="1"/>
  <c r="J11425" i="1"/>
  <c r="H11425" i="1"/>
  <c r="F11425" i="1"/>
  <c r="F11424" i="1"/>
  <c r="F11423" i="1"/>
  <c r="F11422" i="1"/>
  <c r="F11420" i="1"/>
  <c r="F11419" i="1"/>
  <c r="J11418" i="1"/>
  <c r="H11418" i="1"/>
  <c r="F11418" i="1"/>
  <c r="F11417" i="1"/>
  <c r="F11416" i="1"/>
  <c r="F11415" i="1"/>
  <c r="F11413" i="1"/>
  <c r="F11412" i="1"/>
  <c r="J11411" i="1"/>
  <c r="H11411" i="1"/>
  <c r="F11411" i="1"/>
  <c r="F11410" i="1"/>
  <c r="F11409" i="1"/>
  <c r="F11408" i="1"/>
  <c r="F11406" i="1"/>
  <c r="F11405" i="1"/>
  <c r="J11404" i="1"/>
  <c r="H11404" i="1"/>
  <c r="F11404" i="1"/>
  <c r="F11403" i="1"/>
  <c r="F11402" i="1"/>
  <c r="F11401" i="1"/>
  <c r="E11399" i="1"/>
  <c r="E11396" i="1"/>
  <c r="F11395" i="1"/>
  <c r="E11394" i="1"/>
  <c r="L11386" i="1"/>
  <c r="K11386" i="1"/>
  <c r="E11386" i="1"/>
  <c r="E11380" i="1"/>
  <c r="E11379" i="1"/>
  <c r="F11377" i="1"/>
  <c r="F11376" i="1"/>
  <c r="F11375" i="1"/>
  <c r="F11374" i="1"/>
  <c r="F11371" i="1"/>
  <c r="A11371" i="1"/>
  <c r="A11370" i="1" s="1"/>
  <c r="F11369" i="1"/>
  <c r="F11367" i="1"/>
  <c r="F11365" i="1"/>
  <c r="F11364" i="1"/>
  <c r="F11362" i="1"/>
  <c r="F11360" i="1"/>
  <c r="E11360" i="1"/>
  <c r="F11359" i="1"/>
  <c r="E11359" i="1"/>
  <c r="E11358" i="1"/>
  <c r="L11357" i="1"/>
  <c r="G11355" i="1"/>
  <c r="F11355" i="1"/>
  <c r="E11354" i="1"/>
  <c r="E11353" i="1"/>
  <c r="E11350" i="1"/>
  <c r="G11349" i="1"/>
  <c r="F11349" i="1"/>
  <c r="E11348" i="1"/>
  <c r="E11347" i="1"/>
  <c r="F11345" i="1"/>
  <c r="F11344" i="1"/>
  <c r="F11343" i="1"/>
  <c r="E11342" i="1"/>
  <c r="F11340" i="1"/>
  <c r="E11340" i="1"/>
  <c r="F11339" i="1"/>
  <c r="E11339" i="1"/>
  <c r="E11338" i="1"/>
  <c r="H11336" i="1"/>
  <c r="E11336" i="1"/>
  <c r="E11335" i="1"/>
  <c r="K11333" i="1"/>
  <c r="F11333" i="1"/>
  <c r="K11332" i="1"/>
  <c r="F11332" i="1"/>
  <c r="F11331" i="1"/>
  <c r="F11330" i="1"/>
  <c r="E11329" i="1"/>
  <c r="F11327" i="1"/>
  <c r="F11325" i="1"/>
  <c r="F11323" i="1"/>
  <c r="F11322" i="1"/>
  <c r="J11321" i="1"/>
  <c r="H11321" i="1"/>
  <c r="F11321" i="1"/>
  <c r="F11320" i="1"/>
  <c r="F11319" i="1"/>
  <c r="F11318" i="1"/>
  <c r="F11316" i="1"/>
  <c r="F11315" i="1"/>
  <c r="J11314" i="1"/>
  <c r="H11314" i="1"/>
  <c r="F11314" i="1"/>
  <c r="F11313" i="1"/>
  <c r="F11312" i="1"/>
  <c r="F11311" i="1"/>
  <c r="F11309" i="1"/>
  <c r="F11308" i="1"/>
  <c r="J11307" i="1"/>
  <c r="H11307" i="1"/>
  <c r="F11307" i="1"/>
  <c r="F11306" i="1"/>
  <c r="F11305" i="1"/>
  <c r="F11304" i="1"/>
  <c r="F11302" i="1"/>
  <c r="F11301" i="1"/>
  <c r="J11300" i="1"/>
  <c r="H11300" i="1"/>
  <c r="F11300" i="1"/>
  <c r="F11299" i="1"/>
  <c r="F11298" i="1"/>
  <c r="F11297" i="1"/>
  <c r="F11295" i="1"/>
  <c r="F11294" i="1"/>
  <c r="J11293" i="1"/>
  <c r="H11293" i="1"/>
  <c r="F11293" i="1"/>
  <c r="F11292" i="1"/>
  <c r="F11291" i="1"/>
  <c r="F11290" i="1"/>
  <c r="F11288" i="1"/>
  <c r="F11287" i="1"/>
  <c r="J11286" i="1"/>
  <c r="H11286" i="1"/>
  <c r="F11286" i="1"/>
  <c r="F11285" i="1"/>
  <c r="F11284" i="1"/>
  <c r="F11283" i="1"/>
  <c r="F11281" i="1"/>
  <c r="F11280" i="1"/>
  <c r="J11279" i="1"/>
  <c r="H11279" i="1"/>
  <c r="F11279" i="1"/>
  <c r="F11278" i="1"/>
  <c r="F11277" i="1"/>
  <c r="F11276" i="1"/>
  <c r="E11274" i="1"/>
  <c r="E11271" i="1"/>
  <c r="F11270" i="1"/>
  <c r="E11269" i="1"/>
  <c r="L11261" i="1"/>
  <c r="K11261" i="1"/>
  <c r="E11261" i="1"/>
  <c r="E11255" i="1"/>
  <c r="E11254" i="1"/>
  <c r="F11252" i="1"/>
  <c r="F11251" i="1"/>
  <c r="F11250" i="1"/>
  <c r="F11249" i="1"/>
  <c r="F11246" i="1"/>
  <c r="A11246" i="1"/>
  <c r="A11245" i="1" s="1"/>
  <c r="F11244" i="1"/>
  <c r="F11242" i="1"/>
  <c r="F11240" i="1"/>
  <c r="F11239" i="1"/>
  <c r="F11237" i="1"/>
  <c r="F11235" i="1"/>
  <c r="E11235" i="1"/>
  <c r="F11234" i="1"/>
  <c r="E11234" i="1"/>
  <c r="E11233" i="1"/>
  <c r="L11232" i="1"/>
  <c r="G11230" i="1"/>
  <c r="F11230" i="1"/>
  <c r="E11229" i="1"/>
  <c r="E11228" i="1"/>
  <c r="E11225" i="1"/>
  <c r="G11224" i="1"/>
  <c r="F11224" i="1"/>
  <c r="E11223" i="1"/>
  <c r="E11222" i="1"/>
  <c r="F11220" i="1"/>
  <c r="F11219" i="1"/>
  <c r="F11218" i="1"/>
  <c r="E11217" i="1"/>
  <c r="F11215" i="1"/>
  <c r="E11215" i="1"/>
  <c r="F11214" i="1"/>
  <c r="E11214" i="1"/>
  <c r="E11213" i="1"/>
  <c r="H11211" i="1"/>
  <c r="E11211" i="1"/>
  <c r="E11210" i="1"/>
  <c r="K11208" i="1"/>
  <c r="F11208" i="1"/>
  <c r="K11207" i="1"/>
  <c r="F11207" i="1"/>
  <c r="F11206" i="1"/>
  <c r="F11205" i="1"/>
  <c r="E11204" i="1"/>
  <c r="F11202" i="1"/>
  <c r="F11200" i="1"/>
  <c r="F11198" i="1"/>
  <c r="F11197" i="1"/>
  <c r="J11196" i="1"/>
  <c r="H11196" i="1"/>
  <c r="F11196" i="1"/>
  <c r="F11195" i="1"/>
  <c r="F11194" i="1"/>
  <c r="F11193" i="1"/>
  <c r="F11191" i="1"/>
  <c r="F11190" i="1"/>
  <c r="J11189" i="1"/>
  <c r="H11189" i="1"/>
  <c r="F11189" i="1"/>
  <c r="F11188" i="1"/>
  <c r="F11187" i="1"/>
  <c r="F11186" i="1"/>
  <c r="F11184" i="1"/>
  <c r="F11183" i="1"/>
  <c r="J11182" i="1"/>
  <c r="H11182" i="1"/>
  <c r="F11182" i="1"/>
  <c r="F11181" i="1"/>
  <c r="F11180" i="1"/>
  <c r="F11179" i="1"/>
  <c r="F11177" i="1"/>
  <c r="F11176" i="1"/>
  <c r="J11175" i="1"/>
  <c r="H11175" i="1"/>
  <c r="F11175" i="1"/>
  <c r="F11174" i="1"/>
  <c r="F11173" i="1"/>
  <c r="F11172" i="1"/>
  <c r="F11170" i="1"/>
  <c r="F11169" i="1"/>
  <c r="J11168" i="1"/>
  <c r="H11168" i="1"/>
  <c r="F11168" i="1"/>
  <c r="F11167" i="1"/>
  <c r="F11166" i="1"/>
  <c r="F11165" i="1"/>
  <c r="F11163" i="1"/>
  <c r="F11162" i="1"/>
  <c r="J11161" i="1"/>
  <c r="H11161" i="1"/>
  <c r="F11161" i="1"/>
  <c r="F11160" i="1"/>
  <c r="F11159" i="1"/>
  <c r="F11158" i="1"/>
  <c r="F11156" i="1"/>
  <c r="F11155" i="1"/>
  <c r="J11154" i="1"/>
  <c r="H11154" i="1"/>
  <c r="F11154" i="1"/>
  <c r="F11153" i="1"/>
  <c r="F11152" i="1"/>
  <c r="F11151" i="1"/>
  <c r="E11149" i="1"/>
  <c r="E11146" i="1"/>
  <c r="F11145" i="1"/>
  <c r="E11144" i="1"/>
  <c r="L11136" i="1"/>
  <c r="K11136" i="1"/>
  <c r="E11136" i="1"/>
  <c r="E11130" i="1"/>
  <c r="E11129" i="1"/>
  <c r="F11127" i="1"/>
  <c r="F11126" i="1"/>
  <c r="F11125" i="1"/>
  <c r="F11124" i="1"/>
  <c r="F11121" i="1"/>
  <c r="A11121" i="1"/>
  <c r="A11120" i="1" s="1"/>
  <c r="F11119" i="1"/>
  <c r="F11117" i="1"/>
  <c r="F11115" i="1"/>
  <c r="F11114" i="1"/>
  <c r="F11112" i="1"/>
  <c r="F11110" i="1"/>
  <c r="E11110" i="1"/>
  <c r="F11109" i="1"/>
  <c r="E11109" i="1"/>
  <c r="E11108" i="1"/>
  <c r="L11107" i="1"/>
  <c r="G11105" i="1"/>
  <c r="F11105" i="1"/>
  <c r="E11104" i="1"/>
  <c r="E11103" i="1"/>
  <c r="E11100" i="1"/>
  <c r="G11099" i="1"/>
  <c r="F11099" i="1"/>
  <c r="E11098" i="1"/>
  <c r="E11097" i="1"/>
  <c r="F11095" i="1"/>
  <c r="F11094" i="1"/>
  <c r="F11093" i="1"/>
  <c r="E11092" i="1"/>
  <c r="F11090" i="1"/>
  <c r="E11090" i="1"/>
  <c r="F11089" i="1"/>
  <c r="E11089" i="1"/>
  <c r="E11088" i="1"/>
  <c r="H11086" i="1"/>
  <c r="E11086" i="1"/>
  <c r="E11085" i="1"/>
  <c r="K11083" i="1"/>
  <c r="F11083" i="1"/>
  <c r="K11082" i="1"/>
  <c r="F11082" i="1"/>
  <c r="F11081" i="1"/>
  <c r="F11080" i="1"/>
  <c r="E11079" i="1"/>
  <c r="F11077" i="1"/>
  <c r="F11075" i="1"/>
  <c r="F11073" i="1"/>
  <c r="F11072" i="1"/>
  <c r="J11071" i="1"/>
  <c r="H11071" i="1"/>
  <c r="F11071" i="1"/>
  <c r="F11070" i="1"/>
  <c r="F11069" i="1"/>
  <c r="F11068" i="1"/>
  <c r="F11066" i="1"/>
  <c r="F11065" i="1"/>
  <c r="J11064" i="1"/>
  <c r="H11064" i="1"/>
  <c r="F11064" i="1"/>
  <c r="F11063" i="1"/>
  <c r="F11062" i="1"/>
  <c r="F11061" i="1"/>
  <c r="F11059" i="1"/>
  <c r="F11058" i="1"/>
  <c r="J11057" i="1"/>
  <c r="H11057" i="1"/>
  <c r="F11057" i="1"/>
  <c r="F11056" i="1"/>
  <c r="F11055" i="1"/>
  <c r="F11054" i="1"/>
  <c r="F11052" i="1"/>
  <c r="F11051" i="1"/>
  <c r="J11050" i="1"/>
  <c r="H11050" i="1"/>
  <c r="F11050" i="1"/>
  <c r="F11049" i="1"/>
  <c r="F11048" i="1"/>
  <c r="F11047" i="1"/>
  <c r="F11045" i="1"/>
  <c r="F11044" i="1"/>
  <c r="J11043" i="1"/>
  <c r="H11043" i="1"/>
  <c r="F11043" i="1"/>
  <c r="F11042" i="1"/>
  <c r="F11041" i="1"/>
  <c r="F11040" i="1"/>
  <c r="F11038" i="1"/>
  <c r="F11037" i="1"/>
  <c r="J11036" i="1"/>
  <c r="H11036" i="1"/>
  <c r="F11036" i="1"/>
  <c r="F11035" i="1"/>
  <c r="F11034" i="1"/>
  <c r="F11033" i="1"/>
  <c r="F11031" i="1"/>
  <c r="F11030" i="1"/>
  <c r="J11029" i="1"/>
  <c r="H11029" i="1"/>
  <c r="F11029" i="1"/>
  <c r="F11028" i="1"/>
  <c r="F11027" i="1"/>
  <c r="F11026" i="1"/>
  <c r="E11024" i="1"/>
  <c r="E11021" i="1"/>
  <c r="F11020" i="1"/>
  <c r="E11019" i="1"/>
  <c r="L11011" i="1"/>
  <c r="K11011" i="1"/>
  <c r="E11011" i="1"/>
  <c r="E11005" i="1"/>
  <c r="E11004" i="1"/>
  <c r="F11002" i="1"/>
  <c r="F11001" i="1"/>
  <c r="F11000" i="1"/>
  <c r="F10999" i="1"/>
  <c r="F10996" i="1"/>
  <c r="A10996" i="1"/>
  <c r="A10995" i="1" s="1"/>
  <c r="F10994" i="1"/>
  <c r="F10992" i="1"/>
  <c r="F10990" i="1"/>
  <c r="F10989" i="1"/>
  <c r="F10987" i="1"/>
  <c r="F10985" i="1"/>
  <c r="E10985" i="1"/>
  <c r="F10984" i="1"/>
  <c r="E10984" i="1"/>
  <c r="E10983" i="1"/>
  <c r="L10982" i="1"/>
  <c r="G10980" i="1"/>
  <c r="F10980" i="1"/>
  <c r="E10979" i="1"/>
  <c r="E10978" i="1"/>
  <c r="E10975" i="1"/>
  <c r="G10974" i="1"/>
  <c r="F10974" i="1"/>
  <c r="E10973" i="1"/>
  <c r="E10972" i="1"/>
  <c r="F10970" i="1"/>
  <c r="F10969" i="1"/>
  <c r="F10968" i="1"/>
  <c r="E10967" i="1"/>
  <c r="F10965" i="1"/>
  <c r="E10965" i="1"/>
  <c r="F10964" i="1"/>
  <c r="E10964" i="1"/>
  <c r="E10963" i="1"/>
  <c r="H10961" i="1"/>
  <c r="E10961" i="1"/>
  <c r="E10960" i="1"/>
  <c r="K10958" i="1"/>
  <c r="F10958" i="1"/>
  <c r="K10957" i="1"/>
  <c r="F10957" i="1"/>
  <c r="F10956" i="1"/>
  <c r="F10955" i="1"/>
  <c r="E10954" i="1"/>
  <c r="F10952" i="1"/>
  <c r="F10950" i="1"/>
  <c r="F10948" i="1"/>
  <c r="F10947" i="1"/>
  <c r="J10946" i="1"/>
  <c r="H10946" i="1"/>
  <c r="F10946" i="1"/>
  <c r="F10945" i="1"/>
  <c r="F10944" i="1"/>
  <c r="F10943" i="1"/>
  <c r="F10941" i="1"/>
  <c r="F10940" i="1"/>
  <c r="J10939" i="1"/>
  <c r="H10939" i="1"/>
  <c r="F10939" i="1"/>
  <c r="F10938" i="1"/>
  <c r="F10937" i="1"/>
  <c r="F10936" i="1"/>
  <c r="F10934" i="1"/>
  <c r="F10933" i="1"/>
  <c r="J10932" i="1"/>
  <c r="H10932" i="1"/>
  <c r="F10932" i="1"/>
  <c r="F10931" i="1"/>
  <c r="F10930" i="1"/>
  <c r="F10929" i="1"/>
  <c r="F10927" i="1"/>
  <c r="F10926" i="1"/>
  <c r="J10925" i="1"/>
  <c r="H10925" i="1"/>
  <c r="F10925" i="1"/>
  <c r="F10924" i="1"/>
  <c r="F10923" i="1"/>
  <c r="F10922" i="1"/>
  <c r="F10920" i="1"/>
  <c r="F10919" i="1"/>
  <c r="J10918" i="1"/>
  <c r="H10918" i="1"/>
  <c r="F10918" i="1"/>
  <c r="F10917" i="1"/>
  <c r="F10916" i="1"/>
  <c r="F10915" i="1"/>
  <c r="F10913" i="1"/>
  <c r="F10912" i="1"/>
  <c r="J10911" i="1"/>
  <c r="H10911" i="1"/>
  <c r="F10911" i="1"/>
  <c r="F10910" i="1"/>
  <c r="F10909" i="1"/>
  <c r="F10908" i="1"/>
  <c r="F10906" i="1"/>
  <c r="F10905" i="1"/>
  <c r="J10904" i="1"/>
  <c r="H10904" i="1"/>
  <c r="F10904" i="1"/>
  <c r="F10903" i="1"/>
  <c r="F10902" i="1"/>
  <c r="F10901" i="1"/>
  <c r="E10899" i="1"/>
  <c r="E10896" i="1"/>
  <c r="F10895" i="1"/>
  <c r="E10894" i="1"/>
  <c r="L10886" i="1"/>
  <c r="K10886" i="1"/>
  <c r="E10886" i="1"/>
  <c r="E10880" i="1"/>
  <c r="E10879" i="1"/>
  <c r="F10877" i="1"/>
  <c r="F10876" i="1"/>
  <c r="F10875" i="1"/>
  <c r="F10874" i="1"/>
  <c r="F10871" i="1"/>
  <c r="A10871" i="1"/>
  <c r="A10870" i="1" s="1"/>
  <c r="F10869" i="1"/>
  <c r="F10867" i="1"/>
  <c r="F10865" i="1"/>
  <c r="F10864" i="1"/>
  <c r="F10862" i="1"/>
  <c r="F10860" i="1"/>
  <c r="E10860" i="1"/>
  <c r="F10859" i="1"/>
  <c r="E10859" i="1"/>
  <c r="E10858" i="1"/>
  <c r="L10857" i="1"/>
  <c r="G10855" i="1"/>
  <c r="F10855" i="1"/>
  <c r="E10854" i="1"/>
  <c r="E10853" i="1"/>
  <c r="E10850" i="1"/>
  <c r="G10849" i="1"/>
  <c r="F10849" i="1"/>
  <c r="E10848" i="1"/>
  <c r="E10847" i="1"/>
  <c r="F10845" i="1"/>
  <c r="F10844" i="1"/>
  <c r="F10843" i="1"/>
  <c r="E10842" i="1"/>
  <c r="F10840" i="1"/>
  <c r="E10840" i="1"/>
  <c r="F10839" i="1"/>
  <c r="E10839" i="1"/>
  <c r="E10838" i="1"/>
  <c r="H10836" i="1"/>
  <c r="E10836" i="1"/>
  <c r="E10835" i="1"/>
  <c r="K10833" i="1"/>
  <c r="F10833" i="1"/>
  <c r="K10832" i="1"/>
  <c r="F10832" i="1"/>
  <c r="F10831" i="1"/>
  <c r="F10830" i="1"/>
  <c r="E10829" i="1"/>
  <c r="F10827" i="1"/>
  <c r="F10825" i="1"/>
  <c r="F10823" i="1"/>
  <c r="F10822" i="1"/>
  <c r="J10821" i="1"/>
  <c r="H10821" i="1"/>
  <c r="F10821" i="1"/>
  <c r="F10820" i="1"/>
  <c r="F10819" i="1"/>
  <c r="F10818" i="1"/>
  <c r="F10816" i="1"/>
  <c r="F10815" i="1"/>
  <c r="J10814" i="1"/>
  <c r="H10814" i="1"/>
  <c r="F10814" i="1"/>
  <c r="F10813" i="1"/>
  <c r="F10812" i="1"/>
  <c r="F10811" i="1"/>
  <c r="F10809" i="1"/>
  <c r="F10808" i="1"/>
  <c r="J10807" i="1"/>
  <c r="H10807" i="1"/>
  <c r="F10807" i="1"/>
  <c r="F10806" i="1"/>
  <c r="F10805" i="1"/>
  <c r="F10804" i="1"/>
  <c r="F10802" i="1"/>
  <c r="F10801" i="1"/>
  <c r="J10800" i="1"/>
  <c r="H10800" i="1"/>
  <c r="F10800" i="1"/>
  <c r="F10799" i="1"/>
  <c r="F10798" i="1"/>
  <c r="F10797" i="1"/>
  <c r="F10795" i="1"/>
  <c r="F10794" i="1"/>
  <c r="J10793" i="1"/>
  <c r="H10793" i="1"/>
  <c r="F10793" i="1"/>
  <c r="F10792" i="1"/>
  <c r="F10791" i="1"/>
  <c r="F10790" i="1"/>
  <c r="F10788" i="1"/>
  <c r="F10787" i="1"/>
  <c r="J10786" i="1"/>
  <c r="H10786" i="1"/>
  <c r="F10786" i="1"/>
  <c r="F10785" i="1"/>
  <c r="F10784" i="1"/>
  <c r="F10783" i="1"/>
  <c r="F10781" i="1"/>
  <c r="F10780" i="1"/>
  <c r="J10779" i="1"/>
  <c r="H10779" i="1"/>
  <c r="F10779" i="1"/>
  <c r="F10778" i="1"/>
  <c r="F10777" i="1"/>
  <c r="F10776" i="1"/>
  <c r="E10774" i="1"/>
  <c r="E10771" i="1"/>
  <c r="F10770" i="1"/>
  <c r="E10769" i="1"/>
  <c r="L10761" i="1"/>
  <c r="K10761" i="1"/>
  <c r="E10761" i="1"/>
  <c r="E10755" i="1"/>
  <c r="E10754" i="1"/>
  <c r="F10752" i="1"/>
  <c r="F10751" i="1"/>
  <c r="F10750" i="1"/>
  <c r="F10749" i="1"/>
  <c r="F10746" i="1"/>
  <c r="A10746" i="1"/>
  <c r="A10745" i="1" s="1"/>
  <c r="F10744" i="1"/>
  <c r="F10742" i="1"/>
  <c r="F10740" i="1"/>
  <c r="F10739" i="1"/>
  <c r="F10737" i="1"/>
  <c r="F10735" i="1"/>
  <c r="E10735" i="1"/>
  <c r="F10734" i="1"/>
  <c r="E10734" i="1"/>
  <c r="E10733" i="1"/>
  <c r="L10732" i="1"/>
  <c r="G10730" i="1"/>
  <c r="F10730" i="1"/>
  <c r="E10729" i="1"/>
  <c r="E10728" i="1"/>
  <c r="E10725" i="1"/>
  <c r="G10724" i="1"/>
  <c r="F10724" i="1"/>
  <c r="E10723" i="1"/>
  <c r="E10722" i="1"/>
  <c r="F10720" i="1"/>
  <c r="F10719" i="1"/>
  <c r="F10718" i="1"/>
  <c r="E10717" i="1"/>
  <c r="F10715" i="1"/>
  <c r="E10715" i="1"/>
  <c r="F10714" i="1"/>
  <c r="E10714" i="1"/>
  <c r="E10713" i="1"/>
  <c r="H10711" i="1"/>
  <c r="E10711" i="1"/>
  <c r="E10710" i="1"/>
  <c r="K10708" i="1"/>
  <c r="F10708" i="1"/>
  <c r="K10707" i="1"/>
  <c r="F10707" i="1"/>
  <c r="F10706" i="1"/>
  <c r="F10705" i="1"/>
  <c r="E10704" i="1"/>
  <c r="F10702" i="1"/>
  <c r="F10700" i="1"/>
  <c r="F10698" i="1"/>
  <c r="F10697" i="1"/>
  <c r="J10696" i="1"/>
  <c r="H10696" i="1"/>
  <c r="F10696" i="1"/>
  <c r="F10695" i="1"/>
  <c r="F10694" i="1"/>
  <c r="F10693" i="1"/>
  <c r="F10691" i="1"/>
  <c r="F10690" i="1"/>
  <c r="J10689" i="1"/>
  <c r="H10689" i="1"/>
  <c r="F10689" i="1"/>
  <c r="F10688" i="1"/>
  <c r="F10687" i="1"/>
  <c r="F10686" i="1"/>
  <c r="F10684" i="1"/>
  <c r="F10683" i="1"/>
  <c r="J10682" i="1"/>
  <c r="H10682" i="1"/>
  <c r="F10682" i="1"/>
  <c r="F10681" i="1"/>
  <c r="F10680" i="1"/>
  <c r="F10679" i="1"/>
  <c r="F10677" i="1"/>
  <c r="F10676" i="1"/>
  <c r="J10675" i="1"/>
  <c r="H10675" i="1"/>
  <c r="F10675" i="1"/>
  <c r="F10674" i="1"/>
  <c r="F10673" i="1"/>
  <c r="F10672" i="1"/>
  <c r="F10670" i="1"/>
  <c r="F10669" i="1"/>
  <c r="J10668" i="1"/>
  <c r="H10668" i="1"/>
  <c r="F10668" i="1"/>
  <c r="F10667" i="1"/>
  <c r="F10666" i="1"/>
  <c r="F10665" i="1"/>
  <c r="F10663" i="1"/>
  <c r="F10662" i="1"/>
  <c r="J10661" i="1"/>
  <c r="H10661" i="1"/>
  <c r="F10661" i="1"/>
  <c r="F10660" i="1"/>
  <c r="F10659" i="1"/>
  <c r="F10658" i="1"/>
  <c r="F10656" i="1"/>
  <c r="F10655" i="1"/>
  <c r="J10654" i="1"/>
  <c r="H10654" i="1"/>
  <c r="F10654" i="1"/>
  <c r="F10653" i="1"/>
  <c r="F10652" i="1"/>
  <c r="F10651" i="1"/>
  <c r="E10649" i="1"/>
  <c r="E10646" i="1"/>
  <c r="F10645" i="1"/>
  <c r="E10644" i="1"/>
  <c r="L10636" i="1"/>
  <c r="K10636" i="1"/>
  <c r="E10636" i="1"/>
  <c r="E10630" i="1"/>
  <c r="E10629" i="1"/>
  <c r="F10627" i="1"/>
  <c r="F10626" i="1"/>
  <c r="F10625" i="1"/>
  <c r="F10624" i="1"/>
  <c r="F10621" i="1"/>
  <c r="A10621" i="1"/>
  <c r="A10620" i="1" s="1"/>
  <c r="F10619" i="1"/>
  <c r="F10617" i="1"/>
  <c r="F10615" i="1"/>
  <c r="F10614" i="1"/>
  <c r="F10612" i="1"/>
  <c r="F10610" i="1"/>
  <c r="E10610" i="1"/>
  <c r="F10609" i="1"/>
  <c r="E10609" i="1"/>
  <c r="E10608" i="1"/>
  <c r="L10607" i="1"/>
  <c r="G10605" i="1"/>
  <c r="F10605" i="1"/>
  <c r="E10604" i="1"/>
  <c r="E10603" i="1"/>
  <c r="E10600" i="1"/>
  <c r="G10599" i="1"/>
  <c r="F10599" i="1"/>
  <c r="E10598" i="1"/>
  <c r="E10597" i="1"/>
  <c r="F10595" i="1"/>
  <c r="F10594" i="1"/>
  <c r="F10593" i="1"/>
  <c r="E10592" i="1"/>
  <c r="F10590" i="1"/>
  <c r="E10590" i="1"/>
  <c r="F10589" i="1"/>
  <c r="E10589" i="1"/>
  <c r="E10588" i="1"/>
  <c r="H10586" i="1"/>
  <c r="E10586" i="1"/>
  <c r="E10585" i="1"/>
  <c r="K10583" i="1"/>
  <c r="F10583" i="1"/>
  <c r="K10582" i="1"/>
  <c r="F10582" i="1"/>
  <c r="F10581" i="1"/>
  <c r="F10580" i="1"/>
  <c r="E10579" i="1"/>
  <c r="F10577" i="1"/>
  <c r="F10575" i="1"/>
  <c r="F10573" i="1"/>
  <c r="F10572" i="1"/>
  <c r="J10571" i="1"/>
  <c r="H10571" i="1"/>
  <c r="F10571" i="1"/>
  <c r="F10570" i="1"/>
  <c r="F10569" i="1"/>
  <c r="F10568" i="1"/>
  <c r="F10566" i="1"/>
  <c r="F10565" i="1"/>
  <c r="J10564" i="1"/>
  <c r="H10564" i="1"/>
  <c r="F10564" i="1"/>
  <c r="F10563" i="1"/>
  <c r="F10562" i="1"/>
  <c r="F10561" i="1"/>
  <c r="F10559" i="1"/>
  <c r="F10558" i="1"/>
  <c r="J10557" i="1"/>
  <c r="H10557" i="1"/>
  <c r="F10557" i="1"/>
  <c r="F10556" i="1"/>
  <c r="F10555" i="1"/>
  <c r="F10554" i="1"/>
  <c r="F10552" i="1"/>
  <c r="F10551" i="1"/>
  <c r="J10550" i="1"/>
  <c r="H10550" i="1"/>
  <c r="F10550" i="1"/>
  <c r="F10549" i="1"/>
  <c r="F10548" i="1"/>
  <c r="F10547" i="1"/>
  <c r="F10545" i="1"/>
  <c r="F10544" i="1"/>
  <c r="J10543" i="1"/>
  <c r="H10543" i="1"/>
  <c r="F10543" i="1"/>
  <c r="F10542" i="1"/>
  <c r="F10541" i="1"/>
  <c r="F10540" i="1"/>
  <c r="F10538" i="1"/>
  <c r="F10537" i="1"/>
  <c r="J10536" i="1"/>
  <c r="H10536" i="1"/>
  <c r="F10536" i="1"/>
  <c r="F10535" i="1"/>
  <c r="F10534" i="1"/>
  <c r="F10533" i="1"/>
  <c r="F10531" i="1"/>
  <c r="F10530" i="1"/>
  <c r="J10529" i="1"/>
  <c r="H10529" i="1"/>
  <c r="F10529" i="1"/>
  <c r="F10528" i="1"/>
  <c r="F10527" i="1"/>
  <c r="F10526" i="1"/>
  <c r="E10524" i="1"/>
  <c r="E10521" i="1"/>
  <c r="F10520" i="1"/>
  <c r="E10519" i="1"/>
  <c r="L10511" i="1"/>
  <c r="K10511" i="1"/>
  <c r="E10511" i="1"/>
  <c r="E10505" i="1"/>
  <c r="E10504" i="1"/>
  <c r="F10502" i="1"/>
  <c r="F10501" i="1"/>
  <c r="F10500" i="1"/>
  <c r="F10499" i="1"/>
  <c r="F10496" i="1"/>
  <c r="A10496" i="1"/>
  <c r="A10495" i="1" s="1"/>
  <c r="F10494" i="1"/>
  <c r="F10492" i="1"/>
  <c r="F10490" i="1"/>
  <c r="F10489" i="1"/>
  <c r="F10487" i="1"/>
  <c r="F10485" i="1"/>
  <c r="E10485" i="1"/>
  <c r="F10484" i="1"/>
  <c r="E10484" i="1"/>
  <c r="E10483" i="1"/>
  <c r="L10482" i="1"/>
  <c r="G10480" i="1"/>
  <c r="F10480" i="1"/>
  <c r="E10479" i="1"/>
  <c r="E10478" i="1"/>
  <c r="E10475" i="1"/>
  <c r="G10474" i="1"/>
  <c r="F10474" i="1"/>
  <c r="E10473" i="1"/>
  <c r="E10472" i="1"/>
  <c r="F10470" i="1"/>
  <c r="F10469" i="1"/>
  <c r="F10468" i="1"/>
  <c r="E10467" i="1"/>
  <c r="F10465" i="1"/>
  <c r="E10465" i="1"/>
  <c r="F10464" i="1"/>
  <c r="E10464" i="1"/>
  <c r="E10463" i="1"/>
  <c r="H10461" i="1"/>
  <c r="E10461" i="1"/>
  <c r="E10460" i="1"/>
  <c r="K10458" i="1"/>
  <c r="F10458" i="1"/>
  <c r="K10457" i="1"/>
  <c r="F10457" i="1"/>
  <c r="F10456" i="1"/>
  <c r="F10455" i="1"/>
  <c r="E10454" i="1"/>
  <c r="F10452" i="1"/>
  <c r="F10450" i="1"/>
  <c r="F10448" i="1"/>
  <c r="F10447" i="1"/>
  <c r="J10446" i="1"/>
  <c r="H10446" i="1"/>
  <c r="F10446" i="1"/>
  <c r="F10445" i="1"/>
  <c r="F10444" i="1"/>
  <c r="F10443" i="1"/>
  <c r="F10441" i="1"/>
  <c r="F10440" i="1"/>
  <c r="J10439" i="1"/>
  <c r="H10439" i="1"/>
  <c r="F10439" i="1"/>
  <c r="F10438" i="1"/>
  <c r="F10437" i="1"/>
  <c r="F10436" i="1"/>
  <c r="F10434" i="1"/>
  <c r="F10433" i="1"/>
  <c r="J10432" i="1"/>
  <c r="H10432" i="1"/>
  <c r="F10432" i="1"/>
  <c r="F10431" i="1"/>
  <c r="F10430" i="1"/>
  <c r="F10429" i="1"/>
  <c r="F10427" i="1"/>
  <c r="F10426" i="1"/>
  <c r="J10425" i="1"/>
  <c r="H10425" i="1"/>
  <c r="F10425" i="1"/>
  <c r="F10424" i="1"/>
  <c r="F10423" i="1"/>
  <c r="F10422" i="1"/>
  <c r="F10420" i="1"/>
  <c r="F10419" i="1"/>
  <c r="J10418" i="1"/>
  <c r="H10418" i="1"/>
  <c r="F10418" i="1"/>
  <c r="F10417" i="1"/>
  <c r="F10416" i="1"/>
  <c r="F10415" i="1"/>
  <c r="F10413" i="1"/>
  <c r="F10412" i="1"/>
  <c r="J10411" i="1"/>
  <c r="H10411" i="1"/>
  <c r="F10411" i="1"/>
  <c r="F10410" i="1"/>
  <c r="F10409" i="1"/>
  <c r="F10408" i="1"/>
  <c r="F10406" i="1"/>
  <c r="F10405" i="1"/>
  <c r="J10404" i="1"/>
  <c r="H10404" i="1"/>
  <c r="F10404" i="1"/>
  <c r="F10403" i="1"/>
  <c r="F10402" i="1"/>
  <c r="F10401" i="1"/>
  <c r="E10399" i="1"/>
  <c r="E10396" i="1"/>
  <c r="F10395" i="1"/>
  <c r="E10394" i="1"/>
  <c r="L10386" i="1"/>
  <c r="K10386" i="1"/>
  <c r="E10386" i="1"/>
  <c r="E10380" i="1"/>
  <c r="E10379" i="1"/>
  <c r="F10377" i="1"/>
  <c r="F10376" i="1"/>
  <c r="F10375" i="1"/>
  <c r="F10374" i="1"/>
  <c r="F10371" i="1"/>
  <c r="A10371" i="1"/>
  <c r="A10370" i="1" s="1"/>
  <c r="F10369" i="1"/>
  <c r="F10367" i="1"/>
  <c r="F10365" i="1"/>
  <c r="F10364" i="1"/>
  <c r="F10362" i="1"/>
  <c r="F10360" i="1"/>
  <c r="E10360" i="1"/>
  <c r="F10359" i="1"/>
  <c r="E10359" i="1"/>
  <c r="E10358" i="1"/>
  <c r="L10357" i="1"/>
  <c r="G10355" i="1"/>
  <c r="F10355" i="1"/>
  <c r="E10354" i="1"/>
  <c r="E10353" i="1"/>
  <c r="E10350" i="1"/>
  <c r="G10349" i="1"/>
  <c r="F10349" i="1"/>
  <c r="E10348" i="1"/>
  <c r="E10347" i="1"/>
  <c r="F10345" i="1"/>
  <c r="F10344" i="1"/>
  <c r="F10343" i="1"/>
  <c r="E10342" i="1"/>
  <c r="F10340" i="1"/>
  <c r="E10340" i="1"/>
  <c r="F10339" i="1"/>
  <c r="E10339" i="1"/>
  <c r="E10338" i="1"/>
  <c r="H10336" i="1"/>
  <c r="E10336" i="1"/>
  <c r="E10335" i="1"/>
  <c r="K10333" i="1"/>
  <c r="F10333" i="1"/>
  <c r="K10332" i="1"/>
  <c r="F10332" i="1"/>
  <c r="F10331" i="1"/>
  <c r="F10330" i="1"/>
  <c r="E10329" i="1"/>
  <c r="F10327" i="1"/>
  <c r="F10325" i="1"/>
  <c r="F10323" i="1"/>
  <c r="F10322" i="1"/>
  <c r="J10321" i="1"/>
  <c r="H10321" i="1"/>
  <c r="F10321" i="1"/>
  <c r="F10320" i="1"/>
  <c r="F10319" i="1"/>
  <c r="F10318" i="1"/>
  <c r="F10316" i="1"/>
  <c r="F10315" i="1"/>
  <c r="J10314" i="1"/>
  <c r="H10314" i="1"/>
  <c r="F10314" i="1"/>
  <c r="F10313" i="1"/>
  <c r="F10312" i="1"/>
  <c r="F10311" i="1"/>
  <c r="F10309" i="1"/>
  <c r="F10308" i="1"/>
  <c r="J10307" i="1"/>
  <c r="H10307" i="1"/>
  <c r="F10307" i="1"/>
  <c r="F10306" i="1"/>
  <c r="F10305" i="1"/>
  <c r="F10304" i="1"/>
  <c r="F10302" i="1"/>
  <c r="F10301" i="1"/>
  <c r="J10300" i="1"/>
  <c r="H10300" i="1"/>
  <c r="F10300" i="1"/>
  <c r="F10299" i="1"/>
  <c r="F10298" i="1"/>
  <c r="F10297" i="1"/>
  <c r="F10295" i="1"/>
  <c r="F10294" i="1"/>
  <c r="J10293" i="1"/>
  <c r="H10293" i="1"/>
  <c r="F10293" i="1"/>
  <c r="F10292" i="1"/>
  <c r="F10291" i="1"/>
  <c r="F10290" i="1"/>
  <c r="F10288" i="1"/>
  <c r="F10287" i="1"/>
  <c r="J10286" i="1"/>
  <c r="H10286" i="1"/>
  <c r="F10286" i="1"/>
  <c r="F10285" i="1"/>
  <c r="F10284" i="1"/>
  <c r="F10283" i="1"/>
  <c r="F10281" i="1"/>
  <c r="F10280" i="1"/>
  <c r="J10279" i="1"/>
  <c r="H10279" i="1"/>
  <c r="F10279" i="1"/>
  <c r="F10278" i="1"/>
  <c r="F10277" i="1"/>
  <c r="F10276" i="1"/>
  <c r="E10274" i="1"/>
  <c r="E10271" i="1"/>
  <c r="F10270" i="1"/>
  <c r="E10269" i="1"/>
  <c r="L10261" i="1"/>
  <c r="K10261" i="1"/>
  <c r="E10261" i="1"/>
  <c r="E10255" i="1"/>
  <c r="E10254" i="1"/>
  <c r="F10252" i="1"/>
  <c r="F10251" i="1"/>
  <c r="F10250" i="1"/>
  <c r="F10249" i="1"/>
  <c r="F10246" i="1"/>
  <c r="A10246" i="1"/>
  <c r="A10245" i="1" s="1"/>
  <c r="F10244" i="1"/>
  <c r="F10242" i="1"/>
  <c r="F10240" i="1"/>
  <c r="F10239" i="1"/>
  <c r="F10237" i="1"/>
  <c r="F10235" i="1"/>
  <c r="E10235" i="1"/>
  <c r="F10234" i="1"/>
  <c r="E10234" i="1"/>
  <c r="E10233" i="1"/>
  <c r="L10232" i="1"/>
  <c r="G10230" i="1"/>
  <c r="F10230" i="1"/>
  <c r="E10229" i="1"/>
  <c r="E10228" i="1"/>
  <c r="E10225" i="1"/>
  <c r="G10224" i="1"/>
  <c r="F10224" i="1"/>
  <c r="E10223" i="1"/>
  <c r="E10222" i="1"/>
  <c r="F10220" i="1"/>
  <c r="F10219" i="1"/>
  <c r="F10218" i="1"/>
  <c r="E10217" i="1"/>
  <c r="F10215" i="1"/>
  <c r="E10215" i="1"/>
  <c r="F10214" i="1"/>
  <c r="E10214" i="1"/>
  <c r="E10213" i="1"/>
  <c r="H10211" i="1"/>
  <c r="E10211" i="1"/>
  <c r="E10210" i="1"/>
  <c r="K10208" i="1"/>
  <c r="F10208" i="1"/>
  <c r="K10207" i="1"/>
  <c r="F10207" i="1"/>
  <c r="F10206" i="1"/>
  <c r="F10205" i="1"/>
  <c r="E10204" i="1"/>
  <c r="F10202" i="1"/>
  <c r="F10200" i="1"/>
  <c r="F10198" i="1"/>
  <c r="F10197" i="1"/>
  <c r="J10196" i="1"/>
  <c r="H10196" i="1"/>
  <c r="F10196" i="1"/>
  <c r="F10195" i="1"/>
  <c r="F10194" i="1"/>
  <c r="F10193" i="1"/>
  <c r="F10191" i="1"/>
  <c r="F10190" i="1"/>
  <c r="J10189" i="1"/>
  <c r="H10189" i="1"/>
  <c r="F10189" i="1"/>
  <c r="F10188" i="1"/>
  <c r="F10187" i="1"/>
  <c r="F10186" i="1"/>
  <c r="F10184" i="1"/>
  <c r="F10183" i="1"/>
  <c r="J10182" i="1"/>
  <c r="H10182" i="1"/>
  <c r="F10182" i="1"/>
  <c r="F10181" i="1"/>
  <c r="F10180" i="1"/>
  <c r="F10179" i="1"/>
  <c r="F10177" i="1"/>
  <c r="F10176" i="1"/>
  <c r="J10175" i="1"/>
  <c r="H10175" i="1"/>
  <c r="F10175" i="1"/>
  <c r="F10174" i="1"/>
  <c r="F10173" i="1"/>
  <c r="F10172" i="1"/>
  <c r="F10170" i="1"/>
  <c r="F10169" i="1"/>
  <c r="J10168" i="1"/>
  <c r="H10168" i="1"/>
  <c r="F10168" i="1"/>
  <c r="F10167" i="1"/>
  <c r="F10166" i="1"/>
  <c r="F10165" i="1"/>
  <c r="F10163" i="1"/>
  <c r="F10162" i="1"/>
  <c r="J10161" i="1"/>
  <c r="H10161" i="1"/>
  <c r="F10161" i="1"/>
  <c r="F10160" i="1"/>
  <c r="F10159" i="1"/>
  <c r="F10158" i="1"/>
  <c r="F10156" i="1"/>
  <c r="F10155" i="1"/>
  <c r="J10154" i="1"/>
  <c r="H10154" i="1"/>
  <c r="F10154" i="1"/>
  <c r="F10153" i="1"/>
  <c r="F10152" i="1"/>
  <c r="F10151" i="1"/>
  <c r="E10149" i="1"/>
  <c r="E10146" i="1"/>
  <c r="F10145" i="1"/>
  <c r="E10144" i="1"/>
  <c r="L10136" i="1"/>
  <c r="K10136" i="1"/>
  <c r="E10136" i="1"/>
  <c r="E10130" i="1"/>
  <c r="E10129" i="1"/>
  <c r="F10127" i="1"/>
  <c r="F10126" i="1"/>
  <c r="F10125" i="1"/>
  <c r="F10124" i="1"/>
  <c r="F10121" i="1"/>
  <c r="A10121" i="1"/>
  <c r="A10120" i="1" s="1"/>
  <c r="F10119" i="1"/>
  <c r="F10117" i="1"/>
  <c r="F10115" i="1"/>
  <c r="F10114" i="1"/>
  <c r="F10112" i="1"/>
  <c r="F10110" i="1"/>
  <c r="E10110" i="1"/>
  <c r="F10109" i="1"/>
  <c r="E10109" i="1"/>
  <c r="E10108" i="1"/>
  <c r="L10107" i="1"/>
  <c r="G10105" i="1"/>
  <c r="F10105" i="1"/>
  <c r="E10104" i="1"/>
  <c r="E10103" i="1"/>
  <c r="E10100" i="1"/>
  <c r="G10099" i="1"/>
  <c r="F10099" i="1"/>
  <c r="E10098" i="1"/>
  <c r="E10097" i="1"/>
  <c r="F10095" i="1"/>
  <c r="F10094" i="1"/>
  <c r="F10093" i="1"/>
  <c r="E10092" i="1"/>
  <c r="F10090" i="1"/>
  <c r="E10090" i="1"/>
  <c r="F10089" i="1"/>
  <c r="E10089" i="1"/>
  <c r="E10088" i="1"/>
  <c r="H10086" i="1"/>
  <c r="E10086" i="1"/>
  <c r="E10085" i="1"/>
  <c r="K10083" i="1"/>
  <c r="F10083" i="1"/>
  <c r="K10082" i="1"/>
  <c r="F10082" i="1"/>
  <c r="F10081" i="1"/>
  <c r="F10080" i="1"/>
  <c r="E10079" i="1"/>
  <c r="F10077" i="1"/>
  <c r="F10075" i="1"/>
  <c r="F10073" i="1"/>
  <c r="F10072" i="1"/>
  <c r="J10071" i="1"/>
  <c r="H10071" i="1"/>
  <c r="F10071" i="1"/>
  <c r="F10070" i="1"/>
  <c r="F10069" i="1"/>
  <c r="F10068" i="1"/>
  <c r="F10066" i="1"/>
  <c r="F10065" i="1"/>
  <c r="J10064" i="1"/>
  <c r="H10064" i="1"/>
  <c r="F10064" i="1"/>
  <c r="F10063" i="1"/>
  <c r="F10062" i="1"/>
  <c r="F10061" i="1"/>
  <c r="F10059" i="1"/>
  <c r="F10058" i="1"/>
  <c r="J10057" i="1"/>
  <c r="H10057" i="1"/>
  <c r="F10057" i="1"/>
  <c r="F10056" i="1"/>
  <c r="F10055" i="1"/>
  <c r="F10054" i="1"/>
  <c r="F10052" i="1"/>
  <c r="F10051" i="1"/>
  <c r="J10050" i="1"/>
  <c r="H10050" i="1"/>
  <c r="F10050" i="1"/>
  <c r="F10049" i="1"/>
  <c r="F10048" i="1"/>
  <c r="F10047" i="1"/>
  <c r="F10045" i="1"/>
  <c r="F10044" i="1"/>
  <c r="J10043" i="1"/>
  <c r="H10043" i="1"/>
  <c r="F10043" i="1"/>
  <c r="F10042" i="1"/>
  <c r="F10041" i="1"/>
  <c r="F10040" i="1"/>
  <c r="F10038" i="1"/>
  <c r="F10037" i="1"/>
  <c r="J10036" i="1"/>
  <c r="H10036" i="1"/>
  <c r="F10036" i="1"/>
  <c r="F10035" i="1"/>
  <c r="F10034" i="1"/>
  <c r="F10033" i="1"/>
  <c r="F10031" i="1"/>
  <c r="F10030" i="1"/>
  <c r="J10029" i="1"/>
  <c r="H10029" i="1"/>
  <c r="F10029" i="1"/>
  <c r="F10028" i="1"/>
  <c r="F10027" i="1"/>
  <c r="F10026" i="1"/>
  <c r="E10024" i="1"/>
  <c r="E10021" i="1"/>
  <c r="F10020" i="1"/>
  <c r="E10019" i="1"/>
  <c r="L10011" i="1"/>
  <c r="K10011" i="1"/>
  <c r="E10011" i="1"/>
  <c r="E10005" i="1"/>
  <c r="E10004" i="1"/>
  <c r="F10002" i="1"/>
  <c r="F10001" i="1"/>
  <c r="F10000" i="1"/>
  <c r="F9999" i="1"/>
  <c r="F9996" i="1"/>
  <c r="A9996" i="1"/>
  <c r="A9995" i="1" s="1"/>
  <c r="F9994" i="1"/>
  <c r="F9992" i="1"/>
  <c r="F9990" i="1"/>
  <c r="F9989" i="1"/>
  <c r="F9987" i="1"/>
  <c r="F9985" i="1"/>
  <c r="E9985" i="1"/>
  <c r="F9984" i="1"/>
  <c r="E9984" i="1"/>
  <c r="E9983" i="1"/>
  <c r="L9982" i="1"/>
  <c r="G9980" i="1"/>
  <c r="F9980" i="1"/>
  <c r="E9979" i="1"/>
  <c r="E9978" i="1"/>
  <c r="E9975" i="1"/>
  <c r="G9974" i="1"/>
  <c r="F9974" i="1"/>
  <c r="E9973" i="1"/>
  <c r="E9972" i="1"/>
  <c r="F9970" i="1"/>
  <c r="F9969" i="1"/>
  <c r="F9968" i="1"/>
  <c r="E9967" i="1"/>
  <c r="F9965" i="1"/>
  <c r="E9965" i="1"/>
  <c r="F9964" i="1"/>
  <c r="E9964" i="1"/>
  <c r="E9963" i="1"/>
  <c r="H9961" i="1"/>
  <c r="E9961" i="1"/>
  <c r="E9960" i="1"/>
  <c r="K9958" i="1"/>
  <c r="F9958" i="1"/>
  <c r="K9957" i="1"/>
  <c r="F9957" i="1"/>
  <c r="F9956" i="1"/>
  <c r="F9955" i="1"/>
  <c r="E9954" i="1"/>
  <c r="F9952" i="1"/>
  <c r="F9950" i="1"/>
  <c r="F9948" i="1"/>
  <c r="F9947" i="1"/>
  <c r="J9946" i="1"/>
  <c r="H9946" i="1"/>
  <c r="F9946" i="1"/>
  <c r="F9945" i="1"/>
  <c r="F9944" i="1"/>
  <c r="F9943" i="1"/>
  <c r="F9941" i="1"/>
  <c r="F9940" i="1"/>
  <c r="J9939" i="1"/>
  <c r="H9939" i="1"/>
  <c r="F9939" i="1"/>
  <c r="F9938" i="1"/>
  <c r="F9937" i="1"/>
  <c r="F9936" i="1"/>
  <c r="F9934" i="1"/>
  <c r="F9933" i="1"/>
  <c r="J9932" i="1"/>
  <c r="H9932" i="1"/>
  <c r="F9932" i="1"/>
  <c r="F9931" i="1"/>
  <c r="F9930" i="1"/>
  <c r="F9929" i="1"/>
  <c r="F9927" i="1"/>
  <c r="F9926" i="1"/>
  <c r="J9925" i="1"/>
  <c r="H9925" i="1"/>
  <c r="F9925" i="1"/>
  <c r="F9924" i="1"/>
  <c r="F9923" i="1"/>
  <c r="F9922" i="1"/>
  <c r="F9920" i="1"/>
  <c r="F9919" i="1"/>
  <c r="J9918" i="1"/>
  <c r="H9918" i="1"/>
  <c r="F9918" i="1"/>
  <c r="F9917" i="1"/>
  <c r="F9916" i="1"/>
  <c r="F9915" i="1"/>
  <c r="F9913" i="1"/>
  <c r="F9912" i="1"/>
  <c r="J9911" i="1"/>
  <c r="H9911" i="1"/>
  <c r="F9911" i="1"/>
  <c r="F9910" i="1"/>
  <c r="F9909" i="1"/>
  <c r="F9908" i="1"/>
  <c r="F9906" i="1"/>
  <c r="F9905" i="1"/>
  <c r="J9904" i="1"/>
  <c r="H9904" i="1"/>
  <c r="F9904" i="1"/>
  <c r="F9903" i="1"/>
  <c r="F9902" i="1"/>
  <c r="F9901" i="1"/>
  <c r="E9899" i="1"/>
  <c r="E9896" i="1"/>
  <c r="F9895" i="1"/>
  <c r="E9894" i="1"/>
  <c r="L9886" i="1"/>
  <c r="K9886" i="1"/>
  <c r="E9886" i="1"/>
  <c r="E9880" i="1"/>
  <c r="E9879" i="1"/>
  <c r="F9877" i="1"/>
  <c r="F9876" i="1"/>
  <c r="F9875" i="1"/>
  <c r="F9874" i="1"/>
  <c r="F9871" i="1"/>
  <c r="A9871" i="1"/>
  <c r="A9870" i="1" s="1"/>
  <c r="F9869" i="1"/>
  <c r="F9867" i="1"/>
  <c r="F9865" i="1"/>
  <c r="F9864" i="1"/>
  <c r="F9862" i="1"/>
  <c r="F9860" i="1"/>
  <c r="E9860" i="1"/>
  <c r="F9859" i="1"/>
  <c r="E9859" i="1"/>
  <c r="E9858" i="1"/>
  <c r="L9857" i="1"/>
  <c r="G9855" i="1"/>
  <c r="F9855" i="1"/>
  <c r="E9854" i="1"/>
  <c r="E9853" i="1"/>
  <c r="E9850" i="1"/>
  <c r="G9849" i="1"/>
  <c r="F9849" i="1"/>
  <c r="E9848" i="1"/>
  <c r="E9847" i="1"/>
  <c r="F9845" i="1"/>
  <c r="F9844" i="1"/>
  <c r="F9843" i="1"/>
  <c r="E9842" i="1"/>
  <c r="F9840" i="1"/>
  <c r="E9840" i="1"/>
  <c r="F9839" i="1"/>
  <c r="E9839" i="1"/>
  <c r="E9838" i="1"/>
  <c r="H9836" i="1"/>
  <c r="E9836" i="1"/>
  <c r="E9835" i="1"/>
  <c r="K9833" i="1"/>
  <c r="F9833" i="1"/>
  <c r="K9832" i="1"/>
  <c r="F9832" i="1"/>
  <c r="F9831" i="1"/>
  <c r="F9830" i="1"/>
  <c r="E9829" i="1"/>
  <c r="F9827" i="1"/>
  <c r="F9825" i="1"/>
  <c r="F9823" i="1"/>
  <c r="F9822" i="1"/>
  <c r="J9821" i="1"/>
  <c r="H9821" i="1"/>
  <c r="F9821" i="1"/>
  <c r="F9820" i="1"/>
  <c r="F9819" i="1"/>
  <c r="F9818" i="1"/>
  <c r="F9816" i="1"/>
  <c r="F9815" i="1"/>
  <c r="J9814" i="1"/>
  <c r="H9814" i="1"/>
  <c r="F9814" i="1"/>
  <c r="F9813" i="1"/>
  <c r="F9812" i="1"/>
  <c r="F9811" i="1"/>
  <c r="F9809" i="1"/>
  <c r="F9808" i="1"/>
  <c r="J9807" i="1"/>
  <c r="H9807" i="1"/>
  <c r="F9807" i="1"/>
  <c r="F9806" i="1"/>
  <c r="F9805" i="1"/>
  <c r="F9804" i="1"/>
  <c r="F9802" i="1"/>
  <c r="F9801" i="1"/>
  <c r="J9800" i="1"/>
  <c r="H9800" i="1"/>
  <c r="F9800" i="1"/>
  <c r="F9799" i="1"/>
  <c r="F9798" i="1"/>
  <c r="F9797" i="1"/>
  <c r="F9795" i="1"/>
  <c r="F9794" i="1"/>
  <c r="J9793" i="1"/>
  <c r="H9793" i="1"/>
  <c r="F9793" i="1"/>
  <c r="F9792" i="1"/>
  <c r="F9791" i="1"/>
  <c r="F9790" i="1"/>
  <c r="F9788" i="1"/>
  <c r="F9787" i="1"/>
  <c r="J9786" i="1"/>
  <c r="H9786" i="1"/>
  <c r="F9786" i="1"/>
  <c r="F9785" i="1"/>
  <c r="F9784" i="1"/>
  <c r="F9783" i="1"/>
  <c r="F9781" i="1"/>
  <c r="F9780" i="1"/>
  <c r="J9779" i="1"/>
  <c r="H9779" i="1"/>
  <c r="F9779" i="1"/>
  <c r="F9778" i="1"/>
  <c r="F9777" i="1"/>
  <c r="F9776" i="1"/>
  <c r="E9774" i="1"/>
  <c r="E9771" i="1"/>
  <c r="F9770" i="1"/>
  <c r="E9769" i="1"/>
  <c r="L9761" i="1"/>
  <c r="K9761" i="1"/>
  <c r="E9761" i="1"/>
  <c r="E9755" i="1"/>
  <c r="E9754" i="1"/>
  <c r="F9752" i="1"/>
  <c r="F9751" i="1"/>
  <c r="F9750" i="1"/>
  <c r="F9749" i="1"/>
  <c r="F9746" i="1"/>
  <c r="A9746" i="1"/>
  <c r="A9745" i="1" s="1"/>
  <c r="F9744" i="1"/>
  <c r="F9742" i="1"/>
  <c r="F9740" i="1"/>
  <c r="F9739" i="1"/>
  <c r="F9737" i="1"/>
  <c r="F9735" i="1"/>
  <c r="E9735" i="1"/>
  <c r="F9734" i="1"/>
  <c r="E9734" i="1"/>
  <c r="E9733" i="1"/>
  <c r="L9732" i="1"/>
  <c r="G9730" i="1"/>
  <c r="F9730" i="1"/>
  <c r="E9729" i="1"/>
  <c r="E9728" i="1"/>
  <c r="E9725" i="1"/>
  <c r="G9724" i="1"/>
  <c r="F9724" i="1"/>
  <c r="E9723" i="1"/>
  <c r="E9722" i="1"/>
  <c r="F9720" i="1"/>
  <c r="F9719" i="1"/>
  <c r="F9718" i="1"/>
  <c r="E9717" i="1"/>
  <c r="F9715" i="1"/>
  <c r="E9715" i="1"/>
  <c r="F9714" i="1"/>
  <c r="E9714" i="1"/>
  <c r="E9713" i="1"/>
  <c r="H9711" i="1"/>
  <c r="E9711" i="1"/>
  <c r="E9710" i="1"/>
  <c r="K9708" i="1"/>
  <c r="F9708" i="1"/>
  <c r="K9707" i="1"/>
  <c r="F9707" i="1"/>
  <c r="F9706" i="1"/>
  <c r="F9705" i="1"/>
  <c r="E9704" i="1"/>
  <c r="F9702" i="1"/>
  <c r="F9700" i="1"/>
  <c r="F9698" i="1"/>
  <c r="F9697" i="1"/>
  <c r="J9696" i="1"/>
  <c r="H9696" i="1"/>
  <c r="F9696" i="1"/>
  <c r="F9695" i="1"/>
  <c r="F9694" i="1"/>
  <c r="F9693" i="1"/>
  <c r="F9691" i="1"/>
  <c r="F9690" i="1"/>
  <c r="J9689" i="1"/>
  <c r="H9689" i="1"/>
  <c r="F9689" i="1"/>
  <c r="F9688" i="1"/>
  <c r="F9687" i="1"/>
  <c r="F9686" i="1"/>
  <c r="F9684" i="1"/>
  <c r="F9683" i="1"/>
  <c r="J9682" i="1"/>
  <c r="H9682" i="1"/>
  <c r="F9682" i="1"/>
  <c r="F9681" i="1"/>
  <c r="F9680" i="1"/>
  <c r="F9679" i="1"/>
  <c r="F9677" i="1"/>
  <c r="F9676" i="1"/>
  <c r="J9675" i="1"/>
  <c r="H9675" i="1"/>
  <c r="F9675" i="1"/>
  <c r="F9674" i="1"/>
  <c r="F9673" i="1"/>
  <c r="F9672" i="1"/>
  <c r="F9670" i="1"/>
  <c r="F9669" i="1"/>
  <c r="J9668" i="1"/>
  <c r="H9668" i="1"/>
  <c r="F9668" i="1"/>
  <c r="F9667" i="1"/>
  <c r="F9666" i="1"/>
  <c r="F9665" i="1"/>
  <c r="F9663" i="1"/>
  <c r="F9662" i="1"/>
  <c r="J9661" i="1"/>
  <c r="H9661" i="1"/>
  <c r="F9661" i="1"/>
  <c r="F9660" i="1"/>
  <c r="F9659" i="1"/>
  <c r="F9658" i="1"/>
  <c r="F9656" i="1"/>
  <c r="F9655" i="1"/>
  <c r="J9654" i="1"/>
  <c r="H9654" i="1"/>
  <c r="F9654" i="1"/>
  <c r="F9653" i="1"/>
  <c r="F9652" i="1"/>
  <c r="F9651" i="1"/>
  <c r="E9649" i="1"/>
  <c r="E9646" i="1"/>
  <c r="F9645" i="1"/>
  <c r="E9644" i="1"/>
  <c r="L9636" i="1"/>
  <c r="K9636" i="1"/>
  <c r="E9636" i="1"/>
  <c r="E9630" i="1"/>
  <c r="E9629" i="1"/>
  <c r="F9627" i="1"/>
  <c r="F9626" i="1"/>
  <c r="F9625" i="1"/>
  <c r="F9624" i="1"/>
  <c r="F9621" i="1"/>
  <c r="A9621" i="1"/>
  <c r="A9620" i="1" s="1"/>
  <c r="F9619" i="1"/>
  <c r="F9617" i="1"/>
  <c r="F9615" i="1"/>
  <c r="F9614" i="1"/>
  <c r="F9612" i="1"/>
  <c r="F9610" i="1"/>
  <c r="E9610" i="1"/>
  <c r="F9609" i="1"/>
  <c r="E9609" i="1"/>
  <c r="E9608" i="1"/>
  <c r="L9607" i="1"/>
  <c r="G9605" i="1"/>
  <c r="F9605" i="1"/>
  <c r="E9604" i="1"/>
  <c r="E9603" i="1"/>
  <c r="E9600" i="1"/>
  <c r="G9599" i="1"/>
  <c r="F9599" i="1"/>
  <c r="E9598" i="1"/>
  <c r="E9597" i="1"/>
  <c r="F9595" i="1"/>
  <c r="F9594" i="1"/>
  <c r="F9593" i="1"/>
  <c r="E9592" i="1"/>
  <c r="F9590" i="1"/>
  <c r="E9590" i="1"/>
  <c r="F9589" i="1"/>
  <c r="E9589" i="1"/>
  <c r="E9588" i="1"/>
  <c r="H9586" i="1"/>
  <c r="E9586" i="1"/>
  <c r="E9585" i="1"/>
  <c r="K9583" i="1"/>
  <c r="F9583" i="1"/>
  <c r="K9582" i="1"/>
  <c r="F9582" i="1"/>
  <c r="F9581" i="1"/>
  <c r="F9580" i="1"/>
  <c r="E9579" i="1"/>
  <c r="F9577" i="1"/>
  <c r="F9575" i="1"/>
  <c r="F9573" i="1"/>
  <c r="F9572" i="1"/>
  <c r="J9571" i="1"/>
  <c r="H9571" i="1"/>
  <c r="F9571" i="1"/>
  <c r="F9570" i="1"/>
  <c r="F9569" i="1"/>
  <c r="F9568" i="1"/>
  <c r="F9566" i="1"/>
  <c r="F9565" i="1"/>
  <c r="J9564" i="1"/>
  <c r="H9564" i="1"/>
  <c r="F9564" i="1"/>
  <c r="F9563" i="1"/>
  <c r="F9562" i="1"/>
  <c r="F9561" i="1"/>
  <c r="F9559" i="1"/>
  <c r="F9558" i="1"/>
  <c r="J9557" i="1"/>
  <c r="H9557" i="1"/>
  <c r="F9557" i="1"/>
  <c r="F9556" i="1"/>
  <c r="F9555" i="1"/>
  <c r="F9554" i="1"/>
  <c r="F9552" i="1"/>
  <c r="F9551" i="1"/>
  <c r="J9550" i="1"/>
  <c r="H9550" i="1"/>
  <c r="F9550" i="1"/>
  <c r="F9549" i="1"/>
  <c r="F9548" i="1"/>
  <c r="F9547" i="1"/>
  <c r="F9545" i="1"/>
  <c r="F9544" i="1"/>
  <c r="J9543" i="1"/>
  <c r="H9543" i="1"/>
  <c r="F9543" i="1"/>
  <c r="F9542" i="1"/>
  <c r="F9541" i="1"/>
  <c r="F9540" i="1"/>
  <c r="F9538" i="1"/>
  <c r="F9537" i="1"/>
  <c r="J9536" i="1"/>
  <c r="H9536" i="1"/>
  <c r="F9536" i="1"/>
  <c r="F9535" i="1"/>
  <c r="F9534" i="1"/>
  <c r="F9533" i="1"/>
  <c r="F9531" i="1"/>
  <c r="F9530" i="1"/>
  <c r="J9529" i="1"/>
  <c r="H9529" i="1"/>
  <c r="F9529" i="1"/>
  <c r="F9528" i="1"/>
  <c r="F9527" i="1"/>
  <c r="F9526" i="1"/>
  <c r="E9524" i="1"/>
  <c r="E9521" i="1"/>
  <c r="F9520" i="1"/>
  <c r="E9519" i="1"/>
  <c r="L9511" i="1"/>
  <c r="K9511" i="1"/>
  <c r="E9511" i="1"/>
  <c r="E9505" i="1"/>
  <c r="E9504" i="1"/>
  <c r="F9502" i="1"/>
  <c r="F9501" i="1"/>
  <c r="F9500" i="1"/>
  <c r="F9499" i="1"/>
  <c r="F9496" i="1"/>
  <c r="A9496" i="1"/>
  <c r="A9495" i="1" s="1"/>
  <c r="F9494" i="1"/>
  <c r="F9492" i="1"/>
  <c r="F9490" i="1"/>
  <c r="F9489" i="1"/>
  <c r="F9487" i="1"/>
  <c r="F9485" i="1"/>
  <c r="E9485" i="1"/>
  <c r="F9484" i="1"/>
  <c r="E9484" i="1"/>
  <c r="E9483" i="1"/>
  <c r="L9482" i="1"/>
  <c r="G9480" i="1"/>
  <c r="F9480" i="1"/>
  <c r="E9479" i="1"/>
  <c r="E9478" i="1"/>
  <c r="E9475" i="1"/>
  <c r="G9474" i="1"/>
  <c r="F9474" i="1"/>
  <c r="E9473" i="1"/>
  <c r="E9472" i="1"/>
  <c r="F9470" i="1"/>
  <c r="F9469" i="1"/>
  <c r="F9468" i="1"/>
  <c r="E9467" i="1"/>
  <c r="F9465" i="1"/>
  <c r="E9465" i="1"/>
  <c r="F9464" i="1"/>
  <c r="E9464" i="1"/>
  <c r="E9463" i="1"/>
  <c r="H9461" i="1"/>
  <c r="E9461" i="1"/>
  <c r="E9460" i="1"/>
  <c r="K9458" i="1"/>
  <c r="F9458" i="1"/>
  <c r="K9457" i="1"/>
  <c r="F9457" i="1"/>
  <c r="F9456" i="1"/>
  <c r="F9455" i="1"/>
  <c r="E9454" i="1"/>
  <c r="F9452" i="1"/>
  <c r="F9450" i="1"/>
  <c r="F9448" i="1"/>
  <c r="F9447" i="1"/>
  <c r="J9446" i="1"/>
  <c r="H9446" i="1"/>
  <c r="F9446" i="1"/>
  <c r="F9445" i="1"/>
  <c r="F9444" i="1"/>
  <c r="F9443" i="1"/>
  <c r="F9441" i="1"/>
  <c r="F9440" i="1"/>
  <c r="J9439" i="1"/>
  <c r="H9439" i="1"/>
  <c r="F9439" i="1"/>
  <c r="F9438" i="1"/>
  <c r="F9437" i="1"/>
  <c r="F9436" i="1"/>
  <c r="F9434" i="1"/>
  <c r="F9433" i="1"/>
  <c r="J9432" i="1"/>
  <c r="H9432" i="1"/>
  <c r="F9432" i="1"/>
  <c r="F9431" i="1"/>
  <c r="F9430" i="1"/>
  <c r="F9429" i="1"/>
  <c r="F9427" i="1"/>
  <c r="F9426" i="1"/>
  <c r="J9425" i="1"/>
  <c r="H9425" i="1"/>
  <c r="F9425" i="1"/>
  <c r="F9424" i="1"/>
  <c r="F9423" i="1"/>
  <c r="F9422" i="1"/>
  <c r="F9420" i="1"/>
  <c r="F9419" i="1"/>
  <c r="J9418" i="1"/>
  <c r="H9418" i="1"/>
  <c r="F9418" i="1"/>
  <c r="F9417" i="1"/>
  <c r="F9416" i="1"/>
  <c r="F9415" i="1"/>
  <c r="F9413" i="1"/>
  <c r="F9412" i="1"/>
  <c r="J9411" i="1"/>
  <c r="H9411" i="1"/>
  <c r="F9411" i="1"/>
  <c r="F9410" i="1"/>
  <c r="F9409" i="1"/>
  <c r="F9408" i="1"/>
  <c r="F9406" i="1"/>
  <c r="F9405" i="1"/>
  <c r="J9404" i="1"/>
  <c r="H9404" i="1"/>
  <c r="F9404" i="1"/>
  <c r="F9403" i="1"/>
  <c r="F9402" i="1"/>
  <c r="F9401" i="1"/>
  <c r="E9399" i="1"/>
  <c r="E9396" i="1"/>
  <c r="F9395" i="1"/>
  <c r="E9394" i="1"/>
  <c r="L9386" i="1"/>
  <c r="K9386" i="1"/>
  <c r="E9386" i="1"/>
  <c r="E9380" i="1"/>
  <c r="E9379" i="1"/>
  <c r="F9377" i="1"/>
  <c r="F9376" i="1"/>
  <c r="F9375" i="1"/>
  <c r="F9374" i="1"/>
  <c r="F9371" i="1"/>
  <c r="A9371" i="1"/>
  <c r="A9370" i="1" s="1"/>
  <c r="F9369" i="1"/>
  <c r="F9367" i="1"/>
  <c r="F9365" i="1"/>
  <c r="F9364" i="1"/>
  <c r="F9362" i="1"/>
  <c r="F9360" i="1"/>
  <c r="E9360" i="1"/>
  <c r="F9359" i="1"/>
  <c r="E9359" i="1"/>
  <c r="E9358" i="1"/>
  <c r="L9357" i="1"/>
  <c r="G9355" i="1"/>
  <c r="F9355" i="1"/>
  <c r="E9354" i="1"/>
  <c r="E9353" i="1"/>
  <c r="E9350" i="1"/>
  <c r="G9349" i="1"/>
  <c r="F9349" i="1"/>
  <c r="E9348" i="1"/>
  <c r="E9347" i="1"/>
  <c r="F9345" i="1"/>
  <c r="F9344" i="1"/>
  <c r="F9343" i="1"/>
  <c r="E9342" i="1"/>
  <c r="F9340" i="1"/>
  <c r="E9340" i="1"/>
  <c r="F9339" i="1"/>
  <c r="E9339" i="1"/>
  <c r="E9338" i="1"/>
  <c r="H9336" i="1"/>
  <c r="E9336" i="1"/>
  <c r="E9335" i="1"/>
  <c r="K9333" i="1"/>
  <c r="F9333" i="1"/>
  <c r="K9332" i="1"/>
  <c r="F9332" i="1"/>
  <c r="F9331" i="1"/>
  <c r="F9330" i="1"/>
  <c r="E9329" i="1"/>
  <c r="F9327" i="1"/>
  <c r="F9325" i="1"/>
  <c r="F9323" i="1"/>
  <c r="F9322" i="1"/>
  <c r="J9321" i="1"/>
  <c r="H9321" i="1"/>
  <c r="F9321" i="1"/>
  <c r="F9320" i="1"/>
  <c r="F9319" i="1"/>
  <c r="F9318" i="1"/>
  <c r="F9316" i="1"/>
  <c r="F9315" i="1"/>
  <c r="J9314" i="1"/>
  <c r="H9314" i="1"/>
  <c r="F9314" i="1"/>
  <c r="F9313" i="1"/>
  <c r="F9312" i="1"/>
  <c r="F9311" i="1"/>
  <c r="F9309" i="1"/>
  <c r="F9308" i="1"/>
  <c r="J9307" i="1"/>
  <c r="H9307" i="1"/>
  <c r="F9307" i="1"/>
  <c r="F9306" i="1"/>
  <c r="F9305" i="1"/>
  <c r="F9304" i="1"/>
  <c r="F9302" i="1"/>
  <c r="F9301" i="1"/>
  <c r="J9300" i="1"/>
  <c r="H9300" i="1"/>
  <c r="F9300" i="1"/>
  <c r="F9299" i="1"/>
  <c r="F9298" i="1"/>
  <c r="F9297" i="1"/>
  <c r="F9295" i="1"/>
  <c r="F9294" i="1"/>
  <c r="J9293" i="1"/>
  <c r="H9293" i="1"/>
  <c r="F9293" i="1"/>
  <c r="F9292" i="1"/>
  <c r="F9291" i="1"/>
  <c r="F9290" i="1"/>
  <c r="F9288" i="1"/>
  <c r="F9287" i="1"/>
  <c r="J9286" i="1"/>
  <c r="H9286" i="1"/>
  <c r="F9286" i="1"/>
  <c r="F9285" i="1"/>
  <c r="F9284" i="1"/>
  <c r="F9283" i="1"/>
  <c r="F9281" i="1"/>
  <c r="F9280" i="1"/>
  <c r="J9279" i="1"/>
  <c r="H9279" i="1"/>
  <c r="F9279" i="1"/>
  <c r="F9278" i="1"/>
  <c r="F9277" i="1"/>
  <c r="F9276" i="1"/>
  <c r="E9274" i="1"/>
  <c r="E9271" i="1"/>
  <c r="F9270" i="1"/>
  <c r="E9269" i="1"/>
  <c r="L9261" i="1"/>
  <c r="K9261" i="1"/>
  <c r="E9261" i="1"/>
  <c r="E9255" i="1"/>
  <c r="E9254" i="1"/>
  <c r="F9252" i="1"/>
  <c r="F9251" i="1"/>
  <c r="F9250" i="1"/>
  <c r="F9249" i="1"/>
  <c r="F9246" i="1"/>
  <c r="A9246" i="1"/>
  <c r="A9245" i="1" s="1"/>
  <c r="F9244" i="1"/>
  <c r="F9242" i="1"/>
  <c r="F9240" i="1"/>
  <c r="F9239" i="1"/>
  <c r="F9237" i="1"/>
  <c r="F9235" i="1"/>
  <c r="E9235" i="1"/>
  <c r="F9234" i="1"/>
  <c r="E9234" i="1"/>
  <c r="E9233" i="1"/>
  <c r="L9232" i="1"/>
  <c r="G9230" i="1"/>
  <c r="F9230" i="1"/>
  <c r="E9229" i="1"/>
  <c r="E9228" i="1"/>
  <c r="E9225" i="1"/>
  <c r="G9224" i="1"/>
  <c r="F9224" i="1"/>
  <c r="E9223" i="1"/>
  <c r="E9222" i="1"/>
  <c r="F9220" i="1"/>
  <c r="F9219" i="1"/>
  <c r="F9218" i="1"/>
  <c r="E9217" i="1"/>
  <c r="F9215" i="1"/>
  <c r="E9215" i="1"/>
  <c r="F9214" i="1"/>
  <c r="E9214" i="1"/>
  <c r="E9213" i="1"/>
  <c r="H9211" i="1"/>
  <c r="E9211" i="1"/>
  <c r="E9210" i="1"/>
  <c r="K9208" i="1"/>
  <c r="F9208" i="1"/>
  <c r="K9207" i="1"/>
  <c r="F9207" i="1"/>
  <c r="F9206" i="1"/>
  <c r="F9205" i="1"/>
  <c r="E9204" i="1"/>
  <c r="F9202" i="1"/>
  <c r="F9200" i="1"/>
  <c r="F9198" i="1"/>
  <c r="F9197" i="1"/>
  <c r="J9196" i="1"/>
  <c r="H9196" i="1"/>
  <c r="F9196" i="1"/>
  <c r="F9195" i="1"/>
  <c r="F9194" i="1"/>
  <c r="F9193" i="1"/>
  <c r="F9191" i="1"/>
  <c r="F9190" i="1"/>
  <c r="J9189" i="1"/>
  <c r="H9189" i="1"/>
  <c r="F9189" i="1"/>
  <c r="F9188" i="1"/>
  <c r="F9187" i="1"/>
  <c r="F9186" i="1"/>
  <c r="F9184" i="1"/>
  <c r="F9183" i="1"/>
  <c r="J9182" i="1"/>
  <c r="H9182" i="1"/>
  <c r="F9182" i="1"/>
  <c r="F9181" i="1"/>
  <c r="F9180" i="1"/>
  <c r="F9179" i="1"/>
  <c r="F9177" i="1"/>
  <c r="F9176" i="1"/>
  <c r="J9175" i="1"/>
  <c r="H9175" i="1"/>
  <c r="F9175" i="1"/>
  <c r="F9174" i="1"/>
  <c r="F9173" i="1"/>
  <c r="F9172" i="1"/>
  <c r="F9170" i="1"/>
  <c r="F9169" i="1"/>
  <c r="J9168" i="1"/>
  <c r="H9168" i="1"/>
  <c r="F9168" i="1"/>
  <c r="F9167" i="1"/>
  <c r="F9166" i="1"/>
  <c r="F9165" i="1"/>
  <c r="F9163" i="1"/>
  <c r="F9162" i="1"/>
  <c r="J9161" i="1"/>
  <c r="H9161" i="1"/>
  <c r="F9161" i="1"/>
  <c r="F9160" i="1"/>
  <c r="F9159" i="1"/>
  <c r="F9158" i="1"/>
  <c r="F9156" i="1"/>
  <c r="F9155" i="1"/>
  <c r="J9154" i="1"/>
  <c r="H9154" i="1"/>
  <c r="F9154" i="1"/>
  <c r="F9153" i="1"/>
  <c r="F9152" i="1"/>
  <c r="F9151" i="1"/>
  <c r="E9149" i="1"/>
  <c r="E9146" i="1"/>
  <c r="F9145" i="1"/>
  <c r="E9144" i="1"/>
  <c r="L9136" i="1"/>
  <c r="K9136" i="1"/>
  <c r="E9136" i="1"/>
  <c r="E9130" i="1"/>
  <c r="E9129" i="1"/>
  <c r="F9127" i="1"/>
  <c r="F9126" i="1"/>
  <c r="F9125" i="1"/>
  <c r="F9124" i="1"/>
  <c r="F9121" i="1"/>
  <c r="A9121" i="1"/>
  <c r="A9120" i="1" s="1"/>
  <c r="F9119" i="1"/>
  <c r="F9117" i="1"/>
  <c r="F9115" i="1"/>
  <c r="F9114" i="1"/>
  <c r="F9112" i="1"/>
  <c r="F9110" i="1"/>
  <c r="E9110" i="1"/>
  <c r="F9109" i="1"/>
  <c r="E9109" i="1"/>
  <c r="E9108" i="1"/>
  <c r="L9107" i="1"/>
  <c r="G9105" i="1"/>
  <c r="F9105" i="1"/>
  <c r="E9104" i="1"/>
  <c r="E9103" i="1"/>
  <c r="E9100" i="1"/>
  <c r="G9099" i="1"/>
  <c r="F9099" i="1"/>
  <c r="E9098" i="1"/>
  <c r="E9097" i="1"/>
  <c r="F9095" i="1"/>
  <c r="F9094" i="1"/>
  <c r="F9093" i="1"/>
  <c r="E9092" i="1"/>
  <c r="F9090" i="1"/>
  <c r="E9090" i="1"/>
  <c r="F9089" i="1"/>
  <c r="E9089" i="1"/>
  <c r="E9088" i="1"/>
  <c r="H9086" i="1"/>
  <c r="E9086" i="1"/>
  <c r="E9085" i="1"/>
  <c r="K9083" i="1"/>
  <c r="F9083" i="1"/>
  <c r="K9082" i="1"/>
  <c r="F9082" i="1"/>
  <c r="F9081" i="1"/>
  <c r="F9080" i="1"/>
  <c r="E9079" i="1"/>
  <c r="F9077" i="1"/>
  <c r="F9075" i="1"/>
  <c r="F9073" i="1"/>
  <c r="F9072" i="1"/>
  <c r="J9071" i="1"/>
  <c r="H9071" i="1"/>
  <c r="F9071" i="1"/>
  <c r="F9070" i="1"/>
  <c r="F9069" i="1"/>
  <c r="F9068" i="1"/>
  <c r="F9066" i="1"/>
  <c r="F9065" i="1"/>
  <c r="J9064" i="1"/>
  <c r="H9064" i="1"/>
  <c r="F9064" i="1"/>
  <c r="F9063" i="1"/>
  <c r="F9062" i="1"/>
  <c r="F9061" i="1"/>
  <c r="F9059" i="1"/>
  <c r="F9058" i="1"/>
  <c r="J9057" i="1"/>
  <c r="H9057" i="1"/>
  <c r="F9057" i="1"/>
  <c r="F9056" i="1"/>
  <c r="F9055" i="1"/>
  <c r="F9054" i="1"/>
  <c r="F9052" i="1"/>
  <c r="F9051" i="1"/>
  <c r="J9050" i="1"/>
  <c r="H9050" i="1"/>
  <c r="F9050" i="1"/>
  <c r="F9049" i="1"/>
  <c r="F9048" i="1"/>
  <c r="F9047" i="1"/>
  <c r="F9045" i="1"/>
  <c r="F9044" i="1"/>
  <c r="J9043" i="1"/>
  <c r="H9043" i="1"/>
  <c r="F9043" i="1"/>
  <c r="F9042" i="1"/>
  <c r="F9041" i="1"/>
  <c r="F9040" i="1"/>
  <c r="F9038" i="1"/>
  <c r="F9037" i="1"/>
  <c r="J9036" i="1"/>
  <c r="H9036" i="1"/>
  <c r="F9036" i="1"/>
  <c r="F9035" i="1"/>
  <c r="F9034" i="1"/>
  <c r="F9033" i="1"/>
  <c r="F9031" i="1"/>
  <c r="F9030" i="1"/>
  <c r="J9029" i="1"/>
  <c r="H9029" i="1"/>
  <c r="F9029" i="1"/>
  <c r="F9028" i="1"/>
  <c r="F9027" i="1"/>
  <c r="F9026" i="1"/>
  <c r="E9024" i="1"/>
  <c r="E9021" i="1"/>
  <c r="F9020" i="1"/>
  <c r="E9019" i="1"/>
  <c r="L9011" i="1"/>
  <c r="K9011" i="1"/>
  <c r="E9011" i="1"/>
  <c r="E9005" i="1"/>
  <c r="E9004" i="1"/>
  <c r="F9002" i="1"/>
  <c r="F9001" i="1"/>
  <c r="F9000" i="1"/>
  <c r="F8999" i="1"/>
  <c r="F8996" i="1"/>
  <c r="A8996" i="1"/>
  <c r="A8995" i="1" s="1"/>
  <c r="F8994" i="1"/>
  <c r="F8992" i="1"/>
  <c r="F8990" i="1"/>
  <c r="F8989" i="1"/>
  <c r="F8987" i="1"/>
  <c r="F8985" i="1"/>
  <c r="E8985" i="1"/>
  <c r="F8984" i="1"/>
  <c r="E8984" i="1"/>
  <c r="E8983" i="1"/>
  <c r="L8982" i="1"/>
  <c r="G8980" i="1"/>
  <c r="F8980" i="1"/>
  <c r="E8979" i="1"/>
  <c r="E8978" i="1"/>
  <c r="E8975" i="1"/>
  <c r="G8974" i="1"/>
  <c r="F8974" i="1"/>
  <c r="E8973" i="1"/>
  <c r="E8972" i="1"/>
  <c r="F8970" i="1"/>
  <c r="F8969" i="1"/>
  <c r="F8968" i="1"/>
  <c r="E8967" i="1"/>
  <c r="F8965" i="1"/>
  <c r="E8965" i="1"/>
  <c r="F8964" i="1"/>
  <c r="E8964" i="1"/>
  <c r="E8963" i="1"/>
  <c r="H8961" i="1"/>
  <c r="E8961" i="1"/>
  <c r="E8960" i="1"/>
  <c r="K8958" i="1"/>
  <c r="F8958" i="1"/>
  <c r="K8957" i="1"/>
  <c r="F8957" i="1"/>
  <c r="F8956" i="1"/>
  <c r="F8955" i="1"/>
  <c r="E8954" i="1"/>
  <c r="F8952" i="1"/>
  <c r="F8950" i="1"/>
  <c r="F8948" i="1"/>
  <c r="F8947" i="1"/>
  <c r="J8946" i="1"/>
  <c r="H8946" i="1"/>
  <c r="F8946" i="1"/>
  <c r="F8945" i="1"/>
  <c r="F8944" i="1"/>
  <c r="F8943" i="1"/>
  <c r="F8941" i="1"/>
  <c r="F8940" i="1"/>
  <c r="J8939" i="1"/>
  <c r="H8939" i="1"/>
  <c r="F8939" i="1"/>
  <c r="F8938" i="1"/>
  <c r="F8937" i="1"/>
  <c r="F8936" i="1"/>
  <c r="F8934" i="1"/>
  <c r="F8933" i="1"/>
  <c r="J8932" i="1"/>
  <c r="H8932" i="1"/>
  <c r="F8932" i="1"/>
  <c r="F8931" i="1"/>
  <c r="F8930" i="1"/>
  <c r="F8929" i="1"/>
  <c r="F8927" i="1"/>
  <c r="F8926" i="1"/>
  <c r="J8925" i="1"/>
  <c r="H8925" i="1"/>
  <c r="F8925" i="1"/>
  <c r="F8924" i="1"/>
  <c r="F8923" i="1"/>
  <c r="F8922" i="1"/>
  <c r="F8920" i="1"/>
  <c r="F8919" i="1"/>
  <c r="J8918" i="1"/>
  <c r="H8918" i="1"/>
  <c r="F8918" i="1"/>
  <c r="F8917" i="1"/>
  <c r="F8916" i="1"/>
  <c r="F8915" i="1"/>
  <c r="F8913" i="1"/>
  <c r="F8912" i="1"/>
  <c r="J8911" i="1"/>
  <c r="H8911" i="1"/>
  <c r="F8911" i="1"/>
  <c r="F8910" i="1"/>
  <c r="F8909" i="1"/>
  <c r="F8908" i="1"/>
  <c r="F8906" i="1"/>
  <c r="F8905" i="1"/>
  <c r="J8904" i="1"/>
  <c r="H8904" i="1"/>
  <c r="F8904" i="1"/>
  <c r="F8903" i="1"/>
  <c r="F8902" i="1"/>
  <c r="F8901" i="1"/>
  <c r="E8899" i="1"/>
  <c r="E8896" i="1"/>
  <c r="F8895" i="1"/>
  <c r="E8894" i="1"/>
  <c r="L8886" i="1"/>
  <c r="K8886" i="1"/>
  <c r="E8886" i="1"/>
  <c r="E8880" i="1"/>
  <c r="E8879" i="1"/>
  <c r="F8877" i="1"/>
  <c r="F8876" i="1"/>
  <c r="F8875" i="1"/>
  <c r="F8874" i="1"/>
  <c r="F8871" i="1"/>
  <c r="A8871" i="1"/>
  <c r="A8870" i="1" s="1"/>
  <c r="F8869" i="1"/>
  <c r="F8867" i="1"/>
  <c r="F8865" i="1"/>
  <c r="F8864" i="1"/>
  <c r="F8862" i="1"/>
  <c r="F8860" i="1"/>
  <c r="E8860" i="1"/>
  <c r="F8859" i="1"/>
  <c r="E8859" i="1"/>
  <c r="E8858" i="1"/>
  <c r="L8857" i="1"/>
  <c r="G8855" i="1"/>
  <c r="F8855" i="1"/>
  <c r="E8854" i="1"/>
  <c r="E8853" i="1"/>
  <c r="E8850" i="1"/>
  <c r="G8849" i="1"/>
  <c r="F8849" i="1"/>
  <c r="E8848" i="1"/>
  <c r="E8847" i="1"/>
  <c r="F8845" i="1"/>
  <c r="F8844" i="1"/>
  <c r="F8843" i="1"/>
  <c r="E8842" i="1"/>
  <c r="F8840" i="1"/>
  <c r="E8840" i="1"/>
  <c r="F8839" i="1"/>
  <c r="E8839" i="1"/>
  <c r="E8838" i="1"/>
  <c r="H8836" i="1"/>
  <c r="E8836" i="1"/>
  <c r="E8835" i="1"/>
  <c r="K8833" i="1"/>
  <c r="F8833" i="1"/>
  <c r="K8832" i="1"/>
  <c r="F8832" i="1"/>
  <c r="F8831" i="1"/>
  <c r="F8830" i="1"/>
  <c r="E8829" i="1"/>
  <c r="F8827" i="1"/>
  <c r="F8825" i="1"/>
  <c r="F8823" i="1"/>
  <c r="F8822" i="1"/>
  <c r="J8821" i="1"/>
  <c r="H8821" i="1"/>
  <c r="F8821" i="1"/>
  <c r="F8820" i="1"/>
  <c r="F8819" i="1"/>
  <c r="F8818" i="1"/>
  <c r="F8816" i="1"/>
  <c r="F8815" i="1"/>
  <c r="J8814" i="1"/>
  <c r="H8814" i="1"/>
  <c r="F8814" i="1"/>
  <c r="F8813" i="1"/>
  <c r="F8812" i="1"/>
  <c r="F8811" i="1"/>
  <c r="F8809" i="1"/>
  <c r="F8808" i="1"/>
  <c r="J8807" i="1"/>
  <c r="H8807" i="1"/>
  <c r="F8807" i="1"/>
  <c r="F8806" i="1"/>
  <c r="F8805" i="1"/>
  <c r="F8804" i="1"/>
  <c r="F8802" i="1"/>
  <c r="F8801" i="1"/>
  <c r="J8800" i="1"/>
  <c r="H8800" i="1"/>
  <c r="F8800" i="1"/>
  <c r="F8799" i="1"/>
  <c r="F8798" i="1"/>
  <c r="F8797" i="1"/>
  <c r="F8795" i="1"/>
  <c r="F8794" i="1"/>
  <c r="J8793" i="1"/>
  <c r="H8793" i="1"/>
  <c r="F8793" i="1"/>
  <c r="F8792" i="1"/>
  <c r="F8791" i="1"/>
  <c r="F8790" i="1"/>
  <c r="F8788" i="1"/>
  <c r="F8787" i="1"/>
  <c r="J8786" i="1"/>
  <c r="H8786" i="1"/>
  <c r="F8786" i="1"/>
  <c r="F8785" i="1"/>
  <c r="F8784" i="1"/>
  <c r="F8783" i="1"/>
  <c r="F8781" i="1"/>
  <c r="F8780" i="1"/>
  <c r="J8779" i="1"/>
  <c r="H8779" i="1"/>
  <c r="F8779" i="1"/>
  <c r="F8778" i="1"/>
  <c r="F8777" i="1"/>
  <c r="F8776" i="1"/>
  <c r="E8774" i="1"/>
  <c r="E8771" i="1"/>
  <c r="F8770" i="1"/>
  <c r="E8769" i="1"/>
  <c r="L8761" i="1"/>
  <c r="K8761" i="1"/>
  <c r="E8761" i="1"/>
  <c r="E8755" i="1"/>
  <c r="E8754" i="1"/>
  <c r="F8752" i="1"/>
  <c r="F8751" i="1"/>
  <c r="F8750" i="1"/>
  <c r="F8749" i="1"/>
  <c r="F8746" i="1"/>
  <c r="A8746" i="1"/>
  <c r="A8745" i="1" s="1"/>
  <c r="F8744" i="1"/>
  <c r="F8742" i="1"/>
  <c r="F8740" i="1"/>
  <c r="F8739" i="1"/>
  <c r="F8737" i="1"/>
  <c r="F8735" i="1"/>
  <c r="E8735" i="1"/>
  <c r="F8734" i="1"/>
  <c r="E8734" i="1"/>
  <c r="E8733" i="1"/>
  <c r="L8732" i="1"/>
  <c r="G8730" i="1"/>
  <c r="F8730" i="1"/>
  <c r="E8729" i="1"/>
  <c r="E8728" i="1"/>
  <c r="E8725" i="1"/>
  <c r="G8724" i="1"/>
  <c r="F8724" i="1"/>
  <c r="E8723" i="1"/>
  <c r="E8722" i="1"/>
  <c r="F8720" i="1"/>
  <c r="F8719" i="1"/>
  <c r="F8718" i="1"/>
  <c r="E8717" i="1"/>
  <c r="F8715" i="1"/>
  <c r="E8715" i="1"/>
  <c r="F8714" i="1"/>
  <c r="E8714" i="1"/>
  <c r="E8713" i="1"/>
  <c r="H8711" i="1"/>
  <c r="E8711" i="1"/>
  <c r="E8710" i="1"/>
  <c r="K8708" i="1"/>
  <c r="F8708" i="1"/>
  <c r="K8707" i="1"/>
  <c r="F8707" i="1"/>
  <c r="F8706" i="1"/>
  <c r="F8705" i="1"/>
  <c r="E8704" i="1"/>
  <c r="F8702" i="1"/>
  <c r="F8700" i="1"/>
  <c r="F8698" i="1"/>
  <c r="F8697" i="1"/>
  <c r="J8696" i="1"/>
  <c r="H8696" i="1"/>
  <c r="F8696" i="1"/>
  <c r="F8695" i="1"/>
  <c r="F8694" i="1"/>
  <c r="F8693" i="1"/>
  <c r="F8691" i="1"/>
  <c r="F8690" i="1"/>
  <c r="J8689" i="1"/>
  <c r="H8689" i="1"/>
  <c r="F8689" i="1"/>
  <c r="F8688" i="1"/>
  <c r="F8687" i="1"/>
  <c r="F8686" i="1"/>
  <c r="F8684" i="1"/>
  <c r="F8683" i="1"/>
  <c r="J8682" i="1"/>
  <c r="H8682" i="1"/>
  <c r="F8682" i="1"/>
  <c r="F8681" i="1"/>
  <c r="F8680" i="1"/>
  <c r="F8679" i="1"/>
  <c r="F8677" i="1"/>
  <c r="F8676" i="1"/>
  <c r="J8675" i="1"/>
  <c r="H8675" i="1"/>
  <c r="F8675" i="1"/>
  <c r="F8674" i="1"/>
  <c r="F8673" i="1"/>
  <c r="F8672" i="1"/>
  <c r="F8670" i="1"/>
  <c r="F8669" i="1"/>
  <c r="J8668" i="1"/>
  <c r="H8668" i="1"/>
  <c r="F8668" i="1"/>
  <c r="F8667" i="1"/>
  <c r="F8666" i="1"/>
  <c r="F8665" i="1"/>
  <c r="F8663" i="1"/>
  <c r="F8662" i="1"/>
  <c r="J8661" i="1"/>
  <c r="H8661" i="1"/>
  <c r="F8661" i="1"/>
  <c r="F8660" i="1"/>
  <c r="F8659" i="1"/>
  <c r="F8658" i="1"/>
  <c r="F8656" i="1"/>
  <c r="F8655" i="1"/>
  <c r="J8654" i="1"/>
  <c r="H8654" i="1"/>
  <c r="F8654" i="1"/>
  <c r="F8653" i="1"/>
  <c r="F8652" i="1"/>
  <c r="F8651" i="1"/>
  <c r="E8649" i="1"/>
  <c r="E8646" i="1"/>
  <c r="F8645" i="1"/>
  <c r="E8644" i="1"/>
  <c r="L8636" i="1"/>
  <c r="K8636" i="1"/>
  <c r="E8636" i="1"/>
  <c r="E8630" i="1"/>
  <c r="E8629" i="1"/>
  <c r="F8627" i="1"/>
  <c r="F8626" i="1"/>
  <c r="F8625" i="1"/>
  <c r="F8624" i="1"/>
  <c r="F8621" i="1"/>
  <c r="A8621" i="1"/>
  <c r="A8620" i="1" s="1"/>
  <c r="F8619" i="1"/>
  <c r="F8617" i="1"/>
  <c r="F8615" i="1"/>
  <c r="F8614" i="1"/>
  <c r="F8612" i="1"/>
  <c r="F8610" i="1"/>
  <c r="E8610" i="1"/>
  <c r="F8609" i="1"/>
  <c r="E8609" i="1"/>
  <c r="E8608" i="1"/>
  <c r="L8607" i="1"/>
  <c r="G8605" i="1"/>
  <c r="F8605" i="1"/>
  <c r="E8604" i="1"/>
  <c r="E8603" i="1"/>
  <c r="E8600" i="1"/>
  <c r="G8599" i="1"/>
  <c r="F8599" i="1"/>
  <c r="E8598" i="1"/>
  <c r="E8597" i="1"/>
  <c r="F8595" i="1"/>
  <c r="F8594" i="1"/>
  <c r="F8593" i="1"/>
  <c r="E8592" i="1"/>
  <c r="F8590" i="1"/>
  <c r="E8590" i="1"/>
  <c r="F8589" i="1"/>
  <c r="E8589" i="1"/>
  <c r="E8588" i="1"/>
  <c r="H8586" i="1"/>
  <c r="E8586" i="1"/>
  <c r="E8585" i="1"/>
  <c r="K8583" i="1"/>
  <c r="F8583" i="1"/>
  <c r="K8582" i="1"/>
  <c r="F8582" i="1"/>
  <c r="F8581" i="1"/>
  <c r="F8580" i="1"/>
  <c r="E8579" i="1"/>
  <c r="F8577" i="1"/>
  <c r="F8575" i="1"/>
  <c r="F8573" i="1"/>
  <c r="F8572" i="1"/>
  <c r="J8571" i="1"/>
  <c r="H8571" i="1"/>
  <c r="F8571" i="1"/>
  <c r="F8570" i="1"/>
  <c r="F8569" i="1"/>
  <c r="F8568" i="1"/>
  <c r="F8566" i="1"/>
  <c r="F8565" i="1"/>
  <c r="J8564" i="1"/>
  <c r="H8564" i="1"/>
  <c r="F8564" i="1"/>
  <c r="F8563" i="1"/>
  <c r="F8562" i="1"/>
  <c r="F8561" i="1"/>
  <c r="F8559" i="1"/>
  <c r="F8558" i="1"/>
  <c r="J8557" i="1"/>
  <c r="H8557" i="1"/>
  <c r="F8557" i="1"/>
  <c r="F8556" i="1"/>
  <c r="F8555" i="1"/>
  <c r="F8554" i="1"/>
  <c r="F8552" i="1"/>
  <c r="F8551" i="1"/>
  <c r="J8550" i="1"/>
  <c r="H8550" i="1"/>
  <c r="F8550" i="1"/>
  <c r="F8549" i="1"/>
  <c r="F8548" i="1"/>
  <c r="F8547" i="1"/>
  <c r="F8545" i="1"/>
  <c r="F8544" i="1"/>
  <c r="J8543" i="1"/>
  <c r="H8543" i="1"/>
  <c r="F8543" i="1"/>
  <c r="F8542" i="1"/>
  <c r="F8541" i="1"/>
  <c r="F8540" i="1"/>
  <c r="F8538" i="1"/>
  <c r="F8537" i="1"/>
  <c r="J8536" i="1"/>
  <c r="H8536" i="1"/>
  <c r="F8536" i="1"/>
  <c r="F8535" i="1"/>
  <c r="F8534" i="1"/>
  <c r="F8533" i="1"/>
  <c r="F8531" i="1"/>
  <c r="F8530" i="1"/>
  <c r="J8529" i="1"/>
  <c r="H8529" i="1"/>
  <c r="F8529" i="1"/>
  <c r="F8528" i="1"/>
  <c r="F8527" i="1"/>
  <c r="F8526" i="1"/>
  <c r="E8524" i="1"/>
  <c r="E8521" i="1"/>
  <c r="F8520" i="1"/>
  <c r="E8519" i="1"/>
  <c r="L8511" i="1"/>
  <c r="K8511" i="1"/>
  <c r="E8511" i="1"/>
  <c r="E8505" i="1"/>
  <c r="E8504" i="1"/>
  <c r="F8502" i="1"/>
  <c r="F8501" i="1"/>
  <c r="F8500" i="1"/>
  <c r="F8499" i="1"/>
  <c r="F8496" i="1"/>
  <c r="A8496" i="1"/>
  <c r="A8495" i="1" s="1"/>
  <c r="F8494" i="1"/>
  <c r="F8492" i="1"/>
  <c r="F8490" i="1"/>
  <c r="F8489" i="1"/>
  <c r="F8487" i="1"/>
  <c r="F8485" i="1"/>
  <c r="E8485" i="1"/>
  <c r="F8484" i="1"/>
  <c r="E8484" i="1"/>
  <c r="E8483" i="1"/>
  <c r="L8482" i="1"/>
  <c r="G8480" i="1"/>
  <c r="F8480" i="1"/>
  <c r="E8479" i="1"/>
  <c r="E8478" i="1"/>
  <c r="E8475" i="1"/>
  <c r="G8474" i="1"/>
  <c r="F8474" i="1"/>
  <c r="E8473" i="1"/>
  <c r="E8472" i="1"/>
  <c r="F8470" i="1"/>
  <c r="F8469" i="1"/>
  <c r="F8468" i="1"/>
  <c r="E8467" i="1"/>
  <c r="F8465" i="1"/>
  <c r="E8465" i="1"/>
  <c r="F8464" i="1"/>
  <c r="E8464" i="1"/>
  <c r="E8463" i="1"/>
  <c r="H8461" i="1"/>
  <c r="E8461" i="1"/>
  <c r="E8460" i="1"/>
  <c r="K8458" i="1"/>
  <c r="F8458" i="1"/>
  <c r="K8457" i="1"/>
  <c r="F8457" i="1"/>
  <c r="F8456" i="1"/>
  <c r="F8455" i="1"/>
  <c r="E8454" i="1"/>
  <c r="F8452" i="1"/>
  <c r="F8450" i="1"/>
  <c r="F8448" i="1"/>
  <c r="F8447" i="1"/>
  <c r="J8446" i="1"/>
  <c r="H8446" i="1"/>
  <c r="F8446" i="1"/>
  <c r="F8445" i="1"/>
  <c r="F8444" i="1"/>
  <c r="F8443" i="1"/>
  <c r="F8441" i="1"/>
  <c r="F8440" i="1"/>
  <c r="J8439" i="1"/>
  <c r="H8439" i="1"/>
  <c r="F8439" i="1"/>
  <c r="F8438" i="1"/>
  <c r="F8437" i="1"/>
  <c r="F8436" i="1"/>
  <c r="F8434" i="1"/>
  <c r="F8433" i="1"/>
  <c r="J8432" i="1"/>
  <c r="H8432" i="1"/>
  <c r="F8432" i="1"/>
  <c r="F8431" i="1"/>
  <c r="F8430" i="1"/>
  <c r="F8429" i="1"/>
  <c r="F8427" i="1"/>
  <c r="F8426" i="1"/>
  <c r="J8425" i="1"/>
  <c r="H8425" i="1"/>
  <c r="F8425" i="1"/>
  <c r="F8424" i="1"/>
  <c r="F8423" i="1"/>
  <c r="F8422" i="1"/>
  <c r="F8420" i="1"/>
  <c r="F8419" i="1"/>
  <c r="J8418" i="1"/>
  <c r="H8418" i="1"/>
  <c r="F8418" i="1"/>
  <c r="F8417" i="1"/>
  <c r="F8416" i="1"/>
  <c r="F8415" i="1"/>
  <c r="F8413" i="1"/>
  <c r="F8412" i="1"/>
  <c r="J8411" i="1"/>
  <c r="H8411" i="1"/>
  <c r="F8411" i="1"/>
  <c r="F8410" i="1"/>
  <c r="F8409" i="1"/>
  <c r="F8408" i="1"/>
  <c r="F8406" i="1"/>
  <c r="F8405" i="1"/>
  <c r="J8404" i="1"/>
  <c r="H8404" i="1"/>
  <c r="F8404" i="1"/>
  <c r="F8403" i="1"/>
  <c r="F8402" i="1"/>
  <c r="F8401" i="1"/>
  <c r="E8399" i="1"/>
  <c r="E8396" i="1"/>
  <c r="F8395" i="1"/>
  <c r="E8394" i="1"/>
  <c r="L8386" i="1"/>
  <c r="K8386" i="1"/>
  <c r="E8386" i="1"/>
  <c r="E8380" i="1"/>
  <c r="E8379" i="1"/>
  <c r="F8377" i="1"/>
  <c r="F8376" i="1"/>
  <c r="F8375" i="1"/>
  <c r="F8374" i="1"/>
  <c r="F8371" i="1"/>
  <c r="A8371" i="1"/>
  <c r="A8370" i="1" s="1"/>
  <c r="F8369" i="1"/>
  <c r="F8367" i="1"/>
  <c r="F8365" i="1"/>
  <c r="F8364" i="1"/>
  <c r="F8362" i="1"/>
  <c r="F8360" i="1"/>
  <c r="E8360" i="1"/>
  <c r="F8359" i="1"/>
  <c r="E8359" i="1"/>
  <c r="E8358" i="1"/>
  <c r="L8357" i="1"/>
  <c r="G8355" i="1"/>
  <c r="F8355" i="1"/>
  <c r="E8354" i="1"/>
  <c r="E8353" i="1"/>
  <c r="E8350" i="1"/>
  <c r="G8349" i="1"/>
  <c r="F8349" i="1"/>
  <c r="E8348" i="1"/>
  <c r="E8347" i="1"/>
  <c r="F8345" i="1"/>
  <c r="F8344" i="1"/>
  <c r="F8343" i="1"/>
  <c r="E8342" i="1"/>
  <c r="F8340" i="1"/>
  <c r="E8340" i="1"/>
  <c r="F8339" i="1"/>
  <c r="E8339" i="1"/>
  <c r="E8338" i="1"/>
  <c r="H8336" i="1"/>
  <c r="E8336" i="1"/>
  <c r="E8335" i="1"/>
  <c r="K8333" i="1"/>
  <c r="F8333" i="1"/>
  <c r="K8332" i="1"/>
  <c r="F8332" i="1"/>
  <c r="F8331" i="1"/>
  <c r="F8330" i="1"/>
  <c r="E8329" i="1"/>
  <c r="F8327" i="1"/>
  <c r="F8325" i="1"/>
  <c r="F8323" i="1"/>
  <c r="F8322" i="1"/>
  <c r="J8321" i="1"/>
  <c r="H8321" i="1"/>
  <c r="F8321" i="1"/>
  <c r="F8320" i="1"/>
  <c r="F8319" i="1"/>
  <c r="F8318" i="1"/>
  <c r="F8316" i="1"/>
  <c r="F8315" i="1"/>
  <c r="J8314" i="1"/>
  <c r="H8314" i="1"/>
  <c r="F8314" i="1"/>
  <c r="F8313" i="1"/>
  <c r="F8312" i="1"/>
  <c r="F8311" i="1"/>
  <c r="F8309" i="1"/>
  <c r="F8308" i="1"/>
  <c r="J8307" i="1"/>
  <c r="H8307" i="1"/>
  <c r="F8307" i="1"/>
  <c r="F8306" i="1"/>
  <c r="F8305" i="1"/>
  <c r="F8304" i="1"/>
  <c r="F8302" i="1"/>
  <c r="F8301" i="1"/>
  <c r="J8300" i="1"/>
  <c r="H8300" i="1"/>
  <c r="F8300" i="1"/>
  <c r="F8299" i="1"/>
  <c r="F8298" i="1"/>
  <c r="F8297" i="1"/>
  <c r="F8295" i="1"/>
  <c r="F8294" i="1"/>
  <c r="J8293" i="1"/>
  <c r="H8293" i="1"/>
  <c r="F8293" i="1"/>
  <c r="F8292" i="1"/>
  <c r="F8291" i="1"/>
  <c r="F8290" i="1"/>
  <c r="F8288" i="1"/>
  <c r="F8287" i="1"/>
  <c r="J8286" i="1"/>
  <c r="H8286" i="1"/>
  <c r="F8286" i="1"/>
  <c r="F8285" i="1"/>
  <c r="F8284" i="1"/>
  <c r="F8283" i="1"/>
  <c r="F8281" i="1"/>
  <c r="F8280" i="1"/>
  <c r="J8279" i="1"/>
  <c r="H8279" i="1"/>
  <c r="F8279" i="1"/>
  <c r="F8278" i="1"/>
  <c r="F8277" i="1"/>
  <c r="F8276" i="1"/>
  <c r="E8274" i="1"/>
  <c r="E8271" i="1"/>
  <c r="F8270" i="1"/>
  <c r="E8269" i="1"/>
  <c r="L8261" i="1"/>
  <c r="K8261" i="1"/>
  <c r="E8261" i="1"/>
  <c r="E8255" i="1"/>
  <c r="E8254" i="1"/>
  <c r="F8252" i="1"/>
  <c r="F8251" i="1"/>
  <c r="F8250" i="1"/>
  <c r="F8249" i="1"/>
  <c r="F8246" i="1"/>
  <c r="A8246" i="1"/>
  <c r="A8245" i="1" s="1"/>
  <c r="F8244" i="1"/>
  <c r="F8242" i="1"/>
  <c r="F8240" i="1"/>
  <c r="F8239" i="1"/>
  <c r="F8237" i="1"/>
  <c r="F8235" i="1"/>
  <c r="E8235" i="1"/>
  <c r="F8234" i="1"/>
  <c r="E8234" i="1"/>
  <c r="E8233" i="1"/>
  <c r="L8232" i="1"/>
  <c r="G8230" i="1"/>
  <c r="F8230" i="1"/>
  <c r="E8229" i="1"/>
  <c r="E8228" i="1"/>
  <c r="E8225" i="1"/>
  <c r="G8224" i="1"/>
  <c r="F8224" i="1"/>
  <c r="E8223" i="1"/>
  <c r="E8222" i="1"/>
  <c r="F8220" i="1"/>
  <c r="F8219" i="1"/>
  <c r="F8218" i="1"/>
  <c r="E8217" i="1"/>
  <c r="F8215" i="1"/>
  <c r="E8215" i="1"/>
  <c r="F8214" i="1"/>
  <c r="E8214" i="1"/>
  <c r="E8213" i="1"/>
  <c r="H8211" i="1"/>
  <c r="E8211" i="1"/>
  <c r="E8210" i="1"/>
  <c r="K8208" i="1"/>
  <c r="F8208" i="1"/>
  <c r="K8207" i="1"/>
  <c r="F8207" i="1"/>
  <c r="F8206" i="1"/>
  <c r="F8205" i="1"/>
  <c r="E8204" i="1"/>
  <c r="F8202" i="1"/>
  <c r="F8200" i="1"/>
  <c r="F8198" i="1"/>
  <c r="F8197" i="1"/>
  <c r="J8196" i="1"/>
  <c r="H8196" i="1"/>
  <c r="F8196" i="1"/>
  <c r="F8195" i="1"/>
  <c r="F8194" i="1"/>
  <c r="F8193" i="1"/>
  <c r="F8191" i="1"/>
  <c r="F8190" i="1"/>
  <c r="J8189" i="1"/>
  <c r="H8189" i="1"/>
  <c r="F8189" i="1"/>
  <c r="F8188" i="1"/>
  <c r="F8187" i="1"/>
  <c r="F8186" i="1"/>
  <c r="F8184" i="1"/>
  <c r="F8183" i="1"/>
  <c r="J8182" i="1"/>
  <c r="H8182" i="1"/>
  <c r="F8182" i="1"/>
  <c r="F8181" i="1"/>
  <c r="F8180" i="1"/>
  <c r="F8179" i="1"/>
  <c r="F8177" i="1"/>
  <c r="F8176" i="1"/>
  <c r="J8175" i="1"/>
  <c r="H8175" i="1"/>
  <c r="F8175" i="1"/>
  <c r="F8174" i="1"/>
  <c r="F8173" i="1"/>
  <c r="F8172" i="1"/>
  <c r="F8170" i="1"/>
  <c r="F8169" i="1"/>
  <c r="J8168" i="1"/>
  <c r="H8168" i="1"/>
  <c r="F8168" i="1"/>
  <c r="F8167" i="1"/>
  <c r="F8166" i="1"/>
  <c r="F8165" i="1"/>
  <c r="F8163" i="1"/>
  <c r="F8162" i="1"/>
  <c r="J8161" i="1"/>
  <c r="H8161" i="1"/>
  <c r="F8161" i="1"/>
  <c r="F8160" i="1"/>
  <c r="F8159" i="1"/>
  <c r="F8158" i="1"/>
  <c r="F8156" i="1"/>
  <c r="F8155" i="1"/>
  <c r="J8154" i="1"/>
  <c r="H8154" i="1"/>
  <c r="F8154" i="1"/>
  <c r="F8153" i="1"/>
  <c r="F8152" i="1"/>
  <c r="F8151" i="1"/>
  <c r="E8149" i="1"/>
  <c r="E8146" i="1"/>
  <c r="F8145" i="1"/>
  <c r="E8144" i="1"/>
  <c r="L8136" i="1"/>
  <c r="K8136" i="1"/>
  <c r="E8136" i="1"/>
  <c r="E8130" i="1"/>
  <c r="E8129" i="1"/>
  <c r="F8127" i="1"/>
  <c r="F8126" i="1"/>
  <c r="F8125" i="1"/>
  <c r="F8124" i="1"/>
  <c r="F8121" i="1"/>
  <c r="A8121" i="1"/>
  <c r="A8120" i="1" s="1"/>
  <c r="F8119" i="1"/>
  <c r="F8117" i="1"/>
  <c r="F8115" i="1"/>
  <c r="F8114" i="1"/>
  <c r="F8112" i="1"/>
  <c r="F8110" i="1"/>
  <c r="E8110" i="1"/>
  <c r="F8109" i="1"/>
  <c r="E8109" i="1"/>
  <c r="E8108" i="1"/>
  <c r="L8107" i="1"/>
  <c r="G8105" i="1"/>
  <c r="F8105" i="1"/>
  <c r="E8104" i="1"/>
  <c r="E8103" i="1"/>
  <c r="E8100" i="1"/>
  <c r="G8099" i="1"/>
  <c r="F8099" i="1"/>
  <c r="E8098" i="1"/>
  <c r="E8097" i="1"/>
  <c r="F8095" i="1"/>
  <c r="F8094" i="1"/>
  <c r="F8093" i="1"/>
  <c r="E8092" i="1"/>
  <c r="F8090" i="1"/>
  <c r="E8090" i="1"/>
  <c r="F8089" i="1"/>
  <c r="E8089" i="1"/>
  <c r="E8088" i="1"/>
  <c r="H8086" i="1"/>
  <c r="E8086" i="1"/>
  <c r="E8085" i="1"/>
  <c r="K8083" i="1"/>
  <c r="F8083" i="1"/>
  <c r="K8082" i="1"/>
  <c r="F8082" i="1"/>
  <c r="F8081" i="1"/>
  <c r="F8080" i="1"/>
  <c r="E8079" i="1"/>
  <c r="F8077" i="1"/>
  <c r="F8075" i="1"/>
  <c r="F8073" i="1"/>
  <c r="F8072" i="1"/>
  <c r="J8071" i="1"/>
  <c r="H8071" i="1"/>
  <c r="F8071" i="1"/>
  <c r="F8070" i="1"/>
  <c r="F8069" i="1"/>
  <c r="F8068" i="1"/>
  <c r="F8066" i="1"/>
  <c r="F8065" i="1"/>
  <c r="J8064" i="1"/>
  <c r="H8064" i="1"/>
  <c r="F8064" i="1"/>
  <c r="F8063" i="1"/>
  <c r="F8062" i="1"/>
  <c r="F8061" i="1"/>
  <c r="F8059" i="1"/>
  <c r="F8058" i="1"/>
  <c r="J8057" i="1"/>
  <c r="H8057" i="1"/>
  <c r="F8057" i="1"/>
  <c r="F8056" i="1"/>
  <c r="F8055" i="1"/>
  <c r="F8054" i="1"/>
  <c r="F8052" i="1"/>
  <c r="F8051" i="1"/>
  <c r="J8050" i="1"/>
  <c r="H8050" i="1"/>
  <c r="F8050" i="1"/>
  <c r="F8049" i="1"/>
  <c r="F8048" i="1"/>
  <c r="F8047" i="1"/>
  <c r="F8045" i="1"/>
  <c r="F8044" i="1"/>
  <c r="J8043" i="1"/>
  <c r="H8043" i="1"/>
  <c r="F8043" i="1"/>
  <c r="F8042" i="1"/>
  <c r="F8041" i="1"/>
  <c r="F8040" i="1"/>
  <c r="F8038" i="1"/>
  <c r="F8037" i="1"/>
  <c r="J8036" i="1"/>
  <c r="H8036" i="1"/>
  <c r="F8036" i="1"/>
  <c r="F8035" i="1"/>
  <c r="F8034" i="1"/>
  <c r="F8033" i="1"/>
  <c r="F8031" i="1"/>
  <c r="F8030" i="1"/>
  <c r="J8029" i="1"/>
  <c r="H8029" i="1"/>
  <c r="F8029" i="1"/>
  <c r="F8028" i="1"/>
  <c r="F8027" i="1"/>
  <c r="F8026" i="1"/>
  <c r="E8024" i="1"/>
  <c r="E8021" i="1"/>
  <c r="F8020" i="1"/>
  <c r="E8019" i="1"/>
  <c r="L8011" i="1"/>
  <c r="K8011" i="1"/>
  <c r="E8011" i="1"/>
  <c r="E8005" i="1"/>
  <c r="E8004" i="1"/>
  <c r="F8002" i="1"/>
  <c r="F8001" i="1"/>
  <c r="F8000" i="1"/>
  <c r="F7999" i="1"/>
  <c r="F7996" i="1"/>
  <c r="A7996" i="1"/>
  <c r="A7995" i="1" s="1"/>
  <c r="F7994" i="1"/>
  <c r="F7992" i="1"/>
  <c r="F7990" i="1"/>
  <c r="F7989" i="1"/>
  <c r="F7987" i="1"/>
  <c r="F7985" i="1"/>
  <c r="E7985" i="1"/>
  <c r="F7984" i="1"/>
  <c r="E7984" i="1"/>
  <c r="E7983" i="1"/>
  <c r="L7982" i="1"/>
  <c r="G7980" i="1"/>
  <c r="F7980" i="1"/>
  <c r="E7979" i="1"/>
  <c r="E7978" i="1"/>
  <c r="E7975" i="1"/>
  <c r="G7974" i="1"/>
  <c r="F7974" i="1"/>
  <c r="E7973" i="1"/>
  <c r="E7972" i="1"/>
  <c r="F7970" i="1"/>
  <c r="F7969" i="1"/>
  <c r="F7968" i="1"/>
  <c r="E7967" i="1"/>
  <c r="F7965" i="1"/>
  <c r="E7965" i="1"/>
  <c r="F7964" i="1"/>
  <c r="E7964" i="1"/>
  <c r="E7963" i="1"/>
  <c r="H7961" i="1"/>
  <c r="E7961" i="1"/>
  <c r="E7960" i="1"/>
  <c r="K7958" i="1"/>
  <c r="F7958" i="1"/>
  <c r="K7957" i="1"/>
  <c r="F7957" i="1"/>
  <c r="F7956" i="1"/>
  <c r="F7955" i="1"/>
  <c r="E7954" i="1"/>
  <c r="F7952" i="1"/>
  <c r="F7950" i="1"/>
  <c r="F7948" i="1"/>
  <c r="F7947" i="1"/>
  <c r="J7946" i="1"/>
  <c r="H7946" i="1"/>
  <c r="F7946" i="1"/>
  <c r="F7945" i="1"/>
  <c r="F7944" i="1"/>
  <c r="F7943" i="1"/>
  <c r="F7941" i="1"/>
  <c r="F7940" i="1"/>
  <c r="J7939" i="1"/>
  <c r="H7939" i="1"/>
  <c r="F7939" i="1"/>
  <c r="F7938" i="1"/>
  <c r="F7937" i="1"/>
  <c r="F7936" i="1"/>
  <c r="F7934" i="1"/>
  <c r="F7933" i="1"/>
  <c r="J7932" i="1"/>
  <c r="H7932" i="1"/>
  <c r="F7932" i="1"/>
  <c r="F7931" i="1"/>
  <c r="F7930" i="1"/>
  <c r="F7929" i="1"/>
  <c r="F7927" i="1"/>
  <c r="F7926" i="1"/>
  <c r="J7925" i="1"/>
  <c r="H7925" i="1"/>
  <c r="F7925" i="1"/>
  <c r="F7924" i="1"/>
  <c r="F7923" i="1"/>
  <c r="F7922" i="1"/>
  <c r="F7920" i="1"/>
  <c r="F7919" i="1"/>
  <c r="J7918" i="1"/>
  <c r="H7918" i="1"/>
  <c r="F7918" i="1"/>
  <c r="F7917" i="1"/>
  <c r="F7916" i="1"/>
  <c r="F7915" i="1"/>
  <c r="F7913" i="1"/>
  <c r="F7912" i="1"/>
  <c r="J7911" i="1"/>
  <c r="H7911" i="1"/>
  <c r="F7911" i="1"/>
  <c r="F7910" i="1"/>
  <c r="F7909" i="1"/>
  <c r="F7908" i="1"/>
  <c r="F7906" i="1"/>
  <c r="F7905" i="1"/>
  <c r="J7904" i="1"/>
  <c r="H7904" i="1"/>
  <c r="F7904" i="1"/>
  <c r="F7903" i="1"/>
  <c r="F7902" i="1"/>
  <c r="F7901" i="1"/>
  <c r="E7899" i="1"/>
  <c r="E7896" i="1"/>
  <c r="F7895" i="1"/>
  <c r="E7894" i="1"/>
  <c r="L7886" i="1"/>
  <c r="K7886" i="1"/>
  <c r="E7886" i="1"/>
  <c r="E7880" i="1"/>
  <c r="E7879" i="1"/>
  <c r="F7877" i="1"/>
  <c r="F7876" i="1"/>
  <c r="F7875" i="1"/>
  <c r="F7874" i="1"/>
  <c r="F7871" i="1"/>
  <c r="A7871" i="1"/>
  <c r="A7870" i="1" s="1"/>
  <c r="F7869" i="1"/>
  <c r="F7867" i="1"/>
  <c r="F7865" i="1"/>
  <c r="F7864" i="1"/>
  <c r="F7862" i="1"/>
  <c r="F7860" i="1"/>
  <c r="E7860" i="1"/>
  <c r="F7859" i="1"/>
  <c r="E7859" i="1"/>
  <c r="E7858" i="1"/>
  <c r="L7857" i="1"/>
  <c r="G7855" i="1"/>
  <c r="F7855" i="1"/>
  <c r="E7854" i="1"/>
  <c r="E7853" i="1"/>
  <c r="E7850" i="1"/>
  <c r="G7849" i="1"/>
  <c r="F7849" i="1"/>
  <c r="E7848" i="1"/>
  <c r="E7847" i="1"/>
  <c r="F7845" i="1"/>
  <c r="F7844" i="1"/>
  <c r="F7843" i="1"/>
  <c r="E7842" i="1"/>
  <c r="F7840" i="1"/>
  <c r="E7840" i="1"/>
  <c r="F7839" i="1"/>
  <c r="E7839" i="1"/>
  <c r="E7838" i="1"/>
  <c r="H7836" i="1"/>
  <c r="E7836" i="1"/>
  <c r="E7835" i="1"/>
  <c r="K7833" i="1"/>
  <c r="F7833" i="1"/>
  <c r="K7832" i="1"/>
  <c r="F7832" i="1"/>
  <c r="F7831" i="1"/>
  <c r="F7830" i="1"/>
  <c r="E7829" i="1"/>
  <c r="F7827" i="1"/>
  <c r="F7825" i="1"/>
  <c r="F7823" i="1"/>
  <c r="F7822" i="1"/>
  <c r="J7821" i="1"/>
  <c r="H7821" i="1"/>
  <c r="F7821" i="1"/>
  <c r="F7820" i="1"/>
  <c r="F7819" i="1"/>
  <c r="F7818" i="1"/>
  <c r="F7816" i="1"/>
  <c r="F7815" i="1"/>
  <c r="J7814" i="1"/>
  <c r="H7814" i="1"/>
  <c r="F7814" i="1"/>
  <c r="F7813" i="1"/>
  <c r="F7812" i="1"/>
  <c r="F7811" i="1"/>
  <c r="F7809" i="1"/>
  <c r="F7808" i="1"/>
  <c r="J7807" i="1"/>
  <c r="H7807" i="1"/>
  <c r="F7807" i="1"/>
  <c r="F7806" i="1"/>
  <c r="F7805" i="1"/>
  <c r="F7804" i="1"/>
  <c r="F7802" i="1"/>
  <c r="F7801" i="1"/>
  <c r="J7800" i="1"/>
  <c r="H7800" i="1"/>
  <c r="F7800" i="1"/>
  <c r="F7799" i="1"/>
  <c r="F7798" i="1"/>
  <c r="F7797" i="1"/>
  <c r="F7795" i="1"/>
  <c r="F7794" i="1"/>
  <c r="J7793" i="1"/>
  <c r="H7793" i="1"/>
  <c r="F7793" i="1"/>
  <c r="F7792" i="1"/>
  <c r="F7791" i="1"/>
  <c r="F7790" i="1"/>
  <c r="F7788" i="1"/>
  <c r="F7787" i="1"/>
  <c r="J7786" i="1"/>
  <c r="H7786" i="1"/>
  <c r="F7786" i="1"/>
  <c r="F7785" i="1"/>
  <c r="F7784" i="1"/>
  <c r="F7783" i="1"/>
  <c r="F7781" i="1"/>
  <c r="F7780" i="1"/>
  <c r="J7779" i="1"/>
  <c r="H7779" i="1"/>
  <c r="F7779" i="1"/>
  <c r="F7778" i="1"/>
  <c r="F7777" i="1"/>
  <c r="F7776" i="1"/>
  <c r="E7774" i="1"/>
  <c r="E7771" i="1"/>
  <c r="F7770" i="1"/>
  <c r="E7769" i="1"/>
  <c r="L7761" i="1"/>
  <c r="K7761" i="1"/>
  <c r="E7761" i="1"/>
  <c r="E7755" i="1"/>
  <c r="E7754" i="1"/>
  <c r="F7752" i="1"/>
  <c r="F7751" i="1"/>
  <c r="F7750" i="1"/>
  <c r="F7749" i="1"/>
  <c r="F7746" i="1"/>
  <c r="A7746" i="1"/>
  <c r="A7745" i="1" s="1"/>
  <c r="F7744" i="1"/>
  <c r="F7742" i="1"/>
  <c r="F7740" i="1"/>
  <c r="F7739" i="1"/>
  <c r="F7737" i="1"/>
  <c r="F7735" i="1"/>
  <c r="E7735" i="1"/>
  <c r="F7734" i="1"/>
  <c r="E7734" i="1"/>
  <c r="E7733" i="1"/>
  <c r="L7732" i="1"/>
  <c r="G7730" i="1"/>
  <c r="F7730" i="1"/>
  <c r="E7729" i="1"/>
  <c r="E7728" i="1"/>
  <c r="E7725" i="1"/>
  <c r="G7724" i="1"/>
  <c r="F7724" i="1"/>
  <c r="E7723" i="1"/>
  <c r="E7722" i="1"/>
  <c r="F7720" i="1"/>
  <c r="F7719" i="1"/>
  <c r="F7718" i="1"/>
  <c r="E7717" i="1"/>
  <c r="F7715" i="1"/>
  <c r="E7715" i="1"/>
  <c r="F7714" i="1"/>
  <c r="E7714" i="1"/>
  <c r="E7713" i="1"/>
  <c r="H7711" i="1"/>
  <c r="E7711" i="1"/>
  <c r="E7710" i="1"/>
  <c r="K7708" i="1"/>
  <c r="F7708" i="1"/>
  <c r="K7707" i="1"/>
  <c r="F7707" i="1"/>
  <c r="F7706" i="1"/>
  <c r="F7705" i="1"/>
  <c r="E7704" i="1"/>
  <c r="F7702" i="1"/>
  <c r="F7700" i="1"/>
  <c r="F7698" i="1"/>
  <c r="F7697" i="1"/>
  <c r="J7696" i="1"/>
  <c r="H7696" i="1"/>
  <c r="F7696" i="1"/>
  <c r="F7695" i="1"/>
  <c r="F7694" i="1"/>
  <c r="F7693" i="1"/>
  <c r="F7691" i="1"/>
  <c r="F7690" i="1"/>
  <c r="J7689" i="1"/>
  <c r="H7689" i="1"/>
  <c r="F7689" i="1"/>
  <c r="F7688" i="1"/>
  <c r="F7687" i="1"/>
  <c r="F7686" i="1"/>
  <c r="F7684" i="1"/>
  <c r="F7683" i="1"/>
  <c r="J7682" i="1"/>
  <c r="H7682" i="1"/>
  <c r="F7682" i="1"/>
  <c r="F7681" i="1"/>
  <c r="F7680" i="1"/>
  <c r="F7679" i="1"/>
  <c r="F7677" i="1"/>
  <c r="F7676" i="1"/>
  <c r="J7675" i="1"/>
  <c r="H7675" i="1"/>
  <c r="F7675" i="1"/>
  <c r="F7674" i="1"/>
  <c r="F7673" i="1"/>
  <c r="F7672" i="1"/>
  <c r="F7670" i="1"/>
  <c r="F7669" i="1"/>
  <c r="J7668" i="1"/>
  <c r="H7668" i="1"/>
  <c r="F7668" i="1"/>
  <c r="F7667" i="1"/>
  <c r="F7666" i="1"/>
  <c r="F7665" i="1"/>
  <c r="F7663" i="1"/>
  <c r="F7662" i="1"/>
  <c r="J7661" i="1"/>
  <c r="H7661" i="1"/>
  <c r="F7661" i="1"/>
  <c r="F7660" i="1"/>
  <c r="F7659" i="1"/>
  <c r="F7658" i="1"/>
  <c r="F7656" i="1"/>
  <c r="F7655" i="1"/>
  <c r="J7654" i="1"/>
  <c r="H7654" i="1"/>
  <c r="F7654" i="1"/>
  <c r="F7653" i="1"/>
  <c r="F7652" i="1"/>
  <c r="F7651" i="1"/>
  <c r="E7649" i="1"/>
  <c r="E7646" i="1"/>
  <c r="F7645" i="1"/>
  <c r="E7644" i="1"/>
  <c r="L7636" i="1"/>
  <c r="K7636" i="1"/>
  <c r="E7636" i="1"/>
  <c r="E7630" i="1"/>
  <c r="E7629" i="1"/>
  <c r="F7627" i="1"/>
  <c r="F7626" i="1"/>
  <c r="F7625" i="1"/>
  <c r="F7624" i="1"/>
  <c r="F7621" i="1"/>
  <c r="A7621" i="1"/>
  <c r="A7620" i="1" s="1"/>
  <c r="F7619" i="1"/>
  <c r="F7617" i="1"/>
  <c r="F7615" i="1"/>
  <c r="F7614" i="1"/>
  <c r="F7612" i="1"/>
  <c r="F7610" i="1"/>
  <c r="E7610" i="1"/>
  <c r="F7609" i="1"/>
  <c r="E7609" i="1"/>
  <c r="E7608" i="1"/>
  <c r="L7607" i="1"/>
  <c r="G7605" i="1"/>
  <c r="F7605" i="1"/>
  <c r="E7604" i="1"/>
  <c r="E7603" i="1"/>
  <c r="E7600" i="1"/>
  <c r="G7599" i="1"/>
  <c r="F7599" i="1"/>
  <c r="E7598" i="1"/>
  <c r="E7597" i="1"/>
  <c r="F7595" i="1"/>
  <c r="F7594" i="1"/>
  <c r="F7593" i="1"/>
  <c r="E7592" i="1"/>
  <c r="F7590" i="1"/>
  <c r="E7590" i="1"/>
  <c r="F7589" i="1"/>
  <c r="E7589" i="1"/>
  <c r="E7588" i="1"/>
  <c r="H7586" i="1"/>
  <c r="E7586" i="1"/>
  <c r="E7585" i="1"/>
  <c r="K7583" i="1"/>
  <c r="F7583" i="1"/>
  <c r="K7582" i="1"/>
  <c r="F7582" i="1"/>
  <c r="F7581" i="1"/>
  <c r="F7580" i="1"/>
  <c r="E7579" i="1"/>
  <c r="F7577" i="1"/>
  <c r="F7575" i="1"/>
  <c r="F7573" i="1"/>
  <c r="F7572" i="1"/>
  <c r="J7571" i="1"/>
  <c r="H7571" i="1"/>
  <c r="F7571" i="1"/>
  <c r="F7570" i="1"/>
  <c r="F7569" i="1"/>
  <c r="F7568" i="1"/>
  <c r="F7566" i="1"/>
  <c r="F7565" i="1"/>
  <c r="J7564" i="1"/>
  <c r="H7564" i="1"/>
  <c r="F7564" i="1"/>
  <c r="F7563" i="1"/>
  <c r="F7562" i="1"/>
  <c r="F7561" i="1"/>
  <c r="F7559" i="1"/>
  <c r="F7558" i="1"/>
  <c r="J7557" i="1"/>
  <c r="H7557" i="1"/>
  <c r="F7557" i="1"/>
  <c r="F7556" i="1"/>
  <c r="F7555" i="1"/>
  <c r="F7554" i="1"/>
  <c r="F7552" i="1"/>
  <c r="F7551" i="1"/>
  <c r="J7550" i="1"/>
  <c r="H7550" i="1"/>
  <c r="F7550" i="1"/>
  <c r="F7549" i="1"/>
  <c r="F7548" i="1"/>
  <c r="F7547" i="1"/>
  <c r="F7545" i="1"/>
  <c r="F7544" i="1"/>
  <c r="J7543" i="1"/>
  <c r="H7543" i="1"/>
  <c r="F7543" i="1"/>
  <c r="F7542" i="1"/>
  <c r="F7541" i="1"/>
  <c r="F7540" i="1"/>
  <c r="F7538" i="1"/>
  <c r="F7537" i="1"/>
  <c r="J7536" i="1"/>
  <c r="H7536" i="1"/>
  <c r="F7536" i="1"/>
  <c r="F7535" i="1"/>
  <c r="F7534" i="1"/>
  <c r="F7533" i="1"/>
  <c r="F7531" i="1"/>
  <c r="F7530" i="1"/>
  <c r="J7529" i="1"/>
  <c r="H7529" i="1"/>
  <c r="F7529" i="1"/>
  <c r="F7528" i="1"/>
  <c r="F7527" i="1"/>
  <c r="F7526" i="1"/>
  <c r="E7524" i="1"/>
  <c r="E7521" i="1"/>
  <c r="F7520" i="1"/>
  <c r="E7519" i="1"/>
  <c r="L7511" i="1"/>
  <c r="K7511" i="1"/>
  <c r="E7511" i="1"/>
  <c r="E7505" i="1"/>
  <c r="E7504" i="1"/>
  <c r="F7502" i="1"/>
  <c r="F7501" i="1"/>
  <c r="F7500" i="1"/>
  <c r="F7499" i="1"/>
  <c r="F7496" i="1"/>
  <c r="A7496" i="1"/>
  <c r="A7495" i="1" s="1"/>
  <c r="F7494" i="1"/>
  <c r="F7492" i="1"/>
  <c r="F7490" i="1"/>
  <c r="F7489" i="1"/>
  <c r="F7487" i="1"/>
  <c r="F7485" i="1"/>
  <c r="E7485" i="1"/>
  <c r="F7484" i="1"/>
  <c r="E7484" i="1"/>
  <c r="E7483" i="1"/>
  <c r="L7482" i="1"/>
  <c r="G7480" i="1"/>
  <c r="F7480" i="1"/>
  <c r="E7479" i="1"/>
  <c r="E7478" i="1"/>
  <c r="E7475" i="1"/>
  <c r="G7474" i="1"/>
  <c r="F7474" i="1"/>
  <c r="E7473" i="1"/>
  <c r="E7472" i="1"/>
  <c r="F7470" i="1"/>
  <c r="F7469" i="1"/>
  <c r="F7468" i="1"/>
  <c r="E7467" i="1"/>
  <c r="F7465" i="1"/>
  <c r="E7465" i="1"/>
  <c r="F7464" i="1"/>
  <c r="E7464" i="1"/>
  <c r="E7463" i="1"/>
  <c r="H7461" i="1"/>
  <c r="E7461" i="1"/>
  <c r="E7460" i="1"/>
  <c r="K7458" i="1"/>
  <c r="F7458" i="1"/>
  <c r="K7457" i="1"/>
  <c r="F7457" i="1"/>
  <c r="F7456" i="1"/>
  <c r="F7455" i="1"/>
  <c r="E7454" i="1"/>
  <c r="F7452" i="1"/>
  <c r="F7450" i="1"/>
  <c r="F7448" i="1"/>
  <c r="F7447" i="1"/>
  <c r="J7446" i="1"/>
  <c r="H7446" i="1"/>
  <c r="F7446" i="1"/>
  <c r="F7445" i="1"/>
  <c r="F7444" i="1"/>
  <c r="F7443" i="1"/>
  <c r="F7441" i="1"/>
  <c r="F7440" i="1"/>
  <c r="J7439" i="1"/>
  <c r="H7439" i="1"/>
  <c r="F7439" i="1"/>
  <c r="F7438" i="1"/>
  <c r="F7437" i="1"/>
  <c r="F7436" i="1"/>
  <c r="F7434" i="1"/>
  <c r="F7433" i="1"/>
  <c r="J7432" i="1"/>
  <c r="H7432" i="1"/>
  <c r="F7432" i="1"/>
  <c r="F7431" i="1"/>
  <c r="F7430" i="1"/>
  <c r="F7429" i="1"/>
  <c r="F7427" i="1"/>
  <c r="F7426" i="1"/>
  <c r="J7425" i="1"/>
  <c r="H7425" i="1"/>
  <c r="F7425" i="1"/>
  <c r="F7424" i="1"/>
  <c r="F7423" i="1"/>
  <c r="F7422" i="1"/>
  <c r="F7420" i="1"/>
  <c r="F7419" i="1"/>
  <c r="J7418" i="1"/>
  <c r="H7418" i="1"/>
  <c r="F7418" i="1"/>
  <c r="F7417" i="1"/>
  <c r="F7416" i="1"/>
  <c r="F7415" i="1"/>
  <c r="F7413" i="1"/>
  <c r="F7412" i="1"/>
  <c r="J7411" i="1"/>
  <c r="H7411" i="1"/>
  <c r="F7411" i="1"/>
  <c r="F7410" i="1"/>
  <c r="F7409" i="1"/>
  <c r="F7408" i="1"/>
  <c r="F7406" i="1"/>
  <c r="F7405" i="1"/>
  <c r="J7404" i="1"/>
  <c r="H7404" i="1"/>
  <c r="F7404" i="1"/>
  <c r="F7403" i="1"/>
  <c r="F7402" i="1"/>
  <c r="F7401" i="1"/>
  <c r="E7399" i="1"/>
  <c r="E7396" i="1"/>
  <c r="F7395" i="1"/>
  <c r="E7394" i="1"/>
  <c r="L7386" i="1"/>
  <c r="K7386" i="1"/>
  <c r="E7386" i="1"/>
  <c r="E7380" i="1"/>
  <c r="E7379" i="1"/>
  <c r="F7377" i="1"/>
  <c r="F7376" i="1"/>
  <c r="F7375" i="1"/>
  <c r="F7374" i="1"/>
  <c r="F7371" i="1"/>
  <c r="A7371" i="1"/>
  <c r="A7370" i="1" s="1"/>
  <c r="F7369" i="1"/>
  <c r="F7367" i="1"/>
  <c r="F7365" i="1"/>
  <c r="F7364" i="1"/>
  <c r="F7362" i="1"/>
  <c r="F7360" i="1"/>
  <c r="E7360" i="1"/>
  <c r="F7359" i="1"/>
  <c r="E7359" i="1"/>
  <c r="E7358" i="1"/>
  <c r="L7357" i="1"/>
  <c r="G7355" i="1"/>
  <c r="F7355" i="1"/>
  <c r="E7354" i="1"/>
  <c r="E7353" i="1"/>
  <c r="E7350" i="1"/>
  <c r="G7349" i="1"/>
  <c r="F7349" i="1"/>
  <c r="E7348" i="1"/>
  <c r="E7347" i="1"/>
  <c r="F7345" i="1"/>
  <c r="F7344" i="1"/>
  <c r="F7343" i="1"/>
  <c r="E7342" i="1"/>
  <c r="F7340" i="1"/>
  <c r="E7340" i="1"/>
  <c r="F7339" i="1"/>
  <c r="E7339" i="1"/>
  <c r="E7338" i="1"/>
  <c r="H7336" i="1"/>
  <c r="E7336" i="1"/>
  <c r="E7335" i="1"/>
  <c r="K7333" i="1"/>
  <c r="F7333" i="1"/>
  <c r="K7332" i="1"/>
  <c r="F7332" i="1"/>
  <c r="F7331" i="1"/>
  <c r="F7330" i="1"/>
  <c r="E7329" i="1"/>
  <c r="F7327" i="1"/>
  <c r="F7325" i="1"/>
  <c r="F7323" i="1"/>
  <c r="F7322" i="1"/>
  <c r="J7321" i="1"/>
  <c r="H7321" i="1"/>
  <c r="F7321" i="1"/>
  <c r="F7320" i="1"/>
  <c r="F7319" i="1"/>
  <c r="F7318" i="1"/>
  <c r="F7316" i="1"/>
  <c r="F7315" i="1"/>
  <c r="J7314" i="1"/>
  <c r="H7314" i="1"/>
  <c r="F7314" i="1"/>
  <c r="F7313" i="1"/>
  <c r="F7312" i="1"/>
  <c r="F7311" i="1"/>
  <c r="F7309" i="1"/>
  <c r="F7308" i="1"/>
  <c r="J7307" i="1"/>
  <c r="H7307" i="1"/>
  <c r="F7307" i="1"/>
  <c r="F7306" i="1"/>
  <c r="F7305" i="1"/>
  <c r="F7304" i="1"/>
  <c r="F7302" i="1"/>
  <c r="F7301" i="1"/>
  <c r="J7300" i="1"/>
  <c r="H7300" i="1"/>
  <c r="F7300" i="1"/>
  <c r="F7299" i="1"/>
  <c r="F7298" i="1"/>
  <c r="F7297" i="1"/>
  <c r="F7295" i="1"/>
  <c r="F7294" i="1"/>
  <c r="J7293" i="1"/>
  <c r="H7293" i="1"/>
  <c r="F7293" i="1"/>
  <c r="F7292" i="1"/>
  <c r="F7291" i="1"/>
  <c r="F7290" i="1"/>
  <c r="F7288" i="1"/>
  <c r="F7287" i="1"/>
  <c r="J7286" i="1"/>
  <c r="H7286" i="1"/>
  <c r="F7286" i="1"/>
  <c r="F7285" i="1"/>
  <c r="F7284" i="1"/>
  <c r="F7283" i="1"/>
  <c r="F7281" i="1"/>
  <c r="F7280" i="1"/>
  <c r="J7279" i="1"/>
  <c r="H7279" i="1"/>
  <c r="F7279" i="1"/>
  <c r="F7278" i="1"/>
  <c r="F7277" i="1"/>
  <c r="F7276" i="1"/>
  <c r="E7274" i="1"/>
  <c r="E7271" i="1"/>
  <c r="F7270" i="1"/>
  <c r="E7269" i="1"/>
  <c r="L7261" i="1"/>
  <c r="K7261" i="1"/>
  <c r="E7261" i="1"/>
  <c r="E7255" i="1"/>
  <c r="E7254" i="1"/>
  <c r="F7252" i="1"/>
  <c r="F7251" i="1"/>
  <c r="F7250" i="1"/>
  <c r="F7249" i="1"/>
  <c r="F7246" i="1"/>
  <c r="A7246" i="1"/>
  <c r="A7245" i="1" s="1"/>
  <c r="F7244" i="1"/>
  <c r="F7242" i="1"/>
  <c r="F7240" i="1"/>
  <c r="F7239" i="1"/>
  <c r="F7237" i="1"/>
  <c r="F7235" i="1"/>
  <c r="E7235" i="1"/>
  <c r="F7234" i="1"/>
  <c r="E7234" i="1"/>
  <c r="E7233" i="1"/>
  <c r="L7232" i="1"/>
  <c r="G7230" i="1"/>
  <c r="F7230" i="1"/>
  <c r="E7229" i="1"/>
  <c r="E7228" i="1"/>
  <c r="E7225" i="1"/>
  <c r="G7224" i="1"/>
  <c r="F7224" i="1"/>
  <c r="E7223" i="1"/>
  <c r="E7222" i="1"/>
  <c r="F7220" i="1"/>
  <c r="F7219" i="1"/>
  <c r="F7218" i="1"/>
  <c r="E7217" i="1"/>
  <c r="F7215" i="1"/>
  <c r="E7215" i="1"/>
  <c r="F7214" i="1"/>
  <c r="E7214" i="1"/>
  <c r="E7213" i="1"/>
  <c r="H7211" i="1"/>
  <c r="E7211" i="1"/>
  <c r="E7210" i="1"/>
  <c r="K7208" i="1"/>
  <c r="F7208" i="1"/>
  <c r="K7207" i="1"/>
  <c r="F7207" i="1"/>
  <c r="F7206" i="1"/>
  <c r="F7205" i="1"/>
  <c r="E7204" i="1"/>
  <c r="F7202" i="1"/>
  <c r="F7200" i="1"/>
  <c r="F7198" i="1"/>
  <c r="F7197" i="1"/>
  <c r="J7196" i="1"/>
  <c r="H7196" i="1"/>
  <c r="F7196" i="1"/>
  <c r="F7195" i="1"/>
  <c r="F7194" i="1"/>
  <c r="F7193" i="1"/>
  <c r="F7191" i="1"/>
  <c r="F7190" i="1"/>
  <c r="J7189" i="1"/>
  <c r="H7189" i="1"/>
  <c r="F7189" i="1"/>
  <c r="F7188" i="1"/>
  <c r="F7187" i="1"/>
  <c r="F7186" i="1"/>
  <c r="F7184" i="1"/>
  <c r="F7183" i="1"/>
  <c r="J7182" i="1"/>
  <c r="H7182" i="1"/>
  <c r="F7182" i="1"/>
  <c r="F7181" i="1"/>
  <c r="F7180" i="1"/>
  <c r="F7179" i="1"/>
  <c r="F7177" i="1"/>
  <c r="F7176" i="1"/>
  <c r="J7175" i="1"/>
  <c r="H7175" i="1"/>
  <c r="F7175" i="1"/>
  <c r="F7174" i="1"/>
  <c r="F7173" i="1"/>
  <c r="F7172" i="1"/>
  <c r="F7170" i="1"/>
  <c r="F7169" i="1"/>
  <c r="J7168" i="1"/>
  <c r="H7168" i="1"/>
  <c r="F7168" i="1"/>
  <c r="F7167" i="1"/>
  <c r="F7166" i="1"/>
  <c r="F7165" i="1"/>
  <c r="F7163" i="1"/>
  <c r="F7162" i="1"/>
  <c r="J7161" i="1"/>
  <c r="H7161" i="1"/>
  <c r="F7161" i="1"/>
  <c r="F7160" i="1"/>
  <c r="F7159" i="1"/>
  <c r="F7158" i="1"/>
  <c r="F7156" i="1"/>
  <c r="F7155" i="1"/>
  <c r="J7154" i="1"/>
  <c r="H7154" i="1"/>
  <c r="F7154" i="1"/>
  <c r="F7153" i="1"/>
  <c r="F7152" i="1"/>
  <c r="F7151" i="1"/>
  <c r="E7149" i="1"/>
  <c r="E7146" i="1"/>
  <c r="F7145" i="1"/>
  <c r="E7144" i="1"/>
  <c r="L7136" i="1"/>
  <c r="K7136" i="1"/>
  <c r="E7136" i="1"/>
  <c r="E7130" i="1"/>
  <c r="E7129" i="1"/>
  <c r="F7127" i="1"/>
  <c r="F7126" i="1"/>
  <c r="F7125" i="1"/>
  <c r="F7124" i="1"/>
  <c r="F7121" i="1"/>
  <c r="A7121" i="1"/>
  <c r="A7120" i="1" s="1"/>
  <c r="F7119" i="1"/>
  <c r="F7117" i="1"/>
  <c r="F7115" i="1"/>
  <c r="F7114" i="1"/>
  <c r="F7112" i="1"/>
  <c r="F7110" i="1"/>
  <c r="E7110" i="1"/>
  <c r="F7109" i="1"/>
  <c r="E7109" i="1"/>
  <c r="E7108" i="1"/>
  <c r="L7107" i="1"/>
  <c r="G7105" i="1"/>
  <c r="F7105" i="1"/>
  <c r="E7104" i="1"/>
  <c r="E7103" i="1"/>
  <c r="E7100" i="1"/>
  <c r="G7099" i="1"/>
  <c r="F7099" i="1"/>
  <c r="E7098" i="1"/>
  <c r="E7097" i="1"/>
  <c r="F7095" i="1"/>
  <c r="F7094" i="1"/>
  <c r="F7093" i="1"/>
  <c r="E7092" i="1"/>
  <c r="F7090" i="1"/>
  <c r="E7090" i="1"/>
  <c r="F7089" i="1"/>
  <c r="E7089" i="1"/>
  <c r="E7088" i="1"/>
  <c r="H7086" i="1"/>
  <c r="E7086" i="1"/>
  <c r="E7085" i="1"/>
  <c r="K7083" i="1"/>
  <c r="F7083" i="1"/>
  <c r="K7082" i="1"/>
  <c r="F7082" i="1"/>
  <c r="F7081" i="1"/>
  <c r="F7080" i="1"/>
  <c r="E7079" i="1"/>
  <c r="F7077" i="1"/>
  <c r="F7075" i="1"/>
  <c r="F7073" i="1"/>
  <c r="F7072" i="1"/>
  <c r="J7071" i="1"/>
  <c r="H7071" i="1"/>
  <c r="F7071" i="1"/>
  <c r="F7070" i="1"/>
  <c r="F7069" i="1"/>
  <c r="F7068" i="1"/>
  <c r="F7066" i="1"/>
  <c r="F7065" i="1"/>
  <c r="J7064" i="1"/>
  <c r="H7064" i="1"/>
  <c r="F7064" i="1"/>
  <c r="F7063" i="1"/>
  <c r="F7062" i="1"/>
  <c r="F7061" i="1"/>
  <c r="F7059" i="1"/>
  <c r="F7058" i="1"/>
  <c r="J7057" i="1"/>
  <c r="H7057" i="1"/>
  <c r="F7057" i="1"/>
  <c r="F7056" i="1"/>
  <c r="F7055" i="1"/>
  <c r="F7054" i="1"/>
  <c r="F7052" i="1"/>
  <c r="F7051" i="1"/>
  <c r="J7050" i="1"/>
  <c r="H7050" i="1"/>
  <c r="F7050" i="1"/>
  <c r="F7049" i="1"/>
  <c r="F7048" i="1"/>
  <c r="F7047" i="1"/>
  <c r="F7045" i="1"/>
  <c r="F7044" i="1"/>
  <c r="J7043" i="1"/>
  <c r="H7043" i="1"/>
  <c r="F7043" i="1"/>
  <c r="F7042" i="1"/>
  <c r="F7041" i="1"/>
  <c r="F7040" i="1"/>
  <c r="F7038" i="1"/>
  <c r="F7037" i="1"/>
  <c r="J7036" i="1"/>
  <c r="H7036" i="1"/>
  <c r="F7036" i="1"/>
  <c r="F7035" i="1"/>
  <c r="F7034" i="1"/>
  <c r="F7033" i="1"/>
  <c r="F7031" i="1"/>
  <c r="F7030" i="1"/>
  <c r="J7029" i="1"/>
  <c r="H7029" i="1"/>
  <c r="F7029" i="1"/>
  <c r="F7028" i="1"/>
  <c r="F7027" i="1"/>
  <c r="F7026" i="1"/>
  <c r="E7024" i="1"/>
  <c r="E7021" i="1"/>
  <c r="F7020" i="1"/>
  <c r="E7019" i="1"/>
  <c r="L7011" i="1"/>
  <c r="K7011" i="1"/>
  <c r="E7011" i="1"/>
  <c r="E7005" i="1"/>
  <c r="E7004" i="1"/>
  <c r="F7002" i="1"/>
  <c r="F7001" i="1"/>
  <c r="F7000" i="1"/>
  <c r="F6999" i="1"/>
  <c r="F6996" i="1"/>
  <c r="A6996" i="1"/>
  <c r="A6995" i="1" s="1"/>
  <c r="F6994" i="1"/>
  <c r="F6992" i="1"/>
  <c r="F6990" i="1"/>
  <c r="F6989" i="1"/>
  <c r="F6987" i="1"/>
  <c r="F6985" i="1"/>
  <c r="E6985" i="1"/>
  <c r="F6984" i="1"/>
  <c r="E6984" i="1"/>
  <c r="E6983" i="1"/>
  <c r="L6982" i="1"/>
  <c r="G6980" i="1"/>
  <c r="F6980" i="1"/>
  <c r="E6979" i="1"/>
  <c r="E6978" i="1"/>
  <c r="E6975" i="1"/>
  <c r="G6974" i="1"/>
  <c r="F6974" i="1"/>
  <c r="E6973" i="1"/>
  <c r="E6972" i="1"/>
  <c r="F6970" i="1"/>
  <c r="F6969" i="1"/>
  <c r="F6968" i="1"/>
  <c r="E6967" i="1"/>
  <c r="F6965" i="1"/>
  <c r="E6965" i="1"/>
  <c r="F6964" i="1"/>
  <c r="E6964" i="1"/>
  <c r="E6963" i="1"/>
  <c r="H6961" i="1"/>
  <c r="E6961" i="1"/>
  <c r="E6960" i="1"/>
  <c r="K6958" i="1"/>
  <c r="F6958" i="1"/>
  <c r="K6957" i="1"/>
  <c r="F6957" i="1"/>
  <c r="F6956" i="1"/>
  <c r="F6955" i="1"/>
  <c r="E6954" i="1"/>
  <c r="F6952" i="1"/>
  <c r="F6950" i="1"/>
  <c r="F6948" i="1"/>
  <c r="F6947" i="1"/>
  <c r="J6946" i="1"/>
  <c r="H6946" i="1"/>
  <c r="F6946" i="1"/>
  <c r="F6945" i="1"/>
  <c r="F6944" i="1"/>
  <c r="F6943" i="1"/>
  <c r="F6941" i="1"/>
  <c r="F6940" i="1"/>
  <c r="J6939" i="1"/>
  <c r="H6939" i="1"/>
  <c r="F6939" i="1"/>
  <c r="F6938" i="1"/>
  <c r="F6937" i="1"/>
  <c r="F6936" i="1"/>
  <c r="F6934" i="1"/>
  <c r="F6933" i="1"/>
  <c r="J6932" i="1"/>
  <c r="H6932" i="1"/>
  <c r="F6932" i="1"/>
  <c r="F6931" i="1"/>
  <c r="F6930" i="1"/>
  <c r="F6929" i="1"/>
  <c r="F6927" i="1"/>
  <c r="F6926" i="1"/>
  <c r="J6925" i="1"/>
  <c r="H6925" i="1"/>
  <c r="F6925" i="1"/>
  <c r="F6924" i="1"/>
  <c r="F6923" i="1"/>
  <c r="F6922" i="1"/>
  <c r="F6920" i="1"/>
  <c r="F6919" i="1"/>
  <c r="J6918" i="1"/>
  <c r="H6918" i="1"/>
  <c r="F6918" i="1"/>
  <c r="F6917" i="1"/>
  <c r="F6916" i="1"/>
  <c r="F6915" i="1"/>
  <c r="F6913" i="1"/>
  <c r="F6912" i="1"/>
  <c r="J6911" i="1"/>
  <c r="H6911" i="1"/>
  <c r="F6911" i="1"/>
  <c r="F6910" i="1"/>
  <c r="F6909" i="1"/>
  <c r="F6908" i="1"/>
  <c r="F6906" i="1"/>
  <c r="F6905" i="1"/>
  <c r="J6904" i="1"/>
  <c r="H6904" i="1"/>
  <c r="F6904" i="1"/>
  <c r="F6903" i="1"/>
  <c r="F6902" i="1"/>
  <c r="F6901" i="1"/>
  <c r="E6899" i="1"/>
  <c r="E6896" i="1"/>
  <c r="F6895" i="1"/>
  <c r="E6894" i="1"/>
  <c r="L6886" i="1"/>
  <c r="K6886" i="1"/>
  <c r="E6886" i="1"/>
  <c r="E6880" i="1"/>
  <c r="E6879" i="1"/>
  <c r="F6877" i="1"/>
  <c r="F6876" i="1"/>
  <c r="F6875" i="1"/>
  <c r="F6874" i="1"/>
  <c r="F6871" i="1"/>
  <c r="A6871" i="1"/>
  <c r="A6870" i="1" s="1"/>
  <c r="F6869" i="1"/>
  <c r="F6867" i="1"/>
  <c r="F6865" i="1"/>
  <c r="F6864" i="1"/>
  <c r="F6862" i="1"/>
  <c r="F6860" i="1"/>
  <c r="E6860" i="1"/>
  <c r="F6859" i="1"/>
  <c r="E6859" i="1"/>
  <c r="E6858" i="1"/>
  <c r="L6857" i="1"/>
  <c r="G6855" i="1"/>
  <c r="F6855" i="1"/>
  <c r="E6854" i="1"/>
  <c r="E6853" i="1"/>
  <c r="E6850" i="1"/>
  <c r="G6849" i="1"/>
  <c r="F6849" i="1"/>
  <c r="E6848" i="1"/>
  <c r="E6847" i="1"/>
  <c r="F6845" i="1"/>
  <c r="F6844" i="1"/>
  <c r="F6843" i="1"/>
  <c r="E6842" i="1"/>
  <c r="F6840" i="1"/>
  <c r="E6840" i="1"/>
  <c r="F6839" i="1"/>
  <c r="E6839" i="1"/>
  <c r="E6838" i="1"/>
  <c r="H6836" i="1"/>
  <c r="E6836" i="1"/>
  <c r="E6835" i="1"/>
  <c r="K6833" i="1"/>
  <c r="F6833" i="1"/>
  <c r="K6832" i="1"/>
  <c r="F6832" i="1"/>
  <c r="F6831" i="1"/>
  <c r="F6830" i="1"/>
  <c r="E6829" i="1"/>
  <c r="F6827" i="1"/>
  <c r="F6825" i="1"/>
  <c r="F6823" i="1"/>
  <c r="F6822" i="1"/>
  <c r="J6821" i="1"/>
  <c r="H6821" i="1"/>
  <c r="F6821" i="1"/>
  <c r="F6820" i="1"/>
  <c r="F6819" i="1"/>
  <c r="F6818" i="1"/>
  <c r="F6816" i="1"/>
  <c r="F6815" i="1"/>
  <c r="J6814" i="1"/>
  <c r="H6814" i="1"/>
  <c r="F6814" i="1"/>
  <c r="F6813" i="1"/>
  <c r="F6812" i="1"/>
  <c r="F6811" i="1"/>
  <c r="F6809" i="1"/>
  <c r="F6808" i="1"/>
  <c r="J6807" i="1"/>
  <c r="H6807" i="1"/>
  <c r="F6807" i="1"/>
  <c r="F6806" i="1"/>
  <c r="F6805" i="1"/>
  <c r="F6804" i="1"/>
  <c r="F6802" i="1"/>
  <c r="F6801" i="1"/>
  <c r="J6800" i="1"/>
  <c r="H6800" i="1"/>
  <c r="F6800" i="1"/>
  <c r="F6799" i="1"/>
  <c r="F6798" i="1"/>
  <c r="F6797" i="1"/>
  <c r="F6795" i="1"/>
  <c r="F6794" i="1"/>
  <c r="J6793" i="1"/>
  <c r="H6793" i="1"/>
  <c r="F6793" i="1"/>
  <c r="F6792" i="1"/>
  <c r="F6791" i="1"/>
  <c r="F6790" i="1"/>
  <c r="F6788" i="1"/>
  <c r="F6787" i="1"/>
  <c r="J6786" i="1"/>
  <c r="H6786" i="1"/>
  <c r="F6786" i="1"/>
  <c r="F6785" i="1"/>
  <c r="F6784" i="1"/>
  <c r="F6783" i="1"/>
  <c r="F6781" i="1"/>
  <c r="F6780" i="1"/>
  <c r="J6779" i="1"/>
  <c r="H6779" i="1"/>
  <c r="F6779" i="1"/>
  <c r="F6778" i="1"/>
  <c r="F6777" i="1"/>
  <c r="F6776" i="1"/>
  <c r="E6774" i="1"/>
  <c r="E6771" i="1"/>
  <c r="F6770" i="1"/>
  <c r="E6769" i="1"/>
  <c r="L6761" i="1"/>
  <c r="K6761" i="1"/>
  <c r="E6761" i="1"/>
  <c r="E6755" i="1"/>
  <c r="E6754" i="1"/>
  <c r="F6752" i="1"/>
  <c r="F6751" i="1"/>
  <c r="F6750" i="1"/>
  <c r="F6749" i="1"/>
  <c r="F6746" i="1"/>
  <c r="A6746" i="1"/>
  <c r="A6745" i="1" s="1"/>
  <c r="F6744" i="1"/>
  <c r="F6742" i="1"/>
  <c r="F6740" i="1"/>
  <c r="F6739" i="1"/>
  <c r="F6737" i="1"/>
  <c r="F6735" i="1"/>
  <c r="E6735" i="1"/>
  <c r="F6734" i="1"/>
  <c r="E6734" i="1"/>
  <c r="E6733" i="1"/>
  <c r="L6732" i="1"/>
  <c r="G6730" i="1"/>
  <c r="F6730" i="1"/>
  <c r="E6729" i="1"/>
  <c r="E6728" i="1"/>
  <c r="E6725" i="1"/>
  <c r="G6724" i="1"/>
  <c r="F6724" i="1"/>
  <c r="E6723" i="1"/>
  <c r="E6722" i="1"/>
  <c r="F6720" i="1"/>
  <c r="F6719" i="1"/>
  <c r="F6718" i="1"/>
  <c r="E6717" i="1"/>
  <c r="F6715" i="1"/>
  <c r="E6715" i="1"/>
  <c r="F6714" i="1"/>
  <c r="E6714" i="1"/>
  <c r="E6713" i="1"/>
  <c r="H6711" i="1"/>
  <c r="E6711" i="1"/>
  <c r="E6710" i="1"/>
  <c r="K6708" i="1"/>
  <c r="F6708" i="1"/>
  <c r="K6707" i="1"/>
  <c r="F6707" i="1"/>
  <c r="F6706" i="1"/>
  <c r="F6705" i="1"/>
  <c r="E6704" i="1"/>
  <c r="F6702" i="1"/>
  <c r="F6700" i="1"/>
  <c r="F6698" i="1"/>
  <c r="F6697" i="1"/>
  <c r="J6696" i="1"/>
  <c r="H6696" i="1"/>
  <c r="F6696" i="1"/>
  <c r="F6695" i="1"/>
  <c r="F6694" i="1"/>
  <c r="F6693" i="1"/>
  <c r="F6691" i="1"/>
  <c r="F6690" i="1"/>
  <c r="J6689" i="1"/>
  <c r="H6689" i="1"/>
  <c r="F6689" i="1"/>
  <c r="F6688" i="1"/>
  <c r="F6687" i="1"/>
  <c r="F6686" i="1"/>
  <c r="F6684" i="1"/>
  <c r="F6683" i="1"/>
  <c r="J6682" i="1"/>
  <c r="H6682" i="1"/>
  <c r="F6682" i="1"/>
  <c r="F6681" i="1"/>
  <c r="F6680" i="1"/>
  <c r="F6679" i="1"/>
  <c r="F6677" i="1"/>
  <c r="F6676" i="1"/>
  <c r="J6675" i="1"/>
  <c r="H6675" i="1"/>
  <c r="F6675" i="1"/>
  <c r="F6674" i="1"/>
  <c r="F6673" i="1"/>
  <c r="F6672" i="1"/>
  <c r="F6670" i="1"/>
  <c r="F6669" i="1"/>
  <c r="J6668" i="1"/>
  <c r="H6668" i="1"/>
  <c r="F6668" i="1"/>
  <c r="F6667" i="1"/>
  <c r="F6666" i="1"/>
  <c r="F6665" i="1"/>
  <c r="F6663" i="1"/>
  <c r="F6662" i="1"/>
  <c r="J6661" i="1"/>
  <c r="H6661" i="1"/>
  <c r="F6661" i="1"/>
  <c r="F6660" i="1"/>
  <c r="F6659" i="1"/>
  <c r="F6658" i="1"/>
  <c r="F6656" i="1"/>
  <c r="F6655" i="1"/>
  <c r="J6654" i="1"/>
  <c r="H6654" i="1"/>
  <c r="F6654" i="1"/>
  <c r="F6653" i="1"/>
  <c r="F6652" i="1"/>
  <c r="F6651" i="1"/>
  <c r="E6649" i="1"/>
  <c r="E6646" i="1"/>
  <c r="F6645" i="1"/>
  <c r="E6644" i="1"/>
  <c r="L6636" i="1"/>
  <c r="K6636" i="1"/>
  <c r="E6636" i="1"/>
  <c r="E6630" i="1"/>
  <c r="E6629" i="1"/>
  <c r="F6627" i="1"/>
  <c r="F6626" i="1"/>
  <c r="F6625" i="1"/>
  <c r="F6624" i="1"/>
  <c r="F6621" i="1"/>
  <c r="A6621" i="1"/>
  <c r="A6620" i="1" s="1"/>
  <c r="F6619" i="1"/>
  <c r="F6617" i="1"/>
  <c r="F6615" i="1"/>
  <c r="F6614" i="1"/>
  <c r="F6612" i="1"/>
  <c r="F6610" i="1"/>
  <c r="E6610" i="1"/>
  <c r="F6609" i="1"/>
  <c r="E6609" i="1"/>
  <c r="E6608" i="1"/>
  <c r="L6607" i="1"/>
  <c r="G6605" i="1"/>
  <c r="F6605" i="1"/>
  <c r="E6604" i="1"/>
  <c r="E6603" i="1"/>
  <c r="E6600" i="1"/>
  <c r="G6599" i="1"/>
  <c r="F6599" i="1"/>
  <c r="E6598" i="1"/>
  <c r="E6597" i="1"/>
  <c r="F6595" i="1"/>
  <c r="F6594" i="1"/>
  <c r="F6593" i="1"/>
  <c r="E6592" i="1"/>
  <c r="F6590" i="1"/>
  <c r="E6590" i="1"/>
  <c r="F6589" i="1"/>
  <c r="E6589" i="1"/>
  <c r="E6588" i="1"/>
  <c r="H6586" i="1"/>
  <c r="E6586" i="1"/>
  <c r="E6585" i="1"/>
  <c r="K6583" i="1"/>
  <c r="F6583" i="1"/>
  <c r="K6582" i="1"/>
  <c r="F6582" i="1"/>
  <c r="F6581" i="1"/>
  <c r="F6580" i="1"/>
  <c r="E6579" i="1"/>
  <c r="F6577" i="1"/>
  <c r="F6575" i="1"/>
  <c r="F6573" i="1"/>
  <c r="F6572" i="1"/>
  <c r="J6571" i="1"/>
  <c r="H6571" i="1"/>
  <c r="F6571" i="1"/>
  <c r="F6570" i="1"/>
  <c r="F6569" i="1"/>
  <c r="F6568" i="1"/>
  <c r="F6566" i="1"/>
  <c r="F6565" i="1"/>
  <c r="J6564" i="1"/>
  <c r="H6564" i="1"/>
  <c r="F6564" i="1"/>
  <c r="F6563" i="1"/>
  <c r="F6562" i="1"/>
  <c r="F6561" i="1"/>
  <c r="F6559" i="1"/>
  <c r="F6558" i="1"/>
  <c r="J6557" i="1"/>
  <c r="H6557" i="1"/>
  <c r="F6557" i="1"/>
  <c r="F6556" i="1"/>
  <c r="F6555" i="1"/>
  <c r="F6554" i="1"/>
  <c r="F6552" i="1"/>
  <c r="F6551" i="1"/>
  <c r="J6550" i="1"/>
  <c r="H6550" i="1"/>
  <c r="F6550" i="1"/>
  <c r="F6549" i="1"/>
  <c r="F6548" i="1"/>
  <c r="F6547" i="1"/>
  <c r="F6545" i="1"/>
  <c r="F6544" i="1"/>
  <c r="J6543" i="1"/>
  <c r="H6543" i="1"/>
  <c r="F6543" i="1"/>
  <c r="F6542" i="1"/>
  <c r="F6541" i="1"/>
  <c r="F6540" i="1"/>
  <c r="F6538" i="1"/>
  <c r="F6537" i="1"/>
  <c r="J6536" i="1"/>
  <c r="H6536" i="1"/>
  <c r="F6536" i="1"/>
  <c r="F6535" i="1"/>
  <c r="F6534" i="1"/>
  <c r="F6533" i="1"/>
  <c r="F6531" i="1"/>
  <c r="F6530" i="1"/>
  <c r="J6529" i="1"/>
  <c r="H6529" i="1"/>
  <c r="F6529" i="1"/>
  <c r="F6528" i="1"/>
  <c r="F6527" i="1"/>
  <c r="F6526" i="1"/>
  <c r="E6524" i="1"/>
  <c r="E6521" i="1"/>
  <c r="F6520" i="1"/>
  <c r="E6519" i="1"/>
  <c r="L6511" i="1"/>
  <c r="K6511" i="1"/>
  <c r="E6511" i="1"/>
  <c r="E6505" i="1"/>
  <c r="E6504" i="1"/>
  <c r="F6502" i="1"/>
  <c r="F6501" i="1"/>
  <c r="F6500" i="1"/>
  <c r="F6499" i="1"/>
  <c r="F6496" i="1"/>
  <c r="A6496" i="1"/>
  <c r="A6495" i="1" s="1"/>
  <c r="F6494" i="1"/>
  <c r="F6492" i="1"/>
  <c r="F6490" i="1"/>
  <c r="F6489" i="1"/>
  <c r="F6487" i="1"/>
  <c r="F6485" i="1"/>
  <c r="E6485" i="1"/>
  <c r="F6484" i="1"/>
  <c r="E6484" i="1"/>
  <c r="E6483" i="1"/>
  <c r="L6482" i="1"/>
  <c r="G6480" i="1"/>
  <c r="F6480" i="1"/>
  <c r="E6479" i="1"/>
  <c r="E6478" i="1"/>
  <c r="E6475" i="1"/>
  <c r="G6474" i="1"/>
  <c r="F6474" i="1"/>
  <c r="E6473" i="1"/>
  <c r="E6472" i="1"/>
  <c r="F6470" i="1"/>
  <c r="F6469" i="1"/>
  <c r="F6468" i="1"/>
  <c r="E6467" i="1"/>
  <c r="F6465" i="1"/>
  <c r="E6465" i="1"/>
  <c r="F6464" i="1"/>
  <c r="E6464" i="1"/>
  <c r="E6463" i="1"/>
  <c r="H6461" i="1"/>
  <c r="E6461" i="1"/>
  <c r="E6460" i="1"/>
  <c r="K6458" i="1"/>
  <c r="F6458" i="1"/>
  <c r="K6457" i="1"/>
  <c r="F6457" i="1"/>
  <c r="F6456" i="1"/>
  <c r="F6455" i="1"/>
  <c r="E6454" i="1"/>
  <c r="F6452" i="1"/>
  <c r="F6450" i="1"/>
  <c r="F6448" i="1"/>
  <c r="F6447" i="1"/>
  <c r="J6446" i="1"/>
  <c r="H6446" i="1"/>
  <c r="F6446" i="1"/>
  <c r="F6445" i="1"/>
  <c r="F6444" i="1"/>
  <c r="F6443" i="1"/>
  <c r="F6441" i="1"/>
  <c r="F6440" i="1"/>
  <c r="J6439" i="1"/>
  <c r="H6439" i="1"/>
  <c r="F6439" i="1"/>
  <c r="F6438" i="1"/>
  <c r="F6437" i="1"/>
  <c r="F6436" i="1"/>
  <c r="F6434" i="1"/>
  <c r="F6433" i="1"/>
  <c r="J6432" i="1"/>
  <c r="H6432" i="1"/>
  <c r="F6432" i="1"/>
  <c r="F6431" i="1"/>
  <c r="F6430" i="1"/>
  <c r="F6429" i="1"/>
  <c r="F6427" i="1"/>
  <c r="F6426" i="1"/>
  <c r="J6425" i="1"/>
  <c r="H6425" i="1"/>
  <c r="F6425" i="1"/>
  <c r="F6424" i="1"/>
  <c r="F6423" i="1"/>
  <c r="F6422" i="1"/>
  <c r="F6420" i="1"/>
  <c r="F6419" i="1"/>
  <c r="J6418" i="1"/>
  <c r="H6418" i="1"/>
  <c r="F6418" i="1"/>
  <c r="F6417" i="1"/>
  <c r="F6416" i="1"/>
  <c r="F6415" i="1"/>
  <c r="F6413" i="1"/>
  <c r="F6412" i="1"/>
  <c r="J6411" i="1"/>
  <c r="H6411" i="1"/>
  <c r="F6411" i="1"/>
  <c r="F6410" i="1"/>
  <c r="F6409" i="1"/>
  <c r="F6408" i="1"/>
  <c r="F6406" i="1"/>
  <c r="F6405" i="1"/>
  <c r="J6404" i="1"/>
  <c r="H6404" i="1"/>
  <c r="F6404" i="1"/>
  <c r="F6403" i="1"/>
  <c r="F6402" i="1"/>
  <c r="F6401" i="1"/>
  <c r="E6399" i="1"/>
  <c r="E6396" i="1"/>
  <c r="F6395" i="1"/>
  <c r="E6394" i="1"/>
  <c r="L6386" i="1"/>
  <c r="K6386" i="1"/>
  <c r="E6386" i="1"/>
  <c r="E6380" i="1"/>
  <c r="E6379" i="1"/>
  <c r="F6377" i="1"/>
  <c r="F6376" i="1"/>
  <c r="F6375" i="1"/>
  <c r="F6374" i="1"/>
  <c r="F6371" i="1"/>
  <c r="A6371" i="1"/>
  <c r="A6370" i="1" s="1"/>
  <c r="F6369" i="1"/>
  <c r="F6367" i="1"/>
  <c r="F6365" i="1"/>
  <c r="F6364" i="1"/>
  <c r="F6362" i="1"/>
  <c r="F6360" i="1"/>
  <c r="E6360" i="1"/>
  <c r="F6359" i="1"/>
  <c r="E6359" i="1"/>
  <c r="E6358" i="1"/>
  <c r="L6357" i="1"/>
  <c r="G6355" i="1"/>
  <c r="F6355" i="1"/>
  <c r="E6354" i="1"/>
  <c r="E6353" i="1"/>
  <c r="E6350" i="1"/>
  <c r="G6349" i="1"/>
  <c r="F6349" i="1"/>
  <c r="E6348" i="1"/>
  <c r="E6347" i="1"/>
  <c r="F6345" i="1"/>
  <c r="F6344" i="1"/>
  <c r="F6343" i="1"/>
  <c r="E6342" i="1"/>
  <c r="F6340" i="1"/>
  <c r="E6340" i="1"/>
  <c r="F6339" i="1"/>
  <c r="E6339" i="1"/>
  <c r="E6338" i="1"/>
  <c r="H6336" i="1"/>
  <c r="E6336" i="1"/>
  <c r="E6335" i="1"/>
  <c r="K6333" i="1"/>
  <c r="F6333" i="1"/>
  <c r="K6332" i="1"/>
  <c r="F6332" i="1"/>
  <c r="F6331" i="1"/>
  <c r="F6330" i="1"/>
  <c r="E6329" i="1"/>
  <c r="F6327" i="1"/>
  <c r="F6325" i="1"/>
  <c r="F6323" i="1"/>
  <c r="F6322" i="1"/>
  <c r="J6321" i="1"/>
  <c r="H6321" i="1"/>
  <c r="F6321" i="1"/>
  <c r="F6320" i="1"/>
  <c r="F6319" i="1"/>
  <c r="F6318" i="1"/>
  <c r="F6316" i="1"/>
  <c r="F6315" i="1"/>
  <c r="J6314" i="1"/>
  <c r="H6314" i="1"/>
  <c r="F6314" i="1"/>
  <c r="F6313" i="1"/>
  <c r="F6312" i="1"/>
  <c r="F6311" i="1"/>
  <c r="F6309" i="1"/>
  <c r="F6308" i="1"/>
  <c r="J6307" i="1"/>
  <c r="H6307" i="1"/>
  <c r="F6307" i="1"/>
  <c r="F6306" i="1"/>
  <c r="F6305" i="1"/>
  <c r="F6304" i="1"/>
  <c r="F6302" i="1"/>
  <c r="F6301" i="1"/>
  <c r="J6300" i="1"/>
  <c r="H6300" i="1"/>
  <c r="F6300" i="1"/>
  <c r="F6299" i="1"/>
  <c r="F6298" i="1"/>
  <c r="F6297" i="1"/>
  <c r="F6295" i="1"/>
  <c r="F6294" i="1"/>
  <c r="J6293" i="1"/>
  <c r="H6293" i="1"/>
  <c r="F6293" i="1"/>
  <c r="F6292" i="1"/>
  <c r="F6291" i="1"/>
  <c r="F6290" i="1"/>
  <c r="F6288" i="1"/>
  <c r="F6287" i="1"/>
  <c r="J6286" i="1"/>
  <c r="H6286" i="1"/>
  <c r="F6286" i="1"/>
  <c r="F6285" i="1"/>
  <c r="F6284" i="1"/>
  <c r="F6283" i="1"/>
  <c r="F6281" i="1"/>
  <c r="F6280" i="1"/>
  <c r="J6279" i="1"/>
  <c r="H6279" i="1"/>
  <c r="F6279" i="1"/>
  <c r="F6278" i="1"/>
  <c r="F6277" i="1"/>
  <c r="F6276" i="1"/>
  <c r="E6274" i="1"/>
  <c r="E6271" i="1"/>
  <c r="F6270" i="1"/>
  <c r="E6269" i="1"/>
  <c r="L6261" i="1"/>
  <c r="K6261" i="1"/>
  <c r="E6261" i="1"/>
  <c r="E6255" i="1"/>
  <c r="E6254" i="1"/>
  <c r="F6252" i="1"/>
  <c r="F6251" i="1"/>
  <c r="F6250" i="1"/>
  <c r="F6249" i="1"/>
  <c r="F6246" i="1"/>
  <c r="A6246" i="1"/>
  <c r="A6245" i="1" s="1"/>
  <c r="F6244" i="1"/>
  <c r="F6242" i="1"/>
  <c r="F6240" i="1"/>
  <c r="F6239" i="1"/>
  <c r="F6237" i="1"/>
  <c r="F6235" i="1"/>
  <c r="E6235" i="1"/>
  <c r="F6234" i="1"/>
  <c r="E6234" i="1"/>
  <c r="E6233" i="1"/>
  <c r="L6232" i="1"/>
  <c r="G6230" i="1"/>
  <c r="F6230" i="1"/>
  <c r="E6229" i="1"/>
  <c r="E6228" i="1"/>
  <c r="E6225" i="1"/>
  <c r="G6224" i="1"/>
  <c r="F6224" i="1"/>
  <c r="E6223" i="1"/>
  <c r="E6222" i="1"/>
  <c r="F6220" i="1"/>
  <c r="F6219" i="1"/>
  <c r="F6218" i="1"/>
  <c r="E6217" i="1"/>
  <c r="F6215" i="1"/>
  <c r="E6215" i="1"/>
  <c r="F6214" i="1"/>
  <c r="E6214" i="1"/>
  <c r="E6213" i="1"/>
  <c r="H6211" i="1"/>
  <c r="E6211" i="1"/>
  <c r="E6210" i="1"/>
  <c r="K6208" i="1"/>
  <c r="F6208" i="1"/>
  <c r="K6207" i="1"/>
  <c r="F6207" i="1"/>
  <c r="F6206" i="1"/>
  <c r="F6205" i="1"/>
  <c r="E6204" i="1"/>
  <c r="F6202" i="1"/>
  <c r="F6200" i="1"/>
  <c r="F6198" i="1"/>
  <c r="F6197" i="1"/>
  <c r="J6196" i="1"/>
  <c r="H6196" i="1"/>
  <c r="F6196" i="1"/>
  <c r="F6195" i="1"/>
  <c r="F6194" i="1"/>
  <c r="F6193" i="1"/>
  <c r="F6191" i="1"/>
  <c r="F6190" i="1"/>
  <c r="J6189" i="1"/>
  <c r="H6189" i="1"/>
  <c r="F6189" i="1"/>
  <c r="F6188" i="1"/>
  <c r="F6187" i="1"/>
  <c r="F6186" i="1"/>
  <c r="F6184" i="1"/>
  <c r="F6183" i="1"/>
  <c r="J6182" i="1"/>
  <c r="H6182" i="1"/>
  <c r="F6182" i="1"/>
  <c r="F6181" i="1"/>
  <c r="F6180" i="1"/>
  <c r="F6179" i="1"/>
  <c r="F6177" i="1"/>
  <c r="F6176" i="1"/>
  <c r="J6175" i="1"/>
  <c r="H6175" i="1"/>
  <c r="F6175" i="1"/>
  <c r="F6174" i="1"/>
  <c r="F6173" i="1"/>
  <c r="F6172" i="1"/>
  <c r="F6170" i="1"/>
  <c r="F6169" i="1"/>
  <c r="J6168" i="1"/>
  <c r="H6168" i="1"/>
  <c r="F6168" i="1"/>
  <c r="F6167" i="1"/>
  <c r="F6166" i="1"/>
  <c r="F6165" i="1"/>
  <c r="F6163" i="1"/>
  <c r="F6162" i="1"/>
  <c r="J6161" i="1"/>
  <c r="H6161" i="1"/>
  <c r="F6161" i="1"/>
  <c r="F6160" i="1"/>
  <c r="F6159" i="1"/>
  <c r="F6158" i="1"/>
  <c r="F6156" i="1"/>
  <c r="F6155" i="1"/>
  <c r="J6154" i="1"/>
  <c r="H6154" i="1"/>
  <c r="F6154" i="1"/>
  <c r="F6153" i="1"/>
  <c r="F6152" i="1"/>
  <c r="F6151" i="1"/>
  <c r="E6149" i="1"/>
  <c r="E6146" i="1"/>
  <c r="F6145" i="1"/>
  <c r="E6144" i="1"/>
  <c r="L6136" i="1"/>
  <c r="K6136" i="1"/>
  <c r="E6136" i="1"/>
  <c r="E6130" i="1"/>
  <c r="E6129" i="1"/>
  <c r="F6127" i="1"/>
  <c r="F6126" i="1"/>
  <c r="F6125" i="1"/>
  <c r="F6124" i="1"/>
  <c r="F6121" i="1"/>
  <c r="A6121" i="1"/>
  <c r="A6120" i="1" s="1"/>
  <c r="F6119" i="1"/>
  <c r="F6117" i="1"/>
  <c r="F6115" i="1"/>
  <c r="F6114" i="1"/>
  <c r="F6112" i="1"/>
  <c r="F6110" i="1"/>
  <c r="E6110" i="1"/>
  <c r="F6109" i="1"/>
  <c r="E6109" i="1"/>
  <c r="E6108" i="1"/>
  <c r="L6107" i="1"/>
  <c r="G6105" i="1"/>
  <c r="F6105" i="1"/>
  <c r="E6104" i="1"/>
  <c r="E6103" i="1"/>
  <c r="E6100" i="1"/>
  <c r="G6099" i="1"/>
  <c r="F6099" i="1"/>
  <c r="E6098" i="1"/>
  <c r="E6097" i="1"/>
  <c r="F6095" i="1"/>
  <c r="F6094" i="1"/>
  <c r="F6093" i="1"/>
  <c r="E6092" i="1"/>
  <c r="F6090" i="1"/>
  <c r="E6090" i="1"/>
  <c r="F6089" i="1"/>
  <c r="E6089" i="1"/>
  <c r="E6088" i="1"/>
  <c r="H6086" i="1"/>
  <c r="E6086" i="1"/>
  <c r="E6085" i="1"/>
  <c r="K6083" i="1"/>
  <c r="F6083" i="1"/>
  <c r="K6082" i="1"/>
  <c r="F6082" i="1"/>
  <c r="F6081" i="1"/>
  <c r="F6080" i="1"/>
  <c r="E6079" i="1"/>
  <c r="F6077" i="1"/>
  <c r="F6075" i="1"/>
  <c r="F6073" i="1"/>
  <c r="F6072" i="1"/>
  <c r="J6071" i="1"/>
  <c r="H6071" i="1"/>
  <c r="F6071" i="1"/>
  <c r="F6070" i="1"/>
  <c r="F6069" i="1"/>
  <c r="F6068" i="1"/>
  <c r="F6066" i="1"/>
  <c r="F6065" i="1"/>
  <c r="J6064" i="1"/>
  <c r="H6064" i="1"/>
  <c r="F6064" i="1"/>
  <c r="F6063" i="1"/>
  <c r="F6062" i="1"/>
  <c r="F6061" i="1"/>
  <c r="F6059" i="1"/>
  <c r="F6058" i="1"/>
  <c r="J6057" i="1"/>
  <c r="H6057" i="1"/>
  <c r="F6057" i="1"/>
  <c r="F6056" i="1"/>
  <c r="F6055" i="1"/>
  <c r="F6054" i="1"/>
  <c r="F6052" i="1"/>
  <c r="F6051" i="1"/>
  <c r="J6050" i="1"/>
  <c r="H6050" i="1"/>
  <c r="F6050" i="1"/>
  <c r="F6049" i="1"/>
  <c r="F6048" i="1"/>
  <c r="F6047" i="1"/>
  <c r="F6045" i="1"/>
  <c r="F6044" i="1"/>
  <c r="J6043" i="1"/>
  <c r="H6043" i="1"/>
  <c r="F6043" i="1"/>
  <c r="F6042" i="1"/>
  <c r="F6041" i="1"/>
  <c r="F6040" i="1"/>
  <c r="F6038" i="1"/>
  <c r="F6037" i="1"/>
  <c r="J6036" i="1"/>
  <c r="H6036" i="1"/>
  <c r="F6036" i="1"/>
  <c r="F6035" i="1"/>
  <c r="F6034" i="1"/>
  <c r="F6033" i="1"/>
  <c r="F6031" i="1"/>
  <c r="F6030" i="1"/>
  <c r="J6029" i="1"/>
  <c r="H6029" i="1"/>
  <c r="F6029" i="1"/>
  <c r="F6028" i="1"/>
  <c r="F6027" i="1"/>
  <c r="F6026" i="1"/>
  <c r="E6024" i="1"/>
  <c r="E6021" i="1"/>
  <c r="F6020" i="1"/>
  <c r="E6019" i="1"/>
  <c r="L6011" i="1"/>
  <c r="K6011" i="1"/>
  <c r="E6011" i="1"/>
  <c r="E6005" i="1"/>
  <c r="E6004" i="1"/>
  <c r="F6002" i="1"/>
  <c r="F6001" i="1"/>
  <c r="F6000" i="1"/>
  <c r="F5999" i="1"/>
  <c r="F5996" i="1"/>
  <c r="A5996" i="1"/>
  <c r="A5995" i="1" s="1"/>
  <c r="F5994" i="1"/>
  <c r="F5992" i="1"/>
  <c r="F5990" i="1"/>
  <c r="F5989" i="1"/>
  <c r="F5987" i="1"/>
  <c r="F5985" i="1"/>
  <c r="E5985" i="1"/>
  <c r="F5984" i="1"/>
  <c r="E5984" i="1"/>
  <c r="E5983" i="1"/>
  <c r="L5982" i="1"/>
  <c r="G5980" i="1"/>
  <c r="F5980" i="1"/>
  <c r="E5979" i="1"/>
  <c r="E5978" i="1"/>
  <c r="E5975" i="1"/>
  <c r="G5974" i="1"/>
  <c r="F5974" i="1"/>
  <c r="E5973" i="1"/>
  <c r="E5972" i="1"/>
  <c r="F5970" i="1"/>
  <c r="F5969" i="1"/>
  <c r="F5968" i="1"/>
  <c r="E5967" i="1"/>
  <c r="F5965" i="1"/>
  <c r="E5965" i="1"/>
  <c r="F5964" i="1"/>
  <c r="E5964" i="1"/>
  <c r="E5963" i="1"/>
  <c r="H5961" i="1"/>
  <c r="E5961" i="1"/>
  <c r="E5960" i="1"/>
  <c r="K5958" i="1"/>
  <c r="F5958" i="1"/>
  <c r="K5957" i="1"/>
  <c r="F5957" i="1"/>
  <c r="F5956" i="1"/>
  <c r="F5955" i="1"/>
  <c r="E5954" i="1"/>
  <c r="F5952" i="1"/>
  <c r="F5950" i="1"/>
  <c r="F5948" i="1"/>
  <c r="F5947" i="1"/>
  <c r="J5946" i="1"/>
  <c r="H5946" i="1"/>
  <c r="F5946" i="1"/>
  <c r="F5945" i="1"/>
  <c r="F5944" i="1"/>
  <c r="F5943" i="1"/>
  <c r="F5941" i="1"/>
  <c r="F5940" i="1"/>
  <c r="J5939" i="1"/>
  <c r="H5939" i="1"/>
  <c r="F5939" i="1"/>
  <c r="F5938" i="1"/>
  <c r="F5937" i="1"/>
  <c r="F5936" i="1"/>
  <c r="F5934" i="1"/>
  <c r="F5933" i="1"/>
  <c r="J5932" i="1"/>
  <c r="H5932" i="1"/>
  <c r="F5932" i="1"/>
  <c r="F5931" i="1"/>
  <c r="F5930" i="1"/>
  <c r="F5929" i="1"/>
  <c r="F5927" i="1"/>
  <c r="F5926" i="1"/>
  <c r="J5925" i="1"/>
  <c r="H5925" i="1"/>
  <c r="F5925" i="1"/>
  <c r="F5924" i="1"/>
  <c r="F5923" i="1"/>
  <c r="F5922" i="1"/>
  <c r="F5920" i="1"/>
  <c r="F5919" i="1"/>
  <c r="J5918" i="1"/>
  <c r="H5918" i="1"/>
  <c r="F5918" i="1"/>
  <c r="F5917" i="1"/>
  <c r="F5916" i="1"/>
  <c r="F5915" i="1"/>
  <c r="F5913" i="1"/>
  <c r="F5912" i="1"/>
  <c r="J5911" i="1"/>
  <c r="H5911" i="1"/>
  <c r="F5911" i="1"/>
  <c r="F5910" i="1"/>
  <c r="F5909" i="1"/>
  <c r="F5908" i="1"/>
  <c r="F5906" i="1"/>
  <c r="F5905" i="1"/>
  <c r="J5904" i="1"/>
  <c r="H5904" i="1"/>
  <c r="F5904" i="1"/>
  <c r="F5903" i="1"/>
  <c r="F5902" i="1"/>
  <c r="F5901" i="1"/>
  <c r="E5899" i="1"/>
  <c r="E5896" i="1"/>
  <c r="F5895" i="1"/>
  <c r="E5894" i="1"/>
  <c r="L5886" i="1"/>
  <c r="K5886" i="1"/>
  <c r="E5886" i="1"/>
  <c r="E5880" i="1"/>
  <c r="E5879" i="1"/>
  <c r="F5877" i="1"/>
  <c r="F5876" i="1"/>
  <c r="F5875" i="1"/>
  <c r="F5874" i="1"/>
  <c r="F5871" i="1"/>
  <c r="A5871" i="1"/>
  <c r="A5870" i="1" s="1"/>
  <c r="F5869" i="1"/>
  <c r="F5867" i="1"/>
  <c r="F5865" i="1"/>
  <c r="F5864" i="1"/>
  <c r="F5862" i="1"/>
  <c r="F5860" i="1"/>
  <c r="E5860" i="1"/>
  <c r="F5859" i="1"/>
  <c r="E5859" i="1"/>
  <c r="E5858" i="1"/>
  <c r="L5857" i="1"/>
  <c r="G5855" i="1"/>
  <c r="F5855" i="1"/>
  <c r="E5854" i="1"/>
  <c r="E5853" i="1"/>
  <c r="E5850" i="1"/>
  <c r="G5849" i="1"/>
  <c r="F5849" i="1"/>
  <c r="E5848" i="1"/>
  <c r="E5847" i="1"/>
  <c r="F5845" i="1"/>
  <c r="F5844" i="1"/>
  <c r="F5843" i="1"/>
  <c r="E5842" i="1"/>
  <c r="F5840" i="1"/>
  <c r="E5840" i="1"/>
  <c r="F5839" i="1"/>
  <c r="E5839" i="1"/>
  <c r="E5838" i="1"/>
  <c r="H5836" i="1"/>
  <c r="E5836" i="1"/>
  <c r="E5835" i="1"/>
  <c r="K5833" i="1"/>
  <c r="F5833" i="1"/>
  <c r="K5832" i="1"/>
  <c r="F5832" i="1"/>
  <c r="F5831" i="1"/>
  <c r="F5830" i="1"/>
  <c r="E5829" i="1"/>
  <c r="F5827" i="1"/>
  <c r="F5825" i="1"/>
  <c r="F5823" i="1"/>
  <c r="F5822" i="1"/>
  <c r="J5821" i="1"/>
  <c r="H5821" i="1"/>
  <c r="F5821" i="1"/>
  <c r="F5820" i="1"/>
  <c r="F5819" i="1"/>
  <c r="F5818" i="1"/>
  <c r="F5816" i="1"/>
  <c r="F5815" i="1"/>
  <c r="J5814" i="1"/>
  <c r="H5814" i="1"/>
  <c r="F5814" i="1"/>
  <c r="F5813" i="1"/>
  <c r="F5812" i="1"/>
  <c r="F5811" i="1"/>
  <c r="F5809" i="1"/>
  <c r="F5808" i="1"/>
  <c r="J5807" i="1"/>
  <c r="H5807" i="1"/>
  <c r="F5807" i="1"/>
  <c r="F5806" i="1"/>
  <c r="F5805" i="1"/>
  <c r="F5804" i="1"/>
  <c r="F5802" i="1"/>
  <c r="F5801" i="1"/>
  <c r="J5800" i="1"/>
  <c r="H5800" i="1"/>
  <c r="F5800" i="1"/>
  <c r="F5799" i="1"/>
  <c r="F5798" i="1"/>
  <c r="F5797" i="1"/>
  <c r="F5795" i="1"/>
  <c r="F5794" i="1"/>
  <c r="J5793" i="1"/>
  <c r="H5793" i="1"/>
  <c r="F5793" i="1"/>
  <c r="F5792" i="1"/>
  <c r="F5791" i="1"/>
  <c r="F5790" i="1"/>
  <c r="F5788" i="1"/>
  <c r="F5787" i="1"/>
  <c r="J5786" i="1"/>
  <c r="H5786" i="1"/>
  <c r="F5786" i="1"/>
  <c r="F5785" i="1"/>
  <c r="F5784" i="1"/>
  <c r="F5783" i="1"/>
  <c r="F5781" i="1"/>
  <c r="F5780" i="1"/>
  <c r="J5779" i="1"/>
  <c r="H5779" i="1"/>
  <c r="F5779" i="1"/>
  <c r="F5778" i="1"/>
  <c r="F5777" i="1"/>
  <c r="F5776" i="1"/>
  <c r="E5774" i="1"/>
  <c r="E5771" i="1"/>
  <c r="F5770" i="1"/>
  <c r="E5769" i="1"/>
  <c r="L5761" i="1"/>
  <c r="K5761" i="1"/>
  <c r="E5761" i="1"/>
  <c r="E5755" i="1"/>
  <c r="E5754" i="1"/>
  <c r="F5752" i="1"/>
  <c r="F5751" i="1"/>
  <c r="F5750" i="1"/>
  <c r="F5749" i="1"/>
  <c r="F5746" i="1"/>
  <c r="A5746" i="1"/>
  <c r="A5745" i="1" s="1"/>
  <c r="F5744" i="1"/>
  <c r="F5742" i="1"/>
  <c r="F5740" i="1"/>
  <c r="F5739" i="1"/>
  <c r="F5737" i="1"/>
  <c r="F5735" i="1"/>
  <c r="E5735" i="1"/>
  <c r="F5734" i="1"/>
  <c r="E5734" i="1"/>
  <c r="E5733" i="1"/>
  <c r="L5732" i="1"/>
  <c r="G5730" i="1"/>
  <c r="F5730" i="1"/>
  <c r="E5729" i="1"/>
  <c r="E5728" i="1"/>
  <c r="E5725" i="1"/>
  <c r="G5724" i="1"/>
  <c r="F5724" i="1"/>
  <c r="E5723" i="1"/>
  <c r="E5722" i="1"/>
  <c r="F5720" i="1"/>
  <c r="F5719" i="1"/>
  <c r="F5718" i="1"/>
  <c r="E5717" i="1"/>
  <c r="F5715" i="1"/>
  <c r="E5715" i="1"/>
  <c r="F5714" i="1"/>
  <c r="E5714" i="1"/>
  <c r="E5713" i="1"/>
  <c r="H5711" i="1"/>
  <c r="E5711" i="1"/>
  <c r="E5710" i="1"/>
  <c r="K5708" i="1"/>
  <c r="F5708" i="1"/>
  <c r="K5707" i="1"/>
  <c r="F5707" i="1"/>
  <c r="F5706" i="1"/>
  <c r="F5705" i="1"/>
  <c r="E5704" i="1"/>
  <c r="F5702" i="1"/>
  <c r="F5700" i="1"/>
  <c r="F5698" i="1"/>
  <c r="F5697" i="1"/>
  <c r="J5696" i="1"/>
  <c r="H5696" i="1"/>
  <c r="F5696" i="1"/>
  <c r="F5695" i="1"/>
  <c r="F5694" i="1"/>
  <c r="F5693" i="1"/>
  <c r="F5691" i="1"/>
  <c r="F5690" i="1"/>
  <c r="J5689" i="1"/>
  <c r="H5689" i="1"/>
  <c r="F5689" i="1"/>
  <c r="F5688" i="1"/>
  <c r="F5687" i="1"/>
  <c r="F5686" i="1"/>
  <c r="F5684" i="1"/>
  <c r="F5683" i="1"/>
  <c r="J5682" i="1"/>
  <c r="H5682" i="1"/>
  <c r="F5682" i="1"/>
  <c r="F5681" i="1"/>
  <c r="F5680" i="1"/>
  <c r="F5679" i="1"/>
  <c r="F5677" i="1"/>
  <c r="F5676" i="1"/>
  <c r="J5675" i="1"/>
  <c r="H5675" i="1"/>
  <c r="F5675" i="1"/>
  <c r="F5674" i="1"/>
  <c r="F5673" i="1"/>
  <c r="F5672" i="1"/>
  <c r="F5670" i="1"/>
  <c r="F5669" i="1"/>
  <c r="J5668" i="1"/>
  <c r="H5668" i="1"/>
  <c r="F5668" i="1"/>
  <c r="F5667" i="1"/>
  <c r="F5666" i="1"/>
  <c r="F5665" i="1"/>
  <c r="F5663" i="1"/>
  <c r="F5662" i="1"/>
  <c r="J5661" i="1"/>
  <c r="H5661" i="1"/>
  <c r="F5661" i="1"/>
  <c r="F5660" i="1"/>
  <c r="F5659" i="1"/>
  <c r="F5658" i="1"/>
  <c r="F5656" i="1"/>
  <c r="F5655" i="1"/>
  <c r="J5654" i="1"/>
  <c r="H5654" i="1"/>
  <c r="F5654" i="1"/>
  <c r="F5653" i="1"/>
  <c r="F5652" i="1"/>
  <c r="F5651" i="1"/>
  <c r="E5649" i="1"/>
  <c r="E5646" i="1"/>
  <c r="F5645" i="1"/>
  <c r="E5644" i="1"/>
  <c r="L5636" i="1"/>
  <c r="K5636" i="1"/>
  <c r="E5636" i="1"/>
  <c r="E5630" i="1"/>
  <c r="E5629" i="1"/>
  <c r="F5627" i="1"/>
  <c r="F5626" i="1"/>
  <c r="F5625" i="1"/>
  <c r="F5624" i="1"/>
  <c r="F5621" i="1"/>
  <c r="A5621" i="1"/>
  <c r="A5620" i="1" s="1"/>
  <c r="F5619" i="1"/>
  <c r="F5617" i="1"/>
  <c r="F5615" i="1"/>
  <c r="F5614" i="1"/>
  <c r="F5612" i="1"/>
  <c r="F5610" i="1"/>
  <c r="E5610" i="1"/>
  <c r="F5609" i="1"/>
  <c r="E5609" i="1"/>
  <c r="E5608" i="1"/>
  <c r="L5607" i="1"/>
  <c r="G5605" i="1"/>
  <c r="F5605" i="1"/>
  <c r="E5604" i="1"/>
  <c r="E5603" i="1"/>
  <c r="E5600" i="1"/>
  <c r="G5599" i="1"/>
  <c r="F5599" i="1"/>
  <c r="E5598" i="1"/>
  <c r="E5597" i="1"/>
  <c r="F5595" i="1"/>
  <c r="F5594" i="1"/>
  <c r="F5593" i="1"/>
  <c r="E5592" i="1"/>
  <c r="F5590" i="1"/>
  <c r="E5590" i="1"/>
  <c r="F5589" i="1"/>
  <c r="E5589" i="1"/>
  <c r="E5588" i="1"/>
  <c r="H5586" i="1"/>
  <c r="E5586" i="1"/>
  <c r="E5585" i="1"/>
  <c r="K5583" i="1"/>
  <c r="F5583" i="1"/>
  <c r="K5582" i="1"/>
  <c r="F5582" i="1"/>
  <c r="F5581" i="1"/>
  <c r="F5580" i="1"/>
  <c r="E5579" i="1"/>
  <c r="F5577" i="1"/>
  <c r="F5575" i="1"/>
  <c r="F5573" i="1"/>
  <c r="F5572" i="1"/>
  <c r="J5571" i="1"/>
  <c r="H5571" i="1"/>
  <c r="F5571" i="1"/>
  <c r="F5570" i="1"/>
  <c r="F5569" i="1"/>
  <c r="F5568" i="1"/>
  <c r="F5566" i="1"/>
  <c r="F5565" i="1"/>
  <c r="J5564" i="1"/>
  <c r="H5564" i="1"/>
  <c r="F5564" i="1"/>
  <c r="F5563" i="1"/>
  <c r="F5562" i="1"/>
  <c r="F5561" i="1"/>
  <c r="F5559" i="1"/>
  <c r="F5558" i="1"/>
  <c r="J5557" i="1"/>
  <c r="H5557" i="1"/>
  <c r="F5557" i="1"/>
  <c r="F5556" i="1"/>
  <c r="F5555" i="1"/>
  <c r="F5554" i="1"/>
  <c r="F5552" i="1"/>
  <c r="F5551" i="1"/>
  <c r="J5550" i="1"/>
  <c r="H5550" i="1"/>
  <c r="F5550" i="1"/>
  <c r="F5549" i="1"/>
  <c r="F5548" i="1"/>
  <c r="F5547" i="1"/>
  <c r="F5545" i="1"/>
  <c r="F5544" i="1"/>
  <c r="J5543" i="1"/>
  <c r="H5543" i="1"/>
  <c r="F5543" i="1"/>
  <c r="F5542" i="1"/>
  <c r="F5541" i="1"/>
  <c r="F5540" i="1"/>
  <c r="F5538" i="1"/>
  <c r="F5537" i="1"/>
  <c r="J5536" i="1"/>
  <c r="H5536" i="1"/>
  <c r="F5536" i="1"/>
  <c r="F5535" i="1"/>
  <c r="F5534" i="1"/>
  <c r="F5533" i="1"/>
  <c r="F5531" i="1"/>
  <c r="F5530" i="1"/>
  <c r="J5529" i="1"/>
  <c r="H5529" i="1"/>
  <c r="F5529" i="1"/>
  <c r="F5528" i="1"/>
  <c r="F5527" i="1"/>
  <c r="F5526" i="1"/>
  <c r="E5524" i="1"/>
  <c r="E5521" i="1"/>
  <c r="F5520" i="1"/>
  <c r="E5519" i="1"/>
  <c r="L5511" i="1"/>
  <c r="K5511" i="1"/>
  <c r="E5511" i="1"/>
  <c r="E5505" i="1"/>
  <c r="E5504" i="1"/>
  <c r="F5502" i="1"/>
  <c r="F5501" i="1"/>
  <c r="F5500" i="1"/>
  <c r="F5499" i="1"/>
  <c r="F5496" i="1"/>
  <c r="A5496" i="1"/>
  <c r="A5495" i="1" s="1"/>
  <c r="F5494" i="1"/>
  <c r="F5492" i="1"/>
  <c r="F5490" i="1"/>
  <c r="F5489" i="1"/>
  <c r="F5487" i="1"/>
  <c r="F5485" i="1"/>
  <c r="E5485" i="1"/>
  <c r="F5484" i="1"/>
  <c r="E5484" i="1"/>
  <c r="E5483" i="1"/>
  <c r="L5482" i="1"/>
  <c r="G5480" i="1"/>
  <c r="F5480" i="1"/>
  <c r="E5479" i="1"/>
  <c r="E5478" i="1"/>
  <c r="E5475" i="1"/>
  <c r="G5474" i="1"/>
  <c r="F5474" i="1"/>
  <c r="E5473" i="1"/>
  <c r="E5472" i="1"/>
  <c r="F5470" i="1"/>
  <c r="F5469" i="1"/>
  <c r="F5468" i="1"/>
  <c r="E5467" i="1"/>
  <c r="F5465" i="1"/>
  <c r="E5465" i="1"/>
  <c r="F5464" i="1"/>
  <c r="E5464" i="1"/>
  <c r="E5463" i="1"/>
  <c r="H5461" i="1"/>
  <c r="E5461" i="1"/>
  <c r="E5460" i="1"/>
  <c r="K5458" i="1"/>
  <c r="F5458" i="1"/>
  <c r="K5457" i="1"/>
  <c r="F5457" i="1"/>
  <c r="F5456" i="1"/>
  <c r="F5455" i="1"/>
  <c r="E5454" i="1"/>
  <c r="F5452" i="1"/>
  <c r="F5450" i="1"/>
  <c r="F5448" i="1"/>
  <c r="F5447" i="1"/>
  <c r="J5446" i="1"/>
  <c r="H5446" i="1"/>
  <c r="F5446" i="1"/>
  <c r="F5445" i="1"/>
  <c r="F5444" i="1"/>
  <c r="F5443" i="1"/>
  <c r="F5441" i="1"/>
  <c r="F5440" i="1"/>
  <c r="J5439" i="1"/>
  <c r="H5439" i="1"/>
  <c r="F5439" i="1"/>
  <c r="F5438" i="1"/>
  <c r="F5437" i="1"/>
  <c r="F5436" i="1"/>
  <c r="F5434" i="1"/>
  <c r="F5433" i="1"/>
  <c r="J5432" i="1"/>
  <c r="H5432" i="1"/>
  <c r="F5432" i="1"/>
  <c r="F5431" i="1"/>
  <c r="F5430" i="1"/>
  <c r="F5429" i="1"/>
  <c r="F5427" i="1"/>
  <c r="F5426" i="1"/>
  <c r="J5425" i="1"/>
  <c r="H5425" i="1"/>
  <c r="F5425" i="1"/>
  <c r="F5424" i="1"/>
  <c r="F5423" i="1"/>
  <c r="F5422" i="1"/>
  <c r="F5420" i="1"/>
  <c r="F5419" i="1"/>
  <c r="J5418" i="1"/>
  <c r="H5418" i="1"/>
  <c r="F5418" i="1"/>
  <c r="F5417" i="1"/>
  <c r="F5416" i="1"/>
  <c r="F5415" i="1"/>
  <c r="F5413" i="1"/>
  <c r="F5412" i="1"/>
  <c r="J5411" i="1"/>
  <c r="H5411" i="1"/>
  <c r="F5411" i="1"/>
  <c r="F5410" i="1"/>
  <c r="F5409" i="1"/>
  <c r="F5408" i="1"/>
  <c r="F5406" i="1"/>
  <c r="F5405" i="1"/>
  <c r="J5404" i="1"/>
  <c r="H5404" i="1"/>
  <c r="F5404" i="1"/>
  <c r="F5403" i="1"/>
  <c r="F5402" i="1"/>
  <c r="F5401" i="1"/>
  <c r="E5399" i="1"/>
  <c r="E5396" i="1"/>
  <c r="F5395" i="1"/>
  <c r="E5394" i="1"/>
  <c r="L5386" i="1"/>
  <c r="K5386" i="1"/>
  <c r="E5386" i="1"/>
  <c r="E5380" i="1"/>
  <c r="E5379" i="1"/>
  <c r="F5377" i="1"/>
  <c r="F5376" i="1"/>
  <c r="F5375" i="1"/>
  <c r="F5374" i="1"/>
  <c r="F5371" i="1"/>
  <c r="A5371" i="1"/>
  <c r="A5370" i="1" s="1"/>
  <c r="F5369" i="1"/>
  <c r="F5367" i="1"/>
  <c r="F5365" i="1"/>
  <c r="F5364" i="1"/>
  <c r="F5362" i="1"/>
  <c r="F5360" i="1"/>
  <c r="E5360" i="1"/>
  <c r="F5359" i="1"/>
  <c r="E5359" i="1"/>
  <c r="E5358" i="1"/>
  <c r="L5357" i="1"/>
  <c r="G5355" i="1"/>
  <c r="F5355" i="1"/>
  <c r="E5354" i="1"/>
  <c r="E5353" i="1"/>
  <c r="E5350" i="1"/>
  <c r="G5349" i="1"/>
  <c r="F5349" i="1"/>
  <c r="E5348" i="1"/>
  <c r="E5347" i="1"/>
  <c r="F5345" i="1"/>
  <c r="F5344" i="1"/>
  <c r="F5343" i="1"/>
  <c r="E5342" i="1"/>
  <c r="F5340" i="1"/>
  <c r="E5340" i="1"/>
  <c r="F5339" i="1"/>
  <c r="E5339" i="1"/>
  <c r="E5338" i="1"/>
  <c r="H5336" i="1"/>
  <c r="E5336" i="1"/>
  <c r="E5335" i="1"/>
  <c r="K5333" i="1"/>
  <c r="F5333" i="1"/>
  <c r="K5332" i="1"/>
  <c r="F5332" i="1"/>
  <c r="F5331" i="1"/>
  <c r="F5330" i="1"/>
  <c r="E5329" i="1"/>
  <c r="F5327" i="1"/>
  <c r="F5325" i="1"/>
  <c r="F5323" i="1"/>
  <c r="F5322" i="1"/>
  <c r="J5321" i="1"/>
  <c r="H5321" i="1"/>
  <c r="F5321" i="1"/>
  <c r="F5320" i="1"/>
  <c r="F5319" i="1"/>
  <c r="F5318" i="1"/>
  <c r="F5316" i="1"/>
  <c r="F5315" i="1"/>
  <c r="J5314" i="1"/>
  <c r="H5314" i="1"/>
  <c r="F5314" i="1"/>
  <c r="F5313" i="1"/>
  <c r="F5312" i="1"/>
  <c r="F5311" i="1"/>
  <c r="F5309" i="1"/>
  <c r="F5308" i="1"/>
  <c r="J5307" i="1"/>
  <c r="H5307" i="1"/>
  <c r="F5307" i="1"/>
  <c r="F5306" i="1"/>
  <c r="F5305" i="1"/>
  <c r="F5304" i="1"/>
  <c r="F5302" i="1"/>
  <c r="F5301" i="1"/>
  <c r="J5300" i="1"/>
  <c r="H5300" i="1"/>
  <c r="F5300" i="1"/>
  <c r="F5299" i="1"/>
  <c r="F5298" i="1"/>
  <c r="F5297" i="1"/>
  <c r="F5295" i="1"/>
  <c r="F5294" i="1"/>
  <c r="J5293" i="1"/>
  <c r="H5293" i="1"/>
  <c r="F5293" i="1"/>
  <c r="F5292" i="1"/>
  <c r="F5291" i="1"/>
  <c r="F5290" i="1"/>
  <c r="F5288" i="1"/>
  <c r="F5287" i="1"/>
  <c r="J5286" i="1"/>
  <c r="H5286" i="1"/>
  <c r="F5286" i="1"/>
  <c r="F5285" i="1"/>
  <c r="F5284" i="1"/>
  <c r="F5283" i="1"/>
  <c r="F5281" i="1"/>
  <c r="F5280" i="1"/>
  <c r="J5279" i="1"/>
  <c r="H5279" i="1"/>
  <c r="F5279" i="1"/>
  <c r="F5278" i="1"/>
  <c r="F5277" i="1"/>
  <c r="F5276" i="1"/>
  <c r="E5274" i="1"/>
  <c r="E5271" i="1"/>
  <c r="F5270" i="1"/>
  <c r="E5269" i="1"/>
  <c r="L5261" i="1"/>
  <c r="K5261" i="1"/>
  <c r="E5261" i="1"/>
  <c r="E5255" i="1"/>
  <c r="E5254" i="1"/>
  <c r="F5252" i="1"/>
  <c r="F5251" i="1"/>
  <c r="F5250" i="1"/>
  <c r="F5249" i="1"/>
  <c r="F5246" i="1"/>
  <c r="A5246" i="1"/>
  <c r="A5245" i="1" s="1"/>
  <c r="F5244" i="1"/>
  <c r="F5242" i="1"/>
  <c r="F5240" i="1"/>
  <c r="F5239" i="1"/>
  <c r="F5237" i="1"/>
  <c r="F5235" i="1"/>
  <c r="E5235" i="1"/>
  <c r="F5234" i="1"/>
  <c r="E5234" i="1"/>
  <c r="E5233" i="1"/>
  <c r="L5232" i="1"/>
  <c r="G5230" i="1"/>
  <c r="F5230" i="1"/>
  <c r="E5229" i="1"/>
  <c r="E5228" i="1"/>
  <c r="E5225" i="1"/>
  <c r="G5224" i="1"/>
  <c r="F5224" i="1"/>
  <c r="E5223" i="1"/>
  <c r="E5222" i="1"/>
  <c r="F5220" i="1"/>
  <c r="F5219" i="1"/>
  <c r="F5218" i="1"/>
  <c r="E5217" i="1"/>
  <c r="F5215" i="1"/>
  <c r="E5215" i="1"/>
  <c r="F5214" i="1"/>
  <c r="E5214" i="1"/>
  <c r="E5213" i="1"/>
  <c r="H5211" i="1"/>
  <c r="E5211" i="1"/>
  <c r="E5210" i="1"/>
  <c r="K5208" i="1"/>
  <c r="F5208" i="1"/>
  <c r="K5207" i="1"/>
  <c r="F5207" i="1"/>
  <c r="F5206" i="1"/>
  <c r="F5205" i="1"/>
  <c r="E5204" i="1"/>
  <c r="F5202" i="1"/>
  <c r="F5200" i="1"/>
  <c r="F5198" i="1"/>
  <c r="F5197" i="1"/>
  <c r="J5196" i="1"/>
  <c r="H5196" i="1"/>
  <c r="F5196" i="1"/>
  <c r="F5195" i="1"/>
  <c r="F5194" i="1"/>
  <c r="F5193" i="1"/>
  <c r="F5191" i="1"/>
  <c r="F5190" i="1"/>
  <c r="J5189" i="1"/>
  <c r="H5189" i="1"/>
  <c r="F5189" i="1"/>
  <c r="F5188" i="1"/>
  <c r="F5187" i="1"/>
  <c r="F5186" i="1"/>
  <c r="F5184" i="1"/>
  <c r="F5183" i="1"/>
  <c r="J5182" i="1"/>
  <c r="H5182" i="1"/>
  <c r="F5182" i="1"/>
  <c r="F5181" i="1"/>
  <c r="F5180" i="1"/>
  <c r="F5179" i="1"/>
  <c r="F5177" i="1"/>
  <c r="F5176" i="1"/>
  <c r="J5175" i="1"/>
  <c r="H5175" i="1"/>
  <c r="F5175" i="1"/>
  <c r="F5174" i="1"/>
  <c r="F5173" i="1"/>
  <c r="F5172" i="1"/>
  <c r="F5170" i="1"/>
  <c r="F5169" i="1"/>
  <c r="J5168" i="1"/>
  <c r="H5168" i="1"/>
  <c r="F5168" i="1"/>
  <c r="F5167" i="1"/>
  <c r="F5166" i="1"/>
  <c r="F5165" i="1"/>
  <c r="F5163" i="1"/>
  <c r="F5162" i="1"/>
  <c r="J5161" i="1"/>
  <c r="H5161" i="1"/>
  <c r="F5161" i="1"/>
  <c r="F5160" i="1"/>
  <c r="F5159" i="1"/>
  <c r="F5158" i="1"/>
  <c r="F5156" i="1"/>
  <c r="F5155" i="1"/>
  <c r="J5154" i="1"/>
  <c r="H5154" i="1"/>
  <c r="F5154" i="1"/>
  <c r="F5153" i="1"/>
  <c r="F5152" i="1"/>
  <c r="F5151" i="1"/>
  <c r="E5149" i="1"/>
  <c r="E5146" i="1"/>
  <c r="F5145" i="1"/>
  <c r="E5144" i="1"/>
  <c r="L5136" i="1"/>
  <c r="K5136" i="1"/>
  <c r="E5136" i="1"/>
  <c r="E5130" i="1"/>
  <c r="E5129" i="1"/>
  <c r="F5127" i="1"/>
  <c r="F5126" i="1"/>
  <c r="F5125" i="1"/>
  <c r="F5124" i="1"/>
  <c r="F5121" i="1"/>
  <c r="A5121" i="1"/>
  <c r="A5120" i="1" s="1"/>
  <c r="F5119" i="1"/>
  <c r="F5117" i="1"/>
  <c r="F5115" i="1"/>
  <c r="F5114" i="1"/>
  <c r="F5112" i="1"/>
  <c r="F5110" i="1"/>
  <c r="E5110" i="1"/>
  <c r="F5109" i="1"/>
  <c r="E5109" i="1"/>
  <c r="E5108" i="1"/>
  <c r="L5107" i="1"/>
  <c r="G5105" i="1"/>
  <c r="F5105" i="1"/>
  <c r="E5104" i="1"/>
  <c r="E5103" i="1"/>
  <c r="E5100" i="1"/>
  <c r="G5099" i="1"/>
  <c r="F5099" i="1"/>
  <c r="E5098" i="1"/>
  <c r="E5097" i="1"/>
  <c r="F5095" i="1"/>
  <c r="F5094" i="1"/>
  <c r="F5093" i="1"/>
  <c r="E5092" i="1"/>
  <c r="F5090" i="1"/>
  <c r="E5090" i="1"/>
  <c r="F5089" i="1"/>
  <c r="E5089" i="1"/>
  <c r="E5088" i="1"/>
  <c r="H5086" i="1"/>
  <c r="E5086" i="1"/>
  <c r="E5085" i="1"/>
  <c r="K5083" i="1"/>
  <c r="F5083" i="1"/>
  <c r="K5082" i="1"/>
  <c r="F5082" i="1"/>
  <c r="F5081" i="1"/>
  <c r="F5080" i="1"/>
  <c r="E5079" i="1"/>
  <c r="F5077" i="1"/>
  <c r="F5075" i="1"/>
  <c r="F5073" i="1"/>
  <c r="F5072" i="1"/>
  <c r="J5071" i="1"/>
  <c r="H5071" i="1"/>
  <c r="F5071" i="1"/>
  <c r="F5070" i="1"/>
  <c r="F5069" i="1"/>
  <c r="F5068" i="1"/>
  <c r="F5066" i="1"/>
  <c r="F5065" i="1"/>
  <c r="J5064" i="1"/>
  <c r="H5064" i="1"/>
  <c r="F5064" i="1"/>
  <c r="F5063" i="1"/>
  <c r="F5062" i="1"/>
  <c r="F5061" i="1"/>
  <c r="F5059" i="1"/>
  <c r="F5058" i="1"/>
  <c r="J5057" i="1"/>
  <c r="H5057" i="1"/>
  <c r="F5057" i="1"/>
  <c r="F5056" i="1"/>
  <c r="F5055" i="1"/>
  <c r="F5054" i="1"/>
  <c r="F5052" i="1"/>
  <c r="F5051" i="1"/>
  <c r="J5050" i="1"/>
  <c r="H5050" i="1"/>
  <c r="F5050" i="1"/>
  <c r="F5049" i="1"/>
  <c r="F5048" i="1"/>
  <c r="F5047" i="1"/>
  <c r="F5045" i="1"/>
  <c r="F5044" i="1"/>
  <c r="J5043" i="1"/>
  <c r="H5043" i="1"/>
  <c r="F5043" i="1"/>
  <c r="F5042" i="1"/>
  <c r="F5041" i="1"/>
  <c r="F5040" i="1"/>
  <c r="F5038" i="1"/>
  <c r="F5037" i="1"/>
  <c r="J5036" i="1"/>
  <c r="H5036" i="1"/>
  <c r="F5036" i="1"/>
  <c r="F5035" i="1"/>
  <c r="F5034" i="1"/>
  <c r="F5033" i="1"/>
  <c r="F5031" i="1"/>
  <c r="F5030" i="1"/>
  <c r="J5029" i="1"/>
  <c r="H5029" i="1"/>
  <c r="F5029" i="1"/>
  <c r="F5028" i="1"/>
  <c r="F5027" i="1"/>
  <c r="F5026" i="1"/>
  <c r="E5024" i="1"/>
  <c r="E5021" i="1"/>
  <c r="F5020" i="1"/>
  <c r="E5019" i="1"/>
  <c r="L5011" i="1"/>
  <c r="K5011" i="1"/>
  <c r="E5011" i="1"/>
  <c r="E5005" i="1"/>
  <c r="E5004" i="1"/>
  <c r="F5002" i="1"/>
  <c r="F5001" i="1"/>
  <c r="F5000" i="1"/>
  <c r="F4999" i="1"/>
  <c r="F4996" i="1"/>
  <c r="A4996" i="1"/>
  <c r="A4995" i="1" s="1"/>
  <c r="F4994" i="1"/>
  <c r="F4992" i="1"/>
  <c r="F4990" i="1"/>
  <c r="F4989" i="1"/>
  <c r="F4987" i="1"/>
  <c r="F4985" i="1"/>
  <c r="E4985" i="1"/>
  <c r="F4984" i="1"/>
  <c r="E4984" i="1"/>
  <c r="E4983" i="1"/>
  <c r="L4982" i="1"/>
  <c r="G4980" i="1"/>
  <c r="F4980" i="1"/>
  <c r="E4979" i="1"/>
  <c r="E4978" i="1"/>
  <c r="E4975" i="1"/>
  <c r="G4974" i="1"/>
  <c r="F4974" i="1"/>
  <c r="E4973" i="1"/>
  <c r="E4972" i="1"/>
  <c r="F4970" i="1"/>
  <c r="F4969" i="1"/>
  <c r="F4968" i="1"/>
  <c r="E4967" i="1"/>
  <c r="F4965" i="1"/>
  <c r="E4965" i="1"/>
  <c r="F4964" i="1"/>
  <c r="E4964" i="1"/>
  <c r="E4963" i="1"/>
  <c r="H4961" i="1"/>
  <c r="E4961" i="1"/>
  <c r="E4960" i="1"/>
  <c r="K4958" i="1"/>
  <c r="F4958" i="1"/>
  <c r="K4957" i="1"/>
  <c r="F4957" i="1"/>
  <c r="F4956" i="1"/>
  <c r="F4955" i="1"/>
  <c r="E4954" i="1"/>
  <c r="F4952" i="1"/>
  <c r="F4950" i="1"/>
  <c r="F4948" i="1"/>
  <c r="F4947" i="1"/>
  <c r="J4946" i="1"/>
  <c r="H4946" i="1"/>
  <c r="F4946" i="1"/>
  <c r="F4945" i="1"/>
  <c r="F4944" i="1"/>
  <c r="F4943" i="1"/>
  <c r="F4941" i="1"/>
  <c r="F4940" i="1"/>
  <c r="J4939" i="1"/>
  <c r="H4939" i="1"/>
  <c r="F4939" i="1"/>
  <c r="F4938" i="1"/>
  <c r="F4937" i="1"/>
  <c r="F4936" i="1"/>
  <c r="F4934" i="1"/>
  <c r="F4933" i="1"/>
  <c r="J4932" i="1"/>
  <c r="H4932" i="1"/>
  <c r="F4932" i="1"/>
  <c r="F4931" i="1"/>
  <c r="F4930" i="1"/>
  <c r="F4929" i="1"/>
  <c r="F4927" i="1"/>
  <c r="F4926" i="1"/>
  <c r="J4925" i="1"/>
  <c r="H4925" i="1"/>
  <c r="F4925" i="1"/>
  <c r="F4924" i="1"/>
  <c r="F4923" i="1"/>
  <c r="F4922" i="1"/>
  <c r="F4920" i="1"/>
  <c r="F4919" i="1"/>
  <c r="J4918" i="1"/>
  <c r="H4918" i="1"/>
  <c r="F4918" i="1"/>
  <c r="F4917" i="1"/>
  <c r="F4916" i="1"/>
  <c r="F4915" i="1"/>
  <c r="F4913" i="1"/>
  <c r="F4912" i="1"/>
  <c r="J4911" i="1"/>
  <c r="H4911" i="1"/>
  <c r="F4911" i="1"/>
  <c r="F4910" i="1"/>
  <c r="F4909" i="1"/>
  <c r="F4908" i="1"/>
  <c r="F4906" i="1"/>
  <c r="F4905" i="1"/>
  <c r="J4904" i="1"/>
  <c r="H4904" i="1"/>
  <c r="F4904" i="1"/>
  <c r="F4903" i="1"/>
  <c r="F4902" i="1"/>
  <c r="F4901" i="1"/>
  <c r="E4899" i="1"/>
  <c r="E4896" i="1"/>
  <c r="F4895" i="1"/>
  <c r="E4894" i="1"/>
  <c r="L4886" i="1"/>
  <c r="K4886" i="1"/>
  <c r="E4886" i="1"/>
  <c r="E4880" i="1"/>
  <c r="E4879" i="1"/>
  <c r="F4877" i="1"/>
  <c r="F4876" i="1"/>
  <c r="F4875" i="1"/>
  <c r="F4874" i="1"/>
  <c r="F4871" i="1"/>
  <c r="A4871" i="1"/>
  <c r="A4870" i="1" s="1"/>
  <c r="F4869" i="1"/>
  <c r="F4867" i="1"/>
  <c r="F4865" i="1"/>
  <c r="F4864" i="1"/>
  <c r="F4862" i="1"/>
  <c r="F4860" i="1"/>
  <c r="E4860" i="1"/>
  <c r="F4859" i="1"/>
  <c r="E4859" i="1"/>
  <c r="E4858" i="1"/>
  <c r="L4857" i="1"/>
  <c r="G4855" i="1"/>
  <c r="F4855" i="1"/>
  <c r="E4854" i="1"/>
  <c r="E4853" i="1"/>
  <c r="E4850" i="1"/>
  <c r="G4849" i="1"/>
  <c r="F4849" i="1"/>
  <c r="E4848" i="1"/>
  <c r="E4847" i="1"/>
  <c r="F4845" i="1"/>
  <c r="F4844" i="1"/>
  <c r="F4843" i="1"/>
  <c r="E4842" i="1"/>
  <c r="F4840" i="1"/>
  <c r="E4840" i="1"/>
  <c r="F4839" i="1"/>
  <c r="E4839" i="1"/>
  <c r="E4838" i="1"/>
  <c r="H4836" i="1"/>
  <c r="E4836" i="1"/>
  <c r="E4835" i="1"/>
  <c r="K4833" i="1"/>
  <c r="F4833" i="1"/>
  <c r="K4832" i="1"/>
  <c r="F4832" i="1"/>
  <c r="F4831" i="1"/>
  <c r="F4830" i="1"/>
  <c r="E4829" i="1"/>
  <c r="F4827" i="1"/>
  <c r="F4825" i="1"/>
  <c r="F4823" i="1"/>
  <c r="F4822" i="1"/>
  <c r="J4821" i="1"/>
  <c r="H4821" i="1"/>
  <c r="F4821" i="1"/>
  <c r="F4820" i="1"/>
  <c r="F4819" i="1"/>
  <c r="F4818" i="1"/>
  <c r="F4816" i="1"/>
  <c r="F4815" i="1"/>
  <c r="J4814" i="1"/>
  <c r="H4814" i="1"/>
  <c r="F4814" i="1"/>
  <c r="F4813" i="1"/>
  <c r="F4812" i="1"/>
  <c r="F4811" i="1"/>
  <c r="F4809" i="1"/>
  <c r="F4808" i="1"/>
  <c r="J4807" i="1"/>
  <c r="H4807" i="1"/>
  <c r="F4807" i="1"/>
  <c r="F4806" i="1"/>
  <c r="F4805" i="1"/>
  <c r="F4804" i="1"/>
  <c r="F4802" i="1"/>
  <c r="F4801" i="1"/>
  <c r="J4800" i="1"/>
  <c r="H4800" i="1"/>
  <c r="F4800" i="1"/>
  <c r="F4799" i="1"/>
  <c r="F4798" i="1"/>
  <c r="F4797" i="1"/>
  <c r="F4795" i="1"/>
  <c r="F4794" i="1"/>
  <c r="J4793" i="1"/>
  <c r="H4793" i="1"/>
  <c r="F4793" i="1"/>
  <c r="F4792" i="1"/>
  <c r="F4791" i="1"/>
  <c r="F4790" i="1"/>
  <c r="F4788" i="1"/>
  <c r="F4787" i="1"/>
  <c r="J4786" i="1"/>
  <c r="H4786" i="1"/>
  <c r="F4786" i="1"/>
  <c r="F4785" i="1"/>
  <c r="F4784" i="1"/>
  <c r="F4783" i="1"/>
  <c r="F4781" i="1"/>
  <c r="F4780" i="1"/>
  <c r="J4779" i="1"/>
  <c r="H4779" i="1"/>
  <c r="F4779" i="1"/>
  <c r="F4778" i="1"/>
  <c r="F4777" i="1"/>
  <c r="F4776" i="1"/>
  <c r="E4774" i="1"/>
  <c r="E4771" i="1"/>
  <c r="F4770" i="1"/>
  <c r="E4769" i="1"/>
  <c r="L4761" i="1"/>
  <c r="K4761" i="1"/>
  <c r="E4761" i="1"/>
  <c r="E4755" i="1"/>
  <c r="E4754" i="1"/>
  <c r="F4752" i="1"/>
  <c r="F4751" i="1"/>
  <c r="F4750" i="1"/>
  <c r="F4749" i="1"/>
  <c r="F4746" i="1"/>
  <c r="A4746" i="1"/>
  <c r="A4745" i="1" s="1"/>
  <c r="F4744" i="1"/>
  <c r="F4742" i="1"/>
  <c r="F4740" i="1"/>
  <c r="F4739" i="1"/>
  <c r="F4737" i="1"/>
  <c r="F4735" i="1"/>
  <c r="E4735" i="1"/>
  <c r="F4734" i="1"/>
  <c r="E4734" i="1"/>
  <c r="E4733" i="1"/>
  <c r="L4732" i="1"/>
  <c r="G4730" i="1"/>
  <c r="F4730" i="1"/>
  <c r="E4729" i="1"/>
  <c r="E4728" i="1"/>
  <c r="E4725" i="1"/>
  <c r="G4724" i="1"/>
  <c r="F4724" i="1"/>
  <c r="E4723" i="1"/>
  <c r="E4722" i="1"/>
  <c r="F4720" i="1"/>
  <c r="F4719" i="1"/>
  <c r="F4718" i="1"/>
  <c r="E4717" i="1"/>
  <c r="F4715" i="1"/>
  <c r="E4715" i="1"/>
  <c r="F4714" i="1"/>
  <c r="E4714" i="1"/>
  <c r="E4713" i="1"/>
  <c r="H4711" i="1"/>
  <c r="E4711" i="1"/>
  <c r="E4710" i="1"/>
  <c r="K4708" i="1"/>
  <c r="F4708" i="1"/>
  <c r="K4707" i="1"/>
  <c r="F4707" i="1"/>
  <c r="F4706" i="1"/>
  <c r="F4705" i="1"/>
  <c r="E4704" i="1"/>
  <c r="F4702" i="1"/>
  <c r="F4700" i="1"/>
  <c r="F4698" i="1"/>
  <c r="F4697" i="1"/>
  <c r="J4696" i="1"/>
  <c r="H4696" i="1"/>
  <c r="F4696" i="1"/>
  <c r="F4695" i="1"/>
  <c r="F4694" i="1"/>
  <c r="F4693" i="1"/>
  <c r="F4691" i="1"/>
  <c r="F4690" i="1"/>
  <c r="J4689" i="1"/>
  <c r="H4689" i="1"/>
  <c r="F4689" i="1"/>
  <c r="F4688" i="1"/>
  <c r="F4687" i="1"/>
  <c r="F4686" i="1"/>
  <c r="F4684" i="1"/>
  <c r="F4683" i="1"/>
  <c r="J4682" i="1"/>
  <c r="H4682" i="1"/>
  <c r="F4682" i="1"/>
  <c r="F4681" i="1"/>
  <c r="F4680" i="1"/>
  <c r="F4679" i="1"/>
  <c r="F4677" i="1"/>
  <c r="F4676" i="1"/>
  <c r="J4675" i="1"/>
  <c r="H4675" i="1"/>
  <c r="F4675" i="1"/>
  <c r="F4674" i="1"/>
  <c r="F4673" i="1"/>
  <c r="F4672" i="1"/>
  <c r="F4670" i="1"/>
  <c r="F4669" i="1"/>
  <c r="J4668" i="1"/>
  <c r="H4668" i="1"/>
  <c r="F4668" i="1"/>
  <c r="F4667" i="1"/>
  <c r="F4666" i="1"/>
  <c r="F4665" i="1"/>
  <c r="F4663" i="1"/>
  <c r="F4662" i="1"/>
  <c r="J4661" i="1"/>
  <c r="H4661" i="1"/>
  <c r="F4661" i="1"/>
  <c r="F4660" i="1"/>
  <c r="F4659" i="1"/>
  <c r="F4658" i="1"/>
  <c r="F4656" i="1"/>
  <c r="F4655" i="1"/>
  <c r="J4654" i="1"/>
  <c r="H4654" i="1"/>
  <c r="F4654" i="1"/>
  <c r="F4653" i="1"/>
  <c r="F4652" i="1"/>
  <c r="F4651" i="1"/>
  <c r="E4649" i="1"/>
  <c r="E4646" i="1"/>
  <c r="F4645" i="1"/>
  <c r="E4644" i="1"/>
  <c r="L4636" i="1"/>
  <c r="K4636" i="1"/>
  <c r="E4636" i="1"/>
  <c r="E4630" i="1"/>
  <c r="E4629" i="1"/>
  <c r="F4627" i="1"/>
  <c r="F4626" i="1"/>
  <c r="F4625" i="1"/>
  <c r="F4624" i="1"/>
  <c r="F4621" i="1"/>
  <c r="A4621" i="1"/>
  <c r="A4620" i="1" s="1"/>
  <c r="F4619" i="1"/>
  <c r="F4617" i="1"/>
  <c r="F4615" i="1"/>
  <c r="F4614" i="1"/>
  <c r="F4612" i="1"/>
  <c r="F4610" i="1"/>
  <c r="E4610" i="1"/>
  <c r="F4609" i="1"/>
  <c r="E4609" i="1"/>
  <c r="E4608" i="1"/>
  <c r="L4607" i="1"/>
  <c r="G4605" i="1"/>
  <c r="F4605" i="1"/>
  <c r="E4604" i="1"/>
  <c r="E4603" i="1"/>
  <c r="E4600" i="1"/>
  <c r="G4599" i="1"/>
  <c r="F4599" i="1"/>
  <c r="E4598" i="1"/>
  <c r="E4597" i="1"/>
  <c r="F4595" i="1"/>
  <c r="F4594" i="1"/>
  <c r="F4593" i="1"/>
  <c r="E4592" i="1"/>
  <c r="F4590" i="1"/>
  <c r="E4590" i="1"/>
  <c r="F4589" i="1"/>
  <c r="E4589" i="1"/>
  <c r="E4588" i="1"/>
  <c r="H4586" i="1"/>
  <c r="E4586" i="1"/>
  <c r="E4585" i="1"/>
  <c r="K4583" i="1"/>
  <c r="F4583" i="1"/>
  <c r="K4582" i="1"/>
  <c r="F4582" i="1"/>
  <c r="F4581" i="1"/>
  <c r="F4580" i="1"/>
  <c r="E4579" i="1"/>
  <c r="F4577" i="1"/>
  <c r="F4575" i="1"/>
  <c r="F4573" i="1"/>
  <c r="F4572" i="1"/>
  <c r="J4571" i="1"/>
  <c r="H4571" i="1"/>
  <c r="F4571" i="1"/>
  <c r="F4570" i="1"/>
  <c r="F4569" i="1"/>
  <c r="F4568" i="1"/>
  <c r="F4566" i="1"/>
  <c r="F4565" i="1"/>
  <c r="J4564" i="1"/>
  <c r="H4564" i="1"/>
  <c r="F4564" i="1"/>
  <c r="F4563" i="1"/>
  <c r="F4562" i="1"/>
  <c r="F4561" i="1"/>
  <c r="F4559" i="1"/>
  <c r="F4558" i="1"/>
  <c r="J4557" i="1"/>
  <c r="H4557" i="1"/>
  <c r="F4557" i="1"/>
  <c r="F4556" i="1"/>
  <c r="F4555" i="1"/>
  <c r="F4554" i="1"/>
  <c r="F4552" i="1"/>
  <c r="F4551" i="1"/>
  <c r="J4550" i="1"/>
  <c r="H4550" i="1"/>
  <c r="F4550" i="1"/>
  <c r="F4549" i="1"/>
  <c r="F4548" i="1"/>
  <c r="F4547" i="1"/>
  <c r="F4545" i="1"/>
  <c r="F4544" i="1"/>
  <c r="J4543" i="1"/>
  <c r="H4543" i="1"/>
  <c r="F4543" i="1"/>
  <c r="F4542" i="1"/>
  <c r="F4541" i="1"/>
  <c r="F4540" i="1"/>
  <c r="F4538" i="1"/>
  <c r="F4537" i="1"/>
  <c r="J4536" i="1"/>
  <c r="H4536" i="1"/>
  <c r="F4536" i="1"/>
  <c r="F4535" i="1"/>
  <c r="F4534" i="1"/>
  <c r="F4533" i="1"/>
  <c r="F4531" i="1"/>
  <c r="F4530" i="1"/>
  <c r="J4529" i="1"/>
  <c r="H4529" i="1"/>
  <c r="F4529" i="1"/>
  <c r="F4528" i="1"/>
  <c r="F4527" i="1"/>
  <c r="F4526" i="1"/>
  <c r="E4524" i="1"/>
  <c r="E4521" i="1"/>
  <c r="F4520" i="1"/>
  <c r="E4519" i="1"/>
  <c r="L4511" i="1"/>
  <c r="K4511" i="1"/>
  <c r="E4511" i="1"/>
  <c r="E4505" i="1"/>
  <c r="E4504" i="1"/>
  <c r="F4502" i="1"/>
  <c r="F4501" i="1"/>
  <c r="F4500" i="1"/>
  <c r="F4499" i="1"/>
  <c r="F4496" i="1"/>
  <c r="A4496" i="1"/>
  <c r="A4495" i="1" s="1"/>
  <c r="F4494" i="1"/>
  <c r="F4492" i="1"/>
  <c r="F4490" i="1"/>
  <c r="F4489" i="1"/>
  <c r="F4487" i="1"/>
  <c r="F4485" i="1"/>
  <c r="E4485" i="1"/>
  <c r="F4484" i="1"/>
  <c r="E4484" i="1"/>
  <c r="E4483" i="1"/>
  <c r="L4482" i="1"/>
  <c r="G4480" i="1"/>
  <c r="F4480" i="1"/>
  <c r="E4479" i="1"/>
  <c r="E4478" i="1"/>
  <c r="E4475" i="1"/>
  <c r="G4474" i="1"/>
  <c r="F4474" i="1"/>
  <c r="E4473" i="1"/>
  <c r="E4472" i="1"/>
  <c r="F4470" i="1"/>
  <c r="F4469" i="1"/>
  <c r="F4468" i="1"/>
  <c r="E4467" i="1"/>
  <c r="F4465" i="1"/>
  <c r="E4465" i="1"/>
  <c r="F4464" i="1"/>
  <c r="E4464" i="1"/>
  <c r="E4463" i="1"/>
  <c r="H4461" i="1"/>
  <c r="E4461" i="1"/>
  <c r="E4460" i="1"/>
  <c r="K4458" i="1"/>
  <c r="F4458" i="1"/>
  <c r="K4457" i="1"/>
  <c r="F4457" i="1"/>
  <c r="F4456" i="1"/>
  <c r="F4455" i="1"/>
  <c r="E4454" i="1"/>
  <c r="F4452" i="1"/>
  <c r="F4450" i="1"/>
  <c r="F4448" i="1"/>
  <c r="F4447" i="1"/>
  <c r="J4446" i="1"/>
  <c r="H4446" i="1"/>
  <c r="F4446" i="1"/>
  <c r="F4445" i="1"/>
  <c r="F4444" i="1"/>
  <c r="F4443" i="1"/>
  <c r="F4441" i="1"/>
  <c r="F4440" i="1"/>
  <c r="J4439" i="1"/>
  <c r="H4439" i="1"/>
  <c r="F4439" i="1"/>
  <c r="F4438" i="1"/>
  <c r="F4437" i="1"/>
  <c r="F4436" i="1"/>
  <c r="F4434" i="1"/>
  <c r="F4433" i="1"/>
  <c r="J4432" i="1"/>
  <c r="H4432" i="1"/>
  <c r="F4432" i="1"/>
  <c r="F4431" i="1"/>
  <c r="F4430" i="1"/>
  <c r="F4429" i="1"/>
  <c r="F4427" i="1"/>
  <c r="F4426" i="1"/>
  <c r="J4425" i="1"/>
  <c r="H4425" i="1"/>
  <c r="F4425" i="1"/>
  <c r="F4424" i="1"/>
  <c r="F4423" i="1"/>
  <c r="F4422" i="1"/>
  <c r="F4420" i="1"/>
  <c r="F4419" i="1"/>
  <c r="J4418" i="1"/>
  <c r="H4418" i="1"/>
  <c r="F4418" i="1"/>
  <c r="F4417" i="1"/>
  <c r="F4416" i="1"/>
  <c r="F4415" i="1"/>
  <c r="F4413" i="1"/>
  <c r="F4412" i="1"/>
  <c r="J4411" i="1"/>
  <c r="H4411" i="1"/>
  <c r="F4411" i="1"/>
  <c r="F4410" i="1"/>
  <c r="F4409" i="1"/>
  <c r="F4408" i="1"/>
  <c r="F4406" i="1"/>
  <c r="F4405" i="1"/>
  <c r="J4404" i="1"/>
  <c r="H4404" i="1"/>
  <c r="F4404" i="1"/>
  <c r="F4403" i="1"/>
  <c r="F4402" i="1"/>
  <c r="F4401" i="1"/>
  <c r="E4399" i="1"/>
  <c r="E4396" i="1"/>
  <c r="F4395" i="1"/>
  <c r="E4394" i="1"/>
  <c r="L4386" i="1"/>
  <c r="K4386" i="1"/>
  <c r="E4386" i="1"/>
  <c r="E4380" i="1"/>
  <c r="E4379" i="1"/>
  <c r="F4377" i="1"/>
  <c r="F4376" i="1"/>
  <c r="F4375" i="1"/>
  <c r="F4374" i="1"/>
  <c r="F4371" i="1"/>
  <c r="A4371" i="1"/>
  <c r="A4370" i="1" s="1"/>
  <c r="F4369" i="1"/>
  <c r="F4367" i="1"/>
  <c r="F4365" i="1"/>
  <c r="F4364" i="1"/>
  <c r="F4362" i="1"/>
  <c r="F4360" i="1"/>
  <c r="E4360" i="1"/>
  <c r="F4359" i="1"/>
  <c r="E4359" i="1"/>
  <c r="E4358" i="1"/>
  <c r="L4357" i="1"/>
  <c r="G4355" i="1"/>
  <c r="F4355" i="1"/>
  <c r="E4354" i="1"/>
  <c r="E4353" i="1"/>
  <c r="E4350" i="1"/>
  <c r="G4349" i="1"/>
  <c r="F4349" i="1"/>
  <c r="E4348" i="1"/>
  <c r="E4347" i="1"/>
  <c r="F4345" i="1"/>
  <c r="F4344" i="1"/>
  <c r="F4343" i="1"/>
  <c r="E4342" i="1"/>
  <c r="F4340" i="1"/>
  <c r="E4340" i="1"/>
  <c r="F4339" i="1"/>
  <c r="E4339" i="1"/>
  <c r="E4338" i="1"/>
  <c r="H4336" i="1"/>
  <c r="E4336" i="1"/>
  <c r="E4335" i="1"/>
  <c r="K4333" i="1"/>
  <c r="F4333" i="1"/>
  <c r="K4332" i="1"/>
  <c r="F4332" i="1"/>
  <c r="F4331" i="1"/>
  <c r="F4330" i="1"/>
  <c r="E4329" i="1"/>
  <c r="F4327" i="1"/>
  <c r="F4325" i="1"/>
  <c r="F4323" i="1"/>
  <c r="F4322" i="1"/>
  <c r="J4321" i="1"/>
  <c r="H4321" i="1"/>
  <c r="F4321" i="1"/>
  <c r="F4320" i="1"/>
  <c r="F4319" i="1"/>
  <c r="F4318" i="1"/>
  <c r="F4316" i="1"/>
  <c r="F4315" i="1"/>
  <c r="J4314" i="1"/>
  <c r="H4314" i="1"/>
  <c r="F4314" i="1"/>
  <c r="F4313" i="1"/>
  <c r="F4312" i="1"/>
  <c r="F4311" i="1"/>
  <c r="F4309" i="1"/>
  <c r="F4308" i="1"/>
  <c r="J4307" i="1"/>
  <c r="H4307" i="1"/>
  <c r="F4307" i="1"/>
  <c r="F4306" i="1"/>
  <c r="F4305" i="1"/>
  <c r="F4304" i="1"/>
  <c r="F4302" i="1"/>
  <c r="F4301" i="1"/>
  <c r="J4300" i="1"/>
  <c r="H4300" i="1"/>
  <c r="F4300" i="1"/>
  <c r="F4299" i="1"/>
  <c r="F4298" i="1"/>
  <c r="F4297" i="1"/>
  <c r="F4295" i="1"/>
  <c r="F4294" i="1"/>
  <c r="J4293" i="1"/>
  <c r="H4293" i="1"/>
  <c r="F4293" i="1"/>
  <c r="F4292" i="1"/>
  <c r="F4291" i="1"/>
  <c r="F4290" i="1"/>
  <c r="F4288" i="1"/>
  <c r="F4287" i="1"/>
  <c r="J4286" i="1"/>
  <c r="H4286" i="1"/>
  <c r="F4286" i="1"/>
  <c r="F4285" i="1"/>
  <c r="F4284" i="1"/>
  <c r="F4283" i="1"/>
  <c r="F4281" i="1"/>
  <c r="F4280" i="1"/>
  <c r="J4279" i="1"/>
  <c r="H4279" i="1"/>
  <c r="F4279" i="1"/>
  <c r="F4278" i="1"/>
  <c r="F4277" i="1"/>
  <c r="F4276" i="1"/>
  <c r="E4274" i="1"/>
  <c r="E4271" i="1"/>
  <c r="F4270" i="1"/>
  <c r="E4269" i="1"/>
  <c r="L4261" i="1"/>
  <c r="K4261" i="1"/>
  <c r="E4261" i="1"/>
  <c r="E4255" i="1"/>
  <c r="E4254" i="1"/>
  <c r="F4252" i="1"/>
  <c r="F4251" i="1"/>
  <c r="F4250" i="1"/>
  <c r="F4249" i="1"/>
  <c r="F4246" i="1"/>
  <c r="A4246" i="1"/>
  <c r="A4245" i="1" s="1"/>
  <c r="F4244" i="1"/>
  <c r="F4242" i="1"/>
  <c r="F4240" i="1"/>
  <c r="F4239" i="1"/>
  <c r="F4237" i="1"/>
  <c r="F4235" i="1"/>
  <c r="E4235" i="1"/>
  <c r="F4234" i="1"/>
  <c r="E4234" i="1"/>
  <c r="E4233" i="1"/>
  <c r="L4232" i="1"/>
  <c r="G4230" i="1"/>
  <c r="F4230" i="1"/>
  <c r="E4229" i="1"/>
  <c r="E4228" i="1"/>
  <c r="E4225" i="1"/>
  <c r="G4224" i="1"/>
  <c r="F4224" i="1"/>
  <c r="E4223" i="1"/>
  <c r="E4222" i="1"/>
  <c r="F4220" i="1"/>
  <c r="F4219" i="1"/>
  <c r="F4218" i="1"/>
  <c r="E4217" i="1"/>
  <c r="F4215" i="1"/>
  <c r="E4215" i="1"/>
  <c r="F4214" i="1"/>
  <c r="E4214" i="1"/>
  <c r="E4213" i="1"/>
  <c r="H4211" i="1"/>
  <c r="E4211" i="1"/>
  <c r="E4210" i="1"/>
  <c r="K4208" i="1"/>
  <c r="F4208" i="1"/>
  <c r="K4207" i="1"/>
  <c r="F4207" i="1"/>
  <c r="F4206" i="1"/>
  <c r="F4205" i="1"/>
  <c r="E4204" i="1"/>
  <c r="F4202" i="1"/>
  <c r="F4200" i="1"/>
  <c r="F4198" i="1"/>
  <c r="F4197" i="1"/>
  <c r="J4196" i="1"/>
  <c r="H4196" i="1"/>
  <c r="F4196" i="1"/>
  <c r="F4195" i="1"/>
  <c r="F4194" i="1"/>
  <c r="F4193" i="1"/>
  <c r="F4191" i="1"/>
  <c r="F4190" i="1"/>
  <c r="J4189" i="1"/>
  <c r="H4189" i="1"/>
  <c r="F4189" i="1"/>
  <c r="F4188" i="1"/>
  <c r="F4187" i="1"/>
  <c r="F4186" i="1"/>
  <c r="F4184" i="1"/>
  <c r="F4183" i="1"/>
  <c r="J4182" i="1"/>
  <c r="H4182" i="1"/>
  <c r="F4182" i="1"/>
  <c r="F4181" i="1"/>
  <c r="F4180" i="1"/>
  <c r="F4179" i="1"/>
  <c r="F4177" i="1"/>
  <c r="F4176" i="1"/>
  <c r="J4175" i="1"/>
  <c r="H4175" i="1"/>
  <c r="F4175" i="1"/>
  <c r="F4174" i="1"/>
  <c r="F4173" i="1"/>
  <c r="F4172" i="1"/>
  <c r="F4170" i="1"/>
  <c r="F4169" i="1"/>
  <c r="J4168" i="1"/>
  <c r="H4168" i="1"/>
  <c r="F4168" i="1"/>
  <c r="F4167" i="1"/>
  <c r="F4166" i="1"/>
  <c r="F4165" i="1"/>
  <c r="F4163" i="1"/>
  <c r="F4162" i="1"/>
  <c r="J4161" i="1"/>
  <c r="H4161" i="1"/>
  <c r="F4161" i="1"/>
  <c r="F4160" i="1"/>
  <c r="F4159" i="1"/>
  <c r="F4158" i="1"/>
  <c r="F4156" i="1"/>
  <c r="F4155" i="1"/>
  <c r="J4154" i="1"/>
  <c r="H4154" i="1"/>
  <c r="F4154" i="1"/>
  <c r="F4153" i="1"/>
  <c r="F4152" i="1"/>
  <c r="F4151" i="1"/>
  <c r="E4149" i="1"/>
  <c r="E4146" i="1"/>
  <c r="F4145" i="1"/>
  <c r="E4144" i="1"/>
  <c r="L4136" i="1"/>
  <c r="K4136" i="1"/>
  <c r="E4136" i="1"/>
  <c r="E4130" i="1"/>
  <c r="E4129" i="1"/>
  <c r="F4127" i="1"/>
  <c r="F4126" i="1"/>
  <c r="F4125" i="1"/>
  <c r="F4124" i="1"/>
  <c r="F4121" i="1"/>
  <c r="A4121" i="1"/>
  <c r="A4120" i="1" s="1"/>
  <c r="F4119" i="1"/>
  <c r="F4117" i="1"/>
  <c r="F4115" i="1"/>
  <c r="F4114" i="1"/>
  <c r="F4112" i="1"/>
  <c r="F4110" i="1"/>
  <c r="E4110" i="1"/>
  <c r="F4109" i="1"/>
  <c r="E4109" i="1"/>
  <c r="E4108" i="1"/>
  <c r="L4107" i="1"/>
  <c r="G4105" i="1"/>
  <c r="F4105" i="1"/>
  <c r="E4104" i="1"/>
  <c r="E4103" i="1"/>
  <c r="E4100" i="1"/>
  <c r="G4099" i="1"/>
  <c r="F4099" i="1"/>
  <c r="E4098" i="1"/>
  <c r="E4097" i="1"/>
  <c r="F4095" i="1"/>
  <c r="F4094" i="1"/>
  <c r="F4093" i="1"/>
  <c r="E4092" i="1"/>
  <c r="F4090" i="1"/>
  <c r="E4090" i="1"/>
  <c r="F4089" i="1"/>
  <c r="E4089" i="1"/>
  <c r="E4088" i="1"/>
  <c r="H4086" i="1"/>
  <c r="E4086" i="1"/>
  <c r="E4085" i="1"/>
  <c r="K4083" i="1"/>
  <c r="F4083" i="1"/>
  <c r="K4082" i="1"/>
  <c r="F4082" i="1"/>
  <c r="F4081" i="1"/>
  <c r="F4080" i="1"/>
  <c r="E4079" i="1"/>
  <c r="F4077" i="1"/>
  <c r="F4075" i="1"/>
  <c r="F4073" i="1"/>
  <c r="F4072" i="1"/>
  <c r="J4071" i="1"/>
  <c r="H4071" i="1"/>
  <c r="F4071" i="1"/>
  <c r="F4070" i="1"/>
  <c r="F4069" i="1"/>
  <c r="F4068" i="1"/>
  <c r="F4066" i="1"/>
  <c r="F4065" i="1"/>
  <c r="J4064" i="1"/>
  <c r="H4064" i="1"/>
  <c r="F4064" i="1"/>
  <c r="F4063" i="1"/>
  <c r="F4062" i="1"/>
  <c r="F4061" i="1"/>
  <c r="F4059" i="1"/>
  <c r="F4058" i="1"/>
  <c r="J4057" i="1"/>
  <c r="H4057" i="1"/>
  <c r="F4057" i="1"/>
  <c r="F4056" i="1"/>
  <c r="F4055" i="1"/>
  <c r="F4054" i="1"/>
  <c r="F4052" i="1"/>
  <c r="F4051" i="1"/>
  <c r="J4050" i="1"/>
  <c r="H4050" i="1"/>
  <c r="F4050" i="1"/>
  <c r="F4049" i="1"/>
  <c r="F4048" i="1"/>
  <c r="F4047" i="1"/>
  <c r="F4045" i="1"/>
  <c r="F4044" i="1"/>
  <c r="J4043" i="1"/>
  <c r="H4043" i="1"/>
  <c r="F4043" i="1"/>
  <c r="F4042" i="1"/>
  <c r="F4041" i="1"/>
  <c r="F4040" i="1"/>
  <c r="F4038" i="1"/>
  <c r="F4037" i="1"/>
  <c r="J4036" i="1"/>
  <c r="H4036" i="1"/>
  <c r="F4036" i="1"/>
  <c r="F4035" i="1"/>
  <c r="F4034" i="1"/>
  <c r="F4033" i="1"/>
  <c r="F4031" i="1"/>
  <c r="F4030" i="1"/>
  <c r="J4029" i="1"/>
  <c r="H4029" i="1"/>
  <c r="F4029" i="1"/>
  <c r="F4028" i="1"/>
  <c r="F4027" i="1"/>
  <c r="F4026" i="1"/>
  <c r="E4024" i="1"/>
  <c r="E4021" i="1"/>
  <c r="F4020" i="1"/>
  <c r="E4019" i="1"/>
  <c r="L4011" i="1"/>
  <c r="K4011" i="1"/>
  <c r="E4011" i="1"/>
  <c r="E4005" i="1"/>
  <c r="E4004" i="1"/>
  <c r="F4002" i="1"/>
  <c r="F4001" i="1"/>
  <c r="F4000" i="1"/>
  <c r="F3999" i="1"/>
  <c r="F3996" i="1"/>
  <c r="A3996" i="1"/>
  <c r="A3995" i="1" s="1"/>
  <c r="F3994" i="1"/>
  <c r="F3992" i="1"/>
  <c r="F3990" i="1"/>
  <c r="F3989" i="1"/>
  <c r="F3987" i="1"/>
  <c r="F3985" i="1"/>
  <c r="E3985" i="1"/>
  <c r="F3984" i="1"/>
  <c r="E3984" i="1"/>
  <c r="E3983" i="1"/>
  <c r="L3982" i="1"/>
  <c r="G3980" i="1"/>
  <c r="F3980" i="1"/>
  <c r="E3979" i="1"/>
  <c r="E3978" i="1"/>
  <c r="E3975" i="1"/>
  <c r="G3974" i="1"/>
  <c r="F3974" i="1"/>
  <c r="E3973" i="1"/>
  <c r="E3972" i="1"/>
  <c r="F3970" i="1"/>
  <c r="F3969" i="1"/>
  <c r="F3968" i="1"/>
  <c r="E3967" i="1"/>
  <c r="F3965" i="1"/>
  <c r="E3965" i="1"/>
  <c r="F3964" i="1"/>
  <c r="E3964" i="1"/>
  <c r="E3963" i="1"/>
  <c r="H3961" i="1"/>
  <c r="E3961" i="1"/>
  <c r="E3960" i="1"/>
  <c r="K3958" i="1"/>
  <c r="F3958" i="1"/>
  <c r="K3957" i="1"/>
  <c r="F3957" i="1"/>
  <c r="F3956" i="1"/>
  <c r="F3955" i="1"/>
  <c r="E3954" i="1"/>
  <c r="F3952" i="1"/>
  <c r="F3950" i="1"/>
  <c r="F3948" i="1"/>
  <c r="F3947" i="1"/>
  <c r="J3946" i="1"/>
  <c r="H3946" i="1"/>
  <c r="F3946" i="1"/>
  <c r="F3945" i="1"/>
  <c r="F3944" i="1"/>
  <c r="F3943" i="1"/>
  <c r="F3941" i="1"/>
  <c r="F3940" i="1"/>
  <c r="J3939" i="1"/>
  <c r="H3939" i="1"/>
  <c r="F3939" i="1"/>
  <c r="F3938" i="1"/>
  <c r="F3937" i="1"/>
  <c r="F3936" i="1"/>
  <c r="F3934" i="1"/>
  <c r="F3933" i="1"/>
  <c r="J3932" i="1"/>
  <c r="H3932" i="1"/>
  <c r="F3932" i="1"/>
  <c r="F3931" i="1"/>
  <c r="F3930" i="1"/>
  <c r="F3929" i="1"/>
  <c r="F3927" i="1"/>
  <c r="F3926" i="1"/>
  <c r="J3925" i="1"/>
  <c r="H3925" i="1"/>
  <c r="F3925" i="1"/>
  <c r="F3924" i="1"/>
  <c r="F3923" i="1"/>
  <c r="F3922" i="1"/>
  <c r="F3920" i="1"/>
  <c r="F3919" i="1"/>
  <c r="J3918" i="1"/>
  <c r="H3918" i="1"/>
  <c r="F3918" i="1"/>
  <c r="F3917" i="1"/>
  <c r="F3916" i="1"/>
  <c r="F3915" i="1"/>
  <c r="F3913" i="1"/>
  <c r="F3912" i="1"/>
  <c r="J3911" i="1"/>
  <c r="H3911" i="1"/>
  <c r="F3911" i="1"/>
  <c r="F3910" i="1"/>
  <c r="F3909" i="1"/>
  <c r="F3908" i="1"/>
  <c r="F3906" i="1"/>
  <c r="F3905" i="1"/>
  <c r="J3904" i="1"/>
  <c r="H3904" i="1"/>
  <c r="F3904" i="1"/>
  <c r="F3903" i="1"/>
  <c r="F3902" i="1"/>
  <c r="F3901" i="1"/>
  <c r="E3899" i="1"/>
  <c r="E3896" i="1"/>
  <c r="F3895" i="1"/>
  <c r="E3894" i="1"/>
  <c r="L3886" i="1"/>
  <c r="K3886" i="1"/>
  <c r="E3886" i="1"/>
  <c r="E3880" i="1"/>
  <c r="E3879" i="1"/>
  <c r="F3877" i="1"/>
  <c r="F3876" i="1"/>
  <c r="F3875" i="1"/>
  <c r="F3874" i="1"/>
  <c r="F3871" i="1"/>
  <c r="A3871" i="1"/>
  <c r="A3870" i="1" s="1"/>
  <c r="F3869" i="1"/>
  <c r="F3867" i="1"/>
  <c r="F3865" i="1"/>
  <c r="F3864" i="1"/>
  <c r="F3862" i="1"/>
  <c r="F3860" i="1"/>
  <c r="E3860" i="1"/>
  <c r="F3859" i="1"/>
  <c r="E3859" i="1"/>
  <c r="E3858" i="1"/>
  <c r="L3857" i="1"/>
  <c r="G3855" i="1"/>
  <c r="F3855" i="1"/>
  <c r="E3854" i="1"/>
  <c r="E3853" i="1"/>
  <c r="E3850" i="1"/>
  <c r="G3849" i="1"/>
  <c r="F3849" i="1"/>
  <c r="E3848" i="1"/>
  <c r="E3847" i="1"/>
  <c r="F3845" i="1"/>
  <c r="F3844" i="1"/>
  <c r="F3843" i="1"/>
  <c r="E3842" i="1"/>
  <c r="F3840" i="1"/>
  <c r="E3840" i="1"/>
  <c r="F3839" i="1"/>
  <c r="E3839" i="1"/>
  <c r="E3838" i="1"/>
  <c r="H3836" i="1"/>
  <c r="E3836" i="1"/>
  <c r="E3835" i="1"/>
  <c r="K3833" i="1"/>
  <c r="F3833" i="1"/>
  <c r="K3832" i="1"/>
  <c r="F3832" i="1"/>
  <c r="F3831" i="1"/>
  <c r="F3830" i="1"/>
  <c r="E3829" i="1"/>
  <c r="F3827" i="1"/>
  <c r="F3825" i="1"/>
  <c r="F3823" i="1"/>
  <c r="F3822" i="1"/>
  <c r="J3821" i="1"/>
  <c r="H3821" i="1"/>
  <c r="F3821" i="1"/>
  <c r="F3820" i="1"/>
  <c r="F3819" i="1"/>
  <c r="F3818" i="1"/>
  <c r="F3816" i="1"/>
  <c r="F3815" i="1"/>
  <c r="J3814" i="1"/>
  <c r="H3814" i="1"/>
  <c r="F3814" i="1"/>
  <c r="F3813" i="1"/>
  <c r="F3812" i="1"/>
  <c r="F3811" i="1"/>
  <c r="F3809" i="1"/>
  <c r="F3808" i="1"/>
  <c r="J3807" i="1"/>
  <c r="H3807" i="1"/>
  <c r="F3807" i="1"/>
  <c r="F3806" i="1"/>
  <c r="F3805" i="1"/>
  <c r="F3804" i="1"/>
  <c r="F3802" i="1"/>
  <c r="F3801" i="1"/>
  <c r="J3800" i="1"/>
  <c r="H3800" i="1"/>
  <c r="F3800" i="1"/>
  <c r="F3799" i="1"/>
  <c r="F3798" i="1"/>
  <c r="F3797" i="1"/>
  <c r="F3795" i="1"/>
  <c r="F3794" i="1"/>
  <c r="J3793" i="1"/>
  <c r="H3793" i="1"/>
  <c r="F3793" i="1"/>
  <c r="F3792" i="1"/>
  <c r="F3791" i="1"/>
  <c r="F3790" i="1"/>
  <c r="F3788" i="1"/>
  <c r="F3787" i="1"/>
  <c r="J3786" i="1"/>
  <c r="H3786" i="1"/>
  <c r="F3786" i="1"/>
  <c r="F3785" i="1"/>
  <c r="F3784" i="1"/>
  <c r="F3783" i="1"/>
  <c r="F3781" i="1"/>
  <c r="F3780" i="1"/>
  <c r="J3779" i="1"/>
  <c r="H3779" i="1"/>
  <c r="F3779" i="1"/>
  <c r="F3778" i="1"/>
  <c r="F3777" i="1"/>
  <c r="F3776" i="1"/>
  <c r="E3774" i="1"/>
  <c r="E3771" i="1"/>
  <c r="F3770" i="1"/>
  <c r="E3769" i="1"/>
  <c r="L3761" i="1"/>
  <c r="K3761" i="1"/>
  <c r="E3761" i="1"/>
  <c r="E3755" i="1"/>
  <c r="E3754" i="1"/>
  <c r="F3752" i="1"/>
  <c r="F3751" i="1"/>
  <c r="F3750" i="1"/>
  <c r="F3749" i="1"/>
  <c r="F3746" i="1"/>
  <c r="A3746" i="1"/>
  <c r="A3745" i="1" s="1"/>
  <c r="F3744" i="1"/>
  <c r="F3742" i="1"/>
  <c r="F3740" i="1"/>
  <c r="F3739" i="1"/>
  <c r="F3737" i="1"/>
  <c r="F3735" i="1"/>
  <c r="E3735" i="1"/>
  <c r="F3734" i="1"/>
  <c r="E3734" i="1"/>
  <c r="E3733" i="1"/>
  <c r="L3732" i="1"/>
  <c r="G3730" i="1"/>
  <c r="F3730" i="1"/>
  <c r="E3729" i="1"/>
  <c r="E3728" i="1"/>
  <c r="E3725" i="1"/>
  <c r="G3724" i="1"/>
  <c r="F3724" i="1"/>
  <c r="E3723" i="1"/>
  <c r="E3722" i="1"/>
  <c r="F3720" i="1"/>
  <c r="F3719" i="1"/>
  <c r="F3718" i="1"/>
  <c r="E3717" i="1"/>
  <c r="F3715" i="1"/>
  <c r="E3715" i="1"/>
  <c r="F3714" i="1"/>
  <c r="E3714" i="1"/>
  <c r="E3713" i="1"/>
  <c r="H3711" i="1"/>
  <c r="E3711" i="1"/>
  <c r="E3710" i="1"/>
  <c r="K3708" i="1"/>
  <c r="F3708" i="1"/>
  <c r="K3707" i="1"/>
  <c r="F3707" i="1"/>
  <c r="F3706" i="1"/>
  <c r="F3705" i="1"/>
  <c r="E3704" i="1"/>
  <c r="F3702" i="1"/>
  <c r="F3700" i="1"/>
  <c r="F3698" i="1"/>
  <c r="F3697" i="1"/>
  <c r="J3696" i="1"/>
  <c r="H3696" i="1"/>
  <c r="F3696" i="1"/>
  <c r="F3695" i="1"/>
  <c r="F3694" i="1"/>
  <c r="F3693" i="1"/>
  <c r="F3691" i="1"/>
  <c r="F3690" i="1"/>
  <c r="J3689" i="1"/>
  <c r="H3689" i="1"/>
  <c r="F3689" i="1"/>
  <c r="F3688" i="1"/>
  <c r="F3687" i="1"/>
  <c r="F3686" i="1"/>
  <c r="F3684" i="1"/>
  <c r="F3683" i="1"/>
  <c r="J3682" i="1"/>
  <c r="H3682" i="1"/>
  <c r="F3682" i="1"/>
  <c r="F3681" i="1"/>
  <c r="F3680" i="1"/>
  <c r="F3679" i="1"/>
  <c r="F3677" i="1"/>
  <c r="F3676" i="1"/>
  <c r="J3675" i="1"/>
  <c r="H3675" i="1"/>
  <c r="F3675" i="1"/>
  <c r="F3674" i="1"/>
  <c r="F3673" i="1"/>
  <c r="F3672" i="1"/>
  <c r="F3670" i="1"/>
  <c r="F3669" i="1"/>
  <c r="J3668" i="1"/>
  <c r="H3668" i="1"/>
  <c r="F3668" i="1"/>
  <c r="F3667" i="1"/>
  <c r="F3666" i="1"/>
  <c r="F3665" i="1"/>
  <c r="F3663" i="1"/>
  <c r="F3662" i="1"/>
  <c r="J3661" i="1"/>
  <c r="H3661" i="1"/>
  <c r="F3661" i="1"/>
  <c r="F3660" i="1"/>
  <c r="F3659" i="1"/>
  <c r="F3658" i="1"/>
  <c r="F3656" i="1"/>
  <c r="F3655" i="1"/>
  <c r="J3654" i="1"/>
  <c r="H3654" i="1"/>
  <c r="F3654" i="1"/>
  <c r="F3653" i="1"/>
  <c r="F3652" i="1"/>
  <c r="F3651" i="1"/>
  <c r="E3649" i="1"/>
  <c r="E3646" i="1"/>
  <c r="F3645" i="1"/>
  <c r="E3644" i="1"/>
  <c r="L3636" i="1"/>
  <c r="K3636" i="1"/>
  <c r="E3636" i="1"/>
  <c r="E3630" i="1"/>
  <c r="E3629" i="1"/>
  <c r="F3627" i="1"/>
  <c r="F3626" i="1"/>
  <c r="F3625" i="1"/>
  <c r="F3624" i="1"/>
  <c r="F3621" i="1"/>
  <c r="A3621" i="1"/>
  <c r="A3620" i="1" s="1"/>
  <c r="F3619" i="1"/>
  <c r="F3617" i="1"/>
  <c r="F3615" i="1"/>
  <c r="F3614" i="1"/>
  <c r="F3612" i="1"/>
  <c r="F3610" i="1"/>
  <c r="E3610" i="1"/>
  <c r="F3609" i="1"/>
  <c r="E3609" i="1"/>
  <c r="E3608" i="1"/>
  <c r="L3607" i="1"/>
  <c r="G3605" i="1"/>
  <c r="F3605" i="1"/>
  <c r="E3604" i="1"/>
  <c r="E3603" i="1"/>
  <c r="E3600" i="1"/>
  <c r="G3599" i="1"/>
  <c r="F3599" i="1"/>
  <c r="E3598" i="1"/>
  <c r="E3597" i="1"/>
  <c r="F3595" i="1"/>
  <c r="F3594" i="1"/>
  <c r="F3593" i="1"/>
  <c r="E3592" i="1"/>
  <c r="F3590" i="1"/>
  <c r="E3590" i="1"/>
  <c r="F3589" i="1"/>
  <c r="E3589" i="1"/>
  <c r="E3588" i="1"/>
  <c r="H3586" i="1"/>
  <c r="E3586" i="1"/>
  <c r="E3585" i="1"/>
  <c r="K3583" i="1"/>
  <c r="F3583" i="1"/>
  <c r="K3582" i="1"/>
  <c r="F3582" i="1"/>
  <c r="F3581" i="1"/>
  <c r="F3580" i="1"/>
  <c r="E3579" i="1"/>
  <c r="F3577" i="1"/>
  <c r="F3575" i="1"/>
  <c r="F3573" i="1"/>
  <c r="F3572" i="1"/>
  <c r="J3571" i="1"/>
  <c r="H3571" i="1"/>
  <c r="F3571" i="1"/>
  <c r="F3570" i="1"/>
  <c r="F3569" i="1"/>
  <c r="F3568" i="1"/>
  <c r="F3566" i="1"/>
  <c r="F3565" i="1"/>
  <c r="J3564" i="1"/>
  <c r="H3564" i="1"/>
  <c r="F3564" i="1"/>
  <c r="F3563" i="1"/>
  <c r="F3562" i="1"/>
  <c r="F3561" i="1"/>
  <c r="F3559" i="1"/>
  <c r="F3558" i="1"/>
  <c r="J3557" i="1"/>
  <c r="H3557" i="1"/>
  <c r="F3557" i="1"/>
  <c r="F3556" i="1"/>
  <c r="F3555" i="1"/>
  <c r="F3554" i="1"/>
  <c r="F3552" i="1"/>
  <c r="F3551" i="1"/>
  <c r="J3550" i="1"/>
  <c r="H3550" i="1"/>
  <c r="F3550" i="1"/>
  <c r="F3549" i="1"/>
  <c r="F3548" i="1"/>
  <c r="F3547" i="1"/>
  <c r="F3545" i="1"/>
  <c r="F3544" i="1"/>
  <c r="J3543" i="1"/>
  <c r="H3543" i="1"/>
  <c r="F3543" i="1"/>
  <c r="F3542" i="1"/>
  <c r="F3541" i="1"/>
  <c r="F3540" i="1"/>
  <c r="F3538" i="1"/>
  <c r="F3537" i="1"/>
  <c r="J3536" i="1"/>
  <c r="H3536" i="1"/>
  <c r="F3536" i="1"/>
  <c r="F3535" i="1"/>
  <c r="F3534" i="1"/>
  <c r="F3533" i="1"/>
  <c r="F3531" i="1"/>
  <c r="F3530" i="1"/>
  <c r="J3529" i="1"/>
  <c r="H3529" i="1"/>
  <c r="F3529" i="1"/>
  <c r="F3528" i="1"/>
  <c r="F3527" i="1"/>
  <c r="F3526" i="1"/>
  <c r="E3524" i="1"/>
  <c r="E3521" i="1"/>
  <c r="F3520" i="1"/>
  <c r="E3519" i="1"/>
  <c r="L3511" i="1"/>
  <c r="K3511" i="1"/>
  <c r="E3511" i="1"/>
  <c r="E3505" i="1"/>
  <c r="E3504" i="1"/>
  <c r="F3502" i="1"/>
  <c r="F3501" i="1"/>
  <c r="F3500" i="1"/>
  <c r="F3499" i="1"/>
  <c r="F3496" i="1"/>
  <c r="A3496" i="1"/>
  <c r="A3495" i="1" s="1"/>
  <c r="F3494" i="1"/>
  <c r="F3492" i="1"/>
  <c r="F3490" i="1"/>
  <c r="F3489" i="1"/>
  <c r="F3487" i="1"/>
  <c r="F3485" i="1"/>
  <c r="E3485" i="1"/>
  <c r="F3484" i="1"/>
  <c r="E3484" i="1"/>
  <c r="E3483" i="1"/>
  <c r="L3482" i="1"/>
  <c r="G3480" i="1"/>
  <c r="F3480" i="1"/>
  <c r="E3479" i="1"/>
  <c r="E3478" i="1"/>
  <c r="E3475" i="1"/>
  <c r="G3474" i="1"/>
  <c r="F3474" i="1"/>
  <c r="E3473" i="1"/>
  <c r="E3472" i="1"/>
  <c r="F3470" i="1"/>
  <c r="F3469" i="1"/>
  <c r="F3468" i="1"/>
  <c r="E3467" i="1"/>
  <c r="F3465" i="1"/>
  <c r="E3465" i="1"/>
  <c r="F3464" i="1"/>
  <c r="E3464" i="1"/>
  <c r="E3463" i="1"/>
  <c r="H3461" i="1"/>
  <c r="E3461" i="1"/>
  <c r="E3460" i="1"/>
  <c r="K3458" i="1"/>
  <c r="F3458" i="1"/>
  <c r="K3457" i="1"/>
  <c r="F3457" i="1"/>
  <c r="F3456" i="1"/>
  <c r="F3455" i="1"/>
  <c r="E3454" i="1"/>
  <c r="F3452" i="1"/>
  <c r="F3450" i="1"/>
  <c r="F3448" i="1"/>
  <c r="F3447" i="1"/>
  <c r="J3446" i="1"/>
  <c r="H3446" i="1"/>
  <c r="F3446" i="1"/>
  <c r="F3445" i="1"/>
  <c r="F3444" i="1"/>
  <c r="F3443" i="1"/>
  <c r="F3441" i="1"/>
  <c r="F3440" i="1"/>
  <c r="J3439" i="1"/>
  <c r="H3439" i="1"/>
  <c r="F3439" i="1"/>
  <c r="F3438" i="1"/>
  <c r="F3437" i="1"/>
  <c r="F3436" i="1"/>
  <c r="F3434" i="1"/>
  <c r="F3433" i="1"/>
  <c r="J3432" i="1"/>
  <c r="H3432" i="1"/>
  <c r="F3432" i="1"/>
  <c r="F3431" i="1"/>
  <c r="F3430" i="1"/>
  <c r="F3429" i="1"/>
  <c r="F3427" i="1"/>
  <c r="F3426" i="1"/>
  <c r="J3425" i="1"/>
  <c r="H3425" i="1"/>
  <c r="F3425" i="1"/>
  <c r="F3424" i="1"/>
  <c r="F3423" i="1"/>
  <c r="F3422" i="1"/>
  <c r="F3420" i="1"/>
  <c r="F3419" i="1"/>
  <c r="J3418" i="1"/>
  <c r="H3418" i="1"/>
  <c r="F3418" i="1"/>
  <c r="F3417" i="1"/>
  <c r="F3416" i="1"/>
  <c r="F3415" i="1"/>
  <c r="F3413" i="1"/>
  <c r="F3412" i="1"/>
  <c r="J3411" i="1"/>
  <c r="H3411" i="1"/>
  <c r="F3411" i="1"/>
  <c r="F3410" i="1"/>
  <c r="F3409" i="1"/>
  <c r="F3408" i="1"/>
  <c r="F3406" i="1"/>
  <c r="F3405" i="1"/>
  <c r="J3404" i="1"/>
  <c r="H3404" i="1"/>
  <c r="F3404" i="1"/>
  <c r="F3403" i="1"/>
  <c r="F3402" i="1"/>
  <c r="F3401" i="1"/>
  <c r="E3399" i="1"/>
  <c r="E3396" i="1"/>
  <c r="F3395" i="1"/>
  <c r="E3394" i="1"/>
  <c r="L3386" i="1"/>
  <c r="K3386" i="1"/>
  <c r="E3386" i="1"/>
  <c r="E3380" i="1"/>
  <c r="E3379" i="1"/>
  <c r="F3377" i="1"/>
  <c r="F3376" i="1"/>
  <c r="F3375" i="1"/>
  <c r="F3374" i="1"/>
  <c r="F3371" i="1"/>
  <c r="A3371" i="1"/>
  <c r="A3370" i="1" s="1"/>
  <c r="F3369" i="1"/>
  <c r="F3367" i="1"/>
  <c r="F3365" i="1"/>
  <c r="F3364" i="1"/>
  <c r="F3362" i="1"/>
  <c r="F3360" i="1"/>
  <c r="E3360" i="1"/>
  <c r="F3359" i="1"/>
  <c r="E3359" i="1"/>
  <c r="E3358" i="1"/>
  <c r="L3357" i="1"/>
  <c r="G3355" i="1"/>
  <c r="F3355" i="1"/>
  <c r="E3354" i="1"/>
  <c r="E3353" i="1"/>
  <c r="E3350" i="1"/>
  <c r="G3349" i="1"/>
  <c r="F3349" i="1"/>
  <c r="E3348" i="1"/>
  <c r="E3347" i="1"/>
  <c r="F3345" i="1"/>
  <c r="F3344" i="1"/>
  <c r="F3343" i="1"/>
  <c r="E3342" i="1"/>
  <c r="F3340" i="1"/>
  <c r="E3340" i="1"/>
  <c r="F3339" i="1"/>
  <c r="E3339" i="1"/>
  <c r="E3338" i="1"/>
  <c r="H3336" i="1"/>
  <c r="E3336" i="1"/>
  <c r="E3335" i="1"/>
  <c r="K3333" i="1"/>
  <c r="F3333" i="1"/>
  <c r="K3332" i="1"/>
  <c r="F3332" i="1"/>
  <c r="F3331" i="1"/>
  <c r="F3330" i="1"/>
  <c r="E3329" i="1"/>
  <c r="F3327" i="1"/>
  <c r="F3325" i="1"/>
  <c r="F3323" i="1"/>
  <c r="F3322" i="1"/>
  <c r="J3321" i="1"/>
  <c r="H3321" i="1"/>
  <c r="F3321" i="1"/>
  <c r="F3320" i="1"/>
  <c r="F3319" i="1"/>
  <c r="F3318" i="1"/>
  <c r="F3316" i="1"/>
  <c r="F3315" i="1"/>
  <c r="J3314" i="1"/>
  <c r="H3314" i="1"/>
  <c r="F3314" i="1"/>
  <c r="F3313" i="1"/>
  <c r="F3312" i="1"/>
  <c r="F3311" i="1"/>
  <c r="F3309" i="1"/>
  <c r="F3308" i="1"/>
  <c r="J3307" i="1"/>
  <c r="H3307" i="1"/>
  <c r="F3307" i="1"/>
  <c r="F3306" i="1"/>
  <c r="F3305" i="1"/>
  <c r="F3304" i="1"/>
  <c r="F3302" i="1"/>
  <c r="F3301" i="1"/>
  <c r="J3300" i="1"/>
  <c r="H3300" i="1"/>
  <c r="F3300" i="1"/>
  <c r="F3299" i="1"/>
  <c r="F3298" i="1"/>
  <c r="F3297" i="1"/>
  <c r="F3295" i="1"/>
  <c r="F3294" i="1"/>
  <c r="J3293" i="1"/>
  <c r="H3293" i="1"/>
  <c r="F3293" i="1"/>
  <c r="F3292" i="1"/>
  <c r="F3291" i="1"/>
  <c r="F3290" i="1"/>
  <c r="F3288" i="1"/>
  <c r="F3287" i="1"/>
  <c r="J3286" i="1"/>
  <c r="H3286" i="1"/>
  <c r="F3286" i="1"/>
  <c r="F3285" i="1"/>
  <c r="F3284" i="1"/>
  <c r="F3283" i="1"/>
  <c r="F3281" i="1"/>
  <c r="F3280" i="1"/>
  <c r="J3279" i="1"/>
  <c r="H3279" i="1"/>
  <c r="F3279" i="1"/>
  <c r="F3278" i="1"/>
  <c r="F3277" i="1"/>
  <c r="F3276" i="1"/>
  <c r="E3274" i="1"/>
  <c r="E3271" i="1"/>
  <c r="F3270" i="1"/>
  <c r="E3269" i="1"/>
  <c r="L3261" i="1"/>
  <c r="K3261" i="1"/>
  <c r="E3261" i="1"/>
  <c r="E3255" i="1"/>
  <c r="E3254" i="1"/>
  <c r="F3252" i="1"/>
  <c r="F3251" i="1"/>
  <c r="F3250" i="1"/>
  <c r="F3249" i="1"/>
  <c r="F3246" i="1"/>
  <c r="A3246" i="1"/>
  <c r="A3245" i="1" s="1"/>
  <c r="F3244" i="1"/>
  <c r="F3242" i="1"/>
  <c r="F3240" i="1"/>
  <c r="F3239" i="1"/>
  <c r="F3237" i="1"/>
  <c r="F3235" i="1"/>
  <c r="E3235" i="1"/>
  <c r="F3234" i="1"/>
  <c r="E3234" i="1"/>
  <c r="E3233" i="1"/>
  <c r="L3232" i="1"/>
  <c r="G3230" i="1"/>
  <c r="F3230" i="1"/>
  <c r="E3229" i="1"/>
  <c r="E3228" i="1"/>
  <c r="E3225" i="1"/>
  <c r="G3224" i="1"/>
  <c r="F3224" i="1"/>
  <c r="E3223" i="1"/>
  <c r="E3222" i="1"/>
  <c r="F3220" i="1"/>
  <c r="F3219" i="1"/>
  <c r="F3218" i="1"/>
  <c r="E3217" i="1"/>
  <c r="F3215" i="1"/>
  <c r="E3215" i="1"/>
  <c r="F3214" i="1"/>
  <c r="E3214" i="1"/>
  <c r="E3213" i="1"/>
  <c r="H3211" i="1"/>
  <c r="E3211" i="1"/>
  <c r="E3210" i="1"/>
  <c r="K3208" i="1"/>
  <c r="F3208" i="1"/>
  <c r="K3207" i="1"/>
  <c r="F3207" i="1"/>
  <c r="F3206" i="1"/>
  <c r="F3205" i="1"/>
  <c r="E3204" i="1"/>
  <c r="F3202" i="1"/>
  <c r="F3200" i="1"/>
  <c r="F3198" i="1"/>
  <c r="F3197" i="1"/>
  <c r="J3196" i="1"/>
  <c r="H3196" i="1"/>
  <c r="F3196" i="1"/>
  <c r="F3195" i="1"/>
  <c r="F3194" i="1"/>
  <c r="F3193" i="1"/>
  <c r="F3191" i="1"/>
  <c r="F3190" i="1"/>
  <c r="J3189" i="1"/>
  <c r="H3189" i="1"/>
  <c r="F3189" i="1"/>
  <c r="F3188" i="1"/>
  <c r="F3187" i="1"/>
  <c r="F3186" i="1"/>
  <c r="F3184" i="1"/>
  <c r="F3183" i="1"/>
  <c r="J3182" i="1"/>
  <c r="H3182" i="1"/>
  <c r="F3182" i="1"/>
  <c r="F3181" i="1"/>
  <c r="F3180" i="1"/>
  <c r="F3179" i="1"/>
  <c r="F3177" i="1"/>
  <c r="F3176" i="1"/>
  <c r="J3175" i="1"/>
  <c r="H3175" i="1"/>
  <c r="F3175" i="1"/>
  <c r="F3174" i="1"/>
  <c r="F3173" i="1"/>
  <c r="F3172" i="1"/>
  <c r="F3170" i="1"/>
  <c r="F3169" i="1"/>
  <c r="J3168" i="1"/>
  <c r="H3168" i="1"/>
  <c r="F3168" i="1"/>
  <c r="F3167" i="1"/>
  <c r="F3166" i="1"/>
  <c r="F3165" i="1"/>
  <c r="F3163" i="1"/>
  <c r="F3162" i="1"/>
  <c r="J3161" i="1"/>
  <c r="H3161" i="1"/>
  <c r="F3161" i="1"/>
  <c r="F3160" i="1"/>
  <c r="F3159" i="1"/>
  <c r="F3158" i="1"/>
  <c r="F3156" i="1"/>
  <c r="F3155" i="1"/>
  <c r="J3154" i="1"/>
  <c r="H3154" i="1"/>
  <c r="F3154" i="1"/>
  <c r="F3153" i="1"/>
  <c r="F3152" i="1"/>
  <c r="F3151" i="1"/>
  <c r="E3149" i="1"/>
  <c r="E3146" i="1"/>
  <c r="F3145" i="1"/>
  <c r="E3144" i="1"/>
  <c r="L3136" i="1"/>
  <c r="K3136" i="1"/>
  <c r="E3136" i="1"/>
  <c r="E3130" i="1"/>
  <c r="E3129" i="1"/>
  <c r="F3127" i="1"/>
  <c r="F3126" i="1"/>
  <c r="F3125" i="1"/>
  <c r="F3124" i="1"/>
  <c r="F3121" i="1"/>
  <c r="A3121" i="1"/>
  <c r="A3120" i="1" s="1"/>
  <c r="F3119" i="1"/>
  <c r="F3117" i="1"/>
  <c r="F3115" i="1"/>
  <c r="F3114" i="1"/>
  <c r="F3112" i="1"/>
  <c r="F3110" i="1"/>
  <c r="E3110" i="1"/>
  <c r="F3109" i="1"/>
  <c r="E3109" i="1"/>
  <c r="E3108" i="1"/>
  <c r="L3107" i="1"/>
  <c r="G3105" i="1"/>
  <c r="F3105" i="1"/>
  <c r="E3104" i="1"/>
  <c r="E3103" i="1"/>
  <c r="E3100" i="1"/>
  <c r="G3099" i="1"/>
  <c r="F3099" i="1"/>
  <c r="E3098" i="1"/>
  <c r="E3097" i="1"/>
  <c r="F3095" i="1"/>
  <c r="F3094" i="1"/>
  <c r="F3093" i="1"/>
  <c r="E3092" i="1"/>
  <c r="F3090" i="1"/>
  <c r="E3090" i="1"/>
  <c r="F3089" i="1"/>
  <c r="E3089" i="1"/>
  <c r="E3088" i="1"/>
  <c r="H3086" i="1"/>
  <c r="E3086" i="1"/>
  <c r="E3085" i="1"/>
  <c r="K3083" i="1"/>
  <c r="F3083" i="1"/>
  <c r="K3082" i="1"/>
  <c r="F3082" i="1"/>
  <c r="F3081" i="1"/>
  <c r="F3080" i="1"/>
  <c r="E3079" i="1"/>
  <c r="F3077" i="1"/>
  <c r="F3075" i="1"/>
  <c r="F3073" i="1"/>
  <c r="F3072" i="1"/>
  <c r="J3071" i="1"/>
  <c r="H3071" i="1"/>
  <c r="F3071" i="1"/>
  <c r="F3070" i="1"/>
  <c r="F3069" i="1"/>
  <c r="F3068" i="1"/>
  <c r="F3066" i="1"/>
  <c r="F3065" i="1"/>
  <c r="J3064" i="1"/>
  <c r="H3064" i="1"/>
  <c r="F3064" i="1"/>
  <c r="F3063" i="1"/>
  <c r="F3062" i="1"/>
  <c r="F3061" i="1"/>
  <c r="F3059" i="1"/>
  <c r="F3058" i="1"/>
  <c r="J3057" i="1"/>
  <c r="H3057" i="1"/>
  <c r="F3057" i="1"/>
  <c r="F3056" i="1"/>
  <c r="F3055" i="1"/>
  <c r="F3054" i="1"/>
  <c r="F3052" i="1"/>
  <c r="F3051" i="1"/>
  <c r="J3050" i="1"/>
  <c r="H3050" i="1"/>
  <c r="F3050" i="1"/>
  <c r="F3049" i="1"/>
  <c r="F3048" i="1"/>
  <c r="F3047" i="1"/>
  <c r="F3045" i="1"/>
  <c r="F3044" i="1"/>
  <c r="J3043" i="1"/>
  <c r="H3043" i="1"/>
  <c r="F3043" i="1"/>
  <c r="F3042" i="1"/>
  <c r="F3041" i="1"/>
  <c r="F3040" i="1"/>
  <c r="F3038" i="1"/>
  <c r="F3037" i="1"/>
  <c r="J3036" i="1"/>
  <c r="H3036" i="1"/>
  <c r="F3036" i="1"/>
  <c r="F3035" i="1"/>
  <c r="F3034" i="1"/>
  <c r="F3033" i="1"/>
  <c r="F3031" i="1"/>
  <c r="F3030" i="1"/>
  <c r="J3029" i="1"/>
  <c r="H3029" i="1"/>
  <c r="F3029" i="1"/>
  <c r="F3028" i="1"/>
  <c r="F3027" i="1"/>
  <c r="F3026" i="1"/>
  <c r="E3024" i="1"/>
  <c r="E3021" i="1"/>
  <c r="F3020" i="1"/>
  <c r="E3019" i="1"/>
  <c r="L3011" i="1"/>
  <c r="K3011" i="1"/>
  <c r="E3011" i="1"/>
  <c r="E3005" i="1"/>
  <c r="E3004" i="1"/>
  <c r="F3002" i="1"/>
  <c r="F3001" i="1"/>
  <c r="F3000" i="1"/>
  <c r="F2999" i="1"/>
  <c r="F2996" i="1"/>
  <c r="A2996" i="1"/>
  <c r="A2995" i="1" s="1"/>
  <c r="F2994" i="1"/>
  <c r="F2992" i="1"/>
  <c r="F2990" i="1"/>
  <c r="F2989" i="1"/>
  <c r="F2987" i="1"/>
  <c r="F2985" i="1"/>
  <c r="E2985" i="1"/>
  <c r="F2984" i="1"/>
  <c r="E2984" i="1"/>
  <c r="E2983" i="1"/>
  <c r="L2982" i="1"/>
  <c r="G2980" i="1"/>
  <c r="F2980" i="1"/>
  <c r="E2979" i="1"/>
  <c r="E2978" i="1"/>
  <c r="E2975" i="1"/>
  <c r="G2974" i="1"/>
  <c r="F2974" i="1"/>
  <c r="E2973" i="1"/>
  <c r="E2972" i="1"/>
  <c r="F2970" i="1"/>
  <c r="F2969" i="1"/>
  <c r="F2968" i="1"/>
  <c r="E2967" i="1"/>
  <c r="F2965" i="1"/>
  <c r="E2965" i="1"/>
  <c r="F2964" i="1"/>
  <c r="E2964" i="1"/>
  <c r="E2963" i="1"/>
  <c r="H2961" i="1"/>
  <c r="E2961" i="1"/>
  <c r="E2960" i="1"/>
  <c r="K2958" i="1"/>
  <c r="F2958" i="1"/>
  <c r="K2957" i="1"/>
  <c r="F2957" i="1"/>
  <c r="F2956" i="1"/>
  <c r="F2955" i="1"/>
  <c r="E2954" i="1"/>
  <c r="F2952" i="1"/>
  <c r="F2950" i="1"/>
  <c r="F2948" i="1"/>
  <c r="F2947" i="1"/>
  <c r="J2946" i="1"/>
  <c r="H2946" i="1"/>
  <c r="F2946" i="1"/>
  <c r="F2945" i="1"/>
  <c r="F2944" i="1"/>
  <c r="F2943" i="1"/>
  <c r="F2941" i="1"/>
  <c r="F2940" i="1"/>
  <c r="J2939" i="1"/>
  <c r="H2939" i="1"/>
  <c r="F2939" i="1"/>
  <c r="F2938" i="1"/>
  <c r="F2937" i="1"/>
  <c r="F2936" i="1"/>
  <c r="F2934" i="1"/>
  <c r="F2933" i="1"/>
  <c r="J2932" i="1"/>
  <c r="H2932" i="1"/>
  <c r="F2932" i="1"/>
  <c r="F2931" i="1"/>
  <c r="F2930" i="1"/>
  <c r="F2929" i="1"/>
  <c r="F2927" i="1"/>
  <c r="F2926" i="1"/>
  <c r="J2925" i="1"/>
  <c r="H2925" i="1"/>
  <c r="F2925" i="1"/>
  <c r="F2924" i="1"/>
  <c r="F2923" i="1"/>
  <c r="F2922" i="1"/>
  <c r="F2920" i="1"/>
  <c r="F2919" i="1"/>
  <c r="J2918" i="1"/>
  <c r="H2918" i="1"/>
  <c r="F2918" i="1"/>
  <c r="F2917" i="1"/>
  <c r="F2916" i="1"/>
  <c r="F2915" i="1"/>
  <c r="F2913" i="1"/>
  <c r="F2912" i="1"/>
  <c r="J2911" i="1"/>
  <c r="H2911" i="1"/>
  <c r="F2911" i="1"/>
  <c r="F2910" i="1"/>
  <c r="F2909" i="1"/>
  <c r="F2908" i="1"/>
  <c r="F2906" i="1"/>
  <c r="F2905" i="1"/>
  <c r="J2904" i="1"/>
  <c r="H2904" i="1"/>
  <c r="F2904" i="1"/>
  <c r="F2903" i="1"/>
  <c r="F2902" i="1"/>
  <c r="F2901" i="1"/>
  <c r="E2899" i="1"/>
  <c r="E2896" i="1"/>
  <c r="F2895" i="1"/>
  <c r="E2894" i="1"/>
  <c r="L2886" i="1"/>
  <c r="K2886" i="1"/>
  <c r="E2886" i="1"/>
  <c r="E2880" i="1"/>
  <c r="E2879" i="1"/>
  <c r="F2877" i="1"/>
  <c r="F2876" i="1"/>
  <c r="F2875" i="1"/>
  <c r="F2874" i="1"/>
  <c r="F2871" i="1"/>
  <c r="A2871" i="1"/>
  <c r="A2870" i="1" s="1"/>
  <c r="F2869" i="1"/>
  <c r="F2867" i="1"/>
  <c r="F2865" i="1"/>
  <c r="F2864" i="1"/>
  <c r="F2862" i="1"/>
  <c r="F2860" i="1"/>
  <c r="E2860" i="1"/>
  <c r="F2859" i="1"/>
  <c r="E2859" i="1"/>
  <c r="E2858" i="1"/>
  <c r="L2857" i="1"/>
  <c r="G2855" i="1"/>
  <c r="F2855" i="1"/>
  <c r="E2854" i="1"/>
  <c r="E2853" i="1"/>
  <c r="E2850" i="1"/>
  <c r="G2849" i="1"/>
  <c r="F2849" i="1"/>
  <c r="E2848" i="1"/>
  <c r="E2847" i="1"/>
  <c r="F2845" i="1"/>
  <c r="F2844" i="1"/>
  <c r="F2843" i="1"/>
  <c r="E2842" i="1"/>
  <c r="F2840" i="1"/>
  <c r="E2840" i="1"/>
  <c r="F2839" i="1"/>
  <c r="E2839" i="1"/>
  <c r="E2838" i="1"/>
  <c r="H2836" i="1"/>
  <c r="E2836" i="1"/>
  <c r="E2835" i="1"/>
  <c r="K2833" i="1"/>
  <c r="F2833" i="1"/>
  <c r="K2832" i="1"/>
  <c r="F2832" i="1"/>
  <c r="F2831" i="1"/>
  <c r="F2830" i="1"/>
  <c r="E2829" i="1"/>
  <c r="F2827" i="1"/>
  <c r="F2825" i="1"/>
  <c r="F2823" i="1"/>
  <c r="F2822" i="1"/>
  <c r="J2821" i="1"/>
  <c r="H2821" i="1"/>
  <c r="F2821" i="1"/>
  <c r="F2820" i="1"/>
  <c r="F2819" i="1"/>
  <c r="F2818" i="1"/>
  <c r="F2816" i="1"/>
  <c r="F2815" i="1"/>
  <c r="J2814" i="1"/>
  <c r="H2814" i="1"/>
  <c r="F2814" i="1"/>
  <c r="F2813" i="1"/>
  <c r="F2812" i="1"/>
  <c r="F2811" i="1"/>
  <c r="F2809" i="1"/>
  <c r="F2808" i="1"/>
  <c r="J2807" i="1"/>
  <c r="H2807" i="1"/>
  <c r="F2807" i="1"/>
  <c r="F2806" i="1"/>
  <c r="F2805" i="1"/>
  <c r="F2804" i="1"/>
  <c r="F2802" i="1"/>
  <c r="F2801" i="1"/>
  <c r="J2800" i="1"/>
  <c r="H2800" i="1"/>
  <c r="F2800" i="1"/>
  <c r="F2799" i="1"/>
  <c r="F2798" i="1"/>
  <c r="F2797" i="1"/>
  <c r="F2795" i="1"/>
  <c r="F2794" i="1"/>
  <c r="J2793" i="1"/>
  <c r="H2793" i="1"/>
  <c r="F2793" i="1"/>
  <c r="F2792" i="1"/>
  <c r="F2791" i="1"/>
  <c r="F2790" i="1"/>
  <c r="F2788" i="1"/>
  <c r="F2787" i="1"/>
  <c r="J2786" i="1"/>
  <c r="H2786" i="1"/>
  <c r="F2786" i="1"/>
  <c r="F2785" i="1"/>
  <c r="F2784" i="1"/>
  <c r="F2783" i="1"/>
  <c r="F2781" i="1"/>
  <c r="F2780" i="1"/>
  <c r="J2779" i="1"/>
  <c r="H2779" i="1"/>
  <c r="F2779" i="1"/>
  <c r="F2778" i="1"/>
  <c r="F2777" i="1"/>
  <c r="F2776" i="1"/>
  <c r="E2774" i="1"/>
  <c r="E2771" i="1"/>
  <c r="F2770" i="1"/>
  <c r="E2769" i="1"/>
  <c r="L2761" i="1"/>
  <c r="K2761" i="1"/>
  <c r="E2761" i="1"/>
  <c r="E2755" i="1"/>
  <c r="E2754" i="1"/>
  <c r="F2752" i="1"/>
  <c r="F2751" i="1"/>
  <c r="F2750" i="1"/>
  <c r="F2749" i="1"/>
  <c r="F2746" i="1"/>
  <c r="A2746" i="1"/>
  <c r="A2745" i="1" s="1"/>
  <c r="F2744" i="1"/>
  <c r="F2742" i="1"/>
  <c r="F2740" i="1"/>
  <c r="F2739" i="1"/>
  <c r="F2737" i="1"/>
  <c r="F2735" i="1"/>
  <c r="E2735" i="1"/>
  <c r="F2734" i="1"/>
  <c r="E2734" i="1"/>
  <c r="E2733" i="1"/>
  <c r="L2732" i="1"/>
  <c r="G2730" i="1"/>
  <c r="F2730" i="1"/>
  <c r="E2729" i="1"/>
  <c r="E2728" i="1"/>
  <c r="E2725" i="1"/>
  <c r="G2724" i="1"/>
  <c r="F2724" i="1"/>
  <c r="E2723" i="1"/>
  <c r="E2722" i="1"/>
  <c r="F2720" i="1"/>
  <c r="F2719" i="1"/>
  <c r="F2718" i="1"/>
  <c r="E2717" i="1"/>
  <c r="F2715" i="1"/>
  <c r="E2715" i="1"/>
  <c r="F2714" i="1"/>
  <c r="E2714" i="1"/>
  <c r="E2713" i="1"/>
  <c r="H2711" i="1"/>
  <c r="E2711" i="1"/>
  <c r="E2710" i="1"/>
  <c r="K2708" i="1"/>
  <c r="F2708" i="1"/>
  <c r="K2707" i="1"/>
  <c r="F2707" i="1"/>
  <c r="F2706" i="1"/>
  <c r="F2705" i="1"/>
  <c r="E2704" i="1"/>
  <c r="F2702" i="1"/>
  <c r="F2700" i="1"/>
  <c r="F2698" i="1"/>
  <c r="F2697" i="1"/>
  <c r="J2696" i="1"/>
  <c r="H2696" i="1"/>
  <c r="F2696" i="1"/>
  <c r="F2695" i="1"/>
  <c r="F2694" i="1"/>
  <c r="F2693" i="1"/>
  <c r="F2691" i="1"/>
  <c r="F2690" i="1"/>
  <c r="J2689" i="1"/>
  <c r="H2689" i="1"/>
  <c r="F2689" i="1"/>
  <c r="F2688" i="1"/>
  <c r="F2687" i="1"/>
  <c r="F2686" i="1"/>
  <c r="F2684" i="1"/>
  <c r="F2683" i="1"/>
  <c r="J2682" i="1"/>
  <c r="H2682" i="1"/>
  <c r="F2682" i="1"/>
  <c r="F2681" i="1"/>
  <c r="F2680" i="1"/>
  <c r="F2679" i="1"/>
  <c r="F2677" i="1"/>
  <c r="F2676" i="1"/>
  <c r="J2675" i="1"/>
  <c r="H2675" i="1"/>
  <c r="F2675" i="1"/>
  <c r="F2674" i="1"/>
  <c r="F2673" i="1"/>
  <c r="F2672" i="1"/>
  <c r="F2670" i="1"/>
  <c r="F2669" i="1"/>
  <c r="J2668" i="1"/>
  <c r="H2668" i="1"/>
  <c r="F2668" i="1"/>
  <c r="F2667" i="1"/>
  <c r="F2666" i="1"/>
  <c r="F2665" i="1"/>
  <c r="F2663" i="1"/>
  <c r="F2662" i="1"/>
  <c r="J2661" i="1"/>
  <c r="H2661" i="1"/>
  <c r="F2661" i="1"/>
  <c r="F2660" i="1"/>
  <c r="F2659" i="1"/>
  <c r="F2658" i="1"/>
  <c r="F2656" i="1"/>
  <c r="F2655" i="1"/>
  <c r="J2654" i="1"/>
  <c r="H2654" i="1"/>
  <c r="F2654" i="1"/>
  <c r="F2653" i="1"/>
  <c r="F2652" i="1"/>
  <c r="F2651" i="1"/>
  <c r="E2649" i="1"/>
  <c r="E2646" i="1"/>
  <c r="F2645" i="1"/>
  <c r="E2644" i="1"/>
  <c r="L2636" i="1"/>
  <c r="K2636" i="1"/>
  <c r="E2636" i="1"/>
  <c r="E2630" i="1"/>
  <c r="E2629" i="1"/>
  <c r="F2627" i="1"/>
  <c r="F2626" i="1"/>
  <c r="F2625" i="1"/>
  <c r="F2624" i="1"/>
  <c r="F2621" i="1"/>
  <c r="A2621" i="1"/>
  <c r="A2620" i="1" s="1"/>
  <c r="F2619" i="1"/>
  <c r="F2617" i="1"/>
  <c r="F2615" i="1"/>
  <c r="F2614" i="1"/>
  <c r="F2612" i="1"/>
  <c r="F2610" i="1"/>
  <c r="E2610" i="1"/>
  <c r="F2609" i="1"/>
  <c r="E2609" i="1"/>
  <c r="E2608" i="1"/>
  <c r="L2607" i="1"/>
  <c r="G2605" i="1"/>
  <c r="F2605" i="1"/>
  <c r="E2604" i="1"/>
  <c r="E2603" i="1"/>
  <c r="E2600" i="1"/>
  <c r="G2599" i="1"/>
  <c r="F2599" i="1"/>
  <c r="E2598" i="1"/>
  <c r="E2597" i="1"/>
  <c r="F2595" i="1"/>
  <c r="F2594" i="1"/>
  <c r="F2593" i="1"/>
  <c r="E2592" i="1"/>
  <c r="F2590" i="1"/>
  <c r="E2590" i="1"/>
  <c r="F2589" i="1"/>
  <c r="E2589" i="1"/>
  <c r="E2588" i="1"/>
  <c r="H2586" i="1"/>
  <c r="E2586" i="1"/>
  <c r="E2585" i="1"/>
  <c r="K2583" i="1"/>
  <c r="F2583" i="1"/>
  <c r="K2582" i="1"/>
  <c r="F2582" i="1"/>
  <c r="F2581" i="1"/>
  <c r="F2580" i="1"/>
  <c r="E2579" i="1"/>
  <c r="F2577" i="1"/>
  <c r="F2575" i="1"/>
  <c r="F2573" i="1"/>
  <c r="F2572" i="1"/>
  <c r="J2571" i="1"/>
  <c r="H2571" i="1"/>
  <c r="F2571" i="1"/>
  <c r="F2570" i="1"/>
  <c r="F2569" i="1"/>
  <c r="F2568" i="1"/>
  <c r="F2566" i="1"/>
  <c r="F2565" i="1"/>
  <c r="J2564" i="1"/>
  <c r="H2564" i="1"/>
  <c r="F2564" i="1"/>
  <c r="F2563" i="1"/>
  <c r="F2562" i="1"/>
  <c r="F2561" i="1"/>
  <c r="F2559" i="1"/>
  <c r="F2558" i="1"/>
  <c r="J2557" i="1"/>
  <c r="H2557" i="1"/>
  <c r="F2557" i="1"/>
  <c r="F2556" i="1"/>
  <c r="F2555" i="1"/>
  <c r="F2554" i="1"/>
  <c r="F2552" i="1"/>
  <c r="F2551" i="1"/>
  <c r="J2550" i="1"/>
  <c r="H2550" i="1"/>
  <c r="F2550" i="1"/>
  <c r="F2549" i="1"/>
  <c r="F2548" i="1"/>
  <c r="F2547" i="1"/>
  <c r="F2545" i="1"/>
  <c r="F2544" i="1"/>
  <c r="J2543" i="1"/>
  <c r="H2543" i="1"/>
  <c r="F2543" i="1"/>
  <c r="F2542" i="1"/>
  <c r="F2541" i="1"/>
  <c r="F2540" i="1"/>
  <c r="F2538" i="1"/>
  <c r="F2537" i="1"/>
  <c r="J2536" i="1"/>
  <c r="H2536" i="1"/>
  <c r="F2536" i="1"/>
  <c r="F2535" i="1"/>
  <c r="F2534" i="1"/>
  <c r="F2533" i="1"/>
  <c r="F2531" i="1"/>
  <c r="F2530" i="1"/>
  <c r="J2529" i="1"/>
  <c r="H2529" i="1"/>
  <c r="F2529" i="1"/>
  <c r="F2528" i="1"/>
  <c r="F2527" i="1"/>
  <c r="F2526" i="1"/>
  <c r="E2524" i="1"/>
  <c r="E2521" i="1"/>
  <c r="F2520" i="1"/>
  <c r="E2519" i="1"/>
  <c r="L2511" i="1"/>
  <c r="K2511" i="1"/>
  <c r="E2511" i="1"/>
  <c r="E2505" i="1"/>
  <c r="E2504" i="1"/>
  <c r="F2502" i="1"/>
  <c r="F2501" i="1"/>
  <c r="F2500" i="1"/>
  <c r="F2499" i="1"/>
  <c r="F2496" i="1"/>
  <c r="A2496" i="1"/>
  <c r="A2495" i="1" s="1"/>
  <c r="F2494" i="1"/>
  <c r="F2492" i="1"/>
  <c r="F2490" i="1"/>
  <c r="F2489" i="1"/>
  <c r="F2487" i="1"/>
  <c r="F2485" i="1"/>
  <c r="E2485" i="1"/>
  <c r="F2484" i="1"/>
  <c r="E2484" i="1"/>
  <c r="E2483" i="1"/>
  <c r="L2482" i="1"/>
  <c r="G2480" i="1"/>
  <c r="F2480" i="1"/>
  <c r="E2479" i="1"/>
  <c r="E2478" i="1"/>
  <c r="E2475" i="1"/>
  <c r="G2474" i="1"/>
  <c r="F2474" i="1"/>
  <c r="E2473" i="1"/>
  <c r="E2472" i="1"/>
  <c r="F2470" i="1"/>
  <c r="F2469" i="1"/>
  <c r="F2468" i="1"/>
  <c r="E2467" i="1"/>
  <c r="F2465" i="1"/>
  <c r="E2465" i="1"/>
  <c r="F2464" i="1"/>
  <c r="E2464" i="1"/>
  <c r="E2463" i="1"/>
  <c r="H2461" i="1"/>
  <c r="E2461" i="1"/>
  <c r="E2460" i="1"/>
  <c r="K2458" i="1"/>
  <c r="F2458" i="1"/>
  <c r="K2457" i="1"/>
  <c r="F2457" i="1"/>
  <c r="F2456" i="1"/>
  <c r="F2455" i="1"/>
  <c r="E2454" i="1"/>
  <c r="F2452" i="1"/>
  <c r="F2450" i="1"/>
  <c r="F2448" i="1"/>
  <c r="F2447" i="1"/>
  <c r="J2446" i="1"/>
  <c r="H2446" i="1"/>
  <c r="F2446" i="1"/>
  <c r="F2445" i="1"/>
  <c r="F2444" i="1"/>
  <c r="F2443" i="1"/>
  <c r="F2441" i="1"/>
  <c r="F2440" i="1"/>
  <c r="J2439" i="1"/>
  <c r="H2439" i="1"/>
  <c r="F2439" i="1"/>
  <c r="F2438" i="1"/>
  <c r="F2437" i="1"/>
  <c r="F2436" i="1"/>
  <c r="F2434" i="1"/>
  <c r="F2433" i="1"/>
  <c r="J2432" i="1"/>
  <c r="H2432" i="1"/>
  <c r="F2432" i="1"/>
  <c r="F2431" i="1"/>
  <c r="F2430" i="1"/>
  <c r="F2429" i="1"/>
  <c r="F2427" i="1"/>
  <c r="F2426" i="1"/>
  <c r="J2425" i="1"/>
  <c r="H2425" i="1"/>
  <c r="F2425" i="1"/>
  <c r="F2424" i="1"/>
  <c r="F2423" i="1"/>
  <c r="F2422" i="1"/>
  <c r="F2420" i="1"/>
  <c r="F2419" i="1"/>
  <c r="J2418" i="1"/>
  <c r="H2418" i="1"/>
  <c r="F2418" i="1"/>
  <c r="F2417" i="1"/>
  <c r="F2416" i="1"/>
  <c r="F2415" i="1"/>
  <c r="F2413" i="1"/>
  <c r="F2412" i="1"/>
  <c r="J2411" i="1"/>
  <c r="H2411" i="1"/>
  <c r="F2411" i="1"/>
  <c r="F2410" i="1"/>
  <c r="F2409" i="1"/>
  <c r="F2408" i="1"/>
  <c r="F2406" i="1"/>
  <c r="F2405" i="1"/>
  <c r="J2404" i="1"/>
  <c r="H2404" i="1"/>
  <c r="F2404" i="1"/>
  <c r="F2403" i="1"/>
  <c r="F2402" i="1"/>
  <c r="F2401" i="1"/>
  <c r="E2399" i="1"/>
  <c r="E2396" i="1"/>
  <c r="F2395" i="1"/>
  <c r="E2394" i="1"/>
  <c r="L2386" i="1"/>
  <c r="K2386" i="1"/>
  <c r="E2386" i="1"/>
  <c r="E2380" i="1"/>
  <c r="E2379" i="1"/>
  <c r="F2377" i="1"/>
  <c r="F2376" i="1"/>
  <c r="F2375" i="1"/>
  <c r="F2374" i="1"/>
  <c r="F2371" i="1"/>
  <c r="A2371" i="1"/>
  <c r="A2370" i="1" s="1"/>
  <c r="F2369" i="1"/>
  <c r="F2367" i="1"/>
  <c r="F2365" i="1"/>
  <c r="F2364" i="1"/>
  <c r="F2362" i="1"/>
  <c r="F2360" i="1"/>
  <c r="E2360" i="1"/>
  <c r="F2359" i="1"/>
  <c r="E2359" i="1"/>
  <c r="E2358" i="1"/>
  <c r="L2357" i="1"/>
  <c r="G2355" i="1"/>
  <c r="F2355" i="1"/>
  <c r="E2354" i="1"/>
  <c r="E2353" i="1"/>
  <c r="E2350" i="1"/>
  <c r="G2349" i="1"/>
  <c r="F2349" i="1"/>
  <c r="E2348" i="1"/>
  <c r="E2347" i="1"/>
  <c r="F2345" i="1"/>
  <c r="F2344" i="1"/>
  <c r="F2343" i="1"/>
  <c r="E2342" i="1"/>
  <c r="F2340" i="1"/>
  <c r="E2340" i="1"/>
  <c r="F2339" i="1"/>
  <c r="E2339" i="1"/>
  <c r="E2338" i="1"/>
  <c r="H2336" i="1"/>
  <c r="E2336" i="1"/>
  <c r="E2335" i="1"/>
  <c r="K2333" i="1"/>
  <c r="F2333" i="1"/>
  <c r="K2332" i="1"/>
  <c r="F2332" i="1"/>
  <c r="F2331" i="1"/>
  <c r="F2330" i="1"/>
  <c r="E2329" i="1"/>
  <c r="F2327" i="1"/>
  <c r="F2325" i="1"/>
  <c r="F2323" i="1"/>
  <c r="F2322" i="1"/>
  <c r="J2321" i="1"/>
  <c r="H2321" i="1"/>
  <c r="F2321" i="1"/>
  <c r="F2320" i="1"/>
  <c r="F2319" i="1"/>
  <c r="F2318" i="1"/>
  <c r="F2316" i="1"/>
  <c r="F2315" i="1"/>
  <c r="J2314" i="1"/>
  <c r="H2314" i="1"/>
  <c r="F2314" i="1"/>
  <c r="F2313" i="1"/>
  <c r="F2312" i="1"/>
  <c r="F2311" i="1"/>
  <c r="F2309" i="1"/>
  <c r="F2308" i="1"/>
  <c r="J2307" i="1"/>
  <c r="H2307" i="1"/>
  <c r="F2307" i="1"/>
  <c r="F2306" i="1"/>
  <c r="F2305" i="1"/>
  <c r="F2304" i="1"/>
  <c r="F2302" i="1"/>
  <c r="F2301" i="1"/>
  <c r="J2300" i="1"/>
  <c r="H2300" i="1"/>
  <c r="F2300" i="1"/>
  <c r="F2299" i="1"/>
  <c r="F2298" i="1"/>
  <c r="F2297" i="1"/>
  <c r="F2295" i="1"/>
  <c r="F2294" i="1"/>
  <c r="J2293" i="1"/>
  <c r="H2293" i="1"/>
  <c r="F2293" i="1"/>
  <c r="F2292" i="1"/>
  <c r="F2291" i="1"/>
  <c r="F2290" i="1"/>
  <c r="F2288" i="1"/>
  <c r="F2287" i="1"/>
  <c r="J2286" i="1"/>
  <c r="H2286" i="1"/>
  <c r="F2286" i="1"/>
  <c r="F2285" i="1"/>
  <c r="F2284" i="1"/>
  <c r="F2283" i="1"/>
  <c r="F2281" i="1"/>
  <c r="F2280" i="1"/>
  <c r="J2279" i="1"/>
  <c r="H2279" i="1"/>
  <c r="F2279" i="1"/>
  <c r="F2278" i="1"/>
  <c r="F2277" i="1"/>
  <c r="F2276" i="1"/>
  <c r="E2274" i="1"/>
  <c r="E2271" i="1"/>
  <c r="F2270" i="1"/>
  <c r="E2269" i="1"/>
  <c r="L2261" i="1"/>
  <c r="K2261" i="1"/>
  <c r="E2261" i="1"/>
  <c r="E2255" i="1"/>
  <c r="E2254" i="1"/>
  <c r="F2252" i="1"/>
  <c r="F2251" i="1"/>
  <c r="F2250" i="1"/>
  <c r="F2249" i="1"/>
  <c r="F2246" i="1"/>
  <c r="A2246" i="1"/>
  <c r="A2245" i="1" s="1"/>
  <c r="F2244" i="1"/>
  <c r="F2242" i="1"/>
  <c r="F2240" i="1"/>
  <c r="F2239" i="1"/>
  <c r="F2237" i="1"/>
  <c r="F2235" i="1"/>
  <c r="E2235" i="1"/>
  <c r="F2234" i="1"/>
  <c r="E2234" i="1"/>
  <c r="E2233" i="1"/>
  <c r="L2232" i="1"/>
  <c r="G2230" i="1"/>
  <c r="F2230" i="1"/>
  <c r="E2229" i="1"/>
  <c r="E2228" i="1"/>
  <c r="E2225" i="1"/>
  <c r="G2224" i="1"/>
  <c r="F2224" i="1"/>
  <c r="E2223" i="1"/>
  <c r="E2222" i="1"/>
  <c r="F2220" i="1"/>
  <c r="F2219" i="1"/>
  <c r="F2218" i="1"/>
  <c r="E2217" i="1"/>
  <c r="F2215" i="1"/>
  <c r="E2215" i="1"/>
  <c r="F2214" i="1"/>
  <c r="E2214" i="1"/>
  <c r="E2213" i="1"/>
  <c r="H2211" i="1"/>
  <c r="E2211" i="1"/>
  <c r="E2210" i="1"/>
  <c r="K2208" i="1"/>
  <c r="F2208" i="1"/>
  <c r="K2207" i="1"/>
  <c r="F2207" i="1"/>
  <c r="F2206" i="1"/>
  <c r="F2205" i="1"/>
  <c r="E2204" i="1"/>
  <c r="F2202" i="1"/>
  <c r="F2200" i="1"/>
  <c r="F2198" i="1"/>
  <c r="F2197" i="1"/>
  <c r="J2196" i="1"/>
  <c r="H2196" i="1"/>
  <c r="F2196" i="1"/>
  <c r="F2195" i="1"/>
  <c r="F2194" i="1"/>
  <c r="F2193" i="1"/>
  <c r="F2191" i="1"/>
  <c r="F2190" i="1"/>
  <c r="J2189" i="1"/>
  <c r="H2189" i="1"/>
  <c r="F2189" i="1"/>
  <c r="F2188" i="1"/>
  <c r="F2187" i="1"/>
  <c r="F2186" i="1"/>
  <c r="F2184" i="1"/>
  <c r="F2183" i="1"/>
  <c r="J2182" i="1"/>
  <c r="H2182" i="1"/>
  <c r="F2182" i="1"/>
  <c r="F2181" i="1"/>
  <c r="F2180" i="1"/>
  <c r="F2179" i="1"/>
  <c r="F2177" i="1"/>
  <c r="F2176" i="1"/>
  <c r="J2175" i="1"/>
  <c r="H2175" i="1"/>
  <c r="F2175" i="1"/>
  <c r="F2174" i="1"/>
  <c r="F2173" i="1"/>
  <c r="F2172" i="1"/>
  <c r="F2170" i="1"/>
  <c r="F2169" i="1"/>
  <c r="J2168" i="1"/>
  <c r="H2168" i="1"/>
  <c r="F2168" i="1"/>
  <c r="F2167" i="1"/>
  <c r="F2166" i="1"/>
  <c r="F2165" i="1"/>
  <c r="F2163" i="1"/>
  <c r="F2162" i="1"/>
  <c r="J2161" i="1"/>
  <c r="H2161" i="1"/>
  <c r="F2161" i="1"/>
  <c r="F2160" i="1"/>
  <c r="F2159" i="1"/>
  <c r="F2158" i="1"/>
  <c r="F2156" i="1"/>
  <c r="F2155" i="1"/>
  <c r="J2154" i="1"/>
  <c r="H2154" i="1"/>
  <c r="F2154" i="1"/>
  <c r="F2153" i="1"/>
  <c r="F2152" i="1"/>
  <c r="F2151" i="1"/>
  <c r="E2149" i="1"/>
  <c r="E2146" i="1"/>
  <c r="F2145" i="1"/>
  <c r="E2144" i="1"/>
  <c r="L2136" i="1"/>
  <c r="K2136" i="1"/>
  <c r="E2136" i="1"/>
  <c r="E2130" i="1"/>
  <c r="E2129" i="1"/>
  <c r="F2127" i="1"/>
  <c r="F2126" i="1"/>
  <c r="F2125" i="1"/>
  <c r="F2124" i="1"/>
  <c r="F2121" i="1"/>
  <c r="A2121" i="1"/>
  <c r="A2120" i="1" s="1"/>
  <c r="F2119" i="1"/>
  <c r="F2117" i="1"/>
  <c r="F2115" i="1"/>
  <c r="F2114" i="1"/>
  <c r="F2112" i="1"/>
  <c r="F2110" i="1"/>
  <c r="E2110" i="1"/>
  <c r="F2109" i="1"/>
  <c r="E2109" i="1"/>
  <c r="E2108" i="1"/>
  <c r="L2107" i="1"/>
  <c r="G2105" i="1"/>
  <c r="F2105" i="1"/>
  <c r="E2104" i="1"/>
  <c r="E2103" i="1"/>
  <c r="E2100" i="1"/>
  <c r="G2099" i="1"/>
  <c r="F2099" i="1"/>
  <c r="E2098" i="1"/>
  <c r="E2097" i="1"/>
  <c r="F2095" i="1"/>
  <c r="F2094" i="1"/>
  <c r="F2093" i="1"/>
  <c r="E2092" i="1"/>
  <c r="F2090" i="1"/>
  <c r="E2090" i="1"/>
  <c r="F2089" i="1"/>
  <c r="E2089" i="1"/>
  <c r="E2088" i="1"/>
  <c r="H2086" i="1"/>
  <c r="E2086" i="1"/>
  <c r="E2085" i="1"/>
  <c r="K2083" i="1"/>
  <c r="F2083" i="1"/>
  <c r="K2082" i="1"/>
  <c r="F2082" i="1"/>
  <c r="F2081" i="1"/>
  <c r="F2080" i="1"/>
  <c r="E2079" i="1"/>
  <c r="F2077" i="1"/>
  <c r="F2075" i="1"/>
  <c r="F2073" i="1"/>
  <c r="F2072" i="1"/>
  <c r="J2071" i="1"/>
  <c r="H2071" i="1"/>
  <c r="F2071" i="1"/>
  <c r="F2070" i="1"/>
  <c r="F2069" i="1"/>
  <c r="F2068" i="1"/>
  <c r="F2066" i="1"/>
  <c r="F2065" i="1"/>
  <c r="J2064" i="1"/>
  <c r="H2064" i="1"/>
  <c r="F2064" i="1"/>
  <c r="F2063" i="1"/>
  <c r="F2062" i="1"/>
  <c r="F2061" i="1"/>
  <c r="F2059" i="1"/>
  <c r="F2058" i="1"/>
  <c r="J2057" i="1"/>
  <c r="H2057" i="1"/>
  <c r="F2057" i="1"/>
  <c r="F2056" i="1"/>
  <c r="F2055" i="1"/>
  <c r="F2054" i="1"/>
  <c r="F2052" i="1"/>
  <c r="F2051" i="1"/>
  <c r="J2050" i="1"/>
  <c r="H2050" i="1"/>
  <c r="F2050" i="1"/>
  <c r="F2049" i="1"/>
  <c r="F2048" i="1"/>
  <c r="F2047" i="1"/>
  <c r="F2045" i="1"/>
  <c r="F2044" i="1"/>
  <c r="J2043" i="1"/>
  <c r="H2043" i="1"/>
  <c r="F2043" i="1"/>
  <c r="F2042" i="1"/>
  <c r="F2041" i="1"/>
  <c r="F2040" i="1"/>
  <c r="F2038" i="1"/>
  <c r="F2037" i="1"/>
  <c r="J2036" i="1"/>
  <c r="H2036" i="1"/>
  <c r="F2036" i="1"/>
  <c r="F2035" i="1"/>
  <c r="F2034" i="1"/>
  <c r="F2033" i="1"/>
  <c r="F2031" i="1"/>
  <c r="F2030" i="1"/>
  <c r="J2029" i="1"/>
  <c r="H2029" i="1"/>
  <c r="F2029" i="1"/>
  <c r="F2028" i="1"/>
  <c r="F2027" i="1"/>
  <c r="F2026" i="1"/>
  <c r="E2024" i="1"/>
  <c r="E2021" i="1"/>
  <c r="F2020" i="1"/>
  <c r="E2019" i="1"/>
  <c r="L2011" i="1"/>
  <c r="K2011" i="1"/>
  <c r="E2011" i="1"/>
  <c r="E2005" i="1"/>
  <c r="E2004" i="1"/>
  <c r="F2002" i="1"/>
  <c r="F2001" i="1"/>
  <c r="F2000" i="1"/>
  <c r="F1999" i="1"/>
  <c r="F1996" i="1"/>
  <c r="A1996" i="1"/>
  <c r="A1995" i="1" s="1"/>
  <c r="F1994" i="1"/>
  <c r="F1992" i="1"/>
  <c r="F1990" i="1"/>
  <c r="F1989" i="1"/>
  <c r="F1987" i="1"/>
  <c r="F1985" i="1"/>
  <c r="E1985" i="1"/>
  <c r="F1984" i="1"/>
  <c r="E1984" i="1"/>
  <c r="E1983" i="1"/>
  <c r="L1982" i="1"/>
  <c r="G1980" i="1"/>
  <c r="F1980" i="1"/>
  <c r="E1979" i="1"/>
  <c r="E1978" i="1"/>
  <c r="E1975" i="1"/>
  <c r="G1974" i="1"/>
  <c r="F1974" i="1"/>
  <c r="E1973" i="1"/>
  <c r="E1972" i="1"/>
  <c r="F1970" i="1"/>
  <c r="F1969" i="1"/>
  <c r="F1968" i="1"/>
  <c r="E1967" i="1"/>
  <c r="F1965" i="1"/>
  <c r="E1965" i="1"/>
  <c r="F1964" i="1"/>
  <c r="E1964" i="1"/>
  <c r="E1963" i="1"/>
  <c r="H1961" i="1"/>
  <c r="E1961" i="1"/>
  <c r="E1960" i="1"/>
  <c r="K1958" i="1"/>
  <c r="F1958" i="1"/>
  <c r="K1957" i="1"/>
  <c r="F1957" i="1"/>
  <c r="F1956" i="1"/>
  <c r="F1955" i="1"/>
  <c r="E1954" i="1"/>
  <c r="F1952" i="1"/>
  <c r="F1950" i="1"/>
  <c r="F1948" i="1"/>
  <c r="F1947" i="1"/>
  <c r="J1946" i="1"/>
  <c r="H1946" i="1"/>
  <c r="F1946" i="1"/>
  <c r="F1945" i="1"/>
  <c r="F1944" i="1"/>
  <c r="F1943" i="1"/>
  <c r="F1941" i="1"/>
  <c r="F1940" i="1"/>
  <c r="J1939" i="1"/>
  <c r="H1939" i="1"/>
  <c r="F1939" i="1"/>
  <c r="F1938" i="1"/>
  <c r="F1937" i="1"/>
  <c r="F1936" i="1"/>
  <c r="F1934" i="1"/>
  <c r="F1933" i="1"/>
  <c r="J1932" i="1"/>
  <c r="H1932" i="1"/>
  <c r="F1932" i="1"/>
  <c r="F1931" i="1"/>
  <c r="F1930" i="1"/>
  <c r="F1929" i="1"/>
  <c r="F1927" i="1"/>
  <c r="F1926" i="1"/>
  <c r="J1925" i="1"/>
  <c r="H1925" i="1"/>
  <c r="F1925" i="1"/>
  <c r="F1924" i="1"/>
  <c r="F1923" i="1"/>
  <c r="F1922" i="1"/>
  <c r="F1920" i="1"/>
  <c r="F1919" i="1"/>
  <c r="J1918" i="1"/>
  <c r="H1918" i="1"/>
  <c r="F1918" i="1"/>
  <c r="F1917" i="1"/>
  <c r="F1916" i="1"/>
  <c r="F1915" i="1"/>
  <c r="F1913" i="1"/>
  <c r="F1912" i="1"/>
  <c r="J1911" i="1"/>
  <c r="H1911" i="1"/>
  <c r="F1911" i="1"/>
  <c r="F1910" i="1"/>
  <c r="F1909" i="1"/>
  <c r="F1908" i="1"/>
  <c r="F1906" i="1"/>
  <c r="F1905" i="1"/>
  <c r="J1904" i="1"/>
  <c r="H1904" i="1"/>
  <c r="F1904" i="1"/>
  <c r="F1903" i="1"/>
  <c r="F1902" i="1"/>
  <c r="F1901" i="1"/>
  <c r="E1899" i="1"/>
  <c r="E1896" i="1"/>
  <c r="F1895" i="1"/>
  <c r="E1894" i="1"/>
  <c r="L1886" i="1"/>
  <c r="K1886" i="1"/>
  <c r="E1886" i="1"/>
  <c r="E1880" i="1"/>
  <c r="E1879" i="1"/>
  <c r="F1877" i="1"/>
  <c r="F1876" i="1"/>
  <c r="F1875" i="1"/>
  <c r="F1874" i="1"/>
  <c r="F1871" i="1"/>
  <c r="A1871" i="1"/>
  <c r="A1870" i="1" s="1"/>
  <c r="F1869" i="1"/>
  <c r="F1867" i="1"/>
  <c r="F1865" i="1"/>
  <c r="F1864" i="1"/>
  <c r="F1862" i="1"/>
  <c r="F1860" i="1"/>
  <c r="E1860" i="1"/>
  <c r="F1859" i="1"/>
  <c r="E1859" i="1"/>
  <c r="E1858" i="1"/>
  <c r="L1857" i="1"/>
  <c r="G1855" i="1"/>
  <c r="F1855" i="1"/>
  <c r="E1854" i="1"/>
  <c r="E1853" i="1"/>
  <c r="E1850" i="1"/>
  <c r="G1849" i="1"/>
  <c r="F1849" i="1"/>
  <c r="E1848" i="1"/>
  <c r="E1847" i="1"/>
  <c r="F1845" i="1"/>
  <c r="F1844" i="1"/>
  <c r="F1843" i="1"/>
  <c r="E1842" i="1"/>
  <c r="F1840" i="1"/>
  <c r="E1840" i="1"/>
  <c r="F1839" i="1"/>
  <c r="E1839" i="1"/>
  <c r="E1838" i="1"/>
  <c r="H1836" i="1"/>
  <c r="E1836" i="1"/>
  <c r="E1835" i="1"/>
  <c r="K1833" i="1"/>
  <c r="F1833" i="1"/>
  <c r="K1832" i="1"/>
  <c r="F1832" i="1"/>
  <c r="F1831" i="1"/>
  <c r="F1830" i="1"/>
  <c r="E1829" i="1"/>
  <c r="F1827" i="1"/>
  <c r="F1825" i="1"/>
  <c r="F1823" i="1"/>
  <c r="F1822" i="1"/>
  <c r="J1821" i="1"/>
  <c r="H1821" i="1"/>
  <c r="F1821" i="1"/>
  <c r="F1820" i="1"/>
  <c r="F1819" i="1"/>
  <c r="F1818" i="1"/>
  <c r="F1816" i="1"/>
  <c r="F1815" i="1"/>
  <c r="J1814" i="1"/>
  <c r="H1814" i="1"/>
  <c r="F1814" i="1"/>
  <c r="F1813" i="1"/>
  <c r="F1812" i="1"/>
  <c r="F1811" i="1"/>
  <c r="F1809" i="1"/>
  <c r="F1808" i="1"/>
  <c r="J1807" i="1"/>
  <c r="H1807" i="1"/>
  <c r="F1807" i="1"/>
  <c r="F1806" i="1"/>
  <c r="F1805" i="1"/>
  <c r="F1804" i="1"/>
  <c r="F1802" i="1"/>
  <c r="F1801" i="1"/>
  <c r="J1800" i="1"/>
  <c r="H1800" i="1"/>
  <c r="F1800" i="1"/>
  <c r="F1799" i="1"/>
  <c r="F1798" i="1"/>
  <c r="F1797" i="1"/>
  <c r="F1795" i="1"/>
  <c r="F1794" i="1"/>
  <c r="J1793" i="1"/>
  <c r="H1793" i="1"/>
  <c r="F1793" i="1"/>
  <c r="F1792" i="1"/>
  <c r="F1791" i="1"/>
  <c r="F1790" i="1"/>
  <c r="F1788" i="1"/>
  <c r="F1787" i="1"/>
  <c r="J1786" i="1"/>
  <c r="H1786" i="1"/>
  <c r="F1786" i="1"/>
  <c r="F1785" i="1"/>
  <c r="F1784" i="1"/>
  <c r="F1783" i="1"/>
  <c r="F1781" i="1"/>
  <c r="F1780" i="1"/>
  <c r="J1779" i="1"/>
  <c r="H1779" i="1"/>
  <c r="F1779" i="1"/>
  <c r="F1778" i="1"/>
  <c r="F1777" i="1"/>
  <c r="F1776" i="1"/>
  <c r="E1774" i="1"/>
  <c r="E1771" i="1"/>
  <c r="F1770" i="1"/>
  <c r="E1769" i="1"/>
  <c r="L1761" i="1"/>
  <c r="K1761" i="1"/>
  <c r="E1761" i="1"/>
  <c r="E1755" i="1"/>
  <c r="E1754" i="1"/>
  <c r="F1752" i="1"/>
  <c r="F1751" i="1"/>
  <c r="F1750" i="1"/>
  <c r="F1749" i="1"/>
  <c r="F1746" i="1"/>
  <c r="A1746" i="1"/>
  <c r="A1745" i="1" s="1"/>
  <c r="F1744" i="1"/>
  <c r="F1742" i="1"/>
  <c r="F1740" i="1"/>
  <c r="F1739" i="1"/>
  <c r="F1737" i="1"/>
  <c r="F1735" i="1"/>
  <c r="E1735" i="1"/>
  <c r="F1734" i="1"/>
  <c r="E1734" i="1"/>
  <c r="E1733" i="1"/>
  <c r="L1732" i="1"/>
  <c r="G1730" i="1"/>
  <c r="F1730" i="1"/>
  <c r="E1729" i="1"/>
  <c r="E1728" i="1"/>
  <c r="E1725" i="1"/>
  <c r="G1724" i="1"/>
  <c r="F1724" i="1"/>
  <c r="E1723" i="1"/>
  <c r="E1722" i="1"/>
  <c r="F1720" i="1"/>
  <c r="F1719" i="1"/>
  <c r="F1718" i="1"/>
  <c r="E1717" i="1"/>
  <c r="F1715" i="1"/>
  <c r="E1715" i="1"/>
  <c r="F1714" i="1"/>
  <c r="E1714" i="1"/>
  <c r="E1713" i="1"/>
  <c r="H1711" i="1"/>
  <c r="E1711" i="1"/>
  <c r="E1710" i="1"/>
  <c r="K1708" i="1"/>
  <c r="F1708" i="1"/>
  <c r="K1707" i="1"/>
  <c r="F1707" i="1"/>
  <c r="F1706" i="1"/>
  <c r="F1705" i="1"/>
  <c r="E1704" i="1"/>
  <c r="F1702" i="1"/>
  <c r="F1700" i="1"/>
  <c r="F1698" i="1"/>
  <c r="F1697" i="1"/>
  <c r="J1696" i="1"/>
  <c r="H1696" i="1"/>
  <c r="F1696" i="1"/>
  <c r="F1695" i="1"/>
  <c r="F1694" i="1"/>
  <c r="F1693" i="1"/>
  <c r="F1691" i="1"/>
  <c r="F1690" i="1"/>
  <c r="J1689" i="1"/>
  <c r="H1689" i="1"/>
  <c r="F1689" i="1"/>
  <c r="F1688" i="1"/>
  <c r="F1687" i="1"/>
  <c r="F1686" i="1"/>
  <c r="F1684" i="1"/>
  <c r="F1683" i="1"/>
  <c r="J1682" i="1"/>
  <c r="H1682" i="1"/>
  <c r="F1682" i="1"/>
  <c r="F1681" i="1"/>
  <c r="F1680" i="1"/>
  <c r="F1679" i="1"/>
  <c r="F1677" i="1"/>
  <c r="F1676" i="1"/>
  <c r="J1675" i="1"/>
  <c r="H1675" i="1"/>
  <c r="F1675" i="1"/>
  <c r="F1674" i="1"/>
  <c r="F1673" i="1"/>
  <c r="F1672" i="1"/>
  <c r="F1670" i="1"/>
  <c r="F1669" i="1"/>
  <c r="J1668" i="1"/>
  <c r="H1668" i="1"/>
  <c r="F1668" i="1"/>
  <c r="F1667" i="1"/>
  <c r="F1666" i="1"/>
  <c r="F1665" i="1"/>
  <c r="F1663" i="1"/>
  <c r="F1662" i="1"/>
  <c r="J1661" i="1"/>
  <c r="H1661" i="1"/>
  <c r="F1661" i="1"/>
  <c r="F1660" i="1"/>
  <c r="F1659" i="1"/>
  <c r="F1658" i="1"/>
  <c r="F1656" i="1"/>
  <c r="F1655" i="1"/>
  <c r="J1654" i="1"/>
  <c r="H1654" i="1"/>
  <c r="F1654" i="1"/>
  <c r="F1653" i="1"/>
  <c r="F1652" i="1"/>
  <c r="F1651" i="1"/>
  <c r="E1649" i="1"/>
  <c r="E1646" i="1"/>
  <c r="F1645" i="1"/>
  <c r="E1644" i="1"/>
  <c r="L1636" i="1"/>
  <c r="K1636" i="1"/>
  <c r="E1636" i="1"/>
  <c r="E1630" i="1"/>
  <c r="E1629" i="1"/>
  <c r="F1627" i="1"/>
  <c r="F1626" i="1"/>
  <c r="F1625" i="1"/>
  <c r="F1624" i="1"/>
  <c r="F1621" i="1"/>
  <c r="A1621" i="1"/>
  <c r="A1620" i="1" s="1"/>
  <c r="F1619" i="1"/>
  <c r="F1617" i="1"/>
  <c r="F1615" i="1"/>
  <c r="F1614" i="1"/>
  <c r="F1612" i="1"/>
  <c r="F1610" i="1"/>
  <c r="E1610" i="1"/>
  <c r="F1609" i="1"/>
  <c r="E1609" i="1"/>
  <c r="E1608" i="1"/>
  <c r="L1607" i="1"/>
  <c r="G1605" i="1"/>
  <c r="F1605" i="1"/>
  <c r="E1604" i="1"/>
  <c r="E1603" i="1"/>
  <c r="E1600" i="1"/>
  <c r="G1599" i="1"/>
  <c r="F1599" i="1"/>
  <c r="E1598" i="1"/>
  <c r="E1597" i="1"/>
  <c r="F1595" i="1"/>
  <c r="F1594" i="1"/>
  <c r="F1593" i="1"/>
  <c r="E1592" i="1"/>
  <c r="F1590" i="1"/>
  <c r="E1590" i="1"/>
  <c r="F1589" i="1"/>
  <c r="E1589" i="1"/>
  <c r="E1588" i="1"/>
  <c r="H1586" i="1"/>
  <c r="E1586" i="1"/>
  <c r="E1585" i="1"/>
  <c r="K1583" i="1"/>
  <c r="F1583" i="1"/>
  <c r="K1582" i="1"/>
  <c r="F1582" i="1"/>
  <c r="F1581" i="1"/>
  <c r="F1580" i="1"/>
  <c r="E1579" i="1"/>
  <c r="F1577" i="1"/>
  <c r="F1575" i="1"/>
  <c r="F1573" i="1"/>
  <c r="F1572" i="1"/>
  <c r="J1571" i="1"/>
  <c r="H1571" i="1"/>
  <c r="F1571" i="1"/>
  <c r="F1570" i="1"/>
  <c r="F1569" i="1"/>
  <c r="F1568" i="1"/>
  <c r="F1566" i="1"/>
  <c r="F1565" i="1"/>
  <c r="J1564" i="1"/>
  <c r="H1564" i="1"/>
  <c r="F1564" i="1"/>
  <c r="F1563" i="1"/>
  <c r="F1562" i="1"/>
  <c r="F1561" i="1"/>
  <c r="F1559" i="1"/>
  <c r="F1558" i="1"/>
  <c r="J1557" i="1"/>
  <c r="H1557" i="1"/>
  <c r="F1557" i="1"/>
  <c r="F1556" i="1"/>
  <c r="F1555" i="1"/>
  <c r="F1554" i="1"/>
  <c r="F1552" i="1"/>
  <c r="F1551" i="1"/>
  <c r="J1550" i="1"/>
  <c r="H1550" i="1"/>
  <c r="F1550" i="1"/>
  <c r="F1549" i="1"/>
  <c r="F1548" i="1"/>
  <c r="F1547" i="1"/>
  <c r="F1545" i="1"/>
  <c r="F1544" i="1"/>
  <c r="J1543" i="1"/>
  <c r="H1543" i="1"/>
  <c r="F1543" i="1"/>
  <c r="F1542" i="1"/>
  <c r="F1541" i="1"/>
  <c r="F1540" i="1"/>
  <c r="F1538" i="1"/>
  <c r="F1537" i="1"/>
  <c r="J1536" i="1"/>
  <c r="H1536" i="1"/>
  <c r="F1536" i="1"/>
  <c r="F1535" i="1"/>
  <c r="F1534" i="1"/>
  <c r="F1533" i="1"/>
  <c r="F1531" i="1"/>
  <c r="F1530" i="1"/>
  <c r="J1529" i="1"/>
  <c r="H1529" i="1"/>
  <c r="F1529" i="1"/>
  <c r="F1528" i="1"/>
  <c r="F1527" i="1"/>
  <c r="F1526" i="1"/>
  <c r="E1524" i="1"/>
  <c r="E1521" i="1"/>
  <c r="F1520" i="1"/>
  <c r="E1519" i="1"/>
  <c r="L1511" i="1"/>
  <c r="K1511" i="1"/>
  <c r="E1511" i="1"/>
  <c r="E1505" i="1"/>
  <c r="E1504" i="1"/>
  <c r="F1502" i="1"/>
  <c r="F1501" i="1"/>
  <c r="F1500" i="1"/>
  <c r="F1499" i="1"/>
  <c r="F1496" i="1"/>
  <c r="A1496" i="1"/>
  <c r="A1495" i="1" s="1"/>
  <c r="F1494" i="1"/>
  <c r="F1492" i="1"/>
  <c r="F1490" i="1"/>
  <c r="F1489" i="1"/>
  <c r="F1487" i="1"/>
  <c r="F1485" i="1"/>
  <c r="E1485" i="1"/>
  <c r="F1484" i="1"/>
  <c r="E1484" i="1"/>
  <c r="E1483" i="1"/>
  <c r="L1482" i="1"/>
  <c r="G1480" i="1"/>
  <c r="F1480" i="1"/>
  <c r="E1479" i="1"/>
  <c r="E1478" i="1"/>
  <c r="E1475" i="1"/>
  <c r="G1474" i="1"/>
  <c r="F1474" i="1"/>
  <c r="E1473" i="1"/>
  <c r="E1472" i="1"/>
  <c r="F1470" i="1"/>
  <c r="F1469" i="1"/>
  <c r="F1468" i="1"/>
  <c r="E1467" i="1"/>
  <c r="F1465" i="1"/>
  <c r="E1465" i="1"/>
  <c r="F1464" i="1"/>
  <c r="E1464" i="1"/>
  <c r="E1463" i="1"/>
  <c r="H1461" i="1"/>
  <c r="E1461" i="1"/>
  <c r="E1460" i="1"/>
  <c r="K1458" i="1"/>
  <c r="F1458" i="1"/>
  <c r="K1457" i="1"/>
  <c r="F1457" i="1"/>
  <c r="F1456" i="1"/>
  <c r="F1455" i="1"/>
  <c r="E1454" i="1"/>
  <c r="F1452" i="1"/>
  <c r="F1450" i="1"/>
  <c r="F1448" i="1"/>
  <c r="F1447" i="1"/>
  <c r="J1446" i="1"/>
  <c r="H1446" i="1"/>
  <c r="F1446" i="1"/>
  <c r="F1445" i="1"/>
  <c r="F1444" i="1"/>
  <c r="F1443" i="1"/>
  <c r="F1441" i="1"/>
  <c r="F1440" i="1"/>
  <c r="J1439" i="1"/>
  <c r="H1439" i="1"/>
  <c r="F1439" i="1"/>
  <c r="F1438" i="1"/>
  <c r="F1437" i="1"/>
  <c r="F1436" i="1"/>
  <c r="F1434" i="1"/>
  <c r="F1433" i="1"/>
  <c r="J1432" i="1"/>
  <c r="H1432" i="1"/>
  <c r="F1432" i="1"/>
  <c r="F1431" i="1"/>
  <c r="F1430" i="1"/>
  <c r="F1429" i="1"/>
  <c r="F1427" i="1"/>
  <c r="F1426" i="1"/>
  <c r="J1425" i="1"/>
  <c r="H1425" i="1"/>
  <c r="F1425" i="1"/>
  <c r="F1424" i="1"/>
  <c r="F1423" i="1"/>
  <c r="F1422" i="1"/>
  <c r="F1420" i="1"/>
  <c r="F1419" i="1"/>
  <c r="J1418" i="1"/>
  <c r="H1418" i="1"/>
  <c r="F1418" i="1"/>
  <c r="F1417" i="1"/>
  <c r="F1416" i="1"/>
  <c r="F1415" i="1"/>
  <c r="F1413" i="1"/>
  <c r="F1412" i="1"/>
  <c r="J1411" i="1"/>
  <c r="H1411" i="1"/>
  <c r="F1411" i="1"/>
  <c r="F1410" i="1"/>
  <c r="F1409" i="1"/>
  <c r="F1408" i="1"/>
  <c r="F1406" i="1"/>
  <c r="F1405" i="1"/>
  <c r="J1404" i="1"/>
  <c r="H1404" i="1"/>
  <c r="F1404" i="1"/>
  <c r="F1403" i="1"/>
  <c r="F1402" i="1"/>
  <c r="F1401" i="1"/>
  <c r="E1399" i="1"/>
  <c r="E1396" i="1"/>
  <c r="F1395" i="1"/>
  <c r="E1394" i="1"/>
  <c r="L1386" i="1"/>
  <c r="K1386" i="1"/>
  <c r="E1386" i="1"/>
  <c r="E1380" i="1"/>
  <c r="E1379" i="1"/>
  <c r="F1377" i="1"/>
  <c r="F1376" i="1"/>
  <c r="F1375" i="1"/>
  <c r="F1374" i="1"/>
  <c r="F1371" i="1"/>
  <c r="A1371" i="1"/>
  <c r="A1370" i="1" s="1"/>
  <c r="F1369" i="1"/>
  <c r="F1367" i="1"/>
  <c r="F1365" i="1"/>
  <c r="F1364" i="1"/>
  <c r="F1362" i="1"/>
  <c r="F1360" i="1"/>
  <c r="E1360" i="1"/>
  <c r="F1359" i="1"/>
  <c r="E1359" i="1"/>
  <c r="E1358" i="1"/>
  <c r="L1357" i="1"/>
  <c r="G1355" i="1"/>
  <c r="F1355" i="1"/>
  <c r="E1354" i="1"/>
  <c r="E1353" i="1"/>
  <c r="E1350" i="1"/>
  <c r="G1349" i="1"/>
  <c r="F1349" i="1"/>
  <c r="E1348" i="1"/>
  <c r="E1347" i="1"/>
  <c r="F1345" i="1"/>
  <c r="F1344" i="1"/>
  <c r="F1343" i="1"/>
  <c r="E1342" i="1"/>
  <c r="F1340" i="1"/>
  <c r="E1340" i="1"/>
  <c r="F1339" i="1"/>
  <c r="E1339" i="1"/>
  <c r="E1338" i="1"/>
  <c r="H1336" i="1"/>
  <c r="E1336" i="1"/>
  <c r="E1335" i="1"/>
  <c r="K1333" i="1"/>
  <c r="F1333" i="1"/>
  <c r="K1332" i="1"/>
  <c r="F1332" i="1"/>
  <c r="F1331" i="1"/>
  <c r="F1330" i="1"/>
  <c r="E1329" i="1"/>
  <c r="F1327" i="1"/>
  <c r="F1325" i="1"/>
  <c r="F1323" i="1"/>
  <c r="F1322" i="1"/>
  <c r="J1321" i="1"/>
  <c r="H1321" i="1"/>
  <c r="F1321" i="1"/>
  <c r="F1320" i="1"/>
  <c r="F1319" i="1"/>
  <c r="F1318" i="1"/>
  <c r="F1316" i="1"/>
  <c r="F1315" i="1"/>
  <c r="J1314" i="1"/>
  <c r="H1314" i="1"/>
  <c r="F1314" i="1"/>
  <c r="F1313" i="1"/>
  <c r="F1312" i="1"/>
  <c r="F1311" i="1"/>
  <c r="F1309" i="1"/>
  <c r="F1308" i="1"/>
  <c r="J1307" i="1"/>
  <c r="H1307" i="1"/>
  <c r="F1307" i="1"/>
  <c r="F1306" i="1"/>
  <c r="F1305" i="1"/>
  <c r="F1304" i="1"/>
  <c r="F1302" i="1"/>
  <c r="F1301" i="1"/>
  <c r="J1300" i="1"/>
  <c r="H1300" i="1"/>
  <c r="F1300" i="1"/>
  <c r="F1299" i="1"/>
  <c r="F1298" i="1"/>
  <c r="F1297" i="1"/>
  <c r="F1295" i="1"/>
  <c r="F1294" i="1"/>
  <c r="J1293" i="1"/>
  <c r="H1293" i="1"/>
  <c r="F1293" i="1"/>
  <c r="F1292" i="1"/>
  <c r="F1291" i="1"/>
  <c r="F1290" i="1"/>
  <c r="F1288" i="1"/>
  <c r="F1287" i="1"/>
  <c r="J1286" i="1"/>
  <c r="H1286" i="1"/>
  <c r="F1286" i="1"/>
  <c r="F1285" i="1"/>
  <c r="F1284" i="1"/>
  <c r="F1283" i="1"/>
  <c r="F1281" i="1"/>
  <c r="F1280" i="1"/>
  <c r="J1279" i="1"/>
  <c r="H1279" i="1"/>
  <c r="F1279" i="1"/>
  <c r="F1278" i="1"/>
  <c r="F1277" i="1"/>
  <c r="F1276" i="1"/>
  <c r="E1274" i="1"/>
  <c r="E1271" i="1"/>
  <c r="F1270" i="1"/>
  <c r="E1269" i="1"/>
  <c r="L1261" i="1"/>
  <c r="K1261" i="1"/>
  <c r="E1261" i="1"/>
  <c r="E1255" i="1"/>
  <c r="E1254" i="1"/>
  <c r="F1252" i="1"/>
  <c r="F1251" i="1"/>
  <c r="F1250" i="1"/>
  <c r="F1249" i="1"/>
  <c r="F1246" i="1"/>
  <c r="A1246" i="1"/>
  <c r="A1245" i="1" s="1"/>
  <c r="F1244" i="1"/>
  <c r="F1242" i="1"/>
  <c r="F1240" i="1"/>
  <c r="F1239" i="1"/>
  <c r="F1237" i="1"/>
  <c r="F1235" i="1"/>
  <c r="E1235" i="1"/>
  <c r="F1234" i="1"/>
  <c r="E1234" i="1"/>
  <c r="E1233" i="1"/>
  <c r="L1232" i="1"/>
  <c r="G1230" i="1"/>
  <c r="F1230" i="1"/>
  <c r="E1229" i="1"/>
  <c r="E1228" i="1"/>
  <c r="E1225" i="1"/>
  <c r="G1224" i="1"/>
  <c r="F1224" i="1"/>
  <c r="E1223" i="1"/>
  <c r="E1222" i="1"/>
  <c r="F1220" i="1"/>
  <c r="F1219" i="1"/>
  <c r="F1218" i="1"/>
  <c r="E1217" i="1"/>
  <c r="F1215" i="1"/>
  <c r="E1215" i="1"/>
  <c r="F1214" i="1"/>
  <c r="E1214" i="1"/>
  <c r="E1213" i="1"/>
  <c r="H1211" i="1"/>
  <c r="E1211" i="1"/>
  <c r="E1210" i="1"/>
  <c r="K1208" i="1"/>
  <c r="F1208" i="1"/>
  <c r="K1207" i="1"/>
  <c r="F1207" i="1"/>
  <c r="F1206" i="1"/>
  <c r="F1205" i="1"/>
  <c r="E1204" i="1"/>
  <c r="F1202" i="1"/>
  <c r="F1200" i="1"/>
  <c r="F1198" i="1"/>
  <c r="F1197" i="1"/>
  <c r="J1196" i="1"/>
  <c r="H1196" i="1"/>
  <c r="F1196" i="1"/>
  <c r="F1195" i="1"/>
  <c r="F1194" i="1"/>
  <c r="F1193" i="1"/>
  <c r="F1191" i="1"/>
  <c r="F1190" i="1"/>
  <c r="J1189" i="1"/>
  <c r="H1189" i="1"/>
  <c r="F1189" i="1"/>
  <c r="F1188" i="1"/>
  <c r="F1187" i="1"/>
  <c r="F1186" i="1"/>
  <c r="F1184" i="1"/>
  <c r="F1183" i="1"/>
  <c r="J1182" i="1"/>
  <c r="H1182" i="1"/>
  <c r="F1182" i="1"/>
  <c r="F1181" i="1"/>
  <c r="F1180" i="1"/>
  <c r="F1179" i="1"/>
  <c r="F1177" i="1"/>
  <c r="F1176" i="1"/>
  <c r="J1175" i="1"/>
  <c r="H1175" i="1"/>
  <c r="F1175" i="1"/>
  <c r="F1174" i="1"/>
  <c r="F1173" i="1"/>
  <c r="F1172" i="1"/>
  <c r="F1170" i="1"/>
  <c r="F1169" i="1"/>
  <c r="J1168" i="1"/>
  <c r="H1168" i="1"/>
  <c r="F1168" i="1"/>
  <c r="F1167" i="1"/>
  <c r="F1166" i="1"/>
  <c r="F1165" i="1"/>
  <c r="F1163" i="1"/>
  <c r="F1162" i="1"/>
  <c r="J1161" i="1"/>
  <c r="H1161" i="1"/>
  <c r="F1161" i="1"/>
  <c r="F1160" i="1"/>
  <c r="F1159" i="1"/>
  <c r="F1158" i="1"/>
  <c r="F1156" i="1"/>
  <c r="F1155" i="1"/>
  <c r="J1154" i="1"/>
  <c r="H1154" i="1"/>
  <c r="F1154" i="1"/>
  <c r="F1153" i="1"/>
  <c r="F1152" i="1"/>
  <c r="F1151" i="1"/>
  <c r="E1149" i="1"/>
  <c r="E1146" i="1"/>
  <c r="F1145" i="1"/>
  <c r="E1144" i="1"/>
  <c r="L1136" i="1"/>
  <c r="K1136" i="1"/>
  <c r="E1136" i="1"/>
  <c r="E1130" i="1"/>
  <c r="E1129" i="1"/>
  <c r="F1127" i="1"/>
  <c r="F1126" i="1"/>
  <c r="F1125" i="1"/>
  <c r="F1124" i="1"/>
  <c r="F1121" i="1"/>
  <c r="A1121" i="1"/>
  <c r="A1120" i="1" s="1"/>
  <c r="F1119" i="1"/>
  <c r="F1117" i="1"/>
  <c r="F1115" i="1"/>
  <c r="F1114" i="1"/>
  <c r="F1112" i="1"/>
  <c r="F1110" i="1"/>
  <c r="E1110" i="1"/>
  <c r="F1109" i="1"/>
  <c r="E1109" i="1"/>
  <c r="E1108" i="1"/>
  <c r="L1107" i="1"/>
  <c r="G1105" i="1"/>
  <c r="F1105" i="1"/>
  <c r="E1104" i="1"/>
  <c r="E1103" i="1"/>
  <c r="E1100" i="1"/>
  <c r="G1099" i="1"/>
  <c r="F1099" i="1"/>
  <c r="E1098" i="1"/>
  <c r="E1097" i="1"/>
  <c r="F1095" i="1"/>
  <c r="F1094" i="1"/>
  <c r="F1093" i="1"/>
  <c r="E1092" i="1"/>
  <c r="F1090" i="1"/>
  <c r="E1090" i="1"/>
  <c r="F1089" i="1"/>
  <c r="E1089" i="1"/>
  <c r="E1088" i="1"/>
  <c r="H1086" i="1"/>
  <c r="E1086" i="1"/>
  <c r="E1085" i="1"/>
  <c r="K1083" i="1"/>
  <c r="F1083" i="1"/>
  <c r="K1082" i="1"/>
  <c r="F1082" i="1"/>
  <c r="F1081" i="1"/>
  <c r="F1080" i="1"/>
  <c r="E1079" i="1"/>
  <c r="F1077" i="1"/>
  <c r="F1075" i="1"/>
  <c r="F1073" i="1"/>
  <c r="F1072" i="1"/>
  <c r="J1071" i="1"/>
  <c r="H1071" i="1"/>
  <c r="F1071" i="1"/>
  <c r="F1070" i="1"/>
  <c r="F1069" i="1"/>
  <c r="F1068" i="1"/>
  <c r="F1066" i="1"/>
  <c r="F1065" i="1"/>
  <c r="J1064" i="1"/>
  <c r="H1064" i="1"/>
  <c r="F1064" i="1"/>
  <c r="F1063" i="1"/>
  <c r="F1062" i="1"/>
  <c r="F1061" i="1"/>
  <c r="F1059" i="1"/>
  <c r="F1058" i="1"/>
  <c r="J1057" i="1"/>
  <c r="H1057" i="1"/>
  <c r="F1057" i="1"/>
  <c r="F1056" i="1"/>
  <c r="F1055" i="1"/>
  <c r="F1054" i="1"/>
  <c r="F1052" i="1"/>
  <c r="F1051" i="1"/>
  <c r="J1050" i="1"/>
  <c r="H1050" i="1"/>
  <c r="F1050" i="1"/>
  <c r="F1049" i="1"/>
  <c r="F1048" i="1"/>
  <c r="F1047" i="1"/>
  <c r="F1045" i="1"/>
  <c r="F1044" i="1"/>
  <c r="J1043" i="1"/>
  <c r="H1043" i="1"/>
  <c r="F1043" i="1"/>
  <c r="F1042" i="1"/>
  <c r="F1041" i="1"/>
  <c r="F1040" i="1"/>
  <c r="F1038" i="1"/>
  <c r="F1037" i="1"/>
  <c r="J1036" i="1"/>
  <c r="H1036" i="1"/>
  <c r="F1036" i="1"/>
  <c r="F1035" i="1"/>
  <c r="F1034" i="1"/>
  <c r="F1033" i="1"/>
  <c r="F1031" i="1"/>
  <c r="F1030" i="1"/>
  <c r="J1029" i="1"/>
  <c r="H1029" i="1"/>
  <c r="F1029" i="1"/>
  <c r="F1028" i="1"/>
  <c r="F1027" i="1"/>
  <c r="F1026" i="1"/>
  <c r="E1024" i="1"/>
  <c r="E1021" i="1"/>
  <c r="F1020" i="1"/>
  <c r="E1019" i="1"/>
  <c r="L1011" i="1"/>
  <c r="K1011" i="1"/>
  <c r="E1011" i="1"/>
  <c r="E1005" i="1"/>
  <c r="E1004" i="1"/>
  <c r="F1002" i="1"/>
  <c r="F1001" i="1"/>
  <c r="F1000" i="1"/>
  <c r="F999" i="1"/>
  <c r="F996" i="1"/>
  <c r="A996" i="1"/>
  <c r="A995" i="1" s="1"/>
  <c r="F994" i="1"/>
  <c r="F992" i="1"/>
  <c r="F990" i="1"/>
  <c r="F989" i="1"/>
  <c r="F987" i="1"/>
  <c r="F985" i="1"/>
  <c r="E985" i="1"/>
  <c r="F984" i="1"/>
  <c r="E984" i="1"/>
  <c r="E983" i="1"/>
  <c r="L982" i="1"/>
  <c r="G980" i="1"/>
  <c r="F980" i="1"/>
  <c r="E979" i="1"/>
  <c r="E978" i="1"/>
  <c r="E975" i="1"/>
  <c r="G974" i="1"/>
  <c r="F974" i="1"/>
  <c r="E973" i="1"/>
  <c r="E972" i="1"/>
  <c r="F970" i="1"/>
  <c r="F969" i="1"/>
  <c r="F968" i="1"/>
  <c r="E967" i="1"/>
  <c r="F965" i="1"/>
  <c r="E965" i="1"/>
  <c r="F964" i="1"/>
  <c r="E964" i="1"/>
  <c r="E963" i="1"/>
  <c r="H961" i="1"/>
  <c r="E961" i="1"/>
  <c r="E960" i="1"/>
  <c r="K958" i="1"/>
  <c r="F958" i="1"/>
  <c r="K957" i="1"/>
  <c r="F957" i="1"/>
  <c r="F956" i="1"/>
  <c r="F955" i="1"/>
  <c r="E954" i="1"/>
  <c r="F952" i="1"/>
  <c r="F950" i="1"/>
  <c r="F948" i="1"/>
  <c r="F947" i="1"/>
  <c r="J946" i="1"/>
  <c r="H946" i="1"/>
  <c r="F946" i="1"/>
  <c r="F945" i="1"/>
  <c r="F944" i="1"/>
  <c r="F943" i="1"/>
  <c r="F941" i="1"/>
  <c r="F940" i="1"/>
  <c r="J939" i="1"/>
  <c r="H939" i="1"/>
  <c r="F939" i="1"/>
  <c r="F938" i="1"/>
  <c r="F937" i="1"/>
  <c r="F936" i="1"/>
  <c r="F934" i="1"/>
  <c r="F933" i="1"/>
  <c r="J932" i="1"/>
  <c r="H932" i="1"/>
  <c r="F932" i="1"/>
  <c r="F931" i="1"/>
  <c r="F930" i="1"/>
  <c r="F929" i="1"/>
  <c r="F927" i="1"/>
  <c r="F926" i="1"/>
  <c r="J925" i="1"/>
  <c r="H925" i="1"/>
  <c r="F925" i="1"/>
  <c r="F924" i="1"/>
  <c r="F923" i="1"/>
  <c r="F922" i="1"/>
  <c r="F920" i="1"/>
  <c r="F919" i="1"/>
  <c r="J918" i="1"/>
  <c r="H918" i="1"/>
  <c r="F918" i="1"/>
  <c r="F917" i="1"/>
  <c r="F916" i="1"/>
  <c r="F915" i="1"/>
  <c r="F913" i="1"/>
  <c r="F912" i="1"/>
  <c r="J911" i="1"/>
  <c r="H911" i="1"/>
  <c r="F911" i="1"/>
  <c r="F910" i="1"/>
  <c r="F909" i="1"/>
  <c r="F908" i="1"/>
  <c r="F906" i="1"/>
  <c r="F905" i="1"/>
  <c r="J904" i="1"/>
  <c r="H904" i="1"/>
  <c r="F904" i="1"/>
  <c r="F903" i="1"/>
  <c r="F902" i="1"/>
  <c r="F901" i="1"/>
  <c r="E899" i="1"/>
  <c r="E896" i="1"/>
  <c r="F895" i="1"/>
  <c r="E894" i="1"/>
  <c r="L886" i="1"/>
  <c r="K886" i="1"/>
  <c r="E886" i="1"/>
  <c r="E880" i="1"/>
  <c r="E879" i="1"/>
  <c r="F877" i="1"/>
  <c r="F876" i="1"/>
  <c r="F875" i="1"/>
  <c r="F874" i="1"/>
  <c r="F871" i="1"/>
  <c r="A871" i="1"/>
  <c r="A870" i="1" s="1"/>
  <c r="F869" i="1"/>
  <c r="F867" i="1"/>
  <c r="F865" i="1"/>
  <c r="F864" i="1"/>
  <c r="F862" i="1"/>
  <c r="F860" i="1"/>
  <c r="E860" i="1"/>
  <c r="F859" i="1"/>
  <c r="E859" i="1"/>
  <c r="E858" i="1"/>
  <c r="L857" i="1"/>
  <c r="G855" i="1"/>
  <c r="F855" i="1"/>
  <c r="E854" i="1"/>
  <c r="E853" i="1"/>
  <c r="E850" i="1"/>
  <c r="G849" i="1"/>
  <c r="F849" i="1"/>
  <c r="E848" i="1"/>
  <c r="E847" i="1"/>
  <c r="F845" i="1"/>
  <c r="F844" i="1"/>
  <c r="F843" i="1"/>
  <c r="E842" i="1"/>
  <c r="F840" i="1"/>
  <c r="E840" i="1"/>
  <c r="F839" i="1"/>
  <c r="E839" i="1"/>
  <c r="E838" i="1"/>
  <c r="H836" i="1"/>
  <c r="E836" i="1"/>
  <c r="E835" i="1"/>
  <c r="K833" i="1"/>
  <c r="F833" i="1"/>
  <c r="K832" i="1"/>
  <c r="F832" i="1"/>
  <c r="F831" i="1"/>
  <c r="F830" i="1"/>
  <c r="E829" i="1"/>
  <c r="F827" i="1"/>
  <c r="F825" i="1"/>
  <c r="F823" i="1"/>
  <c r="F822" i="1"/>
  <c r="J821" i="1"/>
  <c r="H821" i="1"/>
  <c r="F821" i="1"/>
  <c r="F820" i="1"/>
  <c r="F819" i="1"/>
  <c r="F818" i="1"/>
  <c r="F816" i="1"/>
  <c r="F815" i="1"/>
  <c r="J814" i="1"/>
  <c r="H814" i="1"/>
  <c r="F814" i="1"/>
  <c r="F813" i="1"/>
  <c r="F812" i="1"/>
  <c r="F811" i="1"/>
  <c r="F809" i="1"/>
  <c r="F808" i="1"/>
  <c r="J807" i="1"/>
  <c r="H807" i="1"/>
  <c r="F807" i="1"/>
  <c r="F806" i="1"/>
  <c r="F805" i="1"/>
  <c r="F804" i="1"/>
  <c r="F802" i="1"/>
  <c r="F801" i="1"/>
  <c r="J800" i="1"/>
  <c r="H800" i="1"/>
  <c r="F800" i="1"/>
  <c r="F799" i="1"/>
  <c r="F798" i="1"/>
  <c r="F797" i="1"/>
  <c r="F795" i="1"/>
  <c r="F794" i="1"/>
  <c r="J793" i="1"/>
  <c r="H793" i="1"/>
  <c r="F793" i="1"/>
  <c r="F792" i="1"/>
  <c r="F791" i="1"/>
  <c r="F790" i="1"/>
  <c r="F788" i="1"/>
  <c r="F787" i="1"/>
  <c r="J786" i="1"/>
  <c r="H786" i="1"/>
  <c r="F786" i="1"/>
  <c r="F785" i="1"/>
  <c r="F784" i="1"/>
  <c r="F783" i="1"/>
  <c r="F781" i="1"/>
  <c r="F780" i="1"/>
  <c r="J779" i="1"/>
  <c r="H779" i="1"/>
  <c r="F779" i="1"/>
  <c r="F778" i="1"/>
  <c r="F777" i="1"/>
  <c r="F776" i="1"/>
  <c r="E774" i="1"/>
  <c r="E771" i="1"/>
  <c r="F770" i="1"/>
  <c r="E769" i="1"/>
  <c r="L761" i="1"/>
  <c r="K761" i="1"/>
  <c r="E761" i="1"/>
  <c r="E755" i="1"/>
  <c r="E754" i="1"/>
  <c r="F752" i="1"/>
  <c r="F751" i="1"/>
  <c r="F750" i="1"/>
  <c r="F749" i="1"/>
  <c r="F746" i="1"/>
  <c r="A746" i="1"/>
  <c r="A745" i="1" s="1"/>
  <c r="F744" i="1"/>
  <c r="F742" i="1"/>
  <c r="F740" i="1"/>
  <c r="F739" i="1"/>
  <c r="F737" i="1"/>
  <c r="F735" i="1"/>
  <c r="E735" i="1"/>
  <c r="F734" i="1"/>
  <c r="E734" i="1"/>
  <c r="E733" i="1"/>
  <c r="L732" i="1"/>
  <c r="G730" i="1"/>
  <c r="F730" i="1"/>
  <c r="E729" i="1"/>
  <c r="E728" i="1"/>
  <c r="E725" i="1"/>
  <c r="G724" i="1"/>
  <c r="F724" i="1"/>
  <c r="E723" i="1"/>
  <c r="E722" i="1"/>
  <c r="F720" i="1"/>
  <c r="F719" i="1"/>
  <c r="F718" i="1"/>
  <c r="E717" i="1"/>
  <c r="F715" i="1"/>
  <c r="E715" i="1"/>
  <c r="F714" i="1"/>
  <c r="E714" i="1"/>
  <c r="E713" i="1"/>
  <c r="H711" i="1"/>
  <c r="E711" i="1"/>
  <c r="E710" i="1"/>
  <c r="K708" i="1"/>
  <c r="F708" i="1"/>
  <c r="K707" i="1"/>
  <c r="F707" i="1"/>
  <c r="F706" i="1"/>
  <c r="F705" i="1"/>
  <c r="E704" i="1"/>
  <c r="F702" i="1"/>
  <c r="F700" i="1"/>
  <c r="F698" i="1"/>
  <c r="F697" i="1"/>
  <c r="J696" i="1"/>
  <c r="H696" i="1"/>
  <c r="F696" i="1"/>
  <c r="F695" i="1"/>
  <c r="F694" i="1"/>
  <c r="F693" i="1"/>
  <c r="F691" i="1"/>
  <c r="F690" i="1"/>
  <c r="J689" i="1"/>
  <c r="H689" i="1"/>
  <c r="F689" i="1"/>
  <c r="F688" i="1"/>
  <c r="F687" i="1"/>
  <c r="F686" i="1"/>
  <c r="F684" i="1"/>
  <c r="F683" i="1"/>
  <c r="J682" i="1"/>
  <c r="H682" i="1"/>
  <c r="F682" i="1"/>
  <c r="F681" i="1"/>
  <c r="F680" i="1"/>
  <c r="F679" i="1"/>
  <c r="F677" i="1"/>
  <c r="F676" i="1"/>
  <c r="J675" i="1"/>
  <c r="H675" i="1"/>
  <c r="F675" i="1"/>
  <c r="F674" i="1"/>
  <c r="F673" i="1"/>
  <c r="F672" i="1"/>
  <c r="F670" i="1"/>
  <c r="F669" i="1"/>
  <c r="J668" i="1"/>
  <c r="H668" i="1"/>
  <c r="F668" i="1"/>
  <c r="F667" i="1"/>
  <c r="F666" i="1"/>
  <c r="F665" i="1"/>
  <c r="F663" i="1"/>
  <c r="F662" i="1"/>
  <c r="J661" i="1"/>
  <c r="H661" i="1"/>
  <c r="F661" i="1"/>
  <c r="F660" i="1"/>
  <c r="F659" i="1"/>
  <c r="F658" i="1"/>
  <c r="F656" i="1"/>
  <c r="F655" i="1"/>
  <c r="J654" i="1"/>
  <c r="H654" i="1"/>
  <c r="F654" i="1"/>
  <c r="F653" i="1"/>
  <c r="F652" i="1"/>
  <c r="F651" i="1"/>
  <c r="E649" i="1"/>
  <c r="E646" i="1"/>
  <c r="F645" i="1"/>
  <c r="E644" i="1"/>
  <c r="L636" i="1"/>
  <c r="K636" i="1"/>
  <c r="E636" i="1"/>
  <c r="E630" i="1"/>
  <c r="E629" i="1"/>
  <c r="F627" i="1"/>
  <c r="F626" i="1"/>
  <c r="F625" i="1"/>
  <c r="F624" i="1"/>
  <c r="F621" i="1"/>
  <c r="A621" i="1"/>
  <c r="A620" i="1" s="1"/>
  <c r="F619" i="1"/>
  <c r="F617" i="1"/>
  <c r="F615" i="1"/>
  <c r="F614" i="1"/>
  <c r="F612" i="1"/>
  <c r="F610" i="1"/>
  <c r="E610" i="1"/>
  <c r="F609" i="1"/>
  <c r="E609" i="1"/>
  <c r="E608" i="1"/>
  <c r="L607" i="1"/>
  <c r="G605" i="1"/>
  <c r="F605" i="1"/>
  <c r="E604" i="1"/>
  <c r="E603" i="1"/>
  <c r="E600" i="1"/>
  <c r="G599" i="1"/>
  <c r="F599" i="1"/>
  <c r="E598" i="1"/>
  <c r="E597" i="1"/>
  <c r="F595" i="1"/>
  <c r="F594" i="1"/>
  <c r="F593" i="1"/>
  <c r="E592" i="1"/>
  <c r="F590" i="1"/>
  <c r="E590" i="1"/>
  <c r="F589" i="1"/>
  <c r="E589" i="1"/>
  <c r="E588" i="1"/>
  <c r="H586" i="1"/>
  <c r="E586" i="1"/>
  <c r="E585" i="1"/>
  <c r="K583" i="1"/>
  <c r="F583" i="1"/>
  <c r="K582" i="1"/>
  <c r="F582" i="1"/>
  <c r="F581" i="1"/>
  <c r="F580" i="1"/>
  <c r="E579" i="1"/>
  <c r="F577" i="1"/>
  <c r="F575" i="1"/>
  <c r="F573" i="1"/>
  <c r="F572" i="1"/>
  <c r="J571" i="1"/>
  <c r="H571" i="1"/>
  <c r="F571" i="1"/>
  <c r="F570" i="1"/>
  <c r="F569" i="1"/>
  <c r="F568" i="1"/>
  <c r="F566" i="1"/>
  <c r="F565" i="1"/>
  <c r="J564" i="1"/>
  <c r="H564" i="1"/>
  <c r="F564" i="1"/>
  <c r="F563" i="1"/>
  <c r="F562" i="1"/>
  <c r="F561" i="1"/>
  <c r="F559" i="1"/>
  <c r="F558" i="1"/>
  <c r="J557" i="1"/>
  <c r="H557" i="1"/>
  <c r="F557" i="1"/>
  <c r="F556" i="1"/>
  <c r="F555" i="1"/>
  <c r="F554" i="1"/>
  <c r="F552" i="1"/>
  <c r="F551" i="1"/>
  <c r="J550" i="1"/>
  <c r="H550" i="1"/>
  <c r="F550" i="1"/>
  <c r="F549" i="1"/>
  <c r="F548" i="1"/>
  <c r="F547" i="1"/>
  <c r="F545" i="1"/>
  <c r="F544" i="1"/>
  <c r="J543" i="1"/>
  <c r="H543" i="1"/>
  <c r="F543" i="1"/>
  <c r="F542" i="1"/>
  <c r="F541" i="1"/>
  <c r="F540" i="1"/>
  <c r="F538" i="1"/>
  <c r="F537" i="1"/>
  <c r="J536" i="1"/>
  <c r="H536" i="1"/>
  <c r="F536" i="1"/>
  <c r="F535" i="1"/>
  <c r="F534" i="1"/>
  <c r="F533" i="1"/>
  <c r="F531" i="1"/>
  <c r="F530" i="1"/>
  <c r="J529" i="1"/>
  <c r="H529" i="1"/>
  <c r="F529" i="1"/>
  <c r="F528" i="1"/>
  <c r="F527" i="1"/>
  <c r="F526" i="1"/>
  <c r="E524" i="1"/>
  <c r="E521" i="1"/>
  <c r="F520" i="1"/>
  <c r="E519" i="1"/>
  <c r="L511" i="1"/>
  <c r="K511" i="1"/>
  <c r="E511" i="1"/>
  <c r="E505" i="1"/>
  <c r="E504" i="1"/>
  <c r="F502" i="1"/>
  <c r="F501" i="1"/>
  <c r="F500" i="1"/>
  <c r="F499" i="1"/>
  <c r="F496" i="1"/>
  <c r="A496" i="1"/>
  <c r="A495" i="1" s="1"/>
  <c r="F494" i="1"/>
  <c r="F492" i="1"/>
  <c r="F490" i="1"/>
  <c r="F489" i="1"/>
  <c r="F487" i="1"/>
  <c r="F485" i="1"/>
  <c r="E485" i="1"/>
  <c r="F484" i="1"/>
  <c r="E484" i="1"/>
  <c r="E483" i="1"/>
  <c r="L482" i="1"/>
  <c r="G480" i="1"/>
  <c r="F480" i="1"/>
  <c r="E479" i="1"/>
  <c r="E478" i="1"/>
  <c r="E475" i="1"/>
  <c r="G474" i="1"/>
  <c r="F474" i="1"/>
  <c r="E473" i="1"/>
  <c r="E472" i="1"/>
  <c r="F470" i="1"/>
  <c r="F469" i="1"/>
  <c r="F468" i="1"/>
  <c r="E467" i="1"/>
  <c r="F465" i="1"/>
  <c r="E465" i="1"/>
  <c r="F464" i="1"/>
  <c r="E464" i="1"/>
  <c r="E463" i="1"/>
  <c r="H461" i="1"/>
  <c r="E461" i="1"/>
  <c r="E460" i="1"/>
  <c r="K458" i="1"/>
  <c r="F458" i="1"/>
  <c r="K457" i="1"/>
  <c r="F457" i="1"/>
  <c r="F456" i="1"/>
  <c r="F455" i="1"/>
  <c r="E454" i="1"/>
  <c r="F452" i="1"/>
  <c r="F450" i="1"/>
  <c r="F448" i="1"/>
  <c r="F447" i="1"/>
  <c r="J446" i="1"/>
  <c r="H446" i="1"/>
  <c r="F446" i="1"/>
  <c r="F445" i="1"/>
  <c r="F444" i="1"/>
  <c r="F443" i="1"/>
  <c r="F441" i="1"/>
  <c r="F440" i="1"/>
  <c r="J439" i="1"/>
  <c r="H439" i="1"/>
  <c r="F439" i="1"/>
  <c r="F438" i="1"/>
  <c r="F437" i="1"/>
  <c r="F436" i="1"/>
  <c r="F434" i="1"/>
  <c r="F433" i="1"/>
  <c r="J432" i="1"/>
  <c r="H432" i="1"/>
  <c r="F432" i="1"/>
  <c r="F431" i="1"/>
  <c r="F430" i="1"/>
  <c r="F429" i="1"/>
  <c r="F427" i="1"/>
  <c r="F426" i="1"/>
  <c r="J425" i="1"/>
  <c r="H425" i="1"/>
  <c r="F425" i="1"/>
  <c r="F424" i="1"/>
  <c r="F423" i="1"/>
  <c r="F422" i="1"/>
  <c r="F420" i="1"/>
  <c r="F419" i="1"/>
  <c r="J418" i="1"/>
  <c r="H418" i="1"/>
  <c r="F418" i="1"/>
  <c r="F417" i="1"/>
  <c r="F416" i="1"/>
  <c r="F415" i="1"/>
  <c r="F413" i="1"/>
  <c r="F412" i="1"/>
  <c r="J411" i="1"/>
  <c r="H411" i="1"/>
  <c r="F411" i="1"/>
  <c r="F410" i="1"/>
  <c r="F409" i="1"/>
  <c r="F408" i="1"/>
  <c r="F406" i="1"/>
  <c r="F405" i="1"/>
  <c r="J404" i="1"/>
  <c r="H404" i="1"/>
  <c r="F404" i="1"/>
  <c r="F403" i="1"/>
  <c r="F402" i="1"/>
  <c r="F401" i="1"/>
  <c r="E399" i="1"/>
  <c r="E396" i="1"/>
  <c r="F395" i="1"/>
  <c r="E394" i="1"/>
  <c r="L386" i="1"/>
  <c r="K386" i="1"/>
  <c r="E386" i="1"/>
  <c r="E380" i="1"/>
  <c r="E379" i="1"/>
  <c r="F377" i="1"/>
  <c r="F376" i="1"/>
  <c r="F375" i="1"/>
  <c r="F374" i="1"/>
  <c r="F373" i="1"/>
  <c r="F371" i="1"/>
  <c r="A371" i="1"/>
  <c r="A370" i="1" s="1"/>
  <c r="F370" i="1"/>
  <c r="F369" i="1"/>
  <c r="F367" i="1"/>
  <c r="F365" i="1"/>
  <c r="F364" i="1"/>
  <c r="F362" i="1"/>
  <c r="F360" i="1"/>
  <c r="E360" i="1"/>
  <c r="F359" i="1"/>
  <c r="E359" i="1"/>
  <c r="E358" i="1"/>
  <c r="L357" i="1"/>
  <c r="G355" i="1"/>
  <c r="F355" i="1"/>
  <c r="E354" i="1"/>
  <c r="E353" i="1"/>
  <c r="E350" i="1"/>
  <c r="G349" i="1"/>
  <c r="F349" i="1"/>
  <c r="E348" i="1"/>
  <c r="E347" i="1"/>
  <c r="F345" i="1"/>
  <c r="F344" i="1"/>
  <c r="F343" i="1"/>
  <c r="E342" i="1"/>
  <c r="F340" i="1"/>
  <c r="E340" i="1"/>
  <c r="F339" i="1"/>
  <c r="E339" i="1"/>
  <c r="E338" i="1"/>
  <c r="H336" i="1"/>
  <c r="E336" i="1"/>
  <c r="E335" i="1"/>
  <c r="K333" i="1"/>
  <c r="F333" i="1"/>
  <c r="K332" i="1"/>
  <c r="F332" i="1"/>
  <c r="F331" i="1"/>
  <c r="F330" i="1"/>
  <c r="E329" i="1"/>
  <c r="F327" i="1"/>
  <c r="F325" i="1"/>
  <c r="F323" i="1"/>
  <c r="F322" i="1"/>
  <c r="J321" i="1"/>
  <c r="H321" i="1"/>
  <c r="F321" i="1"/>
  <c r="F320" i="1"/>
  <c r="F319" i="1"/>
  <c r="F318" i="1"/>
  <c r="F316" i="1"/>
  <c r="F315" i="1"/>
  <c r="J314" i="1"/>
  <c r="H314" i="1"/>
  <c r="F314" i="1"/>
  <c r="F313" i="1"/>
  <c r="F312" i="1"/>
  <c r="F311" i="1"/>
  <c r="F309" i="1"/>
  <c r="F308" i="1"/>
  <c r="J307" i="1"/>
  <c r="H307" i="1"/>
  <c r="F307" i="1"/>
  <c r="F306" i="1"/>
  <c r="F305" i="1"/>
  <c r="F304" i="1"/>
  <c r="F302" i="1"/>
  <c r="F301" i="1"/>
  <c r="J300" i="1"/>
  <c r="H300" i="1"/>
  <c r="F300" i="1"/>
  <c r="F299" i="1"/>
  <c r="F298" i="1"/>
  <c r="F297" i="1"/>
  <c r="F295" i="1"/>
  <c r="F294" i="1"/>
  <c r="J293" i="1"/>
  <c r="H293" i="1"/>
  <c r="F293" i="1"/>
  <c r="F292" i="1"/>
  <c r="F291" i="1"/>
  <c r="F290" i="1"/>
  <c r="F288" i="1"/>
  <c r="F287" i="1"/>
  <c r="J286" i="1"/>
  <c r="H286" i="1"/>
  <c r="F286" i="1"/>
  <c r="F285" i="1"/>
  <c r="F284" i="1"/>
  <c r="F283" i="1"/>
  <c r="F281" i="1"/>
  <c r="F280" i="1"/>
  <c r="J279" i="1"/>
  <c r="H279" i="1"/>
  <c r="F279" i="1"/>
  <c r="F278" i="1"/>
  <c r="F277" i="1"/>
  <c r="F276" i="1"/>
  <c r="E274" i="1"/>
  <c r="E271" i="1"/>
  <c r="F270" i="1"/>
  <c r="E269" i="1"/>
  <c r="L261" i="1"/>
  <c r="K261" i="1"/>
  <c r="E261" i="1"/>
  <c r="E255" i="1"/>
  <c r="E254" i="1"/>
  <c r="F252" i="1"/>
  <c r="F251" i="1"/>
  <c r="F250" i="1"/>
  <c r="F249" i="1"/>
  <c r="F246" i="1"/>
  <c r="A246" i="1"/>
  <c r="A245" i="1" s="1"/>
  <c r="F244" i="1"/>
  <c r="F242" i="1"/>
  <c r="F240" i="1"/>
  <c r="F239" i="1"/>
  <c r="F237" i="1"/>
  <c r="F235" i="1"/>
  <c r="E235" i="1"/>
  <c r="F234" i="1"/>
  <c r="E234" i="1"/>
  <c r="E233" i="1"/>
  <c r="L232" i="1"/>
  <c r="E232" i="1"/>
  <c r="E357" i="1" s="1"/>
  <c r="E482" i="1" s="1"/>
  <c r="E607" i="1" s="1"/>
  <c r="E732" i="1" s="1"/>
  <c r="E857" i="1" s="1"/>
  <c r="E982" i="1" s="1"/>
  <c r="E1107" i="1" s="1"/>
  <c r="E1232" i="1" s="1"/>
  <c r="E1357" i="1" s="1"/>
  <c r="E1482" i="1" s="1"/>
  <c r="E1607" i="1" s="1"/>
  <c r="E1732" i="1" s="1"/>
  <c r="E1857" i="1" s="1"/>
  <c r="E1982" i="1" s="1"/>
  <c r="E2107" i="1" s="1"/>
  <c r="E2232" i="1" s="1"/>
  <c r="E2357" i="1" s="1"/>
  <c r="E2482" i="1" s="1"/>
  <c r="E2607" i="1" s="1"/>
  <c r="E2732" i="1" s="1"/>
  <c r="E2857" i="1" s="1"/>
  <c r="E2982" i="1" s="1"/>
  <c r="E3107" i="1" s="1"/>
  <c r="E3232" i="1" s="1"/>
  <c r="E3357" i="1" s="1"/>
  <c r="E3482" i="1" s="1"/>
  <c r="E3607" i="1" s="1"/>
  <c r="E3732" i="1" s="1"/>
  <c r="E3857" i="1" s="1"/>
  <c r="E3982" i="1" s="1"/>
  <c r="E4107" i="1" s="1"/>
  <c r="E4232" i="1" s="1"/>
  <c r="E4357" i="1" s="1"/>
  <c r="E4482" i="1" s="1"/>
  <c r="E4607" i="1" s="1"/>
  <c r="E4732" i="1" s="1"/>
  <c r="E4857" i="1" s="1"/>
  <c r="E4982" i="1" s="1"/>
  <c r="E5107" i="1" s="1"/>
  <c r="E5232" i="1" s="1"/>
  <c r="E5357" i="1" s="1"/>
  <c r="E5482" i="1" s="1"/>
  <c r="E5607" i="1" s="1"/>
  <c r="E5732" i="1" s="1"/>
  <c r="E5857" i="1" s="1"/>
  <c r="E5982" i="1" s="1"/>
  <c r="E6107" i="1" s="1"/>
  <c r="E6232" i="1" s="1"/>
  <c r="E6357" i="1" s="1"/>
  <c r="E6482" i="1" s="1"/>
  <c r="E6607" i="1" s="1"/>
  <c r="E6732" i="1" s="1"/>
  <c r="E6857" i="1" s="1"/>
  <c r="E6982" i="1" s="1"/>
  <c r="E7107" i="1" s="1"/>
  <c r="E7232" i="1" s="1"/>
  <c r="E7357" i="1" s="1"/>
  <c r="E7482" i="1" s="1"/>
  <c r="E7607" i="1" s="1"/>
  <c r="E7732" i="1" s="1"/>
  <c r="E7857" i="1" s="1"/>
  <c r="E7982" i="1" s="1"/>
  <c r="E8107" i="1" s="1"/>
  <c r="E8232" i="1" s="1"/>
  <c r="E8357" i="1" s="1"/>
  <c r="E8482" i="1" s="1"/>
  <c r="E8607" i="1" s="1"/>
  <c r="E8732" i="1" s="1"/>
  <c r="E8857" i="1" s="1"/>
  <c r="E8982" i="1" s="1"/>
  <c r="E9107" i="1" s="1"/>
  <c r="E9232" i="1" s="1"/>
  <c r="E9357" i="1" s="1"/>
  <c r="E9482" i="1" s="1"/>
  <c r="E9607" i="1" s="1"/>
  <c r="E9732" i="1" s="1"/>
  <c r="E9857" i="1" s="1"/>
  <c r="E9982" i="1" s="1"/>
  <c r="E10107" i="1" s="1"/>
  <c r="E10232" i="1" s="1"/>
  <c r="E10357" i="1" s="1"/>
  <c r="E10482" i="1" s="1"/>
  <c r="E10607" i="1" s="1"/>
  <c r="E10732" i="1" s="1"/>
  <c r="E10857" i="1" s="1"/>
  <c r="E10982" i="1" s="1"/>
  <c r="E11107" i="1" s="1"/>
  <c r="E11232" i="1" s="1"/>
  <c r="E11357" i="1" s="1"/>
  <c r="E11482" i="1" s="1"/>
  <c r="E11607" i="1" s="1"/>
  <c r="E11732" i="1" s="1"/>
  <c r="E11857" i="1" s="1"/>
  <c r="E11982" i="1" s="1"/>
  <c r="E12107" i="1" s="1"/>
  <c r="E12232" i="1" s="1"/>
  <c r="E12357" i="1" s="1"/>
  <c r="E12482" i="1" s="1"/>
  <c r="E12607" i="1" s="1"/>
  <c r="E12732" i="1" s="1"/>
  <c r="E12857" i="1" s="1"/>
  <c r="E12982" i="1" s="1"/>
  <c r="E13107" i="1" s="1"/>
  <c r="E13232" i="1" s="1"/>
  <c r="E13357" i="1" s="1"/>
  <c r="E13482" i="1" s="1"/>
  <c r="E13607" i="1" s="1"/>
  <c r="E13732" i="1" s="1"/>
  <c r="E13857" i="1" s="1"/>
  <c r="E13982" i="1" s="1"/>
  <c r="E14107" i="1" s="1"/>
  <c r="E14232" i="1" s="1"/>
  <c r="E14357" i="1" s="1"/>
  <c r="E14482" i="1" s="1"/>
  <c r="E14607" i="1" s="1"/>
  <c r="E14732" i="1" s="1"/>
  <c r="E14857" i="1" s="1"/>
  <c r="E14982" i="1" s="1"/>
  <c r="E15107" i="1" s="1"/>
  <c r="E15232" i="1" s="1"/>
  <c r="E15357" i="1" s="1"/>
  <c r="E15482" i="1" s="1"/>
  <c r="E15607" i="1" s="1"/>
  <c r="E15732" i="1" s="1"/>
  <c r="E15857" i="1" s="1"/>
  <c r="E15982" i="1" s="1"/>
  <c r="E16107" i="1" s="1"/>
  <c r="E16232" i="1" s="1"/>
  <c r="E16357" i="1" s="1"/>
  <c r="E16482" i="1" s="1"/>
  <c r="E16607" i="1" s="1"/>
  <c r="E16732" i="1" s="1"/>
  <c r="E16857" i="1" s="1"/>
  <c r="E16982" i="1" s="1"/>
  <c r="E17107" i="1" s="1"/>
  <c r="E17232" i="1" s="1"/>
  <c r="E17357" i="1" s="1"/>
  <c r="E17482" i="1" s="1"/>
  <c r="E17607" i="1" s="1"/>
  <c r="E17732" i="1" s="1"/>
  <c r="E17857" i="1" s="1"/>
  <c r="E17982" i="1" s="1"/>
  <c r="E18107" i="1" s="1"/>
  <c r="E18232" i="1" s="1"/>
  <c r="E18357" i="1" s="1"/>
  <c r="E18482" i="1" s="1"/>
  <c r="E18607" i="1" s="1"/>
  <c r="E18732" i="1" s="1"/>
  <c r="E18857" i="1" s="1"/>
  <c r="E18982" i="1" s="1"/>
  <c r="E19107" i="1" s="1"/>
  <c r="E19232" i="1" s="1"/>
  <c r="E19357" i="1" s="1"/>
  <c r="E19482" i="1" s="1"/>
  <c r="E19607" i="1" s="1"/>
  <c r="E19732" i="1" s="1"/>
  <c r="E19857" i="1" s="1"/>
  <c r="E19982" i="1" s="1"/>
  <c r="E20107" i="1" s="1"/>
  <c r="E20232" i="1" s="1"/>
  <c r="E20357" i="1" s="1"/>
  <c r="E20482" i="1" s="1"/>
  <c r="E20607" i="1" s="1"/>
  <c r="E20732" i="1" s="1"/>
  <c r="E20857" i="1" s="1"/>
  <c r="E20982" i="1" s="1"/>
  <c r="E21107" i="1" s="1"/>
  <c r="E21232" i="1" s="1"/>
  <c r="E21357" i="1" s="1"/>
  <c r="E21482" i="1" s="1"/>
  <c r="E21607" i="1" s="1"/>
  <c r="E21732" i="1" s="1"/>
  <c r="E21857" i="1" s="1"/>
  <c r="E21982" i="1" s="1"/>
  <c r="E22107" i="1" s="1"/>
  <c r="E22232" i="1" s="1"/>
  <c r="E22357" i="1" s="1"/>
  <c r="E22482" i="1" s="1"/>
  <c r="E22607" i="1" s="1"/>
  <c r="E22732" i="1" s="1"/>
  <c r="E22857" i="1" s="1"/>
  <c r="E22982" i="1" s="1"/>
  <c r="E23107" i="1" s="1"/>
  <c r="E23232" i="1" s="1"/>
  <c r="E23357" i="1" s="1"/>
  <c r="E23482" i="1" s="1"/>
  <c r="E23607" i="1" s="1"/>
  <c r="E23732" i="1" s="1"/>
  <c r="E23857" i="1" s="1"/>
  <c r="E23982" i="1" s="1"/>
  <c r="E24107" i="1" s="1"/>
  <c r="E24232" i="1" s="1"/>
  <c r="E24357" i="1" s="1"/>
  <c r="E24482" i="1" s="1"/>
  <c r="E24607" i="1" s="1"/>
  <c r="E24732" i="1" s="1"/>
  <c r="E24857" i="1" s="1"/>
  <c r="E24982" i="1" s="1"/>
  <c r="G230" i="1"/>
  <c r="F230" i="1"/>
  <c r="E229" i="1"/>
  <c r="E228" i="1"/>
  <c r="E225" i="1"/>
  <c r="G224" i="1"/>
  <c r="F224" i="1"/>
  <c r="E223" i="1"/>
  <c r="E222" i="1"/>
  <c r="F220" i="1"/>
  <c r="F219" i="1"/>
  <c r="F218" i="1"/>
  <c r="E217" i="1"/>
  <c r="F215" i="1"/>
  <c r="E215" i="1"/>
  <c r="F214" i="1"/>
  <c r="E214" i="1"/>
  <c r="E213" i="1"/>
  <c r="H211" i="1"/>
  <c r="E211" i="1"/>
  <c r="E210" i="1"/>
  <c r="K208" i="1"/>
  <c r="F208" i="1"/>
  <c r="K207" i="1"/>
  <c r="F207" i="1"/>
  <c r="F206" i="1"/>
  <c r="F205" i="1"/>
  <c r="E204" i="1"/>
  <c r="F202" i="1"/>
  <c r="F200" i="1"/>
  <c r="F198" i="1"/>
  <c r="F197" i="1"/>
  <c r="J196" i="1"/>
  <c r="H196" i="1"/>
  <c r="F196" i="1"/>
  <c r="F195" i="1"/>
  <c r="F194" i="1"/>
  <c r="F193" i="1"/>
  <c r="F191" i="1"/>
  <c r="F190" i="1"/>
  <c r="J189" i="1"/>
  <c r="H189" i="1"/>
  <c r="F189" i="1"/>
  <c r="F188" i="1"/>
  <c r="F187" i="1"/>
  <c r="F186" i="1"/>
  <c r="F184" i="1"/>
  <c r="F183" i="1"/>
  <c r="J182" i="1"/>
  <c r="H182" i="1"/>
  <c r="F182" i="1"/>
  <c r="F181" i="1"/>
  <c r="F180" i="1"/>
  <c r="F179" i="1"/>
  <c r="F177" i="1"/>
  <c r="F176" i="1"/>
  <c r="J175" i="1"/>
  <c r="H175" i="1"/>
  <c r="F175" i="1"/>
  <c r="F174" i="1"/>
  <c r="F173" i="1"/>
  <c r="F172" i="1"/>
  <c r="F170" i="1"/>
  <c r="F169" i="1"/>
  <c r="J168" i="1"/>
  <c r="H168" i="1"/>
  <c r="F168" i="1"/>
  <c r="F167" i="1"/>
  <c r="F166" i="1"/>
  <c r="F165" i="1"/>
  <c r="F163" i="1"/>
  <c r="F162" i="1"/>
  <c r="J161" i="1"/>
  <c r="H161" i="1"/>
  <c r="F161" i="1"/>
  <c r="F160" i="1"/>
  <c r="F159" i="1"/>
  <c r="F158" i="1"/>
  <c r="F156" i="1"/>
  <c r="F155" i="1"/>
  <c r="J154" i="1"/>
  <c r="H154" i="1"/>
  <c r="F154" i="1"/>
  <c r="F153" i="1"/>
  <c r="F152" i="1"/>
  <c r="F151" i="1"/>
  <c r="E149" i="1"/>
  <c r="E146" i="1"/>
  <c r="F145" i="1"/>
  <c r="E144" i="1"/>
  <c r="L136" i="1"/>
  <c r="K136" i="1"/>
  <c r="E136" i="1"/>
  <c r="F123" i="1"/>
  <c r="F1248" i="1" s="1"/>
  <c r="F1372" i="1"/>
  <c r="A121" i="1"/>
  <c r="A120" i="1" s="1"/>
  <c r="F245" i="1"/>
  <c r="F993" i="1"/>
  <c r="F1741" i="1"/>
  <c r="F988" i="1"/>
  <c r="F1736" i="1"/>
  <c r="F733" i="1"/>
  <c r="G105" i="1"/>
  <c r="F105" i="1"/>
  <c r="F73" i="1"/>
  <c r="F72" i="1"/>
  <c r="J71" i="1"/>
  <c r="H71" i="1"/>
  <c r="F71" i="1"/>
  <c r="F70" i="1"/>
  <c r="F69" i="1"/>
  <c r="F68" i="1"/>
  <c r="F66" i="1"/>
  <c r="F65" i="1"/>
  <c r="J64" i="1"/>
  <c r="H64" i="1"/>
  <c r="F64" i="1"/>
  <c r="F63" i="1"/>
  <c r="F62" i="1"/>
  <c r="F61" i="1"/>
  <c r="F59" i="1"/>
  <c r="F58" i="1"/>
  <c r="J57" i="1"/>
  <c r="H57" i="1"/>
  <c r="F57" i="1"/>
  <c r="F56" i="1"/>
  <c r="F55" i="1"/>
  <c r="F54" i="1"/>
  <c r="F52" i="1"/>
  <c r="F51" i="1"/>
  <c r="J50" i="1"/>
  <c r="H50" i="1"/>
  <c r="F50" i="1"/>
  <c r="F49" i="1"/>
  <c r="F48" i="1"/>
  <c r="F47" i="1"/>
  <c r="F45" i="1"/>
  <c r="F44" i="1"/>
  <c r="J43" i="1"/>
  <c r="H43" i="1"/>
  <c r="F43" i="1"/>
  <c r="F42" i="1"/>
  <c r="F41" i="1"/>
  <c r="F40" i="1"/>
  <c r="F38" i="1"/>
  <c r="F37" i="1"/>
  <c r="J36" i="1"/>
  <c r="H36" i="1"/>
  <c r="F36" i="1"/>
  <c r="F35" i="1"/>
  <c r="F34" i="1"/>
  <c r="F33" i="1"/>
  <c r="B10" i="1"/>
  <c r="G7" i="1"/>
  <c r="E7" i="1"/>
  <c r="H5" i="1"/>
  <c r="G80" i="3" l="1"/>
  <c r="N80" i="3"/>
  <c r="H80" i="3"/>
  <c r="M131" i="3"/>
  <c r="L131" i="3" s="1"/>
  <c r="B131" i="3" s="1"/>
  <c r="G131" i="3"/>
  <c r="G170" i="3"/>
  <c r="N170" i="3"/>
  <c r="M222" i="3"/>
  <c r="L222" i="3" s="1"/>
  <c r="B222" i="3" s="1"/>
  <c r="H30" i="2"/>
  <c r="H92" i="3"/>
  <c r="G92" i="3"/>
  <c r="M148" i="3"/>
  <c r="L148" i="3" s="1"/>
  <c r="B148" i="3" s="1"/>
  <c r="G164" i="3"/>
  <c r="N164" i="3"/>
  <c r="H164" i="3"/>
  <c r="H20" i="2"/>
  <c r="H74" i="2"/>
  <c r="M64" i="3"/>
  <c r="L64" i="3" s="1"/>
  <c r="B64" i="3" s="1"/>
  <c r="G132" i="3"/>
  <c r="N132" i="3"/>
  <c r="F738" i="1"/>
  <c r="H193" i="2"/>
  <c r="M126" i="3"/>
  <c r="L126" i="3" s="1"/>
  <c r="B126" i="3" s="1"/>
  <c r="H36" i="2"/>
  <c r="H57" i="2"/>
  <c r="H85" i="2"/>
  <c r="H109" i="2"/>
  <c r="H154" i="3"/>
  <c r="N154" i="3"/>
  <c r="H62" i="2"/>
  <c r="H64" i="2"/>
  <c r="H107" i="2"/>
  <c r="H138" i="2"/>
  <c r="H194" i="2"/>
  <c r="M76" i="3"/>
  <c r="L76" i="3" s="1"/>
  <c r="B76" i="3" s="1"/>
  <c r="M154" i="3"/>
  <c r="L154" i="3" s="1"/>
  <c r="B154" i="3" s="1"/>
  <c r="H16" i="2"/>
  <c r="H54" i="2"/>
  <c r="H127" i="2"/>
  <c r="H76" i="3"/>
  <c r="H114" i="2"/>
  <c r="M144" i="3"/>
  <c r="L144" i="3" s="1"/>
  <c r="B144" i="3" s="1"/>
  <c r="F1866" i="1"/>
  <c r="M83" i="3"/>
  <c r="L83" i="3" s="1"/>
  <c r="B83" i="3" s="1"/>
  <c r="H89" i="3"/>
  <c r="H22" i="2"/>
  <c r="H79" i="2"/>
  <c r="H86" i="2"/>
  <c r="H185" i="2"/>
  <c r="M122" i="3"/>
  <c r="L122" i="3" s="1"/>
  <c r="B122" i="3" s="1"/>
  <c r="G134" i="3"/>
  <c r="N134" i="3"/>
  <c r="M232" i="3"/>
  <c r="L232" i="3" s="1"/>
  <c r="B232" i="3" s="1"/>
  <c r="G232" i="3"/>
  <c r="H46" i="2"/>
  <c r="H196" i="2"/>
  <c r="N106" i="3"/>
  <c r="H73" i="2"/>
  <c r="H159" i="2"/>
  <c r="F241" i="1"/>
  <c r="H100" i="2"/>
  <c r="H111" i="2"/>
  <c r="H140" i="2"/>
  <c r="M62" i="3"/>
  <c r="L62" i="3" s="1"/>
  <c r="B62" i="3" s="1"/>
  <c r="M96" i="3"/>
  <c r="L96" i="3" s="1"/>
  <c r="B96" i="3" s="1"/>
  <c r="H96" i="3"/>
  <c r="M117" i="3"/>
  <c r="L117" i="3" s="1"/>
  <c r="B117" i="3" s="1"/>
  <c r="H44" i="2"/>
  <c r="H63" i="2"/>
  <c r="H18" i="2"/>
  <c r="H40" i="2"/>
  <c r="H98" i="2"/>
  <c r="M130" i="3"/>
  <c r="L130" i="3" s="1"/>
  <c r="B130" i="3" s="1"/>
  <c r="H84" i="2"/>
  <c r="H191" i="2"/>
  <c r="N108" i="3"/>
  <c r="H108" i="3"/>
  <c r="G108" i="3"/>
  <c r="N136" i="3"/>
  <c r="H136" i="3"/>
  <c r="H170" i="3"/>
  <c r="H113" i="3"/>
  <c r="M227" i="3"/>
  <c r="L227" i="3" s="1"/>
  <c r="B227" i="3" s="1"/>
  <c r="M101" i="3"/>
  <c r="L101" i="3" s="1"/>
  <c r="B101" i="3" s="1"/>
  <c r="H228" i="3"/>
  <c r="G200" i="3"/>
  <c r="H205" i="3"/>
  <c r="M238" i="3"/>
  <c r="L238" i="3" s="1"/>
  <c r="B238" i="3" s="1"/>
  <c r="H168" i="3"/>
  <c r="H200" i="3"/>
  <c r="M228" i="3"/>
  <c r="L228" i="3" s="1"/>
  <c r="B228" i="3" s="1"/>
  <c r="N196" i="3"/>
  <c r="N228" i="3"/>
  <c r="H134" i="3"/>
  <c r="M137" i="3"/>
  <c r="L137" i="3" s="1"/>
  <c r="B137" i="3" s="1"/>
  <c r="H170" i="2"/>
  <c r="H173" i="2"/>
  <c r="H201" i="2"/>
  <c r="H81" i="3"/>
  <c r="G142" i="3"/>
  <c r="H206" i="3"/>
  <c r="N138" i="3"/>
  <c r="H167" i="2"/>
  <c r="H177" i="2"/>
  <c r="H189" i="2"/>
  <c r="N60" i="3"/>
  <c r="G81" i="3"/>
  <c r="N90" i="3"/>
  <c r="G94" i="3"/>
  <c r="G100" i="3"/>
  <c r="M169" i="3"/>
  <c r="L169" i="3" s="1"/>
  <c r="B169" i="3" s="1"/>
  <c r="G178" i="3"/>
  <c r="N206" i="3"/>
  <c r="H186" i="2"/>
  <c r="H210" i="2"/>
  <c r="N74" i="3"/>
  <c r="M153" i="3"/>
  <c r="L153" i="3" s="1"/>
  <c r="B153" i="3" s="1"/>
  <c r="H183" i="2"/>
  <c r="M81" i="3"/>
  <c r="L81" i="3" s="1"/>
  <c r="B81" i="3" s="1"/>
  <c r="M85" i="3"/>
  <c r="L85" i="3" s="1"/>
  <c r="B85" i="3" s="1"/>
  <c r="H97" i="3"/>
  <c r="H212" i="3"/>
  <c r="G216" i="3"/>
  <c r="N97" i="3"/>
  <c r="H179" i="3"/>
  <c r="M186" i="3"/>
  <c r="L186" i="3" s="1"/>
  <c r="B186" i="3" s="1"/>
  <c r="N190" i="3"/>
  <c r="F24986" i="1"/>
  <c r="F24861" i="1"/>
  <c r="F24736" i="1"/>
  <c r="F24611" i="1"/>
  <c r="F24486" i="1"/>
  <c r="F24361" i="1"/>
  <c r="F24111" i="1"/>
  <c r="F23736" i="1"/>
  <c r="F24236" i="1"/>
  <c r="F23986" i="1"/>
  <c r="F23611" i="1"/>
  <c r="F23486" i="1"/>
  <c r="F23361" i="1"/>
  <c r="F23861" i="1"/>
  <c r="F23111" i="1"/>
  <c r="F23236" i="1"/>
  <c r="F22986" i="1"/>
  <c r="F22861" i="1"/>
  <c r="F22736" i="1"/>
  <c r="F22611" i="1"/>
  <c r="F22486" i="1"/>
  <c r="F22361" i="1"/>
  <c r="F22236" i="1"/>
  <c r="F22111" i="1"/>
  <c r="F21986" i="1"/>
  <c r="F21861" i="1"/>
  <c r="F21736" i="1"/>
  <c r="F21611" i="1"/>
  <c r="F21361" i="1"/>
  <c r="F21236" i="1"/>
  <c r="F21111" i="1"/>
  <c r="F20986" i="1"/>
  <c r="F20861" i="1"/>
  <c r="F21486" i="1"/>
  <c r="F20736" i="1"/>
  <c r="F20611" i="1"/>
  <c r="F20486" i="1"/>
  <c r="F20361" i="1"/>
  <c r="F20236" i="1"/>
  <c r="F20111" i="1"/>
  <c r="F19986" i="1"/>
  <c r="F19861" i="1"/>
  <c r="F19736" i="1"/>
  <c r="F19611" i="1"/>
  <c r="F19486" i="1"/>
  <c r="F19361" i="1"/>
  <c r="F19236" i="1"/>
  <c r="F19111" i="1"/>
  <c r="F18986" i="1"/>
  <c r="F18861" i="1"/>
  <c r="F18736" i="1"/>
  <c r="F18611" i="1"/>
  <c r="F18486" i="1"/>
  <c r="F18236" i="1"/>
  <c r="F18111" i="1"/>
  <c r="F17986" i="1"/>
  <c r="F17861" i="1"/>
  <c r="F17736" i="1"/>
  <c r="F17611" i="1"/>
  <c r="F17486" i="1"/>
  <c r="F17361" i="1"/>
  <c r="F17236" i="1"/>
  <c r="F18361" i="1"/>
  <c r="F17111" i="1"/>
  <c r="F16986" i="1"/>
  <c r="F16861" i="1"/>
  <c r="F16736" i="1"/>
  <c r="F16611" i="1"/>
  <c r="F16486" i="1"/>
  <c r="F16361" i="1"/>
  <c r="F16236" i="1"/>
  <c r="F16111" i="1"/>
  <c r="F15986" i="1"/>
  <c r="F15861" i="1"/>
  <c r="F15736" i="1"/>
  <c r="F15611" i="1"/>
  <c r="F15486" i="1"/>
  <c r="F15361" i="1"/>
  <c r="F15236" i="1"/>
  <c r="F15111" i="1"/>
  <c r="F14986" i="1"/>
  <c r="F14861" i="1"/>
  <c r="F14736" i="1"/>
  <c r="F14611" i="1"/>
  <c r="F14486" i="1"/>
  <c r="F14361" i="1"/>
  <c r="F14236" i="1"/>
  <c r="F14111" i="1"/>
  <c r="F13986" i="1"/>
  <c r="F13861" i="1"/>
  <c r="F13736" i="1"/>
  <c r="F13611" i="1"/>
  <c r="F13486" i="1"/>
  <c r="F13361" i="1"/>
  <c r="F13236" i="1"/>
  <c r="F13111" i="1"/>
  <c r="F12986" i="1"/>
  <c r="F12861" i="1"/>
  <c r="F12736" i="1"/>
  <c r="F12111" i="1"/>
  <c r="F11986" i="1"/>
  <c r="F11861" i="1"/>
  <c r="F11736" i="1"/>
  <c r="F11611" i="1"/>
  <c r="F12611" i="1"/>
  <c r="F12486" i="1"/>
  <c r="F11111" i="1"/>
  <c r="F10986" i="1"/>
  <c r="F10861" i="1"/>
  <c r="F12236" i="1"/>
  <c r="F10736" i="1"/>
  <c r="F10611" i="1"/>
  <c r="F10486" i="1"/>
  <c r="F12361" i="1"/>
  <c r="F11486" i="1"/>
  <c r="F10236" i="1"/>
  <c r="F10111" i="1"/>
  <c r="F9986" i="1"/>
  <c r="F9861" i="1"/>
  <c r="F9736" i="1"/>
  <c r="F9611" i="1"/>
  <c r="F11236" i="1"/>
  <c r="F9486" i="1"/>
  <c r="F9361" i="1"/>
  <c r="F8486" i="1"/>
  <c r="F8361" i="1"/>
  <c r="F8236" i="1"/>
  <c r="F8111" i="1"/>
  <c r="F11361" i="1"/>
  <c r="F9236" i="1"/>
  <c r="F9111" i="1"/>
  <c r="F10361" i="1"/>
  <c r="F8986" i="1"/>
  <c r="F8861" i="1"/>
  <c r="F8736" i="1"/>
  <c r="F7986" i="1"/>
  <c r="F7861" i="1"/>
  <c r="F7736" i="1"/>
  <c r="F7611" i="1"/>
  <c r="F8611" i="1"/>
  <c r="F7486" i="1"/>
  <c r="F7361" i="1"/>
  <c r="F7236" i="1"/>
  <c r="F7111" i="1"/>
  <c r="F6986" i="1"/>
  <c r="F6861" i="1"/>
  <c r="F6736" i="1"/>
  <c r="F6361" i="1"/>
  <c r="F6236" i="1"/>
  <c r="F6111" i="1"/>
  <c r="F5986" i="1"/>
  <c r="F6486" i="1"/>
  <c r="F5861" i="1"/>
  <c r="F5736" i="1"/>
  <c r="F5611" i="1"/>
  <c r="F5486" i="1"/>
  <c r="F5361" i="1"/>
  <c r="F5236" i="1"/>
  <c r="F4236" i="1"/>
  <c r="F6611" i="1"/>
  <c r="F5111" i="1"/>
  <c r="F4986" i="1"/>
  <c r="F4861" i="1"/>
  <c r="F4361" i="1"/>
  <c r="F4611" i="1"/>
  <c r="F4486" i="1"/>
  <c r="F3986" i="1"/>
  <c r="F3861" i="1"/>
  <c r="F4111" i="1"/>
  <c r="F3736" i="1"/>
  <c r="F3611" i="1"/>
  <c r="F3486" i="1"/>
  <c r="F3361" i="1"/>
  <c r="F3236" i="1"/>
  <c r="F4736" i="1"/>
  <c r="F3111" i="1"/>
  <c r="F1236" i="1"/>
  <c r="F1111" i="1"/>
  <c r="F2986" i="1"/>
  <c r="F986" i="1"/>
  <c r="F2861" i="1"/>
  <c r="F861" i="1"/>
  <c r="F2736" i="1"/>
  <c r="F736" i="1"/>
  <c r="F2611" i="1"/>
  <c r="F611" i="1"/>
  <c r="F2486" i="1"/>
  <c r="F486" i="1"/>
  <c r="F2361" i="1"/>
  <c r="F2236" i="1"/>
  <c r="F2111" i="1"/>
  <c r="F1986" i="1"/>
  <c r="F1861" i="1"/>
  <c r="F1361" i="1"/>
  <c r="F858" i="1"/>
  <c r="F868" i="1"/>
  <c r="F1616" i="1"/>
  <c r="F2858" i="1"/>
  <c r="F24738" i="1"/>
  <c r="F24988" i="1"/>
  <c r="F24238" i="1"/>
  <c r="F24113" i="1"/>
  <c r="F24488" i="1"/>
  <c r="F24613" i="1"/>
  <c r="F23988" i="1"/>
  <c r="F23863" i="1"/>
  <c r="F23738" i="1"/>
  <c r="F24863" i="1"/>
  <c r="F23363" i="1"/>
  <c r="F23238" i="1"/>
  <c r="F24363" i="1"/>
  <c r="F23113" i="1"/>
  <c r="F22988" i="1"/>
  <c r="F22863" i="1"/>
  <c r="F22738" i="1"/>
  <c r="F23613" i="1"/>
  <c r="F23488" i="1"/>
  <c r="F22613" i="1"/>
  <c r="F22488" i="1"/>
  <c r="F22363" i="1"/>
  <c r="F22113" i="1"/>
  <c r="F21988" i="1"/>
  <c r="F21863" i="1"/>
  <c r="F21738" i="1"/>
  <c r="F21613" i="1"/>
  <c r="F22238" i="1"/>
  <c r="F21488" i="1"/>
  <c r="F21363" i="1"/>
  <c r="F21238" i="1"/>
  <c r="F21113" i="1"/>
  <c r="F20988" i="1"/>
  <c r="F20613" i="1"/>
  <c r="F20488" i="1"/>
  <c r="F20363" i="1"/>
  <c r="F20238" i="1"/>
  <c r="F20863" i="1"/>
  <c r="F19988" i="1"/>
  <c r="F19863" i="1"/>
  <c r="F19738" i="1"/>
  <c r="F19613" i="1"/>
  <c r="F19488" i="1"/>
  <c r="F19363" i="1"/>
  <c r="F19238" i="1"/>
  <c r="F19113" i="1"/>
  <c r="F18988" i="1"/>
  <c r="F20113" i="1"/>
  <c r="F18863" i="1"/>
  <c r="F18738" i="1"/>
  <c r="F18613" i="1"/>
  <c r="F18488" i="1"/>
  <c r="F20738" i="1"/>
  <c r="F18363" i="1"/>
  <c r="F17488" i="1"/>
  <c r="F17363" i="1"/>
  <c r="F17238" i="1"/>
  <c r="F18238" i="1"/>
  <c r="F18113" i="1"/>
  <c r="F17988" i="1"/>
  <c r="F17613" i="1"/>
  <c r="F17738" i="1"/>
  <c r="F16738" i="1"/>
  <c r="F16613" i="1"/>
  <c r="F16488" i="1"/>
  <c r="F16363" i="1"/>
  <c r="F16238" i="1"/>
  <c r="F16113" i="1"/>
  <c r="F17863" i="1"/>
  <c r="F17113" i="1"/>
  <c r="F15738" i="1"/>
  <c r="F15613" i="1"/>
  <c r="F15488" i="1"/>
  <c r="F15363" i="1"/>
  <c r="F15238" i="1"/>
  <c r="F15113" i="1"/>
  <c r="F16988" i="1"/>
  <c r="F14988" i="1"/>
  <c r="F14863" i="1"/>
  <c r="F16863" i="1"/>
  <c r="F14363" i="1"/>
  <c r="F14238" i="1"/>
  <c r="F14113" i="1"/>
  <c r="F13988" i="1"/>
  <c r="F13863" i="1"/>
  <c r="F13738" i="1"/>
  <c r="F15988" i="1"/>
  <c r="F14738" i="1"/>
  <c r="F14613" i="1"/>
  <c r="F13113" i="1"/>
  <c r="F12988" i="1"/>
  <c r="F12863" i="1"/>
  <c r="F12738" i="1"/>
  <c r="F15863" i="1"/>
  <c r="F14488" i="1"/>
  <c r="F13613" i="1"/>
  <c r="F13488" i="1"/>
  <c r="F13363" i="1"/>
  <c r="F12613" i="1"/>
  <c r="F12488" i="1"/>
  <c r="F12363" i="1"/>
  <c r="F13238" i="1"/>
  <c r="F12238" i="1"/>
  <c r="F12113" i="1"/>
  <c r="F11988" i="1"/>
  <c r="F11863" i="1"/>
  <c r="F11738" i="1"/>
  <c r="F11613" i="1"/>
  <c r="F11488" i="1"/>
  <c r="F11363" i="1"/>
  <c r="F11238" i="1"/>
  <c r="F11113" i="1"/>
  <c r="F10988" i="1"/>
  <c r="F10863" i="1"/>
  <c r="F10738" i="1"/>
  <c r="F9488" i="1"/>
  <c r="F9363" i="1"/>
  <c r="F10488" i="1"/>
  <c r="F10363" i="1"/>
  <c r="F10238" i="1"/>
  <c r="F10613" i="1"/>
  <c r="F10113" i="1"/>
  <c r="F9988" i="1"/>
  <c r="F9863" i="1"/>
  <c r="F9738" i="1"/>
  <c r="F9238" i="1"/>
  <c r="F9113" i="1"/>
  <c r="F8988" i="1"/>
  <c r="F8863" i="1"/>
  <c r="F8738" i="1"/>
  <c r="F9613" i="1"/>
  <c r="F8613" i="1"/>
  <c r="F8488" i="1"/>
  <c r="F8363" i="1"/>
  <c r="F8238" i="1"/>
  <c r="F8113" i="1"/>
  <c r="F7988" i="1"/>
  <c r="F7613" i="1"/>
  <c r="F7738" i="1"/>
  <c r="F7488" i="1"/>
  <c r="F7363" i="1"/>
  <c r="F7238" i="1"/>
  <c r="F7113" i="1"/>
  <c r="F6988" i="1"/>
  <c r="F6863" i="1"/>
  <c r="F6738" i="1"/>
  <c r="F7863" i="1"/>
  <c r="F6613" i="1"/>
  <c r="F6488" i="1"/>
  <c r="F5863" i="1"/>
  <c r="F5738" i="1"/>
  <c r="F5613" i="1"/>
  <c r="F5488" i="1"/>
  <c r="F5363" i="1"/>
  <c r="F6363" i="1"/>
  <c r="F5988" i="1"/>
  <c r="F5113" i="1"/>
  <c r="F5238" i="1"/>
  <c r="F4988" i="1"/>
  <c r="F4863" i="1"/>
  <c r="F4738" i="1"/>
  <c r="F6238" i="1"/>
  <c r="F4613" i="1"/>
  <c r="F4488" i="1"/>
  <c r="F4363" i="1"/>
  <c r="F4238" i="1"/>
  <c r="F4113" i="1"/>
  <c r="F6113" i="1"/>
  <c r="F3738" i="1"/>
  <c r="F3613" i="1"/>
  <c r="F3488" i="1"/>
  <c r="F3363" i="1"/>
  <c r="F3238" i="1"/>
  <c r="F3113" i="1"/>
  <c r="F3988" i="1"/>
  <c r="F2488" i="1"/>
  <c r="F488" i="1"/>
  <c r="F2363" i="1"/>
  <c r="F2238" i="1"/>
  <c r="F2113" i="1"/>
  <c r="F1988" i="1"/>
  <c r="F1863" i="1"/>
  <c r="F1738" i="1"/>
  <c r="F3863" i="1"/>
  <c r="F1613" i="1"/>
  <c r="F1488" i="1"/>
  <c r="F1363" i="1"/>
  <c r="F1238" i="1"/>
  <c r="F2988" i="1"/>
  <c r="F2613" i="1"/>
  <c r="F613" i="1"/>
  <c r="F236" i="1"/>
  <c r="F366" i="1"/>
  <c r="F1123" i="1"/>
  <c r="F2868" i="1"/>
  <c r="F24995" i="1"/>
  <c r="F24745" i="1"/>
  <c r="F24495" i="1"/>
  <c r="F24620" i="1"/>
  <c r="F24370" i="1"/>
  <c r="F23995" i="1"/>
  <c r="F24870" i="1"/>
  <c r="F23870" i="1"/>
  <c r="F24245" i="1"/>
  <c r="F23745" i="1"/>
  <c r="F24120" i="1"/>
  <c r="F23620" i="1"/>
  <c r="F23495" i="1"/>
  <c r="F23370" i="1"/>
  <c r="F22745" i="1"/>
  <c r="F23245" i="1"/>
  <c r="F23120" i="1"/>
  <c r="F22870" i="1"/>
  <c r="F22620" i="1"/>
  <c r="F22495" i="1"/>
  <c r="F22995" i="1"/>
  <c r="F22370" i="1"/>
  <c r="F22245" i="1"/>
  <c r="F22120" i="1"/>
  <c r="F21995" i="1"/>
  <c r="F21870" i="1"/>
  <c r="F21620" i="1"/>
  <c r="F21495" i="1"/>
  <c r="F21370" i="1"/>
  <c r="F21245" i="1"/>
  <c r="F21120" i="1"/>
  <c r="F20995" i="1"/>
  <c r="F20870" i="1"/>
  <c r="F21745" i="1"/>
  <c r="F20745" i="1"/>
  <c r="F20620" i="1"/>
  <c r="F20495" i="1"/>
  <c r="F20370" i="1"/>
  <c r="F19370" i="1"/>
  <c r="F19245" i="1"/>
  <c r="F19120" i="1"/>
  <c r="F18995" i="1"/>
  <c r="F20245" i="1"/>
  <c r="F20120" i="1"/>
  <c r="F19995" i="1"/>
  <c r="F19870" i="1"/>
  <c r="F19745" i="1"/>
  <c r="F18370" i="1"/>
  <c r="F19495" i="1"/>
  <c r="F19620" i="1"/>
  <c r="F18870" i="1"/>
  <c r="F18745" i="1"/>
  <c r="F18495" i="1"/>
  <c r="F18245" i="1"/>
  <c r="F18620" i="1"/>
  <c r="F18120" i="1"/>
  <c r="F17995" i="1"/>
  <c r="F17870" i="1"/>
  <c r="F17745" i="1"/>
  <c r="F17620" i="1"/>
  <c r="F17495" i="1"/>
  <c r="F17370" i="1"/>
  <c r="F16120" i="1"/>
  <c r="F17245" i="1"/>
  <c r="F17120" i="1"/>
  <c r="F16995" i="1"/>
  <c r="F16870" i="1"/>
  <c r="F16745" i="1"/>
  <c r="F16620" i="1"/>
  <c r="F16495" i="1"/>
  <c r="F15120" i="1"/>
  <c r="F14995" i="1"/>
  <c r="F15995" i="1"/>
  <c r="F16245" i="1"/>
  <c r="F15870" i="1"/>
  <c r="F15745" i="1"/>
  <c r="F15620" i="1"/>
  <c r="F15495" i="1"/>
  <c r="F13745" i="1"/>
  <c r="F15370" i="1"/>
  <c r="F14870" i="1"/>
  <c r="F16370" i="1"/>
  <c r="F14745" i="1"/>
  <c r="F14620" i="1"/>
  <c r="F14495" i="1"/>
  <c r="F14370" i="1"/>
  <c r="F14245" i="1"/>
  <c r="F15245" i="1"/>
  <c r="F14120" i="1"/>
  <c r="F13870" i="1"/>
  <c r="F13620" i="1"/>
  <c r="F13495" i="1"/>
  <c r="F13995" i="1"/>
  <c r="F13370" i="1"/>
  <c r="F13245" i="1"/>
  <c r="F13120" i="1"/>
  <c r="F12995" i="1"/>
  <c r="F12870" i="1"/>
  <c r="F12495" i="1"/>
  <c r="F12620" i="1"/>
  <c r="F12370" i="1"/>
  <c r="F12245" i="1"/>
  <c r="F12120" i="1"/>
  <c r="F11995" i="1"/>
  <c r="F11870" i="1"/>
  <c r="F11745" i="1"/>
  <c r="F11620" i="1"/>
  <c r="F12745" i="1"/>
  <c r="F11495" i="1"/>
  <c r="F11370" i="1"/>
  <c r="F11245" i="1"/>
  <c r="F11120" i="1"/>
  <c r="F10995" i="1"/>
  <c r="F10870" i="1"/>
  <c r="F10745" i="1"/>
  <c r="F10620" i="1"/>
  <c r="F10495" i="1"/>
  <c r="F10370" i="1"/>
  <c r="F10245" i="1"/>
  <c r="F10120" i="1"/>
  <c r="F9995" i="1"/>
  <c r="F9870" i="1"/>
  <c r="F9745" i="1"/>
  <c r="F9620" i="1"/>
  <c r="F9495" i="1"/>
  <c r="F9370" i="1"/>
  <c r="F9120" i="1"/>
  <c r="F8995" i="1"/>
  <c r="F8870" i="1"/>
  <c r="F8745" i="1"/>
  <c r="F8620" i="1"/>
  <c r="F8495" i="1"/>
  <c r="F8370" i="1"/>
  <c r="F8245" i="1"/>
  <c r="F8120" i="1"/>
  <c r="F9245" i="1"/>
  <c r="F7995" i="1"/>
  <c r="F7870" i="1"/>
  <c r="F7745" i="1"/>
  <c r="F6995" i="1"/>
  <c r="F6870" i="1"/>
  <c r="F6745" i="1"/>
  <c r="F6620" i="1"/>
  <c r="F6495" i="1"/>
  <c r="F7495" i="1"/>
  <c r="F7620" i="1"/>
  <c r="F7370" i="1"/>
  <c r="F5245" i="1"/>
  <c r="F7120" i="1"/>
  <c r="F7245" i="1"/>
  <c r="F6370" i="1"/>
  <c r="F6245" i="1"/>
  <c r="F6120" i="1"/>
  <c r="F5995" i="1"/>
  <c r="F5870" i="1"/>
  <c r="F5745" i="1"/>
  <c r="F5370" i="1"/>
  <c r="F5620" i="1"/>
  <c r="F4870" i="1"/>
  <c r="F4745" i="1"/>
  <c r="F4620" i="1"/>
  <c r="F4495" i="1"/>
  <c r="F4370" i="1"/>
  <c r="F4245" i="1"/>
  <c r="F4120" i="1"/>
  <c r="F5495" i="1"/>
  <c r="F4995" i="1"/>
  <c r="F3120" i="1"/>
  <c r="F3995" i="1"/>
  <c r="F3870" i="1"/>
  <c r="F3745" i="1"/>
  <c r="F3620" i="1"/>
  <c r="F3495" i="1"/>
  <c r="F3370" i="1"/>
  <c r="F1870" i="1"/>
  <c r="F1745" i="1"/>
  <c r="F5120" i="1"/>
  <c r="F1620" i="1"/>
  <c r="F1495" i="1"/>
  <c r="F1370" i="1"/>
  <c r="F1245" i="1"/>
  <c r="F1120" i="1"/>
  <c r="F2995" i="1"/>
  <c r="F995" i="1"/>
  <c r="F3245" i="1"/>
  <c r="F2870" i="1"/>
  <c r="F870" i="1"/>
  <c r="F2745" i="1"/>
  <c r="F745" i="1"/>
  <c r="F2620" i="1"/>
  <c r="F620" i="1"/>
  <c r="F2495" i="1"/>
  <c r="F2370" i="1"/>
  <c r="F1995" i="1"/>
  <c r="F247" i="1"/>
  <c r="F361" i="1"/>
  <c r="F2738" i="1"/>
  <c r="F372" i="1"/>
  <c r="F983" i="1"/>
  <c r="F1113" i="1"/>
  <c r="F248" i="1"/>
  <c r="F3858" i="1"/>
  <c r="F863" i="1"/>
  <c r="F24868" i="1"/>
  <c r="F24618" i="1"/>
  <c r="F24993" i="1"/>
  <c r="F24368" i="1"/>
  <c r="F24243" i="1"/>
  <c r="F24118" i="1"/>
  <c r="F24493" i="1"/>
  <c r="F23993" i="1"/>
  <c r="F23868" i="1"/>
  <c r="F24743" i="1"/>
  <c r="F23493" i="1"/>
  <c r="F23368" i="1"/>
  <c r="F23743" i="1"/>
  <c r="F23243" i="1"/>
  <c r="F23618" i="1"/>
  <c r="F23118" i="1"/>
  <c r="F22993" i="1"/>
  <c r="F22868" i="1"/>
  <c r="F22743" i="1"/>
  <c r="F22618" i="1"/>
  <c r="F22493" i="1"/>
  <c r="F22243" i="1"/>
  <c r="F22118" i="1"/>
  <c r="F21993" i="1"/>
  <c r="F21868" i="1"/>
  <c r="F21743" i="1"/>
  <c r="F21618" i="1"/>
  <c r="F22368" i="1"/>
  <c r="F21493" i="1"/>
  <c r="F21368" i="1"/>
  <c r="F21243" i="1"/>
  <c r="F21118" i="1"/>
  <c r="F20743" i="1"/>
  <c r="F20868" i="1"/>
  <c r="F20618" i="1"/>
  <c r="F20493" i="1"/>
  <c r="F20368" i="1"/>
  <c r="F20243" i="1"/>
  <c r="F20993" i="1"/>
  <c r="F20118" i="1"/>
  <c r="F19993" i="1"/>
  <c r="F19868" i="1"/>
  <c r="F19743" i="1"/>
  <c r="F19618" i="1"/>
  <c r="F19493" i="1"/>
  <c r="F19368" i="1"/>
  <c r="F19243" i="1"/>
  <c r="F19118" i="1"/>
  <c r="F18993" i="1"/>
  <c r="F18868" i="1"/>
  <c r="F18743" i="1"/>
  <c r="F18618" i="1"/>
  <c r="F18493" i="1"/>
  <c r="F18368" i="1"/>
  <c r="F17618" i="1"/>
  <c r="F17493" i="1"/>
  <c r="F17368" i="1"/>
  <c r="F17243" i="1"/>
  <c r="F18243" i="1"/>
  <c r="F18118" i="1"/>
  <c r="F17743" i="1"/>
  <c r="F16868" i="1"/>
  <c r="F16743" i="1"/>
  <c r="F16618" i="1"/>
  <c r="F16493" i="1"/>
  <c r="F17868" i="1"/>
  <c r="F16368" i="1"/>
  <c r="F16243" i="1"/>
  <c r="F16118" i="1"/>
  <c r="F17993" i="1"/>
  <c r="F16993" i="1"/>
  <c r="F15868" i="1"/>
  <c r="F15743" i="1"/>
  <c r="F15618" i="1"/>
  <c r="F17118" i="1"/>
  <c r="F15493" i="1"/>
  <c r="F15368" i="1"/>
  <c r="F15243" i="1"/>
  <c r="F15118" i="1"/>
  <c r="F14993" i="1"/>
  <c r="F14868" i="1"/>
  <c r="F14493" i="1"/>
  <c r="F14368" i="1"/>
  <c r="F14243" i="1"/>
  <c r="F15993" i="1"/>
  <c r="F14118" i="1"/>
  <c r="F13993" i="1"/>
  <c r="F13868" i="1"/>
  <c r="F13743" i="1"/>
  <c r="F13243" i="1"/>
  <c r="F13118" i="1"/>
  <c r="F12993" i="1"/>
  <c r="F12868" i="1"/>
  <c r="F12743" i="1"/>
  <c r="F12618" i="1"/>
  <c r="F14618" i="1"/>
  <c r="F14743" i="1"/>
  <c r="F13618" i="1"/>
  <c r="F13493" i="1"/>
  <c r="F12493" i="1"/>
  <c r="F12368" i="1"/>
  <c r="F12243" i="1"/>
  <c r="F12118" i="1"/>
  <c r="F11993" i="1"/>
  <c r="F13368" i="1"/>
  <c r="F11868" i="1"/>
  <c r="F10493" i="1"/>
  <c r="F11743" i="1"/>
  <c r="F11493" i="1"/>
  <c r="F11368" i="1"/>
  <c r="F11243" i="1"/>
  <c r="F11118" i="1"/>
  <c r="F10993" i="1"/>
  <c r="F10868" i="1"/>
  <c r="F9618" i="1"/>
  <c r="F9493" i="1"/>
  <c r="F9368" i="1"/>
  <c r="F11618" i="1"/>
  <c r="F10618" i="1"/>
  <c r="F10743" i="1"/>
  <c r="F10368" i="1"/>
  <c r="F10243" i="1"/>
  <c r="F10118" i="1"/>
  <c r="F9993" i="1"/>
  <c r="F9868" i="1"/>
  <c r="F9243" i="1"/>
  <c r="F9118" i="1"/>
  <c r="F8993" i="1"/>
  <c r="F8868" i="1"/>
  <c r="F8743" i="1"/>
  <c r="F8618" i="1"/>
  <c r="F8493" i="1"/>
  <c r="F8368" i="1"/>
  <c r="F9743" i="1"/>
  <c r="F8243" i="1"/>
  <c r="F8118" i="1"/>
  <c r="F7743" i="1"/>
  <c r="F7618" i="1"/>
  <c r="F7868" i="1"/>
  <c r="F7493" i="1"/>
  <c r="F7368" i="1"/>
  <c r="F7243" i="1"/>
  <c r="F7118" i="1"/>
  <c r="F6993" i="1"/>
  <c r="F6868" i="1"/>
  <c r="F6743" i="1"/>
  <c r="F6618" i="1"/>
  <c r="F6493" i="1"/>
  <c r="F7993" i="1"/>
  <c r="F5993" i="1"/>
  <c r="F5868" i="1"/>
  <c r="F5743" i="1"/>
  <c r="F5618" i="1"/>
  <c r="F5493" i="1"/>
  <c r="F5368" i="1"/>
  <c r="F6118" i="1"/>
  <c r="F6243" i="1"/>
  <c r="F5118" i="1"/>
  <c r="F4993" i="1"/>
  <c r="F6368" i="1"/>
  <c r="F4868" i="1"/>
  <c r="F5243" i="1"/>
  <c r="F4743" i="1"/>
  <c r="F4618" i="1"/>
  <c r="F4493" i="1"/>
  <c r="F4368" i="1"/>
  <c r="F4243" i="1"/>
  <c r="F3868" i="1"/>
  <c r="F3743" i="1"/>
  <c r="F3618" i="1"/>
  <c r="F3493" i="1"/>
  <c r="F3368" i="1"/>
  <c r="F3243" i="1"/>
  <c r="F3118" i="1"/>
  <c r="F4118" i="1"/>
  <c r="F2618" i="1"/>
  <c r="F618" i="1"/>
  <c r="F2493" i="1"/>
  <c r="F493" i="1"/>
  <c r="F2368" i="1"/>
  <c r="F2243" i="1"/>
  <c r="F2118" i="1"/>
  <c r="F1993" i="1"/>
  <c r="F1868" i="1"/>
  <c r="F3993" i="1"/>
  <c r="F1743" i="1"/>
  <c r="F1618" i="1"/>
  <c r="F1493" i="1"/>
  <c r="F1368" i="1"/>
  <c r="F1243" i="1"/>
  <c r="F2743" i="1"/>
  <c r="F743" i="1"/>
  <c r="F24733" i="1"/>
  <c r="F24983" i="1"/>
  <c r="F24233" i="1"/>
  <c r="F24108" i="1"/>
  <c r="F24483" i="1"/>
  <c r="F24608" i="1"/>
  <c r="F24858" i="1"/>
  <c r="F24358" i="1"/>
  <c r="F23983" i="1"/>
  <c r="F23858" i="1"/>
  <c r="F23733" i="1"/>
  <c r="F23358" i="1"/>
  <c r="F23233" i="1"/>
  <c r="F23608" i="1"/>
  <c r="F23108" i="1"/>
  <c r="F22983" i="1"/>
  <c r="F22858" i="1"/>
  <c r="F22733" i="1"/>
  <c r="F23483" i="1"/>
  <c r="F22608" i="1"/>
  <c r="F22483" i="1"/>
  <c r="F22358" i="1"/>
  <c r="F22108" i="1"/>
  <c r="F21983" i="1"/>
  <c r="F21858" i="1"/>
  <c r="F21733" i="1"/>
  <c r="F21608" i="1"/>
  <c r="F21483" i="1"/>
  <c r="F21358" i="1"/>
  <c r="F21233" i="1"/>
  <c r="F21108" i="1"/>
  <c r="F22233" i="1"/>
  <c r="F20983" i="1"/>
  <c r="F20608" i="1"/>
  <c r="F20483" i="1"/>
  <c r="F20358" i="1"/>
  <c r="F20233" i="1"/>
  <c r="F19983" i="1"/>
  <c r="F19858" i="1"/>
  <c r="F19733" i="1"/>
  <c r="F20858" i="1"/>
  <c r="F19608" i="1"/>
  <c r="F19483" i="1"/>
  <c r="F19358" i="1"/>
  <c r="F19233" i="1"/>
  <c r="F20733" i="1"/>
  <c r="F19108" i="1"/>
  <c r="F18983" i="1"/>
  <c r="F18858" i="1"/>
  <c r="F18733" i="1"/>
  <c r="F18608" i="1"/>
  <c r="F18483" i="1"/>
  <c r="F18358" i="1"/>
  <c r="F20108" i="1"/>
  <c r="F17483" i="1"/>
  <c r="F17358" i="1"/>
  <c r="F17233" i="1"/>
  <c r="F18233" i="1"/>
  <c r="F18108" i="1"/>
  <c r="F17983" i="1"/>
  <c r="F17608" i="1"/>
  <c r="F16733" i="1"/>
  <c r="F16608" i="1"/>
  <c r="F17858" i="1"/>
  <c r="F16483" i="1"/>
  <c r="F16358" i="1"/>
  <c r="F16233" i="1"/>
  <c r="F16108" i="1"/>
  <c r="F17733" i="1"/>
  <c r="F17108" i="1"/>
  <c r="F15733" i="1"/>
  <c r="F15608" i="1"/>
  <c r="F15483" i="1"/>
  <c r="F15358" i="1"/>
  <c r="F16858" i="1"/>
  <c r="F15233" i="1"/>
  <c r="F15108" i="1"/>
  <c r="F14983" i="1"/>
  <c r="F14358" i="1"/>
  <c r="F15983" i="1"/>
  <c r="F14233" i="1"/>
  <c r="F14108" i="1"/>
  <c r="F13983" i="1"/>
  <c r="F16983" i="1"/>
  <c r="F13858" i="1"/>
  <c r="F13733" i="1"/>
  <c r="F15858" i="1"/>
  <c r="F14733" i="1"/>
  <c r="F13108" i="1"/>
  <c r="F12983" i="1"/>
  <c r="F12858" i="1"/>
  <c r="F12733" i="1"/>
  <c r="F14858" i="1"/>
  <c r="F14608" i="1"/>
  <c r="F13608" i="1"/>
  <c r="F13483" i="1"/>
  <c r="F13233" i="1"/>
  <c r="F12608" i="1"/>
  <c r="F12483" i="1"/>
  <c r="F12358" i="1"/>
  <c r="F12233" i="1"/>
  <c r="F12108" i="1"/>
  <c r="F13358" i="1"/>
  <c r="F11983" i="1"/>
  <c r="F11858" i="1"/>
  <c r="F14483" i="1"/>
  <c r="F11733" i="1"/>
  <c r="F11483" i="1"/>
  <c r="F11358" i="1"/>
  <c r="F11233" i="1"/>
  <c r="F11108" i="1"/>
  <c r="F10983" i="1"/>
  <c r="F11608" i="1"/>
  <c r="F10858" i="1"/>
  <c r="F10733" i="1"/>
  <c r="F9483" i="1"/>
  <c r="F9358" i="1"/>
  <c r="F10608" i="1"/>
  <c r="F10358" i="1"/>
  <c r="F10483" i="1"/>
  <c r="F10233" i="1"/>
  <c r="F10108" i="1"/>
  <c r="F9983" i="1"/>
  <c r="F9858" i="1"/>
  <c r="F9608" i="1"/>
  <c r="F9233" i="1"/>
  <c r="F9108" i="1"/>
  <c r="F8983" i="1"/>
  <c r="F8858" i="1"/>
  <c r="F8733" i="1"/>
  <c r="F8608" i="1"/>
  <c r="F8483" i="1"/>
  <c r="F9733" i="1"/>
  <c r="F8358" i="1"/>
  <c r="F8233" i="1"/>
  <c r="F8108" i="1"/>
  <c r="F7983" i="1"/>
  <c r="F7608" i="1"/>
  <c r="F7858" i="1"/>
  <c r="F7483" i="1"/>
  <c r="F7358" i="1"/>
  <c r="F7233" i="1"/>
  <c r="F7108" i="1"/>
  <c r="F6983" i="1"/>
  <c r="F6858" i="1"/>
  <c r="F6733" i="1"/>
  <c r="F6608" i="1"/>
  <c r="F7733" i="1"/>
  <c r="F6483" i="1"/>
  <c r="F5858" i="1"/>
  <c r="F5733" i="1"/>
  <c r="F5608" i="1"/>
  <c r="F5483" i="1"/>
  <c r="F5358" i="1"/>
  <c r="F6358" i="1"/>
  <c r="F5983" i="1"/>
  <c r="F5233" i="1"/>
  <c r="F5108" i="1"/>
  <c r="F4983" i="1"/>
  <c r="F6108" i="1"/>
  <c r="F4858" i="1"/>
  <c r="F4733" i="1"/>
  <c r="F4608" i="1"/>
  <c r="F4483" i="1"/>
  <c r="F4358" i="1"/>
  <c r="F4233" i="1"/>
  <c r="F4108" i="1"/>
  <c r="F6233" i="1"/>
  <c r="F3733" i="1"/>
  <c r="F3608" i="1"/>
  <c r="F3483" i="1"/>
  <c r="F3358" i="1"/>
  <c r="F3233" i="1"/>
  <c r="F3108" i="1"/>
  <c r="F3983" i="1"/>
  <c r="F2483" i="1"/>
  <c r="F483" i="1"/>
  <c r="F2358" i="1"/>
  <c r="F2233" i="1"/>
  <c r="F2108" i="1"/>
  <c r="F1983" i="1"/>
  <c r="F1858" i="1"/>
  <c r="F1733" i="1"/>
  <c r="F1608" i="1"/>
  <c r="F1483" i="1"/>
  <c r="F1358" i="1"/>
  <c r="F1233" i="1"/>
  <c r="F2983" i="1"/>
  <c r="F2608" i="1"/>
  <c r="F608" i="1"/>
  <c r="F243" i="1"/>
  <c r="F495" i="1"/>
  <c r="F1373" i="1"/>
  <c r="F24997" i="1"/>
  <c r="F24872" i="1"/>
  <c r="F24497" i="1"/>
  <c r="F24747" i="1"/>
  <c r="F24372" i="1"/>
  <c r="F24247" i="1"/>
  <c r="F24622" i="1"/>
  <c r="F24122" i="1"/>
  <c r="F23997" i="1"/>
  <c r="F23622" i="1"/>
  <c r="F23497" i="1"/>
  <c r="F23372" i="1"/>
  <c r="F23247" i="1"/>
  <c r="F23872" i="1"/>
  <c r="F23747" i="1"/>
  <c r="F23122" i="1"/>
  <c r="F22997" i="1"/>
  <c r="F22872" i="1"/>
  <c r="F22747" i="1"/>
  <c r="F22622" i="1"/>
  <c r="F22497" i="1"/>
  <c r="F22372" i="1"/>
  <c r="F22247" i="1"/>
  <c r="F22122" i="1"/>
  <c r="F21997" i="1"/>
  <c r="F21872" i="1"/>
  <c r="F21747" i="1"/>
  <c r="F21622" i="1"/>
  <c r="F21247" i="1"/>
  <c r="F21122" i="1"/>
  <c r="F20997" i="1"/>
  <c r="F20872" i="1"/>
  <c r="F21497" i="1"/>
  <c r="F21372" i="1"/>
  <c r="F20747" i="1"/>
  <c r="F20622" i="1"/>
  <c r="F20497" i="1"/>
  <c r="F20372" i="1"/>
  <c r="F20247" i="1"/>
  <c r="F20122" i="1"/>
  <c r="F19997" i="1"/>
  <c r="F19872" i="1"/>
  <c r="F19747" i="1"/>
  <c r="F19622" i="1"/>
  <c r="F19497" i="1"/>
  <c r="F19372" i="1"/>
  <c r="F19247" i="1"/>
  <c r="F19122" i="1"/>
  <c r="F18997" i="1"/>
  <c r="F18872" i="1"/>
  <c r="F18747" i="1"/>
  <c r="F18622" i="1"/>
  <c r="F18497" i="1"/>
  <c r="F18372" i="1"/>
  <c r="F18122" i="1"/>
  <c r="F17997" i="1"/>
  <c r="F17872" i="1"/>
  <c r="F17747" i="1"/>
  <c r="F17622" i="1"/>
  <c r="F17497" i="1"/>
  <c r="F17372" i="1"/>
  <c r="F17247" i="1"/>
  <c r="F18247" i="1"/>
  <c r="F17122" i="1"/>
  <c r="F16997" i="1"/>
  <c r="F16872" i="1"/>
  <c r="F16747" i="1"/>
  <c r="F16622" i="1"/>
  <c r="F16497" i="1"/>
  <c r="F16372" i="1"/>
  <c r="F16247" i="1"/>
  <c r="F16122" i="1"/>
  <c r="F15997" i="1"/>
  <c r="F15872" i="1"/>
  <c r="F15747" i="1"/>
  <c r="F15622" i="1"/>
  <c r="F15497" i="1"/>
  <c r="F15372" i="1"/>
  <c r="F15247" i="1"/>
  <c r="F15122" i="1"/>
  <c r="F14997" i="1"/>
  <c r="F14872" i="1"/>
  <c r="F14747" i="1"/>
  <c r="F14622" i="1"/>
  <c r="F14497" i="1"/>
  <c r="F14372" i="1"/>
  <c r="F14247" i="1"/>
  <c r="F14122" i="1"/>
  <c r="F13997" i="1"/>
  <c r="F13872" i="1"/>
  <c r="F13747" i="1"/>
  <c r="F13622" i="1"/>
  <c r="F13497" i="1"/>
  <c r="F13372" i="1"/>
  <c r="F13247" i="1"/>
  <c r="F13122" i="1"/>
  <c r="F12997" i="1"/>
  <c r="F12872" i="1"/>
  <c r="F12747" i="1"/>
  <c r="F12622" i="1"/>
  <c r="F11997" i="1"/>
  <c r="F11872" i="1"/>
  <c r="F11747" i="1"/>
  <c r="F11622" i="1"/>
  <c r="F12497" i="1"/>
  <c r="F12372" i="1"/>
  <c r="F10997" i="1"/>
  <c r="F10872" i="1"/>
  <c r="F10747" i="1"/>
  <c r="F10622" i="1"/>
  <c r="F12247" i="1"/>
  <c r="F10497" i="1"/>
  <c r="F12122" i="1"/>
  <c r="F11497" i="1"/>
  <c r="F11372" i="1"/>
  <c r="F10122" i="1"/>
  <c r="F9997" i="1"/>
  <c r="F9872" i="1"/>
  <c r="F9747" i="1"/>
  <c r="F9622" i="1"/>
  <c r="F9497" i="1"/>
  <c r="F9372" i="1"/>
  <c r="F11247" i="1"/>
  <c r="F11122" i="1"/>
  <c r="F10247" i="1"/>
  <c r="F8372" i="1"/>
  <c r="F8247" i="1"/>
  <c r="F8122" i="1"/>
  <c r="F9247" i="1"/>
  <c r="F9122" i="1"/>
  <c r="F8997" i="1"/>
  <c r="F8872" i="1"/>
  <c r="F10372" i="1"/>
  <c r="F8747" i="1"/>
  <c r="F7872" i="1"/>
  <c r="F7747" i="1"/>
  <c r="F7622" i="1"/>
  <c r="F8622" i="1"/>
  <c r="F7497" i="1"/>
  <c r="F7997" i="1"/>
  <c r="F7372" i="1"/>
  <c r="F8497" i="1"/>
  <c r="F7247" i="1"/>
  <c r="F7122" i="1"/>
  <c r="F6997" i="1"/>
  <c r="F6872" i="1"/>
  <c r="F6747" i="1"/>
  <c r="F6622" i="1"/>
  <c r="F6372" i="1"/>
  <c r="F6247" i="1"/>
  <c r="F6122" i="1"/>
  <c r="F5997" i="1"/>
  <c r="F5872" i="1"/>
  <c r="F5747" i="1"/>
  <c r="F6497" i="1"/>
  <c r="F5622" i="1"/>
  <c r="F5497" i="1"/>
  <c r="F5372" i="1"/>
  <c r="F5247" i="1"/>
  <c r="F4122" i="1"/>
  <c r="F5122" i="1"/>
  <c r="F4997" i="1"/>
  <c r="F4872" i="1"/>
  <c r="F4747" i="1"/>
  <c r="F4247" i="1"/>
  <c r="F3997" i="1"/>
  <c r="F4497" i="1"/>
  <c r="F3872" i="1"/>
  <c r="F3747" i="1"/>
  <c r="F3622" i="1"/>
  <c r="F4372" i="1"/>
  <c r="F3497" i="1"/>
  <c r="F3372" i="1"/>
  <c r="F3247" i="1"/>
  <c r="F3122" i="1"/>
  <c r="F1122" i="1"/>
  <c r="F2997" i="1"/>
  <c r="F997" i="1"/>
  <c r="F2872" i="1"/>
  <c r="F872" i="1"/>
  <c r="F2747" i="1"/>
  <c r="F747" i="1"/>
  <c r="F2622" i="1"/>
  <c r="F622" i="1"/>
  <c r="F2497" i="1"/>
  <c r="F497" i="1"/>
  <c r="F2372" i="1"/>
  <c r="F2247" i="1"/>
  <c r="F2122" i="1"/>
  <c r="F1997" i="1"/>
  <c r="F1872" i="1"/>
  <c r="F1747" i="1"/>
  <c r="F4622" i="1"/>
  <c r="F1247" i="1"/>
  <c r="F233" i="1"/>
  <c r="F238" i="1"/>
  <c r="F368" i="1"/>
  <c r="F1497" i="1"/>
  <c r="F24991" i="1"/>
  <c r="F24866" i="1"/>
  <c r="F24741" i="1"/>
  <c r="F24616" i="1"/>
  <c r="F24491" i="1"/>
  <c r="F24241" i="1"/>
  <c r="F23866" i="1"/>
  <c r="F23741" i="1"/>
  <c r="F24116" i="1"/>
  <c r="F24366" i="1"/>
  <c r="F23616" i="1"/>
  <c r="F23491" i="1"/>
  <c r="F23366" i="1"/>
  <c r="F23991" i="1"/>
  <c r="F23116" i="1"/>
  <c r="F22991" i="1"/>
  <c r="F22866" i="1"/>
  <c r="F22741" i="1"/>
  <c r="F22616" i="1"/>
  <c r="F22491" i="1"/>
  <c r="F22366" i="1"/>
  <c r="F22241" i="1"/>
  <c r="F23241" i="1"/>
  <c r="F22116" i="1"/>
  <c r="F21991" i="1"/>
  <c r="F21866" i="1"/>
  <c r="F21741" i="1"/>
  <c r="F21616" i="1"/>
  <c r="F21491" i="1"/>
  <c r="F21366" i="1"/>
  <c r="F21241" i="1"/>
  <c r="F21116" i="1"/>
  <c r="F20991" i="1"/>
  <c r="F20866" i="1"/>
  <c r="F20741" i="1"/>
  <c r="F20616" i="1"/>
  <c r="F20491" i="1"/>
  <c r="F20366" i="1"/>
  <c r="F20241" i="1"/>
  <c r="F20116" i="1"/>
  <c r="F19991" i="1"/>
  <c r="F19866" i="1"/>
  <c r="F19741" i="1"/>
  <c r="F19616" i="1"/>
  <c r="F19491" i="1"/>
  <c r="F19366" i="1"/>
  <c r="F19241" i="1"/>
  <c r="F19116" i="1"/>
  <c r="F18866" i="1"/>
  <c r="F18741" i="1"/>
  <c r="F18616" i="1"/>
  <c r="F18491" i="1"/>
  <c r="F18241" i="1"/>
  <c r="F18116" i="1"/>
  <c r="F17991" i="1"/>
  <c r="F17866" i="1"/>
  <c r="F17741" i="1"/>
  <c r="F17616" i="1"/>
  <c r="F18366" i="1"/>
  <c r="F17491" i="1"/>
  <c r="F17366" i="1"/>
  <c r="F17241" i="1"/>
  <c r="F17116" i="1"/>
  <c r="F16991" i="1"/>
  <c r="F16866" i="1"/>
  <c r="F16741" i="1"/>
  <c r="F16616" i="1"/>
  <c r="F16491" i="1"/>
  <c r="F16366" i="1"/>
  <c r="F18991" i="1"/>
  <c r="F16241" i="1"/>
  <c r="F16116" i="1"/>
  <c r="F15991" i="1"/>
  <c r="F15866" i="1"/>
  <c r="F15741" i="1"/>
  <c r="F15616" i="1"/>
  <c r="F15491" i="1"/>
  <c r="F15366" i="1"/>
  <c r="F15241" i="1"/>
  <c r="F15116" i="1"/>
  <c r="F14991" i="1"/>
  <c r="F14741" i="1"/>
  <c r="F14616" i="1"/>
  <c r="F14491" i="1"/>
  <c r="F14366" i="1"/>
  <c r="F14241" i="1"/>
  <c r="F14866" i="1"/>
  <c r="F14116" i="1"/>
  <c r="F13991" i="1"/>
  <c r="F13866" i="1"/>
  <c r="F13741" i="1"/>
  <c r="F13616" i="1"/>
  <c r="F13491" i="1"/>
  <c r="F13366" i="1"/>
  <c r="F13241" i="1"/>
  <c r="F13116" i="1"/>
  <c r="F12991" i="1"/>
  <c r="F12866" i="1"/>
  <c r="F12241" i="1"/>
  <c r="F12116" i="1"/>
  <c r="F11991" i="1"/>
  <c r="F12741" i="1"/>
  <c r="F11866" i="1"/>
  <c r="F11741" i="1"/>
  <c r="F11616" i="1"/>
  <c r="F12616" i="1"/>
  <c r="F11241" i="1"/>
  <c r="F11116" i="1"/>
  <c r="F12491" i="1"/>
  <c r="F10991" i="1"/>
  <c r="F10866" i="1"/>
  <c r="F10741" i="1"/>
  <c r="F12366" i="1"/>
  <c r="F10616" i="1"/>
  <c r="F10491" i="1"/>
  <c r="F10366" i="1"/>
  <c r="F10241" i="1"/>
  <c r="F10116" i="1"/>
  <c r="F9991" i="1"/>
  <c r="F9866" i="1"/>
  <c r="F11491" i="1"/>
  <c r="F9741" i="1"/>
  <c r="F9616" i="1"/>
  <c r="F9491" i="1"/>
  <c r="F11366" i="1"/>
  <c r="F9366" i="1"/>
  <c r="F8616" i="1"/>
  <c r="F8491" i="1"/>
  <c r="F8366" i="1"/>
  <c r="F8241" i="1"/>
  <c r="F9241" i="1"/>
  <c r="F9116" i="1"/>
  <c r="F8991" i="1"/>
  <c r="F7991" i="1"/>
  <c r="F7866" i="1"/>
  <c r="F7741" i="1"/>
  <c r="F7616" i="1"/>
  <c r="F8866" i="1"/>
  <c r="F8741" i="1"/>
  <c r="F8116" i="1"/>
  <c r="F6491" i="1"/>
  <c r="F7491" i="1"/>
  <c r="F7366" i="1"/>
  <c r="F7241" i="1"/>
  <c r="F7116" i="1"/>
  <c r="F6991" i="1"/>
  <c r="F6866" i="1"/>
  <c r="F6366" i="1"/>
  <c r="F6241" i="1"/>
  <c r="F6741" i="1"/>
  <c r="F6116" i="1"/>
  <c r="F5991" i="1"/>
  <c r="F5866" i="1"/>
  <c r="F6616" i="1"/>
  <c r="F5741" i="1"/>
  <c r="F5616" i="1"/>
  <c r="F5491" i="1"/>
  <c r="F5366" i="1"/>
  <c r="F4366" i="1"/>
  <c r="F4241" i="1"/>
  <c r="F4116" i="1"/>
  <c r="F5116" i="1"/>
  <c r="F5241" i="1"/>
  <c r="F4991" i="1"/>
  <c r="F4491" i="1"/>
  <c r="F4741" i="1"/>
  <c r="F3991" i="1"/>
  <c r="F3866" i="1"/>
  <c r="F3741" i="1"/>
  <c r="F3616" i="1"/>
  <c r="F3491" i="1"/>
  <c r="F3366" i="1"/>
  <c r="F4616" i="1"/>
  <c r="F3241" i="1"/>
  <c r="F3116" i="1"/>
  <c r="F4866" i="1"/>
  <c r="F1366" i="1"/>
  <c r="F1241" i="1"/>
  <c r="F1116" i="1"/>
  <c r="F2991" i="1"/>
  <c r="F991" i="1"/>
  <c r="F2866" i="1"/>
  <c r="F866" i="1"/>
  <c r="F2741" i="1"/>
  <c r="F741" i="1"/>
  <c r="F2616" i="1"/>
  <c r="F616" i="1"/>
  <c r="F2491" i="1"/>
  <c r="F491" i="1"/>
  <c r="F2366" i="1"/>
  <c r="F2241" i="1"/>
  <c r="F2116" i="1"/>
  <c r="F1991" i="1"/>
  <c r="F1491" i="1"/>
  <c r="F358" i="1"/>
  <c r="F363" i="1"/>
  <c r="F1486" i="1"/>
  <c r="F2863" i="1"/>
  <c r="F24998" i="1"/>
  <c r="F24748" i="1"/>
  <c r="F24623" i="1"/>
  <c r="F24373" i="1"/>
  <c r="F24248" i="1"/>
  <c r="F24873" i="1"/>
  <c r="F24498" i="1"/>
  <c r="F24123" i="1"/>
  <c r="F23998" i="1"/>
  <c r="F23873" i="1"/>
  <c r="F23623" i="1"/>
  <c r="F23498" i="1"/>
  <c r="F23373" i="1"/>
  <c r="F23248" i="1"/>
  <c r="F23748" i="1"/>
  <c r="F23123" i="1"/>
  <c r="F22998" i="1"/>
  <c r="F22873" i="1"/>
  <c r="F22373" i="1"/>
  <c r="F22248" i="1"/>
  <c r="F22748" i="1"/>
  <c r="F22498" i="1"/>
  <c r="F22123" i="1"/>
  <c r="F21998" i="1"/>
  <c r="F21873" i="1"/>
  <c r="F21748" i="1"/>
  <c r="F21623" i="1"/>
  <c r="F22623" i="1"/>
  <c r="F20998" i="1"/>
  <c r="F20873" i="1"/>
  <c r="F21498" i="1"/>
  <c r="F21373" i="1"/>
  <c r="F21248" i="1"/>
  <c r="F20748" i="1"/>
  <c r="F20623" i="1"/>
  <c r="F20498" i="1"/>
  <c r="F20373" i="1"/>
  <c r="F21123" i="1"/>
  <c r="F20248" i="1"/>
  <c r="F20123" i="1"/>
  <c r="F19998" i="1"/>
  <c r="F19873" i="1"/>
  <c r="F19748" i="1"/>
  <c r="F19623" i="1"/>
  <c r="F19498" i="1"/>
  <c r="F19373" i="1"/>
  <c r="F19248" i="1"/>
  <c r="F19123" i="1"/>
  <c r="F18998" i="1"/>
  <c r="F18873" i="1"/>
  <c r="F18748" i="1"/>
  <c r="F18623" i="1"/>
  <c r="F18498" i="1"/>
  <c r="F17873" i="1"/>
  <c r="F17748" i="1"/>
  <c r="F17623" i="1"/>
  <c r="F17498" i="1"/>
  <c r="F17373" i="1"/>
  <c r="F17248" i="1"/>
  <c r="F18373" i="1"/>
  <c r="F17998" i="1"/>
  <c r="F17123" i="1"/>
  <c r="F16998" i="1"/>
  <c r="F16873" i="1"/>
  <c r="F16748" i="1"/>
  <c r="F16623" i="1"/>
  <c r="F16498" i="1"/>
  <c r="F16373" i="1"/>
  <c r="F16248" i="1"/>
  <c r="F18248" i="1"/>
  <c r="F16123" i="1"/>
  <c r="F18123" i="1"/>
  <c r="F15998" i="1"/>
  <c r="F15873" i="1"/>
  <c r="F15748" i="1"/>
  <c r="F15623" i="1"/>
  <c r="F15498" i="1"/>
  <c r="F15373" i="1"/>
  <c r="F15248" i="1"/>
  <c r="F15123" i="1"/>
  <c r="F14998" i="1"/>
  <c r="F14748" i="1"/>
  <c r="F14623" i="1"/>
  <c r="F14498" i="1"/>
  <c r="F14373" i="1"/>
  <c r="F14248" i="1"/>
  <c r="F14123" i="1"/>
  <c r="F13998" i="1"/>
  <c r="F13873" i="1"/>
  <c r="F13748" i="1"/>
  <c r="F13498" i="1"/>
  <c r="F13373" i="1"/>
  <c r="F13248" i="1"/>
  <c r="F13123" i="1"/>
  <c r="F12998" i="1"/>
  <c r="F14873" i="1"/>
  <c r="F12873" i="1"/>
  <c r="F12748" i="1"/>
  <c r="F11748" i="1"/>
  <c r="F11623" i="1"/>
  <c r="F13623" i="1"/>
  <c r="F12498" i="1"/>
  <c r="F12373" i="1"/>
  <c r="F12248" i="1"/>
  <c r="F12623" i="1"/>
  <c r="F12123" i="1"/>
  <c r="F10748" i="1"/>
  <c r="F10623" i="1"/>
  <c r="F10498" i="1"/>
  <c r="F11998" i="1"/>
  <c r="F11873" i="1"/>
  <c r="F11498" i="1"/>
  <c r="F11373" i="1"/>
  <c r="F11248" i="1"/>
  <c r="F11123" i="1"/>
  <c r="F9873" i="1"/>
  <c r="F9748" i="1"/>
  <c r="F9623" i="1"/>
  <c r="F9498" i="1"/>
  <c r="F9373" i="1"/>
  <c r="F10998" i="1"/>
  <c r="F10373" i="1"/>
  <c r="F10248" i="1"/>
  <c r="F10123" i="1"/>
  <c r="F9998" i="1"/>
  <c r="F10873" i="1"/>
  <c r="F9248" i="1"/>
  <c r="F9123" i="1"/>
  <c r="F8998" i="1"/>
  <c r="F8873" i="1"/>
  <c r="F8748" i="1"/>
  <c r="F8623" i="1"/>
  <c r="F8498" i="1"/>
  <c r="F7623" i="1"/>
  <c r="F8123" i="1"/>
  <c r="F8373" i="1"/>
  <c r="F7998" i="1"/>
  <c r="F8248" i="1"/>
  <c r="F7873" i="1"/>
  <c r="F7748" i="1"/>
  <c r="F7498" i="1"/>
  <c r="F7373" i="1"/>
  <c r="F7248" i="1"/>
  <c r="F7123" i="1"/>
  <c r="F6998" i="1"/>
  <c r="F6873" i="1"/>
  <c r="F6748" i="1"/>
  <c r="F6623" i="1"/>
  <c r="F6498" i="1"/>
  <c r="F6248" i="1"/>
  <c r="F6123" i="1"/>
  <c r="F5998" i="1"/>
  <c r="F5873" i="1"/>
  <c r="F5748" i="1"/>
  <c r="F5623" i="1"/>
  <c r="F5498" i="1"/>
  <c r="F5373" i="1"/>
  <c r="F5248" i="1"/>
  <c r="F6373" i="1"/>
  <c r="F5123" i="1"/>
  <c r="F4998" i="1"/>
  <c r="F4873" i="1"/>
  <c r="F4748" i="1"/>
  <c r="F4623" i="1"/>
  <c r="F4498" i="1"/>
  <c r="F4123" i="1"/>
  <c r="F3998" i="1"/>
  <c r="F3873" i="1"/>
  <c r="F3748" i="1"/>
  <c r="F4248" i="1"/>
  <c r="F3623" i="1"/>
  <c r="F4373" i="1"/>
  <c r="F3498" i="1"/>
  <c r="F3373" i="1"/>
  <c r="F3248" i="1"/>
  <c r="F3123" i="1"/>
  <c r="F2873" i="1"/>
  <c r="F873" i="1"/>
  <c r="F2748" i="1"/>
  <c r="F748" i="1"/>
  <c r="F2623" i="1"/>
  <c r="F623" i="1"/>
  <c r="F2498" i="1"/>
  <c r="F498" i="1"/>
  <c r="F2373" i="1"/>
  <c r="F2248" i="1"/>
  <c r="F2123" i="1"/>
  <c r="F1998" i="1"/>
  <c r="F1873" i="1"/>
  <c r="F1748" i="1"/>
  <c r="F1623" i="1"/>
  <c r="F1498" i="1"/>
  <c r="F2998" i="1"/>
  <c r="F998" i="1"/>
  <c r="F1611" i="1"/>
  <c r="F2993" i="1"/>
  <c r="F1108" i="1"/>
  <c r="F1622" i="1"/>
  <c r="F2245" i="1"/>
  <c r="F2733" i="1"/>
  <c r="B135" i="1"/>
  <c r="F1118" i="1"/>
  <c r="F2120" i="1"/>
  <c r="H15" i="2"/>
  <c r="H29" i="2"/>
  <c r="H17" i="2"/>
  <c r="H39" i="2"/>
  <c r="H65" i="2"/>
  <c r="R41" i="2"/>
  <c r="H41" i="2"/>
  <c r="H19" i="2"/>
  <c r="H66" i="2"/>
  <c r="H26" i="2"/>
  <c r="H31" i="2"/>
  <c r="H21" i="2"/>
  <c r="H33" i="2"/>
  <c r="H45" i="2"/>
  <c r="H172" i="2"/>
  <c r="H83" i="2"/>
  <c r="H23" i="2"/>
  <c r="H35" i="2"/>
  <c r="H53" i="2"/>
  <c r="H95" i="2"/>
  <c r="H49" i="2"/>
  <c r="H55" i="2"/>
  <c r="R55" i="2"/>
  <c r="H59" i="2"/>
  <c r="H118" i="2"/>
  <c r="H25" i="2"/>
  <c r="H27" i="2"/>
  <c r="H37" i="2"/>
  <c r="H50" i="2"/>
  <c r="H71" i="2"/>
  <c r="H89" i="2"/>
  <c r="H60" i="2"/>
  <c r="H72" i="2"/>
  <c r="H77" i="2"/>
  <c r="H56" i="2"/>
  <c r="H126" i="2"/>
  <c r="H102" i="2"/>
  <c r="H110" i="2"/>
  <c r="H129" i="2"/>
  <c r="H133" i="2"/>
  <c r="H176" i="2"/>
  <c r="H47" i="2"/>
  <c r="H76" i="2"/>
  <c r="H82" i="2"/>
  <c r="H88" i="2"/>
  <c r="H120" i="2"/>
  <c r="H69" i="2"/>
  <c r="H75" i="2"/>
  <c r="H81" i="2"/>
  <c r="H97" i="2"/>
  <c r="H113" i="2"/>
  <c r="R145" i="2"/>
  <c r="H145" i="2"/>
  <c r="R84" i="2"/>
  <c r="H92" i="2"/>
  <c r="H117" i="2"/>
  <c r="H121" i="2"/>
  <c r="H136" i="2"/>
  <c r="H174" i="2"/>
  <c r="H148" i="2"/>
  <c r="H115" i="2"/>
  <c r="H168" i="2"/>
  <c r="H91" i="2"/>
  <c r="H103" i="2"/>
  <c r="R128" i="2"/>
  <c r="H96" i="2"/>
  <c r="H142" i="2"/>
  <c r="N89" i="3"/>
  <c r="G89" i="3"/>
  <c r="H159" i="3"/>
  <c r="M67" i="3"/>
  <c r="L67" i="3" s="1"/>
  <c r="B67" i="3" s="1"/>
  <c r="H123" i="2"/>
  <c r="H139" i="2"/>
  <c r="H151" i="2"/>
  <c r="H179" i="2"/>
  <c r="H67" i="3"/>
  <c r="H163" i="2"/>
  <c r="H158" i="2"/>
  <c r="H184" i="2"/>
  <c r="R173" i="2"/>
  <c r="H147" i="2"/>
  <c r="H150" i="2"/>
  <c r="H153" i="2"/>
  <c r="H160" i="2"/>
  <c r="H169" i="2"/>
  <c r="H199" i="2"/>
  <c r="H141" i="2"/>
  <c r="H144" i="2"/>
  <c r="H171" i="2"/>
  <c r="H180" i="2"/>
  <c r="H187" i="2"/>
  <c r="H155" i="2"/>
  <c r="N62" i="3"/>
  <c r="H62" i="3"/>
  <c r="G62" i="3"/>
  <c r="N65" i="3"/>
  <c r="N120" i="3"/>
  <c r="G120" i="3"/>
  <c r="H195" i="2"/>
  <c r="G65" i="3"/>
  <c r="H128" i="2"/>
  <c r="H131" i="2"/>
  <c r="H134" i="2"/>
  <c r="H137" i="2"/>
  <c r="H143" i="2"/>
  <c r="H149" i="2"/>
  <c r="H152" i="2"/>
  <c r="H157" i="2"/>
  <c r="H164" i="2"/>
  <c r="H166" i="2"/>
  <c r="N121" i="3"/>
  <c r="G121" i="3"/>
  <c r="H213" i="2"/>
  <c r="J48" i="3"/>
  <c r="H79" i="3"/>
  <c r="M104" i="3"/>
  <c r="L104" i="3" s="1"/>
  <c r="B104" i="3" s="1"/>
  <c r="H117" i="3"/>
  <c r="G117" i="3"/>
  <c r="G57" i="3"/>
  <c r="G73" i="3"/>
  <c r="H104" i="3"/>
  <c r="G168" i="3"/>
  <c r="N168" i="3"/>
  <c r="H208" i="2"/>
  <c r="M43" i="3"/>
  <c r="H57" i="3"/>
  <c r="M71" i="3"/>
  <c r="L71" i="3" s="1"/>
  <c r="B71" i="3" s="1"/>
  <c r="H73" i="3"/>
  <c r="H77" i="3"/>
  <c r="H85" i="3"/>
  <c r="H71" i="3"/>
  <c r="G83" i="3"/>
  <c r="G85" i="3"/>
  <c r="N105" i="3"/>
  <c r="G105" i="3"/>
  <c r="N117" i="3"/>
  <c r="M75" i="3"/>
  <c r="L75" i="3" s="1"/>
  <c r="B75" i="3" s="1"/>
  <c r="M79" i="3"/>
  <c r="L79" i="3" s="1"/>
  <c r="B79" i="3" s="1"/>
  <c r="H83" i="3"/>
  <c r="H90" i="3"/>
  <c r="G90" i="3"/>
  <c r="H101" i="3"/>
  <c r="G101" i="3"/>
  <c r="H105" i="3"/>
  <c r="H192" i="2"/>
  <c r="M57" i="3"/>
  <c r="L57" i="3" s="1"/>
  <c r="B57" i="3" s="1"/>
  <c r="M73" i="3"/>
  <c r="L73" i="3" s="1"/>
  <c r="B73" i="3" s="1"/>
  <c r="M77" i="3"/>
  <c r="L77" i="3" s="1"/>
  <c r="B77" i="3" s="1"/>
  <c r="M93" i="3"/>
  <c r="L93" i="3" s="1"/>
  <c r="B93" i="3" s="1"/>
  <c r="H198" i="2"/>
  <c r="H202" i="2"/>
  <c r="H207" i="2"/>
  <c r="H61" i="3"/>
  <c r="H66" i="3"/>
  <c r="N83" i="3"/>
  <c r="N85" i="3"/>
  <c r="H93" i="3"/>
  <c r="M109" i="3"/>
  <c r="L109" i="3" s="1"/>
  <c r="B109" i="3" s="1"/>
  <c r="N115" i="3"/>
  <c r="H115" i="3"/>
  <c r="H143" i="3"/>
  <c r="M143" i="3"/>
  <c r="L143" i="3" s="1"/>
  <c r="B143" i="3" s="1"/>
  <c r="M47" i="3"/>
  <c r="M59" i="3"/>
  <c r="L59" i="3" s="1"/>
  <c r="B59" i="3" s="1"/>
  <c r="H63" i="3"/>
  <c r="G115" i="3"/>
  <c r="H197" i="2"/>
  <c r="H68" i="3"/>
  <c r="H88" i="3"/>
  <c r="H182" i="2"/>
  <c r="H190" i="2"/>
  <c r="N78" i="3"/>
  <c r="H56" i="3"/>
  <c r="R39" i="2" s="1"/>
  <c r="M61" i="3"/>
  <c r="L61" i="3" s="1"/>
  <c r="B61" i="3" s="1"/>
  <c r="M70" i="3"/>
  <c r="L70" i="3" s="1"/>
  <c r="B70" i="3" s="1"/>
  <c r="G72" i="3"/>
  <c r="G74" i="3"/>
  <c r="G78" i="3"/>
  <c r="G84" i="3"/>
  <c r="N84" i="3"/>
  <c r="M86" i="3"/>
  <c r="L86" i="3" s="1"/>
  <c r="B86" i="3" s="1"/>
  <c r="M88" i="3"/>
  <c r="L88" i="3" s="1"/>
  <c r="B88" i="3" s="1"/>
  <c r="N99" i="3"/>
  <c r="H99" i="3"/>
  <c r="G58" i="3"/>
  <c r="M63" i="3"/>
  <c r="L63" i="3" s="1"/>
  <c r="B63" i="3" s="1"/>
  <c r="H70" i="3"/>
  <c r="H72" i="3"/>
  <c r="H74" i="3"/>
  <c r="H78" i="3"/>
  <c r="M82" i="3"/>
  <c r="L82" i="3" s="1"/>
  <c r="B82" i="3" s="1"/>
  <c r="H84" i="3"/>
  <c r="H86" i="3"/>
  <c r="R186" i="2"/>
  <c r="R194" i="2"/>
  <c r="H205" i="2"/>
  <c r="H65" i="3"/>
  <c r="N68" i="3"/>
  <c r="M120" i="3"/>
  <c r="L120" i="3" s="1"/>
  <c r="B120" i="3" s="1"/>
  <c r="H120" i="3"/>
  <c r="N131" i="3"/>
  <c r="H131" i="3"/>
  <c r="H175" i="3"/>
  <c r="H100" i="3"/>
  <c r="H116" i="3"/>
  <c r="G136" i="3"/>
  <c r="H138" i="3"/>
  <c r="G138" i="3"/>
  <c r="N162" i="3"/>
  <c r="N199" i="3"/>
  <c r="G199" i="3"/>
  <c r="H227" i="3"/>
  <c r="G227" i="3"/>
  <c r="N227" i="3"/>
  <c r="M204" i="3"/>
  <c r="L204" i="3" s="1"/>
  <c r="B204" i="3" s="1"/>
  <c r="M215" i="3"/>
  <c r="L215" i="3" s="1"/>
  <c r="B215" i="3" s="1"/>
  <c r="M89" i="3"/>
  <c r="L89" i="3" s="1"/>
  <c r="B89" i="3" s="1"/>
  <c r="H98" i="3"/>
  <c r="N100" i="3"/>
  <c r="M105" i="3"/>
  <c r="L105" i="3" s="1"/>
  <c r="B105" i="3" s="1"/>
  <c r="H114" i="3"/>
  <c r="N116" i="3"/>
  <c r="M121" i="3"/>
  <c r="L121" i="3" s="1"/>
  <c r="B121" i="3" s="1"/>
  <c r="H153" i="3"/>
  <c r="G153" i="3"/>
  <c r="H215" i="3"/>
  <c r="M231" i="3"/>
  <c r="L231" i="3" s="1"/>
  <c r="B231" i="3" s="1"/>
  <c r="H128" i="3"/>
  <c r="G141" i="3"/>
  <c r="M156" i="3"/>
  <c r="L156" i="3" s="1"/>
  <c r="B156" i="3" s="1"/>
  <c r="H156" i="3"/>
  <c r="H169" i="3"/>
  <c r="G169" i="3"/>
  <c r="M172" i="3"/>
  <c r="L172" i="3" s="1"/>
  <c r="B172" i="3" s="1"/>
  <c r="N205" i="3"/>
  <c r="N94" i="3"/>
  <c r="N110" i="3"/>
  <c r="H124" i="3"/>
  <c r="N125" i="3"/>
  <c r="H141" i="3"/>
  <c r="N150" i="3"/>
  <c r="H150" i="3"/>
  <c r="G150" i="3"/>
  <c r="N186" i="3"/>
  <c r="H186" i="3"/>
  <c r="G186" i="3"/>
  <c r="M139" i="3"/>
  <c r="L139" i="3" s="1"/>
  <c r="B139" i="3" s="1"/>
  <c r="H139" i="3"/>
  <c r="M157" i="3"/>
  <c r="L157" i="3" s="1"/>
  <c r="B157" i="3" s="1"/>
  <c r="N173" i="3"/>
  <c r="M220" i="3"/>
  <c r="L220" i="3" s="1"/>
  <c r="B220" i="3" s="1"/>
  <c r="H220" i="3"/>
  <c r="G97" i="3"/>
  <c r="H102" i="3"/>
  <c r="G113" i="3"/>
  <c r="H118" i="3"/>
  <c r="H123" i="3"/>
  <c r="H127" i="3"/>
  <c r="G130" i="3"/>
  <c r="G137" i="3"/>
  <c r="N146" i="3"/>
  <c r="G173" i="3"/>
  <c r="M183" i="3"/>
  <c r="L183" i="3" s="1"/>
  <c r="B183" i="3" s="1"/>
  <c r="N194" i="3"/>
  <c r="H194" i="3"/>
  <c r="H201" i="3"/>
  <c r="M236" i="3"/>
  <c r="L236" i="3" s="1"/>
  <c r="B236" i="3" s="1"/>
  <c r="H91" i="3"/>
  <c r="H130" i="3"/>
  <c r="M133" i="3"/>
  <c r="L133" i="3" s="1"/>
  <c r="B133" i="3" s="1"/>
  <c r="H135" i="3"/>
  <c r="H137" i="3"/>
  <c r="G146" i="3"/>
  <c r="H173" i="3"/>
  <c r="G194" i="3"/>
  <c r="N221" i="3"/>
  <c r="M151" i="3"/>
  <c r="L151" i="3" s="1"/>
  <c r="B151" i="3" s="1"/>
  <c r="H151" i="3"/>
  <c r="N237" i="3"/>
  <c r="H69" i="3"/>
  <c r="M135" i="3"/>
  <c r="L135" i="3" s="1"/>
  <c r="B135" i="3" s="1"/>
  <c r="N142" i="3"/>
  <c r="N151" i="3"/>
  <c r="G151" i="3"/>
  <c r="H221" i="3"/>
  <c r="G237" i="3"/>
  <c r="M127" i="3"/>
  <c r="L127" i="3" s="1"/>
  <c r="B127" i="3" s="1"/>
  <c r="N130" i="3"/>
  <c r="N137" i="3"/>
  <c r="M147" i="3"/>
  <c r="L147" i="3" s="1"/>
  <c r="B147" i="3" s="1"/>
  <c r="M167" i="3"/>
  <c r="L167" i="3" s="1"/>
  <c r="B167" i="3" s="1"/>
  <c r="H167" i="3"/>
  <c r="N210" i="3"/>
  <c r="H217" i="3"/>
  <c r="H237" i="3"/>
  <c r="G106" i="3"/>
  <c r="H111" i="3"/>
  <c r="H122" i="3"/>
  <c r="G126" i="3"/>
  <c r="H129" i="3"/>
  <c r="H132" i="3"/>
  <c r="H147" i="3"/>
  <c r="M188" i="3"/>
  <c r="L188" i="3" s="1"/>
  <c r="B188" i="3" s="1"/>
  <c r="G210" i="3"/>
  <c r="N226" i="3"/>
  <c r="M140" i="3"/>
  <c r="L140" i="3" s="1"/>
  <c r="B140" i="3" s="1"/>
  <c r="H140" i="3"/>
  <c r="H222" i="3"/>
  <c r="G222" i="3"/>
  <c r="N222" i="3"/>
  <c r="G226" i="3"/>
  <c r="N242" i="3"/>
  <c r="G129" i="3"/>
  <c r="G152" i="3"/>
  <c r="N178" i="3"/>
  <c r="H178" i="3"/>
  <c r="N189" i="3"/>
  <c r="M199" i="3"/>
  <c r="L199" i="3" s="1"/>
  <c r="B199" i="3" s="1"/>
  <c r="H199" i="3"/>
  <c r="H238" i="3"/>
  <c r="G238" i="3"/>
  <c r="N238" i="3"/>
  <c r="G242" i="3"/>
  <c r="H146" i="3"/>
  <c r="N158" i="3"/>
  <c r="H162" i="3"/>
  <c r="M163" i="3"/>
  <c r="L163" i="3" s="1"/>
  <c r="B163" i="3" s="1"/>
  <c r="N174" i="3"/>
  <c r="M179" i="3"/>
  <c r="L179" i="3" s="1"/>
  <c r="B179" i="3" s="1"/>
  <c r="H210" i="3"/>
  <c r="H226" i="3"/>
  <c r="H242" i="3"/>
  <c r="H145" i="3"/>
  <c r="N179" i="3"/>
  <c r="H241" i="3"/>
  <c r="M173" i="3"/>
  <c r="L173" i="3" s="1"/>
  <c r="B173" i="3" s="1"/>
  <c r="N184" i="3"/>
  <c r="M189" i="3"/>
  <c r="L189" i="3" s="1"/>
  <c r="B189" i="3" s="1"/>
  <c r="N200" i="3"/>
  <c r="M205" i="3"/>
  <c r="L205" i="3" s="1"/>
  <c r="B205" i="3" s="1"/>
  <c r="N216" i="3"/>
  <c r="M221" i="3"/>
  <c r="L221" i="3" s="1"/>
  <c r="B221" i="3" s="1"/>
  <c r="N232" i="3"/>
  <c r="M237" i="3"/>
  <c r="L237" i="3" s="1"/>
  <c r="B237" i="3" s="1"/>
  <c r="H161" i="3"/>
  <c r="G166" i="3"/>
  <c r="H171" i="3"/>
  <c r="G182" i="3"/>
  <c r="G198" i="3"/>
  <c r="H203" i="3"/>
  <c r="G214" i="3"/>
  <c r="H225" i="3"/>
  <c r="G230" i="3"/>
  <c r="H166" i="3"/>
  <c r="H182" i="3"/>
  <c r="H198" i="3"/>
  <c r="H208" i="3"/>
  <c r="H214" i="3"/>
  <c r="H224" i="3"/>
  <c r="H230" i="3"/>
  <c r="G144" i="3"/>
  <c r="G160" i="3"/>
  <c r="H165" i="3"/>
  <c r="G176" i="3"/>
  <c r="G192" i="3"/>
  <c r="H197" i="3"/>
  <c r="H235" i="3"/>
  <c r="H160" i="3"/>
  <c r="H176" i="3"/>
  <c r="H192" i="3"/>
  <c r="H240" i="3"/>
  <c r="G154" i="3"/>
  <c r="H191" i="3"/>
  <c r="H213" i="3"/>
  <c r="H223" i="3"/>
  <c r="H229" i="3"/>
  <c r="N166" i="3"/>
  <c r="N182" i="3"/>
  <c r="N198" i="3"/>
  <c r="N214" i="3"/>
  <c r="N230" i="3"/>
  <c r="H234" i="3"/>
  <c r="G180" i="3"/>
  <c r="H185" i="3"/>
  <c r="G196" i="3"/>
  <c r="H233" i="3"/>
  <c r="N192" i="3"/>
  <c r="H163" i="3"/>
  <c r="N144" i="3" l="1"/>
  <c r="H144" i="3"/>
  <c r="G122" i="3"/>
  <c r="N122" i="3"/>
  <c r="G64" i="3"/>
  <c r="N64" i="3"/>
  <c r="H64" i="3"/>
  <c r="N76" i="3"/>
  <c r="G76" i="3"/>
  <c r="R125" i="2"/>
  <c r="R156" i="2"/>
  <c r="G96" i="3"/>
  <c r="N96" i="3"/>
  <c r="R133" i="2"/>
  <c r="G128" i="3"/>
  <c r="N128" i="3"/>
  <c r="G112" i="3"/>
  <c r="N112" i="3"/>
  <c r="H126" i="3"/>
  <c r="N126" i="3"/>
  <c r="G148" i="3"/>
  <c r="N148" i="3"/>
  <c r="H148" i="3"/>
  <c r="R101" i="2"/>
  <c r="R198" i="2"/>
  <c r="H94" i="3"/>
  <c r="H125" i="3"/>
  <c r="G125" i="3"/>
  <c r="R166" i="2"/>
  <c r="R180" i="2"/>
  <c r="R33" i="2"/>
  <c r="H216" i="3"/>
  <c r="R29" i="2"/>
  <c r="G212" i="3"/>
  <c r="N212" i="3"/>
  <c r="G174" i="3"/>
  <c r="H174" i="3"/>
  <c r="R169" i="2"/>
  <c r="R187" i="2"/>
  <c r="R161" i="2"/>
  <c r="R141" i="2"/>
  <c r="H112" i="3"/>
  <c r="R191" i="2"/>
  <c r="G60" i="3"/>
  <c r="R208" i="2"/>
  <c r="R135" i="2"/>
  <c r="H60" i="3"/>
  <c r="R35" i="2"/>
  <c r="R158" i="2"/>
  <c r="R107" i="2"/>
  <c r="R90" i="2"/>
  <c r="R152" i="2"/>
  <c r="H180" i="3"/>
  <c r="N180" i="3"/>
  <c r="H232" i="3"/>
  <c r="R83" i="2"/>
  <c r="N124" i="3"/>
  <c r="G124" i="3"/>
  <c r="R190" i="2"/>
  <c r="R211" i="2"/>
  <c r="R142" i="2"/>
  <c r="R168" i="2"/>
  <c r="R174" i="2"/>
  <c r="R121" i="2"/>
  <c r="R74" i="2"/>
  <c r="R59" i="2"/>
  <c r="R96" i="2"/>
  <c r="N236" i="3"/>
  <c r="G236" i="3"/>
  <c r="G211" i="3"/>
  <c r="N211" i="3"/>
  <c r="N239" i="3"/>
  <c r="G239" i="3"/>
  <c r="N202" i="3"/>
  <c r="H202" i="3"/>
  <c r="G202" i="3"/>
  <c r="N181" i="3"/>
  <c r="G181" i="3"/>
  <c r="N171" i="3"/>
  <c r="G171" i="3"/>
  <c r="N225" i="3"/>
  <c r="G225" i="3"/>
  <c r="G95" i="3"/>
  <c r="N95" i="3"/>
  <c r="N107" i="3"/>
  <c r="G107" i="3"/>
  <c r="N157" i="3"/>
  <c r="G157" i="3"/>
  <c r="G195" i="3"/>
  <c r="N195" i="3"/>
  <c r="N235" i="3"/>
  <c r="G235" i="3"/>
  <c r="N91" i="3"/>
  <c r="G91" i="3"/>
  <c r="N139" i="3"/>
  <c r="G139" i="3"/>
  <c r="N63" i="3"/>
  <c r="G63" i="3"/>
  <c r="R182" i="2"/>
  <c r="H95" i="3"/>
  <c r="R181" i="2"/>
  <c r="R143" i="2"/>
  <c r="R157" i="2"/>
  <c r="R108" i="2"/>
  <c r="R179" i="2"/>
  <c r="R151" i="2"/>
  <c r="R68" i="2"/>
  <c r="R89" i="2"/>
  <c r="R53" i="2"/>
  <c r="N209" i="3"/>
  <c r="G209" i="3"/>
  <c r="G233" i="3"/>
  <c r="N233" i="3"/>
  <c r="N207" i="3"/>
  <c r="G207" i="3"/>
  <c r="N219" i="3"/>
  <c r="G219" i="3"/>
  <c r="N155" i="3"/>
  <c r="G155" i="3"/>
  <c r="N193" i="3"/>
  <c r="G193" i="3"/>
  <c r="N188" i="3"/>
  <c r="G188" i="3"/>
  <c r="N44" i="3"/>
  <c r="G44" i="3"/>
  <c r="N47" i="3"/>
  <c r="G47" i="3"/>
  <c r="G217" i="3"/>
  <c r="N217" i="3"/>
  <c r="H155" i="3"/>
  <c r="H188" i="3"/>
  <c r="N123" i="3"/>
  <c r="G123" i="3"/>
  <c r="N231" i="3"/>
  <c r="G231" i="3"/>
  <c r="G86" i="3"/>
  <c r="N86" i="3"/>
  <c r="N50" i="3"/>
  <c r="G50" i="3"/>
  <c r="N75" i="3"/>
  <c r="G75" i="3"/>
  <c r="N55" i="3"/>
  <c r="G55" i="3"/>
  <c r="R72" i="2"/>
  <c r="R65" i="2"/>
  <c r="H236" i="3"/>
  <c r="G201" i="3"/>
  <c r="N201" i="3"/>
  <c r="N191" i="3"/>
  <c r="G191" i="3"/>
  <c r="N229" i="3"/>
  <c r="G229" i="3"/>
  <c r="G149" i="3"/>
  <c r="N149" i="3"/>
  <c r="H209" i="3"/>
  <c r="H107" i="3"/>
  <c r="N118" i="3"/>
  <c r="G118" i="3"/>
  <c r="N119" i="3"/>
  <c r="H119" i="3"/>
  <c r="G119" i="3"/>
  <c r="N98" i="3"/>
  <c r="G98" i="3"/>
  <c r="N88" i="3"/>
  <c r="G88" i="3"/>
  <c r="H75" i="3"/>
  <c r="M55" i="3"/>
  <c r="M44" i="3"/>
  <c r="R199" i="2"/>
  <c r="R148" i="2"/>
  <c r="R69" i="2"/>
  <c r="R50" i="2"/>
  <c r="R172" i="2"/>
  <c r="H181" i="3"/>
  <c r="H219" i="3"/>
  <c r="N177" i="3"/>
  <c r="G177" i="3"/>
  <c r="N167" i="3"/>
  <c r="G167" i="3"/>
  <c r="N183" i="3"/>
  <c r="G183" i="3"/>
  <c r="N82" i="3"/>
  <c r="G82" i="3"/>
  <c r="R204" i="2"/>
  <c r="R209" i="2"/>
  <c r="N109" i="3"/>
  <c r="G109" i="3"/>
  <c r="R183" i="2"/>
  <c r="M48" i="3"/>
  <c r="G48" i="3"/>
  <c r="N48" i="3"/>
  <c r="R164" i="2"/>
  <c r="R140" i="2"/>
  <c r="R207" i="2"/>
  <c r="R150" i="2"/>
  <c r="N79" i="3"/>
  <c r="G79" i="3"/>
  <c r="G185" i="3"/>
  <c r="N185" i="3"/>
  <c r="N175" i="3"/>
  <c r="G175" i="3"/>
  <c r="N240" i="3"/>
  <c r="G240" i="3"/>
  <c r="N203" i="3"/>
  <c r="G203" i="3"/>
  <c r="H149" i="3"/>
  <c r="N69" i="3"/>
  <c r="G69" i="3"/>
  <c r="N102" i="3"/>
  <c r="G102" i="3"/>
  <c r="N172" i="3"/>
  <c r="G172" i="3"/>
  <c r="N103" i="3"/>
  <c r="H103" i="3"/>
  <c r="G103" i="3"/>
  <c r="H239" i="3"/>
  <c r="H82" i="3"/>
  <c r="H109" i="3"/>
  <c r="R210" i="2"/>
  <c r="N71" i="3"/>
  <c r="G71" i="3"/>
  <c r="R165" i="2"/>
  <c r="N67" i="3"/>
  <c r="G67" i="3"/>
  <c r="R129" i="2"/>
  <c r="R27" i="2"/>
  <c r="L117" i="1"/>
  <c r="C89" i="1"/>
  <c r="A16" i="1"/>
  <c r="L110" i="1"/>
  <c r="C90" i="1"/>
  <c r="L109" i="1"/>
  <c r="A10" i="1"/>
  <c r="L121" i="1"/>
  <c r="L115" i="1"/>
  <c r="L114" i="1"/>
  <c r="L127" i="1"/>
  <c r="A17" i="1"/>
  <c r="L125" i="1"/>
  <c r="L119" i="1"/>
  <c r="L112" i="1"/>
  <c r="C86" i="1"/>
  <c r="C75" i="1"/>
  <c r="A15" i="1"/>
  <c r="N104" i="3"/>
  <c r="G104" i="3"/>
  <c r="N114" i="3"/>
  <c r="G114" i="3"/>
  <c r="N159" i="3"/>
  <c r="G159" i="3"/>
  <c r="N213" i="3"/>
  <c r="G213" i="3"/>
  <c r="N161" i="3"/>
  <c r="G161" i="3"/>
  <c r="N147" i="3"/>
  <c r="G147" i="3"/>
  <c r="N53" i="3"/>
  <c r="M53" i="3"/>
  <c r="G53" i="3"/>
  <c r="H183" i="3"/>
  <c r="H172" i="3"/>
  <c r="N87" i="3"/>
  <c r="G87" i="3"/>
  <c r="H87" i="3"/>
  <c r="G56" i="3"/>
  <c r="N56" i="3"/>
  <c r="R205" i="2"/>
  <c r="R149" i="2"/>
  <c r="R117" i="2"/>
  <c r="R120" i="2"/>
  <c r="R144" i="2"/>
  <c r="N45" i="3"/>
  <c r="M45" i="3"/>
  <c r="G45" i="3"/>
  <c r="R93" i="2"/>
  <c r="R118" i="2"/>
  <c r="H216" i="2"/>
  <c r="R45" i="2"/>
  <c r="N224" i="3"/>
  <c r="G224" i="3"/>
  <c r="H193" i="3"/>
  <c r="H211" i="3"/>
  <c r="H157" i="3"/>
  <c r="N220" i="3"/>
  <c r="G220" i="3"/>
  <c r="H231" i="3"/>
  <c r="R188" i="2"/>
  <c r="R200" i="2"/>
  <c r="N93" i="3"/>
  <c r="G93" i="3"/>
  <c r="N77" i="3"/>
  <c r="G77" i="3"/>
  <c r="R175" i="2"/>
  <c r="R124" i="2"/>
  <c r="R195" i="2"/>
  <c r="R132" i="2"/>
  <c r="R189" i="2"/>
  <c r="R155" i="2"/>
  <c r="R136" i="2"/>
  <c r="R42" i="2"/>
  <c r="H217" i="2"/>
  <c r="R43" i="2"/>
  <c r="N49" i="3"/>
  <c r="G49" i="3"/>
  <c r="M49" i="3"/>
  <c r="N145" i="3"/>
  <c r="G145" i="3"/>
  <c r="N204" i="3"/>
  <c r="G204" i="3"/>
  <c r="G54" i="3"/>
  <c r="N54" i="3"/>
  <c r="M54" i="3"/>
  <c r="N59" i="3"/>
  <c r="G59" i="3"/>
  <c r="R212" i="2"/>
  <c r="R115" i="2"/>
  <c r="R110" i="2"/>
  <c r="R85" i="2"/>
  <c r="N51" i="3"/>
  <c r="M51" i="3"/>
  <c r="G51" i="3"/>
  <c r="R77" i="2"/>
  <c r="R49" i="2"/>
  <c r="H215" i="2"/>
  <c r="B260" i="1"/>
  <c r="N223" i="3"/>
  <c r="G223" i="3"/>
  <c r="N234" i="3"/>
  <c r="G234" i="3"/>
  <c r="N197" i="3"/>
  <c r="G197" i="3"/>
  <c r="N208" i="3"/>
  <c r="G208" i="3"/>
  <c r="N187" i="3"/>
  <c r="G187" i="3"/>
  <c r="N215" i="3"/>
  <c r="G215" i="3"/>
  <c r="H204" i="3"/>
  <c r="H207" i="3"/>
  <c r="R213" i="2"/>
  <c r="H59" i="3"/>
  <c r="M50" i="3"/>
  <c r="N43" i="3"/>
  <c r="G43" i="3"/>
  <c r="R167" i="2"/>
  <c r="R116" i="2"/>
  <c r="R139" i="2"/>
  <c r="R111" i="2"/>
  <c r="R37" i="2"/>
  <c r="R95" i="2"/>
  <c r="N143" i="3"/>
  <c r="G143" i="3"/>
  <c r="G140" i="3"/>
  <c r="N140" i="3"/>
  <c r="N135" i="3"/>
  <c r="G135" i="3"/>
  <c r="N133" i="3"/>
  <c r="G133" i="3"/>
  <c r="R178" i="2"/>
  <c r="R170" i="2"/>
  <c r="R162" i="2"/>
  <c r="R154" i="2"/>
  <c r="R196" i="2"/>
  <c r="R201" i="2"/>
  <c r="R197" i="2"/>
  <c r="R202" i="2"/>
  <c r="R130" i="2"/>
  <c r="R192" i="2"/>
  <c r="R163" i="2"/>
  <c r="R203" i="2"/>
  <c r="R127" i="2"/>
  <c r="R184" i="2"/>
  <c r="R112" i="2"/>
  <c r="R177" i="2"/>
  <c r="R146" i="2"/>
  <c r="R193" i="2"/>
  <c r="R147" i="2"/>
  <c r="R160" i="2"/>
  <c r="R138" i="2"/>
  <c r="R134" i="2"/>
  <c r="R113" i="2"/>
  <c r="R54" i="2"/>
  <c r="R48" i="2"/>
  <c r="R104" i="2"/>
  <c r="R98" i="2"/>
  <c r="R78" i="2"/>
  <c r="R131" i="2"/>
  <c r="R122" i="2"/>
  <c r="R114" i="2"/>
  <c r="R61" i="2"/>
  <c r="R105" i="2"/>
  <c r="R79" i="2"/>
  <c r="R73" i="2"/>
  <c r="R67" i="2"/>
  <c r="R99" i="2"/>
  <c r="R62" i="2"/>
  <c r="R185" i="2"/>
  <c r="R126" i="2"/>
  <c r="R91" i="2"/>
  <c r="R86" i="2"/>
  <c r="R106" i="2"/>
  <c r="R100" i="2"/>
  <c r="R63" i="2"/>
  <c r="R57" i="2"/>
  <c r="R51" i="2"/>
  <c r="R137" i="2"/>
  <c r="R92" i="2"/>
  <c r="R119" i="2"/>
  <c r="R103" i="2"/>
  <c r="R87" i="2"/>
  <c r="R81" i="2"/>
  <c r="R75" i="2"/>
  <c r="R70" i="2"/>
  <c r="R64" i="2"/>
  <c r="R58" i="2"/>
  <c r="R52" i="2"/>
  <c r="R28" i="2"/>
  <c r="R76" i="2"/>
  <c r="R31" i="2"/>
  <c r="R88" i="2"/>
  <c r="R36" i="2"/>
  <c r="R153" i="2"/>
  <c r="R46" i="2"/>
  <c r="R94" i="2"/>
  <c r="R82" i="2"/>
  <c r="R66" i="2"/>
  <c r="R34" i="2"/>
  <c r="R171" i="2"/>
  <c r="R44" i="2"/>
  <c r="R32" i="2"/>
  <c r="R30" i="2"/>
  <c r="R97" i="2"/>
  <c r="R60" i="2"/>
  <c r="R40" i="2"/>
  <c r="R47" i="2"/>
  <c r="R38" i="2"/>
  <c r="N66" i="3"/>
  <c r="G66" i="3"/>
  <c r="R159" i="2"/>
  <c r="R80" i="2"/>
  <c r="R56" i="2"/>
  <c r="R71" i="2"/>
  <c r="N163" i="3"/>
  <c r="G163" i="3"/>
  <c r="N165" i="3"/>
  <c r="G165" i="3"/>
  <c r="N127" i="3"/>
  <c r="G127" i="3"/>
  <c r="N218" i="3"/>
  <c r="H218" i="3"/>
  <c r="G218" i="3"/>
  <c r="H187" i="3"/>
  <c r="H177" i="3"/>
  <c r="N241" i="3"/>
  <c r="G241" i="3"/>
  <c r="G111" i="3"/>
  <c r="N111" i="3"/>
  <c r="H195" i="3"/>
  <c r="H133" i="3"/>
  <c r="N156" i="3"/>
  <c r="G156" i="3"/>
  <c r="G70" i="3"/>
  <c r="N70" i="3"/>
  <c r="N61" i="3"/>
  <c r="G61" i="3"/>
  <c r="R206" i="2"/>
  <c r="R123" i="2"/>
  <c r="R109" i="2"/>
  <c r="R102" i="2"/>
  <c r="R176" i="2"/>
  <c r="H218" i="2" l="1"/>
  <c r="A26" i="1"/>
  <c r="A32" i="1"/>
  <c r="A28" i="1"/>
  <c r="A31" i="1"/>
  <c r="A30" i="1"/>
  <c r="A29" i="1"/>
  <c r="A27" i="1"/>
  <c r="N46" i="3"/>
  <c r="G46" i="3"/>
  <c r="M46" i="3"/>
  <c r="A33" i="1"/>
  <c r="A36" i="1"/>
  <c r="A39" i="1"/>
  <c r="A35" i="1"/>
  <c r="A38" i="1"/>
  <c r="A34" i="1"/>
  <c r="A37" i="1"/>
  <c r="A56" i="1"/>
  <c r="A60" i="1"/>
  <c r="A59" i="1"/>
  <c r="A55" i="1"/>
  <c r="A58" i="1"/>
  <c r="A54" i="1"/>
  <c r="A57" i="1"/>
  <c r="A74" i="1"/>
  <c r="A70" i="1"/>
  <c r="A73" i="1"/>
  <c r="A69" i="1"/>
  <c r="A72" i="1"/>
  <c r="A68" i="1"/>
  <c r="A71" i="1"/>
  <c r="H18" i="3"/>
  <c r="A61" i="1"/>
  <c r="A64" i="1"/>
  <c r="A67" i="1"/>
  <c r="A63" i="1"/>
  <c r="A66" i="1"/>
  <c r="A62" i="1"/>
  <c r="A65" i="1"/>
  <c r="A13" i="1"/>
  <c r="A124" i="1"/>
  <c r="A111" i="1"/>
  <c r="A84" i="1"/>
  <c r="A75" i="1"/>
  <c r="A11" i="1"/>
  <c r="A25" i="1"/>
  <c r="A24" i="1"/>
  <c r="A21" i="1"/>
  <c r="A112" i="1"/>
  <c r="A101" i="1"/>
  <c r="A115" i="1"/>
  <c r="A93" i="1"/>
  <c r="A92" i="1"/>
  <c r="A117" i="1"/>
  <c r="A110" i="1"/>
  <c r="A100" i="1"/>
  <c r="A23" i="1"/>
  <c r="A119" i="1"/>
  <c r="A123" i="1"/>
  <c r="A126" i="1"/>
  <c r="A86" i="1"/>
  <c r="A116" i="1"/>
  <c r="A109" i="1"/>
  <c r="A99" i="1"/>
  <c r="A98" i="1"/>
  <c r="A81" i="1"/>
  <c r="A22" i="1"/>
  <c r="A9" i="1"/>
  <c r="A76" i="1"/>
  <c r="A122" i="1"/>
  <c r="A108" i="1"/>
  <c r="A97" i="1"/>
  <c r="A130" i="1"/>
  <c r="A107" i="1"/>
  <c r="A96" i="1"/>
  <c r="A106" i="1"/>
  <c r="A80" i="1"/>
  <c r="A20" i="1"/>
  <c r="A113" i="1"/>
  <c r="A94" i="1"/>
  <c r="A129" i="1"/>
  <c r="A114" i="1"/>
  <c r="A95" i="1"/>
  <c r="A87" i="1"/>
  <c r="A79" i="1"/>
  <c r="A19" i="1"/>
  <c r="A128" i="1"/>
  <c r="A78" i="1"/>
  <c r="A18" i="1"/>
  <c r="A103" i="1"/>
  <c r="A127" i="1"/>
  <c r="A105" i="1"/>
  <c r="A77" i="1"/>
  <c r="A125" i="1"/>
  <c r="A118" i="1"/>
  <c r="A102" i="1"/>
  <c r="A85" i="1"/>
  <c r="A131" i="1"/>
  <c r="A104" i="1"/>
  <c r="A42" i="1"/>
  <c r="A46" i="1"/>
  <c r="A43" i="1"/>
  <c r="A45" i="1"/>
  <c r="A41" i="1"/>
  <c r="A44" i="1"/>
  <c r="A40" i="1"/>
  <c r="A14" i="1"/>
  <c r="L239" i="1"/>
  <c r="L234" i="1"/>
  <c r="L237" i="1"/>
  <c r="L250" i="1"/>
  <c r="L244" i="1"/>
  <c r="C215" i="1"/>
  <c r="C211" i="1"/>
  <c r="A135" i="1"/>
  <c r="L240" i="1"/>
  <c r="A133" i="1"/>
  <c r="A142" i="1"/>
  <c r="L242" i="1"/>
  <c r="C214" i="1"/>
  <c r="A141" i="1"/>
  <c r="C200" i="1"/>
  <c r="A140" i="1"/>
  <c r="L246" i="1"/>
  <c r="L252" i="1"/>
  <c r="L235" i="1"/>
  <c r="B510" i="1"/>
  <c r="G52" i="3"/>
  <c r="N52" i="3"/>
  <c r="M52" i="3"/>
  <c r="L52" i="3" s="1"/>
  <c r="B52" i="3" s="1"/>
  <c r="B385" i="1"/>
  <c r="A47" i="1"/>
  <c r="A50" i="1"/>
  <c r="A53" i="1"/>
  <c r="A49" i="1"/>
  <c r="A52" i="1"/>
  <c r="A48" i="1"/>
  <c r="A51" i="1"/>
  <c r="L53" i="3" l="1"/>
  <c r="B53" i="3" s="1"/>
  <c r="A156" i="1"/>
  <c r="A152" i="1"/>
  <c r="A155" i="1"/>
  <c r="A151" i="1"/>
  <c r="A154" i="1"/>
  <c r="A157" i="1"/>
  <c r="A153" i="1"/>
  <c r="A517" i="1"/>
  <c r="L612" i="1"/>
  <c r="L617" i="1"/>
  <c r="C589" i="1"/>
  <c r="A516" i="1"/>
  <c r="A515" i="1"/>
  <c r="L621" i="1"/>
  <c r="L627" i="1"/>
  <c r="L610" i="1"/>
  <c r="L615" i="1"/>
  <c r="C575" i="1"/>
  <c r="L609" i="1"/>
  <c r="L619" i="1"/>
  <c r="C586" i="1"/>
  <c r="A510" i="1"/>
  <c r="L614" i="1"/>
  <c r="A508" i="1"/>
  <c r="L625" i="1"/>
  <c r="C590" i="1"/>
  <c r="L375" i="1"/>
  <c r="L369" i="1"/>
  <c r="C340" i="1"/>
  <c r="C336" i="1"/>
  <c r="A260" i="1"/>
  <c r="A258" i="1"/>
  <c r="A267" i="1"/>
  <c r="C339" i="1"/>
  <c r="A266" i="1"/>
  <c r="L362" i="1"/>
  <c r="L367" i="1"/>
  <c r="A265" i="1"/>
  <c r="L371" i="1"/>
  <c r="L377" i="1"/>
  <c r="L360" i="1"/>
  <c r="L365" i="1"/>
  <c r="C325" i="1"/>
  <c r="L364" i="1"/>
  <c r="L359" i="1"/>
  <c r="L55" i="3"/>
  <c r="B55" i="3" s="1"/>
  <c r="L47" i="3"/>
  <c r="B47" i="3" s="1"/>
  <c r="L44" i="3"/>
  <c r="B44" i="3" s="1"/>
  <c r="A162" i="1"/>
  <c r="A161" i="1"/>
  <c r="A164" i="1"/>
  <c r="A160" i="1"/>
  <c r="A163" i="1"/>
  <c r="A159" i="1"/>
  <c r="A158" i="1"/>
  <c r="A138" i="1"/>
  <c r="L48" i="3"/>
  <c r="B48" i="3" s="1"/>
  <c r="A175" i="1"/>
  <c r="A176" i="1"/>
  <c r="A172" i="1"/>
  <c r="A178" i="1"/>
  <c r="A174" i="1"/>
  <c r="A177" i="1"/>
  <c r="A173" i="1"/>
  <c r="L45" i="3"/>
  <c r="B45" i="3" s="1"/>
  <c r="L51" i="3"/>
  <c r="B51" i="3" s="1"/>
  <c r="L54" i="3"/>
  <c r="B54" i="3" s="1"/>
  <c r="H31" i="3"/>
  <c r="H32" i="3" s="1"/>
  <c r="S45" i="3"/>
  <c r="H29" i="3" s="1"/>
  <c r="H22" i="3"/>
  <c r="H28" i="3" s="1"/>
  <c r="H23" i="3"/>
  <c r="H21" i="3"/>
  <c r="S43" i="3"/>
  <c r="H20" i="3"/>
  <c r="H19" i="3"/>
  <c r="S46" i="3"/>
  <c r="S44" i="3"/>
  <c r="H38" i="3"/>
  <c r="A165" i="1"/>
  <c r="A170" i="1"/>
  <c r="A166" i="1"/>
  <c r="A169" i="1"/>
  <c r="A168" i="1"/>
  <c r="A171" i="1"/>
  <c r="A167" i="1"/>
  <c r="A251" i="1"/>
  <c r="A229" i="1"/>
  <c r="A221" i="1"/>
  <c r="A145" i="1"/>
  <c r="A228" i="1"/>
  <c r="A211" i="1"/>
  <c r="A134" i="1"/>
  <c r="A223" i="1"/>
  <c r="A250" i="1"/>
  <c r="A239" i="1"/>
  <c r="A234" i="1"/>
  <c r="A227" i="1"/>
  <c r="A220" i="1"/>
  <c r="A205" i="1"/>
  <c r="A144" i="1"/>
  <c r="A244" i="1"/>
  <c r="A210" i="1"/>
  <c r="A143" i="1"/>
  <c r="A243" i="1"/>
  <c r="A200" i="1"/>
  <c r="A146" i="1"/>
  <c r="A256" i="1"/>
  <c r="A249" i="1"/>
  <c r="A238" i="1"/>
  <c r="A226" i="1"/>
  <c r="A209" i="1"/>
  <c r="A204" i="1"/>
  <c r="A219" i="1"/>
  <c r="A233" i="1"/>
  <c r="A203" i="1"/>
  <c r="A255" i="1"/>
  <c r="A225" i="1"/>
  <c r="A150" i="1"/>
  <c r="A248" i="1"/>
  <c r="A236" i="1"/>
  <c r="A237" i="1"/>
  <c r="A232" i="1"/>
  <c r="A218" i="1"/>
  <c r="A202" i="1"/>
  <c r="A149" i="1"/>
  <c r="A136" i="1"/>
  <c r="A252" i="1"/>
  <c r="A254" i="1"/>
  <c r="A247" i="1"/>
  <c r="A242" i="1"/>
  <c r="A231" i="1"/>
  <c r="A201" i="1"/>
  <c r="A148" i="1"/>
  <c r="A253" i="1"/>
  <c r="A224" i="1"/>
  <c r="A217" i="1"/>
  <c r="A212" i="1"/>
  <c r="A241" i="1"/>
  <c r="A147" i="1"/>
  <c r="A240" i="1"/>
  <c r="A235" i="1"/>
  <c r="A222" i="1"/>
  <c r="A206" i="1"/>
  <c r="A230" i="1"/>
  <c r="A184" i="1"/>
  <c r="A180" i="1"/>
  <c r="A183" i="1"/>
  <c r="A179" i="1"/>
  <c r="A182" i="1"/>
  <c r="A185" i="1"/>
  <c r="A181" i="1"/>
  <c r="L49" i="3"/>
  <c r="B49" i="3" s="1"/>
  <c r="A198" i="1"/>
  <c r="A194" i="1"/>
  <c r="A197" i="1"/>
  <c r="A196" i="1"/>
  <c r="A199" i="1"/>
  <c r="A195" i="1"/>
  <c r="A193" i="1"/>
  <c r="A132" i="1"/>
  <c r="A12" i="1"/>
  <c r="B635" i="1"/>
  <c r="A139" i="1"/>
  <c r="A186" i="1"/>
  <c r="A189" i="1"/>
  <c r="A192" i="1"/>
  <c r="A188" i="1"/>
  <c r="A191" i="1"/>
  <c r="A187" i="1"/>
  <c r="A190" i="1"/>
  <c r="L50" i="3"/>
  <c r="B50" i="3" s="1"/>
  <c r="L46" i="3"/>
  <c r="B46" i="3" s="1"/>
  <c r="L43" i="3"/>
  <c r="H36" i="3" l="1"/>
  <c r="H248" i="3"/>
  <c r="H247" i="3"/>
  <c r="T154" i="3"/>
  <c r="T153" i="3"/>
  <c r="T141" i="3"/>
  <c r="T150" i="3"/>
  <c r="T116" i="3"/>
  <c r="T100" i="3"/>
  <c r="T132" i="3"/>
  <c r="T129" i="3"/>
  <c r="T112" i="3"/>
  <c r="T170" i="3"/>
  <c r="T64" i="3"/>
  <c r="T81" i="3"/>
  <c r="T80" i="3"/>
  <c r="T96" i="3"/>
  <c r="T84" i="3"/>
  <c r="T68" i="3"/>
  <c r="H7" i="1"/>
  <c r="T113" i="3"/>
  <c r="T179" i="3"/>
  <c r="T173" i="3"/>
  <c r="T144" i="3"/>
  <c r="T189" i="3"/>
  <c r="T160" i="3"/>
  <c r="T117" i="3"/>
  <c r="T101" i="3"/>
  <c r="T83" i="3"/>
  <c r="T125" i="3"/>
  <c r="T230" i="3"/>
  <c r="T76" i="3"/>
  <c r="T136" i="3"/>
  <c r="T169" i="3"/>
  <c r="T176" i="3"/>
  <c r="T237" i="3"/>
  <c r="T190" i="3"/>
  <c r="T200" i="3"/>
  <c r="T92" i="3"/>
  <c r="T60" i="3"/>
  <c r="T62" i="3"/>
  <c r="T214" i="3"/>
  <c r="T72" i="3"/>
  <c r="T222" i="3"/>
  <c r="T148" i="3"/>
  <c r="T78" i="3"/>
  <c r="T166" i="3"/>
  <c r="T57" i="3"/>
  <c r="T162" i="3"/>
  <c r="T182" i="3"/>
  <c r="T194" i="3"/>
  <c r="T164" i="3"/>
  <c r="T216" i="3"/>
  <c r="T158" i="3"/>
  <c r="T105" i="3"/>
  <c r="T110" i="3"/>
  <c r="T74" i="3"/>
  <c r="T106" i="3"/>
  <c r="T205" i="3"/>
  <c r="T242" i="3"/>
  <c r="T238" i="3"/>
  <c r="T206" i="3"/>
  <c r="T196" i="3"/>
  <c r="T89" i="3"/>
  <c r="T115" i="3"/>
  <c r="T199" i="3"/>
  <c r="T186" i="3"/>
  <c r="T152" i="3"/>
  <c r="T65" i="3"/>
  <c r="T126" i="3"/>
  <c r="T180" i="3"/>
  <c r="T232" i="3"/>
  <c r="T120" i="3"/>
  <c r="T137" i="3"/>
  <c r="T131" i="3"/>
  <c r="T130" i="3"/>
  <c r="T221" i="3"/>
  <c r="T142" i="3"/>
  <c r="T210" i="3"/>
  <c r="T138" i="3"/>
  <c r="T151" i="3"/>
  <c r="T108" i="3"/>
  <c r="T85" i="3"/>
  <c r="T227" i="3"/>
  <c r="T226" i="3"/>
  <c r="T178" i="3"/>
  <c r="T212" i="3"/>
  <c r="T121" i="3"/>
  <c r="T192" i="3"/>
  <c r="T94" i="3"/>
  <c r="T58" i="3"/>
  <c r="T97" i="3"/>
  <c r="T122" i="3"/>
  <c r="T168" i="3"/>
  <c r="T90" i="3"/>
  <c r="T73" i="3"/>
  <c r="T99" i="3"/>
  <c r="T146" i="3"/>
  <c r="T128" i="3"/>
  <c r="T228" i="3"/>
  <c r="T174" i="3"/>
  <c r="T184" i="3"/>
  <c r="T134" i="3"/>
  <c r="T198" i="3"/>
  <c r="T63" i="3"/>
  <c r="T207" i="3"/>
  <c r="T86" i="3"/>
  <c r="T111" i="3"/>
  <c r="T233" i="3"/>
  <c r="T171" i="3"/>
  <c r="T219" i="3"/>
  <c r="T45" i="3"/>
  <c r="T143" i="3"/>
  <c r="T241" i="3"/>
  <c r="T225" i="3"/>
  <c r="T47" i="3"/>
  <c r="T118" i="3"/>
  <c r="T82" i="3"/>
  <c r="T79" i="3"/>
  <c r="T69" i="3"/>
  <c r="T59" i="3"/>
  <c r="T234" i="3"/>
  <c r="T140" i="3"/>
  <c r="T165" i="3"/>
  <c r="T211" i="3"/>
  <c r="T195" i="3"/>
  <c r="T50" i="3"/>
  <c r="T201" i="3"/>
  <c r="T119" i="3"/>
  <c r="T231" i="3"/>
  <c r="T124" i="3"/>
  <c r="T159" i="3"/>
  <c r="T93" i="3"/>
  <c r="T49" i="3"/>
  <c r="T43" i="3"/>
  <c r="T156" i="3"/>
  <c r="T235" i="3"/>
  <c r="T217" i="3"/>
  <c r="T71" i="3"/>
  <c r="T197" i="3"/>
  <c r="T127" i="3"/>
  <c r="T61" i="3"/>
  <c r="T220" i="3"/>
  <c r="T95" i="3"/>
  <c r="T155" i="3"/>
  <c r="T185" i="3"/>
  <c r="T87" i="3"/>
  <c r="T208" i="3"/>
  <c r="T104" i="3"/>
  <c r="T239" i="3"/>
  <c r="T193" i="3"/>
  <c r="T191" i="3"/>
  <c r="T98" i="3"/>
  <c r="T109" i="3"/>
  <c r="T102" i="3"/>
  <c r="T67" i="3"/>
  <c r="T213" i="3"/>
  <c r="T145" i="3"/>
  <c r="T135" i="3"/>
  <c r="T53" i="3"/>
  <c r="T209" i="3"/>
  <c r="T172" i="3"/>
  <c r="T161" i="3"/>
  <c r="T56" i="3"/>
  <c r="T224" i="3"/>
  <c r="T51" i="3"/>
  <c r="T133" i="3"/>
  <c r="T70" i="3"/>
  <c r="T75" i="3"/>
  <c r="T177" i="3"/>
  <c r="T77" i="3"/>
  <c r="T204" i="3"/>
  <c r="T187" i="3"/>
  <c r="T66" i="3"/>
  <c r="T218" i="3"/>
  <c r="T147" i="3"/>
  <c r="T54" i="3"/>
  <c r="T107" i="3"/>
  <c r="T91" i="3"/>
  <c r="T188" i="3"/>
  <c r="T229" i="3"/>
  <c r="T88" i="3"/>
  <c r="T175" i="3"/>
  <c r="T167" i="3"/>
  <c r="T215" i="3"/>
  <c r="T202" i="3"/>
  <c r="T157" i="3"/>
  <c r="T123" i="3"/>
  <c r="T55" i="3"/>
  <c r="T240" i="3"/>
  <c r="T103" i="3"/>
  <c r="T44" i="3"/>
  <c r="T149" i="3"/>
  <c r="T48" i="3"/>
  <c r="T163" i="3"/>
  <c r="T181" i="3"/>
  <c r="T203" i="3"/>
  <c r="T236" i="3"/>
  <c r="T183" i="3"/>
  <c r="T114" i="3"/>
  <c r="T223" i="3"/>
  <c r="T139" i="3"/>
  <c r="T46" i="3"/>
  <c r="T52" i="3"/>
  <c r="A270" i="1"/>
  <c r="A353" i="1"/>
  <c r="A336" i="1"/>
  <c r="A259" i="1"/>
  <c r="A377" i="1"/>
  <c r="A375" i="1"/>
  <c r="A364" i="1"/>
  <c r="A359" i="1"/>
  <c r="A352" i="1"/>
  <c r="A345" i="1"/>
  <c r="A330" i="1"/>
  <c r="A269" i="1"/>
  <c r="A275" i="1"/>
  <c r="A369" i="1"/>
  <c r="A335" i="1"/>
  <c r="A268" i="1"/>
  <c r="A381" i="1"/>
  <c r="A374" i="1"/>
  <c r="A363" i="1"/>
  <c r="A351" i="1"/>
  <c r="A334" i="1"/>
  <c r="A329" i="1"/>
  <c r="A365" i="1"/>
  <c r="A368" i="1"/>
  <c r="A358" i="1"/>
  <c r="A344" i="1"/>
  <c r="A328" i="1"/>
  <c r="A271" i="1"/>
  <c r="A360" i="1"/>
  <c r="A331" i="1"/>
  <c r="A380" i="1"/>
  <c r="A350" i="1"/>
  <c r="A373" i="1"/>
  <c r="A362" i="1"/>
  <c r="A357" i="1"/>
  <c r="A343" i="1"/>
  <c r="A327" i="1"/>
  <c r="A274" i="1"/>
  <c r="A379" i="1"/>
  <c r="A372" i="1"/>
  <c r="A367" i="1"/>
  <c r="A356" i="1"/>
  <c r="A326" i="1"/>
  <c r="A273" i="1"/>
  <c r="A378" i="1"/>
  <c r="A361" i="1"/>
  <c r="A349" i="1"/>
  <c r="A342" i="1"/>
  <c r="A337" i="1"/>
  <c r="A366" i="1"/>
  <c r="A272" i="1"/>
  <c r="A355" i="1"/>
  <c r="A348" i="1"/>
  <c r="A261" i="1"/>
  <c r="A376" i="1"/>
  <c r="A354" i="1"/>
  <c r="A346" i="1"/>
  <c r="A325" i="1"/>
  <c r="A347" i="1"/>
  <c r="A631" i="1"/>
  <c r="A624" i="1"/>
  <c r="A613" i="1"/>
  <c r="A601" i="1"/>
  <c r="A584" i="1"/>
  <c r="A579" i="1"/>
  <c r="A618" i="1"/>
  <c r="A608" i="1"/>
  <c r="A594" i="1"/>
  <c r="A578" i="1"/>
  <c r="A630" i="1"/>
  <c r="A600" i="1"/>
  <c r="A525" i="1"/>
  <c r="A623" i="1"/>
  <c r="A612" i="1"/>
  <c r="A607" i="1"/>
  <c r="A593" i="1"/>
  <c r="A577" i="1"/>
  <c r="A524" i="1"/>
  <c r="A629" i="1"/>
  <c r="A622" i="1"/>
  <c r="A617" i="1"/>
  <c r="A606" i="1"/>
  <c r="A576" i="1"/>
  <c r="A523" i="1"/>
  <c r="A628" i="1"/>
  <c r="A611" i="1"/>
  <c r="A599" i="1"/>
  <c r="A592" i="1"/>
  <c r="A587" i="1"/>
  <c r="A616" i="1"/>
  <c r="A522" i="1"/>
  <c r="A598" i="1"/>
  <c r="A511" i="1"/>
  <c r="A627" i="1"/>
  <c r="A605" i="1"/>
  <c r="A575" i="1"/>
  <c r="A521" i="1"/>
  <c r="A615" i="1"/>
  <c r="A610" i="1"/>
  <c r="A597" i="1"/>
  <c r="A581" i="1"/>
  <c r="A619" i="1"/>
  <c r="A585" i="1"/>
  <c r="A518" i="1"/>
  <c r="A625" i="1"/>
  <c r="A520" i="1"/>
  <c r="A596" i="1"/>
  <c r="A609" i="1"/>
  <c r="A586" i="1"/>
  <c r="A595" i="1"/>
  <c r="A509" i="1"/>
  <c r="A604" i="1"/>
  <c r="A626" i="1"/>
  <c r="A614" i="1"/>
  <c r="A603" i="1"/>
  <c r="A580" i="1"/>
  <c r="A519" i="1"/>
  <c r="A602" i="1"/>
  <c r="A567" i="1"/>
  <c r="A563" i="1"/>
  <c r="A566" i="1"/>
  <c r="A562" i="1"/>
  <c r="A565" i="1"/>
  <c r="A561" i="1"/>
  <c r="A564" i="1"/>
  <c r="H34" i="3"/>
  <c r="A513" i="1"/>
  <c r="A295" i="1"/>
  <c r="A291" i="1"/>
  <c r="A294" i="1"/>
  <c r="A296" i="1"/>
  <c r="A290" i="1"/>
  <c r="A292" i="1"/>
  <c r="A293" i="1"/>
  <c r="A286" i="1"/>
  <c r="A289" i="1"/>
  <c r="A288" i="1"/>
  <c r="A284" i="1"/>
  <c r="A287" i="1"/>
  <c r="A283" i="1"/>
  <c r="A285" i="1"/>
  <c r="A310" i="1"/>
  <c r="A309" i="1"/>
  <c r="A305" i="1"/>
  <c r="A308" i="1"/>
  <c r="A304" i="1"/>
  <c r="A306" i="1"/>
  <c r="A307" i="1"/>
  <c r="A282" i="1"/>
  <c r="A281" i="1"/>
  <c r="A277" i="1"/>
  <c r="A280" i="1"/>
  <c r="A276" i="1"/>
  <c r="A278" i="1"/>
  <c r="A279" i="1"/>
  <c r="A303" i="1"/>
  <c r="A297" i="1"/>
  <c r="A300" i="1"/>
  <c r="A299" i="1"/>
  <c r="A302" i="1"/>
  <c r="A298" i="1"/>
  <c r="A301" i="1"/>
  <c r="A323" i="1"/>
  <c r="A319" i="1"/>
  <c r="A322" i="1"/>
  <c r="A318" i="1"/>
  <c r="A320" i="1"/>
  <c r="A321" i="1"/>
  <c r="A324" i="1"/>
  <c r="A317" i="1"/>
  <c r="A314" i="1"/>
  <c r="A313" i="1"/>
  <c r="A311" i="1"/>
  <c r="A316" i="1"/>
  <c r="A312" i="1"/>
  <c r="A315" i="1"/>
  <c r="A264" i="1"/>
  <c r="A530" i="1"/>
  <c r="A526" i="1"/>
  <c r="A529" i="1"/>
  <c r="A532" i="1"/>
  <c r="A528" i="1"/>
  <c r="A531" i="1"/>
  <c r="A527" i="1"/>
  <c r="L487" i="1"/>
  <c r="L492" i="1"/>
  <c r="C464" i="1"/>
  <c r="L496" i="1"/>
  <c r="L502" i="1"/>
  <c r="L485" i="1"/>
  <c r="L490" i="1"/>
  <c r="C450" i="1"/>
  <c r="L500" i="1"/>
  <c r="A383" i="1"/>
  <c r="A392" i="1"/>
  <c r="L489" i="1"/>
  <c r="A391" i="1"/>
  <c r="L484" i="1"/>
  <c r="L494" i="1"/>
  <c r="C461" i="1"/>
  <c r="A390" i="1"/>
  <c r="C465" i="1"/>
  <c r="A385" i="1"/>
  <c r="A544" i="1"/>
  <c r="A540" i="1"/>
  <c r="A543" i="1"/>
  <c r="A546" i="1"/>
  <c r="A542" i="1"/>
  <c r="A545" i="1"/>
  <c r="A541" i="1"/>
  <c r="A257" i="1"/>
  <c r="A137" i="1"/>
  <c r="A263" i="1"/>
  <c r="A514" i="1"/>
  <c r="A558" i="1"/>
  <c r="A554" i="1"/>
  <c r="A557" i="1"/>
  <c r="A560" i="1"/>
  <c r="A556" i="1"/>
  <c r="A559" i="1"/>
  <c r="A555" i="1"/>
  <c r="A553" i="1"/>
  <c r="A549" i="1"/>
  <c r="A552" i="1"/>
  <c r="A548" i="1"/>
  <c r="A551" i="1"/>
  <c r="A547" i="1"/>
  <c r="A550" i="1"/>
  <c r="P234" i="3"/>
  <c r="P218" i="3"/>
  <c r="P202" i="3"/>
  <c r="P186" i="3"/>
  <c r="P170" i="3"/>
  <c r="P154" i="3"/>
  <c r="P138" i="3"/>
  <c r="P229" i="3"/>
  <c r="P213" i="3"/>
  <c r="P197" i="3"/>
  <c r="P181" i="3"/>
  <c r="P240" i="3"/>
  <c r="P224" i="3"/>
  <c r="P208" i="3"/>
  <c r="P192" i="3"/>
  <c r="P176" i="3"/>
  <c r="P160" i="3"/>
  <c r="P235" i="3"/>
  <c r="P219" i="3"/>
  <c r="P203" i="3"/>
  <c r="P187" i="3"/>
  <c r="P171" i="3"/>
  <c r="P155" i="3"/>
  <c r="P230" i="3"/>
  <c r="P214" i="3"/>
  <c r="P198" i="3"/>
  <c r="P182" i="3"/>
  <c r="P166" i="3"/>
  <c r="P150" i="3"/>
  <c r="P134" i="3"/>
  <c r="P241" i="3"/>
  <c r="P225" i="3"/>
  <c r="P209" i="3"/>
  <c r="P193" i="3"/>
  <c r="P177" i="3"/>
  <c r="P161" i="3"/>
  <c r="P145" i="3"/>
  <c r="P236" i="3"/>
  <c r="P220" i="3"/>
  <c r="P204" i="3"/>
  <c r="P188" i="3"/>
  <c r="P172" i="3"/>
  <c r="P156" i="3"/>
  <c r="P140" i="3"/>
  <c r="P124" i="3"/>
  <c r="P231" i="3"/>
  <c r="P215" i="3"/>
  <c r="P199" i="3"/>
  <c r="P183" i="3"/>
  <c r="P167" i="3"/>
  <c r="P151" i="3"/>
  <c r="P242" i="3"/>
  <c r="P226" i="3"/>
  <c r="P210" i="3"/>
  <c r="P194" i="3"/>
  <c r="P178" i="3"/>
  <c r="P162" i="3"/>
  <c r="P146" i="3"/>
  <c r="P130" i="3"/>
  <c r="P237" i="3"/>
  <c r="P221" i="3"/>
  <c r="P205" i="3"/>
  <c r="P189" i="3"/>
  <c r="P173" i="3"/>
  <c r="P157" i="3"/>
  <c r="P141" i="3"/>
  <c r="P232" i="3"/>
  <c r="P216" i="3"/>
  <c r="P200" i="3"/>
  <c r="P184" i="3"/>
  <c r="P168" i="3"/>
  <c r="P152" i="3"/>
  <c r="P136" i="3"/>
  <c r="P227" i="3"/>
  <c r="P211" i="3"/>
  <c r="P195" i="3"/>
  <c r="P179" i="3"/>
  <c r="P163" i="3"/>
  <c r="P238" i="3"/>
  <c r="P222" i="3"/>
  <c r="P206" i="3"/>
  <c r="P190" i="3"/>
  <c r="P174" i="3"/>
  <c r="P158" i="3"/>
  <c r="P142" i="3"/>
  <c r="P233" i="3"/>
  <c r="P217" i="3"/>
  <c r="P201" i="3"/>
  <c r="P185" i="3"/>
  <c r="P169" i="3"/>
  <c r="P153" i="3"/>
  <c r="P137" i="3"/>
  <c r="P164" i="3"/>
  <c r="P118" i="3"/>
  <c r="P102" i="3"/>
  <c r="P86" i="3"/>
  <c r="P70" i="3"/>
  <c r="P54" i="3"/>
  <c r="P191" i="3"/>
  <c r="P180" i="3"/>
  <c r="P127" i="3"/>
  <c r="P123" i="3"/>
  <c r="P113" i="3"/>
  <c r="P97" i="3"/>
  <c r="P144" i="3"/>
  <c r="P108" i="3"/>
  <c r="P92" i="3"/>
  <c r="P76" i="3"/>
  <c r="P60" i="3"/>
  <c r="P135" i="3"/>
  <c r="P119" i="3"/>
  <c r="P103" i="3"/>
  <c r="P133" i="3"/>
  <c r="P114" i="3"/>
  <c r="P98" i="3"/>
  <c r="P82" i="3"/>
  <c r="P66" i="3"/>
  <c r="P50" i="3"/>
  <c r="P228" i="3"/>
  <c r="P148" i="3"/>
  <c r="P139" i="3"/>
  <c r="P109" i="3"/>
  <c r="P93" i="3"/>
  <c r="P77" i="3"/>
  <c r="P61" i="3"/>
  <c r="P44" i="3"/>
  <c r="P212" i="3"/>
  <c r="P120" i="3"/>
  <c r="P104" i="3"/>
  <c r="P88" i="3"/>
  <c r="P72" i="3"/>
  <c r="P56" i="3"/>
  <c r="P131" i="3"/>
  <c r="P128" i="3"/>
  <c r="P115" i="3"/>
  <c r="P99" i="3"/>
  <c r="P125" i="3"/>
  <c r="P110" i="3"/>
  <c r="P143" i="3"/>
  <c r="P121" i="3"/>
  <c r="P105" i="3"/>
  <c r="P89" i="3"/>
  <c r="P73" i="3"/>
  <c r="P239" i="3"/>
  <c r="P196" i="3"/>
  <c r="P116" i="3"/>
  <c r="P100" i="3"/>
  <c r="P84" i="3"/>
  <c r="P68" i="3"/>
  <c r="P52" i="3"/>
  <c r="P223" i="3"/>
  <c r="P175" i="3"/>
  <c r="P165" i="3"/>
  <c r="P159" i="3"/>
  <c r="P111" i="3"/>
  <c r="P95" i="3"/>
  <c r="P79" i="3"/>
  <c r="P207" i="3"/>
  <c r="P126" i="3"/>
  <c r="P106" i="3"/>
  <c r="P107" i="3"/>
  <c r="P91" i="3"/>
  <c r="P112" i="3"/>
  <c r="P45" i="3"/>
  <c r="P122" i="3"/>
  <c r="P101" i="3"/>
  <c r="P59" i="3"/>
  <c r="P147" i="3"/>
  <c r="P90" i="3"/>
  <c r="P85" i="3"/>
  <c r="P83" i="3"/>
  <c r="P81" i="3"/>
  <c r="P64" i="3"/>
  <c r="P132" i="3"/>
  <c r="P129" i="3"/>
  <c r="P69" i="3"/>
  <c r="P57" i="3"/>
  <c r="P43" i="3"/>
  <c r="P149" i="3"/>
  <c r="P75" i="3"/>
  <c r="P71" i="3"/>
  <c r="P48" i="3"/>
  <c r="P117" i="3"/>
  <c r="P87" i="3"/>
  <c r="P67" i="3"/>
  <c r="P62" i="3"/>
  <c r="P55" i="3"/>
  <c r="P53" i="3"/>
  <c r="P46" i="3"/>
  <c r="P51" i="3"/>
  <c r="P65" i="3"/>
  <c r="P58" i="3"/>
  <c r="B43" i="3"/>
  <c r="P74" i="3"/>
  <c r="P49" i="3"/>
  <c r="P80" i="3"/>
  <c r="P94" i="3"/>
  <c r="P96" i="3"/>
  <c r="P47" i="3"/>
  <c r="P78" i="3"/>
  <c r="P63" i="3"/>
  <c r="B760" i="1"/>
  <c r="A539" i="1"/>
  <c r="A535" i="1"/>
  <c r="A538" i="1"/>
  <c r="A534" i="1"/>
  <c r="A537" i="1"/>
  <c r="A533" i="1"/>
  <c r="A536" i="1"/>
  <c r="A572" i="1"/>
  <c r="A568" i="1"/>
  <c r="A571" i="1"/>
  <c r="A574" i="1"/>
  <c r="A570" i="1"/>
  <c r="A573" i="1"/>
  <c r="A569" i="1"/>
  <c r="A494" i="1" l="1"/>
  <c r="A460" i="1"/>
  <c r="A506" i="1"/>
  <c r="A499" i="1"/>
  <c r="A488" i="1"/>
  <c r="A476" i="1"/>
  <c r="A459" i="1"/>
  <c r="A454" i="1"/>
  <c r="A493" i="1"/>
  <c r="A483" i="1"/>
  <c r="A469" i="1"/>
  <c r="A453" i="1"/>
  <c r="A505" i="1"/>
  <c r="A475" i="1"/>
  <c r="A498" i="1"/>
  <c r="A487" i="1"/>
  <c r="A482" i="1"/>
  <c r="A468" i="1"/>
  <c r="A452" i="1"/>
  <c r="A504" i="1"/>
  <c r="A497" i="1"/>
  <c r="A492" i="1"/>
  <c r="A481" i="1"/>
  <c r="A451" i="1"/>
  <c r="A503" i="1"/>
  <c r="A486" i="1"/>
  <c r="A474" i="1"/>
  <c r="A467" i="1"/>
  <c r="A462" i="1"/>
  <c r="A491" i="1"/>
  <c r="A473" i="1"/>
  <c r="A502" i="1"/>
  <c r="A480" i="1"/>
  <c r="A500" i="1"/>
  <c r="A489" i="1"/>
  <c r="A484" i="1"/>
  <c r="A477" i="1"/>
  <c r="A470" i="1"/>
  <c r="A455" i="1"/>
  <c r="A478" i="1"/>
  <c r="A384" i="1"/>
  <c r="A394" i="1"/>
  <c r="A393" i="1"/>
  <c r="A490" i="1"/>
  <c r="A485" i="1"/>
  <c r="A400" i="1"/>
  <c r="A479" i="1"/>
  <c r="A472" i="1"/>
  <c r="A471" i="1"/>
  <c r="A450" i="1"/>
  <c r="A399" i="1"/>
  <c r="A461" i="1"/>
  <c r="A398" i="1"/>
  <c r="A397" i="1"/>
  <c r="A386" i="1"/>
  <c r="A396" i="1"/>
  <c r="A501" i="1"/>
  <c r="A456" i="1"/>
  <c r="A395" i="1"/>
  <c r="T42" i="3"/>
  <c r="L737" i="1"/>
  <c r="L742" i="1"/>
  <c r="C714" i="1"/>
  <c r="A641" i="1"/>
  <c r="A640" i="1"/>
  <c r="L746" i="1"/>
  <c r="L752" i="1"/>
  <c r="L735" i="1"/>
  <c r="L740" i="1"/>
  <c r="C700" i="1"/>
  <c r="L739" i="1"/>
  <c r="L734" i="1"/>
  <c r="A642" i="1"/>
  <c r="A635" i="1"/>
  <c r="L744" i="1"/>
  <c r="L750" i="1"/>
  <c r="A633" i="1"/>
  <c r="C711" i="1"/>
  <c r="C715" i="1"/>
  <c r="A406" i="1"/>
  <c r="A402" i="1"/>
  <c r="A403" i="1"/>
  <c r="A405" i="1"/>
  <c r="A401" i="1"/>
  <c r="A407" i="1"/>
  <c r="A404" i="1"/>
  <c r="A512" i="1"/>
  <c r="A632" i="1"/>
  <c r="A411" i="1"/>
  <c r="A414" i="1"/>
  <c r="A410" i="1"/>
  <c r="A413" i="1"/>
  <c r="A409" i="1"/>
  <c r="A412" i="1"/>
  <c r="A408" i="1"/>
  <c r="A434" i="1"/>
  <c r="A430" i="1"/>
  <c r="A435" i="1"/>
  <c r="A433" i="1"/>
  <c r="A429" i="1"/>
  <c r="A431" i="1"/>
  <c r="A432" i="1"/>
  <c r="A441" i="1"/>
  <c r="A437" i="1"/>
  <c r="A440" i="1"/>
  <c r="A439" i="1"/>
  <c r="A438" i="1"/>
  <c r="A442" i="1"/>
  <c r="A436" i="1"/>
  <c r="Q229" i="3"/>
  <c r="Q213" i="3"/>
  <c r="Q197" i="3"/>
  <c r="Q181" i="3"/>
  <c r="Q165" i="3"/>
  <c r="Q149" i="3"/>
  <c r="Q133" i="3"/>
  <c r="Q240" i="3"/>
  <c r="Q224" i="3"/>
  <c r="Q208" i="3"/>
  <c r="Q192" i="3"/>
  <c r="Q176" i="3"/>
  <c r="Q235" i="3"/>
  <c r="Q219" i="3"/>
  <c r="Q203" i="3"/>
  <c r="Q187" i="3"/>
  <c r="Q171" i="3"/>
  <c r="Q155" i="3"/>
  <c r="Q230" i="3"/>
  <c r="Q214" i="3"/>
  <c r="Q198" i="3"/>
  <c r="Q182" i="3"/>
  <c r="Q166" i="3"/>
  <c r="Q150" i="3"/>
  <c r="Q241" i="3"/>
  <c r="Q225" i="3"/>
  <c r="Q209" i="3"/>
  <c r="Q193" i="3"/>
  <c r="Q177" i="3"/>
  <c r="Q161" i="3"/>
  <c r="Q145" i="3"/>
  <c r="Q129" i="3"/>
  <c r="Q236" i="3"/>
  <c r="Q220" i="3"/>
  <c r="Q204" i="3"/>
  <c r="Q188" i="3"/>
  <c r="Q172" i="3"/>
  <c r="Q156" i="3"/>
  <c r="Q140" i="3"/>
  <c r="Q231" i="3"/>
  <c r="Q215" i="3"/>
  <c r="Q199" i="3"/>
  <c r="Q183" i="3"/>
  <c r="Q167" i="3"/>
  <c r="Q151" i="3"/>
  <c r="Q135" i="3"/>
  <c r="Q242" i="3"/>
  <c r="Q226" i="3"/>
  <c r="Q210" i="3"/>
  <c r="Q194" i="3"/>
  <c r="Q178" i="3"/>
  <c r="Q162" i="3"/>
  <c r="Q146" i="3"/>
  <c r="Q237" i="3"/>
  <c r="Q221" i="3"/>
  <c r="Q205" i="3"/>
  <c r="Q189" i="3"/>
  <c r="Q173" i="3"/>
  <c r="Q157" i="3"/>
  <c r="Q141" i="3"/>
  <c r="Q232" i="3"/>
  <c r="Q216" i="3"/>
  <c r="Q200" i="3"/>
  <c r="Q184" i="3"/>
  <c r="Q168" i="3"/>
  <c r="Q152" i="3"/>
  <c r="Q227" i="3"/>
  <c r="Q211" i="3"/>
  <c r="Q195" i="3"/>
  <c r="Q179" i="3"/>
  <c r="Q163" i="3"/>
  <c r="Q147" i="3"/>
  <c r="Q131" i="3"/>
  <c r="Q238" i="3"/>
  <c r="Q222" i="3"/>
  <c r="Q206" i="3"/>
  <c r="Q190" i="3"/>
  <c r="Q174" i="3"/>
  <c r="Q158" i="3"/>
  <c r="Q233" i="3"/>
  <c r="Q217" i="3"/>
  <c r="Q201" i="3"/>
  <c r="Q185" i="3"/>
  <c r="Q169" i="3"/>
  <c r="Q153" i="3"/>
  <c r="Q137" i="3"/>
  <c r="Q228" i="3"/>
  <c r="Q212" i="3"/>
  <c r="Q196" i="3"/>
  <c r="Q180" i="3"/>
  <c r="Q164" i="3"/>
  <c r="Q148" i="3"/>
  <c r="Q132" i="3"/>
  <c r="Q191" i="3"/>
  <c r="Q170" i="3"/>
  <c r="Q127" i="3"/>
  <c r="Q123" i="3"/>
  <c r="Q113" i="3"/>
  <c r="Q97" i="3"/>
  <c r="Q81" i="3"/>
  <c r="Q65" i="3"/>
  <c r="Q49" i="3"/>
  <c r="Q202" i="3"/>
  <c r="Q154" i="3"/>
  <c r="Q144" i="3"/>
  <c r="Q108" i="3"/>
  <c r="Q92" i="3"/>
  <c r="Q130" i="3"/>
  <c r="Q119" i="3"/>
  <c r="Q103" i="3"/>
  <c r="Q87" i="3"/>
  <c r="Q71" i="3"/>
  <c r="Q55" i="3"/>
  <c r="Q43" i="3"/>
  <c r="Q114" i="3"/>
  <c r="Q98" i="3"/>
  <c r="Q139" i="3"/>
  <c r="Q124" i="3"/>
  <c r="Q109" i="3"/>
  <c r="Q93" i="3"/>
  <c r="Q77" i="3"/>
  <c r="Q61" i="3"/>
  <c r="Q44" i="3"/>
  <c r="Q160" i="3"/>
  <c r="Q120" i="3"/>
  <c r="Q104" i="3"/>
  <c r="Q88" i="3"/>
  <c r="Q72" i="3"/>
  <c r="Q56" i="3"/>
  <c r="Q128" i="3"/>
  <c r="Q115" i="3"/>
  <c r="Q99" i="3"/>
  <c r="Q83" i="3"/>
  <c r="Q67" i="3"/>
  <c r="Q51" i="3"/>
  <c r="Q45" i="3"/>
  <c r="Q186" i="3"/>
  <c r="Q125" i="3"/>
  <c r="Q110" i="3"/>
  <c r="Q94" i="3"/>
  <c r="Q143" i="3"/>
  <c r="Q121" i="3"/>
  <c r="Q105" i="3"/>
  <c r="Q239" i="3"/>
  <c r="Q116" i="3"/>
  <c r="Q100" i="3"/>
  <c r="Q84" i="3"/>
  <c r="Q223" i="3"/>
  <c r="Q175" i="3"/>
  <c r="Q159" i="3"/>
  <c r="Q111" i="3"/>
  <c r="Q95" i="3"/>
  <c r="Q79" i="3"/>
  <c r="Q63" i="3"/>
  <c r="Q47" i="3"/>
  <c r="Q207" i="3"/>
  <c r="Q138" i="3"/>
  <c r="Q136" i="3"/>
  <c r="Q134" i="3"/>
  <c r="Q126" i="3"/>
  <c r="Q106" i="3"/>
  <c r="Q90" i="3"/>
  <c r="Q234" i="3"/>
  <c r="Q122" i="3"/>
  <c r="Q117" i="3"/>
  <c r="Q101" i="3"/>
  <c r="Q142" i="3"/>
  <c r="Q118" i="3"/>
  <c r="Q102" i="3"/>
  <c r="Q54" i="3"/>
  <c r="Q112" i="3"/>
  <c r="Q91" i="3"/>
  <c r="Q52" i="3"/>
  <c r="Q66" i="3"/>
  <c r="Q59" i="3"/>
  <c r="Q85" i="3"/>
  <c r="Q64" i="3"/>
  <c r="Q50" i="3"/>
  <c r="Q69" i="3"/>
  <c r="Q57" i="3"/>
  <c r="Q75" i="3"/>
  <c r="Q73" i="3"/>
  <c r="Q48" i="3"/>
  <c r="Q62" i="3"/>
  <c r="Q53" i="3"/>
  <c r="Q46" i="3"/>
  <c r="Q218" i="3"/>
  <c r="Q60" i="3"/>
  <c r="Q58" i="3"/>
  <c r="Q89" i="3"/>
  <c r="Q74" i="3"/>
  <c r="Q80" i="3"/>
  <c r="Q76" i="3"/>
  <c r="Q86" i="3"/>
  <c r="Q68" i="3"/>
  <c r="Q96" i="3"/>
  <c r="Q82" i="3"/>
  <c r="Q70" i="3"/>
  <c r="Q107" i="3"/>
  <c r="Q78" i="3"/>
  <c r="A425" i="1"/>
  <c r="A428" i="1"/>
  <c r="A424" i="1"/>
  <c r="A427" i="1"/>
  <c r="A423" i="1"/>
  <c r="A426" i="1"/>
  <c r="A422" i="1"/>
  <c r="A388" i="1"/>
  <c r="A389" i="1"/>
  <c r="A447" i="1"/>
  <c r="A443" i="1"/>
  <c r="A446" i="1"/>
  <c r="A445" i="1"/>
  <c r="A444" i="1"/>
  <c r="A449" i="1"/>
  <c r="A448" i="1"/>
  <c r="B885" i="1"/>
  <c r="B1010" i="1"/>
  <c r="A420" i="1"/>
  <c r="A416" i="1"/>
  <c r="A419" i="1"/>
  <c r="A417" i="1"/>
  <c r="A415" i="1"/>
  <c r="A421" i="1"/>
  <c r="A418" i="1"/>
  <c r="A382" i="1"/>
  <c r="A262" i="1"/>
  <c r="L867" i="1" l="1"/>
  <c r="C839" i="1"/>
  <c r="A766" i="1"/>
  <c r="A765" i="1"/>
  <c r="L871" i="1"/>
  <c r="L877" i="1"/>
  <c r="L860" i="1"/>
  <c r="L865" i="1"/>
  <c r="C825" i="1"/>
  <c r="L864" i="1"/>
  <c r="L859" i="1"/>
  <c r="L875" i="1"/>
  <c r="L869" i="1"/>
  <c r="C840" i="1"/>
  <c r="C836" i="1"/>
  <c r="A760" i="1"/>
  <c r="L862" i="1"/>
  <c r="A758" i="1"/>
  <c r="A767" i="1"/>
  <c r="A651" i="1"/>
  <c r="A654" i="1"/>
  <c r="A657" i="1"/>
  <c r="A653" i="1"/>
  <c r="A655" i="1"/>
  <c r="A652" i="1"/>
  <c r="A656" i="1"/>
  <c r="A507" i="1"/>
  <c r="A387" i="1"/>
  <c r="A665" i="1"/>
  <c r="A668" i="1"/>
  <c r="A671" i="1"/>
  <c r="A667" i="1"/>
  <c r="A669" i="1"/>
  <c r="A670" i="1"/>
  <c r="A666" i="1"/>
  <c r="A679" i="1"/>
  <c r="A682" i="1"/>
  <c r="A685" i="1"/>
  <c r="A681" i="1"/>
  <c r="A683" i="1"/>
  <c r="A684" i="1"/>
  <c r="A680" i="1"/>
  <c r="A638" i="1"/>
  <c r="A693" i="1"/>
  <c r="A696" i="1"/>
  <c r="A699" i="1"/>
  <c r="A695" i="1"/>
  <c r="A697" i="1"/>
  <c r="A694" i="1"/>
  <c r="A698" i="1"/>
  <c r="B1135" i="1"/>
  <c r="A1015" i="1"/>
  <c r="L1121" i="1"/>
  <c r="L1127" i="1"/>
  <c r="L1110" i="1"/>
  <c r="L1115" i="1"/>
  <c r="C1075" i="1"/>
  <c r="L1114" i="1"/>
  <c r="L1109" i="1"/>
  <c r="L1125" i="1"/>
  <c r="L1119" i="1"/>
  <c r="C1090" i="1"/>
  <c r="C1086" i="1"/>
  <c r="A1010" i="1"/>
  <c r="A1008" i="1"/>
  <c r="L1117" i="1"/>
  <c r="A1016" i="1"/>
  <c r="C1089" i="1"/>
  <c r="L1112" i="1"/>
  <c r="A1017" i="1"/>
  <c r="H43" i="3"/>
  <c r="H49" i="3"/>
  <c r="R20" i="2" s="1"/>
  <c r="L873" i="1" s="1"/>
  <c r="H48" i="3"/>
  <c r="R19" i="2" s="1"/>
  <c r="L748" i="1" s="1"/>
  <c r="L754" i="1" s="1"/>
  <c r="H47" i="3"/>
  <c r="R18" i="2" s="1"/>
  <c r="L623" i="1" s="1"/>
  <c r="L629" i="1" s="1"/>
  <c r="H46" i="3"/>
  <c r="R17" i="2" s="1"/>
  <c r="L498" i="1" s="1"/>
  <c r="L504" i="1" s="1"/>
  <c r="H51" i="3"/>
  <c r="R22" i="2" s="1"/>
  <c r="L1123" i="1" s="1"/>
  <c r="H45" i="3"/>
  <c r="R16" i="2" s="1"/>
  <c r="L373" i="1" s="1"/>
  <c r="L379" i="1" s="1"/>
  <c r="H50" i="3"/>
  <c r="R21" i="2" s="1"/>
  <c r="A639" i="1"/>
  <c r="H44" i="3"/>
  <c r="R15" i="2" s="1"/>
  <c r="L248" i="1" s="1"/>
  <c r="L254" i="1" s="1"/>
  <c r="A664" i="1"/>
  <c r="A660" i="1"/>
  <c r="A663" i="1"/>
  <c r="A659" i="1"/>
  <c r="A662" i="1"/>
  <c r="A658" i="1"/>
  <c r="A661" i="1"/>
  <c r="H52" i="3"/>
  <c r="R23" i="2" s="1"/>
  <c r="A678" i="1"/>
  <c r="A674" i="1"/>
  <c r="A677" i="1"/>
  <c r="A673" i="1"/>
  <c r="A676" i="1"/>
  <c r="A672" i="1"/>
  <c r="A675" i="1"/>
  <c r="H55" i="3"/>
  <c r="R26" i="2" s="1"/>
  <c r="A743" i="1"/>
  <c r="A733" i="1"/>
  <c r="A719" i="1"/>
  <c r="A703" i="1"/>
  <c r="A755" i="1"/>
  <c r="A725" i="1"/>
  <c r="A650" i="1"/>
  <c r="A748" i="1"/>
  <c r="A737" i="1"/>
  <c r="A732" i="1"/>
  <c r="A718" i="1"/>
  <c r="A702" i="1"/>
  <c r="A649" i="1"/>
  <c r="A754" i="1"/>
  <c r="A747" i="1"/>
  <c r="A742" i="1"/>
  <c r="A731" i="1"/>
  <c r="A701" i="1"/>
  <c r="A648" i="1"/>
  <c r="A753" i="1"/>
  <c r="A736" i="1"/>
  <c r="A724" i="1"/>
  <c r="A717" i="1"/>
  <c r="A712" i="1"/>
  <c r="A741" i="1"/>
  <c r="A647" i="1"/>
  <c r="A723" i="1"/>
  <c r="A636" i="1"/>
  <c r="A752" i="1"/>
  <c r="A730" i="1"/>
  <c r="A700" i="1"/>
  <c r="A646" i="1"/>
  <c r="A740" i="1"/>
  <c r="A735" i="1"/>
  <c r="A722" i="1"/>
  <c r="A706" i="1"/>
  <c r="A751" i="1"/>
  <c r="A729" i="1"/>
  <c r="A721" i="1"/>
  <c r="A756" i="1"/>
  <c r="A749" i="1"/>
  <c r="A738" i="1"/>
  <c r="A726" i="1"/>
  <c r="A709" i="1"/>
  <c r="A704" i="1"/>
  <c r="A750" i="1"/>
  <c r="A727" i="1"/>
  <c r="A705" i="1"/>
  <c r="A634" i="1"/>
  <c r="A739" i="1"/>
  <c r="A734" i="1"/>
  <c r="A728" i="1"/>
  <c r="A744" i="1"/>
  <c r="A720" i="1"/>
  <c r="A711" i="1"/>
  <c r="A645" i="1"/>
  <c r="A710" i="1"/>
  <c r="A644" i="1"/>
  <c r="A643" i="1"/>
  <c r="A692" i="1"/>
  <c r="A688" i="1"/>
  <c r="A691" i="1"/>
  <c r="A687" i="1"/>
  <c r="A690" i="1"/>
  <c r="A686" i="1"/>
  <c r="A689" i="1"/>
  <c r="H53" i="3"/>
  <c r="R24" i="2" s="1"/>
  <c r="H54" i="3"/>
  <c r="R25" i="2" s="1"/>
  <c r="L879" i="1" l="1"/>
  <c r="L1129" i="1"/>
  <c r="A1052" i="1"/>
  <c r="A1048" i="1"/>
  <c r="A1051" i="1"/>
  <c r="A1047" i="1"/>
  <c r="A1049" i="1"/>
  <c r="A1053" i="1"/>
  <c r="A1050" i="1"/>
  <c r="A637" i="1"/>
  <c r="A757" i="1"/>
  <c r="A1029" i="1"/>
  <c r="A1032" i="1"/>
  <c r="A1028" i="1"/>
  <c r="A1031" i="1"/>
  <c r="A1027" i="1"/>
  <c r="A1026" i="1"/>
  <c r="A1030" i="1"/>
  <c r="A793" i="1"/>
  <c r="A796" i="1"/>
  <c r="A792" i="1"/>
  <c r="A790" i="1"/>
  <c r="A795" i="1"/>
  <c r="A794" i="1"/>
  <c r="A791" i="1"/>
  <c r="A1057" i="1"/>
  <c r="A1060" i="1"/>
  <c r="A1056" i="1"/>
  <c r="A1059" i="1"/>
  <c r="A1055" i="1"/>
  <c r="A1054" i="1"/>
  <c r="A1058" i="1"/>
  <c r="H253" i="3"/>
  <c r="H246" i="3"/>
  <c r="R14" i="2"/>
  <c r="L123" i="1" s="1"/>
  <c r="L129" i="1" s="1"/>
  <c r="A821" i="1"/>
  <c r="A824" i="1"/>
  <c r="A820" i="1"/>
  <c r="A818" i="1"/>
  <c r="A823" i="1"/>
  <c r="A822" i="1"/>
  <c r="A819" i="1"/>
  <c r="A1043" i="1"/>
  <c r="A1046" i="1"/>
  <c r="A1042" i="1"/>
  <c r="A1045" i="1"/>
  <c r="A1041" i="1"/>
  <c r="A1044" i="1"/>
  <c r="A1040" i="1"/>
  <c r="A779" i="1"/>
  <c r="A782" i="1"/>
  <c r="A778" i="1"/>
  <c r="A776" i="1"/>
  <c r="A777" i="1"/>
  <c r="A780" i="1"/>
  <c r="A781" i="1"/>
  <c r="A1014" i="1"/>
  <c r="B1260" i="1"/>
  <c r="A890" i="1"/>
  <c r="L996" i="1"/>
  <c r="L1002" i="1"/>
  <c r="L985" i="1"/>
  <c r="L990" i="1"/>
  <c r="C950" i="1"/>
  <c r="L989" i="1"/>
  <c r="L984" i="1"/>
  <c r="L1000" i="1"/>
  <c r="L994" i="1"/>
  <c r="C965" i="1"/>
  <c r="C961" i="1"/>
  <c r="A885" i="1"/>
  <c r="L992" i="1"/>
  <c r="C964" i="1"/>
  <c r="A891" i="1"/>
  <c r="L998" i="1"/>
  <c r="L987" i="1"/>
  <c r="A883" i="1"/>
  <c r="A892" i="1"/>
  <c r="A807" i="1"/>
  <c r="A810" i="1"/>
  <c r="A806" i="1"/>
  <c r="A804" i="1"/>
  <c r="A805" i="1"/>
  <c r="A809" i="1"/>
  <c r="A808" i="1"/>
  <c r="A1038" i="1"/>
  <c r="A1034" i="1"/>
  <c r="A1037" i="1"/>
  <c r="A1033" i="1"/>
  <c r="A1036" i="1"/>
  <c r="A1035" i="1"/>
  <c r="A1039" i="1"/>
  <c r="A763" i="1"/>
  <c r="A764" i="1"/>
  <c r="A1013" i="1"/>
  <c r="A789" i="1"/>
  <c r="A785" i="1"/>
  <c r="A788" i="1"/>
  <c r="A784" i="1"/>
  <c r="A787" i="1"/>
  <c r="A783" i="1"/>
  <c r="A786" i="1"/>
  <c r="A1071" i="1"/>
  <c r="A1074" i="1"/>
  <c r="A1070" i="1"/>
  <c r="A1073" i="1"/>
  <c r="A1069" i="1"/>
  <c r="A1072" i="1"/>
  <c r="A1068" i="1"/>
  <c r="A1066" i="1"/>
  <c r="A1062" i="1"/>
  <c r="A1065" i="1"/>
  <c r="A1061" i="1"/>
  <c r="A1067" i="1"/>
  <c r="A1064" i="1"/>
  <c r="A1063" i="1"/>
  <c r="A803" i="1"/>
  <c r="A799" i="1"/>
  <c r="A802" i="1"/>
  <c r="A798" i="1"/>
  <c r="A801" i="1"/>
  <c r="A797" i="1"/>
  <c r="A800" i="1"/>
  <c r="A817" i="1"/>
  <c r="A813" i="1"/>
  <c r="A816" i="1"/>
  <c r="A812" i="1"/>
  <c r="A815" i="1"/>
  <c r="A811" i="1"/>
  <c r="A814" i="1"/>
  <c r="A1112" i="1"/>
  <c r="A1107" i="1"/>
  <c r="A1093" i="1"/>
  <c r="A1077" i="1"/>
  <c r="A1024" i="1"/>
  <c r="A1129" i="1"/>
  <c r="A1122" i="1"/>
  <c r="A1117" i="1"/>
  <c r="A1106" i="1"/>
  <c r="A1076" i="1"/>
  <c r="A1023" i="1"/>
  <c r="A1128" i="1"/>
  <c r="A1111" i="1"/>
  <c r="A1099" i="1"/>
  <c r="A1092" i="1"/>
  <c r="A1087" i="1"/>
  <c r="A1116" i="1"/>
  <c r="A1022" i="1"/>
  <c r="A1098" i="1"/>
  <c r="A1011" i="1"/>
  <c r="A1127" i="1"/>
  <c r="A1105" i="1"/>
  <c r="A1075" i="1"/>
  <c r="A1021" i="1"/>
  <c r="A1115" i="1"/>
  <c r="A1110" i="1"/>
  <c r="A1097" i="1"/>
  <c r="A1081" i="1"/>
  <c r="A1126" i="1"/>
  <c r="A1104" i="1"/>
  <c r="A1096" i="1"/>
  <c r="A1020" i="1"/>
  <c r="A1103" i="1"/>
  <c r="A1086" i="1"/>
  <c r="A1009" i="1"/>
  <c r="A1125" i="1"/>
  <c r="A1114" i="1"/>
  <c r="A1109" i="1"/>
  <c r="A1102" i="1"/>
  <c r="A1095" i="1"/>
  <c r="A1080" i="1"/>
  <c r="A1019" i="1"/>
  <c r="A1123" i="1"/>
  <c r="A1131" i="1"/>
  <c r="A1118" i="1"/>
  <c r="A1130" i="1"/>
  <c r="A1085" i="1"/>
  <c r="A1108" i="1"/>
  <c r="A1084" i="1"/>
  <c r="A1094" i="1"/>
  <c r="A1025" i="1"/>
  <c r="A1124" i="1"/>
  <c r="A1113" i="1"/>
  <c r="A1101" i="1"/>
  <c r="A1018" i="1"/>
  <c r="A1100" i="1"/>
  <c r="A1079" i="1"/>
  <c r="A1078" i="1"/>
  <c r="A1119" i="1"/>
  <c r="A880" i="1"/>
  <c r="A850" i="1"/>
  <c r="A775" i="1"/>
  <c r="A873" i="1"/>
  <c r="A862" i="1"/>
  <c r="A857" i="1"/>
  <c r="A843" i="1"/>
  <c r="A827" i="1"/>
  <c r="A774" i="1"/>
  <c r="A879" i="1"/>
  <c r="A872" i="1"/>
  <c r="A867" i="1"/>
  <c r="A856" i="1"/>
  <c r="A826" i="1"/>
  <c r="A773" i="1"/>
  <c r="A878" i="1"/>
  <c r="A861" i="1"/>
  <c r="A849" i="1"/>
  <c r="A842" i="1"/>
  <c r="A837" i="1"/>
  <c r="A866" i="1"/>
  <c r="A772" i="1"/>
  <c r="A848" i="1"/>
  <c r="A761" i="1"/>
  <c r="A877" i="1"/>
  <c r="A855" i="1"/>
  <c r="A825" i="1"/>
  <c r="A771" i="1"/>
  <c r="A865" i="1"/>
  <c r="A860" i="1"/>
  <c r="A847" i="1"/>
  <c r="A831" i="1"/>
  <c r="A876" i="1"/>
  <c r="A854" i="1"/>
  <c r="A846" i="1"/>
  <c r="A770" i="1"/>
  <c r="A868" i="1"/>
  <c r="A858" i="1"/>
  <c r="A844" i="1"/>
  <c r="A828" i="1"/>
  <c r="A845" i="1"/>
  <c r="A881" i="1"/>
  <c r="A835" i="1"/>
  <c r="A834" i="1"/>
  <c r="A869" i="1"/>
  <c r="A864" i="1"/>
  <c r="A853" i="1"/>
  <c r="A759" i="1"/>
  <c r="A875" i="1"/>
  <c r="A863" i="1"/>
  <c r="A852" i="1"/>
  <c r="A874" i="1"/>
  <c r="A851" i="1"/>
  <c r="A830" i="1"/>
  <c r="A829" i="1"/>
  <c r="A769" i="1"/>
  <c r="A836" i="1"/>
  <c r="A768" i="1"/>
  <c r="A859" i="1"/>
  <c r="L1004" i="1" l="1"/>
  <c r="A904" i="1"/>
  <c r="A907" i="1"/>
  <c r="A903" i="1"/>
  <c r="A906" i="1"/>
  <c r="A902" i="1"/>
  <c r="A905" i="1"/>
  <c r="A901" i="1"/>
  <c r="L1246" i="1"/>
  <c r="L1252" i="1"/>
  <c r="L1235" i="1"/>
  <c r="L1240" i="1"/>
  <c r="C1200" i="1"/>
  <c r="L1239" i="1"/>
  <c r="L1234" i="1"/>
  <c r="L1250" i="1"/>
  <c r="L1244" i="1"/>
  <c r="C1215" i="1"/>
  <c r="C1211" i="1"/>
  <c r="A1135" i="1"/>
  <c r="A1133" i="1"/>
  <c r="A1142" i="1"/>
  <c r="A1140" i="1"/>
  <c r="C1214" i="1"/>
  <c r="L1237" i="1"/>
  <c r="L1248" i="1"/>
  <c r="A1141" i="1"/>
  <c r="L1242" i="1"/>
  <c r="A762" i="1"/>
  <c r="A882" i="1"/>
  <c r="A888" i="1"/>
  <c r="A918" i="1"/>
  <c r="A921" i="1"/>
  <c r="A917" i="1"/>
  <c r="A920" i="1"/>
  <c r="A916" i="1"/>
  <c r="A915" i="1"/>
  <c r="A919" i="1"/>
  <c r="A946" i="1"/>
  <c r="A949" i="1"/>
  <c r="A945" i="1"/>
  <c r="A948" i="1"/>
  <c r="A944" i="1"/>
  <c r="A943" i="1"/>
  <c r="A947" i="1"/>
  <c r="B1385" i="1"/>
  <c r="A889" i="1"/>
  <c r="H250" i="3"/>
  <c r="H249" i="3"/>
  <c r="A1012" i="1"/>
  <c r="A1132" i="1"/>
  <c r="A913" i="1"/>
  <c r="A909" i="1"/>
  <c r="A912" i="1"/>
  <c r="A908" i="1"/>
  <c r="A914" i="1"/>
  <c r="A910" i="1"/>
  <c r="A911" i="1"/>
  <c r="A927" i="1"/>
  <c r="A923" i="1"/>
  <c r="A926" i="1"/>
  <c r="A922" i="1"/>
  <c r="A928" i="1"/>
  <c r="A924" i="1"/>
  <c r="A925" i="1"/>
  <c r="A941" i="1"/>
  <c r="A937" i="1"/>
  <c r="A940" i="1"/>
  <c r="A936" i="1"/>
  <c r="A942" i="1"/>
  <c r="A938" i="1"/>
  <c r="A939" i="1"/>
  <c r="A932" i="1"/>
  <c r="A935" i="1"/>
  <c r="A931" i="1"/>
  <c r="A934" i="1"/>
  <c r="A930" i="1"/>
  <c r="A933" i="1"/>
  <c r="A929" i="1"/>
  <c r="A998" i="1"/>
  <c r="A987" i="1"/>
  <c r="A982" i="1"/>
  <c r="A968" i="1"/>
  <c r="A952" i="1"/>
  <c r="A899" i="1"/>
  <c r="A1004" i="1"/>
  <c r="A997" i="1"/>
  <c r="A992" i="1"/>
  <c r="A981" i="1"/>
  <c r="A951" i="1"/>
  <c r="A898" i="1"/>
  <c r="A1003" i="1"/>
  <c r="A986" i="1"/>
  <c r="A974" i="1"/>
  <c r="A967" i="1"/>
  <c r="A962" i="1"/>
  <c r="A991" i="1"/>
  <c r="A897" i="1"/>
  <c r="A973" i="1"/>
  <c r="A886" i="1"/>
  <c r="A1002" i="1"/>
  <c r="A980" i="1"/>
  <c r="A950" i="1"/>
  <c r="A896" i="1"/>
  <c r="A990" i="1"/>
  <c r="A985" i="1"/>
  <c r="A972" i="1"/>
  <c r="A956" i="1"/>
  <c r="A1001" i="1"/>
  <c r="A979" i="1"/>
  <c r="A971" i="1"/>
  <c r="A895" i="1"/>
  <c r="A978" i="1"/>
  <c r="A961" i="1"/>
  <c r="A884" i="1"/>
  <c r="A1005" i="1"/>
  <c r="A975" i="1"/>
  <c r="A900" i="1"/>
  <c r="A977" i="1"/>
  <c r="A1000" i="1"/>
  <c r="A976" i="1"/>
  <c r="A955" i="1"/>
  <c r="A894" i="1"/>
  <c r="A954" i="1"/>
  <c r="A893" i="1"/>
  <c r="A994" i="1"/>
  <c r="A953" i="1"/>
  <c r="A1006" i="1"/>
  <c r="A993" i="1"/>
  <c r="A984" i="1"/>
  <c r="A970" i="1"/>
  <c r="A960" i="1"/>
  <c r="A983" i="1"/>
  <c r="A959" i="1"/>
  <c r="A969" i="1"/>
  <c r="A999" i="1"/>
  <c r="A988" i="1"/>
  <c r="A989" i="1"/>
  <c r="L1254" i="1" l="1"/>
  <c r="A1138" i="1"/>
  <c r="A1163" i="1"/>
  <c r="A1159" i="1"/>
  <c r="A1162" i="1"/>
  <c r="A1158" i="1"/>
  <c r="A1161" i="1"/>
  <c r="A1160" i="1"/>
  <c r="A1164" i="1"/>
  <c r="A887" i="1"/>
  <c r="A1007" i="1"/>
  <c r="A1191" i="1"/>
  <c r="A1187" i="1"/>
  <c r="A1190" i="1"/>
  <c r="A1186" i="1"/>
  <c r="A1189" i="1"/>
  <c r="A1188" i="1"/>
  <c r="A1192" i="1"/>
  <c r="A1254" i="1"/>
  <c r="A1247" i="1"/>
  <c r="A1242" i="1"/>
  <c r="A1231" i="1"/>
  <c r="A1201" i="1"/>
  <c r="A1148" i="1"/>
  <c r="A1253" i="1"/>
  <c r="A1236" i="1"/>
  <c r="A1224" i="1"/>
  <c r="A1217" i="1"/>
  <c r="A1212" i="1"/>
  <c r="A1241" i="1"/>
  <c r="A1147" i="1"/>
  <c r="A1223" i="1"/>
  <c r="A1136" i="1"/>
  <c r="A1252" i="1"/>
  <c r="A1230" i="1"/>
  <c r="A1200" i="1"/>
  <c r="A1146" i="1"/>
  <c r="A1240" i="1"/>
  <c r="A1235" i="1"/>
  <c r="A1222" i="1"/>
  <c r="A1206" i="1"/>
  <c r="A1251" i="1"/>
  <c r="A1229" i="1"/>
  <c r="A1221" i="1"/>
  <c r="A1145" i="1"/>
  <c r="A1228" i="1"/>
  <c r="A1211" i="1"/>
  <c r="A1134" i="1"/>
  <c r="A1250" i="1"/>
  <c r="A1239" i="1"/>
  <c r="A1234" i="1"/>
  <c r="A1227" i="1"/>
  <c r="A1220" i="1"/>
  <c r="A1205" i="1"/>
  <c r="A1144" i="1"/>
  <c r="A1244" i="1"/>
  <c r="A1210" i="1"/>
  <c r="A1143" i="1"/>
  <c r="A1256" i="1"/>
  <c r="A1249" i="1"/>
  <c r="A1238" i="1"/>
  <c r="A1226" i="1"/>
  <c r="A1209" i="1"/>
  <c r="A1204" i="1"/>
  <c r="A1237" i="1"/>
  <c r="A1232" i="1"/>
  <c r="A1218" i="1"/>
  <c r="A1202" i="1"/>
  <c r="A1149" i="1"/>
  <c r="A1225" i="1"/>
  <c r="A1150" i="1"/>
  <c r="A1203" i="1"/>
  <c r="A1248" i="1"/>
  <c r="A1219" i="1"/>
  <c r="A1233" i="1"/>
  <c r="A1243" i="1"/>
  <c r="A1255" i="1"/>
  <c r="B1510" i="1"/>
  <c r="L1371" i="1"/>
  <c r="L1377" i="1"/>
  <c r="L1360" i="1"/>
  <c r="L1365" i="1"/>
  <c r="C1325" i="1"/>
  <c r="L1364" i="1"/>
  <c r="L1359" i="1"/>
  <c r="L1375" i="1"/>
  <c r="L1369" i="1"/>
  <c r="C1340" i="1"/>
  <c r="C1336" i="1"/>
  <c r="A1260" i="1"/>
  <c r="A1258" i="1"/>
  <c r="A1267" i="1"/>
  <c r="L1373" i="1"/>
  <c r="L1362" i="1"/>
  <c r="C1339" i="1"/>
  <c r="A1266" i="1"/>
  <c r="A1265" i="1"/>
  <c r="L1367" i="1"/>
  <c r="A1154" i="1"/>
  <c r="A1157" i="1"/>
  <c r="A1153" i="1"/>
  <c r="A1156" i="1"/>
  <c r="A1152" i="1"/>
  <c r="A1155" i="1"/>
  <c r="A1151" i="1"/>
  <c r="A1168" i="1"/>
  <c r="A1171" i="1"/>
  <c r="A1167" i="1"/>
  <c r="A1170" i="1"/>
  <c r="A1166" i="1"/>
  <c r="A1169" i="1"/>
  <c r="A1165" i="1"/>
  <c r="A1182" i="1"/>
  <c r="A1185" i="1"/>
  <c r="A1181" i="1"/>
  <c r="A1184" i="1"/>
  <c r="A1180" i="1"/>
  <c r="A1183" i="1"/>
  <c r="A1179" i="1"/>
  <c r="A1196" i="1"/>
  <c r="A1199" i="1"/>
  <c r="A1195" i="1"/>
  <c r="A1198" i="1"/>
  <c r="A1194" i="1"/>
  <c r="A1197" i="1"/>
  <c r="A1193" i="1"/>
  <c r="A1177" i="1"/>
  <c r="A1173" i="1"/>
  <c r="A1176" i="1"/>
  <c r="A1172" i="1"/>
  <c r="A1175" i="1"/>
  <c r="A1178" i="1"/>
  <c r="A1174" i="1"/>
  <c r="A1139" i="1"/>
  <c r="L1379" i="1" l="1"/>
  <c r="A1279" i="1"/>
  <c r="A1282" i="1"/>
  <c r="A1278" i="1"/>
  <c r="A1281" i="1"/>
  <c r="A1277" i="1"/>
  <c r="A1280" i="1"/>
  <c r="A1276" i="1"/>
  <c r="A1293" i="1"/>
  <c r="A1296" i="1"/>
  <c r="A1292" i="1"/>
  <c r="A1295" i="1"/>
  <c r="A1291" i="1"/>
  <c r="A1294" i="1"/>
  <c r="A1290" i="1"/>
  <c r="A1307" i="1"/>
  <c r="A1310" i="1"/>
  <c r="A1306" i="1"/>
  <c r="A1309" i="1"/>
  <c r="A1305" i="1"/>
  <c r="A1308" i="1"/>
  <c r="A1304" i="1"/>
  <c r="A1321" i="1"/>
  <c r="A1324" i="1"/>
  <c r="A1320" i="1"/>
  <c r="A1323" i="1"/>
  <c r="A1319" i="1"/>
  <c r="A1322" i="1"/>
  <c r="A1318" i="1"/>
  <c r="A1264" i="1"/>
  <c r="B1635" i="1"/>
  <c r="A1287" i="1"/>
  <c r="A1283" i="1"/>
  <c r="A1286" i="1"/>
  <c r="A1288" i="1"/>
  <c r="A1284" i="1"/>
  <c r="A1289" i="1"/>
  <c r="A1285" i="1"/>
  <c r="L1502" i="1"/>
  <c r="L1485" i="1"/>
  <c r="L1490" i="1"/>
  <c r="C1450" i="1"/>
  <c r="L1489" i="1"/>
  <c r="L1484" i="1"/>
  <c r="L1500" i="1"/>
  <c r="L1494" i="1"/>
  <c r="C1465" i="1"/>
  <c r="C1461" i="1"/>
  <c r="A1385" i="1"/>
  <c r="A1383" i="1"/>
  <c r="A1392" i="1"/>
  <c r="L1498" i="1"/>
  <c r="L1487" i="1"/>
  <c r="L1492" i="1"/>
  <c r="C1464" i="1"/>
  <c r="A1391" i="1"/>
  <c r="L1496" i="1"/>
  <c r="A1390" i="1"/>
  <c r="A1257" i="1"/>
  <c r="A1137" i="1"/>
  <c r="A1263" i="1"/>
  <c r="A1301" i="1"/>
  <c r="A1297" i="1"/>
  <c r="A1300" i="1"/>
  <c r="A1302" i="1"/>
  <c r="A1298" i="1"/>
  <c r="A1303" i="1"/>
  <c r="A1299" i="1"/>
  <c r="A1315" i="1"/>
  <c r="A1311" i="1"/>
  <c r="A1314" i="1"/>
  <c r="A1316" i="1"/>
  <c r="A1312" i="1"/>
  <c r="A1317" i="1"/>
  <c r="A1313" i="1"/>
  <c r="A1378" i="1"/>
  <c r="A1361" i="1"/>
  <c r="A1349" i="1"/>
  <c r="A1342" i="1"/>
  <c r="A1337" i="1"/>
  <c r="A1366" i="1"/>
  <c r="A1272" i="1"/>
  <c r="A1348" i="1"/>
  <c r="A1261" i="1"/>
  <c r="A1377" i="1"/>
  <c r="A1355" i="1"/>
  <c r="A1325" i="1"/>
  <c r="A1271" i="1"/>
  <c r="A1365" i="1"/>
  <c r="A1360" i="1"/>
  <c r="A1347" i="1"/>
  <c r="A1331" i="1"/>
  <c r="A1376" i="1"/>
  <c r="A1354" i="1"/>
  <c r="A1346" i="1"/>
  <c r="A1270" i="1"/>
  <c r="A1353" i="1"/>
  <c r="A1336" i="1"/>
  <c r="A1259" i="1"/>
  <c r="A1375" i="1"/>
  <c r="A1364" i="1"/>
  <c r="A1359" i="1"/>
  <c r="A1352" i="1"/>
  <c r="A1345" i="1"/>
  <c r="A1330" i="1"/>
  <c r="A1269" i="1"/>
  <c r="A1369" i="1"/>
  <c r="A1335" i="1"/>
  <c r="A1268" i="1"/>
  <c r="A1381" i="1"/>
  <c r="A1374" i="1"/>
  <c r="A1363" i="1"/>
  <c r="A1351" i="1"/>
  <c r="A1334" i="1"/>
  <c r="A1329" i="1"/>
  <c r="A1368" i="1"/>
  <c r="A1358" i="1"/>
  <c r="A1344" i="1"/>
  <c r="A1328" i="1"/>
  <c r="A1379" i="1"/>
  <c r="A1372" i="1"/>
  <c r="A1367" i="1"/>
  <c r="A1356" i="1"/>
  <c r="A1326" i="1"/>
  <c r="A1273" i="1"/>
  <c r="A1327" i="1"/>
  <c r="A1350" i="1"/>
  <c r="A1362" i="1"/>
  <c r="A1373" i="1"/>
  <c r="A1380" i="1"/>
  <c r="A1274" i="1"/>
  <c r="A1343" i="1"/>
  <c r="A1275" i="1"/>
  <c r="A1357" i="1"/>
  <c r="L1504" i="1" l="1"/>
  <c r="A1388" i="1"/>
  <c r="A1426" i="1"/>
  <c r="A1422" i="1"/>
  <c r="A1425" i="1"/>
  <c r="A1428" i="1"/>
  <c r="A1424" i="1"/>
  <c r="A1427" i="1"/>
  <c r="A1423" i="1"/>
  <c r="A1440" i="1"/>
  <c r="A1436" i="1"/>
  <c r="A1439" i="1"/>
  <c r="A1442" i="1"/>
  <c r="A1438" i="1"/>
  <c r="A1437" i="1"/>
  <c r="A1441" i="1"/>
  <c r="A1382" i="1"/>
  <c r="A1262" i="1"/>
  <c r="A1404" i="1"/>
  <c r="A1407" i="1"/>
  <c r="A1403" i="1"/>
  <c r="A1406" i="1"/>
  <c r="A1402" i="1"/>
  <c r="A1405" i="1"/>
  <c r="A1401" i="1"/>
  <c r="A1418" i="1"/>
  <c r="A1421" i="1"/>
  <c r="A1417" i="1"/>
  <c r="A1420" i="1"/>
  <c r="A1416" i="1"/>
  <c r="A1419" i="1"/>
  <c r="A1415" i="1"/>
  <c r="A1432" i="1"/>
  <c r="A1435" i="1"/>
  <c r="A1431" i="1"/>
  <c r="A1434" i="1"/>
  <c r="A1430" i="1"/>
  <c r="A1433" i="1"/>
  <c r="A1429" i="1"/>
  <c r="B1760" i="1"/>
  <c r="A1446" i="1"/>
  <c r="A1449" i="1"/>
  <c r="A1445" i="1"/>
  <c r="A1448" i="1"/>
  <c r="A1444" i="1"/>
  <c r="A1447" i="1"/>
  <c r="A1443" i="1"/>
  <c r="L1615" i="1"/>
  <c r="C1575" i="1"/>
  <c r="L1614" i="1"/>
  <c r="L1609" i="1"/>
  <c r="L1625" i="1"/>
  <c r="L1619" i="1"/>
  <c r="C1590" i="1"/>
  <c r="C1586" i="1"/>
  <c r="A1510" i="1"/>
  <c r="A1508" i="1"/>
  <c r="A1517" i="1"/>
  <c r="L1623" i="1"/>
  <c r="L1612" i="1"/>
  <c r="L1617" i="1"/>
  <c r="C1589" i="1"/>
  <c r="A1516" i="1"/>
  <c r="L1627" i="1"/>
  <c r="L1610" i="1"/>
  <c r="L1621" i="1"/>
  <c r="A1515" i="1"/>
  <c r="A1389" i="1"/>
  <c r="A1491" i="1"/>
  <c r="A1397" i="1"/>
  <c r="A1473" i="1"/>
  <c r="A1386" i="1"/>
  <c r="A1502" i="1"/>
  <c r="A1480" i="1"/>
  <c r="A1450" i="1"/>
  <c r="A1396" i="1"/>
  <c r="A1490" i="1"/>
  <c r="A1485" i="1"/>
  <c r="A1472" i="1"/>
  <c r="A1456" i="1"/>
  <c r="A1501" i="1"/>
  <c r="A1479" i="1"/>
  <c r="A1471" i="1"/>
  <c r="A1395" i="1"/>
  <c r="A1478" i="1"/>
  <c r="A1461" i="1"/>
  <c r="A1384" i="1"/>
  <c r="A1500" i="1"/>
  <c r="A1489" i="1"/>
  <c r="A1484" i="1"/>
  <c r="A1477" i="1"/>
  <c r="A1470" i="1"/>
  <c r="A1455" i="1"/>
  <c r="A1394" i="1"/>
  <c r="A1494" i="1"/>
  <c r="A1460" i="1"/>
  <c r="A1393" i="1"/>
  <c r="A1506" i="1"/>
  <c r="A1499" i="1"/>
  <c r="A1488" i="1"/>
  <c r="A1476" i="1"/>
  <c r="A1459" i="1"/>
  <c r="A1454" i="1"/>
  <c r="A1493" i="1"/>
  <c r="A1483" i="1"/>
  <c r="A1469" i="1"/>
  <c r="A1453" i="1"/>
  <c r="A1505" i="1"/>
  <c r="A1475" i="1"/>
  <c r="A1400" i="1"/>
  <c r="A1503" i="1"/>
  <c r="A1486" i="1"/>
  <c r="A1474" i="1"/>
  <c r="A1467" i="1"/>
  <c r="A1462" i="1"/>
  <c r="A1452" i="1"/>
  <c r="A1399" i="1"/>
  <c r="A1451" i="1"/>
  <c r="A1398" i="1"/>
  <c r="A1487" i="1"/>
  <c r="A1498" i="1"/>
  <c r="A1497" i="1"/>
  <c r="A1504" i="1"/>
  <c r="A1468" i="1"/>
  <c r="A1482" i="1"/>
  <c r="A1492" i="1"/>
  <c r="A1481" i="1"/>
  <c r="A1412" i="1"/>
  <c r="A1408" i="1"/>
  <c r="A1411" i="1"/>
  <c r="A1414" i="1"/>
  <c r="A1410" i="1"/>
  <c r="A1409" i="1"/>
  <c r="A1413" i="1"/>
  <c r="L1629" i="1" l="1"/>
  <c r="B1885" i="1"/>
  <c r="L1739" i="1"/>
  <c r="L1734" i="1"/>
  <c r="L1750" i="1"/>
  <c r="L1744" i="1"/>
  <c r="C1715" i="1"/>
  <c r="C1711" i="1"/>
  <c r="A1635" i="1"/>
  <c r="A1633" i="1"/>
  <c r="A1642" i="1"/>
  <c r="L1748" i="1"/>
  <c r="L1737" i="1"/>
  <c r="L1742" i="1"/>
  <c r="C1714" i="1"/>
  <c r="A1641" i="1"/>
  <c r="A1640" i="1"/>
  <c r="L1740" i="1"/>
  <c r="C1700" i="1"/>
  <c r="L1752" i="1"/>
  <c r="L1746" i="1"/>
  <c r="L1735" i="1"/>
  <c r="A1532" i="1"/>
  <c r="A1528" i="1"/>
  <c r="A1531" i="1"/>
  <c r="A1527" i="1"/>
  <c r="A1530" i="1"/>
  <c r="A1526" i="1"/>
  <c r="A1529" i="1"/>
  <c r="A1546" i="1"/>
  <c r="A1542" i="1"/>
  <c r="A1545" i="1"/>
  <c r="A1541" i="1"/>
  <c r="A1544" i="1"/>
  <c r="A1540" i="1"/>
  <c r="A1543" i="1"/>
  <c r="A1560" i="1"/>
  <c r="A1556" i="1"/>
  <c r="A1559" i="1"/>
  <c r="A1555" i="1"/>
  <c r="A1558" i="1"/>
  <c r="A1554" i="1"/>
  <c r="A1557" i="1"/>
  <c r="A1507" i="1"/>
  <c r="A1387" i="1"/>
  <c r="A1574" i="1"/>
  <c r="A1570" i="1"/>
  <c r="A1573" i="1"/>
  <c r="A1569" i="1"/>
  <c r="A1572" i="1"/>
  <c r="A1568" i="1"/>
  <c r="A1571" i="1"/>
  <c r="A1598" i="1"/>
  <c r="A1511" i="1"/>
  <c r="A1627" i="1"/>
  <c r="A1605" i="1"/>
  <c r="A1575" i="1"/>
  <c r="A1521" i="1"/>
  <c r="A1615" i="1"/>
  <c r="A1610" i="1"/>
  <c r="A1597" i="1"/>
  <c r="A1581" i="1"/>
  <c r="A1626" i="1"/>
  <c r="A1604" i="1"/>
  <c r="A1596" i="1"/>
  <c r="A1520" i="1"/>
  <c r="A1603" i="1"/>
  <c r="A1586" i="1"/>
  <c r="A1509" i="1"/>
  <c r="A1625" i="1"/>
  <c r="A1614" i="1"/>
  <c r="A1609" i="1"/>
  <c r="A1602" i="1"/>
  <c r="A1595" i="1"/>
  <c r="A1580" i="1"/>
  <c r="A1519" i="1"/>
  <c r="A1619" i="1"/>
  <c r="A1585" i="1"/>
  <c r="A1518" i="1"/>
  <c r="A1631" i="1"/>
  <c r="A1624" i="1"/>
  <c r="A1613" i="1"/>
  <c r="A1601" i="1"/>
  <c r="A1584" i="1"/>
  <c r="A1579" i="1"/>
  <c r="A1618" i="1"/>
  <c r="A1608" i="1"/>
  <c r="A1594" i="1"/>
  <c r="A1578" i="1"/>
  <c r="A1630" i="1"/>
  <c r="A1600" i="1"/>
  <c r="A1525" i="1"/>
  <c r="A1623" i="1"/>
  <c r="A1616" i="1"/>
  <c r="A1522" i="1"/>
  <c r="A1612" i="1"/>
  <c r="A1577" i="1"/>
  <c r="A1622" i="1"/>
  <c r="A1576" i="1"/>
  <c r="A1611" i="1"/>
  <c r="A1587" i="1"/>
  <c r="A1599" i="1"/>
  <c r="A1524" i="1"/>
  <c r="A1617" i="1"/>
  <c r="A1607" i="1"/>
  <c r="A1593" i="1"/>
  <c r="A1629" i="1"/>
  <c r="A1606" i="1"/>
  <c r="A1628" i="1"/>
  <c r="A1592" i="1"/>
  <c r="A1523" i="1"/>
  <c r="A1514" i="1"/>
  <c r="A1537" i="1"/>
  <c r="A1533" i="1"/>
  <c r="A1536" i="1"/>
  <c r="A1539" i="1"/>
  <c r="A1535" i="1"/>
  <c r="A1534" i="1"/>
  <c r="A1538" i="1"/>
  <c r="A1513" i="1"/>
  <c r="A1551" i="1"/>
  <c r="A1547" i="1"/>
  <c r="A1550" i="1"/>
  <c r="A1553" i="1"/>
  <c r="A1549" i="1"/>
  <c r="A1552" i="1"/>
  <c r="A1548" i="1"/>
  <c r="A1565" i="1"/>
  <c r="A1561" i="1"/>
  <c r="A1564" i="1"/>
  <c r="A1567" i="1"/>
  <c r="A1563" i="1"/>
  <c r="A1562" i="1"/>
  <c r="A1566" i="1"/>
  <c r="L1754" i="1" l="1"/>
  <c r="A1752" i="1"/>
  <c r="A1730" i="1"/>
  <c r="A1700" i="1"/>
  <c r="A1646" i="1"/>
  <c r="A1740" i="1"/>
  <c r="A1735" i="1"/>
  <c r="A1722" i="1"/>
  <c r="A1706" i="1"/>
  <c r="A1751" i="1"/>
  <c r="A1729" i="1"/>
  <c r="A1721" i="1"/>
  <c r="A1645" i="1"/>
  <c r="A1728" i="1"/>
  <c r="A1711" i="1"/>
  <c r="A1634" i="1"/>
  <c r="A1750" i="1"/>
  <c r="A1739" i="1"/>
  <c r="A1734" i="1"/>
  <c r="A1727" i="1"/>
  <c r="A1720" i="1"/>
  <c r="A1705" i="1"/>
  <c r="A1644" i="1"/>
  <c r="A1744" i="1"/>
  <c r="A1710" i="1"/>
  <c r="A1643" i="1"/>
  <c r="A1756" i="1"/>
  <c r="A1749" i="1"/>
  <c r="A1738" i="1"/>
  <c r="A1726" i="1"/>
  <c r="A1709" i="1"/>
  <c r="A1704" i="1"/>
  <c r="A1743" i="1"/>
  <c r="A1733" i="1"/>
  <c r="A1719" i="1"/>
  <c r="A1703" i="1"/>
  <c r="A1755" i="1"/>
  <c r="A1725" i="1"/>
  <c r="A1650" i="1"/>
  <c r="A1748" i="1"/>
  <c r="A1737" i="1"/>
  <c r="A1732" i="1"/>
  <c r="A1718" i="1"/>
  <c r="A1702" i="1"/>
  <c r="A1649" i="1"/>
  <c r="A1723" i="1"/>
  <c r="A1636" i="1"/>
  <c r="A1648" i="1"/>
  <c r="A1712" i="1"/>
  <c r="A1701" i="1"/>
  <c r="A1754" i="1"/>
  <c r="A1742" i="1"/>
  <c r="A1736" i="1"/>
  <c r="A1753" i="1"/>
  <c r="A1731" i="1"/>
  <c r="A1717" i="1"/>
  <c r="A1741" i="1"/>
  <c r="A1747" i="1"/>
  <c r="A1724" i="1"/>
  <c r="A1647" i="1"/>
  <c r="A1658" i="1"/>
  <c r="A1661" i="1"/>
  <c r="A1664" i="1"/>
  <c r="A1660" i="1"/>
  <c r="A1662" i="1"/>
  <c r="A1663" i="1"/>
  <c r="A1659" i="1"/>
  <c r="A1672" i="1"/>
  <c r="A1675" i="1"/>
  <c r="A1678" i="1"/>
  <c r="A1674" i="1"/>
  <c r="A1676" i="1"/>
  <c r="A1677" i="1"/>
  <c r="A1673" i="1"/>
  <c r="A1686" i="1"/>
  <c r="A1689" i="1"/>
  <c r="A1692" i="1"/>
  <c r="A1688" i="1"/>
  <c r="A1690" i="1"/>
  <c r="A1687" i="1"/>
  <c r="A1691" i="1"/>
  <c r="A1632" i="1"/>
  <c r="A1512" i="1"/>
  <c r="A1657" i="1"/>
  <c r="A1653" i="1"/>
  <c r="A1656" i="1"/>
  <c r="A1652" i="1"/>
  <c r="A1655" i="1"/>
  <c r="A1651" i="1"/>
  <c r="A1654" i="1"/>
  <c r="A1671" i="1"/>
  <c r="A1667" i="1"/>
  <c r="A1670" i="1"/>
  <c r="A1666" i="1"/>
  <c r="A1669" i="1"/>
  <c r="A1665" i="1"/>
  <c r="A1668" i="1"/>
  <c r="A1685" i="1"/>
  <c r="A1681" i="1"/>
  <c r="A1684" i="1"/>
  <c r="A1680" i="1"/>
  <c r="A1683" i="1"/>
  <c r="A1679" i="1"/>
  <c r="A1682" i="1"/>
  <c r="A1699" i="1"/>
  <c r="A1695" i="1"/>
  <c r="A1698" i="1"/>
  <c r="A1694" i="1"/>
  <c r="A1697" i="1"/>
  <c r="A1693" i="1"/>
  <c r="A1696" i="1"/>
  <c r="A1639" i="1"/>
  <c r="B2010" i="1"/>
  <c r="A1638" i="1"/>
  <c r="L1864" i="1"/>
  <c r="L1859" i="1"/>
  <c r="L1875" i="1"/>
  <c r="L1869" i="1"/>
  <c r="C1840" i="1"/>
  <c r="C1836" i="1"/>
  <c r="A1760" i="1"/>
  <c r="A1758" i="1"/>
  <c r="A1767" i="1"/>
  <c r="L1873" i="1"/>
  <c r="L1862" i="1"/>
  <c r="L1867" i="1"/>
  <c r="C1839" i="1"/>
  <c r="A1766" i="1"/>
  <c r="A1765" i="1"/>
  <c r="L1865" i="1"/>
  <c r="L1877" i="1"/>
  <c r="L1871" i="1"/>
  <c r="L1860" i="1"/>
  <c r="C1825" i="1"/>
  <c r="L1879" i="1" l="1"/>
  <c r="A1782" i="1"/>
  <c r="A1778" i="1"/>
  <c r="A1781" i="1"/>
  <c r="A1777" i="1"/>
  <c r="A1780" i="1"/>
  <c r="A1776" i="1"/>
  <c r="A1779" i="1"/>
  <c r="A1757" i="1"/>
  <c r="A1637" i="1"/>
  <c r="A1796" i="1"/>
  <c r="A1792" i="1"/>
  <c r="A1795" i="1"/>
  <c r="A1791" i="1"/>
  <c r="A1794" i="1"/>
  <c r="A1790" i="1"/>
  <c r="A1793" i="1"/>
  <c r="A1824" i="1"/>
  <c r="A1820" i="1"/>
  <c r="A1823" i="1"/>
  <c r="A1819" i="1"/>
  <c r="A1822" i="1"/>
  <c r="A1818" i="1"/>
  <c r="A1821" i="1"/>
  <c r="A1810" i="1"/>
  <c r="A1806" i="1"/>
  <c r="A1809" i="1"/>
  <c r="A1805" i="1"/>
  <c r="A1808" i="1"/>
  <c r="A1804" i="1"/>
  <c r="A1807" i="1"/>
  <c r="A1763" i="1"/>
  <c r="A1764" i="1"/>
  <c r="B2135" i="1"/>
  <c r="L1989" i="1"/>
  <c r="L1984" i="1"/>
  <c r="L2000" i="1"/>
  <c r="L1994" i="1"/>
  <c r="C1965" i="1"/>
  <c r="C1961" i="1"/>
  <c r="A1885" i="1"/>
  <c r="A1883" i="1"/>
  <c r="A1892" i="1"/>
  <c r="L1998" i="1"/>
  <c r="L1987" i="1"/>
  <c r="L1992" i="1"/>
  <c r="C1964" i="1"/>
  <c r="A1891" i="1"/>
  <c r="A1890" i="1"/>
  <c r="L1996" i="1"/>
  <c r="L1985" i="1"/>
  <c r="C1950" i="1"/>
  <c r="L1990" i="1"/>
  <c r="L2002" i="1"/>
  <c r="A1800" i="1"/>
  <c r="A1803" i="1"/>
  <c r="A1799" i="1"/>
  <c r="A1802" i="1"/>
  <c r="A1798" i="1"/>
  <c r="A1797" i="1"/>
  <c r="A1801" i="1"/>
  <c r="A1865" i="1"/>
  <c r="A1860" i="1"/>
  <c r="A1847" i="1"/>
  <c r="A1831" i="1"/>
  <c r="A1876" i="1"/>
  <c r="A1854" i="1"/>
  <c r="A1846" i="1"/>
  <c r="A1770" i="1"/>
  <c r="A1853" i="1"/>
  <c r="A1836" i="1"/>
  <c r="A1759" i="1"/>
  <c r="A1875" i="1"/>
  <c r="A1864" i="1"/>
  <c r="A1859" i="1"/>
  <c r="A1852" i="1"/>
  <c r="A1845" i="1"/>
  <c r="A1830" i="1"/>
  <c r="A1769" i="1"/>
  <c r="A1869" i="1"/>
  <c r="A1835" i="1"/>
  <c r="A1768" i="1"/>
  <c r="A1881" i="1"/>
  <c r="A1874" i="1"/>
  <c r="A1863" i="1"/>
  <c r="A1851" i="1"/>
  <c r="A1834" i="1"/>
  <c r="A1829" i="1"/>
  <c r="A1868" i="1"/>
  <c r="A1858" i="1"/>
  <c r="A1844" i="1"/>
  <c r="A1828" i="1"/>
  <c r="A1880" i="1"/>
  <c r="A1850" i="1"/>
  <c r="A1775" i="1"/>
  <c r="A1873" i="1"/>
  <c r="A1862" i="1"/>
  <c r="A1857" i="1"/>
  <c r="A1843" i="1"/>
  <c r="A1827" i="1"/>
  <c r="A1774" i="1"/>
  <c r="A1879" i="1"/>
  <c r="A1872" i="1"/>
  <c r="A1867" i="1"/>
  <c r="A1856" i="1"/>
  <c r="A1826" i="1"/>
  <c r="A1773" i="1"/>
  <c r="A1877" i="1"/>
  <c r="A1855" i="1"/>
  <c r="A1825" i="1"/>
  <c r="A1771" i="1"/>
  <c r="A1878" i="1"/>
  <c r="A1761" i="1"/>
  <c r="A1861" i="1"/>
  <c r="A1849" i="1"/>
  <c r="A1837" i="1"/>
  <c r="A1848" i="1"/>
  <c r="A1772" i="1"/>
  <c r="A1866" i="1"/>
  <c r="A1842" i="1"/>
  <c r="A1786" i="1"/>
  <c r="A1789" i="1"/>
  <c r="A1785" i="1"/>
  <c r="A1788" i="1"/>
  <c r="A1784" i="1"/>
  <c r="A1783" i="1"/>
  <c r="A1787" i="1"/>
  <c r="A1814" i="1"/>
  <c r="A1817" i="1"/>
  <c r="A1813" i="1"/>
  <c r="A1816" i="1"/>
  <c r="A1812" i="1"/>
  <c r="A1811" i="1"/>
  <c r="A1815" i="1"/>
  <c r="L2004" i="1" l="1"/>
  <c r="A1948" i="1"/>
  <c r="A1944" i="1"/>
  <c r="A1947" i="1"/>
  <c r="A1943" i="1"/>
  <c r="A1949" i="1"/>
  <c r="A1945" i="1"/>
  <c r="A1946" i="1"/>
  <c r="L2125" i="1"/>
  <c r="L2119" i="1"/>
  <c r="C2090" i="1"/>
  <c r="C2086" i="1"/>
  <c r="A2010" i="1"/>
  <c r="A2008" i="1"/>
  <c r="A2017" i="1"/>
  <c r="L2123" i="1"/>
  <c r="L2112" i="1"/>
  <c r="L2117" i="1"/>
  <c r="C2089" i="1"/>
  <c r="A2016" i="1"/>
  <c r="A2015" i="1"/>
  <c r="L2121" i="1"/>
  <c r="L2127" i="1"/>
  <c r="L2110" i="1"/>
  <c r="L2114" i="1"/>
  <c r="L2109" i="1"/>
  <c r="L2115" i="1"/>
  <c r="C2075" i="1"/>
  <c r="A1939" i="1"/>
  <c r="A1942" i="1"/>
  <c r="A1938" i="1"/>
  <c r="A1941" i="1"/>
  <c r="A1937" i="1"/>
  <c r="A1940" i="1"/>
  <c r="A1936" i="1"/>
  <c r="A1889" i="1"/>
  <c r="B2260" i="1"/>
  <c r="A1911" i="1"/>
  <c r="A1914" i="1"/>
  <c r="A1910" i="1"/>
  <c r="A1913" i="1"/>
  <c r="A1909" i="1"/>
  <c r="A1908" i="1"/>
  <c r="A1912" i="1"/>
  <c r="A2001" i="1"/>
  <c r="A1979" i="1"/>
  <c r="A1971" i="1"/>
  <c r="A1895" i="1"/>
  <c r="A1978" i="1"/>
  <c r="A1961" i="1"/>
  <c r="A1884" i="1"/>
  <c r="A2000" i="1"/>
  <c r="A1989" i="1"/>
  <c r="A1984" i="1"/>
  <c r="A1977" i="1"/>
  <c r="A1970" i="1"/>
  <c r="A1955" i="1"/>
  <c r="A1894" i="1"/>
  <c r="A1994" i="1"/>
  <c r="A1960" i="1"/>
  <c r="A1893" i="1"/>
  <c r="A2006" i="1"/>
  <c r="A1999" i="1"/>
  <c r="A1988" i="1"/>
  <c r="A1976" i="1"/>
  <c r="A1959" i="1"/>
  <c r="A1954" i="1"/>
  <c r="A1993" i="1"/>
  <c r="A1983" i="1"/>
  <c r="A1969" i="1"/>
  <c r="A1953" i="1"/>
  <c r="A2005" i="1"/>
  <c r="A1975" i="1"/>
  <c r="A1900" i="1"/>
  <c r="A1998" i="1"/>
  <c r="A1987" i="1"/>
  <c r="A1982" i="1"/>
  <c r="A1968" i="1"/>
  <c r="A1952" i="1"/>
  <c r="A1899" i="1"/>
  <c r="A2004" i="1"/>
  <c r="A1997" i="1"/>
  <c r="A1992" i="1"/>
  <c r="A1981" i="1"/>
  <c r="A1951" i="1"/>
  <c r="A1898" i="1"/>
  <c r="A2003" i="1"/>
  <c r="A1986" i="1"/>
  <c r="A1974" i="1"/>
  <c r="A1967" i="1"/>
  <c r="A1962" i="1"/>
  <c r="A1990" i="1"/>
  <c r="A1985" i="1"/>
  <c r="A1972" i="1"/>
  <c r="A1956" i="1"/>
  <c r="A2002" i="1"/>
  <c r="A1897" i="1"/>
  <c r="A1973" i="1"/>
  <c r="A1950" i="1"/>
  <c r="A1896" i="1"/>
  <c r="A1980" i="1"/>
  <c r="A1886" i="1"/>
  <c r="A1991" i="1"/>
  <c r="A1888" i="1"/>
  <c r="A1882" i="1"/>
  <c r="A1762" i="1"/>
  <c r="A1925" i="1"/>
  <c r="A1928" i="1"/>
  <c r="A1924" i="1"/>
  <c r="A1927" i="1"/>
  <c r="A1923" i="1"/>
  <c r="A1922" i="1"/>
  <c r="A1926" i="1"/>
  <c r="A1906" i="1"/>
  <c r="A1902" i="1"/>
  <c r="A1905" i="1"/>
  <c r="A1901" i="1"/>
  <c r="A1907" i="1"/>
  <c r="A1903" i="1"/>
  <c r="A1904" i="1"/>
  <c r="A1920" i="1"/>
  <c r="A1916" i="1"/>
  <c r="A1919" i="1"/>
  <c r="A1915" i="1"/>
  <c r="A1921" i="1"/>
  <c r="A1917" i="1"/>
  <c r="A1918" i="1"/>
  <c r="A1934" i="1"/>
  <c r="A1930" i="1"/>
  <c r="A1933" i="1"/>
  <c r="A1929" i="1"/>
  <c r="A1935" i="1"/>
  <c r="A1931" i="1"/>
  <c r="A1932" i="1"/>
  <c r="L2129" i="1" l="1"/>
  <c r="A2045" i="1"/>
  <c r="A2041" i="1"/>
  <c r="A2044" i="1"/>
  <c r="A2040" i="1"/>
  <c r="A2043" i="1"/>
  <c r="A2042" i="1"/>
  <c r="A2046" i="1"/>
  <c r="A2031" i="1"/>
  <c r="A2027" i="1"/>
  <c r="A2030" i="1"/>
  <c r="A2026" i="1"/>
  <c r="A2029" i="1"/>
  <c r="A2032" i="1"/>
  <c r="A2028" i="1"/>
  <c r="A2064" i="1"/>
  <c r="A2067" i="1"/>
  <c r="A2063" i="1"/>
  <c r="A2066" i="1"/>
  <c r="A2062" i="1"/>
  <c r="A2061" i="1"/>
  <c r="A2065" i="1"/>
  <c r="A2050" i="1"/>
  <c r="A2053" i="1"/>
  <c r="A2049" i="1"/>
  <c r="A2052" i="1"/>
  <c r="A2048" i="1"/>
  <c r="A2051" i="1"/>
  <c r="A2047" i="1"/>
  <c r="A2036" i="1"/>
  <c r="A2039" i="1"/>
  <c r="A2035" i="1"/>
  <c r="A2038" i="1"/>
  <c r="A2034" i="1"/>
  <c r="A2033" i="1"/>
  <c r="A2037" i="1"/>
  <c r="A2013" i="1"/>
  <c r="B2385" i="1"/>
  <c r="A2073" i="1"/>
  <c r="A2069" i="1"/>
  <c r="A2072" i="1"/>
  <c r="A2068" i="1"/>
  <c r="A2071" i="1"/>
  <c r="A2074" i="1"/>
  <c r="A2070" i="1"/>
  <c r="A2133" i="1"/>
  <c r="A2142" i="1"/>
  <c r="L2248" i="1"/>
  <c r="L2237" i="1"/>
  <c r="L2242" i="1"/>
  <c r="C2214" i="1"/>
  <c r="A2141" i="1"/>
  <c r="A2140" i="1"/>
  <c r="L2246" i="1"/>
  <c r="L2252" i="1"/>
  <c r="L2235" i="1"/>
  <c r="L2240" i="1"/>
  <c r="C2200" i="1"/>
  <c r="L2250" i="1"/>
  <c r="L2244" i="1"/>
  <c r="C2215" i="1"/>
  <c r="C2211" i="1"/>
  <c r="A2135" i="1"/>
  <c r="L2234" i="1"/>
  <c r="L2239" i="1"/>
  <c r="A2007" i="1"/>
  <c r="A1887" i="1"/>
  <c r="A2020" i="1"/>
  <c r="A2103" i="1"/>
  <c r="A2086" i="1"/>
  <c r="A2009" i="1"/>
  <c r="A2125" i="1"/>
  <c r="A2114" i="1"/>
  <c r="A2109" i="1"/>
  <c r="A2102" i="1"/>
  <c r="A2095" i="1"/>
  <c r="A2080" i="1"/>
  <c r="A2019" i="1"/>
  <c r="A2119" i="1"/>
  <c r="A2085" i="1"/>
  <c r="A2018" i="1"/>
  <c r="A2131" i="1"/>
  <c r="A2124" i="1"/>
  <c r="A2113" i="1"/>
  <c r="A2101" i="1"/>
  <c r="A2084" i="1"/>
  <c r="A2079" i="1"/>
  <c r="A2118" i="1"/>
  <c r="A2108" i="1"/>
  <c r="A2094" i="1"/>
  <c r="A2078" i="1"/>
  <c r="A2130" i="1"/>
  <c r="A2100" i="1"/>
  <c r="A2025" i="1"/>
  <c r="A2123" i="1"/>
  <c r="A2112" i="1"/>
  <c r="A2107" i="1"/>
  <c r="A2093" i="1"/>
  <c r="A2077" i="1"/>
  <c r="A2024" i="1"/>
  <c r="A2129" i="1"/>
  <c r="A2122" i="1"/>
  <c r="A2117" i="1"/>
  <c r="A2106" i="1"/>
  <c r="A2076" i="1"/>
  <c r="A2023" i="1"/>
  <c r="A2128" i="1"/>
  <c r="A2111" i="1"/>
  <c r="A2099" i="1"/>
  <c r="A2092" i="1"/>
  <c r="A2087" i="1"/>
  <c r="A2116" i="1"/>
  <c r="A2022" i="1"/>
  <c r="A2126" i="1"/>
  <c r="A2104" i="1"/>
  <c r="A2096" i="1"/>
  <c r="A2021" i="1"/>
  <c r="A2098" i="1"/>
  <c r="A2110" i="1"/>
  <c r="A2105" i="1"/>
  <c r="A2081" i="1"/>
  <c r="A2115" i="1"/>
  <c r="A2127" i="1"/>
  <c r="A2075" i="1"/>
  <c r="A2011" i="1"/>
  <c r="A2097" i="1"/>
  <c r="A2059" i="1"/>
  <c r="A2055" i="1"/>
  <c r="A2058" i="1"/>
  <c r="A2054" i="1"/>
  <c r="A2057" i="1"/>
  <c r="A2060" i="1"/>
  <c r="A2056" i="1"/>
  <c r="A2014" i="1"/>
  <c r="L2254" i="1" l="1"/>
  <c r="A2156" i="1"/>
  <c r="A2152" i="1"/>
  <c r="A2155" i="1"/>
  <c r="A2151" i="1"/>
  <c r="A2154" i="1"/>
  <c r="A2153" i="1"/>
  <c r="A2157" i="1"/>
  <c r="A2170" i="1"/>
  <c r="A2166" i="1"/>
  <c r="A2169" i="1"/>
  <c r="A2165" i="1"/>
  <c r="A2168" i="1"/>
  <c r="A2171" i="1"/>
  <c r="A2167" i="1"/>
  <c r="A2184" i="1"/>
  <c r="A2180" i="1"/>
  <c r="A2183" i="1"/>
  <c r="A2179" i="1"/>
  <c r="A2182" i="1"/>
  <c r="A2185" i="1"/>
  <c r="A2181" i="1"/>
  <c r="A2198" i="1"/>
  <c r="A2194" i="1"/>
  <c r="A2197" i="1"/>
  <c r="A2193" i="1"/>
  <c r="A2196" i="1"/>
  <c r="A2195" i="1"/>
  <c r="A2199" i="1"/>
  <c r="A2175" i="1"/>
  <c r="A2178" i="1"/>
  <c r="A2174" i="1"/>
  <c r="A2177" i="1"/>
  <c r="A2173" i="1"/>
  <c r="A2176" i="1"/>
  <c r="A2172" i="1"/>
  <c r="A2189" i="1"/>
  <c r="A2192" i="1"/>
  <c r="A2188" i="1"/>
  <c r="A2191" i="1"/>
  <c r="A2187" i="1"/>
  <c r="A2190" i="1"/>
  <c r="A2186" i="1"/>
  <c r="A2138" i="1"/>
  <c r="A2132" i="1"/>
  <c r="A2012" i="1"/>
  <c r="B2510" i="1"/>
  <c r="A2139" i="1"/>
  <c r="A2258" i="1"/>
  <c r="A2267" i="1"/>
  <c r="L2373" i="1"/>
  <c r="L2362" i="1"/>
  <c r="L2367" i="1"/>
  <c r="C2339" i="1"/>
  <c r="A2266" i="1"/>
  <c r="A2265" i="1"/>
  <c r="L2371" i="1"/>
  <c r="L2377" i="1"/>
  <c r="L2360" i="1"/>
  <c r="L2365" i="1"/>
  <c r="C2325" i="1"/>
  <c r="L2369" i="1"/>
  <c r="C2340" i="1"/>
  <c r="L2364" i="1"/>
  <c r="A2260" i="1"/>
  <c r="L2375" i="1"/>
  <c r="C2336" i="1"/>
  <c r="L2359" i="1"/>
  <c r="A2161" i="1"/>
  <c r="A2164" i="1"/>
  <c r="A2160" i="1"/>
  <c r="A2163" i="1"/>
  <c r="A2159" i="1"/>
  <c r="A2162" i="1"/>
  <c r="A2158" i="1"/>
  <c r="A2228" i="1"/>
  <c r="A2211" i="1"/>
  <c r="A2134" i="1"/>
  <c r="A2250" i="1"/>
  <c r="A2239" i="1"/>
  <c r="A2234" i="1"/>
  <c r="A2227" i="1"/>
  <c r="A2220" i="1"/>
  <c r="A2205" i="1"/>
  <c r="A2144" i="1"/>
  <c r="A2244" i="1"/>
  <c r="A2210" i="1"/>
  <c r="A2143" i="1"/>
  <c r="A2256" i="1"/>
  <c r="A2249" i="1"/>
  <c r="A2238" i="1"/>
  <c r="A2226" i="1"/>
  <c r="A2209" i="1"/>
  <c r="A2204" i="1"/>
  <c r="A2243" i="1"/>
  <c r="A2233" i="1"/>
  <c r="A2219" i="1"/>
  <c r="A2203" i="1"/>
  <c r="A2255" i="1"/>
  <c r="A2225" i="1"/>
  <c r="A2150" i="1"/>
  <c r="A2248" i="1"/>
  <c r="A2237" i="1"/>
  <c r="A2232" i="1"/>
  <c r="A2218" i="1"/>
  <c r="A2202" i="1"/>
  <c r="A2149" i="1"/>
  <c r="A2254" i="1"/>
  <c r="A2247" i="1"/>
  <c r="A2242" i="1"/>
  <c r="A2231" i="1"/>
  <c r="A2201" i="1"/>
  <c r="A2148" i="1"/>
  <c r="A2253" i="1"/>
  <c r="A2236" i="1"/>
  <c r="A2224" i="1"/>
  <c r="A2217" i="1"/>
  <c r="A2212" i="1"/>
  <c r="A2241" i="1"/>
  <c r="A2147" i="1"/>
  <c r="A2223" i="1"/>
  <c r="A2136" i="1"/>
  <c r="A2252" i="1"/>
  <c r="A2230" i="1"/>
  <c r="A2200" i="1"/>
  <c r="A2145" i="1"/>
  <c r="A2235" i="1"/>
  <c r="A2222" i="1"/>
  <c r="A2221" i="1"/>
  <c r="A2206" i="1"/>
  <c r="A2240" i="1"/>
  <c r="A2229" i="1"/>
  <c r="A2146" i="1"/>
  <c r="A2251" i="1"/>
  <c r="L2379" i="1" l="1"/>
  <c r="A2280" i="1"/>
  <c r="A2276" i="1"/>
  <c r="A2279" i="1"/>
  <c r="A2282" i="1"/>
  <c r="A2278" i="1"/>
  <c r="A2281" i="1"/>
  <c r="A2277" i="1"/>
  <c r="B2635" i="1"/>
  <c r="A2294" i="1"/>
  <c r="A2290" i="1"/>
  <c r="A2293" i="1"/>
  <c r="A2296" i="1"/>
  <c r="A2292" i="1"/>
  <c r="A2295" i="1"/>
  <c r="A2291" i="1"/>
  <c r="A2392" i="1"/>
  <c r="L2498" i="1"/>
  <c r="L2487" i="1"/>
  <c r="L2492" i="1"/>
  <c r="C2464" i="1"/>
  <c r="A2391" i="1"/>
  <c r="A2390" i="1"/>
  <c r="L2496" i="1"/>
  <c r="L2502" i="1"/>
  <c r="L2485" i="1"/>
  <c r="L2490" i="1"/>
  <c r="C2450" i="1"/>
  <c r="L2489" i="1"/>
  <c r="L2484" i="1"/>
  <c r="A2383" i="1"/>
  <c r="C2465" i="1"/>
  <c r="A2385" i="1"/>
  <c r="C2461" i="1"/>
  <c r="L2500" i="1"/>
  <c r="L2494" i="1"/>
  <c r="A2264" i="1"/>
  <c r="A2308" i="1"/>
  <c r="A2304" i="1"/>
  <c r="A2307" i="1"/>
  <c r="A2310" i="1"/>
  <c r="A2306" i="1"/>
  <c r="A2309" i="1"/>
  <c r="A2305" i="1"/>
  <c r="A2322" i="1"/>
  <c r="A2318" i="1"/>
  <c r="A2321" i="1"/>
  <c r="A2324" i="1"/>
  <c r="A2320" i="1"/>
  <c r="A2323" i="1"/>
  <c r="A2319" i="1"/>
  <c r="A2286" i="1"/>
  <c r="A2289" i="1"/>
  <c r="A2285" i="1"/>
  <c r="A2288" i="1"/>
  <c r="A2284" i="1"/>
  <c r="A2287" i="1"/>
  <c r="A2283" i="1"/>
  <c r="A2300" i="1"/>
  <c r="A2303" i="1"/>
  <c r="A2299" i="1"/>
  <c r="A2302" i="1"/>
  <c r="A2298" i="1"/>
  <c r="A2301" i="1"/>
  <c r="A2297" i="1"/>
  <c r="A2314" i="1"/>
  <c r="A2317" i="1"/>
  <c r="A2313" i="1"/>
  <c r="A2316" i="1"/>
  <c r="A2312" i="1"/>
  <c r="A2315" i="1"/>
  <c r="A2311" i="1"/>
  <c r="A2263" i="1"/>
  <c r="A2257" i="1"/>
  <c r="A2137" i="1"/>
  <c r="A2375" i="1"/>
  <c r="A2364" i="1"/>
  <c r="A2359" i="1"/>
  <c r="A2352" i="1"/>
  <c r="A2345" i="1"/>
  <c r="A2330" i="1"/>
  <c r="A2269" i="1"/>
  <c r="A2369" i="1"/>
  <c r="A2335" i="1"/>
  <c r="A2268" i="1"/>
  <c r="A2381" i="1"/>
  <c r="A2374" i="1"/>
  <c r="A2363" i="1"/>
  <c r="A2351" i="1"/>
  <c r="A2334" i="1"/>
  <c r="A2329" i="1"/>
  <c r="A2368" i="1"/>
  <c r="A2358" i="1"/>
  <c r="A2344" i="1"/>
  <c r="A2328" i="1"/>
  <c r="A2380" i="1"/>
  <c r="A2350" i="1"/>
  <c r="A2275" i="1"/>
  <c r="A2373" i="1"/>
  <c r="A2362" i="1"/>
  <c r="A2357" i="1"/>
  <c r="A2343" i="1"/>
  <c r="A2327" i="1"/>
  <c r="A2274" i="1"/>
  <c r="A2379" i="1"/>
  <c r="A2372" i="1"/>
  <c r="A2367" i="1"/>
  <c r="A2356" i="1"/>
  <c r="A2326" i="1"/>
  <c r="A2273" i="1"/>
  <c r="A2378" i="1"/>
  <c r="A2361" i="1"/>
  <c r="A2349" i="1"/>
  <c r="A2342" i="1"/>
  <c r="A2337" i="1"/>
  <c r="A2366" i="1"/>
  <c r="A2272" i="1"/>
  <c r="A2348" i="1"/>
  <c r="A2261" i="1"/>
  <c r="A2377" i="1"/>
  <c r="A2355" i="1"/>
  <c r="A2325" i="1"/>
  <c r="A2271" i="1"/>
  <c r="A2365" i="1"/>
  <c r="A2360" i="1"/>
  <c r="A2347" i="1"/>
  <c r="A2331" i="1"/>
  <c r="A2353" i="1"/>
  <c r="A2336" i="1"/>
  <c r="A2259" i="1"/>
  <c r="A2354" i="1"/>
  <c r="A2376" i="1"/>
  <c r="A2270" i="1"/>
  <c r="A2346" i="1"/>
  <c r="L2504" i="1" l="1"/>
  <c r="A2517" i="1"/>
  <c r="L2623" i="1"/>
  <c r="L2612" i="1"/>
  <c r="L2617" i="1"/>
  <c r="C2589" i="1"/>
  <c r="A2516" i="1"/>
  <c r="A2515" i="1"/>
  <c r="L2621" i="1"/>
  <c r="L2627" i="1"/>
  <c r="L2610" i="1"/>
  <c r="L2615" i="1"/>
  <c r="C2575" i="1"/>
  <c r="L2614" i="1"/>
  <c r="L2609" i="1"/>
  <c r="L2625" i="1"/>
  <c r="L2619" i="1"/>
  <c r="C2590" i="1"/>
  <c r="C2586" i="1"/>
  <c r="A2510" i="1"/>
  <c r="A2508" i="1"/>
  <c r="A2494" i="1"/>
  <c r="A2460" i="1"/>
  <c r="A2393" i="1"/>
  <c r="A2506" i="1"/>
  <c r="A2499" i="1"/>
  <c r="A2488" i="1"/>
  <c r="A2476" i="1"/>
  <c r="A2459" i="1"/>
  <c r="A2454" i="1"/>
  <c r="A2493" i="1"/>
  <c r="A2483" i="1"/>
  <c r="A2469" i="1"/>
  <c r="A2453" i="1"/>
  <c r="A2505" i="1"/>
  <c r="A2475" i="1"/>
  <c r="A2400" i="1"/>
  <c r="A2498" i="1"/>
  <c r="A2487" i="1"/>
  <c r="A2482" i="1"/>
  <c r="A2468" i="1"/>
  <c r="A2452" i="1"/>
  <c r="A2399" i="1"/>
  <c r="A2504" i="1"/>
  <c r="A2497" i="1"/>
  <c r="A2492" i="1"/>
  <c r="A2481" i="1"/>
  <c r="A2451" i="1"/>
  <c r="A2398" i="1"/>
  <c r="A2503" i="1"/>
  <c r="A2486" i="1"/>
  <c r="A2474" i="1"/>
  <c r="A2467" i="1"/>
  <c r="A2462" i="1"/>
  <c r="A2491" i="1"/>
  <c r="A2397" i="1"/>
  <c r="A2473" i="1"/>
  <c r="A2386" i="1"/>
  <c r="A2502" i="1"/>
  <c r="A2480" i="1"/>
  <c r="A2450" i="1"/>
  <c r="A2396" i="1"/>
  <c r="A2490" i="1"/>
  <c r="A2485" i="1"/>
  <c r="A2472" i="1"/>
  <c r="A2456" i="1"/>
  <c r="A2501" i="1"/>
  <c r="A2479" i="1"/>
  <c r="A2471" i="1"/>
  <c r="A2500" i="1"/>
  <c r="A2489" i="1"/>
  <c r="A2484" i="1"/>
  <c r="A2477" i="1"/>
  <c r="A2470" i="1"/>
  <c r="A2455" i="1"/>
  <c r="A2394" i="1"/>
  <c r="A2478" i="1"/>
  <c r="A2384" i="1"/>
  <c r="A2461" i="1"/>
  <c r="A2395" i="1"/>
  <c r="A2382" i="1"/>
  <c r="A2262" i="1"/>
  <c r="A2388" i="1"/>
  <c r="A2405" i="1"/>
  <c r="A2401" i="1"/>
  <c r="A2404" i="1"/>
  <c r="A2407" i="1"/>
  <c r="A2403" i="1"/>
  <c r="A2402" i="1"/>
  <c r="A2406" i="1"/>
  <c r="A2419" i="1"/>
  <c r="A2415" i="1"/>
  <c r="A2418" i="1"/>
  <c r="A2421" i="1"/>
  <c r="A2417" i="1"/>
  <c r="A2416" i="1"/>
  <c r="A2420" i="1"/>
  <c r="A2389" i="1"/>
  <c r="A2433" i="1"/>
  <c r="A2429" i="1"/>
  <c r="A2432" i="1"/>
  <c r="A2435" i="1"/>
  <c r="A2431" i="1"/>
  <c r="A2430" i="1"/>
  <c r="A2434" i="1"/>
  <c r="A2411" i="1"/>
  <c r="A2414" i="1"/>
  <c r="A2410" i="1"/>
  <c r="A2413" i="1"/>
  <c r="A2409" i="1"/>
  <c r="A2412" i="1"/>
  <c r="A2408" i="1"/>
  <c r="A2447" i="1"/>
  <c r="A2443" i="1"/>
  <c r="A2446" i="1"/>
  <c r="A2449" i="1"/>
  <c r="A2445" i="1"/>
  <c r="A2444" i="1"/>
  <c r="A2448" i="1"/>
  <c r="A2425" i="1"/>
  <c r="A2428" i="1"/>
  <c r="A2424" i="1"/>
  <c r="A2427" i="1"/>
  <c r="A2423" i="1"/>
  <c r="A2426" i="1"/>
  <c r="A2422" i="1"/>
  <c r="A2439" i="1"/>
  <c r="A2442" i="1"/>
  <c r="A2438" i="1"/>
  <c r="A2441" i="1"/>
  <c r="A2437" i="1"/>
  <c r="A2440" i="1"/>
  <c r="A2436" i="1"/>
  <c r="B2760" i="1"/>
  <c r="L2629" i="1" l="1"/>
  <c r="A2387" i="1"/>
  <c r="A2507" i="1"/>
  <c r="A2544" i="1"/>
  <c r="A2540" i="1"/>
  <c r="A2543" i="1"/>
  <c r="A2546" i="1"/>
  <c r="A2542" i="1"/>
  <c r="A2541" i="1"/>
  <c r="A2545" i="1"/>
  <c r="A2514" i="1"/>
  <c r="A2558" i="1"/>
  <c r="A2554" i="1"/>
  <c r="A2557" i="1"/>
  <c r="A2560" i="1"/>
  <c r="A2556" i="1"/>
  <c r="A2559" i="1"/>
  <c r="A2555" i="1"/>
  <c r="A2572" i="1"/>
  <c r="A2568" i="1"/>
  <c r="A2571" i="1"/>
  <c r="A2574" i="1"/>
  <c r="A2570" i="1"/>
  <c r="A2573" i="1"/>
  <c r="A2569" i="1"/>
  <c r="B2885" i="1"/>
  <c r="L2748" i="1"/>
  <c r="L2737" i="1"/>
  <c r="L2742" i="1"/>
  <c r="C2714" i="1"/>
  <c r="A2641" i="1"/>
  <c r="A2640" i="1"/>
  <c r="L2746" i="1"/>
  <c r="L2752" i="1"/>
  <c r="L2735" i="1"/>
  <c r="L2740" i="1"/>
  <c r="C2700" i="1"/>
  <c r="L2739" i="1"/>
  <c r="L2734" i="1"/>
  <c r="L2750" i="1"/>
  <c r="L2744" i="1"/>
  <c r="C2715" i="1"/>
  <c r="C2711" i="1"/>
  <c r="A2635" i="1"/>
  <c r="A2642" i="1"/>
  <c r="A2633" i="1"/>
  <c r="A2553" i="1"/>
  <c r="A2549" i="1"/>
  <c r="A2552" i="1"/>
  <c r="A2548" i="1"/>
  <c r="A2551" i="1"/>
  <c r="A2547" i="1"/>
  <c r="A2550" i="1"/>
  <c r="A2513" i="1"/>
  <c r="A2567" i="1"/>
  <c r="A2563" i="1"/>
  <c r="A2566" i="1"/>
  <c r="A2562" i="1"/>
  <c r="A2565" i="1"/>
  <c r="A2561" i="1"/>
  <c r="A2564" i="1"/>
  <c r="A2631" i="1"/>
  <c r="A2624" i="1"/>
  <c r="A2613" i="1"/>
  <c r="A2601" i="1"/>
  <c r="A2584" i="1"/>
  <c r="A2579" i="1"/>
  <c r="A2618" i="1"/>
  <c r="A2608" i="1"/>
  <c r="A2594" i="1"/>
  <c r="A2578" i="1"/>
  <c r="A2630" i="1"/>
  <c r="A2600" i="1"/>
  <c r="A2525" i="1"/>
  <c r="A2623" i="1"/>
  <c r="A2612" i="1"/>
  <c r="A2607" i="1"/>
  <c r="A2593" i="1"/>
  <c r="A2577" i="1"/>
  <c r="A2524" i="1"/>
  <c r="A2629" i="1"/>
  <c r="A2622" i="1"/>
  <c r="A2617" i="1"/>
  <c r="A2606" i="1"/>
  <c r="A2576" i="1"/>
  <c r="A2523" i="1"/>
  <c r="A2628" i="1"/>
  <c r="A2611" i="1"/>
  <c r="A2599" i="1"/>
  <c r="A2592" i="1"/>
  <c r="A2587" i="1"/>
  <c r="A2616" i="1"/>
  <c r="A2522" i="1"/>
  <c r="A2598" i="1"/>
  <c r="A2511" i="1"/>
  <c r="A2627" i="1"/>
  <c r="A2605" i="1"/>
  <c r="A2575" i="1"/>
  <c r="A2521" i="1"/>
  <c r="A2615" i="1"/>
  <c r="A2610" i="1"/>
  <c r="A2597" i="1"/>
  <c r="A2581" i="1"/>
  <c r="A2626" i="1"/>
  <c r="A2604" i="1"/>
  <c r="A2596" i="1"/>
  <c r="A2520" i="1"/>
  <c r="A2619" i="1"/>
  <c r="A2585" i="1"/>
  <c r="A2518" i="1"/>
  <c r="A2625" i="1"/>
  <c r="A2586" i="1"/>
  <c r="A2509" i="1"/>
  <c r="A2614" i="1"/>
  <c r="A2595" i="1"/>
  <c r="A2609" i="1"/>
  <c r="A2580" i="1"/>
  <c r="A2603" i="1"/>
  <c r="A2602" i="1"/>
  <c r="A2519" i="1"/>
  <c r="A2539" i="1"/>
  <c r="A2535" i="1"/>
  <c r="A2538" i="1"/>
  <c r="A2534" i="1"/>
  <c r="A2537" i="1"/>
  <c r="A2533" i="1"/>
  <c r="A2536" i="1"/>
  <c r="A2530" i="1"/>
  <c r="A2526" i="1"/>
  <c r="A2529" i="1"/>
  <c r="A2532" i="1"/>
  <c r="A2528" i="1"/>
  <c r="A2527" i="1"/>
  <c r="A2531" i="1"/>
  <c r="L2754" i="1" l="1"/>
  <c r="A2693" i="1"/>
  <c r="A2696" i="1"/>
  <c r="A2699" i="1"/>
  <c r="A2695" i="1"/>
  <c r="A2698" i="1"/>
  <c r="A2694" i="1"/>
  <c r="A2697" i="1"/>
  <c r="A2692" i="1"/>
  <c r="A2688" i="1"/>
  <c r="A2691" i="1"/>
  <c r="A2687" i="1"/>
  <c r="A2690" i="1"/>
  <c r="A2686" i="1"/>
  <c r="A2689" i="1"/>
  <c r="A2678" i="1"/>
  <c r="A2674" i="1"/>
  <c r="A2677" i="1"/>
  <c r="A2673" i="1"/>
  <c r="A2676" i="1"/>
  <c r="A2672" i="1"/>
  <c r="A2675" i="1"/>
  <c r="B3010" i="1"/>
  <c r="A2743" i="1"/>
  <c r="A2733" i="1"/>
  <c r="A2719" i="1"/>
  <c r="A2703" i="1"/>
  <c r="A2755" i="1"/>
  <c r="A2725" i="1"/>
  <c r="A2650" i="1"/>
  <c r="A2748" i="1"/>
  <c r="A2737" i="1"/>
  <c r="A2732" i="1"/>
  <c r="A2718" i="1"/>
  <c r="A2702" i="1"/>
  <c r="A2649" i="1"/>
  <c r="A2754" i="1"/>
  <c r="A2747" i="1"/>
  <c r="A2742" i="1"/>
  <c r="A2731" i="1"/>
  <c r="A2701" i="1"/>
  <c r="A2648" i="1"/>
  <c r="A2753" i="1"/>
  <c r="A2736" i="1"/>
  <c r="A2724" i="1"/>
  <c r="A2717" i="1"/>
  <c r="A2712" i="1"/>
  <c r="A2741" i="1"/>
  <c r="A2647" i="1"/>
  <c r="A2723" i="1"/>
  <c r="A2636" i="1"/>
  <c r="A2752" i="1"/>
  <c r="A2730" i="1"/>
  <c r="A2700" i="1"/>
  <c r="A2646" i="1"/>
  <c r="A2740" i="1"/>
  <c r="A2735" i="1"/>
  <c r="A2722" i="1"/>
  <c r="A2706" i="1"/>
  <c r="A2751" i="1"/>
  <c r="A2729" i="1"/>
  <c r="A2721" i="1"/>
  <c r="A2645" i="1"/>
  <c r="A2728" i="1"/>
  <c r="A2711" i="1"/>
  <c r="A2634" i="1"/>
  <c r="A2756" i="1"/>
  <c r="A2749" i="1"/>
  <c r="A2738" i="1"/>
  <c r="A2726" i="1"/>
  <c r="A2709" i="1"/>
  <c r="A2704" i="1"/>
  <c r="A2734" i="1"/>
  <c r="A2720" i="1"/>
  <c r="A2744" i="1"/>
  <c r="A2644" i="1"/>
  <c r="A2643" i="1"/>
  <c r="A2705" i="1"/>
  <c r="A2739" i="1"/>
  <c r="A2727" i="1"/>
  <c r="A2750" i="1"/>
  <c r="A2710" i="1"/>
  <c r="A2638" i="1"/>
  <c r="L2867" i="1"/>
  <c r="C2839" i="1"/>
  <c r="A2766" i="1"/>
  <c r="A2765" i="1"/>
  <c r="L2871" i="1"/>
  <c r="L2877" i="1"/>
  <c r="L2860" i="1"/>
  <c r="L2865" i="1"/>
  <c r="C2825" i="1"/>
  <c r="L2864" i="1"/>
  <c r="L2859" i="1"/>
  <c r="L2875" i="1"/>
  <c r="L2869" i="1"/>
  <c r="C2840" i="1"/>
  <c r="C2836" i="1"/>
  <c r="A2760" i="1"/>
  <c r="A2758" i="1"/>
  <c r="L2873" i="1"/>
  <c r="L2862" i="1"/>
  <c r="A2767" i="1"/>
  <c r="A2679" i="1"/>
  <c r="A2682" i="1"/>
  <c r="A2685" i="1"/>
  <c r="A2681" i="1"/>
  <c r="A2684" i="1"/>
  <c r="A2680" i="1"/>
  <c r="A2683" i="1"/>
  <c r="A2512" i="1"/>
  <c r="A2632" i="1"/>
  <c r="A2651" i="1"/>
  <c r="A2654" i="1"/>
  <c r="A2657" i="1"/>
  <c r="A2653" i="1"/>
  <c r="A2656" i="1"/>
  <c r="A2652" i="1"/>
  <c r="A2655" i="1"/>
  <c r="A2639" i="1"/>
  <c r="A2665" i="1"/>
  <c r="A2668" i="1"/>
  <c r="A2671" i="1"/>
  <c r="A2667" i="1"/>
  <c r="A2670" i="1"/>
  <c r="A2666" i="1"/>
  <c r="A2669" i="1"/>
  <c r="A2664" i="1"/>
  <c r="A2660" i="1"/>
  <c r="A2663" i="1"/>
  <c r="A2659" i="1"/>
  <c r="A2662" i="1"/>
  <c r="A2658" i="1"/>
  <c r="A2661" i="1"/>
  <c r="L2879" i="1" l="1"/>
  <c r="A2880" i="1"/>
  <c r="A2850" i="1"/>
  <c r="A2775" i="1"/>
  <c r="A2873" i="1"/>
  <c r="A2862" i="1"/>
  <c r="A2857" i="1"/>
  <c r="A2843" i="1"/>
  <c r="A2827" i="1"/>
  <c r="A2774" i="1"/>
  <c r="A2879" i="1"/>
  <c r="A2872" i="1"/>
  <c r="A2867" i="1"/>
  <c r="A2856" i="1"/>
  <c r="A2826" i="1"/>
  <c r="A2773" i="1"/>
  <c r="A2878" i="1"/>
  <c r="A2861" i="1"/>
  <c r="A2849" i="1"/>
  <c r="A2842" i="1"/>
  <c r="A2837" i="1"/>
  <c r="A2866" i="1"/>
  <c r="A2772" i="1"/>
  <c r="A2848" i="1"/>
  <c r="A2761" i="1"/>
  <c r="A2877" i="1"/>
  <c r="A2855" i="1"/>
  <c r="A2825" i="1"/>
  <c r="A2771" i="1"/>
  <c r="A2865" i="1"/>
  <c r="A2860" i="1"/>
  <c r="A2847" i="1"/>
  <c r="A2831" i="1"/>
  <c r="A2876" i="1"/>
  <c r="A2854" i="1"/>
  <c r="A2846" i="1"/>
  <c r="A2770" i="1"/>
  <c r="A2853" i="1"/>
  <c r="A2836" i="1"/>
  <c r="A2759" i="1"/>
  <c r="A2875" i="1"/>
  <c r="A2864" i="1"/>
  <c r="A2859" i="1"/>
  <c r="A2852" i="1"/>
  <c r="A2845" i="1"/>
  <c r="A2830" i="1"/>
  <c r="A2769" i="1"/>
  <c r="A2868" i="1"/>
  <c r="A2858" i="1"/>
  <c r="A2844" i="1"/>
  <c r="A2828" i="1"/>
  <c r="A2881" i="1"/>
  <c r="A2829" i="1"/>
  <c r="A2851" i="1"/>
  <c r="A2863" i="1"/>
  <c r="A2768" i="1"/>
  <c r="A2874" i="1"/>
  <c r="A2835" i="1"/>
  <c r="A2834" i="1"/>
  <c r="A2869" i="1"/>
  <c r="A2817" i="1"/>
  <c r="A2813" i="1"/>
  <c r="A2816" i="1"/>
  <c r="A2812" i="1"/>
  <c r="A2815" i="1"/>
  <c r="A2811" i="1"/>
  <c r="A2814" i="1"/>
  <c r="A2779" i="1"/>
  <c r="A2782" i="1"/>
  <c r="A2778" i="1"/>
  <c r="A2781" i="1"/>
  <c r="A2777" i="1"/>
  <c r="A2776" i="1"/>
  <c r="A2780" i="1"/>
  <c r="B3135" i="1"/>
  <c r="A2803" i="1"/>
  <c r="A2799" i="1"/>
  <c r="A2802" i="1"/>
  <c r="A2798" i="1"/>
  <c r="A2801" i="1"/>
  <c r="A2797" i="1"/>
  <c r="A2800" i="1"/>
  <c r="A2793" i="1"/>
  <c r="A2796" i="1"/>
  <c r="A2792" i="1"/>
  <c r="A2795" i="1"/>
  <c r="A2791" i="1"/>
  <c r="A2790" i="1"/>
  <c r="A2794" i="1"/>
  <c r="A2890" i="1"/>
  <c r="L2996" i="1"/>
  <c r="L3002" i="1"/>
  <c r="L2985" i="1"/>
  <c r="L2990" i="1"/>
  <c r="C2950" i="1"/>
  <c r="L2989" i="1"/>
  <c r="L2984" i="1"/>
  <c r="L3000" i="1"/>
  <c r="L2994" i="1"/>
  <c r="C2965" i="1"/>
  <c r="C2961" i="1"/>
  <c r="A2885" i="1"/>
  <c r="A2883" i="1"/>
  <c r="L2992" i="1"/>
  <c r="C2964" i="1"/>
  <c r="A2891" i="1"/>
  <c r="A2892" i="1"/>
  <c r="L2987" i="1"/>
  <c r="L2998" i="1"/>
  <c r="A2821" i="1"/>
  <c r="A2824" i="1"/>
  <c r="A2820" i="1"/>
  <c r="A2823" i="1"/>
  <c r="A2819" i="1"/>
  <c r="A2818" i="1"/>
  <c r="A2822" i="1"/>
  <c r="A2807" i="1"/>
  <c r="A2810" i="1"/>
  <c r="A2806" i="1"/>
  <c r="A2809" i="1"/>
  <c r="A2805" i="1"/>
  <c r="A2804" i="1"/>
  <c r="A2808" i="1"/>
  <c r="A2637" i="1"/>
  <c r="A2757" i="1"/>
  <c r="A2763" i="1"/>
  <c r="A2764" i="1"/>
  <c r="A2789" i="1"/>
  <c r="A2785" i="1"/>
  <c r="A2788" i="1"/>
  <c r="A2784" i="1"/>
  <c r="A2787" i="1"/>
  <c r="A2783" i="1"/>
  <c r="A2786" i="1"/>
  <c r="L3004" i="1" l="1"/>
  <c r="A2904" i="1"/>
  <c r="A2907" i="1"/>
  <c r="A2903" i="1"/>
  <c r="A2906" i="1"/>
  <c r="A2902" i="1"/>
  <c r="A2901" i="1"/>
  <c r="A2905" i="1"/>
  <c r="A2946" i="1"/>
  <c r="A2949" i="1"/>
  <c r="A2945" i="1"/>
  <c r="A2948" i="1"/>
  <c r="A2944" i="1"/>
  <c r="A2943" i="1"/>
  <c r="A2947" i="1"/>
  <c r="A2918" i="1"/>
  <c r="A2921" i="1"/>
  <c r="A2917" i="1"/>
  <c r="A2920" i="1"/>
  <c r="A2916" i="1"/>
  <c r="A2915" i="1"/>
  <c r="A2919" i="1"/>
  <c r="A2762" i="1"/>
  <c r="A2882" i="1"/>
  <c r="A2932" i="1"/>
  <c r="A2935" i="1"/>
  <c r="A2931" i="1"/>
  <c r="A2934" i="1"/>
  <c r="A2930" i="1"/>
  <c r="A2933" i="1"/>
  <c r="A2929" i="1"/>
  <c r="A2889" i="1"/>
  <c r="A2913" i="1"/>
  <c r="A2909" i="1"/>
  <c r="A2912" i="1"/>
  <c r="A2908" i="1"/>
  <c r="A2911" i="1"/>
  <c r="A2914" i="1"/>
  <c r="A2910" i="1"/>
  <c r="A2927" i="1"/>
  <c r="A2923" i="1"/>
  <c r="A2926" i="1"/>
  <c r="A2922" i="1"/>
  <c r="A2925" i="1"/>
  <c r="A2928" i="1"/>
  <c r="A2924" i="1"/>
  <c r="A2941" i="1"/>
  <c r="A2937" i="1"/>
  <c r="A2940" i="1"/>
  <c r="A2936" i="1"/>
  <c r="A2939" i="1"/>
  <c r="A2942" i="1"/>
  <c r="A2938" i="1"/>
  <c r="A2888" i="1"/>
  <c r="A3005" i="1"/>
  <c r="A2998" i="1"/>
  <c r="A2987" i="1"/>
  <c r="A2982" i="1"/>
  <c r="A2968" i="1"/>
  <c r="A2952" i="1"/>
  <c r="A2899" i="1"/>
  <c r="A3004" i="1"/>
  <c r="A2997" i="1"/>
  <c r="A2992" i="1"/>
  <c r="A2981" i="1"/>
  <c r="A2951" i="1"/>
  <c r="A2898" i="1"/>
  <c r="A3003" i="1"/>
  <c r="A2986" i="1"/>
  <c r="A2974" i="1"/>
  <c r="A2967" i="1"/>
  <c r="A2962" i="1"/>
  <c r="A2991" i="1"/>
  <c r="A2897" i="1"/>
  <c r="A2973" i="1"/>
  <c r="A2886" i="1"/>
  <c r="A3002" i="1"/>
  <c r="A2980" i="1"/>
  <c r="A2950" i="1"/>
  <c r="A2896" i="1"/>
  <c r="A2990" i="1"/>
  <c r="A2985" i="1"/>
  <c r="A2972" i="1"/>
  <c r="A2956" i="1"/>
  <c r="A3001" i="1"/>
  <c r="A2979" i="1"/>
  <c r="A2971" i="1"/>
  <c r="A2895" i="1"/>
  <c r="A2978" i="1"/>
  <c r="A2961" i="1"/>
  <c r="A2884" i="1"/>
  <c r="A3000" i="1"/>
  <c r="A2989" i="1"/>
  <c r="A2984" i="1"/>
  <c r="A2977" i="1"/>
  <c r="A2970" i="1"/>
  <c r="A2955" i="1"/>
  <c r="A2894" i="1"/>
  <c r="A2994" i="1"/>
  <c r="A2960" i="1"/>
  <c r="A2893" i="1"/>
  <c r="A2975" i="1"/>
  <c r="A2900" i="1"/>
  <c r="A2969" i="1"/>
  <c r="A2983" i="1"/>
  <c r="A2993" i="1"/>
  <c r="A2954" i="1"/>
  <c r="A3006" i="1"/>
  <c r="A2953" i="1"/>
  <c r="A2976" i="1"/>
  <c r="A2988" i="1"/>
  <c r="A2959" i="1"/>
  <c r="A2999" i="1"/>
  <c r="B3260" i="1"/>
  <c r="L3114" i="1"/>
  <c r="L3109" i="1"/>
  <c r="L3125" i="1"/>
  <c r="L3119" i="1"/>
  <c r="C3090" i="1"/>
  <c r="C3086" i="1"/>
  <c r="A3008" i="1"/>
  <c r="L3123" i="1"/>
  <c r="L3112" i="1"/>
  <c r="L3117" i="1"/>
  <c r="C3089" i="1"/>
  <c r="A3016" i="1"/>
  <c r="A3015" i="1"/>
  <c r="L3121" i="1"/>
  <c r="L3127" i="1"/>
  <c r="L3110" i="1"/>
  <c r="L3115" i="1"/>
  <c r="C3075" i="1"/>
  <c r="A3017" i="1"/>
  <c r="A3010" i="1"/>
  <c r="L3129" i="1" l="1"/>
  <c r="A3046" i="1"/>
  <c r="A3042" i="1"/>
  <c r="A3045" i="1"/>
  <c r="A3044" i="1"/>
  <c r="A3043" i="1"/>
  <c r="A3041" i="1"/>
  <c r="A3040" i="1"/>
  <c r="A3050" i="1"/>
  <c r="A3053" i="1"/>
  <c r="A3049" i="1"/>
  <c r="A3052" i="1"/>
  <c r="A3048" i="1"/>
  <c r="A3051" i="1"/>
  <c r="A3047" i="1"/>
  <c r="A3060" i="1"/>
  <c r="A3056" i="1"/>
  <c r="A3058" i="1"/>
  <c r="A3057" i="1"/>
  <c r="A3054" i="1"/>
  <c r="A3059" i="1"/>
  <c r="A3055" i="1"/>
  <c r="A3074" i="1"/>
  <c r="A3070" i="1"/>
  <c r="A3073" i="1"/>
  <c r="A3072" i="1"/>
  <c r="A3068" i="1"/>
  <c r="A3071" i="1"/>
  <c r="A3069" i="1"/>
  <c r="B3385" i="1"/>
  <c r="A3036" i="1"/>
  <c r="A3039" i="1"/>
  <c r="A3035" i="1"/>
  <c r="A3038" i="1"/>
  <c r="A3034" i="1"/>
  <c r="A3037" i="1"/>
  <c r="A3033" i="1"/>
  <c r="L3239" i="1"/>
  <c r="L3234" i="1"/>
  <c r="L3250" i="1"/>
  <c r="L3244" i="1"/>
  <c r="C3215" i="1"/>
  <c r="C3211" i="1"/>
  <c r="A3135" i="1"/>
  <c r="A3133" i="1"/>
  <c r="A3142" i="1"/>
  <c r="L3248" i="1"/>
  <c r="L3237" i="1"/>
  <c r="L3242" i="1"/>
  <c r="C3214" i="1"/>
  <c r="A3141" i="1"/>
  <c r="A3140" i="1"/>
  <c r="L3246" i="1"/>
  <c r="L3252" i="1"/>
  <c r="L3235" i="1"/>
  <c r="L3240" i="1"/>
  <c r="C3200" i="1"/>
  <c r="A3014" i="1"/>
  <c r="A3115" i="1"/>
  <c r="A3110" i="1"/>
  <c r="A3097" i="1"/>
  <c r="A3081" i="1"/>
  <c r="A3126" i="1"/>
  <c r="A3104" i="1"/>
  <c r="A3096" i="1"/>
  <c r="A3103" i="1"/>
  <c r="A3086" i="1"/>
  <c r="A3125" i="1"/>
  <c r="A3114" i="1"/>
  <c r="A3109" i="1"/>
  <c r="A3102" i="1"/>
  <c r="A3095" i="1"/>
  <c r="A3080" i="1"/>
  <c r="A3019" i="1"/>
  <c r="A3119" i="1"/>
  <c r="A3085" i="1"/>
  <c r="A3131" i="1"/>
  <c r="A3124" i="1"/>
  <c r="A3113" i="1"/>
  <c r="A3101" i="1"/>
  <c r="A3084" i="1"/>
  <c r="A3079" i="1"/>
  <c r="A3118" i="1"/>
  <c r="A3108" i="1"/>
  <c r="A3094" i="1"/>
  <c r="A3078" i="1"/>
  <c r="A3130" i="1"/>
  <c r="A3100" i="1"/>
  <c r="A3025" i="1"/>
  <c r="A3123" i="1"/>
  <c r="A3112" i="1"/>
  <c r="A3107" i="1"/>
  <c r="A3093" i="1"/>
  <c r="A3077" i="1"/>
  <c r="A3024" i="1"/>
  <c r="A3129" i="1"/>
  <c r="A3122" i="1"/>
  <c r="A3117" i="1"/>
  <c r="A3106" i="1"/>
  <c r="A3076" i="1"/>
  <c r="A3128" i="1"/>
  <c r="A3111" i="1"/>
  <c r="A3099" i="1"/>
  <c r="A3092" i="1"/>
  <c r="A3087" i="1"/>
  <c r="A3116" i="1"/>
  <c r="A3098" i="1"/>
  <c r="A3075" i="1"/>
  <c r="A3105" i="1"/>
  <c r="A3022" i="1"/>
  <c r="A3021" i="1"/>
  <c r="A3020" i="1"/>
  <c r="A3018" i="1"/>
  <c r="A3011" i="1"/>
  <c r="A3127" i="1"/>
  <c r="A3009" i="1"/>
  <c r="A3023" i="1"/>
  <c r="A3013" i="1"/>
  <c r="A3064" i="1"/>
  <c r="A3067" i="1"/>
  <c r="A3063" i="1"/>
  <c r="A3066" i="1"/>
  <c r="A3062" i="1"/>
  <c r="A3065" i="1"/>
  <c r="A3061" i="1"/>
  <c r="A2887" i="1"/>
  <c r="A3007" i="1"/>
  <c r="A3032" i="1"/>
  <c r="A3028" i="1"/>
  <c r="A3030" i="1"/>
  <c r="A3029" i="1"/>
  <c r="A3027" i="1"/>
  <c r="A3031" i="1"/>
  <c r="A3026" i="1"/>
  <c r="L3254" i="1" l="1"/>
  <c r="A3156" i="1"/>
  <c r="A3152" i="1"/>
  <c r="A3155" i="1"/>
  <c r="A3151" i="1"/>
  <c r="A3154" i="1"/>
  <c r="A3157" i="1"/>
  <c r="A3153" i="1"/>
  <c r="A3184" i="1"/>
  <c r="A3180" i="1"/>
  <c r="A3183" i="1"/>
  <c r="A3179" i="1"/>
  <c r="A3182" i="1"/>
  <c r="A3181" i="1"/>
  <c r="A3185" i="1"/>
  <c r="B3510" i="1"/>
  <c r="A3198" i="1"/>
  <c r="A3194" i="1"/>
  <c r="A3197" i="1"/>
  <c r="A3193" i="1"/>
  <c r="A3196" i="1"/>
  <c r="A3195" i="1"/>
  <c r="A3199" i="1"/>
  <c r="L3375" i="1"/>
  <c r="L3369" i="1"/>
  <c r="C3340" i="1"/>
  <c r="C3336" i="1"/>
  <c r="A3260" i="1"/>
  <c r="A3258" i="1"/>
  <c r="A3267" i="1"/>
  <c r="L3373" i="1"/>
  <c r="L3362" i="1"/>
  <c r="L3367" i="1"/>
  <c r="C3339" i="1"/>
  <c r="A3266" i="1"/>
  <c r="A3265" i="1"/>
  <c r="L3371" i="1"/>
  <c r="L3377" i="1"/>
  <c r="L3360" i="1"/>
  <c r="L3365" i="1"/>
  <c r="C3325" i="1"/>
  <c r="L3364" i="1"/>
  <c r="L3359" i="1"/>
  <c r="A3139" i="1"/>
  <c r="A3138" i="1"/>
  <c r="A3189" i="1"/>
  <c r="A3192" i="1"/>
  <c r="A3188" i="1"/>
  <c r="A3191" i="1"/>
  <c r="A3187" i="1"/>
  <c r="A3190" i="1"/>
  <c r="A3186" i="1"/>
  <c r="A3251" i="1"/>
  <c r="A3229" i="1"/>
  <c r="A3221" i="1"/>
  <c r="A3145" i="1"/>
  <c r="A3228" i="1"/>
  <c r="A3211" i="1"/>
  <c r="A3134" i="1"/>
  <c r="A3250" i="1"/>
  <c r="A3239" i="1"/>
  <c r="A3234" i="1"/>
  <c r="A3227" i="1"/>
  <c r="A3220" i="1"/>
  <c r="A3205" i="1"/>
  <c r="A3144" i="1"/>
  <c r="A3244" i="1"/>
  <c r="A3210" i="1"/>
  <c r="A3143" i="1"/>
  <c r="A3256" i="1"/>
  <c r="A3249" i="1"/>
  <c r="A3238" i="1"/>
  <c r="A3226" i="1"/>
  <c r="A3209" i="1"/>
  <c r="A3204" i="1"/>
  <c r="A3243" i="1"/>
  <c r="A3233" i="1"/>
  <c r="A3219" i="1"/>
  <c r="A3203" i="1"/>
  <c r="A3255" i="1"/>
  <c r="A3225" i="1"/>
  <c r="A3150" i="1"/>
  <c r="A3248" i="1"/>
  <c r="A3237" i="1"/>
  <c r="A3232" i="1"/>
  <c r="A3218" i="1"/>
  <c r="A3202" i="1"/>
  <c r="A3149" i="1"/>
  <c r="A3254" i="1"/>
  <c r="A3247" i="1"/>
  <c r="A3242" i="1"/>
  <c r="A3231" i="1"/>
  <c r="A3201" i="1"/>
  <c r="A3148" i="1"/>
  <c r="A3253" i="1"/>
  <c r="A3236" i="1"/>
  <c r="A3224" i="1"/>
  <c r="A3217" i="1"/>
  <c r="A3212" i="1"/>
  <c r="A3241" i="1"/>
  <c r="A3147" i="1"/>
  <c r="A3223" i="1"/>
  <c r="A3136" i="1"/>
  <c r="A3252" i="1"/>
  <c r="A3230" i="1"/>
  <c r="A3200" i="1"/>
  <c r="A3146" i="1"/>
  <c r="A3222" i="1"/>
  <c r="A3235" i="1"/>
  <c r="A3206" i="1"/>
  <c r="A3240" i="1"/>
  <c r="A3170" i="1"/>
  <c r="A3166" i="1"/>
  <c r="A3169" i="1"/>
  <c r="A3165" i="1"/>
  <c r="A3168" i="1"/>
  <c r="A3171" i="1"/>
  <c r="A3167" i="1"/>
  <c r="A3161" i="1"/>
  <c r="A3164" i="1"/>
  <c r="A3160" i="1"/>
  <c r="A3163" i="1"/>
  <c r="A3159" i="1"/>
  <c r="A3162" i="1"/>
  <c r="A3158" i="1"/>
  <c r="A3132" i="1"/>
  <c r="A3012" i="1"/>
  <c r="A3175" i="1"/>
  <c r="A3178" i="1"/>
  <c r="A3174" i="1"/>
  <c r="A3177" i="1"/>
  <c r="A3173" i="1"/>
  <c r="A3176" i="1"/>
  <c r="A3172" i="1"/>
  <c r="L3379" i="1" l="1"/>
  <c r="B3635" i="1"/>
  <c r="A3295" i="1"/>
  <c r="A3291" i="1"/>
  <c r="A3294" i="1"/>
  <c r="A3290" i="1"/>
  <c r="A3293" i="1"/>
  <c r="A3296" i="1"/>
  <c r="A3292" i="1"/>
  <c r="A3323" i="1"/>
  <c r="A3319" i="1"/>
  <c r="A3322" i="1"/>
  <c r="A3318" i="1"/>
  <c r="A3321" i="1"/>
  <c r="A3324" i="1"/>
  <c r="A3320" i="1"/>
  <c r="A3300" i="1"/>
  <c r="A3303" i="1"/>
  <c r="A3299" i="1"/>
  <c r="A3302" i="1"/>
  <c r="A3298" i="1"/>
  <c r="A3301" i="1"/>
  <c r="A3297" i="1"/>
  <c r="A3286" i="1"/>
  <c r="A3289" i="1"/>
  <c r="A3285" i="1"/>
  <c r="A3288" i="1"/>
  <c r="A3284" i="1"/>
  <c r="A3287" i="1"/>
  <c r="A3283" i="1"/>
  <c r="A3383" i="1"/>
  <c r="A3392" i="1"/>
  <c r="L3498" i="1"/>
  <c r="L3487" i="1"/>
  <c r="L3492" i="1"/>
  <c r="C3464" i="1"/>
  <c r="A3391" i="1"/>
  <c r="A3390" i="1"/>
  <c r="L3496" i="1"/>
  <c r="L3502" i="1"/>
  <c r="L3485" i="1"/>
  <c r="L3490" i="1"/>
  <c r="C3450" i="1"/>
  <c r="L3489" i="1"/>
  <c r="L3484" i="1"/>
  <c r="L3494" i="1"/>
  <c r="C3465" i="1"/>
  <c r="A3385" i="1"/>
  <c r="C3461" i="1"/>
  <c r="L3500" i="1"/>
  <c r="A3263" i="1"/>
  <c r="A3264" i="1"/>
  <c r="A3309" i="1"/>
  <c r="A3305" i="1"/>
  <c r="A3308" i="1"/>
  <c r="A3304" i="1"/>
  <c r="A3307" i="1"/>
  <c r="A3310" i="1"/>
  <c r="A3306" i="1"/>
  <c r="A3314" i="1"/>
  <c r="A3317" i="1"/>
  <c r="A3313" i="1"/>
  <c r="A3316" i="1"/>
  <c r="A3312" i="1"/>
  <c r="A3315" i="1"/>
  <c r="A3311" i="1"/>
  <c r="A3257" i="1"/>
  <c r="A3137" i="1"/>
  <c r="A3270" i="1"/>
  <c r="A3353" i="1"/>
  <c r="A3336" i="1"/>
  <c r="A3259" i="1"/>
  <c r="A3375" i="1"/>
  <c r="A3364" i="1"/>
  <c r="A3359" i="1"/>
  <c r="A3352" i="1"/>
  <c r="A3345" i="1"/>
  <c r="A3330" i="1"/>
  <c r="A3269" i="1"/>
  <c r="A3369" i="1"/>
  <c r="A3335" i="1"/>
  <c r="A3268" i="1"/>
  <c r="A3381" i="1"/>
  <c r="A3374" i="1"/>
  <c r="A3363" i="1"/>
  <c r="A3351" i="1"/>
  <c r="A3334" i="1"/>
  <c r="A3329" i="1"/>
  <c r="A3368" i="1"/>
  <c r="A3358" i="1"/>
  <c r="A3344" i="1"/>
  <c r="A3328" i="1"/>
  <c r="A3380" i="1"/>
  <c r="A3350" i="1"/>
  <c r="A3275" i="1"/>
  <c r="A3373" i="1"/>
  <c r="A3362" i="1"/>
  <c r="A3357" i="1"/>
  <c r="A3343" i="1"/>
  <c r="A3327" i="1"/>
  <c r="A3274" i="1"/>
  <c r="A3379" i="1"/>
  <c r="A3372" i="1"/>
  <c r="A3367" i="1"/>
  <c r="A3356" i="1"/>
  <c r="A3326" i="1"/>
  <c r="A3273" i="1"/>
  <c r="A3378" i="1"/>
  <c r="A3361" i="1"/>
  <c r="A3349" i="1"/>
  <c r="A3342" i="1"/>
  <c r="A3337" i="1"/>
  <c r="A3366" i="1"/>
  <c r="A3272" i="1"/>
  <c r="A3348" i="1"/>
  <c r="A3261" i="1"/>
  <c r="A3377" i="1"/>
  <c r="A3355" i="1"/>
  <c r="A3325" i="1"/>
  <c r="A3271" i="1"/>
  <c r="A3365" i="1"/>
  <c r="A3360" i="1"/>
  <c r="A3347" i="1"/>
  <c r="A3331" i="1"/>
  <c r="A3354" i="1"/>
  <c r="A3376" i="1"/>
  <c r="A3346" i="1"/>
  <c r="A3281" i="1"/>
  <c r="A3277" i="1"/>
  <c r="A3280" i="1"/>
  <c r="A3276" i="1"/>
  <c r="A3279" i="1"/>
  <c r="A3282" i="1"/>
  <c r="A3278" i="1"/>
  <c r="L3504" i="1" l="1"/>
  <c r="A3382" i="1"/>
  <c r="A3262" i="1"/>
  <c r="A3420" i="1"/>
  <c r="A3416" i="1"/>
  <c r="A3419" i="1"/>
  <c r="A3415" i="1"/>
  <c r="A3418" i="1"/>
  <c r="A3421" i="1"/>
  <c r="A3417" i="1"/>
  <c r="A3425" i="1"/>
  <c r="A3428" i="1"/>
  <c r="A3424" i="1"/>
  <c r="A3427" i="1"/>
  <c r="A3423" i="1"/>
  <c r="A3426" i="1"/>
  <c r="A3422" i="1"/>
  <c r="A3448" i="1"/>
  <c r="A3444" i="1"/>
  <c r="A3447" i="1"/>
  <c r="A3443" i="1"/>
  <c r="A3446" i="1"/>
  <c r="A3449" i="1"/>
  <c r="A3445" i="1"/>
  <c r="A3439" i="1"/>
  <c r="A3442" i="1"/>
  <c r="A3438" i="1"/>
  <c r="A3441" i="1"/>
  <c r="A3437" i="1"/>
  <c r="A3440" i="1"/>
  <c r="A3436" i="1"/>
  <c r="A3406" i="1"/>
  <c r="A3402" i="1"/>
  <c r="A3405" i="1"/>
  <c r="A3401" i="1"/>
  <c r="A3404" i="1"/>
  <c r="A3407" i="1"/>
  <c r="A3403" i="1"/>
  <c r="A3388" i="1"/>
  <c r="A3411" i="1"/>
  <c r="A3414" i="1"/>
  <c r="A3410" i="1"/>
  <c r="A3413" i="1"/>
  <c r="A3409" i="1"/>
  <c r="A3412" i="1"/>
  <c r="A3408" i="1"/>
  <c r="A3478" i="1"/>
  <c r="A3461" i="1"/>
  <c r="A3384" i="1"/>
  <c r="A3500" i="1"/>
  <c r="A3489" i="1"/>
  <c r="A3484" i="1"/>
  <c r="A3477" i="1"/>
  <c r="A3470" i="1"/>
  <c r="A3455" i="1"/>
  <c r="A3394" i="1"/>
  <c r="A3494" i="1"/>
  <c r="A3460" i="1"/>
  <c r="A3393" i="1"/>
  <c r="A3506" i="1"/>
  <c r="A3499" i="1"/>
  <c r="A3488" i="1"/>
  <c r="A3476" i="1"/>
  <c r="A3459" i="1"/>
  <c r="A3454" i="1"/>
  <c r="A3493" i="1"/>
  <c r="A3483" i="1"/>
  <c r="A3469" i="1"/>
  <c r="A3453" i="1"/>
  <c r="A3505" i="1"/>
  <c r="A3475" i="1"/>
  <c r="A3400" i="1"/>
  <c r="A3498" i="1"/>
  <c r="A3487" i="1"/>
  <c r="A3482" i="1"/>
  <c r="A3468" i="1"/>
  <c r="A3452" i="1"/>
  <c r="A3399" i="1"/>
  <c r="A3504" i="1"/>
  <c r="A3497" i="1"/>
  <c r="A3492" i="1"/>
  <c r="A3481" i="1"/>
  <c r="A3451" i="1"/>
  <c r="A3398" i="1"/>
  <c r="A3503" i="1"/>
  <c r="A3486" i="1"/>
  <c r="A3474" i="1"/>
  <c r="A3467" i="1"/>
  <c r="A3462" i="1"/>
  <c r="A3491" i="1"/>
  <c r="A3397" i="1"/>
  <c r="A3473" i="1"/>
  <c r="A3386" i="1"/>
  <c r="A3502" i="1"/>
  <c r="A3480" i="1"/>
  <c r="A3450" i="1"/>
  <c r="A3396" i="1"/>
  <c r="A3490" i="1"/>
  <c r="A3485" i="1"/>
  <c r="A3472" i="1"/>
  <c r="A3456" i="1"/>
  <c r="A3501" i="1"/>
  <c r="A3479" i="1"/>
  <c r="A3471" i="1"/>
  <c r="A3395" i="1"/>
  <c r="A3434" i="1"/>
  <c r="A3430" i="1"/>
  <c r="A3433" i="1"/>
  <c r="A3429" i="1"/>
  <c r="A3432" i="1"/>
  <c r="A3435" i="1"/>
  <c r="A3431" i="1"/>
  <c r="A3389" i="1"/>
  <c r="B3760" i="1"/>
  <c r="A3508" i="1"/>
  <c r="A3517" i="1"/>
  <c r="L3623" i="1"/>
  <c r="L3612" i="1"/>
  <c r="L3617" i="1"/>
  <c r="C3589" i="1"/>
  <c r="A3516" i="1"/>
  <c r="A3515" i="1"/>
  <c r="L3621" i="1"/>
  <c r="L3627" i="1"/>
  <c r="L3610" i="1"/>
  <c r="L3615" i="1"/>
  <c r="C3575" i="1"/>
  <c r="L3614" i="1"/>
  <c r="L3609" i="1"/>
  <c r="L3625" i="1"/>
  <c r="L3619" i="1"/>
  <c r="C3590" i="1"/>
  <c r="C3586" i="1"/>
  <c r="A3510" i="1"/>
  <c r="L3629" i="1" l="1"/>
  <c r="A3572" i="1"/>
  <c r="A3568" i="1"/>
  <c r="A3571" i="1"/>
  <c r="A3574" i="1"/>
  <c r="A3570" i="1"/>
  <c r="A3569" i="1"/>
  <c r="A3573" i="1"/>
  <c r="A3564" i="1"/>
  <c r="A3567" i="1"/>
  <c r="A3563" i="1"/>
  <c r="A3566" i="1"/>
  <c r="A3562" i="1"/>
  <c r="A3565" i="1"/>
  <c r="A3561" i="1"/>
  <c r="A3513" i="1"/>
  <c r="B3885" i="1"/>
  <c r="A3642" i="1"/>
  <c r="L3748" i="1"/>
  <c r="L3737" i="1"/>
  <c r="L3742" i="1"/>
  <c r="C3714" i="1"/>
  <c r="A3641" i="1"/>
  <c r="A3640" i="1"/>
  <c r="L3746" i="1"/>
  <c r="L3752" i="1"/>
  <c r="L3735" i="1"/>
  <c r="L3740" i="1"/>
  <c r="C3700" i="1"/>
  <c r="L3739" i="1"/>
  <c r="L3734" i="1"/>
  <c r="L3750" i="1"/>
  <c r="L3744" i="1"/>
  <c r="C3715" i="1"/>
  <c r="C3711" i="1"/>
  <c r="A3635" i="1"/>
  <c r="A3633" i="1"/>
  <c r="A3507" i="1"/>
  <c r="A3387" i="1"/>
  <c r="A3536" i="1"/>
  <c r="A3539" i="1"/>
  <c r="A3535" i="1"/>
  <c r="A3538" i="1"/>
  <c r="A3534" i="1"/>
  <c r="A3537" i="1"/>
  <c r="A3533" i="1"/>
  <c r="A3625" i="1"/>
  <c r="A3614" i="1"/>
  <c r="A3609" i="1"/>
  <c r="A3602" i="1"/>
  <c r="A3595" i="1"/>
  <c r="A3580" i="1"/>
  <c r="A3519" i="1"/>
  <c r="A3619" i="1"/>
  <c r="A3585" i="1"/>
  <c r="A3518" i="1"/>
  <c r="A3631" i="1"/>
  <c r="A3624" i="1"/>
  <c r="A3613" i="1"/>
  <c r="A3601" i="1"/>
  <c r="A3584" i="1"/>
  <c r="A3579" i="1"/>
  <c r="A3618" i="1"/>
  <c r="A3608" i="1"/>
  <c r="A3594" i="1"/>
  <c r="A3578" i="1"/>
  <c r="A3630" i="1"/>
  <c r="A3600" i="1"/>
  <c r="A3525" i="1"/>
  <c r="A3623" i="1"/>
  <c r="A3612" i="1"/>
  <c r="A3607" i="1"/>
  <c r="A3593" i="1"/>
  <c r="A3577" i="1"/>
  <c r="A3524" i="1"/>
  <c r="A3629" i="1"/>
  <c r="A3622" i="1"/>
  <c r="A3617" i="1"/>
  <c r="A3606" i="1"/>
  <c r="A3576" i="1"/>
  <c r="A3523" i="1"/>
  <c r="A3628" i="1"/>
  <c r="A3611" i="1"/>
  <c r="A3599" i="1"/>
  <c r="A3592" i="1"/>
  <c r="A3587" i="1"/>
  <c r="A3616" i="1"/>
  <c r="A3522" i="1"/>
  <c r="A3598" i="1"/>
  <c r="A3511" i="1"/>
  <c r="A3627" i="1"/>
  <c r="A3605" i="1"/>
  <c r="A3575" i="1"/>
  <c r="A3521" i="1"/>
  <c r="A3615" i="1"/>
  <c r="A3610" i="1"/>
  <c r="A3597" i="1"/>
  <c r="A3581" i="1"/>
  <c r="A3626" i="1"/>
  <c r="A3604" i="1"/>
  <c r="A3596" i="1"/>
  <c r="A3520" i="1"/>
  <c r="A3586" i="1"/>
  <c r="A3509" i="1"/>
  <c r="A3603" i="1"/>
  <c r="A3514" i="1"/>
  <c r="A3550" i="1"/>
  <c r="A3553" i="1"/>
  <c r="A3549" i="1"/>
  <c r="A3552" i="1"/>
  <c r="A3548" i="1"/>
  <c r="A3551" i="1"/>
  <c r="A3547" i="1"/>
  <c r="A3530" i="1"/>
  <c r="A3526" i="1"/>
  <c r="A3529" i="1"/>
  <c r="A3532" i="1"/>
  <c r="A3528" i="1"/>
  <c r="A3531" i="1"/>
  <c r="A3527" i="1"/>
  <c r="A3544" i="1"/>
  <c r="A3540" i="1"/>
  <c r="A3543" i="1"/>
  <c r="A3546" i="1"/>
  <c r="A3542" i="1"/>
  <c r="A3545" i="1"/>
  <c r="A3541" i="1"/>
  <c r="A3558" i="1"/>
  <c r="A3554" i="1"/>
  <c r="A3557" i="1"/>
  <c r="A3560" i="1"/>
  <c r="A3556" i="1"/>
  <c r="A3559" i="1"/>
  <c r="A3555" i="1"/>
  <c r="L3754" i="1" l="1"/>
  <c r="A3639" i="1"/>
  <c r="A3683" i="1"/>
  <c r="A3679" i="1"/>
  <c r="A3682" i="1"/>
  <c r="A3685" i="1"/>
  <c r="A3681" i="1"/>
  <c r="A3684" i="1"/>
  <c r="A3680" i="1"/>
  <c r="A3638" i="1"/>
  <c r="A3661" i="1"/>
  <c r="A3664" i="1"/>
  <c r="A3660" i="1"/>
  <c r="A3663" i="1"/>
  <c r="A3659" i="1"/>
  <c r="A3662" i="1"/>
  <c r="A3658" i="1"/>
  <c r="A3697" i="1"/>
  <c r="A3693" i="1"/>
  <c r="A3696" i="1"/>
  <c r="A3699" i="1"/>
  <c r="A3695" i="1"/>
  <c r="A3698" i="1"/>
  <c r="A3694" i="1"/>
  <c r="A3689" i="1"/>
  <c r="A3692" i="1"/>
  <c r="A3688" i="1"/>
  <c r="A3691" i="1"/>
  <c r="A3687" i="1"/>
  <c r="A3690" i="1"/>
  <c r="A3686" i="1"/>
  <c r="A3744" i="1"/>
  <c r="A3710" i="1"/>
  <c r="A3643" i="1"/>
  <c r="A3756" i="1"/>
  <c r="A3749" i="1"/>
  <c r="A3738" i="1"/>
  <c r="A3726" i="1"/>
  <c r="A3709" i="1"/>
  <c r="A3704" i="1"/>
  <c r="A3743" i="1"/>
  <c r="A3733" i="1"/>
  <c r="A3719" i="1"/>
  <c r="A3703" i="1"/>
  <c r="A3755" i="1"/>
  <c r="A3725" i="1"/>
  <c r="A3650" i="1"/>
  <c r="A3748" i="1"/>
  <c r="A3737" i="1"/>
  <c r="A3732" i="1"/>
  <c r="A3718" i="1"/>
  <c r="A3702" i="1"/>
  <c r="A3649" i="1"/>
  <c r="A3754" i="1"/>
  <c r="A3747" i="1"/>
  <c r="A3742" i="1"/>
  <c r="A3731" i="1"/>
  <c r="A3701" i="1"/>
  <c r="A3648" i="1"/>
  <c r="A3753" i="1"/>
  <c r="A3736" i="1"/>
  <c r="A3724" i="1"/>
  <c r="A3717" i="1"/>
  <c r="A3712" i="1"/>
  <c r="A3741" i="1"/>
  <c r="A3647" i="1"/>
  <c r="A3723" i="1"/>
  <c r="A3636" i="1"/>
  <c r="A3752" i="1"/>
  <c r="A3730" i="1"/>
  <c r="A3700" i="1"/>
  <c r="A3646" i="1"/>
  <c r="A3740" i="1"/>
  <c r="A3735" i="1"/>
  <c r="A3722" i="1"/>
  <c r="A3706" i="1"/>
  <c r="A3751" i="1"/>
  <c r="A3729" i="1"/>
  <c r="A3721" i="1"/>
  <c r="A3645" i="1"/>
  <c r="A3728" i="1"/>
  <c r="A3711" i="1"/>
  <c r="A3634" i="1"/>
  <c r="A3720" i="1"/>
  <c r="A3734" i="1"/>
  <c r="A3705" i="1"/>
  <c r="A3727" i="1"/>
  <c r="A3739" i="1"/>
  <c r="A3644" i="1"/>
  <c r="A3750" i="1"/>
  <c r="B4010" i="1"/>
  <c r="A3675" i="1"/>
  <c r="A3678" i="1"/>
  <c r="A3674" i="1"/>
  <c r="A3677" i="1"/>
  <c r="A3673" i="1"/>
  <c r="A3676" i="1"/>
  <c r="A3672" i="1"/>
  <c r="A3767" i="1"/>
  <c r="L3873" i="1"/>
  <c r="L3862" i="1"/>
  <c r="L3867" i="1"/>
  <c r="C3839" i="1"/>
  <c r="A3766" i="1"/>
  <c r="A3765" i="1"/>
  <c r="L3871" i="1"/>
  <c r="L3877" i="1"/>
  <c r="L3860" i="1"/>
  <c r="L3865" i="1"/>
  <c r="C3825" i="1"/>
  <c r="L3864" i="1"/>
  <c r="L3859" i="1"/>
  <c r="L3875" i="1"/>
  <c r="L3869" i="1"/>
  <c r="C3840" i="1"/>
  <c r="C3836" i="1"/>
  <c r="A3760" i="1"/>
  <c r="A3758" i="1"/>
  <c r="A3669" i="1"/>
  <c r="A3665" i="1"/>
  <c r="A3668" i="1"/>
  <c r="A3671" i="1"/>
  <c r="A3667" i="1"/>
  <c r="A3670" i="1"/>
  <c r="A3666" i="1"/>
  <c r="A3632" i="1"/>
  <c r="A3512" i="1"/>
  <c r="A3655" i="1"/>
  <c r="A3651" i="1"/>
  <c r="A3654" i="1"/>
  <c r="A3657" i="1"/>
  <c r="A3653" i="1"/>
  <c r="A3656" i="1"/>
  <c r="A3652" i="1"/>
  <c r="L3879" i="1" l="1"/>
  <c r="A3764" i="1"/>
  <c r="A3637" i="1"/>
  <c r="A3757" i="1"/>
  <c r="B4135" i="1"/>
  <c r="A3780" i="1"/>
  <c r="A3776" i="1"/>
  <c r="A3779" i="1"/>
  <c r="A3782" i="1"/>
  <c r="A3778" i="1"/>
  <c r="A3781" i="1"/>
  <c r="A3777" i="1"/>
  <c r="A3822" i="1"/>
  <c r="A3818" i="1"/>
  <c r="A3821" i="1"/>
  <c r="A3824" i="1"/>
  <c r="A3820" i="1"/>
  <c r="A3823" i="1"/>
  <c r="A3819" i="1"/>
  <c r="A3803" i="1"/>
  <c r="A3799" i="1"/>
  <c r="A3802" i="1"/>
  <c r="A3798" i="1"/>
  <c r="A3801" i="1"/>
  <c r="A3797" i="1"/>
  <c r="A3800" i="1"/>
  <c r="A3808" i="1"/>
  <c r="A3804" i="1"/>
  <c r="A3807" i="1"/>
  <c r="A3810" i="1"/>
  <c r="A3806" i="1"/>
  <c r="A3809" i="1"/>
  <c r="A3805" i="1"/>
  <c r="A3794" i="1"/>
  <c r="A3790" i="1"/>
  <c r="A3793" i="1"/>
  <c r="A3796" i="1"/>
  <c r="A3792" i="1"/>
  <c r="A3795" i="1"/>
  <c r="A3791" i="1"/>
  <c r="A3763" i="1"/>
  <c r="A3817" i="1"/>
  <c r="A3813" i="1"/>
  <c r="A3816" i="1"/>
  <c r="A3812" i="1"/>
  <c r="A3815" i="1"/>
  <c r="A3811" i="1"/>
  <c r="A3814" i="1"/>
  <c r="L3998" i="1"/>
  <c r="L3987" i="1"/>
  <c r="L3992" i="1"/>
  <c r="C3964" i="1"/>
  <c r="A3891" i="1"/>
  <c r="A3890" i="1"/>
  <c r="L3996" i="1"/>
  <c r="L4002" i="1"/>
  <c r="L3985" i="1"/>
  <c r="L3990" i="1"/>
  <c r="C3950" i="1"/>
  <c r="L3989" i="1"/>
  <c r="L3984" i="1"/>
  <c r="L4000" i="1"/>
  <c r="L3994" i="1"/>
  <c r="C3965" i="1"/>
  <c r="C3961" i="1"/>
  <c r="A3885" i="1"/>
  <c r="A3883" i="1"/>
  <c r="A3892" i="1"/>
  <c r="A3881" i="1"/>
  <c r="A3874" i="1"/>
  <c r="A3863" i="1"/>
  <c r="A3851" i="1"/>
  <c r="A3834" i="1"/>
  <c r="A3829" i="1"/>
  <c r="A3868" i="1"/>
  <c r="A3858" i="1"/>
  <c r="A3844" i="1"/>
  <c r="A3828" i="1"/>
  <c r="A3880" i="1"/>
  <c r="A3850" i="1"/>
  <c r="A3775" i="1"/>
  <c r="A3873" i="1"/>
  <c r="A3862" i="1"/>
  <c r="A3857" i="1"/>
  <c r="A3843" i="1"/>
  <c r="A3827" i="1"/>
  <c r="A3774" i="1"/>
  <c r="A3879" i="1"/>
  <c r="A3872" i="1"/>
  <c r="A3867" i="1"/>
  <c r="A3856" i="1"/>
  <c r="A3826" i="1"/>
  <c r="A3773" i="1"/>
  <c r="A3878" i="1"/>
  <c r="A3861" i="1"/>
  <c r="A3849" i="1"/>
  <c r="A3842" i="1"/>
  <c r="A3837" i="1"/>
  <c r="A3866" i="1"/>
  <c r="A3772" i="1"/>
  <c r="A3848" i="1"/>
  <c r="A3761" i="1"/>
  <c r="A3877" i="1"/>
  <c r="A3855" i="1"/>
  <c r="A3825" i="1"/>
  <c r="A3771" i="1"/>
  <c r="A3865" i="1"/>
  <c r="A3860" i="1"/>
  <c r="A3847" i="1"/>
  <c r="A3831" i="1"/>
  <c r="A3876" i="1"/>
  <c r="A3854" i="1"/>
  <c r="A3846" i="1"/>
  <c r="A3770" i="1"/>
  <c r="A3853" i="1"/>
  <c r="A3836" i="1"/>
  <c r="A3759" i="1"/>
  <c r="A3875" i="1"/>
  <c r="A3864" i="1"/>
  <c r="A3859" i="1"/>
  <c r="A3852" i="1"/>
  <c r="A3845" i="1"/>
  <c r="A3830" i="1"/>
  <c r="A3769" i="1"/>
  <c r="A3869" i="1"/>
  <c r="A3768" i="1"/>
  <c r="A3835" i="1"/>
  <c r="A3789" i="1"/>
  <c r="A3785" i="1"/>
  <c r="A3788" i="1"/>
  <c r="A3784" i="1"/>
  <c r="A3787" i="1"/>
  <c r="A3783" i="1"/>
  <c r="A3786" i="1"/>
  <c r="L4004" i="1" l="1"/>
  <c r="A3942" i="1"/>
  <c r="A3938" i="1"/>
  <c r="A3941" i="1"/>
  <c r="A3937" i="1"/>
  <c r="A3940" i="1"/>
  <c r="A3936" i="1"/>
  <c r="A3939" i="1"/>
  <c r="A3993" i="1"/>
  <c r="A3983" i="1"/>
  <c r="A3969" i="1"/>
  <c r="A3953" i="1"/>
  <c r="A4005" i="1"/>
  <c r="A3975" i="1"/>
  <c r="A3900" i="1"/>
  <c r="A3998" i="1"/>
  <c r="A3987" i="1"/>
  <c r="A3982" i="1"/>
  <c r="A3968" i="1"/>
  <c r="A3952" i="1"/>
  <c r="A3899" i="1"/>
  <c r="A4004" i="1"/>
  <c r="A3997" i="1"/>
  <c r="A3992" i="1"/>
  <c r="A3981" i="1"/>
  <c r="A3951" i="1"/>
  <c r="A3898" i="1"/>
  <c r="A4003" i="1"/>
  <c r="A3986" i="1"/>
  <c r="A3974" i="1"/>
  <c r="A3967" i="1"/>
  <c r="A3962" i="1"/>
  <c r="A3991" i="1"/>
  <c r="A3897" i="1"/>
  <c r="A3973" i="1"/>
  <c r="A3886" i="1"/>
  <c r="A4002" i="1"/>
  <c r="A3980" i="1"/>
  <c r="A3950" i="1"/>
  <c r="A3896" i="1"/>
  <c r="A3990" i="1"/>
  <c r="A3985" i="1"/>
  <c r="A3972" i="1"/>
  <c r="A3956" i="1"/>
  <c r="A4001" i="1"/>
  <c r="A3979" i="1"/>
  <c r="A3971" i="1"/>
  <c r="A3895" i="1"/>
  <c r="A3978" i="1"/>
  <c r="A3961" i="1"/>
  <c r="A3884" i="1"/>
  <c r="A4000" i="1"/>
  <c r="A3989" i="1"/>
  <c r="A3984" i="1"/>
  <c r="A3977" i="1"/>
  <c r="A3970" i="1"/>
  <c r="A3955" i="1"/>
  <c r="A3894" i="1"/>
  <c r="A3994" i="1"/>
  <c r="A3960" i="1"/>
  <c r="A3893" i="1"/>
  <c r="A3999" i="1"/>
  <c r="A3954" i="1"/>
  <c r="A3976" i="1"/>
  <c r="A4006" i="1"/>
  <c r="A3959" i="1"/>
  <c r="A3988" i="1"/>
  <c r="A3901" i="1"/>
  <c r="A3904" i="1"/>
  <c r="A3907" i="1"/>
  <c r="A3903" i="1"/>
  <c r="A3906" i="1"/>
  <c r="A3902" i="1"/>
  <c r="A3905" i="1"/>
  <c r="B4260" i="1"/>
  <c r="A3915" i="1"/>
  <c r="A3918" i="1"/>
  <c r="A3921" i="1"/>
  <c r="A3917" i="1"/>
  <c r="A3920" i="1"/>
  <c r="A3916" i="1"/>
  <c r="A3919" i="1"/>
  <c r="L4121" i="1"/>
  <c r="L4127" i="1"/>
  <c r="L4115" i="1"/>
  <c r="L4125" i="1"/>
  <c r="L4119" i="1"/>
  <c r="L4123" i="1"/>
  <c r="C4089" i="1"/>
  <c r="A4016" i="1"/>
  <c r="A4015" i="1"/>
  <c r="L4112" i="1"/>
  <c r="C4075" i="1"/>
  <c r="L4110" i="1"/>
  <c r="L4117" i="1"/>
  <c r="C4090" i="1"/>
  <c r="C4086" i="1"/>
  <c r="A4010" i="1"/>
  <c r="L4109" i="1"/>
  <c r="A4008" i="1"/>
  <c r="L4114" i="1"/>
  <c r="A4017" i="1"/>
  <c r="A3929" i="1"/>
  <c r="A3932" i="1"/>
  <c r="A3935" i="1"/>
  <c r="A3931" i="1"/>
  <c r="A3934" i="1"/>
  <c r="A3930" i="1"/>
  <c r="A3933" i="1"/>
  <c r="A3943" i="1"/>
  <c r="A3946" i="1"/>
  <c r="A3949" i="1"/>
  <c r="A3945" i="1"/>
  <c r="A3948" i="1"/>
  <c r="A3944" i="1"/>
  <c r="A3947" i="1"/>
  <c r="A3889" i="1"/>
  <c r="A3914" i="1"/>
  <c r="A3910" i="1"/>
  <c r="A3913" i="1"/>
  <c r="A3909" i="1"/>
  <c r="A3912" i="1"/>
  <c r="A3908" i="1"/>
  <c r="A3911" i="1"/>
  <c r="A3762" i="1"/>
  <c r="A3882" i="1"/>
  <c r="A3888" i="1"/>
  <c r="A3928" i="1"/>
  <c r="A3924" i="1"/>
  <c r="A3927" i="1"/>
  <c r="A3923" i="1"/>
  <c r="A3926" i="1"/>
  <c r="A3922" i="1"/>
  <c r="A3925" i="1"/>
  <c r="L4129" i="1" l="1"/>
  <c r="A4053" i="1"/>
  <c r="A4049" i="1"/>
  <c r="A4052" i="1"/>
  <c r="A4048" i="1"/>
  <c r="A4051" i="1"/>
  <c r="A4047" i="1"/>
  <c r="A4050" i="1"/>
  <c r="A4067" i="1"/>
  <c r="A4063" i="1"/>
  <c r="A4066" i="1"/>
  <c r="A4062" i="1"/>
  <c r="A4065" i="1"/>
  <c r="A4061" i="1"/>
  <c r="A4064" i="1"/>
  <c r="A4039" i="1"/>
  <c r="A4035" i="1"/>
  <c r="A4038" i="1"/>
  <c r="A4034" i="1"/>
  <c r="A4037" i="1"/>
  <c r="A4033" i="1"/>
  <c r="A4036" i="1"/>
  <c r="A4013" i="1"/>
  <c r="A4043" i="1"/>
  <c r="A4046" i="1"/>
  <c r="A4042" i="1"/>
  <c r="A4045" i="1"/>
  <c r="A4041" i="1"/>
  <c r="A4044" i="1"/>
  <c r="A4040" i="1"/>
  <c r="A4112" i="1"/>
  <c r="A4107" i="1"/>
  <c r="A4129" i="1"/>
  <c r="A4122" i="1"/>
  <c r="A4117" i="1"/>
  <c r="A4128" i="1"/>
  <c r="A4127" i="1"/>
  <c r="A4115" i="1"/>
  <c r="A4110" i="1"/>
  <c r="A4126" i="1"/>
  <c r="A4119" i="1"/>
  <c r="A4123" i="1"/>
  <c r="A4108" i="1"/>
  <c r="A4100" i="1"/>
  <c r="A4025" i="1"/>
  <c r="A4114" i="1"/>
  <c r="A4113" i="1"/>
  <c r="A4093" i="1"/>
  <c r="A4077" i="1"/>
  <c r="A4024" i="1"/>
  <c r="A4106" i="1"/>
  <c r="A4076" i="1"/>
  <c r="A4023" i="1"/>
  <c r="A4099" i="1"/>
  <c r="A4092" i="1"/>
  <c r="A4087" i="1"/>
  <c r="A4022" i="1"/>
  <c r="A4131" i="1"/>
  <c r="A4098" i="1"/>
  <c r="A4011" i="1"/>
  <c r="A4111" i="1"/>
  <c r="A4105" i="1"/>
  <c r="A4075" i="1"/>
  <c r="A4021" i="1"/>
  <c r="A4130" i="1"/>
  <c r="A4118" i="1"/>
  <c r="A4097" i="1"/>
  <c r="A4081" i="1"/>
  <c r="A4104" i="1"/>
  <c r="A4096" i="1"/>
  <c r="A4020" i="1"/>
  <c r="A4103" i="1"/>
  <c r="A4086" i="1"/>
  <c r="A4009" i="1"/>
  <c r="A4116" i="1"/>
  <c r="A4102" i="1"/>
  <c r="A4095" i="1"/>
  <c r="A4080" i="1"/>
  <c r="A4019" i="1"/>
  <c r="A4125" i="1"/>
  <c r="A4085" i="1"/>
  <c r="A4018" i="1"/>
  <c r="A4109" i="1"/>
  <c r="A4101" i="1"/>
  <c r="A4084" i="1"/>
  <c r="A4079" i="1"/>
  <c r="A4094" i="1"/>
  <c r="A4078" i="1"/>
  <c r="A4124" i="1"/>
  <c r="L4246" i="1"/>
  <c r="L4252" i="1"/>
  <c r="L4235" i="1"/>
  <c r="L4240" i="1"/>
  <c r="C4200" i="1"/>
  <c r="L4239" i="1"/>
  <c r="L4234" i="1"/>
  <c r="L4250" i="1"/>
  <c r="L4244" i="1"/>
  <c r="C4215" i="1"/>
  <c r="C4211" i="1"/>
  <c r="A4135" i="1"/>
  <c r="A4133" i="1"/>
  <c r="A4142" i="1"/>
  <c r="A4140" i="1"/>
  <c r="C4214" i="1"/>
  <c r="L4237" i="1"/>
  <c r="L4248" i="1"/>
  <c r="L4242" i="1"/>
  <c r="A4141" i="1"/>
  <c r="A4029" i="1"/>
  <c r="A4032" i="1"/>
  <c r="A4028" i="1"/>
  <c r="A4031" i="1"/>
  <c r="A4027" i="1"/>
  <c r="A4030" i="1"/>
  <c r="A4026" i="1"/>
  <c r="B4385" i="1"/>
  <c r="A3887" i="1"/>
  <c r="A4007" i="1"/>
  <c r="A4057" i="1"/>
  <c r="A4060" i="1"/>
  <c r="A4056" i="1"/>
  <c r="A4059" i="1"/>
  <c r="A4055" i="1"/>
  <c r="A4058" i="1"/>
  <c r="A4054" i="1"/>
  <c r="A4071" i="1"/>
  <c r="A4074" i="1"/>
  <c r="A4070" i="1"/>
  <c r="A4073" i="1"/>
  <c r="A4069" i="1"/>
  <c r="A4072" i="1"/>
  <c r="A4068" i="1"/>
  <c r="A4014" i="1"/>
  <c r="L4254" i="1" l="1"/>
  <c r="A4154" i="1"/>
  <c r="A4157" i="1"/>
  <c r="A4153" i="1"/>
  <c r="A4156" i="1"/>
  <c r="A4152" i="1"/>
  <c r="A4155" i="1"/>
  <c r="A4151" i="1"/>
  <c r="A4168" i="1"/>
  <c r="A4171" i="1"/>
  <c r="A4167" i="1"/>
  <c r="A4170" i="1"/>
  <c r="A4166" i="1"/>
  <c r="A4169" i="1"/>
  <c r="A4165" i="1"/>
  <c r="A4182" i="1"/>
  <c r="A4185" i="1"/>
  <c r="A4181" i="1"/>
  <c r="A4184" i="1"/>
  <c r="A4180" i="1"/>
  <c r="A4183" i="1"/>
  <c r="A4179" i="1"/>
  <c r="B4510" i="1"/>
  <c r="A4196" i="1"/>
  <c r="A4199" i="1"/>
  <c r="A4195" i="1"/>
  <c r="A4198" i="1"/>
  <c r="A4194" i="1"/>
  <c r="A4197" i="1"/>
  <c r="A4193" i="1"/>
  <c r="A4139" i="1"/>
  <c r="A4012" i="1"/>
  <c r="A4132" i="1"/>
  <c r="A4163" i="1"/>
  <c r="A4159" i="1"/>
  <c r="A4162" i="1"/>
  <c r="A4158" i="1"/>
  <c r="A4161" i="1"/>
  <c r="A4160" i="1"/>
  <c r="A4164" i="1"/>
  <c r="A4177" i="1"/>
  <c r="A4173" i="1"/>
  <c r="A4176" i="1"/>
  <c r="A4172" i="1"/>
  <c r="A4178" i="1"/>
  <c r="A4175" i="1"/>
  <c r="A4174" i="1"/>
  <c r="A4191" i="1"/>
  <c r="A4187" i="1"/>
  <c r="A4190" i="1"/>
  <c r="A4186" i="1"/>
  <c r="A4189" i="1"/>
  <c r="A4188" i="1"/>
  <c r="A4192" i="1"/>
  <c r="L4371" i="1"/>
  <c r="L4377" i="1"/>
  <c r="L4360" i="1"/>
  <c r="L4365" i="1"/>
  <c r="C4325" i="1"/>
  <c r="L4364" i="1"/>
  <c r="L4359" i="1"/>
  <c r="L4375" i="1"/>
  <c r="L4369" i="1"/>
  <c r="C4340" i="1"/>
  <c r="C4336" i="1"/>
  <c r="A4260" i="1"/>
  <c r="A4258" i="1"/>
  <c r="A4267" i="1"/>
  <c r="L4373" i="1"/>
  <c r="L4362" i="1"/>
  <c r="C4339" i="1"/>
  <c r="A4266" i="1"/>
  <c r="A4265" i="1"/>
  <c r="L4367" i="1"/>
  <c r="A4138" i="1"/>
  <c r="A4254" i="1"/>
  <c r="A4247" i="1"/>
  <c r="A4242" i="1"/>
  <c r="A4231" i="1"/>
  <c r="A4201" i="1"/>
  <c r="A4148" i="1"/>
  <c r="A4253" i="1"/>
  <c r="A4236" i="1"/>
  <c r="A4224" i="1"/>
  <c r="A4217" i="1"/>
  <c r="A4212" i="1"/>
  <c r="A4241" i="1"/>
  <c r="A4147" i="1"/>
  <c r="A4223" i="1"/>
  <c r="A4136" i="1"/>
  <c r="A4252" i="1"/>
  <c r="A4230" i="1"/>
  <c r="A4200" i="1"/>
  <c r="A4146" i="1"/>
  <c r="A4240" i="1"/>
  <c r="A4235" i="1"/>
  <c r="A4222" i="1"/>
  <c r="A4206" i="1"/>
  <c r="A4251" i="1"/>
  <c r="A4229" i="1"/>
  <c r="A4221" i="1"/>
  <c r="A4145" i="1"/>
  <c r="A4228" i="1"/>
  <c r="A4211" i="1"/>
  <c r="A4134" i="1"/>
  <c r="A4250" i="1"/>
  <c r="A4239" i="1"/>
  <c r="A4234" i="1"/>
  <c r="A4227" i="1"/>
  <c r="A4220" i="1"/>
  <c r="A4205" i="1"/>
  <c r="A4144" i="1"/>
  <c r="A4244" i="1"/>
  <c r="A4210" i="1"/>
  <c r="A4256" i="1"/>
  <c r="A4249" i="1"/>
  <c r="A4238" i="1"/>
  <c r="A4226" i="1"/>
  <c r="A4209" i="1"/>
  <c r="A4204" i="1"/>
  <c r="A4237" i="1"/>
  <c r="A4232" i="1"/>
  <c r="A4218" i="1"/>
  <c r="A4202" i="1"/>
  <c r="A4149" i="1"/>
  <c r="A4225" i="1"/>
  <c r="A4248" i="1"/>
  <c r="A4150" i="1"/>
  <c r="A4219" i="1"/>
  <c r="A4233" i="1"/>
  <c r="A4243" i="1"/>
  <c r="A4143" i="1"/>
  <c r="A4255" i="1"/>
  <c r="A4203" i="1"/>
  <c r="L4379" i="1" l="1"/>
  <c r="L4502" i="1"/>
  <c r="L4485" i="1"/>
  <c r="L4490" i="1"/>
  <c r="C4450" i="1"/>
  <c r="L4489" i="1"/>
  <c r="L4484" i="1"/>
  <c r="L4500" i="1"/>
  <c r="L4494" i="1"/>
  <c r="C4465" i="1"/>
  <c r="C4461" i="1"/>
  <c r="A4385" i="1"/>
  <c r="A4383" i="1"/>
  <c r="A4392" i="1"/>
  <c r="L4498" i="1"/>
  <c r="L4487" i="1"/>
  <c r="L4492" i="1"/>
  <c r="C4464" i="1"/>
  <c r="A4391" i="1"/>
  <c r="L4496" i="1"/>
  <c r="A4390" i="1"/>
  <c r="A4279" i="1"/>
  <c r="A4282" i="1"/>
  <c r="A4278" i="1"/>
  <c r="A4281" i="1"/>
  <c r="A4277" i="1"/>
  <c r="A4280" i="1"/>
  <c r="A4276" i="1"/>
  <c r="A4293" i="1"/>
  <c r="A4296" i="1"/>
  <c r="A4292" i="1"/>
  <c r="A4295" i="1"/>
  <c r="A4291" i="1"/>
  <c r="A4294" i="1"/>
  <c r="A4290" i="1"/>
  <c r="A4307" i="1"/>
  <c r="A4310" i="1"/>
  <c r="A4306" i="1"/>
  <c r="A4309" i="1"/>
  <c r="A4305" i="1"/>
  <c r="A4308" i="1"/>
  <c r="A4304" i="1"/>
  <c r="B4635" i="1"/>
  <c r="A4321" i="1"/>
  <c r="A4324" i="1"/>
  <c r="A4320" i="1"/>
  <c r="A4323" i="1"/>
  <c r="A4319" i="1"/>
  <c r="A4322" i="1"/>
  <c r="A4318" i="1"/>
  <c r="A4264" i="1"/>
  <c r="A4287" i="1"/>
  <c r="A4283" i="1"/>
  <c r="A4286" i="1"/>
  <c r="A4288" i="1"/>
  <c r="A4284" i="1"/>
  <c r="A4289" i="1"/>
  <c r="A4285" i="1"/>
  <c r="A4263" i="1"/>
  <c r="A4301" i="1"/>
  <c r="A4297" i="1"/>
  <c r="A4300" i="1"/>
  <c r="A4302" i="1"/>
  <c r="A4298" i="1"/>
  <c r="A4303" i="1"/>
  <c r="A4299" i="1"/>
  <c r="A4315" i="1"/>
  <c r="A4311" i="1"/>
  <c r="A4314" i="1"/>
  <c r="A4316" i="1"/>
  <c r="A4312" i="1"/>
  <c r="A4313" i="1"/>
  <c r="A4317" i="1"/>
  <c r="A4378" i="1"/>
  <c r="A4361" i="1"/>
  <c r="A4349" i="1"/>
  <c r="A4342" i="1"/>
  <c r="A4337" i="1"/>
  <c r="A4366" i="1"/>
  <c r="A4272" i="1"/>
  <c r="A4348" i="1"/>
  <c r="A4261" i="1"/>
  <c r="A4377" i="1"/>
  <c r="A4355" i="1"/>
  <c r="A4325" i="1"/>
  <c r="A4271" i="1"/>
  <c r="A4365" i="1"/>
  <c r="A4360" i="1"/>
  <c r="A4347" i="1"/>
  <c r="A4331" i="1"/>
  <c r="A4376" i="1"/>
  <c r="A4354" i="1"/>
  <c r="A4346" i="1"/>
  <c r="A4270" i="1"/>
  <c r="A4353" i="1"/>
  <c r="A4336" i="1"/>
  <c r="A4259" i="1"/>
  <c r="A4375" i="1"/>
  <c r="A4364" i="1"/>
  <c r="A4359" i="1"/>
  <c r="A4352" i="1"/>
  <c r="A4345" i="1"/>
  <c r="A4330" i="1"/>
  <c r="A4269" i="1"/>
  <c r="A4369" i="1"/>
  <c r="A4335" i="1"/>
  <c r="A4268" i="1"/>
  <c r="A4381" i="1"/>
  <c r="A4374" i="1"/>
  <c r="A4363" i="1"/>
  <c r="A4351" i="1"/>
  <c r="A4334" i="1"/>
  <c r="A4329" i="1"/>
  <c r="A4368" i="1"/>
  <c r="A4358" i="1"/>
  <c r="A4344" i="1"/>
  <c r="A4328" i="1"/>
  <c r="A4379" i="1"/>
  <c r="A4372" i="1"/>
  <c r="A4367" i="1"/>
  <c r="A4356" i="1"/>
  <c r="A4326" i="1"/>
  <c r="A4273" i="1"/>
  <c r="A4327" i="1"/>
  <c r="A4350" i="1"/>
  <c r="A4362" i="1"/>
  <c r="A4373" i="1"/>
  <c r="A4343" i="1"/>
  <c r="A4275" i="1"/>
  <c r="A4357" i="1"/>
  <c r="A4380" i="1"/>
  <c r="A4274" i="1"/>
  <c r="A4257" i="1"/>
  <c r="A4137" i="1"/>
  <c r="L4504" i="1" l="1"/>
  <c r="A4446" i="1"/>
  <c r="A4449" i="1"/>
  <c r="A4445" i="1"/>
  <c r="A4448" i="1"/>
  <c r="A4444" i="1"/>
  <c r="A4447" i="1"/>
  <c r="A4443" i="1"/>
  <c r="A4389" i="1"/>
  <c r="A4426" i="1"/>
  <c r="A4422" i="1"/>
  <c r="A4425" i="1"/>
  <c r="A4428" i="1"/>
  <c r="A4424" i="1"/>
  <c r="A4427" i="1"/>
  <c r="A4423" i="1"/>
  <c r="A4412" i="1"/>
  <c r="A4408" i="1"/>
  <c r="A4411" i="1"/>
  <c r="A4414" i="1"/>
  <c r="A4410" i="1"/>
  <c r="A4409" i="1"/>
  <c r="A4413" i="1"/>
  <c r="A4440" i="1"/>
  <c r="A4436" i="1"/>
  <c r="A4439" i="1"/>
  <c r="A4442" i="1"/>
  <c r="A4438" i="1"/>
  <c r="A4437" i="1"/>
  <c r="A4441" i="1"/>
  <c r="A4491" i="1"/>
  <c r="A4397" i="1"/>
  <c r="A4473" i="1"/>
  <c r="A4386" i="1"/>
  <c r="A4502" i="1"/>
  <c r="A4480" i="1"/>
  <c r="A4450" i="1"/>
  <c r="A4396" i="1"/>
  <c r="A4490" i="1"/>
  <c r="A4485" i="1"/>
  <c r="A4472" i="1"/>
  <c r="A4456" i="1"/>
  <c r="A4501" i="1"/>
  <c r="A4479" i="1"/>
  <c r="A4471" i="1"/>
  <c r="A4395" i="1"/>
  <c r="A4478" i="1"/>
  <c r="A4461" i="1"/>
  <c r="A4384" i="1"/>
  <c r="A4500" i="1"/>
  <c r="A4489" i="1"/>
  <c r="A4484" i="1"/>
  <c r="A4477" i="1"/>
  <c r="A4470" i="1"/>
  <c r="A4455" i="1"/>
  <c r="A4394" i="1"/>
  <c r="A4494" i="1"/>
  <c r="A4460" i="1"/>
  <c r="A4393" i="1"/>
  <c r="A4506" i="1"/>
  <c r="A4499" i="1"/>
  <c r="A4488" i="1"/>
  <c r="A4476" i="1"/>
  <c r="A4459" i="1"/>
  <c r="A4454" i="1"/>
  <c r="A4493" i="1"/>
  <c r="A4483" i="1"/>
  <c r="A4469" i="1"/>
  <c r="A4453" i="1"/>
  <c r="A4505" i="1"/>
  <c r="A4475" i="1"/>
  <c r="A4400" i="1"/>
  <c r="A4503" i="1"/>
  <c r="A4486" i="1"/>
  <c r="A4474" i="1"/>
  <c r="A4467" i="1"/>
  <c r="A4462" i="1"/>
  <c r="A4452" i="1"/>
  <c r="A4399" i="1"/>
  <c r="A4451" i="1"/>
  <c r="A4398" i="1"/>
  <c r="A4487" i="1"/>
  <c r="A4498" i="1"/>
  <c r="A4497" i="1"/>
  <c r="A4468" i="1"/>
  <c r="A4482" i="1"/>
  <c r="A4492" i="1"/>
  <c r="A4481" i="1"/>
  <c r="A4504" i="1"/>
  <c r="A4388" i="1"/>
  <c r="A4382" i="1"/>
  <c r="A4262" i="1"/>
  <c r="A4404" i="1"/>
  <c r="A4407" i="1"/>
  <c r="A4403" i="1"/>
  <c r="A4406" i="1"/>
  <c r="A4402" i="1"/>
  <c r="A4405" i="1"/>
  <c r="A4401" i="1"/>
  <c r="A4418" i="1"/>
  <c r="A4421" i="1"/>
  <c r="A4417" i="1"/>
  <c r="A4420" i="1"/>
  <c r="A4416" i="1"/>
  <c r="A4419" i="1"/>
  <c r="A4415" i="1"/>
  <c r="B4760" i="1"/>
  <c r="L4615" i="1"/>
  <c r="C4575" i="1"/>
  <c r="L4614" i="1"/>
  <c r="L4609" i="1"/>
  <c r="L4625" i="1"/>
  <c r="L4619" i="1"/>
  <c r="C4590" i="1"/>
  <c r="C4586" i="1"/>
  <c r="A4510" i="1"/>
  <c r="A4508" i="1"/>
  <c r="A4517" i="1"/>
  <c r="L4623" i="1"/>
  <c r="L4612" i="1"/>
  <c r="L4617" i="1"/>
  <c r="C4589" i="1"/>
  <c r="A4516" i="1"/>
  <c r="L4627" i="1"/>
  <c r="L4610" i="1"/>
  <c r="L4621" i="1"/>
  <c r="A4515" i="1"/>
  <c r="A4432" i="1"/>
  <c r="A4435" i="1"/>
  <c r="A4431" i="1"/>
  <c r="A4434" i="1"/>
  <c r="A4430" i="1"/>
  <c r="A4433" i="1"/>
  <c r="A4429" i="1"/>
  <c r="L4629" i="1" l="1"/>
  <c r="A4551" i="1"/>
  <c r="A4547" i="1"/>
  <c r="A4550" i="1"/>
  <c r="A4553" i="1"/>
  <c r="A4549" i="1"/>
  <c r="A4552" i="1"/>
  <c r="A4548" i="1"/>
  <c r="A4598" i="1"/>
  <c r="A4511" i="1"/>
  <c r="A4627" i="1"/>
  <c r="A4605" i="1"/>
  <c r="A4575" i="1"/>
  <c r="A4521" i="1"/>
  <c r="A4615" i="1"/>
  <c r="A4610" i="1"/>
  <c r="A4597" i="1"/>
  <c r="A4581" i="1"/>
  <c r="A4626" i="1"/>
  <c r="A4604" i="1"/>
  <c r="A4596" i="1"/>
  <c r="A4520" i="1"/>
  <c r="A4603" i="1"/>
  <c r="A4586" i="1"/>
  <c r="A4509" i="1"/>
  <c r="A4625" i="1"/>
  <c r="A4614" i="1"/>
  <c r="A4609" i="1"/>
  <c r="A4602" i="1"/>
  <c r="A4595" i="1"/>
  <c r="A4580" i="1"/>
  <c r="A4519" i="1"/>
  <c r="A4619" i="1"/>
  <c r="A4585" i="1"/>
  <c r="A4518" i="1"/>
  <c r="A4631" i="1"/>
  <c r="A4624" i="1"/>
  <c r="A4613" i="1"/>
  <c r="A4601" i="1"/>
  <c r="A4584" i="1"/>
  <c r="A4579" i="1"/>
  <c r="A4618" i="1"/>
  <c r="A4608" i="1"/>
  <c r="A4594" i="1"/>
  <c r="A4578" i="1"/>
  <c r="A4630" i="1"/>
  <c r="A4600" i="1"/>
  <c r="A4525" i="1"/>
  <c r="A4623" i="1"/>
  <c r="A4616" i="1"/>
  <c r="A4522" i="1"/>
  <c r="A4622" i="1"/>
  <c r="A4612" i="1"/>
  <c r="A4577" i="1"/>
  <c r="A4576" i="1"/>
  <c r="A4611" i="1"/>
  <c r="A4587" i="1"/>
  <c r="A4599" i="1"/>
  <c r="A4629" i="1"/>
  <c r="A4628" i="1"/>
  <c r="A4617" i="1"/>
  <c r="A4607" i="1"/>
  <c r="A4593" i="1"/>
  <c r="A4606" i="1"/>
  <c r="A4592" i="1"/>
  <c r="A4524" i="1"/>
  <c r="A4523" i="1"/>
  <c r="B4885" i="1"/>
  <c r="L4739" i="1"/>
  <c r="L4734" i="1"/>
  <c r="L4750" i="1"/>
  <c r="L4744" i="1"/>
  <c r="C4715" i="1"/>
  <c r="C4711" i="1"/>
  <c r="A4635" i="1"/>
  <c r="A4633" i="1"/>
  <c r="A4642" i="1"/>
  <c r="L4748" i="1"/>
  <c r="L4737" i="1"/>
  <c r="L4742" i="1"/>
  <c r="C4714" i="1"/>
  <c r="A4641" i="1"/>
  <c r="A4640" i="1"/>
  <c r="L4740" i="1"/>
  <c r="C4700" i="1"/>
  <c r="L4752" i="1"/>
  <c r="L4746" i="1"/>
  <c r="L4735" i="1"/>
  <c r="A4507" i="1"/>
  <c r="A4387" i="1"/>
  <c r="A4532" i="1"/>
  <c r="A4528" i="1"/>
  <c r="A4531" i="1"/>
  <c r="A4527" i="1"/>
  <c r="A4530" i="1"/>
  <c r="A4526" i="1"/>
  <c r="A4529" i="1"/>
  <c r="A4546" i="1"/>
  <c r="A4542" i="1"/>
  <c r="A4545" i="1"/>
  <c r="A4541" i="1"/>
  <c r="A4544" i="1"/>
  <c r="A4540" i="1"/>
  <c r="A4543" i="1"/>
  <c r="A4560" i="1"/>
  <c r="A4556" i="1"/>
  <c r="A4559" i="1"/>
  <c r="A4555" i="1"/>
  <c r="A4558" i="1"/>
  <c r="A4554" i="1"/>
  <c r="A4557" i="1"/>
  <c r="A4574" i="1"/>
  <c r="A4570" i="1"/>
  <c r="A4573" i="1"/>
  <c r="A4569" i="1"/>
  <c r="A4572" i="1"/>
  <c r="A4568" i="1"/>
  <c r="A4571" i="1"/>
  <c r="A4514" i="1"/>
  <c r="A4537" i="1"/>
  <c r="A4533" i="1"/>
  <c r="A4536" i="1"/>
  <c r="A4539" i="1"/>
  <c r="A4535" i="1"/>
  <c r="A4534" i="1"/>
  <c r="A4538" i="1"/>
  <c r="A4513" i="1"/>
  <c r="A4565" i="1"/>
  <c r="A4561" i="1"/>
  <c r="A4564" i="1"/>
  <c r="A4567" i="1"/>
  <c r="A4563" i="1"/>
  <c r="A4562" i="1"/>
  <c r="A4566" i="1"/>
  <c r="L4754" i="1" l="1"/>
  <c r="A4658" i="1"/>
  <c r="A4661" i="1"/>
  <c r="A4664" i="1"/>
  <c r="A4660" i="1"/>
  <c r="A4662" i="1"/>
  <c r="A4663" i="1"/>
  <c r="A4659" i="1"/>
  <c r="A4752" i="1"/>
  <c r="A4730" i="1"/>
  <c r="A4700" i="1"/>
  <c r="A4646" i="1"/>
  <c r="A4740" i="1"/>
  <c r="A4735" i="1"/>
  <c r="A4722" i="1"/>
  <c r="A4706" i="1"/>
  <c r="A4751" i="1"/>
  <c r="A4729" i="1"/>
  <c r="A4721" i="1"/>
  <c r="A4645" i="1"/>
  <c r="A4728" i="1"/>
  <c r="A4711" i="1"/>
  <c r="A4634" i="1"/>
  <c r="A4750" i="1"/>
  <c r="A4739" i="1"/>
  <c r="A4734" i="1"/>
  <c r="A4727" i="1"/>
  <c r="A4720" i="1"/>
  <c r="A4705" i="1"/>
  <c r="A4644" i="1"/>
  <c r="A4744" i="1"/>
  <c r="A4710" i="1"/>
  <c r="A4643" i="1"/>
  <c r="A4756" i="1"/>
  <c r="A4749" i="1"/>
  <c r="A4738" i="1"/>
  <c r="A4726" i="1"/>
  <c r="A4709" i="1"/>
  <c r="A4704" i="1"/>
  <c r="A4743" i="1"/>
  <c r="A4733" i="1"/>
  <c r="A4719" i="1"/>
  <c r="A4703" i="1"/>
  <c r="A4755" i="1"/>
  <c r="A4725" i="1"/>
  <c r="A4650" i="1"/>
  <c r="A4748" i="1"/>
  <c r="A4737" i="1"/>
  <c r="A4732" i="1"/>
  <c r="A4718" i="1"/>
  <c r="A4702" i="1"/>
  <c r="A4649" i="1"/>
  <c r="A4723" i="1"/>
  <c r="A4636" i="1"/>
  <c r="A4742" i="1"/>
  <c r="A4754" i="1"/>
  <c r="A4731" i="1"/>
  <c r="A4717" i="1"/>
  <c r="A4753" i="1"/>
  <c r="A4741" i="1"/>
  <c r="A4747" i="1"/>
  <c r="A4701" i="1"/>
  <c r="A4648" i="1"/>
  <c r="A4736" i="1"/>
  <c r="A4712" i="1"/>
  <c r="A4724" i="1"/>
  <c r="A4647" i="1"/>
  <c r="A4686" i="1"/>
  <c r="A4689" i="1"/>
  <c r="A4692" i="1"/>
  <c r="A4688" i="1"/>
  <c r="A4690" i="1"/>
  <c r="A4687" i="1"/>
  <c r="A4691" i="1"/>
  <c r="A4672" i="1"/>
  <c r="A4675" i="1"/>
  <c r="A4678" i="1"/>
  <c r="A4674" i="1"/>
  <c r="A4676" i="1"/>
  <c r="A4673" i="1"/>
  <c r="A4677" i="1"/>
  <c r="A4657" i="1"/>
  <c r="A4653" i="1"/>
  <c r="A4656" i="1"/>
  <c r="A4652" i="1"/>
  <c r="A4655" i="1"/>
  <c r="A4651" i="1"/>
  <c r="A4654" i="1"/>
  <c r="A4671" i="1"/>
  <c r="A4667" i="1"/>
  <c r="A4670" i="1"/>
  <c r="A4666" i="1"/>
  <c r="A4669" i="1"/>
  <c r="A4665" i="1"/>
  <c r="A4668" i="1"/>
  <c r="A4632" i="1"/>
  <c r="A4512" i="1"/>
  <c r="A4685" i="1"/>
  <c r="A4681" i="1"/>
  <c r="A4684" i="1"/>
  <c r="A4680" i="1"/>
  <c r="A4683" i="1"/>
  <c r="A4679" i="1"/>
  <c r="A4682" i="1"/>
  <c r="A4699" i="1"/>
  <c r="A4695" i="1"/>
  <c r="A4698" i="1"/>
  <c r="A4694" i="1"/>
  <c r="A4697" i="1"/>
  <c r="A4693" i="1"/>
  <c r="A4696" i="1"/>
  <c r="A4639" i="1"/>
  <c r="B5010" i="1"/>
  <c r="A4638" i="1"/>
  <c r="L4864" i="1"/>
  <c r="L4859" i="1"/>
  <c r="L4875" i="1"/>
  <c r="L4869" i="1"/>
  <c r="C4840" i="1"/>
  <c r="C4836" i="1"/>
  <c r="A4760" i="1"/>
  <c r="A4758" i="1"/>
  <c r="A4767" i="1"/>
  <c r="L4873" i="1"/>
  <c r="L4862" i="1"/>
  <c r="L4867" i="1"/>
  <c r="C4839" i="1"/>
  <c r="A4766" i="1"/>
  <c r="A4765" i="1"/>
  <c r="L4877" i="1"/>
  <c r="L4871" i="1"/>
  <c r="L4860" i="1"/>
  <c r="C4825" i="1"/>
  <c r="L4865" i="1"/>
  <c r="L4879" i="1" l="1"/>
  <c r="A4800" i="1"/>
  <c r="A4803" i="1"/>
  <c r="A4799" i="1"/>
  <c r="A4802" i="1"/>
  <c r="A4798" i="1"/>
  <c r="A4797" i="1"/>
  <c r="A4801" i="1"/>
  <c r="A4810" i="1"/>
  <c r="A4806" i="1"/>
  <c r="A4809" i="1"/>
  <c r="A4805" i="1"/>
  <c r="A4808" i="1"/>
  <c r="A4804" i="1"/>
  <c r="A4807" i="1"/>
  <c r="A4824" i="1"/>
  <c r="A4820" i="1"/>
  <c r="A4823" i="1"/>
  <c r="A4819" i="1"/>
  <c r="A4822" i="1"/>
  <c r="A4818" i="1"/>
  <c r="A4821" i="1"/>
  <c r="A4796" i="1"/>
  <c r="A4792" i="1"/>
  <c r="A4795" i="1"/>
  <c r="A4791" i="1"/>
  <c r="A4794" i="1"/>
  <c r="A4790" i="1"/>
  <c r="A4793" i="1"/>
  <c r="A4757" i="1"/>
  <c r="A4637" i="1"/>
  <c r="A4786" i="1"/>
  <c r="A4789" i="1"/>
  <c r="A4785" i="1"/>
  <c r="A4788" i="1"/>
  <c r="A4784" i="1"/>
  <c r="A4783" i="1"/>
  <c r="A4787" i="1"/>
  <c r="A4763" i="1"/>
  <c r="A4814" i="1"/>
  <c r="A4817" i="1"/>
  <c r="A4813" i="1"/>
  <c r="A4816" i="1"/>
  <c r="A4812" i="1"/>
  <c r="A4811" i="1"/>
  <c r="A4815" i="1"/>
  <c r="A4764" i="1"/>
  <c r="A4865" i="1"/>
  <c r="A4860" i="1"/>
  <c r="A4847" i="1"/>
  <c r="A4831" i="1"/>
  <c r="A4876" i="1"/>
  <c r="A4854" i="1"/>
  <c r="A4846" i="1"/>
  <c r="A4770" i="1"/>
  <c r="A4853" i="1"/>
  <c r="A4836" i="1"/>
  <c r="A4759" i="1"/>
  <c r="A4875" i="1"/>
  <c r="A4864" i="1"/>
  <c r="A4859" i="1"/>
  <c r="A4852" i="1"/>
  <c r="A4845" i="1"/>
  <c r="A4830" i="1"/>
  <c r="A4769" i="1"/>
  <c r="A4869" i="1"/>
  <c r="A4835" i="1"/>
  <c r="A4768" i="1"/>
  <c r="A4881" i="1"/>
  <c r="A4874" i="1"/>
  <c r="A4863" i="1"/>
  <c r="A4851" i="1"/>
  <c r="A4834" i="1"/>
  <c r="A4829" i="1"/>
  <c r="A4868" i="1"/>
  <c r="A4858" i="1"/>
  <c r="A4844" i="1"/>
  <c r="A4828" i="1"/>
  <c r="A4880" i="1"/>
  <c r="A4850" i="1"/>
  <c r="A4775" i="1"/>
  <c r="A4873" i="1"/>
  <c r="A4862" i="1"/>
  <c r="A4857" i="1"/>
  <c r="A4843" i="1"/>
  <c r="A4827" i="1"/>
  <c r="A4774" i="1"/>
  <c r="A4879" i="1"/>
  <c r="A4872" i="1"/>
  <c r="A4867" i="1"/>
  <c r="A4856" i="1"/>
  <c r="A4826" i="1"/>
  <c r="A4773" i="1"/>
  <c r="A4877" i="1"/>
  <c r="A4855" i="1"/>
  <c r="A4825" i="1"/>
  <c r="A4771" i="1"/>
  <c r="A4878" i="1"/>
  <c r="A4761" i="1"/>
  <c r="A4861" i="1"/>
  <c r="A4849" i="1"/>
  <c r="A4837" i="1"/>
  <c r="A4848" i="1"/>
  <c r="A4772" i="1"/>
  <c r="A4842" i="1"/>
  <c r="A4866" i="1"/>
  <c r="B5135" i="1"/>
  <c r="A4782" i="1"/>
  <c r="A4778" i="1"/>
  <c r="A4781" i="1"/>
  <c r="A4777" i="1"/>
  <c r="A4780" i="1"/>
  <c r="A4776" i="1"/>
  <c r="A4779" i="1"/>
  <c r="L4989" i="1"/>
  <c r="L4984" i="1"/>
  <c r="L5000" i="1"/>
  <c r="L4994" i="1"/>
  <c r="C4965" i="1"/>
  <c r="C4961" i="1"/>
  <c r="A4885" i="1"/>
  <c r="A4883" i="1"/>
  <c r="A4892" i="1"/>
  <c r="L4998" i="1"/>
  <c r="L4987" i="1"/>
  <c r="L4992" i="1"/>
  <c r="C4964" i="1"/>
  <c r="A4891" i="1"/>
  <c r="A4890" i="1"/>
  <c r="L4996" i="1"/>
  <c r="L4985" i="1"/>
  <c r="C4950" i="1"/>
  <c r="L4990" i="1"/>
  <c r="L5002" i="1"/>
  <c r="L5004" i="1" l="1"/>
  <c r="A4925" i="1"/>
  <c r="A4928" i="1"/>
  <c r="A4924" i="1"/>
  <c r="A4927" i="1"/>
  <c r="A4923" i="1"/>
  <c r="A4926" i="1"/>
  <c r="A4922" i="1"/>
  <c r="A4934" i="1"/>
  <c r="A4930" i="1"/>
  <c r="A4933" i="1"/>
  <c r="A4929" i="1"/>
  <c r="A4935" i="1"/>
  <c r="A4931" i="1"/>
  <c r="A4932" i="1"/>
  <c r="B5260" i="1"/>
  <c r="L5125" i="1"/>
  <c r="L5119" i="1"/>
  <c r="C5090" i="1"/>
  <c r="C5086" i="1"/>
  <c r="A5010" i="1"/>
  <c r="A5008" i="1"/>
  <c r="A5017" i="1"/>
  <c r="L5123" i="1"/>
  <c r="L5112" i="1"/>
  <c r="L5117" i="1"/>
  <c r="C5089" i="1"/>
  <c r="A5016" i="1"/>
  <c r="A5015" i="1"/>
  <c r="L5121" i="1"/>
  <c r="L5127" i="1"/>
  <c r="L5110" i="1"/>
  <c r="L5114" i="1"/>
  <c r="L5109" i="1"/>
  <c r="L5115" i="1"/>
  <c r="C5075" i="1"/>
  <c r="A4920" i="1"/>
  <c r="A4916" i="1"/>
  <c r="A4919" i="1"/>
  <c r="A4915" i="1"/>
  <c r="A4921" i="1"/>
  <c r="A4917" i="1"/>
  <c r="A4918" i="1"/>
  <c r="A4888" i="1"/>
  <c r="A4889" i="1"/>
  <c r="A4948" i="1"/>
  <c r="A4944" i="1"/>
  <c r="A4947" i="1"/>
  <c r="A4943" i="1"/>
  <c r="A4949" i="1"/>
  <c r="A4945" i="1"/>
  <c r="A4946" i="1"/>
  <c r="A4939" i="1"/>
  <c r="A4942" i="1"/>
  <c r="A4938" i="1"/>
  <c r="A4941" i="1"/>
  <c r="A4937" i="1"/>
  <c r="A4940" i="1"/>
  <c r="A4936" i="1"/>
  <c r="A5001" i="1"/>
  <c r="A4979" i="1"/>
  <c r="A4971" i="1"/>
  <c r="A4895" i="1"/>
  <c r="A4978" i="1"/>
  <c r="A4961" i="1"/>
  <c r="A4884" i="1"/>
  <c r="A5000" i="1"/>
  <c r="A4989" i="1"/>
  <c r="A4984" i="1"/>
  <c r="A4977" i="1"/>
  <c r="A4970" i="1"/>
  <c r="A4955" i="1"/>
  <c r="A4894" i="1"/>
  <c r="A4994" i="1"/>
  <c r="A4960" i="1"/>
  <c r="A4893" i="1"/>
  <c r="A5006" i="1"/>
  <c r="A4999" i="1"/>
  <c r="A4988" i="1"/>
  <c r="A4976" i="1"/>
  <c r="A4959" i="1"/>
  <c r="A4954" i="1"/>
  <c r="A4993" i="1"/>
  <c r="A4983" i="1"/>
  <c r="A4969" i="1"/>
  <c r="A4953" i="1"/>
  <c r="A5005" i="1"/>
  <c r="A4975" i="1"/>
  <c r="A4900" i="1"/>
  <c r="A4998" i="1"/>
  <c r="A4987" i="1"/>
  <c r="A4982" i="1"/>
  <c r="A4968" i="1"/>
  <c r="A4952" i="1"/>
  <c r="A4899" i="1"/>
  <c r="A5004" i="1"/>
  <c r="A4997" i="1"/>
  <c r="A4992" i="1"/>
  <c r="A4981" i="1"/>
  <c r="A4951" i="1"/>
  <c r="A4898" i="1"/>
  <c r="A5003" i="1"/>
  <c r="A4986" i="1"/>
  <c r="A4974" i="1"/>
  <c r="A4967" i="1"/>
  <c r="A4962" i="1"/>
  <c r="A4990" i="1"/>
  <c r="A4985" i="1"/>
  <c r="A4972" i="1"/>
  <c r="A4956" i="1"/>
  <c r="A5002" i="1"/>
  <c r="A4897" i="1"/>
  <c r="A4973" i="1"/>
  <c r="A4950" i="1"/>
  <c r="A4896" i="1"/>
  <c r="A4991" i="1"/>
  <c r="A4980" i="1"/>
  <c r="A4886" i="1"/>
  <c r="A4911" i="1"/>
  <c r="A4914" i="1"/>
  <c r="A4910" i="1"/>
  <c r="A4913" i="1"/>
  <c r="A4909" i="1"/>
  <c r="A4908" i="1"/>
  <c r="A4912" i="1"/>
  <c r="A4906" i="1"/>
  <c r="A4902" i="1"/>
  <c r="A4905" i="1"/>
  <c r="A4901" i="1"/>
  <c r="A4907" i="1"/>
  <c r="A4903" i="1"/>
  <c r="A4904" i="1"/>
  <c r="A4882" i="1"/>
  <c r="A4762" i="1"/>
  <c r="L5129" i="1" l="1"/>
  <c r="A5031" i="1"/>
  <c r="A5027" i="1"/>
  <c r="A5030" i="1"/>
  <c r="A5026" i="1"/>
  <c r="A5029" i="1"/>
  <c r="A5032" i="1"/>
  <c r="A5028" i="1"/>
  <c r="B5385" i="1"/>
  <c r="A5059" i="1"/>
  <c r="A5055" i="1"/>
  <c r="A5058" i="1"/>
  <c r="A5054" i="1"/>
  <c r="A5057" i="1"/>
  <c r="A5060" i="1"/>
  <c r="A5056" i="1"/>
  <c r="A5073" i="1"/>
  <c r="A5069" i="1"/>
  <c r="A5072" i="1"/>
  <c r="A5068" i="1"/>
  <c r="A5071" i="1"/>
  <c r="A5070" i="1"/>
  <c r="A5074" i="1"/>
  <c r="A5045" i="1"/>
  <c r="A5041" i="1"/>
  <c r="A5044" i="1"/>
  <c r="A5040" i="1"/>
  <c r="A5043" i="1"/>
  <c r="A5042" i="1"/>
  <c r="A5046" i="1"/>
  <c r="A5036" i="1"/>
  <c r="A5039" i="1"/>
  <c r="A5035" i="1"/>
  <c r="A5038" i="1"/>
  <c r="A5034" i="1"/>
  <c r="A5033" i="1"/>
  <c r="A5037" i="1"/>
  <c r="A5013" i="1"/>
  <c r="A5020" i="1"/>
  <c r="A5103" i="1"/>
  <c r="A5086" i="1"/>
  <c r="A5009" i="1"/>
  <c r="A5125" i="1"/>
  <c r="A5114" i="1"/>
  <c r="A5109" i="1"/>
  <c r="A5102" i="1"/>
  <c r="A5095" i="1"/>
  <c r="A5080" i="1"/>
  <c r="A5019" i="1"/>
  <c r="A5119" i="1"/>
  <c r="A5085" i="1"/>
  <c r="A5018" i="1"/>
  <c r="A5131" i="1"/>
  <c r="A5124" i="1"/>
  <c r="A5113" i="1"/>
  <c r="A5101" i="1"/>
  <c r="A5084" i="1"/>
  <c r="A5079" i="1"/>
  <c r="A5118" i="1"/>
  <c r="A5108" i="1"/>
  <c r="A5094" i="1"/>
  <c r="A5078" i="1"/>
  <c r="A5130" i="1"/>
  <c r="A5100" i="1"/>
  <c r="A5025" i="1"/>
  <c r="A5123" i="1"/>
  <c r="A5112" i="1"/>
  <c r="A5107" i="1"/>
  <c r="A5093" i="1"/>
  <c r="A5077" i="1"/>
  <c r="A5024" i="1"/>
  <c r="A5129" i="1"/>
  <c r="A5122" i="1"/>
  <c r="A5117" i="1"/>
  <c r="A5106" i="1"/>
  <c r="A5076" i="1"/>
  <c r="A5023" i="1"/>
  <c r="A5128" i="1"/>
  <c r="A5111" i="1"/>
  <c r="A5099" i="1"/>
  <c r="A5092" i="1"/>
  <c r="A5087" i="1"/>
  <c r="A5116" i="1"/>
  <c r="A5022" i="1"/>
  <c r="A5126" i="1"/>
  <c r="A5104" i="1"/>
  <c r="A5096" i="1"/>
  <c r="A5105" i="1"/>
  <c r="A5081" i="1"/>
  <c r="A5115" i="1"/>
  <c r="A5127" i="1"/>
  <c r="A5011" i="1"/>
  <c r="A5098" i="1"/>
  <c r="A5075" i="1"/>
  <c r="A5110" i="1"/>
  <c r="A5097" i="1"/>
  <c r="A5021" i="1"/>
  <c r="A5064" i="1"/>
  <c r="A5067" i="1"/>
  <c r="A5063" i="1"/>
  <c r="A5066" i="1"/>
  <c r="A5062" i="1"/>
  <c r="A5061" i="1"/>
  <c r="A5065" i="1"/>
  <c r="A5007" i="1"/>
  <c r="A4887" i="1"/>
  <c r="L5250" i="1"/>
  <c r="L5244" i="1"/>
  <c r="L5242" i="1"/>
  <c r="L5246" i="1"/>
  <c r="L5239" i="1"/>
  <c r="A5133" i="1"/>
  <c r="A5142" i="1"/>
  <c r="C5214" i="1"/>
  <c r="A5141" i="1"/>
  <c r="L5252" i="1"/>
  <c r="L5237" i="1"/>
  <c r="A5140" i="1"/>
  <c r="L5235" i="1"/>
  <c r="C5200" i="1"/>
  <c r="L5234" i="1"/>
  <c r="C5215" i="1"/>
  <c r="C5211" i="1"/>
  <c r="A5135" i="1"/>
  <c r="L5240" i="1"/>
  <c r="L5248" i="1"/>
  <c r="A5014" i="1"/>
  <c r="A5050" i="1"/>
  <c r="A5053" i="1"/>
  <c r="A5049" i="1"/>
  <c r="A5052" i="1"/>
  <c r="A5048" i="1"/>
  <c r="A5051" i="1"/>
  <c r="A5047" i="1"/>
  <c r="L5254" i="1" l="1"/>
  <c r="A5138" i="1"/>
  <c r="A5132" i="1"/>
  <c r="A5012" i="1"/>
  <c r="A5244" i="1"/>
  <c r="A5255" i="1"/>
  <c r="A5254" i="1"/>
  <c r="A5247" i="1"/>
  <c r="A5242" i="1"/>
  <c r="A5231" i="1"/>
  <c r="A5252" i="1"/>
  <c r="A5228" i="1"/>
  <c r="A5211" i="1"/>
  <c r="A5134" i="1"/>
  <c r="A5256" i="1"/>
  <c r="A5227" i="1"/>
  <c r="A5220" i="1"/>
  <c r="A5205" i="1"/>
  <c r="A5144" i="1"/>
  <c r="A5234" i="1"/>
  <c r="A5210" i="1"/>
  <c r="A5143" i="1"/>
  <c r="A5239" i="1"/>
  <c r="A5226" i="1"/>
  <c r="A5209" i="1"/>
  <c r="A5204" i="1"/>
  <c r="A5219" i="1"/>
  <c r="A5203" i="1"/>
  <c r="A5253" i="1"/>
  <c r="A5238" i="1"/>
  <c r="A5233" i="1"/>
  <c r="A5225" i="1"/>
  <c r="A5150" i="1"/>
  <c r="A5218" i="1"/>
  <c r="A5202" i="1"/>
  <c r="A5149" i="1"/>
  <c r="A5243" i="1"/>
  <c r="A5232" i="1"/>
  <c r="A5201" i="1"/>
  <c r="A5148" i="1"/>
  <c r="A5251" i="1"/>
  <c r="A5237" i="1"/>
  <c r="A5224" i="1"/>
  <c r="A5217" i="1"/>
  <c r="A5212" i="1"/>
  <c r="A5236" i="1"/>
  <c r="A5147" i="1"/>
  <c r="A5250" i="1"/>
  <c r="A5223" i="1"/>
  <c r="A5136" i="1"/>
  <c r="A5248" i="1"/>
  <c r="A5240" i="1"/>
  <c r="A5145" i="1"/>
  <c r="A5229" i="1"/>
  <c r="A5200" i="1"/>
  <c r="A5249" i="1"/>
  <c r="A5235" i="1"/>
  <c r="A5222" i="1"/>
  <c r="A5146" i="1"/>
  <c r="A5221" i="1"/>
  <c r="A5206" i="1"/>
  <c r="A5241" i="1"/>
  <c r="A5230" i="1"/>
  <c r="L5364" i="1"/>
  <c r="L5359" i="1"/>
  <c r="L5375" i="1"/>
  <c r="L5369" i="1"/>
  <c r="C5340" i="1"/>
  <c r="C5336" i="1"/>
  <c r="A5258" i="1"/>
  <c r="A5267" i="1"/>
  <c r="L5373" i="1"/>
  <c r="L5362" i="1"/>
  <c r="L5367" i="1"/>
  <c r="C5339" i="1"/>
  <c r="A5266" i="1"/>
  <c r="A5265" i="1"/>
  <c r="L5371" i="1"/>
  <c r="L5377" i="1"/>
  <c r="L5360" i="1"/>
  <c r="L5365" i="1"/>
  <c r="C5325" i="1"/>
  <c r="A5260" i="1"/>
  <c r="A5161" i="1"/>
  <c r="A5164" i="1"/>
  <c r="A5160" i="1"/>
  <c r="A5163" i="1"/>
  <c r="A5159" i="1"/>
  <c r="A5162" i="1"/>
  <c r="A5158" i="1"/>
  <c r="A5175" i="1"/>
  <c r="A5178" i="1"/>
  <c r="A5174" i="1"/>
  <c r="A5177" i="1"/>
  <c r="A5173" i="1"/>
  <c r="A5176" i="1"/>
  <c r="A5172" i="1"/>
  <c r="A5189" i="1"/>
  <c r="A5192" i="1"/>
  <c r="A5188" i="1"/>
  <c r="A5191" i="1"/>
  <c r="A5187" i="1"/>
  <c r="A5190" i="1"/>
  <c r="A5186" i="1"/>
  <c r="A5198" i="1"/>
  <c r="A5194" i="1"/>
  <c r="A5197" i="1"/>
  <c r="A5193" i="1"/>
  <c r="A5196" i="1"/>
  <c r="A5199" i="1"/>
  <c r="A5195" i="1"/>
  <c r="A5139" i="1"/>
  <c r="A5156" i="1"/>
  <c r="A5152" i="1"/>
  <c r="A5155" i="1"/>
  <c r="A5151" i="1"/>
  <c r="A5154" i="1"/>
  <c r="A5153" i="1"/>
  <c r="A5157" i="1"/>
  <c r="A5170" i="1"/>
  <c r="A5166" i="1"/>
  <c r="A5169" i="1"/>
  <c r="A5165" i="1"/>
  <c r="A5168" i="1"/>
  <c r="A5171" i="1"/>
  <c r="A5167" i="1"/>
  <c r="A5184" i="1"/>
  <c r="A5180" i="1"/>
  <c r="A5183" i="1"/>
  <c r="A5179" i="1"/>
  <c r="A5182" i="1"/>
  <c r="A5181" i="1"/>
  <c r="A5185" i="1"/>
  <c r="B5510" i="1"/>
  <c r="L5379" i="1" l="1"/>
  <c r="B5635" i="1"/>
  <c r="A5264" i="1"/>
  <c r="L5500" i="1"/>
  <c r="L5494" i="1"/>
  <c r="C5465" i="1"/>
  <c r="C5461" i="1"/>
  <c r="A5385" i="1"/>
  <c r="A5383" i="1"/>
  <c r="A5392" i="1"/>
  <c r="L5498" i="1"/>
  <c r="L5487" i="1"/>
  <c r="L5492" i="1"/>
  <c r="C5464" i="1"/>
  <c r="A5391" i="1"/>
  <c r="A5390" i="1"/>
  <c r="L5496" i="1"/>
  <c r="L5502" i="1"/>
  <c r="L5485" i="1"/>
  <c r="L5490" i="1"/>
  <c r="C5450" i="1"/>
  <c r="L5489" i="1"/>
  <c r="L5484" i="1"/>
  <c r="A5263" i="1"/>
  <c r="A5300" i="1"/>
  <c r="A5303" i="1"/>
  <c r="A5299" i="1"/>
  <c r="A5302" i="1"/>
  <c r="A5298" i="1"/>
  <c r="A5297" i="1"/>
  <c r="A5301" i="1"/>
  <c r="A5257" i="1"/>
  <c r="A5137" i="1"/>
  <c r="A5286" i="1"/>
  <c r="A5289" i="1"/>
  <c r="A5285" i="1"/>
  <c r="A5288" i="1"/>
  <c r="A5284" i="1"/>
  <c r="A5287" i="1"/>
  <c r="A5283" i="1"/>
  <c r="A5281" i="1"/>
  <c r="A5277" i="1"/>
  <c r="A5280" i="1"/>
  <c r="A5279" i="1"/>
  <c r="A5282" i="1"/>
  <c r="A5278" i="1"/>
  <c r="A5276" i="1"/>
  <c r="A5376" i="1"/>
  <c r="A5354" i="1"/>
  <c r="A5346" i="1"/>
  <c r="A5353" i="1"/>
  <c r="A5336" i="1"/>
  <c r="A5259" i="1"/>
  <c r="A5375" i="1"/>
  <c r="A5364" i="1"/>
  <c r="A5359" i="1"/>
  <c r="A5352" i="1"/>
  <c r="A5345" i="1"/>
  <c r="A5330" i="1"/>
  <c r="A5269" i="1"/>
  <c r="A5369" i="1"/>
  <c r="A5335" i="1"/>
  <c r="A5381" i="1"/>
  <c r="A5374" i="1"/>
  <c r="A5363" i="1"/>
  <c r="A5351" i="1"/>
  <c r="A5334" i="1"/>
  <c r="A5329" i="1"/>
  <c r="A5368" i="1"/>
  <c r="A5358" i="1"/>
  <c r="A5380" i="1"/>
  <c r="A5350" i="1"/>
  <c r="A5275" i="1"/>
  <c r="A5373" i="1"/>
  <c r="A5362" i="1"/>
  <c r="A5357" i="1"/>
  <c r="A5343" i="1"/>
  <c r="A5327" i="1"/>
  <c r="A5274" i="1"/>
  <c r="A5379" i="1"/>
  <c r="A5372" i="1"/>
  <c r="A5367" i="1"/>
  <c r="A5356" i="1"/>
  <c r="A5326" i="1"/>
  <c r="A5273" i="1"/>
  <c r="A5378" i="1"/>
  <c r="A5361" i="1"/>
  <c r="A5349" i="1"/>
  <c r="A5342" i="1"/>
  <c r="A5337" i="1"/>
  <c r="A5366" i="1"/>
  <c r="A5272" i="1"/>
  <c r="A5365" i="1"/>
  <c r="A5360" i="1"/>
  <c r="A5347" i="1"/>
  <c r="A5331" i="1"/>
  <c r="A5268" i="1"/>
  <c r="A5355" i="1"/>
  <c r="A5328" i="1"/>
  <c r="A5377" i="1"/>
  <c r="A5348" i="1"/>
  <c r="A5325" i="1"/>
  <c r="A5344" i="1"/>
  <c r="A5271" i="1"/>
  <c r="A5270" i="1"/>
  <c r="A5261" i="1"/>
  <c r="A5295" i="1"/>
  <c r="A5291" i="1"/>
  <c r="A5294" i="1"/>
  <c r="A5293" i="1"/>
  <c r="A5296" i="1"/>
  <c r="A5292" i="1"/>
  <c r="A5290" i="1"/>
  <c r="A5314" i="1"/>
  <c r="A5317" i="1"/>
  <c r="A5313" i="1"/>
  <c r="A5316" i="1"/>
  <c r="A5312" i="1"/>
  <c r="A5311" i="1"/>
  <c r="A5315" i="1"/>
  <c r="A5309" i="1"/>
  <c r="A5305" i="1"/>
  <c r="A5308" i="1"/>
  <c r="A5307" i="1"/>
  <c r="A5310" i="1"/>
  <c r="A5306" i="1"/>
  <c r="A5304" i="1"/>
  <c r="A5323" i="1"/>
  <c r="A5319" i="1"/>
  <c r="A5322" i="1"/>
  <c r="A5321" i="1"/>
  <c r="A5324" i="1"/>
  <c r="A5320" i="1"/>
  <c r="A5318" i="1"/>
  <c r="L5504" i="1" l="1"/>
  <c r="A5425" i="1"/>
  <c r="A5428" i="1"/>
  <c r="A5424" i="1"/>
  <c r="A5427" i="1"/>
  <c r="A5423" i="1"/>
  <c r="A5426" i="1"/>
  <c r="A5422" i="1"/>
  <c r="A5388" i="1"/>
  <c r="A5395" i="1"/>
  <c r="A5478" i="1"/>
  <c r="A5461" i="1"/>
  <c r="A5384" i="1"/>
  <c r="A5500" i="1"/>
  <c r="A5489" i="1"/>
  <c r="A5484" i="1"/>
  <c r="A5477" i="1"/>
  <c r="A5470" i="1"/>
  <c r="A5455" i="1"/>
  <c r="A5394" i="1"/>
  <c r="A5494" i="1"/>
  <c r="A5460" i="1"/>
  <c r="A5393" i="1"/>
  <c r="A5506" i="1"/>
  <c r="A5499" i="1"/>
  <c r="A5488" i="1"/>
  <c r="A5476" i="1"/>
  <c r="A5459" i="1"/>
  <c r="A5454" i="1"/>
  <c r="A5493" i="1"/>
  <c r="A5483" i="1"/>
  <c r="A5469" i="1"/>
  <c r="A5453" i="1"/>
  <c r="A5505" i="1"/>
  <c r="A5475" i="1"/>
  <c r="A5400" i="1"/>
  <c r="A5498" i="1"/>
  <c r="A5487" i="1"/>
  <c r="A5482" i="1"/>
  <c r="A5468" i="1"/>
  <c r="A5452" i="1"/>
  <c r="A5399" i="1"/>
  <c r="A5504" i="1"/>
  <c r="A5497" i="1"/>
  <c r="A5492" i="1"/>
  <c r="A5481" i="1"/>
  <c r="A5451" i="1"/>
  <c r="A5398" i="1"/>
  <c r="A5503" i="1"/>
  <c r="A5486" i="1"/>
  <c r="A5474" i="1"/>
  <c r="A5467" i="1"/>
  <c r="A5462" i="1"/>
  <c r="A5491" i="1"/>
  <c r="A5397" i="1"/>
  <c r="A5473" i="1"/>
  <c r="A5386" i="1"/>
  <c r="A5501" i="1"/>
  <c r="A5479" i="1"/>
  <c r="A5471" i="1"/>
  <c r="A5490" i="1"/>
  <c r="A5450" i="1"/>
  <c r="A5502" i="1"/>
  <c r="A5472" i="1"/>
  <c r="A5485" i="1"/>
  <c r="A5396" i="1"/>
  <c r="A5456" i="1"/>
  <c r="A5480" i="1"/>
  <c r="A5389" i="1"/>
  <c r="A5406" i="1"/>
  <c r="A5402" i="1"/>
  <c r="A5405" i="1"/>
  <c r="A5401" i="1"/>
  <c r="A5404" i="1"/>
  <c r="A5403" i="1"/>
  <c r="A5407" i="1"/>
  <c r="A5420" i="1"/>
  <c r="A5416" i="1"/>
  <c r="A5419" i="1"/>
  <c r="A5415" i="1"/>
  <c r="A5418" i="1"/>
  <c r="A5417" i="1"/>
  <c r="A5421" i="1"/>
  <c r="A5434" i="1"/>
  <c r="A5430" i="1"/>
  <c r="A5433" i="1"/>
  <c r="A5429" i="1"/>
  <c r="A5432" i="1"/>
  <c r="A5435" i="1"/>
  <c r="A5431" i="1"/>
  <c r="A5411" i="1"/>
  <c r="A5414" i="1"/>
  <c r="A5410" i="1"/>
  <c r="A5413" i="1"/>
  <c r="A5409" i="1"/>
  <c r="A5412" i="1"/>
  <c r="A5408" i="1"/>
  <c r="A5448" i="1"/>
  <c r="A5444" i="1"/>
  <c r="A5447" i="1"/>
  <c r="A5443" i="1"/>
  <c r="A5446" i="1"/>
  <c r="A5449" i="1"/>
  <c r="A5445" i="1"/>
  <c r="B5760" i="1"/>
  <c r="A5382" i="1"/>
  <c r="A5262" i="1"/>
  <c r="A5439" i="1"/>
  <c r="A5442" i="1"/>
  <c r="A5438" i="1"/>
  <c r="A5441" i="1"/>
  <c r="A5437" i="1"/>
  <c r="A5440" i="1"/>
  <c r="A5436" i="1"/>
  <c r="A5508" i="1"/>
  <c r="A5517" i="1"/>
  <c r="L5623" i="1"/>
  <c r="L5612" i="1"/>
  <c r="L5617" i="1"/>
  <c r="C5589" i="1"/>
  <c r="A5516" i="1"/>
  <c r="A5515" i="1"/>
  <c r="L5621" i="1"/>
  <c r="L5627" i="1"/>
  <c r="L5610" i="1"/>
  <c r="L5615" i="1"/>
  <c r="C5575" i="1"/>
  <c r="L5625" i="1"/>
  <c r="L5619" i="1"/>
  <c r="C5590" i="1"/>
  <c r="C5586" i="1"/>
  <c r="A5510" i="1"/>
  <c r="L5609" i="1"/>
  <c r="L5614" i="1"/>
  <c r="L5629" i="1" l="1"/>
  <c r="A5573" i="1"/>
  <c r="A5569" i="1"/>
  <c r="A5572" i="1"/>
  <c r="A5568" i="1"/>
  <c r="A5571" i="1"/>
  <c r="A5570" i="1"/>
  <c r="A5574" i="1"/>
  <c r="A5513" i="1"/>
  <c r="A5564" i="1"/>
  <c r="A5567" i="1"/>
  <c r="A5563" i="1"/>
  <c r="A5566" i="1"/>
  <c r="A5562" i="1"/>
  <c r="A5565" i="1"/>
  <c r="A5561" i="1"/>
  <c r="A5545" i="1"/>
  <c r="A5541" i="1"/>
  <c r="A5544" i="1"/>
  <c r="A5540" i="1"/>
  <c r="A5543" i="1"/>
  <c r="A5546" i="1"/>
  <c r="A5542" i="1"/>
  <c r="B5885" i="1"/>
  <c r="A5633" i="1"/>
  <c r="A5642" i="1"/>
  <c r="L5748" i="1"/>
  <c r="L5737" i="1"/>
  <c r="L5742" i="1"/>
  <c r="C5714" i="1"/>
  <c r="A5641" i="1"/>
  <c r="A5640" i="1"/>
  <c r="L5746" i="1"/>
  <c r="L5752" i="1"/>
  <c r="L5735" i="1"/>
  <c r="L5740" i="1"/>
  <c r="C5700" i="1"/>
  <c r="L5744" i="1"/>
  <c r="C5715" i="1"/>
  <c r="L5739" i="1"/>
  <c r="A5635" i="1"/>
  <c r="L5750" i="1"/>
  <c r="C5711" i="1"/>
  <c r="L5734" i="1"/>
  <c r="A5514" i="1"/>
  <c r="A5603" i="1"/>
  <c r="A5586" i="1"/>
  <c r="A5509" i="1"/>
  <c r="A5625" i="1"/>
  <c r="A5614" i="1"/>
  <c r="A5609" i="1"/>
  <c r="A5602" i="1"/>
  <c r="A5595" i="1"/>
  <c r="A5580" i="1"/>
  <c r="A5519" i="1"/>
  <c r="A5619" i="1"/>
  <c r="A5585" i="1"/>
  <c r="A5518" i="1"/>
  <c r="A5631" i="1"/>
  <c r="A5624" i="1"/>
  <c r="A5613" i="1"/>
  <c r="A5601" i="1"/>
  <c r="A5584" i="1"/>
  <c r="A5579" i="1"/>
  <c r="A5618" i="1"/>
  <c r="A5608" i="1"/>
  <c r="A5594" i="1"/>
  <c r="A5578" i="1"/>
  <c r="A5630" i="1"/>
  <c r="A5600" i="1"/>
  <c r="A5525" i="1"/>
  <c r="A5623" i="1"/>
  <c r="A5612" i="1"/>
  <c r="A5607" i="1"/>
  <c r="A5593" i="1"/>
  <c r="A5577" i="1"/>
  <c r="A5524" i="1"/>
  <c r="A5629" i="1"/>
  <c r="A5622" i="1"/>
  <c r="A5617" i="1"/>
  <c r="A5606" i="1"/>
  <c r="A5576" i="1"/>
  <c r="A5523" i="1"/>
  <c r="A5628" i="1"/>
  <c r="A5611" i="1"/>
  <c r="A5599" i="1"/>
  <c r="A5592" i="1"/>
  <c r="A5587" i="1"/>
  <c r="A5616" i="1"/>
  <c r="A5522" i="1"/>
  <c r="A5598" i="1"/>
  <c r="A5511" i="1"/>
  <c r="A5627" i="1"/>
  <c r="A5605" i="1"/>
  <c r="A5575" i="1"/>
  <c r="A5521" i="1"/>
  <c r="A5520" i="1"/>
  <c r="A5596" i="1"/>
  <c r="A5581" i="1"/>
  <c r="A5615" i="1"/>
  <c r="A5604" i="1"/>
  <c r="A5626" i="1"/>
  <c r="A5610" i="1"/>
  <c r="A5597" i="1"/>
  <c r="A5531" i="1"/>
  <c r="A5527" i="1"/>
  <c r="A5530" i="1"/>
  <c r="A5526" i="1"/>
  <c r="A5529" i="1"/>
  <c r="A5528" i="1"/>
  <c r="A5532" i="1"/>
  <c r="A5507" i="1"/>
  <c r="A5387" i="1"/>
  <c r="A5559" i="1"/>
  <c r="A5555" i="1"/>
  <c r="A5558" i="1"/>
  <c r="A5554" i="1"/>
  <c r="A5557" i="1"/>
  <c r="A5556" i="1"/>
  <c r="A5560" i="1"/>
  <c r="A5536" i="1"/>
  <c r="A5539" i="1"/>
  <c r="A5535" i="1"/>
  <c r="A5538" i="1"/>
  <c r="A5534" i="1"/>
  <c r="A5537" i="1"/>
  <c r="A5533" i="1"/>
  <c r="A5550" i="1"/>
  <c r="A5553" i="1"/>
  <c r="A5549" i="1"/>
  <c r="A5552" i="1"/>
  <c r="A5548" i="1"/>
  <c r="A5551" i="1"/>
  <c r="A5547" i="1"/>
  <c r="L5754" i="1" l="1"/>
  <c r="A5689" i="1"/>
  <c r="A5692" i="1"/>
  <c r="A5688" i="1"/>
  <c r="A5691" i="1"/>
  <c r="A5687" i="1"/>
  <c r="A5690" i="1"/>
  <c r="A5686" i="1"/>
  <c r="A5638" i="1"/>
  <c r="B6010" i="1"/>
  <c r="A5661" i="1"/>
  <c r="A5664" i="1"/>
  <c r="A5660" i="1"/>
  <c r="A5663" i="1"/>
  <c r="A5659" i="1"/>
  <c r="A5662" i="1"/>
  <c r="A5658" i="1"/>
  <c r="A5750" i="1"/>
  <c r="A5739" i="1"/>
  <c r="A5734" i="1"/>
  <c r="A5727" i="1"/>
  <c r="A5720" i="1"/>
  <c r="A5705" i="1"/>
  <c r="A5644" i="1"/>
  <c r="A5744" i="1"/>
  <c r="A5710" i="1"/>
  <c r="A5643" i="1"/>
  <c r="A5756" i="1"/>
  <c r="A5749" i="1"/>
  <c r="A5738" i="1"/>
  <c r="A5726" i="1"/>
  <c r="A5709" i="1"/>
  <c r="A5704" i="1"/>
  <c r="A5743" i="1"/>
  <c r="A5733" i="1"/>
  <c r="A5719" i="1"/>
  <c r="A5703" i="1"/>
  <c r="A5755" i="1"/>
  <c r="A5725" i="1"/>
  <c r="A5650" i="1"/>
  <c r="A5748" i="1"/>
  <c r="A5737" i="1"/>
  <c r="A5732" i="1"/>
  <c r="A5718" i="1"/>
  <c r="A5702" i="1"/>
  <c r="A5649" i="1"/>
  <c r="A5754" i="1"/>
  <c r="A5747" i="1"/>
  <c r="A5742" i="1"/>
  <c r="A5731" i="1"/>
  <c r="A5701" i="1"/>
  <c r="A5648" i="1"/>
  <c r="A5753" i="1"/>
  <c r="A5736" i="1"/>
  <c r="A5724" i="1"/>
  <c r="A5717" i="1"/>
  <c r="A5712" i="1"/>
  <c r="A5741" i="1"/>
  <c r="A5647" i="1"/>
  <c r="A5723" i="1"/>
  <c r="A5636" i="1"/>
  <c r="A5752" i="1"/>
  <c r="A5730" i="1"/>
  <c r="A5700" i="1"/>
  <c r="A5646" i="1"/>
  <c r="A5740" i="1"/>
  <c r="A5735" i="1"/>
  <c r="A5722" i="1"/>
  <c r="A5706" i="1"/>
  <c r="A5728" i="1"/>
  <c r="A5711" i="1"/>
  <c r="A5634" i="1"/>
  <c r="A5729" i="1"/>
  <c r="A5751" i="1"/>
  <c r="A5721" i="1"/>
  <c r="A5645" i="1"/>
  <c r="A5767" i="1"/>
  <c r="L5873" i="1"/>
  <c r="L5862" i="1"/>
  <c r="L5867" i="1"/>
  <c r="C5839" i="1"/>
  <c r="A5766" i="1"/>
  <c r="A5765" i="1"/>
  <c r="L5871" i="1"/>
  <c r="L5877" i="1"/>
  <c r="L5860" i="1"/>
  <c r="L5865" i="1"/>
  <c r="C5825" i="1"/>
  <c r="L5864" i="1"/>
  <c r="L5859" i="1"/>
  <c r="A5758" i="1"/>
  <c r="L5869" i="1"/>
  <c r="C5840" i="1"/>
  <c r="A5760" i="1"/>
  <c r="C5836" i="1"/>
  <c r="L5875" i="1"/>
  <c r="A5655" i="1"/>
  <c r="A5651" i="1"/>
  <c r="A5654" i="1"/>
  <c r="A5657" i="1"/>
  <c r="A5653" i="1"/>
  <c r="A5656" i="1"/>
  <c r="A5652" i="1"/>
  <c r="A5669" i="1"/>
  <c r="A5665" i="1"/>
  <c r="A5668" i="1"/>
  <c r="A5671" i="1"/>
  <c r="A5667" i="1"/>
  <c r="A5670" i="1"/>
  <c r="A5666" i="1"/>
  <c r="A5632" i="1"/>
  <c r="A5512" i="1"/>
  <c r="A5639" i="1"/>
  <c r="A5683" i="1"/>
  <c r="A5679" i="1"/>
  <c r="A5682" i="1"/>
  <c r="A5685" i="1"/>
  <c r="A5681" i="1"/>
  <c r="A5684" i="1"/>
  <c r="A5680" i="1"/>
  <c r="A5697" i="1"/>
  <c r="A5693" i="1"/>
  <c r="A5696" i="1"/>
  <c r="A5699" i="1"/>
  <c r="A5695" i="1"/>
  <c r="A5698" i="1"/>
  <c r="A5694" i="1"/>
  <c r="A5675" i="1"/>
  <c r="A5678" i="1"/>
  <c r="A5674" i="1"/>
  <c r="A5677" i="1"/>
  <c r="A5673" i="1"/>
  <c r="A5676" i="1"/>
  <c r="A5672" i="1"/>
  <c r="L5879" i="1" l="1"/>
  <c r="A5794" i="1"/>
  <c r="A5790" i="1"/>
  <c r="A5793" i="1"/>
  <c r="A5796" i="1"/>
  <c r="A5792" i="1"/>
  <c r="A5791" i="1"/>
  <c r="A5795" i="1"/>
  <c r="B6135" i="1"/>
  <c r="A5822" i="1"/>
  <c r="A5818" i="1"/>
  <c r="A5821" i="1"/>
  <c r="A5824" i="1"/>
  <c r="A5820" i="1"/>
  <c r="A5823" i="1"/>
  <c r="A5819" i="1"/>
  <c r="A5892" i="1"/>
  <c r="L5998" i="1"/>
  <c r="L5987" i="1"/>
  <c r="L5992" i="1"/>
  <c r="C5964" i="1"/>
  <c r="A5891" i="1"/>
  <c r="A5890" i="1"/>
  <c r="L5996" i="1"/>
  <c r="L6002" i="1"/>
  <c r="L5985" i="1"/>
  <c r="L5990" i="1"/>
  <c r="C5950" i="1"/>
  <c r="L5989" i="1"/>
  <c r="L5984" i="1"/>
  <c r="L6000" i="1"/>
  <c r="L5994" i="1"/>
  <c r="C5965" i="1"/>
  <c r="C5961" i="1"/>
  <c r="A5885" i="1"/>
  <c r="A5883" i="1"/>
  <c r="A5800" i="1"/>
  <c r="A5803" i="1"/>
  <c r="A5799" i="1"/>
  <c r="A5802" i="1"/>
  <c r="A5798" i="1"/>
  <c r="A5801" i="1"/>
  <c r="A5797" i="1"/>
  <c r="A5814" i="1"/>
  <c r="A5817" i="1"/>
  <c r="A5813" i="1"/>
  <c r="A5816" i="1"/>
  <c r="A5812" i="1"/>
  <c r="A5815" i="1"/>
  <c r="A5811" i="1"/>
  <c r="A5808" i="1"/>
  <c r="A5804" i="1"/>
  <c r="A5807" i="1"/>
  <c r="A5810" i="1"/>
  <c r="A5806" i="1"/>
  <c r="A5805" i="1"/>
  <c r="A5809" i="1"/>
  <c r="A5757" i="1"/>
  <c r="A5637" i="1"/>
  <c r="A5786" i="1"/>
  <c r="A5789" i="1"/>
  <c r="A5785" i="1"/>
  <c r="A5788" i="1"/>
  <c r="A5784" i="1"/>
  <c r="A5787" i="1"/>
  <c r="A5783" i="1"/>
  <c r="A5869" i="1"/>
  <c r="A5835" i="1"/>
  <c r="A5768" i="1"/>
  <c r="A5881" i="1"/>
  <c r="A5874" i="1"/>
  <c r="A5863" i="1"/>
  <c r="A5851" i="1"/>
  <c r="A5834" i="1"/>
  <c r="A5829" i="1"/>
  <c r="A5868" i="1"/>
  <c r="A5858" i="1"/>
  <c r="A5844" i="1"/>
  <c r="A5828" i="1"/>
  <c r="A5880" i="1"/>
  <c r="A5850" i="1"/>
  <c r="A5775" i="1"/>
  <c r="A5873" i="1"/>
  <c r="A5862" i="1"/>
  <c r="A5857" i="1"/>
  <c r="A5843" i="1"/>
  <c r="A5827" i="1"/>
  <c r="A5774" i="1"/>
  <c r="A5879" i="1"/>
  <c r="A5872" i="1"/>
  <c r="A5867" i="1"/>
  <c r="A5856" i="1"/>
  <c r="A5826" i="1"/>
  <c r="A5773" i="1"/>
  <c r="A5878" i="1"/>
  <c r="A5861" i="1"/>
  <c r="A5849" i="1"/>
  <c r="A5842" i="1"/>
  <c r="A5837" i="1"/>
  <c r="A5866" i="1"/>
  <c r="A5772" i="1"/>
  <c r="A5848" i="1"/>
  <c r="A5761" i="1"/>
  <c r="A5877" i="1"/>
  <c r="A5855" i="1"/>
  <c r="A5825" i="1"/>
  <c r="A5771" i="1"/>
  <c r="A5865" i="1"/>
  <c r="A5860" i="1"/>
  <c r="A5847" i="1"/>
  <c r="A5831" i="1"/>
  <c r="A5876" i="1"/>
  <c r="A5854" i="1"/>
  <c r="A5846" i="1"/>
  <c r="A5875" i="1"/>
  <c r="A5864" i="1"/>
  <c r="A5859" i="1"/>
  <c r="A5852" i="1"/>
  <c r="A5845" i="1"/>
  <c r="A5830" i="1"/>
  <c r="A5769" i="1"/>
  <c r="A5853" i="1"/>
  <c r="A5759" i="1"/>
  <c r="A5836" i="1"/>
  <c r="A5770" i="1"/>
  <c r="A5780" i="1"/>
  <c r="A5776" i="1"/>
  <c r="A5779" i="1"/>
  <c r="A5782" i="1"/>
  <c r="A5778" i="1"/>
  <c r="A5781" i="1"/>
  <c r="A5777" i="1"/>
  <c r="A5763" i="1"/>
  <c r="A5764" i="1"/>
  <c r="L6004" i="1" l="1"/>
  <c r="A5928" i="1"/>
  <c r="A5924" i="1"/>
  <c r="A5927" i="1"/>
  <c r="A5923" i="1"/>
  <c r="A5926" i="1"/>
  <c r="A5922" i="1"/>
  <c r="A5925" i="1"/>
  <c r="A5942" i="1"/>
  <c r="A5938" i="1"/>
  <c r="A5941" i="1"/>
  <c r="A5937" i="1"/>
  <c r="A5940" i="1"/>
  <c r="A5936" i="1"/>
  <c r="A5939" i="1"/>
  <c r="A5888" i="1"/>
  <c r="L6123" i="1"/>
  <c r="L6112" i="1"/>
  <c r="L6117" i="1"/>
  <c r="C6089" i="1"/>
  <c r="A6016" i="1"/>
  <c r="A6015" i="1"/>
  <c r="L6121" i="1"/>
  <c r="L6127" i="1"/>
  <c r="L6110" i="1"/>
  <c r="L6115" i="1"/>
  <c r="C6075" i="1"/>
  <c r="L6114" i="1"/>
  <c r="L6109" i="1"/>
  <c r="L6129" i="1" s="1"/>
  <c r="L6125" i="1"/>
  <c r="L6119" i="1"/>
  <c r="C6090" i="1"/>
  <c r="C6086" i="1"/>
  <c r="A6010" i="1"/>
  <c r="A6017" i="1"/>
  <c r="A6008" i="1"/>
  <c r="A6006" i="1"/>
  <c r="A5999" i="1"/>
  <c r="A5988" i="1"/>
  <c r="A5976" i="1"/>
  <c r="A5959" i="1"/>
  <c r="A5954" i="1"/>
  <c r="A5993" i="1"/>
  <c r="A5983" i="1"/>
  <c r="A5969" i="1"/>
  <c r="A5953" i="1"/>
  <c r="A6005" i="1"/>
  <c r="A5975" i="1"/>
  <c r="A5900" i="1"/>
  <c r="A5998" i="1"/>
  <c r="A5987" i="1"/>
  <c r="A5982" i="1"/>
  <c r="A5968" i="1"/>
  <c r="A5952" i="1"/>
  <c r="A5899" i="1"/>
  <c r="A6004" i="1"/>
  <c r="A5997" i="1"/>
  <c r="A5992" i="1"/>
  <c r="A5981" i="1"/>
  <c r="A5951" i="1"/>
  <c r="A5898" i="1"/>
  <c r="A6003" i="1"/>
  <c r="A5986" i="1"/>
  <c r="A5974" i="1"/>
  <c r="A5967" i="1"/>
  <c r="A5962" i="1"/>
  <c r="A5991" i="1"/>
  <c r="A5897" i="1"/>
  <c r="A5973" i="1"/>
  <c r="A5886" i="1"/>
  <c r="A6002" i="1"/>
  <c r="A5980" i="1"/>
  <c r="A5950" i="1"/>
  <c r="A5896" i="1"/>
  <c r="A5990" i="1"/>
  <c r="A5985" i="1"/>
  <c r="A5972" i="1"/>
  <c r="A5956" i="1"/>
  <c r="A6001" i="1"/>
  <c r="A5979" i="1"/>
  <c r="A5971" i="1"/>
  <c r="A5895" i="1"/>
  <c r="A5994" i="1"/>
  <c r="A5960" i="1"/>
  <c r="A5893" i="1"/>
  <c r="A5989" i="1"/>
  <c r="A5961" i="1"/>
  <c r="A6000" i="1"/>
  <c r="A5884" i="1"/>
  <c r="A5970" i="1"/>
  <c r="A5984" i="1"/>
  <c r="A5955" i="1"/>
  <c r="A5977" i="1"/>
  <c r="A5894" i="1"/>
  <c r="A5978" i="1"/>
  <c r="A5762" i="1"/>
  <c r="A5882" i="1"/>
  <c r="A5914" i="1"/>
  <c r="A5910" i="1"/>
  <c r="A5913" i="1"/>
  <c r="A5909" i="1"/>
  <c r="A5912" i="1"/>
  <c r="A5908" i="1"/>
  <c r="A5911" i="1"/>
  <c r="A5905" i="1"/>
  <c r="A5901" i="1"/>
  <c r="A5904" i="1"/>
  <c r="A5907" i="1"/>
  <c r="A5903" i="1"/>
  <c r="A5906" i="1"/>
  <c r="A5902" i="1"/>
  <c r="A5919" i="1"/>
  <c r="A5915" i="1"/>
  <c r="A5918" i="1"/>
  <c r="A5921" i="1"/>
  <c r="A5917" i="1"/>
  <c r="A5916" i="1"/>
  <c r="A5920" i="1"/>
  <c r="A5889" i="1"/>
  <c r="A5933" i="1"/>
  <c r="A5929" i="1"/>
  <c r="A5932" i="1"/>
  <c r="A5935" i="1"/>
  <c r="A5931" i="1"/>
  <c r="A5934" i="1"/>
  <c r="A5930" i="1"/>
  <c r="A5947" i="1"/>
  <c r="A5943" i="1"/>
  <c r="A5946" i="1"/>
  <c r="A5949" i="1"/>
  <c r="A5945" i="1"/>
  <c r="A5948" i="1"/>
  <c r="A5944" i="1"/>
  <c r="B6260" i="1"/>
  <c r="B6385" i="1" l="1"/>
  <c r="L6242" i="1"/>
  <c r="C6214" i="1"/>
  <c r="A6141" i="1"/>
  <c r="A6140" i="1"/>
  <c r="L6246" i="1"/>
  <c r="L6252" i="1"/>
  <c r="L6235" i="1"/>
  <c r="L6240" i="1"/>
  <c r="C6200" i="1"/>
  <c r="L6239" i="1"/>
  <c r="L6234" i="1"/>
  <c r="L6250" i="1"/>
  <c r="L6244" i="1"/>
  <c r="C6215" i="1"/>
  <c r="C6211" i="1"/>
  <c r="A6135" i="1"/>
  <c r="A6133" i="1"/>
  <c r="L6248" i="1"/>
  <c r="L6237" i="1"/>
  <c r="A6142" i="1"/>
  <c r="A6013" i="1"/>
  <c r="A6026" i="1"/>
  <c r="A6029" i="1"/>
  <c r="A6032" i="1"/>
  <c r="A6028" i="1"/>
  <c r="A6031" i="1"/>
  <c r="A6027" i="1"/>
  <c r="A6030" i="1"/>
  <c r="A6014" i="1"/>
  <c r="A6040" i="1"/>
  <c r="A6043" i="1"/>
  <c r="A6046" i="1"/>
  <c r="A6042" i="1"/>
  <c r="A6045" i="1"/>
  <c r="A6041" i="1"/>
  <c r="A6044" i="1"/>
  <c r="A6039" i="1"/>
  <c r="A6035" i="1"/>
  <c r="A6038" i="1"/>
  <c r="A6034" i="1"/>
  <c r="A6037" i="1"/>
  <c r="A6033" i="1"/>
  <c r="A6036" i="1"/>
  <c r="A6054" i="1"/>
  <c r="A6057" i="1"/>
  <c r="A6060" i="1"/>
  <c r="A6056" i="1"/>
  <c r="A6059" i="1"/>
  <c r="A6055" i="1"/>
  <c r="A6058" i="1"/>
  <c r="A6053" i="1"/>
  <c r="A6049" i="1"/>
  <c r="A6052" i="1"/>
  <c r="A6048" i="1"/>
  <c r="A6051" i="1"/>
  <c r="A6047" i="1"/>
  <c r="A6050" i="1"/>
  <c r="A6068" i="1"/>
  <c r="A6071" i="1"/>
  <c r="A6074" i="1"/>
  <c r="A6070" i="1"/>
  <c r="A6073" i="1"/>
  <c r="A6069" i="1"/>
  <c r="A6072" i="1"/>
  <c r="A6067" i="1"/>
  <c r="A6063" i="1"/>
  <c r="A6066" i="1"/>
  <c r="A6062" i="1"/>
  <c r="A6065" i="1"/>
  <c r="A6061" i="1"/>
  <c r="A6064" i="1"/>
  <c r="A5887" i="1"/>
  <c r="A6007" i="1"/>
  <c r="A6118" i="1"/>
  <c r="A6108" i="1"/>
  <c r="A6094" i="1"/>
  <c r="A6078" i="1"/>
  <c r="A6130" i="1"/>
  <c r="A6100" i="1"/>
  <c r="A6025" i="1"/>
  <c r="A6123" i="1"/>
  <c r="A6112" i="1"/>
  <c r="A6107" i="1"/>
  <c r="A6093" i="1"/>
  <c r="A6077" i="1"/>
  <c r="A6024" i="1"/>
  <c r="A6129" i="1"/>
  <c r="A6122" i="1"/>
  <c r="A6117" i="1"/>
  <c r="A6106" i="1"/>
  <c r="A6076" i="1"/>
  <c r="A6023" i="1"/>
  <c r="A6128" i="1"/>
  <c r="A6111" i="1"/>
  <c r="A6099" i="1"/>
  <c r="A6092" i="1"/>
  <c r="A6087" i="1"/>
  <c r="A6116" i="1"/>
  <c r="A6022" i="1"/>
  <c r="A6098" i="1"/>
  <c r="A6011" i="1"/>
  <c r="A6127" i="1"/>
  <c r="A6105" i="1"/>
  <c r="A6075" i="1"/>
  <c r="A6021" i="1"/>
  <c r="A6115" i="1"/>
  <c r="A6110" i="1"/>
  <c r="A6097" i="1"/>
  <c r="A6081" i="1"/>
  <c r="A6126" i="1"/>
  <c r="A6104" i="1"/>
  <c r="A6096" i="1"/>
  <c r="A6020" i="1"/>
  <c r="A6103" i="1"/>
  <c r="A6086" i="1"/>
  <c r="A6009" i="1"/>
  <c r="A6131" i="1"/>
  <c r="A6124" i="1"/>
  <c r="A6113" i="1"/>
  <c r="A6101" i="1"/>
  <c r="A6084" i="1"/>
  <c r="A6079" i="1"/>
  <c r="A6125" i="1"/>
  <c r="A6085" i="1"/>
  <c r="A6109" i="1"/>
  <c r="A6095" i="1"/>
  <c r="A6119" i="1"/>
  <c r="A6019" i="1"/>
  <c r="A6018" i="1"/>
  <c r="A6080" i="1"/>
  <c r="A6102" i="1"/>
  <c r="A6114" i="1"/>
  <c r="L6254" i="1" l="1"/>
  <c r="A6012" i="1"/>
  <c r="A6132" i="1"/>
  <c r="A6139" i="1"/>
  <c r="A6164" i="1"/>
  <c r="A6160" i="1"/>
  <c r="A6163" i="1"/>
  <c r="A6159" i="1"/>
  <c r="A6162" i="1"/>
  <c r="A6158" i="1"/>
  <c r="A6161" i="1"/>
  <c r="A6178" i="1"/>
  <c r="A6174" i="1"/>
  <c r="A6177" i="1"/>
  <c r="A6173" i="1"/>
  <c r="A6176" i="1"/>
  <c r="A6172" i="1"/>
  <c r="A6175" i="1"/>
  <c r="A6138" i="1"/>
  <c r="A6192" i="1"/>
  <c r="A6188" i="1"/>
  <c r="A6191" i="1"/>
  <c r="A6187" i="1"/>
  <c r="A6190" i="1"/>
  <c r="A6186" i="1"/>
  <c r="A6189" i="1"/>
  <c r="A6255" i="1"/>
  <c r="A6225" i="1"/>
  <c r="A6150" i="1"/>
  <c r="A6248" i="1"/>
  <c r="A6237" i="1"/>
  <c r="A6232" i="1"/>
  <c r="A6218" i="1"/>
  <c r="A6202" i="1"/>
  <c r="A6149" i="1"/>
  <c r="A6254" i="1"/>
  <c r="A6247" i="1"/>
  <c r="A6242" i="1"/>
  <c r="A6231" i="1"/>
  <c r="A6201" i="1"/>
  <c r="A6148" i="1"/>
  <c r="A6253" i="1"/>
  <c r="A6236" i="1"/>
  <c r="A6224" i="1"/>
  <c r="A6217" i="1"/>
  <c r="A6212" i="1"/>
  <c r="A6241" i="1"/>
  <c r="A6147" i="1"/>
  <c r="A6223" i="1"/>
  <c r="A6136" i="1"/>
  <c r="A6252" i="1"/>
  <c r="A6230" i="1"/>
  <c r="A6200" i="1"/>
  <c r="A6146" i="1"/>
  <c r="A6240" i="1"/>
  <c r="A6235" i="1"/>
  <c r="A6222" i="1"/>
  <c r="A6206" i="1"/>
  <c r="A6251" i="1"/>
  <c r="A6229" i="1"/>
  <c r="A6221" i="1"/>
  <c r="A6145" i="1"/>
  <c r="A6228" i="1"/>
  <c r="A6211" i="1"/>
  <c r="A6134" i="1"/>
  <c r="A6250" i="1"/>
  <c r="A6239" i="1"/>
  <c r="A6234" i="1"/>
  <c r="A6227" i="1"/>
  <c r="A6220" i="1"/>
  <c r="A6205" i="1"/>
  <c r="A6144" i="1"/>
  <c r="A6243" i="1"/>
  <c r="A6233" i="1"/>
  <c r="A6219" i="1"/>
  <c r="A6203" i="1"/>
  <c r="A6244" i="1"/>
  <c r="A6143" i="1"/>
  <c r="A6256" i="1"/>
  <c r="A6204" i="1"/>
  <c r="A6226" i="1"/>
  <c r="A6238" i="1"/>
  <c r="A6249" i="1"/>
  <c r="A6210" i="1"/>
  <c r="A6209" i="1"/>
  <c r="A6154" i="1"/>
  <c r="A6157" i="1"/>
  <c r="A6153" i="1"/>
  <c r="A6156" i="1"/>
  <c r="A6152" i="1"/>
  <c r="A6151" i="1"/>
  <c r="A6155" i="1"/>
  <c r="A6168" i="1"/>
  <c r="A6171" i="1"/>
  <c r="A6167" i="1"/>
  <c r="A6170" i="1"/>
  <c r="A6166" i="1"/>
  <c r="A6165" i="1"/>
  <c r="A6169" i="1"/>
  <c r="A6182" i="1"/>
  <c r="A6185" i="1"/>
  <c r="A6181" i="1"/>
  <c r="A6184" i="1"/>
  <c r="A6180" i="1"/>
  <c r="A6179" i="1"/>
  <c r="A6183" i="1"/>
  <c r="B6510" i="1"/>
  <c r="A6196" i="1"/>
  <c r="A6199" i="1"/>
  <c r="A6195" i="1"/>
  <c r="A6198" i="1"/>
  <c r="A6194" i="1"/>
  <c r="A6193" i="1"/>
  <c r="A6197" i="1"/>
  <c r="A6265" i="1"/>
  <c r="L6371" i="1"/>
  <c r="L6377" i="1"/>
  <c r="L6360" i="1"/>
  <c r="L6365" i="1"/>
  <c r="C6325" i="1"/>
  <c r="L6364" i="1"/>
  <c r="L6359" i="1"/>
  <c r="L6379" i="1" s="1"/>
  <c r="L6375" i="1"/>
  <c r="L6369" i="1"/>
  <c r="C6340" i="1"/>
  <c r="C6336" i="1"/>
  <c r="A6260" i="1"/>
  <c r="A6258" i="1"/>
  <c r="L6367" i="1"/>
  <c r="C6339" i="1"/>
  <c r="A6266" i="1"/>
  <c r="L6373" i="1"/>
  <c r="A6267" i="1"/>
  <c r="L6362" i="1"/>
  <c r="A6302" i="1" l="1"/>
  <c r="A6298" i="1"/>
  <c r="A6301" i="1"/>
  <c r="A6297" i="1"/>
  <c r="A6300" i="1"/>
  <c r="A6303" i="1"/>
  <c r="A6299" i="1"/>
  <c r="A6316" i="1"/>
  <c r="A6312" i="1"/>
  <c r="A6315" i="1"/>
  <c r="A6311" i="1"/>
  <c r="A6314" i="1"/>
  <c r="A6317" i="1"/>
  <c r="A6313" i="1"/>
  <c r="A6307" i="1"/>
  <c r="A6310" i="1"/>
  <c r="A6306" i="1"/>
  <c r="A6309" i="1"/>
  <c r="A6305" i="1"/>
  <c r="A6308" i="1"/>
  <c r="A6304" i="1"/>
  <c r="A6373" i="1"/>
  <c r="A6362" i="1"/>
  <c r="A6357" i="1"/>
  <c r="A6343" i="1"/>
  <c r="A6327" i="1"/>
  <c r="A6274" i="1"/>
  <c r="A6379" i="1"/>
  <c r="A6372" i="1"/>
  <c r="A6367" i="1"/>
  <c r="A6356" i="1"/>
  <c r="A6326" i="1"/>
  <c r="A6273" i="1"/>
  <c r="A6378" i="1"/>
  <c r="A6361" i="1"/>
  <c r="A6349" i="1"/>
  <c r="A6342" i="1"/>
  <c r="A6337" i="1"/>
  <c r="A6366" i="1"/>
  <c r="A6272" i="1"/>
  <c r="A6348" i="1"/>
  <c r="A6261" i="1"/>
  <c r="A6377" i="1"/>
  <c r="A6355" i="1"/>
  <c r="A6325" i="1"/>
  <c r="A6271" i="1"/>
  <c r="A6365" i="1"/>
  <c r="A6360" i="1"/>
  <c r="A6347" i="1"/>
  <c r="A6331" i="1"/>
  <c r="A6376" i="1"/>
  <c r="A6354" i="1"/>
  <c r="A6346" i="1"/>
  <c r="A6270" i="1"/>
  <c r="A6353" i="1"/>
  <c r="A6336" i="1"/>
  <c r="A6259" i="1"/>
  <c r="A6375" i="1"/>
  <c r="A6364" i="1"/>
  <c r="A6359" i="1"/>
  <c r="A6352" i="1"/>
  <c r="A6345" i="1"/>
  <c r="A6330" i="1"/>
  <c r="A6269" i="1"/>
  <c r="A6369" i="1"/>
  <c r="A6335" i="1"/>
  <c r="A6268" i="1"/>
  <c r="A6380" i="1"/>
  <c r="A6350" i="1"/>
  <c r="A6275" i="1"/>
  <c r="A6344" i="1"/>
  <c r="A6358" i="1"/>
  <c r="A6368" i="1"/>
  <c r="A6381" i="1"/>
  <c r="A6329" i="1"/>
  <c r="A6328" i="1"/>
  <c r="A6374" i="1"/>
  <c r="A6334" i="1"/>
  <c r="A6351" i="1"/>
  <c r="A6363" i="1"/>
  <c r="B6635" i="1"/>
  <c r="L6496" i="1"/>
  <c r="L6502" i="1"/>
  <c r="L6485" i="1"/>
  <c r="L6490" i="1"/>
  <c r="C6450" i="1"/>
  <c r="L6489" i="1"/>
  <c r="L6484" i="1"/>
  <c r="L6500" i="1"/>
  <c r="L6494" i="1"/>
  <c r="C6465" i="1"/>
  <c r="C6461" i="1"/>
  <c r="A6392" i="1"/>
  <c r="L6498" i="1"/>
  <c r="L6487" i="1"/>
  <c r="L6492" i="1"/>
  <c r="C6464" i="1"/>
  <c r="A6391" i="1"/>
  <c r="A6390" i="1"/>
  <c r="A6385" i="1"/>
  <c r="A6383" i="1"/>
  <c r="A6279" i="1"/>
  <c r="A6282" i="1"/>
  <c r="A6278" i="1"/>
  <c r="A6281" i="1"/>
  <c r="A6277" i="1"/>
  <c r="A6276" i="1"/>
  <c r="A6280" i="1"/>
  <c r="A6321" i="1"/>
  <c r="A6324" i="1"/>
  <c r="A6320" i="1"/>
  <c r="A6323" i="1"/>
  <c r="A6319" i="1"/>
  <c r="A6318" i="1"/>
  <c r="A6322" i="1"/>
  <c r="A6137" i="1"/>
  <c r="A6257" i="1"/>
  <c r="A6293" i="1"/>
  <c r="A6296" i="1"/>
  <c r="A6292" i="1"/>
  <c r="A6295" i="1"/>
  <c r="A6291" i="1"/>
  <c r="A6290" i="1"/>
  <c r="A6294" i="1"/>
  <c r="A6264" i="1"/>
  <c r="A6263" i="1"/>
  <c r="A6288" i="1"/>
  <c r="A6284" i="1"/>
  <c r="A6287" i="1"/>
  <c r="A6283" i="1"/>
  <c r="A6286" i="1"/>
  <c r="A6289" i="1"/>
  <c r="A6285" i="1"/>
  <c r="L6504" i="1" l="1"/>
  <c r="A6412" i="1"/>
  <c r="A6408" i="1"/>
  <c r="A6411" i="1"/>
  <c r="A6414" i="1"/>
  <c r="A6413" i="1"/>
  <c r="A6410" i="1"/>
  <c r="A6409" i="1"/>
  <c r="A6440" i="1"/>
  <c r="A6436" i="1"/>
  <c r="A6439" i="1"/>
  <c r="A6442" i="1"/>
  <c r="A6438" i="1"/>
  <c r="A6437" i="1"/>
  <c r="A6441" i="1"/>
  <c r="A6446" i="1"/>
  <c r="A6449" i="1"/>
  <c r="A6445" i="1"/>
  <c r="A6448" i="1"/>
  <c r="A6444" i="1"/>
  <c r="A6447" i="1"/>
  <c r="A6443" i="1"/>
  <c r="A6432" i="1"/>
  <c r="A6435" i="1"/>
  <c r="A6431" i="1"/>
  <c r="A6434" i="1"/>
  <c r="A6430" i="1"/>
  <c r="A6433" i="1"/>
  <c r="A6429" i="1"/>
  <c r="A6426" i="1"/>
  <c r="A6422" i="1"/>
  <c r="A6425" i="1"/>
  <c r="A6428" i="1"/>
  <c r="A6424" i="1"/>
  <c r="A6427" i="1"/>
  <c r="A6423" i="1"/>
  <c r="A6388" i="1"/>
  <c r="A6262" i="1"/>
  <c r="A6382" i="1"/>
  <c r="A6418" i="1"/>
  <c r="A6421" i="1"/>
  <c r="A6417" i="1"/>
  <c r="A6420" i="1"/>
  <c r="A6416" i="1"/>
  <c r="A6419" i="1"/>
  <c r="A6415" i="1"/>
  <c r="A6503" i="1"/>
  <c r="A6486" i="1"/>
  <c r="A6474" i="1"/>
  <c r="A6467" i="1"/>
  <c r="A6462" i="1"/>
  <c r="A6491" i="1"/>
  <c r="A6473" i="1"/>
  <c r="A6502" i="1"/>
  <c r="A6480" i="1"/>
  <c r="A6450" i="1"/>
  <c r="A6490" i="1"/>
  <c r="A6485" i="1"/>
  <c r="A6472" i="1"/>
  <c r="A6456" i="1"/>
  <c r="A6501" i="1"/>
  <c r="A6479" i="1"/>
  <c r="A6471" i="1"/>
  <c r="A6478" i="1"/>
  <c r="A6461" i="1"/>
  <c r="A6500" i="1"/>
  <c r="A6489" i="1"/>
  <c r="A6484" i="1"/>
  <c r="A6477" i="1"/>
  <c r="A6470" i="1"/>
  <c r="A6455" i="1"/>
  <c r="A6394" i="1"/>
  <c r="A6494" i="1"/>
  <c r="A6460" i="1"/>
  <c r="A6506" i="1"/>
  <c r="A6499" i="1"/>
  <c r="A6488" i="1"/>
  <c r="A6476" i="1"/>
  <c r="A6459" i="1"/>
  <c r="A6454" i="1"/>
  <c r="A6493" i="1"/>
  <c r="A6483" i="1"/>
  <c r="A6469" i="1"/>
  <c r="A6453" i="1"/>
  <c r="A6505" i="1"/>
  <c r="A6475" i="1"/>
  <c r="A6498" i="1"/>
  <c r="A6395" i="1"/>
  <c r="A6452" i="1"/>
  <c r="A6504" i="1"/>
  <c r="A6451" i="1"/>
  <c r="A6393" i="1"/>
  <c r="A6386" i="1"/>
  <c r="A6487" i="1"/>
  <c r="A6497" i="1"/>
  <c r="A6400" i="1"/>
  <c r="A6384" i="1"/>
  <c r="A6399" i="1"/>
  <c r="A6398" i="1"/>
  <c r="A6468" i="1"/>
  <c r="A6397" i="1"/>
  <c r="A6492" i="1"/>
  <c r="A6396" i="1"/>
  <c r="A6482" i="1"/>
  <c r="A6481" i="1"/>
  <c r="L6627" i="1"/>
  <c r="L6610" i="1"/>
  <c r="L6615" i="1"/>
  <c r="C6575" i="1"/>
  <c r="L6614" i="1"/>
  <c r="L6609" i="1"/>
  <c r="L6625" i="1"/>
  <c r="L6619" i="1"/>
  <c r="C6590" i="1"/>
  <c r="C6586" i="1"/>
  <c r="A6510" i="1"/>
  <c r="A6508" i="1"/>
  <c r="A6517" i="1"/>
  <c r="L6623" i="1"/>
  <c r="L6612" i="1"/>
  <c r="L6617" i="1"/>
  <c r="C6589" i="1"/>
  <c r="A6516" i="1"/>
  <c r="A6515" i="1"/>
  <c r="L6621" i="1"/>
  <c r="A6389" i="1"/>
  <c r="A6407" i="1"/>
  <c r="A6403" i="1"/>
  <c r="A6406" i="1"/>
  <c r="A6402" i="1"/>
  <c r="A6405" i="1"/>
  <c r="A6401" i="1"/>
  <c r="A6404" i="1"/>
  <c r="B6760" i="1"/>
  <c r="L6629" i="1" l="1"/>
  <c r="A6514" i="1"/>
  <c r="B6885" i="1"/>
  <c r="A6537" i="1"/>
  <c r="A6533" i="1"/>
  <c r="A6536" i="1"/>
  <c r="A6539" i="1"/>
  <c r="A6535" i="1"/>
  <c r="A6538" i="1"/>
  <c r="A6534" i="1"/>
  <c r="A6551" i="1"/>
  <c r="A6547" i="1"/>
  <c r="A6550" i="1"/>
  <c r="A6553" i="1"/>
  <c r="A6549" i="1"/>
  <c r="A6548" i="1"/>
  <c r="A6552" i="1"/>
  <c r="A6565" i="1"/>
  <c r="A6561" i="1"/>
  <c r="A6564" i="1"/>
  <c r="A6567" i="1"/>
  <c r="A6563" i="1"/>
  <c r="A6566" i="1"/>
  <c r="A6562" i="1"/>
  <c r="A6513" i="1"/>
  <c r="L6740" i="1"/>
  <c r="C6700" i="1"/>
  <c r="L6739" i="1"/>
  <c r="L6734" i="1"/>
  <c r="L6750" i="1"/>
  <c r="L6744" i="1"/>
  <c r="C6715" i="1"/>
  <c r="C6711" i="1"/>
  <c r="A6635" i="1"/>
  <c r="A6633" i="1"/>
  <c r="A6642" i="1"/>
  <c r="L6748" i="1"/>
  <c r="L6737" i="1"/>
  <c r="L6742" i="1"/>
  <c r="C6714" i="1"/>
  <c r="A6641" i="1"/>
  <c r="A6640" i="1"/>
  <c r="L6752" i="1"/>
  <c r="L6735" i="1"/>
  <c r="L6746" i="1"/>
  <c r="A6616" i="1"/>
  <c r="A6522" i="1"/>
  <c r="A6598" i="1"/>
  <c r="A6511" i="1"/>
  <c r="A6627" i="1"/>
  <c r="A6605" i="1"/>
  <c r="A6575" i="1"/>
  <c r="A6521" i="1"/>
  <c r="A6615" i="1"/>
  <c r="A6610" i="1"/>
  <c r="A6597" i="1"/>
  <c r="A6581" i="1"/>
  <c r="A6626" i="1"/>
  <c r="A6604" i="1"/>
  <c r="A6596" i="1"/>
  <c r="A6520" i="1"/>
  <c r="A6603" i="1"/>
  <c r="A6586" i="1"/>
  <c r="A6509" i="1"/>
  <c r="A6625" i="1"/>
  <c r="A6614" i="1"/>
  <c r="A6609" i="1"/>
  <c r="A6602" i="1"/>
  <c r="A6595" i="1"/>
  <c r="A6580" i="1"/>
  <c r="A6519" i="1"/>
  <c r="A6619" i="1"/>
  <c r="A6585" i="1"/>
  <c r="A6518" i="1"/>
  <c r="A6631" i="1"/>
  <c r="A6624" i="1"/>
  <c r="A6613" i="1"/>
  <c r="A6601" i="1"/>
  <c r="A6584" i="1"/>
  <c r="A6579" i="1"/>
  <c r="A6618" i="1"/>
  <c r="A6608" i="1"/>
  <c r="A6594" i="1"/>
  <c r="A6578" i="1"/>
  <c r="A6630" i="1"/>
  <c r="A6600" i="1"/>
  <c r="A6525" i="1"/>
  <c r="A6623" i="1"/>
  <c r="A6612" i="1"/>
  <c r="A6607" i="1"/>
  <c r="A6593" i="1"/>
  <c r="A6577" i="1"/>
  <c r="A6524" i="1"/>
  <c r="A6606" i="1"/>
  <c r="A6592" i="1"/>
  <c r="A6523" i="1"/>
  <c r="A6617" i="1"/>
  <c r="A6629" i="1"/>
  <c r="A6628" i="1"/>
  <c r="A6576" i="1"/>
  <c r="A6622" i="1"/>
  <c r="A6611" i="1"/>
  <c r="A6599" i="1"/>
  <c r="A6587" i="1"/>
  <c r="A6571" i="1"/>
  <c r="A6574" i="1"/>
  <c r="A6570" i="1"/>
  <c r="A6573" i="1"/>
  <c r="A6569" i="1"/>
  <c r="A6572" i="1"/>
  <c r="A6568" i="1"/>
  <c r="A6507" i="1"/>
  <c r="A6387" i="1"/>
  <c r="A6529" i="1"/>
  <c r="A6532" i="1"/>
  <c r="A6528" i="1"/>
  <c r="A6531" i="1"/>
  <c r="A6527" i="1"/>
  <c r="A6530" i="1"/>
  <c r="A6526" i="1"/>
  <c r="A6543" i="1"/>
  <c r="A6546" i="1"/>
  <c r="A6542" i="1"/>
  <c r="A6545" i="1"/>
  <c r="A6541" i="1"/>
  <c r="A6544" i="1"/>
  <c r="A6540" i="1"/>
  <c r="A6557" i="1"/>
  <c r="A6560" i="1"/>
  <c r="A6556" i="1"/>
  <c r="A6559" i="1"/>
  <c r="A6555" i="1"/>
  <c r="A6558" i="1"/>
  <c r="A6554" i="1"/>
  <c r="L6754" i="1" l="1"/>
  <c r="A6657" i="1"/>
  <c r="A6653" i="1"/>
  <c r="A6656" i="1"/>
  <c r="A6652" i="1"/>
  <c r="A6655" i="1"/>
  <c r="A6651" i="1"/>
  <c r="A6654" i="1"/>
  <c r="A6671" i="1"/>
  <c r="A6667" i="1"/>
  <c r="A6670" i="1"/>
  <c r="A6666" i="1"/>
  <c r="A6669" i="1"/>
  <c r="A6665" i="1"/>
  <c r="A6668" i="1"/>
  <c r="A6685" i="1"/>
  <c r="A6681" i="1"/>
  <c r="A6684" i="1"/>
  <c r="A6680" i="1"/>
  <c r="A6683" i="1"/>
  <c r="A6679" i="1"/>
  <c r="A6682" i="1"/>
  <c r="A6632" i="1"/>
  <c r="A6512" i="1"/>
  <c r="A6639" i="1"/>
  <c r="A6699" i="1"/>
  <c r="A6695" i="1"/>
  <c r="A6698" i="1"/>
  <c r="A6694" i="1"/>
  <c r="A6697" i="1"/>
  <c r="A6693" i="1"/>
  <c r="A6696" i="1"/>
  <c r="B7010" i="1"/>
  <c r="A6676" i="1"/>
  <c r="A6672" i="1"/>
  <c r="A6675" i="1"/>
  <c r="A6678" i="1"/>
  <c r="A6674" i="1"/>
  <c r="A6677" i="1"/>
  <c r="A6673" i="1"/>
  <c r="L6864" i="1"/>
  <c r="L6859" i="1"/>
  <c r="L6875" i="1"/>
  <c r="L6869" i="1"/>
  <c r="C6840" i="1"/>
  <c r="C6836" i="1"/>
  <c r="A6760" i="1"/>
  <c r="A6758" i="1"/>
  <c r="A6767" i="1"/>
  <c r="L6873" i="1"/>
  <c r="L6862" i="1"/>
  <c r="L6867" i="1"/>
  <c r="C6839" i="1"/>
  <c r="A6766" i="1"/>
  <c r="A6765" i="1"/>
  <c r="L6871" i="1"/>
  <c r="L6877" i="1"/>
  <c r="C6825" i="1"/>
  <c r="L6860" i="1"/>
  <c r="L6879" i="1" s="1"/>
  <c r="L6865" i="1"/>
  <c r="A6690" i="1"/>
  <c r="A6686" i="1"/>
  <c r="A6689" i="1"/>
  <c r="A6692" i="1"/>
  <c r="A6688" i="1"/>
  <c r="A6691" i="1"/>
  <c r="A6687" i="1"/>
  <c r="A6638" i="1"/>
  <c r="A6662" i="1"/>
  <c r="A6658" i="1"/>
  <c r="A6661" i="1"/>
  <c r="A6664" i="1"/>
  <c r="A6660" i="1"/>
  <c r="A6663" i="1"/>
  <c r="A6659" i="1"/>
  <c r="A6723" i="1"/>
  <c r="A6636" i="1"/>
  <c r="A6752" i="1"/>
  <c r="A6730" i="1"/>
  <c r="A6700" i="1"/>
  <c r="A6646" i="1"/>
  <c r="A6740" i="1"/>
  <c r="A6735" i="1"/>
  <c r="A6722" i="1"/>
  <c r="A6706" i="1"/>
  <c r="A6751" i="1"/>
  <c r="A6729" i="1"/>
  <c r="A6721" i="1"/>
  <c r="A6645" i="1"/>
  <c r="A6728" i="1"/>
  <c r="A6711" i="1"/>
  <c r="A6634" i="1"/>
  <c r="A6750" i="1"/>
  <c r="A6739" i="1"/>
  <c r="A6734" i="1"/>
  <c r="A6727" i="1"/>
  <c r="A6720" i="1"/>
  <c r="A6705" i="1"/>
  <c r="A6644" i="1"/>
  <c r="A6744" i="1"/>
  <c r="A6710" i="1"/>
  <c r="A6643" i="1"/>
  <c r="A6756" i="1"/>
  <c r="A6749" i="1"/>
  <c r="A6738" i="1"/>
  <c r="A6726" i="1"/>
  <c r="A6709" i="1"/>
  <c r="A6704" i="1"/>
  <c r="A6743" i="1"/>
  <c r="A6733" i="1"/>
  <c r="A6719" i="1"/>
  <c r="A6703" i="1"/>
  <c r="A6755" i="1"/>
  <c r="A6725" i="1"/>
  <c r="A6650" i="1"/>
  <c r="A6748" i="1"/>
  <c r="A6737" i="1"/>
  <c r="A6732" i="1"/>
  <c r="A6718" i="1"/>
  <c r="A6702" i="1"/>
  <c r="A6649" i="1"/>
  <c r="A6754" i="1"/>
  <c r="A6747" i="1"/>
  <c r="A6742" i="1"/>
  <c r="A6731" i="1"/>
  <c r="A6701" i="1"/>
  <c r="A6648" i="1"/>
  <c r="A6717" i="1"/>
  <c r="A6741" i="1"/>
  <c r="A6753" i="1"/>
  <c r="A6712" i="1"/>
  <c r="A6724" i="1"/>
  <c r="A6736" i="1"/>
  <c r="A6647" i="1"/>
  <c r="A6782" i="1" l="1"/>
  <c r="A6778" i="1"/>
  <c r="A6781" i="1"/>
  <c r="A6777" i="1"/>
  <c r="A6780" i="1"/>
  <c r="A6776" i="1"/>
  <c r="A6779" i="1"/>
  <c r="A6796" i="1"/>
  <c r="A6792" i="1"/>
  <c r="A6795" i="1"/>
  <c r="A6791" i="1"/>
  <c r="A6794" i="1"/>
  <c r="A6790" i="1"/>
  <c r="A6793" i="1"/>
  <c r="A6810" i="1"/>
  <c r="A6806" i="1"/>
  <c r="A6809" i="1"/>
  <c r="A6805" i="1"/>
  <c r="A6808" i="1"/>
  <c r="A6804" i="1"/>
  <c r="A6807" i="1"/>
  <c r="A6824" i="1"/>
  <c r="A6820" i="1"/>
  <c r="A6823" i="1"/>
  <c r="A6819" i="1"/>
  <c r="A6822" i="1"/>
  <c r="A6818" i="1"/>
  <c r="A6821" i="1"/>
  <c r="A6764" i="1"/>
  <c r="A6763" i="1"/>
  <c r="B7135" i="1"/>
  <c r="A6797" i="1"/>
  <c r="A6800" i="1"/>
  <c r="A6803" i="1"/>
  <c r="A6799" i="1"/>
  <c r="A6802" i="1"/>
  <c r="A6798" i="1"/>
  <c r="A6801" i="1"/>
  <c r="L6989" i="1"/>
  <c r="L6984" i="1"/>
  <c r="L7000" i="1"/>
  <c r="L6994" i="1"/>
  <c r="C6965" i="1"/>
  <c r="C6961" i="1"/>
  <c r="A6885" i="1"/>
  <c r="A6883" i="1"/>
  <c r="A6892" i="1"/>
  <c r="L6998" i="1"/>
  <c r="L6987" i="1"/>
  <c r="L6992" i="1"/>
  <c r="C6964" i="1"/>
  <c r="A6891" i="1"/>
  <c r="A6890" i="1"/>
  <c r="L6996" i="1"/>
  <c r="L7002" i="1"/>
  <c r="L6985" i="1"/>
  <c r="L6990" i="1"/>
  <c r="C6950" i="1"/>
  <c r="A6783" i="1"/>
  <c r="A6786" i="1"/>
  <c r="A6789" i="1"/>
  <c r="A6785" i="1"/>
  <c r="A6788" i="1"/>
  <c r="A6784" i="1"/>
  <c r="A6787" i="1"/>
  <c r="A6757" i="1"/>
  <c r="A6637" i="1"/>
  <c r="A6877" i="1"/>
  <c r="A6855" i="1"/>
  <c r="A6825" i="1"/>
  <c r="A6771" i="1"/>
  <c r="A6865" i="1"/>
  <c r="A6860" i="1"/>
  <c r="A6847" i="1"/>
  <c r="A6831" i="1"/>
  <c r="A6876" i="1"/>
  <c r="A6854" i="1"/>
  <c r="A6846" i="1"/>
  <c r="A6770" i="1"/>
  <c r="A6853" i="1"/>
  <c r="A6836" i="1"/>
  <c r="A6759" i="1"/>
  <c r="A6875" i="1"/>
  <c r="A6864" i="1"/>
  <c r="A6859" i="1"/>
  <c r="A6852" i="1"/>
  <c r="A6845" i="1"/>
  <c r="A6830" i="1"/>
  <c r="A6769" i="1"/>
  <c r="A6869" i="1"/>
  <c r="A6835" i="1"/>
  <c r="A6768" i="1"/>
  <c r="A6881" i="1"/>
  <c r="A6874" i="1"/>
  <c r="A6863" i="1"/>
  <c r="A6851" i="1"/>
  <c r="A6834" i="1"/>
  <c r="A6829" i="1"/>
  <c r="A6868" i="1"/>
  <c r="A6858" i="1"/>
  <c r="A6844" i="1"/>
  <c r="A6828" i="1"/>
  <c r="A6880" i="1"/>
  <c r="A6850" i="1"/>
  <c r="A6775" i="1"/>
  <c r="A6873" i="1"/>
  <c r="A6862" i="1"/>
  <c r="A6857" i="1"/>
  <c r="A6843" i="1"/>
  <c r="A6827" i="1"/>
  <c r="A6774" i="1"/>
  <c r="A6879" i="1"/>
  <c r="A6872" i="1"/>
  <c r="A6867" i="1"/>
  <c r="A6856" i="1"/>
  <c r="A6826" i="1"/>
  <c r="A6773" i="1"/>
  <c r="A6878" i="1"/>
  <c r="A6861" i="1"/>
  <c r="A6849" i="1"/>
  <c r="A6842" i="1"/>
  <c r="A6837" i="1"/>
  <c r="A6761" i="1"/>
  <c r="A6848" i="1"/>
  <c r="A6772" i="1"/>
  <c r="A6866" i="1"/>
  <c r="A6811" i="1"/>
  <c r="A6814" i="1"/>
  <c r="A6817" i="1"/>
  <c r="A6813" i="1"/>
  <c r="A6816" i="1"/>
  <c r="A6812" i="1"/>
  <c r="A6815" i="1"/>
  <c r="L7004" i="1" l="1"/>
  <c r="A6889" i="1"/>
  <c r="A6935" i="1"/>
  <c r="A6931" i="1"/>
  <c r="A6934" i="1"/>
  <c r="A6930" i="1"/>
  <c r="A6933" i="1"/>
  <c r="A6929" i="1"/>
  <c r="A6932" i="1"/>
  <c r="B7260" i="1"/>
  <c r="A6907" i="1"/>
  <c r="A6903" i="1"/>
  <c r="A6906" i="1"/>
  <c r="A6902" i="1"/>
  <c r="A6905" i="1"/>
  <c r="A6901" i="1"/>
  <c r="A6904" i="1"/>
  <c r="A6925" i="1"/>
  <c r="A6928" i="1"/>
  <c r="A6924" i="1"/>
  <c r="A6927" i="1"/>
  <c r="A6923" i="1"/>
  <c r="A6922" i="1"/>
  <c r="A6926" i="1"/>
  <c r="A6911" i="1"/>
  <c r="A6914" i="1"/>
  <c r="A6910" i="1"/>
  <c r="A6913" i="1"/>
  <c r="A6909" i="1"/>
  <c r="A6912" i="1"/>
  <c r="A6908" i="1"/>
  <c r="A6882" i="1"/>
  <c r="A6762" i="1"/>
  <c r="A6888" i="1"/>
  <c r="A6921" i="1"/>
  <c r="A6917" i="1"/>
  <c r="A6920" i="1"/>
  <c r="A6916" i="1"/>
  <c r="A6919" i="1"/>
  <c r="A6915" i="1"/>
  <c r="A6918" i="1"/>
  <c r="L7114" i="1"/>
  <c r="L7109" i="1"/>
  <c r="L7125" i="1"/>
  <c r="L7119" i="1"/>
  <c r="C7090" i="1"/>
  <c r="C7086" i="1"/>
  <c r="A7010" i="1"/>
  <c r="A7008" i="1"/>
  <c r="A7017" i="1"/>
  <c r="L7123" i="1"/>
  <c r="L7112" i="1"/>
  <c r="L7117" i="1"/>
  <c r="C7089" i="1"/>
  <c r="A7016" i="1"/>
  <c r="A7015" i="1"/>
  <c r="L7121" i="1"/>
  <c r="L7127" i="1"/>
  <c r="L7110" i="1"/>
  <c r="L7115" i="1"/>
  <c r="C7075" i="1"/>
  <c r="A6939" i="1"/>
  <c r="A6942" i="1"/>
  <c r="A6938" i="1"/>
  <c r="A6941" i="1"/>
  <c r="A6937" i="1"/>
  <c r="A6936" i="1"/>
  <c r="A6940" i="1"/>
  <c r="A6990" i="1"/>
  <c r="A6985" i="1"/>
  <c r="A6972" i="1"/>
  <c r="A6956" i="1"/>
  <c r="A7001" i="1"/>
  <c r="A6979" i="1"/>
  <c r="A6971" i="1"/>
  <c r="A6895" i="1"/>
  <c r="A6978" i="1"/>
  <c r="A6961" i="1"/>
  <c r="A6884" i="1"/>
  <c r="A7000" i="1"/>
  <c r="A6989" i="1"/>
  <c r="A6984" i="1"/>
  <c r="A6977" i="1"/>
  <c r="A6970" i="1"/>
  <c r="A6955" i="1"/>
  <c r="A6894" i="1"/>
  <c r="A6994" i="1"/>
  <c r="A6960" i="1"/>
  <c r="A6893" i="1"/>
  <c r="A7006" i="1"/>
  <c r="A6999" i="1"/>
  <c r="A6988" i="1"/>
  <c r="A6976" i="1"/>
  <c r="A6959" i="1"/>
  <c r="A6954" i="1"/>
  <c r="A6993" i="1"/>
  <c r="A6983" i="1"/>
  <c r="A6969" i="1"/>
  <c r="A6953" i="1"/>
  <c r="A7005" i="1"/>
  <c r="A6975" i="1"/>
  <c r="A6900" i="1"/>
  <c r="A6998" i="1"/>
  <c r="A6987" i="1"/>
  <c r="A6982" i="1"/>
  <c r="A6968" i="1"/>
  <c r="A6952" i="1"/>
  <c r="A6899" i="1"/>
  <c r="A7004" i="1"/>
  <c r="A6997" i="1"/>
  <c r="A6992" i="1"/>
  <c r="A6981" i="1"/>
  <c r="A6951" i="1"/>
  <c r="A6898" i="1"/>
  <c r="A7003" i="1"/>
  <c r="A6986" i="1"/>
  <c r="A6974" i="1"/>
  <c r="A6967" i="1"/>
  <c r="A6962" i="1"/>
  <c r="A6991" i="1"/>
  <c r="A6897" i="1"/>
  <c r="A6896" i="1"/>
  <c r="A6980" i="1"/>
  <c r="A6950" i="1"/>
  <c r="A6973" i="1"/>
  <c r="A6886" i="1"/>
  <c r="A7002" i="1"/>
  <c r="A6949" i="1"/>
  <c r="A6945" i="1"/>
  <c r="A6948" i="1"/>
  <c r="A6944" i="1"/>
  <c r="A6947" i="1"/>
  <c r="A6943" i="1"/>
  <c r="A6946" i="1"/>
  <c r="L7129" i="1" l="1"/>
  <c r="A7045" i="1"/>
  <c r="A7041" i="1"/>
  <c r="A7044" i="1"/>
  <c r="A7040" i="1"/>
  <c r="A7043" i="1"/>
  <c r="A7046" i="1"/>
  <c r="A7042" i="1"/>
  <c r="A7059" i="1"/>
  <c r="A7055" i="1"/>
  <c r="A7058" i="1"/>
  <c r="A7054" i="1"/>
  <c r="A7057" i="1"/>
  <c r="A7056" i="1"/>
  <c r="A7060" i="1"/>
  <c r="A7073" i="1"/>
  <c r="A7069" i="1"/>
  <c r="A7072" i="1"/>
  <c r="A7068" i="1"/>
  <c r="A7071" i="1"/>
  <c r="A7074" i="1"/>
  <c r="A7070" i="1"/>
  <c r="A7007" i="1"/>
  <c r="A6887" i="1"/>
  <c r="A7064" i="1"/>
  <c r="A7067" i="1"/>
  <c r="A7063" i="1"/>
  <c r="A7066" i="1"/>
  <c r="A7062" i="1"/>
  <c r="A7065" i="1"/>
  <c r="A7061" i="1"/>
  <c r="A7013" i="1"/>
  <c r="B7385" i="1"/>
  <c r="L7250" i="1"/>
  <c r="L7244" i="1"/>
  <c r="C7215" i="1"/>
  <c r="C7211" i="1"/>
  <c r="A7135" i="1"/>
  <c r="A7133" i="1"/>
  <c r="A7142" i="1"/>
  <c r="L7248" i="1"/>
  <c r="L7237" i="1"/>
  <c r="L7242" i="1"/>
  <c r="C7214" i="1"/>
  <c r="A7141" i="1"/>
  <c r="A7140" i="1"/>
  <c r="L7246" i="1"/>
  <c r="L7252" i="1"/>
  <c r="L7235" i="1"/>
  <c r="L7240" i="1"/>
  <c r="C7200" i="1"/>
  <c r="L7234" i="1"/>
  <c r="L7239" i="1"/>
  <c r="A7126" i="1"/>
  <c r="A7104" i="1"/>
  <c r="A7096" i="1"/>
  <c r="A7020" i="1"/>
  <c r="A7103" i="1"/>
  <c r="A7086" i="1"/>
  <c r="A7009" i="1"/>
  <c r="A7125" i="1"/>
  <c r="A7114" i="1"/>
  <c r="A7109" i="1"/>
  <c r="A7102" i="1"/>
  <c r="A7095" i="1"/>
  <c r="A7080" i="1"/>
  <c r="A7019" i="1"/>
  <c r="A7119" i="1"/>
  <c r="A7085" i="1"/>
  <c r="A7018" i="1"/>
  <c r="A7131" i="1"/>
  <c r="A7124" i="1"/>
  <c r="A7113" i="1"/>
  <c r="A7101" i="1"/>
  <c r="A7084" i="1"/>
  <c r="A7079" i="1"/>
  <c r="A7118" i="1"/>
  <c r="A7108" i="1"/>
  <c r="A7094" i="1"/>
  <c r="A7078" i="1"/>
  <c r="A7130" i="1"/>
  <c r="A7100" i="1"/>
  <c r="A7025" i="1"/>
  <c r="A7123" i="1"/>
  <c r="A7112" i="1"/>
  <c r="A7107" i="1"/>
  <c r="A7093" i="1"/>
  <c r="A7077" i="1"/>
  <c r="A7024" i="1"/>
  <c r="A7129" i="1"/>
  <c r="A7122" i="1"/>
  <c r="A7117" i="1"/>
  <c r="A7106" i="1"/>
  <c r="A7076" i="1"/>
  <c r="A7023" i="1"/>
  <c r="A7128" i="1"/>
  <c r="A7111" i="1"/>
  <c r="A7099" i="1"/>
  <c r="A7092" i="1"/>
  <c r="A7087" i="1"/>
  <c r="A7116" i="1"/>
  <c r="A7022" i="1"/>
  <c r="A7098" i="1"/>
  <c r="A7011" i="1"/>
  <c r="A7021" i="1"/>
  <c r="A7081" i="1"/>
  <c r="A7105" i="1"/>
  <c r="A7115" i="1"/>
  <c r="A7075" i="1"/>
  <c r="A7127" i="1"/>
  <c r="A7097" i="1"/>
  <c r="A7110" i="1"/>
  <c r="A7036" i="1"/>
  <c r="A7039" i="1"/>
  <c r="A7035" i="1"/>
  <c r="A7038" i="1"/>
  <c r="A7034" i="1"/>
  <c r="A7037" i="1"/>
  <c r="A7033" i="1"/>
  <c r="A7050" i="1"/>
  <c r="A7053" i="1"/>
  <c r="A7049" i="1"/>
  <c r="A7052" i="1"/>
  <c r="A7048" i="1"/>
  <c r="A7051" i="1"/>
  <c r="A7047" i="1"/>
  <c r="A7014" i="1"/>
  <c r="A7031" i="1"/>
  <c r="A7027" i="1"/>
  <c r="A7030" i="1"/>
  <c r="A7026" i="1"/>
  <c r="A7029" i="1"/>
  <c r="A7032" i="1"/>
  <c r="A7028" i="1"/>
  <c r="L7254" i="1" l="1"/>
  <c r="A7156" i="1"/>
  <c r="A7152" i="1"/>
  <c r="A7155" i="1"/>
  <c r="A7151" i="1"/>
  <c r="A7154" i="1"/>
  <c r="A7153" i="1"/>
  <c r="A7157" i="1"/>
  <c r="A7170" i="1"/>
  <c r="A7166" i="1"/>
  <c r="A7169" i="1"/>
  <c r="A7165" i="1"/>
  <c r="A7168" i="1"/>
  <c r="A7167" i="1"/>
  <c r="A7171" i="1"/>
  <c r="A7258" i="1"/>
  <c r="A7267" i="1"/>
  <c r="L7373" i="1"/>
  <c r="L7362" i="1"/>
  <c r="L7367" i="1"/>
  <c r="C7339" i="1"/>
  <c r="A7266" i="1"/>
  <c r="A7265" i="1"/>
  <c r="L7371" i="1"/>
  <c r="L7377" i="1"/>
  <c r="L7360" i="1"/>
  <c r="L7365" i="1"/>
  <c r="C7325" i="1"/>
  <c r="L7375" i="1"/>
  <c r="C7336" i="1"/>
  <c r="L7359" i="1"/>
  <c r="L7369" i="1"/>
  <c r="C7340" i="1"/>
  <c r="L7364" i="1"/>
  <c r="A7260" i="1"/>
  <c r="A7184" i="1"/>
  <c r="A7180" i="1"/>
  <c r="A7183" i="1"/>
  <c r="A7179" i="1"/>
  <c r="A7182" i="1"/>
  <c r="A7185" i="1"/>
  <c r="A7181" i="1"/>
  <c r="B7510" i="1"/>
  <c r="A7198" i="1"/>
  <c r="A7194" i="1"/>
  <c r="A7197" i="1"/>
  <c r="A7193" i="1"/>
  <c r="A7196" i="1"/>
  <c r="A7199" i="1"/>
  <c r="A7195" i="1"/>
  <c r="A7175" i="1"/>
  <c r="A7178" i="1"/>
  <c r="A7174" i="1"/>
  <c r="A7177" i="1"/>
  <c r="A7173" i="1"/>
  <c r="A7176" i="1"/>
  <c r="A7172" i="1"/>
  <c r="A7189" i="1"/>
  <c r="A7192" i="1"/>
  <c r="A7188" i="1"/>
  <c r="A7191" i="1"/>
  <c r="A7187" i="1"/>
  <c r="A7190" i="1"/>
  <c r="A7186" i="1"/>
  <c r="A7139" i="1"/>
  <c r="A7138" i="1"/>
  <c r="A7161" i="1"/>
  <c r="A7164" i="1"/>
  <c r="A7160" i="1"/>
  <c r="A7163" i="1"/>
  <c r="A7159" i="1"/>
  <c r="A7162" i="1"/>
  <c r="A7158" i="1"/>
  <c r="A7132" i="1"/>
  <c r="A7012" i="1"/>
  <c r="A7145" i="1"/>
  <c r="A7228" i="1"/>
  <c r="A7211" i="1"/>
  <c r="A7134" i="1"/>
  <c r="A7250" i="1"/>
  <c r="A7239" i="1"/>
  <c r="A7234" i="1"/>
  <c r="A7227" i="1"/>
  <c r="A7220" i="1"/>
  <c r="A7205" i="1"/>
  <c r="A7144" i="1"/>
  <c r="A7244" i="1"/>
  <c r="A7210" i="1"/>
  <c r="A7143" i="1"/>
  <c r="A7256" i="1"/>
  <c r="A7249" i="1"/>
  <c r="A7238" i="1"/>
  <c r="A7226" i="1"/>
  <c r="A7209" i="1"/>
  <c r="A7204" i="1"/>
  <c r="A7243" i="1"/>
  <c r="A7233" i="1"/>
  <c r="A7219" i="1"/>
  <c r="A7203" i="1"/>
  <c r="A7255" i="1"/>
  <c r="A7225" i="1"/>
  <c r="A7150" i="1"/>
  <c r="A7248" i="1"/>
  <c r="A7237" i="1"/>
  <c r="A7232" i="1"/>
  <c r="A7218" i="1"/>
  <c r="A7202" i="1"/>
  <c r="A7149" i="1"/>
  <c r="A7254" i="1"/>
  <c r="A7247" i="1"/>
  <c r="A7242" i="1"/>
  <c r="A7231" i="1"/>
  <c r="A7201" i="1"/>
  <c r="A7148" i="1"/>
  <c r="A7253" i="1"/>
  <c r="A7236" i="1"/>
  <c r="A7224" i="1"/>
  <c r="A7217" i="1"/>
  <c r="A7212" i="1"/>
  <c r="A7241" i="1"/>
  <c r="A7147" i="1"/>
  <c r="A7223" i="1"/>
  <c r="A7136" i="1"/>
  <c r="A7252" i="1"/>
  <c r="A7230" i="1"/>
  <c r="A7200" i="1"/>
  <c r="A7146" i="1"/>
  <c r="A7251" i="1"/>
  <c r="A7235" i="1"/>
  <c r="A7222" i="1"/>
  <c r="A7221" i="1"/>
  <c r="A7206" i="1"/>
  <c r="A7240" i="1"/>
  <c r="A7229" i="1"/>
  <c r="L7379" i="1" l="1"/>
  <c r="A7257" i="1"/>
  <c r="A7137" i="1"/>
  <c r="A7281" i="1"/>
  <c r="A7277" i="1"/>
  <c r="A7280" i="1"/>
  <c r="A7276" i="1"/>
  <c r="A7279" i="1"/>
  <c r="A7282" i="1"/>
  <c r="A7278" i="1"/>
  <c r="A7295" i="1"/>
  <c r="A7291" i="1"/>
  <c r="A7294" i="1"/>
  <c r="A7290" i="1"/>
  <c r="A7293" i="1"/>
  <c r="A7296" i="1"/>
  <c r="A7292" i="1"/>
  <c r="A7264" i="1"/>
  <c r="A7309" i="1"/>
  <c r="A7305" i="1"/>
  <c r="A7308" i="1"/>
  <c r="A7304" i="1"/>
  <c r="A7307" i="1"/>
  <c r="A7310" i="1"/>
  <c r="A7306" i="1"/>
  <c r="A7323" i="1"/>
  <c r="A7319" i="1"/>
  <c r="A7322" i="1"/>
  <c r="A7318" i="1"/>
  <c r="A7321" i="1"/>
  <c r="A7324" i="1"/>
  <c r="A7320" i="1"/>
  <c r="A7286" i="1"/>
  <c r="A7289" i="1"/>
  <c r="A7285" i="1"/>
  <c r="A7288" i="1"/>
  <c r="A7284" i="1"/>
  <c r="A7287" i="1"/>
  <c r="A7283" i="1"/>
  <c r="A7300" i="1"/>
  <c r="A7303" i="1"/>
  <c r="A7299" i="1"/>
  <c r="A7302" i="1"/>
  <c r="A7298" i="1"/>
  <c r="A7301" i="1"/>
  <c r="A7297" i="1"/>
  <c r="A7314" i="1"/>
  <c r="A7317" i="1"/>
  <c r="A7313" i="1"/>
  <c r="A7316" i="1"/>
  <c r="A7312" i="1"/>
  <c r="A7315" i="1"/>
  <c r="A7311" i="1"/>
  <c r="B7635" i="1"/>
  <c r="A7383" i="1"/>
  <c r="A7392" i="1"/>
  <c r="L7498" i="1"/>
  <c r="L7487" i="1"/>
  <c r="L7492" i="1"/>
  <c r="C7464" i="1"/>
  <c r="A7391" i="1"/>
  <c r="A7390" i="1"/>
  <c r="L7496" i="1"/>
  <c r="L7502" i="1"/>
  <c r="L7485" i="1"/>
  <c r="L7490" i="1"/>
  <c r="C7450" i="1"/>
  <c r="L7489" i="1"/>
  <c r="L7484" i="1"/>
  <c r="L7500" i="1"/>
  <c r="L7494" i="1"/>
  <c r="C7465" i="1"/>
  <c r="A7385" i="1"/>
  <c r="C7461" i="1"/>
  <c r="A7353" i="1"/>
  <c r="A7336" i="1"/>
  <c r="A7259" i="1"/>
  <c r="A7375" i="1"/>
  <c r="A7364" i="1"/>
  <c r="A7359" i="1"/>
  <c r="A7352" i="1"/>
  <c r="A7345" i="1"/>
  <c r="A7330" i="1"/>
  <c r="A7269" i="1"/>
  <c r="A7369" i="1"/>
  <c r="A7335" i="1"/>
  <c r="A7268" i="1"/>
  <c r="A7381" i="1"/>
  <c r="A7374" i="1"/>
  <c r="A7363" i="1"/>
  <c r="A7351" i="1"/>
  <c r="A7334" i="1"/>
  <c r="A7329" i="1"/>
  <c r="A7368" i="1"/>
  <c r="A7358" i="1"/>
  <c r="A7344" i="1"/>
  <c r="A7328" i="1"/>
  <c r="A7380" i="1"/>
  <c r="A7350" i="1"/>
  <c r="A7275" i="1"/>
  <c r="A7373" i="1"/>
  <c r="A7362" i="1"/>
  <c r="A7357" i="1"/>
  <c r="A7343" i="1"/>
  <c r="A7327" i="1"/>
  <c r="A7274" i="1"/>
  <c r="A7379" i="1"/>
  <c r="A7372" i="1"/>
  <c r="A7367" i="1"/>
  <c r="A7356" i="1"/>
  <c r="A7326" i="1"/>
  <c r="A7273" i="1"/>
  <c r="A7378" i="1"/>
  <c r="A7361" i="1"/>
  <c r="A7349" i="1"/>
  <c r="A7342" i="1"/>
  <c r="A7337" i="1"/>
  <c r="A7366" i="1"/>
  <c r="A7272" i="1"/>
  <c r="A7348" i="1"/>
  <c r="A7261" i="1"/>
  <c r="A7377" i="1"/>
  <c r="A7355" i="1"/>
  <c r="A7325" i="1"/>
  <c r="A7271" i="1"/>
  <c r="A7365" i="1"/>
  <c r="A7360" i="1"/>
  <c r="A7347" i="1"/>
  <c r="A7331" i="1"/>
  <c r="A7346" i="1"/>
  <c r="A7270" i="1"/>
  <c r="A7354" i="1"/>
  <c r="A7376" i="1"/>
  <c r="A7263" i="1"/>
  <c r="L7504" i="1" l="1"/>
  <c r="A7425" i="1"/>
  <c r="A7428" i="1"/>
  <c r="A7424" i="1"/>
  <c r="A7427" i="1"/>
  <c r="A7423" i="1"/>
  <c r="A7426" i="1"/>
  <c r="A7422" i="1"/>
  <c r="A7388" i="1"/>
  <c r="A7382" i="1"/>
  <c r="A7262" i="1"/>
  <c r="A7405" i="1"/>
  <c r="A7401" i="1"/>
  <c r="A7404" i="1"/>
  <c r="A7407" i="1"/>
  <c r="A7403" i="1"/>
  <c r="A7406" i="1"/>
  <c r="A7402" i="1"/>
  <c r="A7439" i="1"/>
  <c r="A7442" i="1"/>
  <c r="A7438" i="1"/>
  <c r="A7441" i="1"/>
  <c r="A7437" i="1"/>
  <c r="A7440" i="1"/>
  <c r="A7436" i="1"/>
  <c r="A7500" i="1"/>
  <c r="A7489" i="1"/>
  <c r="A7484" i="1"/>
  <c r="A7477" i="1"/>
  <c r="A7470" i="1"/>
  <c r="A7455" i="1"/>
  <c r="A7394" i="1"/>
  <c r="A7494" i="1"/>
  <c r="A7460" i="1"/>
  <c r="A7393" i="1"/>
  <c r="A7506" i="1"/>
  <c r="A7499" i="1"/>
  <c r="A7488" i="1"/>
  <c r="A7476" i="1"/>
  <c r="A7459" i="1"/>
  <c r="A7454" i="1"/>
  <c r="A7493" i="1"/>
  <c r="A7483" i="1"/>
  <c r="A7469" i="1"/>
  <c r="A7453" i="1"/>
  <c r="A7505" i="1"/>
  <c r="A7475" i="1"/>
  <c r="A7400" i="1"/>
  <c r="A7498" i="1"/>
  <c r="A7487" i="1"/>
  <c r="A7482" i="1"/>
  <c r="A7468" i="1"/>
  <c r="A7452" i="1"/>
  <c r="A7399" i="1"/>
  <c r="A7504" i="1"/>
  <c r="A7497" i="1"/>
  <c r="A7492" i="1"/>
  <c r="A7481" i="1"/>
  <c r="A7451" i="1"/>
  <c r="A7398" i="1"/>
  <c r="A7503" i="1"/>
  <c r="A7486" i="1"/>
  <c r="A7474" i="1"/>
  <c r="A7467" i="1"/>
  <c r="A7462" i="1"/>
  <c r="A7491" i="1"/>
  <c r="A7397" i="1"/>
  <c r="A7473" i="1"/>
  <c r="A7386" i="1"/>
  <c r="A7502" i="1"/>
  <c r="A7480" i="1"/>
  <c r="A7450" i="1"/>
  <c r="A7396" i="1"/>
  <c r="A7490" i="1"/>
  <c r="A7485" i="1"/>
  <c r="A7472" i="1"/>
  <c r="A7456" i="1"/>
  <c r="A7501" i="1"/>
  <c r="A7479" i="1"/>
  <c r="A7471" i="1"/>
  <c r="A7395" i="1"/>
  <c r="A7478" i="1"/>
  <c r="A7384" i="1"/>
  <c r="A7461" i="1"/>
  <c r="B7760" i="1"/>
  <c r="A7419" i="1"/>
  <c r="A7415" i="1"/>
  <c r="A7418" i="1"/>
  <c r="A7421" i="1"/>
  <c r="A7417" i="1"/>
  <c r="A7420" i="1"/>
  <c r="A7416" i="1"/>
  <c r="L7617" i="1"/>
  <c r="C7589" i="1"/>
  <c r="L7621" i="1"/>
  <c r="L7627" i="1"/>
  <c r="L7610" i="1"/>
  <c r="L7615" i="1"/>
  <c r="L7614" i="1"/>
  <c r="L7609" i="1"/>
  <c r="A7517" i="1"/>
  <c r="C7586" i="1"/>
  <c r="A7516" i="1"/>
  <c r="C7575" i="1"/>
  <c r="A7515" i="1"/>
  <c r="L7625" i="1"/>
  <c r="L7612" i="1"/>
  <c r="L7623" i="1"/>
  <c r="C7590" i="1"/>
  <c r="A7510" i="1"/>
  <c r="A7508" i="1"/>
  <c r="L7619" i="1"/>
  <c r="A7389" i="1"/>
  <c r="A7433" i="1"/>
  <c r="A7429" i="1"/>
  <c r="A7432" i="1"/>
  <c r="A7435" i="1"/>
  <c r="A7431" i="1"/>
  <c r="A7434" i="1"/>
  <c r="A7430" i="1"/>
  <c r="A7411" i="1"/>
  <c r="A7414" i="1"/>
  <c r="A7410" i="1"/>
  <c r="A7413" i="1"/>
  <c r="A7409" i="1"/>
  <c r="A7412" i="1"/>
  <c r="A7408" i="1"/>
  <c r="A7447" i="1"/>
  <c r="A7443" i="1"/>
  <c r="A7446" i="1"/>
  <c r="A7449" i="1"/>
  <c r="A7445" i="1"/>
  <c r="A7444" i="1"/>
  <c r="A7448" i="1"/>
  <c r="L7629" i="1" l="1"/>
  <c r="A7536" i="1"/>
  <c r="A7539" i="1"/>
  <c r="A7535" i="1"/>
  <c r="A7538" i="1"/>
  <c r="A7534" i="1"/>
  <c r="A7537" i="1"/>
  <c r="A7533" i="1"/>
  <c r="A7557" i="1"/>
  <c r="A7556" i="1"/>
  <c r="A7560" i="1"/>
  <c r="A7555" i="1"/>
  <c r="A7559" i="1"/>
  <c r="A7554" i="1"/>
  <c r="A7558" i="1"/>
  <c r="B7885" i="1"/>
  <c r="A7630" i="1"/>
  <c r="A7600" i="1"/>
  <c r="A7623" i="1"/>
  <c r="A7612" i="1"/>
  <c r="A7607" i="1"/>
  <c r="A7593" i="1"/>
  <c r="A7577" i="1"/>
  <c r="A7629" i="1"/>
  <c r="A7622" i="1"/>
  <c r="A7617" i="1"/>
  <c r="A7606" i="1"/>
  <c r="A7576" i="1"/>
  <c r="A7628" i="1"/>
  <c r="A7611" i="1"/>
  <c r="A7599" i="1"/>
  <c r="A7592" i="1"/>
  <c r="A7587" i="1"/>
  <c r="A7616" i="1"/>
  <c r="A7598" i="1"/>
  <c r="A7627" i="1"/>
  <c r="A7605" i="1"/>
  <c r="A7575" i="1"/>
  <c r="A7626" i="1"/>
  <c r="A7604" i="1"/>
  <c r="A7596" i="1"/>
  <c r="A7619" i="1"/>
  <c r="A7585" i="1"/>
  <c r="A7631" i="1"/>
  <c r="A7624" i="1"/>
  <c r="A7613" i="1"/>
  <c r="A7601" i="1"/>
  <c r="A7584" i="1"/>
  <c r="A7579" i="1"/>
  <c r="A7597" i="1"/>
  <c r="A7518" i="1"/>
  <c r="A7618" i="1"/>
  <c r="A7609" i="1"/>
  <c r="A7578" i="1"/>
  <c r="A7608" i="1"/>
  <c r="A7595" i="1"/>
  <c r="A7525" i="1"/>
  <c r="A7586" i="1"/>
  <c r="A7615" i="1"/>
  <c r="A7594" i="1"/>
  <c r="A7524" i="1"/>
  <c r="A7523" i="1"/>
  <c r="A7625" i="1"/>
  <c r="A7614" i="1"/>
  <c r="A7522" i="1"/>
  <c r="A7603" i="1"/>
  <c r="A7511" i="1"/>
  <c r="A7602" i="1"/>
  <c r="A7521" i="1"/>
  <c r="A7581" i="1"/>
  <c r="A7520" i="1"/>
  <c r="A7519" i="1"/>
  <c r="A7610" i="1"/>
  <c r="A7580" i="1"/>
  <c r="A7509" i="1"/>
  <c r="A7640" i="1"/>
  <c r="L7746" i="1"/>
  <c r="L7752" i="1"/>
  <c r="L7735" i="1"/>
  <c r="L7740" i="1"/>
  <c r="C7700" i="1"/>
  <c r="L7739" i="1"/>
  <c r="L7734" i="1"/>
  <c r="L7750" i="1"/>
  <c r="L7744" i="1"/>
  <c r="C7715" i="1"/>
  <c r="C7711" i="1"/>
  <c r="A7635" i="1"/>
  <c r="A7642" i="1"/>
  <c r="L7748" i="1"/>
  <c r="L7737" i="1"/>
  <c r="A7633" i="1"/>
  <c r="C7714" i="1"/>
  <c r="A7641" i="1"/>
  <c r="L7742" i="1"/>
  <c r="A7507" i="1"/>
  <c r="A7387" i="1"/>
  <c r="A7513" i="1"/>
  <c r="A7552" i="1"/>
  <c r="A7548" i="1"/>
  <c r="A7550" i="1"/>
  <c r="A7549" i="1"/>
  <c r="A7553" i="1"/>
  <c r="A7547" i="1"/>
  <c r="A7551" i="1"/>
  <c r="A7567" i="1"/>
  <c r="A7563" i="1"/>
  <c r="A7566" i="1"/>
  <c r="A7562" i="1"/>
  <c r="A7561" i="1"/>
  <c r="A7564" i="1"/>
  <c r="A7565" i="1"/>
  <c r="A7571" i="1"/>
  <c r="A7570" i="1"/>
  <c r="A7569" i="1"/>
  <c r="A7574" i="1"/>
  <c r="A7573" i="1"/>
  <c r="A7568" i="1"/>
  <c r="A7572" i="1"/>
  <c r="A7514" i="1"/>
  <c r="A7530" i="1"/>
  <c r="A7526" i="1"/>
  <c r="A7529" i="1"/>
  <c r="A7532" i="1"/>
  <c r="A7528" i="1"/>
  <c r="A7531" i="1"/>
  <c r="A7527" i="1"/>
  <c r="A7545" i="1"/>
  <c r="A7540" i="1"/>
  <c r="A7544" i="1"/>
  <c r="A7543" i="1"/>
  <c r="A7542" i="1"/>
  <c r="A7546" i="1"/>
  <c r="A7541" i="1"/>
  <c r="L7754" i="1" l="1"/>
  <c r="A7682" i="1"/>
  <c r="A7685" i="1"/>
  <c r="A7681" i="1"/>
  <c r="A7683" i="1"/>
  <c r="A7679" i="1"/>
  <c r="A7680" i="1"/>
  <c r="A7684" i="1"/>
  <c r="A7677" i="1"/>
  <c r="A7673" i="1"/>
  <c r="A7676" i="1"/>
  <c r="A7672" i="1"/>
  <c r="A7675" i="1"/>
  <c r="A7674" i="1"/>
  <c r="A7678" i="1"/>
  <c r="B8010" i="1"/>
  <c r="A7696" i="1"/>
  <c r="A7699" i="1"/>
  <c r="A7695" i="1"/>
  <c r="A7697" i="1"/>
  <c r="A7693" i="1"/>
  <c r="A7698" i="1"/>
  <c r="A7694" i="1"/>
  <c r="A7691" i="1"/>
  <c r="A7687" i="1"/>
  <c r="A7690" i="1"/>
  <c r="A7686" i="1"/>
  <c r="A7692" i="1"/>
  <c r="A7689" i="1"/>
  <c r="A7688" i="1"/>
  <c r="A7765" i="1"/>
  <c r="L7871" i="1"/>
  <c r="L7877" i="1"/>
  <c r="L7860" i="1"/>
  <c r="L7865" i="1"/>
  <c r="C7825" i="1"/>
  <c r="L7864" i="1"/>
  <c r="L7859" i="1"/>
  <c r="L7875" i="1"/>
  <c r="L7869" i="1"/>
  <c r="C7840" i="1"/>
  <c r="C7836" i="1"/>
  <c r="A7760" i="1"/>
  <c r="A7758" i="1"/>
  <c r="L7873" i="1"/>
  <c r="L7862" i="1"/>
  <c r="L7867" i="1"/>
  <c r="C7839" i="1"/>
  <c r="A7766" i="1"/>
  <c r="A7767" i="1"/>
  <c r="A7638" i="1"/>
  <c r="A7748" i="1"/>
  <c r="A7737" i="1"/>
  <c r="A7732" i="1"/>
  <c r="A7718" i="1"/>
  <c r="A7702" i="1"/>
  <c r="A7649" i="1"/>
  <c r="A7754" i="1"/>
  <c r="A7747" i="1"/>
  <c r="A7742" i="1"/>
  <c r="A7731" i="1"/>
  <c r="A7701" i="1"/>
  <c r="A7648" i="1"/>
  <c r="A7753" i="1"/>
  <c r="A7736" i="1"/>
  <c r="A7724" i="1"/>
  <c r="A7717" i="1"/>
  <c r="A7712" i="1"/>
  <c r="A7741" i="1"/>
  <c r="A7647" i="1"/>
  <c r="A7723" i="1"/>
  <c r="A7636" i="1"/>
  <c r="A7752" i="1"/>
  <c r="A7730" i="1"/>
  <c r="A7700" i="1"/>
  <c r="A7646" i="1"/>
  <c r="A7740" i="1"/>
  <c r="A7735" i="1"/>
  <c r="A7722" i="1"/>
  <c r="A7706" i="1"/>
  <c r="A7751" i="1"/>
  <c r="A7729" i="1"/>
  <c r="A7721" i="1"/>
  <c r="A7645" i="1"/>
  <c r="A7728" i="1"/>
  <c r="A7711" i="1"/>
  <c r="A7756" i="1"/>
  <c r="A7749" i="1"/>
  <c r="A7738" i="1"/>
  <c r="A7726" i="1"/>
  <c r="A7709" i="1"/>
  <c r="A7704" i="1"/>
  <c r="A7743" i="1"/>
  <c r="A7733" i="1"/>
  <c r="A7719" i="1"/>
  <c r="A7703" i="1"/>
  <c r="A7750" i="1"/>
  <c r="A7739" i="1"/>
  <c r="A7727" i="1"/>
  <c r="A7705" i="1"/>
  <c r="A7725" i="1"/>
  <c r="A7644" i="1"/>
  <c r="A7643" i="1"/>
  <c r="A7734" i="1"/>
  <c r="A7744" i="1"/>
  <c r="A7720" i="1"/>
  <c r="A7710" i="1"/>
  <c r="A7755" i="1"/>
  <c r="A7634" i="1"/>
  <c r="A7650" i="1"/>
  <c r="A7632" i="1"/>
  <c r="A7512" i="1"/>
  <c r="A7654" i="1"/>
  <c r="A7657" i="1"/>
  <c r="A7653" i="1"/>
  <c r="A7655" i="1"/>
  <c r="A7651" i="1"/>
  <c r="A7656" i="1"/>
  <c r="A7652" i="1"/>
  <c r="A7639" i="1"/>
  <c r="A7668" i="1"/>
  <c r="A7671" i="1"/>
  <c r="A7667" i="1"/>
  <c r="A7669" i="1"/>
  <c r="A7665" i="1"/>
  <c r="A7666" i="1"/>
  <c r="A7670" i="1"/>
  <c r="A7663" i="1"/>
  <c r="A7659" i="1"/>
  <c r="A7662" i="1"/>
  <c r="A7658" i="1"/>
  <c r="A7664" i="1"/>
  <c r="A7661" i="1"/>
  <c r="A7660" i="1"/>
  <c r="L7879" i="1" l="1"/>
  <c r="A7816" i="1"/>
  <c r="A7812" i="1"/>
  <c r="A7815" i="1"/>
  <c r="A7811" i="1"/>
  <c r="A7817" i="1"/>
  <c r="A7813" i="1"/>
  <c r="A7814" i="1"/>
  <c r="L7996" i="1"/>
  <c r="L8002" i="1"/>
  <c r="L7985" i="1"/>
  <c r="L7990" i="1"/>
  <c r="C7950" i="1"/>
  <c r="L7989" i="1"/>
  <c r="L7984" i="1"/>
  <c r="L8000" i="1"/>
  <c r="L7994" i="1"/>
  <c r="C7965" i="1"/>
  <c r="C7961" i="1"/>
  <c r="A7885" i="1"/>
  <c r="A7883" i="1"/>
  <c r="L7992" i="1"/>
  <c r="C7964" i="1"/>
  <c r="A7891" i="1"/>
  <c r="L7987" i="1"/>
  <c r="L7998" i="1"/>
  <c r="A7892" i="1"/>
  <c r="A7890" i="1"/>
  <c r="B8135" i="1"/>
  <c r="A7802" i="1"/>
  <c r="A7798" i="1"/>
  <c r="A7801" i="1"/>
  <c r="A7797" i="1"/>
  <c r="A7803" i="1"/>
  <c r="A7799" i="1"/>
  <c r="A7800" i="1"/>
  <c r="A7779" i="1"/>
  <c r="A7782" i="1"/>
  <c r="A7778" i="1"/>
  <c r="A7781" i="1"/>
  <c r="A7777" i="1"/>
  <c r="A7776" i="1"/>
  <c r="A7780" i="1"/>
  <c r="A7793" i="1"/>
  <c r="A7796" i="1"/>
  <c r="A7792" i="1"/>
  <c r="A7795" i="1"/>
  <c r="A7791" i="1"/>
  <c r="A7790" i="1"/>
  <c r="A7794" i="1"/>
  <c r="A7821" i="1"/>
  <c r="A7824" i="1"/>
  <c r="A7820" i="1"/>
  <c r="A7823" i="1"/>
  <c r="A7819" i="1"/>
  <c r="A7818" i="1"/>
  <c r="A7822" i="1"/>
  <c r="A7637" i="1"/>
  <c r="A7757" i="1"/>
  <c r="A7763" i="1"/>
  <c r="A7862" i="1"/>
  <c r="A7857" i="1"/>
  <c r="A7843" i="1"/>
  <c r="A7827" i="1"/>
  <c r="A7774" i="1"/>
  <c r="A7879" i="1"/>
  <c r="A7872" i="1"/>
  <c r="A7867" i="1"/>
  <c r="A7856" i="1"/>
  <c r="A7826" i="1"/>
  <c r="A7773" i="1"/>
  <c r="A7878" i="1"/>
  <c r="A7861" i="1"/>
  <c r="A7849" i="1"/>
  <c r="A7842" i="1"/>
  <c r="A7837" i="1"/>
  <c r="A7866" i="1"/>
  <c r="A7772" i="1"/>
  <c r="A7848" i="1"/>
  <c r="A7761" i="1"/>
  <c r="A7877" i="1"/>
  <c r="A7855" i="1"/>
  <c r="A7825" i="1"/>
  <c r="A7771" i="1"/>
  <c r="A7865" i="1"/>
  <c r="A7860" i="1"/>
  <c r="A7847" i="1"/>
  <c r="A7831" i="1"/>
  <c r="A7876" i="1"/>
  <c r="A7854" i="1"/>
  <c r="A7846" i="1"/>
  <c r="A7770" i="1"/>
  <c r="A7853" i="1"/>
  <c r="A7836" i="1"/>
  <c r="A7759" i="1"/>
  <c r="A7875" i="1"/>
  <c r="A7864" i="1"/>
  <c r="A7859" i="1"/>
  <c r="A7852" i="1"/>
  <c r="A7845" i="1"/>
  <c r="A7830" i="1"/>
  <c r="A7769" i="1"/>
  <c r="A7868" i="1"/>
  <c r="A7858" i="1"/>
  <c r="A7844" i="1"/>
  <c r="A7828" i="1"/>
  <c r="A7880" i="1"/>
  <c r="A7850" i="1"/>
  <c r="A7775" i="1"/>
  <c r="A7869" i="1"/>
  <c r="A7881" i="1"/>
  <c r="A7829" i="1"/>
  <c r="A7863" i="1"/>
  <c r="A7851" i="1"/>
  <c r="A7874" i="1"/>
  <c r="A7873" i="1"/>
  <c r="A7768" i="1"/>
  <c r="A7835" i="1"/>
  <c r="A7834" i="1"/>
  <c r="A7764" i="1"/>
  <c r="A7807" i="1"/>
  <c r="A7810" i="1"/>
  <c r="A7806" i="1"/>
  <c r="A7809" i="1"/>
  <c r="A7805" i="1"/>
  <c r="A7804" i="1"/>
  <c r="A7808" i="1"/>
  <c r="A7788" i="1"/>
  <c r="A7784" i="1"/>
  <c r="A7787" i="1"/>
  <c r="A7783" i="1"/>
  <c r="A7789" i="1"/>
  <c r="A7785" i="1"/>
  <c r="A7786" i="1"/>
  <c r="L8004" i="1" l="1"/>
  <c r="A7913" i="1"/>
  <c r="A7909" i="1"/>
  <c r="A7912" i="1"/>
  <c r="A7908" i="1"/>
  <c r="A7911" i="1"/>
  <c r="A7914" i="1"/>
  <c r="A7910" i="1"/>
  <c r="A7941" i="1"/>
  <c r="A7937" i="1"/>
  <c r="A7940" i="1"/>
  <c r="A7936" i="1"/>
  <c r="A7939" i="1"/>
  <c r="A7942" i="1"/>
  <c r="A7938" i="1"/>
  <c r="A7927" i="1"/>
  <c r="A7923" i="1"/>
  <c r="A7926" i="1"/>
  <c r="A7922" i="1"/>
  <c r="A7925" i="1"/>
  <c r="A7928" i="1"/>
  <c r="A7924" i="1"/>
  <c r="A7932" i="1"/>
  <c r="A7935" i="1"/>
  <c r="A7931" i="1"/>
  <c r="A7934" i="1"/>
  <c r="A7930" i="1"/>
  <c r="A7929" i="1"/>
  <c r="A7933" i="1"/>
  <c r="A8004" i="1"/>
  <c r="A7997" i="1"/>
  <c r="A7992" i="1"/>
  <c r="A7981" i="1"/>
  <c r="A7951" i="1"/>
  <c r="A7898" i="1"/>
  <c r="A8003" i="1"/>
  <c r="A7986" i="1"/>
  <c r="A7974" i="1"/>
  <c r="A7967" i="1"/>
  <c r="A7962" i="1"/>
  <c r="A7991" i="1"/>
  <c r="A7897" i="1"/>
  <c r="A7973" i="1"/>
  <c r="A7886" i="1"/>
  <c r="A8002" i="1"/>
  <c r="A7980" i="1"/>
  <c r="A7950" i="1"/>
  <c r="A7896" i="1"/>
  <c r="A7990" i="1"/>
  <c r="A7985" i="1"/>
  <c r="A7972" i="1"/>
  <c r="A7956" i="1"/>
  <c r="A8001" i="1"/>
  <c r="A7979" i="1"/>
  <c r="A7971" i="1"/>
  <c r="A7895" i="1"/>
  <c r="A7978" i="1"/>
  <c r="A7961" i="1"/>
  <c r="A7884" i="1"/>
  <c r="A8000" i="1"/>
  <c r="A7989" i="1"/>
  <c r="A7984" i="1"/>
  <c r="A7977" i="1"/>
  <c r="A7970" i="1"/>
  <c r="A7955" i="1"/>
  <c r="A7894" i="1"/>
  <c r="A7994" i="1"/>
  <c r="A7960" i="1"/>
  <c r="A7893" i="1"/>
  <c r="A8005" i="1"/>
  <c r="A7975" i="1"/>
  <c r="A7900" i="1"/>
  <c r="A7998" i="1"/>
  <c r="A7954" i="1"/>
  <c r="A7988" i="1"/>
  <c r="A7953" i="1"/>
  <c r="A7976" i="1"/>
  <c r="A7899" i="1"/>
  <c r="A7999" i="1"/>
  <c r="A7952" i="1"/>
  <c r="A7987" i="1"/>
  <c r="A7959" i="1"/>
  <c r="A7969" i="1"/>
  <c r="A7993" i="1"/>
  <c r="A7983" i="1"/>
  <c r="A8006" i="1"/>
  <c r="A7968" i="1"/>
  <c r="A7982" i="1"/>
  <c r="A7946" i="1"/>
  <c r="A7949" i="1"/>
  <c r="A7945" i="1"/>
  <c r="A7948" i="1"/>
  <c r="A7944" i="1"/>
  <c r="A7943" i="1"/>
  <c r="A7947" i="1"/>
  <c r="A7888" i="1"/>
  <c r="B8260" i="1"/>
  <c r="A7904" i="1"/>
  <c r="A7907" i="1"/>
  <c r="A7903" i="1"/>
  <c r="A7906" i="1"/>
  <c r="A7902" i="1"/>
  <c r="A7901" i="1"/>
  <c r="A7905" i="1"/>
  <c r="A7762" i="1"/>
  <c r="A7882" i="1"/>
  <c r="L8121" i="1"/>
  <c r="L8127" i="1"/>
  <c r="L8110" i="1"/>
  <c r="L8114" i="1"/>
  <c r="L8123" i="1"/>
  <c r="C8075" i="1"/>
  <c r="L8112" i="1"/>
  <c r="L8119" i="1"/>
  <c r="C8090" i="1"/>
  <c r="C8086" i="1"/>
  <c r="A8010" i="1"/>
  <c r="A8008" i="1"/>
  <c r="L8117" i="1"/>
  <c r="L8109" i="1"/>
  <c r="A8017" i="1"/>
  <c r="L8115" i="1"/>
  <c r="A8015" i="1"/>
  <c r="L8125" i="1"/>
  <c r="A8016" i="1"/>
  <c r="C8089" i="1"/>
  <c r="A7918" i="1"/>
  <c r="A7921" i="1"/>
  <c r="A7917" i="1"/>
  <c r="A7920" i="1"/>
  <c r="A7916" i="1"/>
  <c r="A7919" i="1"/>
  <c r="A7915" i="1"/>
  <c r="A7889" i="1"/>
  <c r="L8129" i="1" l="1"/>
  <c r="A8029" i="1"/>
  <c r="A8032" i="1"/>
  <c r="A8028" i="1"/>
  <c r="A8031" i="1"/>
  <c r="A8027" i="1"/>
  <c r="A8030" i="1"/>
  <c r="A8026" i="1"/>
  <c r="A8007" i="1"/>
  <c r="A7887" i="1"/>
  <c r="A8043" i="1"/>
  <c r="A8046" i="1"/>
  <c r="A8042" i="1"/>
  <c r="A8045" i="1"/>
  <c r="A8041" i="1"/>
  <c r="A8044" i="1"/>
  <c r="A8040" i="1"/>
  <c r="A8037" i="1"/>
  <c r="A8033" i="1"/>
  <c r="A8036" i="1"/>
  <c r="A8035" i="1"/>
  <c r="A8034" i="1"/>
  <c r="A8039" i="1"/>
  <c r="A8038" i="1"/>
  <c r="A8051" i="1"/>
  <c r="A8047" i="1"/>
  <c r="A8050" i="1"/>
  <c r="A8053" i="1"/>
  <c r="A8052" i="1"/>
  <c r="A8049" i="1"/>
  <c r="A8048" i="1"/>
  <c r="A8057" i="1"/>
  <c r="A8060" i="1"/>
  <c r="A8056" i="1"/>
  <c r="A8059" i="1"/>
  <c r="A8055" i="1"/>
  <c r="A8058" i="1"/>
  <c r="A8054" i="1"/>
  <c r="A8065" i="1"/>
  <c r="A8061" i="1"/>
  <c r="A8064" i="1"/>
  <c r="A8063" i="1"/>
  <c r="A8062" i="1"/>
  <c r="A8067" i="1"/>
  <c r="A8066" i="1"/>
  <c r="A8013" i="1"/>
  <c r="A8014" i="1"/>
  <c r="A8130" i="1"/>
  <c r="A8123" i="1"/>
  <c r="A8112" i="1"/>
  <c r="A8107" i="1"/>
  <c r="A8093" i="1"/>
  <c r="A8129" i="1"/>
  <c r="A8122" i="1"/>
  <c r="A8117" i="1"/>
  <c r="A8128" i="1"/>
  <c r="A8116" i="1"/>
  <c r="A8127" i="1"/>
  <c r="A8115" i="1"/>
  <c r="A8110" i="1"/>
  <c r="A8126" i="1"/>
  <c r="A8119" i="1"/>
  <c r="A8124" i="1"/>
  <c r="A8092" i="1"/>
  <c r="A8087" i="1"/>
  <c r="A8022" i="1"/>
  <c r="A8114" i="1"/>
  <c r="A8106" i="1"/>
  <c r="A8099" i="1"/>
  <c r="A8011" i="1"/>
  <c r="A8113" i="1"/>
  <c r="A8075" i="1"/>
  <c r="A8021" i="1"/>
  <c r="A8098" i="1"/>
  <c r="A8081" i="1"/>
  <c r="A8105" i="1"/>
  <c r="A8097" i="1"/>
  <c r="A8020" i="1"/>
  <c r="A8131" i="1"/>
  <c r="A8111" i="1"/>
  <c r="A8096" i="1"/>
  <c r="A8086" i="1"/>
  <c r="A8009" i="1"/>
  <c r="A8104" i="1"/>
  <c r="A8080" i="1"/>
  <c r="A8019" i="1"/>
  <c r="A8118" i="1"/>
  <c r="A8085" i="1"/>
  <c r="A8018" i="1"/>
  <c r="A8103" i="1"/>
  <c r="A8095" i="1"/>
  <c r="A8084" i="1"/>
  <c r="A8079" i="1"/>
  <c r="A8109" i="1"/>
  <c r="A8125" i="1"/>
  <c r="A8100" i="1"/>
  <c r="A8077" i="1"/>
  <c r="A8024" i="1"/>
  <c r="A8025" i="1"/>
  <c r="A8023" i="1"/>
  <c r="A8094" i="1"/>
  <c r="A8108" i="1"/>
  <c r="A8078" i="1"/>
  <c r="A8102" i="1"/>
  <c r="A8101" i="1"/>
  <c r="A8076" i="1"/>
  <c r="B8385" i="1"/>
  <c r="A8140" i="1"/>
  <c r="L8246" i="1"/>
  <c r="L8252" i="1"/>
  <c r="L8235" i="1"/>
  <c r="L8240" i="1"/>
  <c r="C8200" i="1"/>
  <c r="L8239" i="1"/>
  <c r="L8234" i="1"/>
  <c r="L8250" i="1"/>
  <c r="L8244" i="1"/>
  <c r="C8215" i="1"/>
  <c r="C8211" i="1"/>
  <c r="A8135" i="1"/>
  <c r="A8133" i="1"/>
  <c r="A8142" i="1"/>
  <c r="L8242" i="1"/>
  <c r="C8214" i="1"/>
  <c r="L8237" i="1"/>
  <c r="L8248" i="1"/>
  <c r="A8141" i="1"/>
  <c r="A8071" i="1"/>
  <c r="A8074" i="1"/>
  <c r="A8070" i="1"/>
  <c r="A8073" i="1"/>
  <c r="A8069" i="1"/>
  <c r="A8072" i="1"/>
  <c r="A8068" i="1"/>
  <c r="L8254" i="1" l="1"/>
  <c r="A8139" i="1"/>
  <c r="A8163" i="1"/>
  <c r="A8159" i="1"/>
  <c r="A8162" i="1"/>
  <c r="A8158" i="1"/>
  <c r="A8161" i="1"/>
  <c r="A8164" i="1"/>
  <c r="A8160" i="1"/>
  <c r="A8138" i="1"/>
  <c r="A8177" i="1"/>
  <c r="A8173" i="1"/>
  <c r="A8176" i="1"/>
  <c r="A8172" i="1"/>
  <c r="A8175" i="1"/>
  <c r="A8174" i="1"/>
  <c r="A8178" i="1"/>
  <c r="A8248" i="1"/>
  <c r="A8237" i="1"/>
  <c r="A8232" i="1"/>
  <c r="A8218" i="1"/>
  <c r="A8202" i="1"/>
  <c r="A8149" i="1"/>
  <c r="A8254" i="1"/>
  <c r="A8247" i="1"/>
  <c r="A8242" i="1"/>
  <c r="A8231" i="1"/>
  <c r="A8201" i="1"/>
  <c r="A8148" i="1"/>
  <c r="A8253" i="1"/>
  <c r="A8236" i="1"/>
  <c r="A8224" i="1"/>
  <c r="A8217" i="1"/>
  <c r="A8212" i="1"/>
  <c r="A8241" i="1"/>
  <c r="A8147" i="1"/>
  <c r="A8223" i="1"/>
  <c r="A8136" i="1"/>
  <c r="A8252" i="1"/>
  <c r="A8230" i="1"/>
  <c r="A8200" i="1"/>
  <c r="A8146" i="1"/>
  <c r="A8240" i="1"/>
  <c r="A8235" i="1"/>
  <c r="A8222" i="1"/>
  <c r="A8206" i="1"/>
  <c r="A8251" i="1"/>
  <c r="A8229" i="1"/>
  <c r="A8221" i="1"/>
  <c r="A8145" i="1"/>
  <c r="A8228" i="1"/>
  <c r="A8211" i="1"/>
  <c r="A8250" i="1"/>
  <c r="A8239" i="1"/>
  <c r="A8234" i="1"/>
  <c r="A8227" i="1"/>
  <c r="A8220" i="1"/>
  <c r="A8205" i="1"/>
  <c r="A8144" i="1"/>
  <c r="A8244" i="1"/>
  <c r="A8210" i="1"/>
  <c r="A8143" i="1"/>
  <c r="A8256" i="1"/>
  <c r="A8249" i="1"/>
  <c r="A8238" i="1"/>
  <c r="A8226" i="1"/>
  <c r="A8209" i="1"/>
  <c r="A8204" i="1"/>
  <c r="A8219" i="1"/>
  <c r="A8233" i="1"/>
  <c r="A8243" i="1"/>
  <c r="A8203" i="1"/>
  <c r="A8134" i="1"/>
  <c r="A8255" i="1"/>
  <c r="A8225" i="1"/>
  <c r="A8150" i="1"/>
  <c r="A8191" i="1"/>
  <c r="A8187" i="1"/>
  <c r="A8190" i="1"/>
  <c r="A8186" i="1"/>
  <c r="A8189" i="1"/>
  <c r="A8192" i="1"/>
  <c r="A8188" i="1"/>
  <c r="B8510" i="1"/>
  <c r="A8265" i="1"/>
  <c r="L8371" i="1"/>
  <c r="L8377" i="1"/>
  <c r="L8360" i="1"/>
  <c r="L8365" i="1"/>
  <c r="C8325" i="1"/>
  <c r="L8364" i="1"/>
  <c r="L8359" i="1"/>
  <c r="L8379" i="1" s="1"/>
  <c r="L8375" i="1"/>
  <c r="L8369" i="1"/>
  <c r="C8340" i="1"/>
  <c r="C8336" i="1"/>
  <c r="A8260" i="1"/>
  <c r="A8258" i="1"/>
  <c r="A8267" i="1"/>
  <c r="L8373" i="1"/>
  <c r="L8362" i="1"/>
  <c r="L8367" i="1"/>
  <c r="C8339" i="1"/>
  <c r="A8266" i="1"/>
  <c r="A8154" i="1"/>
  <c r="A8157" i="1"/>
  <c r="A8153" i="1"/>
  <c r="A8155" i="1"/>
  <c r="A8152" i="1"/>
  <c r="A8151" i="1"/>
  <c r="A8156" i="1"/>
  <c r="A8168" i="1"/>
  <c r="A8171" i="1"/>
  <c r="A8167" i="1"/>
  <c r="A8169" i="1"/>
  <c r="A8165" i="1"/>
  <c r="A8170" i="1"/>
  <c r="A8166" i="1"/>
  <c r="A8182" i="1"/>
  <c r="A8185" i="1"/>
  <c r="A8181" i="1"/>
  <c r="A8183" i="1"/>
  <c r="A8184" i="1"/>
  <c r="A8180" i="1"/>
  <c r="A8179" i="1"/>
  <c r="A8196" i="1"/>
  <c r="A8199" i="1"/>
  <c r="A8195" i="1"/>
  <c r="A8198" i="1"/>
  <c r="A8197" i="1"/>
  <c r="A8194" i="1"/>
  <c r="A8193" i="1"/>
  <c r="A8132" i="1"/>
  <c r="A8012" i="1"/>
  <c r="A8362" i="1" l="1"/>
  <c r="A8357" i="1"/>
  <c r="A8343" i="1"/>
  <c r="A8327" i="1"/>
  <c r="A8274" i="1"/>
  <c r="A8379" i="1"/>
  <c r="A8372" i="1"/>
  <c r="A8367" i="1"/>
  <c r="A8356" i="1"/>
  <c r="A8326" i="1"/>
  <c r="A8273" i="1"/>
  <c r="A8378" i="1"/>
  <c r="A8361" i="1"/>
  <c r="A8349" i="1"/>
  <c r="A8342" i="1"/>
  <c r="A8337" i="1"/>
  <c r="A8366" i="1"/>
  <c r="A8272" i="1"/>
  <c r="A8348" i="1"/>
  <c r="A8261" i="1"/>
  <c r="A8377" i="1"/>
  <c r="A8355" i="1"/>
  <c r="A8325" i="1"/>
  <c r="A8271" i="1"/>
  <c r="A8365" i="1"/>
  <c r="A8360" i="1"/>
  <c r="A8347" i="1"/>
  <c r="A8331" i="1"/>
  <c r="A8376" i="1"/>
  <c r="A8354" i="1"/>
  <c r="A8346" i="1"/>
  <c r="A8270" i="1"/>
  <c r="A8353" i="1"/>
  <c r="A8336" i="1"/>
  <c r="A8259" i="1"/>
  <c r="A8375" i="1"/>
  <c r="A8364" i="1"/>
  <c r="A8359" i="1"/>
  <c r="A8352" i="1"/>
  <c r="A8345" i="1"/>
  <c r="A8330" i="1"/>
  <c r="A8269" i="1"/>
  <c r="A8369" i="1"/>
  <c r="A8335" i="1"/>
  <c r="A8268" i="1"/>
  <c r="A8381" i="1"/>
  <c r="A8374" i="1"/>
  <c r="A8363" i="1"/>
  <c r="A8351" i="1"/>
  <c r="A8334" i="1"/>
  <c r="A8329" i="1"/>
  <c r="A8368" i="1"/>
  <c r="A8358" i="1"/>
  <c r="A8344" i="1"/>
  <c r="A8328" i="1"/>
  <c r="A8380" i="1"/>
  <c r="A8350" i="1"/>
  <c r="A8275" i="1"/>
  <c r="A8373" i="1"/>
  <c r="B8635" i="1"/>
  <c r="A8263" i="1"/>
  <c r="L8496" i="1"/>
  <c r="L8502" i="1"/>
  <c r="L8485" i="1"/>
  <c r="L8490" i="1"/>
  <c r="C8450" i="1"/>
  <c r="L8489" i="1"/>
  <c r="L8484" i="1"/>
  <c r="L8500" i="1"/>
  <c r="L8494" i="1"/>
  <c r="C8465" i="1"/>
  <c r="C8461" i="1"/>
  <c r="A8385" i="1"/>
  <c r="A8383" i="1"/>
  <c r="A8392" i="1"/>
  <c r="L8498" i="1"/>
  <c r="L8487" i="1"/>
  <c r="L8492" i="1"/>
  <c r="C8464" i="1"/>
  <c r="A8391" i="1"/>
  <c r="A8390" i="1"/>
  <c r="A8279" i="1"/>
  <c r="A8282" i="1"/>
  <c r="A8278" i="1"/>
  <c r="A8281" i="1"/>
  <c r="A8277" i="1"/>
  <c r="A8280" i="1"/>
  <c r="A8276" i="1"/>
  <c r="A8293" i="1"/>
  <c r="A8296" i="1"/>
  <c r="A8292" i="1"/>
  <c r="A8295" i="1"/>
  <c r="A8291" i="1"/>
  <c r="A8294" i="1"/>
  <c r="A8290" i="1"/>
  <c r="A8316" i="1"/>
  <c r="A8312" i="1"/>
  <c r="A8315" i="1"/>
  <c r="A8311" i="1"/>
  <c r="A8314" i="1"/>
  <c r="A8313" i="1"/>
  <c r="A8317" i="1"/>
  <c r="A8307" i="1"/>
  <c r="A8310" i="1"/>
  <c r="A8306" i="1"/>
  <c r="A8309" i="1"/>
  <c r="A8305" i="1"/>
  <c r="A8308" i="1"/>
  <c r="A8304" i="1"/>
  <c r="A8302" i="1"/>
  <c r="A8298" i="1"/>
  <c r="A8301" i="1"/>
  <c r="A8297" i="1"/>
  <c r="A8300" i="1"/>
  <c r="A8303" i="1"/>
  <c r="A8299" i="1"/>
  <c r="A8321" i="1"/>
  <c r="A8324" i="1"/>
  <c r="A8320" i="1"/>
  <c r="A8323" i="1"/>
  <c r="A8319" i="1"/>
  <c r="A8322" i="1"/>
  <c r="A8318" i="1"/>
  <c r="A8137" i="1"/>
  <c r="A8257" i="1"/>
  <c r="A8288" i="1"/>
  <c r="A8284" i="1"/>
  <c r="A8287" i="1"/>
  <c r="A8283" i="1"/>
  <c r="A8286" i="1"/>
  <c r="A8289" i="1"/>
  <c r="A8285" i="1"/>
  <c r="A8264" i="1"/>
  <c r="L8504" i="1" l="1"/>
  <c r="A8504" i="1"/>
  <c r="A8497" i="1"/>
  <c r="A8492" i="1"/>
  <c r="A8481" i="1"/>
  <c r="A8451" i="1"/>
  <c r="A8398" i="1"/>
  <c r="A8503" i="1"/>
  <c r="A8486" i="1"/>
  <c r="A8474" i="1"/>
  <c r="A8467" i="1"/>
  <c r="A8462" i="1"/>
  <c r="A8491" i="1"/>
  <c r="A8397" i="1"/>
  <c r="A8473" i="1"/>
  <c r="A8386" i="1"/>
  <c r="A8502" i="1"/>
  <c r="A8480" i="1"/>
  <c r="A8450" i="1"/>
  <c r="A8396" i="1"/>
  <c r="A8490" i="1"/>
  <c r="A8485" i="1"/>
  <c r="A8472" i="1"/>
  <c r="A8456" i="1"/>
  <c r="A8501" i="1"/>
  <c r="A8479" i="1"/>
  <c r="A8471" i="1"/>
  <c r="A8395" i="1"/>
  <c r="A8478" i="1"/>
  <c r="A8461" i="1"/>
  <c r="A8384" i="1"/>
  <c r="A8500" i="1"/>
  <c r="A8489" i="1"/>
  <c r="A8484" i="1"/>
  <c r="A8477" i="1"/>
  <c r="A8470" i="1"/>
  <c r="A8455" i="1"/>
  <c r="A8394" i="1"/>
  <c r="A8494" i="1"/>
  <c r="A8460" i="1"/>
  <c r="A8393" i="1"/>
  <c r="A8506" i="1"/>
  <c r="A8499" i="1"/>
  <c r="A8488" i="1"/>
  <c r="A8476" i="1"/>
  <c r="A8459" i="1"/>
  <c r="A8454" i="1"/>
  <c r="A8493" i="1"/>
  <c r="A8483" i="1"/>
  <c r="A8469" i="1"/>
  <c r="A8453" i="1"/>
  <c r="A8505" i="1"/>
  <c r="A8475" i="1"/>
  <c r="A8400" i="1"/>
  <c r="A8482" i="1"/>
  <c r="A8452" i="1"/>
  <c r="A8399" i="1"/>
  <c r="A8487" i="1"/>
  <c r="A8468" i="1"/>
  <c r="A8498" i="1"/>
  <c r="L8621" i="1"/>
  <c r="L8627" i="1"/>
  <c r="L8610" i="1"/>
  <c r="L8615" i="1"/>
  <c r="C8575" i="1"/>
  <c r="L8614" i="1"/>
  <c r="L8609" i="1"/>
  <c r="L8625" i="1"/>
  <c r="L8619" i="1"/>
  <c r="C8590" i="1"/>
  <c r="C8586" i="1"/>
  <c r="A8510" i="1"/>
  <c r="A8508" i="1"/>
  <c r="A8517" i="1"/>
  <c r="L8623" i="1"/>
  <c r="L8612" i="1"/>
  <c r="L8617" i="1"/>
  <c r="C8589" i="1"/>
  <c r="A8516" i="1"/>
  <c r="A8515" i="1"/>
  <c r="B8760" i="1"/>
  <c r="A8404" i="1"/>
  <c r="A8407" i="1"/>
  <c r="A8403" i="1"/>
  <c r="A8406" i="1"/>
  <c r="A8402" i="1"/>
  <c r="A8405" i="1"/>
  <c r="A8401" i="1"/>
  <c r="A8418" i="1"/>
  <c r="A8421" i="1"/>
  <c r="A8417" i="1"/>
  <c r="A8420" i="1"/>
  <c r="A8416" i="1"/>
  <c r="A8419" i="1"/>
  <c r="A8415" i="1"/>
  <c r="A8432" i="1"/>
  <c r="A8435" i="1"/>
  <c r="A8431" i="1"/>
  <c r="A8434" i="1"/>
  <c r="A8430" i="1"/>
  <c r="A8433" i="1"/>
  <c r="A8429" i="1"/>
  <c r="A8446" i="1"/>
  <c r="A8449" i="1"/>
  <c r="A8445" i="1"/>
  <c r="A8448" i="1"/>
  <c r="A8444" i="1"/>
  <c r="A8447" i="1"/>
  <c r="A8443" i="1"/>
  <c r="A8262" i="1"/>
  <c r="A8382" i="1"/>
  <c r="A8389" i="1"/>
  <c r="A8413" i="1"/>
  <c r="A8409" i="1"/>
  <c r="A8412" i="1"/>
  <c r="A8408" i="1"/>
  <c r="A8411" i="1"/>
  <c r="A8414" i="1"/>
  <c r="A8410" i="1"/>
  <c r="A8388" i="1"/>
  <c r="A8427" i="1"/>
  <c r="A8423" i="1"/>
  <c r="A8426" i="1"/>
  <c r="A8422" i="1"/>
  <c r="A8425" i="1"/>
  <c r="A8428" i="1"/>
  <c r="A8424" i="1"/>
  <c r="A8441" i="1"/>
  <c r="A8437" i="1"/>
  <c r="A8440" i="1"/>
  <c r="A8436" i="1"/>
  <c r="A8439" i="1"/>
  <c r="A8442" i="1"/>
  <c r="A8438" i="1"/>
  <c r="L8629" i="1" l="1"/>
  <c r="L8752" i="1"/>
  <c r="L8735" i="1"/>
  <c r="L8740" i="1"/>
  <c r="C8700" i="1"/>
  <c r="L8739" i="1"/>
  <c r="L8734" i="1"/>
  <c r="L8750" i="1"/>
  <c r="L8744" i="1"/>
  <c r="C8715" i="1"/>
  <c r="C8711" i="1"/>
  <c r="A8635" i="1"/>
  <c r="A8633" i="1"/>
  <c r="A8642" i="1"/>
  <c r="L8748" i="1"/>
  <c r="L8737" i="1"/>
  <c r="L8754" i="1" s="1"/>
  <c r="L8742" i="1"/>
  <c r="C8714" i="1"/>
  <c r="A8641" i="1"/>
  <c r="A8640" i="1"/>
  <c r="L8746" i="1"/>
  <c r="A8551" i="1"/>
  <c r="A8547" i="1"/>
  <c r="A8550" i="1"/>
  <c r="A8553" i="1"/>
  <c r="A8549" i="1"/>
  <c r="A8552" i="1"/>
  <c r="A8548" i="1"/>
  <c r="A8565" i="1"/>
  <c r="A8561" i="1"/>
  <c r="A8564" i="1"/>
  <c r="A8567" i="1"/>
  <c r="A8563" i="1"/>
  <c r="A8566" i="1"/>
  <c r="A8562" i="1"/>
  <c r="A8628" i="1"/>
  <c r="A8611" i="1"/>
  <c r="A8599" i="1"/>
  <c r="A8592" i="1"/>
  <c r="A8587" i="1"/>
  <c r="A8616" i="1"/>
  <c r="A8522" i="1"/>
  <c r="A8598" i="1"/>
  <c r="A8511" i="1"/>
  <c r="A8627" i="1"/>
  <c r="A8605" i="1"/>
  <c r="A8575" i="1"/>
  <c r="A8521" i="1"/>
  <c r="A8615" i="1"/>
  <c r="A8610" i="1"/>
  <c r="A8597" i="1"/>
  <c r="A8581" i="1"/>
  <c r="A8626" i="1"/>
  <c r="A8604" i="1"/>
  <c r="A8596" i="1"/>
  <c r="A8520" i="1"/>
  <c r="A8603" i="1"/>
  <c r="A8586" i="1"/>
  <c r="A8509" i="1"/>
  <c r="A8625" i="1"/>
  <c r="A8614" i="1"/>
  <c r="A8609" i="1"/>
  <c r="A8602" i="1"/>
  <c r="A8595" i="1"/>
  <c r="A8580" i="1"/>
  <c r="A8519" i="1"/>
  <c r="A8619" i="1"/>
  <c r="A8585" i="1"/>
  <c r="A8518" i="1"/>
  <c r="A8631" i="1"/>
  <c r="A8624" i="1"/>
  <c r="A8613" i="1"/>
  <c r="A8601" i="1"/>
  <c r="A8584" i="1"/>
  <c r="A8579" i="1"/>
  <c r="A8618" i="1"/>
  <c r="A8608" i="1"/>
  <c r="A8594" i="1"/>
  <c r="A8578" i="1"/>
  <c r="A8630" i="1"/>
  <c r="A8600" i="1"/>
  <c r="A8525" i="1"/>
  <c r="A8623" i="1"/>
  <c r="A8606" i="1"/>
  <c r="A8617" i="1"/>
  <c r="A8577" i="1"/>
  <c r="A8629" i="1"/>
  <c r="A8576" i="1"/>
  <c r="A8612" i="1"/>
  <c r="A8524" i="1"/>
  <c r="A8622" i="1"/>
  <c r="A8523" i="1"/>
  <c r="A8593" i="1"/>
  <c r="A8607" i="1"/>
  <c r="A8513" i="1"/>
  <c r="B8885" i="1"/>
  <c r="A8529" i="1"/>
  <c r="A8532" i="1"/>
  <c r="A8528" i="1"/>
  <c r="A8531" i="1"/>
  <c r="A8527" i="1"/>
  <c r="A8530" i="1"/>
  <c r="A8526" i="1"/>
  <c r="A8543" i="1"/>
  <c r="A8546" i="1"/>
  <c r="A8542" i="1"/>
  <c r="A8545" i="1"/>
  <c r="A8541" i="1"/>
  <c r="A8544" i="1"/>
  <c r="A8540" i="1"/>
  <c r="A8557" i="1"/>
  <c r="A8560" i="1"/>
  <c r="A8556" i="1"/>
  <c r="A8559" i="1"/>
  <c r="A8555" i="1"/>
  <c r="A8558" i="1"/>
  <c r="A8554" i="1"/>
  <c r="A8507" i="1"/>
  <c r="A8387" i="1"/>
  <c r="A8571" i="1"/>
  <c r="A8574" i="1"/>
  <c r="A8570" i="1"/>
  <c r="A8573" i="1"/>
  <c r="A8569" i="1"/>
  <c r="A8572" i="1"/>
  <c r="A8568" i="1"/>
  <c r="A8514" i="1"/>
  <c r="A8537" i="1"/>
  <c r="A8533" i="1"/>
  <c r="A8536" i="1"/>
  <c r="A8539" i="1"/>
  <c r="A8535" i="1"/>
  <c r="A8538" i="1"/>
  <c r="A8534" i="1"/>
  <c r="A8696" i="1" l="1"/>
  <c r="A8699" i="1"/>
  <c r="A8695" i="1"/>
  <c r="A8698" i="1"/>
  <c r="A8694" i="1"/>
  <c r="A8697" i="1"/>
  <c r="A8693" i="1"/>
  <c r="A8639" i="1"/>
  <c r="A8662" i="1"/>
  <c r="A8658" i="1"/>
  <c r="A8661" i="1"/>
  <c r="A8664" i="1"/>
  <c r="A8660" i="1"/>
  <c r="A8663" i="1"/>
  <c r="A8659" i="1"/>
  <c r="B9010" i="1"/>
  <c r="A8638" i="1"/>
  <c r="A8676" i="1"/>
  <c r="A8672" i="1"/>
  <c r="A8675" i="1"/>
  <c r="A8678" i="1"/>
  <c r="A8674" i="1"/>
  <c r="A8673" i="1"/>
  <c r="A8677" i="1"/>
  <c r="L8865" i="1"/>
  <c r="C8825" i="1"/>
  <c r="L8864" i="1"/>
  <c r="L8859" i="1"/>
  <c r="L8879" i="1" s="1"/>
  <c r="L8875" i="1"/>
  <c r="L8869" i="1"/>
  <c r="C8840" i="1"/>
  <c r="C8836" i="1"/>
  <c r="A8760" i="1"/>
  <c r="A8758" i="1"/>
  <c r="A8767" i="1"/>
  <c r="L8873" i="1"/>
  <c r="L8862" i="1"/>
  <c r="L8867" i="1"/>
  <c r="C8839" i="1"/>
  <c r="A8766" i="1"/>
  <c r="A8765" i="1"/>
  <c r="L8877" i="1"/>
  <c r="L8860" i="1"/>
  <c r="L8871" i="1"/>
  <c r="A8690" i="1"/>
  <c r="A8686" i="1"/>
  <c r="A8689" i="1"/>
  <c r="A8692" i="1"/>
  <c r="A8688" i="1"/>
  <c r="A8687" i="1"/>
  <c r="A8691" i="1"/>
  <c r="A8741" i="1"/>
  <c r="A8647" i="1"/>
  <c r="A8723" i="1"/>
  <c r="A8636" i="1"/>
  <c r="A8752" i="1"/>
  <c r="A8730" i="1"/>
  <c r="A8700" i="1"/>
  <c r="A8646" i="1"/>
  <c r="A8740" i="1"/>
  <c r="A8735" i="1"/>
  <c r="A8722" i="1"/>
  <c r="A8706" i="1"/>
  <c r="A8751" i="1"/>
  <c r="A8729" i="1"/>
  <c r="A8721" i="1"/>
  <c r="A8645" i="1"/>
  <c r="A8728" i="1"/>
  <c r="A8711" i="1"/>
  <c r="A8634" i="1"/>
  <c r="A8750" i="1"/>
  <c r="A8739" i="1"/>
  <c r="A8734" i="1"/>
  <c r="A8727" i="1"/>
  <c r="A8720" i="1"/>
  <c r="A8705" i="1"/>
  <c r="A8644" i="1"/>
  <c r="A8744" i="1"/>
  <c r="A8710" i="1"/>
  <c r="A8643" i="1"/>
  <c r="A8756" i="1"/>
  <c r="A8749" i="1"/>
  <c r="A8738" i="1"/>
  <c r="A8726" i="1"/>
  <c r="A8709" i="1"/>
  <c r="A8704" i="1"/>
  <c r="A8743" i="1"/>
  <c r="A8733" i="1"/>
  <c r="A8719" i="1"/>
  <c r="A8703" i="1"/>
  <c r="A8755" i="1"/>
  <c r="A8725" i="1"/>
  <c r="A8650" i="1"/>
  <c r="A8748" i="1"/>
  <c r="A8737" i="1"/>
  <c r="A8732" i="1"/>
  <c r="A8718" i="1"/>
  <c r="A8702" i="1"/>
  <c r="A8649" i="1"/>
  <c r="A8747" i="1"/>
  <c r="A8736" i="1"/>
  <c r="A8724" i="1"/>
  <c r="A8731" i="1"/>
  <c r="A8717" i="1"/>
  <c r="A8648" i="1"/>
  <c r="A8742" i="1"/>
  <c r="A8753" i="1"/>
  <c r="A8701" i="1"/>
  <c r="A8712" i="1"/>
  <c r="A8754" i="1"/>
  <c r="A8632" i="1"/>
  <c r="A8512" i="1"/>
  <c r="A8654" i="1"/>
  <c r="A8657" i="1"/>
  <c r="A8653" i="1"/>
  <c r="A8656" i="1"/>
  <c r="A8652" i="1"/>
  <c r="A8655" i="1"/>
  <c r="A8651" i="1"/>
  <c r="A8668" i="1"/>
  <c r="A8671" i="1"/>
  <c r="A8667" i="1"/>
  <c r="A8670" i="1"/>
  <c r="A8666" i="1"/>
  <c r="A8669" i="1"/>
  <c r="A8665" i="1"/>
  <c r="A8682" i="1"/>
  <c r="A8685" i="1"/>
  <c r="A8681" i="1"/>
  <c r="A8684" i="1"/>
  <c r="A8680" i="1"/>
  <c r="A8683" i="1"/>
  <c r="A8679" i="1"/>
  <c r="A8848" i="1" l="1"/>
  <c r="A8761" i="1"/>
  <c r="A8877" i="1"/>
  <c r="A8855" i="1"/>
  <c r="A8825" i="1"/>
  <c r="A8771" i="1"/>
  <c r="A8865" i="1"/>
  <c r="A8860" i="1"/>
  <c r="A8847" i="1"/>
  <c r="A8831" i="1"/>
  <c r="A8876" i="1"/>
  <c r="A8854" i="1"/>
  <c r="A8846" i="1"/>
  <c r="A8770" i="1"/>
  <c r="A8853" i="1"/>
  <c r="A8836" i="1"/>
  <c r="A8759" i="1"/>
  <c r="A8875" i="1"/>
  <c r="A8864" i="1"/>
  <c r="A8859" i="1"/>
  <c r="A8852" i="1"/>
  <c r="A8845" i="1"/>
  <c r="A8830" i="1"/>
  <c r="A8769" i="1"/>
  <c r="A8869" i="1"/>
  <c r="A8835" i="1"/>
  <c r="A8768" i="1"/>
  <c r="A8881" i="1"/>
  <c r="A8874" i="1"/>
  <c r="A8863" i="1"/>
  <c r="A8851" i="1"/>
  <c r="A8834" i="1"/>
  <c r="A8829" i="1"/>
  <c r="A8868" i="1"/>
  <c r="A8858" i="1"/>
  <c r="A8844" i="1"/>
  <c r="A8828" i="1"/>
  <c r="A8880" i="1"/>
  <c r="A8850" i="1"/>
  <c r="A8775" i="1"/>
  <c r="A8873" i="1"/>
  <c r="A8862" i="1"/>
  <c r="A8857" i="1"/>
  <c r="A8843" i="1"/>
  <c r="A8827" i="1"/>
  <c r="A8774" i="1"/>
  <c r="A8879" i="1"/>
  <c r="A8872" i="1"/>
  <c r="A8867" i="1"/>
  <c r="A8856" i="1"/>
  <c r="A8826" i="1"/>
  <c r="A8773" i="1"/>
  <c r="A8772" i="1"/>
  <c r="A8842" i="1"/>
  <c r="A8866" i="1"/>
  <c r="A8878" i="1"/>
  <c r="A8849" i="1"/>
  <c r="A8861" i="1"/>
  <c r="A8837" i="1"/>
  <c r="A8815" i="1"/>
  <c r="A8811" i="1"/>
  <c r="A8814" i="1"/>
  <c r="A8817" i="1"/>
  <c r="A8813" i="1"/>
  <c r="A8816" i="1"/>
  <c r="A8812" i="1"/>
  <c r="A8782" i="1"/>
  <c r="A8778" i="1"/>
  <c r="A8781" i="1"/>
  <c r="A8777" i="1"/>
  <c r="A8780" i="1"/>
  <c r="A8776" i="1"/>
  <c r="A8779" i="1"/>
  <c r="B9135" i="1"/>
  <c r="A8757" i="1"/>
  <c r="A8637" i="1"/>
  <c r="A8810" i="1"/>
  <c r="A8806" i="1"/>
  <c r="A8809" i="1"/>
  <c r="A8805" i="1"/>
  <c r="A8808" i="1"/>
  <c r="A8804" i="1"/>
  <c r="A8807" i="1"/>
  <c r="L8989" i="1"/>
  <c r="L8984" i="1"/>
  <c r="L9000" i="1"/>
  <c r="L8994" i="1"/>
  <c r="C8965" i="1"/>
  <c r="C8961" i="1"/>
  <c r="A8885" i="1"/>
  <c r="A8883" i="1"/>
  <c r="A8892" i="1"/>
  <c r="L8998" i="1"/>
  <c r="L8987" i="1"/>
  <c r="L8992" i="1"/>
  <c r="C8964" i="1"/>
  <c r="A8891" i="1"/>
  <c r="A8890" i="1"/>
  <c r="L8996" i="1"/>
  <c r="L8990" i="1"/>
  <c r="L9002" i="1"/>
  <c r="C8950" i="1"/>
  <c r="L8985" i="1"/>
  <c r="A8796" i="1"/>
  <c r="A8792" i="1"/>
  <c r="A8795" i="1"/>
  <c r="A8791" i="1"/>
  <c r="A8794" i="1"/>
  <c r="A8790" i="1"/>
  <c r="A8793" i="1"/>
  <c r="A8824" i="1"/>
  <c r="A8820" i="1"/>
  <c r="A8823" i="1"/>
  <c r="A8819" i="1"/>
  <c r="A8822" i="1"/>
  <c r="A8818" i="1"/>
  <c r="A8821" i="1"/>
  <c r="A8764" i="1"/>
  <c r="A8787" i="1"/>
  <c r="A8783" i="1"/>
  <c r="A8786" i="1"/>
  <c r="A8789" i="1"/>
  <c r="A8785" i="1"/>
  <c r="A8788" i="1"/>
  <c r="A8784" i="1"/>
  <c r="A8763" i="1"/>
  <c r="A8801" i="1"/>
  <c r="A8797" i="1"/>
  <c r="A8800" i="1"/>
  <c r="A8803" i="1"/>
  <c r="A8799" i="1"/>
  <c r="A8802" i="1"/>
  <c r="A8798" i="1"/>
  <c r="L9004" i="1" l="1"/>
  <c r="A9002" i="1"/>
  <c r="A8980" i="1"/>
  <c r="A8950" i="1"/>
  <c r="A8896" i="1"/>
  <c r="A8990" i="1"/>
  <c r="A8985" i="1"/>
  <c r="A8972" i="1"/>
  <c r="A8956" i="1"/>
  <c r="A9001" i="1"/>
  <c r="A8979" i="1"/>
  <c r="A8971" i="1"/>
  <c r="A8895" i="1"/>
  <c r="A8978" i="1"/>
  <c r="A8961" i="1"/>
  <c r="A8884" i="1"/>
  <c r="A9000" i="1"/>
  <c r="A8989" i="1"/>
  <c r="A8984" i="1"/>
  <c r="A8977" i="1"/>
  <c r="A8970" i="1"/>
  <c r="A8955" i="1"/>
  <c r="A8894" i="1"/>
  <c r="A8994" i="1"/>
  <c r="A8960" i="1"/>
  <c r="A8893" i="1"/>
  <c r="A9006" i="1"/>
  <c r="A8999" i="1"/>
  <c r="A8988" i="1"/>
  <c r="A8976" i="1"/>
  <c r="A8959" i="1"/>
  <c r="A8954" i="1"/>
  <c r="A8993" i="1"/>
  <c r="A8983" i="1"/>
  <c r="A8969" i="1"/>
  <c r="A8953" i="1"/>
  <c r="A9005" i="1"/>
  <c r="A8975" i="1"/>
  <c r="A8900" i="1"/>
  <c r="A8998" i="1"/>
  <c r="A8987" i="1"/>
  <c r="A8982" i="1"/>
  <c r="A8968" i="1"/>
  <c r="A8952" i="1"/>
  <c r="A8899" i="1"/>
  <c r="A9004" i="1"/>
  <c r="A8997" i="1"/>
  <c r="A8992" i="1"/>
  <c r="A8981" i="1"/>
  <c r="A8951" i="1"/>
  <c r="A8898" i="1"/>
  <c r="A9003" i="1"/>
  <c r="A8986" i="1"/>
  <c r="A8974" i="1"/>
  <c r="A8967" i="1"/>
  <c r="A8962" i="1"/>
  <c r="A8991" i="1"/>
  <c r="A8886" i="1"/>
  <c r="A8973" i="1"/>
  <c r="A8897" i="1"/>
  <c r="A8922" i="1"/>
  <c r="A8925" i="1"/>
  <c r="A8928" i="1"/>
  <c r="A8924" i="1"/>
  <c r="A8927" i="1"/>
  <c r="A8923" i="1"/>
  <c r="A8926" i="1"/>
  <c r="A8908" i="1"/>
  <c r="A8911" i="1"/>
  <c r="A8914" i="1"/>
  <c r="A8910" i="1"/>
  <c r="A8913" i="1"/>
  <c r="A8909" i="1"/>
  <c r="A8912" i="1"/>
  <c r="A8888" i="1"/>
  <c r="A8907" i="1"/>
  <c r="A8903" i="1"/>
  <c r="A8906" i="1"/>
  <c r="A8902" i="1"/>
  <c r="A8905" i="1"/>
  <c r="A8901" i="1"/>
  <c r="A8904" i="1"/>
  <c r="A8921" i="1"/>
  <c r="A8917" i="1"/>
  <c r="A8920" i="1"/>
  <c r="A8916" i="1"/>
  <c r="A8919" i="1"/>
  <c r="A8915" i="1"/>
  <c r="A8918" i="1"/>
  <c r="A8935" i="1"/>
  <c r="A8931" i="1"/>
  <c r="A8934" i="1"/>
  <c r="A8930" i="1"/>
  <c r="A8933" i="1"/>
  <c r="A8929" i="1"/>
  <c r="A8932" i="1"/>
  <c r="A8882" i="1"/>
  <c r="A8762" i="1"/>
  <c r="A8949" i="1"/>
  <c r="A8945" i="1"/>
  <c r="A8948" i="1"/>
  <c r="A8944" i="1"/>
  <c r="A8947" i="1"/>
  <c r="A8943" i="1"/>
  <c r="A8946" i="1"/>
  <c r="A8889" i="1"/>
  <c r="B9260" i="1"/>
  <c r="A8936" i="1"/>
  <c r="A8939" i="1"/>
  <c r="A8942" i="1"/>
  <c r="A8938" i="1"/>
  <c r="A8941" i="1"/>
  <c r="A8937" i="1"/>
  <c r="A8940" i="1"/>
  <c r="L9114" i="1"/>
  <c r="L9109" i="1"/>
  <c r="L9125" i="1"/>
  <c r="L9119" i="1"/>
  <c r="C9090" i="1"/>
  <c r="C9086" i="1"/>
  <c r="A9010" i="1"/>
  <c r="A9008" i="1"/>
  <c r="A9017" i="1"/>
  <c r="L9123" i="1"/>
  <c r="L9112" i="1"/>
  <c r="L9117" i="1"/>
  <c r="C9089" i="1"/>
  <c r="A9016" i="1"/>
  <c r="A9015" i="1"/>
  <c r="L9121" i="1"/>
  <c r="L9127" i="1"/>
  <c r="L9110" i="1"/>
  <c r="C9075" i="1"/>
  <c r="L9115" i="1"/>
  <c r="L9129" i="1" l="1"/>
  <c r="A9032" i="1"/>
  <c r="A9028" i="1"/>
  <c r="A9031" i="1"/>
  <c r="A9027" i="1"/>
  <c r="A9030" i="1"/>
  <c r="A9026" i="1"/>
  <c r="A9029" i="1"/>
  <c r="A9046" i="1"/>
  <c r="A9042" i="1"/>
  <c r="A9045" i="1"/>
  <c r="A9041" i="1"/>
  <c r="A9044" i="1"/>
  <c r="A9040" i="1"/>
  <c r="A9043" i="1"/>
  <c r="A9060" i="1"/>
  <c r="A9056" i="1"/>
  <c r="A9059" i="1"/>
  <c r="A9055" i="1"/>
  <c r="A9058" i="1"/>
  <c r="A9054" i="1"/>
  <c r="A9057" i="1"/>
  <c r="B9385" i="1"/>
  <c r="A9036" i="1"/>
  <c r="A9039" i="1"/>
  <c r="A9035" i="1"/>
  <c r="A9038" i="1"/>
  <c r="A9034" i="1"/>
  <c r="A9037" i="1"/>
  <c r="A9033" i="1"/>
  <c r="L9239" i="1"/>
  <c r="L9234" i="1"/>
  <c r="L9250" i="1"/>
  <c r="L9244" i="1"/>
  <c r="C9215" i="1"/>
  <c r="C9211" i="1"/>
  <c r="A9135" i="1"/>
  <c r="A9133" i="1"/>
  <c r="A9142" i="1"/>
  <c r="L9248" i="1"/>
  <c r="L9237" i="1"/>
  <c r="L9242" i="1"/>
  <c r="C9214" i="1"/>
  <c r="A9141" i="1"/>
  <c r="A9140" i="1"/>
  <c r="L9246" i="1"/>
  <c r="L9252" i="1"/>
  <c r="L9235" i="1"/>
  <c r="L9240" i="1"/>
  <c r="C9200" i="1"/>
  <c r="A9014" i="1"/>
  <c r="A9050" i="1"/>
  <c r="A9053" i="1"/>
  <c r="A9049" i="1"/>
  <c r="A9052" i="1"/>
  <c r="A9048" i="1"/>
  <c r="A9047" i="1"/>
  <c r="A9051" i="1"/>
  <c r="A9074" i="1"/>
  <c r="A9070" i="1"/>
  <c r="A9073" i="1"/>
  <c r="A9069" i="1"/>
  <c r="A9072" i="1"/>
  <c r="A9068" i="1"/>
  <c r="A9071" i="1"/>
  <c r="A9013" i="1"/>
  <c r="A9007" i="1"/>
  <c r="A8887" i="1"/>
  <c r="A9064" i="1"/>
  <c r="A9067" i="1"/>
  <c r="A9063" i="1"/>
  <c r="A9066" i="1"/>
  <c r="A9062" i="1"/>
  <c r="A9061" i="1"/>
  <c r="A9065" i="1"/>
  <c r="A9115" i="1"/>
  <c r="A9110" i="1"/>
  <c r="A9097" i="1"/>
  <c r="A9081" i="1"/>
  <c r="A9126" i="1"/>
  <c r="A9104" i="1"/>
  <c r="A9096" i="1"/>
  <c r="A9020" i="1"/>
  <c r="A9103" i="1"/>
  <c r="A9086" i="1"/>
  <c r="A9009" i="1"/>
  <c r="A9125" i="1"/>
  <c r="A9114" i="1"/>
  <c r="A9109" i="1"/>
  <c r="A9102" i="1"/>
  <c r="A9095" i="1"/>
  <c r="A9080" i="1"/>
  <c r="A9019" i="1"/>
  <c r="A9119" i="1"/>
  <c r="A9085" i="1"/>
  <c r="A9018" i="1"/>
  <c r="A9131" i="1"/>
  <c r="A9124" i="1"/>
  <c r="A9113" i="1"/>
  <c r="A9101" i="1"/>
  <c r="A9084" i="1"/>
  <c r="A9079" i="1"/>
  <c r="A9118" i="1"/>
  <c r="A9108" i="1"/>
  <c r="A9094" i="1"/>
  <c r="A9078" i="1"/>
  <c r="A9130" i="1"/>
  <c r="A9100" i="1"/>
  <c r="A9025" i="1"/>
  <c r="A9123" i="1"/>
  <c r="A9112" i="1"/>
  <c r="A9107" i="1"/>
  <c r="A9093" i="1"/>
  <c r="A9077" i="1"/>
  <c r="A9024" i="1"/>
  <c r="A9129" i="1"/>
  <c r="A9122" i="1"/>
  <c r="A9117" i="1"/>
  <c r="A9106" i="1"/>
  <c r="A9076" i="1"/>
  <c r="A9023" i="1"/>
  <c r="A9128" i="1"/>
  <c r="A9111" i="1"/>
  <c r="A9099" i="1"/>
  <c r="A9092" i="1"/>
  <c r="A9087" i="1"/>
  <c r="A9116" i="1"/>
  <c r="A9022" i="1"/>
  <c r="A9127" i="1"/>
  <c r="A9098" i="1"/>
  <c r="A9011" i="1"/>
  <c r="A9021" i="1"/>
  <c r="A9105" i="1"/>
  <c r="A9075" i="1"/>
  <c r="L9254" i="1" l="1"/>
  <c r="A9139" i="1"/>
  <c r="A9170" i="1"/>
  <c r="A9166" i="1"/>
  <c r="A9169" i="1"/>
  <c r="A9165" i="1"/>
  <c r="A9168" i="1"/>
  <c r="A9171" i="1"/>
  <c r="A9167" i="1"/>
  <c r="A9189" i="1"/>
  <c r="A9192" i="1"/>
  <c r="A9188" i="1"/>
  <c r="A9191" i="1"/>
  <c r="A9187" i="1"/>
  <c r="A9190" i="1"/>
  <c r="A9186" i="1"/>
  <c r="A9198" i="1"/>
  <c r="A9194" i="1"/>
  <c r="A9197" i="1"/>
  <c r="A9193" i="1"/>
  <c r="A9196" i="1"/>
  <c r="A9195" i="1"/>
  <c r="A9199" i="1"/>
  <c r="A9138" i="1"/>
  <c r="B9510" i="1"/>
  <c r="A9251" i="1"/>
  <c r="A9229" i="1"/>
  <c r="A9221" i="1"/>
  <c r="A9145" i="1"/>
  <c r="A9228" i="1"/>
  <c r="A9211" i="1"/>
  <c r="A9134" i="1"/>
  <c r="A9250" i="1"/>
  <c r="A9239" i="1"/>
  <c r="A9234" i="1"/>
  <c r="A9227" i="1"/>
  <c r="A9220" i="1"/>
  <c r="A9205" i="1"/>
  <c r="A9144" i="1"/>
  <c r="A9244" i="1"/>
  <c r="A9210" i="1"/>
  <c r="A9143" i="1"/>
  <c r="A9256" i="1"/>
  <c r="A9249" i="1"/>
  <c r="A9238" i="1"/>
  <c r="A9226" i="1"/>
  <c r="A9209" i="1"/>
  <c r="A9204" i="1"/>
  <c r="A9243" i="1"/>
  <c r="A9233" i="1"/>
  <c r="A9219" i="1"/>
  <c r="A9203" i="1"/>
  <c r="A9255" i="1"/>
  <c r="A9225" i="1"/>
  <c r="A9150" i="1"/>
  <c r="A9248" i="1"/>
  <c r="A9237" i="1"/>
  <c r="A9232" i="1"/>
  <c r="A9218" i="1"/>
  <c r="A9202" i="1"/>
  <c r="A9149" i="1"/>
  <c r="A9254" i="1"/>
  <c r="A9247" i="1"/>
  <c r="A9242" i="1"/>
  <c r="A9231" i="1"/>
  <c r="A9201" i="1"/>
  <c r="A9148" i="1"/>
  <c r="A9253" i="1"/>
  <c r="A9236" i="1"/>
  <c r="A9224" i="1"/>
  <c r="A9217" i="1"/>
  <c r="A9212" i="1"/>
  <c r="A9241" i="1"/>
  <c r="A9147" i="1"/>
  <c r="A9223" i="1"/>
  <c r="A9136" i="1"/>
  <c r="A9235" i="1"/>
  <c r="A9146" i="1"/>
  <c r="A9206" i="1"/>
  <c r="A9230" i="1"/>
  <c r="A9240" i="1"/>
  <c r="A9200" i="1"/>
  <c r="A9222" i="1"/>
  <c r="A9252" i="1"/>
  <c r="A9267" i="1"/>
  <c r="L9373" i="1"/>
  <c r="L9362" i="1"/>
  <c r="L9367" i="1"/>
  <c r="C9339" i="1"/>
  <c r="L9371" i="1"/>
  <c r="L9377" i="1"/>
  <c r="L9360" i="1"/>
  <c r="L9365" i="1"/>
  <c r="L9364" i="1"/>
  <c r="L9359" i="1"/>
  <c r="C9340" i="1"/>
  <c r="A9260" i="1"/>
  <c r="A9258" i="1"/>
  <c r="L9375" i="1"/>
  <c r="C9325" i="1"/>
  <c r="C9336" i="1"/>
  <c r="L9369" i="1"/>
  <c r="A9266" i="1"/>
  <c r="A9265" i="1"/>
  <c r="A9132" i="1"/>
  <c r="A9012" i="1"/>
  <c r="A9184" i="1"/>
  <c r="A9180" i="1"/>
  <c r="A9183" i="1"/>
  <c r="A9179" i="1"/>
  <c r="A9182" i="1"/>
  <c r="A9181" i="1"/>
  <c r="A9185" i="1"/>
  <c r="A9161" i="1"/>
  <c r="A9164" i="1"/>
  <c r="A9160" i="1"/>
  <c r="A9163" i="1"/>
  <c r="A9159" i="1"/>
  <c r="A9162" i="1"/>
  <c r="A9158" i="1"/>
  <c r="A9175" i="1"/>
  <c r="A9178" i="1"/>
  <c r="A9174" i="1"/>
  <c r="A9177" i="1"/>
  <c r="A9173" i="1"/>
  <c r="A9176" i="1"/>
  <c r="A9172" i="1"/>
  <c r="A9156" i="1"/>
  <c r="A9152" i="1"/>
  <c r="A9155" i="1"/>
  <c r="A9151" i="1"/>
  <c r="A9154" i="1"/>
  <c r="A9157" i="1"/>
  <c r="A9153" i="1"/>
  <c r="L9379" i="1" l="1"/>
  <c r="A9257" i="1"/>
  <c r="A9137" i="1"/>
  <c r="A9294" i="1"/>
  <c r="A9290" i="1"/>
  <c r="A9293" i="1"/>
  <c r="A9296" i="1"/>
  <c r="A9292" i="1"/>
  <c r="A9295" i="1"/>
  <c r="A9291" i="1"/>
  <c r="A9308" i="1"/>
  <c r="A9304" i="1"/>
  <c r="A9307" i="1"/>
  <c r="A9310" i="1"/>
  <c r="A9306" i="1"/>
  <c r="A9305" i="1"/>
  <c r="A9309" i="1"/>
  <c r="B9635" i="1"/>
  <c r="A9286" i="1"/>
  <c r="A9289" i="1"/>
  <c r="A9285" i="1"/>
  <c r="A9288" i="1"/>
  <c r="A9284" i="1"/>
  <c r="A9283" i="1"/>
  <c r="A9287" i="1"/>
  <c r="A9392" i="1"/>
  <c r="L9498" i="1"/>
  <c r="L9487" i="1"/>
  <c r="L9492" i="1"/>
  <c r="C9464" i="1"/>
  <c r="A9391" i="1"/>
  <c r="A9390" i="1"/>
  <c r="L9496" i="1"/>
  <c r="L9502" i="1"/>
  <c r="L9485" i="1"/>
  <c r="L9490" i="1"/>
  <c r="C9450" i="1"/>
  <c r="L9489" i="1"/>
  <c r="L9484" i="1"/>
  <c r="L9500" i="1"/>
  <c r="L9494" i="1"/>
  <c r="C9465" i="1"/>
  <c r="C9461" i="1"/>
  <c r="A9385" i="1"/>
  <c r="A9383" i="1"/>
  <c r="A9280" i="1"/>
  <c r="A9276" i="1"/>
  <c r="A9279" i="1"/>
  <c r="A9282" i="1"/>
  <c r="A9278" i="1"/>
  <c r="A9277" i="1"/>
  <c r="A9281" i="1"/>
  <c r="A9263" i="1"/>
  <c r="A9300" i="1"/>
  <c r="A9303" i="1"/>
  <c r="A9299" i="1"/>
  <c r="A9302" i="1"/>
  <c r="A9298" i="1"/>
  <c r="A9297" i="1"/>
  <c r="A9301" i="1"/>
  <c r="A9375" i="1"/>
  <c r="A9364" i="1"/>
  <c r="A9359" i="1"/>
  <c r="A9352" i="1"/>
  <c r="A9345" i="1"/>
  <c r="A9330" i="1"/>
  <c r="A9269" i="1"/>
  <c r="A9369" i="1"/>
  <c r="A9335" i="1"/>
  <c r="A9381" i="1"/>
  <c r="A9374" i="1"/>
  <c r="A9363" i="1"/>
  <c r="A9351" i="1"/>
  <c r="A9334" i="1"/>
  <c r="A9329" i="1"/>
  <c r="A9368" i="1"/>
  <c r="A9358" i="1"/>
  <c r="A9344" i="1"/>
  <c r="A9328" i="1"/>
  <c r="A9380" i="1"/>
  <c r="A9350" i="1"/>
  <c r="A9373" i="1"/>
  <c r="A9362" i="1"/>
  <c r="A9357" i="1"/>
  <c r="A9343" i="1"/>
  <c r="A9327" i="1"/>
  <c r="A9379" i="1"/>
  <c r="A9372" i="1"/>
  <c r="A9367" i="1"/>
  <c r="A9356" i="1"/>
  <c r="A9326" i="1"/>
  <c r="A9273" i="1"/>
  <c r="A9378" i="1"/>
  <c r="A9361" i="1"/>
  <c r="A9349" i="1"/>
  <c r="A9342" i="1"/>
  <c r="A9337" i="1"/>
  <c r="A9366" i="1"/>
  <c r="A9272" i="1"/>
  <c r="A9377" i="1"/>
  <c r="A9355" i="1"/>
  <c r="A9325" i="1"/>
  <c r="A9365" i="1"/>
  <c r="A9360" i="1"/>
  <c r="A9347" i="1"/>
  <c r="A9331" i="1"/>
  <c r="A9376" i="1"/>
  <c r="A9354" i="1"/>
  <c r="A9346" i="1"/>
  <c r="A9353" i="1"/>
  <c r="A9259" i="1"/>
  <c r="A9275" i="1"/>
  <c r="A9348" i="1"/>
  <c r="A9274" i="1"/>
  <c r="A9336" i="1"/>
  <c r="A9271" i="1"/>
  <c r="A9270" i="1"/>
  <c r="A9268" i="1"/>
  <c r="A9261" i="1"/>
  <c r="A9264" i="1"/>
  <c r="A9314" i="1"/>
  <c r="A9317" i="1"/>
  <c r="A9313" i="1"/>
  <c r="A9316" i="1"/>
  <c r="A9312" i="1"/>
  <c r="A9311" i="1"/>
  <c r="A9315" i="1"/>
  <c r="A9322" i="1"/>
  <c r="A9318" i="1"/>
  <c r="A9321" i="1"/>
  <c r="A9324" i="1"/>
  <c r="A9320" i="1"/>
  <c r="A9319" i="1"/>
  <c r="A9323" i="1"/>
  <c r="L9504" i="1" l="1"/>
  <c r="A9439" i="1"/>
  <c r="A9442" i="1"/>
  <c r="A9438" i="1"/>
  <c r="A9441" i="1"/>
  <c r="A9437" i="1"/>
  <c r="A9440" i="1"/>
  <c r="A9436" i="1"/>
  <c r="A9433" i="1"/>
  <c r="A9429" i="1"/>
  <c r="A9432" i="1"/>
  <c r="A9435" i="1"/>
  <c r="A9431" i="1"/>
  <c r="A9434" i="1"/>
  <c r="A9430" i="1"/>
  <c r="A9411" i="1"/>
  <c r="A9414" i="1"/>
  <c r="A9410" i="1"/>
  <c r="A9413" i="1"/>
  <c r="A9409" i="1"/>
  <c r="A9412" i="1"/>
  <c r="A9408" i="1"/>
  <c r="A9447" i="1"/>
  <c r="A9443" i="1"/>
  <c r="A9446" i="1"/>
  <c r="A9449" i="1"/>
  <c r="A9445" i="1"/>
  <c r="A9444" i="1"/>
  <c r="A9448" i="1"/>
  <c r="A9425" i="1"/>
  <c r="A9428" i="1"/>
  <c r="A9424" i="1"/>
  <c r="A9427" i="1"/>
  <c r="A9423" i="1"/>
  <c r="A9426" i="1"/>
  <c r="A9422" i="1"/>
  <c r="B9760" i="1"/>
  <c r="A9517" i="1"/>
  <c r="L9623" i="1"/>
  <c r="L9612" i="1"/>
  <c r="L9617" i="1"/>
  <c r="C9589" i="1"/>
  <c r="A9516" i="1"/>
  <c r="A9515" i="1"/>
  <c r="L9621" i="1"/>
  <c r="L9627" i="1"/>
  <c r="L9610" i="1"/>
  <c r="L9615" i="1"/>
  <c r="C9575" i="1"/>
  <c r="L9614" i="1"/>
  <c r="L9609" i="1"/>
  <c r="L9625" i="1"/>
  <c r="L9619" i="1"/>
  <c r="C9590" i="1"/>
  <c r="C9586" i="1"/>
  <c r="A9510" i="1"/>
  <c r="A9508" i="1"/>
  <c r="A9405" i="1"/>
  <c r="A9401" i="1"/>
  <c r="A9404" i="1"/>
  <c r="A9407" i="1"/>
  <c r="A9403" i="1"/>
  <c r="A9402" i="1"/>
  <c r="A9406" i="1"/>
  <c r="A9419" i="1"/>
  <c r="A9415" i="1"/>
  <c r="A9418" i="1"/>
  <c r="A9421" i="1"/>
  <c r="A9417" i="1"/>
  <c r="A9420" i="1"/>
  <c r="A9416" i="1"/>
  <c r="A9388" i="1"/>
  <c r="A9382" i="1"/>
  <c r="A9262" i="1"/>
  <c r="A9389" i="1"/>
  <c r="A9494" i="1"/>
  <c r="A9460" i="1"/>
  <c r="A9393" i="1"/>
  <c r="A9506" i="1"/>
  <c r="A9499" i="1"/>
  <c r="A9488" i="1"/>
  <c r="A9476" i="1"/>
  <c r="A9459" i="1"/>
  <c r="A9454" i="1"/>
  <c r="A9493" i="1"/>
  <c r="A9483" i="1"/>
  <c r="A9469" i="1"/>
  <c r="A9453" i="1"/>
  <c r="A9505" i="1"/>
  <c r="A9475" i="1"/>
  <c r="A9400" i="1"/>
  <c r="A9498" i="1"/>
  <c r="A9487" i="1"/>
  <c r="A9482" i="1"/>
  <c r="A9468" i="1"/>
  <c r="A9452" i="1"/>
  <c r="A9399" i="1"/>
  <c r="A9504" i="1"/>
  <c r="A9497" i="1"/>
  <c r="A9492" i="1"/>
  <c r="A9481" i="1"/>
  <c r="A9451" i="1"/>
  <c r="A9398" i="1"/>
  <c r="A9503" i="1"/>
  <c r="A9486" i="1"/>
  <c r="A9474" i="1"/>
  <c r="A9467" i="1"/>
  <c r="A9462" i="1"/>
  <c r="A9491" i="1"/>
  <c r="A9397" i="1"/>
  <c r="A9473" i="1"/>
  <c r="A9386" i="1"/>
  <c r="A9502" i="1"/>
  <c r="A9480" i="1"/>
  <c r="A9450" i="1"/>
  <c r="A9396" i="1"/>
  <c r="A9490" i="1"/>
  <c r="A9485" i="1"/>
  <c r="A9472" i="1"/>
  <c r="A9456" i="1"/>
  <c r="A9501" i="1"/>
  <c r="A9479" i="1"/>
  <c r="A9471" i="1"/>
  <c r="A9395" i="1"/>
  <c r="A9500" i="1"/>
  <c r="A9384" i="1"/>
  <c r="A9470" i="1"/>
  <c r="A9484" i="1"/>
  <c r="A9455" i="1"/>
  <c r="A9478" i="1"/>
  <c r="A9477" i="1"/>
  <c r="A9394" i="1"/>
  <c r="A9489" i="1"/>
  <c r="A9461" i="1"/>
  <c r="L9629" i="1" l="1"/>
  <c r="A9514" i="1"/>
  <c r="A9558" i="1"/>
  <c r="A9554" i="1"/>
  <c r="A9557" i="1"/>
  <c r="A9560" i="1"/>
  <c r="A9556" i="1"/>
  <c r="A9559" i="1"/>
  <c r="A9555" i="1"/>
  <c r="A9572" i="1"/>
  <c r="A9568" i="1"/>
  <c r="A9571" i="1"/>
  <c r="A9574" i="1"/>
  <c r="A9570" i="1"/>
  <c r="A9573" i="1"/>
  <c r="A9569" i="1"/>
  <c r="A9553" i="1"/>
  <c r="A9549" i="1"/>
  <c r="A9552" i="1"/>
  <c r="A9548" i="1"/>
  <c r="A9551" i="1"/>
  <c r="A9547" i="1"/>
  <c r="A9550" i="1"/>
  <c r="L9748" i="1"/>
  <c r="L9737" i="1"/>
  <c r="L9742" i="1"/>
  <c r="C9714" i="1"/>
  <c r="A9641" i="1"/>
  <c r="L9754" i="1"/>
  <c r="A9640" i="1"/>
  <c r="L9746" i="1"/>
  <c r="L9752" i="1"/>
  <c r="L9735" i="1"/>
  <c r="L9740" i="1"/>
  <c r="C9700" i="1"/>
  <c r="L9739" i="1"/>
  <c r="L9734" i="1"/>
  <c r="L9750" i="1"/>
  <c r="L9744" i="1"/>
  <c r="C9715" i="1"/>
  <c r="C9711" i="1"/>
  <c r="A9635" i="1"/>
  <c r="A9633" i="1"/>
  <c r="A9642" i="1"/>
  <c r="A9631" i="1"/>
  <c r="A9624" i="1"/>
  <c r="A9613" i="1"/>
  <c r="A9601" i="1"/>
  <c r="A9584" i="1"/>
  <c r="A9579" i="1"/>
  <c r="A9618" i="1"/>
  <c r="A9608" i="1"/>
  <c r="A9594" i="1"/>
  <c r="A9578" i="1"/>
  <c r="A9630" i="1"/>
  <c r="A9600" i="1"/>
  <c r="A9525" i="1"/>
  <c r="A9623" i="1"/>
  <c r="A9612" i="1"/>
  <c r="A9607" i="1"/>
  <c r="A9593" i="1"/>
  <c r="A9577" i="1"/>
  <c r="A9524" i="1"/>
  <c r="A9629" i="1"/>
  <c r="A9622" i="1"/>
  <c r="A9617" i="1"/>
  <c r="A9606" i="1"/>
  <c r="A9576" i="1"/>
  <c r="A9523" i="1"/>
  <c r="A9628" i="1"/>
  <c r="A9611" i="1"/>
  <c r="A9599" i="1"/>
  <c r="A9592" i="1"/>
  <c r="A9587" i="1"/>
  <c r="A9616" i="1"/>
  <c r="A9522" i="1"/>
  <c r="A9598" i="1"/>
  <c r="A9511" i="1"/>
  <c r="A9627" i="1"/>
  <c r="A9605" i="1"/>
  <c r="A9575" i="1"/>
  <c r="A9521" i="1"/>
  <c r="A9615" i="1"/>
  <c r="A9610" i="1"/>
  <c r="A9597" i="1"/>
  <c r="A9581" i="1"/>
  <c r="A9626" i="1"/>
  <c r="A9604" i="1"/>
  <c r="A9596" i="1"/>
  <c r="A9520" i="1"/>
  <c r="A9603" i="1"/>
  <c r="A9586" i="1"/>
  <c r="A9509" i="1"/>
  <c r="A9609" i="1"/>
  <c r="A9595" i="1"/>
  <c r="A9619" i="1"/>
  <c r="A9519" i="1"/>
  <c r="A9518" i="1"/>
  <c r="A9580" i="1"/>
  <c r="A9614" i="1"/>
  <c r="A9602" i="1"/>
  <c r="A9625" i="1"/>
  <c r="A9585" i="1"/>
  <c r="B9885" i="1"/>
  <c r="A9539" i="1"/>
  <c r="A9535" i="1"/>
  <c r="A9538" i="1"/>
  <c r="A9534" i="1"/>
  <c r="A9537" i="1"/>
  <c r="A9533" i="1"/>
  <c r="A9536" i="1"/>
  <c r="A9513" i="1"/>
  <c r="A9387" i="1"/>
  <c r="A9507" i="1"/>
  <c r="A9567" i="1"/>
  <c r="A9563" i="1"/>
  <c r="A9566" i="1"/>
  <c r="A9562" i="1"/>
  <c r="A9565" i="1"/>
  <c r="A9561" i="1"/>
  <c r="A9564" i="1"/>
  <c r="A9530" i="1"/>
  <c r="A9526" i="1"/>
  <c r="A9529" i="1"/>
  <c r="A9532" i="1"/>
  <c r="A9528" i="1"/>
  <c r="A9531" i="1"/>
  <c r="A9527" i="1"/>
  <c r="A9544" i="1"/>
  <c r="A9540" i="1"/>
  <c r="A9543" i="1"/>
  <c r="A9546" i="1"/>
  <c r="A9542" i="1"/>
  <c r="A9545" i="1"/>
  <c r="A9541" i="1"/>
  <c r="A9664" i="1" l="1"/>
  <c r="A9660" i="1"/>
  <c r="A9663" i="1"/>
  <c r="A9659" i="1"/>
  <c r="A9662" i="1"/>
  <c r="A9658" i="1"/>
  <c r="A9661" i="1"/>
  <c r="A9638" i="1"/>
  <c r="A9678" i="1"/>
  <c r="A9674" i="1"/>
  <c r="A9677" i="1"/>
  <c r="A9673" i="1"/>
  <c r="A9676" i="1"/>
  <c r="A9672" i="1"/>
  <c r="A9675" i="1"/>
  <c r="A9692" i="1"/>
  <c r="A9688" i="1"/>
  <c r="A9691" i="1"/>
  <c r="A9687" i="1"/>
  <c r="A9690" i="1"/>
  <c r="A9686" i="1"/>
  <c r="A9689" i="1"/>
  <c r="A9743" i="1"/>
  <c r="A9733" i="1"/>
  <c r="A9719" i="1"/>
  <c r="A9703" i="1"/>
  <c r="A9755" i="1"/>
  <c r="A9725" i="1"/>
  <c r="A9650" i="1"/>
  <c r="A9748" i="1"/>
  <c r="A9737" i="1"/>
  <c r="A9732" i="1"/>
  <c r="A9718" i="1"/>
  <c r="A9702" i="1"/>
  <c r="A9649" i="1"/>
  <c r="A9754" i="1"/>
  <c r="A9747" i="1"/>
  <c r="A9742" i="1"/>
  <c r="A9731" i="1"/>
  <c r="A9701" i="1"/>
  <c r="A9648" i="1"/>
  <c r="A9753" i="1"/>
  <c r="A9736" i="1"/>
  <c r="A9724" i="1"/>
  <c r="A9717" i="1"/>
  <c r="A9712" i="1"/>
  <c r="A9741" i="1"/>
  <c r="A9647" i="1"/>
  <c r="A9723" i="1"/>
  <c r="A9636" i="1"/>
  <c r="A9752" i="1"/>
  <c r="A9730" i="1"/>
  <c r="A9700" i="1"/>
  <c r="A9646" i="1"/>
  <c r="A9740" i="1"/>
  <c r="A9735" i="1"/>
  <c r="A9722" i="1"/>
  <c r="A9706" i="1"/>
  <c r="A9751" i="1"/>
  <c r="A9729" i="1"/>
  <c r="A9721" i="1"/>
  <c r="A9645" i="1"/>
  <c r="A9728" i="1"/>
  <c r="A9711" i="1"/>
  <c r="A9634" i="1"/>
  <c r="A9750" i="1"/>
  <c r="A9739" i="1"/>
  <c r="A9734" i="1"/>
  <c r="A9727" i="1"/>
  <c r="A9720" i="1"/>
  <c r="A9705" i="1"/>
  <c r="A9644" i="1"/>
  <c r="A9704" i="1"/>
  <c r="A9726" i="1"/>
  <c r="A9738" i="1"/>
  <c r="A9749" i="1"/>
  <c r="A9710" i="1"/>
  <c r="A9709" i="1"/>
  <c r="A9744" i="1"/>
  <c r="A9756" i="1"/>
  <c r="A9643" i="1"/>
  <c r="A9512" i="1"/>
  <c r="A9632" i="1"/>
  <c r="A9693" i="1"/>
  <c r="A9696" i="1"/>
  <c r="A9699" i="1"/>
  <c r="A9695" i="1"/>
  <c r="A9698" i="1"/>
  <c r="A9694" i="1"/>
  <c r="A9697" i="1"/>
  <c r="B10010" i="1"/>
  <c r="L9867" i="1"/>
  <c r="C9839" i="1"/>
  <c r="A9766" i="1"/>
  <c r="A9765" i="1"/>
  <c r="L9871" i="1"/>
  <c r="L9877" i="1"/>
  <c r="L9860" i="1"/>
  <c r="L9865" i="1"/>
  <c r="C9825" i="1"/>
  <c r="L9864" i="1"/>
  <c r="L9859" i="1"/>
  <c r="L9875" i="1"/>
  <c r="L9869" i="1"/>
  <c r="C9840" i="1"/>
  <c r="C9836" i="1"/>
  <c r="A9760" i="1"/>
  <c r="A9758" i="1"/>
  <c r="A9767" i="1"/>
  <c r="L9862" i="1"/>
  <c r="L9873" i="1"/>
  <c r="A9651" i="1"/>
  <c r="A9654" i="1"/>
  <c r="A9657" i="1"/>
  <c r="A9653" i="1"/>
  <c r="A9656" i="1"/>
  <c r="A9652" i="1"/>
  <c r="A9655" i="1"/>
  <c r="A9665" i="1"/>
  <c r="A9668" i="1"/>
  <c r="A9671" i="1"/>
  <c r="A9667" i="1"/>
  <c r="A9670" i="1"/>
  <c r="A9666" i="1"/>
  <c r="A9669" i="1"/>
  <c r="A9679" i="1"/>
  <c r="A9682" i="1"/>
  <c r="A9685" i="1"/>
  <c r="A9681" i="1"/>
  <c r="A9684" i="1"/>
  <c r="A9680" i="1"/>
  <c r="A9683" i="1"/>
  <c r="A9639" i="1"/>
  <c r="L9879" i="1" l="1"/>
  <c r="A9637" i="1"/>
  <c r="A9757" i="1"/>
  <c r="A9763" i="1"/>
  <c r="A9764" i="1"/>
  <c r="A9789" i="1"/>
  <c r="A9785" i="1"/>
  <c r="A9788" i="1"/>
  <c r="A9784" i="1"/>
  <c r="A9787" i="1"/>
  <c r="A9783" i="1"/>
  <c r="A9786" i="1"/>
  <c r="A9817" i="1"/>
  <c r="A9813" i="1"/>
  <c r="A9816" i="1"/>
  <c r="A9812" i="1"/>
  <c r="A9815" i="1"/>
  <c r="A9811" i="1"/>
  <c r="A9814" i="1"/>
  <c r="A9880" i="1"/>
  <c r="A9850" i="1"/>
  <c r="A9775" i="1"/>
  <c r="A9873" i="1"/>
  <c r="A9862" i="1"/>
  <c r="A9857" i="1"/>
  <c r="A9843" i="1"/>
  <c r="A9827" i="1"/>
  <c r="A9774" i="1"/>
  <c r="A9879" i="1"/>
  <c r="A9872" i="1"/>
  <c r="A9867" i="1"/>
  <c r="A9856" i="1"/>
  <c r="A9826" i="1"/>
  <c r="A9773" i="1"/>
  <c r="A9878" i="1"/>
  <c r="A9861" i="1"/>
  <c r="A9849" i="1"/>
  <c r="A9842" i="1"/>
  <c r="A9837" i="1"/>
  <c r="A9866" i="1"/>
  <c r="A9772" i="1"/>
  <c r="A9848" i="1"/>
  <c r="A9761" i="1"/>
  <c r="A9877" i="1"/>
  <c r="A9855" i="1"/>
  <c r="A9825" i="1"/>
  <c r="A9771" i="1"/>
  <c r="A9865" i="1"/>
  <c r="A9860" i="1"/>
  <c r="A9847" i="1"/>
  <c r="A9831" i="1"/>
  <c r="A9876" i="1"/>
  <c r="A9854" i="1"/>
  <c r="A9846" i="1"/>
  <c r="A9770" i="1"/>
  <c r="A9853" i="1"/>
  <c r="A9836" i="1"/>
  <c r="A9759" i="1"/>
  <c r="A9875" i="1"/>
  <c r="A9864" i="1"/>
  <c r="A9859" i="1"/>
  <c r="A9852" i="1"/>
  <c r="A9845" i="1"/>
  <c r="A9830" i="1"/>
  <c r="A9769" i="1"/>
  <c r="A9869" i="1"/>
  <c r="A9835" i="1"/>
  <c r="A9768" i="1"/>
  <c r="A9858" i="1"/>
  <c r="A9868" i="1"/>
  <c r="A9829" i="1"/>
  <c r="A9881" i="1"/>
  <c r="A9828" i="1"/>
  <c r="A9851" i="1"/>
  <c r="A9863" i="1"/>
  <c r="A9834" i="1"/>
  <c r="A9874" i="1"/>
  <c r="A9844" i="1"/>
  <c r="A9793" i="1"/>
  <c r="A9796" i="1"/>
  <c r="A9792" i="1"/>
  <c r="A9795" i="1"/>
  <c r="A9791" i="1"/>
  <c r="A9794" i="1"/>
  <c r="A9790" i="1"/>
  <c r="B10135" i="1"/>
  <c r="A9803" i="1"/>
  <c r="A9799" i="1"/>
  <c r="A9802" i="1"/>
  <c r="A9798" i="1"/>
  <c r="A9801" i="1"/>
  <c r="A9797" i="1"/>
  <c r="A9800" i="1"/>
  <c r="A9890" i="1"/>
  <c r="L9996" i="1"/>
  <c r="L10002" i="1"/>
  <c r="L9985" i="1"/>
  <c r="L9990" i="1"/>
  <c r="C9950" i="1"/>
  <c r="L9989" i="1"/>
  <c r="L9984" i="1"/>
  <c r="L10000" i="1"/>
  <c r="L9994" i="1"/>
  <c r="C9965" i="1"/>
  <c r="C9961" i="1"/>
  <c r="A9885" i="1"/>
  <c r="A9883" i="1"/>
  <c r="A9892" i="1"/>
  <c r="C9964" i="1"/>
  <c r="L9987" i="1"/>
  <c r="L9998" i="1"/>
  <c r="L9992" i="1"/>
  <c r="A9891" i="1"/>
  <c r="A9807" i="1"/>
  <c r="A9810" i="1"/>
  <c r="A9806" i="1"/>
  <c r="A9809" i="1"/>
  <c r="A9805" i="1"/>
  <c r="A9804" i="1"/>
  <c r="A9808" i="1"/>
  <c r="A9821" i="1"/>
  <c r="A9824" i="1"/>
  <c r="A9820" i="1"/>
  <c r="A9823" i="1"/>
  <c r="A9819" i="1"/>
  <c r="A9818" i="1"/>
  <c r="A9822" i="1"/>
  <c r="A9779" i="1"/>
  <c r="A9782" i="1"/>
  <c r="A9778" i="1"/>
  <c r="A9781" i="1"/>
  <c r="A9777" i="1"/>
  <c r="A9776" i="1"/>
  <c r="A9780" i="1"/>
  <c r="L10004" i="1" l="1"/>
  <c r="A9913" i="1"/>
  <c r="A9909" i="1"/>
  <c r="A9912" i="1"/>
  <c r="A9908" i="1"/>
  <c r="A9911" i="1"/>
  <c r="A9914" i="1"/>
  <c r="A9910" i="1"/>
  <c r="A9941" i="1"/>
  <c r="A9937" i="1"/>
  <c r="A9940" i="1"/>
  <c r="A9936" i="1"/>
  <c r="A9939" i="1"/>
  <c r="A9938" i="1"/>
  <c r="A9942" i="1"/>
  <c r="A9998" i="1"/>
  <c r="A9987" i="1"/>
  <c r="A9982" i="1"/>
  <c r="A9968" i="1"/>
  <c r="A9952" i="1"/>
  <c r="A9899" i="1"/>
  <c r="A10004" i="1"/>
  <c r="A9997" i="1"/>
  <c r="A9992" i="1"/>
  <c r="A9981" i="1"/>
  <c r="A9951" i="1"/>
  <c r="A9898" i="1"/>
  <c r="A10003" i="1"/>
  <c r="A9986" i="1"/>
  <c r="A9974" i="1"/>
  <c r="A9967" i="1"/>
  <c r="A9962" i="1"/>
  <c r="A9991" i="1"/>
  <c r="A9897" i="1"/>
  <c r="A9973" i="1"/>
  <c r="A9886" i="1"/>
  <c r="A10002" i="1"/>
  <c r="A9980" i="1"/>
  <c r="A9950" i="1"/>
  <c r="A9896" i="1"/>
  <c r="A9990" i="1"/>
  <c r="A9985" i="1"/>
  <c r="A9972" i="1"/>
  <c r="A9956" i="1"/>
  <c r="A10001" i="1"/>
  <c r="A9979" i="1"/>
  <c r="A9971" i="1"/>
  <c r="A9895" i="1"/>
  <c r="A9978" i="1"/>
  <c r="A9961" i="1"/>
  <c r="A9884" i="1"/>
  <c r="A10000" i="1"/>
  <c r="A9989" i="1"/>
  <c r="A9984" i="1"/>
  <c r="A9977" i="1"/>
  <c r="A9970" i="1"/>
  <c r="A9955" i="1"/>
  <c r="A9894" i="1"/>
  <c r="A9994" i="1"/>
  <c r="A9960" i="1"/>
  <c r="A9893" i="1"/>
  <c r="A10006" i="1"/>
  <c r="A9999" i="1"/>
  <c r="A9988" i="1"/>
  <c r="A9976" i="1"/>
  <c r="A9959" i="1"/>
  <c r="A9954" i="1"/>
  <c r="A9975" i="1"/>
  <c r="A9900" i="1"/>
  <c r="A9969" i="1"/>
  <c r="A9983" i="1"/>
  <c r="A9993" i="1"/>
  <c r="A10005" i="1"/>
  <c r="A9953" i="1"/>
  <c r="B10260" i="1"/>
  <c r="A9888" i="1"/>
  <c r="A10015" i="1"/>
  <c r="L10121" i="1"/>
  <c r="L10127" i="1"/>
  <c r="L10110" i="1"/>
  <c r="L10115" i="1"/>
  <c r="C10075" i="1"/>
  <c r="L10114" i="1"/>
  <c r="L10109" i="1"/>
  <c r="L10125" i="1"/>
  <c r="L10119" i="1"/>
  <c r="C10090" i="1"/>
  <c r="C10086" i="1"/>
  <c r="A10010" i="1"/>
  <c r="A10008" i="1"/>
  <c r="A10017" i="1"/>
  <c r="L10123" i="1"/>
  <c r="L10112" i="1"/>
  <c r="A10016" i="1"/>
  <c r="L10117" i="1"/>
  <c r="C10089" i="1"/>
  <c r="A9904" i="1"/>
  <c r="A9907" i="1"/>
  <c r="A9903" i="1"/>
  <c r="A9906" i="1"/>
  <c r="A9902" i="1"/>
  <c r="A9905" i="1"/>
  <c r="A9901" i="1"/>
  <c r="A9918" i="1"/>
  <c r="A9921" i="1"/>
  <c r="A9917" i="1"/>
  <c r="A9920" i="1"/>
  <c r="A9916" i="1"/>
  <c r="A9919" i="1"/>
  <c r="A9915" i="1"/>
  <c r="A9932" i="1"/>
  <c r="A9935" i="1"/>
  <c r="A9931" i="1"/>
  <c r="A9934" i="1"/>
  <c r="A9930" i="1"/>
  <c r="A9933" i="1"/>
  <c r="A9929" i="1"/>
  <c r="A9927" i="1"/>
  <c r="A9923" i="1"/>
  <c r="A9926" i="1"/>
  <c r="A9922" i="1"/>
  <c r="A9925" i="1"/>
  <c r="A9924" i="1"/>
  <c r="A9928" i="1"/>
  <c r="A9946" i="1"/>
  <c r="A9949" i="1"/>
  <c r="A9945" i="1"/>
  <c r="A9948" i="1"/>
  <c r="A9944" i="1"/>
  <c r="A9947" i="1"/>
  <c r="A9943" i="1"/>
  <c r="A9762" i="1"/>
  <c r="A9882" i="1"/>
  <c r="A9889" i="1"/>
  <c r="L10129" i="1" l="1"/>
  <c r="A10057" i="1"/>
  <c r="A10060" i="1"/>
  <c r="A10056" i="1"/>
  <c r="A10059" i="1"/>
  <c r="A10055" i="1"/>
  <c r="A10058" i="1"/>
  <c r="A10054" i="1"/>
  <c r="A10043" i="1"/>
  <c r="A10046" i="1"/>
  <c r="A10042" i="1"/>
  <c r="A10045" i="1"/>
  <c r="A10041" i="1"/>
  <c r="A10044" i="1"/>
  <c r="A10040" i="1"/>
  <c r="A10071" i="1"/>
  <c r="A10074" i="1"/>
  <c r="A10070" i="1"/>
  <c r="A10073" i="1"/>
  <c r="A10069" i="1"/>
  <c r="A10072" i="1"/>
  <c r="A10068" i="1"/>
  <c r="L10246" i="1"/>
  <c r="L10252" i="1"/>
  <c r="L10235" i="1"/>
  <c r="L10240" i="1"/>
  <c r="C10200" i="1"/>
  <c r="L10239" i="1"/>
  <c r="L10254" i="1" s="1"/>
  <c r="L10234" i="1"/>
  <c r="L10250" i="1"/>
  <c r="L10244" i="1"/>
  <c r="C10215" i="1"/>
  <c r="C10211" i="1"/>
  <c r="A10135" i="1"/>
  <c r="A10133" i="1"/>
  <c r="A10142" i="1"/>
  <c r="L10248" i="1"/>
  <c r="L10237" i="1"/>
  <c r="L10242" i="1"/>
  <c r="C10214" i="1"/>
  <c r="A10141" i="1"/>
  <c r="A10140" i="1"/>
  <c r="A10014" i="1"/>
  <c r="A10038" i="1"/>
  <c r="A10034" i="1"/>
  <c r="A10037" i="1"/>
  <c r="A10033" i="1"/>
  <c r="A10036" i="1"/>
  <c r="A10035" i="1"/>
  <c r="A10039" i="1"/>
  <c r="A10052" i="1"/>
  <c r="A10048" i="1"/>
  <c r="A10051" i="1"/>
  <c r="A10047" i="1"/>
  <c r="A10050" i="1"/>
  <c r="A10053" i="1"/>
  <c r="A10049" i="1"/>
  <c r="A10066" i="1"/>
  <c r="A10062" i="1"/>
  <c r="A10065" i="1"/>
  <c r="A10061" i="1"/>
  <c r="A10064" i="1"/>
  <c r="A10067" i="1"/>
  <c r="A10063" i="1"/>
  <c r="B10385" i="1"/>
  <c r="A10013" i="1"/>
  <c r="A10112" i="1"/>
  <c r="A10107" i="1"/>
  <c r="A10093" i="1"/>
  <c r="A10077" i="1"/>
  <c r="A10024" i="1"/>
  <c r="A10129" i="1"/>
  <c r="A10122" i="1"/>
  <c r="A10117" i="1"/>
  <c r="A10106" i="1"/>
  <c r="A10076" i="1"/>
  <c r="A10023" i="1"/>
  <c r="A10128" i="1"/>
  <c r="A10111" i="1"/>
  <c r="A10099" i="1"/>
  <c r="A10092" i="1"/>
  <c r="A10087" i="1"/>
  <c r="A10116" i="1"/>
  <c r="A10022" i="1"/>
  <c r="A10098" i="1"/>
  <c r="A10011" i="1"/>
  <c r="A10127" i="1"/>
  <c r="A10105" i="1"/>
  <c r="A10075" i="1"/>
  <c r="A10021" i="1"/>
  <c r="A10115" i="1"/>
  <c r="A10110" i="1"/>
  <c r="A10097" i="1"/>
  <c r="A10081" i="1"/>
  <c r="A10126" i="1"/>
  <c r="A10104" i="1"/>
  <c r="A10096" i="1"/>
  <c r="A10020" i="1"/>
  <c r="A10103" i="1"/>
  <c r="A10086" i="1"/>
  <c r="A10009" i="1"/>
  <c r="A10125" i="1"/>
  <c r="A10114" i="1"/>
  <c r="A10109" i="1"/>
  <c r="A10102" i="1"/>
  <c r="A10095" i="1"/>
  <c r="A10080" i="1"/>
  <c r="A10019" i="1"/>
  <c r="A10119" i="1"/>
  <c r="A10085" i="1"/>
  <c r="A10018" i="1"/>
  <c r="A10131" i="1"/>
  <c r="A10124" i="1"/>
  <c r="A10113" i="1"/>
  <c r="A10101" i="1"/>
  <c r="A10084" i="1"/>
  <c r="A10079" i="1"/>
  <c r="A10118" i="1"/>
  <c r="A10108" i="1"/>
  <c r="A10094" i="1"/>
  <c r="A10078" i="1"/>
  <c r="A10025" i="1"/>
  <c r="A10123" i="1"/>
  <c r="A10130" i="1"/>
  <c r="A10100" i="1"/>
  <c r="A9887" i="1"/>
  <c r="A10007" i="1"/>
  <c r="A10029" i="1"/>
  <c r="A10032" i="1"/>
  <c r="A10028" i="1"/>
  <c r="A10031" i="1"/>
  <c r="A10027" i="1"/>
  <c r="A10030" i="1"/>
  <c r="A10026" i="1"/>
  <c r="A10254" i="1" l="1"/>
  <c r="A10247" i="1"/>
  <c r="A10242" i="1"/>
  <c r="A10231" i="1"/>
  <c r="A10201" i="1"/>
  <c r="A10148" i="1"/>
  <c r="A10253" i="1"/>
  <c r="A10236" i="1"/>
  <c r="A10224" i="1"/>
  <c r="A10217" i="1"/>
  <c r="A10212" i="1"/>
  <c r="A10241" i="1"/>
  <c r="A10147" i="1"/>
  <c r="A10223" i="1"/>
  <c r="A10136" i="1"/>
  <c r="A10252" i="1"/>
  <c r="A10230" i="1"/>
  <c r="A10200" i="1"/>
  <c r="A10146" i="1"/>
  <c r="A10240" i="1"/>
  <c r="A10235" i="1"/>
  <c r="A10222" i="1"/>
  <c r="A10206" i="1"/>
  <c r="A10251" i="1"/>
  <c r="A10229" i="1"/>
  <c r="A10221" i="1"/>
  <c r="A10145" i="1"/>
  <c r="A10228" i="1"/>
  <c r="A10211" i="1"/>
  <c r="A10134" i="1"/>
  <c r="A10250" i="1"/>
  <c r="A10239" i="1"/>
  <c r="A10234" i="1"/>
  <c r="A10227" i="1"/>
  <c r="A10220" i="1"/>
  <c r="A10205" i="1"/>
  <c r="A10144" i="1"/>
  <c r="A10244" i="1"/>
  <c r="A10210" i="1"/>
  <c r="A10143" i="1"/>
  <c r="A10256" i="1"/>
  <c r="A10249" i="1"/>
  <c r="A10238" i="1"/>
  <c r="A10226" i="1"/>
  <c r="A10209" i="1"/>
  <c r="A10204" i="1"/>
  <c r="A10243" i="1"/>
  <c r="A10233" i="1"/>
  <c r="A10219" i="1"/>
  <c r="A10203" i="1"/>
  <c r="A10255" i="1"/>
  <c r="A10225" i="1"/>
  <c r="A10150" i="1"/>
  <c r="A10218" i="1"/>
  <c r="A10232" i="1"/>
  <c r="A10202" i="1"/>
  <c r="A10149" i="1"/>
  <c r="A10237" i="1"/>
  <c r="A10248" i="1"/>
  <c r="A10139" i="1"/>
  <c r="B10510" i="1"/>
  <c r="A10177" i="1"/>
  <c r="A10173" i="1"/>
  <c r="A10176" i="1"/>
  <c r="A10172" i="1"/>
  <c r="A10175" i="1"/>
  <c r="A10178" i="1"/>
  <c r="A10174" i="1"/>
  <c r="A10163" i="1"/>
  <c r="A10159" i="1"/>
  <c r="A10162" i="1"/>
  <c r="A10158" i="1"/>
  <c r="A10161" i="1"/>
  <c r="A10164" i="1"/>
  <c r="A10160" i="1"/>
  <c r="L10371" i="1"/>
  <c r="L10377" i="1"/>
  <c r="L10360" i="1"/>
  <c r="L10365" i="1"/>
  <c r="C10325" i="1"/>
  <c r="L10364" i="1"/>
  <c r="L10359" i="1"/>
  <c r="L10375" i="1"/>
  <c r="L10369" i="1"/>
  <c r="C10340" i="1"/>
  <c r="C10336" i="1"/>
  <c r="A10260" i="1"/>
  <c r="A10258" i="1"/>
  <c r="A10267" i="1"/>
  <c r="L10373" i="1"/>
  <c r="L10362" i="1"/>
  <c r="L10367" i="1"/>
  <c r="C10339" i="1"/>
  <c r="A10266" i="1"/>
  <c r="A10265" i="1"/>
  <c r="A10154" i="1"/>
  <c r="A10157" i="1"/>
  <c r="A10153" i="1"/>
  <c r="A10156" i="1"/>
  <c r="A10152" i="1"/>
  <c r="A10155" i="1"/>
  <c r="A10151" i="1"/>
  <c r="A10168" i="1"/>
  <c r="A10171" i="1"/>
  <c r="A10167" i="1"/>
  <c r="A10170" i="1"/>
  <c r="A10166" i="1"/>
  <c r="A10169" i="1"/>
  <c r="A10165" i="1"/>
  <c r="A10138" i="1"/>
  <c r="A10182" i="1"/>
  <c r="A10185" i="1"/>
  <c r="A10181" i="1"/>
  <c r="A10184" i="1"/>
  <c r="A10180" i="1"/>
  <c r="A10183" i="1"/>
  <c r="A10179" i="1"/>
  <c r="A10191" i="1"/>
  <c r="A10187" i="1"/>
  <c r="A10190" i="1"/>
  <c r="A10186" i="1"/>
  <c r="A10189" i="1"/>
  <c r="A10192" i="1"/>
  <c r="A10188" i="1"/>
  <c r="A10012" i="1"/>
  <c r="A10132" i="1"/>
  <c r="A10196" i="1"/>
  <c r="A10199" i="1"/>
  <c r="A10195" i="1"/>
  <c r="A10198" i="1"/>
  <c r="A10194" i="1"/>
  <c r="A10197" i="1"/>
  <c r="A10193" i="1"/>
  <c r="L10379" i="1" l="1"/>
  <c r="A10279" i="1"/>
  <c r="A10282" i="1"/>
  <c r="A10278" i="1"/>
  <c r="A10281" i="1"/>
  <c r="A10277" i="1"/>
  <c r="A10280" i="1"/>
  <c r="A10276" i="1"/>
  <c r="A10293" i="1"/>
  <c r="A10296" i="1"/>
  <c r="A10292" i="1"/>
  <c r="A10295" i="1"/>
  <c r="A10291" i="1"/>
  <c r="A10294" i="1"/>
  <c r="A10290" i="1"/>
  <c r="A10307" i="1"/>
  <c r="A10310" i="1"/>
  <c r="A10306" i="1"/>
  <c r="A10309" i="1"/>
  <c r="A10305" i="1"/>
  <c r="A10308" i="1"/>
  <c r="A10304" i="1"/>
  <c r="B10635" i="1"/>
  <c r="A10264" i="1"/>
  <c r="L10498" i="1"/>
  <c r="L10487" i="1"/>
  <c r="L10492" i="1"/>
  <c r="C10464" i="1"/>
  <c r="L10496" i="1"/>
  <c r="L10502" i="1"/>
  <c r="L10485" i="1"/>
  <c r="L10490" i="1"/>
  <c r="C10450" i="1"/>
  <c r="L10489" i="1"/>
  <c r="L10484" i="1"/>
  <c r="L10500" i="1"/>
  <c r="L10494" i="1"/>
  <c r="C10465" i="1"/>
  <c r="C10461" i="1"/>
  <c r="A10385" i="1"/>
  <c r="A10383" i="1"/>
  <c r="A10392" i="1"/>
  <c r="A10391" i="1"/>
  <c r="A10390" i="1"/>
  <c r="A10287" i="1"/>
  <c r="A10283" i="1"/>
  <c r="A10286" i="1"/>
  <c r="A10289" i="1"/>
  <c r="A10285" i="1"/>
  <c r="A10284" i="1"/>
  <c r="A10288" i="1"/>
  <c r="A10257" i="1"/>
  <c r="A10137" i="1"/>
  <c r="A10301" i="1"/>
  <c r="A10297" i="1"/>
  <c r="A10300" i="1"/>
  <c r="A10303" i="1"/>
  <c r="A10299" i="1"/>
  <c r="A10302" i="1"/>
  <c r="A10298" i="1"/>
  <c r="A10315" i="1"/>
  <c r="A10311" i="1"/>
  <c r="A10314" i="1"/>
  <c r="A10317" i="1"/>
  <c r="A10313" i="1"/>
  <c r="A10316" i="1"/>
  <c r="A10312" i="1"/>
  <c r="A10263" i="1"/>
  <c r="A10378" i="1"/>
  <c r="A10361" i="1"/>
  <c r="A10349" i="1"/>
  <c r="A10342" i="1"/>
  <c r="A10337" i="1"/>
  <c r="A10366" i="1"/>
  <c r="A10272" i="1"/>
  <c r="A10348" i="1"/>
  <c r="A10261" i="1"/>
  <c r="A10377" i="1"/>
  <c r="A10355" i="1"/>
  <c r="A10325" i="1"/>
  <c r="A10271" i="1"/>
  <c r="A10365" i="1"/>
  <c r="A10360" i="1"/>
  <c r="A10347" i="1"/>
  <c r="A10331" i="1"/>
  <c r="A10376" i="1"/>
  <c r="A10354" i="1"/>
  <c r="A10346" i="1"/>
  <c r="A10270" i="1"/>
  <c r="A10353" i="1"/>
  <c r="A10336" i="1"/>
  <c r="A10259" i="1"/>
  <c r="A10375" i="1"/>
  <c r="A10364" i="1"/>
  <c r="A10359" i="1"/>
  <c r="A10352" i="1"/>
  <c r="A10345" i="1"/>
  <c r="A10330" i="1"/>
  <c r="A10269" i="1"/>
  <c r="A10369" i="1"/>
  <c r="A10335" i="1"/>
  <c r="A10268" i="1"/>
  <c r="A10381" i="1"/>
  <c r="A10374" i="1"/>
  <c r="A10363" i="1"/>
  <c r="A10351" i="1"/>
  <c r="A10334" i="1"/>
  <c r="A10329" i="1"/>
  <c r="A10368" i="1"/>
  <c r="A10358" i="1"/>
  <c r="A10344" i="1"/>
  <c r="A10328" i="1"/>
  <c r="A10380" i="1"/>
  <c r="A10350" i="1"/>
  <c r="A10275" i="1"/>
  <c r="A10373" i="1"/>
  <c r="A10343" i="1"/>
  <c r="A10357" i="1"/>
  <c r="A10356" i="1"/>
  <c r="A10367" i="1"/>
  <c r="A10327" i="1"/>
  <c r="A10379" i="1"/>
  <c r="A10326" i="1"/>
  <c r="A10362" i="1"/>
  <c r="A10274" i="1"/>
  <c r="A10273" i="1"/>
  <c r="A10372" i="1"/>
  <c r="A10321" i="1"/>
  <c r="A10324" i="1"/>
  <c r="A10320" i="1"/>
  <c r="A10323" i="1"/>
  <c r="A10319" i="1"/>
  <c r="A10322" i="1"/>
  <c r="A10318" i="1"/>
  <c r="L10504" i="1" l="1"/>
  <c r="B10760" i="1"/>
  <c r="A10428" i="1"/>
  <c r="A10427" i="1"/>
  <c r="A10423" i="1"/>
  <c r="A10426" i="1"/>
  <c r="A10422" i="1"/>
  <c r="A10425" i="1"/>
  <c r="A10424" i="1"/>
  <c r="A10442" i="1"/>
  <c r="A10438" i="1"/>
  <c r="A10441" i="1"/>
  <c r="A10437" i="1"/>
  <c r="A10440" i="1"/>
  <c r="A10436" i="1"/>
  <c r="A10439" i="1"/>
  <c r="A10388" i="1"/>
  <c r="A10389" i="1"/>
  <c r="A10413" i="1"/>
  <c r="A10409" i="1"/>
  <c r="A10412" i="1"/>
  <c r="A10411" i="1"/>
  <c r="A10410" i="1"/>
  <c r="A10408" i="1"/>
  <c r="A10414" i="1"/>
  <c r="L10623" i="1"/>
  <c r="L10612" i="1"/>
  <c r="L10617" i="1"/>
  <c r="C10589" i="1"/>
  <c r="A10516" i="1"/>
  <c r="A10515" i="1"/>
  <c r="L10621" i="1"/>
  <c r="L10627" i="1"/>
  <c r="L10610" i="1"/>
  <c r="L10615" i="1"/>
  <c r="C10575" i="1"/>
  <c r="L10614" i="1"/>
  <c r="L10609" i="1"/>
  <c r="L10625" i="1"/>
  <c r="L10619" i="1"/>
  <c r="C10590" i="1"/>
  <c r="C10586" i="1"/>
  <c r="A10510" i="1"/>
  <c r="A10508" i="1"/>
  <c r="A10517" i="1"/>
  <c r="A10506" i="1"/>
  <c r="A10499" i="1"/>
  <c r="A10488" i="1"/>
  <c r="A10476" i="1"/>
  <c r="A10459" i="1"/>
  <c r="A10454" i="1"/>
  <c r="A10493" i="1"/>
  <c r="A10483" i="1"/>
  <c r="A10469" i="1"/>
  <c r="A10453" i="1"/>
  <c r="A10505" i="1"/>
  <c r="A10475" i="1"/>
  <c r="A10498" i="1"/>
  <c r="A10487" i="1"/>
  <c r="A10482" i="1"/>
  <c r="A10468" i="1"/>
  <c r="A10452" i="1"/>
  <c r="A10504" i="1"/>
  <c r="A10497" i="1"/>
  <c r="A10492" i="1"/>
  <c r="A10481" i="1"/>
  <c r="A10451" i="1"/>
  <c r="A10503" i="1"/>
  <c r="A10486" i="1"/>
  <c r="A10474" i="1"/>
  <c r="A10467" i="1"/>
  <c r="A10462" i="1"/>
  <c r="A10491" i="1"/>
  <c r="A10473" i="1"/>
  <c r="A10502" i="1"/>
  <c r="A10480" i="1"/>
  <c r="A10450" i="1"/>
  <c r="A10490" i="1"/>
  <c r="A10485" i="1"/>
  <c r="A10472" i="1"/>
  <c r="A10501" i="1"/>
  <c r="A10479" i="1"/>
  <c r="A10471" i="1"/>
  <c r="A10478" i="1"/>
  <c r="A10461" i="1"/>
  <c r="A10397" i="1"/>
  <c r="A10489" i="1"/>
  <c r="A10477" i="1"/>
  <c r="A10455" i="1"/>
  <c r="A10386" i="1"/>
  <c r="A10396" i="1"/>
  <c r="A10500" i="1"/>
  <c r="A10395" i="1"/>
  <c r="A10384" i="1"/>
  <c r="A10394" i="1"/>
  <c r="A10393" i="1"/>
  <c r="A10484" i="1"/>
  <c r="A10470" i="1"/>
  <c r="A10460" i="1"/>
  <c r="A10494" i="1"/>
  <c r="A10400" i="1"/>
  <c r="A10399" i="1"/>
  <c r="A10456" i="1"/>
  <c r="A10398" i="1"/>
  <c r="A10405" i="1"/>
  <c r="A10406" i="1"/>
  <c r="A10402" i="1"/>
  <c r="A10404" i="1"/>
  <c r="A10403" i="1"/>
  <c r="A10407" i="1"/>
  <c r="A10401" i="1"/>
  <c r="A10382" i="1"/>
  <c r="A10262" i="1"/>
  <c r="A10419" i="1"/>
  <c r="A10415" i="1"/>
  <c r="A10418" i="1"/>
  <c r="A10420" i="1"/>
  <c r="A10416" i="1"/>
  <c r="A10421" i="1"/>
  <c r="A10417" i="1"/>
  <c r="A10433" i="1"/>
  <c r="A10429" i="1"/>
  <c r="A10432" i="1"/>
  <c r="A10434" i="1"/>
  <c r="A10430" i="1"/>
  <c r="A10431" i="1"/>
  <c r="A10435" i="1"/>
  <c r="A10447" i="1"/>
  <c r="A10443" i="1"/>
  <c r="A10446" i="1"/>
  <c r="A10448" i="1"/>
  <c r="A10444" i="1"/>
  <c r="A10449" i="1"/>
  <c r="A10445" i="1"/>
  <c r="L10629" i="1" l="1"/>
  <c r="A10554" i="1"/>
  <c r="A10557" i="1"/>
  <c r="A10560" i="1"/>
  <c r="A10556" i="1"/>
  <c r="A10559" i="1"/>
  <c r="A10555" i="1"/>
  <c r="A10558" i="1"/>
  <c r="A10568" i="1"/>
  <c r="A10571" i="1"/>
  <c r="A10574" i="1"/>
  <c r="A10570" i="1"/>
  <c r="A10573" i="1"/>
  <c r="A10569" i="1"/>
  <c r="A10572" i="1"/>
  <c r="A10526" i="1"/>
  <c r="A10529" i="1"/>
  <c r="A10532" i="1"/>
  <c r="A10528" i="1"/>
  <c r="A10531" i="1"/>
  <c r="A10527" i="1"/>
  <c r="A10530" i="1"/>
  <c r="A10514" i="1"/>
  <c r="A10540" i="1"/>
  <c r="A10543" i="1"/>
  <c r="A10546" i="1"/>
  <c r="A10542" i="1"/>
  <c r="A10545" i="1"/>
  <c r="A10541" i="1"/>
  <c r="A10544" i="1"/>
  <c r="A10539" i="1"/>
  <c r="A10535" i="1"/>
  <c r="A10538" i="1"/>
  <c r="A10534" i="1"/>
  <c r="A10537" i="1"/>
  <c r="A10533" i="1"/>
  <c r="A10536" i="1"/>
  <c r="A10553" i="1"/>
  <c r="A10549" i="1"/>
  <c r="A10552" i="1"/>
  <c r="A10548" i="1"/>
  <c r="A10551" i="1"/>
  <c r="A10547" i="1"/>
  <c r="A10550" i="1"/>
  <c r="A10513" i="1"/>
  <c r="A10567" i="1"/>
  <c r="A10563" i="1"/>
  <c r="A10566" i="1"/>
  <c r="A10562" i="1"/>
  <c r="A10565" i="1"/>
  <c r="A10561" i="1"/>
  <c r="A10564" i="1"/>
  <c r="A10507" i="1"/>
  <c r="A10387" i="1"/>
  <c r="A10618" i="1"/>
  <c r="A10608" i="1"/>
  <c r="A10594" i="1"/>
  <c r="A10578" i="1"/>
  <c r="A10630" i="1"/>
  <c r="A10600" i="1"/>
  <c r="A10525" i="1"/>
  <c r="A10623" i="1"/>
  <c r="A10612" i="1"/>
  <c r="A10607" i="1"/>
  <c r="A10593" i="1"/>
  <c r="A10577" i="1"/>
  <c r="A10524" i="1"/>
  <c r="A10629" i="1"/>
  <c r="A10622" i="1"/>
  <c r="A10617" i="1"/>
  <c r="A10606" i="1"/>
  <c r="A10576" i="1"/>
  <c r="A10523" i="1"/>
  <c r="A10628" i="1"/>
  <c r="A10611" i="1"/>
  <c r="A10599" i="1"/>
  <c r="A10592" i="1"/>
  <c r="A10587" i="1"/>
  <c r="A10616" i="1"/>
  <c r="A10522" i="1"/>
  <c r="A10598" i="1"/>
  <c r="A10511" i="1"/>
  <c r="A10627" i="1"/>
  <c r="A10605" i="1"/>
  <c r="A10575" i="1"/>
  <c r="A10521" i="1"/>
  <c r="A10615" i="1"/>
  <c r="A10610" i="1"/>
  <c r="A10597" i="1"/>
  <c r="A10581" i="1"/>
  <c r="A10626" i="1"/>
  <c r="A10604" i="1"/>
  <c r="A10596" i="1"/>
  <c r="A10520" i="1"/>
  <c r="A10603" i="1"/>
  <c r="A10586" i="1"/>
  <c r="A10509" i="1"/>
  <c r="A10625" i="1"/>
  <c r="A10614" i="1"/>
  <c r="A10609" i="1"/>
  <c r="A10602" i="1"/>
  <c r="A10595" i="1"/>
  <c r="A10580" i="1"/>
  <c r="A10519" i="1"/>
  <c r="A10584" i="1"/>
  <c r="A10619" i="1"/>
  <c r="A10518" i="1"/>
  <c r="A10631" i="1"/>
  <c r="A10579" i="1"/>
  <c r="A10601" i="1"/>
  <c r="A10613" i="1"/>
  <c r="A10624" i="1"/>
  <c r="A10585" i="1"/>
  <c r="B10885" i="1"/>
  <c r="L10742" i="1"/>
  <c r="C10714" i="1"/>
  <c r="A10641" i="1"/>
  <c r="A10640" i="1"/>
  <c r="L10746" i="1"/>
  <c r="L10752" i="1"/>
  <c r="L10735" i="1"/>
  <c r="L10740" i="1"/>
  <c r="C10700" i="1"/>
  <c r="L10739" i="1"/>
  <c r="L10734" i="1"/>
  <c r="L10750" i="1"/>
  <c r="L10744" i="1"/>
  <c r="C10715" i="1"/>
  <c r="C10711" i="1"/>
  <c r="A10635" i="1"/>
  <c r="A10633" i="1"/>
  <c r="A10642" i="1"/>
  <c r="L10737" i="1"/>
  <c r="L10748" i="1"/>
  <c r="L10754" i="1" l="1"/>
  <c r="A10696" i="1"/>
  <c r="A10699" i="1"/>
  <c r="A10695" i="1"/>
  <c r="A10698" i="1"/>
  <c r="A10694" i="1"/>
  <c r="A10697" i="1"/>
  <c r="A10693" i="1"/>
  <c r="A10668" i="1"/>
  <c r="A10671" i="1"/>
  <c r="A10667" i="1"/>
  <c r="A10670" i="1"/>
  <c r="A10666" i="1"/>
  <c r="A10665" i="1"/>
  <c r="A10669" i="1"/>
  <c r="B11010" i="1"/>
  <c r="A10755" i="1"/>
  <c r="A10725" i="1"/>
  <c r="A10650" i="1"/>
  <c r="A10748" i="1"/>
  <c r="A10737" i="1"/>
  <c r="A10732" i="1"/>
  <c r="A10718" i="1"/>
  <c r="A10702" i="1"/>
  <c r="A10649" i="1"/>
  <c r="A10754" i="1"/>
  <c r="A10747" i="1"/>
  <c r="A10742" i="1"/>
  <c r="A10731" i="1"/>
  <c r="A10701" i="1"/>
  <c r="A10648" i="1"/>
  <c r="A10753" i="1"/>
  <c r="A10736" i="1"/>
  <c r="A10724" i="1"/>
  <c r="A10717" i="1"/>
  <c r="A10712" i="1"/>
  <c r="A10741" i="1"/>
  <c r="A10647" i="1"/>
  <c r="A10723" i="1"/>
  <c r="A10636" i="1"/>
  <c r="A10752" i="1"/>
  <c r="A10730" i="1"/>
  <c r="A10700" i="1"/>
  <c r="A10646" i="1"/>
  <c r="A10740" i="1"/>
  <c r="A10735" i="1"/>
  <c r="A10722" i="1"/>
  <c r="A10706" i="1"/>
  <c r="A10751" i="1"/>
  <c r="A10729" i="1"/>
  <c r="A10721" i="1"/>
  <c r="A10645" i="1"/>
  <c r="A10728" i="1"/>
  <c r="A10711" i="1"/>
  <c r="A10634" i="1"/>
  <c r="A10750" i="1"/>
  <c r="A10739" i="1"/>
  <c r="A10734" i="1"/>
  <c r="A10727" i="1"/>
  <c r="A10720" i="1"/>
  <c r="A10705" i="1"/>
  <c r="A10644" i="1"/>
  <c r="A10744" i="1"/>
  <c r="A10710" i="1"/>
  <c r="A10643" i="1"/>
  <c r="A10726" i="1"/>
  <c r="A10738" i="1"/>
  <c r="A10709" i="1"/>
  <c r="A10749" i="1"/>
  <c r="A10719" i="1"/>
  <c r="A10733" i="1"/>
  <c r="A10743" i="1"/>
  <c r="A10704" i="1"/>
  <c r="A10756" i="1"/>
  <c r="A10703" i="1"/>
  <c r="A10512" i="1"/>
  <c r="A10632" i="1"/>
  <c r="A10654" i="1"/>
  <c r="A10657" i="1"/>
  <c r="A10653" i="1"/>
  <c r="A10656" i="1"/>
  <c r="A10652" i="1"/>
  <c r="A10655" i="1"/>
  <c r="A10651" i="1"/>
  <c r="A10765" i="1"/>
  <c r="L10871" i="1"/>
  <c r="L10877" i="1"/>
  <c r="L10860" i="1"/>
  <c r="L10865" i="1"/>
  <c r="C10825" i="1"/>
  <c r="L10864" i="1"/>
  <c r="L10859" i="1"/>
  <c r="L10875" i="1"/>
  <c r="L10869" i="1"/>
  <c r="C10840" i="1"/>
  <c r="C10836" i="1"/>
  <c r="A10760" i="1"/>
  <c r="A10758" i="1"/>
  <c r="A10767" i="1"/>
  <c r="L10867" i="1"/>
  <c r="A10766" i="1"/>
  <c r="C10839" i="1"/>
  <c r="L10862" i="1"/>
  <c r="L10873" i="1"/>
  <c r="A10682" i="1"/>
  <c r="A10685" i="1"/>
  <c r="A10681" i="1"/>
  <c r="A10684" i="1"/>
  <c r="A10680" i="1"/>
  <c r="A10679" i="1"/>
  <c r="A10683" i="1"/>
  <c r="A10639" i="1"/>
  <c r="A10664" i="1"/>
  <c r="A10660" i="1"/>
  <c r="A10663" i="1"/>
  <c r="A10659" i="1"/>
  <c r="A10662" i="1"/>
  <c r="A10658" i="1"/>
  <c r="A10661" i="1"/>
  <c r="A10678" i="1"/>
  <c r="A10674" i="1"/>
  <c r="A10677" i="1"/>
  <c r="A10673" i="1"/>
  <c r="A10676" i="1"/>
  <c r="A10672" i="1"/>
  <c r="A10675" i="1"/>
  <c r="A10638" i="1"/>
  <c r="A10692" i="1"/>
  <c r="A10688" i="1"/>
  <c r="A10691" i="1"/>
  <c r="A10687" i="1"/>
  <c r="A10690" i="1"/>
  <c r="A10686" i="1"/>
  <c r="A10689" i="1"/>
  <c r="L10879" i="1" l="1"/>
  <c r="A10821" i="1"/>
  <c r="A10824" i="1"/>
  <c r="A10820" i="1"/>
  <c r="A10823" i="1"/>
  <c r="A10819" i="1"/>
  <c r="A10822" i="1"/>
  <c r="A10818" i="1"/>
  <c r="A10788" i="1"/>
  <c r="A10784" i="1"/>
  <c r="A10787" i="1"/>
  <c r="A10783" i="1"/>
  <c r="A10786" i="1"/>
  <c r="A10785" i="1"/>
  <c r="A10789" i="1"/>
  <c r="A10807" i="1"/>
  <c r="A10810" i="1"/>
  <c r="A10806" i="1"/>
  <c r="A10809" i="1"/>
  <c r="A10805" i="1"/>
  <c r="A10808" i="1"/>
  <c r="A10804" i="1"/>
  <c r="A10802" i="1"/>
  <c r="A10798" i="1"/>
  <c r="A10801" i="1"/>
  <c r="A10797" i="1"/>
  <c r="A10800" i="1"/>
  <c r="A10799" i="1"/>
  <c r="A10803" i="1"/>
  <c r="B11135" i="1"/>
  <c r="A10816" i="1"/>
  <c r="A10812" i="1"/>
  <c r="A10815" i="1"/>
  <c r="A10811" i="1"/>
  <c r="A10814" i="1"/>
  <c r="A10817" i="1"/>
  <c r="A10813" i="1"/>
  <c r="A10890" i="1"/>
  <c r="L10996" i="1"/>
  <c r="L11002" i="1"/>
  <c r="L10985" i="1"/>
  <c r="L10990" i="1"/>
  <c r="C10950" i="1"/>
  <c r="L10989" i="1"/>
  <c r="L10984" i="1"/>
  <c r="L11000" i="1"/>
  <c r="L10994" i="1"/>
  <c r="C10965" i="1"/>
  <c r="C10961" i="1"/>
  <c r="A10885" i="1"/>
  <c r="A10883" i="1"/>
  <c r="A10892" i="1"/>
  <c r="L10998" i="1"/>
  <c r="L10987" i="1"/>
  <c r="L10992" i="1"/>
  <c r="C10964" i="1"/>
  <c r="A10891" i="1"/>
  <c r="A10873" i="1"/>
  <c r="A10862" i="1"/>
  <c r="A10857" i="1"/>
  <c r="A10843" i="1"/>
  <c r="A10827" i="1"/>
  <c r="A10774" i="1"/>
  <c r="A10879" i="1"/>
  <c r="A10872" i="1"/>
  <c r="A10867" i="1"/>
  <c r="A10856" i="1"/>
  <c r="A10826" i="1"/>
  <c r="A10773" i="1"/>
  <c r="A10878" i="1"/>
  <c r="A10861" i="1"/>
  <c r="A10849" i="1"/>
  <c r="A10842" i="1"/>
  <c r="A10837" i="1"/>
  <c r="A10866" i="1"/>
  <c r="A10772" i="1"/>
  <c r="A10848" i="1"/>
  <c r="A10761" i="1"/>
  <c r="A10877" i="1"/>
  <c r="A10855" i="1"/>
  <c r="A10825" i="1"/>
  <c r="A10771" i="1"/>
  <c r="A10865" i="1"/>
  <c r="A10860" i="1"/>
  <c r="A10847" i="1"/>
  <c r="A10831" i="1"/>
  <c r="A10876" i="1"/>
  <c r="A10854" i="1"/>
  <c r="A10846" i="1"/>
  <c r="A10770" i="1"/>
  <c r="A10853" i="1"/>
  <c r="A10836" i="1"/>
  <c r="A10759" i="1"/>
  <c r="A10875" i="1"/>
  <c r="A10864" i="1"/>
  <c r="A10859" i="1"/>
  <c r="A10852" i="1"/>
  <c r="A10845" i="1"/>
  <c r="A10830" i="1"/>
  <c r="A10769" i="1"/>
  <c r="A10869" i="1"/>
  <c r="A10835" i="1"/>
  <c r="A10768" i="1"/>
  <c r="A10881" i="1"/>
  <c r="A10874" i="1"/>
  <c r="A10863" i="1"/>
  <c r="A10851" i="1"/>
  <c r="A10834" i="1"/>
  <c r="A10829" i="1"/>
  <c r="A10775" i="1"/>
  <c r="A10844" i="1"/>
  <c r="A10858" i="1"/>
  <c r="A10868" i="1"/>
  <c r="A10880" i="1"/>
  <c r="A10828" i="1"/>
  <c r="A10850" i="1"/>
  <c r="A10763" i="1"/>
  <c r="A10764" i="1"/>
  <c r="A10779" i="1"/>
  <c r="A10782" i="1"/>
  <c r="A10778" i="1"/>
  <c r="A10781" i="1"/>
  <c r="A10777" i="1"/>
  <c r="A10780" i="1"/>
  <c r="A10776" i="1"/>
  <c r="A10637" i="1"/>
  <c r="A10757" i="1"/>
  <c r="A10793" i="1"/>
  <c r="A10796" i="1"/>
  <c r="A10792" i="1"/>
  <c r="A10795" i="1"/>
  <c r="A10791" i="1"/>
  <c r="A10794" i="1"/>
  <c r="A10790" i="1"/>
  <c r="L11004" i="1" l="1"/>
  <c r="A10888" i="1"/>
  <c r="B11260" i="1"/>
  <c r="A10987" i="1"/>
  <c r="A10982" i="1"/>
  <c r="A10968" i="1"/>
  <c r="A10952" i="1"/>
  <c r="A10899" i="1"/>
  <c r="A11004" i="1"/>
  <c r="A10997" i="1"/>
  <c r="A10992" i="1"/>
  <c r="A10981" i="1"/>
  <c r="A10951" i="1"/>
  <c r="A10898" i="1"/>
  <c r="A11003" i="1"/>
  <c r="A10986" i="1"/>
  <c r="A10974" i="1"/>
  <c r="A10967" i="1"/>
  <c r="A10962" i="1"/>
  <c r="A10991" i="1"/>
  <c r="A10897" i="1"/>
  <c r="A10973" i="1"/>
  <c r="A10886" i="1"/>
  <c r="A11002" i="1"/>
  <c r="A10980" i="1"/>
  <c r="A10950" i="1"/>
  <c r="A10896" i="1"/>
  <c r="A10990" i="1"/>
  <c r="A10985" i="1"/>
  <c r="A10972" i="1"/>
  <c r="A10956" i="1"/>
  <c r="A11001" i="1"/>
  <c r="A10979" i="1"/>
  <c r="A10971" i="1"/>
  <c r="A10895" i="1"/>
  <c r="A10978" i="1"/>
  <c r="A10961" i="1"/>
  <c r="A10884" i="1"/>
  <c r="A11000" i="1"/>
  <c r="A10989" i="1"/>
  <c r="A10984" i="1"/>
  <c r="A10977" i="1"/>
  <c r="A10970" i="1"/>
  <c r="A10955" i="1"/>
  <c r="A10894" i="1"/>
  <c r="A10994" i="1"/>
  <c r="A10960" i="1"/>
  <c r="A10893" i="1"/>
  <c r="A11006" i="1"/>
  <c r="A10999" i="1"/>
  <c r="A10988" i="1"/>
  <c r="A10976" i="1"/>
  <c r="A10959" i="1"/>
  <c r="A10954" i="1"/>
  <c r="A10993" i="1"/>
  <c r="A10983" i="1"/>
  <c r="A10969" i="1"/>
  <c r="A10953" i="1"/>
  <c r="A11005" i="1"/>
  <c r="A10975" i="1"/>
  <c r="A10900" i="1"/>
  <c r="A10998" i="1"/>
  <c r="L11121" i="1"/>
  <c r="L11127" i="1"/>
  <c r="L11110" i="1"/>
  <c r="L11115" i="1"/>
  <c r="C11075" i="1"/>
  <c r="L11114" i="1"/>
  <c r="L11109" i="1"/>
  <c r="L11125" i="1"/>
  <c r="L11119" i="1"/>
  <c r="C11090" i="1"/>
  <c r="C11086" i="1"/>
  <c r="A11010" i="1"/>
  <c r="A11008" i="1"/>
  <c r="A11017" i="1"/>
  <c r="L11123" i="1"/>
  <c r="L11112" i="1"/>
  <c r="L11129" i="1" s="1"/>
  <c r="L11117" i="1"/>
  <c r="C11089" i="1"/>
  <c r="A11016" i="1"/>
  <c r="A11015" i="1"/>
  <c r="A10762" i="1"/>
  <c r="A10882" i="1"/>
  <c r="A10904" i="1"/>
  <c r="A10907" i="1"/>
  <c r="A10903" i="1"/>
  <c r="A10906" i="1"/>
  <c r="A10902" i="1"/>
  <c r="A10905" i="1"/>
  <c r="A10901" i="1"/>
  <c r="A10918" i="1"/>
  <c r="A10921" i="1"/>
  <c r="A10917" i="1"/>
  <c r="A10920" i="1"/>
  <c r="A10916" i="1"/>
  <c r="A10919" i="1"/>
  <c r="A10915" i="1"/>
  <c r="A10932" i="1"/>
  <c r="A10935" i="1"/>
  <c r="A10931" i="1"/>
  <c r="A10934" i="1"/>
  <c r="A10930" i="1"/>
  <c r="A10933" i="1"/>
  <c r="A10929" i="1"/>
  <c r="A10946" i="1"/>
  <c r="A10949" i="1"/>
  <c r="A10945" i="1"/>
  <c r="A10948" i="1"/>
  <c r="A10944" i="1"/>
  <c r="A10947" i="1"/>
  <c r="A10943" i="1"/>
  <c r="A10889" i="1"/>
  <c r="A10927" i="1"/>
  <c r="A10923" i="1"/>
  <c r="A10926" i="1"/>
  <c r="A10922" i="1"/>
  <c r="A10925" i="1"/>
  <c r="A10928" i="1"/>
  <c r="A10924" i="1"/>
  <c r="A10913" i="1"/>
  <c r="A10909" i="1"/>
  <c r="A10912" i="1"/>
  <c r="A10908" i="1"/>
  <c r="A10911" i="1"/>
  <c r="A10914" i="1"/>
  <c r="A10910" i="1"/>
  <c r="A10941" i="1"/>
  <c r="A10937" i="1"/>
  <c r="A10940" i="1"/>
  <c r="A10936" i="1"/>
  <c r="A10939" i="1"/>
  <c r="A10938" i="1"/>
  <c r="A10942" i="1"/>
  <c r="A11043" i="1" l="1"/>
  <c r="A11046" i="1"/>
  <c r="A11042" i="1"/>
  <c r="A11045" i="1"/>
  <c r="A11041" i="1"/>
  <c r="A11044" i="1"/>
  <c r="A11040" i="1"/>
  <c r="A11057" i="1"/>
  <c r="A11060" i="1"/>
  <c r="A11056" i="1"/>
  <c r="A11059" i="1"/>
  <c r="A11055" i="1"/>
  <c r="A11058" i="1"/>
  <c r="A11054" i="1"/>
  <c r="L11246" i="1"/>
  <c r="L11252" i="1"/>
  <c r="L11235" i="1"/>
  <c r="L11240" i="1"/>
  <c r="C11200" i="1"/>
  <c r="L11239" i="1"/>
  <c r="L11234" i="1"/>
  <c r="L11250" i="1"/>
  <c r="L11244" i="1"/>
  <c r="C11215" i="1"/>
  <c r="C11211" i="1"/>
  <c r="A11135" i="1"/>
  <c r="A11133" i="1"/>
  <c r="A11142" i="1"/>
  <c r="L11248" i="1"/>
  <c r="L11237" i="1"/>
  <c r="L11242" i="1"/>
  <c r="C11214" i="1"/>
  <c r="A11141" i="1"/>
  <c r="A11140" i="1"/>
  <c r="B11385" i="1"/>
  <c r="A11038" i="1"/>
  <c r="A11034" i="1"/>
  <c r="A11037" i="1"/>
  <c r="A11033" i="1"/>
  <c r="A11036" i="1"/>
  <c r="A11039" i="1"/>
  <c r="A11035" i="1"/>
  <c r="A11071" i="1"/>
  <c r="A11074" i="1"/>
  <c r="A11070" i="1"/>
  <c r="A11073" i="1"/>
  <c r="A11069" i="1"/>
  <c r="A11072" i="1"/>
  <c r="A11068" i="1"/>
  <c r="A11052" i="1"/>
  <c r="A11048" i="1"/>
  <c r="A11051" i="1"/>
  <c r="A11047" i="1"/>
  <c r="A11050" i="1"/>
  <c r="A11053" i="1"/>
  <c r="A11049" i="1"/>
  <c r="A11129" i="1"/>
  <c r="A11122" i="1"/>
  <c r="A11117" i="1"/>
  <c r="A11106" i="1"/>
  <c r="A11076" i="1"/>
  <c r="A11023" i="1"/>
  <c r="A11128" i="1"/>
  <c r="A11111" i="1"/>
  <c r="A11099" i="1"/>
  <c r="A11092" i="1"/>
  <c r="A11087" i="1"/>
  <c r="A11116" i="1"/>
  <c r="A11022" i="1"/>
  <c r="A11098" i="1"/>
  <c r="A11011" i="1"/>
  <c r="A11127" i="1"/>
  <c r="A11105" i="1"/>
  <c r="A11075" i="1"/>
  <c r="A11021" i="1"/>
  <c r="A11115" i="1"/>
  <c r="A11110" i="1"/>
  <c r="A11097" i="1"/>
  <c r="A11081" i="1"/>
  <c r="A11126" i="1"/>
  <c r="A11104" i="1"/>
  <c r="A11096" i="1"/>
  <c r="A11020" i="1"/>
  <c r="A11103" i="1"/>
  <c r="A11086" i="1"/>
  <c r="A11009" i="1"/>
  <c r="A11125" i="1"/>
  <c r="A11114" i="1"/>
  <c r="A11109" i="1"/>
  <c r="A11102" i="1"/>
  <c r="A11095" i="1"/>
  <c r="A11080" i="1"/>
  <c r="A11019" i="1"/>
  <c r="A11119" i="1"/>
  <c r="A11085" i="1"/>
  <c r="A11018" i="1"/>
  <c r="A11131" i="1"/>
  <c r="A11124" i="1"/>
  <c r="A11113" i="1"/>
  <c r="A11101" i="1"/>
  <c r="A11084" i="1"/>
  <c r="A11079" i="1"/>
  <c r="A11118" i="1"/>
  <c r="A11108" i="1"/>
  <c r="A11094" i="1"/>
  <c r="A11078" i="1"/>
  <c r="A11130" i="1"/>
  <c r="A11100" i="1"/>
  <c r="A11025" i="1"/>
  <c r="A11107" i="1"/>
  <c r="A11077" i="1"/>
  <c r="A11024" i="1"/>
  <c r="A11112" i="1"/>
  <c r="A11123" i="1"/>
  <c r="A11093" i="1"/>
  <c r="A11066" i="1"/>
  <c r="A11062" i="1"/>
  <c r="A11065" i="1"/>
  <c r="A11061" i="1"/>
  <c r="A11064" i="1"/>
  <c r="A11067" i="1"/>
  <c r="A11063" i="1"/>
  <c r="A11013" i="1"/>
  <c r="A11029" i="1"/>
  <c r="A11032" i="1"/>
  <c r="A11028" i="1"/>
  <c r="A11031" i="1"/>
  <c r="A11027" i="1"/>
  <c r="A11030" i="1"/>
  <c r="A11026" i="1"/>
  <c r="A11014" i="1"/>
  <c r="A10887" i="1"/>
  <c r="A11007" i="1"/>
  <c r="L11254" i="1" l="1"/>
  <c r="A11139" i="1"/>
  <c r="A11176" i="1"/>
  <c r="A11172" i="1"/>
  <c r="A11175" i="1"/>
  <c r="A11178" i="1"/>
  <c r="A11174" i="1"/>
  <c r="A11177" i="1"/>
  <c r="A11173" i="1"/>
  <c r="A11190" i="1"/>
  <c r="A11186" i="1"/>
  <c r="A11189" i="1"/>
  <c r="A11192" i="1"/>
  <c r="A11188" i="1"/>
  <c r="A11187" i="1"/>
  <c r="A11191" i="1"/>
  <c r="A11162" i="1"/>
  <c r="A11158" i="1"/>
  <c r="A11161" i="1"/>
  <c r="A11164" i="1"/>
  <c r="A11160" i="1"/>
  <c r="A11163" i="1"/>
  <c r="A11159" i="1"/>
  <c r="A11253" i="1"/>
  <c r="A11236" i="1"/>
  <c r="A11224" i="1"/>
  <c r="A11217" i="1"/>
  <c r="A11212" i="1"/>
  <c r="A11241" i="1"/>
  <c r="A11147" i="1"/>
  <c r="A11223" i="1"/>
  <c r="A11136" i="1"/>
  <c r="A11252" i="1"/>
  <c r="A11230" i="1"/>
  <c r="A11200" i="1"/>
  <c r="A11146" i="1"/>
  <c r="A11240" i="1"/>
  <c r="A11235" i="1"/>
  <c r="A11222" i="1"/>
  <c r="A11206" i="1"/>
  <c r="A11251" i="1"/>
  <c r="A11229" i="1"/>
  <c r="A11221" i="1"/>
  <c r="A11145" i="1"/>
  <c r="A11228" i="1"/>
  <c r="A11211" i="1"/>
  <c r="A11134" i="1"/>
  <c r="A11250" i="1"/>
  <c r="A11239" i="1"/>
  <c r="A11234" i="1"/>
  <c r="A11227" i="1"/>
  <c r="A11220" i="1"/>
  <c r="A11205" i="1"/>
  <c r="A11144" i="1"/>
  <c r="A11244" i="1"/>
  <c r="A11210" i="1"/>
  <c r="A11143" i="1"/>
  <c r="A11256" i="1"/>
  <c r="A11249" i="1"/>
  <c r="A11238" i="1"/>
  <c r="A11226" i="1"/>
  <c r="A11209" i="1"/>
  <c r="A11204" i="1"/>
  <c r="A11243" i="1"/>
  <c r="A11233" i="1"/>
  <c r="A11219" i="1"/>
  <c r="A11203" i="1"/>
  <c r="A11255" i="1"/>
  <c r="A11225" i="1"/>
  <c r="A11150" i="1"/>
  <c r="A11248" i="1"/>
  <c r="A11202" i="1"/>
  <c r="A11254" i="1"/>
  <c r="A11201" i="1"/>
  <c r="A11237" i="1"/>
  <c r="A11149" i="1"/>
  <c r="A11247" i="1"/>
  <c r="A11148" i="1"/>
  <c r="A11218" i="1"/>
  <c r="A11232" i="1"/>
  <c r="A11231" i="1"/>
  <c r="A11242" i="1"/>
  <c r="A11196" i="1"/>
  <c r="A11199" i="1"/>
  <c r="A11195" i="1"/>
  <c r="A11198" i="1"/>
  <c r="A11194" i="1"/>
  <c r="A11197" i="1"/>
  <c r="A11193" i="1"/>
  <c r="A11138" i="1"/>
  <c r="A11132" i="1"/>
  <c r="A11012" i="1"/>
  <c r="B11510" i="1"/>
  <c r="A11154" i="1"/>
  <c r="A11157" i="1"/>
  <c r="A11153" i="1"/>
  <c r="A11156" i="1"/>
  <c r="A11152" i="1"/>
  <c r="A11155" i="1"/>
  <c r="A11151" i="1"/>
  <c r="L11377" i="1"/>
  <c r="L11360" i="1"/>
  <c r="L11365" i="1"/>
  <c r="C11325" i="1"/>
  <c r="L11364" i="1"/>
  <c r="L11359" i="1"/>
  <c r="L11375" i="1"/>
  <c r="L11369" i="1"/>
  <c r="C11340" i="1"/>
  <c r="C11336" i="1"/>
  <c r="A11260" i="1"/>
  <c r="A11258" i="1"/>
  <c r="A11267" i="1"/>
  <c r="L11373" i="1"/>
  <c r="L11362" i="1"/>
  <c r="L11367" i="1"/>
  <c r="C11339" i="1"/>
  <c r="A11266" i="1"/>
  <c r="A11265" i="1"/>
  <c r="L11371" i="1"/>
  <c r="A11168" i="1"/>
  <c r="A11171" i="1"/>
  <c r="A11167" i="1"/>
  <c r="A11170" i="1"/>
  <c r="A11166" i="1"/>
  <c r="A11169" i="1"/>
  <c r="A11165" i="1"/>
  <c r="A11182" i="1"/>
  <c r="A11185" i="1"/>
  <c r="A11181" i="1"/>
  <c r="A11184" i="1"/>
  <c r="A11180" i="1"/>
  <c r="A11183" i="1"/>
  <c r="A11179" i="1"/>
  <c r="L11379" i="1" l="1"/>
  <c r="A11279" i="1"/>
  <c r="A11282" i="1"/>
  <c r="A11278" i="1"/>
  <c r="A11281" i="1"/>
  <c r="A11277" i="1"/>
  <c r="A11280" i="1"/>
  <c r="A11276" i="1"/>
  <c r="A11293" i="1"/>
  <c r="A11296" i="1"/>
  <c r="A11292" i="1"/>
  <c r="A11295" i="1"/>
  <c r="A11291" i="1"/>
  <c r="A11294" i="1"/>
  <c r="A11290" i="1"/>
  <c r="L11490" i="1"/>
  <c r="C11450" i="1"/>
  <c r="L11489" i="1"/>
  <c r="L11484" i="1"/>
  <c r="L11500" i="1"/>
  <c r="L11494" i="1"/>
  <c r="C11465" i="1"/>
  <c r="C11461" i="1"/>
  <c r="A11385" i="1"/>
  <c r="A11383" i="1"/>
  <c r="A11392" i="1"/>
  <c r="L11498" i="1"/>
  <c r="L11487" i="1"/>
  <c r="L11492" i="1"/>
  <c r="C11464" i="1"/>
  <c r="A11391" i="1"/>
  <c r="A11390" i="1"/>
  <c r="L11502" i="1"/>
  <c r="L11496" i="1"/>
  <c r="L11485" i="1"/>
  <c r="A11321" i="1"/>
  <c r="A11324" i="1"/>
  <c r="A11320" i="1"/>
  <c r="A11323" i="1"/>
  <c r="A11319" i="1"/>
  <c r="A11322" i="1"/>
  <c r="A11318" i="1"/>
  <c r="A11301" i="1"/>
  <c r="A11297" i="1"/>
  <c r="A11300" i="1"/>
  <c r="A11303" i="1"/>
  <c r="A11299" i="1"/>
  <c r="A11298" i="1"/>
  <c r="A11302" i="1"/>
  <c r="A11315" i="1"/>
  <c r="A11311" i="1"/>
  <c r="A11314" i="1"/>
  <c r="A11317" i="1"/>
  <c r="A11313" i="1"/>
  <c r="A11316" i="1"/>
  <c r="A11312" i="1"/>
  <c r="A11287" i="1"/>
  <c r="A11283" i="1"/>
  <c r="A11286" i="1"/>
  <c r="A11289" i="1"/>
  <c r="A11285" i="1"/>
  <c r="A11288" i="1"/>
  <c r="A11284" i="1"/>
  <c r="A11263" i="1"/>
  <c r="A11307" i="1"/>
  <c r="A11310" i="1"/>
  <c r="A11306" i="1"/>
  <c r="A11309" i="1"/>
  <c r="A11305" i="1"/>
  <c r="A11308" i="1"/>
  <c r="A11304" i="1"/>
  <c r="A11264" i="1"/>
  <c r="A11366" i="1"/>
  <c r="A11272" i="1"/>
  <c r="A11348" i="1"/>
  <c r="A11261" i="1"/>
  <c r="A11377" i="1"/>
  <c r="A11355" i="1"/>
  <c r="A11325" i="1"/>
  <c r="A11271" i="1"/>
  <c r="A11365" i="1"/>
  <c r="A11360" i="1"/>
  <c r="A11347" i="1"/>
  <c r="A11331" i="1"/>
  <c r="A11376" i="1"/>
  <c r="A11354" i="1"/>
  <c r="A11346" i="1"/>
  <c r="A11270" i="1"/>
  <c r="A11353" i="1"/>
  <c r="A11336" i="1"/>
  <c r="A11259" i="1"/>
  <c r="A11375" i="1"/>
  <c r="A11364" i="1"/>
  <c r="A11359" i="1"/>
  <c r="A11352" i="1"/>
  <c r="A11345" i="1"/>
  <c r="A11330" i="1"/>
  <c r="A11269" i="1"/>
  <c r="A11369" i="1"/>
  <c r="A11335" i="1"/>
  <c r="A11268" i="1"/>
  <c r="A11381" i="1"/>
  <c r="A11374" i="1"/>
  <c r="A11363" i="1"/>
  <c r="A11351" i="1"/>
  <c r="A11334" i="1"/>
  <c r="A11329" i="1"/>
  <c r="A11368" i="1"/>
  <c r="A11358" i="1"/>
  <c r="A11344" i="1"/>
  <c r="A11328" i="1"/>
  <c r="A11380" i="1"/>
  <c r="A11350" i="1"/>
  <c r="A11275" i="1"/>
  <c r="A11373" i="1"/>
  <c r="A11362" i="1"/>
  <c r="A11357" i="1"/>
  <c r="A11343" i="1"/>
  <c r="A11327" i="1"/>
  <c r="A11274" i="1"/>
  <c r="A11356" i="1"/>
  <c r="A11342" i="1"/>
  <c r="A11273" i="1"/>
  <c r="A11367" i="1"/>
  <c r="A11379" i="1"/>
  <c r="A11378" i="1"/>
  <c r="A11326" i="1"/>
  <c r="A11337" i="1"/>
  <c r="A11349" i="1"/>
  <c r="A11361" i="1"/>
  <c r="A11372" i="1"/>
  <c r="B11635" i="1"/>
  <c r="A11257" i="1"/>
  <c r="A11137" i="1"/>
  <c r="L11504" i="1" l="1"/>
  <c r="A11382" i="1"/>
  <c r="A11262" i="1"/>
  <c r="A11407" i="1"/>
  <c r="A11403" i="1"/>
  <c r="A11406" i="1"/>
  <c r="A11402" i="1"/>
  <c r="A11405" i="1"/>
  <c r="A11401" i="1"/>
  <c r="A11404" i="1"/>
  <c r="A11421" i="1"/>
  <c r="A11417" i="1"/>
  <c r="A11420" i="1"/>
  <c r="A11416" i="1"/>
  <c r="A11419" i="1"/>
  <c r="A11415" i="1"/>
  <c r="A11418" i="1"/>
  <c r="A11435" i="1"/>
  <c r="A11431" i="1"/>
  <c r="A11434" i="1"/>
  <c r="A11430" i="1"/>
  <c r="A11433" i="1"/>
  <c r="A11429" i="1"/>
  <c r="A11432" i="1"/>
  <c r="A11449" i="1"/>
  <c r="A11445" i="1"/>
  <c r="A11448" i="1"/>
  <c r="A11444" i="1"/>
  <c r="A11447" i="1"/>
  <c r="A11443" i="1"/>
  <c r="A11446" i="1"/>
  <c r="A11389" i="1"/>
  <c r="A11412" i="1"/>
  <c r="A11408" i="1"/>
  <c r="A11411" i="1"/>
  <c r="A11414" i="1"/>
  <c r="A11410" i="1"/>
  <c r="A11413" i="1"/>
  <c r="A11409" i="1"/>
  <c r="A11426" i="1"/>
  <c r="A11422" i="1"/>
  <c r="A11425" i="1"/>
  <c r="A11428" i="1"/>
  <c r="A11424" i="1"/>
  <c r="A11427" i="1"/>
  <c r="A11423" i="1"/>
  <c r="A11440" i="1"/>
  <c r="A11436" i="1"/>
  <c r="A11439" i="1"/>
  <c r="A11442" i="1"/>
  <c r="A11438" i="1"/>
  <c r="A11441" i="1"/>
  <c r="A11437" i="1"/>
  <c r="B11760" i="1"/>
  <c r="A11473" i="1"/>
  <c r="A11386" i="1"/>
  <c r="A11502" i="1"/>
  <c r="A11480" i="1"/>
  <c r="A11450" i="1"/>
  <c r="A11396" i="1"/>
  <c r="A11490" i="1"/>
  <c r="A11485" i="1"/>
  <c r="A11472" i="1"/>
  <c r="A11456" i="1"/>
  <c r="A11501" i="1"/>
  <c r="A11479" i="1"/>
  <c r="A11471" i="1"/>
  <c r="A11395" i="1"/>
  <c r="A11478" i="1"/>
  <c r="A11461" i="1"/>
  <c r="A11384" i="1"/>
  <c r="A11500" i="1"/>
  <c r="A11489" i="1"/>
  <c r="A11484" i="1"/>
  <c r="A11477" i="1"/>
  <c r="A11470" i="1"/>
  <c r="A11455" i="1"/>
  <c r="A11394" i="1"/>
  <c r="A11494" i="1"/>
  <c r="A11460" i="1"/>
  <c r="A11393" i="1"/>
  <c r="A11506" i="1"/>
  <c r="A11499" i="1"/>
  <c r="A11488" i="1"/>
  <c r="A11476" i="1"/>
  <c r="A11459" i="1"/>
  <c r="A11454" i="1"/>
  <c r="A11493" i="1"/>
  <c r="A11483" i="1"/>
  <c r="A11469" i="1"/>
  <c r="A11453" i="1"/>
  <c r="A11505" i="1"/>
  <c r="A11475" i="1"/>
  <c r="A11400" i="1"/>
  <c r="A11498" i="1"/>
  <c r="A11487" i="1"/>
  <c r="A11482" i="1"/>
  <c r="A11468" i="1"/>
  <c r="A11452" i="1"/>
  <c r="A11399" i="1"/>
  <c r="A11504" i="1"/>
  <c r="A11497" i="1"/>
  <c r="A11492" i="1"/>
  <c r="A11481" i="1"/>
  <c r="A11451" i="1"/>
  <c r="A11398" i="1"/>
  <c r="A11467" i="1"/>
  <c r="A11491" i="1"/>
  <c r="A11503" i="1"/>
  <c r="A11462" i="1"/>
  <c r="A11474" i="1"/>
  <c r="A11486" i="1"/>
  <c r="A11397" i="1"/>
  <c r="L11623" i="1"/>
  <c r="L11612" i="1"/>
  <c r="L11617" i="1"/>
  <c r="C11589" i="1"/>
  <c r="A11516" i="1"/>
  <c r="A11515" i="1"/>
  <c r="L11621" i="1"/>
  <c r="L11627" i="1"/>
  <c r="L11610" i="1"/>
  <c r="L11615" i="1"/>
  <c r="C11575" i="1"/>
  <c r="L11614" i="1"/>
  <c r="L11609" i="1"/>
  <c r="L11625" i="1"/>
  <c r="L11619" i="1"/>
  <c r="C11590" i="1"/>
  <c r="C11586" i="1"/>
  <c r="A11508" i="1"/>
  <c r="A11510" i="1"/>
  <c r="A11517" i="1"/>
  <c r="A11388" i="1"/>
  <c r="L11629" i="1" l="1"/>
  <c r="A11567" i="1"/>
  <c r="A11563" i="1"/>
  <c r="A11566" i="1"/>
  <c r="A11562" i="1"/>
  <c r="A11565" i="1"/>
  <c r="A11561" i="1"/>
  <c r="A11564" i="1"/>
  <c r="A11507" i="1"/>
  <c r="A11387" i="1"/>
  <c r="B11885" i="1"/>
  <c r="A11568" i="1"/>
  <c r="A11571" i="1"/>
  <c r="A11574" i="1"/>
  <c r="A11570" i="1"/>
  <c r="A11573" i="1"/>
  <c r="A11569" i="1"/>
  <c r="A11572" i="1"/>
  <c r="L11742" i="1"/>
  <c r="C11714" i="1"/>
  <c r="A11641" i="1"/>
  <c r="A11640" i="1"/>
  <c r="L11746" i="1"/>
  <c r="L11752" i="1"/>
  <c r="L11735" i="1"/>
  <c r="L11740" i="1"/>
  <c r="C11700" i="1"/>
  <c r="L11739" i="1"/>
  <c r="L11734" i="1"/>
  <c r="L11750" i="1"/>
  <c r="L11744" i="1"/>
  <c r="C11715" i="1"/>
  <c r="C11711" i="1"/>
  <c r="A11635" i="1"/>
  <c r="A11633" i="1"/>
  <c r="A11642" i="1"/>
  <c r="L11737" i="1"/>
  <c r="L11748" i="1"/>
  <c r="A11540" i="1"/>
  <c r="A11543" i="1"/>
  <c r="A11546" i="1"/>
  <c r="A11542" i="1"/>
  <c r="A11545" i="1"/>
  <c r="A11541" i="1"/>
  <c r="A11544" i="1"/>
  <c r="A11513" i="1"/>
  <c r="A11618" i="1"/>
  <c r="A11608" i="1"/>
  <c r="A11594" i="1"/>
  <c r="A11578" i="1"/>
  <c r="A11630" i="1"/>
  <c r="A11600" i="1"/>
  <c r="A11525" i="1"/>
  <c r="A11623" i="1"/>
  <c r="A11612" i="1"/>
  <c r="A11607" i="1"/>
  <c r="A11593" i="1"/>
  <c r="A11577" i="1"/>
  <c r="A11524" i="1"/>
  <c r="A11629" i="1"/>
  <c r="A11622" i="1"/>
  <c r="A11617" i="1"/>
  <c r="A11606" i="1"/>
  <c r="A11576" i="1"/>
  <c r="A11523" i="1"/>
  <c r="A11628" i="1"/>
  <c r="A11611" i="1"/>
  <c r="A11599" i="1"/>
  <c r="A11592" i="1"/>
  <c r="A11587" i="1"/>
  <c r="A11616" i="1"/>
  <c r="A11522" i="1"/>
  <c r="A11598" i="1"/>
  <c r="A11511" i="1"/>
  <c r="A11627" i="1"/>
  <c r="A11605" i="1"/>
  <c r="A11575" i="1"/>
  <c r="A11521" i="1"/>
  <c r="A11615" i="1"/>
  <c r="A11610" i="1"/>
  <c r="A11597" i="1"/>
  <c r="A11581" i="1"/>
  <c r="A11626" i="1"/>
  <c r="A11604" i="1"/>
  <c r="A11596" i="1"/>
  <c r="A11603" i="1"/>
  <c r="A11586" i="1"/>
  <c r="A11625" i="1"/>
  <c r="A11614" i="1"/>
  <c r="A11609" i="1"/>
  <c r="A11602" i="1"/>
  <c r="A11595" i="1"/>
  <c r="A11580" i="1"/>
  <c r="A11519" i="1"/>
  <c r="A11631" i="1"/>
  <c r="A11579" i="1"/>
  <c r="A11601" i="1"/>
  <c r="A11520" i="1"/>
  <c r="A11613" i="1"/>
  <c r="A11509" i="1"/>
  <c r="A11518" i="1"/>
  <c r="A11624" i="1"/>
  <c r="A11585" i="1"/>
  <c r="A11584" i="1"/>
  <c r="A11619" i="1"/>
  <c r="A11553" i="1"/>
  <c r="A11549" i="1"/>
  <c r="A11552" i="1"/>
  <c r="A11548" i="1"/>
  <c r="A11551" i="1"/>
  <c r="A11547" i="1"/>
  <c r="A11550" i="1"/>
  <c r="A11554" i="1"/>
  <c r="A11557" i="1"/>
  <c r="A11560" i="1"/>
  <c r="A11556" i="1"/>
  <c r="A11559" i="1"/>
  <c r="A11555" i="1"/>
  <c r="A11558" i="1"/>
  <c r="A11526" i="1"/>
  <c r="A11529" i="1"/>
  <c r="A11532" i="1"/>
  <c r="A11528" i="1"/>
  <c r="A11531" i="1"/>
  <c r="A11527" i="1"/>
  <c r="A11530" i="1"/>
  <c r="A11514" i="1"/>
  <c r="A11539" i="1"/>
  <c r="A11535" i="1"/>
  <c r="A11538" i="1"/>
  <c r="A11534" i="1"/>
  <c r="A11537" i="1"/>
  <c r="A11533" i="1"/>
  <c r="A11536" i="1"/>
  <c r="L11754" i="1" l="1"/>
  <c r="A11755" i="1"/>
  <c r="A11725" i="1"/>
  <c r="A11650" i="1"/>
  <c r="A11748" i="1"/>
  <c r="A11737" i="1"/>
  <c r="A11732" i="1"/>
  <c r="A11718" i="1"/>
  <c r="A11702" i="1"/>
  <c r="A11649" i="1"/>
  <c r="A11754" i="1"/>
  <c r="A11747" i="1"/>
  <c r="A11742" i="1"/>
  <c r="A11731" i="1"/>
  <c r="A11701" i="1"/>
  <c r="A11648" i="1"/>
  <c r="A11753" i="1"/>
  <c r="A11736" i="1"/>
  <c r="A11724" i="1"/>
  <c r="A11717" i="1"/>
  <c r="A11712" i="1"/>
  <c r="A11741" i="1"/>
  <c r="A11647" i="1"/>
  <c r="A11723" i="1"/>
  <c r="A11636" i="1"/>
  <c r="A11752" i="1"/>
  <c r="A11730" i="1"/>
  <c r="A11700" i="1"/>
  <c r="A11646" i="1"/>
  <c r="A11740" i="1"/>
  <c r="A11735" i="1"/>
  <c r="A11722" i="1"/>
  <c r="A11706" i="1"/>
  <c r="A11751" i="1"/>
  <c r="A11729" i="1"/>
  <c r="A11721" i="1"/>
  <c r="A11645" i="1"/>
  <c r="A11728" i="1"/>
  <c r="A11711" i="1"/>
  <c r="A11634" i="1"/>
  <c r="A11750" i="1"/>
  <c r="A11739" i="1"/>
  <c r="A11734" i="1"/>
  <c r="A11727" i="1"/>
  <c r="A11720" i="1"/>
  <c r="A11705" i="1"/>
  <c r="A11644" i="1"/>
  <c r="A11744" i="1"/>
  <c r="A11710" i="1"/>
  <c r="A11643" i="1"/>
  <c r="A11719" i="1"/>
  <c r="A11733" i="1"/>
  <c r="A11743" i="1"/>
  <c r="A11704" i="1"/>
  <c r="A11756" i="1"/>
  <c r="A11703" i="1"/>
  <c r="A11726" i="1"/>
  <c r="A11738" i="1"/>
  <c r="A11709" i="1"/>
  <c r="A11749" i="1"/>
  <c r="A11668" i="1"/>
  <c r="A11671" i="1"/>
  <c r="A11667" i="1"/>
  <c r="A11670" i="1"/>
  <c r="A11666" i="1"/>
  <c r="A11669" i="1"/>
  <c r="A11665" i="1"/>
  <c r="B12010" i="1"/>
  <c r="A11682" i="1"/>
  <c r="A11685" i="1"/>
  <c r="A11681" i="1"/>
  <c r="A11684" i="1"/>
  <c r="A11680" i="1"/>
  <c r="A11683" i="1"/>
  <c r="A11679" i="1"/>
  <c r="A11696" i="1"/>
  <c r="A11699" i="1"/>
  <c r="A11695" i="1"/>
  <c r="A11698" i="1"/>
  <c r="A11694" i="1"/>
  <c r="A11693" i="1"/>
  <c r="A11697" i="1"/>
  <c r="A11765" i="1"/>
  <c r="L11871" i="1"/>
  <c r="L11877" i="1"/>
  <c r="L11860" i="1"/>
  <c r="L11865" i="1"/>
  <c r="C11825" i="1"/>
  <c r="L11864" i="1"/>
  <c r="L11859" i="1"/>
  <c r="L11875" i="1"/>
  <c r="L11869" i="1"/>
  <c r="C11840" i="1"/>
  <c r="C11836" i="1"/>
  <c r="A11760" i="1"/>
  <c r="A11758" i="1"/>
  <c r="A11767" i="1"/>
  <c r="A11766" i="1"/>
  <c r="C11839" i="1"/>
  <c r="L11862" i="1"/>
  <c r="L11873" i="1"/>
  <c r="L11867" i="1"/>
  <c r="A11654" i="1"/>
  <c r="A11657" i="1"/>
  <c r="A11653" i="1"/>
  <c r="A11656" i="1"/>
  <c r="A11652" i="1"/>
  <c r="A11651" i="1"/>
  <c r="A11655" i="1"/>
  <c r="A11512" i="1"/>
  <c r="A11632" i="1"/>
  <c r="A11639" i="1"/>
  <c r="A11664" i="1"/>
  <c r="A11660" i="1"/>
  <c r="A11663" i="1"/>
  <c r="A11659" i="1"/>
  <c r="A11662" i="1"/>
  <c r="A11658" i="1"/>
  <c r="A11661" i="1"/>
  <c r="A11638" i="1"/>
  <c r="A11678" i="1"/>
  <c r="A11674" i="1"/>
  <c r="A11677" i="1"/>
  <c r="A11673" i="1"/>
  <c r="A11676" i="1"/>
  <c r="A11672" i="1"/>
  <c r="A11675" i="1"/>
  <c r="A11692" i="1"/>
  <c r="A11688" i="1"/>
  <c r="A11691" i="1"/>
  <c r="A11687" i="1"/>
  <c r="A11690" i="1"/>
  <c r="A11686" i="1"/>
  <c r="A11689" i="1"/>
  <c r="L11879" i="1" l="1"/>
  <c r="A11779" i="1"/>
  <c r="A11782" i="1"/>
  <c r="A11778" i="1"/>
  <c r="A11781" i="1"/>
  <c r="A11777" i="1"/>
  <c r="A11780" i="1"/>
  <c r="A11776" i="1"/>
  <c r="A11807" i="1"/>
  <c r="A11810" i="1"/>
  <c r="A11806" i="1"/>
  <c r="A11809" i="1"/>
  <c r="A11805" i="1"/>
  <c r="A11808" i="1"/>
  <c r="A11804" i="1"/>
  <c r="A11637" i="1"/>
  <c r="A11757" i="1"/>
  <c r="A11821" i="1"/>
  <c r="A11824" i="1"/>
  <c r="A11820" i="1"/>
  <c r="A11823" i="1"/>
  <c r="A11819" i="1"/>
  <c r="A11822" i="1"/>
  <c r="A11818" i="1"/>
  <c r="A11793" i="1"/>
  <c r="A11796" i="1"/>
  <c r="A11792" i="1"/>
  <c r="A11795" i="1"/>
  <c r="A11791" i="1"/>
  <c r="A11794" i="1"/>
  <c r="A11790" i="1"/>
  <c r="A11764" i="1"/>
  <c r="A11788" i="1"/>
  <c r="A11784" i="1"/>
  <c r="A11787" i="1"/>
  <c r="A11783" i="1"/>
  <c r="A11786" i="1"/>
  <c r="A11789" i="1"/>
  <c r="A11785" i="1"/>
  <c r="A11802" i="1"/>
  <c r="A11798" i="1"/>
  <c r="A11801" i="1"/>
  <c r="A11797" i="1"/>
  <c r="A11800" i="1"/>
  <c r="A11803" i="1"/>
  <c r="A11799" i="1"/>
  <c r="A11763" i="1"/>
  <c r="A11816" i="1"/>
  <c r="A11812" i="1"/>
  <c r="A11815" i="1"/>
  <c r="A11811" i="1"/>
  <c r="A11814" i="1"/>
  <c r="A11813" i="1"/>
  <c r="A11817" i="1"/>
  <c r="A11873" i="1"/>
  <c r="A11862" i="1"/>
  <c r="A11857" i="1"/>
  <c r="A11843" i="1"/>
  <c r="A11827" i="1"/>
  <c r="A11774" i="1"/>
  <c r="A11879" i="1"/>
  <c r="A11872" i="1"/>
  <c r="A11867" i="1"/>
  <c r="A11856" i="1"/>
  <c r="A11826" i="1"/>
  <c r="A11773" i="1"/>
  <c r="A11878" i="1"/>
  <c r="A11861" i="1"/>
  <c r="A11849" i="1"/>
  <c r="A11842" i="1"/>
  <c r="A11837" i="1"/>
  <c r="A11866" i="1"/>
  <c r="A11772" i="1"/>
  <c r="A11848" i="1"/>
  <c r="A11761" i="1"/>
  <c r="A11877" i="1"/>
  <c r="A11855" i="1"/>
  <c r="A11825" i="1"/>
  <c r="A11771" i="1"/>
  <c r="A11865" i="1"/>
  <c r="A11860" i="1"/>
  <c r="A11847" i="1"/>
  <c r="A11831" i="1"/>
  <c r="A11876" i="1"/>
  <c r="A11854" i="1"/>
  <c r="A11846" i="1"/>
  <c r="A11770" i="1"/>
  <c r="A11853" i="1"/>
  <c r="A11836" i="1"/>
  <c r="A11759" i="1"/>
  <c r="A11875" i="1"/>
  <c r="A11864" i="1"/>
  <c r="A11859" i="1"/>
  <c r="A11852" i="1"/>
  <c r="A11845" i="1"/>
  <c r="A11830" i="1"/>
  <c r="A11769" i="1"/>
  <c r="A11869" i="1"/>
  <c r="A11835" i="1"/>
  <c r="A11768" i="1"/>
  <c r="A11881" i="1"/>
  <c r="A11874" i="1"/>
  <c r="A11863" i="1"/>
  <c r="A11851" i="1"/>
  <c r="A11834" i="1"/>
  <c r="A11829" i="1"/>
  <c r="A11828" i="1"/>
  <c r="A11880" i="1"/>
  <c r="A11850" i="1"/>
  <c r="A11775" i="1"/>
  <c r="A11844" i="1"/>
  <c r="A11858" i="1"/>
  <c r="A11868" i="1"/>
  <c r="B12135" i="1"/>
  <c r="A11890" i="1"/>
  <c r="L11996" i="1"/>
  <c r="L12002" i="1"/>
  <c r="L11985" i="1"/>
  <c r="L11990" i="1"/>
  <c r="C11950" i="1"/>
  <c r="L11989" i="1"/>
  <c r="L11984" i="1"/>
  <c r="L12000" i="1"/>
  <c r="L11994" i="1"/>
  <c r="C11965" i="1"/>
  <c r="C11961" i="1"/>
  <c r="A11885" i="1"/>
  <c r="A11883" i="1"/>
  <c r="A11892" i="1"/>
  <c r="L11998" i="1"/>
  <c r="L11987" i="1"/>
  <c r="A11891" i="1"/>
  <c r="L11992" i="1"/>
  <c r="C11964" i="1"/>
  <c r="L12004" i="1" l="1"/>
  <c r="A11946" i="1"/>
  <c r="A11949" i="1"/>
  <c r="A11945" i="1"/>
  <c r="A11948" i="1"/>
  <c r="A11944" i="1"/>
  <c r="A11947" i="1"/>
  <c r="A11943" i="1"/>
  <c r="A11889" i="1"/>
  <c r="A11941" i="1"/>
  <c r="A11937" i="1"/>
  <c r="A11940" i="1"/>
  <c r="A11936" i="1"/>
  <c r="A11939" i="1"/>
  <c r="A11942" i="1"/>
  <c r="A11938" i="1"/>
  <c r="A11762" i="1"/>
  <c r="A11882" i="1"/>
  <c r="B12260" i="1"/>
  <c r="A11927" i="1"/>
  <c r="A11923" i="1"/>
  <c r="A11926" i="1"/>
  <c r="A11922" i="1"/>
  <c r="A11925" i="1"/>
  <c r="A11924" i="1"/>
  <c r="A11928" i="1"/>
  <c r="A11987" i="1"/>
  <c r="A11982" i="1"/>
  <c r="A11968" i="1"/>
  <c r="A11952" i="1"/>
  <c r="A11899" i="1"/>
  <c r="A12004" i="1"/>
  <c r="A11997" i="1"/>
  <c r="A11992" i="1"/>
  <c r="A11981" i="1"/>
  <c r="A11951" i="1"/>
  <c r="A11898" i="1"/>
  <c r="A12003" i="1"/>
  <c r="A11986" i="1"/>
  <c r="A11974" i="1"/>
  <c r="A11967" i="1"/>
  <c r="A11962" i="1"/>
  <c r="A11991" i="1"/>
  <c r="A11897" i="1"/>
  <c r="A11973" i="1"/>
  <c r="A11886" i="1"/>
  <c r="A12002" i="1"/>
  <c r="A11980" i="1"/>
  <c r="A11950" i="1"/>
  <c r="A11896" i="1"/>
  <c r="A11990" i="1"/>
  <c r="A11985" i="1"/>
  <c r="A11972" i="1"/>
  <c r="A11956" i="1"/>
  <c r="A12001" i="1"/>
  <c r="A11979" i="1"/>
  <c r="A11971" i="1"/>
  <c r="A11895" i="1"/>
  <c r="A11978" i="1"/>
  <c r="A11961" i="1"/>
  <c r="A11884" i="1"/>
  <c r="A12000" i="1"/>
  <c r="A11989" i="1"/>
  <c r="A11984" i="1"/>
  <c r="A11977" i="1"/>
  <c r="A11970" i="1"/>
  <c r="A11955" i="1"/>
  <c r="A11894" i="1"/>
  <c r="A11994" i="1"/>
  <c r="A11960" i="1"/>
  <c r="A11893" i="1"/>
  <c r="A12006" i="1"/>
  <c r="A11999" i="1"/>
  <c r="A11988" i="1"/>
  <c r="A11976" i="1"/>
  <c r="A11959" i="1"/>
  <c r="A11954" i="1"/>
  <c r="A11993" i="1"/>
  <c r="A11983" i="1"/>
  <c r="A11969" i="1"/>
  <c r="A11953" i="1"/>
  <c r="A11900" i="1"/>
  <c r="A11998" i="1"/>
  <c r="A11975" i="1"/>
  <c r="A12005" i="1"/>
  <c r="L12121" i="1"/>
  <c r="L12127" i="1"/>
  <c r="L12110" i="1"/>
  <c r="L12115" i="1"/>
  <c r="C12075" i="1"/>
  <c r="L12114" i="1"/>
  <c r="L12109" i="1"/>
  <c r="L12129" i="1" s="1"/>
  <c r="L12125" i="1"/>
  <c r="L12119" i="1"/>
  <c r="C12090" i="1"/>
  <c r="C12086" i="1"/>
  <c r="A12010" i="1"/>
  <c r="A12008" i="1"/>
  <c r="A12017" i="1"/>
  <c r="L12123" i="1"/>
  <c r="L12112" i="1"/>
  <c r="L12117" i="1"/>
  <c r="C12089" i="1"/>
  <c r="A12016" i="1"/>
  <c r="A12015" i="1"/>
  <c r="A11888" i="1"/>
  <c r="A11913" i="1"/>
  <c r="A11909" i="1"/>
  <c r="A11912" i="1"/>
  <c r="A11908" i="1"/>
  <c r="A11911" i="1"/>
  <c r="A11914" i="1"/>
  <c r="A11910" i="1"/>
  <c r="A11904" i="1"/>
  <c r="A11907" i="1"/>
  <c r="A11903" i="1"/>
  <c r="A11906" i="1"/>
  <c r="A11902" i="1"/>
  <c r="A11905" i="1"/>
  <c r="A11901" i="1"/>
  <c r="A11918" i="1"/>
  <c r="A11921" i="1"/>
  <c r="A11917" i="1"/>
  <c r="A11920" i="1"/>
  <c r="A11916" i="1"/>
  <c r="A11919" i="1"/>
  <c r="A11915" i="1"/>
  <c r="A11932" i="1"/>
  <c r="A11935" i="1"/>
  <c r="A11931" i="1"/>
  <c r="A11934" i="1"/>
  <c r="A11930" i="1"/>
  <c r="A11933" i="1"/>
  <c r="A11929" i="1"/>
  <c r="A12014" i="1" l="1"/>
  <c r="A12071" i="1"/>
  <c r="A12074" i="1"/>
  <c r="A12070" i="1"/>
  <c r="A12073" i="1"/>
  <c r="A12069" i="1"/>
  <c r="A12072" i="1"/>
  <c r="A12068" i="1"/>
  <c r="A12043" i="1"/>
  <c r="A12046" i="1"/>
  <c r="A12042" i="1"/>
  <c r="A12045" i="1"/>
  <c r="A12041" i="1"/>
  <c r="A12044" i="1"/>
  <c r="A12040" i="1"/>
  <c r="A12066" i="1"/>
  <c r="A12062" i="1"/>
  <c r="A12065" i="1"/>
  <c r="A12061" i="1"/>
  <c r="A12064" i="1"/>
  <c r="A12067" i="1"/>
  <c r="A12063" i="1"/>
  <c r="A12052" i="1"/>
  <c r="A12048" i="1"/>
  <c r="A12051" i="1"/>
  <c r="A12047" i="1"/>
  <c r="A12050" i="1"/>
  <c r="A12053" i="1"/>
  <c r="A12049" i="1"/>
  <c r="B12385" i="1"/>
  <c r="A12057" i="1"/>
  <c r="A12060" i="1"/>
  <c r="A12056" i="1"/>
  <c r="A12059" i="1"/>
  <c r="A12055" i="1"/>
  <c r="A12058" i="1"/>
  <c r="A12054" i="1"/>
  <c r="A12013" i="1"/>
  <c r="A12129" i="1"/>
  <c r="A12122" i="1"/>
  <c r="A12117" i="1"/>
  <c r="A12106" i="1"/>
  <c r="A12076" i="1"/>
  <c r="A12023" i="1"/>
  <c r="A12128" i="1"/>
  <c r="A12111" i="1"/>
  <c r="A12099" i="1"/>
  <c r="A12092" i="1"/>
  <c r="A12087" i="1"/>
  <c r="A12116" i="1"/>
  <c r="A12022" i="1"/>
  <c r="A12098" i="1"/>
  <c r="A12011" i="1"/>
  <c r="A12127" i="1"/>
  <c r="A12105" i="1"/>
  <c r="A12075" i="1"/>
  <c r="A12021" i="1"/>
  <c r="A12115" i="1"/>
  <c r="A12110" i="1"/>
  <c r="A12097" i="1"/>
  <c r="A12081" i="1"/>
  <c r="A12126" i="1"/>
  <c r="A12104" i="1"/>
  <c r="A12096" i="1"/>
  <c r="A12020" i="1"/>
  <c r="A12103" i="1"/>
  <c r="A12086" i="1"/>
  <c r="A12009" i="1"/>
  <c r="A12125" i="1"/>
  <c r="A12114" i="1"/>
  <c r="A12109" i="1"/>
  <c r="A12102" i="1"/>
  <c r="A12095" i="1"/>
  <c r="A12080" i="1"/>
  <c r="A12019" i="1"/>
  <c r="A12119" i="1"/>
  <c r="A12085" i="1"/>
  <c r="A12018" i="1"/>
  <c r="A12131" i="1"/>
  <c r="A12124" i="1"/>
  <c r="A12113" i="1"/>
  <c r="A12101" i="1"/>
  <c r="A12084" i="1"/>
  <c r="A12079" i="1"/>
  <c r="A12118" i="1"/>
  <c r="A12108" i="1"/>
  <c r="A12094" i="1"/>
  <c r="A12078" i="1"/>
  <c r="A12130" i="1"/>
  <c r="A12100" i="1"/>
  <c r="A12025" i="1"/>
  <c r="A12024" i="1"/>
  <c r="A12112" i="1"/>
  <c r="A12123" i="1"/>
  <c r="A12093" i="1"/>
  <c r="A12107" i="1"/>
  <c r="A12077" i="1"/>
  <c r="L12246" i="1"/>
  <c r="L12252" i="1"/>
  <c r="L12235" i="1"/>
  <c r="L12240" i="1"/>
  <c r="C12200" i="1"/>
  <c r="L12239" i="1"/>
  <c r="L12234" i="1"/>
  <c r="L12250" i="1"/>
  <c r="L12244" i="1"/>
  <c r="C12215" i="1"/>
  <c r="C12211" i="1"/>
  <c r="A12135" i="1"/>
  <c r="A12133" i="1"/>
  <c r="A12142" i="1"/>
  <c r="L12248" i="1"/>
  <c r="L12237" i="1"/>
  <c r="L12242" i="1"/>
  <c r="C12214" i="1"/>
  <c r="A12141" i="1"/>
  <c r="A12140" i="1"/>
  <c r="A12029" i="1"/>
  <c r="A12032" i="1"/>
  <c r="A12028" i="1"/>
  <c r="A12031" i="1"/>
  <c r="A12027" i="1"/>
  <c r="A12030" i="1"/>
  <c r="A12026" i="1"/>
  <c r="A11887" i="1"/>
  <c r="A12007" i="1"/>
  <c r="A12038" i="1"/>
  <c r="A12034" i="1"/>
  <c r="A12037" i="1"/>
  <c r="A12033" i="1"/>
  <c r="A12036" i="1"/>
  <c r="A12039" i="1"/>
  <c r="A12035" i="1"/>
  <c r="L12254" i="1" l="1"/>
  <c r="A12253" i="1"/>
  <c r="A12236" i="1"/>
  <c r="A12224" i="1"/>
  <c r="A12217" i="1"/>
  <c r="A12212" i="1"/>
  <c r="A12241" i="1"/>
  <c r="A12147" i="1"/>
  <c r="A12223" i="1"/>
  <c r="A12136" i="1"/>
  <c r="A12252" i="1"/>
  <c r="A12230" i="1"/>
  <c r="A12200" i="1"/>
  <c r="A12146" i="1"/>
  <c r="A12240" i="1"/>
  <c r="A12235" i="1"/>
  <c r="A12222" i="1"/>
  <c r="A12206" i="1"/>
  <c r="A12251" i="1"/>
  <c r="A12229" i="1"/>
  <c r="A12221" i="1"/>
  <c r="A12145" i="1"/>
  <c r="A12228" i="1"/>
  <c r="A12211" i="1"/>
  <c r="A12134" i="1"/>
  <c r="A12250" i="1"/>
  <c r="A12239" i="1"/>
  <c r="A12234" i="1"/>
  <c r="A12227" i="1"/>
  <c r="A12220" i="1"/>
  <c r="A12205" i="1"/>
  <c r="A12144" i="1"/>
  <c r="A12244" i="1"/>
  <c r="A12210" i="1"/>
  <c r="A12143" i="1"/>
  <c r="A12256" i="1"/>
  <c r="A12249" i="1"/>
  <c r="A12238" i="1"/>
  <c r="A12226" i="1"/>
  <c r="A12209" i="1"/>
  <c r="A12204" i="1"/>
  <c r="A12243" i="1"/>
  <c r="A12233" i="1"/>
  <c r="A12219" i="1"/>
  <c r="A12203" i="1"/>
  <c r="A12255" i="1"/>
  <c r="A12225" i="1"/>
  <c r="A12150" i="1"/>
  <c r="A12248" i="1"/>
  <c r="A12237" i="1"/>
  <c r="A12149" i="1"/>
  <c r="A12247" i="1"/>
  <c r="A12148" i="1"/>
  <c r="A12218" i="1"/>
  <c r="A12232" i="1"/>
  <c r="A12231" i="1"/>
  <c r="A12242" i="1"/>
  <c r="A12202" i="1"/>
  <c r="A12201" i="1"/>
  <c r="A12254" i="1"/>
  <c r="A12154" i="1"/>
  <c r="A12157" i="1"/>
  <c r="A12153" i="1"/>
  <c r="A12156" i="1"/>
  <c r="A12152" i="1"/>
  <c r="A12155" i="1"/>
  <c r="A12151" i="1"/>
  <c r="A12168" i="1"/>
  <c r="A12171" i="1"/>
  <c r="A12167" i="1"/>
  <c r="A12170" i="1"/>
  <c r="A12166" i="1"/>
  <c r="A12169" i="1"/>
  <c r="A12165" i="1"/>
  <c r="A12132" i="1"/>
  <c r="A12012" i="1"/>
  <c r="A12182" i="1"/>
  <c r="A12185" i="1"/>
  <c r="A12181" i="1"/>
  <c r="A12184" i="1"/>
  <c r="A12180" i="1"/>
  <c r="A12183" i="1"/>
  <c r="A12179" i="1"/>
  <c r="B12510" i="1"/>
  <c r="L12377" i="1"/>
  <c r="L12360" i="1"/>
  <c r="L12365" i="1"/>
  <c r="C12325" i="1"/>
  <c r="L12364" i="1"/>
  <c r="L12359" i="1"/>
  <c r="L12375" i="1"/>
  <c r="L12369" i="1"/>
  <c r="C12340" i="1"/>
  <c r="C12336" i="1"/>
  <c r="A12260" i="1"/>
  <c r="A12258" i="1"/>
  <c r="A12267" i="1"/>
  <c r="L12373" i="1"/>
  <c r="L12362" i="1"/>
  <c r="L12367" i="1"/>
  <c r="C12339" i="1"/>
  <c r="A12266" i="1"/>
  <c r="A12265" i="1"/>
  <c r="L12371" i="1"/>
  <c r="A12139" i="1"/>
  <c r="A12162" i="1"/>
  <c r="A12158" i="1"/>
  <c r="A12161" i="1"/>
  <c r="A12164" i="1"/>
  <c r="A12160" i="1"/>
  <c r="A12163" i="1"/>
  <c r="A12159" i="1"/>
  <c r="A12196" i="1"/>
  <c r="A12199" i="1"/>
  <c r="A12195" i="1"/>
  <c r="A12198" i="1"/>
  <c r="A12194" i="1"/>
  <c r="A12197" i="1"/>
  <c r="A12193" i="1"/>
  <c r="A12138" i="1"/>
  <c r="A12176" i="1"/>
  <c r="A12172" i="1"/>
  <c r="A12175" i="1"/>
  <c r="A12178" i="1"/>
  <c r="A12174" i="1"/>
  <c r="A12173" i="1"/>
  <c r="A12177" i="1"/>
  <c r="A12190" i="1"/>
  <c r="A12186" i="1"/>
  <c r="A12189" i="1"/>
  <c r="A12192" i="1"/>
  <c r="A12188" i="1"/>
  <c r="A12187" i="1"/>
  <c r="A12191" i="1"/>
  <c r="L12379" i="1" l="1"/>
  <c r="A12315" i="1"/>
  <c r="A12311" i="1"/>
  <c r="A12314" i="1"/>
  <c r="A12317" i="1"/>
  <c r="A12313" i="1"/>
  <c r="A12316" i="1"/>
  <c r="A12312" i="1"/>
  <c r="A12287" i="1"/>
  <c r="A12283" i="1"/>
  <c r="A12286" i="1"/>
  <c r="A12289" i="1"/>
  <c r="A12285" i="1"/>
  <c r="A12284" i="1"/>
  <c r="A12288" i="1"/>
  <c r="A12366" i="1"/>
  <c r="A12272" i="1"/>
  <c r="A12348" i="1"/>
  <c r="A12261" i="1"/>
  <c r="A12377" i="1"/>
  <c r="A12355" i="1"/>
  <c r="A12325" i="1"/>
  <c r="A12271" i="1"/>
  <c r="A12365" i="1"/>
  <c r="A12360" i="1"/>
  <c r="A12347" i="1"/>
  <c r="A12331" i="1"/>
  <c r="A12376" i="1"/>
  <c r="A12354" i="1"/>
  <c r="A12346" i="1"/>
  <c r="A12270" i="1"/>
  <c r="A12353" i="1"/>
  <c r="A12336" i="1"/>
  <c r="A12259" i="1"/>
  <c r="A12375" i="1"/>
  <c r="A12364" i="1"/>
  <c r="A12359" i="1"/>
  <c r="A12352" i="1"/>
  <c r="A12345" i="1"/>
  <c r="A12330" i="1"/>
  <c r="A12269" i="1"/>
  <c r="A12369" i="1"/>
  <c r="A12335" i="1"/>
  <c r="A12268" i="1"/>
  <c r="A12381" i="1"/>
  <c r="A12374" i="1"/>
  <c r="A12363" i="1"/>
  <c r="A12351" i="1"/>
  <c r="A12334" i="1"/>
  <c r="A12329" i="1"/>
  <c r="A12368" i="1"/>
  <c r="A12358" i="1"/>
  <c r="A12344" i="1"/>
  <c r="A12328" i="1"/>
  <c r="A12380" i="1"/>
  <c r="A12350" i="1"/>
  <c r="A12275" i="1"/>
  <c r="A12373" i="1"/>
  <c r="A12362" i="1"/>
  <c r="A12357" i="1"/>
  <c r="A12343" i="1"/>
  <c r="A12327" i="1"/>
  <c r="A12274" i="1"/>
  <c r="A12356" i="1"/>
  <c r="A12342" i="1"/>
  <c r="A12273" i="1"/>
  <c r="A12367" i="1"/>
  <c r="A12379" i="1"/>
  <c r="A12378" i="1"/>
  <c r="A12326" i="1"/>
  <c r="A12337" i="1"/>
  <c r="A12372" i="1"/>
  <c r="A12361" i="1"/>
  <c r="A12349" i="1"/>
  <c r="A12301" i="1"/>
  <c r="A12297" i="1"/>
  <c r="A12300" i="1"/>
  <c r="A12303" i="1"/>
  <c r="A12299" i="1"/>
  <c r="A12298" i="1"/>
  <c r="A12302" i="1"/>
  <c r="A12263" i="1"/>
  <c r="A12257" i="1"/>
  <c r="A12137" i="1"/>
  <c r="A12321" i="1"/>
  <c r="A12324" i="1"/>
  <c r="A12320" i="1"/>
  <c r="A12323" i="1"/>
  <c r="A12319" i="1"/>
  <c r="A12322" i="1"/>
  <c r="A12318" i="1"/>
  <c r="L12490" i="1"/>
  <c r="C12450" i="1"/>
  <c r="L12489" i="1"/>
  <c r="L12484" i="1"/>
  <c r="L12500" i="1"/>
  <c r="L12494" i="1"/>
  <c r="C12465" i="1"/>
  <c r="C12461" i="1"/>
  <c r="A12385" i="1"/>
  <c r="A12383" i="1"/>
  <c r="A12392" i="1"/>
  <c r="L12498" i="1"/>
  <c r="L12487" i="1"/>
  <c r="L12492" i="1"/>
  <c r="C12464" i="1"/>
  <c r="A12391" i="1"/>
  <c r="A12390" i="1"/>
  <c r="L12502" i="1"/>
  <c r="L12496" i="1"/>
  <c r="L12485" i="1"/>
  <c r="A12279" i="1"/>
  <c r="A12282" i="1"/>
  <c r="A12278" i="1"/>
  <c r="A12281" i="1"/>
  <c r="A12277" i="1"/>
  <c r="A12280" i="1"/>
  <c r="A12276" i="1"/>
  <c r="A12293" i="1"/>
  <c r="A12296" i="1"/>
  <c r="A12292" i="1"/>
  <c r="A12295" i="1"/>
  <c r="A12291" i="1"/>
  <c r="A12294" i="1"/>
  <c r="A12290" i="1"/>
  <c r="A12307" i="1"/>
  <c r="A12310" i="1"/>
  <c r="A12306" i="1"/>
  <c r="A12309" i="1"/>
  <c r="A12305" i="1"/>
  <c r="A12308" i="1"/>
  <c r="A12304" i="1"/>
  <c r="B12635" i="1"/>
  <c r="A12264" i="1"/>
  <c r="L12504" i="1" l="1"/>
  <c r="A12426" i="1"/>
  <c r="A12422" i="1"/>
  <c r="A12425" i="1"/>
  <c r="A12428" i="1"/>
  <c r="A12424" i="1"/>
  <c r="A12427" i="1"/>
  <c r="A12423" i="1"/>
  <c r="A12440" i="1"/>
  <c r="A12436" i="1"/>
  <c r="A12439" i="1"/>
  <c r="A12442" i="1"/>
  <c r="A12438" i="1"/>
  <c r="A12441" i="1"/>
  <c r="A12437" i="1"/>
  <c r="A12473" i="1"/>
  <c r="A12386" i="1"/>
  <c r="A12502" i="1"/>
  <c r="A12480" i="1"/>
  <c r="A12450" i="1"/>
  <c r="A12396" i="1"/>
  <c r="A12490" i="1"/>
  <c r="A12485" i="1"/>
  <c r="A12472" i="1"/>
  <c r="A12456" i="1"/>
  <c r="A12501" i="1"/>
  <c r="A12479" i="1"/>
  <c r="A12471" i="1"/>
  <c r="A12395" i="1"/>
  <c r="A12478" i="1"/>
  <c r="A12461" i="1"/>
  <c r="A12384" i="1"/>
  <c r="A12500" i="1"/>
  <c r="A12489" i="1"/>
  <c r="A12484" i="1"/>
  <c r="A12477" i="1"/>
  <c r="A12470" i="1"/>
  <c r="A12455" i="1"/>
  <c r="A12394" i="1"/>
  <c r="A12494" i="1"/>
  <c r="A12460" i="1"/>
  <c r="A12393" i="1"/>
  <c r="A12506" i="1"/>
  <c r="A12499" i="1"/>
  <c r="A12488" i="1"/>
  <c r="A12476" i="1"/>
  <c r="A12459" i="1"/>
  <c r="A12454" i="1"/>
  <c r="A12493" i="1"/>
  <c r="A12483" i="1"/>
  <c r="A12469" i="1"/>
  <c r="A12453" i="1"/>
  <c r="A12505" i="1"/>
  <c r="A12475" i="1"/>
  <c r="A12400" i="1"/>
  <c r="A12498" i="1"/>
  <c r="A12487" i="1"/>
  <c r="A12482" i="1"/>
  <c r="A12468" i="1"/>
  <c r="A12452" i="1"/>
  <c r="A12399" i="1"/>
  <c r="A12504" i="1"/>
  <c r="A12497" i="1"/>
  <c r="A12492" i="1"/>
  <c r="A12481" i="1"/>
  <c r="A12451" i="1"/>
  <c r="A12398" i="1"/>
  <c r="A12491" i="1"/>
  <c r="A12503" i="1"/>
  <c r="A12462" i="1"/>
  <c r="A12474" i="1"/>
  <c r="A12486" i="1"/>
  <c r="A12397" i="1"/>
  <c r="A12467" i="1"/>
  <c r="A12389" i="1"/>
  <c r="A12388" i="1"/>
  <c r="A12412" i="1"/>
  <c r="A12408" i="1"/>
  <c r="A12411" i="1"/>
  <c r="A12414" i="1"/>
  <c r="A12410" i="1"/>
  <c r="A12413" i="1"/>
  <c r="A12409" i="1"/>
  <c r="A12382" i="1"/>
  <c r="A12262" i="1"/>
  <c r="B12760" i="1"/>
  <c r="L12625" i="1"/>
  <c r="L12627" i="1"/>
  <c r="L12614" i="1"/>
  <c r="L12609" i="1"/>
  <c r="C12590" i="1"/>
  <c r="C12586" i="1"/>
  <c r="A12510" i="1"/>
  <c r="L12619" i="1"/>
  <c r="A12508" i="1"/>
  <c r="A12517" i="1"/>
  <c r="L12612" i="1"/>
  <c r="L12617" i="1"/>
  <c r="C12589" i="1"/>
  <c r="A12516" i="1"/>
  <c r="A12515" i="1"/>
  <c r="L12623" i="1"/>
  <c r="C12575" i="1"/>
  <c r="L12610" i="1"/>
  <c r="L12621" i="1"/>
  <c r="L12615" i="1"/>
  <c r="A12407" i="1"/>
  <c r="A12403" i="1"/>
  <c r="A12406" i="1"/>
  <c r="A12402" i="1"/>
  <c r="A12405" i="1"/>
  <c r="A12401" i="1"/>
  <c r="A12404" i="1"/>
  <c r="A12421" i="1"/>
  <c r="A12417" i="1"/>
  <c r="A12420" i="1"/>
  <c r="A12416" i="1"/>
  <c r="A12419" i="1"/>
  <c r="A12415" i="1"/>
  <c r="A12418" i="1"/>
  <c r="A12435" i="1"/>
  <c r="A12431" i="1"/>
  <c r="A12434" i="1"/>
  <c r="A12430" i="1"/>
  <c r="A12433" i="1"/>
  <c r="A12429" i="1"/>
  <c r="A12432" i="1"/>
  <c r="A12449" i="1"/>
  <c r="A12445" i="1"/>
  <c r="A12448" i="1"/>
  <c r="A12444" i="1"/>
  <c r="A12447" i="1"/>
  <c r="A12443" i="1"/>
  <c r="A12446" i="1"/>
  <c r="L12629" i="1" l="1"/>
  <c r="A12513" i="1"/>
  <c r="B12885" i="1"/>
  <c r="L12750" i="1"/>
  <c r="L12744" i="1"/>
  <c r="C12715" i="1"/>
  <c r="C12711" i="1"/>
  <c r="A12635" i="1"/>
  <c r="A12633" i="1"/>
  <c r="A12642" i="1"/>
  <c r="L12748" i="1"/>
  <c r="L12737" i="1"/>
  <c r="L12742" i="1"/>
  <c r="C12714" i="1"/>
  <c r="A12641" i="1"/>
  <c r="A12640" i="1"/>
  <c r="L12752" i="1"/>
  <c r="L12735" i="1"/>
  <c r="L12740" i="1"/>
  <c r="C12700" i="1"/>
  <c r="L12739" i="1"/>
  <c r="L12746" i="1"/>
  <c r="L12734" i="1"/>
  <c r="A12619" i="1"/>
  <c r="A12631" i="1"/>
  <c r="A12624" i="1"/>
  <c r="A12623" i="1"/>
  <c r="A12605" i="1"/>
  <c r="A12575" i="1"/>
  <c r="A12521" i="1"/>
  <c r="A12630" i="1"/>
  <c r="A12615" i="1"/>
  <c r="A12610" i="1"/>
  <c r="A12597" i="1"/>
  <c r="A12581" i="1"/>
  <c r="A12604" i="1"/>
  <c r="A12596" i="1"/>
  <c r="A12629" i="1"/>
  <c r="A12520" i="1"/>
  <c r="A12628" i="1"/>
  <c r="A12603" i="1"/>
  <c r="A12586" i="1"/>
  <c r="A12509" i="1"/>
  <c r="A12614" i="1"/>
  <c r="A12609" i="1"/>
  <c r="A12602" i="1"/>
  <c r="A12595" i="1"/>
  <c r="A12580" i="1"/>
  <c r="A12519" i="1"/>
  <c r="A12627" i="1"/>
  <c r="A12585" i="1"/>
  <c r="A12518" i="1"/>
  <c r="A12613" i="1"/>
  <c r="A12601" i="1"/>
  <c r="A12584" i="1"/>
  <c r="A12579" i="1"/>
  <c r="A12626" i="1"/>
  <c r="A12618" i="1"/>
  <c r="A12608" i="1"/>
  <c r="A12594" i="1"/>
  <c r="A12578" i="1"/>
  <c r="A12600" i="1"/>
  <c r="A12525" i="1"/>
  <c r="A12625" i="1"/>
  <c r="A12612" i="1"/>
  <c r="A12607" i="1"/>
  <c r="A12593" i="1"/>
  <c r="A12577" i="1"/>
  <c r="A12524" i="1"/>
  <c r="A12617" i="1"/>
  <c r="A12606" i="1"/>
  <c r="A12576" i="1"/>
  <c r="A12523" i="1"/>
  <c r="A12611" i="1"/>
  <c r="A12599" i="1"/>
  <c r="A12592" i="1"/>
  <c r="A12587" i="1"/>
  <c r="A12511" i="1"/>
  <c r="A12598" i="1"/>
  <c r="A12622" i="1"/>
  <c r="A12522" i="1"/>
  <c r="A12616" i="1"/>
  <c r="A12547" i="1"/>
  <c r="A12550" i="1"/>
  <c r="A12553" i="1"/>
  <c r="A12549" i="1"/>
  <c r="A12552" i="1"/>
  <c r="A12548" i="1"/>
  <c r="A12551" i="1"/>
  <c r="A12533" i="1"/>
  <c r="A12536" i="1"/>
  <c r="A12539" i="1"/>
  <c r="A12535" i="1"/>
  <c r="A12538" i="1"/>
  <c r="A12534" i="1"/>
  <c r="A12537" i="1"/>
  <c r="A12561" i="1"/>
  <c r="A12564" i="1"/>
  <c r="A12567" i="1"/>
  <c r="A12563" i="1"/>
  <c r="A12566" i="1"/>
  <c r="A12562" i="1"/>
  <c r="A12565" i="1"/>
  <c r="A12532" i="1"/>
  <c r="A12528" i="1"/>
  <c r="A12531" i="1"/>
  <c r="A12527" i="1"/>
  <c r="A12530" i="1"/>
  <c r="A12526" i="1"/>
  <c r="A12529" i="1"/>
  <c r="A12507" i="1"/>
  <c r="A12387" i="1"/>
  <c r="A12546" i="1"/>
  <c r="A12542" i="1"/>
  <c r="A12545" i="1"/>
  <c r="A12541" i="1"/>
  <c r="A12544" i="1"/>
  <c r="A12540" i="1"/>
  <c r="A12543" i="1"/>
  <c r="A12574" i="1"/>
  <c r="A12570" i="1"/>
  <c r="A12573" i="1"/>
  <c r="A12569" i="1"/>
  <c r="A12572" i="1"/>
  <c r="A12568" i="1"/>
  <c r="A12571" i="1"/>
  <c r="A12514" i="1"/>
  <c r="A12560" i="1"/>
  <c r="A12556" i="1"/>
  <c r="A12559" i="1"/>
  <c r="A12555" i="1"/>
  <c r="A12558" i="1"/>
  <c r="A12554" i="1"/>
  <c r="A12557" i="1"/>
  <c r="L12754" i="1" l="1"/>
  <c r="A12512" i="1"/>
  <c r="A12632" i="1"/>
  <c r="A12645" i="1"/>
  <c r="A12728" i="1"/>
  <c r="A12711" i="1"/>
  <c r="A12634" i="1"/>
  <c r="A12750" i="1"/>
  <c r="A12739" i="1"/>
  <c r="A12734" i="1"/>
  <c r="A12727" i="1"/>
  <c r="A12720" i="1"/>
  <c r="A12705" i="1"/>
  <c r="A12644" i="1"/>
  <c r="A12744" i="1"/>
  <c r="A12710" i="1"/>
  <c r="A12643" i="1"/>
  <c r="A12756" i="1"/>
  <c r="A12749" i="1"/>
  <c r="A12738" i="1"/>
  <c r="A12726" i="1"/>
  <c r="A12709" i="1"/>
  <c r="A12704" i="1"/>
  <c r="A12743" i="1"/>
  <c r="A12733" i="1"/>
  <c r="A12719" i="1"/>
  <c r="A12703" i="1"/>
  <c r="A12755" i="1"/>
  <c r="A12725" i="1"/>
  <c r="A12650" i="1"/>
  <c r="A12748" i="1"/>
  <c r="A12737" i="1"/>
  <c r="A12732" i="1"/>
  <c r="A12718" i="1"/>
  <c r="A12702" i="1"/>
  <c r="A12649" i="1"/>
  <c r="A12754" i="1"/>
  <c r="A12747" i="1"/>
  <c r="A12742" i="1"/>
  <c r="A12731" i="1"/>
  <c r="A12701" i="1"/>
  <c r="A12648" i="1"/>
  <c r="A12753" i="1"/>
  <c r="A12741" i="1"/>
  <c r="A12647" i="1"/>
  <c r="A12723" i="1"/>
  <c r="A12636" i="1"/>
  <c r="A12752" i="1"/>
  <c r="A12730" i="1"/>
  <c r="A12700" i="1"/>
  <c r="A12646" i="1"/>
  <c r="A12721" i="1"/>
  <c r="A12740" i="1"/>
  <c r="A12717" i="1"/>
  <c r="A12706" i="1"/>
  <c r="A12751" i="1"/>
  <c r="A12729" i="1"/>
  <c r="A12736" i="1"/>
  <c r="A12712" i="1"/>
  <c r="A12724" i="1"/>
  <c r="A12722" i="1"/>
  <c r="A12735" i="1"/>
  <c r="A12639" i="1"/>
  <c r="A12656" i="1"/>
  <c r="A12652" i="1"/>
  <c r="A12655" i="1"/>
  <c r="A12651" i="1"/>
  <c r="A12654" i="1"/>
  <c r="A12657" i="1"/>
  <c r="A12653" i="1"/>
  <c r="A12670" i="1"/>
  <c r="A12666" i="1"/>
  <c r="A12669" i="1"/>
  <c r="A12665" i="1"/>
  <c r="A12668" i="1"/>
  <c r="A12667" i="1"/>
  <c r="A12671" i="1"/>
  <c r="A12684" i="1"/>
  <c r="A12680" i="1"/>
  <c r="A12683" i="1"/>
  <c r="A12679" i="1"/>
  <c r="A12682" i="1"/>
  <c r="A12685" i="1"/>
  <c r="A12681" i="1"/>
  <c r="B13010" i="1"/>
  <c r="A12758" i="1"/>
  <c r="A12767" i="1"/>
  <c r="L12873" i="1"/>
  <c r="L12862" i="1"/>
  <c r="L12867" i="1"/>
  <c r="C12839" i="1"/>
  <c r="A12766" i="1"/>
  <c r="A12765" i="1"/>
  <c r="L12871" i="1"/>
  <c r="L12877" i="1"/>
  <c r="L12860" i="1"/>
  <c r="L12865" i="1"/>
  <c r="C12825" i="1"/>
  <c r="C12840" i="1"/>
  <c r="L12864" i="1"/>
  <c r="A12760" i="1"/>
  <c r="L12875" i="1"/>
  <c r="C12836" i="1"/>
  <c r="L12859" i="1"/>
  <c r="L12869" i="1"/>
  <c r="A12698" i="1"/>
  <c r="A12694" i="1"/>
  <c r="A12697" i="1"/>
  <c r="A12693" i="1"/>
  <c r="A12696" i="1"/>
  <c r="A12695" i="1"/>
  <c r="A12699" i="1"/>
  <c r="A12661" i="1"/>
  <c r="A12664" i="1"/>
  <c r="A12660" i="1"/>
  <c r="A12663" i="1"/>
  <c r="A12659" i="1"/>
  <c r="A12662" i="1"/>
  <c r="A12658" i="1"/>
  <c r="A12675" i="1"/>
  <c r="A12678" i="1"/>
  <c r="A12674" i="1"/>
  <c r="A12677" i="1"/>
  <c r="A12673" i="1"/>
  <c r="A12676" i="1"/>
  <c r="A12672" i="1"/>
  <c r="A12638" i="1"/>
  <c r="A12689" i="1"/>
  <c r="A12692" i="1"/>
  <c r="A12688" i="1"/>
  <c r="A12691" i="1"/>
  <c r="A12687" i="1"/>
  <c r="A12690" i="1"/>
  <c r="A12686" i="1"/>
  <c r="L12879" i="1" l="1"/>
  <c r="A12800" i="1"/>
  <c r="A12803" i="1"/>
  <c r="A12799" i="1"/>
  <c r="A12802" i="1"/>
  <c r="A12798" i="1"/>
  <c r="A12801" i="1"/>
  <c r="A12797" i="1"/>
  <c r="A12814" i="1"/>
  <c r="A12817" i="1"/>
  <c r="A12813" i="1"/>
  <c r="A12816" i="1"/>
  <c r="A12812" i="1"/>
  <c r="A12815" i="1"/>
  <c r="A12811" i="1"/>
  <c r="B13135" i="1"/>
  <c r="A12763" i="1"/>
  <c r="A12883" i="1"/>
  <c r="A12892" i="1"/>
  <c r="L12998" i="1"/>
  <c r="L12987" i="1"/>
  <c r="L12992" i="1"/>
  <c r="C12964" i="1"/>
  <c r="A12891" i="1"/>
  <c r="A12890" i="1"/>
  <c r="L12996" i="1"/>
  <c r="L13002" i="1"/>
  <c r="L12985" i="1"/>
  <c r="L12990" i="1"/>
  <c r="C12950" i="1"/>
  <c r="L12989" i="1"/>
  <c r="L12984" i="1"/>
  <c r="L13004" i="1" s="1"/>
  <c r="C12961" i="1"/>
  <c r="L13000" i="1"/>
  <c r="L12994" i="1"/>
  <c r="C12965" i="1"/>
  <c r="A12885" i="1"/>
  <c r="A12853" i="1"/>
  <c r="A12836" i="1"/>
  <c r="A12759" i="1"/>
  <c r="A12875" i="1"/>
  <c r="A12864" i="1"/>
  <c r="A12859" i="1"/>
  <c r="A12852" i="1"/>
  <c r="A12845" i="1"/>
  <c r="A12830" i="1"/>
  <c r="A12769" i="1"/>
  <c r="A12869" i="1"/>
  <c r="A12835" i="1"/>
  <c r="A12768" i="1"/>
  <c r="A12881" i="1"/>
  <c r="A12874" i="1"/>
  <c r="A12863" i="1"/>
  <c r="A12851" i="1"/>
  <c r="A12834" i="1"/>
  <c r="A12829" i="1"/>
  <c r="A12868" i="1"/>
  <c r="A12858" i="1"/>
  <c r="A12844" i="1"/>
  <c r="A12828" i="1"/>
  <c r="A12880" i="1"/>
  <c r="A12850" i="1"/>
  <c r="A12775" i="1"/>
  <c r="A12873" i="1"/>
  <c r="A12862" i="1"/>
  <c r="A12857" i="1"/>
  <c r="A12843" i="1"/>
  <c r="A12827" i="1"/>
  <c r="A12774" i="1"/>
  <c r="A12879" i="1"/>
  <c r="A12872" i="1"/>
  <c r="A12867" i="1"/>
  <c r="A12856" i="1"/>
  <c r="A12826" i="1"/>
  <c r="A12773" i="1"/>
  <c r="A12878" i="1"/>
  <c r="A12861" i="1"/>
  <c r="A12849" i="1"/>
  <c r="A12842" i="1"/>
  <c r="A12837" i="1"/>
  <c r="A12866" i="1"/>
  <c r="A12772" i="1"/>
  <c r="A12848" i="1"/>
  <c r="A12761" i="1"/>
  <c r="A12877" i="1"/>
  <c r="A12855" i="1"/>
  <c r="A12825" i="1"/>
  <c r="A12771" i="1"/>
  <c r="A12865" i="1"/>
  <c r="A12860" i="1"/>
  <c r="A12847" i="1"/>
  <c r="A12831" i="1"/>
  <c r="A12854" i="1"/>
  <c r="A12876" i="1"/>
  <c r="A12846" i="1"/>
  <c r="A12770" i="1"/>
  <c r="A12781" i="1"/>
  <c r="A12777" i="1"/>
  <c r="A12780" i="1"/>
  <c r="A12776" i="1"/>
  <c r="A12779" i="1"/>
  <c r="A12782" i="1"/>
  <c r="A12778" i="1"/>
  <c r="A12757" i="1"/>
  <c r="A12637" i="1"/>
  <c r="A12795" i="1"/>
  <c r="A12791" i="1"/>
  <c r="A12794" i="1"/>
  <c r="A12790" i="1"/>
  <c r="A12793" i="1"/>
  <c r="A12796" i="1"/>
  <c r="A12792" i="1"/>
  <c r="A12764" i="1"/>
  <c r="A12809" i="1"/>
  <c r="A12805" i="1"/>
  <c r="A12808" i="1"/>
  <c r="A12804" i="1"/>
  <c r="A12807" i="1"/>
  <c r="A12810" i="1"/>
  <c r="A12806" i="1"/>
  <c r="A12786" i="1"/>
  <c r="A12789" i="1"/>
  <c r="A12785" i="1"/>
  <c r="A12788" i="1"/>
  <c r="A12784" i="1"/>
  <c r="A12787" i="1"/>
  <c r="A12783" i="1"/>
  <c r="A12823" i="1"/>
  <c r="A12819" i="1"/>
  <c r="A12822" i="1"/>
  <c r="A12818" i="1"/>
  <c r="A12821" i="1"/>
  <c r="A12824" i="1"/>
  <c r="A12820" i="1"/>
  <c r="A12882" i="1" l="1"/>
  <c r="A12762" i="1"/>
  <c r="A12888" i="1"/>
  <c r="B13260" i="1"/>
  <c r="A12919" i="1"/>
  <c r="A12915" i="1"/>
  <c r="A12918" i="1"/>
  <c r="A12921" i="1"/>
  <c r="A12917" i="1"/>
  <c r="A12916" i="1"/>
  <c r="A12920" i="1"/>
  <c r="A13017" i="1"/>
  <c r="L13123" i="1"/>
  <c r="L13112" i="1"/>
  <c r="L13117" i="1"/>
  <c r="C13089" i="1"/>
  <c r="A13016" i="1"/>
  <c r="A13015" i="1"/>
  <c r="L13121" i="1"/>
  <c r="L13127" i="1"/>
  <c r="L13110" i="1"/>
  <c r="L13115" i="1"/>
  <c r="C13075" i="1"/>
  <c r="L13114" i="1"/>
  <c r="L13109" i="1"/>
  <c r="L13125" i="1"/>
  <c r="L13119" i="1"/>
  <c r="C13090" i="1"/>
  <c r="C13086" i="1"/>
  <c r="A13010" i="1"/>
  <c r="A13008" i="1"/>
  <c r="A12905" i="1"/>
  <c r="A12901" i="1"/>
  <c r="A12904" i="1"/>
  <c r="A12907" i="1"/>
  <c r="A12903" i="1"/>
  <c r="A12902" i="1"/>
  <c r="A12906" i="1"/>
  <c r="A12889" i="1"/>
  <c r="A12933" i="1"/>
  <c r="A12929" i="1"/>
  <c r="A12932" i="1"/>
  <c r="A12935" i="1"/>
  <c r="A12931" i="1"/>
  <c r="A12934" i="1"/>
  <c r="A12930" i="1"/>
  <c r="A12911" i="1"/>
  <c r="A12914" i="1"/>
  <c r="A12910" i="1"/>
  <c r="A12913" i="1"/>
  <c r="A12909" i="1"/>
  <c r="A12912" i="1"/>
  <c r="A12908" i="1"/>
  <c r="A12947" i="1"/>
  <c r="A12943" i="1"/>
  <c r="A12946" i="1"/>
  <c r="A12949" i="1"/>
  <c r="A12945" i="1"/>
  <c r="A12948" i="1"/>
  <c r="A12944" i="1"/>
  <c r="A12925" i="1"/>
  <c r="A12928" i="1"/>
  <c r="A12924" i="1"/>
  <c r="A12927" i="1"/>
  <c r="A12923" i="1"/>
  <c r="A12926" i="1"/>
  <c r="A12922" i="1"/>
  <c r="A12939" i="1"/>
  <c r="A12942" i="1"/>
  <c r="A12938" i="1"/>
  <c r="A12941" i="1"/>
  <c r="A12937" i="1"/>
  <c r="A12940" i="1"/>
  <c r="A12936" i="1"/>
  <c r="A13000" i="1"/>
  <c r="A12989" i="1"/>
  <c r="A12984" i="1"/>
  <c r="A12977" i="1"/>
  <c r="A12970" i="1"/>
  <c r="A12955" i="1"/>
  <c r="A12894" i="1"/>
  <c r="A12994" i="1"/>
  <c r="A12960" i="1"/>
  <c r="A12893" i="1"/>
  <c r="A13006" i="1"/>
  <c r="A12999" i="1"/>
  <c r="A12988" i="1"/>
  <c r="A12976" i="1"/>
  <c r="A12959" i="1"/>
  <c r="A12954" i="1"/>
  <c r="A12993" i="1"/>
  <c r="A12983" i="1"/>
  <c r="A12969" i="1"/>
  <c r="A12953" i="1"/>
  <c r="A13005" i="1"/>
  <c r="A12975" i="1"/>
  <c r="A12900" i="1"/>
  <c r="A12998" i="1"/>
  <c r="A12987" i="1"/>
  <c r="A12982" i="1"/>
  <c r="A12968" i="1"/>
  <c r="A12952" i="1"/>
  <c r="A12899" i="1"/>
  <c r="A13004" i="1"/>
  <c r="A12997" i="1"/>
  <c r="A12992" i="1"/>
  <c r="A12981" i="1"/>
  <c r="A12951" i="1"/>
  <c r="A12898" i="1"/>
  <c r="A13003" i="1"/>
  <c r="A12986" i="1"/>
  <c r="A12974" i="1"/>
  <c r="A12967" i="1"/>
  <c r="A12962" i="1"/>
  <c r="A12991" i="1"/>
  <c r="A12897" i="1"/>
  <c r="A12973" i="1"/>
  <c r="A12886" i="1"/>
  <c r="A13002" i="1"/>
  <c r="A12980" i="1"/>
  <c r="A12950" i="1"/>
  <c r="A12896" i="1"/>
  <c r="A12990" i="1"/>
  <c r="A12985" i="1"/>
  <c r="A12972" i="1"/>
  <c r="A12956" i="1"/>
  <c r="A13001" i="1"/>
  <c r="A12979" i="1"/>
  <c r="A12971" i="1"/>
  <c r="A12978" i="1"/>
  <c r="A12884" i="1"/>
  <c r="A12961" i="1"/>
  <c r="A12895" i="1"/>
  <c r="L13129" i="1" l="1"/>
  <c r="A13030" i="1"/>
  <c r="A13026" i="1"/>
  <c r="A13029" i="1"/>
  <c r="A13032" i="1"/>
  <c r="A13028" i="1"/>
  <c r="A13027" i="1"/>
  <c r="A13031" i="1"/>
  <c r="A13014" i="1"/>
  <c r="A13058" i="1"/>
  <c r="A13054" i="1"/>
  <c r="A13057" i="1"/>
  <c r="A13060" i="1"/>
  <c r="A13056" i="1"/>
  <c r="A13059" i="1"/>
  <c r="A13055" i="1"/>
  <c r="A13072" i="1"/>
  <c r="A13068" i="1"/>
  <c r="A13071" i="1"/>
  <c r="A13074" i="1"/>
  <c r="A13070" i="1"/>
  <c r="A13069" i="1"/>
  <c r="A13073" i="1"/>
  <c r="A13050" i="1"/>
  <c r="A13053" i="1"/>
  <c r="A13049" i="1"/>
  <c r="A13052" i="1"/>
  <c r="A13048" i="1"/>
  <c r="A13051" i="1"/>
  <c r="A13047" i="1"/>
  <c r="B13385" i="1"/>
  <c r="A13142" i="1"/>
  <c r="L13248" i="1"/>
  <c r="L13237" i="1"/>
  <c r="L13242" i="1"/>
  <c r="C13214" i="1"/>
  <c r="A13141" i="1"/>
  <c r="A13140" i="1"/>
  <c r="L13246" i="1"/>
  <c r="L13252" i="1"/>
  <c r="L13235" i="1"/>
  <c r="L13240" i="1"/>
  <c r="C13200" i="1"/>
  <c r="L13239" i="1"/>
  <c r="L13234" i="1"/>
  <c r="L13250" i="1"/>
  <c r="L13244" i="1"/>
  <c r="C13215" i="1"/>
  <c r="C13211" i="1"/>
  <c r="A13135" i="1"/>
  <c r="A13133" i="1"/>
  <c r="A13036" i="1"/>
  <c r="A13039" i="1"/>
  <c r="A13035" i="1"/>
  <c r="A13038" i="1"/>
  <c r="A13034" i="1"/>
  <c r="A13037" i="1"/>
  <c r="A13033" i="1"/>
  <c r="A13119" i="1"/>
  <c r="A13085" i="1"/>
  <c r="A13018" i="1"/>
  <c r="A13131" i="1"/>
  <c r="A13124" i="1"/>
  <c r="A13113" i="1"/>
  <c r="A13101" i="1"/>
  <c r="A13084" i="1"/>
  <c r="A13079" i="1"/>
  <c r="A13118" i="1"/>
  <c r="A13108" i="1"/>
  <c r="A13094" i="1"/>
  <c r="A13078" i="1"/>
  <c r="A13130" i="1"/>
  <c r="A13100" i="1"/>
  <c r="A13025" i="1"/>
  <c r="A13123" i="1"/>
  <c r="A13112" i="1"/>
  <c r="A13107" i="1"/>
  <c r="A13093" i="1"/>
  <c r="A13077" i="1"/>
  <c r="A13024" i="1"/>
  <c r="A13129" i="1"/>
  <c r="A13122" i="1"/>
  <c r="A13117" i="1"/>
  <c r="A13106" i="1"/>
  <c r="A13076" i="1"/>
  <c r="A13023" i="1"/>
  <c r="A13128" i="1"/>
  <c r="A13111" i="1"/>
  <c r="A13099" i="1"/>
  <c r="A13092" i="1"/>
  <c r="A13087" i="1"/>
  <c r="A13116" i="1"/>
  <c r="A13022" i="1"/>
  <c r="A13098" i="1"/>
  <c r="A13011" i="1"/>
  <c r="A13127" i="1"/>
  <c r="A13105" i="1"/>
  <c r="A13075" i="1"/>
  <c r="A13021" i="1"/>
  <c r="A13115" i="1"/>
  <c r="A13110" i="1"/>
  <c r="A13097" i="1"/>
  <c r="A13081" i="1"/>
  <c r="A13126" i="1"/>
  <c r="A13104" i="1"/>
  <c r="A13096" i="1"/>
  <c r="A13020" i="1"/>
  <c r="A13125" i="1"/>
  <c r="A13009" i="1"/>
  <c r="A13095" i="1"/>
  <c r="A13109" i="1"/>
  <c r="A13080" i="1"/>
  <c r="A13103" i="1"/>
  <c r="A13102" i="1"/>
  <c r="A13019" i="1"/>
  <c r="A13114" i="1"/>
  <c r="A13086" i="1"/>
  <c r="A13064" i="1"/>
  <c r="A13067" i="1"/>
  <c r="A13063" i="1"/>
  <c r="A13066" i="1"/>
  <c r="A13062" i="1"/>
  <c r="A13065" i="1"/>
  <c r="A13061" i="1"/>
  <c r="A13044" i="1"/>
  <c r="A13040" i="1"/>
  <c r="A13043" i="1"/>
  <c r="A13046" i="1"/>
  <c r="A13042" i="1"/>
  <c r="A13045" i="1"/>
  <c r="A13041" i="1"/>
  <c r="A13013" i="1"/>
  <c r="A13007" i="1"/>
  <c r="A12887" i="1"/>
  <c r="L13254" i="1" l="1"/>
  <c r="A13155" i="1"/>
  <c r="A13151" i="1"/>
  <c r="A13154" i="1"/>
  <c r="A13157" i="1"/>
  <c r="A13153" i="1"/>
  <c r="A13156" i="1"/>
  <c r="A13152" i="1"/>
  <c r="A13169" i="1"/>
  <c r="A13165" i="1"/>
  <c r="A13168" i="1"/>
  <c r="A13171" i="1"/>
  <c r="A13167" i="1"/>
  <c r="A13170" i="1"/>
  <c r="A13166" i="1"/>
  <c r="A13139" i="1"/>
  <c r="A13183" i="1"/>
  <c r="A13179" i="1"/>
  <c r="A13182" i="1"/>
  <c r="A13185" i="1"/>
  <c r="A13181" i="1"/>
  <c r="A13184" i="1"/>
  <c r="A13180" i="1"/>
  <c r="A13164" i="1"/>
  <c r="A13160" i="1"/>
  <c r="A13163" i="1"/>
  <c r="A13159" i="1"/>
  <c r="A13162" i="1"/>
  <c r="A13158" i="1"/>
  <c r="A13161" i="1"/>
  <c r="A13197" i="1"/>
  <c r="A13193" i="1"/>
  <c r="A13196" i="1"/>
  <c r="A13199" i="1"/>
  <c r="A13195" i="1"/>
  <c r="A13198" i="1"/>
  <c r="A13194" i="1"/>
  <c r="A13178" i="1"/>
  <c r="A13174" i="1"/>
  <c r="A13177" i="1"/>
  <c r="A13173" i="1"/>
  <c r="A13176" i="1"/>
  <c r="A13172" i="1"/>
  <c r="A13175" i="1"/>
  <c r="A13138" i="1"/>
  <c r="A13192" i="1"/>
  <c r="A13188" i="1"/>
  <c r="A13191" i="1"/>
  <c r="A13187" i="1"/>
  <c r="A13190" i="1"/>
  <c r="A13186" i="1"/>
  <c r="A13189" i="1"/>
  <c r="A13256" i="1"/>
  <c r="A13249" i="1"/>
  <c r="A13238" i="1"/>
  <c r="A13226" i="1"/>
  <c r="A13209" i="1"/>
  <c r="A13204" i="1"/>
  <c r="A13243" i="1"/>
  <c r="A13233" i="1"/>
  <c r="A13219" i="1"/>
  <c r="A13203" i="1"/>
  <c r="A13255" i="1"/>
  <c r="A13225" i="1"/>
  <c r="A13150" i="1"/>
  <c r="A13248" i="1"/>
  <c r="A13237" i="1"/>
  <c r="A13232" i="1"/>
  <c r="A13218" i="1"/>
  <c r="A13202" i="1"/>
  <c r="A13149" i="1"/>
  <c r="A13254" i="1"/>
  <c r="A13247" i="1"/>
  <c r="A13242" i="1"/>
  <c r="A13231" i="1"/>
  <c r="A13201" i="1"/>
  <c r="A13148" i="1"/>
  <c r="A13253" i="1"/>
  <c r="A13236" i="1"/>
  <c r="A13224" i="1"/>
  <c r="A13217" i="1"/>
  <c r="A13212" i="1"/>
  <c r="A13241" i="1"/>
  <c r="A13147" i="1"/>
  <c r="A13223" i="1"/>
  <c r="A13136" i="1"/>
  <c r="A13252" i="1"/>
  <c r="A13230" i="1"/>
  <c r="A13200" i="1"/>
  <c r="A13146" i="1"/>
  <c r="A13240" i="1"/>
  <c r="A13235" i="1"/>
  <c r="A13222" i="1"/>
  <c r="A13206" i="1"/>
  <c r="A13251" i="1"/>
  <c r="A13229" i="1"/>
  <c r="A13221" i="1"/>
  <c r="A13145" i="1"/>
  <c r="A13228" i="1"/>
  <c r="A13211" i="1"/>
  <c r="A13134" i="1"/>
  <c r="A13234" i="1"/>
  <c r="A13220" i="1"/>
  <c r="A13244" i="1"/>
  <c r="A13144" i="1"/>
  <c r="A13143" i="1"/>
  <c r="A13205" i="1"/>
  <c r="A13239" i="1"/>
  <c r="A13227" i="1"/>
  <c r="A13250" i="1"/>
  <c r="A13210" i="1"/>
  <c r="B13510" i="1"/>
  <c r="A13012" i="1"/>
  <c r="A13132" i="1"/>
  <c r="L13373" i="1"/>
  <c r="L13362" i="1"/>
  <c r="L13367" i="1"/>
  <c r="C13339" i="1"/>
  <c r="A13266" i="1"/>
  <c r="A13265" i="1"/>
  <c r="L13371" i="1"/>
  <c r="L13377" i="1"/>
  <c r="L13360" i="1"/>
  <c r="L13365" i="1"/>
  <c r="C13325" i="1"/>
  <c r="L13364" i="1"/>
  <c r="L13359" i="1"/>
  <c r="L13375" i="1"/>
  <c r="L13369" i="1"/>
  <c r="C13340" i="1"/>
  <c r="C13336" i="1"/>
  <c r="A13260" i="1"/>
  <c r="A13258" i="1"/>
  <c r="A13267" i="1"/>
  <c r="L13379" i="1" l="1"/>
  <c r="A13304" i="1"/>
  <c r="A13307" i="1"/>
  <c r="A13310" i="1"/>
  <c r="A13306" i="1"/>
  <c r="A13309" i="1"/>
  <c r="A13305" i="1"/>
  <c r="A13308" i="1"/>
  <c r="A13368" i="1"/>
  <c r="A13358" i="1"/>
  <c r="A13344" i="1"/>
  <c r="A13328" i="1"/>
  <c r="A13380" i="1"/>
  <c r="A13350" i="1"/>
  <c r="A13275" i="1"/>
  <c r="A13373" i="1"/>
  <c r="A13362" i="1"/>
  <c r="A13357" i="1"/>
  <c r="A13343" i="1"/>
  <c r="A13327" i="1"/>
  <c r="A13274" i="1"/>
  <c r="A13379" i="1"/>
  <c r="A13372" i="1"/>
  <c r="A13367" i="1"/>
  <c r="A13356" i="1"/>
  <c r="A13326" i="1"/>
  <c r="A13273" i="1"/>
  <c r="A13378" i="1"/>
  <c r="A13361" i="1"/>
  <c r="A13349" i="1"/>
  <c r="A13342" i="1"/>
  <c r="A13337" i="1"/>
  <c r="A13366" i="1"/>
  <c r="A13272" i="1"/>
  <c r="A13348" i="1"/>
  <c r="A13261" i="1"/>
  <c r="A13377" i="1"/>
  <c r="A13355" i="1"/>
  <c r="A13325" i="1"/>
  <c r="A13271" i="1"/>
  <c r="A13365" i="1"/>
  <c r="A13360" i="1"/>
  <c r="A13347" i="1"/>
  <c r="A13331" i="1"/>
  <c r="A13376" i="1"/>
  <c r="A13354" i="1"/>
  <c r="A13346" i="1"/>
  <c r="A13270" i="1"/>
  <c r="A13353" i="1"/>
  <c r="A13336" i="1"/>
  <c r="A13259" i="1"/>
  <c r="A13375" i="1"/>
  <c r="A13364" i="1"/>
  <c r="A13359" i="1"/>
  <c r="A13352" i="1"/>
  <c r="A13345" i="1"/>
  <c r="A13330" i="1"/>
  <c r="A13269" i="1"/>
  <c r="A13329" i="1"/>
  <c r="A13351" i="1"/>
  <c r="A13363" i="1"/>
  <c r="A13374" i="1"/>
  <c r="A13335" i="1"/>
  <c r="A13334" i="1"/>
  <c r="A13369" i="1"/>
  <c r="A13381" i="1"/>
  <c r="A13268" i="1"/>
  <c r="A13318" i="1"/>
  <c r="A13321" i="1"/>
  <c r="A13324" i="1"/>
  <c r="A13320" i="1"/>
  <c r="A13323" i="1"/>
  <c r="A13319" i="1"/>
  <c r="A13322" i="1"/>
  <c r="A13137" i="1"/>
  <c r="A13257" i="1"/>
  <c r="A13276" i="1"/>
  <c r="A13279" i="1"/>
  <c r="A13282" i="1"/>
  <c r="A13278" i="1"/>
  <c r="A13281" i="1"/>
  <c r="A13277" i="1"/>
  <c r="A13280" i="1"/>
  <c r="A13290" i="1"/>
  <c r="A13293" i="1"/>
  <c r="A13296" i="1"/>
  <c r="A13292" i="1"/>
  <c r="A13295" i="1"/>
  <c r="A13291" i="1"/>
  <c r="A13294" i="1"/>
  <c r="B13635" i="1"/>
  <c r="A13264" i="1"/>
  <c r="L13492" i="1"/>
  <c r="C13464" i="1"/>
  <c r="A13391" i="1"/>
  <c r="A13390" i="1"/>
  <c r="L13496" i="1"/>
  <c r="L13502" i="1"/>
  <c r="L13485" i="1"/>
  <c r="L13490" i="1"/>
  <c r="C13450" i="1"/>
  <c r="L13489" i="1"/>
  <c r="L13484" i="1"/>
  <c r="L13500" i="1"/>
  <c r="L13494" i="1"/>
  <c r="C13465" i="1"/>
  <c r="C13461" i="1"/>
  <c r="A13385" i="1"/>
  <c r="A13383" i="1"/>
  <c r="A13392" i="1"/>
  <c r="L13487" i="1"/>
  <c r="L13498" i="1"/>
  <c r="A13289" i="1"/>
  <c r="A13285" i="1"/>
  <c r="A13288" i="1"/>
  <c r="A13284" i="1"/>
  <c r="A13287" i="1"/>
  <c r="A13283" i="1"/>
  <c r="A13286" i="1"/>
  <c r="A13317" i="1"/>
  <c r="A13313" i="1"/>
  <c r="A13316" i="1"/>
  <c r="A13312" i="1"/>
  <c r="A13315" i="1"/>
  <c r="A13311" i="1"/>
  <c r="A13314" i="1"/>
  <c r="A13303" i="1"/>
  <c r="A13299" i="1"/>
  <c r="A13302" i="1"/>
  <c r="A13298" i="1"/>
  <c r="A13301" i="1"/>
  <c r="A13297" i="1"/>
  <c r="A13300" i="1"/>
  <c r="A13263" i="1"/>
  <c r="L13504" i="1" l="1"/>
  <c r="A13432" i="1"/>
  <c r="A13435" i="1"/>
  <c r="A13431" i="1"/>
  <c r="A13434" i="1"/>
  <c r="A13430" i="1"/>
  <c r="A13429" i="1"/>
  <c r="A13433" i="1"/>
  <c r="A13515" i="1"/>
  <c r="L13621" i="1"/>
  <c r="L13627" i="1"/>
  <c r="L13610" i="1"/>
  <c r="L13615" i="1"/>
  <c r="C13575" i="1"/>
  <c r="L13614" i="1"/>
  <c r="L13609" i="1"/>
  <c r="L13625" i="1"/>
  <c r="L13619" i="1"/>
  <c r="C13590" i="1"/>
  <c r="C13586" i="1"/>
  <c r="A13510" i="1"/>
  <c r="A13508" i="1"/>
  <c r="A13517" i="1"/>
  <c r="C13589" i="1"/>
  <c r="L13612" i="1"/>
  <c r="L13623" i="1"/>
  <c r="L13617" i="1"/>
  <c r="A13516" i="1"/>
  <c r="A13389" i="1"/>
  <c r="A13414" i="1"/>
  <c r="A13410" i="1"/>
  <c r="A13413" i="1"/>
  <c r="A13409" i="1"/>
  <c r="A13412" i="1"/>
  <c r="A13408" i="1"/>
  <c r="A13411" i="1"/>
  <c r="A13428" i="1"/>
  <c r="A13424" i="1"/>
  <c r="A13427" i="1"/>
  <c r="A13423" i="1"/>
  <c r="A13426" i="1"/>
  <c r="A13422" i="1"/>
  <c r="A13425" i="1"/>
  <c r="A13442" i="1"/>
  <c r="A13438" i="1"/>
  <c r="A13441" i="1"/>
  <c r="A13437" i="1"/>
  <c r="A13440" i="1"/>
  <c r="A13436" i="1"/>
  <c r="A13439" i="1"/>
  <c r="A13404" i="1"/>
  <c r="A13407" i="1"/>
  <c r="A13403" i="1"/>
  <c r="A13406" i="1"/>
  <c r="A13402" i="1"/>
  <c r="A13401" i="1"/>
  <c r="A13405" i="1"/>
  <c r="A13262" i="1"/>
  <c r="A13382" i="1"/>
  <c r="B13760" i="1"/>
  <c r="A13505" i="1"/>
  <c r="A13475" i="1"/>
  <c r="A13400" i="1"/>
  <c r="A13498" i="1"/>
  <c r="A13487" i="1"/>
  <c r="A13482" i="1"/>
  <c r="A13468" i="1"/>
  <c r="A13452" i="1"/>
  <c r="A13399" i="1"/>
  <c r="A13504" i="1"/>
  <c r="A13497" i="1"/>
  <c r="A13492" i="1"/>
  <c r="A13481" i="1"/>
  <c r="A13451" i="1"/>
  <c r="A13398" i="1"/>
  <c r="A13503" i="1"/>
  <c r="A13486" i="1"/>
  <c r="A13474" i="1"/>
  <c r="A13467" i="1"/>
  <c r="A13462" i="1"/>
  <c r="A13491" i="1"/>
  <c r="A13397" i="1"/>
  <c r="A13473" i="1"/>
  <c r="A13386" i="1"/>
  <c r="A13502" i="1"/>
  <c r="A13480" i="1"/>
  <c r="A13450" i="1"/>
  <c r="A13396" i="1"/>
  <c r="A13490" i="1"/>
  <c r="A13485" i="1"/>
  <c r="A13472" i="1"/>
  <c r="A13456" i="1"/>
  <c r="A13501" i="1"/>
  <c r="A13479" i="1"/>
  <c r="A13471" i="1"/>
  <c r="A13395" i="1"/>
  <c r="A13478" i="1"/>
  <c r="A13461" i="1"/>
  <c r="A13384" i="1"/>
  <c r="A13500" i="1"/>
  <c r="A13489" i="1"/>
  <c r="A13484" i="1"/>
  <c r="A13477" i="1"/>
  <c r="A13470" i="1"/>
  <c r="A13455" i="1"/>
  <c r="A13394" i="1"/>
  <c r="A13494" i="1"/>
  <c r="A13460" i="1"/>
  <c r="A13393" i="1"/>
  <c r="A13483" i="1"/>
  <c r="A13493" i="1"/>
  <c r="A13454" i="1"/>
  <c r="A13506" i="1"/>
  <c r="A13453" i="1"/>
  <c r="A13476" i="1"/>
  <c r="A13488" i="1"/>
  <c r="A13459" i="1"/>
  <c r="A13499" i="1"/>
  <c r="A13469" i="1"/>
  <c r="A13388" i="1"/>
  <c r="A13418" i="1"/>
  <c r="A13421" i="1"/>
  <c r="A13417" i="1"/>
  <c r="A13420" i="1"/>
  <c r="A13416" i="1"/>
  <c r="A13419" i="1"/>
  <c r="A13415" i="1"/>
  <c r="A13446" i="1"/>
  <c r="A13449" i="1"/>
  <c r="A13445" i="1"/>
  <c r="A13448" i="1"/>
  <c r="A13444" i="1"/>
  <c r="A13443" i="1"/>
  <c r="A13447" i="1"/>
  <c r="L13629" i="1" l="1"/>
  <c r="B13885" i="1"/>
  <c r="L13739" i="1"/>
  <c r="L13734" i="1"/>
  <c r="L13750" i="1"/>
  <c r="L13744" i="1"/>
  <c r="L13748" i="1"/>
  <c r="L13737" i="1"/>
  <c r="L13742" i="1"/>
  <c r="L13746" i="1"/>
  <c r="L13752" i="1"/>
  <c r="L13735" i="1"/>
  <c r="A13640" i="1"/>
  <c r="C13700" i="1"/>
  <c r="C13711" i="1"/>
  <c r="A13635" i="1"/>
  <c r="C13715" i="1"/>
  <c r="A13633" i="1"/>
  <c r="L13740" i="1"/>
  <c r="A13642" i="1"/>
  <c r="A13641" i="1"/>
  <c r="C13714" i="1"/>
  <c r="A13529" i="1"/>
  <c r="A13532" i="1"/>
  <c r="A13528" i="1"/>
  <c r="A13531" i="1"/>
  <c r="A13527" i="1"/>
  <c r="A13530" i="1"/>
  <c r="A13526" i="1"/>
  <c r="A13543" i="1"/>
  <c r="A13546" i="1"/>
  <c r="A13542" i="1"/>
  <c r="A13545" i="1"/>
  <c r="A13541" i="1"/>
  <c r="A13544" i="1"/>
  <c r="A13540" i="1"/>
  <c r="A13557" i="1"/>
  <c r="A13560" i="1"/>
  <c r="A13556" i="1"/>
  <c r="A13559" i="1"/>
  <c r="A13555" i="1"/>
  <c r="A13558" i="1"/>
  <c r="A13554" i="1"/>
  <c r="A13571" i="1"/>
  <c r="A13574" i="1"/>
  <c r="A13570" i="1"/>
  <c r="A13573" i="1"/>
  <c r="A13569" i="1"/>
  <c r="A13572" i="1"/>
  <c r="A13568" i="1"/>
  <c r="A13514" i="1"/>
  <c r="A13538" i="1"/>
  <c r="A13534" i="1"/>
  <c r="A13537" i="1"/>
  <c r="A13533" i="1"/>
  <c r="A13536" i="1"/>
  <c r="A13539" i="1"/>
  <c r="A13535" i="1"/>
  <c r="A13552" i="1"/>
  <c r="A13548" i="1"/>
  <c r="A13551" i="1"/>
  <c r="A13547" i="1"/>
  <c r="A13550" i="1"/>
  <c r="A13549" i="1"/>
  <c r="A13553" i="1"/>
  <c r="A13566" i="1"/>
  <c r="A13562" i="1"/>
  <c r="A13565" i="1"/>
  <c r="A13561" i="1"/>
  <c r="A13564" i="1"/>
  <c r="A13563" i="1"/>
  <c r="A13567" i="1"/>
  <c r="A13387" i="1"/>
  <c r="A13507" i="1"/>
  <c r="A13513" i="1"/>
  <c r="A13623" i="1"/>
  <c r="A13612" i="1"/>
  <c r="A13607" i="1"/>
  <c r="A13593" i="1"/>
  <c r="A13577" i="1"/>
  <c r="A13524" i="1"/>
  <c r="A13629" i="1"/>
  <c r="A13622" i="1"/>
  <c r="A13617" i="1"/>
  <c r="A13606" i="1"/>
  <c r="A13576" i="1"/>
  <c r="A13523" i="1"/>
  <c r="A13628" i="1"/>
  <c r="A13611" i="1"/>
  <c r="A13599" i="1"/>
  <c r="A13592" i="1"/>
  <c r="A13587" i="1"/>
  <c r="A13616" i="1"/>
  <c r="A13522" i="1"/>
  <c r="A13598" i="1"/>
  <c r="A13511" i="1"/>
  <c r="A13627" i="1"/>
  <c r="A13605" i="1"/>
  <c r="A13575" i="1"/>
  <c r="A13521" i="1"/>
  <c r="A13615" i="1"/>
  <c r="A13610" i="1"/>
  <c r="A13597" i="1"/>
  <c r="A13581" i="1"/>
  <c r="A13626" i="1"/>
  <c r="A13604" i="1"/>
  <c r="A13596" i="1"/>
  <c r="A13520" i="1"/>
  <c r="A13603" i="1"/>
  <c r="A13586" i="1"/>
  <c r="A13509" i="1"/>
  <c r="A13625" i="1"/>
  <c r="A13614" i="1"/>
  <c r="A13609" i="1"/>
  <c r="A13602" i="1"/>
  <c r="A13595" i="1"/>
  <c r="A13580" i="1"/>
  <c r="A13519" i="1"/>
  <c r="A13619" i="1"/>
  <c r="A13585" i="1"/>
  <c r="A13518" i="1"/>
  <c r="A13631" i="1"/>
  <c r="A13624" i="1"/>
  <c r="A13613" i="1"/>
  <c r="A13601" i="1"/>
  <c r="A13584" i="1"/>
  <c r="A13579" i="1"/>
  <c r="A13600" i="1"/>
  <c r="A13525" i="1"/>
  <c r="A13594" i="1"/>
  <c r="A13608" i="1"/>
  <c r="A13618" i="1"/>
  <c r="A13630" i="1"/>
  <c r="A13578" i="1"/>
  <c r="L13754" i="1" l="1"/>
  <c r="A13654" i="1"/>
  <c r="A13657" i="1"/>
  <c r="A13653" i="1"/>
  <c r="A13656" i="1"/>
  <c r="A13652" i="1"/>
  <c r="A13655" i="1"/>
  <c r="A13651" i="1"/>
  <c r="A13639" i="1"/>
  <c r="A13682" i="1"/>
  <c r="A13685" i="1"/>
  <c r="A13681" i="1"/>
  <c r="A13684" i="1"/>
  <c r="A13680" i="1"/>
  <c r="A13683" i="1"/>
  <c r="A13679" i="1"/>
  <c r="A13663" i="1"/>
  <c r="A13659" i="1"/>
  <c r="A13662" i="1"/>
  <c r="A13658" i="1"/>
  <c r="A13661" i="1"/>
  <c r="A13660" i="1"/>
  <c r="A13664" i="1"/>
  <c r="A13691" i="1"/>
  <c r="A13687" i="1"/>
  <c r="A13690" i="1"/>
  <c r="A13686" i="1"/>
  <c r="A13689" i="1"/>
  <c r="A13692" i="1"/>
  <c r="A13688" i="1"/>
  <c r="A13696" i="1"/>
  <c r="A13699" i="1"/>
  <c r="A13695" i="1"/>
  <c r="A13698" i="1"/>
  <c r="A13694" i="1"/>
  <c r="A13697" i="1"/>
  <c r="A13693" i="1"/>
  <c r="A13677" i="1"/>
  <c r="A13673" i="1"/>
  <c r="A13676" i="1"/>
  <c r="A13672" i="1"/>
  <c r="A13675" i="1"/>
  <c r="A13678" i="1"/>
  <c r="A13674" i="1"/>
  <c r="A13668" i="1"/>
  <c r="A13671" i="1"/>
  <c r="A13667" i="1"/>
  <c r="A13670" i="1"/>
  <c r="A13666" i="1"/>
  <c r="A13669" i="1"/>
  <c r="A13665" i="1"/>
  <c r="A13638" i="1"/>
  <c r="A13740" i="1"/>
  <c r="A13735" i="1"/>
  <c r="A13751" i="1"/>
  <c r="A13729" i="1"/>
  <c r="A13728" i="1"/>
  <c r="A13750" i="1"/>
  <c r="A13739" i="1"/>
  <c r="A13734" i="1"/>
  <c r="A13744" i="1"/>
  <c r="A13756" i="1"/>
  <c r="A13749" i="1"/>
  <c r="A13738" i="1"/>
  <c r="A13726" i="1"/>
  <c r="A13743" i="1"/>
  <c r="A13733" i="1"/>
  <c r="A13755" i="1"/>
  <c r="A13725" i="1"/>
  <c r="A13748" i="1"/>
  <c r="A13754" i="1"/>
  <c r="A13747" i="1"/>
  <c r="A13742" i="1"/>
  <c r="A13731" i="1"/>
  <c r="A13753" i="1"/>
  <c r="A13736" i="1"/>
  <c r="A13741" i="1"/>
  <c r="A13702" i="1"/>
  <c r="A13649" i="1"/>
  <c r="A13752" i="1"/>
  <c r="A13727" i="1"/>
  <c r="A13718" i="1"/>
  <c r="A13701" i="1"/>
  <c r="A13648" i="1"/>
  <c r="A13737" i="1"/>
  <c r="A13712" i="1"/>
  <c r="A13717" i="1"/>
  <c r="A13647" i="1"/>
  <c r="A13636" i="1"/>
  <c r="A13724" i="1"/>
  <c r="A13700" i="1"/>
  <c r="A13646" i="1"/>
  <c r="A13706" i="1"/>
  <c r="A13723" i="1"/>
  <c r="A13645" i="1"/>
  <c r="A13722" i="1"/>
  <c r="A13711" i="1"/>
  <c r="A13634" i="1"/>
  <c r="A13732" i="1"/>
  <c r="A13721" i="1"/>
  <c r="A13705" i="1"/>
  <c r="A13644" i="1"/>
  <c r="A13710" i="1"/>
  <c r="A13643" i="1"/>
  <c r="A13709" i="1"/>
  <c r="A13704" i="1"/>
  <c r="A13720" i="1"/>
  <c r="A13703" i="1"/>
  <c r="A13650" i="1"/>
  <c r="A13719" i="1"/>
  <c r="A13730" i="1"/>
  <c r="A13512" i="1"/>
  <c r="A13632" i="1"/>
  <c r="B14010" i="1"/>
  <c r="L13864" i="1"/>
  <c r="L13859" i="1"/>
  <c r="L13875" i="1"/>
  <c r="L13869" i="1"/>
  <c r="C13840" i="1"/>
  <c r="C13836" i="1"/>
  <c r="A13760" i="1"/>
  <c r="A13758" i="1"/>
  <c r="A13767" i="1"/>
  <c r="L13873" i="1"/>
  <c r="L13862" i="1"/>
  <c r="L13867" i="1"/>
  <c r="C13839" i="1"/>
  <c r="A13766" i="1"/>
  <c r="A13765" i="1"/>
  <c r="L13871" i="1"/>
  <c r="L13877" i="1"/>
  <c r="L13860" i="1"/>
  <c r="L13865" i="1"/>
  <c r="C13825" i="1"/>
  <c r="L13879" i="1" l="1"/>
  <c r="A13781" i="1"/>
  <c r="A13777" i="1"/>
  <c r="A13780" i="1"/>
  <c r="A13776" i="1"/>
  <c r="A13779" i="1"/>
  <c r="A13782" i="1"/>
  <c r="A13778" i="1"/>
  <c r="A13757" i="1"/>
  <c r="A13637" i="1"/>
  <c r="A13764" i="1"/>
  <c r="A13795" i="1"/>
  <c r="A13791" i="1"/>
  <c r="A13794" i="1"/>
  <c r="A13790" i="1"/>
  <c r="A13793" i="1"/>
  <c r="A13796" i="1"/>
  <c r="A13792" i="1"/>
  <c r="B14135" i="1"/>
  <c r="A13800" i="1"/>
  <c r="A13803" i="1"/>
  <c r="A13799" i="1"/>
  <c r="A13802" i="1"/>
  <c r="A13798" i="1"/>
  <c r="A13801" i="1"/>
  <c r="A13797" i="1"/>
  <c r="L14000" i="1"/>
  <c r="L13994" i="1"/>
  <c r="C13965" i="1"/>
  <c r="C13961" i="1"/>
  <c r="A13885" i="1"/>
  <c r="A13883" i="1"/>
  <c r="A13892" i="1"/>
  <c r="L13998" i="1"/>
  <c r="L13987" i="1"/>
  <c r="L13992" i="1"/>
  <c r="C13964" i="1"/>
  <c r="A13891" i="1"/>
  <c r="A13890" i="1"/>
  <c r="L13996" i="1"/>
  <c r="L14002" i="1"/>
  <c r="L13985" i="1"/>
  <c r="L13990" i="1"/>
  <c r="C13950" i="1"/>
  <c r="L13989" i="1"/>
  <c r="L13984" i="1"/>
  <c r="A13814" i="1"/>
  <c r="A13817" i="1"/>
  <c r="A13813" i="1"/>
  <c r="A13816" i="1"/>
  <c r="A13812" i="1"/>
  <c r="A13815" i="1"/>
  <c r="A13811" i="1"/>
  <c r="A13763" i="1"/>
  <c r="A13809" i="1"/>
  <c r="A13805" i="1"/>
  <c r="A13808" i="1"/>
  <c r="A13804" i="1"/>
  <c r="A13807" i="1"/>
  <c r="A13806" i="1"/>
  <c r="A13810" i="1"/>
  <c r="A13876" i="1"/>
  <c r="A13854" i="1"/>
  <c r="A13846" i="1"/>
  <c r="A13770" i="1"/>
  <c r="A13853" i="1"/>
  <c r="A13836" i="1"/>
  <c r="A13759" i="1"/>
  <c r="A13875" i="1"/>
  <c r="A13864" i="1"/>
  <c r="A13859" i="1"/>
  <c r="A13852" i="1"/>
  <c r="A13845" i="1"/>
  <c r="A13830" i="1"/>
  <c r="A13769" i="1"/>
  <c r="A13869" i="1"/>
  <c r="A13835" i="1"/>
  <c r="A13768" i="1"/>
  <c r="A13881" i="1"/>
  <c r="A13874" i="1"/>
  <c r="A13863" i="1"/>
  <c r="A13851" i="1"/>
  <c r="A13834" i="1"/>
  <c r="A13829" i="1"/>
  <c r="A13868" i="1"/>
  <c r="A13858" i="1"/>
  <c r="A13844" i="1"/>
  <c r="A13828" i="1"/>
  <c r="A13880" i="1"/>
  <c r="A13850" i="1"/>
  <c r="A13775" i="1"/>
  <c r="A13873" i="1"/>
  <c r="A13862" i="1"/>
  <c r="A13857" i="1"/>
  <c r="A13843" i="1"/>
  <c r="A13827" i="1"/>
  <c r="A13774" i="1"/>
  <c r="A13879" i="1"/>
  <c r="A13872" i="1"/>
  <c r="A13867" i="1"/>
  <c r="A13856" i="1"/>
  <c r="A13826" i="1"/>
  <c r="A13773" i="1"/>
  <c r="A13878" i="1"/>
  <c r="A13861" i="1"/>
  <c r="A13849" i="1"/>
  <c r="A13842" i="1"/>
  <c r="A13837" i="1"/>
  <c r="A13866" i="1"/>
  <c r="A13772" i="1"/>
  <c r="A13848" i="1"/>
  <c r="A13761" i="1"/>
  <c r="A13847" i="1"/>
  <c r="A13860" i="1"/>
  <c r="A13771" i="1"/>
  <c r="A13831" i="1"/>
  <c r="A13855" i="1"/>
  <c r="A13865" i="1"/>
  <c r="A13825" i="1"/>
  <c r="A13877" i="1"/>
  <c r="A13786" i="1"/>
  <c r="A13789" i="1"/>
  <c r="A13785" i="1"/>
  <c r="A13788" i="1"/>
  <c r="A13784" i="1"/>
  <c r="A13787" i="1"/>
  <c r="A13783" i="1"/>
  <c r="A13823" i="1"/>
  <c r="A13819" i="1"/>
  <c r="A13822" i="1"/>
  <c r="A13818" i="1"/>
  <c r="A13821" i="1"/>
  <c r="A13820" i="1"/>
  <c r="A13824" i="1"/>
  <c r="L14004" i="1" l="1"/>
  <c r="A13888" i="1"/>
  <c r="A13895" i="1"/>
  <c r="A13978" i="1"/>
  <c r="A13961" i="1"/>
  <c r="A13884" i="1"/>
  <c r="A14000" i="1"/>
  <c r="A13989" i="1"/>
  <c r="A13984" i="1"/>
  <c r="A13977" i="1"/>
  <c r="A13970" i="1"/>
  <c r="A13955" i="1"/>
  <c r="A13894" i="1"/>
  <c r="A13994" i="1"/>
  <c r="A13960" i="1"/>
  <c r="A13893" i="1"/>
  <c r="A14006" i="1"/>
  <c r="A13999" i="1"/>
  <c r="A13988" i="1"/>
  <c r="A13976" i="1"/>
  <c r="A13959" i="1"/>
  <c r="A13954" i="1"/>
  <c r="A13993" i="1"/>
  <c r="A13983" i="1"/>
  <c r="A13969" i="1"/>
  <c r="A13953" i="1"/>
  <c r="A14005" i="1"/>
  <c r="A13975" i="1"/>
  <c r="A13900" i="1"/>
  <c r="A13998" i="1"/>
  <c r="A13987" i="1"/>
  <c r="A13982" i="1"/>
  <c r="A13968" i="1"/>
  <c r="A13952" i="1"/>
  <c r="A13899" i="1"/>
  <c r="A14004" i="1"/>
  <c r="A13997" i="1"/>
  <c r="A13992" i="1"/>
  <c r="A13981" i="1"/>
  <c r="A13951" i="1"/>
  <c r="A13898" i="1"/>
  <c r="A14003" i="1"/>
  <c r="A13986" i="1"/>
  <c r="A13974" i="1"/>
  <c r="A13967" i="1"/>
  <c r="A13962" i="1"/>
  <c r="A13991" i="1"/>
  <c r="A13897" i="1"/>
  <c r="A13973" i="1"/>
  <c r="A13886" i="1"/>
  <c r="A14002" i="1"/>
  <c r="A13980" i="1"/>
  <c r="A13950" i="1"/>
  <c r="A13896" i="1"/>
  <c r="A13990" i="1"/>
  <c r="A13979" i="1"/>
  <c r="A14001" i="1"/>
  <c r="A13985" i="1"/>
  <c r="A13972" i="1"/>
  <c r="A13971" i="1"/>
  <c r="A13956" i="1"/>
  <c r="A13882" i="1"/>
  <c r="A13762" i="1"/>
  <c r="B14260" i="1"/>
  <c r="A13906" i="1"/>
  <c r="A13902" i="1"/>
  <c r="A13905" i="1"/>
  <c r="A13901" i="1"/>
  <c r="A13904" i="1"/>
  <c r="A13907" i="1"/>
  <c r="A13903" i="1"/>
  <c r="A14008" i="1"/>
  <c r="A14017" i="1"/>
  <c r="L14123" i="1"/>
  <c r="L14112" i="1"/>
  <c r="L14117" i="1"/>
  <c r="C14089" i="1"/>
  <c r="A14016" i="1"/>
  <c r="A14015" i="1"/>
  <c r="L14121" i="1"/>
  <c r="L14127" i="1"/>
  <c r="L14110" i="1"/>
  <c r="L14115" i="1"/>
  <c r="C14075" i="1"/>
  <c r="L14125" i="1"/>
  <c r="C14086" i="1"/>
  <c r="L14109" i="1"/>
  <c r="L14119" i="1"/>
  <c r="C14090" i="1"/>
  <c r="A14010" i="1"/>
  <c r="L14114" i="1"/>
  <c r="A13920" i="1"/>
  <c r="A13916" i="1"/>
  <c r="A13919" i="1"/>
  <c r="A13915" i="1"/>
  <c r="A13918" i="1"/>
  <c r="A13917" i="1"/>
  <c r="A13921" i="1"/>
  <c r="A13889" i="1"/>
  <c r="A13934" i="1"/>
  <c r="A13930" i="1"/>
  <c r="A13933" i="1"/>
  <c r="A13929" i="1"/>
  <c r="A13932" i="1"/>
  <c r="A13931" i="1"/>
  <c r="A13935" i="1"/>
  <c r="A13911" i="1"/>
  <c r="A13914" i="1"/>
  <c r="A13910" i="1"/>
  <c r="A13913" i="1"/>
  <c r="A13909" i="1"/>
  <c r="A13912" i="1"/>
  <c r="A13908" i="1"/>
  <c r="A13948" i="1"/>
  <c r="A13944" i="1"/>
  <c r="A13947" i="1"/>
  <c r="A13943" i="1"/>
  <c r="A13946" i="1"/>
  <c r="A13949" i="1"/>
  <c r="A13945" i="1"/>
  <c r="A13925" i="1"/>
  <c r="A13928" i="1"/>
  <c r="A13924" i="1"/>
  <c r="A13927" i="1"/>
  <c r="A13923" i="1"/>
  <c r="A13926" i="1"/>
  <c r="A13922" i="1"/>
  <c r="A13939" i="1"/>
  <c r="A13942" i="1"/>
  <c r="A13938" i="1"/>
  <c r="A13941" i="1"/>
  <c r="A13937" i="1"/>
  <c r="A13940" i="1"/>
  <c r="A13936" i="1"/>
  <c r="L14129" i="1" l="1"/>
  <c r="A14036" i="1"/>
  <c r="A14039" i="1"/>
  <c r="A14035" i="1"/>
  <c r="A14038" i="1"/>
  <c r="A14034" i="1"/>
  <c r="A14037" i="1"/>
  <c r="A14033" i="1"/>
  <c r="A14013" i="1"/>
  <c r="A14064" i="1"/>
  <c r="A14067" i="1"/>
  <c r="A14063" i="1"/>
  <c r="A14066" i="1"/>
  <c r="A14062" i="1"/>
  <c r="A14065" i="1"/>
  <c r="A14061" i="1"/>
  <c r="A14103" i="1"/>
  <c r="A14086" i="1"/>
  <c r="A14009" i="1"/>
  <c r="A14125" i="1"/>
  <c r="A14114" i="1"/>
  <c r="A14109" i="1"/>
  <c r="A14102" i="1"/>
  <c r="A14095" i="1"/>
  <c r="A14080" i="1"/>
  <c r="A14019" i="1"/>
  <c r="A14119" i="1"/>
  <c r="A14085" i="1"/>
  <c r="A14018" i="1"/>
  <c r="A14131" i="1"/>
  <c r="A14124" i="1"/>
  <c r="A14113" i="1"/>
  <c r="A14101" i="1"/>
  <c r="A14084" i="1"/>
  <c r="A14079" i="1"/>
  <c r="A14118" i="1"/>
  <c r="A14108" i="1"/>
  <c r="A14094" i="1"/>
  <c r="A14078" i="1"/>
  <c r="A14130" i="1"/>
  <c r="A14100" i="1"/>
  <c r="A14025" i="1"/>
  <c r="A14123" i="1"/>
  <c r="A14112" i="1"/>
  <c r="A14107" i="1"/>
  <c r="A14093" i="1"/>
  <c r="A14077" i="1"/>
  <c r="A14024" i="1"/>
  <c r="A14129" i="1"/>
  <c r="A14122" i="1"/>
  <c r="A14117" i="1"/>
  <c r="A14106" i="1"/>
  <c r="A14076" i="1"/>
  <c r="A14023" i="1"/>
  <c r="A14128" i="1"/>
  <c r="A14111" i="1"/>
  <c r="A14099" i="1"/>
  <c r="A14092" i="1"/>
  <c r="A14087" i="1"/>
  <c r="A14116" i="1"/>
  <c r="A14022" i="1"/>
  <c r="A14098" i="1"/>
  <c r="A14011" i="1"/>
  <c r="A14127" i="1"/>
  <c r="A14105" i="1"/>
  <c r="A14075" i="1"/>
  <c r="A14021" i="1"/>
  <c r="A14115" i="1"/>
  <c r="A14110" i="1"/>
  <c r="A14097" i="1"/>
  <c r="A14081" i="1"/>
  <c r="A14126" i="1"/>
  <c r="A14096" i="1"/>
  <c r="A14020" i="1"/>
  <c r="A14104" i="1"/>
  <c r="B14385" i="1"/>
  <c r="A14007" i="1"/>
  <c r="A13887" i="1"/>
  <c r="A14031" i="1"/>
  <c r="A14027" i="1"/>
  <c r="A14030" i="1"/>
  <c r="A14026" i="1"/>
  <c r="A14029" i="1"/>
  <c r="A14032" i="1"/>
  <c r="A14028" i="1"/>
  <c r="A14045" i="1"/>
  <c r="A14041" i="1"/>
  <c r="A14044" i="1"/>
  <c r="A14040" i="1"/>
  <c r="A14043" i="1"/>
  <c r="A14046" i="1"/>
  <c r="A14042" i="1"/>
  <c r="A14133" i="1"/>
  <c r="A14142" i="1"/>
  <c r="L14248" i="1"/>
  <c r="L14237" i="1"/>
  <c r="L14242" i="1"/>
  <c r="C14214" i="1"/>
  <c r="A14141" i="1"/>
  <c r="A14140" i="1"/>
  <c r="L14246" i="1"/>
  <c r="L14252" i="1"/>
  <c r="L14235" i="1"/>
  <c r="L14240" i="1"/>
  <c r="C14200" i="1"/>
  <c r="L14239" i="1"/>
  <c r="L14234" i="1"/>
  <c r="C14211" i="1"/>
  <c r="L14250" i="1"/>
  <c r="L14244" i="1"/>
  <c r="C14215" i="1"/>
  <c r="A14135" i="1"/>
  <c r="A14014" i="1"/>
  <c r="A14059" i="1"/>
  <c r="A14055" i="1"/>
  <c r="A14058" i="1"/>
  <c r="A14054" i="1"/>
  <c r="A14057" i="1"/>
  <c r="A14060" i="1"/>
  <c r="A14056" i="1"/>
  <c r="A14073" i="1"/>
  <c r="A14069" i="1"/>
  <c r="A14072" i="1"/>
  <c r="A14068" i="1"/>
  <c r="A14071" i="1"/>
  <c r="A14074" i="1"/>
  <c r="A14070" i="1"/>
  <c r="A14050" i="1"/>
  <c r="A14053" i="1"/>
  <c r="A14049" i="1"/>
  <c r="A14052" i="1"/>
  <c r="A14048" i="1"/>
  <c r="A14051" i="1"/>
  <c r="A14047" i="1"/>
  <c r="L14254" i="1" l="1"/>
  <c r="A14138" i="1"/>
  <c r="B14510" i="1"/>
  <c r="A14267" i="1"/>
  <c r="L14373" i="1"/>
  <c r="L14362" i="1"/>
  <c r="L14367" i="1"/>
  <c r="C14339" i="1"/>
  <c r="A14266" i="1"/>
  <c r="A14265" i="1"/>
  <c r="L14371" i="1"/>
  <c r="L14377" i="1"/>
  <c r="L14360" i="1"/>
  <c r="L14365" i="1"/>
  <c r="C14325" i="1"/>
  <c r="L14364" i="1"/>
  <c r="L14359" i="1"/>
  <c r="L14375" i="1"/>
  <c r="L14369" i="1"/>
  <c r="C14340" i="1"/>
  <c r="C14336" i="1"/>
  <c r="A14260" i="1"/>
  <c r="A14258" i="1"/>
  <c r="A14155" i="1"/>
  <c r="A14151" i="1"/>
  <c r="A14154" i="1"/>
  <c r="A14157" i="1"/>
  <c r="A14153" i="1"/>
  <c r="A14152" i="1"/>
  <c r="A14156" i="1"/>
  <c r="A14169" i="1"/>
  <c r="A14165" i="1"/>
  <c r="A14168" i="1"/>
  <c r="A14171" i="1"/>
  <c r="A14167" i="1"/>
  <c r="A14170" i="1"/>
  <c r="A14166" i="1"/>
  <c r="A14183" i="1"/>
  <c r="A14179" i="1"/>
  <c r="A14182" i="1"/>
  <c r="A14185" i="1"/>
  <c r="A14181" i="1"/>
  <c r="A14184" i="1"/>
  <c r="A14180" i="1"/>
  <c r="A14197" i="1"/>
  <c r="A14193" i="1"/>
  <c r="A14196" i="1"/>
  <c r="A14199" i="1"/>
  <c r="A14195" i="1"/>
  <c r="A14198" i="1"/>
  <c r="A14194" i="1"/>
  <c r="A14175" i="1"/>
  <c r="A14178" i="1"/>
  <c r="A14174" i="1"/>
  <c r="A14177" i="1"/>
  <c r="A14173" i="1"/>
  <c r="A14176" i="1"/>
  <c r="A14172" i="1"/>
  <c r="A14139" i="1"/>
  <c r="A14189" i="1"/>
  <c r="A14192" i="1"/>
  <c r="A14188" i="1"/>
  <c r="A14191" i="1"/>
  <c r="A14187" i="1"/>
  <c r="A14190" i="1"/>
  <c r="A14186" i="1"/>
  <c r="A14250" i="1"/>
  <c r="A14239" i="1"/>
  <c r="A14234" i="1"/>
  <c r="A14227" i="1"/>
  <c r="A14220" i="1"/>
  <c r="A14205" i="1"/>
  <c r="A14144" i="1"/>
  <c r="A14244" i="1"/>
  <c r="A14210" i="1"/>
  <c r="A14143" i="1"/>
  <c r="A14256" i="1"/>
  <c r="A14249" i="1"/>
  <c r="A14238" i="1"/>
  <c r="A14226" i="1"/>
  <c r="A14209" i="1"/>
  <c r="A14204" i="1"/>
  <c r="A14243" i="1"/>
  <c r="A14233" i="1"/>
  <c r="A14219" i="1"/>
  <c r="A14203" i="1"/>
  <c r="A14255" i="1"/>
  <c r="A14225" i="1"/>
  <c r="A14150" i="1"/>
  <c r="A14248" i="1"/>
  <c r="A14237" i="1"/>
  <c r="A14232" i="1"/>
  <c r="A14218" i="1"/>
  <c r="A14202" i="1"/>
  <c r="A14149" i="1"/>
  <c r="A14254" i="1"/>
  <c r="A14247" i="1"/>
  <c r="A14242" i="1"/>
  <c r="A14231" i="1"/>
  <c r="A14201" i="1"/>
  <c r="A14148" i="1"/>
  <c r="A14253" i="1"/>
  <c r="A14236" i="1"/>
  <c r="A14224" i="1"/>
  <c r="A14217" i="1"/>
  <c r="A14212" i="1"/>
  <c r="A14241" i="1"/>
  <c r="A14147" i="1"/>
  <c r="A14223" i="1"/>
  <c r="A14136" i="1"/>
  <c r="A14252" i="1"/>
  <c r="A14230" i="1"/>
  <c r="A14200" i="1"/>
  <c r="A14146" i="1"/>
  <c r="A14240" i="1"/>
  <c r="A14235" i="1"/>
  <c r="A14222" i="1"/>
  <c r="A14206" i="1"/>
  <c r="A14251" i="1"/>
  <c r="A14229" i="1"/>
  <c r="A14221" i="1"/>
  <c r="A14211" i="1"/>
  <c r="A14145" i="1"/>
  <c r="A14228" i="1"/>
  <c r="A14134" i="1"/>
  <c r="A14161" i="1"/>
  <c r="A14164" i="1"/>
  <c r="A14160" i="1"/>
  <c r="A14163" i="1"/>
  <c r="A14159" i="1"/>
  <c r="A14162" i="1"/>
  <c r="A14158" i="1"/>
  <c r="A14132" i="1"/>
  <c r="A14012" i="1"/>
  <c r="L14379" i="1" l="1"/>
  <c r="A14263" i="1"/>
  <c r="A14280" i="1"/>
  <c r="A14276" i="1"/>
  <c r="A14279" i="1"/>
  <c r="A14282" i="1"/>
  <c r="A14278" i="1"/>
  <c r="A14277" i="1"/>
  <c r="A14281" i="1"/>
  <c r="A14294" i="1"/>
  <c r="A14290" i="1"/>
  <c r="A14293" i="1"/>
  <c r="A14296" i="1"/>
  <c r="A14292" i="1"/>
  <c r="A14295" i="1"/>
  <c r="A14291" i="1"/>
  <c r="A14264" i="1"/>
  <c r="A14308" i="1"/>
  <c r="A14304" i="1"/>
  <c r="A14307" i="1"/>
  <c r="A14310" i="1"/>
  <c r="A14306" i="1"/>
  <c r="A14305" i="1"/>
  <c r="A14309" i="1"/>
  <c r="A14286" i="1"/>
  <c r="A14289" i="1"/>
  <c r="A14285" i="1"/>
  <c r="A14288" i="1"/>
  <c r="A14284" i="1"/>
  <c r="A14287" i="1"/>
  <c r="A14283" i="1"/>
  <c r="A14322" i="1"/>
  <c r="A14318" i="1"/>
  <c r="A14321" i="1"/>
  <c r="A14324" i="1"/>
  <c r="A14320" i="1"/>
  <c r="A14319" i="1"/>
  <c r="A14323" i="1"/>
  <c r="A14300" i="1"/>
  <c r="A14303" i="1"/>
  <c r="A14299" i="1"/>
  <c r="A14302" i="1"/>
  <c r="A14298" i="1"/>
  <c r="A14301" i="1"/>
  <c r="A14297" i="1"/>
  <c r="A14257" i="1"/>
  <c r="A14137" i="1"/>
  <c r="B14635" i="1"/>
  <c r="A14314" i="1"/>
  <c r="A14317" i="1"/>
  <c r="A14313" i="1"/>
  <c r="A14316" i="1"/>
  <c r="A14312" i="1"/>
  <c r="A14315" i="1"/>
  <c r="A14311" i="1"/>
  <c r="A14369" i="1"/>
  <c r="A14335" i="1"/>
  <c r="A14268" i="1"/>
  <c r="A14381" i="1"/>
  <c r="A14374" i="1"/>
  <c r="A14363" i="1"/>
  <c r="A14351" i="1"/>
  <c r="A14334" i="1"/>
  <c r="A14329" i="1"/>
  <c r="A14368" i="1"/>
  <c r="A14358" i="1"/>
  <c r="A14344" i="1"/>
  <c r="A14328" i="1"/>
  <c r="A14380" i="1"/>
  <c r="A14350" i="1"/>
  <c r="A14275" i="1"/>
  <c r="A14373" i="1"/>
  <c r="A14362" i="1"/>
  <c r="A14357" i="1"/>
  <c r="A14343" i="1"/>
  <c r="A14327" i="1"/>
  <c r="A14274" i="1"/>
  <c r="A14379" i="1"/>
  <c r="A14372" i="1"/>
  <c r="A14367" i="1"/>
  <c r="A14356" i="1"/>
  <c r="A14326" i="1"/>
  <c r="A14273" i="1"/>
  <c r="A14378" i="1"/>
  <c r="A14361" i="1"/>
  <c r="A14349" i="1"/>
  <c r="A14342" i="1"/>
  <c r="A14337" i="1"/>
  <c r="A14366" i="1"/>
  <c r="A14272" i="1"/>
  <c r="A14348" i="1"/>
  <c r="A14261" i="1"/>
  <c r="A14377" i="1"/>
  <c r="A14355" i="1"/>
  <c r="A14325" i="1"/>
  <c r="A14271" i="1"/>
  <c r="A14365" i="1"/>
  <c r="A14360" i="1"/>
  <c r="A14347" i="1"/>
  <c r="A14331" i="1"/>
  <c r="A14376" i="1"/>
  <c r="A14354" i="1"/>
  <c r="A14346" i="1"/>
  <c r="A14270" i="1"/>
  <c r="A14359" i="1"/>
  <c r="A14330" i="1"/>
  <c r="A14353" i="1"/>
  <c r="A14352" i="1"/>
  <c r="A14269" i="1"/>
  <c r="A14364" i="1"/>
  <c r="A14336" i="1"/>
  <c r="A14375" i="1"/>
  <c r="A14345" i="1"/>
  <c r="A14259" i="1"/>
  <c r="A14392" i="1"/>
  <c r="L14498" i="1"/>
  <c r="L14487" i="1"/>
  <c r="L14492" i="1"/>
  <c r="C14464" i="1"/>
  <c r="A14391" i="1"/>
  <c r="A14390" i="1"/>
  <c r="L14496" i="1"/>
  <c r="L14502" i="1"/>
  <c r="L14485" i="1"/>
  <c r="L14490" i="1"/>
  <c r="C14450" i="1"/>
  <c r="L14489" i="1"/>
  <c r="L14484" i="1"/>
  <c r="L14500" i="1"/>
  <c r="L14494" i="1"/>
  <c r="C14465" i="1"/>
  <c r="C14461" i="1"/>
  <c r="A14385" i="1"/>
  <c r="A14383" i="1"/>
  <c r="L14504" i="1" l="1"/>
  <c r="A14262" i="1"/>
  <c r="A14382" i="1"/>
  <c r="A14405" i="1"/>
  <c r="A14401" i="1"/>
  <c r="A14404" i="1"/>
  <c r="A14407" i="1"/>
  <c r="A14403" i="1"/>
  <c r="A14406" i="1"/>
  <c r="A14402" i="1"/>
  <c r="A14419" i="1"/>
  <c r="A14415" i="1"/>
  <c r="A14418" i="1"/>
  <c r="A14421" i="1"/>
  <c r="A14417" i="1"/>
  <c r="A14420" i="1"/>
  <c r="A14416" i="1"/>
  <c r="B14760" i="1"/>
  <c r="A14389" i="1"/>
  <c r="A14447" i="1"/>
  <c r="A14443" i="1"/>
  <c r="A14446" i="1"/>
  <c r="A14449" i="1"/>
  <c r="A14445" i="1"/>
  <c r="A14448" i="1"/>
  <c r="A14444" i="1"/>
  <c r="L14623" i="1"/>
  <c r="L14612" i="1"/>
  <c r="L14617" i="1"/>
  <c r="C14589" i="1"/>
  <c r="A14516" i="1"/>
  <c r="A14515" i="1"/>
  <c r="L14621" i="1"/>
  <c r="L14627" i="1"/>
  <c r="L14610" i="1"/>
  <c r="L14615" i="1"/>
  <c r="C14575" i="1"/>
  <c r="L14614" i="1"/>
  <c r="L14609" i="1"/>
  <c r="L14625" i="1"/>
  <c r="L14619" i="1"/>
  <c r="C14590" i="1"/>
  <c r="C14586" i="1"/>
  <c r="A14510" i="1"/>
  <c r="A14508" i="1"/>
  <c r="A14517" i="1"/>
  <c r="A14414" i="1"/>
  <c r="A14410" i="1"/>
  <c r="A14413" i="1"/>
  <c r="A14409" i="1"/>
  <c r="A14412" i="1"/>
  <c r="A14408" i="1"/>
  <c r="A14411" i="1"/>
  <c r="A14433" i="1"/>
  <c r="A14429" i="1"/>
  <c r="A14432" i="1"/>
  <c r="A14435" i="1"/>
  <c r="A14431" i="1"/>
  <c r="A14434" i="1"/>
  <c r="A14430" i="1"/>
  <c r="A14442" i="1"/>
  <c r="A14438" i="1"/>
  <c r="A14441" i="1"/>
  <c r="A14437" i="1"/>
  <c r="A14440" i="1"/>
  <c r="A14436" i="1"/>
  <c r="A14439" i="1"/>
  <c r="A14428" i="1"/>
  <c r="A14424" i="1"/>
  <c r="A14427" i="1"/>
  <c r="A14423" i="1"/>
  <c r="A14426" i="1"/>
  <c r="A14422" i="1"/>
  <c r="A14425" i="1"/>
  <c r="A14388" i="1"/>
  <c r="A14506" i="1"/>
  <c r="A14499" i="1"/>
  <c r="A14488" i="1"/>
  <c r="A14476" i="1"/>
  <c r="A14459" i="1"/>
  <c r="A14454" i="1"/>
  <c r="A14493" i="1"/>
  <c r="A14483" i="1"/>
  <c r="A14469" i="1"/>
  <c r="A14453" i="1"/>
  <c r="A14505" i="1"/>
  <c r="A14475" i="1"/>
  <c r="A14400" i="1"/>
  <c r="A14498" i="1"/>
  <c r="A14487" i="1"/>
  <c r="A14482" i="1"/>
  <c r="A14468" i="1"/>
  <c r="A14452" i="1"/>
  <c r="A14399" i="1"/>
  <c r="A14504" i="1"/>
  <c r="A14497" i="1"/>
  <c r="A14492" i="1"/>
  <c r="A14481" i="1"/>
  <c r="A14451" i="1"/>
  <c r="A14398" i="1"/>
  <c r="A14503" i="1"/>
  <c r="A14486" i="1"/>
  <c r="A14474" i="1"/>
  <c r="A14467" i="1"/>
  <c r="A14462" i="1"/>
  <c r="A14491" i="1"/>
  <c r="A14397" i="1"/>
  <c r="A14473" i="1"/>
  <c r="A14386" i="1"/>
  <c r="A14502" i="1"/>
  <c r="A14480" i="1"/>
  <c r="A14450" i="1"/>
  <c r="A14396" i="1"/>
  <c r="A14490" i="1"/>
  <c r="A14485" i="1"/>
  <c r="A14472" i="1"/>
  <c r="A14456" i="1"/>
  <c r="A14501" i="1"/>
  <c r="A14479" i="1"/>
  <c r="A14471" i="1"/>
  <c r="A14395" i="1"/>
  <c r="A14478" i="1"/>
  <c r="A14461" i="1"/>
  <c r="A14384" i="1"/>
  <c r="A14393" i="1"/>
  <c r="A14455" i="1"/>
  <c r="A14489" i="1"/>
  <c r="A14477" i="1"/>
  <c r="A14500" i="1"/>
  <c r="A14460" i="1"/>
  <c r="A14484" i="1"/>
  <c r="A14470" i="1"/>
  <c r="A14494" i="1"/>
  <c r="A14394" i="1"/>
  <c r="L14629" i="1" l="1"/>
  <c r="A14618" i="1"/>
  <c r="A14608" i="1"/>
  <c r="A14594" i="1"/>
  <c r="A14578" i="1"/>
  <c r="A14630" i="1"/>
  <c r="A14600" i="1"/>
  <c r="A14525" i="1"/>
  <c r="A14623" i="1"/>
  <c r="A14612" i="1"/>
  <c r="A14607" i="1"/>
  <c r="A14593" i="1"/>
  <c r="A14577" i="1"/>
  <c r="A14524" i="1"/>
  <c r="A14629" i="1"/>
  <c r="A14622" i="1"/>
  <c r="A14617" i="1"/>
  <c r="A14606" i="1"/>
  <c r="A14576" i="1"/>
  <c r="A14523" i="1"/>
  <c r="A14628" i="1"/>
  <c r="A14611" i="1"/>
  <c r="A14599" i="1"/>
  <c r="A14592" i="1"/>
  <c r="A14587" i="1"/>
  <c r="A14616" i="1"/>
  <c r="A14522" i="1"/>
  <c r="A14598" i="1"/>
  <c r="A14511" i="1"/>
  <c r="A14627" i="1"/>
  <c r="A14605" i="1"/>
  <c r="A14575" i="1"/>
  <c r="A14521" i="1"/>
  <c r="A14615" i="1"/>
  <c r="A14610" i="1"/>
  <c r="A14597" i="1"/>
  <c r="A14581" i="1"/>
  <c r="A14626" i="1"/>
  <c r="A14604" i="1"/>
  <c r="A14596" i="1"/>
  <c r="A14520" i="1"/>
  <c r="A14603" i="1"/>
  <c r="A14586" i="1"/>
  <c r="A14509" i="1"/>
  <c r="A14625" i="1"/>
  <c r="A14614" i="1"/>
  <c r="A14609" i="1"/>
  <c r="A14602" i="1"/>
  <c r="A14595" i="1"/>
  <c r="A14580" i="1"/>
  <c r="A14519" i="1"/>
  <c r="A14601" i="1"/>
  <c r="A14613" i="1"/>
  <c r="A14624" i="1"/>
  <c r="A14585" i="1"/>
  <c r="A14584" i="1"/>
  <c r="A14619" i="1"/>
  <c r="A14631" i="1"/>
  <c r="A14518" i="1"/>
  <c r="A14579" i="1"/>
  <c r="A14540" i="1"/>
  <c r="A14543" i="1"/>
  <c r="A14546" i="1"/>
  <c r="A14542" i="1"/>
  <c r="A14545" i="1"/>
  <c r="A14541" i="1"/>
  <c r="A14544" i="1"/>
  <c r="A14554" i="1"/>
  <c r="A14557" i="1"/>
  <c r="A14560" i="1"/>
  <c r="A14556" i="1"/>
  <c r="A14559" i="1"/>
  <c r="A14555" i="1"/>
  <c r="A14558" i="1"/>
  <c r="A14568" i="1"/>
  <c r="A14571" i="1"/>
  <c r="A14574" i="1"/>
  <c r="A14570" i="1"/>
  <c r="A14573" i="1"/>
  <c r="A14569" i="1"/>
  <c r="A14572" i="1"/>
  <c r="A14526" i="1"/>
  <c r="A14529" i="1"/>
  <c r="A14532" i="1"/>
  <c r="A14528" i="1"/>
  <c r="A14531" i="1"/>
  <c r="A14527" i="1"/>
  <c r="A14530" i="1"/>
  <c r="B14885" i="1"/>
  <c r="A14514" i="1"/>
  <c r="A14387" i="1"/>
  <c r="A14507" i="1"/>
  <c r="A14539" i="1"/>
  <c r="A14535" i="1"/>
  <c r="A14538" i="1"/>
  <c r="A14534" i="1"/>
  <c r="A14537" i="1"/>
  <c r="A14533" i="1"/>
  <c r="A14536" i="1"/>
  <c r="L14742" i="1"/>
  <c r="C14714" i="1"/>
  <c r="A14641" i="1"/>
  <c r="A14640" i="1"/>
  <c r="L14746" i="1"/>
  <c r="L14752" i="1"/>
  <c r="L14735" i="1"/>
  <c r="L14740" i="1"/>
  <c r="C14700" i="1"/>
  <c r="L14739" i="1"/>
  <c r="L14734" i="1"/>
  <c r="L14750" i="1"/>
  <c r="L14744" i="1"/>
  <c r="C14715" i="1"/>
  <c r="C14711" i="1"/>
  <c r="A14635" i="1"/>
  <c r="A14633" i="1"/>
  <c r="A14642" i="1"/>
  <c r="L14737" i="1"/>
  <c r="L14748" i="1"/>
  <c r="A14513" i="1"/>
  <c r="A14553" i="1"/>
  <c r="A14549" i="1"/>
  <c r="A14552" i="1"/>
  <c r="A14548" i="1"/>
  <c r="A14551" i="1"/>
  <c r="A14547" i="1"/>
  <c r="A14550" i="1"/>
  <c r="A14567" i="1"/>
  <c r="A14563" i="1"/>
  <c r="A14566" i="1"/>
  <c r="A14562" i="1"/>
  <c r="A14565" i="1"/>
  <c r="A14561" i="1"/>
  <c r="A14564" i="1"/>
  <c r="L14754" i="1" l="1"/>
  <c r="A14696" i="1"/>
  <c r="A14699" i="1"/>
  <c r="A14695" i="1"/>
  <c r="A14698" i="1"/>
  <c r="A14694" i="1"/>
  <c r="A14697" i="1"/>
  <c r="A14693" i="1"/>
  <c r="B15010" i="1"/>
  <c r="A14512" i="1"/>
  <c r="A14632" i="1"/>
  <c r="A14664" i="1"/>
  <c r="A14660" i="1"/>
  <c r="A14663" i="1"/>
  <c r="A14659" i="1"/>
  <c r="A14662" i="1"/>
  <c r="A14658" i="1"/>
  <c r="A14661" i="1"/>
  <c r="A14682" i="1"/>
  <c r="A14685" i="1"/>
  <c r="A14681" i="1"/>
  <c r="A14684" i="1"/>
  <c r="A14680" i="1"/>
  <c r="A14679" i="1"/>
  <c r="A14683" i="1"/>
  <c r="A14678" i="1"/>
  <c r="A14674" i="1"/>
  <c r="A14677" i="1"/>
  <c r="A14673" i="1"/>
  <c r="A14676" i="1"/>
  <c r="A14672" i="1"/>
  <c r="A14675" i="1"/>
  <c r="A14692" i="1"/>
  <c r="A14688" i="1"/>
  <c r="A14691" i="1"/>
  <c r="A14687" i="1"/>
  <c r="A14690" i="1"/>
  <c r="A14686" i="1"/>
  <c r="A14689" i="1"/>
  <c r="A14639" i="1"/>
  <c r="A14638" i="1"/>
  <c r="A14755" i="1"/>
  <c r="A14725" i="1"/>
  <c r="A14650" i="1"/>
  <c r="A14748" i="1"/>
  <c r="A14737" i="1"/>
  <c r="A14732" i="1"/>
  <c r="A14718" i="1"/>
  <c r="A14702" i="1"/>
  <c r="A14649" i="1"/>
  <c r="A14754" i="1"/>
  <c r="A14747" i="1"/>
  <c r="A14742" i="1"/>
  <c r="A14731" i="1"/>
  <c r="A14701" i="1"/>
  <c r="A14648" i="1"/>
  <c r="A14753" i="1"/>
  <c r="A14736" i="1"/>
  <c r="A14724" i="1"/>
  <c r="A14717" i="1"/>
  <c r="A14712" i="1"/>
  <c r="A14741" i="1"/>
  <c r="A14647" i="1"/>
  <c r="A14723" i="1"/>
  <c r="A14636" i="1"/>
  <c r="A14752" i="1"/>
  <c r="A14730" i="1"/>
  <c r="A14700" i="1"/>
  <c r="A14646" i="1"/>
  <c r="A14740" i="1"/>
  <c r="A14735" i="1"/>
  <c r="A14722" i="1"/>
  <c r="A14706" i="1"/>
  <c r="A14751" i="1"/>
  <c r="A14729" i="1"/>
  <c r="A14721" i="1"/>
  <c r="A14645" i="1"/>
  <c r="A14728" i="1"/>
  <c r="A14711" i="1"/>
  <c r="A14634" i="1"/>
  <c r="A14750" i="1"/>
  <c r="A14739" i="1"/>
  <c r="A14734" i="1"/>
  <c r="A14727" i="1"/>
  <c r="A14720" i="1"/>
  <c r="A14705" i="1"/>
  <c r="A14644" i="1"/>
  <c r="A14744" i="1"/>
  <c r="A14710" i="1"/>
  <c r="A14643" i="1"/>
  <c r="A14756" i="1"/>
  <c r="A14703" i="1"/>
  <c r="A14726" i="1"/>
  <c r="A14738" i="1"/>
  <c r="A14709" i="1"/>
  <c r="A14749" i="1"/>
  <c r="A14719" i="1"/>
  <c r="A14733" i="1"/>
  <c r="A14704" i="1"/>
  <c r="A14743" i="1"/>
  <c r="L14875" i="1"/>
  <c r="L14869" i="1"/>
  <c r="L14873" i="1"/>
  <c r="L14871" i="1"/>
  <c r="A14765" i="1"/>
  <c r="L14862" i="1"/>
  <c r="C14825" i="1"/>
  <c r="L14867" i="1"/>
  <c r="L14860" i="1"/>
  <c r="C14840" i="1"/>
  <c r="C14836" i="1"/>
  <c r="A14760" i="1"/>
  <c r="L14877" i="1"/>
  <c r="L14859" i="1"/>
  <c r="L14865" i="1"/>
  <c r="A14758" i="1"/>
  <c r="A14767" i="1"/>
  <c r="A14766" i="1"/>
  <c r="L14864" i="1"/>
  <c r="C14839" i="1"/>
  <c r="A14668" i="1"/>
  <c r="A14671" i="1"/>
  <c r="A14667" i="1"/>
  <c r="A14670" i="1"/>
  <c r="A14666" i="1"/>
  <c r="A14669" i="1"/>
  <c r="A14665" i="1"/>
  <c r="A14654" i="1"/>
  <c r="A14657" i="1"/>
  <c r="A14653" i="1"/>
  <c r="A14656" i="1"/>
  <c r="A14652" i="1"/>
  <c r="A14655" i="1"/>
  <c r="A14651" i="1"/>
  <c r="L14879" i="1" l="1"/>
  <c r="A14802" i="1"/>
  <c r="A14798" i="1"/>
  <c r="A14801" i="1"/>
  <c r="A14797" i="1"/>
  <c r="A14800" i="1"/>
  <c r="A14799" i="1"/>
  <c r="A14803" i="1"/>
  <c r="L14989" i="1"/>
  <c r="L14984" i="1"/>
  <c r="L15000" i="1"/>
  <c r="L14994" i="1"/>
  <c r="C14965" i="1"/>
  <c r="C14961" i="1"/>
  <c r="A14885" i="1"/>
  <c r="A14883" i="1"/>
  <c r="A14892" i="1"/>
  <c r="L14998" i="1"/>
  <c r="L14987" i="1"/>
  <c r="L14992" i="1"/>
  <c r="C14964" i="1"/>
  <c r="A14891" i="1"/>
  <c r="A14890" i="1"/>
  <c r="L14996" i="1"/>
  <c r="L14985" i="1"/>
  <c r="L15004" i="1" s="1"/>
  <c r="L14990" i="1"/>
  <c r="L15002" i="1"/>
  <c r="C14950" i="1"/>
  <c r="A14816" i="1"/>
  <c r="A14812" i="1"/>
  <c r="A14815" i="1"/>
  <c r="A14811" i="1"/>
  <c r="A14814" i="1"/>
  <c r="A14817" i="1"/>
  <c r="A14813" i="1"/>
  <c r="A14877" i="1"/>
  <c r="A14876" i="1"/>
  <c r="A14875" i="1"/>
  <c r="A14869" i="1"/>
  <c r="A14881" i="1"/>
  <c r="A14874" i="1"/>
  <c r="A14863" i="1"/>
  <c r="A14851" i="1"/>
  <c r="A14868" i="1"/>
  <c r="A14873" i="1"/>
  <c r="A14862" i="1"/>
  <c r="A14879" i="1"/>
  <c r="A14872" i="1"/>
  <c r="A14867" i="1"/>
  <c r="A14856" i="1"/>
  <c r="A14858" i="1"/>
  <c r="A14864" i="1"/>
  <c r="A14843" i="1"/>
  <c r="A14827" i="1"/>
  <c r="A14774" i="1"/>
  <c r="A14826" i="1"/>
  <c r="A14773" i="1"/>
  <c r="A14857" i="1"/>
  <c r="A14849" i="1"/>
  <c r="A14842" i="1"/>
  <c r="A14837" i="1"/>
  <c r="A14772" i="1"/>
  <c r="A14861" i="1"/>
  <c r="A14848" i="1"/>
  <c r="A14761" i="1"/>
  <c r="A14825" i="1"/>
  <c r="A14771" i="1"/>
  <c r="A14880" i="1"/>
  <c r="A14855" i="1"/>
  <c r="A14847" i="1"/>
  <c r="A14831" i="1"/>
  <c r="A14846" i="1"/>
  <c r="A14878" i="1"/>
  <c r="A14860" i="1"/>
  <c r="A14854" i="1"/>
  <c r="A14770" i="1"/>
  <c r="A14866" i="1"/>
  <c r="A14836" i="1"/>
  <c r="A14759" i="1"/>
  <c r="A14853" i="1"/>
  <c r="A14845" i="1"/>
  <c r="A14830" i="1"/>
  <c r="A14769" i="1"/>
  <c r="A14852" i="1"/>
  <c r="A14835" i="1"/>
  <c r="A14768" i="1"/>
  <c r="A14865" i="1"/>
  <c r="A14859" i="1"/>
  <c r="A14834" i="1"/>
  <c r="A14829" i="1"/>
  <c r="A14775" i="1"/>
  <c r="A14844" i="1"/>
  <c r="A14828" i="1"/>
  <c r="A14850" i="1"/>
  <c r="A14779" i="1"/>
  <c r="A14782" i="1"/>
  <c r="A14778" i="1"/>
  <c r="A14781" i="1"/>
  <c r="A14777" i="1"/>
  <c r="A14780" i="1"/>
  <c r="A14776" i="1"/>
  <c r="A14788" i="1"/>
  <c r="A14784" i="1"/>
  <c r="A14787" i="1"/>
  <c r="A14783" i="1"/>
  <c r="A14786" i="1"/>
  <c r="A14789" i="1"/>
  <c r="A14785" i="1"/>
  <c r="A14793" i="1"/>
  <c r="A14796" i="1"/>
  <c r="A14792" i="1"/>
  <c r="A14795" i="1"/>
  <c r="A14791" i="1"/>
  <c r="A14794" i="1"/>
  <c r="A14790" i="1"/>
  <c r="A14637" i="1"/>
  <c r="A14757" i="1"/>
  <c r="A14821" i="1"/>
  <c r="A14824" i="1"/>
  <c r="A14820" i="1"/>
  <c r="A14823" i="1"/>
  <c r="A14819" i="1"/>
  <c r="A14822" i="1"/>
  <c r="A14818" i="1"/>
  <c r="A14764" i="1"/>
  <c r="A14807" i="1"/>
  <c r="A14810" i="1"/>
  <c r="A14806" i="1"/>
  <c r="A14809" i="1"/>
  <c r="A14805" i="1"/>
  <c r="A14808" i="1"/>
  <c r="A14804" i="1"/>
  <c r="A14763" i="1"/>
  <c r="B15135" i="1"/>
  <c r="A14889" i="1" l="1"/>
  <c r="A14908" i="1"/>
  <c r="A14911" i="1"/>
  <c r="A14914" i="1"/>
  <c r="A14910" i="1"/>
  <c r="A14913" i="1"/>
  <c r="A14909" i="1"/>
  <c r="A14912" i="1"/>
  <c r="A14888" i="1"/>
  <c r="A14882" i="1"/>
  <c r="A14762" i="1"/>
  <c r="B15260" i="1"/>
  <c r="L15114" i="1"/>
  <c r="L15109" i="1"/>
  <c r="L15125" i="1"/>
  <c r="L15119" i="1"/>
  <c r="C15090" i="1"/>
  <c r="C15086" i="1"/>
  <c r="A15010" i="1"/>
  <c r="A15008" i="1"/>
  <c r="A15017" i="1"/>
  <c r="L15123" i="1"/>
  <c r="L15112" i="1"/>
  <c r="L15117" i="1"/>
  <c r="C15089" i="1"/>
  <c r="A15016" i="1"/>
  <c r="A15015" i="1"/>
  <c r="L15121" i="1"/>
  <c r="L15127" i="1"/>
  <c r="L15110" i="1"/>
  <c r="L15115" i="1"/>
  <c r="C15075" i="1"/>
  <c r="A15002" i="1"/>
  <c r="A14980" i="1"/>
  <c r="A14950" i="1"/>
  <c r="A14896" i="1"/>
  <c r="A14990" i="1"/>
  <c r="A14985" i="1"/>
  <c r="A14972" i="1"/>
  <c r="A14956" i="1"/>
  <c r="A15001" i="1"/>
  <c r="A14979" i="1"/>
  <c r="A14971" i="1"/>
  <c r="A14895" i="1"/>
  <c r="A14978" i="1"/>
  <c r="A14961" i="1"/>
  <c r="A14884" i="1"/>
  <c r="A15000" i="1"/>
  <c r="A14989" i="1"/>
  <c r="A14984" i="1"/>
  <c r="A14977" i="1"/>
  <c r="A14970" i="1"/>
  <c r="A14955" i="1"/>
  <c r="A14894" i="1"/>
  <c r="A14994" i="1"/>
  <c r="A14960" i="1"/>
  <c r="A14893" i="1"/>
  <c r="A15006" i="1"/>
  <c r="A14999" i="1"/>
  <c r="A14988" i="1"/>
  <c r="A14976" i="1"/>
  <c r="A14959" i="1"/>
  <c r="A14954" i="1"/>
  <c r="A14993" i="1"/>
  <c r="A14983" i="1"/>
  <c r="A14969" i="1"/>
  <c r="A14953" i="1"/>
  <c r="A15005" i="1"/>
  <c r="A14975" i="1"/>
  <c r="A14900" i="1"/>
  <c r="A14998" i="1"/>
  <c r="A14987" i="1"/>
  <c r="A14982" i="1"/>
  <c r="A14968" i="1"/>
  <c r="A14952" i="1"/>
  <c r="A14899" i="1"/>
  <c r="A15004" i="1"/>
  <c r="A14997" i="1"/>
  <c r="A14992" i="1"/>
  <c r="A14981" i="1"/>
  <c r="A14951" i="1"/>
  <c r="A14898" i="1"/>
  <c r="A15003" i="1"/>
  <c r="A14986" i="1"/>
  <c r="A14974" i="1"/>
  <c r="A14967" i="1"/>
  <c r="A14962" i="1"/>
  <c r="A14973" i="1"/>
  <c r="A14886" i="1"/>
  <c r="A14991" i="1"/>
  <c r="A14897" i="1"/>
  <c r="A14922" i="1"/>
  <c r="A14925" i="1"/>
  <c r="A14928" i="1"/>
  <c r="A14924" i="1"/>
  <c r="A14927" i="1"/>
  <c r="A14923" i="1"/>
  <c r="A14926" i="1"/>
  <c r="A14936" i="1"/>
  <c r="A14939" i="1"/>
  <c r="A14942" i="1"/>
  <c r="A14938" i="1"/>
  <c r="A14941" i="1"/>
  <c r="A14937" i="1"/>
  <c r="A14940" i="1"/>
  <c r="A14907" i="1"/>
  <c r="A14903" i="1"/>
  <c r="A14906" i="1"/>
  <c r="A14902" i="1"/>
  <c r="A14905" i="1"/>
  <c r="A14901" i="1"/>
  <c r="A14904" i="1"/>
  <c r="A14921" i="1"/>
  <c r="A14917" i="1"/>
  <c r="A14920" i="1"/>
  <c r="A14916" i="1"/>
  <c r="A14919" i="1"/>
  <c r="A14915" i="1"/>
  <c r="A14918" i="1"/>
  <c r="A14935" i="1"/>
  <c r="A14931" i="1"/>
  <c r="A14934" i="1"/>
  <c r="A14930" i="1"/>
  <c r="A14933" i="1"/>
  <c r="A14929" i="1"/>
  <c r="A14932" i="1"/>
  <c r="A14949" i="1"/>
  <c r="A14945" i="1"/>
  <c r="A14948" i="1"/>
  <c r="A14944" i="1"/>
  <c r="A14947" i="1"/>
  <c r="A14943" i="1"/>
  <c r="A14946" i="1"/>
  <c r="L15129" i="1" l="1"/>
  <c r="A15032" i="1"/>
  <c r="A15028" i="1"/>
  <c r="A15031" i="1"/>
  <c r="A15027" i="1"/>
  <c r="A15030" i="1"/>
  <c r="A15026" i="1"/>
  <c r="A15029" i="1"/>
  <c r="A15046" i="1"/>
  <c r="A15042" i="1"/>
  <c r="A15045" i="1"/>
  <c r="A15041" i="1"/>
  <c r="A15044" i="1"/>
  <c r="A15040" i="1"/>
  <c r="A15043" i="1"/>
  <c r="A15064" i="1"/>
  <c r="A15067" i="1"/>
  <c r="A15063" i="1"/>
  <c r="A15066" i="1"/>
  <c r="A15062" i="1"/>
  <c r="A15065" i="1"/>
  <c r="A15061" i="1"/>
  <c r="A15074" i="1"/>
  <c r="A15070" i="1"/>
  <c r="A15073" i="1"/>
  <c r="A15069" i="1"/>
  <c r="A15072" i="1"/>
  <c r="A15068" i="1"/>
  <c r="A15071" i="1"/>
  <c r="B15385" i="1"/>
  <c r="L15239" i="1"/>
  <c r="L15234" i="1"/>
  <c r="L15250" i="1"/>
  <c r="L15244" i="1"/>
  <c r="C15215" i="1"/>
  <c r="C15211" i="1"/>
  <c r="A15135" i="1"/>
  <c r="A15133" i="1"/>
  <c r="A15142" i="1"/>
  <c r="L15248" i="1"/>
  <c r="L15237" i="1"/>
  <c r="L15242" i="1"/>
  <c r="C15214" i="1"/>
  <c r="A15141" i="1"/>
  <c r="A15140" i="1"/>
  <c r="L15246" i="1"/>
  <c r="L15252" i="1"/>
  <c r="L15235" i="1"/>
  <c r="L15240" i="1"/>
  <c r="C15200" i="1"/>
  <c r="A15007" i="1"/>
  <c r="A14887" i="1"/>
  <c r="A15013" i="1"/>
  <c r="A15050" i="1"/>
  <c r="A15053" i="1"/>
  <c r="A15049" i="1"/>
  <c r="A15052" i="1"/>
  <c r="A15048" i="1"/>
  <c r="A15047" i="1"/>
  <c r="A15051" i="1"/>
  <c r="A15036" i="1"/>
  <c r="A15039" i="1"/>
  <c r="A15035" i="1"/>
  <c r="A15038" i="1"/>
  <c r="A15034" i="1"/>
  <c r="A15033" i="1"/>
  <c r="A15037" i="1"/>
  <c r="A15060" i="1"/>
  <c r="A15056" i="1"/>
  <c r="A15059" i="1"/>
  <c r="A15055" i="1"/>
  <c r="A15058" i="1"/>
  <c r="A15054" i="1"/>
  <c r="A15057" i="1"/>
  <c r="A15115" i="1"/>
  <c r="A15110" i="1"/>
  <c r="A15097" i="1"/>
  <c r="A15081" i="1"/>
  <c r="A15126" i="1"/>
  <c r="A15104" i="1"/>
  <c r="A15096" i="1"/>
  <c r="A15020" i="1"/>
  <c r="A15103" i="1"/>
  <c r="A15086" i="1"/>
  <c r="A15009" i="1"/>
  <c r="A15125" i="1"/>
  <c r="A15114" i="1"/>
  <c r="A15109" i="1"/>
  <c r="A15102" i="1"/>
  <c r="A15095" i="1"/>
  <c r="A15080" i="1"/>
  <c r="A15019" i="1"/>
  <c r="A15119" i="1"/>
  <c r="A15085" i="1"/>
  <c r="A15018" i="1"/>
  <c r="A15131" i="1"/>
  <c r="A15124" i="1"/>
  <c r="A15113" i="1"/>
  <c r="A15101" i="1"/>
  <c r="A15084" i="1"/>
  <c r="A15079" i="1"/>
  <c r="A15118" i="1"/>
  <c r="A15108" i="1"/>
  <c r="A15094" i="1"/>
  <c r="A15078" i="1"/>
  <c r="A15130" i="1"/>
  <c r="A15100" i="1"/>
  <c r="A15025" i="1"/>
  <c r="A15123" i="1"/>
  <c r="A15112" i="1"/>
  <c r="A15107" i="1"/>
  <c r="A15093" i="1"/>
  <c r="A15077" i="1"/>
  <c r="A15024" i="1"/>
  <c r="A15129" i="1"/>
  <c r="A15122" i="1"/>
  <c r="A15117" i="1"/>
  <c r="A15106" i="1"/>
  <c r="A15076" i="1"/>
  <c r="A15023" i="1"/>
  <c r="A15128" i="1"/>
  <c r="A15111" i="1"/>
  <c r="A15099" i="1"/>
  <c r="A15092" i="1"/>
  <c r="A15087" i="1"/>
  <c r="A15116" i="1"/>
  <c r="A15022" i="1"/>
  <c r="A15021" i="1"/>
  <c r="A15105" i="1"/>
  <c r="A15075" i="1"/>
  <c r="A15127" i="1"/>
  <c r="A15098" i="1"/>
  <c r="A15011" i="1"/>
  <c r="A15014" i="1"/>
  <c r="L15254" i="1" l="1"/>
  <c r="A15170" i="1"/>
  <c r="A15166" i="1"/>
  <c r="A15169" i="1"/>
  <c r="A15165" i="1"/>
  <c r="A15168" i="1"/>
  <c r="A15167" i="1"/>
  <c r="A15171" i="1"/>
  <c r="B15510" i="1"/>
  <c r="L15375" i="1"/>
  <c r="L15369" i="1"/>
  <c r="C15340" i="1"/>
  <c r="C15336" i="1"/>
  <c r="A15260" i="1"/>
  <c r="A15258" i="1"/>
  <c r="A15267" i="1"/>
  <c r="L15373" i="1"/>
  <c r="L15362" i="1"/>
  <c r="L15367" i="1"/>
  <c r="C15339" i="1"/>
  <c r="A15266" i="1"/>
  <c r="A15265" i="1"/>
  <c r="L15371" i="1"/>
  <c r="L15377" i="1"/>
  <c r="L15360" i="1"/>
  <c r="L15365" i="1"/>
  <c r="C15325" i="1"/>
  <c r="L15359" i="1"/>
  <c r="L15379" i="1" s="1"/>
  <c r="L15364" i="1"/>
  <c r="A15175" i="1"/>
  <c r="A15178" i="1"/>
  <c r="A15174" i="1"/>
  <c r="A15177" i="1"/>
  <c r="A15173" i="1"/>
  <c r="A15176" i="1"/>
  <c r="A15172" i="1"/>
  <c r="A15189" i="1"/>
  <c r="A15192" i="1"/>
  <c r="A15188" i="1"/>
  <c r="A15191" i="1"/>
  <c r="A15187" i="1"/>
  <c r="A15190" i="1"/>
  <c r="A15186" i="1"/>
  <c r="A15138" i="1"/>
  <c r="A15184" i="1"/>
  <c r="A15180" i="1"/>
  <c r="A15183" i="1"/>
  <c r="A15179" i="1"/>
  <c r="A15182" i="1"/>
  <c r="A15185" i="1"/>
  <c r="A15181" i="1"/>
  <c r="A15139" i="1"/>
  <c r="A15251" i="1"/>
  <c r="A15229" i="1"/>
  <c r="A15221" i="1"/>
  <c r="A15145" i="1"/>
  <c r="A15228" i="1"/>
  <c r="A15211" i="1"/>
  <c r="A15134" i="1"/>
  <c r="A15250" i="1"/>
  <c r="A15239" i="1"/>
  <c r="A15234" i="1"/>
  <c r="A15227" i="1"/>
  <c r="A15220" i="1"/>
  <c r="A15205" i="1"/>
  <c r="A15144" i="1"/>
  <c r="A15244" i="1"/>
  <c r="A15210" i="1"/>
  <c r="A15143" i="1"/>
  <c r="A15256" i="1"/>
  <c r="A15249" i="1"/>
  <c r="A15238" i="1"/>
  <c r="A15226" i="1"/>
  <c r="A15209" i="1"/>
  <c r="A15204" i="1"/>
  <c r="A15243" i="1"/>
  <c r="A15233" i="1"/>
  <c r="A15219" i="1"/>
  <c r="A15203" i="1"/>
  <c r="A15255" i="1"/>
  <c r="A15225" i="1"/>
  <c r="A15150" i="1"/>
  <c r="A15248" i="1"/>
  <c r="A15237" i="1"/>
  <c r="A15232" i="1"/>
  <c r="A15218" i="1"/>
  <c r="A15202" i="1"/>
  <c r="A15149" i="1"/>
  <c r="A15254" i="1"/>
  <c r="A15247" i="1"/>
  <c r="A15242" i="1"/>
  <c r="A15231" i="1"/>
  <c r="A15201" i="1"/>
  <c r="A15148" i="1"/>
  <c r="A15253" i="1"/>
  <c r="A15236" i="1"/>
  <c r="A15224" i="1"/>
  <c r="A15217" i="1"/>
  <c r="A15212" i="1"/>
  <c r="A15241" i="1"/>
  <c r="A15147" i="1"/>
  <c r="A15223" i="1"/>
  <c r="A15136" i="1"/>
  <c r="A15230" i="1"/>
  <c r="A15240" i="1"/>
  <c r="A15200" i="1"/>
  <c r="A15252" i="1"/>
  <c r="A15222" i="1"/>
  <c r="A15235" i="1"/>
  <c r="A15146" i="1"/>
  <c r="A15206" i="1"/>
  <c r="A15161" i="1"/>
  <c r="A15164" i="1"/>
  <c r="A15160" i="1"/>
  <c r="A15163" i="1"/>
  <c r="A15159" i="1"/>
  <c r="A15162" i="1"/>
  <c r="A15158" i="1"/>
  <c r="A15132" i="1"/>
  <c r="A15012" i="1"/>
  <c r="A15198" i="1"/>
  <c r="A15194" i="1"/>
  <c r="A15197" i="1"/>
  <c r="A15193" i="1"/>
  <c r="A15196" i="1"/>
  <c r="A15199" i="1"/>
  <c r="A15195" i="1"/>
  <c r="A15156" i="1"/>
  <c r="A15152" i="1"/>
  <c r="A15155" i="1"/>
  <c r="A15151" i="1"/>
  <c r="A15154" i="1"/>
  <c r="A15157" i="1"/>
  <c r="A15153" i="1"/>
  <c r="A15295" i="1" l="1"/>
  <c r="A15291" i="1"/>
  <c r="A15294" i="1"/>
  <c r="A15290" i="1"/>
  <c r="A15293" i="1"/>
  <c r="A15296" i="1"/>
  <c r="A15292" i="1"/>
  <c r="A15383" i="1"/>
  <c r="A15392" i="1"/>
  <c r="L15498" i="1"/>
  <c r="L15487" i="1"/>
  <c r="L15492" i="1"/>
  <c r="C15464" i="1"/>
  <c r="A15391" i="1"/>
  <c r="A15390" i="1"/>
  <c r="L15496" i="1"/>
  <c r="L15502" i="1"/>
  <c r="L15485" i="1"/>
  <c r="L15490" i="1"/>
  <c r="C15450" i="1"/>
  <c r="L15494" i="1"/>
  <c r="C15465" i="1"/>
  <c r="L15489" i="1"/>
  <c r="A15385" i="1"/>
  <c r="L15500" i="1"/>
  <c r="C15461" i="1"/>
  <c r="L15484" i="1"/>
  <c r="A15323" i="1"/>
  <c r="A15319" i="1"/>
  <c r="A15322" i="1"/>
  <c r="A15318" i="1"/>
  <c r="A15321" i="1"/>
  <c r="A15320" i="1"/>
  <c r="A15324" i="1"/>
  <c r="A15286" i="1"/>
  <c r="A15289" i="1"/>
  <c r="A15285" i="1"/>
  <c r="A15288" i="1"/>
  <c r="A15284" i="1"/>
  <c r="A15287" i="1"/>
  <c r="A15283" i="1"/>
  <c r="A15264" i="1"/>
  <c r="A15263" i="1"/>
  <c r="A15300" i="1"/>
  <c r="A15303" i="1"/>
  <c r="A15299" i="1"/>
  <c r="A15302" i="1"/>
  <c r="A15298" i="1"/>
  <c r="A15301" i="1"/>
  <c r="A15297" i="1"/>
  <c r="A15314" i="1"/>
  <c r="A15317" i="1"/>
  <c r="A15313" i="1"/>
  <c r="A15316" i="1"/>
  <c r="A15312" i="1"/>
  <c r="A15315" i="1"/>
  <c r="A15311" i="1"/>
  <c r="A15281" i="1"/>
  <c r="A15277" i="1"/>
  <c r="A15280" i="1"/>
  <c r="A15276" i="1"/>
  <c r="A15279" i="1"/>
  <c r="A15278" i="1"/>
  <c r="A15282" i="1"/>
  <c r="A15270" i="1"/>
  <c r="A15353" i="1"/>
  <c r="A15336" i="1"/>
  <c r="A15259" i="1"/>
  <c r="A15375" i="1"/>
  <c r="A15364" i="1"/>
  <c r="A15359" i="1"/>
  <c r="A15352" i="1"/>
  <c r="A15345" i="1"/>
  <c r="A15330" i="1"/>
  <c r="A15269" i="1"/>
  <c r="A15369" i="1"/>
  <c r="A15335" i="1"/>
  <c r="A15268" i="1"/>
  <c r="A15381" i="1"/>
  <c r="A15374" i="1"/>
  <c r="A15363" i="1"/>
  <c r="A15351" i="1"/>
  <c r="A15334" i="1"/>
  <c r="A15329" i="1"/>
  <c r="A15368" i="1"/>
  <c r="A15358" i="1"/>
  <c r="A15344" i="1"/>
  <c r="A15328" i="1"/>
  <c r="A15380" i="1"/>
  <c r="A15350" i="1"/>
  <c r="A15275" i="1"/>
  <c r="A15373" i="1"/>
  <c r="A15362" i="1"/>
  <c r="A15357" i="1"/>
  <c r="A15343" i="1"/>
  <c r="A15327" i="1"/>
  <c r="A15274" i="1"/>
  <c r="A15379" i="1"/>
  <c r="A15372" i="1"/>
  <c r="A15367" i="1"/>
  <c r="A15356" i="1"/>
  <c r="A15326" i="1"/>
  <c r="A15273" i="1"/>
  <c r="A15378" i="1"/>
  <c r="A15361" i="1"/>
  <c r="A15349" i="1"/>
  <c r="A15342" i="1"/>
  <c r="A15337" i="1"/>
  <c r="A15366" i="1"/>
  <c r="A15272" i="1"/>
  <c r="A15348" i="1"/>
  <c r="A15261" i="1"/>
  <c r="A15377" i="1"/>
  <c r="A15355" i="1"/>
  <c r="A15325" i="1"/>
  <c r="A15271" i="1"/>
  <c r="A15360" i="1"/>
  <c r="A15347" i="1"/>
  <c r="A15346" i="1"/>
  <c r="A15331" i="1"/>
  <c r="A15365" i="1"/>
  <c r="A15354" i="1"/>
  <c r="A15376" i="1"/>
  <c r="A15309" i="1"/>
  <c r="A15305" i="1"/>
  <c r="A15308" i="1"/>
  <c r="A15304" i="1"/>
  <c r="A15307" i="1"/>
  <c r="A15310" i="1"/>
  <c r="A15306" i="1"/>
  <c r="A15257" i="1"/>
  <c r="A15137" i="1"/>
  <c r="B15635" i="1"/>
  <c r="L15504" i="1" l="1"/>
  <c r="A15478" i="1"/>
  <c r="A15461" i="1"/>
  <c r="A15384" i="1"/>
  <c r="A15500" i="1"/>
  <c r="A15489" i="1"/>
  <c r="A15484" i="1"/>
  <c r="A15477" i="1"/>
  <c r="A15470" i="1"/>
  <c r="A15455" i="1"/>
  <c r="A15394" i="1"/>
  <c r="A15494" i="1"/>
  <c r="A15460" i="1"/>
  <c r="A15393" i="1"/>
  <c r="A15506" i="1"/>
  <c r="A15499" i="1"/>
  <c r="A15488" i="1"/>
  <c r="A15476" i="1"/>
  <c r="A15459" i="1"/>
  <c r="A15454" i="1"/>
  <c r="A15493" i="1"/>
  <c r="A15483" i="1"/>
  <c r="A15469" i="1"/>
  <c r="A15453" i="1"/>
  <c r="A15505" i="1"/>
  <c r="A15475" i="1"/>
  <c r="A15400" i="1"/>
  <c r="A15498" i="1"/>
  <c r="A15487" i="1"/>
  <c r="A15482" i="1"/>
  <c r="A15468" i="1"/>
  <c r="A15452" i="1"/>
  <c r="A15399" i="1"/>
  <c r="A15504" i="1"/>
  <c r="A15497" i="1"/>
  <c r="A15492" i="1"/>
  <c r="A15481" i="1"/>
  <c r="A15451" i="1"/>
  <c r="A15398" i="1"/>
  <c r="A15503" i="1"/>
  <c r="A15486" i="1"/>
  <c r="A15474" i="1"/>
  <c r="A15467" i="1"/>
  <c r="A15462" i="1"/>
  <c r="A15491" i="1"/>
  <c r="A15397" i="1"/>
  <c r="A15473" i="1"/>
  <c r="A15386" i="1"/>
  <c r="A15502" i="1"/>
  <c r="A15480" i="1"/>
  <c r="A15450" i="1"/>
  <c r="A15396" i="1"/>
  <c r="A15490" i="1"/>
  <c r="A15485" i="1"/>
  <c r="A15472" i="1"/>
  <c r="A15456" i="1"/>
  <c r="A15395" i="1"/>
  <c r="A15479" i="1"/>
  <c r="A15501" i="1"/>
  <c r="A15471" i="1"/>
  <c r="A15508" i="1"/>
  <c r="A15517" i="1"/>
  <c r="L15623" i="1"/>
  <c r="L15612" i="1"/>
  <c r="L15617" i="1"/>
  <c r="C15589" i="1"/>
  <c r="A15516" i="1"/>
  <c r="A15515" i="1"/>
  <c r="L15621" i="1"/>
  <c r="L15627" i="1"/>
  <c r="L15610" i="1"/>
  <c r="L15615" i="1"/>
  <c r="C15575" i="1"/>
  <c r="L15614" i="1"/>
  <c r="L15609" i="1"/>
  <c r="L15619" i="1"/>
  <c r="C15590" i="1"/>
  <c r="A15510" i="1"/>
  <c r="C15586" i="1"/>
  <c r="L15625" i="1"/>
  <c r="B15760" i="1"/>
  <c r="A15406" i="1"/>
  <c r="A15402" i="1"/>
  <c r="A15405" i="1"/>
  <c r="A15401" i="1"/>
  <c r="A15404" i="1"/>
  <c r="A15407" i="1"/>
  <c r="A15403" i="1"/>
  <c r="A15420" i="1"/>
  <c r="A15416" i="1"/>
  <c r="A15419" i="1"/>
  <c r="A15415" i="1"/>
  <c r="A15418" i="1"/>
  <c r="A15421" i="1"/>
  <c r="A15417" i="1"/>
  <c r="A15389" i="1"/>
  <c r="A15434" i="1"/>
  <c r="A15430" i="1"/>
  <c r="A15433" i="1"/>
  <c r="A15429" i="1"/>
  <c r="A15432" i="1"/>
  <c r="A15435" i="1"/>
  <c r="A15431" i="1"/>
  <c r="A15448" i="1"/>
  <c r="A15444" i="1"/>
  <c r="A15447" i="1"/>
  <c r="A15443" i="1"/>
  <c r="A15446" i="1"/>
  <c r="A15449" i="1"/>
  <c r="A15445" i="1"/>
  <c r="A15382" i="1"/>
  <c r="A15262" i="1"/>
  <c r="A15425" i="1"/>
  <c r="A15428" i="1"/>
  <c r="A15424" i="1"/>
  <c r="A15427" i="1"/>
  <c r="A15423" i="1"/>
  <c r="A15426" i="1"/>
  <c r="A15422" i="1"/>
  <c r="A15411" i="1"/>
  <c r="A15414" i="1"/>
  <c r="A15410" i="1"/>
  <c r="A15413" i="1"/>
  <c r="A15409" i="1"/>
  <c r="A15412" i="1"/>
  <c r="A15408" i="1"/>
  <c r="A15439" i="1"/>
  <c r="A15442" i="1"/>
  <c r="A15438" i="1"/>
  <c r="A15441" i="1"/>
  <c r="A15437" i="1"/>
  <c r="A15440" i="1"/>
  <c r="A15436" i="1"/>
  <c r="A15388" i="1"/>
  <c r="L15629" i="1" l="1"/>
  <c r="A15550" i="1"/>
  <c r="A15553" i="1"/>
  <c r="A15549" i="1"/>
  <c r="A15552" i="1"/>
  <c r="A15548" i="1"/>
  <c r="A15551" i="1"/>
  <c r="A15547" i="1"/>
  <c r="A15513" i="1"/>
  <c r="A15564" i="1"/>
  <c r="A15567" i="1"/>
  <c r="A15563" i="1"/>
  <c r="A15566" i="1"/>
  <c r="A15562" i="1"/>
  <c r="A15565" i="1"/>
  <c r="A15561" i="1"/>
  <c r="A15625" i="1"/>
  <c r="A15614" i="1"/>
  <c r="A15609" i="1"/>
  <c r="A15602" i="1"/>
  <c r="A15595" i="1"/>
  <c r="A15580" i="1"/>
  <c r="A15519" i="1"/>
  <c r="A15619" i="1"/>
  <c r="A15585" i="1"/>
  <c r="A15518" i="1"/>
  <c r="A15631" i="1"/>
  <c r="A15624" i="1"/>
  <c r="A15613" i="1"/>
  <c r="A15601" i="1"/>
  <c r="A15584" i="1"/>
  <c r="A15579" i="1"/>
  <c r="A15618" i="1"/>
  <c r="A15608" i="1"/>
  <c r="A15594" i="1"/>
  <c r="A15578" i="1"/>
  <c r="A15630" i="1"/>
  <c r="A15600" i="1"/>
  <c r="A15525" i="1"/>
  <c r="A15623" i="1"/>
  <c r="A15612" i="1"/>
  <c r="A15607" i="1"/>
  <c r="A15593" i="1"/>
  <c r="A15577" i="1"/>
  <c r="A15524" i="1"/>
  <c r="A15629" i="1"/>
  <c r="A15622" i="1"/>
  <c r="A15617" i="1"/>
  <c r="A15606" i="1"/>
  <c r="A15576" i="1"/>
  <c r="A15523" i="1"/>
  <c r="A15628" i="1"/>
  <c r="A15611" i="1"/>
  <c r="A15599" i="1"/>
  <c r="A15592" i="1"/>
  <c r="A15587" i="1"/>
  <c r="A15616" i="1"/>
  <c r="A15522" i="1"/>
  <c r="A15598" i="1"/>
  <c r="A15511" i="1"/>
  <c r="A15627" i="1"/>
  <c r="A15605" i="1"/>
  <c r="A15575" i="1"/>
  <c r="A15521" i="1"/>
  <c r="A15615" i="1"/>
  <c r="A15610" i="1"/>
  <c r="A15597" i="1"/>
  <c r="A15581" i="1"/>
  <c r="A15626" i="1"/>
  <c r="A15604" i="1"/>
  <c r="A15596" i="1"/>
  <c r="A15603" i="1"/>
  <c r="A15509" i="1"/>
  <c r="A15586" i="1"/>
  <c r="A15520" i="1"/>
  <c r="A15507" i="1"/>
  <c r="A15387" i="1"/>
  <c r="B15885" i="1"/>
  <c r="A15642" i="1"/>
  <c r="L15748" i="1"/>
  <c r="L15737" i="1"/>
  <c r="L15742" i="1"/>
  <c r="C15714" i="1"/>
  <c r="A15641" i="1"/>
  <c r="A15640" i="1"/>
  <c r="L15746" i="1"/>
  <c r="L15752" i="1"/>
  <c r="L15735" i="1"/>
  <c r="L15740" i="1"/>
  <c r="C15700" i="1"/>
  <c r="L15739" i="1"/>
  <c r="L15734" i="1"/>
  <c r="L15750" i="1"/>
  <c r="L15744" i="1"/>
  <c r="C15715" i="1"/>
  <c r="C15711" i="1"/>
  <c r="A15635" i="1"/>
  <c r="A15633" i="1"/>
  <c r="A15530" i="1"/>
  <c r="A15526" i="1"/>
  <c r="A15529" i="1"/>
  <c r="A15532" i="1"/>
  <c r="A15528" i="1"/>
  <c r="A15531" i="1"/>
  <c r="A15527" i="1"/>
  <c r="A15544" i="1"/>
  <c r="A15540" i="1"/>
  <c r="A15543" i="1"/>
  <c r="A15546" i="1"/>
  <c r="A15542" i="1"/>
  <c r="A15541" i="1"/>
  <c r="A15545" i="1"/>
  <c r="A15514" i="1"/>
  <c r="A15558" i="1"/>
  <c r="A15554" i="1"/>
  <c r="A15557" i="1"/>
  <c r="A15560" i="1"/>
  <c r="A15556" i="1"/>
  <c r="A15555" i="1"/>
  <c r="A15559" i="1"/>
  <c r="A15536" i="1"/>
  <c r="A15539" i="1"/>
  <c r="A15535" i="1"/>
  <c r="A15538" i="1"/>
  <c r="A15534" i="1"/>
  <c r="A15537" i="1"/>
  <c r="A15533" i="1"/>
  <c r="A15572" i="1"/>
  <c r="A15568" i="1"/>
  <c r="A15571" i="1"/>
  <c r="A15574" i="1"/>
  <c r="A15570" i="1"/>
  <c r="A15569" i="1"/>
  <c r="A15573" i="1"/>
  <c r="L15754" i="1" l="1"/>
  <c r="A15655" i="1"/>
  <c r="A15651" i="1"/>
  <c r="A15654" i="1"/>
  <c r="A15657" i="1"/>
  <c r="A15653" i="1"/>
  <c r="A15656" i="1"/>
  <c r="A15652" i="1"/>
  <c r="A15639" i="1"/>
  <c r="A15683" i="1"/>
  <c r="A15679" i="1"/>
  <c r="A15682" i="1"/>
  <c r="A15685" i="1"/>
  <c r="A15681" i="1"/>
  <c r="A15680" i="1"/>
  <c r="A15684" i="1"/>
  <c r="A15697" i="1"/>
  <c r="A15693" i="1"/>
  <c r="A15696" i="1"/>
  <c r="A15699" i="1"/>
  <c r="A15695" i="1"/>
  <c r="A15698" i="1"/>
  <c r="A15694" i="1"/>
  <c r="A15675" i="1"/>
  <c r="A15678" i="1"/>
  <c r="A15674" i="1"/>
  <c r="A15677" i="1"/>
  <c r="A15673" i="1"/>
  <c r="A15676" i="1"/>
  <c r="A15672" i="1"/>
  <c r="A15689" i="1"/>
  <c r="A15692" i="1"/>
  <c r="A15688" i="1"/>
  <c r="A15691" i="1"/>
  <c r="A15687" i="1"/>
  <c r="A15690" i="1"/>
  <c r="A15686" i="1"/>
  <c r="B16010" i="1"/>
  <c r="A15632" i="1"/>
  <c r="A15512" i="1"/>
  <c r="A15638" i="1"/>
  <c r="A15744" i="1"/>
  <c r="A15710" i="1"/>
  <c r="A15643" i="1"/>
  <c r="A15756" i="1"/>
  <c r="A15749" i="1"/>
  <c r="A15738" i="1"/>
  <c r="A15726" i="1"/>
  <c r="A15709" i="1"/>
  <c r="A15704" i="1"/>
  <c r="A15743" i="1"/>
  <c r="A15733" i="1"/>
  <c r="A15719" i="1"/>
  <c r="A15703" i="1"/>
  <c r="A15755" i="1"/>
  <c r="A15725" i="1"/>
  <c r="A15650" i="1"/>
  <c r="A15748" i="1"/>
  <c r="A15737" i="1"/>
  <c r="A15732" i="1"/>
  <c r="A15718" i="1"/>
  <c r="A15702" i="1"/>
  <c r="A15649" i="1"/>
  <c r="A15754" i="1"/>
  <c r="A15747" i="1"/>
  <c r="A15742" i="1"/>
  <c r="A15731" i="1"/>
  <c r="A15701" i="1"/>
  <c r="A15648" i="1"/>
  <c r="A15753" i="1"/>
  <c r="A15736" i="1"/>
  <c r="A15724" i="1"/>
  <c r="A15717" i="1"/>
  <c r="A15712" i="1"/>
  <c r="A15741" i="1"/>
  <c r="A15647" i="1"/>
  <c r="A15723" i="1"/>
  <c r="A15636" i="1"/>
  <c r="A15752" i="1"/>
  <c r="A15730" i="1"/>
  <c r="A15700" i="1"/>
  <c r="A15646" i="1"/>
  <c r="A15740" i="1"/>
  <c r="A15735" i="1"/>
  <c r="A15722" i="1"/>
  <c r="A15706" i="1"/>
  <c r="A15751" i="1"/>
  <c r="A15729" i="1"/>
  <c r="A15721" i="1"/>
  <c r="A15645" i="1"/>
  <c r="A15728" i="1"/>
  <c r="A15727" i="1"/>
  <c r="A15644" i="1"/>
  <c r="A15739" i="1"/>
  <c r="A15711" i="1"/>
  <c r="A15750" i="1"/>
  <c r="A15634" i="1"/>
  <c r="A15720" i="1"/>
  <c r="A15734" i="1"/>
  <c r="A15705" i="1"/>
  <c r="A15767" i="1"/>
  <c r="L15873" i="1"/>
  <c r="L15862" i="1"/>
  <c r="L15867" i="1"/>
  <c r="C15839" i="1"/>
  <c r="A15766" i="1"/>
  <c r="A15765" i="1"/>
  <c r="L15871" i="1"/>
  <c r="L15877" i="1"/>
  <c r="L15860" i="1"/>
  <c r="L15865" i="1"/>
  <c r="C15825" i="1"/>
  <c r="L15864" i="1"/>
  <c r="L15859" i="1"/>
  <c r="L15875" i="1"/>
  <c r="L15869" i="1"/>
  <c r="C15840" i="1"/>
  <c r="C15836" i="1"/>
  <c r="A15760" i="1"/>
  <c r="A15758" i="1"/>
  <c r="A15669" i="1"/>
  <c r="A15665" i="1"/>
  <c r="A15668" i="1"/>
  <c r="A15671" i="1"/>
  <c r="A15667" i="1"/>
  <c r="A15666" i="1"/>
  <c r="A15670" i="1"/>
  <c r="A15661" i="1"/>
  <c r="A15664" i="1"/>
  <c r="A15660" i="1"/>
  <c r="A15663" i="1"/>
  <c r="A15659" i="1"/>
  <c r="A15662" i="1"/>
  <c r="A15658" i="1"/>
  <c r="L15879" i="1" l="1"/>
  <c r="L15998" i="1"/>
  <c r="L15987" i="1"/>
  <c r="L15992" i="1"/>
  <c r="C15964" i="1"/>
  <c r="A15891" i="1"/>
  <c r="A15890" i="1"/>
  <c r="L15996" i="1"/>
  <c r="L16002" i="1"/>
  <c r="L15985" i="1"/>
  <c r="L15990" i="1"/>
  <c r="C15950" i="1"/>
  <c r="L15989" i="1"/>
  <c r="L15984" i="1"/>
  <c r="L16000" i="1"/>
  <c r="L15994" i="1"/>
  <c r="C15965" i="1"/>
  <c r="C15961" i="1"/>
  <c r="A15885" i="1"/>
  <c r="A15883" i="1"/>
  <c r="A15892" i="1"/>
  <c r="A15780" i="1"/>
  <c r="A15776" i="1"/>
  <c r="A15779" i="1"/>
  <c r="A15782" i="1"/>
  <c r="A15778" i="1"/>
  <c r="A15781" i="1"/>
  <c r="A15777" i="1"/>
  <c r="A15794" i="1"/>
  <c r="A15790" i="1"/>
  <c r="A15793" i="1"/>
  <c r="A15796" i="1"/>
  <c r="A15792" i="1"/>
  <c r="A15795" i="1"/>
  <c r="A15791" i="1"/>
  <c r="A15808" i="1"/>
  <c r="A15804" i="1"/>
  <c r="A15807" i="1"/>
  <c r="A15810" i="1"/>
  <c r="A15806" i="1"/>
  <c r="A15809" i="1"/>
  <c r="A15805" i="1"/>
  <c r="A15764" i="1"/>
  <c r="A15822" i="1"/>
  <c r="A15818" i="1"/>
  <c r="A15821" i="1"/>
  <c r="A15824" i="1"/>
  <c r="A15820" i="1"/>
  <c r="A15823" i="1"/>
  <c r="A15819" i="1"/>
  <c r="A15763" i="1"/>
  <c r="A15789" i="1"/>
  <c r="A15785" i="1"/>
  <c r="A15788" i="1"/>
  <c r="A15784" i="1"/>
  <c r="A15787" i="1"/>
  <c r="A15783" i="1"/>
  <c r="A15786" i="1"/>
  <c r="A15881" i="1"/>
  <c r="A15874" i="1"/>
  <c r="A15863" i="1"/>
  <c r="A15851" i="1"/>
  <c r="A15834" i="1"/>
  <c r="A15829" i="1"/>
  <c r="A15868" i="1"/>
  <c r="A15858" i="1"/>
  <c r="A15844" i="1"/>
  <c r="A15828" i="1"/>
  <c r="A15880" i="1"/>
  <c r="A15850" i="1"/>
  <c r="A15775" i="1"/>
  <c r="A15873" i="1"/>
  <c r="A15862" i="1"/>
  <c r="A15857" i="1"/>
  <c r="A15843" i="1"/>
  <c r="A15827" i="1"/>
  <c r="A15774" i="1"/>
  <c r="A15879" i="1"/>
  <c r="A15872" i="1"/>
  <c r="A15867" i="1"/>
  <c r="A15856" i="1"/>
  <c r="A15826" i="1"/>
  <c r="A15773" i="1"/>
  <c r="A15878" i="1"/>
  <c r="A15861" i="1"/>
  <c r="A15849" i="1"/>
  <c r="A15842" i="1"/>
  <c r="A15837" i="1"/>
  <c r="A15866" i="1"/>
  <c r="A15772" i="1"/>
  <c r="A15848" i="1"/>
  <c r="A15761" i="1"/>
  <c r="A15877" i="1"/>
  <c r="A15855" i="1"/>
  <c r="A15825" i="1"/>
  <c r="A15771" i="1"/>
  <c r="A15865" i="1"/>
  <c r="A15860" i="1"/>
  <c r="A15847" i="1"/>
  <c r="A15831" i="1"/>
  <c r="A15876" i="1"/>
  <c r="A15854" i="1"/>
  <c r="A15846" i="1"/>
  <c r="A15770" i="1"/>
  <c r="A15853" i="1"/>
  <c r="A15836" i="1"/>
  <c r="A15759" i="1"/>
  <c r="A15875" i="1"/>
  <c r="A15835" i="1"/>
  <c r="A15859" i="1"/>
  <c r="A15845" i="1"/>
  <c r="A15869" i="1"/>
  <c r="A15769" i="1"/>
  <c r="A15768" i="1"/>
  <c r="A15830" i="1"/>
  <c r="A15852" i="1"/>
  <c r="A15864" i="1"/>
  <c r="A15817" i="1"/>
  <c r="A15813" i="1"/>
  <c r="A15816" i="1"/>
  <c r="A15812" i="1"/>
  <c r="A15815" i="1"/>
  <c r="A15811" i="1"/>
  <c r="A15814" i="1"/>
  <c r="A15637" i="1"/>
  <c r="A15757" i="1"/>
  <c r="A15803" i="1"/>
  <c r="A15799" i="1"/>
  <c r="A15802" i="1"/>
  <c r="A15798" i="1"/>
  <c r="A15801" i="1"/>
  <c r="A15797" i="1"/>
  <c r="A15800" i="1"/>
  <c r="B16135" i="1"/>
  <c r="L16004" i="1" l="1"/>
  <c r="A15762" i="1"/>
  <c r="A15882" i="1"/>
  <c r="A15929" i="1"/>
  <c r="A15932" i="1"/>
  <c r="A15935" i="1"/>
  <c r="A15931" i="1"/>
  <c r="A15934" i="1"/>
  <c r="A15930" i="1"/>
  <c r="A15933" i="1"/>
  <c r="A15889" i="1"/>
  <c r="A15914" i="1"/>
  <c r="A15910" i="1"/>
  <c r="A15913" i="1"/>
  <c r="A15909" i="1"/>
  <c r="A15912" i="1"/>
  <c r="A15908" i="1"/>
  <c r="A15911" i="1"/>
  <c r="A15943" i="1"/>
  <c r="A15946" i="1"/>
  <c r="A15949" i="1"/>
  <c r="A15945" i="1"/>
  <c r="A15948" i="1"/>
  <c r="A15944" i="1"/>
  <c r="A15947" i="1"/>
  <c r="A15928" i="1"/>
  <c r="A15924" i="1"/>
  <c r="A15927" i="1"/>
  <c r="A15923" i="1"/>
  <c r="A15926" i="1"/>
  <c r="A15922" i="1"/>
  <c r="A15925" i="1"/>
  <c r="B16260" i="1"/>
  <c r="A15942" i="1"/>
  <c r="A15938" i="1"/>
  <c r="A15941" i="1"/>
  <c r="A15937" i="1"/>
  <c r="A15940" i="1"/>
  <c r="A15936" i="1"/>
  <c r="A15939" i="1"/>
  <c r="A15993" i="1"/>
  <c r="A15983" i="1"/>
  <c r="A15969" i="1"/>
  <c r="A15953" i="1"/>
  <c r="A16005" i="1"/>
  <c r="A15975" i="1"/>
  <c r="A15900" i="1"/>
  <c r="A15998" i="1"/>
  <c r="A15987" i="1"/>
  <c r="A15982" i="1"/>
  <c r="A15968" i="1"/>
  <c r="A15952" i="1"/>
  <c r="A15899" i="1"/>
  <c r="A16004" i="1"/>
  <c r="A15997" i="1"/>
  <c r="A15992" i="1"/>
  <c r="A15981" i="1"/>
  <c r="A15951" i="1"/>
  <c r="A15898" i="1"/>
  <c r="A16003" i="1"/>
  <c r="A15986" i="1"/>
  <c r="A15974" i="1"/>
  <c r="A15967" i="1"/>
  <c r="A15962" i="1"/>
  <c r="A15991" i="1"/>
  <c r="A15897" i="1"/>
  <c r="A15973" i="1"/>
  <c r="A15886" i="1"/>
  <c r="A16002" i="1"/>
  <c r="A15980" i="1"/>
  <c r="A15950" i="1"/>
  <c r="A15896" i="1"/>
  <c r="A15990" i="1"/>
  <c r="A15985" i="1"/>
  <c r="A15972" i="1"/>
  <c r="A15956" i="1"/>
  <c r="A16001" i="1"/>
  <c r="A15979" i="1"/>
  <c r="A15971" i="1"/>
  <c r="A15895" i="1"/>
  <c r="A15978" i="1"/>
  <c r="A15961" i="1"/>
  <c r="A15884" i="1"/>
  <c r="A16000" i="1"/>
  <c r="A15989" i="1"/>
  <c r="A15984" i="1"/>
  <c r="A15977" i="1"/>
  <c r="A15970" i="1"/>
  <c r="A15955" i="1"/>
  <c r="A15894" i="1"/>
  <c r="A15994" i="1"/>
  <c r="A16006" i="1"/>
  <c r="A15893" i="1"/>
  <c r="A15954" i="1"/>
  <c r="A15976" i="1"/>
  <c r="A15988" i="1"/>
  <c r="A15999" i="1"/>
  <c r="A15960" i="1"/>
  <c r="A15959" i="1"/>
  <c r="L16114" i="1"/>
  <c r="L16109" i="1"/>
  <c r="L16125" i="1"/>
  <c r="L16119" i="1"/>
  <c r="C16090" i="1"/>
  <c r="C16086" i="1"/>
  <c r="A16017" i="1"/>
  <c r="L16123" i="1"/>
  <c r="L16112" i="1"/>
  <c r="L16117" i="1"/>
  <c r="C16089" i="1"/>
  <c r="L16121" i="1"/>
  <c r="L16127" i="1"/>
  <c r="L16110" i="1"/>
  <c r="L16115" i="1"/>
  <c r="A16016" i="1"/>
  <c r="C16075" i="1"/>
  <c r="A16015" i="1"/>
  <c r="A16010" i="1"/>
  <c r="A16008" i="1"/>
  <c r="A15901" i="1"/>
  <c r="A15904" i="1"/>
  <c r="A15907" i="1"/>
  <c r="A15903" i="1"/>
  <c r="A15906" i="1"/>
  <c r="A15902" i="1"/>
  <c r="A15905" i="1"/>
  <c r="A15915" i="1"/>
  <c r="A15918" i="1"/>
  <c r="A15921" i="1"/>
  <c r="A15917" i="1"/>
  <c r="A15920" i="1"/>
  <c r="A15916" i="1"/>
  <c r="A15919" i="1"/>
  <c r="A15888" i="1"/>
  <c r="L16129" i="1" l="1"/>
  <c r="A16046" i="1"/>
  <c r="A16042" i="1"/>
  <c r="A16045" i="1"/>
  <c r="A16041" i="1"/>
  <c r="A16044" i="1"/>
  <c r="A16040" i="1"/>
  <c r="A16043" i="1"/>
  <c r="A16064" i="1"/>
  <c r="A16067" i="1"/>
  <c r="A16063" i="1"/>
  <c r="A16066" i="1"/>
  <c r="A16062" i="1"/>
  <c r="A16065" i="1"/>
  <c r="A16061" i="1"/>
  <c r="A16050" i="1"/>
  <c r="A16053" i="1"/>
  <c r="A16049" i="1"/>
  <c r="A16052" i="1"/>
  <c r="A16048" i="1"/>
  <c r="A16051" i="1"/>
  <c r="A16047" i="1"/>
  <c r="A16013" i="1"/>
  <c r="A16031" i="1"/>
  <c r="A16027" i="1"/>
  <c r="A16030" i="1"/>
  <c r="A16028" i="1"/>
  <c r="A16026" i="1"/>
  <c r="A16032" i="1"/>
  <c r="A16029" i="1"/>
  <c r="A15887" i="1"/>
  <c r="A16007" i="1"/>
  <c r="A16074" i="1"/>
  <c r="A16070" i="1"/>
  <c r="A16073" i="1"/>
  <c r="A16069" i="1"/>
  <c r="A16072" i="1"/>
  <c r="A16068" i="1"/>
  <c r="A16071" i="1"/>
  <c r="B16385" i="1"/>
  <c r="L16239" i="1"/>
  <c r="L16234" i="1"/>
  <c r="L16250" i="1"/>
  <c r="L16244" i="1"/>
  <c r="C16215" i="1"/>
  <c r="C16211" i="1"/>
  <c r="A16135" i="1"/>
  <c r="A16133" i="1"/>
  <c r="A16142" i="1"/>
  <c r="L16248" i="1"/>
  <c r="L16237" i="1"/>
  <c r="L16242" i="1"/>
  <c r="C16214" i="1"/>
  <c r="A16141" i="1"/>
  <c r="A16140" i="1"/>
  <c r="L16246" i="1"/>
  <c r="L16252" i="1"/>
  <c r="L16235" i="1"/>
  <c r="L16240" i="1"/>
  <c r="C16200" i="1"/>
  <c r="A16060" i="1"/>
  <c r="A16056" i="1"/>
  <c r="A16059" i="1"/>
  <c r="A16055" i="1"/>
  <c r="A16058" i="1"/>
  <c r="A16054" i="1"/>
  <c r="A16057" i="1"/>
  <c r="A16115" i="1"/>
  <c r="A16110" i="1"/>
  <c r="A16097" i="1"/>
  <c r="A16081" i="1"/>
  <c r="A16126" i="1"/>
  <c r="A16104" i="1"/>
  <c r="A16096" i="1"/>
  <c r="A16103" i="1"/>
  <c r="A16086" i="1"/>
  <c r="A16125" i="1"/>
  <c r="A16114" i="1"/>
  <c r="A16109" i="1"/>
  <c r="A16102" i="1"/>
  <c r="A16095" i="1"/>
  <c r="A16080" i="1"/>
  <c r="A16019" i="1"/>
  <c r="A16119" i="1"/>
  <c r="A16085" i="1"/>
  <c r="A16131" i="1"/>
  <c r="A16124" i="1"/>
  <c r="A16113" i="1"/>
  <c r="A16101" i="1"/>
  <c r="A16084" i="1"/>
  <c r="A16079" i="1"/>
  <c r="A16118" i="1"/>
  <c r="A16108" i="1"/>
  <c r="A16094" i="1"/>
  <c r="A16078" i="1"/>
  <c r="A16130" i="1"/>
  <c r="A16100" i="1"/>
  <c r="A16123" i="1"/>
  <c r="A16112" i="1"/>
  <c r="A16107" i="1"/>
  <c r="A16093" i="1"/>
  <c r="A16077" i="1"/>
  <c r="A16129" i="1"/>
  <c r="A16122" i="1"/>
  <c r="A16117" i="1"/>
  <c r="A16106" i="1"/>
  <c r="A16076" i="1"/>
  <c r="A16023" i="1"/>
  <c r="A16128" i="1"/>
  <c r="A16111" i="1"/>
  <c r="A16099" i="1"/>
  <c r="A16092" i="1"/>
  <c r="A16087" i="1"/>
  <c r="A16116" i="1"/>
  <c r="A16018" i="1"/>
  <c r="A16105" i="1"/>
  <c r="A16075" i="1"/>
  <c r="A16025" i="1"/>
  <c r="A16011" i="1"/>
  <c r="A16127" i="1"/>
  <c r="A16024" i="1"/>
  <c r="A16098" i="1"/>
  <c r="A16022" i="1"/>
  <c r="A16021" i="1"/>
  <c r="A16009" i="1"/>
  <c r="A16020" i="1"/>
  <c r="A16014" i="1"/>
  <c r="A16036" i="1"/>
  <c r="A16038" i="1"/>
  <c r="A16034" i="1"/>
  <c r="A16035" i="1"/>
  <c r="A16033" i="1"/>
  <c r="A16039" i="1"/>
  <c r="A16037" i="1"/>
  <c r="L16254" i="1" l="1"/>
  <c r="B16510" i="1"/>
  <c r="A16170" i="1"/>
  <c r="A16166" i="1"/>
  <c r="A16169" i="1"/>
  <c r="A16165" i="1"/>
  <c r="A16168" i="1"/>
  <c r="A16167" i="1"/>
  <c r="A16171" i="1"/>
  <c r="L16375" i="1"/>
  <c r="L16369" i="1"/>
  <c r="C16340" i="1"/>
  <c r="C16336" i="1"/>
  <c r="A16260" i="1"/>
  <c r="A16258" i="1"/>
  <c r="A16267" i="1"/>
  <c r="L16373" i="1"/>
  <c r="L16362" i="1"/>
  <c r="L16367" i="1"/>
  <c r="C16339" i="1"/>
  <c r="A16266" i="1"/>
  <c r="A16265" i="1"/>
  <c r="L16371" i="1"/>
  <c r="L16377" i="1"/>
  <c r="L16360" i="1"/>
  <c r="L16365" i="1"/>
  <c r="C16325" i="1"/>
  <c r="L16364" i="1"/>
  <c r="L16359" i="1"/>
  <c r="A16156" i="1"/>
  <c r="A16152" i="1"/>
  <c r="A16155" i="1"/>
  <c r="A16151" i="1"/>
  <c r="A16154" i="1"/>
  <c r="A16153" i="1"/>
  <c r="A16157" i="1"/>
  <c r="A16175" i="1"/>
  <c r="A16178" i="1"/>
  <c r="A16174" i="1"/>
  <c r="A16177" i="1"/>
  <c r="A16173" i="1"/>
  <c r="A16176" i="1"/>
  <c r="A16172" i="1"/>
  <c r="A16184" i="1"/>
  <c r="A16180" i="1"/>
  <c r="A16183" i="1"/>
  <c r="A16179" i="1"/>
  <c r="A16182" i="1"/>
  <c r="A16185" i="1"/>
  <c r="A16181" i="1"/>
  <c r="A16138" i="1"/>
  <c r="A16198" i="1"/>
  <c r="A16194" i="1"/>
  <c r="A16197" i="1"/>
  <c r="A16193" i="1"/>
  <c r="A16196" i="1"/>
  <c r="A16199" i="1"/>
  <c r="A16195" i="1"/>
  <c r="A16161" i="1"/>
  <c r="A16164" i="1"/>
  <c r="A16160" i="1"/>
  <c r="A16163" i="1"/>
  <c r="A16159" i="1"/>
  <c r="A16162" i="1"/>
  <c r="A16158" i="1"/>
  <c r="A16139" i="1"/>
  <c r="A16189" i="1"/>
  <c r="A16192" i="1"/>
  <c r="A16188" i="1"/>
  <c r="A16191" i="1"/>
  <c r="A16187" i="1"/>
  <c r="A16190" i="1"/>
  <c r="A16186" i="1"/>
  <c r="A16251" i="1"/>
  <c r="A16229" i="1"/>
  <c r="A16221" i="1"/>
  <c r="A16145" i="1"/>
  <c r="A16228" i="1"/>
  <c r="A16211" i="1"/>
  <c r="A16134" i="1"/>
  <c r="A16250" i="1"/>
  <c r="A16239" i="1"/>
  <c r="A16234" i="1"/>
  <c r="A16227" i="1"/>
  <c r="A16220" i="1"/>
  <c r="A16205" i="1"/>
  <c r="A16144" i="1"/>
  <c r="A16244" i="1"/>
  <c r="A16210" i="1"/>
  <c r="A16143" i="1"/>
  <c r="A16256" i="1"/>
  <c r="A16249" i="1"/>
  <c r="A16238" i="1"/>
  <c r="A16226" i="1"/>
  <c r="A16209" i="1"/>
  <c r="A16204" i="1"/>
  <c r="A16243" i="1"/>
  <c r="A16233" i="1"/>
  <c r="A16219" i="1"/>
  <c r="A16203" i="1"/>
  <c r="A16255" i="1"/>
  <c r="A16225" i="1"/>
  <c r="A16150" i="1"/>
  <c r="A16248" i="1"/>
  <c r="A16237" i="1"/>
  <c r="A16232" i="1"/>
  <c r="A16218" i="1"/>
  <c r="A16202" i="1"/>
  <c r="A16149" i="1"/>
  <c r="A16254" i="1"/>
  <c r="A16247" i="1"/>
  <c r="A16242" i="1"/>
  <c r="A16231" i="1"/>
  <c r="A16201" i="1"/>
  <c r="A16148" i="1"/>
  <c r="A16253" i="1"/>
  <c r="A16236" i="1"/>
  <c r="A16224" i="1"/>
  <c r="A16217" i="1"/>
  <c r="A16212" i="1"/>
  <c r="A16241" i="1"/>
  <c r="A16147" i="1"/>
  <c r="A16223" i="1"/>
  <c r="A16136" i="1"/>
  <c r="A16240" i="1"/>
  <c r="A16200" i="1"/>
  <c r="A16252" i="1"/>
  <c r="A16222" i="1"/>
  <c r="A16235" i="1"/>
  <c r="A16146" i="1"/>
  <c r="A16206" i="1"/>
  <c r="A16230" i="1"/>
  <c r="A16132" i="1"/>
  <c r="A16012" i="1"/>
  <c r="L16379" i="1" l="1"/>
  <c r="A16257" i="1"/>
  <c r="A16137" i="1"/>
  <c r="A16264" i="1"/>
  <c r="A16309" i="1"/>
  <c r="A16305" i="1"/>
  <c r="A16308" i="1"/>
  <c r="A16304" i="1"/>
  <c r="A16307" i="1"/>
  <c r="A16306" i="1"/>
  <c r="A16310" i="1"/>
  <c r="A16295" i="1"/>
  <c r="A16291" i="1"/>
  <c r="A16294" i="1"/>
  <c r="A16290" i="1"/>
  <c r="A16293" i="1"/>
  <c r="A16296" i="1"/>
  <c r="A16292" i="1"/>
  <c r="A16323" i="1"/>
  <c r="A16319" i="1"/>
  <c r="A16322" i="1"/>
  <c r="A16318" i="1"/>
  <c r="A16321" i="1"/>
  <c r="A16320" i="1"/>
  <c r="A16324" i="1"/>
  <c r="A16286" i="1"/>
  <c r="A16289" i="1"/>
  <c r="A16285" i="1"/>
  <c r="A16288" i="1"/>
  <c r="A16284" i="1"/>
  <c r="A16287" i="1"/>
  <c r="A16283" i="1"/>
  <c r="A16314" i="1"/>
  <c r="A16317" i="1"/>
  <c r="A16313" i="1"/>
  <c r="A16316" i="1"/>
  <c r="A16312" i="1"/>
  <c r="A16315" i="1"/>
  <c r="A16311" i="1"/>
  <c r="A16263" i="1"/>
  <c r="A16300" i="1"/>
  <c r="A16303" i="1"/>
  <c r="A16299" i="1"/>
  <c r="A16302" i="1"/>
  <c r="A16298" i="1"/>
  <c r="A16301" i="1"/>
  <c r="A16297" i="1"/>
  <c r="A16270" i="1"/>
  <c r="A16353" i="1"/>
  <c r="A16336" i="1"/>
  <c r="A16259" i="1"/>
  <c r="A16375" i="1"/>
  <c r="A16364" i="1"/>
  <c r="A16359" i="1"/>
  <c r="A16352" i="1"/>
  <c r="A16345" i="1"/>
  <c r="A16330" i="1"/>
  <c r="A16269" i="1"/>
  <c r="A16369" i="1"/>
  <c r="A16335" i="1"/>
  <c r="A16268" i="1"/>
  <c r="A16381" i="1"/>
  <c r="A16374" i="1"/>
  <c r="A16363" i="1"/>
  <c r="A16351" i="1"/>
  <c r="A16334" i="1"/>
  <c r="A16329" i="1"/>
  <c r="A16368" i="1"/>
  <c r="A16358" i="1"/>
  <c r="A16344" i="1"/>
  <c r="A16328" i="1"/>
  <c r="A16380" i="1"/>
  <c r="A16350" i="1"/>
  <c r="A16275" i="1"/>
  <c r="A16373" i="1"/>
  <c r="A16362" i="1"/>
  <c r="A16357" i="1"/>
  <c r="A16343" i="1"/>
  <c r="A16327" i="1"/>
  <c r="A16274" i="1"/>
  <c r="A16379" i="1"/>
  <c r="A16372" i="1"/>
  <c r="A16367" i="1"/>
  <c r="A16356" i="1"/>
  <c r="A16326" i="1"/>
  <c r="A16273" i="1"/>
  <c r="A16378" i="1"/>
  <c r="A16361" i="1"/>
  <c r="A16349" i="1"/>
  <c r="A16342" i="1"/>
  <c r="A16337" i="1"/>
  <c r="A16366" i="1"/>
  <c r="A16272" i="1"/>
  <c r="A16348" i="1"/>
  <c r="A16261" i="1"/>
  <c r="A16377" i="1"/>
  <c r="A16355" i="1"/>
  <c r="A16325" i="1"/>
  <c r="A16271" i="1"/>
  <c r="A16331" i="1"/>
  <c r="A16365" i="1"/>
  <c r="A16354" i="1"/>
  <c r="A16376" i="1"/>
  <c r="A16347" i="1"/>
  <c r="A16360" i="1"/>
  <c r="A16346" i="1"/>
  <c r="B16635" i="1"/>
  <c r="A16281" i="1"/>
  <c r="A16277" i="1"/>
  <c r="A16280" i="1"/>
  <c r="A16276" i="1"/>
  <c r="A16279" i="1"/>
  <c r="A16278" i="1"/>
  <c r="A16282" i="1"/>
  <c r="A16383" i="1"/>
  <c r="A16392" i="1"/>
  <c r="L16498" i="1"/>
  <c r="L16487" i="1"/>
  <c r="L16492" i="1"/>
  <c r="C16464" i="1"/>
  <c r="A16391" i="1"/>
  <c r="A16390" i="1"/>
  <c r="L16496" i="1"/>
  <c r="L16502" i="1"/>
  <c r="L16485" i="1"/>
  <c r="L16490" i="1"/>
  <c r="C16450" i="1"/>
  <c r="C16465" i="1"/>
  <c r="L16489" i="1"/>
  <c r="A16385" i="1"/>
  <c r="L16500" i="1"/>
  <c r="C16461" i="1"/>
  <c r="L16484" i="1"/>
  <c r="L16494" i="1"/>
  <c r="L16504" i="1" l="1"/>
  <c r="A16388" i="1"/>
  <c r="A16382" i="1"/>
  <c r="A16262" i="1"/>
  <c r="A16425" i="1"/>
  <c r="A16428" i="1"/>
  <c r="A16424" i="1"/>
  <c r="A16427" i="1"/>
  <c r="A16423" i="1"/>
  <c r="A16426" i="1"/>
  <c r="A16422" i="1"/>
  <c r="B16760" i="1"/>
  <c r="A16508" i="1"/>
  <c r="A16517" i="1"/>
  <c r="L16623" i="1"/>
  <c r="L16612" i="1"/>
  <c r="L16617" i="1"/>
  <c r="C16589" i="1"/>
  <c r="A16516" i="1"/>
  <c r="A16515" i="1"/>
  <c r="L16621" i="1"/>
  <c r="L16627" i="1"/>
  <c r="L16610" i="1"/>
  <c r="L16615" i="1"/>
  <c r="C16575" i="1"/>
  <c r="L16614" i="1"/>
  <c r="L16609" i="1"/>
  <c r="C16590" i="1"/>
  <c r="A16510" i="1"/>
  <c r="C16586" i="1"/>
  <c r="L16625" i="1"/>
  <c r="L16619" i="1"/>
  <c r="A16478" i="1"/>
  <c r="A16461" i="1"/>
  <c r="A16384" i="1"/>
  <c r="A16500" i="1"/>
  <c r="A16489" i="1"/>
  <c r="A16484" i="1"/>
  <c r="A16477" i="1"/>
  <c r="A16470" i="1"/>
  <c r="A16455" i="1"/>
  <c r="A16394" i="1"/>
  <c r="A16494" i="1"/>
  <c r="A16460" i="1"/>
  <c r="A16393" i="1"/>
  <c r="A16506" i="1"/>
  <c r="A16499" i="1"/>
  <c r="A16488" i="1"/>
  <c r="A16476" i="1"/>
  <c r="A16459" i="1"/>
  <c r="A16454" i="1"/>
  <c r="A16493" i="1"/>
  <c r="A16483" i="1"/>
  <c r="A16469" i="1"/>
  <c r="A16453" i="1"/>
  <c r="A16505" i="1"/>
  <c r="A16475" i="1"/>
  <c r="A16400" i="1"/>
  <c r="A16498" i="1"/>
  <c r="A16487" i="1"/>
  <c r="A16482" i="1"/>
  <c r="A16468" i="1"/>
  <c r="A16452" i="1"/>
  <c r="A16399" i="1"/>
  <c r="A16504" i="1"/>
  <c r="A16497" i="1"/>
  <c r="A16492" i="1"/>
  <c r="A16481" i="1"/>
  <c r="A16451" i="1"/>
  <c r="A16398" i="1"/>
  <c r="A16503" i="1"/>
  <c r="A16486" i="1"/>
  <c r="A16474" i="1"/>
  <c r="A16467" i="1"/>
  <c r="A16462" i="1"/>
  <c r="A16491" i="1"/>
  <c r="A16397" i="1"/>
  <c r="A16473" i="1"/>
  <c r="A16386" i="1"/>
  <c r="A16502" i="1"/>
  <c r="A16480" i="1"/>
  <c r="A16450" i="1"/>
  <c r="A16396" i="1"/>
  <c r="A16490" i="1"/>
  <c r="A16485" i="1"/>
  <c r="A16472" i="1"/>
  <c r="A16456" i="1"/>
  <c r="A16479" i="1"/>
  <c r="A16501" i="1"/>
  <c r="A16471" i="1"/>
  <c r="A16395" i="1"/>
  <c r="A16439" i="1"/>
  <c r="A16442" i="1"/>
  <c r="A16438" i="1"/>
  <c r="A16441" i="1"/>
  <c r="A16437" i="1"/>
  <c r="A16440" i="1"/>
  <c r="A16436" i="1"/>
  <c r="A16406" i="1"/>
  <c r="A16402" i="1"/>
  <c r="A16405" i="1"/>
  <c r="A16401" i="1"/>
  <c r="A16404" i="1"/>
  <c r="A16407" i="1"/>
  <c r="A16403" i="1"/>
  <c r="A16420" i="1"/>
  <c r="A16416" i="1"/>
  <c r="A16419" i="1"/>
  <c r="A16415" i="1"/>
  <c r="A16418" i="1"/>
  <c r="A16421" i="1"/>
  <c r="A16417" i="1"/>
  <c r="A16389" i="1"/>
  <c r="A16434" i="1"/>
  <c r="A16430" i="1"/>
  <c r="A16433" i="1"/>
  <c r="A16429" i="1"/>
  <c r="A16432" i="1"/>
  <c r="A16435" i="1"/>
  <c r="A16431" i="1"/>
  <c r="A16411" i="1"/>
  <c r="A16414" i="1"/>
  <c r="A16410" i="1"/>
  <c r="A16413" i="1"/>
  <c r="A16409" i="1"/>
  <c r="A16412" i="1"/>
  <c r="A16408" i="1"/>
  <c r="A16448" i="1"/>
  <c r="A16444" i="1"/>
  <c r="A16447" i="1"/>
  <c r="A16443" i="1"/>
  <c r="A16446" i="1"/>
  <c r="A16449" i="1"/>
  <c r="A16445" i="1"/>
  <c r="L16629" i="1" l="1"/>
  <c r="B16885" i="1"/>
  <c r="A16642" i="1"/>
  <c r="L16748" i="1"/>
  <c r="L16737" i="1"/>
  <c r="L16742" i="1"/>
  <c r="C16714" i="1"/>
  <c r="A16641" i="1"/>
  <c r="A16640" i="1"/>
  <c r="L16746" i="1"/>
  <c r="L16752" i="1"/>
  <c r="L16735" i="1"/>
  <c r="L16740" i="1"/>
  <c r="C16700" i="1"/>
  <c r="L16739" i="1"/>
  <c r="L16734" i="1"/>
  <c r="L16750" i="1"/>
  <c r="L16744" i="1"/>
  <c r="C16715" i="1"/>
  <c r="C16711" i="1"/>
  <c r="A16635" i="1"/>
  <c r="A16633" i="1"/>
  <c r="A16625" i="1"/>
  <c r="A16614" i="1"/>
  <c r="A16609" i="1"/>
  <c r="A16602" i="1"/>
  <c r="A16595" i="1"/>
  <c r="A16580" i="1"/>
  <c r="A16519" i="1"/>
  <c r="A16619" i="1"/>
  <c r="A16585" i="1"/>
  <c r="A16518" i="1"/>
  <c r="A16631" i="1"/>
  <c r="A16624" i="1"/>
  <c r="A16613" i="1"/>
  <c r="A16601" i="1"/>
  <c r="A16584" i="1"/>
  <c r="A16579" i="1"/>
  <c r="A16618" i="1"/>
  <c r="A16608" i="1"/>
  <c r="A16594" i="1"/>
  <c r="A16578" i="1"/>
  <c r="A16630" i="1"/>
  <c r="A16600" i="1"/>
  <c r="A16525" i="1"/>
  <c r="A16623" i="1"/>
  <c r="A16612" i="1"/>
  <c r="A16607" i="1"/>
  <c r="A16593" i="1"/>
  <c r="A16577" i="1"/>
  <c r="A16524" i="1"/>
  <c r="A16629" i="1"/>
  <c r="A16622" i="1"/>
  <c r="A16617" i="1"/>
  <c r="A16606" i="1"/>
  <c r="A16576" i="1"/>
  <c r="A16523" i="1"/>
  <c r="A16628" i="1"/>
  <c r="A16611" i="1"/>
  <c r="A16599" i="1"/>
  <c r="A16592" i="1"/>
  <c r="A16587" i="1"/>
  <c r="A16616" i="1"/>
  <c r="A16522" i="1"/>
  <c r="A16598" i="1"/>
  <c r="A16511" i="1"/>
  <c r="A16627" i="1"/>
  <c r="A16605" i="1"/>
  <c r="A16575" i="1"/>
  <c r="A16521" i="1"/>
  <c r="A16615" i="1"/>
  <c r="A16610" i="1"/>
  <c r="A16597" i="1"/>
  <c r="A16581" i="1"/>
  <c r="A16626" i="1"/>
  <c r="A16604" i="1"/>
  <c r="A16596" i="1"/>
  <c r="A16603" i="1"/>
  <c r="A16509" i="1"/>
  <c r="A16586" i="1"/>
  <c r="A16520" i="1"/>
  <c r="A16530" i="1"/>
  <c r="A16526" i="1"/>
  <c r="A16529" i="1"/>
  <c r="A16532" i="1"/>
  <c r="A16528" i="1"/>
  <c r="A16527" i="1"/>
  <c r="A16531" i="1"/>
  <c r="A16544" i="1"/>
  <c r="A16540" i="1"/>
  <c r="A16543" i="1"/>
  <c r="A16546" i="1"/>
  <c r="A16542" i="1"/>
  <c r="A16541" i="1"/>
  <c r="A16545" i="1"/>
  <c r="A16514" i="1"/>
  <c r="A16558" i="1"/>
  <c r="A16554" i="1"/>
  <c r="A16557" i="1"/>
  <c r="A16560" i="1"/>
  <c r="A16556" i="1"/>
  <c r="A16555" i="1"/>
  <c r="A16559" i="1"/>
  <c r="A16536" i="1"/>
  <c r="A16539" i="1"/>
  <c r="A16535" i="1"/>
  <c r="A16538" i="1"/>
  <c r="A16534" i="1"/>
  <c r="A16537" i="1"/>
  <c r="A16533" i="1"/>
  <c r="A16572" i="1"/>
  <c r="A16568" i="1"/>
  <c r="A16571" i="1"/>
  <c r="A16574" i="1"/>
  <c r="A16570" i="1"/>
  <c r="A16573" i="1"/>
  <c r="A16569" i="1"/>
  <c r="A16550" i="1"/>
  <c r="A16553" i="1"/>
  <c r="A16549" i="1"/>
  <c r="A16552" i="1"/>
  <c r="A16548" i="1"/>
  <c r="A16551" i="1"/>
  <c r="A16547" i="1"/>
  <c r="A16564" i="1"/>
  <c r="A16567" i="1"/>
  <c r="A16563" i="1"/>
  <c r="A16566" i="1"/>
  <c r="A16562" i="1"/>
  <c r="A16565" i="1"/>
  <c r="A16561" i="1"/>
  <c r="A16513" i="1"/>
  <c r="A16507" i="1"/>
  <c r="A16387" i="1"/>
  <c r="L16754" i="1" l="1"/>
  <c r="A16632" i="1"/>
  <c r="A16512" i="1"/>
  <c r="A16655" i="1"/>
  <c r="A16651" i="1"/>
  <c r="A16654" i="1"/>
  <c r="A16657" i="1"/>
  <c r="A16653" i="1"/>
  <c r="A16652" i="1"/>
  <c r="A16656" i="1"/>
  <c r="A16669" i="1"/>
  <c r="A16665" i="1"/>
  <c r="A16668" i="1"/>
  <c r="A16671" i="1"/>
  <c r="A16667" i="1"/>
  <c r="A16666" i="1"/>
  <c r="A16670" i="1"/>
  <c r="A16639" i="1"/>
  <c r="A16683" i="1"/>
  <c r="A16679" i="1"/>
  <c r="A16682" i="1"/>
  <c r="A16685" i="1"/>
  <c r="A16681" i="1"/>
  <c r="A16684" i="1"/>
  <c r="A16680" i="1"/>
  <c r="A16661" i="1"/>
  <c r="A16664" i="1"/>
  <c r="A16660" i="1"/>
  <c r="A16663" i="1"/>
  <c r="A16659" i="1"/>
  <c r="A16662" i="1"/>
  <c r="A16658" i="1"/>
  <c r="A16697" i="1"/>
  <c r="A16693" i="1"/>
  <c r="A16696" i="1"/>
  <c r="A16699" i="1"/>
  <c r="A16695" i="1"/>
  <c r="A16698" i="1"/>
  <c r="A16694" i="1"/>
  <c r="A16675" i="1"/>
  <c r="A16678" i="1"/>
  <c r="A16674" i="1"/>
  <c r="A16677" i="1"/>
  <c r="A16673" i="1"/>
  <c r="A16676" i="1"/>
  <c r="A16672" i="1"/>
  <c r="A16689" i="1"/>
  <c r="A16692" i="1"/>
  <c r="A16688" i="1"/>
  <c r="A16691" i="1"/>
  <c r="A16687" i="1"/>
  <c r="A16690" i="1"/>
  <c r="A16686" i="1"/>
  <c r="B17010" i="1"/>
  <c r="A16638" i="1"/>
  <c r="A16744" i="1"/>
  <c r="A16710" i="1"/>
  <c r="A16643" i="1"/>
  <c r="A16756" i="1"/>
  <c r="A16749" i="1"/>
  <c r="A16738" i="1"/>
  <c r="A16726" i="1"/>
  <c r="A16709" i="1"/>
  <c r="A16704" i="1"/>
  <c r="A16743" i="1"/>
  <c r="A16733" i="1"/>
  <c r="A16719" i="1"/>
  <c r="A16703" i="1"/>
  <c r="A16755" i="1"/>
  <c r="A16725" i="1"/>
  <c r="A16650" i="1"/>
  <c r="A16748" i="1"/>
  <c r="A16737" i="1"/>
  <c r="A16732" i="1"/>
  <c r="A16718" i="1"/>
  <c r="A16702" i="1"/>
  <c r="A16649" i="1"/>
  <c r="A16754" i="1"/>
  <c r="A16747" i="1"/>
  <c r="A16742" i="1"/>
  <c r="A16731" i="1"/>
  <c r="A16701" i="1"/>
  <c r="A16648" i="1"/>
  <c r="A16753" i="1"/>
  <c r="A16736" i="1"/>
  <c r="A16724" i="1"/>
  <c r="A16717" i="1"/>
  <c r="A16712" i="1"/>
  <c r="A16741" i="1"/>
  <c r="A16647" i="1"/>
  <c r="A16723" i="1"/>
  <c r="A16636" i="1"/>
  <c r="A16752" i="1"/>
  <c r="A16730" i="1"/>
  <c r="A16700" i="1"/>
  <c r="A16646" i="1"/>
  <c r="A16740" i="1"/>
  <c r="A16735" i="1"/>
  <c r="A16722" i="1"/>
  <c r="A16706" i="1"/>
  <c r="A16751" i="1"/>
  <c r="A16729" i="1"/>
  <c r="A16721" i="1"/>
  <c r="A16645" i="1"/>
  <c r="A16711" i="1"/>
  <c r="A16750" i="1"/>
  <c r="A16634" i="1"/>
  <c r="A16720" i="1"/>
  <c r="A16734" i="1"/>
  <c r="A16705" i="1"/>
  <c r="A16728" i="1"/>
  <c r="A16644" i="1"/>
  <c r="A16727" i="1"/>
  <c r="A16739" i="1"/>
  <c r="A16767" i="1"/>
  <c r="L16873" i="1"/>
  <c r="L16862" i="1"/>
  <c r="L16867" i="1"/>
  <c r="C16839" i="1"/>
  <c r="A16766" i="1"/>
  <c r="A16765" i="1"/>
  <c r="L16871" i="1"/>
  <c r="L16877" i="1"/>
  <c r="L16860" i="1"/>
  <c r="L16865" i="1"/>
  <c r="C16825" i="1"/>
  <c r="L16864" i="1"/>
  <c r="L16879" i="1" s="1"/>
  <c r="L16859" i="1"/>
  <c r="L16875" i="1"/>
  <c r="L16869" i="1"/>
  <c r="C16840" i="1"/>
  <c r="C16836" i="1"/>
  <c r="A16760" i="1"/>
  <c r="A16758" i="1"/>
  <c r="B17135" i="1" l="1"/>
  <c r="A16789" i="1"/>
  <c r="A16785" i="1"/>
  <c r="A16788" i="1"/>
  <c r="A16784" i="1"/>
  <c r="A16787" i="1"/>
  <c r="A16783" i="1"/>
  <c r="A16786" i="1"/>
  <c r="A16764" i="1"/>
  <c r="A16817" i="1"/>
  <c r="A16813" i="1"/>
  <c r="A16816" i="1"/>
  <c r="A16812" i="1"/>
  <c r="A16815" i="1"/>
  <c r="A16811" i="1"/>
  <c r="A16814" i="1"/>
  <c r="A16881" i="1"/>
  <c r="A16874" i="1"/>
  <c r="A16863" i="1"/>
  <c r="A16851" i="1"/>
  <c r="A16834" i="1"/>
  <c r="A16829" i="1"/>
  <c r="A16868" i="1"/>
  <c r="A16858" i="1"/>
  <c r="A16844" i="1"/>
  <c r="A16828" i="1"/>
  <c r="A16880" i="1"/>
  <c r="A16850" i="1"/>
  <c r="A16775" i="1"/>
  <c r="A16873" i="1"/>
  <c r="A16862" i="1"/>
  <c r="A16857" i="1"/>
  <c r="A16843" i="1"/>
  <c r="A16827" i="1"/>
  <c r="A16774" i="1"/>
  <c r="A16879" i="1"/>
  <c r="A16872" i="1"/>
  <c r="A16867" i="1"/>
  <c r="A16856" i="1"/>
  <c r="A16826" i="1"/>
  <c r="A16773" i="1"/>
  <c r="A16878" i="1"/>
  <c r="A16861" i="1"/>
  <c r="A16849" i="1"/>
  <c r="A16842" i="1"/>
  <c r="A16837" i="1"/>
  <c r="A16866" i="1"/>
  <c r="A16772" i="1"/>
  <c r="A16848" i="1"/>
  <c r="A16761" i="1"/>
  <c r="A16877" i="1"/>
  <c r="A16855" i="1"/>
  <c r="A16825" i="1"/>
  <c r="A16771" i="1"/>
  <c r="A16865" i="1"/>
  <c r="A16860" i="1"/>
  <c r="A16847" i="1"/>
  <c r="A16831" i="1"/>
  <c r="A16876" i="1"/>
  <c r="A16854" i="1"/>
  <c r="A16846" i="1"/>
  <c r="A16770" i="1"/>
  <c r="A16853" i="1"/>
  <c r="A16836" i="1"/>
  <c r="A16759" i="1"/>
  <c r="A16835" i="1"/>
  <c r="A16859" i="1"/>
  <c r="A16845" i="1"/>
  <c r="A16869" i="1"/>
  <c r="A16769" i="1"/>
  <c r="A16768" i="1"/>
  <c r="A16830" i="1"/>
  <c r="A16864" i="1"/>
  <c r="A16852" i="1"/>
  <c r="A16875" i="1"/>
  <c r="A16763" i="1"/>
  <c r="A16794" i="1"/>
  <c r="A16790" i="1"/>
  <c r="A16793" i="1"/>
  <c r="A16796" i="1"/>
  <c r="A16792" i="1"/>
  <c r="A16795" i="1"/>
  <c r="A16791" i="1"/>
  <c r="A16822" i="1"/>
  <c r="A16818" i="1"/>
  <c r="A16821" i="1"/>
  <c r="A16824" i="1"/>
  <c r="A16820" i="1"/>
  <c r="A16823" i="1"/>
  <c r="A16819" i="1"/>
  <c r="A16780" i="1"/>
  <c r="A16776" i="1"/>
  <c r="A16779" i="1"/>
  <c r="A16782" i="1"/>
  <c r="A16778" i="1"/>
  <c r="A16781" i="1"/>
  <c r="A16777" i="1"/>
  <c r="A16637" i="1"/>
  <c r="A16757" i="1"/>
  <c r="A16803" i="1"/>
  <c r="A16799" i="1"/>
  <c r="A16802" i="1"/>
  <c r="A16798" i="1"/>
  <c r="A16801" i="1"/>
  <c r="A16797" i="1"/>
  <c r="A16800" i="1"/>
  <c r="A16808" i="1"/>
  <c r="A16804" i="1"/>
  <c r="A16807" i="1"/>
  <c r="A16810" i="1"/>
  <c r="A16806" i="1"/>
  <c r="A16809" i="1"/>
  <c r="A16805" i="1"/>
  <c r="L16998" i="1"/>
  <c r="L16987" i="1"/>
  <c r="L16992" i="1"/>
  <c r="C16964" i="1"/>
  <c r="A16891" i="1"/>
  <c r="A16890" i="1"/>
  <c r="L16996" i="1"/>
  <c r="L17002" i="1"/>
  <c r="L16985" i="1"/>
  <c r="L16990" i="1"/>
  <c r="C16950" i="1"/>
  <c r="L16989" i="1"/>
  <c r="L16984" i="1"/>
  <c r="L17004" i="1" s="1"/>
  <c r="L17000" i="1"/>
  <c r="L16994" i="1"/>
  <c r="C16965" i="1"/>
  <c r="C16961" i="1"/>
  <c r="A16885" i="1"/>
  <c r="A16883" i="1"/>
  <c r="A16892" i="1"/>
  <c r="A16901" i="1" l="1"/>
  <c r="A16904" i="1"/>
  <c r="A16907" i="1"/>
  <c r="A16903" i="1"/>
  <c r="A16906" i="1"/>
  <c r="A16902" i="1"/>
  <c r="A16905" i="1"/>
  <c r="A16915" i="1"/>
  <c r="A16918" i="1"/>
  <c r="A16921" i="1"/>
  <c r="A16917" i="1"/>
  <c r="A16920" i="1"/>
  <c r="A16916" i="1"/>
  <c r="A16919" i="1"/>
  <c r="A16762" i="1"/>
  <c r="A16882" i="1"/>
  <c r="A16943" i="1"/>
  <c r="A16946" i="1"/>
  <c r="A16949" i="1"/>
  <c r="A16945" i="1"/>
  <c r="A16948" i="1"/>
  <c r="A16944" i="1"/>
  <c r="A16947" i="1"/>
  <c r="A16914" i="1"/>
  <c r="A16910" i="1"/>
  <c r="A16913" i="1"/>
  <c r="A16909" i="1"/>
  <c r="A16912" i="1"/>
  <c r="A16908" i="1"/>
  <c r="A16911" i="1"/>
  <c r="A16928" i="1"/>
  <c r="A16924" i="1"/>
  <c r="A16927" i="1"/>
  <c r="A16923" i="1"/>
  <c r="A16926" i="1"/>
  <c r="A16922" i="1"/>
  <c r="A16925" i="1"/>
  <c r="A16942" i="1"/>
  <c r="A16938" i="1"/>
  <c r="A16941" i="1"/>
  <c r="A16937" i="1"/>
  <c r="A16940" i="1"/>
  <c r="A16936" i="1"/>
  <c r="A16939" i="1"/>
  <c r="A16888" i="1"/>
  <c r="B17260" i="1"/>
  <c r="A16929" i="1"/>
  <c r="A16932" i="1"/>
  <c r="A16935" i="1"/>
  <c r="A16931" i="1"/>
  <c r="A16934" i="1"/>
  <c r="A16930" i="1"/>
  <c r="A16933" i="1"/>
  <c r="A16889" i="1"/>
  <c r="A16993" i="1"/>
  <c r="A16983" i="1"/>
  <c r="A16969" i="1"/>
  <c r="A16953" i="1"/>
  <c r="A17005" i="1"/>
  <c r="A16975" i="1"/>
  <c r="A16900" i="1"/>
  <c r="A16998" i="1"/>
  <c r="A16987" i="1"/>
  <c r="A16982" i="1"/>
  <c r="A16968" i="1"/>
  <c r="A16952" i="1"/>
  <c r="A16899" i="1"/>
  <c r="A17004" i="1"/>
  <c r="A16997" i="1"/>
  <c r="A16992" i="1"/>
  <c r="A16981" i="1"/>
  <c r="A16951" i="1"/>
  <c r="A16898" i="1"/>
  <c r="A17003" i="1"/>
  <c r="A16986" i="1"/>
  <c r="A16974" i="1"/>
  <c r="A16967" i="1"/>
  <c r="A16962" i="1"/>
  <c r="A16991" i="1"/>
  <c r="A16897" i="1"/>
  <c r="A16973" i="1"/>
  <c r="A16886" i="1"/>
  <c r="A17002" i="1"/>
  <c r="A16980" i="1"/>
  <c r="A16950" i="1"/>
  <c r="A16896" i="1"/>
  <c r="A16990" i="1"/>
  <c r="A16985" i="1"/>
  <c r="A16972" i="1"/>
  <c r="A16956" i="1"/>
  <c r="A17001" i="1"/>
  <c r="A16979" i="1"/>
  <c r="A16971" i="1"/>
  <c r="A16895" i="1"/>
  <c r="A16978" i="1"/>
  <c r="A16961" i="1"/>
  <c r="A16884" i="1"/>
  <c r="A17000" i="1"/>
  <c r="A16989" i="1"/>
  <c r="A16984" i="1"/>
  <c r="A16977" i="1"/>
  <c r="A16970" i="1"/>
  <c r="A16955" i="1"/>
  <c r="A16894" i="1"/>
  <c r="A17006" i="1"/>
  <c r="A16893" i="1"/>
  <c r="A16954" i="1"/>
  <c r="A16976" i="1"/>
  <c r="A16988" i="1"/>
  <c r="A16999" i="1"/>
  <c r="A16960" i="1"/>
  <c r="A16959" i="1"/>
  <c r="A16994" i="1"/>
  <c r="L17127" i="1"/>
  <c r="L17117" i="1"/>
  <c r="C17089" i="1"/>
  <c r="A17016" i="1"/>
  <c r="A17015" i="1"/>
  <c r="L17121" i="1"/>
  <c r="L17110" i="1"/>
  <c r="L17115" i="1"/>
  <c r="C17075" i="1"/>
  <c r="L17114" i="1"/>
  <c r="L17109" i="1"/>
  <c r="L17125" i="1"/>
  <c r="L17119" i="1"/>
  <c r="C17090" i="1"/>
  <c r="C17086" i="1"/>
  <c r="A17010" i="1"/>
  <c r="A17008" i="1"/>
  <c r="A17017" i="1"/>
  <c r="L17112" i="1"/>
  <c r="L17123" i="1"/>
  <c r="L17129" i="1" l="1"/>
  <c r="B17385" i="1"/>
  <c r="A16887" i="1"/>
  <c r="A17007" i="1"/>
  <c r="A17142" i="1"/>
  <c r="L17248" i="1"/>
  <c r="L17237" i="1"/>
  <c r="L17242" i="1"/>
  <c r="C17214" i="1"/>
  <c r="L17246" i="1"/>
  <c r="L17252" i="1"/>
  <c r="L17235" i="1"/>
  <c r="L17240" i="1"/>
  <c r="C17200" i="1"/>
  <c r="L17250" i="1"/>
  <c r="L17244" i="1"/>
  <c r="C17215" i="1"/>
  <c r="C17211" i="1"/>
  <c r="L17234" i="1"/>
  <c r="A17141" i="1"/>
  <c r="A17140" i="1"/>
  <c r="L17239" i="1"/>
  <c r="A17135" i="1"/>
  <c r="A17133" i="1"/>
  <c r="A17043" i="1"/>
  <c r="A17046" i="1"/>
  <c r="A17042" i="1"/>
  <c r="A17045" i="1"/>
  <c r="A17041" i="1"/>
  <c r="A17044" i="1"/>
  <c r="A17040" i="1"/>
  <c r="A17100" i="1"/>
  <c r="A17025" i="1"/>
  <c r="A17130" i="1"/>
  <c r="A17123" i="1"/>
  <c r="A17112" i="1"/>
  <c r="A17107" i="1"/>
  <c r="A17093" i="1"/>
  <c r="A17077" i="1"/>
  <c r="A17024" i="1"/>
  <c r="A17122" i="1"/>
  <c r="A17117" i="1"/>
  <c r="A17106" i="1"/>
  <c r="A17076" i="1"/>
  <c r="A17023" i="1"/>
  <c r="A17129" i="1"/>
  <c r="A17111" i="1"/>
  <c r="A17099" i="1"/>
  <c r="A17092" i="1"/>
  <c r="A17087" i="1"/>
  <c r="A17128" i="1"/>
  <c r="A17116" i="1"/>
  <c r="A17022" i="1"/>
  <c r="A17098" i="1"/>
  <c r="A17011" i="1"/>
  <c r="A17127" i="1"/>
  <c r="A17105" i="1"/>
  <c r="A17075" i="1"/>
  <c r="A17021" i="1"/>
  <c r="A17115" i="1"/>
  <c r="A17110" i="1"/>
  <c r="A17097" i="1"/>
  <c r="A17081" i="1"/>
  <c r="A17126" i="1"/>
  <c r="A17104" i="1"/>
  <c r="A17096" i="1"/>
  <c r="A17020" i="1"/>
  <c r="A17103" i="1"/>
  <c r="A17086" i="1"/>
  <c r="A17009" i="1"/>
  <c r="A17125" i="1"/>
  <c r="A17114" i="1"/>
  <c r="A17109" i="1"/>
  <c r="A17102" i="1"/>
  <c r="A17095" i="1"/>
  <c r="A17080" i="1"/>
  <c r="A17019" i="1"/>
  <c r="A17119" i="1"/>
  <c r="A17085" i="1"/>
  <c r="A17018" i="1"/>
  <c r="A17094" i="1"/>
  <c r="A17108" i="1"/>
  <c r="A17118" i="1"/>
  <c r="A17079" i="1"/>
  <c r="A17131" i="1"/>
  <c r="A17078" i="1"/>
  <c r="A17101" i="1"/>
  <c r="A17113" i="1"/>
  <c r="A17084" i="1"/>
  <c r="A17124" i="1"/>
  <c r="A17057" i="1"/>
  <c r="A17060" i="1"/>
  <c r="A17056" i="1"/>
  <c r="A17059" i="1"/>
  <c r="A17055" i="1"/>
  <c r="A17058" i="1"/>
  <c r="A17054" i="1"/>
  <c r="A17071" i="1"/>
  <c r="A17074" i="1"/>
  <c r="A17070" i="1"/>
  <c r="A17073" i="1"/>
  <c r="A17069" i="1"/>
  <c r="A17068" i="1"/>
  <c r="A17072" i="1"/>
  <c r="A17029" i="1"/>
  <c r="A17032" i="1"/>
  <c r="A17028" i="1"/>
  <c r="A17031" i="1"/>
  <c r="A17027" i="1"/>
  <c r="A17026" i="1"/>
  <c r="A17030" i="1"/>
  <c r="A17014" i="1"/>
  <c r="A17013" i="1"/>
  <c r="A17053" i="1"/>
  <c r="A17049" i="1"/>
  <c r="A17052" i="1"/>
  <c r="A17048" i="1"/>
  <c r="A17051" i="1"/>
  <c r="A17047" i="1"/>
  <c r="A17050" i="1"/>
  <c r="A17067" i="1"/>
  <c r="A17063" i="1"/>
  <c r="A17066" i="1"/>
  <c r="A17062" i="1"/>
  <c r="A17065" i="1"/>
  <c r="A17061" i="1"/>
  <c r="A17064" i="1"/>
  <c r="A17039" i="1"/>
  <c r="A17035" i="1"/>
  <c r="A17038" i="1"/>
  <c r="A17034" i="1"/>
  <c r="A17037" i="1"/>
  <c r="A17033" i="1"/>
  <c r="A17036" i="1"/>
  <c r="L17254" i="1" l="1"/>
  <c r="A17156" i="1"/>
  <c r="A17152" i="1"/>
  <c r="A17155" i="1"/>
  <c r="A17151" i="1"/>
  <c r="A17154" i="1"/>
  <c r="A17153" i="1"/>
  <c r="A17157" i="1"/>
  <c r="A17170" i="1"/>
  <c r="A17166" i="1"/>
  <c r="A17169" i="1"/>
  <c r="A17165" i="1"/>
  <c r="A17168" i="1"/>
  <c r="A17171" i="1"/>
  <c r="A17167" i="1"/>
  <c r="A17198" i="1"/>
  <c r="A17194" i="1"/>
  <c r="A17197" i="1"/>
  <c r="A17193" i="1"/>
  <c r="A17196" i="1"/>
  <c r="A17195" i="1"/>
  <c r="A17199" i="1"/>
  <c r="A17184" i="1"/>
  <c r="A17180" i="1"/>
  <c r="A17183" i="1"/>
  <c r="A17179" i="1"/>
  <c r="A17182" i="1"/>
  <c r="A17185" i="1"/>
  <c r="A17181" i="1"/>
  <c r="A17138" i="1"/>
  <c r="A17161" i="1"/>
  <c r="A17164" i="1"/>
  <c r="A17160" i="1"/>
  <c r="A17163" i="1"/>
  <c r="A17159" i="1"/>
  <c r="A17162" i="1"/>
  <c r="A17158" i="1"/>
  <c r="A17228" i="1"/>
  <c r="A17211" i="1"/>
  <c r="A17250" i="1"/>
  <c r="A17239" i="1"/>
  <c r="A17234" i="1"/>
  <c r="A17227" i="1"/>
  <c r="A17220" i="1"/>
  <c r="A17205" i="1"/>
  <c r="A17144" i="1"/>
  <c r="A17244" i="1"/>
  <c r="A17210" i="1"/>
  <c r="A17256" i="1"/>
  <c r="A17249" i="1"/>
  <c r="A17238" i="1"/>
  <c r="A17226" i="1"/>
  <c r="A17209" i="1"/>
  <c r="A17204" i="1"/>
  <c r="A17243" i="1"/>
  <c r="A17233" i="1"/>
  <c r="A17219" i="1"/>
  <c r="A17203" i="1"/>
  <c r="A17255" i="1"/>
  <c r="A17225" i="1"/>
  <c r="A17248" i="1"/>
  <c r="A17237" i="1"/>
  <c r="A17232" i="1"/>
  <c r="A17218" i="1"/>
  <c r="A17202" i="1"/>
  <c r="A17254" i="1"/>
  <c r="A17247" i="1"/>
  <c r="A17242" i="1"/>
  <c r="A17231" i="1"/>
  <c r="A17201" i="1"/>
  <c r="A17148" i="1"/>
  <c r="A17253" i="1"/>
  <c r="A17236" i="1"/>
  <c r="A17224" i="1"/>
  <c r="A17217" i="1"/>
  <c r="A17212" i="1"/>
  <c r="A17241" i="1"/>
  <c r="A17223" i="1"/>
  <c r="A17136" i="1"/>
  <c r="A17252" i="1"/>
  <c r="A17230" i="1"/>
  <c r="A17200" i="1"/>
  <c r="A17235" i="1"/>
  <c r="A17222" i="1"/>
  <c r="A17221" i="1"/>
  <c r="A17145" i="1"/>
  <c r="A17143" i="1"/>
  <c r="A17206" i="1"/>
  <c r="A17240" i="1"/>
  <c r="A17150" i="1"/>
  <c r="A17229" i="1"/>
  <c r="A17149" i="1"/>
  <c r="A17134" i="1"/>
  <c r="A17251" i="1"/>
  <c r="A17147" i="1"/>
  <c r="A17146" i="1"/>
  <c r="A17175" i="1"/>
  <c r="A17178" i="1"/>
  <c r="A17174" i="1"/>
  <c r="A17177" i="1"/>
  <c r="A17173" i="1"/>
  <c r="A17176" i="1"/>
  <c r="A17172" i="1"/>
  <c r="A17139" i="1"/>
  <c r="A17189" i="1"/>
  <c r="A17192" i="1"/>
  <c r="A17188" i="1"/>
  <c r="A17191" i="1"/>
  <c r="A17187" i="1"/>
  <c r="A17190" i="1"/>
  <c r="A17186" i="1"/>
  <c r="B17510" i="1"/>
  <c r="A17258" i="1"/>
  <c r="A17267" i="1"/>
  <c r="L17373" i="1"/>
  <c r="L17362" i="1"/>
  <c r="L17367" i="1"/>
  <c r="C17339" i="1"/>
  <c r="A17266" i="1"/>
  <c r="A17265" i="1"/>
  <c r="L17371" i="1"/>
  <c r="L17377" i="1"/>
  <c r="L17360" i="1"/>
  <c r="L17365" i="1"/>
  <c r="C17325" i="1"/>
  <c r="L17369" i="1"/>
  <c r="C17340" i="1"/>
  <c r="L17364" i="1"/>
  <c r="A17260" i="1"/>
  <c r="L17375" i="1"/>
  <c r="C17336" i="1"/>
  <c r="L17359" i="1"/>
  <c r="A17012" i="1"/>
  <c r="A17132" i="1"/>
  <c r="L17379" i="1" l="1"/>
  <c r="A17280" i="1"/>
  <c r="A17276" i="1"/>
  <c r="A17279" i="1"/>
  <c r="A17282" i="1"/>
  <c r="A17278" i="1"/>
  <c r="A17281" i="1"/>
  <c r="A17277" i="1"/>
  <c r="A17294" i="1"/>
  <c r="A17290" i="1"/>
  <c r="A17293" i="1"/>
  <c r="A17296" i="1"/>
  <c r="A17292" i="1"/>
  <c r="A17295" i="1"/>
  <c r="A17291" i="1"/>
  <c r="A17257" i="1"/>
  <c r="A17137" i="1"/>
  <c r="A17264" i="1"/>
  <c r="A17308" i="1"/>
  <c r="A17304" i="1"/>
  <c r="A17307" i="1"/>
  <c r="A17310" i="1"/>
  <c r="A17306" i="1"/>
  <c r="A17309" i="1"/>
  <c r="A17305" i="1"/>
  <c r="A17322" i="1"/>
  <c r="A17318" i="1"/>
  <c r="A17321" i="1"/>
  <c r="A17324" i="1"/>
  <c r="A17320" i="1"/>
  <c r="A17323" i="1"/>
  <c r="A17319" i="1"/>
  <c r="A17300" i="1"/>
  <c r="A17303" i="1"/>
  <c r="A17299" i="1"/>
  <c r="A17302" i="1"/>
  <c r="A17298" i="1"/>
  <c r="A17301" i="1"/>
  <c r="A17297" i="1"/>
  <c r="A17263" i="1"/>
  <c r="A17314" i="1"/>
  <c r="A17317" i="1"/>
  <c r="A17313" i="1"/>
  <c r="A17316" i="1"/>
  <c r="A17312" i="1"/>
  <c r="A17315" i="1"/>
  <c r="A17311" i="1"/>
  <c r="B17635" i="1"/>
  <c r="A17392" i="1"/>
  <c r="L17498" i="1"/>
  <c r="L17487" i="1"/>
  <c r="L17492" i="1"/>
  <c r="C17464" i="1"/>
  <c r="A17391" i="1"/>
  <c r="A17390" i="1"/>
  <c r="L17496" i="1"/>
  <c r="L17502" i="1"/>
  <c r="L17485" i="1"/>
  <c r="L17490" i="1"/>
  <c r="C17450" i="1"/>
  <c r="L17489" i="1"/>
  <c r="L17484" i="1"/>
  <c r="A17383" i="1"/>
  <c r="L17494" i="1"/>
  <c r="C17465" i="1"/>
  <c r="A17385" i="1"/>
  <c r="C17461" i="1"/>
  <c r="L17500" i="1"/>
  <c r="A17286" i="1"/>
  <c r="A17289" i="1"/>
  <c r="A17285" i="1"/>
  <c r="A17288" i="1"/>
  <c r="A17284" i="1"/>
  <c r="A17287" i="1"/>
  <c r="A17283" i="1"/>
  <c r="A17375" i="1"/>
  <c r="A17364" i="1"/>
  <c r="A17359" i="1"/>
  <c r="A17352" i="1"/>
  <c r="A17345" i="1"/>
  <c r="A17330" i="1"/>
  <c r="A17269" i="1"/>
  <c r="A17369" i="1"/>
  <c r="A17335" i="1"/>
  <c r="A17268" i="1"/>
  <c r="A17381" i="1"/>
  <c r="A17374" i="1"/>
  <c r="A17363" i="1"/>
  <c r="A17351" i="1"/>
  <c r="A17334" i="1"/>
  <c r="A17329" i="1"/>
  <c r="A17368" i="1"/>
  <c r="A17358" i="1"/>
  <c r="A17344" i="1"/>
  <c r="A17328" i="1"/>
  <c r="A17380" i="1"/>
  <c r="A17350" i="1"/>
  <c r="A17275" i="1"/>
  <c r="A17373" i="1"/>
  <c r="A17362" i="1"/>
  <c r="A17357" i="1"/>
  <c r="A17343" i="1"/>
  <c r="A17327" i="1"/>
  <c r="A17274" i="1"/>
  <c r="A17379" i="1"/>
  <c r="A17372" i="1"/>
  <c r="A17367" i="1"/>
  <c r="A17356" i="1"/>
  <c r="A17326" i="1"/>
  <c r="A17273" i="1"/>
  <c r="A17378" i="1"/>
  <c r="A17361" i="1"/>
  <c r="A17349" i="1"/>
  <c r="A17342" i="1"/>
  <c r="A17337" i="1"/>
  <c r="A17366" i="1"/>
  <c r="A17272" i="1"/>
  <c r="A17348" i="1"/>
  <c r="A17261" i="1"/>
  <c r="A17377" i="1"/>
  <c r="A17355" i="1"/>
  <c r="A17325" i="1"/>
  <c r="A17271" i="1"/>
  <c r="A17365" i="1"/>
  <c r="A17360" i="1"/>
  <c r="A17347" i="1"/>
  <c r="A17331" i="1"/>
  <c r="A17353" i="1"/>
  <c r="A17336" i="1"/>
  <c r="A17259" i="1"/>
  <c r="A17270" i="1"/>
  <c r="A17354" i="1"/>
  <c r="A17376" i="1"/>
  <c r="A17346" i="1"/>
  <c r="L17504" i="1" l="1"/>
  <c r="B17760" i="1"/>
  <c r="A17517" i="1"/>
  <c r="L17623" i="1"/>
  <c r="L17612" i="1"/>
  <c r="L17617" i="1"/>
  <c r="C17589" i="1"/>
  <c r="A17516" i="1"/>
  <c r="A17515" i="1"/>
  <c r="L17621" i="1"/>
  <c r="L17627" i="1"/>
  <c r="L17610" i="1"/>
  <c r="L17615" i="1"/>
  <c r="C17575" i="1"/>
  <c r="L17614" i="1"/>
  <c r="L17609" i="1"/>
  <c r="L17625" i="1"/>
  <c r="L17619" i="1"/>
  <c r="C17590" i="1"/>
  <c r="C17586" i="1"/>
  <c r="A17510" i="1"/>
  <c r="A17508" i="1"/>
  <c r="A17388" i="1"/>
  <c r="A17382" i="1"/>
  <c r="A17262" i="1"/>
  <c r="A17405" i="1"/>
  <c r="A17401" i="1"/>
  <c r="A17404" i="1"/>
  <c r="A17407" i="1"/>
  <c r="A17403" i="1"/>
  <c r="A17406" i="1"/>
  <c r="A17402" i="1"/>
  <c r="A17419" i="1"/>
  <c r="A17415" i="1"/>
  <c r="A17418" i="1"/>
  <c r="A17421" i="1"/>
  <c r="A17417" i="1"/>
  <c r="A17416" i="1"/>
  <c r="A17420" i="1"/>
  <c r="A17389" i="1"/>
  <c r="A17433" i="1"/>
  <c r="A17429" i="1"/>
  <c r="A17432" i="1"/>
  <c r="A17435" i="1"/>
  <c r="A17431" i="1"/>
  <c r="A17430" i="1"/>
  <c r="A17434" i="1"/>
  <c r="A17411" i="1"/>
  <c r="A17414" i="1"/>
  <c r="A17410" i="1"/>
  <c r="A17413" i="1"/>
  <c r="A17409" i="1"/>
  <c r="A17412" i="1"/>
  <c r="A17408" i="1"/>
  <c r="A17447" i="1"/>
  <c r="A17443" i="1"/>
  <c r="A17446" i="1"/>
  <c r="A17449" i="1"/>
  <c r="A17445" i="1"/>
  <c r="A17444" i="1"/>
  <c r="A17448" i="1"/>
  <c r="A17425" i="1"/>
  <c r="A17428" i="1"/>
  <c r="A17424" i="1"/>
  <c r="A17427" i="1"/>
  <c r="A17423" i="1"/>
  <c r="A17426" i="1"/>
  <c r="A17422" i="1"/>
  <c r="A17494" i="1"/>
  <c r="A17460" i="1"/>
  <c r="A17393" i="1"/>
  <c r="A17506" i="1"/>
  <c r="A17499" i="1"/>
  <c r="A17488" i="1"/>
  <c r="A17476" i="1"/>
  <c r="A17459" i="1"/>
  <c r="A17454" i="1"/>
  <c r="A17493" i="1"/>
  <c r="A17483" i="1"/>
  <c r="A17469" i="1"/>
  <c r="A17453" i="1"/>
  <c r="A17505" i="1"/>
  <c r="A17475" i="1"/>
  <c r="A17400" i="1"/>
  <c r="A17498" i="1"/>
  <c r="A17487" i="1"/>
  <c r="A17482" i="1"/>
  <c r="A17468" i="1"/>
  <c r="A17452" i="1"/>
  <c r="A17399" i="1"/>
  <c r="A17504" i="1"/>
  <c r="A17497" i="1"/>
  <c r="A17492" i="1"/>
  <c r="A17481" i="1"/>
  <c r="A17451" i="1"/>
  <c r="A17398" i="1"/>
  <c r="A17503" i="1"/>
  <c r="A17486" i="1"/>
  <c r="A17474" i="1"/>
  <c r="A17467" i="1"/>
  <c r="A17462" i="1"/>
  <c r="A17491" i="1"/>
  <c r="A17397" i="1"/>
  <c r="A17473" i="1"/>
  <c r="A17386" i="1"/>
  <c r="A17502" i="1"/>
  <c r="A17480" i="1"/>
  <c r="A17450" i="1"/>
  <c r="A17396" i="1"/>
  <c r="A17490" i="1"/>
  <c r="A17485" i="1"/>
  <c r="A17472" i="1"/>
  <c r="A17456" i="1"/>
  <c r="A17501" i="1"/>
  <c r="A17479" i="1"/>
  <c r="A17471" i="1"/>
  <c r="A17500" i="1"/>
  <c r="A17489" i="1"/>
  <c r="A17484" i="1"/>
  <c r="A17477" i="1"/>
  <c r="A17470" i="1"/>
  <c r="A17455" i="1"/>
  <c r="A17394" i="1"/>
  <c r="A17478" i="1"/>
  <c r="A17384" i="1"/>
  <c r="A17461" i="1"/>
  <c r="A17395" i="1"/>
  <c r="A17439" i="1"/>
  <c r="A17442" i="1"/>
  <c r="A17438" i="1"/>
  <c r="A17441" i="1"/>
  <c r="A17437" i="1"/>
  <c r="A17440" i="1"/>
  <c r="A17436" i="1"/>
  <c r="L17629" i="1" l="1"/>
  <c r="A17631" i="1"/>
  <c r="A17624" i="1"/>
  <c r="A17613" i="1"/>
  <c r="A17601" i="1"/>
  <c r="A17584" i="1"/>
  <c r="A17579" i="1"/>
  <c r="A17618" i="1"/>
  <c r="A17608" i="1"/>
  <c r="A17594" i="1"/>
  <c r="A17578" i="1"/>
  <c r="A17630" i="1"/>
  <c r="A17600" i="1"/>
  <c r="A17525" i="1"/>
  <c r="A17623" i="1"/>
  <c r="A17612" i="1"/>
  <c r="A17607" i="1"/>
  <c r="A17593" i="1"/>
  <c r="A17577" i="1"/>
  <c r="A17524" i="1"/>
  <c r="A17629" i="1"/>
  <c r="A17622" i="1"/>
  <c r="A17617" i="1"/>
  <c r="A17606" i="1"/>
  <c r="A17576" i="1"/>
  <c r="A17523" i="1"/>
  <c r="A17628" i="1"/>
  <c r="A17611" i="1"/>
  <c r="A17599" i="1"/>
  <c r="A17592" i="1"/>
  <c r="A17587" i="1"/>
  <c r="A17616" i="1"/>
  <c r="A17522" i="1"/>
  <c r="A17598" i="1"/>
  <c r="A17511" i="1"/>
  <c r="A17627" i="1"/>
  <c r="A17605" i="1"/>
  <c r="A17575" i="1"/>
  <c r="A17521" i="1"/>
  <c r="A17615" i="1"/>
  <c r="A17610" i="1"/>
  <c r="A17597" i="1"/>
  <c r="A17581" i="1"/>
  <c r="A17626" i="1"/>
  <c r="A17604" i="1"/>
  <c r="A17596" i="1"/>
  <c r="A17520" i="1"/>
  <c r="A17619" i="1"/>
  <c r="A17585" i="1"/>
  <c r="A17518" i="1"/>
  <c r="A17603" i="1"/>
  <c r="A17602" i="1"/>
  <c r="A17519" i="1"/>
  <c r="A17614" i="1"/>
  <c r="A17586" i="1"/>
  <c r="A17625" i="1"/>
  <c r="A17509" i="1"/>
  <c r="A17595" i="1"/>
  <c r="A17609" i="1"/>
  <c r="A17580" i="1"/>
  <c r="A17387" i="1"/>
  <c r="A17507" i="1"/>
  <c r="A17513" i="1"/>
  <c r="A17530" i="1"/>
  <c r="A17526" i="1"/>
  <c r="A17529" i="1"/>
  <c r="A17532" i="1"/>
  <c r="A17528" i="1"/>
  <c r="A17531" i="1"/>
  <c r="A17527" i="1"/>
  <c r="A17544" i="1"/>
  <c r="A17540" i="1"/>
  <c r="A17543" i="1"/>
  <c r="A17546" i="1"/>
  <c r="A17542" i="1"/>
  <c r="A17541" i="1"/>
  <c r="A17545" i="1"/>
  <c r="A17514" i="1"/>
  <c r="A17558" i="1"/>
  <c r="A17554" i="1"/>
  <c r="A17557" i="1"/>
  <c r="A17560" i="1"/>
  <c r="A17556" i="1"/>
  <c r="A17555" i="1"/>
  <c r="A17559" i="1"/>
  <c r="A17539" i="1"/>
  <c r="A17535" i="1"/>
  <c r="A17538" i="1"/>
  <c r="A17534" i="1"/>
  <c r="A17537" i="1"/>
  <c r="A17533" i="1"/>
  <c r="A17536" i="1"/>
  <c r="A17572" i="1"/>
  <c r="A17568" i="1"/>
  <c r="A17571" i="1"/>
  <c r="A17574" i="1"/>
  <c r="A17570" i="1"/>
  <c r="A17573" i="1"/>
  <c r="A17569" i="1"/>
  <c r="B17885" i="1"/>
  <c r="A17553" i="1"/>
  <c r="A17549" i="1"/>
  <c r="A17552" i="1"/>
  <c r="A17548" i="1"/>
  <c r="A17551" i="1"/>
  <c r="A17547" i="1"/>
  <c r="A17550" i="1"/>
  <c r="A17567" i="1"/>
  <c r="A17563" i="1"/>
  <c r="A17566" i="1"/>
  <c r="A17562" i="1"/>
  <c r="A17565" i="1"/>
  <c r="A17561" i="1"/>
  <c r="A17564" i="1"/>
  <c r="L17748" i="1"/>
  <c r="L17737" i="1"/>
  <c r="L17742" i="1"/>
  <c r="C17714" i="1"/>
  <c r="A17641" i="1"/>
  <c r="A17640" i="1"/>
  <c r="L17746" i="1"/>
  <c r="L17752" i="1"/>
  <c r="L17735" i="1"/>
  <c r="L17740" i="1"/>
  <c r="C17700" i="1"/>
  <c r="L17739" i="1"/>
  <c r="L17734" i="1"/>
  <c r="L17750" i="1"/>
  <c r="L17744" i="1"/>
  <c r="C17715" i="1"/>
  <c r="C17711" i="1"/>
  <c r="A17635" i="1"/>
  <c r="A17642" i="1"/>
  <c r="A17633" i="1"/>
  <c r="L17754" i="1" l="1"/>
  <c r="A17679" i="1"/>
  <c r="A17682" i="1"/>
  <c r="A17685" i="1"/>
  <c r="A17681" i="1"/>
  <c r="A17684" i="1"/>
  <c r="A17680" i="1"/>
  <c r="A17683" i="1"/>
  <c r="L17867" i="1"/>
  <c r="C17839" i="1"/>
  <c r="A17766" i="1"/>
  <c r="A17765" i="1"/>
  <c r="L17871" i="1"/>
  <c r="L17877" i="1"/>
  <c r="L17860" i="1"/>
  <c r="L17865" i="1"/>
  <c r="C17825" i="1"/>
  <c r="L17864" i="1"/>
  <c r="L17859" i="1"/>
  <c r="L17875" i="1"/>
  <c r="L17869" i="1"/>
  <c r="C17840" i="1"/>
  <c r="C17836" i="1"/>
  <c r="A17760" i="1"/>
  <c r="A17758" i="1"/>
  <c r="L17873" i="1"/>
  <c r="L17862" i="1"/>
  <c r="A17767" i="1"/>
  <c r="A17638" i="1"/>
  <c r="B18010" i="1"/>
  <c r="A17512" i="1"/>
  <c r="A17632" i="1"/>
  <c r="A17651" i="1"/>
  <c r="A17654" i="1"/>
  <c r="A17657" i="1"/>
  <c r="A17653" i="1"/>
  <c r="A17656" i="1"/>
  <c r="A17652" i="1"/>
  <c r="A17655" i="1"/>
  <c r="A17639" i="1"/>
  <c r="A17665" i="1"/>
  <c r="A17668" i="1"/>
  <c r="A17671" i="1"/>
  <c r="A17667" i="1"/>
  <c r="A17670" i="1"/>
  <c r="A17666" i="1"/>
  <c r="A17669" i="1"/>
  <c r="A17678" i="1"/>
  <c r="A17674" i="1"/>
  <c r="A17677" i="1"/>
  <c r="A17673" i="1"/>
  <c r="A17676" i="1"/>
  <c r="A17672" i="1"/>
  <c r="A17675" i="1"/>
  <c r="A17693" i="1"/>
  <c r="A17696" i="1"/>
  <c r="A17699" i="1"/>
  <c r="A17695" i="1"/>
  <c r="A17698" i="1"/>
  <c r="A17694" i="1"/>
  <c r="A17697" i="1"/>
  <c r="A17692" i="1"/>
  <c r="A17688" i="1"/>
  <c r="A17691" i="1"/>
  <c r="A17687" i="1"/>
  <c r="A17690" i="1"/>
  <c r="A17686" i="1"/>
  <c r="A17689" i="1"/>
  <c r="A17743" i="1"/>
  <c r="A17733" i="1"/>
  <c r="A17719" i="1"/>
  <c r="A17703" i="1"/>
  <c r="A17755" i="1"/>
  <c r="A17725" i="1"/>
  <c r="A17650" i="1"/>
  <c r="A17748" i="1"/>
  <c r="A17737" i="1"/>
  <c r="A17732" i="1"/>
  <c r="A17718" i="1"/>
  <c r="A17702" i="1"/>
  <c r="A17649" i="1"/>
  <c r="A17754" i="1"/>
  <c r="A17747" i="1"/>
  <c r="A17742" i="1"/>
  <c r="A17731" i="1"/>
  <c r="A17701" i="1"/>
  <c r="A17648" i="1"/>
  <c r="A17753" i="1"/>
  <c r="A17736" i="1"/>
  <c r="A17724" i="1"/>
  <c r="A17717" i="1"/>
  <c r="A17712" i="1"/>
  <c r="A17741" i="1"/>
  <c r="A17647" i="1"/>
  <c r="A17723" i="1"/>
  <c r="A17636" i="1"/>
  <c r="A17752" i="1"/>
  <c r="A17730" i="1"/>
  <c r="A17700" i="1"/>
  <c r="A17646" i="1"/>
  <c r="A17740" i="1"/>
  <c r="A17735" i="1"/>
  <c r="A17722" i="1"/>
  <c r="A17706" i="1"/>
  <c r="A17751" i="1"/>
  <c r="A17729" i="1"/>
  <c r="A17721" i="1"/>
  <c r="A17645" i="1"/>
  <c r="A17728" i="1"/>
  <c r="A17711" i="1"/>
  <c r="A17634" i="1"/>
  <c r="A17756" i="1"/>
  <c r="A17749" i="1"/>
  <c r="A17738" i="1"/>
  <c r="A17726" i="1"/>
  <c r="A17709" i="1"/>
  <c r="A17704" i="1"/>
  <c r="A17750" i="1"/>
  <c r="A17710" i="1"/>
  <c r="A17734" i="1"/>
  <c r="A17720" i="1"/>
  <c r="A17744" i="1"/>
  <c r="A17644" i="1"/>
  <c r="A17643" i="1"/>
  <c r="A17705" i="1"/>
  <c r="A17727" i="1"/>
  <c r="A17739" i="1"/>
  <c r="A17664" i="1"/>
  <c r="A17660" i="1"/>
  <c r="A17663" i="1"/>
  <c r="A17659" i="1"/>
  <c r="A17662" i="1"/>
  <c r="A17658" i="1"/>
  <c r="A17661" i="1"/>
  <c r="L17879" i="1" l="1"/>
  <c r="A17764" i="1"/>
  <c r="A17789" i="1"/>
  <c r="A17785" i="1"/>
  <c r="A17788" i="1"/>
  <c r="A17784" i="1"/>
  <c r="A17787" i="1"/>
  <c r="A17783" i="1"/>
  <c r="A17786" i="1"/>
  <c r="A17803" i="1"/>
  <c r="A17799" i="1"/>
  <c r="A17802" i="1"/>
  <c r="A17798" i="1"/>
  <c r="A17801" i="1"/>
  <c r="A17797" i="1"/>
  <c r="A17800" i="1"/>
  <c r="A17890" i="1"/>
  <c r="L17996" i="1"/>
  <c r="L18002" i="1"/>
  <c r="L17985" i="1"/>
  <c r="L17990" i="1"/>
  <c r="C17950" i="1"/>
  <c r="L17989" i="1"/>
  <c r="L17984" i="1"/>
  <c r="L18000" i="1"/>
  <c r="L17994" i="1"/>
  <c r="C17965" i="1"/>
  <c r="C17961" i="1"/>
  <c r="A17885" i="1"/>
  <c r="A17883" i="1"/>
  <c r="L17992" i="1"/>
  <c r="C17964" i="1"/>
  <c r="A17891" i="1"/>
  <c r="L17987" i="1"/>
  <c r="L17998" i="1"/>
  <c r="A17892" i="1"/>
  <c r="A17817" i="1"/>
  <c r="A17813" i="1"/>
  <c r="A17816" i="1"/>
  <c r="A17812" i="1"/>
  <c r="A17815" i="1"/>
  <c r="A17811" i="1"/>
  <c r="A17814" i="1"/>
  <c r="A17763" i="1"/>
  <c r="A17880" i="1"/>
  <c r="A17850" i="1"/>
  <c r="A17775" i="1"/>
  <c r="A17873" i="1"/>
  <c r="A17862" i="1"/>
  <c r="A17857" i="1"/>
  <c r="A17843" i="1"/>
  <c r="A17827" i="1"/>
  <c r="A17774" i="1"/>
  <c r="A17879" i="1"/>
  <c r="A17872" i="1"/>
  <c r="A17867" i="1"/>
  <c r="A17856" i="1"/>
  <c r="A17826" i="1"/>
  <c r="A17773" i="1"/>
  <c r="A17878" i="1"/>
  <c r="A17861" i="1"/>
  <c r="A17849" i="1"/>
  <c r="A17842" i="1"/>
  <c r="A17837" i="1"/>
  <c r="A17866" i="1"/>
  <c r="A17772" i="1"/>
  <c r="A17848" i="1"/>
  <c r="A17761" i="1"/>
  <c r="A17877" i="1"/>
  <c r="A17855" i="1"/>
  <c r="A17825" i="1"/>
  <c r="A17771" i="1"/>
  <c r="A17865" i="1"/>
  <c r="A17860" i="1"/>
  <c r="A17847" i="1"/>
  <c r="A17831" i="1"/>
  <c r="A17876" i="1"/>
  <c r="A17854" i="1"/>
  <c r="A17846" i="1"/>
  <c r="A17770" i="1"/>
  <c r="A17853" i="1"/>
  <c r="A17836" i="1"/>
  <c r="A17759" i="1"/>
  <c r="A17875" i="1"/>
  <c r="A17864" i="1"/>
  <c r="A17859" i="1"/>
  <c r="A17852" i="1"/>
  <c r="A17845" i="1"/>
  <c r="A17830" i="1"/>
  <c r="A17769" i="1"/>
  <c r="A17868" i="1"/>
  <c r="A17858" i="1"/>
  <c r="A17844" i="1"/>
  <c r="A17828" i="1"/>
  <c r="A17869" i="1"/>
  <c r="A17768" i="1"/>
  <c r="A17881" i="1"/>
  <c r="A17829" i="1"/>
  <c r="A17851" i="1"/>
  <c r="A17863" i="1"/>
  <c r="A17874" i="1"/>
  <c r="A17835" i="1"/>
  <c r="A17834" i="1"/>
  <c r="A17793" i="1"/>
  <c r="A17796" i="1"/>
  <c r="A17792" i="1"/>
  <c r="A17795" i="1"/>
  <c r="A17791" i="1"/>
  <c r="A17790" i="1"/>
  <c r="A17794" i="1"/>
  <c r="B18135" i="1"/>
  <c r="A17807" i="1"/>
  <c r="A17810" i="1"/>
  <c r="A17806" i="1"/>
  <c r="A17809" i="1"/>
  <c r="A17805" i="1"/>
  <c r="A17804" i="1"/>
  <c r="A17808" i="1"/>
  <c r="A17637" i="1"/>
  <c r="A17757" i="1"/>
  <c r="A17779" i="1"/>
  <c r="A17782" i="1"/>
  <c r="A17778" i="1"/>
  <c r="A17781" i="1"/>
  <c r="A17777" i="1"/>
  <c r="A17776" i="1"/>
  <c r="A17780" i="1"/>
  <c r="A17821" i="1"/>
  <c r="A17824" i="1"/>
  <c r="A17820" i="1"/>
  <c r="A17823" i="1"/>
  <c r="A17819" i="1"/>
  <c r="A17818" i="1"/>
  <c r="A17822" i="1"/>
  <c r="L18004" i="1" l="1"/>
  <c r="A17918" i="1"/>
  <c r="A17921" i="1"/>
  <c r="A17917" i="1"/>
  <c r="A17920" i="1"/>
  <c r="A17916" i="1"/>
  <c r="A17915" i="1"/>
  <c r="A17919" i="1"/>
  <c r="B18260" i="1"/>
  <c r="A18015" i="1"/>
  <c r="L18121" i="1"/>
  <c r="L18127" i="1"/>
  <c r="L18110" i="1"/>
  <c r="L18115" i="1"/>
  <c r="C18075" i="1"/>
  <c r="L18114" i="1"/>
  <c r="L18109" i="1"/>
  <c r="L18125" i="1"/>
  <c r="L18119" i="1"/>
  <c r="C18090" i="1"/>
  <c r="C18086" i="1"/>
  <c r="A18010" i="1"/>
  <c r="A18008" i="1"/>
  <c r="A18017" i="1"/>
  <c r="L18117" i="1"/>
  <c r="A18016" i="1"/>
  <c r="C18089" i="1"/>
  <c r="L18112" i="1"/>
  <c r="L18123" i="1"/>
  <c r="A17889" i="1"/>
  <c r="A17913" i="1"/>
  <c r="A17909" i="1"/>
  <c r="A17912" i="1"/>
  <c r="A17908" i="1"/>
  <c r="A17911" i="1"/>
  <c r="A17914" i="1"/>
  <c r="A17910" i="1"/>
  <c r="A17927" i="1"/>
  <c r="A17923" i="1"/>
  <c r="A17926" i="1"/>
  <c r="A17922" i="1"/>
  <c r="A17925" i="1"/>
  <c r="A17928" i="1"/>
  <c r="A17924" i="1"/>
  <c r="A17888" i="1"/>
  <c r="A17941" i="1"/>
  <c r="A17937" i="1"/>
  <c r="A17940" i="1"/>
  <c r="A17936" i="1"/>
  <c r="A17939" i="1"/>
  <c r="A17942" i="1"/>
  <c r="A17938" i="1"/>
  <c r="A17762" i="1"/>
  <c r="A17882" i="1"/>
  <c r="A17932" i="1"/>
  <c r="A17935" i="1"/>
  <c r="A17931" i="1"/>
  <c r="A17934" i="1"/>
  <c r="A17930" i="1"/>
  <c r="A17929" i="1"/>
  <c r="A17933" i="1"/>
  <c r="A17998" i="1"/>
  <c r="A17987" i="1"/>
  <c r="A17982" i="1"/>
  <c r="A17968" i="1"/>
  <c r="A17952" i="1"/>
  <c r="A17899" i="1"/>
  <c r="A18004" i="1"/>
  <c r="A17997" i="1"/>
  <c r="A17992" i="1"/>
  <c r="A17981" i="1"/>
  <c r="A17951" i="1"/>
  <c r="A17898" i="1"/>
  <c r="A18003" i="1"/>
  <c r="A17986" i="1"/>
  <c r="A17974" i="1"/>
  <c r="A17967" i="1"/>
  <c r="A17962" i="1"/>
  <c r="A17991" i="1"/>
  <c r="A17897" i="1"/>
  <c r="A17973" i="1"/>
  <c r="A17886" i="1"/>
  <c r="A18002" i="1"/>
  <c r="A17980" i="1"/>
  <c r="A17950" i="1"/>
  <c r="A17896" i="1"/>
  <c r="A17990" i="1"/>
  <c r="A17985" i="1"/>
  <c r="A17972" i="1"/>
  <c r="A17956" i="1"/>
  <c r="A18001" i="1"/>
  <c r="A17979" i="1"/>
  <c r="A17971" i="1"/>
  <c r="A17895" i="1"/>
  <c r="A17978" i="1"/>
  <c r="A17961" i="1"/>
  <c r="A17884" i="1"/>
  <c r="A18000" i="1"/>
  <c r="A17989" i="1"/>
  <c r="A17984" i="1"/>
  <c r="A17977" i="1"/>
  <c r="A17970" i="1"/>
  <c r="A17955" i="1"/>
  <c r="A17894" i="1"/>
  <c r="A17994" i="1"/>
  <c r="A17960" i="1"/>
  <c r="A17893" i="1"/>
  <c r="A18005" i="1"/>
  <c r="A17975" i="1"/>
  <c r="A17900" i="1"/>
  <c r="A17988" i="1"/>
  <c r="A17999" i="1"/>
  <c r="A17959" i="1"/>
  <c r="A17969" i="1"/>
  <c r="A17983" i="1"/>
  <c r="A17993" i="1"/>
  <c r="A18006" i="1"/>
  <c r="A17954" i="1"/>
  <c r="A17953" i="1"/>
  <c r="A17976" i="1"/>
  <c r="A17946" i="1"/>
  <c r="A17949" i="1"/>
  <c r="A17945" i="1"/>
  <c r="A17948" i="1"/>
  <c r="A17944" i="1"/>
  <c r="A17947" i="1"/>
  <c r="A17943" i="1"/>
  <c r="A17904" i="1"/>
  <c r="A17907" i="1"/>
  <c r="A17903" i="1"/>
  <c r="A17906" i="1"/>
  <c r="A17902" i="1"/>
  <c r="A17905" i="1"/>
  <c r="A17901" i="1"/>
  <c r="L18129" i="1" l="1"/>
  <c r="A18112" i="1"/>
  <c r="A18107" i="1"/>
  <c r="A18093" i="1"/>
  <c r="A18077" i="1"/>
  <c r="A18024" i="1"/>
  <c r="A18129" i="1"/>
  <c r="A18122" i="1"/>
  <c r="A18117" i="1"/>
  <c r="A18106" i="1"/>
  <c r="A18076" i="1"/>
  <c r="A18023" i="1"/>
  <c r="A18128" i="1"/>
  <c r="A18111" i="1"/>
  <c r="A18099" i="1"/>
  <c r="A18092" i="1"/>
  <c r="A18087" i="1"/>
  <c r="A18116" i="1"/>
  <c r="A18022" i="1"/>
  <c r="A18098" i="1"/>
  <c r="A18011" i="1"/>
  <c r="A18127" i="1"/>
  <c r="A18105" i="1"/>
  <c r="A18075" i="1"/>
  <c r="A18021" i="1"/>
  <c r="A18115" i="1"/>
  <c r="A18110" i="1"/>
  <c r="A18097" i="1"/>
  <c r="A18081" i="1"/>
  <c r="A18126" i="1"/>
  <c r="A18104" i="1"/>
  <c r="A18096" i="1"/>
  <c r="A18020" i="1"/>
  <c r="A18103" i="1"/>
  <c r="A18086" i="1"/>
  <c r="A18009" i="1"/>
  <c r="A18125" i="1"/>
  <c r="A18114" i="1"/>
  <c r="A18109" i="1"/>
  <c r="A18102" i="1"/>
  <c r="A18095" i="1"/>
  <c r="A18080" i="1"/>
  <c r="A18019" i="1"/>
  <c r="A18119" i="1"/>
  <c r="A18085" i="1"/>
  <c r="A18018" i="1"/>
  <c r="A18131" i="1"/>
  <c r="A18124" i="1"/>
  <c r="A18113" i="1"/>
  <c r="A18101" i="1"/>
  <c r="A18084" i="1"/>
  <c r="A18079" i="1"/>
  <c r="A18123" i="1"/>
  <c r="A18094" i="1"/>
  <c r="A18108" i="1"/>
  <c r="A18118" i="1"/>
  <c r="A18130" i="1"/>
  <c r="A18078" i="1"/>
  <c r="A18100" i="1"/>
  <c r="A18025" i="1"/>
  <c r="L18246" i="1"/>
  <c r="L18252" i="1"/>
  <c r="L18235" i="1"/>
  <c r="L18240" i="1"/>
  <c r="C18200" i="1"/>
  <c r="L18239" i="1"/>
  <c r="L18234" i="1"/>
  <c r="L18250" i="1"/>
  <c r="L18244" i="1"/>
  <c r="C18215" i="1"/>
  <c r="C18211" i="1"/>
  <c r="A18135" i="1"/>
  <c r="A18133" i="1"/>
  <c r="A18142" i="1"/>
  <c r="L18248" i="1"/>
  <c r="L18237" i="1"/>
  <c r="A18140" i="1"/>
  <c r="C18214" i="1"/>
  <c r="A18141" i="1"/>
  <c r="L18242" i="1"/>
  <c r="L18254" i="1" s="1"/>
  <c r="A18029" i="1"/>
  <c r="A18032" i="1"/>
  <c r="A18028" i="1"/>
  <c r="A18031" i="1"/>
  <c r="A18027" i="1"/>
  <c r="A18030" i="1"/>
  <c r="A18026" i="1"/>
  <c r="A17887" i="1"/>
  <c r="A18007" i="1"/>
  <c r="A18043" i="1"/>
  <c r="A18046" i="1"/>
  <c r="A18042" i="1"/>
  <c r="A18045" i="1"/>
  <c r="A18041" i="1"/>
  <c r="A18044" i="1"/>
  <c r="A18040" i="1"/>
  <c r="A18057" i="1"/>
  <c r="A18060" i="1"/>
  <c r="A18056" i="1"/>
  <c r="A18059" i="1"/>
  <c r="A18055" i="1"/>
  <c r="A18058" i="1"/>
  <c r="A18054" i="1"/>
  <c r="A18071" i="1"/>
  <c r="A18074" i="1"/>
  <c r="A18070" i="1"/>
  <c r="A18073" i="1"/>
  <c r="A18069" i="1"/>
  <c r="A18072" i="1"/>
  <c r="A18068" i="1"/>
  <c r="A18014" i="1"/>
  <c r="A18038" i="1"/>
  <c r="A18034" i="1"/>
  <c r="A18037" i="1"/>
  <c r="A18033" i="1"/>
  <c r="A18036" i="1"/>
  <c r="A18035" i="1"/>
  <c r="A18039" i="1"/>
  <c r="A18013" i="1"/>
  <c r="A18052" i="1"/>
  <c r="A18048" i="1"/>
  <c r="A18051" i="1"/>
  <c r="A18047" i="1"/>
  <c r="A18050" i="1"/>
  <c r="A18053" i="1"/>
  <c r="A18049" i="1"/>
  <c r="A18066" i="1"/>
  <c r="A18062" i="1"/>
  <c r="A18065" i="1"/>
  <c r="A18061" i="1"/>
  <c r="A18064" i="1"/>
  <c r="A18067" i="1"/>
  <c r="A18063" i="1"/>
  <c r="B18385" i="1"/>
  <c r="A18254" i="1" l="1"/>
  <c r="A18247" i="1"/>
  <c r="A18242" i="1"/>
  <c r="A18231" i="1"/>
  <c r="A18201" i="1"/>
  <c r="A18148" i="1"/>
  <c r="A18253" i="1"/>
  <c r="A18236" i="1"/>
  <c r="A18224" i="1"/>
  <c r="A18217" i="1"/>
  <c r="A18212" i="1"/>
  <c r="A18241" i="1"/>
  <c r="A18147" i="1"/>
  <c r="A18223" i="1"/>
  <c r="A18136" i="1"/>
  <c r="A18252" i="1"/>
  <c r="A18230" i="1"/>
  <c r="A18200" i="1"/>
  <c r="A18146" i="1"/>
  <c r="A18240" i="1"/>
  <c r="A18235" i="1"/>
  <c r="A18222" i="1"/>
  <c r="A18206" i="1"/>
  <c r="A18251" i="1"/>
  <c r="A18229" i="1"/>
  <c r="A18221" i="1"/>
  <c r="A18145" i="1"/>
  <c r="A18228" i="1"/>
  <c r="A18211" i="1"/>
  <c r="A18134" i="1"/>
  <c r="A18250" i="1"/>
  <c r="A18239" i="1"/>
  <c r="A18234" i="1"/>
  <c r="A18227" i="1"/>
  <c r="A18220" i="1"/>
  <c r="A18205" i="1"/>
  <c r="A18144" i="1"/>
  <c r="A18244" i="1"/>
  <c r="A18210" i="1"/>
  <c r="A18143" i="1"/>
  <c r="A18256" i="1"/>
  <c r="A18249" i="1"/>
  <c r="A18238" i="1"/>
  <c r="A18226" i="1"/>
  <c r="A18209" i="1"/>
  <c r="A18204" i="1"/>
  <c r="A18243" i="1"/>
  <c r="A18233" i="1"/>
  <c r="A18219" i="1"/>
  <c r="A18203" i="1"/>
  <c r="A18237" i="1"/>
  <c r="A18232" i="1"/>
  <c r="A18218" i="1"/>
  <c r="A18202" i="1"/>
  <c r="A18149" i="1"/>
  <c r="A18255" i="1"/>
  <c r="A18225" i="1"/>
  <c r="A18150" i="1"/>
  <c r="A18248" i="1"/>
  <c r="B18510" i="1"/>
  <c r="L18364" i="1"/>
  <c r="L18359" i="1"/>
  <c r="L18375" i="1"/>
  <c r="L18369" i="1"/>
  <c r="C18340" i="1"/>
  <c r="C18336" i="1"/>
  <c r="L18377" i="1"/>
  <c r="L18360" i="1"/>
  <c r="L18367" i="1"/>
  <c r="C18325" i="1"/>
  <c r="C18339" i="1"/>
  <c r="A18260" i="1"/>
  <c r="L18365" i="1"/>
  <c r="A18258" i="1"/>
  <c r="L18373" i="1"/>
  <c r="A18267" i="1"/>
  <c r="L18371" i="1"/>
  <c r="L18362" i="1"/>
  <c r="A18266" i="1"/>
  <c r="A18265" i="1"/>
  <c r="A18154" i="1"/>
  <c r="A18157" i="1"/>
  <c r="A18153" i="1"/>
  <c r="A18156" i="1"/>
  <c r="A18152" i="1"/>
  <c r="A18155" i="1"/>
  <c r="A18151" i="1"/>
  <c r="A18177" i="1"/>
  <c r="A18173" i="1"/>
  <c r="A18176" i="1"/>
  <c r="A18172" i="1"/>
  <c r="A18175" i="1"/>
  <c r="A18174" i="1"/>
  <c r="A18178" i="1"/>
  <c r="A18168" i="1"/>
  <c r="A18171" i="1"/>
  <c r="A18167" i="1"/>
  <c r="A18170" i="1"/>
  <c r="A18166" i="1"/>
  <c r="A18169" i="1"/>
  <c r="A18165" i="1"/>
  <c r="A18182" i="1"/>
  <c r="A18185" i="1"/>
  <c r="A18181" i="1"/>
  <c r="A18184" i="1"/>
  <c r="A18180" i="1"/>
  <c r="A18183" i="1"/>
  <c r="A18179" i="1"/>
  <c r="A18196" i="1"/>
  <c r="A18199" i="1"/>
  <c r="A18195" i="1"/>
  <c r="A18198" i="1"/>
  <c r="A18194" i="1"/>
  <c r="A18197" i="1"/>
  <c r="A18193" i="1"/>
  <c r="A18012" i="1"/>
  <c r="A18132" i="1"/>
  <c r="A18138" i="1"/>
  <c r="A18191" i="1"/>
  <c r="A18187" i="1"/>
  <c r="A18190" i="1"/>
  <c r="A18186" i="1"/>
  <c r="A18189" i="1"/>
  <c r="A18188" i="1"/>
  <c r="A18192" i="1"/>
  <c r="A18139" i="1"/>
  <c r="A18163" i="1"/>
  <c r="A18159" i="1"/>
  <c r="A18162" i="1"/>
  <c r="A18158" i="1"/>
  <c r="A18161" i="1"/>
  <c r="A18164" i="1"/>
  <c r="A18160" i="1"/>
  <c r="L18379" i="1" l="1"/>
  <c r="A18323" i="1"/>
  <c r="A18319" i="1"/>
  <c r="A18321" i="1"/>
  <c r="A18320" i="1"/>
  <c r="A18324" i="1"/>
  <c r="A18322" i="1"/>
  <c r="A18318" i="1"/>
  <c r="L18489" i="1"/>
  <c r="L18484" i="1"/>
  <c r="L18500" i="1"/>
  <c r="L18494" i="1"/>
  <c r="C18465" i="1"/>
  <c r="C18461" i="1"/>
  <c r="A18385" i="1"/>
  <c r="A18383" i="1"/>
  <c r="A18392" i="1"/>
  <c r="L18498" i="1"/>
  <c r="L18487" i="1"/>
  <c r="L18492" i="1"/>
  <c r="C18464" i="1"/>
  <c r="A18390" i="1"/>
  <c r="L18496" i="1"/>
  <c r="L18502" i="1"/>
  <c r="L18485" i="1"/>
  <c r="L18490" i="1"/>
  <c r="C18450" i="1"/>
  <c r="A18391" i="1"/>
  <c r="A18365" i="1"/>
  <c r="A18360" i="1"/>
  <c r="A18376" i="1"/>
  <c r="A18354" i="1"/>
  <c r="A18346" i="1"/>
  <c r="A18353" i="1"/>
  <c r="A18336" i="1"/>
  <c r="A18375" i="1"/>
  <c r="A18364" i="1"/>
  <c r="A18359" i="1"/>
  <c r="A18352" i="1"/>
  <c r="A18345" i="1"/>
  <c r="A18369" i="1"/>
  <c r="A18335" i="1"/>
  <c r="A18381" i="1"/>
  <c r="A18374" i="1"/>
  <c r="A18363" i="1"/>
  <c r="A18351" i="1"/>
  <c r="A18373" i="1"/>
  <c r="A18362" i="1"/>
  <c r="A18357" i="1"/>
  <c r="A18343" i="1"/>
  <c r="A18327" i="1"/>
  <c r="A18366" i="1"/>
  <c r="A18380" i="1"/>
  <c r="A18361" i="1"/>
  <c r="A18350" i="1"/>
  <c r="A18334" i="1"/>
  <c r="A18272" i="1"/>
  <c r="A18379" i="1"/>
  <c r="A18368" i="1"/>
  <c r="A18326" i="1"/>
  <c r="A18261" i="1"/>
  <c r="A18378" i="1"/>
  <c r="A18271" i="1"/>
  <c r="A18349" i="1"/>
  <c r="A18377" i="1"/>
  <c r="A18367" i="1"/>
  <c r="A18358" i="1"/>
  <c r="A18348" i="1"/>
  <c r="A18325" i="1"/>
  <c r="A18270" i="1"/>
  <c r="A18259" i="1"/>
  <c r="A18356" i="1"/>
  <c r="A18347" i="1"/>
  <c r="A18269" i="1"/>
  <c r="A18268" i="1"/>
  <c r="A18337" i="1"/>
  <c r="A18331" i="1"/>
  <c r="A18372" i="1"/>
  <c r="A18344" i="1"/>
  <c r="A18355" i="1"/>
  <c r="A18330" i="1"/>
  <c r="A18275" i="1"/>
  <c r="A18342" i="1"/>
  <c r="A18328" i="1"/>
  <c r="A18273" i="1"/>
  <c r="A18274" i="1"/>
  <c r="A18329" i="1"/>
  <c r="A18279" i="1"/>
  <c r="A18282" i="1"/>
  <c r="A18278" i="1"/>
  <c r="A18281" i="1"/>
  <c r="A18277" i="1"/>
  <c r="A18280" i="1"/>
  <c r="A18276" i="1"/>
  <c r="A18264" i="1"/>
  <c r="A18293" i="1"/>
  <c r="A18296" i="1"/>
  <c r="A18292" i="1"/>
  <c r="A18295" i="1"/>
  <c r="A18291" i="1"/>
  <c r="A18294" i="1"/>
  <c r="A18290" i="1"/>
  <c r="A18307" i="1"/>
  <c r="A18310" i="1"/>
  <c r="A18306" i="1"/>
  <c r="A18309" i="1"/>
  <c r="A18305" i="1"/>
  <c r="A18308" i="1"/>
  <c r="A18304" i="1"/>
  <c r="A18287" i="1"/>
  <c r="A18283" i="1"/>
  <c r="A18286" i="1"/>
  <c r="A18289" i="1"/>
  <c r="A18285" i="1"/>
  <c r="A18288" i="1"/>
  <c r="A18284" i="1"/>
  <c r="A18301" i="1"/>
  <c r="A18297" i="1"/>
  <c r="A18300" i="1"/>
  <c r="A18303" i="1"/>
  <c r="A18299" i="1"/>
  <c r="A18302" i="1"/>
  <c r="A18298" i="1"/>
  <c r="A18316" i="1"/>
  <c r="A18315" i="1"/>
  <c r="A18311" i="1"/>
  <c r="A18314" i="1"/>
  <c r="A18313" i="1"/>
  <c r="A18312" i="1"/>
  <c r="A18317" i="1"/>
  <c r="A18263" i="1"/>
  <c r="A18257" i="1"/>
  <c r="A18137" i="1"/>
  <c r="B18635" i="1"/>
  <c r="L18504" i="1" l="1"/>
  <c r="B18760" i="1"/>
  <c r="A18389" i="1"/>
  <c r="A18388" i="1"/>
  <c r="A18411" i="1"/>
  <c r="A18413" i="1"/>
  <c r="A18409" i="1"/>
  <c r="A18412" i="1"/>
  <c r="A18410" i="1"/>
  <c r="A18408" i="1"/>
  <c r="A18414" i="1"/>
  <c r="A18425" i="1"/>
  <c r="A18427" i="1"/>
  <c r="A18423" i="1"/>
  <c r="A18426" i="1"/>
  <c r="A18422" i="1"/>
  <c r="A18428" i="1"/>
  <c r="A18424" i="1"/>
  <c r="A18501" i="1"/>
  <c r="A18479" i="1"/>
  <c r="A18471" i="1"/>
  <c r="A18395" i="1"/>
  <c r="A18478" i="1"/>
  <c r="A18461" i="1"/>
  <c r="A18384" i="1"/>
  <c r="A18500" i="1"/>
  <c r="A18489" i="1"/>
  <c r="A18484" i="1"/>
  <c r="A18477" i="1"/>
  <c r="A18470" i="1"/>
  <c r="A18455" i="1"/>
  <c r="A18394" i="1"/>
  <c r="A18494" i="1"/>
  <c r="A18460" i="1"/>
  <c r="A18393" i="1"/>
  <c r="A18506" i="1"/>
  <c r="A18499" i="1"/>
  <c r="A18488" i="1"/>
  <c r="A18476" i="1"/>
  <c r="A18459" i="1"/>
  <c r="A18454" i="1"/>
  <c r="A18493" i="1"/>
  <c r="A18483" i="1"/>
  <c r="A18469" i="1"/>
  <c r="A18453" i="1"/>
  <c r="A18505" i="1"/>
  <c r="A18475" i="1"/>
  <c r="A18498" i="1"/>
  <c r="A18487" i="1"/>
  <c r="A18482" i="1"/>
  <c r="A18468" i="1"/>
  <c r="A18452" i="1"/>
  <c r="A18399" i="1"/>
  <c r="A18504" i="1"/>
  <c r="A18497" i="1"/>
  <c r="A18492" i="1"/>
  <c r="A18481" i="1"/>
  <c r="A18451" i="1"/>
  <c r="A18398" i="1"/>
  <c r="A18503" i="1"/>
  <c r="A18486" i="1"/>
  <c r="A18474" i="1"/>
  <c r="A18467" i="1"/>
  <c r="A18462" i="1"/>
  <c r="A18491" i="1"/>
  <c r="A18473" i="1"/>
  <c r="A18386" i="1"/>
  <c r="A18490" i="1"/>
  <c r="A18485" i="1"/>
  <c r="A18472" i="1"/>
  <c r="A18456" i="1"/>
  <c r="A18450" i="1"/>
  <c r="A18502" i="1"/>
  <c r="A18400" i="1"/>
  <c r="A18397" i="1"/>
  <c r="A18480" i="1"/>
  <c r="A18396" i="1"/>
  <c r="L18625" i="1"/>
  <c r="L18619" i="1"/>
  <c r="C18590" i="1"/>
  <c r="C18586" i="1"/>
  <c r="A18510" i="1"/>
  <c r="A18508" i="1"/>
  <c r="A18517" i="1"/>
  <c r="L18623" i="1"/>
  <c r="L18612" i="1"/>
  <c r="L18617" i="1"/>
  <c r="C18589" i="1"/>
  <c r="A18516" i="1"/>
  <c r="A18515" i="1"/>
  <c r="L18621" i="1"/>
  <c r="L18627" i="1"/>
  <c r="L18610" i="1"/>
  <c r="L18615" i="1"/>
  <c r="C18575" i="1"/>
  <c r="L18614" i="1"/>
  <c r="L18609" i="1"/>
  <c r="A18382" i="1"/>
  <c r="A18262" i="1"/>
  <c r="A18439" i="1"/>
  <c r="A18441" i="1"/>
  <c r="A18437" i="1"/>
  <c r="A18440" i="1"/>
  <c r="A18438" i="1"/>
  <c r="A18436" i="1"/>
  <c r="A18442" i="1"/>
  <c r="A18406" i="1"/>
  <c r="A18402" i="1"/>
  <c r="A18405" i="1"/>
  <c r="A18401" i="1"/>
  <c r="A18404" i="1"/>
  <c r="A18403" i="1"/>
  <c r="A18407" i="1"/>
  <c r="A18420" i="1"/>
  <c r="A18416" i="1"/>
  <c r="A18419" i="1"/>
  <c r="A18415" i="1"/>
  <c r="A18421" i="1"/>
  <c r="A18418" i="1"/>
  <c r="A18417" i="1"/>
  <c r="A18434" i="1"/>
  <c r="A18430" i="1"/>
  <c r="A18433" i="1"/>
  <c r="A18429" i="1"/>
  <c r="A18432" i="1"/>
  <c r="A18431" i="1"/>
  <c r="A18435" i="1"/>
  <c r="A18448" i="1"/>
  <c r="A18444" i="1"/>
  <c r="A18447" i="1"/>
  <c r="A18443" i="1"/>
  <c r="A18449" i="1"/>
  <c r="A18446" i="1"/>
  <c r="A18445" i="1"/>
  <c r="L18629" i="1" l="1"/>
  <c r="A18513" i="1"/>
  <c r="A18520" i="1"/>
  <c r="A18603" i="1"/>
  <c r="A18586" i="1"/>
  <c r="A18509" i="1"/>
  <c r="A18625" i="1"/>
  <c r="A18614" i="1"/>
  <c r="A18609" i="1"/>
  <c r="A18602" i="1"/>
  <c r="A18595" i="1"/>
  <c r="A18580" i="1"/>
  <c r="A18519" i="1"/>
  <c r="A18619" i="1"/>
  <c r="A18585" i="1"/>
  <c r="A18518" i="1"/>
  <c r="A18631" i="1"/>
  <c r="A18624" i="1"/>
  <c r="A18613" i="1"/>
  <c r="A18601" i="1"/>
  <c r="A18584" i="1"/>
  <c r="A18579" i="1"/>
  <c r="A18618" i="1"/>
  <c r="A18608" i="1"/>
  <c r="A18594" i="1"/>
  <c r="A18578" i="1"/>
  <c r="A18630" i="1"/>
  <c r="A18600" i="1"/>
  <c r="A18525" i="1"/>
  <c r="A18623" i="1"/>
  <c r="A18612" i="1"/>
  <c r="A18607" i="1"/>
  <c r="A18593" i="1"/>
  <c r="A18577" i="1"/>
  <c r="A18524" i="1"/>
  <c r="A18629" i="1"/>
  <c r="A18622" i="1"/>
  <c r="A18617" i="1"/>
  <c r="A18606" i="1"/>
  <c r="A18576" i="1"/>
  <c r="A18523" i="1"/>
  <c r="A18628" i="1"/>
  <c r="A18611" i="1"/>
  <c r="A18599" i="1"/>
  <c r="A18592" i="1"/>
  <c r="A18587" i="1"/>
  <c r="A18616" i="1"/>
  <c r="A18522" i="1"/>
  <c r="A18598" i="1"/>
  <c r="A18511" i="1"/>
  <c r="A18627" i="1"/>
  <c r="A18605" i="1"/>
  <c r="A18575" i="1"/>
  <c r="A18521" i="1"/>
  <c r="A18626" i="1"/>
  <c r="A18604" i="1"/>
  <c r="A18596" i="1"/>
  <c r="A18597" i="1"/>
  <c r="A18610" i="1"/>
  <c r="A18581" i="1"/>
  <c r="A18615" i="1"/>
  <c r="A18507" i="1"/>
  <c r="A18387" i="1"/>
  <c r="A18564" i="1"/>
  <c r="A18567" i="1"/>
  <c r="A18563" i="1"/>
  <c r="A18566" i="1"/>
  <c r="A18562" i="1"/>
  <c r="A18565" i="1"/>
  <c r="A18561" i="1"/>
  <c r="A18536" i="1"/>
  <c r="A18539" i="1"/>
  <c r="A18535" i="1"/>
  <c r="A18538" i="1"/>
  <c r="A18534" i="1"/>
  <c r="A18537" i="1"/>
  <c r="A18533" i="1"/>
  <c r="A18573" i="1"/>
  <c r="A18569" i="1"/>
  <c r="A18572" i="1"/>
  <c r="A18568" i="1"/>
  <c r="A18571" i="1"/>
  <c r="A18570" i="1"/>
  <c r="A18574" i="1"/>
  <c r="A18531" i="1"/>
  <c r="A18527" i="1"/>
  <c r="A18530" i="1"/>
  <c r="A18526" i="1"/>
  <c r="A18529" i="1"/>
  <c r="A18532" i="1"/>
  <c r="A18528" i="1"/>
  <c r="A18545" i="1"/>
  <c r="A18541" i="1"/>
  <c r="A18544" i="1"/>
  <c r="A18540" i="1"/>
  <c r="A18543" i="1"/>
  <c r="A18542" i="1"/>
  <c r="A18546" i="1"/>
  <c r="A18514" i="1"/>
  <c r="A18559" i="1"/>
  <c r="A18555" i="1"/>
  <c r="A18558" i="1"/>
  <c r="A18554" i="1"/>
  <c r="A18557" i="1"/>
  <c r="A18556" i="1"/>
  <c r="A18560" i="1"/>
  <c r="B18885" i="1"/>
  <c r="A18550" i="1"/>
  <c r="A18553" i="1"/>
  <c r="A18549" i="1"/>
  <c r="A18552" i="1"/>
  <c r="A18548" i="1"/>
  <c r="A18551" i="1"/>
  <c r="A18547" i="1"/>
  <c r="A18633" i="1"/>
  <c r="A18642" i="1"/>
  <c r="L18748" i="1"/>
  <c r="L18737" i="1"/>
  <c r="L18742" i="1"/>
  <c r="C18714" i="1"/>
  <c r="A18641" i="1"/>
  <c r="A18640" i="1"/>
  <c r="L18746" i="1"/>
  <c r="L18752" i="1"/>
  <c r="L18735" i="1"/>
  <c r="L18740" i="1"/>
  <c r="C18700" i="1"/>
  <c r="L18750" i="1"/>
  <c r="L18744" i="1"/>
  <c r="C18715" i="1"/>
  <c r="C18711" i="1"/>
  <c r="A18635" i="1"/>
  <c r="L18739" i="1"/>
  <c r="L18734" i="1"/>
  <c r="L18754" i="1" l="1"/>
  <c r="A18689" i="1"/>
  <c r="A18692" i="1"/>
  <c r="A18688" i="1"/>
  <c r="A18691" i="1"/>
  <c r="A18687" i="1"/>
  <c r="A18690" i="1"/>
  <c r="A18686" i="1"/>
  <c r="A18661" i="1"/>
  <c r="A18664" i="1"/>
  <c r="A18660" i="1"/>
  <c r="A18663" i="1"/>
  <c r="A18659" i="1"/>
  <c r="A18662" i="1"/>
  <c r="A18658" i="1"/>
  <c r="A18638" i="1"/>
  <c r="A18632" i="1"/>
  <c r="A18512" i="1"/>
  <c r="B19010" i="1"/>
  <c r="A18728" i="1"/>
  <c r="A18711" i="1"/>
  <c r="A18634" i="1"/>
  <c r="A18750" i="1"/>
  <c r="A18739" i="1"/>
  <c r="A18734" i="1"/>
  <c r="A18727" i="1"/>
  <c r="A18720" i="1"/>
  <c r="A18705" i="1"/>
  <c r="A18644" i="1"/>
  <c r="A18744" i="1"/>
  <c r="A18710" i="1"/>
  <c r="A18643" i="1"/>
  <c r="A18756" i="1"/>
  <c r="A18749" i="1"/>
  <c r="A18738" i="1"/>
  <c r="A18726" i="1"/>
  <c r="A18709" i="1"/>
  <c r="A18704" i="1"/>
  <c r="A18743" i="1"/>
  <c r="A18733" i="1"/>
  <c r="A18719" i="1"/>
  <c r="A18703" i="1"/>
  <c r="A18755" i="1"/>
  <c r="A18725" i="1"/>
  <c r="A18650" i="1"/>
  <c r="A18748" i="1"/>
  <c r="A18737" i="1"/>
  <c r="A18732" i="1"/>
  <c r="A18718" i="1"/>
  <c r="A18702" i="1"/>
  <c r="A18649" i="1"/>
  <c r="A18754" i="1"/>
  <c r="A18747" i="1"/>
  <c r="A18742" i="1"/>
  <c r="A18731" i="1"/>
  <c r="A18701" i="1"/>
  <c r="A18648" i="1"/>
  <c r="A18753" i="1"/>
  <c r="A18736" i="1"/>
  <c r="A18724" i="1"/>
  <c r="A18717" i="1"/>
  <c r="A18712" i="1"/>
  <c r="A18741" i="1"/>
  <c r="A18647" i="1"/>
  <c r="A18723" i="1"/>
  <c r="A18636" i="1"/>
  <c r="A18752" i="1"/>
  <c r="A18730" i="1"/>
  <c r="A18700" i="1"/>
  <c r="A18646" i="1"/>
  <c r="A18740" i="1"/>
  <c r="A18735" i="1"/>
  <c r="A18722" i="1"/>
  <c r="A18706" i="1"/>
  <c r="A18645" i="1"/>
  <c r="A18729" i="1"/>
  <c r="A18751" i="1"/>
  <c r="A18721" i="1"/>
  <c r="A18758" i="1"/>
  <c r="A18767" i="1"/>
  <c r="L18873" i="1"/>
  <c r="L18862" i="1"/>
  <c r="L18867" i="1"/>
  <c r="C18839" i="1"/>
  <c r="A18766" i="1"/>
  <c r="A18765" i="1"/>
  <c r="L18871" i="1"/>
  <c r="L18877" i="1"/>
  <c r="L18860" i="1"/>
  <c r="L18865" i="1"/>
  <c r="C18825" i="1"/>
  <c r="L18864" i="1"/>
  <c r="L18859" i="1"/>
  <c r="A18760" i="1"/>
  <c r="C18836" i="1"/>
  <c r="L18875" i="1"/>
  <c r="L18869" i="1"/>
  <c r="C18840" i="1"/>
  <c r="A18639" i="1"/>
  <c r="A18656" i="1"/>
  <c r="A18652" i="1"/>
  <c r="A18655" i="1"/>
  <c r="A18651" i="1"/>
  <c r="A18654" i="1"/>
  <c r="A18657" i="1"/>
  <c r="A18653" i="1"/>
  <c r="A18670" i="1"/>
  <c r="A18666" i="1"/>
  <c r="A18669" i="1"/>
  <c r="A18665" i="1"/>
  <c r="A18668" i="1"/>
  <c r="A18671" i="1"/>
  <c r="A18667" i="1"/>
  <c r="A18684" i="1"/>
  <c r="A18680" i="1"/>
  <c r="A18683" i="1"/>
  <c r="A18679" i="1"/>
  <c r="A18682" i="1"/>
  <c r="A18685" i="1"/>
  <c r="A18681" i="1"/>
  <c r="A18698" i="1"/>
  <c r="A18694" i="1"/>
  <c r="A18697" i="1"/>
  <c r="A18693" i="1"/>
  <c r="A18696" i="1"/>
  <c r="A18699" i="1"/>
  <c r="A18695" i="1"/>
  <c r="A18675" i="1"/>
  <c r="A18678" i="1"/>
  <c r="A18674" i="1"/>
  <c r="A18677" i="1"/>
  <c r="A18673" i="1"/>
  <c r="A18676" i="1"/>
  <c r="A18672" i="1"/>
  <c r="L18879" i="1" l="1"/>
  <c r="A18822" i="1"/>
  <c r="A18818" i="1"/>
  <c r="A18821" i="1"/>
  <c r="A18824" i="1"/>
  <c r="A18820" i="1"/>
  <c r="A18823" i="1"/>
  <c r="A18819" i="1"/>
  <c r="B19135" i="1"/>
  <c r="A18763" i="1"/>
  <c r="A18757" i="1"/>
  <c r="A18637" i="1"/>
  <c r="L19002" i="1"/>
  <c r="L18985" i="1"/>
  <c r="L18990" i="1"/>
  <c r="L18989" i="1"/>
  <c r="L18984" i="1"/>
  <c r="L19000" i="1"/>
  <c r="L18994" i="1"/>
  <c r="C18965" i="1"/>
  <c r="C18961" i="1"/>
  <c r="L18998" i="1"/>
  <c r="L18987" i="1"/>
  <c r="L18992" i="1"/>
  <c r="C18964" i="1"/>
  <c r="A18892" i="1"/>
  <c r="A18891" i="1"/>
  <c r="A18890" i="1"/>
  <c r="L18996" i="1"/>
  <c r="C18950" i="1"/>
  <c r="A18885" i="1"/>
  <c r="A18883" i="1"/>
  <c r="A18800" i="1"/>
  <c r="A18803" i="1"/>
  <c r="A18799" i="1"/>
  <c r="A18802" i="1"/>
  <c r="A18798" i="1"/>
  <c r="A18801" i="1"/>
  <c r="A18797" i="1"/>
  <c r="A18875" i="1"/>
  <c r="A18864" i="1"/>
  <c r="A18859" i="1"/>
  <c r="A18852" i="1"/>
  <c r="A18845" i="1"/>
  <c r="A18830" i="1"/>
  <c r="A18769" i="1"/>
  <c r="A18869" i="1"/>
  <c r="A18835" i="1"/>
  <c r="A18768" i="1"/>
  <c r="A18881" i="1"/>
  <c r="A18874" i="1"/>
  <c r="A18863" i="1"/>
  <c r="A18851" i="1"/>
  <c r="A18834" i="1"/>
  <c r="A18829" i="1"/>
  <c r="A18868" i="1"/>
  <c r="A18858" i="1"/>
  <c r="A18844" i="1"/>
  <c r="A18828" i="1"/>
  <c r="A18880" i="1"/>
  <c r="A18850" i="1"/>
  <c r="A18775" i="1"/>
  <c r="A18873" i="1"/>
  <c r="A18862" i="1"/>
  <c r="A18857" i="1"/>
  <c r="A18843" i="1"/>
  <c r="A18827" i="1"/>
  <c r="A18774" i="1"/>
  <c r="A18879" i="1"/>
  <c r="A18872" i="1"/>
  <c r="A18867" i="1"/>
  <c r="A18856" i="1"/>
  <c r="A18826" i="1"/>
  <c r="A18773" i="1"/>
  <c r="A18878" i="1"/>
  <c r="A18861" i="1"/>
  <c r="A18849" i="1"/>
  <c r="A18842" i="1"/>
  <c r="A18837" i="1"/>
  <c r="A18866" i="1"/>
  <c r="A18772" i="1"/>
  <c r="A18848" i="1"/>
  <c r="A18761" i="1"/>
  <c r="A18877" i="1"/>
  <c r="A18855" i="1"/>
  <c r="A18825" i="1"/>
  <c r="A18771" i="1"/>
  <c r="A18865" i="1"/>
  <c r="A18860" i="1"/>
  <c r="A18847" i="1"/>
  <c r="A18831" i="1"/>
  <c r="A18876" i="1"/>
  <c r="A18854" i="1"/>
  <c r="A18846" i="1"/>
  <c r="A18853" i="1"/>
  <c r="A18836" i="1"/>
  <c r="A18759" i="1"/>
  <c r="A18770" i="1"/>
  <c r="A18786" i="1"/>
  <c r="A18789" i="1"/>
  <c r="A18785" i="1"/>
  <c r="A18788" i="1"/>
  <c r="A18784" i="1"/>
  <c r="A18787" i="1"/>
  <c r="A18783" i="1"/>
  <c r="A18814" i="1"/>
  <c r="A18817" i="1"/>
  <c r="A18813" i="1"/>
  <c r="A18816" i="1"/>
  <c r="A18812" i="1"/>
  <c r="A18815" i="1"/>
  <c r="A18811" i="1"/>
  <c r="A18764" i="1"/>
  <c r="A18780" i="1"/>
  <c r="A18776" i="1"/>
  <c r="A18779" i="1"/>
  <c r="A18782" i="1"/>
  <c r="A18778" i="1"/>
  <c r="A18781" i="1"/>
  <c r="A18777" i="1"/>
  <c r="A18794" i="1"/>
  <c r="A18790" i="1"/>
  <c r="A18793" i="1"/>
  <c r="A18796" i="1"/>
  <c r="A18792" i="1"/>
  <c r="A18795" i="1"/>
  <c r="A18791" i="1"/>
  <c r="A18808" i="1"/>
  <c r="A18804" i="1"/>
  <c r="A18807" i="1"/>
  <c r="A18810" i="1"/>
  <c r="A18806" i="1"/>
  <c r="A18809" i="1"/>
  <c r="A18805" i="1"/>
  <c r="L19004" i="1" l="1"/>
  <c r="A18925" i="1"/>
  <c r="A18928" i="1"/>
  <c r="A18924" i="1"/>
  <c r="A18927" i="1"/>
  <c r="A18923" i="1"/>
  <c r="A18926" i="1"/>
  <c r="A18922" i="1"/>
  <c r="L19115" i="1"/>
  <c r="C19075" i="1"/>
  <c r="L19114" i="1"/>
  <c r="L19109" i="1"/>
  <c r="L19125" i="1"/>
  <c r="L19119" i="1"/>
  <c r="C19090" i="1"/>
  <c r="C19086" i="1"/>
  <c r="A19010" i="1"/>
  <c r="A19008" i="1"/>
  <c r="A19017" i="1"/>
  <c r="L19123" i="1"/>
  <c r="L19112" i="1"/>
  <c r="L19117" i="1"/>
  <c r="C19089" i="1"/>
  <c r="A19016" i="1"/>
  <c r="A19015" i="1"/>
  <c r="L19127" i="1"/>
  <c r="L19110" i="1"/>
  <c r="L19121" i="1"/>
  <c r="A18939" i="1"/>
  <c r="A18942" i="1"/>
  <c r="A18938" i="1"/>
  <c r="A18941" i="1"/>
  <c r="A18937" i="1"/>
  <c r="A18940" i="1"/>
  <c r="A18936" i="1"/>
  <c r="A18882" i="1"/>
  <c r="A18762" i="1"/>
  <c r="A18991" i="1"/>
  <c r="A18973" i="1"/>
  <c r="A19002" i="1"/>
  <c r="A18980" i="1"/>
  <c r="A18990" i="1"/>
  <c r="A18985" i="1"/>
  <c r="A18972" i="1"/>
  <c r="A19001" i="1"/>
  <c r="A18979" i="1"/>
  <c r="A18971" i="1"/>
  <c r="A18978" i="1"/>
  <c r="A18961" i="1"/>
  <c r="A19000" i="1"/>
  <c r="A18989" i="1"/>
  <c r="A18984" i="1"/>
  <c r="A18977" i="1"/>
  <c r="A18970" i="1"/>
  <c r="A18994" i="1"/>
  <c r="A18960" i="1"/>
  <c r="A19006" i="1"/>
  <c r="A18999" i="1"/>
  <c r="A18988" i="1"/>
  <c r="A18976" i="1"/>
  <c r="A18959" i="1"/>
  <c r="A18954" i="1"/>
  <c r="A18993" i="1"/>
  <c r="A18983" i="1"/>
  <c r="A18969" i="1"/>
  <c r="A18953" i="1"/>
  <c r="A19005" i="1"/>
  <c r="A18975" i="1"/>
  <c r="A18987" i="1"/>
  <c r="A18982" i="1"/>
  <c r="A18968" i="1"/>
  <c r="A18952" i="1"/>
  <c r="A18893" i="1"/>
  <c r="A18955" i="1"/>
  <c r="A18900" i="1"/>
  <c r="A18998" i="1"/>
  <c r="A18997" i="1"/>
  <c r="A18986" i="1"/>
  <c r="A18962" i="1"/>
  <c r="A18899" i="1"/>
  <c r="A18974" i="1"/>
  <c r="A18951" i="1"/>
  <c r="A18898" i="1"/>
  <c r="A18897" i="1"/>
  <c r="A18886" i="1"/>
  <c r="A18950" i="1"/>
  <c r="A18896" i="1"/>
  <c r="A18992" i="1"/>
  <c r="A18981" i="1"/>
  <c r="A18967" i="1"/>
  <c r="A18895" i="1"/>
  <c r="A19003" i="1"/>
  <c r="A18956" i="1"/>
  <c r="A18894" i="1"/>
  <c r="A19004" i="1"/>
  <c r="A18884" i="1"/>
  <c r="A18888" i="1"/>
  <c r="A18905" i="1"/>
  <c r="A18901" i="1"/>
  <c r="A18904" i="1"/>
  <c r="A18907" i="1"/>
  <c r="A18903" i="1"/>
  <c r="A18906" i="1"/>
  <c r="A18902" i="1"/>
  <c r="A18919" i="1"/>
  <c r="A18915" i="1"/>
  <c r="A18918" i="1"/>
  <c r="A18921" i="1"/>
  <c r="A18917" i="1"/>
  <c r="A18920" i="1"/>
  <c r="A18916" i="1"/>
  <c r="A18889" i="1"/>
  <c r="A18933" i="1"/>
  <c r="A18929" i="1"/>
  <c r="A18932" i="1"/>
  <c r="A18935" i="1"/>
  <c r="A18931" i="1"/>
  <c r="A18930" i="1"/>
  <c r="A18934" i="1"/>
  <c r="A18911" i="1"/>
  <c r="A18914" i="1"/>
  <c r="A18910" i="1"/>
  <c r="A18913" i="1"/>
  <c r="A18909" i="1"/>
  <c r="A18912" i="1"/>
  <c r="A18908" i="1"/>
  <c r="A18947" i="1"/>
  <c r="A18943" i="1"/>
  <c r="A18946" i="1"/>
  <c r="A18949" i="1"/>
  <c r="A18945" i="1"/>
  <c r="A18944" i="1"/>
  <c r="A18948" i="1"/>
  <c r="B19260" i="1"/>
  <c r="L19129" i="1" l="1"/>
  <c r="L19239" i="1"/>
  <c r="L19234" i="1"/>
  <c r="L19250" i="1"/>
  <c r="L19244" i="1"/>
  <c r="C19215" i="1"/>
  <c r="C19211" i="1"/>
  <c r="A19135" i="1"/>
  <c r="A19133" i="1"/>
  <c r="A19142" i="1"/>
  <c r="L19248" i="1"/>
  <c r="L19237" i="1"/>
  <c r="L19242" i="1"/>
  <c r="C19214" i="1"/>
  <c r="A19141" i="1"/>
  <c r="A19140" i="1"/>
  <c r="L19246" i="1"/>
  <c r="L19252" i="1"/>
  <c r="C19200" i="1"/>
  <c r="L19235" i="1"/>
  <c r="L19240" i="1"/>
  <c r="A19060" i="1"/>
  <c r="A19056" i="1"/>
  <c r="A19059" i="1"/>
  <c r="A19055" i="1"/>
  <c r="A19058" i="1"/>
  <c r="A19054" i="1"/>
  <c r="A19057" i="1"/>
  <c r="A19074" i="1"/>
  <c r="A19070" i="1"/>
  <c r="A19073" i="1"/>
  <c r="A19069" i="1"/>
  <c r="A19072" i="1"/>
  <c r="A19068" i="1"/>
  <c r="A19071" i="1"/>
  <c r="A19014" i="1"/>
  <c r="A19037" i="1"/>
  <c r="A19033" i="1"/>
  <c r="A19036" i="1"/>
  <c r="A19039" i="1"/>
  <c r="A19035" i="1"/>
  <c r="A19038" i="1"/>
  <c r="A19034" i="1"/>
  <c r="A19013" i="1"/>
  <c r="A19051" i="1"/>
  <c r="A19047" i="1"/>
  <c r="A19050" i="1"/>
  <c r="A19053" i="1"/>
  <c r="A19049" i="1"/>
  <c r="A19052" i="1"/>
  <c r="A19048" i="1"/>
  <c r="A19065" i="1"/>
  <c r="A19061" i="1"/>
  <c r="A19064" i="1"/>
  <c r="A19067" i="1"/>
  <c r="A19063" i="1"/>
  <c r="A19066" i="1"/>
  <c r="A19062" i="1"/>
  <c r="B19385" i="1"/>
  <c r="A19032" i="1"/>
  <c r="A19028" i="1"/>
  <c r="A19031" i="1"/>
  <c r="A19027" i="1"/>
  <c r="A19030" i="1"/>
  <c r="A19026" i="1"/>
  <c r="A19029" i="1"/>
  <c r="A19007" i="1"/>
  <c r="A18887" i="1"/>
  <c r="A19098" i="1"/>
  <c r="A19011" i="1"/>
  <c r="A19127" i="1"/>
  <c r="A19105" i="1"/>
  <c r="A19075" i="1"/>
  <c r="A19021" i="1"/>
  <c r="A19115" i="1"/>
  <c r="A19110" i="1"/>
  <c r="A19097" i="1"/>
  <c r="A19081" i="1"/>
  <c r="A19126" i="1"/>
  <c r="A19104" i="1"/>
  <c r="A19096" i="1"/>
  <c r="A19020" i="1"/>
  <c r="A19103" i="1"/>
  <c r="A19086" i="1"/>
  <c r="A19009" i="1"/>
  <c r="A19125" i="1"/>
  <c r="A19114" i="1"/>
  <c r="A19109" i="1"/>
  <c r="A19102" i="1"/>
  <c r="A19095" i="1"/>
  <c r="A19080" i="1"/>
  <c r="A19019" i="1"/>
  <c r="A19119" i="1"/>
  <c r="A19085" i="1"/>
  <c r="A19018" i="1"/>
  <c r="A19131" i="1"/>
  <c r="A19124" i="1"/>
  <c r="A19113" i="1"/>
  <c r="A19101" i="1"/>
  <c r="A19084" i="1"/>
  <c r="A19079" i="1"/>
  <c r="A19118" i="1"/>
  <c r="A19108" i="1"/>
  <c r="A19094" i="1"/>
  <c r="A19078" i="1"/>
  <c r="A19130" i="1"/>
  <c r="A19100" i="1"/>
  <c r="A19025" i="1"/>
  <c r="A19123" i="1"/>
  <c r="A19112" i="1"/>
  <c r="A19107" i="1"/>
  <c r="A19093" i="1"/>
  <c r="A19129" i="1"/>
  <c r="A19122" i="1"/>
  <c r="A19117" i="1"/>
  <c r="A19106" i="1"/>
  <c r="A19076" i="1"/>
  <c r="A19023" i="1"/>
  <c r="A19022" i="1"/>
  <c r="A19092" i="1"/>
  <c r="A19116" i="1"/>
  <c r="A19128" i="1"/>
  <c r="A19087" i="1"/>
  <c r="A19077" i="1"/>
  <c r="A19099" i="1"/>
  <c r="A19111" i="1"/>
  <c r="A19024" i="1"/>
  <c r="A19046" i="1"/>
  <c r="A19042" i="1"/>
  <c r="A19045" i="1"/>
  <c r="A19041" i="1"/>
  <c r="A19044" i="1"/>
  <c r="A19040" i="1"/>
  <c r="A19043" i="1"/>
  <c r="L19254" i="1" l="1"/>
  <c r="A19158" i="1"/>
  <c r="A19161" i="1"/>
  <c r="A19164" i="1"/>
  <c r="A19160" i="1"/>
  <c r="A19163" i="1"/>
  <c r="A19159" i="1"/>
  <c r="A19162" i="1"/>
  <c r="A19172" i="1"/>
  <c r="A19175" i="1"/>
  <c r="A19178" i="1"/>
  <c r="A19174" i="1"/>
  <c r="A19177" i="1"/>
  <c r="A19173" i="1"/>
  <c r="A19176" i="1"/>
  <c r="A19252" i="1"/>
  <c r="A19230" i="1"/>
  <c r="A19200" i="1"/>
  <c r="A19146" i="1"/>
  <c r="A19240" i="1"/>
  <c r="A19235" i="1"/>
  <c r="A19222" i="1"/>
  <c r="A19206" i="1"/>
  <c r="A19251" i="1"/>
  <c r="A19229" i="1"/>
  <c r="A19221" i="1"/>
  <c r="A19145" i="1"/>
  <c r="A19228" i="1"/>
  <c r="A19211" i="1"/>
  <c r="A19134" i="1"/>
  <c r="A19250" i="1"/>
  <c r="A19239" i="1"/>
  <c r="A19234" i="1"/>
  <c r="A19227" i="1"/>
  <c r="A19220" i="1"/>
  <c r="A19205" i="1"/>
  <c r="A19144" i="1"/>
  <c r="A19244" i="1"/>
  <c r="A19210" i="1"/>
  <c r="A19143" i="1"/>
  <c r="A19256" i="1"/>
  <c r="A19249" i="1"/>
  <c r="A19238" i="1"/>
  <c r="A19226" i="1"/>
  <c r="A19209" i="1"/>
  <c r="A19204" i="1"/>
  <c r="A19243" i="1"/>
  <c r="A19233" i="1"/>
  <c r="A19219" i="1"/>
  <c r="A19203" i="1"/>
  <c r="A19255" i="1"/>
  <c r="A19225" i="1"/>
  <c r="A19150" i="1"/>
  <c r="A19248" i="1"/>
  <c r="A19237" i="1"/>
  <c r="A19232" i="1"/>
  <c r="A19218" i="1"/>
  <c r="A19202" i="1"/>
  <c r="A19149" i="1"/>
  <c r="A19254" i="1"/>
  <c r="A19247" i="1"/>
  <c r="A19242" i="1"/>
  <c r="A19231" i="1"/>
  <c r="A19201" i="1"/>
  <c r="A19148" i="1"/>
  <c r="A19253" i="1"/>
  <c r="A19236" i="1"/>
  <c r="A19224" i="1"/>
  <c r="A19217" i="1"/>
  <c r="A19212" i="1"/>
  <c r="A19136" i="1"/>
  <c r="A19223" i="1"/>
  <c r="A19147" i="1"/>
  <c r="A19241" i="1"/>
  <c r="B19510" i="1"/>
  <c r="A19186" i="1"/>
  <c r="A19189" i="1"/>
  <c r="A19192" i="1"/>
  <c r="A19188" i="1"/>
  <c r="A19191" i="1"/>
  <c r="A19187" i="1"/>
  <c r="A19190" i="1"/>
  <c r="A19138" i="1"/>
  <c r="L19364" i="1"/>
  <c r="L19359" i="1"/>
  <c r="L19375" i="1"/>
  <c r="L19369" i="1"/>
  <c r="C19340" i="1"/>
  <c r="C19336" i="1"/>
  <c r="A19260" i="1"/>
  <c r="A19258" i="1"/>
  <c r="A19267" i="1"/>
  <c r="L19373" i="1"/>
  <c r="L19362" i="1"/>
  <c r="L19367" i="1"/>
  <c r="C19339" i="1"/>
  <c r="A19266" i="1"/>
  <c r="A19265" i="1"/>
  <c r="L19371" i="1"/>
  <c r="L19377" i="1"/>
  <c r="L19360" i="1"/>
  <c r="L19379" i="1" s="1"/>
  <c r="L19365" i="1"/>
  <c r="C19325" i="1"/>
  <c r="A19157" i="1"/>
  <c r="A19153" i="1"/>
  <c r="A19156" i="1"/>
  <c r="A19152" i="1"/>
  <c r="A19155" i="1"/>
  <c r="A19151" i="1"/>
  <c r="A19154" i="1"/>
  <c r="A19171" i="1"/>
  <c r="A19167" i="1"/>
  <c r="A19170" i="1"/>
  <c r="A19166" i="1"/>
  <c r="A19169" i="1"/>
  <c r="A19165" i="1"/>
  <c r="A19168" i="1"/>
  <c r="A19132" i="1"/>
  <c r="A19012" i="1"/>
  <c r="A19185" i="1"/>
  <c r="A19181" i="1"/>
  <c r="A19184" i="1"/>
  <c r="A19180" i="1"/>
  <c r="A19183" i="1"/>
  <c r="A19179" i="1"/>
  <c r="A19182" i="1"/>
  <c r="A19199" i="1"/>
  <c r="A19195" i="1"/>
  <c r="A19198" i="1"/>
  <c r="A19194" i="1"/>
  <c r="A19197" i="1"/>
  <c r="A19193" i="1"/>
  <c r="A19196" i="1"/>
  <c r="A19139" i="1"/>
  <c r="L19489" i="1" l="1"/>
  <c r="L19484" i="1"/>
  <c r="L19500" i="1"/>
  <c r="L19494" i="1"/>
  <c r="C19465" i="1"/>
  <c r="C19461" i="1"/>
  <c r="A19385" i="1"/>
  <c r="A19383" i="1"/>
  <c r="A19392" i="1"/>
  <c r="L19498" i="1"/>
  <c r="L19487" i="1"/>
  <c r="L19492" i="1"/>
  <c r="C19464" i="1"/>
  <c r="A19391" i="1"/>
  <c r="A19390" i="1"/>
  <c r="L19496" i="1"/>
  <c r="L19504" i="1" s="1"/>
  <c r="L19502" i="1"/>
  <c r="L19485" i="1"/>
  <c r="L19490" i="1"/>
  <c r="C19450" i="1"/>
  <c r="A19264" i="1"/>
  <c r="A19296" i="1"/>
  <c r="A19292" i="1"/>
  <c r="A19295" i="1"/>
  <c r="A19291" i="1"/>
  <c r="A19294" i="1"/>
  <c r="A19290" i="1"/>
  <c r="A19293" i="1"/>
  <c r="A19257" i="1"/>
  <c r="A19137" i="1"/>
  <c r="A19310" i="1"/>
  <c r="A19306" i="1"/>
  <c r="A19309" i="1"/>
  <c r="A19305" i="1"/>
  <c r="A19308" i="1"/>
  <c r="A19304" i="1"/>
  <c r="A19307" i="1"/>
  <c r="A19286" i="1"/>
  <c r="A19289" i="1"/>
  <c r="A19285" i="1"/>
  <c r="A19288" i="1"/>
  <c r="A19284" i="1"/>
  <c r="A19287" i="1"/>
  <c r="A19283" i="1"/>
  <c r="A19324" i="1"/>
  <c r="A19320" i="1"/>
  <c r="A19323" i="1"/>
  <c r="A19319" i="1"/>
  <c r="A19322" i="1"/>
  <c r="A19318" i="1"/>
  <c r="A19321" i="1"/>
  <c r="A19282" i="1"/>
  <c r="A19278" i="1"/>
  <c r="A19281" i="1"/>
  <c r="A19277" i="1"/>
  <c r="A19280" i="1"/>
  <c r="A19276" i="1"/>
  <c r="A19279" i="1"/>
  <c r="A19300" i="1"/>
  <c r="A19303" i="1"/>
  <c r="A19299" i="1"/>
  <c r="A19302" i="1"/>
  <c r="A19298" i="1"/>
  <c r="A19297" i="1"/>
  <c r="A19301" i="1"/>
  <c r="A19263" i="1"/>
  <c r="A19314" i="1"/>
  <c r="A19317" i="1"/>
  <c r="A19313" i="1"/>
  <c r="A19316" i="1"/>
  <c r="A19312" i="1"/>
  <c r="A19311" i="1"/>
  <c r="A19315" i="1"/>
  <c r="A19365" i="1"/>
  <c r="A19360" i="1"/>
  <c r="A19347" i="1"/>
  <c r="A19331" i="1"/>
  <c r="A19376" i="1"/>
  <c r="A19354" i="1"/>
  <c r="A19346" i="1"/>
  <c r="A19270" i="1"/>
  <c r="A19353" i="1"/>
  <c r="A19336" i="1"/>
  <c r="A19259" i="1"/>
  <c r="A19375" i="1"/>
  <c r="A19364" i="1"/>
  <c r="A19359" i="1"/>
  <c r="A19352" i="1"/>
  <c r="A19345" i="1"/>
  <c r="A19330" i="1"/>
  <c r="A19269" i="1"/>
  <c r="A19369" i="1"/>
  <c r="A19335" i="1"/>
  <c r="A19268" i="1"/>
  <c r="A19381" i="1"/>
  <c r="A19374" i="1"/>
  <c r="A19363" i="1"/>
  <c r="A19351" i="1"/>
  <c r="A19334" i="1"/>
  <c r="A19329" i="1"/>
  <c r="A19368" i="1"/>
  <c r="A19358" i="1"/>
  <c r="A19344" i="1"/>
  <c r="A19328" i="1"/>
  <c r="A19380" i="1"/>
  <c r="A19350" i="1"/>
  <c r="A19275" i="1"/>
  <c r="A19373" i="1"/>
  <c r="A19362" i="1"/>
  <c r="A19357" i="1"/>
  <c r="A19343" i="1"/>
  <c r="A19327" i="1"/>
  <c r="A19274" i="1"/>
  <c r="A19379" i="1"/>
  <c r="A19372" i="1"/>
  <c r="A19367" i="1"/>
  <c r="A19356" i="1"/>
  <c r="A19326" i="1"/>
  <c r="A19273" i="1"/>
  <c r="A19378" i="1"/>
  <c r="A19361" i="1"/>
  <c r="A19349" i="1"/>
  <c r="A19342" i="1"/>
  <c r="A19337" i="1"/>
  <c r="A19366" i="1"/>
  <c r="A19272" i="1"/>
  <c r="A19271" i="1"/>
  <c r="A19355" i="1"/>
  <c r="A19325" i="1"/>
  <c r="A19348" i="1"/>
  <c r="A19261" i="1"/>
  <c r="A19377" i="1"/>
  <c r="B19635" i="1"/>
  <c r="A19411" i="1" l="1"/>
  <c r="A19414" i="1"/>
  <c r="A19410" i="1"/>
  <c r="A19413" i="1"/>
  <c r="A19409" i="1"/>
  <c r="A19412" i="1"/>
  <c r="A19408" i="1"/>
  <c r="A19448" i="1"/>
  <c r="A19444" i="1"/>
  <c r="A19447" i="1"/>
  <c r="A19443" i="1"/>
  <c r="A19446" i="1"/>
  <c r="A19449" i="1"/>
  <c r="A19445" i="1"/>
  <c r="A19439" i="1"/>
  <c r="A19442" i="1"/>
  <c r="A19438" i="1"/>
  <c r="A19441" i="1"/>
  <c r="A19437" i="1"/>
  <c r="A19440" i="1"/>
  <c r="A19436" i="1"/>
  <c r="A19425" i="1"/>
  <c r="A19428" i="1"/>
  <c r="A19424" i="1"/>
  <c r="A19427" i="1"/>
  <c r="A19423" i="1"/>
  <c r="A19426" i="1"/>
  <c r="A19422" i="1"/>
  <c r="A19388" i="1"/>
  <c r="A19382" i="1"/>
  <c r="A19262" i="1"/>
  <c r="A19501" i="1"/>
  <c r="A19479" i="1"/>
  <c r="A19471" i="1"/>
  <c r="A19395" i="1"/>
  <c r="A19478" i="1"/>
  <c r="A19461" i="1"/>
  <c r="A19384" i="1"/>
  <c r="A19500" i="1"/>
  <c r="A19489" i="1"/>
  <c r="A19484" i="1"/>
  <c r="A19477" i="1"/>
  <c r="A19470" i="1"/>
  <c r="A19455" i="1"/>
  <c r="A19394" i="1"/>
  <c r="A19494" i="1"/>
  <c r="A19460" i="1"/>
  <c r="A19393" i="1"/>
  <c r="A19506" i="1"/>
  <c r="A19499" i="1"/>
  <c r="A19488" i="1"/>
  <c r="A19476" i="1"/>
  <c r="A19459" i="1"/>
  <c r="A19454" i="1"/>
  <c r="A19493" i="1"/>
  <c r="A19483" i="1"/>
  <c r="A19469" i="1"/>
  <c r="A19453" i="1"/>
  <c r="A19505" i="1"/>
  <c r="A19475" i="1"/>
  <c r="A19400" i="1"/>
  <c r="A19498" i="1"/>
  <c r="A19487" i="1"/>
  <c r="A19482" i="1"/>
  <c r="A19468" i="1"/>
  <c r="A19452" i="1"/>
  <c r="A19399" i="1"/>
  <c r="A19504" i="1"/>
  <c r="A19497" i="1"/>
  <c r="A19492" i="1"/>
  <c r="A19481" i="1"/>
  <c r="A19451" i="1"/>
  <c r="A19398" i="1"/>
  <c r="A19503" i="1"/>
  <c r="A19486" i="1"/>
  <c r="A19474" i="1"/>
  <c r="A19467" i="1"/>
  <c r="A19462" i="1"/>
  <c r="A19491" i="1"/>
  <c r="A19397" i="1"/>
  <c r="A19473" i="1"/>
  <c r="A19386" i="1"/>
  <c r="A19396" i="1"/>
  <c r="A19456" i="1"/>
  <c r="A19480" i="1"/>
  <c r="A19490" i="1"/>
  <c r="A19450" i="1"/>
  <c r="A19502" i="1"/>
  <c r="A19472" i="1"/>
  <c r="A19485" i="1"/>
  <c r="L19625" i="1"/>
  <c r="L19619" i="1"/>
  <c r="C19590" i="1"/>
  <c r="C19586" i="1"/>
  <c r="A19510" i="1"/>
  <c r="A19508" i="1"/>
  <c r="A19517" i="1"/>
  <c r="L19623" i="1"/>
  <c r="L19612" i="1"/>
  <c r="L19617" i="1"/>
  <c r="C19589" i="1"/>
  <c r="A19516" i="1"/>
  <c r="A19515" i="1"/>
  <c r="L19621" i="1"/>
  <c r="L19627" i="1"/>
  <c r="L19610" i="1"/>
  <c r="L19615" i="1"/>
  <c r="C19575" i="1"/>
  <c r="L19609" i="1"/>
  <c r="L19614" i="1"/>
  <c r="B19760" i="1"/>
  <c r="A19406" i="1"/>
  <c r="A19402" i="1"/>
  <c r="A19405" i="1"/>
  <c r="A19401" i="1"/>
  <c r="A19404" i="1"/>
  <c r="A19407" i="1"/>
  <c r="A19403" i="1"/>
  <c r="A19389" i="1"/>
  <c r="A19420" i="1"/>
  <c r="A19416" i="1"/>
  <c r="A19419" i="1"/>
  <c r="A19415" i="1"/>
  <c r="A19418" i="1"/>
  <c r="A19421" i="1"/>
  <c r="A19417" i="1"/>
  <c r="A19434" i="1"/>
  <c r="A19430" i="1"/>
  <c r="A19433" i="1"/>
  <c r="A19429" i="1"/>
  <c r="A19432" i="1"/>
  <c r="A19431" i="1"/>
  <c r="A19435" i="1"/>
  <c r="L19629" i="1" l="1"/>
  <c r="A19531" i="1"/>
  <c r="A19527" i="1"/>
  <c r="A19530" i="1"/>
  <c r="A19526" i="1"/>
  <c r="A19529" i="1"/>
  <c r="A19528" i="1"/>
  <c r="A19532" i="1"/>
  <c r="A19633" i="1"/>
  <c r="A19642" i="1"/>
  <c r="L19748" i="1"/>
  <c r="L19737" i="1"/>
  <c r="L19742" i="1"/>
  <c r="C19714" i="1"/>
  <c r="A19641" i="1"/>
  <c r="A19640" i="1"/>
  <c r="L19746" i="1"/>
  <c r="L19752" i="1"/>
  <c r="L19735" i="1"/>
  <c r="L19740" i="1"/>
  <c r="C19700" i="1"/>
  <c r="C19711" i="1"/>
  <c r="L19734" i="1"/>
  <c r="L19744" i="1"/>
  <c r="C19715" i="1"/>
  <c r="L19739" i="1"/>
  <c r="A19635" i="1"/>
  <c r="L19750" i="1"/>
  <c r="A19507" i="1"/>
  <c r="A19387" i="1"/>
  <c r="A19520" i="1"/>
  <c r="A19603" i="1"/>
  <c r="A19586" i="1"/>
  <c r="A19509" i="1"/>
  <c r="A19625" i="1"/>
  <c r="A19614" i="1"/>
  <c r="A19609" i="1"/>
  <c r="A19602" i="1"/>
  <c r="A19595" i="1"/>
  <c r="A19580" i="1"/>
  <c r="A19519" i="1"/>
  <c r="A19619" i="1"/>
  <c r="A19585" i="1"/>
  <c r="A19518" i="1"/>
  <c r="A19631" i="1"/>
  <c r="A19624" i="1"/>
  <c r="A19613" i="1"/>
  <c r="A19601" i="1"/>
  <c r="A19584" i="1"/>
  <c r="A19579" i="1"/>
  <c r="A19618" i="1"/>
  <c r="A19608" i="1"/>
  <c r="A19594" i="1"/>
  <c r="A19578" i="1"/>
  <c r="A19630" i="1"/>
  <c r="A19600" i="1"/>
  <c r="A19525" i="1"/>
  <c r="A19623" i="1"/>
  <c r="A19612" i="1"/>
  <c r="A19607" i="1"/>
  <c r="A19593" i="1"/>
  <c r="A19577" i="1"/>
  <c r="A19524" i="1"/>
  <c r="A19629" i="1"/>
  <c r="A19622" i="1"/>
  <c r="A19617" i="1"/>
  <c r="A19606" i="1"/>
  <c r="A19576" i="1"/>
  <c r="A19523" i="1"/>
  <c r="A19628" i="1"/>
  <c r="A19611" i="1"/>
  <c r="A19599" i="1"/>
  <c r="A19592" i="1"/>
  <c r="A19587" i="1"/>
  <c r="A19616" i="1"/>
  <c r="A19522" i="1"/>
  <c r="A19598" i="1"/>
  <c r="A19511" i="1"/>
  <c r="A19627" i="1"/>
  <c r="A19605" i="1"/>
  <c r="A19575" i="1"/>
  <c r="A19521" i="1"/>
  <c r="A19626" i="1"/>
  <c r="A19610" i="1"/>
  <c r="A19597" i="1"/>
  <c r="A19596" i="1"/>
  <c r="A19581" i="1"/>
  <c r="A19615" i="1"/>
  <c r="A19604" i="1"/>
  <c r="B19885" i="1"/>
  <c r="A19545" i="1"/>
  <c r="A19541" i="1"/>
  <c r="A19544" i="1"/>
  <c r="A19540" i="1"/>
  <c r="A19543" i="1"/>
  <c r="A19542" i="1"/>
  <c r="A19546" i="1"/>
  <c r="A19514" i="1"/>
  <c r="A19559" i="1"/>
  <c r="A19555" i="1"/>
  <c r="A19558" i="1"/>
  <c r="A19554" i="1"/>
  <c r="A19557" i="1"/>
  <c r="A19560" i="1"/>
  <c r="A19556" i="1"/>
  <c r="A19573" i="1"/>
  <c r="A19569" i="1"/>
  <c r="A19572" i="1"/>
  <c r="A19568" i="1"/>
  <c r="A19571" i="1"/>
  <c r="A19574" i="1"/>
  <c r="A19570" i="1"/>
  <c r="A19550" i="1"/>
  <c r="A19553" i="1"/>
  <c r="A19549" i="1"/>
  <c r="A19552" i="1"/>
  <c r="A19548" i="1"/>
  <c r="A19551" i="1"/>
  <c r="A19547" i="1"/>
  <c r="A19536" i="1"/>
  <c r="A19539" i="1"/>
  <c r="A19535" i="1"/>
  <c r="A19538" i="1"/>
  <c r="A19534" i="1"/>
  <c r="A19537" i="1"/>
  <c r="A19533" i="1"/>
  <c r="A19564" i="1"/>
  <c r="A19567" i="1"/>
  <c r="A19563" i="1"/>
  <c r="A19566" i="1"/>
  <c r="A19562" i="1"/>
  <c r="A19565" i="1"/>
  <c r="A19561" i="1"/>
  <c r="A19513" i="1"/>
  <c r="L19754" i="1" l="1"/>
  <c r="A19661" i="1"/>
  <c r="A19664" i="1"/>
  <c r="A19660" i="1"/>
  <c r="A19663" i="1"/>
  <c r="A19659" i="1"/>
  <c r="A19662" i="1"/>
  <c r="A19658" i="1"/>
  <c r="A19656" i="1"/>
  <c r="A19652" i="1"/>
  <c r="A19655" i="1"/>
  <c r="A19651" i="1"/>
  <c r="A19654" i="1"/>
  <c r="A19657" i="1"/>
  <c r="A19653" i="1"/>
  <c r="A19670" i="1"/>
  <c r="A19666" i="1"/>
  <c r="A19669" i="1"/>
  <c r="A19665" i="1"/>
  <c r="A19668" i="1"/>
  <c r="A19671" i="1"/>
  <c r="A19667" i="1"/>
  <c r="A19639" i="1"/>
  <c r="A19684" i="1"/>
  <c r="A19680" i="1"/>
  <c r="A19683" i="1"/>
  <c r="A19679" i="1"/>
  <c r="A19682" i="1"/>
  <c r="A19685" i="1"/>
  <c r="A19681" i="1"/>
  <c r="A19698" i="1"/>
  <c r="A19694" i="1"/>
  <c r="A19697" i="1"/>
  <c r="A19693" i="1"/>
  <c r="A19696" i="1"/>
  <c r="A19699" i="1"/>
  <c r="A19695" i="1"/>
  <c r="A19675" i="1"/>
  <c r="A19678" i="1"/>
  <c r="A19674" i="1"/>
  <c r="A19677" i="1"/>
  <c r="A19673" i="1"/>
  <c r="A19676" i="1"/>
  <c r="A19672" i="1"/>
  <c r="A19632" i="1"/>
  <c r="A19512" i="1"/>
  <c r="A19689" i="1"/>
  <c r="A19692" i="1"/>
  <c r="A19688" i="1"/>
  <c r="A19691" i="1"/>
  <c r="A19687" i="1"/>
  <c r="A19690" i="1"/>
  <c r="A19686" i="1"/>
  <c r="B20010" i="1"/>
  <c r="A19758" i="1"/>
  <c r="A19767" i="1"/>
  <c r="L19873" i="1"/>
  <c r="L19862" i="1"/>
  <c r="L19867" i="1"/>
  <c r="C19839" i="1"/>
  <c r="A19766" i="1"/>
  <c r="A19765" i="1"/>
  <c r="L19871" i="1"/>
  <c r="L19877" i="1"/>
  <c r="L19860" i="1"/>
  <c r="L19865" i="1"/>
  <c r="C19825" i="1"/>
  <c r="L19864" i="1"/>
  <c r="L19859" i="1"/>
  <c r="L19875" i="1"/>
  <c r="L19869" i="1"/>
  <c r="C19840" i="1"/>
  <c r="A19760" i="1"/>
  <c r="C19836" i="1"/>
  <c r="A19638" i="1"/>
  <c r="A19728" i="1"/>
  <c r="A19711" i="1"/>
  <c r="A19634" i="1"/>
  <c r="A19750" i="1"/>
  <c r="A19739" i="1"/>
  <c r="A19734" i="1"/>
  <c r="A19727" i="1"/>
  <c r="A19720" i="1"/>
  <c r="A19705" i="1"/>
  <c r="A19644" i="1"/>
  <c r="A19744" i="1"/>
  <c r="A19710" i="1"/>
  <c r="A19643" i="1"/>
  <c r="A19756" i="1"/>
  <c r="A19749" i="1"/>
  <c r="A19738" i="1"/>
  <c r="A19726" i="1"/>
  <c r="A19709" i="1"/>
  <c r="A19704" i="1"/>
  <c r="A19743" i="1"/>
  <c r="A19733" i="1"/>
  <c r="A19719" i="1"/>
  <c r="A19703" i="1"/>
  <c r="A19755" i="1"/>
  <c r="A19725" i="1"/>
  <c r="A19650" i="1"/>
  <c r="A19748" i="1"/>
  <c r="A19737" i="1"/>
  <c r="A19732" i="1"/>
  <c r="A19718" i="1"/>
  <c r="A19702" i="1"/>
  <c r="A19649" i="1"/>
  <c r="A19754" i="1"/>
  <c r="A19747" i="1"/>
  <c r="A19742" i="1"/>
  <c r="A19731" i="1"/>
  <c r="A19701" i="1"/>
  <c r="A19648" i="1"/>
  <c r="A19753" i="1"/>
  <c r="A19736" i="1"/>
  <c r="A19724" i="1"/>
  <c r="A19717" i="1"/>
  <c r="A19712" i="1"/>
  <c r="A19741" i="1"/>
  <c r="A19647" i="1"/>
  <c r="A19723" i="1"/>
  <c r="A19636" i="1"/>
  <c r="A19752" i="1"/>
  <c r="A19730" i="1"/>
  <c r="A19700" i="1"/>
  <c r="A19646" i="1"/>
  <c r="A19740" i="1"/>
  <c r="A19735" i="1"/>
  <c r="A19722" i="1"/>
  <c r="A19706" i="1"/>
  <c r="A19721" i="1"/>
  <c r="A19645" i="1"/>
  <c r="A19729" i="1"/>
  <c r="A19751" i="1"/>
  <c r="L19879" i="1" l="1"/>
  <c r="A19757" i="1"/>
  <c r="A19637" i="1"/>
  <c r="A19780" i="1"/>
  <c r="A19776" i="1"/>
  <c r="A19779" i="1"/>
  <c r="A19782" i="1"/>
  <c r="A19778" i="1"/>
  <c r="A19781" i="1"/>
  <c r="A19777" i="1"/>
  <c r="A19764" i="1"/>
  <c r="A19808" i="1"/>
  <c r="A19804" i="1"/>
  <c r="A19807" i="1"/>
  <c r="A19810" i="1"/>
  <c r="A19806" i="1"/>
  <c r="A19805" i="1"/>
  <c r="A19809" i="1"/>
  <c r="A19822" i="1"/>
  <c r="A19818" i="1"/>
  <c r="A19821" i="1"/>
  <c r="A19824" i="1"/>
  <c r="A19820" i="1"/>
  <c r="A19819" i="1"/>
  <c r="A19823" i="1"/>
  <c r="A19800" i="1"/>
  <c r="A19803" i="1"/>
  <c r="A19799" i="1"/>
  <c r="A19802" i="1"/>
  <c r="A19798" i="1"/>
  <c r="A19801" i="1"/>
  <c r="A19797" i="1"/>
  <c r="A19794" i="1"/>
  <c r="A19790" i="1"/>
  <c r="A19793" i="1"/>
  <c r="A19796" i="1"/>
  <c r="A19792" i="1"/>
  <c r="A19795" i="1"/>
  <c r="A19791" i="1"/>
  <c r="A19814" i="1"/>
  <c r="A19817" i="1"/>
  <c r="A19813" i="1"/>
  <c r="A19816" i="1"/>
  <c r="A19812" i="1"/>
  <c r="A19815" i="1"/>
  <c r="A19811" i="1"/>
  <c r="A19763" i="1"/>
  <c r="A19875" i="1"/>
  <c r="A19864" i="1"/>
  <c r="A19859" i="1"/>
  <c r="A19852" i="1"/>
  <c r="A19845" i="1"/>
  <c r="A19830" i="1"/>
  <c r="A19769" i="1"/>
  <c r="A19869" i="1"/>
  <c r="A19835" i="1"/>
  <c r="A19768" i="1"/>
  <c r="A19881" i="1"/>
  <c r="A19874" i="1"/>
  <c r="A19863" i="1"/>
  <c r="A19851" i="1"/>
  <c r="A19834" i="1"/>
  <c r="A19829" i="1"/>
  <c r="A19868" i="1"/>
  <c r="A19858" i="1"/>
  <c r="A19844" i="1"/>
  <c r="A19828" i="1"/>
  <c r="A19880" i="1"/>
  <c r="A19850" i="1"/>
  <c r="A19775" i="1"/>
  <c r="A19873" i="1"/>
  <c r="A19862" i="1"/>
  <c r="A19857" i="1"/>
  <c r="A19843" i="1"/>
  <c r="A19827" i="1"/>
  <c r="A19774" i="1"/>
  <c r="A19879" i="1"/>
  <c r="A19872" i="1"/>
  <c r="A19867" i="1"/>
  <c r="A19856" i="1"/>
  <c r="A19826" i="1"/>
  <c r="A19773" i="1"/>
  <c r="A19878" i="1"/>
  <c r="A19861" i="1"/>
  <c r="A19849" i="1"/>
  <c r="A19842" i="1"/>
  <c r="A19837" i="1"/>
  <c r="A19866" i="1"/>
  <c r="A19772" i="1"/>
  <c r="A19848" i="1"/>
  <c r="A19761" i="1"/>
  <c r="A19877" i="1"/>
  <c r="A19855" i="1"/>
  <c r="A19825" i="1"/>
  <c r="A19771" i="1"/>
  <c r="A19865" i="1"/>
  <c r="A19860" i="1"/>
  <c r="A19847" i="1"/>
  <c r="A19831" i="1"/>
  <c r="A19876" i="1"/>
  <c r="A19854" i="1"/>
  <c r="A19846" i="1"/>
  <c r="A19770" i="1"/>
  <c r="A19853" i="1"/>
  <c r="A19759" i="1"/>
  <c r="A19836" i="1"/>
  <c r="A19786" i="1"/>
  <c r="A19789" i="1"/>
  <c r="A19785" i="1"/>
  <c r="A19788" i="1"/>
  <c r="A19784" i="1"/>
  <c r="A19787" i="1"/>
  <c r="A19783" i="1"/>
  <c r="B20135" i="1"/>
  <c r="A19892" i="1"/>
  <c r="L19998" i="1"/>
  <c r="L19987" i="1"/>
  <c r="L19992" i="1"/>
  <c r="C19964" i="1"/>
  <c r="A19891" i="1"/>
  <c r="A19890" i="1"/>
  <c r="L19996" i="1"/>
  <c r="L20002" i="1"/>
  <c r="L19985" i="1"/>
  <c r="L19990" i="1"/>
  <c r="C19950" i="1"/>
  <c r="L19989" i="1"/>
  <c r="L19984" i="1"/>
  <c r="L20000" i="1"/>
  <c r="L19994" i="1"/>
  <c r="C19965" i="1"/>
  <c r="C19961" i="1"/>
  <c r="A19885" i="1"/>
  <c r="A19883" i="1"/>
  <c r="L20004" i="1" l="1"/>
  <c r="A19919" i="1"/>
  <c r="A19915" i="1"/>
  <c r="A19918" i="1"/>
  <c r="A19921" i="1"/>
  <c r="A19917" i="1"/>
  <c r="A19920" i="1"/>
  <c r="A19916" i="1"/>
  <c r="A19925" i="1"/>
  <c r="A19928" i="1"/>
  <c r="A19924" i="1"/>
  <c r="A19927" i="1"/>
  <c r="A19923" i="1"/>
  <c r="A19926" i="1"/>
  <c r="A19922" i="1"/>
  <c r="A19939" i="1"/>
  <c r="A19942" i="1"/>
  <c r="A19938" i="1"/>
  <c r="A19941" i="1"/>
  <c r="A19937" i="1"/>
  <c r="A19940" i="1"/>
  <c r="A19936" i="1"/>
  <c r="A19911" i="1"/>
  <c r="A19914" i="1"/>
  <c r="A19910" i="1"/>
  <c r="A19913" i="1"/>
  <c r="A19909" i="1"/>
  <c r="A19912" i="1"/>
  <c r="A19908" i="1"/>
  <c r="A20017" i="1"/>
  <c r="L20123" i="1"/>
  <c r="L20112" i="1"/>
  <c r="L20117" i="1"/>
  <c r="C20089" i="1"/>
  <c r="A20016" i="1"/>
  <c r="A20015" i="1"/>
  <c r="L20121" i="1"/>
  <c r="L20127" i="1"/>
  <c r="L20110" i="1"/>
  <c r="L20115" i="1"/>
  <c r="C20075" i="1"/>
  <c r="L20114" i="1"/>
  <c r="L20129" i="1" s="1"/>
  <c r="L20109" i="1"/>
  <c r="L20125" i="1"/>
  <c r="L20119" i="1"/>
  <c r="C20090" i="1"/>
  <c r="C20086" i="1"/>
  <c r="A20010" i="1"/>
  <c r="A20008" i="1"/>
  <c r="B20260" i="1"/>
  <c r="A19933" i="1"/>
  <c r="A19929" i="1"/>
  <c r="A19932" i="1"/>
  <c r="A19935" i="1"/>
  <c r="A19931" i="1"/>
  <c r="A19930" i="1"/>
  <c r="A19934" i="1"/>
  <c r="A19889" i="1"/>
  <c r="A19888" i="1"/>
  <c r="A19994" i="1"/>
  <c r="A19960" i="1"/>
  <c r="A19893" i="1"/>
  <c r="A20006" i="1"/>
  <c r="A19999" i="1"/>
  <c r="A19988" i="1"/>
  <c r="A19976" i="1"/>
  <c r="A19959" i="1"/>
  <c r="A19954" i="1"/>
  <c r="A19993" i="1"/>
  <c r="A19983" i="1"/>
  <c r="A19969" i="1"/>
  <c r="A19953" i="1"/>
  <c r="A20005" i="1"/>
  <c r="A19975" i="1"/>
  <c r="A19900" i="1"/>
  <c r="A19998" i="1"/>
  <c r="A19987" i="1"/>
  <c r="A19982" i="1"/>
  <c r="A19968" i="1"/>
  <c r="A19952" i="1"/>
  <c r="A19899" i="1"/>
  <c r="A20004" i="1"/>
  <c r="A19997" i="1"/>
  <c r="A19992" i="1"/>
  <c r="A19981" i="1"/>
  <c r="A19951" i="1"/>
  <c r="A19898" i="1"/>
  <c r="A20003" i="1"/>
  <c r="A19986" i="1"/>
  <c r="A19974" i="1"/>
  <c r="A19967" i="1"/>
  <c r="A19962" i="1"/>
  <c r="A19991" i="1"/>
  <c r="A19897" i="1"/>
  <c r="A19973" i="1"/>
  <c r="A19886" i="1"/>
  <c r="A20002" i="1"/>
  <c r="A19980" i="1"/>
  <c r="A19950" i="1"/>
  <c r="A19896" i="1"/>
  <c r="A19990" i="1"/>
  <c r="A19985" i="1"/>
  <c r="A19972" i="1"/>
  <c r="A19956" i="1"/>
  <c r="A20001" i="1"/>
  <c r="A19979" i="1"/>
  <c r="A19971" i="1"/>
  <c r="A19895" i="1"/>
  <c r="A19955" i="1"/>
  <c r="A19978" i="1"/>
  <c r="A19977" i="1"/>
  <c r="A19894" i="1"/>
  <c r="A19989" i="1"/>
  <c r="A20000" i="1"/>
  <c r="A19961" i="1"/>
  <c r="A19884" i="1"/>
  <c r="A19970" i="1"/>
  <c r="A19984" i="1"/>
  <c r="A19882" i="1"/>
  <c r="A19762" i="1"/>
  <c r="A19947" i="1"/>
  <c r="A19943" i="1"/>
  <c r="A19946" i="1"/>
  <c r="A19949" i="1"/>
  <c r="A19945" i="1"/>
  <c r="A19948" i="1"/>
  <c r="A19944" i="1"/>
  <c r="A19905" i="1"/>
  <c r="A19901" i="1"/>
  <c r="A19904" i="1"/>
  <c r="A19907" i="1"/>
  <c r="A19903" i="1"/>
  <c r="A19906" i="1"/>
  <c r="A19902" i="1"/>
  <c r="A20014" i="1" l="1"/>
  <c r="A20058" i="1"/>
  <c r="A20054" i="1"/>
  <c r="A20057" i="1"/>
  <c r="A20060" i="1"/>
  <c r="A20056" i="1"/>
  <c r="A20059" i="1"/>
  <c r="A20055" i="1"/>
  <c r="A20039" i="1"/>
  <c r="A20035" i="1"/>
  <c r="A20038" i="1"/>
  <c r="A20034" i="1"/>
  <c r="A20037" i="1"/>
  <c r="A20033" i="1"/>
  <c r="A20036" i="1"/>
  <c r="A20072" i="1"/>
  <c r="A20068" i="1"/>
  <c r="A20071" i="1"/>
  <c r="A20074" i="1"/>
  <c r="A20070" i="1"/>
  <c r="A20073" i="1"/>
  <c r="A20069" i="1"/>
  <c r="A20067" i="1"/>
  <c r="A20063" i="1"/>
  <c r="A20066" i="1"/>
  <c r="A20062" i="1"/>
  <c r="A20065" i="1"/>
  <c r="A20061" i="1"/>
  <c r="A20064" i="1"/>
  <c r="A20013" i="1"/>
  <c r="A20131" i="1"/>
  <c r="A20124" i="1"/>
  <c r="A20113" i="1"/>
  <c r="A20101" i="1"/>
  <c r="A20084" i="1"/>
  <c r="A20079" i="1"/>
  <c r="A20118" i="1"/>
  <c r="A20108" i="1"/>
  <c r="A20094" i="1"/>
  <c r="A20078" i="1"/>
  <c r="A20130" i="1"/>
  <c r="A20100" i="1"/>
  <c r="A20025" i="1"/>
  <c r="A20123" i="1"/>
  <c r="A20112" i="1"/>
  <c r="A20107" i="1"/>
  <c r="A20093" i="1"/>
  <c r="A20077" i="1"/>
  <c r="A20024" i="1"/>
  <c r="A20129" i="1"/>
  <c r="A20122" i="1"/>
  <c r="A20117" i="1"/>
  <c r="A20106" i="1"/>
  <c r="A20076" i="1"/>
  <c r="A20023" i="1"/>
  <c r="A20128" i="1"/>
  <c r="A20111" i="1"/>
  <c r="A20099" i="1"/>
  <c r="A20092" i="1"/>
  <c r="A20087" i="1"/>
  <c r="A20116" i="1"/>
  <c r="A20022" i="1"/>
  <c r="A20098" i="1"/>
  <c r="A20011" i="1"/>
  <c r="A20127" i="1"/>
  <c r="A20105" i="1"/>
  <c r="A20075" i="1"/>
  <c r="A20021" i="1"/>
  <c r="A20115" i="1"/>
  <c r="A20110" i="1"/>
  <c r="A20097" i="1"/>
  <c r="A20081" i="1"/>
  <c r="A20126" i="1"/>
  <c r="A20104" i="1"/>
  <c r="A20096" i="1"/>
  <c r="A20020" i="1"/>
  <c r="A20103" i="1"/>
  <c r="A20086" i="1"/>
  <c r="A20009" i="1"/>
  <c r="A20114" i="1"/>
  <c r="A20102" i="1"/>
  <c r="A20125" i="1"/>
  <c r="A20085" i="1"/>
  <c r="A20109" i="1"/>
  <c r="A20095" i="1"/>
  <c r="A20119" i="1"/>
  <c r="A20019" i="1"/>
  <c r="A20018" i="1"/>
  <c r="A20080" i="1"/>
  <c r="L20250" i="1"/>
  <c r="L20244" i="1"/>
  <c r="C20215" i="1"/>
  <c r="C20211" i="1"/>
  <c r="A20133" i="1"/>
  <c r="A20142" i="1"/>
  <c r="L20248" i="1"/>
  <c r="L20237" i="1"/>
  <c r="L20242" i="1"/>
  <c r="C20214" i="1"/>
  <c r="L20246" i="1"/>
  <c r="L20252" i="1"/>
  <c r="L20235" i="1"/>
  <c r="L20239" i="1"/>
  <c r="C20200" i="1"/>
  <c r="L20234" i="1"/>
  <c r="A20141" i="1"/>
  <c r="A20140" i="1"/>
  <c r="L20240" i="1"/>
  <c r="A20135" i="1"/>
  <c r="A20044" i="1"/>
  <c r="A20040" i="1"/>
  <c r="A20043" i="1"/>
  <c r="A20046" i="1"/>
  <c r="A20042" i="1"/>
  <c r="A20045" i="1"/>
  <c r="A20041" i="1"/>
  <c r="A20053" i="1"/>
  <c r="A20049" i="1"/>
  <c r="A20052" i="1"/>
  <c r="A20048" i="1"/>
  <c r="A20051" i="1"/>
  <c r="A20047" i="1"/>
  <c r="A20050" i="1"/>
  <c r="A19887" i="1"/>
  <c r="A20007" i="1"/>
  <c r="B20385" i="1"/>
  <c r="A20030" i="1"/>
  <c r="A20026" i="1"/>
  <c r="A20029" i="1"/>
  <c r="A20032" i="1"/>
  <c r="A20028" i="1"/>
  <c r="A20031" i="1"/>
  <c r="A20027" i="1"/>
  <c r="L20254" i="1" l="1"/>
  <c r="A20138" i="1"/>
  <c r="A20012" i="1"/>
  <c r="A20132" i="1"/>
  <c r="A20175" i="1"/>
  <c r="A20178" i="1"/>
  <c r="A20174" i="1"/>
  <c r="A20177" i="1"/>
  <c r="A20173" i="1"/>
  <c r="A20172" i="1"/>
  <c r="A20176" i="1"/>
  <c r="A20258" i="1"/>
  <c r="A20267" i="1"/>
  <c r="L20373" i="1"/>
  <c r="L20362" i="1"/>
  <c r="L20367" i="1"/>
  <c r="C20339" i="1"/>
  <c r="A20266" i="1"/>
  <c r="A20265" i="1"/>
  <c r="L20371" i="1"/>
  <c r="L20377" i="1"/>
  <c r="L20360" i="1"/>
  <c r="L20365" i="1"/>
  <c r="C20325" i="1"/>
  <c r="L20359" i="1"/>
  <c r="L20369" i="1"/>
  <c r="C20340" i="1"/>
  <c r="L20364" i="1"/>
  <c r="L20375" i="1"/>
  <c r="A20260" i="1"/>
  <c r="C20336" i="1"/>
  <c r="A20164" i="1"/>
  <c r="A20160" i="1"/>
  <c r="A20163" i="1"/>
  <c r="A20159" i="1"/>
  <c r="A20158" i="1"/>
  <c r="A20162" i="1"/>
  <c r="A20161" i="1"/>
  <c r="A20139" i="1"/>
  <c r="B20510" i="1"/>
  <c r="A20189" i="1"/>
  <c r="A20192" i="1"/>
  <c r="A20188" i="1"/>
  <c r="A20191" i="1"/>
  <c r="A20187" i="1"/>
  <c r="A20186" i="1"/>
  <c r="A20190" i="1"/>
  <c r="A20228" i="1"/>
  <c r="A20211" i="1"/>
  <c r="A20134" i="1"/>
  <c r="A20250" i="1"/>
  <c r="A20239" i="1"/>
  <c r="A20234" i="1"/>
  <c r="A20227" i="1"/>
  <c r="A20220" i="1"/>
  <c r="A20205" i="1"/>
  <c r="A20144" i="1"/>
  <c r="A20244" i="1"/>
  <c r="A20210" i="1"/>
  <c r="A20256" i="1"/>
  <c r="A20249" i="1"/>
  <c r="A20238" i="1"/>
  <c r="A20226" i="1"/>
  <c r="A20209" i="1"/>
  <c r="A20204" i="1"/>
  <c r="A20243" i="1"/>
  <c r="A20233" i="1"/>
  <c r="A20219" i="1"/>
  <c r="A20203" i="1"/>
  <c r="A20255" i="1"/>
  <c r="A20225" i="1"/>
  <c r="A20248" i="1"/>
  <c r="A20237" i="1"/>
  <c r="A20232" i="1"/>
  <c r="A20218" i="1"/>
  <c r="A20202" i="1"/>
  <c r="A20254" i="1"/>
  <c r="A20247" i="1"/>
  <c r="A20242" i="1"/>
  <c r="A20231" i="1"/>
  <c r="A20201" i="1"/>
  <c r="A20148" i="1"/>
  <c r="A20253" i="1"/>
  <c r="A20236" i="1"/>
  <c r="A20224" i="1"/>
  <c r="A20217" i="1"/>
  <c r="A20212" i="1"/>
  <c r="A20241" i="1"/>
  <c r="A20252" i="1"/>
  <c r="A20230" i="1"/>
  <c r="A20200" i="1"/>
  <c r="A20206" i="1"/>
  <c r="A20229" i="1"/>
  <c r="A20149" i="1"/>
  <c r="A20251" i="1"/>
  <c r="A20147" i="1"/>
  <c r="A20146" i="1"/>
  <c r="A20235" i="1"/>
  <c r="A20223" i="1"/>
  <c r="A20145" i="1"/>
  <c r="A20222" i="1"/>
  <c r="A20143" i="1"/>
  <c r="A20221" i="1"/>
  <c r="A20136" i="1"/>
  <c r="A20150" i="1"/>
  <c r="A20240" i="1"/>
  <c r="A20156" i="1"/>
  <c r="A20152" i="1"/>
  <c r="A20155" i="1"/>
  <c r="A20151" i="1"/>
  <c r="A20157" i="1"/>
  <c r="A20154" i="1"/>
  <c r="A20153" i="1"/>
  <c r="A20170" i="1"/>
  <c r="A20166" i="1"/>
  <c r="A20169" i="1"/>
  <c r="A20165" i="1"/>
  <c r="A20168" i="1"/>
  <c r="A20167" i="1"/>
  <c r="A20171" i="1"/>
  <c r="A20184" i="1"/>
  <c r="A20180" i="1"/>
  <c r="A20183" i="1"/>
  <c r="A20179" i="1"/>
  <c r="A20182" i="1"/>
  <c r="A20185" i="1"/>
  <c r="A20181" i="1"/>
  <c r="A20198" i="1"/>
  <c r="A20194" i="1"/>
  <c r="A20197" i="1"/>
  <c r="A20193" i="1"/>
  <c r="A20196" i="1"/>
  <c r="A20195" i="1"/>
  <c r="A20199" i="1"/>
  <c r="L20379" i="1" l="1"/>
  <c r="A20263" i="1"/>
  <c r="A20323" i="1"/>
  <c r="A20319" i="1"/>
  <c r="A20322" i="1"/>
  <c r="A20318" i="1"/>
  <c r="A20321" i="1"/>
  <c r="A20324" i="1"/>
  <c r="A20320" i="1"/>
  <c r="A20353" i="1"/>
  <c r="A20336" i="1"/>
  <c r="A20259" i="1"/>
  <c r="A20375" i="1"/>
  <c r="A20364" i="1"/>
  <c r="A20359" i="1"/>
  <c r="A20352" i="1"/>
  <c r="A20345" i="1"/>
  <c r="A20330" i="1"/>
  <c r="A20269" i="1"/>
  <c r="A20369" i="1"/>
  <c r="A20335" i="1"/>
  <c r="A20268" i="1"/>
  <c r="A20381" i="1"/>
  <c r="A20374" i="1"/>
  <c r="A20363" i="1"/>
  <c r="A20351" i="1"/>
  <c r="A20334" i="1"/>
  <c r="A20329" i="1"/>
  <c r="A20368" i="1"/>
  <c r="A20358" i="1"/>
  <c r="A20344" i="1"/>
  <c r="A20328" i="1"/>
  <c r="A20380" i="1"/>
  <c r="A20350" i="1"/>
  <c r="A20275" i="1"/>
  <c r="A20373" i="1"/>
  <c r="A20362" i="1"/>
  <c r="A20357" i="1"/>
  <c r="A20343" i="1"/>
  <c r="A20327" i="1"/>
  <c r="A20274" i="1"/>
  <c r="A20379" i="1"/>
  <c r="A20372" i="1"/>
  <c r="A20367" i="1"/>
  <c r="A20356" i="1"/>
  <c r="A20326" i="1"/>
  <c r="A20273" i="1"/>
  <c r="A20378" i="1"/>
  <c r="A20361" i="1"/>
  <c r="A20349" i="1"/>
  <c r="A20342" i="1"/>
  <c r="A20337" i="1"/>
  <c r="A20366" i="1"/>
  <c r="A20272" i="1"/>
  <c r="A20348" i="1"/>
  <c r="A20261" i="1"/>
  <c r="A20377" i="1"/>
  <c r="A20355" i="1"/>
  <c r="A20325" i="1"/>
  <c r="A20365" i="1"/>
  <c r="A20360" i="1"/>
  <c r="A20347" i="1"/>
  <c r="A20331" i="1"/>
  <c r="A20346" i="1"/>
  <c r="A20271" i="1"/>
  <c r="A20270" i="1"/>
  <c r="A20354" i="1"/>
  <c r="A20376" i="1"/>
  <c r="A20314" i="1"/>
  <c r="A20317" i="1"/>
  <c r="A20313" i="1"/>
  <c r="A20316" i="1"/>
  <c r="A20312" i="1"/>
  <c r="A20315" i="1"/>
  <c r="A20311" i="1"/>
  <c r="A20286" i="1"/>
  <c r="A20289" i="1"/>
  <c r="A20285" i="1"/>
  <c r="A20288" i="1"/>
  <c r="A20284" i="1"/>
  <c r="A20287" i="1"/>
  <c r="A20283" i="1"/>
  <c r="B20635" i="1"/>
  <c r="A20300" i="1"/>
  <c r="A20303" i="1"/>
  <c r="A20299" i="1"/>
  <c r="A20302" i="1"/>
  <c r="A20298" i="1"/>
  <c r="A20301" i="1"/>
  <c r="A20297" i="1"/>
  <c r="A20383" i="1"/>
  <c r="A20392" i="1"/>
  <c r="L20498" i="1"/>
  <c r="L20487" i="1"/>
  <c r="L20492" i="1"/>
  <c r="C20464" i="1"/>
  <c r="A20391" i="1"/>
  <c r="A20390" i="1"/>
  <c r="L20496" i="1"/>
  <c r="L20502" i="1"/>
  <c r="L20485" i="1"/>
  <c r="L20490" i="1"/>
  <c r="C20450" i="1"/>
  <c r="L20489" i="1"/>
  <c r="L20484" i="1"/>
  <c r="L20494" i="1"/>
  <c r="C20465" i="1"/>
  <c r="A20385" i="1"/>
  <c r="C20461" i="1"/>
  <c r="L20500" i="1"/>
  <c r="A20264" i="1"/>
  <c r="A20257" i="1"/>
  <c r="A20137" i="1"/>
  <c r="A20281" i="1"/>
  <c r="A20277" i="1"/>
  <c r="A20280" i="1"/>
  <c r="A20276" i="1"/>
  <c r="A20279" i="1"/>
  <c r="A20282" i="1"/>
  <c r="A20278" i="1"/>
  <c r="A20295" i="1"/>
  <c r="A20291" i="1"/>
  <c r="A20294" i="1"/>
  <c r="A20290" i="1"/>
  <c r="A20293" i="1"/>
  <c r="A20296" i="1"/>
  <c r="A20292" i="1"/>
  <c r="A20309" i="1"/>
  <c r="A20305" i="1"/>
  <c r="A20308" i="1"/>
  <c r="A20304" i="1"/>
  <c r="A20307" i="1"/>
  <c r="A20310" i="1"/>
  <c r="A20306" i="1"/>
  <c r="L20504" i="1" l="1"/>
  <c r="A20389" i="1"/>
  <c r="A20433" i="1"/>
  <c r="A20429" i="1"/>
  <c r="A20432" i="1"/>
  <c r="A20435" i="1"/>
  <c r="A20431" i="1"/>
  <c r="A20430" i="1"/>
  <c r="A20434" i="1"/>
  <c r="A20425" i="1"/>
  <c r="A20428" i="1"/>
  <c r="A20424" i="1"/>
  <c r="A20427" i="1"/>
  <c r="A20423" i="1"/>
  <c r="A20426" i="1"/>
  <c r="A20422" i="1"/>
  <c r="A20411" i="1"/>
  <c r="A20414" i="1"/>
  <c r="A20410" i="1"/>
  <c r="A20413" i="1"/>
  <c r="A20409" i="1"/>
  <c r="A20412" i="1"/>
  <c r="A20408" i="1"/>
  <c r="A20439" i="1"/>
  <c r="A20442" i="1"/>
  <c r="A20438" i="1"/>
  <c r="A20441" i="1"/>
  <c r="A20437" i="1"/>
  <c r="A20440" i="1"/>
  <c r="A20436" i="1"/>
  <c r="A20388" i="1"/>
  <c r="B20760" i="1"/>
  <c r="A20517" i="1"/>
  <c r="L20623" i="1"/>
  <c r="L20612" i="1"/>
  <c r="L20617" i="1"/>
  <c r="C20589" i="1"/>
  <c r="A20516" i="1"/>
  <c r="A20515" i="1"/>
  <c r="L20621" i="1"/>
  <c r="L20627" i="1"/>
  <c r="L20610" i="1"/>
  <c r="L20615" i="1"/>
  <c r="C20575" i="1"/>
  <c r="L20614" i="1"/>
  <c r="L20609" i="1"/>
  <c r="L20625" i="1"/>
  <c r="L20619" i="1"/>
  <c r="C20590" i="1"/>
  <c r="C20586" i="1"/>
  <c r="A20510" i="1"/>
  <c r="A20508" i="1"/>
  <c r="A20405" i="1"/>
  <c r="A20401" i="1"/>
  <c r="A20404" i="1"/>
  <c r="A20407" i="1"/>
  <c r="A20403" i="1"/>
  <c r="A20406" i="1"/>
  <c r="A20402" i="1"/>
  <c r="A20382" i="1"/>
  <c r="A20262" i="1"/>
  <c r="A20419" i="1"/>
  <c r="A20415" i="1"/>
  <c r="A20418" i="1"/>
  <c r="A20421" i="1"/>
  <c r="A20417" i="1"/>
  <c r="A20420" i="1"/>
  <c r="A20416" i="1"/>
  <c r="A20447" i="1"/>
  <c r="A20443" i="1"/>
  <c r="A20446" i="1"/>
  <c r="A20449" i="1"/>
  <c r="A20445" i="1"/>
  <c r="A20444" i="1"/>
  <c r="A20448" i="1"/>
  <c r="A20500" i="1"/>
  <c r="A20489" i="1"/>
  <c r="A20484" i="1"/>
  <c r="A20477" i="1"/>
  <c r="A20470" i="1"/>
  <c r="A20455" i="1"/>
  <c r="A20394" i="1"/>
  <c r="A20494" i="1"/>
  <c r="A20460" i="1"/>
  <c r="A20393" i="1"/>
  <c r="A20506" i="1"/>
  <c r="A20499" i="1"/>
  <c r="A20488" i="1"/>
  <c r="A20476" i="1"/>
  <c r="A20459" i="1"/>
  <c r="A20454" i="1"/>
  <c r="A20493" i="1"/>
  <c r="A20483" i="1"/>
  <c r="A20469" i="1"/>
  <c r="A20453" i="1"/>
  <c r="A20505" i="1"/>
  <c r="A20475" i="1"/>
  <c r="A20400" i="1"/>
  <c r="A20498" i="1"/>
  <c r="A20487" i="1"/>
  <c r="A20482" i="1"/>
  <c r="A20468" i="1"/>
  <c r="A20452" i="1"/>
  <c r="A20399" i="1"/>
  <c r="A20504" i="1"/>
  <c r="A20497" i="1"/>
  <c r="A20492" i="1"/>
  <c r="A20481" i="1"/>
  <c r="A20451" i="1"/>
  <c r="A20398" i="1"/>
  <c r="A20503" i="1"/>
  <c r="A20486" i="1"/>
  <c r="A20474" i="1"/>
  <c r="A20467" i="1"/>
  <c r="A20462" i="1"/>
  <c r="A20491" i="1"/>
  <c r="A20397" i="1"/>
  <c r="A20473" i="1"/>
  <c r="A20386" i="1"/>
  <c r="A20502" i="1"/>
  <c r="A20480" i="1"/>
  <c r="A20450" i="1"/>
  <c r="A20396" i="1"/>
  <c r="A20490" i="1"/>
  <c r="A20485" i="1"/>
  <c r="A20472" i="1"/>
  <c r="A20456" i="1"/>
  <c r="A20501" i="1"/>
  <c r="A20479" i="1"/>
  <c r="A20471" i="1"/>
  <c r="A20478" i="1"/>
  <c r="A20384" i="1"/>
  <c r="A20461" i="1"/>
  <c r="A20395" i="1"/>
  <c r="L20629" i="1" l="1"/>
  <c r="B20885" i="1"/>
  <c r="A20550" i="1"/>
  <c r="A20553" i="1"/>
  <c r="A20549" i="1"/>
  <c r="A20552" i="1"/>
  <c r="A20548" i="1"/>
  <c r="A20551" i="1"/>
  <c r="A20547" i="1"/>
  <c r="A20507" i="1"/>
  <c r="A20387" i="1"/>
  <c r="A20642" i="1"/>
  <c r="L20748" i="1"/>
  <c r="L20737" i="1"/>
  <c r="L20742" i="1"/>
  <c r="C20714" i="1"/>
  <c r="A20641" i="1"/>
  <c r="A20640" i="1"/>
  <c r="L20746" i="1"/>
  <c r="L20752" i="1"/>
  <c r="L20735" i="1"/>
  <c r="L20740" i="1"/>
  <c r="C20700" i="1"/>
  <c r="L20739" i="1"/>
  <c r="L20734" i="1"/>
  <c r="L20750" i="1"/>
  <c r="L20744" i="1"/>
  <c r="C20715" i="1"/>
  <c r="C20711" i="1"/>
  <c r="A20635" i="1"/>
  <c r="A20633" i="1"/>
  <c r="A20536" i="1"/>
  <c r="A20539" i="1"/>
  <c r="A20535" i="1"/>
  <c r="A20538" i="1"/>
  <c r="A20534" i="1"/>
  <c r="A20537" i="1"/>
  <c r="A20533" i="1"/>
  <c r="A20564" i="1"/>
  <c r="A20567" i="1"/>
  <c r="A20563" i="1"/>
  <c r="A20566" i="1"/>
  <c r="A20562" i="1"/>
  <c r="A20565" i="1"/>
  <c r="A20561" i="1"/>
  <c r="A20619" i="1"/>
  <c r="A20585" i="1"/>
  <c r="A20518" i="1"/>
  <c r="A20631" i="1"/>
  <c r="A20624" i="1"/>
  <c r="A20613" i="1"/>
  <c r="A20601" i="1"/>
  <c r="A20584" i="1"/>
  <c r="A20579" i="1"/>
  <c r="A20618" i="1"/>
  <c r="A20608" i="1"/>
  <c r="A20594" i="1"/>
  <c r="A20578" i="1"/>
  <c r="A20630" i="1"/>
  <c r="A20600" i="1"/>
  <c r="A20525" i="1"/>
  <c r="A20623" i="1"/>
  <c r="A20612" i="1"/>
  <c r="A20607" i="1"/>
  <c r="A20593" i="1"/>
  <c r="A20577" i="1"/>
  <c r="A20524" i="1"/>
  <c r="A20629" i="1"/>
  <c r="A20622" i="1"/>
  <c r="A20617" i="1"/>
  <c r="A20606" i="1"/>
  <c r="A20576" i="1"/>
  <c r="A20523" i="1"/>
  <c r="A20628" i="1"/>
  <c r="A20611" i="1"/>
  <c r="A20599" i="1"/>
  <c r="A20592" i="1"/>
  <c r="A20587" i="1"/>
  <c r="A20616" i="1"/>
  <c r="A20522" i="1"/>
  <c r="A20598" i="1"/>
  <c r="A20511" i="1"/>
  <c r="A20627" i="1"/>
  <c r="A20605" i="1"/>
  <c r="A20575" i="1"/>
  <c r="A20521" i="1"/>
  <c r="A20615" i="1"/>
  <c r="A20610" i="1"/>
  <c r="A20597" i="1"/>
  <c r="A20581" i="1"/>
  <c r="A20626" i="1"/>
  <c r="A20604" i="1"/>
  <c r="A20596" i="1"/>
  <c r="A20520" i="1"/>
  <c r="A20603" i="1"/>
  <c r="A20602" i="1"/>
  <c r="A20519" i="1"/>
  <c r="A20614" i="1"/>
  <c r="A20625" i="1"/>
  <c r="A20586" i="1"/>
  <c r="A20509" i="1"/>
  <c r="A20595" i="1"/>
  <c r="A20609" i="1"/>
  <c r="A20580" i="1"/>
  <c r="A20514" i="1"/>
  <c r="A20513" i="1"/>
  <c r="A20530" i="1"/>
  <c r="A20526" i="1"/>
  <c r="A20529" i="1"/>
  <c r="A20532" i="1"/>
  <c r="A20528" i="1"/>
  <c r="A20531" i="1"/>
  <c r="A20527" i="1"/>
  <c r="A20544" i="1"/>
  <c r="A20540" i="1"/>
  <c r="A20543" i="1"/>
  <c r="A20546" i="1"/>
  <c r="A20542" i="1"/>
  <c r="A20541" i="1"/>
  <c r="A20545" i="1"/>
  <c r="A20558" i="1"/>
  <c r="A20554" i="1"/>
  <c r="A20557" i="1"/>
  <c r="A20560" i="1"/>
  <c r="A20556" i="1"/>
  <c r="A20555" i="1"/>
  <c r="A20559" i="1"/>
  <c r="A20572" i="1"/>
  <c r="A20568" i="1"/>
  <c r="A20571" i="1"/>
  <c r="A20574" i="1"/>
  <c r="A20570" i="1"/>
  <c r="A20573" i="1"/>
  <c r="A20569" i="1"/>
  <c r="L20754" i="1" l="1"/>
  <c r="A20756" i="1"/>
  <c r="A20749" i="1"/>
  <c r="A20738" i="1"/>
  <c r="A20726" i="1"/>
  <c r="A20709" i="1"/>
  <c r="A20704" i="1"/>
  <c r="A20743" i="1"/>
  <c r="A20733" i="1"/>
  <c r="A20719" i="1"/>
  <c r="A20703" i="1"/>
  <c r="A20755" i="1"/>
  <c r="A20725" i="1"/>
  <c r="A20650" i="1"/>
  <c r="A20748" i="1"/>
  <c r="A20737" i="1"/>
  <c r="A20732" i="1"/>
  <c r="A20718" i="1"/>
  <c r="A20702" i="1"/>
  <c r="A20649" i="1"/>
  <c r="A20754" i="1"/>
  <c r="A20747" i="1"/>
  <c r="A20742" i="1"/>
  <c r="A20731" i="1"/>
  <c r="A20701" i="1"/>
  <c r="A20648" i="1"/>
  <c r="A20753" i="1"/>
  <c r="A20736" i="1"/>
  <c r="A20724" i="1"/>
  <c r="A20717" i="1"/>
  <c r="A20712" i="1"/>
  <c r="A20741" i="1"/>
  <c r="A20647" i="1"/>
  <c r="A20723" i="1"/>
  <c r="A20636" i="1"/>
  <c r="A20752" i="1"/>
  <c r="A20730" i="1"/>
  <c r="A20700" i="1"/>
  <c r="A20646" i="1"/>
  <c r="A20740" i="1"/>
  <c r="A20735" i="1"/>
  <c r="A20722" i="1"/>
  <c r="A20706" i="1"/>
  <c r="A20751" i="1"/>
  <c r="A20729" i="1"/>
  <c r="A20721" i="1"/>
  <c r="A20645" i="1"/>
  <c r="A20728" i="1"/>
  <c r="A20711" i="1"/>
  <c r="A20634" i="1"/>
  <c r="A20750" i="1"/>
  <c r="A20710" i="1"/>
  <c r="A20734" i="1"/>
  <c r="A20720" i="1"/>
  <c r="A20744" i="1"/>
  <c r="A20644" i="1"/>
  <c r="A20643" i="1"/>
  <c r="A20705" i="1"/>
  <c r="A20727" i="1"/>
  <c r="A20739" i="1"/>
  <c r="A20512" i="1"/>
  <c r="A20632" i="1"/>
  <c r="A20638" i="1"/>
  <c r="A20655" i="1"/>
  <c r="A20651" i="1"/>
  <c r="A20654" i="1"/>
  <c r="A20657" i="1"/>
  <c r="A20653" i="1"/>
  <c r="A20656" i="1"/>
  <c r="A20652" i="1"/>
  <c r="A20669" i="1"/>
  <c r="A20665" i="1"/>
  <c r="A20668" i="1"/>
  <c r="A20671" i="1"/>
  <c r="A20667" i="1"/>
  <c r="A20670" i="1"/>
  <c r="A20666" i="1"/>
  <c r="A20639" i="1"/>
  <c r="A20683" i="1"/>
  <c r="A20679" i="1"/>
  <c r="A20682" i="1"/>
  <c r="A20685" i="1"/>
  <c r="A20681" i="1"/>
  <c r="A20684" i="1"/>
  <c r="A20680" i="1"/>
  <c r="A20664" i="1"/>
  <c r="A20660" i="1"/>
  <c r="A20663" i="1"/>
  <c r="A20659" i="1"/>
  <c r="A20662" i="1"/>
  <c r="A20658" i="1"/>
  <c r="A20661" i="1"/>
  <c r="A20697" i="1"/>
  <c r="A20693" i="1"/>
  <c r="A20696" i="1"/>
  <c r="A20699" i="1"/>
  <c r="A20695" i="1"/>
  <c r="A20698" i="1"/>
  <c r="A20694" i="1"/>
  <c r="A20678" i="1"/>
  <c r="A20674" i="1"/>
  <c r="A20677" i="1"/>
  <c r="A20673" i="1"/>
  <c r="A20676" i="1"/>
  <c r="A20672" i="1"/>
  <c r="A20675" i="1"/>
  <c r="B21010" i="1"/>
  <c r="A20692" i="1"/>
  <c r="A20688" i="1"/>
  <c r="A20691" i="1"/>
  <c r="A20687" i="1"/>
  <c r="A20690" i="1"/>
  <c r="A20686" i="1"/>
  <c r="A20689" i="1"/>
  <c r="L20873" i="1"/>
  <c r="L20862" i="1"/>
  <c r="L20867" i="1"/>
  <c r="C20839" i="1"/>
  <c r="L20871" i="1"/>
  <c r="L20877" i="1"/>
  <c r="L20860" i="1"/>
  <c r="L20865" i="1"/>
  <c r="L20864" i="1"/>
  <c r="L20859" i="1"/>
  <c r="L20879" i="1" s="1"/>
  <c r="L20875" i="1"/>
  <c r="L20869" i="1"/>
  <c r="C20840" i="1"/>
  <c r="A20766" i="1"/>
  <c r="A20765" i="1"/>
  <c r="C20825" i="1"/>
  <c r="C20836" i="1"/>
  <c r="A20760" i="1"/>
  <c r="A20758" i="1"/>
  <c r="A20767" i="1"/>
  <c r="A20776" i="1" l="1"/>
  <c r="A20779" i="1"/>
  <c r="A20782" i="1"/>
  <c r="A20778" i="1"/>
  <c r="A20781" i="1"/>
  <c r="A20777" i="1"/>
  <c r="A20780" i="1"/>
  <c r="A20804" i="1"/>
  <c r="A20807" i="1"/>
  <c r="A20810" i="1"/>
  <c r="A20806" i="1"/>
  <c r="A20809" i="1"/>
  <c r="A20805" i="1"/>
  <c r="A20808" i="1"/>
  <c r="A20764" i="1"/>
  <c r="A20803" i="1"/>
  <c r="A20799" i="1"/>
  <c r="A20802" i="1"/>
  <c r="A20798" i="1"/>
  <c r="A20801" i="1"/>
  <c r="A20797" i="1"/>
  <c r="A20800" i="1"/>
  <c r="A20817" i="1"/>
  <c r="A20813" i="1"/>
  <c r="A20816" i="1"/>
  <c r="A20812" i="1"/>
  <c r="A20815" i="1"/>
  <c r="A20811" i="1"/>
  <c r="A20814" i="1"/>
  <c r="A20818" i="1"/>
  <c r="A20821" i="1"/>
  <c r="A20824" i="1"/>
  <c r="A20820" i="1"/>
  <c r="A20823" i="1"/>
  <c r="A20819" i="1"/>
  <c r="A20822" i="1"/>
  <c r="B21135" i="1"/>
  <c r="A20790" i="1"/>
  <c r="A20793" i="1"/>
  <c r="A20796" i="1"/>
  <c r="A20792" i="1"/>
  <c r="A20795" i="1"/>
  <c r="A20791" i="1"/>
  <c r="A20794" i="1"/>
  <c r="L20992" i="1"/>
  <c r="C20964" i="1"/>
  <c r="A20891" i="1"/>
  <c r="A20890" i="1"/>
  <c r="L20996" i="1"/>
  <c r="L21002" i="1"/>
  <c r="L20985" i="1"/>
  <c r="L20990" i="1"/>
  <c r="C20950" i="1"/>
  <c r="L20989" i="1"/>
  <c r="L20984" i="1"/>
  <c r="L21000" i="1"/>
  <c r="L20994" i="1"/>
  <c r="C20965" i="1"/>
  <c r="C20961" i="1"/>
  <c r="A20885" i="1"/>
  <c r="A20883" i="1"/>
  <c r="L20987" i="1"/>
  <c r="L20998" i="1"/>
  <c r="A20892" i="1"/>
  <c r="A20637" i="1"/>
  <c r="A20757" i="1"/>
  <c r="A20789" i="1"/>
  <c r="A20785" i="1"/>
  <c r="A20788" i="1"/>
  <c r="A20784" i="1"/>
  <c r="A20787" i="1"/>
  <c r="A20783" i="1"/>
  <c r="A20786" i="1"/>
  <c r="A20763" i="1"/>
  <c r="A20868" i="1"/>
  <c r="A20858" i="1"/>
  <c r="A20880" i="1"/>
  <c r="A20850" i="1"/>
  <c r="A20873" i="1"/>
  <c r="A20862" i="1"/>
  <c r="A20857" i="1"/>
  <c r="A20843" i="1"/>
  <c r="A20879" i="1"/>
  <c r="A20872" i="1"/>
  <c r="A20867" i="1"/>
  <c r="A20856" i="1"/>
  <c r="A20878" i="1"/>
  <c r="A20861" i="1"/>
  <c r="A20849" i="1"/>
  <c r="A20842" i="1"/>
  <c r="A20866" i="1"/>
  <c r="A20865" i="1"/>
  <c r="A20860" i="1"/>
  <c r="A20847" i="1"/>
  <c r="A20876" i="1"/>
  <c r="A20854" i="1"/>
  <c r="A20846" i="1"/>
  <c r="A20875" i="1"/>
  <c r="A20864" i="1"/>
  <c r="A20859" i="1"/>
  <c r="A20869" i="1"/>
  <c r="A20848" i="1"/>
  <c r="A20828" i="1"/>
  <c r="A20775" i="1"/>
  <c r="A20881" i="1"/>
  <c r="A20845" i="1"/>
  <c r="A20827" i="1"/>
  <c r="A20774" i="1"/>
  <c r="A20826" i="1"/>
  <c r="A20773" i="1"/>
  <c r="A20855" i="1"/>
  <c r="A20837" i="1"/>
  <c r="A20877" i="1"/>
  <c r="A20844" i="1"/>
  <c r="A20772" i="1"/>
  <c r="A20761" i="1"/>
  <c r="A20863" i="1"/>
  <c r="A20853" i="1"/>
  <c r="A20825" i="1"/>
  <c r="A20771" i="1"/>
  <c r="A20852" i="1"/>
  <c r="A20831" i="1"/>
  <c r="A20874" i="1"/>
  <c r="A20851" i="1"/>
  <c r="A20770" i="1"/>
  <c r="A20836" i="1"/>
  <c r="A20759" i="1"/>
  <c r="A20830" i="1"/>
  <c r="A20769" i="1"/>
  <c r="A20768" i="1"/>
  <c r="A20829" i="1"/>
  <c r="A20835" i="1"/>
  <c r="A20834" i="1"/>
  <c r="L21004" i="1" l="1"/>
  <c r="A21005" i="1"/>
  <c r="A20975" i="1"/>
  <c r="A20900" i="1"/>
  <c r="A20998" i="1"/>
  <c r="A20987" i="1"/>
  <c r="A20982" i="1"/>
  <c r="A20968" i="1"/>
  <c r="A20952" i="1"/>
  <c r="A20899" i="1"/>
  <c r="A21004" i="1"/>
  <c r="A20997" i="1"/>
  <c r="A20992" i="1"/>
  <c r="A20981" i="1"/>
  <c r="A20951" i="1"/>
  <c r="A20898" i="1"/>
  <c r="A21003" i="1"/>
  <c r="A20986" i="1"/>
  <c r="A20974" i="1"/>
  <c r="A20967" i="1"/>
  <c r="A20962" i="1"/>
  <c r="A20991" i="1"/>
  <c r="A20897" i="1"/>
  <c r="A20973" i="1"/>
  <c r="A20886" i="1"/>
  <c r="A21002" i="1"/>
  <c r="A20980" i="1"/>
  <c r="A20950" i="1"/>
  <c r="A20896" i="1"/>
  <c r="A20990" i="1"/>
  <c r="A20985" i="1"/>
  <c r="A20972" i="1"/>
  <c r="A20956" i="1"/>
  <c r="A21001" i="1"/>
  <c r="A20979" i="1"/>
  <c r="A20971" i="1"/>
  <c r="A20895" i="1"/>
  <c r="A20978" i="1"/>
  <c r="A20961" i="1"/>
  <c r="A20884" i="1"/>
  <c r="A20994" i="1"/>
  <c r="A20960" i="1"/>
  <c r="A20893" i="1"/>
  <c r="A21000" i="1"/>
  <c r="A20988" i="1"/>
  <c r="A20977" i="1"/>
  <c r="A20954" i="1"/>
  <c r="A20976" i="1"/>
  <c r="A20953" i="1"/>
  <c r="A20999" i="1"/>
  <c r="A20894" i="1"/>
  <c r="A20959" i="1"/>
  <c r="A20984" i="1"/>
  <c r="A20970" i="1"/>
  <c r="A20993" i="1"/>
  <c r="A21006" i="1"/>
  <c r="A20983" i="1"/>
  <c r="A20969" i="1"/>
  <c r="A20955" i="1"/>
  <c r="A20989" i="1"/>
  <c r="A20904" i="1"/>
  <c r="A20906" i="1"/>
  <c r="A20902" i="1"/>
  <c r="A20907" i="1"/>
  <c r="A20905" i="1"/>
  <c r="A20903" i="1"/>
  <c r="A20901" i="1"/>
  <c r="B21260" i="1"/>
  <c r="A20888" i="1"/>
  <c r="A21015" i="1"/>
  <c r="L21121" i="1"/>
  <c r="L21127" i="1"/>
  <c r="L21110" i="1"/>
  <c r="L21115" i="1"/>
  <c r="C21075" i="1"/>
  <c r="L21114" i="1"/>
  <c r="L21109" i="1"/>
  <c r="L21129" i="1" s="1"/>
  <c r="L21125" i="1"/>
  <c r="L21119" i="1"/>
  <c r="C21090" i="1"/>
  <c r="C21086" i="1"/>
  <c r="A21010" i="1"/>
  <c r="A21008" i="1"/>
  <c r="A21017" i="1"/>
  <c r="C21089" i="1"/>
  <c r="A21016" i="1"/>
  <c r="L21112" i="1"/>
  <c r="L21123" i="1"/>
  <c r="L21117" i="1"/>
  <c r="A20932" i="1"/>
  <c r="A20934" i="1"/>
  <c r="A20930" i="1"/>
  <c r="A20933" i="1"/>
  <c r="A20931" i="1"/>
  <c r="A20929" i="1"/>
  <c r="A20935" i="1"/>
  <c r="A20918" i="1"/>
  <c r="A20920" i="1"/>
  <c r="A20916" i="1"/>
  <c r="A20917" i="1"/>
  <c r="A20915" i="1"/>
  <c r="A20921" i="1"/>
  <c r="A20919" i="1"/>
  <c r="A20946" i="1"/>
  <c r="A20948" i="1"/>
  <c r="A20944" i="1"/>
  <c r="A20943" i="1"/>
  <c r="A20949" i="1"/>
  <c r="A20947" i="1"/>
  <c r="A20945" i="1"/>
  <c r="A20914" i="1"/>
  <c r="A20910" i="1"/>
  <c r="A20913" i="1"/>
  <c r="A20909" i="1"/>
  <c r="A20912" i="1"/>
  <c r="A20908" i="1"/>
  <c r="A20911" i="1"/>
  <c r="A20882" i="1"/>
  <c r="A20762" i="1"/>
  <c r="A20889" i="1"/>
  <c r="A20928" i="1"/>
  <c r="A20924" i="1"/>
  <c r="A20927" i="1"/>
  <c r="A20923" i="1"/>
  <c r="A20926" i="1"/>
  <c r="A20922" i="1"/>
  <c r="A20925" i="1"/>
  <c r="A20942" i="1"/>
  <c r="A20938" i="1"/>
  <c r="A20941" i="1"/>
  <c r="A20937" i="1"/>
  <c r="A20940" i="1"/>
  <c r="A20936" i="1"/>
  <c r="A20939" i="1"/>
  <c r="A21066" i="1" l="1"/>
  <c r="A21062" i="1"/>
  <c r="A21065" i="1"/>
  <c r="A21061" i="1"/>
  <c r="A21064" i="1"/>
  <c r="A21063" i="1"/>
  <c r="A21067" i="1"/>
  <c r="A21052" i="1"/>
  <c r="A21048" i="1"/>
  <c r="A21051" i="1"/>
  <c r="A21047" i="1"/>
  <c r="A21053" i="1"/>
  <c r="A21050" i="1"/>
  <c r="A21049" i="1"/>
  <c r="A21029" i="1"/>
  <c r="A21032" i="1"/>
  <c r="A21028" i="1"/>
  <c r="A21031" i="1"/>
  <c r="A21027" i="1"/>
  <c r="A21030" i="1"/>
  <c r="A21026" i="1"/>
  <c r="A21123" i="1"/>
  <c r="A21112" i="1"/>
  <c r="A21107" i="1"/>
  <c r="A21093" i="1"/>
  <c r="A21077" i="1"/>
  <c r="A21024" i="1"/>
  <c r="A21129" i="1"/>
  <c r="A21122" i="1"/>
  <c r="A21117" i="1"/>
  <c r="A21106" i="1"/>
  <c r="A21076" i="1"/>
  <c r="A21023" i="1"/>
  <c r="A21128" i="1"/>
  <c r="A21111" i="1"/>
  <c r="A21099" i="1"/>
  <c r="A21092" i="1"/>
  <c r="A21087" i="1"/>
  <c r="A21116" i="1"/>
  <c r="A21022" i="1"/>
  <c r="A21098" i="1"/>
  <c r="A21011" i="1"/>
  <c r="A21127" i="1"/>
  <c r="A21105" i="1"/>
  <c r="A21075" i="1"/>
  <c r="A21021" i="1"/>
  <c r="A21115" i="1"/>
  <c r="A21110" i="1"/>
  <c r="A21097" i="1"/>
  <c r="A21081" i="1"/>
  <c r="A21126" i="1"/>
  <c r="A21104" i="1"/>
  <c r="A21096" i="1"/>
  <c r="A21020" i="1"/>
  <c r="A21103" i="1"/>
  <c r="A21086" i="1"/>
  <c r="A21009" i="1"/>
  <c r="A21125" i="1"/>
  <c r="A21114" i="1"/>
  <c r="A21109" i="1"/>
  <c r="A21102" i="1"/>
  <c r="A21095" i="1"/>
  <c r="A21080" i="1"/>
  <c r="A21019" i="1"/>
  <c r="A21119" i="1"/>
  <c r="A21085" i="1"/>
  <c r="A21131" i="1"/>
  <c r="A21124" i="1"/>
  <c r="A21113" i="1"/>
  <c r="A21101" i="1"/>
  <c r="A21084" i="1"/>
  <c r="A21079" i="1"/>
  <c r="A21018" i="1"/>
  <c r="A21100" i="1"/>
  <c r="A21094" i="1"/>
  <c r="A21025" i="1"/>
  <c r="A21108" i="1"/>
  <c r="A21118" i="1"/>
  <c r="A21130" i="1"/>
  <c r="A21078" i="1"/>
  <c r="A21013" i="1"/>
  <c r="A20887" i="1"/>
  <c r="A21007" i="1"/>
  <c r="A21038" i="1"/>
  <c r="A21034" i="1"/>
  <c r="A21037" i="1"/>
  <c r="A21033" i="1"/>
  <c r="A21039" i="1"/>
  <c r="A21036" i="1"/>
  <c r="A21035" i="1"/>
  <c r="B21385" i="1"/>
  <c r="A21043" i="1"/>
  <c r="A21046" i="1"/>
  <c r="A21042" i="1"/>
  <c r="A21045" i="1"/>
  <c r="A21041" i="1"/>
  <c r="A21044" i="1"/>
  <c r="A21040" i="1"/>
  <c r="A21140" i="1"/>
  <c r="L21246" i="1"/>
  <c r="L21252" i="1"/>
  <c r="L21235" i="1"/>
  <c r="L21240" i="1"/>
  <c r="C21200" i="1"/>
  <c r="L21239" i="1"/>
  <c r="L21234" i="1"/>
  <c r="L21250" i="1"/>
  <c r="L21244" i="1"/>
  <c r="C21215" i="1"/>
  <c r="C21211" i="1"/>
  <c r="A21135" i="1"/>
  <c r="A21133" i="1"/>
  <c r="A21142" i="1"/>
  <c r="L21248" i="1"/>
  <c r="L21237" i="1"/>
  <c r="A21141" i="1"/>
  <c r="L21242" i="1"/>
  <c r="C21214" i="1"/>
  <c r="A21071" i="1"/>
  <c r="A21074" i="1"/>
  <c r="A21070" i="1"/>
  <c r="A21073" i="1"/>
  <c r="A21069" i="1"/>
  <c r="A21072" i="1"/>
  <c r="A21068" i="1"/>
  <c r="A21057" i="1"/>
  <c r="A21060" i="1"/>
  <c r="A21056" i="1"/>
  <c r="A21059" i="1"/>
  <c r="A21055" i="1"/>
  <c r="A21058" i="1"/>
  <c r="A21054" i="1"/>
  <c r="A21014" i="1"/>
  <c r="L21254" i="1" l="1"/>
  <c r="A21196" i="1"/>
  <c r="A21199" i="1"/>
  <c r="A21195" i="1"/>
  <c r="A21198" i="1"/>
  <c r="A21194" i="1"/>
  <c r="A21197" i="1"/>
  <c r="A21193" i="1"/>
  <c r="A21182" i="1"/>
  <c r="A21185" i="1"/>
  <c r="A21181" i="1"/>
  <c r="A21184" i="1"/>
  <c r="A21180" i="1"/>
  <c r="A21183" i="1"/>
  <c r="A21179" i="1"/>
  <c r="A21139" i="1"/>
  <c r="A21163" i="1"/>
  <c r="A21159" i="1"/>
  <c r="A21162" i="1"/>
  <c r="A21158" i="1"/>
  <c r="A21161" i="1"/>
  <c r="A21160" i="1"/>
  <c r="A21164" i="1"/>
  <c r="A21177" i="1"/>
  <c r="A21173" i="1"/>
  <c r="A21176" i="1"/>
  <c r="A21172" i="1"/>
  <c r="A21175" i="1"/>
  <c r="A21174" i="1"/>
  <c r="A21178" i="1"/>
  <c r="B21510" i="1"/>
  <c r="A21012" i="1"/>
  <c r="A21132" i="1"/>
  <c r="A21191" i="1"/>
  <c r="A21187" i="1"/>
  <c r="A21190" i="1"/>
  <c r="A21186" i="1"/>
  <c r="A21189" i="1"/>
  <c r="A21192" i="1"/>
  <c r="A21188" i="1"/>
  <c r="L21371" i="1"/>
  <c r="L21377" i="1"/>
  <c r="L21360" i="1"/>
  <c r="L21365" i="1"/>
  <c r="C21325" i="1"/>
  <c r="L21364" i="1"/>
  <c r="L21359" i="1"/>
  <c r="L21375" i="1"/>
  <c r="L21369" i="1"/>
  <c r="C21340" i="1"/>
  <c r="C21336" i="1"/>
  <c r="A21260" i="1"/>
  <c r="A21258" i="1"/>
  <c r="A21267" i="1"/>
  <c r="L21373" i="1"/>
  <c r="L21362" i="1"/>
  <c r="L21367" i="1"/>
  <c r="C21339" i="1"/>
  <c r="A21266" i="1"/>
  <c r="A21265" i="1"/>
  <c r="A21237" i="1"/>
  <c r="A21232" i="1"/>
  <c r="A21218" i="1"/>
  <c r="A21202" i="1"/>
  <c r="A21149" i="1"/>
  <c r="A21254" i="1"/>
  <c r="A21247" i="1"/>
  <c r="A21242" i="1"/>
  <c r="A21231" i="1"/>
  <c r="A21201" i="1"/>
  <c r="A21148" i="1"/>
  <c r="A21253" i="1"/>
  <c r="A21236" i="1"/>
  <c r="A21224" i="1"/>
  <c r="A21217" i="1"/>
  <c r="A21212" i="1"/>
  <c r="A21241" i="1"/>
  <c r="A21147" i="1"/>
  <c r="A21223" i="1"/>
  <c r="A21136" i="1"/>
  <c r="A21252" i="1"/>
  <c r="A21230" i="1"/>
  <c r="A21200" i="1"/>
  <c r="A21146" i="1"/>
  <c r="A21240" i="1"/>
  <c r="A21235" i="1"/>
  <c r="A21222" i="1"/>
  <c r="A21206" i="1"/>
  <c r="A21251" i="1"/>
  <c r="A21229" i="1"/>
  <c r="A21221" i="1"/>
  <c r="A21145" i="1"/>
  <c r="A21228" i="1"/>
  <c r="A21211" i="1"/>
  <c r="A21134" i="1"/>
  <c r="A21250" i="1"/>
  <c r="A21239" i="1"/>
  <c r="A21234" i="1"/>
  <c r="A21227" i="1"/>
  <c r="A21220" i="1"/>
  <c r="A21205" i="1"/>
  <c r="A21144" i="1"/>
  <c r="A21244" i="1"/>
  <c r="A21210" i="1"/>
  <c r="A21143" i="1"/>
  <c r="A21256" i="1"/>
  <c r="A21249" i="1"/>
  <c r="A21238" i="1"/>
  <c r="A21226" i="1"/>
  <c r="A21209" i="1"/>
  <c r="A21204" i="1"/>
  <c r="A21243" i="1"/>
  <c r="A21233" i="1"/>
  <c r="A21219" i="1"/>
  <c r="A21203" i="1"/>
  <c r="A21150" i="1"/>
  <c r="A21248" i="1"/>
  <c r="A21255" i="1"/>
  <c r="A21225" i="1"/>
  <c r="A21168" i="1"/>
  <c r="A21171" i="1"/>
  <c r="A21167" i="1"/>
  <c r="A21170" i="1"/>
  <c r="A21166" i="1"/>
  <c r="A21169" i="1"/>
  <c r="A21165" i="1"/>
  <c r="A21138" i="1"/>
  <c r="A21154" i="1"/>
  <c r="A21157" i="1"/>
  <c r="A21153" i="1"/>
  <c r="A21156" i="1"/>
  <c r="A21152" i="1"/>
  <c r="A21155" i="1"/>
  <c r="A21151" i="1"/>
  <c r="L21379" i="1" l="1"/>
  <c r="A21279" i="1"/>
  <c r="A21282" i="1"/>
  <c r="A21278" i="1"/>
  <c r="A21281" i="1"/>
  <c r="A21277" i="1"/>
  <c r="A21280" i="1"/>
  <c r="A21276" i="1"/>
  <c r="A21293" i="1"/>
  <c r="A21296" i="1"/>
  <c r="A21292" i="1"/>
  <c r="A21295" i="1"/>
  <c r="A21291" i="1"/>
  <c r="A21294" i="1"/>
  <c r="A21290" i="1"/>
  <c r="A21307" i="1"/>
  <c r="A21310" i="1"/>
  <c r="A21306" i="1"/>
  <c r="A21309" i="1"/>
  <c r="A21305" i="1"/>
  <c r="A21308" i="1"/>
  <c r="A21304" i="1"/>
  <c r="A21264" i="1"/>
  <c r="A21288" i="1"/>
  <c r="A21284" i="1"/>
  <c r="A21287" i="1"/>
  <c r="A21283" i="1"/>
  <c r="A21286" i="1"/>
  <c r="A21289" i="1"/>
  <c r="A21285" i="1"/>
  <c r="A21302" i="1"/>
  <c r="A21298" i="1"/>
  <c r="A21301" i="1"/>
  <c r="A21297" i="1"/>
  <c r="A21300" i="1"/>
  <c r="A21303" i="1"/>
  <c r="A21299" i="1"/>
  <c r="A21321" i="1"/>
  <c r="A21324" i="1"/>
  <c r="A21320" i="1"/>
  <c r="A21323" i="1"/>
  <c r="A21319" i="1"/>
  <c r="A21322" i="1"/>
  <c r="A21318" i="1"/>
  <c r="A21316" i="1"/>
  <c r="A21312" i="1"/>
  <c r="A21315" i="1"/>
  <c r="A21311" i="1"/>
  <c r="A21314" i="1"/>
  <c r="A21317" i="1"/>
  <c r="A21313" i="1"/>
  <c r="A21379" i="1"/>
  <c r="A21372" i="1"/>
  <c r="A21367" i="1"/>
  <c r="A21356" i="1"/>
  <c r="A21326" i="1"/>
  <c r="A21273" i="1"/>
  <c r="A21378" i="1"/>
  <c r="A21361" i="1"/>
  <c r="A21349" i="1"/>
  <c r="A21342" i="1"/>
  <c r="A21337" i="1"/>
  <c r="A21366" i="1"/>
  <c r="A21272" i="1"/>
  <c r="A21348" i="1"/>
  <c r="A21261" i="1"/>
  <c r="A21377" i="1"/>
  <c r="A21355" i="1"/>
  <c r="A21325" i="1"/>
  <c r="A21271" i="1"/>
  <c r="A21365" i="1"/>
  <c r="A21360" i="1"/>
  <c r="A21347" i="1"/>
  <c r="A21331" i="1"/>
  <c r="A21376" i="1"/>
  <c r="A21354" i="1"/>
  <c r="A21346" i="1"/>
  <c r="A21270" i="1"/>
  <c r="A21353" i="1"/>
  <c r="A21336" i="1"/>
  <c r="A21259" i="1"/>
  <c r="A21375" i="1"/>
  <c r="A21364" i="1"/>
  <c r="A21359" i="1"/>
  <c r="A21352" i="1"/>
  <c r="A21345" i="1"/>
  <c r="A21330" i="1"/>
  <c r="A21269" i="1"/>
  <c r="A21369" i="1"/>
  <c r="A21335" i="1"/>
  <c r="A21268" i="1"/>
  <c r="A21381" i="1"/>
  <c r="A21374" i="1"/>
  <c r="A21363" i="1"/>
  <c r="A21351" i="1"/>
  <c r="A21334" i="1"/>
  <c r="A21329" i="1"/>
  <c r="A21368" i="1"/>
  <c r="A21358" i="1"/>
  <c r="A21344" i="1"/>
  <c r="A21328" i="1"/>
  <c r="A21380" i="1"/>
  <c r="A21350" i="1"/>
  <c r="A21275" i="1"/>
  <c r="A21362" i="1"/>
  <c r="A21373" i="1"/>
  <c r="A21343" i="1"/>
  <c r="A21357" i="1"/>
  <c r="A21327" i="1"/>
  <c r="A21274" i="1"/>
  <c r="A21263" i="1"/>
  <c r="B21635" i="1"/>
  <c r="A21137" i="1"/>
  <c r="A21257" i="1"/>
  <c r="L21496" i="1"/>
  <c r="L21502" i="1"/>
  <c r="L21485" i="1"/>
  <c r="L21490" i="1"/>
  <c r="C21450" i="1"/>
  <c r="L21489" i="1"/>
  <c r="L21484" i="1"/>
  <c r="L21500" i="1"/>
  <c r="L21494" i="1"/>
  <c r="C21465" i="1"/>
  <c r="C21461" i="1"/>
  <c r="A21385" i="1"/>
  <c r="A21383" i="1"/>
  <c r="A21392" i="1"/>
  <c r="L21498" i="1"/>
  <c r="L21487" i="1"/>
  <c r="L21492" i="1"/>
  <c r="C21464" i="1"/>
  <c r="A21391" i="1"/>
  <c r="A21390" i="1"/>
  <c r="L21504" i="1" l="1"/>
  <c r="A21418" i="1"/>
  <c r="A21421" i="1"/>
  <c r="A21417" i="1"/>
  <c r="A21420" i="1"/>
  <c r="A21416" i="1"/>
  <c r="A21419" i="1"/>
  <c r="A21415" i="1"/>
  <c r="A21432" i="1"/>
  <c r="A21435" i="1"/>
  <c r="A21431" i="1"/>
  <c r="A21434" i="1"/>
  <c r="A21430" i="1"/>
  <c r="A21433" i="1"/>
  <c r="A21429" i="1"/>
  <c r="A21446" i="1"/>
  <c r="A21449" i="1"/>
  <c r="A21445" i="1"/>
  <c r="A21448" i="1"/>
  <c r="A21444" i="1"/>
  <c r="A21447" i="1"/>
  <c r="A21443" i="1"/>
  <c r="A21389" i="1"/>
  <c r="A21412" i="1"/>
  <c r="A21408" i="1"/>
  <c r="A21411" i="1"/>
  <c r="A21414" i="1"/>
  <c r="A21410" i="1"/>
  <c r="A21409" i="1"/>
  <c r="A21413" i="1"/>
  <c r="B21760" i="1"/>
  <c r="A21440" i="1"/>
  <c r="A21436" i="1"/>
  <c r="A21439" i="1"/>
  <c r="A21442" i="1"/>
  <c r="A21438" i="1"/>
  <c r="A21441" i="1"/>
  <c r="A21437" i="1"/>
  <c r="L21614" i="1"/>
  <c r="L21609" i="1"/>
  <c r="L21625" i="1"/>
  <c r="L21619" i="1"/>
  <c r="C21590" i="1"/>
  <c r="C21586" i="1"/>
  <c r="L21623" i="1"/>
  <c r="L21612" i="1"/>
  <c r="L21617" i="1"/>
  <c r="C21589" i="1"/>
  <c r="L21621" i="1"/>
  <c r="L21615" i="1"/>
  <c r="C21575" i="1"/>
  <c r="A21510" i="1"/>
  <c r="A21508" i="1"/>
  <c r="L21627" i="1"/>
  <c r="A21517" i="1"/>
  <c r="A21516" i="1"/>
  <c r="A21515" i="1"/>
  <c r="L21610" i="1"/>
  <c r="A21404" i="1"/>
  <c r="A21407" i="1"/>
  <c r="A21403" i="1"/>
  <c r="A21406" i="1"/>
  <c r="A21402" i="1"/>
  <c r="A21405" i="1"/>
  <c r="A21401" i="1"/>
  <c r="A21503" i="1"/>
  <c r="A21486" i="1"/>
  <c r="A21474" i="1"/>
  <c r="A21467" i="1"/>
  <c r="A21462" i="1"/>
  <c r="A21491" i="1"/>
  <c r="A21397" i="1"/>
  <c r="A21473" i="1"/>
  <c r="A21386" i="1"/>
  <c r="A21502" i="1"/>
  <c r="A21480" i="1"/>
  <c r="A21450" i="1"/>
  <c r="A21396" i="1"/>
  <c r="A21490" i="1"/>
  <c r="A21485" i="1"/>
  <c r="A21472" i="1"/>
  <c r="A21456" i="1"/>
  <c r="A21501" i="1"/>
  <c r="A21479" i="1"/>
  <c r="A21471" i="1"/>
  <c r="A21395" i="1"/>
  <c r="A21478" i="1"/>
  <c r="A21461" i="1"/>
  <c r="A21384" i="1"/>
  <c r="A21500" i="1"/>
  <c r="A21489" i="1"/>
  <c r="A21484" i="1"/>
  <c r="A21477" i="1"/>
  <c r="A21470" i="1"/>
  <c r="A21455" i="1"/>
  <c r="A21394" i="1"/>
  <c r="A21494" i="1"/>
  <c r="A21460" i="1"/>
  <c r="A21393" i="1"/>
  <c r="A21506" i="1"/>
  <c r="A21499" i="1"/>
  <c r="A21488" i="1"/>
  <c r="A21476" i="1"/>
  <c r="A21459" i="1"/>
  <c r="A21454" i="1"/>
  <c r="A21493" i="1"/>
  <c r="A21483" i="1"/>
  <c r="A21469" i="1"/>
  <c r="A21453" i="1"/>
  <c r="A21505" i="1"/>
  <c r="A21475" i="1"/>
  <c r="A21400" i="1"/>
  <c r="A21498" i="1"/>
  <c r="A21497" i="1"/>
  <c r="A21399" i="1"/>
  <c r="A21398" i="1"/>
  <c r="A21468" i="1"/>
  <c r="A21482" i="1"/>
  <c r="A21481" i="1"/>
  <c r="A21492" i="1"/>
  <c r="A21504" i="1"/>
  <c r="A21452" i="1"/>
  <c r="A21451" i="1"/>
  <c r="A21487" i="1"/>
  <c r="A21382" i="1"/>
  <c r="A21262" i="1"/>
  <c r="A21426" i="1"/>
  <c r="A21422" i="1"/>
  <c r="A21425" i="1"/>
  <c r="A21428" i="1"/>
  <c r="A21424" i="1"/>
  <c r="A21423" i="1"/>
  <c r="A21427" i="1"/>
  <c r="A21388" i="1"/>
  <c r="L21629" i="1" l="1"/>
  <c r="A21529" i="1"/>
  <c r="A21532" i="1"/>
  <c r="A21528" i="1"/>
  <c r="A21531" i="1"/>
  <c r="A21527" i="1"/>
  <c r="A21530" i="1"/>
  <c r="A21526" i="1"/>
  <c r="A21544" i="1"/>
  <c r="A21543" i="1"/>
  <c r="A21542" i="1"/>
  <c r="A21546" i="1"/>
  <c r="A21541" i="1"/>
  <c r="A21545" i="1"/>
  <c r="A21540" i="1"/>
  <c r="A21626" i="1"/>
  <c r="A21604" i="1"/>
  <c r="A21596" i="1"/>
  <c r="A21603" i="1"/>
  <c r="A21586" i="1"/>
  <c r="A21625" i="1"/>
  <c r="A21614" i="1"/>
  <c r="A21609" i="1"/>
  <c r="A21602" i="1"/>
  <c r="A21595" i="1"/>
  <c r="A21580" i="1"/>
  <c r="A21619" i="1"/>
  <c r="A21585" i="1"/>
  <c r="A21631" i="1"/>
  <c r="A21624" i="1"/>
  <c r="A21613" i="1"/>
  <c r="A21601" i="1"/>
  <c r="A21584" i="1"/>
  <c r="A21579" i="1"/>
  <c r="A21618" i="1"/>
  <c r="A21608" i="1"/>
  <c r="A21594" i="1"/>
  <c r="A21578" i="1"/>
  <c r="A21630" i="1"/>
  <c r="A21600" i="1"/>
  <c r="A21623" i="1"/>
  <c r="A21612" i="1"/>
  <c r="A21607" i="1"/>
  <c r="A21593" i="1"/>
  <c r="A21577" i="1"/>
  <c r="A21629" i="1"/>
  <c r="A21622" i="1"/>
  <c r="A21617" i="1"/>
  <c r="A21606" i="1"/>
  <c r="A21576" i="1"/>
  <c r="A21628" i="1"/>
  <c r="A21611" i="1"/>
  <c r="A21599" i="1"/>
  <c r="A21592" i="1"/>
  <c r="A21587" i="1"/>
  <c r="A21598" i="1"/>
  <c r="A21522" i="1"/>
  <c r="A21610" i="1"/>
  <c r="A21597" i="1"/>
  <c r="A21511" i="1"/>
  <c r="A21521" i="1"/>
  <c r="A21520" i="1"/>
  <c r="A21509" i="1"/>
  <c r="A21616" i="1"/>
  <c r="A21519" i="1"/>
  <c r="A21518" i="1"/>
  <c r="A21615" i="1"/>
  <c r="A21605" i="1"/>
  <c r="A21581" i="1"/>
  <c r="A21627" i="1"/>
  <c r="A21525" i="1"/>
  <c r="A21524" i="1"/>
  <c r="A21575" i="1"/>
  <c r="A21523" i="1"/>
  <c r="A21507" i="1"/>
  <c r="A21387" i="1"/>
  <c r="A21513" i="1"/>
  <c r="B21885" i="1"/>
  <c r="A21537" i="1"/>
  <c r="A21533" i="1"/>
  <c r="A21536" i="1"/>
  <c r="A21539" i="1"/>
  <c r="A21535" i="1"/>
  <c r="A21534" i="1"/>
  <c r="A21538" i="1"/>
  <c r="L21750" i="1"/>
  <c r="L21744" i="1"/>
  <c r="C21715" i="1"/>
  <c r="C21711" i="1"/>
  <c r="A21635" i="1"/>
  <c r="A21633" i="1"/>
  <c r="A21642" i="1"/>
  <c r="L21748" i="1"/>
  <c r="L21737" i="1"/>
  <c r="L21742" i="1"/>
  <c r="C21714" i="1"/>
  <c r="A21641" i="1"/>
  <c r="A21640" i="1"/>
  <c r="L21746" i="1"/>
  <c r="L21752" i="1"/>
  <c r="L21735" i="1"/>
  <c r="L21740" i="1"/>
  <c r="C21700" i="1"/>
  <c r="L21739" i="1"/>
  <c r="L21734" i="1"/>
  <c r="A21514" i="1"/>
  <c r="A21552" i="1"/>
  <c r="A21548" i="1"/>
  <c r="A21551" i="1"/>
  <c r="A21553" i="1"/>
  <c r="A21547" i="1"/>
  <c r="A21550" i="1"/>
  <c r="A21549" i="1"/>
  <c r="A21564" i="1"/>
  <c r="A21567" i="1"/>
  <c r="A21563" i="1"/>
  <c r="A21566" i="1"/>
  <c r="A21562" i="1"/>
  <c r="A21565" i="1"/>
  <c r="A21561" i="1"/>
  <c r="A21559" i="1"/>
  <c r="A21555" i="1"/>
  <c r="A21558" i="1"/>
  <c r="A21554" i="1"/>
  <c r="A21556" i="1"/>
  <c r="A21560" i="1"/>
  <c r="A21557" i="1"/>
  <c r="A21573" i="1"/>
  <c r="A21569" i="1"/>
  <c r="A21572" i="1"/>
  <c r="A21568" i="1"/>
  <c r="A21574" i="1"/>
  <c r="A21571" i="1"/>
  <c r="A21570" i="1"/>
  <c r="L21754" i="1" l="1"/>
  <c r="A21689" i="1"/>
  <c r="A21692" i="1"/>
  <c r="A21688" i="1"/>
  <c r="A21691" i="1"/>
  <c r="A21687" i="1"/>
  <c r="A21690" i="1"/>
  <c r="A21686" i="1"/>
  <c r="A21638" i="1"/>
  <c r="A21632" i="1"/>
  <c r="A21512" i="1"/>
  <c r="A21645" i="1"/>
  <c r="A21728" i="1"/>
  <c r="A21711" i="1"/>
  <c r="A21634" i="1"/>
  <c r="A21750" i="1"/>
  <c r="A21739" i="1"/>
  <c r="A21734" i="1"/>
  <c r="A21727" i="1"/>
  <c r="A21720" i="1"/>
  <c r="A21705" i="1"/>
  <c r="A21644" i="1"/>
  <c r="A21744" i="1"/>
  <c r="A21710" i="1"/>
  <c r="A21643" i="1"/>
  <c r="A21756" i="1"/>
  <c r="A21749" i="1"/>
  <c r="A21738" i="1"/>
  <c r="A21726" i="1"/>
  <c r="A21709" i="1"/>
  <c r="A21704" i="1"/>
  <c r="A21743" i="1"/>
  <c r="A21733" i="1"/>
  <c r="A21719" i="1"/>
  <c r="A21703" i="1"/>
  <c r="A21755" i="1"/>
  <c r="A21725" i="1"/>
  <c r="A21650" i="1"/>
  <c r="A21748" i="1"/>
  <c r="A21737" i="1"/>
  <c r="A21732" i="1"/>
  <c r="A21718" i="1"/>
  <c r="A21702" i="1"/>
  <c r="A21649" i="1"/>
  <c r="A21754" i="1"/>
  <c r="A21747" i="1"/>
  <c r="A21742" i="1"/>
  <c r="A21731" i="1"/>
  <c r="A21701" i="1"/>
  <c r="A21648" i="1"/>
  <c r="A21753" i="1"/>
  <c r="A21736" i="1"/>
  <c r="A21724" i="1"/>
  <c r="A21717" i="1"/>
  <c r="A21712" i="1"/>
  <c r="A21741" i="1"/>
  <c r="A21647" i="1"/>
  <c r="A21723" i="1"/>
  <c r="A21752" i="1"/>
  <c r="A21730" i="1"/>
  <c r="A21700" i="1"/>
  <c r="A21646" i="1"/>
  <c r="A21706" i="1"/>
  <c r="A21740" i="1"/>
  <c r="A21636" i="1"/>
  <c r="A21729" i="1"/>
  <c r="A21751" i="1"/>
  <c r="A21735" i="1"/>
  <c r="A21722" i="1"/>
  <c r="A21721" i="1"/>
  <c r="A21639" i="1"/>
  <c r="B22010" i="1"/>
  <c r="A21656" i="1"/>
  <c r="A21652" i="1"/>
  <c r="A21655" i="1"/>
  <c r="A21651" i="1"/>
  <c r="A21654" i="1"/>
  <c r="A21653" i="1"/>
  <c r="A21657" i="1"/>
  <c r="A21758" i="1"/>
  <c r="A21767" i="1"/>
  <c r="L21873" i="1"/>
  <c r="L21862" i="1"/>
  <c r="L21867" i="1"/>
  <c r="C21839" i="1"/>
  <c r="A21766" i="1"/>
  <c r="A21765" i="1"/>
  <c r="L21871" i="1"/>
  <c r="L21877" i="1"/>
  <c r="L21860" i="1"/>
  <c r="L21865" i="1"/>
  <c r="C21825" i="1"/>
  <c r="C21840" i="1"/>
  <c r="L21864" i="1"/>
  <c r="A21760" i="1"/>
  <c r="L21875" i="1"/>
  <c r="C21836" i="1"/>
  <c r="L21859" i="1"/>
  <c r="L21869" i="1"/>
  <c r="A21675" i="1"/>
  <c r="A21678" i="1"/>
  <c r="A21674" i="1"/>
  <c r="A21677" i="1"/>
  <c r="A21673" i="1"/>
  <c r="A21672" i="1"/>
  <c r="A21676" i="1"/>
  <c r="A21670" i="1"/>
  <c r="A21666" i="1"/>
  <c r="A21669" i="1"/>
  <c r="A21665" i="1"/>
  <c r="A21668" i="1"/>
  <c r="A21671" i="1"/>
  <c r="A21667" i="1"/>
  <c r="A21661" i="1"/>
  <c r="A21664" i="1"/>
  <c r="A21660" i="1"/>
  <c r="A21663" i="1"/>
  <c r="A21659" i="1"/>
  <c r="A21658" i="1"/>
  <c r="A21662" i="1"/>
  <c r="A21684" i="1"/>
  <c r="A21680" i="1"/>
  <c r="A21683" i="1"/>
  <c r="A21679" i="1"/>
  <c r="A21682" i="1"/>
  <c r="A21681" i="1"/>
  <c r="A21685" i="1"/>
  <c r="A21698" i="1"/>
  <c r="A21694" i="1"/>
  <c r="A21697" i="1"/>
  <c r="A21693" i="1"/>
  <c r="A21696" i="1"/>
  <c r="A21699" i="1"/>
  <c r="A21695" i="1"/>
  <c r="L21879" i="1" l="1"/>
  <c r="A21883" i="1"/>
  <c r="A21892" i="1"/>
  <c r="L21998" i="1"/>
  <c r="L21987" i="1"/>
  <c r="L21992" i="1"/>
  <c r="C21964" i="1"/>
  <c r="A21891" i="1"/>
  <c r="A21890" i="1"/>
  <c r="L21996" i="1"/>
  <c r="L22002" i="1"/>
  <c r="L21985" i="1"/>
  <c r="L21990" i="1"/>
  <c r="C21950" i="1"/>
  <c r="L21989" i="1"/>
  <c r="L21984" i="1"/>
  <c r="C21961" i="1"/>
  <c r="L22000" i="1"/>
  <c r="L21994" i="1"/>
  <c r="C21965" i="1"/>
  <c r="A21885" i="1"/>
  <c r="A21853" i="1"/>
  <c r="A21836" i="1"/>
  <c r="A21759" i="1"/>
  <c r="A21875" i="1"/>
  <c r="A21864" i="1"/>
  <c r="A21859" i="1"/>
  <c r="A21852" i="1"/>
  <c r="A21845" i="1"/>
  <c r="A21830" i="1"/>
  <c r="A21769" i="1"/>
  <c r="A21869" i="1"/>
  <c r="A21835" i="1"/>
  <c r="A21768" i="1"/>
  <c r="A21881" i="1"/>
  <c r="A21874" i="1"/>
  <c r="A21863" i="1"/>
  <c r="A21851" i="1"/>
  <c r="A21834" i="1"/>
  <c r="A21829" i="1"/>
  <c r="A21868" i="1"/>
  <c r="A21858" i="1"/>
  <c r="A21844" i="1"/>
  <c r="A21828" i="1"/>
  <c r="A21880" i="1"/>
  <c r="A21850" i="1"/>
  <c r="A21775" i="1"/>
  <c r="A21873" i="1"/>
  <c r="A21862" i="1"/>
  <c r="A21857" i="1"/>
  <c r="A21843" i="1"/>
  <c r="A21827" i="1"/>
  <c r="A21774" i="1"/>
  <c r="A21879" i="1"/>
  <c r="A21872" i="1"/>
  <c r="A21867" i="1"/>
  <c r="A21856" i="1"/>
  <c r="A21826" i="1"/>
  <c r="A21773" i="1"/>
  <c r="A21878" i="1"/>
  <c r="A21861" i="1"/>
  <c r="A21849" i="1"/>
  <c r="A21842" i="1"/>
  <c r="A21837" i="1"/>
  <c r="A21866" i="1"/>
  <c r="A21772" i="1"/>
  <c r="A21848" i="1"/>
  <c r="A21761" i="1"/>
  <c r="A21877" i="1"/>
  <c r="A21855" i="1"/>
  <c r="A21825" i="1"/>
  <c r="A21771" i="1"/>
  <c r="A21865" i="1"/>
  <c r="A21860" i="1"/>
  <c r="A21847" i="1"/>
  <c r="A21831" i="1"/>
  <c r="A21854" i="1"/>
  <c r="A21876" i="1"/>
  <c r="A21846" i="1"/>
  <c r="A21770" i="1"/>
  <c r="A21781" i="1"/>
  <c r="A21777" i="1"/>
  <c r="A21780" i="1"/>
  <c r="A21776" i="1"/>
  <c r="A21779" i="1"/>
  <c r="A21782" i="1"/>
  <c r="A21778" i="1"/>
  <c r="A21795" i="1"/>
  <c r="A21791" i="1"/>
  <c r="A21794" i="1"/>
  <c r="A21790" i="1"/>
  <c r="A21793" i="1"/>
  <c r="A21796" i="1"/>
  <c r="A21792" i="1"/>
  <c r="A21786" i="1"/>
  <c r="A21789" i="1"/>
  <c r="A21785" i="1"/>
  <c r="A21788" i="1"/>
  <c r="A21784" i="1"/>
  <c r="A21787" i="1"/>
  <c r="A21783" i="1"/>
  <c r="A21823" i="1"/>
  <c r="A21819" i="1"/>
  <c r="A21822" i="1"/>
  <c r="A21818" i="1"/>
  <c r="A21821" i="1"/>
  <c r="A21824" i="1"/>
  <c r="A21820" i="1"/>
  <c r="A21800" i="1"/>
  <c r="A21803" i="1"/>
  <c r="A21799" i="1"/>
  <c r="A21802" i="1"/>
  <c r="A21798" i="1"/>
  <c r="A21801" i="1"/>
  <c r="A21797" i="1"/>
  <c r="A21814" i="1"/>
  <c r="A21817" i="1"/>
  <c r="A21813" i="1"/>
  <c r="A21816" i="1"/>
  <c r="A21812" i="1"/>
  <c r="A21815" i="1"/>
  <c r="A21811" i="1"/>
  <c r="A21757" i="1"/>
  <c r="A21637" i="1"/>
  <c r="A21809" i="1"/>
  <c r="A21805" i="1"/>
  <c r="A21808" i="1"/>
  <c r="A21804" i="1"/>
  <c r="A21807" i="1"/>
  <c r="A21810" i="1"/>
  <c r="A21806" i="1"/>
  <c r="A21764" i="1"/>
  <c r="A21763" i="1"/>
  <c r="B22135" i="1"/>
  <c r="L22004" i="1" l="1"/>
  <c r="B22260" i="1"/>
  <c r="A22017" i="1"/>
  <c r="L22123" i="1"/>
  <c r="L22112" i="1"/>
  <c r="L22117" i="1"/>
  <c r="C22089" i="1"/>
  <c r="A22016" i="1"/>
  <c r="A22015" i="1"/>
  <c r="L22121" i="1"/>
  <c r="L22127" i="1"/>
  <c r="L22110" i="1"/>
  <c r="L22115" i="1"/>
  <c r="C22075" i="1"/>
  <c r="L22114" i="1"/>
  <c r="L22109" i="1"/>
  <c r="L22125" i="1"/>
  <c r="L22119" i="1"/>
  <c r="C22090" i="1"/>
  <c r="C22086" i="1"/>
  <c r="A22010" i="1"/>
  <c r="A22008" i="1"/>
  <c r="A21905" i="1"/>
  <c r="A21901" i="1"/>
  <c r="A21904" i="1"/>
  <c r="A21907" i="1"/>
  <c r="A21903" i="1"/>
  <c r="A21902" i="1"/>
  <c r="A21906" i="1"/>
  <c r="A21919" i="1"/>
  <c r="A21915" i="1"/>
  <c r="A21918" i="1"/>
  <c r="A21921" i="1"/>
  <c r="A21917" i="1"/>
  <c r="A21916" i="1"/>
  <c r="A21920" i="1"/>
  <c r="A21889" i="1"/>
  <c r="A21933" i="1"/>
  <c r="A21929" i="1"/>
  <c r="A21932" i="1"/>
  <c r="A21935" i="1"/>
  <c r="A21931" i="1"/>
  <c r="A21934" i="1"/>
  <c r="A21930" i="1"/>
  <c r="A21911" i="1"/>
  <c r="A21914" i="1"/>
  <c r="A21910" i="1"/>
  <c r="A21913" i="1"/>
  <c r="A21909" i="1"/>
  <c r="A21912" i="1"/>
  <c r="A21908" i="1"/>
  <c r="A21947" i="1"/>
  <c r="A21943" i="1"/>
  <c r="A21946" i="1"/>
  <c r="A21949" i="1"/>
  <c r="A21945" i="1"/>
  <c r="A21948" i="1"/>
  <c r="A21944" i="1"/>
  <c r="A21925" i="1"/>
  <c r="A21928" i="1"/>
  <c r="A21924" i="1"/>
  <c r="A21927" i="1"/>
  <c r="A21923" i="1"/>
  <c r="A21926" i="1"/>
  <c r="A21922" i="1"/>
  <c r="A21882" i="1"/>
  <c r="A21762" i="1"/>
  <c r="A22000" i="1"/>
  <c r="A21989" i="1"/>
  <c r="A21984" i="1"/>
  <c r="A21977" i="1"/>
  <c r="A21970" i="1"/>
  <c r="A21955" i="1"/>
  <c r="A21894" i="1"/>
  <c r="A21994" i="1"/>
  <c r="A21960" i="1"/>
  <c r="A21893" i="1"/>
  <c r="A22006" i="1"/>
  <c r="A21999" i="1"/>
  <c r="A21988" i="1"/>
  <c r="A21976" i="1"/>
  <c r="A21959" i="1"/>
  <c r="A21954" i="1"/>
  <c r="A21993" i="1"/>
  <c r="A21983" i="1"/>
  <c r="A21969" i="1"/>
  <c r="A21953" i="1"/>
  <c r="A22005" i="1"/>
  <c r="A21975" i="1"/>
  <c r="A21900" i="1"/>
  <c r="A21998" i="1"/>
  <c r="A21987" i="1"/>
  <c r="A21982" i="1"/>
  <c r="A21968" i="1"/>
  <c r="A21952" i="1"/>
  <c r="A21899" i="1"/>
  <c r="A22004" i="1"/>
  <c r="A21997" i="1"/>
  <c r="A21992" i="1"/>
  <c r="A21981" i="1"/>
  <c r="A21951" i="1"/>
  <c r="A21898" i="1"/>
  <c r="A22003" i="1"/>
  <c r="A21986" i="1"/>
  <c r="A21974" i="1"/>
  <c r="A21967" i="1"/>
  <c r="A21962" i="1"/>
  <c r="A21991" i="1"/>
  <c r="A21897" i="1"/>
  <c r="A21973" i="1"/>
  <c r="A21886" i="1"/>
  <c r="A22002" i="1"/>
  <c r="A21980" i="1"/>
  <c r="A21950" i="1"/>
  <c r="A21896" i="1"/>
  <c r="A21990" i="1"/>
  <c r="A21985" i="1"/>
  <c r="A21972" i="1"/>
  <c r="A21956" i="1"/>
  <c r="A22001" i="1"/>
  <c r="A21979" i="1"/>
  <c r="A21971" i="1"/>
  <c r="A21978" i="1"/>
  <c r="A21884" i="1"/>
  <c r="A21961" i="1"/>
  <c r="A21895" i="1"/>
  <c r="A21939" i="1"/>
  <c r="A21942" i="1"/>
  <c r="A21938" i="1"/>
  <c r="A21941" i="1"/>
  <c r="A21937" i="1"/>
  <c r="A21940" i="1"/>
  <c r="A21936" i="1"/>
  <c r="A21888" i="1"/>
  <c r="L22129" i="1" l="1"/>
  <c r="A22013" i="1"/>
  <c r="A22030" i="1"/>
  <c r="A22026" i="1"/>
  <c r="A22029" i="1"/>
  <c r="A22032" i="1"/>
  <c r="A22028" i="1"/>
  <c r="A22027" i="1"/>
  <c r="A22031" i="1"/>
  <c r="A22044" i="1"/>
  <c r="A22040" i="1"/>
  <c r="A22043" i="1"/>
  <c r="A22046" i="1"/>
  <c r="A22042" i="1"/>
  <c r="A22045" i="1"/>
  <c r="A22041" i="1"/>
  <c r="A22014" i="1"/>
  <c r="A22058" i="1"/>
  <c r="A22054" i="1"/>
  <c r="A22057" i="1"/>
  <c r="A22060" i="1"/>
  <c r="A22056" i="1"/>
  <c r="A22059" i="1"/>
  <c r="A22055" i="1"/>
  <c r="A22036" i="1"/>
  <c r="A22039" i="1"/>
  <c r="A22035" i="1"/>
  <c r="A22038" i="1"/>
  <c r="A22034" i="1"/>
  <c r="A22037" i="1"/>
  <c r="A22033" i="1"/>
  <c r="A22072" i="1"/>
  <c r="A22068" i="1"/>
  <c r="A22071" i="1"/>
  <c r="A22074" i="1"/>
  <c r="A22070" i="1"/>
  <c r="A22069" i="1"/>
  <c r="A22073" i="1"/>
  <c r="A22050" i="1"/>
  <c r="A22053" i="1"/>
  <c r="A22049" i="1"/>
  <c r="A22052" i="1"/>
  <c r="A22048" i="1"/>
  <c r="A22051" i="1"/>
  <c r="A22047" i="1"/>
  <c r="A22064" i="1"/>
  <c r="A22067" i="1"/>
  <c r="A22063" i="1"/>
  <c r="A22066" i="1"/>
  <c r="A22062" i="1"/>
  <c r="A22065" i="1"/>
  <c r="A22061" i="1"/>
  <c r="B22385" i="1"/>
  <c r="A22007" i="1"/>
  <c r="A21887" i="1"/>
  <c r="A22119" i="1"/>
  <c r="A22085" i="1"/>
  <c r="A22018" i="1"/>
  <c r="A22131" i="1"/>
  <c r="A22124" i="1"/>
  <c r="A22113" i="1"/>
  <c r="A22101" i="1"/>
  <c r="A22084" i="1"/>
  <c r="A22079" i="1"/>
  <c r="A22118" i="1"/>
  <c r="A22108" i="1"/>
  <c r="A22094" i="1"/>
  <c r="A22078" i="1"/>
  <c r="A22130" i="1"/>
  <c r="A22100" i="1"/>
  <c r="A22025" i="1"/>
  <c r="A22123" i="1"/>
  <c r="A22112" i="1"/>
  <c r="A22107" i="1"/>
  <c r="A22093" i="1"/>
  <c r="A22077" i="1"/>
  <c r="A22024" i="1"/>
  <c r="A22129" i="1"/>
  <c r="A22122" i="1"/>
  <c r="A22117" i="1"/>
  <c r="A22106" i="1"/>
  <c r="A22076" i="1"/>
  <c r="A22023" i="1"/>
  <c r="A22128" i="1"/>
  <c r="A22111" i="1"/>
  <c r="A22099" i="1"/>
  <c r="A22092" i="1"/>
  <c r="A22087" i="1"/>
  <c r="A22116" i="1"/>
  <c r="A22022" i="1"/>
  <c r="A22098" i="1"/>
  <c r="A22011" i="1"/>
  <c r="A22127" i="1"/>
  <c r="A22105" i="1"/>
  <c r="A22075" i="1"/>
  <c r="A22021" i="1"/>
  <c r="A22115" i="1"/>
  <c r="A22110" i="1"/>
  <c r="A22097" i="1"/>
  <c r="A22081" i="1"/>
  <c r="A22126" i="1"/>
  <c r="A22104" i="1"/>
  <c r="A22096" i="1"/>
  <c r="A22020" i="1"/>
  <c r="A22009" i="1"/>
  <c r="A22095" i="1"/>
  <c r="A22109" i="1"/>
  <c r="A22080" i="1"/>
  <c r="A22103" i="1"/>
  <c r="A22102" i="1"/>
  <c r="A22019" i="1"/>
  <c r="A22114" i="1"/>
  <c r="A22125" i="1"/>
  <c r="A22086" i="1"/>
  <c r="L22248" i="1"/>
  <c r="L22237" i="1"/>
  <c r="L22242" i="1"/>
  <c r="C22214" i="1"/>
  <c r="L22246" i="1"/>
  <c r="L22252" i="1"/>
  <c r="L22235" i="1"/>
  <c r="L22240" i="1"/>
  <c r="C22200" i="1"/>
  <c r="L22239" i="1"/>
  <c r="L22234" i="1"/>
  <c r="L22250" i="1"/>
  <c r="L22244" i="1"/>
  <c r="C22215" i="1"/>
  <c r="C22211" i="1"/>
  <c r="A22142" i="1"/>
  <c r="A22141" i="1"/>
  <c r="A22140" i="1"/>
  <c r="A22135" i="1"/>
  <c r="A22133" i="1"/>
  <c r="L22254" i="1" l="1"/>
  <c r="A22139" i="1"/>
  <c r="A22012" i="1"/>
  <c r="A22132" i="1"/>
  <c r="A22163" i="1"/>
  <c r="A22159" i="1"/>
  <c r="A22162" i="1"/>
  <c r="A22164" i="1"/>
  <c r="A22158" i="1"/>
  <c r="A22161" i="1"/>
  <c r="A22160" i="1"/>
  <c r="A22179" i="1"/>
  <c r="A22182" i="1"/>
  <c r="A22185" i="1"/>
  <c r="A22181" i="1"/>
  <c r="A22180" i="1"/>
  <c r="A22184" i="1"/>
  <c r="A22183" i="1"/>
  <c r="A22152" i="1"/>
  <c r="A22157" i="1"/>
  <c r="A22156" i="1"/>
  <c r="A22151" i="1"/>
  <c r="A22155" i="1"/>
  <c r="A22154" i="1"/>
  <c r="A22153" i="1"/>
  <c r="A22177" i="1"/>
  <c r="A22173" i="1"/>
  <c r="A22176" i="1"/>
  <c r="A22172" i="1"/>
  <c r="A22178" i="1"/>
  <c r="A22175" i="1"/>
  <c r="A22174" i="1"/>
  <c r="A22165" i="1"/>
  <c r="A22171" i="1"/>
  <c r="A22170" i="1"/>
  <c r="A22169" i="1"/>
  <c r="A22168" i="1"/>
  <c r="A22167" i="1"/>
  <c r="A22166" i="1"/>
  <c r="A22138" i="1"/>
  <c r="A22243" i="1"/>
  <c r="A22233" i="1"/>
  <c r="A22219" i="1"/>
  <c r="A22203" i="1"/>
  <c r="A22255" i="1"/>
  <c r="A22225" i="1"/>
  <c r="A22248" i="1"/>
  <c r="A22237" i="1"/>
  <c r="A22232" i="1"/>
  <c r="A22218" i="1"/>
  <c r="A22202" i="1"/>
  <c r="A22254" i="1"/>
  <c r="A22247" i="1"/>
  <c r="A22242" i="1"/>
  <c r="A22231" i="1"/>
  <c r="A22201" i="1"/>
  <c r="A22148" i="1"/>
  <c r="A22253" i="1"/>
  <c r="A22236" i="1"/>
  <c r="A22224" i="1"/>
  <c r="A22217" i="1"/>
  <c r="A22212" i="1"/>
  <c r="A22241" i="1"/>
  <c r="A22223" i="1"/>
  <c r="A22240" i="1"/>
  <c r="A22235" i="1"/>
  <c r="A22222" i="1"/>
  <c r="A22206" i="1"/>
  <c r="A22251" i="1"/>
  <c r="A22229" i="1"/>
  <c r="A22221" i="1"/>
  <c r="A22250" i="1"/>
  <c r="A22239" i="1"/>
  <c r="A22234" i="1"/>
  <c r="A22227" i="1"/>
  <c r="A22220" i="1"/>
  <c r="A22205" i="1"/>
  <c r="A22144" i="1"/>
  <c r="A22244" i="1"/>
  <c r="A22210" i="1"/>
  <c r="A22143" i="1"/>
  <c r="A22209" i="1"/>
  <c r="A22256" i="1"/>
  <c r="A22230" i="1"/>
  <c r="A22150" i="1"/>
  <c r="A22252" i="1"/>
  <c r="A22228" i="1"/>
  <c r="A22149" i="1"/>
  <c r="A22238" i="1"/>
  <c r="A22136" i="1"/>
  <c r="A22226" i="1"/>
  <c r="A22204" i="1"/>
  <c r="A22147" i="1"/>
  <c r="A22249" i="1"/>
  <c r="A22146" i="1"/>
  <c r="A22200" i="1"/>
  <c r="A22134" i="1"/>
  <c r="A22145" i="1"/>
  <c r="A22211" i="1"/>
  <c r="B22510" i="1"/>
  <c r="L22367" i="1"/>
  <c r="C22339" i="1"/>
  <c r="A22266" i="1"/>
  <c r="A22265" i="1"/>
  <c r="L22371" i="1"/>
  <c r="L22377" i="1"/>
  <c r="L22360" i="1"/>
  <c r="L22365" i="1"/>
  <c r="C22325" i="1"/>
  <c r="L22364" i="1"/>
  <c r="L22359" i="1"/>
  <c r="L22375" i="1"/>
  <c r="L22369" i="1"/>
  <c r="C22340" i="1"/>
  <c r="C22336" i="1"/>
  <c r="A22260" i="1"/>
  <c r="A22258" i="1"/>
  <c r="L22362" i="1"/>
  <c r="L22373" i="1"/>
  <c r="A22267" i="1"/>
  <c r="A22192" i="1"/>
  <c r="A22188" i="1"/>
  <c r="A22191" i="1"/>
  <c r="A22187" i="1"/>
  <c r="A22190" i="1"/>
  <c r="A22189" i="1"/>
  <c r="A22186" i="1"/>
  <c r="A22193" i="1"/>
  <c r="A22196" i="1"/>
  <c r="A22199" i="1"/>
  <c r="A22195" i="1"/>
  <c r="A22197" i="1"/>
  <c r="A22194" i="1"/>
  <c r="A22198" i="1"/>
  <c r="L22379" i="1" l="1"/>
  <c r="A22380" i="1"/>
  <c r="A22350" i="1"/>
  <c r="A22275" i="1"/>
  <c r="A22373" i="1"/>
  <c r="A22362" i="1"/>
  <c r="A22357" i="1"/>
  <c r="A22343" i="1"/>
  <c r="A22327" i="1"/>
  <c r="A22274" i="1"/>
  <c r="A22379" i="1"/>
  <c r="A22372" i="1"/>
  <c r="A22367" i="1"/>
  <c r="A22356" i="1"/>
  <c r="A22326" i="1"/>
  <c r="A22273" i="1"/>
  <c r="A22378" i="1"/>
  <c r="A22361" i="1"/>
  <c r="A22349" i="1"/>
  <c r="A22342" i="1"/>
  <c r="A22337" i="1"/>
  <c r="A22366" i="1"/>
  <c r="A22272" i="1"/>
  <c r="A22348" i="1"/>
  <c r="A22261" i="1"/>
  <c r="A22377" i="1"/>
  <c r="A22355" i="1"/>
  <c r="A22325" i="1"/>
  <c r="A22271" i="1"/>
  <c r="A22365" i="1"/>
  <c r="A22360" i="1"/>
  <c r="A22347" i="1"/>
  <c r="A22331" i="1"/>
  <c r="A22376" i="1"/>
  <c r="A22354" i="1"/>
  <c r="A22346" i="1"/>
  <c r="A22270" i="1"/>
  <c r="A22353" i="1"/>
  <c r="A22336" i="1"/>
  <c r="A22259" i="1"/>
  <c r="A22375" i="1"/>
  <c r="A22364" i="1"/>
  <c r="A22359" i="1"/>
  <c r="A22352" i="1"/>
  <c r="A22345" i="1"/>
  <c r="A22330" i="1"/>
  <c r="A22269" i="1"/>
  <c r="A22369" i="1"/>
  <c r="A22335" i="1"/>
  <c r="A22268" i="1"/>
  <c r="A22381" i="1"/>
  <c r="A22328" i="1"/>
  <c r="A22351" i="1"/>
  <c r="A22363" i="1"/>
  <c r="A22334" i="1"/>
  <c r="A22374" i="1"/>
  <c r="A22344" i="1"/>
  <c r="A22358" i="1"/>
  <c r="A22329" i="1"/>
  <c r="A22368" i="1"/>
  <c r="A22257" i="1"/>
  <c r="A22137" i="1"/>
  <c r="A22293" i="1"/>
  <c r="A22295" i="1"/>
  <c r="A22291" i="1"/>
  <c r="A22294" i="1"/>
  <c r="A22292" i="1"/>
  <c r="A22290" i="1"/>
  <c r="A22296" i="1"/>
  <c r="B22635" i="1"/>
  <c r="A22390" i="1"/>
  <c r="L22496" i="1"/>
  <c r="L22502" i="1"/>
  <c r="L22485" i="1"/>
  <c r="L22490" i="1"/>
  <c r="C22450" i="1"/>
  <c r="L22489" i="1"/>
  <c r="L22484" i="1"/>
  <c r="L22500" i="1"/>
  <c r="L22494" i="1"/>
  <c r="C22465" i="1"/>
  <c r="C22461" i="1"/>
  <c r="A22385" i="1"/>
  <c r="A22383" i="1"/>
  <c r="A22392" i="1"/>
  <c r="L22498" i="1"/>
  <c r="L22492" i="1"/>
  <c r="A22391" i="1"/>
  <c r="C22464" i="1"/>
  <c r="L22487" i="1"/>
  <c r="A22321" i="1"/>
  <c r="A22324" i="1"/>
  <c r="A22320" i="1"/>
  <c r="A22323" i="1"/>
  <c r="A22319" i="1"/>
  <c r="A22322" i="1"/>
  <c r="A22318" i="1"/>
  <c r="A22279" i="1"/>
  <c r="A22281" i="1"/>
  <c r="A22277" i="1"/>
  <c r="A22276" i="1"/>
  <c r="A22282" i="1"/>
  <c r="A22280" i="1"/>
  <c r="A22278" i="1"/>
  <c r="A22264" i="1"/>
  <c r="A22289" i="1"/>
  <c r="A22285" i="1"/>
  <c r="A22288" i="1"/>
  <c r="A22284" i="1"/>
  <c r="A22287" i="1"/>
  <c r="A22283" i="1"/>
  <c r="A22286" i="1"/>
  <c r="A22307" i="1"/>
  <c r="A22310" i="1"/>
  <c r="A22306" i="1"/>
  <c r="A22309" i="1"/>
  <c r="A22305" i="1"/>
  <c r="A22304" i="1"/>
  <c r="A22308" i="1"/>
  <c r="A22317" i="1"/>
  <c r="A22313" i="1"/>
  <c r="A22316" i="1"/>
  <c r="A22312" i="1"/>
  <c r="A22315" i="1"/>
  <c r="A22311" i="1"/>
  <c r="A22314" i="1"/>
  <c r="A22303" i="1"/>
  <c r="A22299" i="1"/>
  <c r="A22302" i="1"/>
  <c r="A22298" i="1"/>
  <c r="A22301" i="1"/>
  <c r="A22297" i="1"/>
  <c r="A22300" i="1"/>
  <c r="A22263" i="1"/>
  <c r="L22504" i="1" l="1"/>
  <c r="A22515" i="1"/>
  <c r="L22621" i="1"/>
  <c r="L22627" i="1"/>
  <c r="L22610" i="1"/>
  <c r="L22615" i="1"/>
  <c r="C22575" i="1"/>
  <c r="L22614" i="1"/>
  <c r="L22609" i="1"/>
  <c r="L22625" i="1"/>
  <c r="L22619" i="1"/>
  <c r="C22590" i="1"/>
  <c r="C22586" i="1"/>
  <c r="A22510" i="1"/>
  <c r="A22508" i="1"/>
  <c r="A22517" i="1"/>
  <c r="L22623" i="1"/>
  <c r="L22612" i="1"/>
  <c r="A22516" i="1"/>
  <c r="L22617" i="1"/>
  <c r="C22589" i="1"/>
  <c r="A22432" i="1"/>
  <c r="A22435" i="1"/>
  <c r="A22431" i="1"/>
  <c r="A22434" i="1"/>
  <c r="A22430" i="1"/>
  <c r="A22433" i="1"/>
  <c r="A22429" i="1"/>
  <c r="A22446" i="1"/>
  <c r="A22449" i="1"/>
  <c r="A22445" i="1"/>
  <c r="A22448" i="1"/>
  <c r="A22444" i="1"/>
  <c r="A22447" i="1"/>
  <c r="A22443" i="1"/>
  <c r="A22389" i="1"/>
  <c r="A22262" i="1"/>
  <c r="A22382" i="1"/>
  <c r="A22413" i="1"/>
  <c r="A22409" i="1"/>
  <c r="A22412" i="1"/>
  <c r="A22408" i="1"/>
  <c r="A22411" i="1"/>
  <c r="A22414" i="1"/>
  <c r="A22410" i="1"/>
  <c r="A22427" i="1"/>
  <c r="A22423" i="1"/>
  <c r="A22426" i="1"/>
  <c r="A22422" i="1"/>
  <c r="A22425" i="1"/>
  <c r="A22424" i="1"/>
  <c r="A22428" i="1"/>
  <c r="A22418" i="1"/>
  <c r="A22421" i="1"/>
  <c r="A22417" i="1"/>
  <c r="A22420" i="1"/>
  <c r="A22416" i="1"/>
  <c r="A22419" i="1"/>
  <c r="A22415" i="1"/>
  <c r="A22441" i="1"/>
  <c r="A22437" i="1"/>
  <c r="A22440" i="1"/>
  <c r="A22436" i="1"/>
  <c r="A22439" i="1"/>
  <c r="A22442" i="1"/>
  <c r="A22438" i="1"/>
  <c r="A22404" i="1"/>
  <c r="A22407" i="1"/>
  <c r="A22403" i="1"/>
  <c r="A22406" i="1"/>
  <c r="A22402" i="1"/>
  <c r="A22405" i="1"/>
  <c r="A22401" i="1"/>
  <c r="A22388" i="1"/>
  <c r="A22498" i="1"/>
  <c r="A22487" i="1"/>
  <c r="A22482" i="1"/>
  <c r="A22468" i="1"/>
  <c r="A22452" i="1"/>
  <c r="A22399" i="1"/>
  <c r="A22504" i="1"/>
  <c r="A22497" i="1"/>
  <c r="A22492" i="1"/>
  <c r="A22481" i="1"/>
  <c r="A22451" i="1"/>
  <c r="A22398" i="1"/>
  <c r="A22503" i="1"/>
  <c r="A22486" i="1"/>
  <c r="A22474" i="1"/>
  <c r="A22467" i="1"/>
  <c r="A22462" i="1"/>
  <c r="A22491" i="1"/>
  <c r="A22397" i="1"/>
  <c r="A22473" i="1"/>
  <c r="A22386" i="1"/>
  <c r="A22502" i="1"/>
  <c r="A22480" i="1"/>
  <c r="A22450" i="1"/>
  <c r="A22396" i="1"/>
  <c r="A22490" i="1"/>
  <c r="A22485" i="1"/>
  <c r="A22472" i="1"/>
  <c r="A22456" i="1"/>
  <c r="A22501" i="1"/>
  <c r="A22479" i="1"/>
  <c r="A22471" i="1"/>
  <c r="A22395" i="1"/>
  <c r="A22478" i="1"/>
  <c r="A22461" i="1"/>
  <c r="A22384" i="1"/>
  <c r="A22500" i="1"/>
  <c r="A22489" i="1"/>
  <c r="A22484" i="1"/>
  <c r="A22477" i="1"/>
  <c r="A22470" i="1"/>
  <c r="A22455" i="1"/>
  <c r="A22394" i="1"/>
  <c r="A22494" i="1"/>
  <c r="A22460" i="1"/>
  <c r="A22393" i="1"/>
  <c r="A22506" i="1"/>
  <c r="A22499" i="1"/>
  <c r="A22488" i="1"/>
  <c r="A22476" i="1"/>
  <c r="A22459" i="1"/>
  <c r="A22454" i="1"/>
  <c r="A22400" i="1"/>
  <c r="A22469" i="1"/>
  <c r="A22483" i="1"/>
  <c r="A22493" i="1"/>
  <c r="A22505" i="1"/>
  <c r="A22453" i="1"/>
  <c r="A22475" i="1"/>
  <c r="B22760" i="1"/>
  <c r="L22629" i="1" l="1"/>
  <c r="A22612" i="1"/>
  <c r="A22607" i="1"/>
  <c r="A22593" i="1"/>
  <c r="A22577" i="1"/>
  <c r="A22524" i="1"/>
  <c r="A22629" i="1"/>
  <c r="A22622" i="1"/>
  <c r="A22617" i="1"/>
  <c r="A22606" i="1"/>
  <c r="A22576" i="1"/>
  <c r="A22523" i="1"/>
  <c r="A22628" i="1"/>
  <c r="A22611" i="1"/>
  <c r="A22599" i="1"/>
  <c r="A22592" i="1"/>
  <c r="A22587" i="1"/>
  <c r="A22616" i="1"/>
  <c r="A22522" i="1"/>
  <c r="A22598" i="1"/>
  <c r="A22511" i="1"/>
  <c r="A22627" i="1"/>
  <c r="A22605" i="1"/>
  <c r="A22575" i="1"/>
  <c r="A22521" i="1"/>
  <c r="A22615" i="1"/>
  <c r="A22610" i="1"/>
  <c r="A22597" i="1"/>
  <c r="A22581" i="1"/>
  <c r="A22626" i="1"/>
  <c r="A22604" i="1"/>
  <c r="A22596" i="1"/>
  <c r="A22520" i="1"/>
  <c r="A22603" i="1"/>
  <c r="A22586" i="1"/>
  <c r="A22509" i="1"/>
  <c r="A22625" i="1"/>
  <c r="A22614" i="1"/>
  <c r="A22609" i="1"/>
  <c r="A22602" i="1"/>
  <c r="A22595" i="1"/>
  <c r="A22580" i="1"/>
  <c r="A22519" i="1"/>
  <c r="A22619" i="1"/>
  <c r="A22585" i="1"/>
  <c r="A22518" i="1"/>
  <c r="A22631" i="1"/>
  <c r="A22624" i="1"/>
  <c r="A22613" i="1"/>
  <c r="A22601" i="1"/>
  <c r="A22584" i="1"/>
  <c r="A22579" i="1"/>
  <c r="A22618" i="1"/>
  <c r="A22608" i="1"/>
  <c r="A22594" i="1"/>
  <c r="A22578" i="1"/>
  <c r="A22630" i="1"/>
  <c r="A22600" i="1"/>
  <c r="A22525" i="1"/>
  <c r="A22623" i="1"/>
  <c r="L22739" i="1"/>
  <c r="L22734" i="1"/>
  <c r="L22750" i="1"/>
  <c r="L22744" i="1"/>
  <c r="C22715" i="1"/>
  <c r="C22711" i="1"/>
  <c r="L22748" i="1"/>
  <c r="L22737" i="1"/>
  <c r="L22752" i="1"/>
  <c r="L22735" i="1"/>
  <c r="L22740" i="1"/>
  <c r="A22635" i="1"/>
  <c r="L22746" i="1"/>
  <c r="C22714" i="1"/>
  <c r="A22633" i="1"/>
  <c r="A22642" i="1"/>
  <c r="C22700" i="1"/>
  <c r="A22641" i="1"/>
  <c r="L22742" i="1"/>
  <c r="A22640" i="1"/>
  <c r="A22529" i="1"/>
  <c r="A22532" i="1"/>
  <c r="A22528" i="1"/>
  <c r="A22531" i="1"/>
  <c r="A22527" i="1"/>
  <c r="A22530" i="1"/>
  <c r="A22526" i="1"/>
  <c r="B22885" i="1"/>
  <c r="A22543" i="1"/>
  <c r="A22546" i="1"/>
  <c r="A22542" i="1"/>
  <c r="A22545" i="1"/>
  <c r="A22541" i="1"/>
  <c r="A22544" i="1"/>
  <c r="A22540" i="1"/>
  <c r="A22557" i="1"/>
  <c r="A22560" i="1"/>
  <c r="A22556" i="1"/>
  <c r="A22559" i="1"/>
  <c r="A22555" i="1"/>
  <c r="A22558" i="1"/>
  <c r="A22554" i="1"/>
  <c r="A22571" i="1"/>
  <c r="A22574" i="1"/>
  <c r="A22570" i="1"/>
  <c r="A22573" i="1"/>
  <c r="A22569" i="1"/>
  <c r="A22572" i="1"/>
  <c r="A22568" i="1"/>
  <c r="A22514" i="1"/>
  <c r="A22387" i="1"/>
  <c r="A22507" i="1"/>
  <c r="A22538" i="1"/>
  <c r="A22534" i="1"/>
  <c r="A22537" i="1"/>
  <c r="A22533" i="1"/>
  <c r="A22536" i="1"/>
  <c r="A22535" i="1"/>
  <c r="A22539" i="1"/>
  <c r="A22513" i="1"/>
  <c r="A22552" i="1"/>
  <c r="A22548" i="1"/>
  <c r="A22551" i="1"/>
  <c r="A22547" i="1"/>
  <c r="A22550" i="1"/>
  <c r="A22553" i="1"/>
  <c r="A22549" i="1"/>
  <c r="A22566" i="1"/>
  <c r="A22562" i="1"/>
  <c r="A22565" i="1"/>
  <c r="A22561" i="1"/>
  <c r="A22564" i="1"/>
  <c r="A22563" i="1"/>
  <c r="A22567" i="1"/>
  <c r="L22754" i="1" l="1"/>
  <c r="B23010" i="1"/>
  <c r="L22864" i="1"/>
  <c r="L22859" i="1"/>
  <c r="L22875" i="1"/>
  <c r="L22869" i="1"/>
  <c r="C22840" i="1"/>
  <c r="C22836" i="1"/>
  <c r="A22760" i="1"/>
  <c r="A22758" i="1"/>
  <c r="A22767" i="1"/>
  <c r="L22873" i="1"/>
  <c r="L22862" i="1"/>
  <c r="L22867" i="1"/>
  <c r="C22839" i="1"/>
  <c r="A22766" i="1"/>
  <c r="A22765" i="1"/>
  <c r="L22871" i="1"/>
  <c r="L22877" i="1"/>
  <c r="L22865" i="1"/>
  <c r="C22825" i="1"/>
  <c r="L22860" i="1"/>
  <c r="L22879" i="1" s="1"/>
  <c r="A22639" i="1"/>
  <c r="A22677" i="1"/>
  <c r="A22673" i="1"/>
  <c r="A22678" i="1"/>
  <c r="A22672" i="1"/>
  <c r="A22676" i="1"/>
  <c r="A22675" i="1"/>
  <c r="A22674" i="1"/>
  <c r="A22683" i="1"/>
  <c r="A22682" i="1"/>
  <c r="A22681" i="1"/>
  <c r="A22685" i="1"/>
  <c r="A22680" i="1"/>
  <c r="A22679" i="1"/>
  <c r="A22684" i="1"/>
  <c r="A22699" i="1"/>
  <c r="A22695" i="1"/>
  <c r="A22698" i="1"/>
  <c r="A22694" i="1"/>
  <c r="A22697" i="1"/>
  <c r="A22693" i="1"/>
  <c r="A22696" i="1"/>
  <c r="A22663" i="1"/>
  <c r="A22659" i="1"/>
  <c r="A22662" i="1"/>
  <c r="A22658" i="1"/>
  <c r="A22661" i="1"/>
  <c r="A22664" i="1"/>
  <c r="A22660" i="1"/>
  <c r="A22668" i="1"/>
  <c r="A22671" i="1"/>
  <c r="A22667" i="1"/>
  <c r="A22670" i="1"/>
  <c r="A22666" i="1"/>
  <c r="A22669" i="1"/>
  <c r="A22665" i="1"/>
  <c r="A22689" i="1"/>
  <c r="A22691" i="1"/>
  <c r="A22687" i="1"/>
  <c r="A22688" i="1"/>
  <c r="A22692" i="1"/>
  <c r="A22686" i="1"/>
  <c r="A22690" i="1"/>
  <c r="A22638" i="1"/>
  <c r="A22654" i="1"/>
  <c r="A22657" i="1"/>
  <c r="A22653" i="1"/>
  <c r="A22656" i="1"/>
  <c r="A22652" i="1"/>
  <c r="A22655" i="1"/>
  <c r="A22651" i="1"/>
  <c r="A22512" i="1"/>
  <c r="A22632" i="1"/>
  <c r="A22740" i="1"/>
  <c r="A22735" i="1"/>
  <c r="A22722" i="1"/>
  <c r="A22706" i="1"/>
  <c r="A22751" i="1"/>
  <c r="A22729" i="1"/>
  <c r="A22721" i="1"/>
  <c r="A22728" i="1"/>
  <c r="A22711" i="1"/>
  <c r="A22750" i="1"/>
  <c r="A22739" i="1"/>
  <c r="A22734" i="1"/>
  <c r="A22727" i="1"/>
  <c r="A22720" i="1"/>
  <c r="A22705" i="1"/>
  <c r="A22744" i="1"/>
  <c r="A22710" i="1"/>
  <c r="A22756" i="1"/>
  <c r="A22749" i="1"/>
  <c r="A22738" i="1"/>
  <c r="A22726" i="1"/>
  <c r="A22709" i="1"/>
  <c r="A22704" i="1"/>
  <c r="A22743" i="1"/>
  <c r="A22733" i="1"/>
  <c r="A22719" i="1"/>
  <c r="A22703" i="1"/>
  <c r="A22748" i="1"/>
  <c r="A22737" i="1"/>
  <c r="A22732" i="1"/>
  <c r="A22718" i="1"/>
  <c r="A22702" i="1"/>
  <c r="A22754" i="1"/>
  <c r="A22747" i="1"/>
  <c r="A22742" i="1"/>
  <c r="A22731" i="1"/>
  <c r="A22701" i="1"/>
  <c r="A22741" i="1"/>
  <c r="A22648" i="1"/>
  <c r="A22753" i="1"/>
  <c r="A22730" i="1"/>
  <c r="A22717" i="1"/>
  <c r="A22647" i="1"/>
  <c r="A22752" i="1"/>
  <c r="A22636" i="1"/>
  <c r="A22646" i="1"/>
  <c r="A22725" i="1"/>
  <c r="A22645" i="1"/>
  <c r="A22736" i="1"/>
  <c r="A22634" i="1"/>
  <c r="A22724" i="1"/>
  <c r="A22644" i="1"/>
  <c r="A22643" i="1"/>
  <c r="A22723" i="1"/>
  <c r="A22712" i="1"/>
  <c r="A22700" i="1"/>
  <c r="A22650" i="1"/>
  <c r="A22649" i="1"/>
  <c r="A22755" i="1"/>
  <c r="A22757" i="1" l="1"/>
  <c r="A22637" i="1"/>
  <c r="A22763" i="1"/>
  <c r="A22800" i="1"/>
  <c r="A22803" i="1"/>
  <c r="A22799" i="1"/>
  <c r="A22802" i="1"/>
  <c r="A22798" i="1"/>
  <c r="A22801" i="1"/>
  <c r="A22797" i="1"/>
  <c r="A22814" i="1"/>
  <c r="A22817" i="1"/>
  <c r="A22813" i="1"/>
  <c r="A22816" i="1"/>
  <c r="A22812" i="1"/>
  <c r="A22815" i="1"/>
  <c r="A22811" i="1"/>
  <c r="A22876" i="1"/>
  <c r="A22854" i="1"/>
  <c r="A22846" i="1"/>
  <c r="A22770" i="1"/>
  <c r="A22853" i="1"/>
  <c r="A22836" i="1"/>
  <c r="A22759" i="1"/>
  <c r="A22875" i="1"/>
  <c r="A22864" i="1"/>
  <c r="A22859" i="1"/>
  <c r="A22852" i="1"/>
  <c r="A22845" i="1"/>
  <c r="A22830" i="1"/>
  <c r="A22769" i="1"/>
  <c r="A22869" i="1"/>
  <c r="A22835" i="1"/>
  <c r="A22768" i="1"/>
  <c r="A22881" i="1"/>
  <c r="A22874" i="1"/>
  <c r="A22863" i="1"/>
  <c r="A22851" i="1"/>
  <c r="A22834" i="1"/>
  <c r="A22829" i="1"/>
  <c r="A22868" i="1"/>
  <c r="A22858" i="1"/>
  <c r="A22844" i="1"/>
  <c r="A22828" i="1"/>
  <c r="A22880" i="1"/>
  <c r="A22850" i="1"/>
  <c r="A22775" i="1"/>
  <c r="A22873" i="1"/>
  <c r="A22862" i="1"/>
  <c r="A22857" i="1"/>
  <c r="A22843" i="1"/>
  <c r="A22827" i="1"/>
  <c r="A22774" i="1"/>
  <c r="A22879" i="1"/>
  <c r="A22872" i="1"/>
  <c r="A22867" i="1"/>
  <c r="A22856" i="1"/>
  <c r="A22826" i="1"/>
  <c r="A22773" i="1"/>
  <c r="A22878" i="1"/>
  <c r="A22861" i="1"/>
  <c r="A22849" i="1"/>
  <c r="A22842" i="1"/>
  <c r="A22837" i="1"/>
  <c r="A22848" i="1"/>
  <c r="A22761" i="1"/>
  <c r="A22771" i="1"/>
  <c r="A22847" i="1"/>
  <c r="A22860" i="1"/>
  <c r="A22866" i="1"/>
  <c r="A22831" i="1"/>
  <c r="A22855" i="1"/>
  <c r="A22865" i="1"/>
  <c r="A22877" i="1"/>
  <c r="A22772" i="1"/>
  <c r="A22825" i="1"/>
  <c r="A22786" i="1"/>
  <c r="A22789" i="1"/>
  <c r="A22785" i="1"/>
  <c r="A22788" i="1"/>
  <c r="A22784" i="1"/>
  <c r="A22787" i="1"/>
  <c r="A22783" i="1"/>
  <c r="A22781" i="1"/>
  <c r="A22777" i="1"/>
  <c r="A22780" i="1"/>
  <c r="A22776" i="1"/>
  <c r="A22782" i="1"/>
  <c r="A22779" i="1"/>
  <c r="A22778" i="1"/>
  <c r="A22795" i="1"/>
  <c r="A22791" i="1"/>
  <c r="A22794" i="1"/>
  <c r="A22790" i="1"/>
  <c r="A22793" i="1"/>
  <c r="A22792" i="1"/>
  <c r="A22796" i="1"/>
  <c r="A22809" i="1"/>
  <c r="A22805" i="1"/>
  <c r="A22808" i="1"/>
  <c r="A22804" i="1"/>
  <c r="A22810" i="1"/>
  <c r="A22807" i="1"/>
  <c r="A22806" i="1"/>
  <c r="B23135" i="1"/>
  <c r="A22823" i="1"/>
  <c r="A22819" i="1"/>
  <c r="A22822" i="1"/>
  <c r="A22818" i="1"/>
  <c r="A22821" i="1"/>
  <c r="A22820" i="1"/>
  <c r="A22824" i="1"/>
  <c r="A22764" i="1"/>
  <c r="L23000" i="1"/>
  <c r="L22994" i="1"/>
  <c r="C22965" i="1"/>
  <c r="C22961" i="1"/>
  <c r="A22885" i="1"/>
  <c r="A22883" i="1"/>
  <c r="A22892" i="1"/>
  <c r="L22998" i="1"/>
  <c r="L22987" i="1"/>
  <c r="L22992" i="1"/>
  <c r="C22964" i="1"/>
  <c r="A22891" i="1"/>
  <c r="A22890" i="1"/>
  <c r="L22996" i="1"/>
  <c r="L23002" i="1"/>
  <c r="L22985" i="1"/>
  <c r="L22990" i="1"/>
  <c r="C22950" i="1"/>
  <c r="L22989" i="1"/>
  <c r="L22984" i="1"/>
  <c r="L23004" i="1" l="1"/>
  <c r="A22895" i="1"/>
  <c r="A22978" i="1"/>
  <c r="A22961" i="1"/>
  <c r="A22884" i="1"/>
  <c r="A23000" i="1"/>
  <c r="A22989" i="1"/>
  <c r="A22984" i="1"/>
  <c r="A22977" i="1"/>
  <c r="A22970" i="1"/>
  <c r="A22955" i="1"/>
  <c r="A22894" i="1"/>
  <c r="A22994" i="1"/>
  <c r="A22960" i="1"/>
  <c r="A22893" i="1"/>
  <c r="A23006" i="1"/>
  <c r="A22999" i="1"/>
  <c r="A22988" i="1"/>
  <c r="A22976" i="1"/>
  <c r="A22959" i="1"/>
  <c r="A22954" i="1"/>
  <c r="A22993" i="1"/>
  <c r="A22983" i="1"/>
  <c r="A22969" i="1"/>
  <c r="A22953" i="1"/>
  <c r="A23005" i="1"/>
  <c r="A22975" i="1"/>
  <c r="A22900" i="1"/>
  <c r="A22998" i="1"/>
  <c r="A22987" i="1"/>
  <c r="A22982" i="1"/>
  <c r="A22968" i="1"/>
  <c r="A22952" i="1"/>
  <c r="A22899" i="1"/>
  <c r="A23004" i="1"/>
  <c r="A22997" i="1"/>
  <c r="A22992" i="1"/>
  <c r="A22981" i="1"/>
  <c r="A22951" i="1"/>
  <c r="A22898" i="1"/>
  <c r="A23003" i="1"/>
  <c r="A22986" i="1"/>
  <c r="A22974" i="1"/>
  <c r="A22967" i="1"/>
  <c r="A22962" i="1"/>
  <c r="A22991" i="1"/>
  <c r="A22897" i="1"/>
  <c r="A22973" i="1"/>
  <c r="A22886" i="1"/>
  <c r="A23002" i="1"/>
  <c r="A22980" i="1"/>
  <c r="A22950" i="1"/>
  <c r="A22896" i="1"/>
  <c r="A22979" i="1"/>
  <c r="A23001" i="1"/>
  <c r="A22985" i="1"/>
  <c r="A22972" i="1"/>
  <c r="A22971" i="1"/>
  <c r="A22956" i="1"/>
  <c r="A22990" i="1"/>
  <c r="A22911" i="1"/>
  <c r="A22914" i="1"/>
  <c r="A22910" i="1"/>
  <c r="A22913" i="1"/>
  <c r="A22909" i="1"/>
  <c r="A22912" i="1"/>
  <c r="A22908" i="1"/>
  <c r="A22906" i="1"/>
  <c r="A22902" i="1"/>
  <c r="A22905" i="1"/>
  <c r="A22901" i="1"/>
  <c r="A22904" i="1"/>
  <c r="A22907" i="1"/>
  <c r="A22903" i="1"/>
  <c r="A22920" i="1"/>
  <c r="A22916" i="1"/>
  <c r="A22919" i="1"/>
  <c r="A22915" i="1"/>
  <c r="A22918" i="1"/>
  <c r="A22917" i="1"/>
  <c r="A22921" i="1"/>
  <c r="A22889" i="1"/>
  <c r="A22934" i="1"/>
  <c r="A22930" i="1"/>
  <c r="A22933" i="1"/>
  <c r="A22929" i="1"/>
  <c r="A22932" i="1"/>
  <c r="A22935" i="1"/>
  <c r="A22931" i="1"/>
  <c r="B23260" i="1"/>
  <c r="A22882" i="1"/>
  <c r="A22762" i="1"/>
  <c r="A23008" i="1"/>
  <c r="A23017" i="1"/>
  <c r="L23123" i="1"/>
  <c r="L23112" i="1"/>
  <c r="L23117" i="1"/>
  <c r="C23089" i="1"/>
  <c r="A23016" i="1"/>
  <c r="A23015" i="1"/>
  <c r="L23121" i="1"/>
  <c r="L23127" i="1"/>
  <c r="L23110" i="1"/>
  <c r="L23115" i="1"/>
  <c r="C23075" i="1"/>
  <c r="L23125" i="1"/>
  <c r="C23086" i="1"/>
  <c r="L23109" i="1"/>
  <c r="L23119" i="1"/>
  <c r="C23090" i="1"/>
  <c r="L23114" i="1"/>
  <c r="A23010" i="1"/>
  <c r="A22948" i="1"/>
  <c r="A22944" i="1"/>
  <c r="A22947" i="1"/>
  <c r="A22943" i="1"/>
  <c r="A22946" i="1"/>
  <c r="A22949" i="1"/>
  <c r="A22945" i="1"/>
  <c r="A22939" i="1"/>
  <c r="A22942" i="1"/>
  <c r="A22938" i="1"/>
  <c r="A22941" i="1"/>
  <c r="A22937" i="1"/>
  <c r="A22940" i="1"/>
  <c r="A22936" i="1"/>
  <c r="A22888" i="1"/>
  <c r="A22925" i="1"/>
  <c r="A22928" i="1"/>
  <c r="A22924" i="1"/>
  <c r="A22927" i="1"/>
  <c r="A22923" i="1"/>
  <c r="A22926" i="1"/>
  <c r="A22922" i="1"/>
  <c r="L23129" i="1" l="1"/>
  <c r="A23031" i="1"/>
  <c r="A23027" i="1"/>
  <c r="A23030" i="1"/>
  <c r="A23026" i="1"/>
  <c r="A23029" i="1"/>
  <c r="A23032" i="1"/>
  <c r="A23028" i="1"/>
  <c r="A23014" i="1"/>
  <c r="A23059" i="1"/>
  <c r="A23055" i="1"/>
  <c r="A23058" i="1"/>
  <c r="A23054" i="1"/>
  <c r="A23057" i="1"/>
  <c r="A23060" i="1"/>
  <c r="A23056" i="1"/>
  <c r="A23050" i="1"/>
  <c r="A23053" i="1"/>
  <c r="A23049" i="1"/>
  <c r="A23052" i="1"/>
  <c r="A23048" i="1"/>
  <c r="A23051" i="1"/>
  <c r="A23047" i="1"/>
  <c r="A23036" i="1"/>
  <c r="A23039" i="1"/>
  <c r="A23035" i="1"/>
  <c r="A23038" i="1"/>
  <c r="A23034" i="1"/>
  <c r="A23037" i="1"/>
  <c r="A23033" i="1"/>
  <c r="A23045" i="1"/>
  <c r="A23041" i="1"/>
  <c r="A23044" i="1"/>
  <c r="A23040" i="1"/>
  <c r="A23043" i="1"/>
  <c r="A23046" i="1"/>
  <c r="A23042" i="1"/>
  <c r="A23073" i="1"/>
  <c r="A23069" i="1"/>
  <c r="A23072" i="1"/>
  <c r="A23068" i="1"/>
  <c r="A23071" i="1"/>
  <c r="A23074" i="1"/>
  <c r="A23070" i="1"/>
  <c r="A23013" i="1"/>
  <c r="A23064" i="1"/>
  <c r="A23067" i="1"/>
  <c r="A23063" i="1"/>
  <c r="A23066" i="1"/>
  <c r="A23062" i="1"/>
  <c r="A23065" i="1"/>
  <c r="A23061" i="1"/>
  <c r="A23103" i="1"/>
  <c r="A23086" i="1"/>
  <c r="A23009" i="1"/>
  <c r="A23125" i="1"/>
  <c r="A23114" i="1"/>
  <c r="A23109" i="1"/>
  <c r="A23102" i="1"/>
  <c r="A23095" i="1"/>
  <c r="A23080" i="1"/>
  <c r="A23019" i="1"/>
  <c r="A23119" i="1"/>
  <c r="A23085" i="1"/>
  <c r="A23018" i="1"/>
  <c r="A23131" i="1"/>
  <c r="A23124" i="1"/>
  <c r="A23113" i="1"/>
  <c r="A23101" i="1"/>
  <c r="A23084" i="1"/>
  <c r="A23079" i="1"/>
  <c r="A23118" i="1"/>
  <c r="A23108" i="1"/>
  <c r="A23094" i="1"/>
  <c r="A23078" i="1"/>
  <c r="A23130" i="1"/>
  <c r="A23100" i="1"/>
  <c r="A23025" i="1"/>
  <c r="A23123" i="1"/>
  <c r="A23112" i="1"/>
  <c r="A23107" i="1"/>
  <c r="A23093" i="1"/>
  <c r="A23077" i="1"/>
  <c r="A23024" i="1"/>
  <c r="A23129" i="1"/>
  <c r="A23122" i="1"/>
  <c r="A23117" i="1"/>
  <c r="A23106" i="1"/>
  <c r="A23076" i="1"/>
  <c r="A23023" i="1"/>
  <c r="A23128" i="1"/>
  <c r="A23111" i="1"/>
  <c r="A23099" i="1"/>
  <c r="A23092" i="1"/>
  <c r="A23087" i="1"/>
  <c r="A23116" i="1"/>
  <c r="A23022" i="1"/>
  <c r="A23098" i="1"/>
  <c r="A23011" i="1"/>
  <c r="A23127" i="1"/>
  <c r="A23105" i="1"/>
  <c r="A23075" i="1"/>
  <c r="A23021" i="1"/>
  <c r="A23115" i="1"/>
  <c r="A23110" i="1"/>
  <c r="A23097" i="1"/>
  <c r="A23081" i="1"/>
  <c r="A23126" i="1"/>
  <c r="A23096" i="1"/>
  <c r="A23020" i="1"/>
  <c r="A23104" i="1"/>
  <c r="A23007" i="1"/>
  <c r="A22887" i="1"/>
  <c r="B23385" i="1"/>
  <c r="L23252" i="1"/>
  <c r="L23235" i="1"/>
  <c r="A23133" i="1"/>
  <c r="L23248" i="1"/>
  <c r="L23239" i="1"/>
  <c r="A23142" i="1"/>
  <c r="L23246" i="1"/>
  <c r="C23214" i="1"/>
  <c r="A23141" i="1"/>
  <c r="L23237" i="1"/>
  <c r="A23140" i="1"/>
  <c r="L23244" i="1"/>
  <c r="C23200" i="1"/>
  <c r="L23242" i="1"/>
  <c r="L23250" i="1"/>
  <c r="L23234" i="1"/>
  <c r="C23215" i="1"/>
  <c r="L23240" i="1"/>
  <c r="A23135" i="1"/>
  <c r="C23211" i="1"/>
  <c r="L23254" i="1" l="1"/>
  <c r="A23169" i="1"/>
  <c r="A23165" i="1"/>
  <c r="A23168" i="1"/>
  <c r="A23171" i="1"/>
  <c r="A23167" i="1"/>
  <c r="A23170" i="1"/>
  <c r="A23166" i="1"/>
  <c r="A23139" i="1"/>
  <c r="A23189" i="1"/>
  <c r="A23192" i="1"/>
  <c r="A23188" i="1"/>
  <c r="A23191" i="1"/>
  <c r="A23187" i="1"/>
  <c r="A23190" i="1"/>
  <c r="A23186" i="1"/>
  <c r="A23250" i="1"/>
  <c r="A23239" i="1"/>
  <c r="A23244" i="1"/>
  <c r="A23256" i="1"/>
  <c r="A23249" i="1"/>
  <c r="A23238" i="1"/>
  <c r="A23255" i="1"/>
  <c r="A23248" i="1"/>
  <c r="A23254" i="1"/>
  <c r="A23247" i="1"/>
  <c r="A23242" i="1"/>
  <c r="A23241" i="1"/>
  <c r="A23252" i="1"/>
  <c r="A23251" i="1"/>
  <c r="A23227" i="1"/>
  <c r="A23220" i="1"/>
  <c r="A23205" i="1"/>
  <c r="A23144" i="1"/>
  <c r="A23240" i="1"/>
  <c r="A23234" i="1"/>
  <c r="A23210" i="1"/>
  <c r="A23143" i="1"/>
  <c r="A23226" i="1"/>
  <c r="A23209" i="1"/>
  <c r="A23204" i="1"/>
  <c r="A23233" i="1"/>
  <c r="A23219" i="1"/>
  <c r="A23203" i="1"/>
  <c r="A23225" i="1"/>
  <c r="A23150" i="1"/>
  <c r="A23232" i="1"/>
  <c r="A23218" i="1"/>
  <c r="A23202" i="1"/>
  <c r="A23149" i="1"/>
  <c r="A23231" i="1"/>
  <c r="A23201" i="1"/>
  <c r="A23148" i="1"/>
  <c r="A23237" i="1"/>
  <c r="A23224" i="1"/>
  <c r="A23217" i="1"/>
  <c r="A23212" i="1"/>
  <c r="A23147" i="1"/>
  <c r="A23243" i="1"/>
  <c r="A23236" i="1"/>
  <c r="A23223" i="1"/>
  <c r="A23136" i="1"/>
  <c r="A23230" i="1"/>
  <c r="A23200" i="1"/>
  <c r="A23146" i="1"/>
  <c r="A23253" i="1"/>
  <c r="A23222" i="1"/>
  <c r="A23206" i="1"/>
  <c r="A23235" i="1"/>
  <c r="A23229" i="1"/>
  <c r="A23221" i="1"/>
  <c r="A23211" i="1"/>
  <c r="A23145" i="1"/>
  <c r="A23228" i="1"/>
  <c r="A23134" i="1"/>
  <c r="B23510" i="1"/>
  <c r="A23267" i="1"/>
  <c r="L23373" i="1"/>
  <c r="L23362" i="1"/>
  <c r="L23367" i="1"/>
  <c r="C23339" i="1"/>
  <c r="A23265" i="1"/>
  <c r="L23371" i="1"/>
  <c r="L23377" i="1"/>
  <c r="L23365" i="1"/>
  <c r="C23325" i="1"/>
  <c r="L23375" i="1"/>
  <c r="L23369" i="1"/>
  <c r="C23340" i="1"/>
  <c r="C23336" i="1"/>
  <c r="A23260" i="1"/>
  <c r="L23364" i="1"/>
  <c r="L23360" i="1"/>
  <c r="A23258" i="1"/>
  <c r="L23359" i="1"/>
  <c r="A23266" i="1"/>
  <c r="A23155" i="1"/>
  <c r="A23151" i="1"/>
  <c r="A23154" i="1"/>
  <c r="A23157" i="1"/>
  <c r="A23153" i="1"/>
  <c r="A23156" i="1"/>
  <c r="A23152" i="1"/>
  <c r="A23132" i="1"/>
  <c r="A23012" i="1"/>
  <c r="A23161" i="1"/>
  <c r="A23164" i="1"/>
  <c r="A23160" i="1"/>
  <c r="A23163" i="1"/>
  <c r="A23159" i="1"/>
  <c r="A23162" i="1"/>
  <c r="A23158" i="1"/>
  <c r="A23183" i="1"/>
  <c r="A23179" i="1"/>
  <c r="A23182" i="1"/>
  <c r="A23185" i="1"/>
  <c r="A23181" i="1"/>
  <c r="A23184" i="1"/>
  <c r="A23180" i="1"/>
  <c r="A23138" i="1"/>
  <c r="A23197" i="1"/>
  <c r="A23193" i="1"/>
  <c r="A23196" i="1"/>
  <c r="A23199" i="1"/>
  <c r="A23195" i="1"/>
  <c r="A23194" i="1"/>
  <c r="A23198" i="1"/>
  <c r="A23175" i="1"/>
  <c r="A23178" i="1"/>
  <c r="A23174" i="1"/>
  <c r="A23177" i="1"/>
  <c r="A23173" i="1"/>
  <c r="A23176" i="1"/>
  <c r="A23172" i="1"/>
  <c r="L23379" i="1" l="1"/>
  <c r="A23264" i="1"/>
  <c r="A23369" i="1"/>
  <c r="A23335" i="1"/>
  <c r="A23268" i="1"/>
  <c r="A23381" i="1"/>
  <c r="A23374" i="1"/>
  <c r="A23363" i="1"/>
  <c r="A23351" i="1"/>
  <c r="A23334" i="1"/>
  <c r="A23329" i="1"/>
  <c r="A23368" i="1"/>
  <c r="A23358" i="1"/>
  <c r="A23344" i="1"/>
  <c r="A23328" i="1"/>
  <c r="A23380" i="1"/>
  <c r="A23350" i="1"/>
  <c r="A23275" i="1"/>
  <c r="A23373" i="1"/>
  <c r="A23362" i="1"/>
  <c r="A23357" i="1"/>
  <c r="A23343" i="1"/>
  <c r="A23327" i="1"/>
  <c r="A23274" i="1"/>
  <c r="A23379" i="1"/>
  <c r="A23372" i="1"/>
  <c r="A23367" i="1"/>
  <c r="A23356" i="1"/>
  <c r="A23326" i="1"/>
  <c r="A23273" i="1"/>
  <c r="A23378" i="1"/>
  <c r="A23361" i="1"/>
  <c r="A23349" i="1"/>
  <c r="A23342" i="1"/>
  <c r="A23337" i="1"/>
  <c r="A23366" i="1"/>
  <c r="A23348" i="1"/>
  <c r="A23261" i="1"/>
  <c r="A23377" i="1"/>
  <c r="A23355" i="1"/>
  <c r="A23325" i="1"/>
  <c r="A23271" i="1"/>
  <c r="A23365" i="1"/>
  <c r="A23360" i="1"/>
  <c r="A23347" i="1"/>
  <c r="A23331" i="1"/>
  <c r="A23270" i="1"/>
  <c r="A23345" i="1"/>
  <c r="A23354" i="1"/>
  <c r="A23364" i="1"/>
  <c r="A23376" i="1"/>
  <c r="A23353" i="1"/>
  <c r="A23352" i="1"/>
  <c r="A23259" i="1"/>
  <c r="A23375" i="1"/>
  <c r="A23330" i="1"/>
  <c r="A23272" i="1"/>
  <c r="A23269" i="1"/>
  <c r="A23346" i="1"/>
  <c r="A23359" i="1"/>
  <c r="A23336" i="1"/>
  <c r="A23322" i="1"/>
  <c r="A23318" i="1"/>
  <c r="A23324" i="1"/>
  <c r="A23320" i="1"/>
  <c r="A23323" i="1"/>
  <c r="A23321" i="1"/>
  <c r="A23319" i="1"/>
  <c r="A23308" i="1"/>
  <c r="A23304" i="1"/>
  <c r="A23310" i="1"/>
  <c r="A23306" i="1"/>
  <c r="A23305" i="1"/>
  <c r="A23309" i="1"/>
  <c r="A23307" i="1"/>
  <c r="B23635" i="1"/>
  <c r="A23257" i="1"/>
  <c r="A23137" i="1"/>
  <c r="A23392" i="1"/>
  <c r="L23498" i="1"/>
  <c r="L23487" i="1"/>
  <c r="L23492" i="1"/>
  <c r="C23464" i="1"/>
  <c r="A23391" i="1"/>
  <c r="A23390" i="1"/>
  <c r="L23496" i="1"/>
  <c r="L23502" i="1"/>
  <c r="L23485" i="1"/>
  <c r="L23490" i="1"/>
  <c r="C23450" i="1"/>
  <c r="L23489" i="1"/>
  <c r="L23484" i="1"/>
  <c r="L23500" i="1"/>
  <c r="L23494" i="1"/>
  <c r="C23465" i="1"/>
  <c r="C23461" i="1"/>
  <c r="A23385" i="1"/>
  <c r="A23383" i="1"/>
  <c r="A23280" i="1"/>
  <c r="A23276" i="1"/>
  <c r="A23282" i="1"/>
  <c r="A23278" i="1"/>
  <c r="A23279" i="1"/>
  <c r="A23277" i="1"/>
  <c r="A23281" i="1"/>
  <c r="A23314" i="1"/>
  <c r="A23317" i="1"/>
  <c r="A23313" i="1"/>
  <c r="A23316" i="1"/>
  <c r="A23312" i="1"/>
  <c r="A23315" i="1"/>
  <c r="A23311" i="1"/>
  <c r="A23294" i="1"/>
  <c r="A23290" i="1"/>
  <c r="A23296" i="1"/>
  <c r="A23292" i="1"/>
  <c r="A23295" i="1"/>
  <c r="A23293" i="1"/>
  <c r="A23291" i="1"/>
  <c r="A23300" i="1"/>
  <c r="A23303" i="1"/>
  <c r="A23299" i="1"/>
  <c r="A23302" i="1"/>
  <c r="A23298" i="1"/>
  <c r="A23301" i="1"/>
  <c r="A23297" i="1"/>
  <c r="A23286" i="1"/>
  <c r="A23289" i="1"/>
  <c r="A23285" i="1"/>
  <c r="A23288" i="1"/>
  <c r="A23284" i="1"/>
  <c r="A23287" i="1"/>
  <c r="A23283" i="1"/>
  <c r="A23263" i="1"/>
  <c r="L23504" i="1" l="1"/>
  <c r="L23623" i="1"/>
  <c r="L23612" i="1"/>
  <c r="L23617" i="1"/>
  <c r="C23589" i="1"/>
  <c r="A23516" i="1"/>
  <c r="A23515" i="1"/>
  <c r="L23621" i="1"/>
  <c r="L23627" i="1"/>
  <c r="L23610" i="1"/>
  <c r="L23615" i="1"/>
  <c r="C23575" i="1"/>
  <c r="L23614" i="1"/>
  <c r="L23609" i="1"/>
  <c r="L23625" i="1"/>
  <c r="L23619" i="1"/>
  <c r="C23590" i="1"/>
  <c r="C23586" i="1"/>
  <c r="A23510" i="1"/>
  <c r="A23508" i="1"/>
  <c r="A23517" i="1"/>
  <c r="A23405" i="1"/>
  <c r="A23401" i="1"/>
  <c r="A23404" i="1"/>
  <c r="A23407" i="1"/>
  <c r="A23403" i="1"/>
  <c r="A23406" i="1"/>
  <c r="A23402" i="1"/>
  <c r="A23419" i="1"/>
  <c r="A23415" i="1"/>
  <c r="A23418" i="1"/>
  <c r="A23421" i="1"/>
  <c r="A23417" i="1"/>
  <c r="A23420" i="1"/>
  <c r="A23416" i="1"/>
  <c r="A23262" i="1"/>
  <c r="A23382" i="1"/>
  <c r="A23389" i="1"/>
  <c r="A23433" i="1"/>
  <c r="A23429" i="1"/>
  <c r="A23432" i="1"/>
  <c r="A23435" i="1"/>
  <c r="A23431" i="1"/>
  <c r="A23434" i="1"/>
  <c r="A23430" i="1"/>
  <c r="A23447" i="1"/>
  <c r="A23443" i="1"/>
  <c r="A23446" i="1"/>
  <c r="A23449" i="1"/>
  <c r="A23445" i="1"/>
  <c r="A23448" i="1"/>
  <c r="A23444" i="1"/>
  <c r="A23428" i="1"/>
  <c r="A23424" i="1"/>
  <c r="A23427" i="1"/>
  <c r="A23423" i="1"/>
  <c r="A23426" i="1"/>
  <c r="A23422" i="1"/>
  <c r="A23425" i="1"/>
  <c r="A23442" i="1"/>
  <c r="A23438" i="1"/>
  <c r="A23441" i="1"/>
  <c r="A23437" i="1"/>
  <c r="A23440" i="1"/>
  <c r="A23436" i="1"/>
  <c r="A23439" i="1"/>
  <c r="A23388" i="1"/>
  <c r="A23414" i="1"/>
  <c r="A23410" i="1"/>
  <c r="A23413" i="1"/>
  <c r="A23409" i="1"/>
  <c r="A23412" i="1"/>
  <c r="A23408" i="1"/>
  <c r="A23411" i="1"/>
  <c r="A23506" i="1"/>
  <c r="A23499" i="1"/>
  <c r="A23488" i="1"/>
  <c r="A23476" i="1"/>
  <c r="A23459" i="1"/>
  <c r="A23454" i="1"/>
  <c r="A23493" i="1"/>
  <c r="A23483" i="1"/>
  <c r="A23469" i="1"/>
  <c r="A23453" i="1"/>
  <c r="A23505" i="1"/>
  <c r="A23475" i="1"/>
  <c r="A23400" i="1"/>
  <c r="A23498" i="1"/>
  <c r="A23487" i="1"/>
  <c r="A23482" i="1"/>
  <c r="A23468" i="1"/>
  <c r="A23452" i="1"/>
  <c r="A23399" i="1"/>
  <c r="A23504" i="1"/>
  <c r="A23497" i="1"/>
  <c r="A23492" i="1"/>
  <c r="A23481" i="1"/>
  <c r="A23451" i="1"/>
  <c r="A23398" i="1"/>
  <c r="A23503" i="1"/>
  <c r="A23486" i="1"/>
  <c r="A23474" i="1"/>
  <c r="A23467" i="1"/>
  <c r="A23462" i="1"/>
  <c r="A23491" i="1"/>
  <c r="A23397" i="1"/>
  <c r="A23473" i="1"/>
  <c r="A23386" i="1"/>
  <c r="A23502" i="1"/>
  <c r="A23480" i="1"/>
  <c r="A23450" i="1"/>
  <c r="A23396" i="1"/>
  <c r="A23490" i="1"/>
  <c r="A23485" i="1"/>
  <c r="A23472" i="1"/>
  <c r="A23456" i="1"/>
  <c r="A23501" i="1"/>
  <c r="A23479" i="1"/>
  <c r="A23471" i="1"/>
  <c r="A23478" i="1"/>
  <c r="A23461" i="1"/>
  <c r="A23384" i="1"/>
  <c r="A23500" i="1"/>
  <c r="A23460" i="1"/>
  <c r="A23484" i="1"/>
  <c r="A23470" i="1"/>
  <c r="A23395" i="1"/>
  <c r="A23494" i="1"/>
  <c r="A23394" i="1"/>
  <c r="A23393" i="1"/>
  <c r="A23455" i="1"/>
  <c r="A23489" i="1"/>
  <c r="A23477" i="1"/>
  <c r="B23760" i="1"/>
  <c r="L23629" i="1" l="1"/>
  <c r="A23553" i="1"/>
  <c r="A23549" i="1"/>
  <c r="A23552" i="1"/>
  <c r="A23548" i="1"/>
  <c r="A23551" i="1"/>
  <c r="A23547" i="1"/>
  <c r="A23550" i="1"/>
  <c r="A23567" i="1"/>
  <c r="A23563" i="1"/>
  <c r="A23566" i="1"/>
  <c r="A23562" i="1"/>
  <c r="A23565" i="1"/>
  <c r="A23561" i="1"/>
  <c r="A23564" i="1"/>
  <c r="B23885" i="1"/>
  <c r="A23513" i="1"/>
  <c r="L23746" i="1"/>
  <c r="L23752" i="1"/>
  <c r="L23735" i="1"/>
  <c r="L23740" i="1"/>
  <c r="L23739" i="1"/>
  <c r="L23734" i="1"/>
  <c r="L23750" i="1"/>
  <c r="L23744" i="1"/>
  <c r="C23715" i="1"/>
  <c r="A23641" i="1"/>
  <c r="A23640" i="1"/>
  <c r="L23742" i="1"/>
  <c r="C23700" i="1"/>
  <c r="C23714" i="1"/>
  <c r="L23748" i="1"/>
  <c r="A23635" i="1"/>
  <c r="L23737" i="1"/>
  <c r="A23633" i="1"/>
  <c r="C23711" i="1"/>
  <c r="A23642" i="1"/>
  <c r="A23618" i="1"/>
  <c r="A23608" i="1"/>
  <c r="A23594" i="1"/>
  <c r="A23578" i="1"/>
  <c r="A23630" i="1"/>
  <c r="A23600" i="1"/>
  <c r="A23525" i="1"/>
  <c r="A23623" i="1"/>
  <c r="A23612" i="1"/>
  <c r="A23607" i="1"/>
  <c r="A23593" i="1"/>
  <c r="A23577" i="1"/>
  <c r="A23524" i="1"/>
  <c r="A23629" i="1"/>
  <c r="A23622" i="1"/>
  <c r="A23617" i="1"/>
  <c r="A23606" i="1"/>
  <c r="A23576" i="1"/>
  <c r="A23523" i="1"/>
  <c r="A23628" i="1"/>
  <c r="A23611" i="1"/>
  <c r="A23599" i="1"/>
  <c r="A23592" i="1"/>
  <c r="A23587" i="1"/>
  <c r="A23616" i="1"/>
  <c r="A23522" i="1"/>
  <c r="A23598" i="1"/>
  <c r="A23511" i="1"/>
  <c r="A23627" i="1"/>
  <c r="A23605" i="1"/>
  <c r="A23575" i="1"/>
  <c r="A23521" i="1"/>
  <c r="A23615" i="1"/>
  <c r="A23610" i="1"/>
  <c r="A23597" i="1"/>
  <c r="A23581" i="1"/>
  <c r="A23626" i="1"/>
  <c r="A23604" i="1"/>
  <c r="A23596" i="1"/>
  <c r="A23520" i="1"/>
  <c r="A23603" i="1"/>
  <c r="A23586" i="1"/>
  <c r="A23509" i="1"/>
  <c r="A23625" i="1"/>
  <c r="A23614" i="1"/>
  <c r="A23609" i="1"/>
  <c r="A23602" i="1"/>
  <c r="A23595" i="1"/>
  <c r="A23580" i="1"/>
  <c r="A23519" i="1"/>
  <c r="A23619" i="1"/>
  <c r="A23518" i="1"/>
  <c r="A23631" i="1"/>
  <c r="A23579" i="1"/>
  <c r="A23601" i="1"/>
  <c r="A23613" i="1"/>
  <c r="A23624" i="1"/>
  <c r="A23585" i="1"/>
  <c r="A23584" i="1"/>
  <c r="A23539" i="1"/>
  <c r="A23535" i="1"/>
  <c r="A23538" i="1"/>
  <c r="A23534" i="1"/>
  <c r="A23537" i="1"/>
  <c r="A23533" i="1"/>
  <c r="A23536" i="1"/>
  <c r="A23514" i="1"/>
  <c r="A23526" i="1"/>
  <c r="A23529" i="1"/>
  <c r="A23532" i="1"/>
  <c r="A23528" i="1"/>
  <c r="A23531" i="1"/>
  <c r="A23527" i="1"/>
  <c r="A23530" i="1"/>
  <c r="A23540" i="1"/>
  <c r="A23543" i="1"/>
  <c r="A23546" i="1"/>
  <c r="A23542" i="1"/>
  <c r="A23545" i="1"/>
  <c r="A23541" i="1"/>
  <c r="A23544" i="1"/>
  <c r="A23568" i="1"/>
  <c r="A23571" i="1"/>
  <c r="A23574" i="1"/>
  <c r="A23570" i="1"/>
  <c r="A23573" i="1"/>
  <c r="A23569" i="1"/>
  <c r="A23572" i="1"/>
  <c r="A23554" i="1"/>
  <c r="A23557" i="1"/>
  <c r="A23560" i="1"/>
  <c r="A23556" i="1"/>
  <c r="A23559" i="1"/>
  <c r="A23555" i="1"/>
  <c r="A23558" i="1"/>
  <c r="A23387" i="1"/>
  <c r="A23507" i="1"/>
  <c r="L23754" i="1" l="1"/>
  <c r="B24010" i="1"/>
  <c r="A23639" i="1"/>
  <c r="A23696" i="1"/>
  <c r="A23695" i="1"/>
  <c r="A23699" i="1"/>
  <c r="A23698" i="1"/>
  <c r="A23694" i="1"/>
  <c r="A23693" i="1"/>
  <c r="A23697" i="1"/>
  <c r="A23664" i="1"/>
  <c r="A23660" i="1"/>
  <c r="A23663" i="1"/>
  <c r="A23659" i="1"/>
  <c r="A23662" i="1"/>
  <c r="A23658" i="1"/>
  <c r="A23661" i="1"/>
  <c r="A23678" i="1"/>
  <c r="A23674" i="1"/>
  <c r="A23677" i="1"/>
  <c r="A23673" i="1"/>
  <c r="A23676" i="1"/>
  <c r="A23672" i="1"/>
  <c r="A23675" i="1"/>
  <c r="L23871" i="1"/>
  <c r="L23877" i="1"/>
  <c r="L23860" i="1"/>
  <c r="L23865" i="1"/>
  <c r="C23825" i="1"/>
  <c r="L23864" i="1"/>
  <c r="L23859" i="1"/>
  <c r="L23875" i="1"/>
  <c r="L23869" i="1"/>
  <c r="C23840" i="1"/>
  <c r="C23836" i="1"/>
  <c r="A23760" i="1"/>
  <c r="A23767" i="1"/>
  <c r="L23873" i="1"/>
  <c r="L23862" i="1"/>
  <c r="L23867" i="1"/>
  <c r="A23766" i="1"/>
  <c r="A23765" i="1"/>
  <c r="C23839" i="1"/>
  <c r="A23758" i="1"/>
  <c r="A23692" i="1"/>
  <c r="A23688" i="1"/>
  <c r="A23691" i="1"/>
  <c r="A23687" i="1"/>
  <c r="A23690" i="1"/>
  <c r="A23686" i="1"/>
  <c r="A23689" i="1"/>
  <c r="A23638" i="1"/>
  <c r="A23668" i="1"/>
  <c r="A23671" i="1"/>
  <c r="A23667" i="1"/>
  <c r="A23670" i="1"/>
  <c r="A23666" i="1"/>
  <c r="A23665" i="1"/>
  <c r="A23669" i="1"/>
  <c r="A23654" i="1"/>
  <c r="A23657" i="1"/>
  <c r="A23653" i="1"/>
  <c r="A23656" i="1"/>
  <c r="A23652" i="1"/>
  <c r="A23651" i="1"/>
  <c r="A23655" i="1"/>
  <c r="A23754" i="1"/>
  <c r="A23747" i="1"/>
  <c r="A23742" i="1"/>
  <c r="A23731" i="1"/>
  <c r="A23701" i="1"/>
  <c r="A23753" i="1"/>
  <c r="A23736" i="1"/>
  <c r="A23724" i="1"/>
  <c r="A23717" i="1"/>
  <c r="A23712" i="1"/>
  <c r="A23741" i="1"/>
  <c r="A23723" i="1"/>
  <c r="A23752" i="1"/>
  <c r="A23730" i="1"/>
  <c r="A23740" i="1"/>
  <c r="A23751" i="1"/>
  <c r="A23729" i="1"/>
  <c r="A23721" i="1"/>
  <c r="A23744" i="1"/>
  <c r="A23727" i="1"/>
  <c r="A23711" i="1"/>
  <c r="A23704" i="1"/>
  <c r="A23650" i="1"/>
  <c r="A23755" i="1"/>
  <c r="A23726" i="1"/>
  <c r="A23703" i="1"/>
  <c r="A23735" i="1"/>
  <c r="A23710" i="1"/>
  <c r="A23649" i="1"/>
  <c r="A23743" i="1"/>
  <c r="A23725" i="1"/>
  <c r="A23709" i="1"/>
  <c r="A23648" i="1"/>
  <c r="A23702" i="1"/>
  <c r="A23734" i="1"/>
  <c r="A23647" i="1"/>
  <c r="A23636" i="1"/>
  <c r="A23750" i="1"/>
  <c r="A23733" i="1"/>
  <c r="A23646" i="1"/>
  <c r="A23722" i="1"/>
  <c r="A23700" i="1"/>
  <c r="A23749" i="1"/>
  <c r="A23739" i="1"/>
  <c r="A23732" i="1"/>
  <c r="A23720" i="1"/>
  <c r="A23645" i="1"/>
  <c r="A23738" i="1"/>
  <c r="A23706" i="1"/>
  <c r="A23634" i="1"/>
  <c r="A23748" i="1"/>
  <c r="A23719" i="1"/>
  <c r="A23644" i="1"/>
  <c r="A23643" i="1"/>
  <c r="A23756" i="1"/>
  <c r="A23737" i="1"/>
  <c r="A23718" i="1"/>
  <c r="A23705" i="1"/>
  <c r="A23728" i="1"/>
  <c r="A23512" i="1"/>
  <c r="A23632" i="1"/>
  <c r="A23682" i="1"/>
  <c r="A23685" i="1"/>
  <c r="A23681" i="1"/>
  <c r="A23684" i="1"/>
  <c r="A23680" i="1"/>
  <c r="A23683" i="1"/>
  <c r="A23679" i="1"/>
  <c r="L23879" i="1" l="1"/>
  <c r="A23637" i="1"/>
  <c r="A23757" i="1"/>
  <c r="A23779" i="1"/>
  <c r="A23782" i="1"/>
  <c r="A23778" i="1"/>
  <c r="A23781" i="1"/>
  <c r="A23777" i="1"/>
  <c r="A23780" i="1"/>
  <c r="A23776" i="1"/>
  <c r="A23793" i="1"/>
  <c r="A23796" i="1"/>
  <c r="A23792" i="1"/>
  <c r="A23795" i="1"/>
  <c r="A23791" i="1"/>
  <c r="A23794" i="1"/>
  <c r="A23790" i="1"/>
  <c r="A23807" i="1"/>
  <c r="A23810" i="1"/>
  <c r="A23806" i="1"/>
  <c r="A23809" i="1"/>
  <c r="A23805" i="1"/>
  <c r="A23808" i="1"/>
  <c r="A23804" i="1"/>
  <c r="A23821" i="1"/>
  <c r="A23824" i="1"/>
  <c r="A23820" i="1"/>
  <c r="A23823" i="1"/>
  <c r="A23819" i="1"/>
  <c r="A23822" i="1"/>
  <c r="A23818" i="1"/>
  <c r="A23764" i="1"/>
  <c r="A23787" i="1"/>
  <c r="A23783" i="1"/>
  <c r="A23786" i="1"/>
  <c r="A23789" i="1"/>
  <c r="A23788" i="1"/>
  <c r="A23785" i="1"/>
  <c r="A23784" i="1"/>
  <c r="A23801" i="1"/>
  <c r="A23797" i="1"/>
  <c r="A23800" i="1"/>
  <c r="A23799" i="1"/>
  <c r="A23798" i="1"/>
  <c r="A23803" i="1"/>
  <c r="A23802" i="1"/>
  <c r="A23763" i="1"/>
  <c r="A23815" i="1"/>
  <c r="A23811" i="1"/>
  <c r="A23814" i="1"/>
  <c r="A23817" i="1"/>
  <c r="A23816" i="1"/>
  <c r="A23813" i="1"/>
  <c r="A23812" i="1"/>
  <c r="B24135" i="1"/>
  <c r="A23878" i="1"/>
  <c r="A23861" i="1"/>
  <c r="A23849" i="1"/>
  <c r="A23842" i="1"/>
  <c r="A23837" i="1"/>
  <c r="A23866" i="1"/>
  <c r="A23772" i="1"/>
  <c r="A23848" i="1"/>
  <c r="A23761" i="1"/>
  <c r="A23877" i="1"/>
  <c r="A23855" i="1"/>
  <c r="A23825" i="1"/>
  <c r="A23771" i="1"/>
  <c r="A23865" i="1"/>
  <c r="A23860" i="1"/>
  <c r="A23847" i="1"/>
  <c r="A23831" i="1"/>
  <c r="A23876" i="1"/>
  <c r="A23854" i="1"/>
  <c r="A23846" i="1"/>
  <c r="A23770" i="1"/>
  <c r="A23853" i="1"/>
  <c r="A23836" i="1"/>
  <c r="A23759" i="1"/>
  <c r="A23875" i="1"/>
  <c r="A23864" i="1"/>
  <c r="A23859" i="1"/>
  <c r="A23852" i="1"/>
  <c r="A23845" i="1"/>
  <c r="A23830" i="1"/>
  <c r="A23869" i="1"/>
  <c r="A23835" i="1"/>
  <c r="A23881" i="1"/>
  <c r="A23874" i="1"/>
  <c r="A23863" i="1"/>
  <c r="A23851" i="1"/>
  <c r="A23834" i="1"/>
  <c r="A23829" i="1"/>
  <c r="A23868" i="1"/>
  <c r="A23858" i="1"/>
  <c r="A23844" i="1"/>
  <c r="A23828" i="1"/>
  <c r="A23880" i="1"/>
  <c r="A23850" i="1"/>
  <c r="A23873" i="1"/>
  <c r="A23843" i="1"/>
  <c r="A23769" i="1"/>
  <c r="A23857" i="1"/>
  <c r="A23768" i="1"/>
  <c r="A23856" i="1"/>
  <c r="A23867" i="1"/>
  <c r="A23879" i="1"/>
  <c r="A23827" i="1"/>
  <c r="A23826" i="1"/>
  <c r="A23862" i="1"/>
  <c r="A23775" i="1"/>
  <c r="A23774" i="1"/>
  <c r="A23872" i="1"/>
  <c r="A23773" i="1"/>
  <c r="L24002" i="1"/>
  <c r="L23985" i="1"/>
  <c r="L23990" i="1"/>
  <c r="C23950" i="1"/>
  <c r="L23989" i="1"/>
  <c r="L23984" i="1"/>
  <c r="L24000" i="1"/>
  <c r="L23994" i="1"/>
  <c r="C23965" i="1"/>
  <c r="C23961" i="1"/>
  <c r="A23885" i="1"/>
  <c r="A23883" i="1"/>
  <c r="A23892" i="1"/>
  <c r="L23998" i="1"/>
  <c r="L23987" i="1"/>
  <c r="L23992" i="1"/>
  <c r="C23964" i="1"/>
  <c r="A23891" i="1"/>
  <c r="A23890" i="1"/>
  <c r="L23996" i="1"/>
  <c r="L24004" i="1" l="1"/>
  <c r="A23904" i="1"/>
  <c r="A23907" i="1"/>
  <c r="A23903" i="1"/>
  <c r="A23906" i="1"/>
  <c r="A23902" i="1"/>
  <c r="A23905" i="1"/>
  <c r="A23901" i="1"/>
  <c r="B24260" i="1"/>
  <c r="A23932" i="1"/>
  <c r="A23935" i="1"/>
  <c r="A23931" i="1"/>
  <c r="A23934" i="1"/>
  <c r="A23930" i="1"/>
  <c r="A23933" i="1"/>
  <c r="A23929" i="1"/>
  <c r="L24123" i="1"/>
  <c r="L24112" i="1"/>
  <c r="L24115" i="1"/>
  <c r="L24119" i="1"/>
  <c r="L24110" i="1"/>
  <c r="C24089" i="1"/>
  <c r="C24075" i="1"/>
  <c r="L24117" i="1"/>
  <c r="L24125" i="1"/>
  <c r="A24010" i="1"/>
  <c r="L24109" i="1"/>
  <c r="A24008" i="1"/>
  <c r="A24017" i="1"/>
  <c r="L24121" i="1"/>
  <c r="L24114" i="1"/>
  <c r="A24016" i="1"/>
  <c r="C24086" i="1"/>
  <c r="A24015" i="1"/>
  <c r="C24090" i="1"/>
  <c r="L24127" i="1"/>
  <c r="A23946" i="1"/>
  <c r="A23949" i="1"/>
  <c r="A23945" i="1"/>
  <c r="A23948" i="1"/>
  <c r="A23944" i="1"/>
  <c r="A23947" i="1"/>
  <c r="A23943" i="1"/>
  <c r="A23889" i="1"/>
  <c r="A23882" i="1"/>
  <c r="A23762" i="1"/>
  <c r="A23918" i="1"/>
  <c r="A23921" i="1"/>
  <c r="A23917" i="1"/>
  <c r="A23920" i="1"/>
  <c r="A23916" i="1"/>
  <c r="A23919" i="1"/>
  <c r="A23915" i="1"/>
  <c r="A23940" i="1"/>
  <c r="A23936" i="1"/>
  <c r="A23939" i="1"/>
  <c r="A23942" i="1"/>
  <c r="A23938" i="1"/>
  <c r="A23937" i="1"/>
  <c r="A23941" i="1"/>
  <c r="A23912" i="1"/>
  <c r="A23908" i="1"/>
  <c r="A23911" i="1"/>
  <c r="A23914" i="1"/>
  <c r="A23910" i="1"/>
  <c r="A23913" i="1"/>
  <c r="A23909" i="1"/>
  <c r="A23888" i="1"/>
  <c r="A23991" i="1"/>
  <c r="A23897" i="1"/>
  <c r="A23973" i="1"/>
  <c r="A23886" i="1"/>
  <c r="A24002" i="1"/>
  <c r="A23980" i="1"/>
  <c r="A23950" i="1"/>
  <c r="A23896" i="1"/>
  <c r="A23990" i="1"/>
  <c r="A23985" i="1"/>
  <c r="A23972" i="1"/>
  <c r="A23956" i="1"/>
  <c r="A24001" i="1"/>
  <c r="A23979" i="1"/>
  <c r="A23971" i="1"/>
  <c r="A23895" i="1"/>
  <c r="A23978" i="1"/>
  <c r="A23961" i="1"/>
  <c r="A23884" i="1"/>
  <c r="A24000" i="1"/>
  <c r="A23989" i="1"/>
  <c r="A23984" i="1"/>
  <c r="A23977" i="1"/>
  <c r="A23970" i="1"/>
  <c r="A23955" i="1"/>
  <c r="A23894" i="1"/>
  <c r="A23994" i="1"/>
  <c r="A23960" i="1"/>
  <c r="A23893" i="1"/>
  <c r="A24006" i="1"/>
  <c r="A23999" i="1"/>
  <c r="A23988" i="1"/>
  <c r="A23976" i="1"/>
  <c r="A23959" i="1"/>
  <c r="A23954" i="1"/>
  <c r="A23993" i="1"/>
  <c r="A23983" i="1"/>
  <c r="A23969" i="1"/>
  <c r="A23953" i="1"/>
  <c r="A24005" i="1"/>
  <c r="A23975" i="1"/>
  <c r="A23900" i="1"/>
  <c r="A23998" i="1"/>
  <c r="A23987" i="1"/>
  <c r="A23982" i="1"/>
  <c r="A23968" i="1"/>
  <c r="A23952" i="1"/>
  <c r="A23899" i="1"/>
  <c r="A23997" i="1"/>
  <c r="A23962" i="1"/>
  <c r="A23986" i="1"/>
  <c r="A23974" i="1"/>
  <c r="A23981" i="1"/>
  <c r="A23967" i="1"/>
  <c r="A23898" i="1"/>
  <c r="A24004" i="1"/>
  <c r="A23992" i="1"/>
  <c r="A24003" i="1"/>
  <c r="A23951" i="1"/>
  <c r="A23926" i="1"/>
  <c r="A23922" i="1"/>
  <c r="A23925" i="1"/>
  <c r="A23928" i="1"/>
  <c r="A23924" i="1"/>
  <c r="A23927" i="1"/>
  <c r="A23923" i="1"/>
  <c r="L24129" i="1" l="1"/>
  <c r="A24014" i="1"/>
  <c r="L24250" i="1"/>
  <c r="L24244" i="1"/>
  <c r="C24215" i="1"/>
  <c r="C24211" i="1"/>
  <c r="A24142" i="1"/>
  <c r="L24248" i="1"/>
  <c r="L24237" i="1"/>
  <c r="L24242" i="1"/>
  <c r="C24214" i="1"/>
  <c r="A24141" i="1"/>
  <c r="A24140" i="1"/>
  <c r="L24246" i="1"/>
  <c r="L24239" i="1"/>
  <c r="L24235" i="1"/>
  <c r="A24135" i="1"/>
  <c r="C24200" i="1"/>
  <c r="A24133" i="1"/>
  <c r="L24252" i="1"/>
  <c r="L24234" i="1"/>
  <c r="L24240" i="1"/>
  <c r="A24065" i="1"/>
  <c r="A24061" i="1"/>
  <c r="A24064" i="1"/>
  <c r="A24067" i="1"/>
  <c r="A24063" i="1"/>
  <c r="A24066" i="1"/>
  <c r="A24062" i="1"/>
  <c r="A24013" i="1"/>
  <c r="A24119" i="1"/>
  <c r="A24085" i="1"/>
  <c r="A24131" i="1"/>
  <c r="A24124" i="1"/>
  <c r="A24113" i="1"/>
  <c r="A24101" i="1"/>
  <c r="A24084" i="1"/>
  <c r="A24118" i="1"/>
  <c r="A24108" i="1"/>
  <c r="A24094" i="1"/>
  <c r="A24078" i="1"/>
  <c r="A24123" i="1"/>
  <c r="A24129" i="1"/>
  <c r="A24122" i="1"/>
  <c r="A24117" i="1"/>
  <c r="A24106" i="1"/>
  <c r="A24076" i="1"/>
  <c r="A24098" i="1"/>
  <c r="A24112" i="1"/>
  <c r="A24105" i="1"/>
  <c r="A24011" i="1"/>
  <c r="A24127" i="1"/>
  <c r="A24111" i="1"/>
  <c r="A24095" i="1"/>
  <c r="A24021" i="1"/>
  <c r="A24104" i="1"/>
  <c r="A24126" i="1"/>
  <c r="A24075" i="1"/>
  <c r="A24103" i="1"/>
  <c r="A24020" i="1"/>
  <c r="A24110" i="1"/>
  <c r="A24102" i="1"/>
  <c r="A24093" i="1"/>
  <c r="A24087" i="1"/>
  <c r="A24009" i="1"/>
  <c r="A24125" i="1"/>
  <c r="A24081" i="1"/>
  <c r="A24019" i="1"/>
  <c r="A24116" i="1"/>
  <c r="A24100" i="1"/>
  <c r="A24092" i="1"/>
  <c r="A24018" i="1"/>
  <c r="A24115" i="1"/>
  <c r="A24109" i="1"/>
  <c r="A24099" i="1"/>
  <c r="A24080" i="1"/>
  <c r="A24025" i="1"/>
  <c r="A24130" i="1"/>
  <c r="A24086" i="1"/>
  <c r="A24079" i="1"/>
  <c r="A24024" i="1"/>
  <c r="A24114" i="1"/>
  <c r="A24107" i="1"/>
  <c r="A24097" i="1"/>
  <c r="A24023" i="1"/>
  <c r="A24022" i="1"/>
  <c r="A24096" i="1"/>
  <c r="A24077" i="1"/>
  <c r="A24128" i="1"/>
  <c r="A24037" i="1"/>
  <c r="A24033" i="1"/>
  <c r="A24036" i="1"/>
  <c r="A24039" i="1"/>
  <c r="A24035" i="1"/>
  <c r="A24038" i="1"/>
  <c r="A24034" i="1"/>
  <c r="A24051" i="1"/>
  <c r="A24047" i="1"/>
  <c r="A24050" i="1"/>
  <c r="A24053" i="1"/>
  <c r="A24049" i="1"/>
  <c r="A24052" i="1"/>
  <c r="A24048" i="1"/>
  <c r="A24007" i="1"/>
  <c r="A23887" i="1"/>
  <c r="A24032" i="1"/>
  <c r="A24028" i="1"/>
  <c r="A24031" i="1"/>
  <c r="A24027" i="1"/>
  <c r="A24030" i="1"/>
  <c r="A24026" i="1"/>
  <c r="A24029" i="1"/>
  <c r="A24046" i="1"/>
  <c r="A24042" i="1"/>
  <c r="A24045" i="1"/>
  <c r="A24041" i="1"/>
  <c r="A24044" i="1"/>
  <c r="A24040" i="1"/>
  <c r="A24043" i="1"/>
  <c r="A24060" i="1"/>
  <c r="A24056" i="1"/>
  <c r="A24059" i="1"/>
  <c r="A24055" i="1"/>
  <c r="A24058" i="1"/>
  <c r="A24054" i="1"/>
  <c r="A24057" i="1"/>
  <c r="A24070" i="1"/>
  <c r="A24074" i="1"/>
  <c r="A24069" i="1"/>
  <c r="A24073" i="1"/>
  <c r="A24068" i="1"/>
  <c r="A24072" i="1"/>
  <c r="A24071" i="1"/>
  <c r="B24385" i="1"/>
  <c r="L24254" i="1" l="1"/>
  <c r="A24175" i="1"/>
  <c r="A24178" i="1"/>
  <c r="A24174" i="1"/>
  <c r="A24172" i="1"/>
  <c r="A24176" i="1"/>
  <c r="A24173" i="1"/>
  <c r="A24177" i="1"/>
  <c r="A24138" i="1"/>
  <c r="A24139" i="1"/>
  <c r="A24183" i="1"/>
  <c r="A24179" i="1"/>
  <c r="A24182" i="1"/>
  <c r="A24181" i="1"/>
  <c r="A24185" i="1"/>
  <c r="A24180" i="1"/>
  <c r="A24184" i="1"/>
  <c r="A24189" i="1"/>
  <c r="A24192" i="1"/>
  <c r="A24188" i="1"/>
  <c r="A24186" i="1"/>
  <c r="A24190" i="1"/>
  <c r="A24187" i="1"/>
  <c r="A24191" i="1"/>
  <c r="A24197" i="1"/>
  <c r="A24193" i="1"/>
  <c r="A24196" i="1"/>
  <c r="A24195" i="1"/>
  <c r="A24199" i="1"/>
  <c r="A24194" i="1"/>
  <c r="A24198" i="1"/>
  <c r="A24169" i="1"/>
  <c r="A24165" i="1"/>
  <c r="A24168" i="1"/>
  <c r="A24167" i="1"/>
  <c r="A24171" i="1"/>
  <c r="A24166" i="1"/>
  <c r="A24170" i="1"/>
  <c r="A24244" i="1"/>
  <c r="A24210" i="1"/>
  <c r="A24143" i="1"/>
  <c r="A24256" i="1"/>
  <c r="A24249" i="1"/>
  <c r="A24238" i="1"/>
  <c r="A24226" i="1"/>
  <c r="A24209" i="1"/>
  <c r="A24204" i="1"/>
  <c r="A24243" i="1"/>
  <c r="A24233" i="1"/>
  <c r="A24219" i="1"/>
  <c r="A24203" i="1"/>
  <c r="A24255" i="1"/>
  <c r="A24225" i="1"/>
  <c r="A24150" i="1"/>
  <c r="A24248" i="1"/>
  <c r="A24237" i="1"/>
  <c r="A24232" i="1"/>
  <c r="A24218" i="1"/>
  <c r="A24202" i="1"/>
  <c r="A24149" i="1"/>
  <c r="A24253" i="1"/>
  <c r="A24236" i="1"/>
  <c r="A24224" i="1"/>
  <c r="A24217" i="1"/>
  <c r="A24212" i="1"/>
  <c r="A24252" i="1"/>
  <c r="A24230" i="1"/>
  <c r="A24200" i="1"/>
  <c r="A24146" i="1"/>
  <c r="A24250" i="1"/>
  <c r="A24206" i="1"/>
  <c r="A24231" i="1"/>
  <c r="A24222" i="1"/>
  <c r="A24148" i="1"/>
  <c r="A24247" i="1"/>
  <c r="A24221" i="1"/>
  <c r="A24147" i="1"/>
  <c r="A24239" i="1"/>
  <c r="A24205" i="1"/>
  <c r="A24220" i="1"/>
  <c r="A24136" i="1"/>
  <c r="A24229" i="1"/>
  <c r="A24145" i="1"/>
  <c r="A24211" i="1"/>
  <c r="A24201" i="1"/>
  <c r="A24228" i="1"/>
  <c r="A24144" i="1"/>
  <c r="A24227" i="1"/>
  <c r="A24134" i="1"/>
  <c r="A24254" i="1"/>
  <c r="A24235" i="1"/>
  <c r="A24242" i="1"/>
  <c r="A24241" i="1"/>
  <c r="A24240" i="1"/>
  <c r="A24223" i="1"/>
  <c r="A24251" i="1"/>
  <c r="A24234" i="1"/>
  <c r="B24510" i="1"/>
  <c r="A24132" i="1"/>
  <c r="A24012" i="1"/>
  <c r="A24155" i="1"/>
  <c r="A24151" i="1"/>
  <c r="A24156" i="1"/>
  <c r="A24154" i="1"/>
  <c r="A24153" i="1"/>
  <c r="A24157" i="1"/>
  <c r="A24152" i="1"/>
  <c r="A24258" i="1"/>
  <c r="A24267" i="1"/>
  <c r="L24373" i="1"/>
  <c r="L24362" i="1"/>
  <c r="L24367" i="1"/>
  <c r="C24339" i="1"/>
  <c r="A24266" i="1"/>
  <c r="A24265" i="1"/>
  <c r="L24377" i="1"/>
  <c r="L24360" i="1"/>
  <c r="L24365" i="1"/>
  <c r="L24371" i="1"/>
  <c r="L24369" i="1"/>
  <c r="C24340" i="1"/>
  <c r="L24359" i="1"/>
  <c r="A24260" i="1"/>
  <c r="L24364" i="1"/>
  <c r="L24375" i="1"/>
  <c r="C24336" i="1"/>
  <c r="C24325" i="1"/>
  <c r="A24161" i="1"/>
  <c r="A24164" i="1"/>
  <c r="A24160" i="1"/>
  <c r="A24158" i="1"/>
  <c r="A24163" i="1"/>
  <c r="A24162" i="1"/>
  <c r="A24159" i="1"/>
  <c r="L24379" i="1" l="1"/>
  <c r="A24263" i="1"/>
  <c r="A24303" i="1"/>
  <c r="A24299" i="1"/>
  <c r="A24302" i="1"/>
  <c r="A24298" i="1"/>
  <c r="A24297" i="1"/>
  <c r="A24301" i="1"/>
  <c r="A24300" i="1"/>
  <c r="A24289" i="1"/>
  <c r="A24285" i="1"/>
  <c r="A24288" i="1"/>
  <c r="A24284" i="1"/>
  <c r="A24283" i="1"/>
  <c r="A24286" i="1"/>
  <c r="A24287" i="1"/>
  <c r="A24317" i="1"/>
  <c r="A24313" i="1"/>
  <c r="A24316" i="1"/>
  <c r="A24312" i="1"/>
  <c r="A24311" i="1"/>
  <c r="A24314" i="1"/>
  <c r="A24315" i="1"/>
  <c r="A24264" i="1"/>
  <c r="A24353" i="1"/>
  <c r="A24336" i="1"/>
  <c r="A24259" i="1"/>
  <c r="A24375" i="1"/>
  <c r="A24364" i="1"/>
  <c r="A24359" i="1"/>
  <c r="A24352" i="1"/>
  <c r="A24345" i="1"/>
  <c r="A24330" i="1"/>
  <c r="A24269" i="1"/>
  <c r="A24381" i="1"/>
  <c r="A24374" i="1"/>
  <c r="A24363" i="1"/>
  <c r="A24351" i="1"/>
  <c r="A24334" i="1"/>
  <c r="A24329" i="1"/>
  <c r="A24368" i="1"/>
  <c r="A24358" i="1"/>
  <c r="A24344" i="1"/>
  <c r="A24328" i="1"/>
  <c r="A24380" i="1"/>
  <c r="A24350" i="1"/>
  <c r="A24275" i="1"/>
  <c r="A24373" i="1"/>
  <c r="A24362" i="1"/>
  <c r="A24357" i="1"/>
  <c r="A24343" i="1"/>
  <c r="A24327" i="1"/>
  <c r="A24274" i="1"/>
  <c r="A24379" i="1"/>
  <c r="A24372" i="1"/>
  <c r="A24367" i="1"/>
  <c r="A24356" i="1"/>
  <c r="A24326" i="1"/>
  <c r="A24273" i="1"/>
  <c r="A24366" i="1"/>
  <c r="A24272" i="1"/>
  <c r="A24377" i="1"/>
  <c r="A24355" i="1"/>
  <c r="A24325" i="1"/>
  <c r="A24271" i="1"/>
  <c r="A24365" i="1"/>
  <c r="A24360" i="1"/>
  <c r="A24347" i="1"/>
  <c r="A24331" i="1"/>
  <c r="A24342" i="1"/>
  <c r="A24361" i="1"/>
  <c r="A24261" i="1"/>
  <c r="A24349" i="1"/>
  <c r="A24369" i="1"/>
  <c r="A24348" i="1"/>
  <c r="A24378" i="1"/>
  <c r="A24346" i="1"/>
  <c r="A24337" i="1"/>
  <c r="A24270" i="1"/>
  <c r="A24268" i="1"/>
  <c r="A24376" i="1"/>
  <c r="A24354" i="1"/>
  <c r="A24335" i="1"/>
  <c r="B24635" i="1"/>
  <c r="A24281" i="1"/>
  <c r="A24277" i="1"/>
  <c r="A24280" i="1"/>
  <c r="A24276" i="1"/>
  <c r="A24279" i="1"/>
  <c r="A24282" i="1"/>
  <c r="A24278" i="1"/>
  <c r="A24295" i="1"/>
  <c r="A24291" i="1"/>
  <c r="A24294" i="1"/>
  <c r="A24290" i="1"/>
  <c r="A24293" i="1"/>
  <c r="A24296" i="1"/>
  <c r="A24292" i="1"/>
  <c r="L24489" i="1"/>
  <c r="L24484" i="1"/>
  <c r="L24490" i="1"/>
  <c r="A24383" i="1"/>
  <c r="C24464" i="1"/>
  <c r="A24391" i="1"/>
  <c r="L24502" i="1"/>
  <c r="A24390" i="1"/>
  <c r="L24494" i="1"/>
  <c r="C24450" i="1"/>
  <c r="L24492" i="1"/>
  <c r="L24498" i="1"/>
  <c r="L24485" i="1"/>
  <c r="L24496" i="1"/>
  <c r="C24461" i="1"/>
  <c r="A24385" i="1"/>
  <c r="C24465" i="1"/>
  <c r="A24392" i="1"/>
  <c r="L24500" i="1"/>
  <c r="L24487" i="1"/>
  <c r="A24309" i="1"/>
  <c r="A24305" i="1"/>
  <c r="A24308" i="1"/>
  <c r="A24304" i="1"/>
  <c r="A24307" i="1"/>
  <c r="A24310" i="1"/>
  <c r="A24306" i="1"/>
  <c r="A24137" i="1"/>
  <c r="A24257" i="1"/>
  <c r="A24323" i="1"/>
  <c r="A24319" i="1"/>
  <c r="A24322" i="1"/>
  <c r="A24318" i="1"/>
  <c r="A24321" i="1"/>
  <c r="A24324" i="1"/>
  <c r="A24320" i="1"/>
  <c r="L24504" i="1" l="1"/>
  <c r="A24382" i="1"/>
  <c r="A24262" i="1"/>
  <c r="A24439" i="1"/>
  <c r="A24442" i="1"/>
  <c r="A24438" i="1"/>
  <c r="A24441" i="1"/>
  <c r="A24437" i="1"/>
  <c r="A24440" i="1"/>
  <c r="A24436" i="1"/>
  <c r="A24501" i="1"/>
  <c r="A24479" i="1"/>
  <c r="A24478" i="1"/>
  <c r="A24504" i="1"/>
  <c r="A24497" i="1"/>
  <c r="A24492" i="1"/>
  <c r="A24481" i="1"/>
  <c r="A24498" i="1"/>
  <c r="A24470" i="1"/>
  <c r="A24455" i="1"/>
  <c r="A24394" i="1"/>
  <c r="A24505" i="1"/>
  <c r="A24491" i="1"/>
  <c r="A24485" i="1"/>
  <c r="A24477" i="1"/>
  <c r="A24460" i="1"/>
  <c r="A24393" i="1"/>
  <c r="A24490" i="1"/>
  <c r="A24476" i="1"/>
  <c r="A24469" i="1"/>
  <c r="A24453" i="1"/>
  <c r="A24503" i="1"/>
  <c r="A24484" i="1"/>
  <c r="A24400" i="1"/>
  <c r="A24475" i="1"/>
  <c r="A24489" i="1"/>
  <c r="A24468" i="1"/>
  <c r="A24452" i="1"/>
  <c r="A24399" i="1"/>
  <c r="A24502" i="1"/>
  <c r="A24483" i="1"/>
  <c r="A24451" i="1"/>
  <c r="A24398" i="1"/>
  <c r="A24488" i="1"/>
  <c r="A24474" i="1"/>
  <c r="A24467" i="1"/>
  <c r="A24462" i="1"/>
  <c r="A24494" i="1"/>
  <c r="A24482" i="1"/>
  <c r="A24473" i="1"/>
  <c r="A24386" i="1"/>
  <c r="A24500" i="1"/>
  <c r="A24450" i="1"/>
  <c r="A24396" i="1"/>
  <c r="A24493" i="1"/>
  <c r="A24487" i="1"/>
  <c r="A24472" i="1"/>
  <c r="A24456" i="1"/>
  <c r="A24499" i="1"/>
  <c r="A24486" i="1"/>
  <c r="A24471" i="1"/>
  <c r="A24454" i="1"/>
  <c r="A24461" i="1"/>
  <c r="A24384" i="1"/>
  <c r="A24459" i="1"/>
  <c r="A24506" i="1"/>
  <c r="A24397" i="1"/>
  <c r="A24480" i="1"/>
  <c r="A24395" i="1"/>
  <c r="A24415" i="1"/>
  <c r="A24421" i="1"/>
  <c r="A24417" i="1"/>
  <c r="A24420" i="1"/>
  <c r="A24419" i="1"/>
  <c r="A24418" i="1"/>
  <c r="A24416" i="1"/>
  <c r="B24760" i="1"/>
  <c r="L24625" i="1"/>
  <c r="L24619" i="1"/>
  <c r="C24590" i="1"/>
  <c r="C24586" i="1"/>
  <c r="A24510" i="1"/>
  <c r="A24508" i="1"/>
  <c r="L24623" i="1"/>
  <c r="L24612" i="1"/>
  <c r="L24617" i="1"/>
  <c r="C24589" i="1"/>
  <c r="L24621" i="1"/>
  <c r="L24610" i="1"/>
  <c r="L24627" i="1"/>
  <c r="L24609" i="1"/>
  <c r="L24615" i="1"/>
  <c r="A24517" i="1"/>
  <c r="A24516" i="1"/>
  <c r="L24614" i="1"/>
  <c r="C24575" i="1"/>
  <c r="A24515" i="1"/>
  <c r="A24388" i="1"/>
  <c r="A24443" i="1"/>
  <c r="A24449" i="1"/>
  <c r="A24445" i="1"/>
  <c r="A24448" i="1"/>
  <c r="A24447" i="1"/>
  <c r="A24446" i="1"/>
  <c r="A24444" i="1"/>
  <c r="A24401" i="1"/>
  <c r="A24407" i="1"/>
  <c r="A24403" i="1"/>
  <c r="A24404" i="1"/>
  <c r="A24402" i="1"/>
  <c r="A24406" i="1"/>
  <c r="A24405" i="1"/>
  <c r="A24389" i="1"/>
  <c r="A24429" i="1"/>
  <c r="A24435" i="1"/>
  <c r="A24431" i="1"/>
  <c r="A24432" i="1"/>
  <c r="A24430" i="1"/>
  <c r="A24434" i="1"/>
  <c r="A24433" i="1"/>
  <c r="A24411" i="1"/>
  <c r="A24414" i="1"/>
  <c r="A24410" i="1"/>
  <c r="A24413" i="1"/>
  <c r="A24409" i="1"/>
  <c r="A24412" i="1"/>
  <c r="A24408" i="1"/>
  <c r="A24425" i="1"/>
  <c r="A24428" i="1"/>
  <c r="A24424" i="1"/>
  <c r="A24427" i="1"/>
  <c r="A24423" i="1"/>
  <c r="A24426" i="1"/>
  <c r="A24422" i="1"/>
  <c r="L24629" i="1" l="1"/>
  <c r="A24529" i="1"/>
  <c r="A24528" i="1"/>
  <c r="A24532" i="1"/>
  <c r="A24527" i="1"/>
  <c r="A24531" i="1"/>
  <c r="A24530" i="1"/>
  <c r="A24526" i="1"/>
  <c r="A24533" i="1"/>
  <c r="A24539" i="1"/>
  <c r="A24538" i="1"/>
  <c r="A24537" i="1"/>
  <c r="A24536" i="1"/>
  <c r="A24535" i="1"/>
  <c r="A24534" i="1"/>
  <c r="A24567" i="1"/>
  <c r="A24563" i="1"/>
  <c r="A24561" i="1"/>
  <c r="A24562" i="1"/>
  <c r="A24566" i="1"/>
  <c r="A24565" i="1"/>
  <c r="A24564" i="1"/>
  <c r="A24513" i="1"/>
  <c r="A24387" i="1"/>
  <c r="A24507" i="1"/>
  <c r="A24553" i="1"/>
  <c r="A24549" i="1"/>
  <c r="A24547" i="1"/>
  <c r="A24550" i="1"/>
  <c r="A24548" i="1"/>
  <c r="A24552" i="1"/>
  <c r="A24551" i="1"/>
  <c r="A24520" i="1"/>
  <c r="A24625" i="1"/>
  <c r="A24614" i="1"/>
  <c r="A24609" i="1"/>
  <c r="A24602" i="1"/>
  <c r="A24595" i="1"/>
  <c r="A24580" i="1"/>
  <c r="A24519" i="1"/>
  <c r="A24618" i="1"/>
  <c r="A24608" i="1"/>
  <c r="A24594" i="1"/>
  <c r="A24630" i="1"/>
  <c r="A24600" i="1"/>
  <c r="A24629" i="1"/>
  <c r="A24622" i="1"/>
  <c r="A24617" i="1"/>
  <c r="A24606" i="1"/>
  <c r="A24628" i="1"/>
  <c r="A24611" i="1"/>
  <c r="A24599" i="1"/>
  <c r="A24592" i="1"/>
  <c r="A24587" i="1"/>
  <c r="A24627" i="1"/>
  <c r="A24605" i="1"/>
  <c r="A24575" i="1"/>
  <c r="A24521" i="1"/>
  <c r="A24619" i="1"/>
  <c r="A24604" i="1"/>
  <c r="A24593" i="1"/>
  <c r="A24610" i="1"/>
  <c r="A24579" i="1"/>
  <c r="A24626" i="1"/>
  <c r="A24616" i="1"/>
  <c r="A24601" i="1"/>
  <c r="A24585" i="1"/>
  <c r="A24578" i="1"/>
  <c r="A24518" i="1"/>
  <c r="A24584" i="1"/>
  <c r="A24624" i="1"/>
  <c r="A24615" i="1"/>
  <c r="A24577" i="1"/>
  <c r="A24623" i="1"/>
  <c r="A24576" i="1"/>
  <c r="A24607" i="1"/>
  <c r="A24597" i="1"/>
  <c r="A24525" i="1"/>
  <c r="A24613" i="1"/>
  <c r="A24596" i="1"/>
  <c r="A24509" i="1"/>
  <c r="A24631" i="1"/>
  <c r="A24524" i="1"/>
  <c r="A24612" i="1"/>
  <c r="A24586" i="1"/>
  <c r="A24598" i="1"/>
  <c r="A24511" i="1"/>
  <c r="A24581" i="1"/>
  <c r="A24523" i="1"/>
  <c r="A24522" i="1"/>
  <c r="A24603" i="1"/>
  <c r="A24544" i="1"/>
  <c r="A24540" i="1"/>
  <c r="A24543" i="1"/>
  <c r="A24542" i="1"/>
  <c r="A24546" i="1"/>
  <c r="A24541" i="1"/>
  <c r="A24545" i="1"/>
  <c r="A24560" i="1"/>
  <c r="A24555" i="1"/>
  <c r="A24559" i="1"/>
  <c r="A24558" i="1"/>
  <c r="A24554" i="1"/>
  <c r="A24557" i="1"/>
  <c r="A24556" i="1"/>
  <c r="A24514" i="1"/>
  <c r="B24885" i="1"/>
  <c r="A24572" i="1"/>
  <c r="A24568" i="1"/>
  <c r="A24571" i="1"/>
  <c r="A24570" i="1"/>
  <c r="A24574" i="1"/>
  <c r="A24569" i="1"/>
  <c r="A24573" i="1"/>
  <c r="L24742" i="1"/>
  <c r="C24714" i="1"/>
  <c r="A24641" i="1"/>
  <c r="L24746" i="1"/>
  <c r="L24752" i="1"/>
  <c r="L24735" i="1"/>
  <c r="L24750" i="1"/>
  <c r="L24739" i="1"/>
  <c r="L24748" i="1"/>
  <c r="C24715" i="1"/>
  <c r="C24700" i="1"/>
  <c r="A24642" i="1"/>
  <c r="A24640" i="1"/>
  <c r="A24635" i="1"/>
  <c r="L24744" i="1"/>
  <c r="A24633" i="1"/>
  <c r="L24740" i="1"/>
  <c r="L24737" i="1"/>
  <c r="C24711" i="1"/>
  <c r="L24734" i="1"/>
  <c r="L24754" i="1" l="1"/>
  <c r="L24998" i="1"/>
  <c r="L24987" i="1"/>
  <c r="L24990" i="1"/>
  <c r="C24950" i="1"/>
  <c r="L24984" i="1"/>
  <c r="L24996" i="1"/>
  <c r="A24890" i="1"/>
  <c r="C24961" i="1"/>
  <c r="L25002" i="1"/>
  <c r="L24994" i="1"/>
  <c r="C24965" i="1"/>
  <c r="L25000" i="1"/>
  <c r="L24992" i="1"/>
  <c r="L24985" i="1"/>
  <c r="A24885" i="1"/>
  <c r="A24883" i="1"/>
  <c r="A24892" i="1"/>
  <c r="A24891" i="1"/>
  <c r="L24989" i="1"/>
  <c r="C24964" i="1"/>
  <c r="A24689" i="1"/>
  <c r="A24692" i="1"/>
  <c r="A24688" i="1"/>
  <c r="A24687" i="1"/>
  <c r="A24686" i="1"/>
  <c r="A24691" i="1"/>
  <c r="A24690" i="1"/>
  <c r="A24632" i="1"/>
  <c r="A24512" i="1"/>
  <c r="A24638" i="1"/>
  <c r="A24675" i="1"/>
  <c r="A24678" i="1"/>
  <c r="A24674" i="1"/>
  <c r="A24673" i="1"/>
  <c r="A24672" i="1"/>
  <c r="A24677" i="1"/>
  <c r="A24676" i="1"/>
  <c r="A24758" i="1"/>
  <c r="A24767" i="1"/>
  <c r="A24765" i="1"/>
  <c r="L24871" i="1"/>
  <c r="L24877" i="1"/>
  <c r="L24860" i="1"/>
  <c r="L24865" i="1"/>
  <c r="C24825" i="1"/>
  <c r="L24864" i="1"/>
  <c r="L24859" i="1"/>
  <c r="L24862" i="1"/>
  <c r="L24869" i="1"/>
  <c r="C24840" i="1"/>
  <c r="A24760" i="1"/>
  <c r="L24867" i="1"/>
  <c r="C24839" i="1"/>
  <c r="A24766" i="1"/>
  <c r="L24875" i="1"/>
  <c r="L24873" i="1"/>
  <c r="C24836" i="1"/>
  <c r="A24698" i="1"/>
  <c r="A24694" i="1"/>
  <c r="A24696" i="1"/>
  <c r="A24699" i="1"/>
  <c r="A24695" i="1"/>
  <c r="A24693" i="1"/>
  <c r="A24697" i="1"/>
  <c r="A24639" i="1"/>
  <c r="A24656" i="1"/>
  <c r="A24652" i="1"/>
  <c r="A24654" i="1"/>
  <c r="A24657" i="1"/>
  <c r="A24653" i="1"/>
  <c r="A24655" i="1"/>
  <c r="A24651" i="1"/>
  <c r="A24684" i="1"/>
  <c r="A24680" i="1"/>
  <c r="A24682" i="1"/>
  <c r="A24685" i="1"/>
  <c r="A24681" i="1"/>
  <c r="A24679" i="1"/>
  <c r="A24683" i="1"/>
  <c r="A24670" i="1"/>
  <c r="A24666" i="1"/>
  <c r="A24668" i="1"/>
  <c r="A24671" i="1"/>
  <c r="A24667" i="1"/>
  <c r="A24665" i="1"/>
  <c r="A24669" i="1"/>
  <c r="A24661" i="1"/>
  <c r="A24664" i="1"/>
  <c r="A24660" i="1"/>
  <c r="A24662" i="1"/>
  <c r="A24658" i="1"/>
  <c r="A24659" i="1"/>
  <c r="A24663" i="1"/>
  <c r="A24728" i="1"/>
  <c r="A24711" i="1"/>
  <c r="A24634" i="1"/>
  <c r="A24744" i="1"/>
  <c r="A24710" i="1"/>
  <c r="A24643" i="1"/>
  <c r="A24755" i="1"/>
  <c r="A24725" i="1"/>
  <c r="A24650" i="1"/>
  <c r="A24748" i="1"/>
  <c r="A24754" i="1"/>
  <c r="A24747" i="1"/>
  <c r="A24742" i="1"/>
  <c r="A24753" i="1"/>
  <c r="A24736" i="1"/>
  <c r="A24724" i="1"/>
  <c r="A24717" i="1"/>
  <c r="A24712" i="1"/>
  <c r="A24741" i="1"/>
  <c r="A24647" i="1"/>
  <c r="A24740" i="1"/>
  <c r="A24735" i="1"/>
  <c r="A24722" i="1"/>
  <c r="A24706" i="1"/>
  <c r="A24726" i="1"/>
  <c r="A24709" i="1"/>
  <c r="A24649" i="1"/>
  <c r="A24648" i="1"/>
  <c r="A24701" i="1"/>
  <c r="A24646" i="1"/>
  <c r="A24749" i="1"/>
  <c r="A24733" i="1"/>
  <c r="A24645" i="1"/>
  <c r="A24732" i="1"/>
  <c r="A24723" i="1"/>
  <c r="A24700" i="1"/>
  <c r="A24739" i="1"/>
  <c r="A24731" i="1"/>
  <c r="A24644" i="1"/>
  <c r="A24636" i="1"/>
  <c r="A24738" i="1"/>
  <c r="A24721" i="1"/>
  <c r="A24730" i="1"/>
  <c r="A24720" i="1"/>
  <c r="A24737" i="1"/>
  <c r="A24705" i="1"/>
  <c r="A24752" i="1"/>
  <c r="A24729" i="1"/>
  <c r="A24719" i="1"/>
  <c r="A24704" i="1"/>
  <c r="A24703" i="1"/>
  <c r="A24751" i="1"/>
  <c r="A24727" i="1"/>
  <c r="A24750" i="1"/>
  <c r="A24702" i="1"/>
  <c r="A24734" i="1"/>
  <c r="A24743" i="1"/>
  <c r="A24718" i="1"/>
  <c r="A24756" i="1"/>
  <c r="L25004" i="1" l="1"/>
  <c r="L24879" i="1"/>
  <c r="A24889" i="1"/>
  <c r="A24780" i="1"/>
  <c r="A24779" i="1"/>
  <c r="A24781" i="1"/>
  <c r="A24778" i="1"/>
  <c r="A24777" i="1"/>
  <c r="A24776" i="1"/>
  <c r="A24782" i="1"/>
  <c r="A24941" i="1"/>
  <c r="A24937" i="1"/>
  <c r="A24940" i="1"/>
  <c r="A24936" i="1"/>
  <c r="A24939" i="1"/>
  <c r="A24938" i="1"/>
  <c r="A24942" i="1"/>
  <c r="A24808" i="1"/>
  <c r="A24807" i="1"/>
  <c r="A24810" i="1"/>
  <c r="A24806" i="1"/>
  <c r="A24805" i="1"/>
  <c r="A24809" i="1"/>
  <c r="A24804" i="1"/>
  <c r="A24637" i="1"/>
  <c r="A24757" i="1"/>
  <c r="A24763" i="1"/>
  <c r="A24927" i="1"/>
  <c r="A24923" i="1"/>
  <c r="A24926" i="1"/>
  <c r="A24925" i="1"/>
  <c r="A24924" i="1"/>
  <c r="A24928" i="1"/>
  <c r="A24922" i="1"/>
  <c r="A24911" i="1"/>
  <c r="A24913" i="1"/>
  <c r="A24909" i="1"/>
  <c r="A24912" i="1"/>
  <c r="A24908" i="1"/>
  <c r="A24910" i="1"/>
  <c r="A24914" i="1"/>
  <c r="A24822" i="1"/>
  <c r="A24821" i="1"/>
  <c r="A24824" i="1"/>
  <c r="A24823" i="1"/>
  <c r="A24820" i="1"/>
  <c r="A24819" i="1"/>
  <c r="A24818" i="1"/>
  <c r="A24993" i="1"/>
  <c r="A24983" i="1"/>
  <c r="A24969" i="1"/>
  <c r="A24953" i="1"/>
  <c r="A24987" i="1"/>
  <c r="A24982" i="1"/>
  <c r="A25004" i="1"/>
  <c r="A24997" i="1"/>
  <c r="A24992" i="1"/>
  <c r="A24981" i="1"/>
  <c r="A24951" i="1"/>
  <c r="A24973" i="1"/>
  <c r="A25002" i="1"/>
  <c r="A24980" i="1"/>
  <c r="A24985" i="1"/>
  <c r="A24893" i="1"/>
  <c r="A25006" i="1"/>
  <c r="A24998" i="1"/>
  <c r="A24991" i="1"/>
  <c r="A24976" i="1"/>
  <c r="A24962" i="1"/>
  <c r="A24968" i="1"/>
  <c r="A24956" i="1"/>
  <c r="A24899" i="1"/>
  <c r="A25003" i="1"/>
  <c r="A24974" i="1"/>
  <c r="A24955" i="1"/>
  <c r="A24898" i="1"/>
  <c r="A24989" i="1"/>
  <c r="A24961" i="1"/>
  <c r="A24954" i="1"/>
  <c r="A24897" i="1"/>
  <c r="A24988" i="1"/>
  <c r="A24972" i="1"/>
  <c r="A24960" i="1"/>
  <c r="A24886" i="1"/>
  <c r="A25001" i="1"/>
  <c r="A24971" i="1"/>
  <c r="A24959" i="1"/>
  <c r="A24896" i="1"/>
  <c r="A24994" i="1"/>
  <c r="A24952" i="1"/>
  <c r="A25000" i="1"/>
  <c r="A24970" i="1"/>
  <c r="A24895" i="1"/>
  <c r="A24950" i="1"/>
  <c r="A24894" i="1"/>
  <c r="A25005" i="1"/>
  <c r="A24990" i="1"/>
  <c r="A24967" i="1"/>
  <c r="A24979" i="1"/>
  <c r="A24978" i="1"/>
  <c r="A24977" i="1"/>
  <c r="A24999" i="1"/>
  <c r="A24986" i="1"/>
  <c r="A24975" i="1"/>
  <c r="A24984" i="1"/>
  <c r="A24900" i="1"/>
  <c r="A24884" i="1"/>
  <c r="A24794" i="1"/>
  <c r="A24793" i="1"/>
  <c r="A24795" i="1"/>
  <c r="A24791" i="1"/>
  <c r="A24790" i="1"/>
  <c r="A24796" i="1"/>
  <c r="A24792" i="1"/>
  <c r="A24764" i="1"/>
  <c r="A24929" i="1"/>
  <c r="A24932" i="1"/>
  <c r="A24935" i="1"/>
  <c r="A24930" i="1"/>
  <c r="A24934" i="1"/>
  <c r="A24933" i="1"/>
  <c r="A24931" i="1"/>
  <c r="A24787" i="1"/>
  <c r="A24788" i="1"/>
  <c r="A24786" i="1"/>
  <c r="A24784" i="1"/>
  <c r="A24783" i="1"/>
  <c r="A24785" i="1"/>
  <c r="A24789" i="1"/>
  <c r="A24915" i="1"/>
  <c r="A24920" i="1"/>
  <c r="A24919" i="1"/>
  <c r="A24918" i="1"/>
  <c r="A24921" i="1"/>
  <c r="A24917" i="1"/>
  <c r="A24916" i="1"/>
  <c r="A24888" i="1"/>
  <c r="A24901" i="1"/>
  <c r="A24904" i="1"/>
  <c r="A24907" i="1"/>
  <c r="A24903" i="1"/>
  <c r="A24906" i="1"/>
  <c r="A24905" i="1"/>
  <c r="A24902" i="1"/>
  <c r="A24943" i="1"/>
  <c r="A24948" i="1"/>
  <c r="A24947" i="1"/>
  <c r="A24946" i="1"/>
  <c r="A24949" i="1"/>
  <c r="A24945" i="1"/>
  <c r="A24944" i="1"/>
  <c r="A24875" i="1"/>
  <c r="A24864" i="1"/>
  <c r="A24859" i="1"/>
  <c r="A24852" i="1"/>
  <c r="A24845" i="1"/>
  <c r="A24830" i="1"/>
  <c r="A24769" i="1"/>
  <c r="A24881" i="1"/>
  <c r="A24874" i="1"/>
  <c r="A24863" i="1"/>
  <c r="A24851" i="1"/>
  <c r="A24834" i="1"/>
  <c r="A24829" i="1"/>
  <c r="A24873" i="1"/>
  <c r="A24862" i="1"/>
  <c r="A24857" i="1"/>
  <c r="A24843" i="1"/>
  <c r="A24827" i="1"/>
  <c r="A24774" i="1"/>
  <c r="A24879" i="1"/>
  <c r="A24872" i="1"/>
  <c r="A24867" i="1"/>
  <c r="A24856" i="1"/>
  <c r="A24878" i="1"/>
  <c r="A24861" i="1"/>
  <c r="A24849" i="1"/>
  <c r="A24842" i="1"/>
  <c r="A24837" i="1"/>
  <c r="A24866" i="1"/>
  <c r="A24772" i="1"/>
  <c r="A24848" i="1"/>
  <c r="A24761" i="1"/>
  <c r="A24877" i="1"/>
  <c r="A24855" i="1"/>
  <c r="A24825" i="1"/>
  <c r="A24876" i="1"/>
  <c r="A24854" i="1"/>
  <c r="A24846" i="1"/>
  <c r="A24853" i="1"/>
  <c r="A24835" i="1"/>
  <c r="A24771" i="1"/>
  <c r="A24850" i="1"/>
  <c r="A24770" i="1"/>
  <c r="A24860" i="1"/>
  <c r="A24880" i="1"/>
  <c r="A24869" i="1"/>
  <c r="A24768" i="1"/>
  <c r="A24868" i="1"/>
  <c r="A24759" i="1"/>
  <c r="A24847" i="1"/>
  <c r="A24831" i="1"/>
  <c r="A24858" i="1"/>
  <c r="A24865" i="1"/>
  <c r="A24828" i="1"/>
  <c r="A24844" i="1"/>
  <c r="A24775" i="1"/>
  <c r="A24773" i="1"/>
  <c r="A24826" i="1"/>
  <c r="A24836" i="1"/>
  <c r="A24815" i="1"/>
  <c r="A24817" i="1"/>
  <c r="A24813" i="1"/>
  <c r="A24812" i="1"/>
  <c r="A24816" i="1"/>
  <c r="A24814" i="1"/>
  <c r="A24811" i="1"/>
  <c r="A24801" i="1"/>
  <c r="A24802" i="1"/>
  <c r="A24800" i="1"/>
  <c r="A24799" i="1"/>
  <c r="A24798" i="1"/>
  <c r="A24797" i="1"/>
  <c r="A24803" i="1"/>
  <c r="A24887" i="1" l="1"/>
  <c r="A25007" i="1"/>
  <c r="A24882" i="1"/>
  <c r="A24762" i="1"/>
</calcChain>
</file>

<file path=xl/sharedStrings.xml><?xml version="1.0" encoding="utf-8"?>
<sst xmlns="http://schemas.openxmlformats.org/spreadsheetml/2006/main" count="25820" uniqueCount="323">
  <si>
    <t>CONCURSO DE MÉRITOS</t>
  </si>
  <si>
    <t>OBJETO</t>
  </si>
  <si>
    <t>Presupuesto Base de Evaluacion</t>
  </si>
  <si>
    <t>SMMLV</t>
  </si>
  <si>
    <t>P.O  en SMMLV
SMMLV</t>
  </si>
  <si>
    <t>FECHA CIERRE</t>
  </si>
  <si>
    <t>TRM: del martes XX de  XXXXdel 2026</t>
  </si>
  <si>
    <t>Método de ponderación</t>
  </si>
  <si>
    <t>Estadistico usado para ponderar :</t>
  </si>
  <si>
    <t>filtro</t>
  </si>
  <si>
    <t>Integrantes</t>
  </si>
  <si>
    <t>Nit</t>
  </si>
  <si>
    <t>Part.</t>
  </si>
  <si>
    <t xml:space="preserve"> </t>
  </si>
  <si>
    <t>RESULTADO DE EVALUACIÓN TÉCNICA</t>
  </si>
  <si>
    <t>Experiencia</t>
  </si>
  <si>
    <t>OBSERVACIONES RESPECTO A LA EVALUACIÓN DE EXPERIENCIA</t>
  </si>
  <si>
    <t>EXPERIENCIA HABILITANTE: CONTRATOS PRESENTADOS</t>
  </si>
  <si>
    <t>CONTRATANTE</t>
  </si>
  <si>
    <t>APORTANTE</t>
  </si>
  <si>
    <t>VALOR /SMMLV)</t>
  </si>
  <si>
    <t>% PART..</t>
  </si>
  <si>
    <t>VALOR ACREDITADO</t>
  </si>
  <si>
    <t>EXPERIENCIA APORTADA</t>
  </si>
  <si>
    <t>OBSERVACIÓN</t>
  </si>
  <si>
    <t>TOTAL DE CONTRATOS PRESENTADOS VÁLIDOS QUE CUMPLEN EXPERIENCIA ACREDITADA:</t>
  </si>
  <si>
    <t>ACREDITA SUMINISTRO E INSTALACIÓN DE MOBILIARIO POR LO MENOS EN UN (1) CONTRATO VÁLIDO</t>
  </si>
  <si>
    <t>EXPERIENCIA ESPECÍFICA NUMERAL 10.1.1 A</t>
  </si>
  <si>
    <t>Por lo menos uno (1) de los contratos válidos aportados como experiencia general debe corresponder mínimo al 60% del presupuesto oficial del presente proceso de selección.  (SMMLV)</t>
  </si>
  <si>
    <t xml:space="preserve">Deberá acreditarse en al menos uno (1) de los contratos válidos aportados como experiencia general una </t>
  </si>
  <si>
    <t>NO</t>
  </si>
  <si>
    <t xml:space="preserve">Deberá acreditarse en al menos uno (1) de los contratos válidos aportados interventoría a intervención de </t>
  </si>
  <si>
    <t>VALOR MÍNIMO A CERIFICAR % P.O EN SMMMLV. NUMERAL 3.9.1</t>
  </si>
  <si>
    <t>100% P.O.</t>
  </si>
  <si>
    <t>TOTAL EJECUTADO DE CONTRATOS ACREDITADOS</t>
  </si>
  <si>
    <t>CONSIDERACIONES PARA LA VALIDEZ DE LA EXPERIENCIA REQUERIDA: EXPERIENCIA PROPONENTES PLURALES NUMERAL 10.1.2 D</t>
  </si>
  <si>
    <t>i)</t>
  </si>
  <si>
    <t>Uno de los integrantes debe aportar como mínimo el cincuenta por ciento (50 %) de la experiencia solicitada</t>
  </si>
  <si>
    <t>ii)</t>
  </si>
  <si>
    <t>Todos los demás ntegrantes deben acreditar al menos el cinco por ciento (5 %) de la experiencia solicitada, solo uno (1) de los integrantes podrá no acreditar experiencia pero su porcentaje de participación  no podrá superar el diez por ciento (10 %)</t>
  </si>
  <si>
    <t>VERIFICACIÓN Y ASIGNACIÓN DE PUNTAJE POR LA EXPERIENCIA DEL PROPONENTE</t>
  </si>
  <si>
    <t>No. CONTRATOS QUE ACREDITAN LA EXPERIENCIA (NO OBJETO DE SUBSANACIÓN)</t>
  </si>
  <si>
    <t>TOTAL EJECUTADO DE CONTRATOS ACREDITADOS PROPUESTA INICIAL</t>
  </si>
  <si>
    <t>PROMEDIO VALOR ACREDITADO EN SMMLV</t>
  </si>
  <si>
    <t>3.9.2 EXIGENCIAS MÍNIMAS DE EXPERIENCIA Y FORMACIÓN ACADÉMICA DEL EQUIPO DE TRABAJO</t>
  </si>
  <si>
    <t>Formulario 8</t>
  </si>
  <si>
    <t>Personal  Clave Evaluable</t>
  </si>
  <si>
    <t>Director de Interventoría</t>
  </si>
  <si>
    <t>Residente de Interventoría</t>
  </si>
  <si>
    <t>OBSERVACIONES RESPECTO REQUISITO HABILITANTE DEL PERSONAL CLAVE EVALUABLE</t>
  </si>
  <si>
    <t>4.2 EQUIPO DE TRABAJO (Personal Clave Evaluable)</t>
  </si>
  <si>
    <t>Formulario 9</t>
  </si>
  <si>
    <t>CRITERIOS DE EVALUACIÓN Y PUNTAJE</t>
  </si>
  <si>
    <t>PUNTAJE OBTENIDO</t>
  </si>
  <si>
    <t>VALOR</t>
  </si>
  <si>
    <t xml:space="preserve"> Experiencia Específica adicional</t>
  </si>
  <si>
    <t>Formación Académica adicional</t>
  </si>
  <si>
    <t>Compromisos Sostenibilidad</t>
  </si>
  <si>
    <t>Promoción de Servicios Nacionales o con Trato Nacional</t>
  </si>
  <si>
    <t>Incorporación de componente nacional en servicios extranjeros</t>
  </si>
  <si>
    <t xml:space="preserve">Trabajadores vinculados a la planta de personal </t>
  </si>
  <si>
    <t>Emprendimientos y empresas de mujeres</t>
  </si>
  <si>
    <t>Mipyme</t>
  </si>
  <si>
    <t>MULTAS</t>
  </si>
  <si>
    <t>Una o más multas o cláusulas penales durante el último año</t>
  </si>
  <si>
    <t>OBRAS INCONCLUSAS</t>
  </si>
  <si>
    <t>Anotación vigente de obra civil inconclusa</t>
  </si>
  <si>
    <t>PUNTAJE TOTAL</t>
  </si>
  <si>
    <t>OBSERVACIONES RESPECTO A PUNTAJES</t>
  </si>
  <si>
    <t>RESULTADO FINAL DEL PROCESO DE EVALUACIÓN</t>
  </si>
  <si>
    <t>PRELIMINAR</t>
  </si>
  <si>
    <t>CONSECUTIVO</t>
  </si>
  <si>
    <t>PROPONENTE NÚMERO</t>
  </si>
  <si>
    <t>NOMBRE PROPONENTE</t>
  </si>
  <si>
    <t>EVALUACIÓN JURIDICA</t>
  </si>
  <si>
    <t>EVALUACIÓN TÉCNICA</t>
  </si>
  <si>
    <t>EVALUACIÓN FINANCIERA</t>
  </si>
  <si>
    <t>CALIFICACIÓN OBTENIDA</t>
  </si>
  <si>
    <t>PUNTAJES OTORGADOS A LOS SIGUIENTES CRITERIOS:</t>
  </si>
  <si>
    <t>RESTA DE PUNTAJES</t>
  </si>
  <si>
    <t>Experiencia específica adicional</t>
  </si>
  <si>
    <t>Formación académica adicional</t>
  </si>
  <si>
    <t>Factor de Sostenibilidad</t>
  </si>
  <si>
    <t>Apoyo a la industria nacional</t>
  </si>
  <si>
    <t>Proponentes con trabajadores con discapacidad</t>
  </si>
  <si>
    <t>MIPYME</t>
  </si>
  <si>
    <t>Obra Civil Inconclusa</t>
  </si>
  <si>
    <t>Imposición de Multas</t>
  </si>
  <si>
    <t>CUMPLE</t>
  </si>
  <si>
    <t>TOTALES</t>
  </si>
  <si>
    <t>NO CUMPLE</t>
  </si>
  <si>
    <t>RECHAZADO</t>
  </si>
  <si>
    <t>TOTAL</t>
  </si>
  <si>
    <t>DETERMINACIÓN DEL PUNTAJE POR EXPERIENCIA</t>
  </si>
  <si>
    <t>Determinación del Método para la Ponderación</t>
  </si>
  <si>
    <t>TRM PARA ASIGNACIÓN DE PUNTAJE</t>
  </si>
  <si>
    <t xml:space="preserve">Valor = </t>
  </si>
  <si>
    <t>CENTESIMAS =</t>
  </si>
  <si>
    <t>MÉTODO DE PONDERACIÓN =</t>
  </si>
  <si>
    <t>Parámetros para la ponderación</t>
  </si>
  <si>
    <t>Número de propuestas válidas</t>
  </si>
  <si>
    <t>Mínimo</t>
  </si>
  <si>
    <t>Máximo</t>
  </si>
  <si>
    <t>Media Aritmética =X</t>
  </si>
  <si>
    <t>Mediana= Me</t>
  </si>
  <si>
    <t>Desviación estándar =S</t>
  </si>
  <si>
    <t>Presupuesto Oficial</t>
  </si>
  <si>
    <t>Puntaje por Experiencia</t>
  </si>
  <si>
    <t>1. Mediana con valor absoluto</t>
  </si>
  <si>
    <t>Mediana (Me)</t>
  </si>
  <si>
    <t>En caso de que el número de  propuestas Válidas sea par: Valor inmediatamente inferior a la mediana</t>
  </si>
  <si>
    <t>2. Media Geométrica</t>
  </si>
  <si>
    <r>
      <t>Producto (1x10</t>
    </r>
    <r>
      <rPr>
        <b/>
        <vertAlign val="superscript"/>
        <sz val="8"/>
        <rFont val="Calibri Light"/>
        <family val="2"/>
      </rPr>
      <t>-3</t>
    </r>
    <r>
      <rPr>
        <b/>
        <sz val="8"/>
        <rFont val="Calibri Light"/>
        <family val="2"/>
      </rPr>
      <t>)</t>
    </r>
  </si>
  <si>
    <t>Media geométrica = Mg</t>
  </si>
  <si>
    <t>3. Media Aritmética alta</t>
  </si>
  <si>
    <t>Media artimética alta (Xa)</t>
  </si>
  <si>
    <t>4. Media Aritmética baja</t>
  </si>
  <si>
    <t>Media artimética baja (Xb)</t>
  </si>
  <si>
    <t>PONDERACIÓN</t>
  </si>
  <si>
    <t>PROP. No.</t>
  </si>
  <si>
    <t>PROPONENTE</t>
  </si>
  <si>
    <t>PROMEDIO VTE EN CONTRATOS ACREDITADOS</t>
  </si>
  <si>
    <t>PUNTAJE POR EXPERIENCIA DE LA PROPUESTA</t>
  </si>
  <si>
    <t>MENOR DIFERENCIA ENTRE PO Y  OFERTA</t>
  </si>
  <si>
    <t/>
  </si>
  <si>
    <r>
      <t>($1x10</t>
    </r>
    <r>
      <rPr>
        <b/>
        <vertAlign val="superscript"/>
        <sz val="8"/>
        <rFont val="Calibri Light"/>
        <family val="2"/>
      </rPr>
      <t>-3</t>
    </r>
    <r>
      <rPr>
        <b/>
        <sz val="8"/>
        <rFont val="Calibri Light"/>
        <family val="2"/>
      </rPr>
      <t>)</t>
    </r>
  </si>
  <si>
    <t>(Puntos)</t>
  </si>
  <si>
    <t>PARA CALCULO DE MEDIANA</t>
  </si>
  <si>
    <t>POSICIÓN MEDIA +1</t>
  </si>
  <si>
    <t>VALOR MEDIANA</t>
  </si>
  <si>
    <t>VALOR INMEDIATO INFERIOR A LA MEDIANA</t>
  </si>
  <si>
    <t>No. PROPONENTE CON VALOR INMEDIATAMENTE INFERIOR A LA MEDIANA</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</si>
  <si>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</si>
  <si>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</si>
  <si>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</si>
  <si>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</si>
  <si>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</si>
  <si>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</si>
  <si>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</si>
  <si>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</si>
  <si>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CONCEPTO DEL COMITÉ</t>
  </si>
  <si>
    <t>Una vez revisados los documentos adjuntos por los proponentes singulares y plurales participantes en el presente proceso de selección, el comité evaluador en pleno considera y concluye lo siguiente:</t>
  </si>
  <si>
    <t>CONCLUSIÓN</t>
  </si>
  <si>
    <t>PUNTAJE</t>
  </si>
  <si>
    <t>P.1</t>
  </si>
  <si>
    <t>P.2</t>
  </si>
  <si>
    <t>P.3</t>
  </si>
  <si>
    <t>P.4</t>
  </si>
  <si>
    <t>P.5</t>
  </si>
  <si>
    <t>P.6</t>
  </si>
  <si>
    <t>P.7</t>
  </si>
  <si>
    <t>P.8</t>
  </si>
  <si>
    <t>P.9</t>
  </si>
  <si>
    <t>P.10</t>
  </si>
  <si>
    <t>P.11</t>
  </si>
  <si>
    <t>P.12</t>
  </si>
  <si>
    <t>P.13</t>
  </si>
  <si>
    <t>N.A.</t>
  </si>
  <si>
    <t>CANCHA SINTÉTICA</t>
  </si>
  <si>
    <t>CM-008-2026</t>
  </si>
  <si>
    <t>INTERVENTORIA TÉCNICA, ADMINISTRATIVA, CONTABLE, LEGAL, AMBIENTAL Y FINANCIERA PARA LAS OBRAS DE CONSTRUCCIÓN, ADECUACIÓN Y MANTENIMIENTO DE CANCHAS SINTÉTICAS DE FÚTBOL Y MICROFÚTBOL ADMINISTRADAS POR EL INDER MEDELLÍN.</t>
  </si>
  <si>
    <t>EQUIPO DE TRABAJO (PERSONAL CLAVE EVALUABLE)</t>
  </si>
  <si>
    <t>FACTOR DE SOSTENIBILIDAD</t>
  </si>
  <si>
    <t>APOYO A LA INDUSTRIA NACIONAL</t>
  </si>
  <si>
    <t>VINCULACIÓN DE PERSONAS CON DISCAPACIDAD</t>
  </si>
  <si>
    <t>EMPRENDIMIENTOS Y EMPRESAS DE MUJERES</t>
  </si>
  <si>
    <t>EXPERIENCIA DEL PROPONENTE</t>
  </si>
  <si>
    <t>ESCENARIOS DEPORTIVOS Y RECREATIVOS</t>
  </si>
  <si>
    <t>CONCURSO DE MÉRITOS No. CM-008-2026</t>
  </si>
  <si>
    <t>OBJETO: INTERVENTORIA TÉCNICA, ADMINISTRATIVA, CONTABLE, LEGAL, AMBIENTAL Y FINANCIERA PARA LAS OBRAS DE CONSTRUCCIÓN, ADECUACIÓN Y MANTENIMIENTO DE CANCHAS SINTÉTICAS DE FÚTBOL Y MICROFÚTBOL ADMINISTRADAS POR EL INDER MEDELLÍN.</t>
  </si>
  <si>
    <t>SI</t>
  </si>
  <si>
    <t>A1</t>
  </si>
  <si>
    <t>INTERVENTORIA TECNICA, ADMINISTRATIVA, JURIDICA Y FINANCIERA AL CONTRATO DE LAS OBRAS DE TERMINACIÓN DE LA CONSTRUCCIÓN DEL EQUPAMENTO EDUCATIVO, PEDAGOGICO Y CULTURAL EL ENSUEÑO EN LA CIUDAD DE BOGOTA.</t>
  </si>
  <si>
    <t>SECRETARIA DE EDUCACIÓN</t>
  </si>
  <si>
    <t>VALLEJO H INGENIEROS CONSULTORES CONSTRUCTORES S.A.S. - BIC</t>
  </si>
  <si>
    <t>Realizar la Interventoría técnica, administrativa y financiera del contrato resultante de la licitación pública cuyo objeto es: “Contratar mediante el sistema de precios unitarios fijos, el mantenimiento, recuperación y adecuación de la infraestructura física de los parques catalogados como Grandes Escenarios que conforman el del sistema distrital de parques"</t>
  </si>
  <si>
    <t>Instituto Distrital de Recreacion y Deporte - IDRD</t>
  </si>
  <si>
    <t>INTERVENTORÍA TÉCNICA, ADMINISTRATIVA, CONTABLE, JURÍDICA, FINANCIERA Y AMBIENTAL PARA OBRAS DE CONSTRUCCIÓN, ADECUACIÓN Y MANTENIMIENTO DE LAS CANCHAS EN CÉSPED SINTÉTICO ADMINISTRADAS POR EL INDER</t>
  </si>
  <si>
    <t>INSTITUTO DE DEPORTES Y RECREACION - INDER</t>
  </si>
  <si>
    <t>B1</t>
  </si>
  <si>
    <t>C1</t>
  </si>
  <si>
    <t>A2</t>
  </si>
  <si>
    <t>INTERVENTORIA A LA ADECUACION DEL EQUIPAMIENTO Y ESCENARIOS DEPORTIVOS DEL MUNICIPIO DE BUCARAMANGA SANTANDER GRUPO 3</t>
  </si>
  <si>
    <t>Municipio De Bucaramanga</t>
  </si>
  <si>
    <t>GRUPO INTECON S.A.S.</t>
  </si>
  <si>
    <t>INTERVENTORIA TÉCNICA, ADMINISTRATIVA, FINANCIERA, PARA LAS OBRAS DE CONSTRUCCIÓN DE LA UVA SAN ANTONIO VEREDA EL VERGEL.</t>
  </si>
  <si>
    <t>INDER</t>
  </si>
  <si>
    <t>B2</t>
  </si>
  <si>
    <t>A3</t>
  </si>
  <si>
    <t>INTERVENTORÍA TÉCNICA, ADMINISTRATIVA Y FINANCIERA PARA LAS OBRAS DE CONSTRUCCIÓN  DE LA CANCHA SINTÉTICA DE LA UNIDAD DEPORTIVA SATÉLITE DE MIRAFLORES, UBICADA EN LA CALLE 50A POR CARRERA 26A, COMUNA 9.</t>
  </si>
  <si>
    <t>AIM ENGINEERING S.A.S</t>
  </si>
  <si>
    <t>INTERVENTORÍA TECNICA, ADMINISTRATIVA Y FINANCIERA Y AMBIENTAL DE LA CONSTRUCCIÓN DEL PROYECTO VIADUCTO MEDIA LADERA TRAMO 1 Y SUS OBRAS COMPLEMENTARIAS, UBICADO SOBRE LA CRA 106 Y LAS CALLES 34CC Y 34D. ENTRE LA CALLE 35D CON CRA 108 A LA CRA 110 CON CALLE 34CC, BARRIO INDEPENDENCIAS 1, COMUNA 13 DEL MUNICIPIO DE MEDELLÍN.</t>
  </si>
  <si>
    <t>EDU</t>
  </si>
  <si>
    <t>INTERVENTORÍA TÉCNICA, ADMINISTRATIVA, FINANCIERA, LEGAL Y AMBIENTAL PARA LA CONSTRUCCIÓN DEL PASEO URBANO CRAS 8 Y 9 Y OBRAS COMPLEMENTARIAS.</t>
  </si>
  <si>
    <t>B3</t>
  </si>
  <si>
    <t>C3</t>
  </si>
  <si>
    <t>A4</t>
  </si>
  <si>
    <t>INTERVENTORÍA AL CONTRATO DE OBRA PV-009-2013 CUYO OBJETO ES LA RECONSTRUCCIÓN, PAVIMENTACIÓN Y/O REPAVIMENTACIÓN, DEL TRAMO VIAL DE LA DOBLE CALZADA TRES PUERTAS - SANTÁGUEDA</t>
  </si>
  <si>
    <t>INSTITUTO DE FINANCIAMIENTO Y PROMOCIÓN Y DESARROLLO DE CALDAS INFICALDAS</t>
  </si>
  <si>
    <t>ICONSULTING S.A.S.</t>
  </si>
  <si>
    <t>INTERVENTORÍA A LA AMPLIACIÓN DEL CER MEMBRILLAL (SABANALARGA) Y MEJORA E INTERVENCIÓN POLIDEPORTIVO (PTO VALDIVIA)</t>
  </si>
  <si>
    <t>FUNDACIÓN SOCYA</t>
  </si>
  <si>
    <t>B4</t>
  </si>
  <si>
    <t>A5</t>
  </si>
  <si>
    <t>REALIZAR LA INTERVENTORÍA TÉCNICA ADMINISTRATIVA FINANCIERA Y AMBIENTAL PARA LA CONSTRUCCION DEL PARQUE DEPORTIVO Y RECREATIVO PARA LA COMUNA TRES SECTOR LOS BÚCAROS, EN EL MUNICIPIO DE BELLO, PRIMERA ETAPA</t>
  </si>
  <si>
    <t>AREA METROPOLITANA</t>
  </si>
  <si>
    <t>CAMILO ANDRÉS ÁNGEL SALDARRIAGA</t>
  </si>
  <si>
    <t>INTERVENTORÍA A LA CONSTRUCCIÓN DE OBRAS DE GENERACIÓN Y MEJORAMIENTO PARA LA RECUPERACIÓN DEL PARQUE PRINCIPAL DEL CORREGIMIENTO DE SAN ANTONIO DE PRADO Y OBRAS COMPLEMENTARIAS</t>
  </si>
  <si>
    <t>MUNICIPIO DE MEDELLÍN</t>
  </si>
  <si>
    <t>INTERVENTORÍA LEGAL, TÉCNICA, ADMINISTRATIVA, FINANCIERA Y AMBIENTAL PARA LA CONSTRUCCIÓN MEGA COLEGIO INSTITUCIÓN EDUCATIVA PARIS DEL MUNICIPIO DE BELLO</t>
  </si>
  <si>
    <t>MUNICIPIO DE BELLO</t>
  </si>
  <si>
    <t>CAMILO ANDRÉS ÁNGEL SALDARRIAGA - ACERO Y CONCRETO S.A.S.</t>
  </si>
  <si>
    <t>INTERVENTORÍA TÉCNICA, ADMINISTRATIVA, CONTABLE, JURÍDICA, FINANCIERA Y AMBIENTAL PARA LAS OBRAS DE CONSTRUCCIÓN, ADECUACIÓN Y MANTENIMIENTO DE LA CANCHA EN CÉSPED SINTÉTICO CÓRDOBA DE LA COMUNA 7 ADMINISTRADA POR EL INDER</t>
  </si>
  <si>
    <t>INDER-MEDELLÍN</t>
  </si>
  <si>
    <t>B5</t>
  </si>
  <si>
    <t>C5</t>
  </si>
  <si>
    <t>D5</t>
  </si>
  <si>
    <t>A6</t>
  </si>
  <si>
    <t>INTERVENTORIA TECNICA Y ADMINISTRATIVA PARA LA CONSTRUCCION DE LA UNIDAD DEPORTIVA EN EL MUNICIPIO DE SABANETA, DEPARTAMENTO DE ANTIOQUIA</t>
  </si>
  <si>
    <t xml:space="preserve">MUNICIPIO DE SABANETA </t>
  </si>
  <si>
    <t>CONSTRUCCIONES E INVERSIONES ASOCIATIVAS</t>
  </si>
  <si>
    <t>INTERVENTORIA TECNICA, ADMINISTRATIVA, FINANCIERA Y AMBIENTAL PARA LAS ADECUACIONES URBANISTICAS, PAISAJISTICAS E HIDRAULICAS DEL PARQUE DEL ARTISTA, REMODELACION Y RECUPERACION DEL PARQUE DE LAS CHIMENEAS COMUNA 4 Y OTRAS OBRAS DE URBANISMO EN EL MUNICIPIO DE ITAGÜÍ</t>
  </si>
  <si>
    <t xml:space="preserve">MUNICIPIO DE ITAGUI </t>
  </si>
  <si>
    <t>INTERVENTORÍA TÉCNICA, ADMINISTRATIVA, FINANCIERA, AMBIENTAL, CONTABLE Y JURÍDICA A LAS OBRAS DE ADECUACIÓN DE LA CANCHA DE FUTBOL EN GRAMA SINTÉTICA ,LA PISTA ATLÉTICA RECREATIVA Y OBRAS COMPLEMENTARIAS EN LA UNIDAD DEPORTIVA PRINCIPAL DEL MUNICIPIO DE COPACABANA</t>
  </si>
  <si>
    <t xml:space="preserve">MUNICIPIO DE COPACABANA </t>
  </si>
  <si>
    <t>La experiencia relacionada en el orden 3 no se valida, debido a que el proponente no acredita la experiencia en los términos establecidos en el numeral 10.1.4 "ACREDITACIÓN DE LA EXPERIENCIA REQUERIDA" porque el acta de liquidación entregada no inlcuye las actividades ejecutadas. De acuerdo con lo anterior, deberá subsanar dicha información conforme a lo establecido en el numeral 1.6 del Pliego de Condiciones.</t>
  </si>
  <si>
    <t>INTERVENTORÍA LEGAL, TÉCNICA, ADMINISTRATIVA, FINANCIERA Y AMBIENTAL PARA LA CONSTRUCCIÓN PLACA POLIDEPORTIVA EN EL SECTOR CAÑAVERALEJO DEL MUNICIPIO DE SABANETA, ANTIOQUIA</t>
  </si>
  <si>
    <t>B6</t>
  </si>
  <si>
    <t>C6</t>
  </si>
  <si>
    <t>D6</t>
  </si>
  <si>
    <t>A7</t>
  </si>
  <si>
    <t>INTERVENTORÍA TÉCNICA, ADMINISTRATIVA, FINANCIERA, LEGAL Y AMBIENTAL PARA LAS OBRAS PARA LA CONSTRUCCIÓN DEL VIADUCTO MEDIA LADERA TRAMO 3 FASE 2 EN EL MUNICIPIO DE MEDELLÍN</t>
  </si>
  <si>
    <t>EMPRESA DE DESARROLLO URBANO -EDU</t>
  </si>
  <si>
    <t>SCS INGENIERIA SAS</t>
  </si>
  <si>
    <t>INTERVENTORÍA TÉCNICA, ADMINISTRATIVA, FINANCIERA, LEGAL Y AMBIENTAL PARA EL MANTENIMIENTO GENERAL Y EL MEJORAMIENTO DE ESPACIOS EN LAS INSTITUCIONES EDUCATIVAS DE LAS COMUNAS 2 y 4 DEL DISTRITO ESPECIAL DE CIENCIA, TECNOLOGÍA E INNOVACIÓN DE MEDELLÍN</t>
  </si>
  <si>
    <t>INTERVENTORÍA TÉCNICA, ADMINISTRATIVA, FINANCIERA, LEGAL Y AMBIENTAL DE LA CONSTRUCCION UNIDAD DEPORTIVA Y RECREATIVA DE LA CENTRALIDAD EL SALADO Y SUS OBRAS COMPLEMENTARIAS, COMUNA 13 MUNICIPIO DE MEDELLIN</t>
  </si>
  <si>
    <t>INGESTRUCTURAS INGENIEROS SAS</t>
  </si>
  <si>
    <t>B7</t>
  </si>
  <si>
    <t>C7</t>
  </si>
  <si>
    <t>A8</t>
  </si>
  <si>
    <t>INTERVENTORIA PARA LA CONSTRUCCION DE LA PRIMERA ETAPA DE LAS AREAS DEPORTIVAS DEL CAMPUS FRATERNIDAD DEL INSTITUTO TECNOLOGICO METROPOLITANO</t>
  </si>
  <si>
    <t xml:space="preserve">INSTITUTO TECNOLOGICO METROPOLITANO ITM </t>
  </si>
  <si>
    <t>INTEROBRAS ER SAS</t>
  </si>
  <si>
    <t>INTERVENTORIA TECNICA, ADMINISTRATIVA, FINANCIERA, CONTABLE, LEGAL Y AMBIENTAL PARA EL MEJORAMIENTO DE LA INFRAESTRUCTURA INSTITUCIONAL Y DE ESCENARIOS RECREATIVOS Y DEPORTIVOS EN EL MUNICIPIO DE ITAGUI.</t>
  </si>
  <si>
    <t>EMPRESA INDUSTRIAL Y COMERCIAL DEL ESTADO - ADELI</t>
  </si>
  <si>
    <t>B8</t>
  </si>
  <si>
    <t>A9</t>
  </si>
  <si>
    <t>INTERVENTORIA TECNICA, ADMINISTRATIVA, FINANCIERA Y AMBIENTAL PARA LA CONSTRUCCION FASE II REMODELACION E INNOVACION DEL COLISEO LUIS F. CASTELLANOS DE BARRANCABERMEJA</t>
  </si>
  <si>
    <t>ALCALDIA MUNICIPAL DE BARRANCABERMEJA</t>
  </si>
  <si>
    <t>J&amp;G CONSULTORIA SAS</t>
  </si>
  <si>
    <t>INTERVENTORIA TECNICA, ADMINISTRATIVA, FINANCIERA, LEGAL, Y AMBIENTAL PARA LA CONSTRUCCION Y ADECUACION Y MEJORAMIENTO DE ESCENARIOS DEPORTIVOS DERIVADOS DEL CONVENIO 292 DE 2021. LOTE 1: ADECUACIÓN Y MEJORAMIENTO DE LA CANCHA POLIDEPORTIVA LA RESIDENCIA ESTUDIANTIL DEL MUNICIPIO DE YONDÓ
LOTE 2: CONSTRUCCIÓN DE CANCHA SINTÉTICA Y PARQUE INFANTIL DEL BARRIO 23 DE JULIO DEL MUNICIPIO DE YONDÓ–ANTIOQUIA</t>
  </si>
  <si>
    <t>EMPRESA DE DESARROLLO URBANO - EDU</t>
  </si>
  <si>
    <t>INTERVENTORIA AL MANTENIMIENTO DE ESCENARIOS DEPORTIVOS E INSTALACION DE GIMNASIOS AL AIRE LIBRE Y JUEGOS INFANTILES, VIABILIZADOS POR EL EJERCICIO DE PRESUPUESTOS PARTICIPATIVOS EN DIFERENTES SECTORES DEL MUNICIPIO DE BUCARAMANGA, SANTANDER</t>
  </si>
  <si>
    <t>MUNICIPIO DE BUCARAMANGA - SECRETARIA DE
INFRAESTRUCTURA</t>
  </si>
  <si>
    <t>B9</t>
  </si>
  <si>
    <t>C9</t>
  </si>
  <si>
    <t>A10</t>
  </si>
  <si>
    <t>INTERVENTORIA TÉCNICA, ADMINISTRATIVA, CONTABLE, LEGAL, AMBIENTAL Y FINANCIERA PARA LAS OBRAS DE CONSTRUCCIÓN, ADECUACIÓN, MANTENIMIENTO Y OBRAS COMPLEMENTARIAS EN ESCENARIOS DEPORTIVOS Y RECREATIVOS, ADMINISTRADOS POR EL INDER MEDELLÍN</t>
  </si>
  <si>
    <t>INDER MEDELLIN</t>
  </si>
  <si>
    <t>SOLUCIONES INTEGRALES DE INGENIERIA S.A. - SODINSA S.A.</t>
  </si>
  <si>
    <t>REVISIÓN DE ESTUDIO Y DISEÑOS Y LA INTERVENTORÍA INTEGRAL ADMINISTRATIVA, FINANCIERA, CONTABLE, AMBIENTAL, SOCIAL, JURÍDICA Y TÉCNICA) A LA CONSTRUCCIÓN DE CANCHA SINTETICA DE FUTBOL, Y
MULTIPLE EN LA INSTITUCIÓN EDUCATIVA TECNICA FRANCISCO DE PAULA SANTANDER EN EL MUNICIPIO DE GALAPA -DEPARTAMENTO DE ATLANTICO</t>
  </si>
  <si>
    <t>BBVA ASSET MANAGEMENT O BBVA FIDUCIARIA</t>
  </si>
  <si>
    <t>B10</t>
  </si>
  <si>
    <t>A11</t>
  </si>
  <si>
    <t>INTERVENTORÍA TÉCNICA, ADMINISTRATIVA Y FINANCIERA EL CONTRATO RESULTANTE DE LA LICITACIÓN PÚBLICACU YO OBJETO ES: “CONTRATAR MEDIANTE EL SISTEMA DE PRECIOS UNITARIOS FIJOS, EL MANTENIMIENTO DE LA INFRAESTRUCTURA FÍSICA DE LOS PARQUES QUE CONFORMAN EL SISTEMA DISTRITAL DE PARQUES”</t>
  </si>
  <si>
    <t>IDRD</t>
  </si>
  <si>
    <t>NOGAALL S.A.S</t>
  </si>
  <si>
    <t>INTERVENTORÍA TÉCNICA, ADMINISTRATIVA, FINANCIERA, CONTABLE Y LEGAL REALIZAR LOS ESTUDIOS Y DISEÑOS Y LAS OBRAS DE CONSTRUCCIÓN DEL PROYECTO SACÚDETE AL PARQUE UBICADO EN LA CEJA DEL TAMBO DEPARTAMENTO DE ANTIOQUIA</t>
  </si>
  <si>
    <t>MUNICIPIO DE LA CEJA DEL TAMBO</t>
  </si>
  <si>
    <t>“REALIZAR LA NTERVENTORÍA TÉCNICA, ADMINISTRATIVA, LEGAL, FINANCIERA, SOCIAL Y AMBIENTAL, AL CONTRATO DE OBRA PUBLICA DERIVADO DE LALICITACIÓN PUBLICA No 004-2021 CUYO OBJETO ES CONTRATAR A PRECIOS UNIT IOS FIJOS, SIN FORMULA DE AJUSTE A MONTO AGOTABLE, ACTIVIDAD ES PARA LA CONSTRUCCIÓN Y DOTACIÓN DE LOS PARQUES VECINALES Y DE BOLSILLO DE LA OCALIDAD DE CHAPINERO EN BOGOTÁ D.C .”</t>
  </si>
  <si>
    <t>FDL DE CHAPINEROALCALDIA MAYOR DE BOGOTA</t>
  </si>
  <si>
    <t>B11</t>
  </si>
  <si>
    <t>C11</t>
  </si>
  <si>
    <t>A12</t>
  </si>
  <si>
    <t>INTERVENTORÍA TÉCNICA, ADMINISTRATIVA, FINANCIERA, LEGAL Y AMBIENTAL PARA LA CONSTRUCCIÓN DE OBRAS PARA EL PARQUE BIBLIOTECA - PARQUE PARA LA CULTURA Y LA VIDA DOCE DE OCTUBRE, EN EL MUNICIPIO DE MEDELLÍN, POR EL SISTEMA DE ADMINISTRACIÓN DELEGADA</t>
  </si>
  <si>
    <t>EMPRESA DE DESARROLLO URBANO- EDU</t>
  </si>
  <si>
    <t>INGENIERÍA ESTEC TECNOLÓGICA S.A.S.</t>
  </si>
  <si>
    <t>INTERVENTORÍA TÉCNICA, ADMINISTRATIVA, CONTABLE, JURÍDICA Y FINANCIERA PARA LAS OBRAS DE CONSTRUCCIÓN Y ADECUACIÓN DE LAS CANCHAS DE FUTBOL DE CAMPO AMOR A GRAMA SINTÉTICA, INCLUYE LAS OBRAS DE URBANISMO INMEDIATO, LAS CANCHAS ESTÁN UBICADAS EN LA CARRERA 65 CON CALLE 5, COMUNA 15, DEL MUNICIPIO DE MEDELLÍN</t>
  </si>
  <si>
    <t>B12</t>
  </si>
  <si>
    <t>A13</t>
  </si>
  <si>
    <t>INTERVENTORÍA TÉCNICA, ADMINISTRATIVA, FINANCIERA, LEGAL Y AMBIENTAL DE LA CONSTRUCCIÓN UNIDAD DEPORTIVA Y RECREATIVA DE LA CENTRALIDAD  EL SALADO Y SUS OBRAS COMPLEMENTARIAS, COMUNA 13 MUNICIPIO DE MEDELLÍN.</t>
  </si>
  <si>
    <t>LOS CASTORES CONSTRUCTORES S.A.S</t>
  </si>
  <si>
    <t>INTERVENTORÍA PARA LA CONSTRUCCIÓN DE LA PRIMERA ETAPA DEL PARQUE METROPOLITANO DE LAS TRES AGUAS, MUNICIPIO DE CALDAS.</t>
  </si>
  <si>
    <t>AREA METROPOLITANA DEL VALLE DE ABURRA</t>
  </si>
  <si>
    <t>INTERVENTORIA TECNICA, ADMINISTRATIVA Y FINANCIERA AL CONTRATO DE OBRA PUBLICA QUE TIENE POR OBJETO LA ADECUACION INTEGRAL Y MEJORAMIENTO DEL PARQUE SANTANDER DEL MUNICIPIO DE EL RETIRO</t>
  </si>
  <si>
    <t>MUNICIPIO DEL RETIRO</t>
  </si>
  <si>
    <t>B13</t>
  </si>
  <si>
    <t>C13</t>
  </si>
  <si>
    <t>CONSORCIO CANCHAS CM-008-2026</t>
  </si>
  <si>
    <t>UT SCS INGES MICROFUTBOL</t>
  </si>
  <si>
    <t>NO APLICA</t>
  </si>
  <si>
    <t>PROPONENTE # 1: VALLEJO H INGENIEROS CONSULTORES CONSTRUCTORES S.A.S. - BIC</t>
  </si>
  <si>
    <t>900416314-9</t>
  </si>
  <si>
    <t>PROPONENTE # 2: GRUPO INTECON S.A.S.</t>
  </si>
  <si>
    <t>901616027-1</t>
  </si>
  <si>
    <t>PROPONENTE # 3: AIM ENGINEERING S.A.S</t>
  </si>
  <si>
    <t>901617533-1</t>
  </si>
  <si>
    <t>PROPONENTE # 4: ICONSULTING S.A.S.</t>
  </si>
  <si>
    <t>900232018-2</t>
  </si>
  <si>
    <t>PROPONENTE # 5: CONSORCIO CANCHAS CM-008-2026</t>
  </si>
  <si>
    <t>ACERO Y CONCRETO S.A.S.</t>
  </si>
  <si>
    <t>811026401-5</t>
  </si>
  <si>
    <t>98546133-1</t>
  </si>
  <si>
    <t>PROPONENTE # 6: CONSTRUCCIONES E INVERSIONES ASOCIATIVAS</t>
  </si>
  <si>
    <t>800217663-8</t>
  </si>
  <si>
    <t>PROPONENTE # 7: UT SCS INGES MICROFUTBOL</t>
  </si>
  <si>
    <t>800049148-5</t>
  </si>
  <si>
    <t>901155456-9</t>
  </si>
  <si>
    <t>PROPONENTE # 8: INTEROBRAS ER SAS</t>
  </si>
  <si>
    <t>900318914-8</t>
  </si>
  <si>
    <t>PROPONENTE # 9: J&amp;G CONSULTORIA SAS</t>
  </si>
  <si>
    <t>901617162-2</t>
  </si>
  <si>
    <t>PROPONENTE # 10: SOLUCIONES INTEGRALES DE INGENIERIA S.A. - SODINSA S.A.</t>
  </si>
  <si>
    <t>811033318-0</t>
  </si>
  <si>
    <t>PROPONENTE # 11: NOGAALL S.A.S</t>
  </si>
  <si>
    <t>830090010-1</t>
  </si>
  <si>
    <t>PROPONENTE # 12: INGENIERÍA ESTEC TECNOLÓGICA S.A.S.</t>
  </si>
  <si>
    <t>901566308-0</t>
  </si>
  <si>
    <t>PROPONENTE # 13: LOS CASTORES CONSTRUCTORES S.A.S</t>
  </si>
  <si>
    <t>890934041-1</t>
  </si>
  <si>
    <t>1. No se otorga puntaje por el criterio de  vinculación de personas con discapacidad toda vez que, no presenta documentos que acrediten la vinculación de personas con discapacidad 
2. No se asigna puntaje por el criterio de emprendimiento de mujeres, debido a que el proponente no cumple con lo establecido en el numeral 4.6 “Emprendimientos y empresas de mujeres” del pliego de condiciones, ni con lo previsto en el artículo 2.2.1.2.4.2.14 del Decreto 1082 de 2015. Dicha norma establece que, cuando al menos el cincuenta por ciento (50%) de los empleos del nivel directivo de la persona jurídica es ejercido por mujeres, esta condición debe acreditarse mediante certificación expedida por el representante legal y el revisor fiscal, cuando exista de acuerdo con los requerimientos de ley, o en su defecto por el contador, en dicha certificación se debe señalar de manera detallada todas las personas que conforman los cargos de nivel directivo del proponente, el número de mujeres y su tiempo de vinculación, así como el certificado de aportes a seguridad social del último año en el que se demuestren los pagos realizados por el empleador. Para el caso específico, el proponente no aporta la certificación correspondiente al gerente, Camilo Andrés Ángel Saldarriaga.</t>
  </si>
  <si>
    <t>1. No se otorga puntaje por el criterio de  vinculación de personas con discapacidad toda vez que, no presenta documentos que acrediten la vinculación de personas con discapacidad</t>
  </si>
  <si>
    <t>1. No se otorga puntaje por el criterio de emprendimiento de mujeres toda vez que, no presenta documentos para la acreditación de dicho puntaje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</si>
</sst>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164" formatCode="&quot;$&quot;\ #,##0;&quot;$&quot;\ \-#,##0"/>
    <numFmt numFmtId="165" formatCode="_-* #,##0_-;\-* #,##0_-;_-* &quot;-&quot;_-;_-@"/>
    <numFmt numFmtId="166" formatCode="d/m/yyyy"/>
    <numFmt numFmtId="167" formatCode="_ * #,##0_ ;_ * \-#,##0_ ;_ * &quot;-&quot;??_ ;_ @_ "/>
    <numFmt numFmtId="168" formatCode="_-&quot;$&quot;\ * #,##0_-;\-&quot;$&quot;\ * #,##0_-;_-&quot;$&quot;\ * &quot;-&quot;_-;_-@"/>
    <numFmt numFmtId="169" formatCode="[$-240A]d&quot; de &quot;mmmm&quot; de &quot;yyyy;@"/>
    <numFmt numFmtId="170" formatCode="&quot;$&quot;\ #,##0.00;&quot;$&quot;\ \-#,##0.00"/>
    <numFmt numFmtId="171" formatCode="&quot;PROPONENTE # &quot;@"/>
    <numFmt numFmtId="172" formatCode="&quot;NN&quot;\ 0"/>
    <numFmt numFmtId="173" formatCode="&quot;CONCURSO DE MÉRITO No. &quot;@"/>
    <numFmt numFmtId="174" formatCode="_-* #,##0.00\ _P_t_s_-;\-* #,##0.00\ _P_t_s_-;_-* &quot;-&quot;??\ _P_t_s_-;_-@_-"/>
    <numFmt numFmtId="175" formatCode="_-* #,##0\ _P_t_s_-;\-* #,##0\ _P_t_s_-;_-* &quot;-&quot;??\ _P_t_s_-;_-@_-"/>
    <numFmt numFmtId="176" formatCode="_(* #,##0_);_(* \(#,##0\);_(* &quot;-&quot;??_);_(@_)"/>
    <numFmt numFmtId="177" formatCode="_-* #,##0.00\ &quot;Pts&quot;_-;\-* #,##0.00\ &quot;Pts&quot;_-;_-* &quot;-&quot;??\ &quot;Pts&quot;_-;_-@_-"/>
    <numFmt numFmtId="178" formatCode="_([$$-240A]\ * #,##0.00_);_([$$-240A]\ * \(#,##0.00\);_([$$-240A]\ * &quot;-&quot;??_);_(@_)"/>
    <numFmt numFmtId="179" formatCode="0.000000000000000E+00"/>
    <numFmt numFmtId="180" formatCode="0.000E+00"/>
    <numFmt numFmtId="181" formatCode="0.0000000"/>
    <numFmt numFmtId="182" formatCode="0.0000000000000"/>
    <numFmt numFmtId="183" formatCode="#,##0.00000000"/>
    <numFmt numFmtId="184" formatCode="#,##0.0000000"/>
    <numFmt numFmtId="185" formatCode="0.000000000000E+00"/>
  </numFmts>
  <fonts count="24" x14ac:knownFonts="1">
    <font>
      <sz val="12"/>
      <color theme="1"/>
      <name val="Calibri"/>
      <family val="2"/>
    </font>
    <font>
      <sz val="10"/>
      <color theme="1"/>
      <name val="Arial Narrow"/>
      <family val="2"/>
    </font>
    <font>
      <b/>
      <sz val="10"/>
      <color theme="1"/>
      <name val="Arial Narrow"/>
      <family val="2"/>
    </font>
    <font>
      <sz val="10"/>
      <name val="Arial Narrow"/>
      <family val="2"/>
    </font>
    <font>
      <sz val="10"/>
      <name val="Arial"/>
      <family val="2"/>
    </font>
    <font>
      <b/>
      <sz val="14"/>
      <name val="Arial Narrow"/>
      <family val="2"/>
    </font>
    <font>
      <b/>
      <sz val="10"/>
      <name val="Arial Narrow"/>
      <family val="2"/>
    </font>
    <font>
      <sz val="8"/>
      <color theme="1"/>
      <name val="Arial Narrow"/>
      <family val="2"/>
    </font>
    <font>
      <sz val="10"/>
      <color rgb="FF000000"/>
      <name val="Arial Narrow"/>
      <family val="2"/>
    </font>
    <font>
      <sz val="28"/>
      <color theme="1"/>
      <name val="Arial Narrow"/>
      <family val="2"/>
    </font>
    <font>
      <b/>
      <sz val="7"/>
      <name val="Calibri Light"/>
      <family val="2"/>
    </font>
    <font>
      <sz val="7"/>
      <color theme="1"/>
      <name val="Calibri Light"/>
      <family val="2"/>
    </font>
    <font>
      <sz val="7"/>
      <name val="Calibri Light"/>
      <family val="2"/>
    </font>
    <font>
      <b/>
      <sz val="7"/>
      <color theme="0"/>
      <name val="Calibri Light"/>
      <family val="2"/>
    </font>
    <font>
      <sz val="7"/>
      <color theme="0"/>
      <name val="Calibri Light"/>
      <family val="2"/>
    </font>
    <font>
      <sz val="8"/>
      <name val="Calibri Light"/>
      <family val="2"/>
    </font>
    <font>
      <b/>
      <sz val="8"/>
      <name val="Calibri Light"/>
      <family val="2"/>
    </font>
    <font>
      <b/>
      <sz val="8"/>
      <color theme="0"/>
      <name val="Calibri Light"/>
      <family val="2"/>
    </font>
    <font>
      <b/>
      <vertAlign val="superscript"/>
      <sz val="8"/>
      <name val="Calibri Light"/>
      <family val="2"/>
    </font>
    <font>
      <b/>
      <u/>
      <sz val="8"/>
      <name val="Calibri Light"/>
      <family val="2"/>
    </font>
    <font>
      <b/>
      <sz val="12"/>
      <color theme="1"/>
      <name val="Calibri"/>
      <family val="2"/>
    </font>
    <font>
      <b/>
      <sz val="11"/>
      <color theme="1"/>
      <name val="Arial Narrow"/>
      <family val="2"/>
    </font>
    <font>
      <sz val="11"/>
      <color theme="1"/>
      <name val="Arial Narrow"/>
      <family val="2"/>
    </font>
    <font>
      <b/>
      <sz val="9"/>
      <name val="Arial"/>
      <family val="2"/>
    </font>
  </fonts>
  <fills count="20">
    <fill>
      <patternFill patternType="none"/>
    </fill>
    <fill>
      <patternFill patternType="gray125"/>
    </fill>
    <fill>
      <patternFill patternType="solid">
        <fgColor theme="0" tint="-0.14999847407452621"/>
        <bgColor rgb="FFF2F2F2"/>
      </patternFill>
    </fill>
    <fill>
      <patternFill patternType="solid">
        <fgColor theme="0" tint="-0.14999847407452621"/>
        <bgColor indexed="64"/>
      </patternFill>
    </fill>
    <fill>
      <patternFill patternType="lightUp"/>
    </fill>
    <fill>
      <patternFill patternType="solid">
        <fgColor rgb="FFFFFF00"/>
        <bgColor indexed="64"/>
      </patternFill>
    </fill>
    <fill>
      <patternFill patternType="solid">
        <fgColor theme="0" tint="-0.34998626667073579"/>
        <bgColor indexed="64"/>
      </patternFill>
    </fill>
    <fill>
      <patternFill patternType="solid">
        <fgColor theme="0" tint="-4.9989318521683403E-2"/>
        <bgColor rgb="FFF2F2F2"/>
      </patternFill>
    </fill>
    <fill>
      <patternFill patternType="solid">
        <fgColor theme="0" tint="-4.9989318521683403E-2"/>
        <bgColor indexed="64"/>
      </patternFill>
    </fill>
    <fill>
      <patternFill patternType="solid">
        <fgColor rgb="FFF2F2F2"/>
        <bgColor rgb="FFF2F2F2"/>
      </patternFill>
    </fill>
    <fill>
      <patternFill patternType="solid">
        <fgColor rgb="FFE7E6E6"/>
        <bgColor rgb="FFE7E6E6"/>
      </patternFill>
    </fill>
    <fill>
      <patternFill patternType="solid">
        <fgColor theme="0"/>
        <bgColor indexed="64"/>
      </patternFill>
    </fill>
    <fill>
      <patternFill patternType="solid">
        <fgColor rgb="FFFFCC8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indexed="9"/>
        <bgColor indexed="64"/>
      </patternFill>
    </fill>
    <fill>
      <patternFill patternType="solid">
        <fgColor theme="0" tint="-0.499984740745262"/>
        <bgColor indexed="64"/>
      </patternFill>
    </fill>
    <fill>
      <patternFill patternType="solid">
        <fgColor rgb="FFFFFFCC"/>
        <bgColor indexed="64"/>
      </patternFill>
    </fill>
  </fills>
  <borders count="135">
    <border>
      <left/>
      <right/>
      <top/>
      <bottom/>
      <diagonal/>
    </border>
    <border>
      <left style="thin">
        <color indexed="64"/>
      </left>
      <right/>
      <top style="thin">
        <color indexed="64"/>
      </top>
      <bottom style="thin">
        <color indexed="64"/>
      </bottom>
      <diagonal/>
    </border>
    <border>
      <left/>
      <right style="thin">
        <color rgb="FFAEABAB"/>
      </right>
      <top style="thin">
        <color indexed="64"/>
      </top>
      <bottom style="thin">
        <color indexed="64"/>
      </bottom>
      <diagonal/>
    </border>
    <border>
      <left style="thin">
        <color rgb="FFAEABAB"/>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rgb="FFAEABAB"/>
      </bottom>
      <diagonal/>
    </border>
    <border>
      <left/>
      <right style="thin">
        <color rgb="FFAEABAB"/>
      </right>
      <top style="thin">
        <color indexed="64"/>
      </top>
      <bottom style="thin">
        <color rgb="FFAEABAB"/>
      </bottom>
      <diagonal/>
    </border>
    <border>
      <left style="thin">
        <color rgb="FFAEABAB"/>
      </left>
      <right style="thin">
        <color rgb="FFAEABAB"/>
      </right>
      <top style="thin">
        <color indexed="64"/>
      </top>
      <bottom style="thin">
        <color rgb="FFAEABAB"/>
      </bottom>
      <diagonal/>
    </border>
    <border>
      <left style="thin">
        <color rgb="FFAEABAB"/>
      </left>
      <right/>
      <top style="thin">
        <color indexed="64"/>
      </top>
      <bottom style="thin">
        <color rgb="FFAEABAB"/>
      </bottom>
      <diagonal/>
    </border>
    <border>
      <left/>
      <right/>
      <top style="thin">
        <color indexed="64"/>
      </top>
      <bottom style="thin">
        <color rgb="FFAEABAB"/>
      </bottom>
      <diagonal/>
    </border>
    <border>
      <left/>
      <right style="thin">
        <color indexed="64"/>
      </right>
      <top style="thin">
        <color indexed="64"/>
      </top>
      <bottom style="thin">
        <color rgb="FFAEABAB"/>
      </bottom>
      <diagonal/>
    </border>
    <border>
      <left style="thin">
        <color indexed="64"/>
      </left>
      <right/>
      <top style="thin">
        <color rgb="FFAEABAB"/>
      </top>
      <bottom style="thin">
        <color indexed="64"/>
      </bottom>
      <diagonal/>
    </border>
    <border>
      <left/>
      <right style="thin">
        <color rgb="FFAEABAB"/>
      </right>
      <top style="thin">
        <color rgb="FFAEABAB"/>
      </top>
      <bottom style="thin">
        <color indexed="64"/>
      </bottom>
      <diagonal/>
    </border>
    <border>
      <left style="thin">
        <color rgb="FFAEABAB"/>
      </left>
      <right style="thin">
        <color rgb="FFAEABAB"/>
      </right>
      <top style="thin">
        <color rgb="FFAEABAB"/>
      </top>
      <bottom style="thin">
        <color indexed="64"/>
      </bottom>
      <diagonal/>
    </border>
    <border>
      <left style="thin">
        <color rgb="FFAEABAB"/>
      </left>
      <right/>
      <top style="thin">
        <color rgb="FFAEABAB"/>
      </top>
      <bottom style="thin">
        <color indexed="64"/>
      </bottom>
      <diagonal/>
    </border>
    <border>
      <left/>
      <right/>
      <top style="thin">
        <color rgb="FFAEABAB"/>
      </top>
      <bottom style="thin">
        <color indexed="64"/>
      </bottom>
      <diagonal/>
    </border>
    <border>
      <left/>
      <right style="thin">
        <color indexed="64"/>
      </right>
      <top style="thin">
        <color rgb="FFAEABAB"/>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rgb="FFAEABAB"/>
      </bottom>
      <diagonal/>
    </border>
    <border>
      <left/>
      <right/>
      <top/>
      <bottom style="thin">
        <color rgb="FFAEABAB"/>
      </bottom>
      <diagonal/>
    </border>
    <border>
      <left/>
      <right style="thin">
        <color indexed="64"/>
      </right>
      <top/>
      <bottom/>
      <diagonal/>
    </border>
    <border>
      <left style="thin">
        <color indexed="64"/>
      </left>
      <right/>
      <top style="thin">
        <color rgb="FFAEABAB"/>
      </top>
      <bottom style="thin">
        <color rgb="FFAEABAB"/>
      </bottom>
      <diagonal/>
    </border>
    <border>
      <left/>
      <right/>
      <top style="thin">
        <color rgb="FFAEABAB"/>
      </top>
      <bottom style="thin">
        <color rgb="FFAEABAB"/>
      </bottom>
      <diagonal/>
    </border>
    <border>
      <left style="thin">
        <color rgb="FFAEABAB"/>
      </left>
      <right style="thin">
        <color rgb="FFAEABAB"/>
      </right>
      <top style="thin">
        <color rgb="FFAEABAB"/>
      </top>
      <bottom style="thin">
        <color rgb="FFAEABAB"/>
      </bottom>
      <diagonal/>
    </border>
    <border>
      <left/>
      <right style="thin">
        <color indexed="64"/>
      </right>
      <top style="thin">
        <color rgb="FFAEABAB"/>
      </top>
      <bottom style="thin">
        <color rgb="FFAEABAB"/>
      </bottom>
      <diagonal/>
    </border>
    <border>
      <left style="thin">
        <color indexed="64"/>
      </left>
      <right/>
      <top style="thin">
        <color rgb="FFAEABAB"/>
      </top>
      <bottom style="hair">
        <color indexed="64"/>
      </bottom>
      <diagonal/>
    </border>
    <border>
      <left/>
      <right/>
      <top style="thin">
        <color rgb="FFAEABAB"/>
      </top>
      <bottom style="hair">
        <color indexed="64"/>
      </bottom>
      <diagonal/>
    </border>
    <border>
      <left style="thin">
        <color rgb="FFAEABAB"/>
      </left>
      <right style="thin">
        <color rgb="FFAEABAB"/>
      </right>
      <top style="thin">
        <color rgb="FFAEABAB"/>
      </top>
      <bottom style="hair">
        <color indexed="64"/>
      </bottom>
      <diagonal/>
    </border>
    <border>
      <left style="thin">
        <color rgb="FFAEABAB"/>
      </left>
      <right style="thin">
        <color indexed="64"/>
      </right>
      <top style="thin">
        <color rgb="FFAEABAB"/>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rgb="FFAEABAB"/>
      </left>
      <right style="thin">
        <color rgb="FFAEABAB"/>
      </right>
      <top style="hair">
        <color indexed="64"/>
      </top>
      <bottom style="hair">
        <color indexed="64"/>
      </bottom>
      <diagonal/>
    </border>
    <border>
      <left style="thin">
        <color rgb="FFAEABAB"/>
      </left>
      <right style="thin">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style="thin">
        <color rgb="FFAEABAB"/>
      </left>
      <right style="thin">
        <color rgb="FFAEABAB"/>
      </right>
      <top/>
      <bottom style="thin">
        <color indexed="64"/>
      </bottom>
      <diagonal/>
    </border>
    <border>
      <left style="thin">
        <color rgb="FFAEABAB"/>
      </left>
      <right style="thin">
        <color indexed="64"/>
      </right>
      <top/>
      <bottom style="thin">
        <color indexed="64"/>
      </bottom>
      <diagonal/>
    </border>
    <border>
      <left style="thin">
        <color indexed="64"/>
      </left>
      <right style="thin">
        <color rgb="FFAEABAB"/>
      </right>
      <top style="thin">
        <color rgb="FFAEABAB"/>
      </top>
      <bottom style="thin">
        <color rgb="FFAEABAB"/>
      </bottom>
      <diagonal/>
    </border>
    <border>
      <left style="thin">
        <color rgb="FFAEABAB"/>
      </left>
      <right/>
      <top style="thin">
        <color rgb="FFAEABAB"/>
      </top>
      <bottom style="thin">
        <color rgb="FFAEABAB"/>
      </bottom>
      <diagonal/>
    </border>
    <border>
      <left/>
      <right style="thin">
        <color rgb="FFAEABAB"/>
      </right>
      <top style="thin">
        <color rgb="FFAEABAB"/>
      </top>
      <bottom style="thin">
        <color rgb="FFAEABAB"/>
      </bottom>
      <diagonal/>
    </border>
    <border>
      <left style="thin">
        <color rgb="FFAEABAB"/>
      </left>
      <right style="thin">
        <color indexed="64"/>
      </right>
      <top style="thin">
        <color rgb="FFAEABAB"/>
      </top>
      <bottom style="thin">
        <color rgb="FFAEABAB"/>
      </bottom>
      <diagonal/>
    </border>
    <border>
      <left style="thin">
        <color indexed="64"/>
      </left>
      <right/>
      <top/>
      <bottom/>
      <diagonal/>
    </border>
    <border>
      <left style="thin">
        <color indexed="64"/>
      </left>
      <right style="thin">
        <color rgb="FFAEABAB"/>
      </right>
      <top style="thin">
        <color indexed="64"/>
      </top>
      <bottom/>
      <diagonal/>
    </border>
    <border>
      <left style="thin">
        <color indexed="64"/>
      </left>
      <right style="thin">
        <color rgb="FFAEABAB"/>
      </right>
      <top/>
      <bottom/>
      <diagonal/>
    </border>
    <border>
      <left style="thin">
        <color indexed="64"/>
      </left>
      <right style="thin">
        <color rgb="FFAEABAB"/>
      </right>
      <top/>
      <bottom style="thin">
        <color indexed="64"/>
      </bottom>
      <diagonal/>
    </border>
    <border>
      <left style="thin">
        <color indexed="64"/>
      </left>
      <right style="thin">
        <color rgb="FFAEABAB"/>
      </right>
      <top style="thin">
        <color indexed="64"/>
      </top>
      <bottom style="thin">
        <color indexed="64"/>
      </bottom>
      <diagonal/>
    </border>
    <border>
      <left style="thin">
        <color rgb="FFAEABAB"/>
      </left>
      <right style="thin">
        <color indexed="64"/>
      </right>
      <top style="thin">
        <color indexed="64"/>
      </top>
      <bottom style="thin">
        <color indexed="64"/>
      </bottom>
      <diagonal/>
    </border>
    <border>
      <left style="thin">
        <color rgb="FFAEABAB"/>
      </left>
      <right style="thin">
        <color indexed="64"/>
      </right>
      <top/>
      <bottom style="thin">
        <color rgb="FFAEABAB"/>
      </bottom>
      <diagonal/>
    </border>
    <border>
      <left style="thin">
        <color rgb="FFAEABAB"/>
      </left>
      <right style="thin">
        <color indexed="64"/>
      </right>
      <top style="thin">
        <color rgb="FFAEABAB"/>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AEABAB"/>
      </left>
      <right style="thin">
        <color indexed="64"/>
      </right>
      <top style="thin">
        <color rgb="FFAEABAB"/>
      </top>
      <bottom/>
      <diagonal/>
    </border>
    <border>
      <left style="thin">
        <color indexed="64"/>
      </left>
      <right style="thin">
        <color indexed="64"/>
      </right>
      <top/>
      <bottom style="thin">
        <color indexed="64"/>
      </bottom>
      <diagonal/>
    </border>
    <border>
      <left style="thin">
        <color theme="0" tint="-0.249977111117893"/>
      </left>
      <right style="thin">
        <color indexed="64"/>
      </right>
      <top style="thin">
        <color theme="0" tint="-0.249977111117893"/>
      </top>
      <bottom style="thin">
        <color indexed="64"/>
      </bottom>
      <diagonal/>
    </border>
    <border>
      <left style="thin">
        <color rgb="FFAEABAB"/>
      </left>
      <right style="thin">
        <color indexed="64"/>
      </right>
      <top style="thin">
        <color indexed="64"/>
      </top>
      <bottom/>
      <diagonal/>
    </border>
    <border>
      <left style="thin">
        <color indexed="64"/>
      </left>
      <right style="thin">
        <color rgb="FFAEABAB"/>
      </right>
      <top/>
      <bottom style="thin">
        <color rgb="FFAEABAB"/>
      </bottom>
      <diagonal/>
    </border>
    <border>
      <left style="thin">
        <color rgb="FFAEABAB"/>
      </left>
      <right/>
      <top/>
      <bottom style="thin">
        <color rgb="FFAEABAB"/>
      </bottom>
      <diagonal/>
    </border>
    <border>
      <left/>
      <right style="thin">
        <color indexed="64"/>
      </right>
      <top/>
      <bottom style="thin">
        <color rgb="FFAEABAB"/>
      </bottom>
      <diagonal/>
    </border>
    <border>
      <left style="thin">
        <color indexed="64"/>
      </left>
      <right style="thin">
        <color rgb="FFAEABAB"/>
      </right>
      <top style="thin">
        <color rgb="FFAEABAB"/>
      </top>
      <bottom/>
      <diagonal/>
    </border>
    <border>
      <left style="thin">
        <color rgb="FFAEABAB"/>
      </left>
      <right/>
      <top style="thin">
        <color rgb="FFAEABAB"/>
      </top>
      <bottom/>
      <diagonal/>
    </border>
    <border>
      <left/>
      <right/>
      <top style="thin">
        <color rgb="FFAEABAB"/>
      </top>
      <bottom/>
      <diagonal/>
    </border>
    <border>
      <left style="thin">
        <color indexed="64"/>
      </left>
      <right style="thin">
        <color rgb="FFAEABAB"/>
      </right>
      <top style="thin">
        <color indexed="64"/>
      </top>
      <bottom style="thin">
        <color rgb="FFAEABAB"/>
      </bottom>
      <diagonal/>
    </border>
    <border>
      <left/>
      <right style="thin">
        <color indexed="64"/>
      </right>
      <top/>
      <bottom style="thin">
        <color indexed="64"/>
      </bottom>
      <diagonal/>
    </border>
    <border>
      <left style="double">
        <color indexed="64"/>
      </left>
      <right/>
      <top style="double">
        <color indexed="64"/>
      </top>
      <bottom/>
      <diagonal/>
    </border>
    <border>
      <left style="double">
        <color indexed="64"/>
      </left>
      <right/>
      <top/>
      <bottom style="medium">
        <color indexed="64"/>
      </bottom>
      <diagonal/>
    </border>
    <border>
      <left style="double">
        <color indexed="64"/>
      </left>
      <right/>
      <top style="thin">
        <color indexed="64"/>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style="double">
        <color indexed="64"/>
      </left>
      <right style="double">
        <color indexed="64"/>
      </right>
      <top style="double">
        <color indexed="64"/>
      </top>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bottom/>
      <diagonal/>
    </border>
    <border>
      <left/>
      <right style="double">
        <color indexed="64"/>
      </right>
      <top/>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double">
        <color indexed="64"/>
      </right>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tted">
        <color indexed="64"/>
      </left>
      <right style="medium">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dashDot">
        <color indexed="64"/>
      </right>
      <top style="medium">
        <color indexed="64"/>
      </top>
      <bottom/>
      <diagonal/>
    </border>
    <border>
      <left/>
      <right style="medium">
        <color indexed="64"/>
      </right>
      <top/>
      <bottom/>
      <diagonal/>
    </border>
    <border>
      <left/>
      <right style="dashDot">
        <color indexed="64"/>
      </right>
      <top/>
      <bottom/>
      <diagonal/>
    </border>
    <border>
      <left style="medium">
        <color indexed="64"/>
      </left>
      <right style="dotted">
        <color indexed="64"/>
      </right>
      <top style="thin">
        <color indexed="64"/>
      </top>
      <bottom style="thin">
        <color indexed="64"/>
      </bottom>
      <diagonal/>
    </border>
    <border>
      <left style="medium">
        <color indexed="64"/>
      </left>
      <right style="dotted">
        <color indexed="64"/>
      </right>
      <top style="thin">
        <color indexed="64"/>
      </top>
      <bottom/>
      <diagonal/>
    </border>
    <border>
      <left style="medium">
        <color indexed="64"/>
      </left>
      <right/>
      <top/>
      <bottom style="medium">
        <color indexed="64"/>
      </bottom>
      <diagonal/>
    </border>
    <border>
      <left/>
      <right style="dashDot">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9">
    <xf numFmtId="0" fontId="0" fillId="0" borderId="0"/>
    <xf numFmtId="0" fontId="4" fillId="0" borderId="0"/>
    <xf numFmtId="0" fontId="4" fillId="0" borderId="0"/>
    <xf numFmtId="0" fontId="4" fillId="0" borderId="0"/>
    <xf numFmtId="9" fontId="4" fillId="0" borderId="0" applyFont="0" applyFill="0" applyBorder="0" applyAlignment="0" applyProtection="0"/>
    <xf numFmtId="0" fontId="4" fillId="0" borderId="0"/>
    <xf numFmtId="174" fontId="4" fillId="0" borderId="0" applyFont="0" applyFill="0" applyBorder="0" applyAlignment="0" applyProtection="0"/>
    <xf numFmtId="174" fontId="4" fillId="0" borderId="0" applyFont="0" applyFill="0" applyBorder="0" applyAlignment="0" applyProtection="0"/>
    <xf numFmtId="177" fontId="4" fillId="0" borderId="0" applyFont="0" applyFill="0" applyBorder="0" applyAlignment="0" applyProtection="0"/>
  </cellStyleXfs>
  <cellXfs count="401">
    <xf numFmtId="0" fontId="0" fillId="0" borderId="0" xfId="0"/>
    <xf numFmtId="0" fontId="1" fillId="0" borderId="0" xfId="0" applyFont="1" applyAlignment="1">
      <alignment horizontal="center" vertical="center"/>
    </xf>
    <xf numFmtId="0" fontId="1" fillId="0" borderId="0" xfId="0" applyFont="1"/>
    <xf numFmtId="0" fontId="1" fillId="0" borderId="0" xfId="0" applyFont="1" applyAlignment="1">
      <alignment wrapText="1"/>
    </xf>
    <xf numFmtId="164" fontId="2" fillId="2" borderId="1" xfId="0" applyNumberFormat="1" applyFont="1" applyFill="1" applyBorder="1" applyAlignment="1">
      <alignment horizontal="center" vertical="center" wrapText="1"/>
    </xf>
    <xf numFmtId="0" fontId="3" fillId="0" borderId="2" xfId="0" applyFont="1" applyBorder="1" applyAlignment="1">
      <alignment horizontal="center" vertical="center"/>
    </xf>
    <xf numFmtId="164" fontId="2" fillId="2" borderId="1" xfId="0" applyNumberFormat="1" applyFont="1" applyFill="1" applyBorder="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xf>
    <xf numFmtId="166" fontId="2" fillId="2" borderId="8" xfId="0" applyNumberFormat="1" applyFont="1" applyFill="1" applyBorder="1" applyAlignment="1">
      <alignment horizontal="center" vertical="center"/>
    </xf>
    <xf numFmtId="168" fontId="1" fillId="0" borderId="14" xfId="0" applyNumberFormat="1" applyFont="1" applyBorder="1" applyAlignment="1">
      <alignment horizontal="center" vertical="center"/>
    </xf>
    <xf numFmtId="166" fontId="2" fillId="2" borderId="18" xfId="0" applyNumberFormat="1" applyFont="1" applyFill="1" applyBorder="1" applyAlignment="1">
      <alignment horizontal="center" vertical="center"/>
    </xf>
    <xf numFmtId="168" fontId="1" fillId="0" borderId="18" xfId="0" applyNumberFormat="1" applyFont="1" applyBorder="1" applyAlignment="1">
      <alignment horizontal="center" vertical="center" wrapText="1"/>
    </xf>
    <xf numFmtId="2" fontId="1" fillId="0" borderId="0" xfId="0" applyNumberFormat="1" applyFont="1" applyAlignment="1">
      <alignment horizontal="center" vertical="center"/>
    </xf>
    <xf numFmtId="169" fontId="3" fillId="0" borderId="0" xfId="0" applyNumberFormat="1" applyFont="1"/>
    <xf numFmtId="0" fontId="1" fillId="4" borderId="19" xfId="0" applyFont="1" applyFill="1" applyBorder="1" applyAlignment="1">
      <alignment horizontal="center" vertical="center"/>
    </xf>
    <xf numFmtId="0" fontId="1" fillId="4" borderId="20" xfId="0" applyFont="1" applyFill="1" applyBorder="1" applyAlignment="1">
      <alignment vertical="center"/>
    </xf>
    <xf numFmtId="0" fontId="1" fillId="4" borderId="21" xfId="0" applyFont="1" applyFill="1" applyBorder="1" applyAlignment="1">
      <alignment vertical="center"/>
    </xf>
    <xf numFmtId="0" fontId="1" fillId="5" borderId="0" xfId="0" applyFont="1" applyFill="1" applyAlignment="1">
      <alignment horizontal="center" vertical="center"/>
    </xf>
    <xf numFmtId="0" fontId="5" fillId="6" borderId="22" xfId="1" applyFont="1" applyFill="1" applyBorder="1" applyAlignment="1">
      <alignment horizontal="centerContinuous" vertical="center" wrapText="1"/>
    </xf>
    <xf numFmtId="171" fontId="6" fillId="6" borderId="23" xfId="1" applyNumberFormat="1" applyFont="1" applyFill="1" applyBorder="1" applyAlignment="1">
      <alignment horizontal="centerContinuous" vertical="center" wrapText="1"/>
    </xf>
    <xf numFmtId="171" fontId="6" fillId="6" borderId="0" xfId="1" applyNumberFormat="1" applyFont="1" applyFill="1" applyAlignment="1">
      <alignment horizontal="centerContinuous" vertical="center" wrapText="1"/>
    </xf>
    <xf numFmtId="171" fontId="6" fillId="6" borderId="24" xfId="1" applyNumberFormat="1" applyFont="1" applyFill="1" applyBorder="1" applyAlignment="1">
      <alignment horizontal="centerContinuous" vertical="center" wrapText="1"/>
    </xf>
    <xf numFmtId="0" fontId="1" fillId="7" borderId="25" xfId="0" applyFont="1" applyFill="1" applyBorder="1" applyAlignment="1">
      <alignment vertical="center"/>
    </xf>
    <xf numFmtId="0" fontId="3" fillId="8" borderId="26" xfId="0" applyFont="1" applyFill="1" applyBorder="1" applyAlignment="1">
      <alignment vertical="center"/>
    </xf>
    <xf numFmtId="0" fontId="1" fillId="9" borderId="27" xfId="0" applyFont="1" applyFill="1" applyBorder="1" applyAlignment="1">
      <alignment horizontal="center" vertical="center"/>
    </xf>
    <xf numFmtId="0" fontId="3" fillId="8" borderId="28" xfId="0" applyFont="1" applyFill="1" applyBorder="1" applyAlignment="1">
      <alignment horizontal="center" vertical="center"/>
    </xf>
    <xf numFmtId="0" fontId="1" fillId="0" borderId="29" xfId="0" applyFont="1" applyBorder="1" applyAlignment="1">
      <alignment vertical="center"/>
    </xf>
    <xf numFmtId="0" fontId="1" fillId="0" borderId="30" xfId="0" applyFont="1" applyBorder="1" applyAlignment="1">
      <alignment vertical="center"/>
    </xf>
    <xf numFmtId="0" fontId="1" fillId="0" borderId="31" xfId="0" applyFont="1" applyBorder="1" applyAlignment="1">
      <alignment horizontal="right" vertical="center"/>
    </xf>
    <xf numFmtId="10" fontId="1" fillId="0" borderId="32" xfId="0" applyNumberFormat="1" applyFont="1" applyBorder="1" applyAlignment="1">
      <alignment horizontal="center" vertical="center"/>
    </xf>
    <xf numFmtId="0" fontId="1" fillId="0" borderId="33" xfId="0" applyFont="1" applyBorder="1" applyAlignment="1">
      <alignment vertical="center"/>
    </xf>
    <xf numFmtId="0" fontId="1" fillId="0" borderId="34" xfId="0" applyFont="1" applyBorder="1" applyAlignment="1">
      <alignment vertical="center"/>
    </xf>
    <xf numFmtId="0" fontId="1" fillId="0" borderId="35" xfId="0" applyFont="1" applyBorder="1" applyAlignment="1">
      <alignment horizontal="right" vertical="center"/>
    </xf>
    <xf numFmtId="10" fontId="1" fillId="0" borderId="36" xfId="0" applyNumberFormat="1" applyFont="1" applyBorder="1" applyAlignment="1">
      <alignment horizontal="center" vertical="center"/>
    </xf>
    <xf numFmtId="0" fontId="1" fillId="0" borderId="37" xfId="0" applyFont="1" applyBorder="1" applyAlignment="1">
      <alignment vertical="center"/>
    </xf>
    <xf numFmtId="0" fontId="1" fillId="0" borderId="38" xfId="0" applyFont="1" applyBorder="1" applyAlignment="1">
      <alignment vertical="center"/>
    </xf>
    <xf numFmtId="0" fontId="1" fillId="0" borderId="39" xfId="0" applyFont="1" applyBorder="1" applyAlignment="1">
      <alignment horizontal="right" vertical="center"/>
    </xf>
    <xf numFmtId="10" fontId="1" fillId="0" borderId="40" xfId="0" applyNumberFormat="1" applyFont="1" applyBorder="1" applyAlignment="1">
      <alignment horizontal="center" vertical="center"/>
    </xf>
    <xf numFmtId="0" fontId="1" fillId="0" borderId="4" xfId="0" applyFont="1" applyBorder="1" applyAlignment="1">
      <alignment vertical="center"/>
    </xf>
    <xf numFmtId="0" fontId="6" fillId="3" borderId="19" xfId="1" applyFont="1" applyFill="1" applyBorder="1" applyAlignment="1">
      <alignment horizontal="centerContinuous" vertical="center" wrapText="1"/>
    </xf>
    <xf numFmtId="171" fontId="6" fillId="3" borderId="20" xfId="1" applyNumberFormat="1" applyFont="1" applyFill="1" applyBorder="1" applyAlignment="1">
      <alignment horizontal="centerContinuous" vertical="center" wrapText="1"/>
    </xf>
    <xf numFmtId="171" fontId="6" fillId="3" borderId="21" xfId="1" applyNumberFormat="1" applyFont="1" applyFill="1" applyBorder="1" applyAlignment="1">
      <alignment horizontal="centerContinuous" vertical="center" wrapText="1"/>
    </xf>
    <xf numFmtId="0" fontId="1" fillId="9" borderId="41" xfId="0" applyFont="1" applyFill="1" applyBorder="1" applyAlignment="1">
      <alignment horizontal="right" vertical="center"/>
    </xf>
    <xf numFmtId="0" fontId="1" fillId="0" borderId="42" xfId="0" applyFont="1" applyBorder="1" applyAlignment="1">
      <alignment vertical="center"/>
    </xf>
    <xf numFmtId="0" fontId="3" fillId="0" borderId="26" xfId="0" applyFont="1" applyBorder="1" applyAlignment="1">
      <alignment vertical="center"/>
    </xf>
    <xf numFmtId="0" fontId="3" fillId="0" borderId="43" xfId="0" applyFont="1" applyBorder="1" applyAlignment="1">
      <alignment vertical="center"/>
    </xf>
    <xf numFmtId="2" fontId="1" fillId="0" borderId="44" xfId="0" applyNumberFormat="1" applyFont="1" applyBorder="1" applyAlignment="1">
      <alignment horizontal="center" vertical="center"/>
    </xf>
    <xf numFmtId="0" fontId="3" fillId="0" borderId="28" xfId="0" applyFont="1" applyBorder="1" applyAlignment="1">
      <alignment vertical="center"/>
    </xf>
    <xf numFmtId="0" fontId="1" fillId="0" borderId="45" xfId="0" applyFont="1" applyBorder="1" applyAlignment="1">
      <alignment vertical="center"/>
    </xf>
    <xf numFmtId="0" fontId="2" fillId="0" borderId="0" xfId="0" applyFont="1" applyAlignment="1">
      <alignment horizontal="right" vertical="center"/>
    </xf>
    <xf numFmtId="0" fontId="1" fillId="0" borderId="0" xfId="0" applyFont="1" applyAlignment="1">
      <alignment vertical="center"/>
    </xf>
    <xf numFmtId="0" fontId="1" fillId="0" borderId="24" xfId="0" applyFont="1" applyBorder="1" applyAlignment="1">
      <alignment vertical="center"/>
    </xf>
    <xf numFmtId="0" fontId="2" fillId="9" borderId="8" xfId="0" applyFont="1" applyFill="1" applyBorder="1" applyAlignment="1">
      <alignment horizontal="right" vertical="center"/>
    </xf>
    <xf numFmtId="0" fontId="2" fillId="9" borderId="27" xfId="0" applyFont="1" applyFill="1" applyBorder="1" applyAlignment="1">
      <alignment horizontal="right" vertical="center"/>
    </xf>
    <xf numFmtId="2" fontId="1" fillId="0" borderId="27" xfId="0" applyNumberFormat="1" applyFont="1" applyBorder="1" applyAlignment="1">
      <alignment horizontal="center" vertical="center"/>
    </xf>
    <xf numFmtId="0" fontId="2" fillId="9" borderId="27" xfId="0" applyFont="1" applyFill="1" applyBorder="1" applyAlignment="1">
      <alignment horizontal="center" vertical="center"/>
    </xf>
    <xf numFmtId="9" fontId="1" fillId="0" borderId="27" xfId="0" applyNumberFormat="1" applyFont="1" applyBorder="1" applyAlignment="1">
      <alignment horizontal="center" vertical="center"/>
    </xf>
    <xf numFmtId="2" fontId="2" fillId="9" borderId="42" xfId="0" applyNumberFormat="1" applyFont="1" applyFill="1" applyBorder="1" applyAlignment="1">
      <alignment horizontal="left" vertical="center"/>
    </xf>
    <xf numFmtId="2" fontId="2" fillId="9" borderId="43" xfId="0" applyNumberFormat="1" applyFont="1" applyFill="1" applyBorder="1" applyAlignment="1">
      <alignment horizontal="center" vertical="center"/>
    </xf>
    <xf numFmtId="2" fontId="2" fillId="9" borderId="42" xfId="0" applyNumberFormat="1" applyFont="1" applyFill="1" applyBorder="1" applyAlignment="1">
      <alignment horizontal="right" vertical="center"/>
    </xf>
    <xf numFmtId="2" fontId="1" fillId="0" borderId="42" xfId="0" applyNumberFormat="1" applyFont="1" applyBorder="1" applyAlignment="1">
      <alignment horizontal="center" vertical="center"/>
    </xf>
    <xf numFmtId="0" fontId="2" fillId="9" borderId="14" xfId="0" applyFont="1" applyFill="1" applyBorder="1" applyAlignment="1">
      <alignment horizontal="right" vertical="center"/>
    </xf>
    <xf numFmtId="0" fontId="2" fillId="9" borderId="49" xfId="0" applyFont="1" applyFill="1" applyBorder="1" applyAlignment="1">
      <alignment horizontal="left" vertical="center"/>
    </xf>
    <xf numFmtId="0" fontId="2" fillId="7" borderId="3" xfId="0" applyFont="1" applyFill="1" applyBorder="1" applyAlignment="1">
      <alignment vertical="center"/>
    </xf>
    <xf numFmtId="0" fontId="3" fillId="8" borderId="4" xfId="0" applyFont="1" applyFill="1" applyBorder="1" applyAlignment="1">
      <alignment vertical="center"/>
    </xf>
    <xf numFmtId="0" fontId="1" fillId="8" borderId="4" xfId="0" applyFont="1" applyFill="1" applyBorder="1" applyAlignment="1">
      <alignment vertical="center"/>
    </xf>
    <xf numFmtId="1" fontId="6" fillId="11" borderId="5" xfId="0" applyNumberFormat="1" applyFont="1" applyFill="1" applyBorder="1" applyAlignment="1">
      <alignment horizontal="centerContinuous" vertical="center"/>
    </xf>
    <xf numFmtId="2" fontId="1" fillId="0" borderId="50" xfId="0" applyNumberFormat="1" applyFont="1" applyBorder="1" applyAlignment="1">
      <alignment horizontal="center" vertical="center"/>
    </xf>
    <xf numFmtId="0" fontId="6" fillId="3" borderId="1" xfId="1" applyFont="1" applyFill="1" applyBorder="1" applyAlignment="1">
      <alignment horizontal="centerContinuous" vertical="center" wrapText="1"/>
    </xf>
    <xf numFmtId="171" fontId="6" fillId="3" borderId="4" xfId="1" applyNumberFormat="1" applyFont="1" applyFill="1" applyBorder="1" applyAlignment="1">
      <alignment horizontal="centerContinuous" vertical="center" wrapText="1"/>
    </xf>
    <xf numFmtId="171" fontId="6" fillId="3" borderId="5" xfId="1" applyNumberFormat="1" applyFont="1" applyFill="1" applyBorder="1" applyAlignment="1">
      <alignment horizontal="centerContinuous" vertical="center" wrapText="1"/>
    </xf>
    <xf numFmtId="0" fontId="2" fillId="9" borderId="48" xfId="0" applyFont="1" applyFill="1" applyBorder="1" applyAlignment="1">
      <alignment horizontal="left" vertical="center"/>
    </xf>
    <xf numFmtId="2" fontId="1" fillId="0" borderId="31" xfId="0" applyNumberFormat="1" applyFont="1" applyBorder="1" applyAlignment="1">
      <alignment horizontal="center" vertical="center"/>
    </xf>
    <xf numFmtId="2" fontId="1" fillId="0" borderId="51" xfId="0" applyNumberFormat="1" applyFont="1" applyBorder="1" applyAlignment="1">
      <alignment horizontal="center" vertical="center"/>
    </xf>
    <xf numFmtId="2" fontId="7" fillId="0" borderId="14" xfId="0" applyNumberFormat="1" applyFont="1" applyBorder="1" applyAlignment="1">
      <alignment horizontal="center" vertical="center" wrapText="1"/>
    </xf>
    <xf numFmtId="2" fontId="1" fillId="0" borderId="52" xfId="0" applyNumberFormat="1" applyFont="1" applyBorder="1" applyAlignment="1">
      <alignment horizontal="center" vertical="center"/>
    </xf>
    <xf numFmtId="2" fontId="1" fillId="7" borderId="12" xfId="0" applyNumberFormat="1" applyFont="1" applyFill="1" applyBorder="1" applyAlignment="1">
      <alignment horizontal="centerContinuous" vertical="center"/>
    </xf>
    <xf numFmtId="0" fontId="1" fillId="7" borderId="42" xfId="0" applyFont="1" applyFill="1" applyBorder="1" applyAlignment="1">
      <alignment horizontal="centerContinuous" vertical="center"/>
    </xf>
    <xf numFmtId="2" fontId="1" fillId="7" borderId="12" xfId="0" applyNumberFormat="1" applyFont="1" applyFill="1" applyBorder="1" applyAlignment="1">
      <alignment horizontal="centerContinuous" vertical="center" wrapText="1"/>
    </xf>
    <xf numFmtId="0" fontId="1" fillId="9" borderId="41" xfId="0" applyFont="1" applyFill="1" applyBorder="1" applyAlignment="1">
      <alignment horizontal="center" vertical="center"/>
    </xf>
    <xf numFmtId="2" fontId="1" fillId="7" borderId="53" xfId="0" applyNumberFormat="1" applyFont="1" applyFill="1" applyBorder="1" applyAlignment="1">
      <alignment vertical="center" wrapText="1"/>
    </xf>
    <xf numFmtId="0" fontId="1" fillId="8" borderId="0" xfId="0" applyFont="1" applyFill="1"/>
    <xf numFmtId="1" fontId="1" fillId="0" borderId="51" xfId="0" applyNumberFormat="1" applyFont="1" applyBorder="1" applyAlignment="1">
      <alignment horizontal="center" vertical="center"/>
    </xf>
    <xf numFmtId="2" fontId="1" fillId="7" borderId="54" xfId="0" applyNumberFormat="1" applyFont="1" applyFill="1" applyBorder="1" applyAlignment="1">
      <alignment vertical="center" wrapText="1"/>
    </xf>
    <xf numFmtId="0" fontId="1" fillId="8" borderId="20" xfId="0" applyFont="1" applyFill="1" applyBorder="1" applyAlignment="1">
      <alignment vertical="center"/>
    </xf>
    <xf numFmtId="2" fontId="1" fillId="0" borderId="55" xfId="0" applyNumberFormat="1" applyFont="1" applyBorder="1" applyAlignment="1">
      <alignment horizontal="center" vertical="center"/>
    </xf>
    <xf numFmtId="2" fontId="1" fillId="7" borderId="56" xfId="0" applyNumberFormat="1" applyFont="1" applyFill="1" applyBorder="1" applyAlignment="1">
      <alignment vertical="center" wrapText="1"/>
    </xf>
    <xf numFmtId="0" fontId="1" fillId="0" borderId="57" xfId="0" applyFont="1" applyBorder="1" applyAlignment="1">
      <alignment horizontal="center" vertical="center"/>
    </xf>
    <xf numFmtId="0" fontId="1" fillId="0" borderId="20" xfId="0" applyFont="1" applyBorder="1" applyAlignment="1">
      <alignment vertical="center"/>
    </xf>
    <xf numFmtId="0" fontId="1" fillId="8" borderId="18" xfId="0" applyFont="1" applyFill="1" applyBorder="1" applyAlignment="1">
      <alignment horizontal="center" vertical="center"/>
    </xf>
    <xf numFmtId="0" fontId="1" fillId="0" borderId="53" xfId="0" applyFont="1" applyBorder="1" applyAlignment="1">
      <alignment horizontal="center" vertical="center"/>
    </xf>
    <xf numFmtId="0" fontId="2" fillId="7" borderId="6" xfId="0" applyFont="1" applyFill="1" applyBorder="1" applyAlignment="1">
      <alignment horizontal="centerContinuous" vertical="center"/>
    </xf>
    <xf numFmtId="0" fontId="3" fillId="8" borderId="10" xfId="0" applyFont="1" applyFill="1" applyBorder="1" applyAlignment="1">
      <alignment horizontal="centerContinuous" vertical="center"/>
    </xf>
    <xf numFmtId="0" fontId="3" fillId="8" borderId="7" xfId="0" applyFont="1" applyFill="1" applyBorder="1" applyAlignment="1">
      <alignment horizontal="centerContinuous" vertical="center"/>
    </xf>
    <xf numFmtId="0" fontId="2" fillId="9" borderId="58" xfId="0" applyFont="1" applyFill="1" applyBorder="1" applyAlignment="1">
      <alignment horizontal="center" vertical="center" wrapText="1"/>
    </xf>
    <xf numFmtId="0" fontId="2" fillId="9" borderId="41" xfId="0" applyFont="1" applyFill="1" applyBorder="1" applyAlignment="1">
      <alignment horizontal="center" vertical="center"/>
    </xf>
    <xf numFmtId="0" fontId="2" fillId="7" borderId="42" xfId="0" applyFont="1" applyFill="1" applyBorder="1" applyAlignment="1">
      <alignment vertical="center"/>
    </xf>
    <xf numFmtId="0" fontId="3" fillId="8" borderId="28" xfId="0" applyFont="1" applyFill="1" applyBorder="1" applyAlignment="1">
      <alignment vertical="center"/>
    </xf>
    <xf numFmtId="1" fontId="3" fillId="0" borderId="44" xfId="0" applyNumberFormat="1" applyFont="1" applyBorder="1" applyAlignment="1">
      <alignment horizontal="center" vertical="center" wrapText="1"/>
    </xf>
    <xf numFmtId="0" fontId="1" fillId="0" borderId="59" xfId="0" applyFont="1" applyBorder="1" applyAlignment="1">
      <alignment vertical="center"/>
    </xf>
    <xf numFmtId="0" fontId="2" fillId="7" borderId="60" xfId="0" applyFont="1" applyFill="1" applyBorder="1" applyAlignment="1">
      <alignment vertical="center"/>
    </xf>
    <xf numFmtId="0" fontId="3" fillId="8" borderId="23" xfId="0" applyFont="1" applyFill="1" applyBorder="1" applyAlignment="1">
      <alignment vertical="center"/>
    </xf>
    <xf numFmtId="0" fontId="3" fillId="8" borderId="61" xfId="0" applyFont="1" applyFill="1" applyBorder="1" applyAlignment="1">
      <alignment vertical="center"/>
    </xf>
    <xf numFmtId="0" fontId="2" fillId="9" borderId="62" xfId="0" applyFont="1" applyFill="1" applyBorder="1" applyAlignment="1">
      <alignment horizontal="center" vertical="center"/>
    </xf>
    <xf numFmtId="49" fontId="1" fillId="0" borderId="63" xfId="0" applyNumberFormat="1" applyFont="1" applyBorder="1" applyAlignment="1">
      <alignment horizontal="left" vertical="center" wrapText="1"/>
    </xf>
    <xf numFmtId="0" fontId="3" fillId="0" borderId="64" xfId="0" applyFont="1" applyBorder="1" applyAlignment="1">
      <alignment vertical="center"/>
    </xf>
    <xf numFmtId="1" fontId="3" fillId="0" borderId="55" xfId="0" applyNumberFormat="1" applyFont="1" applyBorder="1" applyAlignment="1">
      <alignment horizontal="center" vertical="center" wrapText="1"/>
    </xf>
    <xf numFmtId="0" fontId="1" fillId="0" borderId="65" xfId="0" applyFont="1" applyBorder="1" applyAlignment="1">
      <alignment vertical="center"/>
    </xf>
    <xf numFmtId="0" fontId="2" fillId="7" borderId="9" xfId="0" applyFont="1" applyFill="1" applyBorder="1" applyAlignment="1">
      <alignment vertical="center"/>
    </xf>
    <xf numFmtId="0" fontId="3" fillId="8" borderId="10" xfId="0" applyFont="1" applyFill="1" applyBorder="1" applyAlignment="1">
      <alignment vertical="center"/>
    </xf>
    <xf numFmtId="0" fontId="3" fillId="8" borderId="11" xfId="0" applyFont="1" applyFill="1" applyBorder="1" applyAlignment="1">
      <alignment vertical="center"/>
    </xf>
    <xf numFmtId="0" fontId="1" fillId="0" borderId="41" xfId="0" applyFont="1" applyBorder="1" applyAlignment="1">
      <alignment vertical="center"/>
    </xf>
    <xf numFmtId="2" fontId="3" fillId="0" borderId="44" xfId="0" applyNumberFormat="1" applyFont="1" applyBorder="1" applyAlignment="1">
      <alignment horizontal="center" vertical="center" wrapText="1"/>
    </xf>
    <xf numFmtId="0" fontId="1" fillId="0" borderId="25" xfId="0" applyFont="1" applyBorder="1" applyAlignment="1">
      <alignment vertical="center"/>
    </xf>
    <xf numFmtId="0" fontId="2" fillId="7" borderId="1" xfId="0" applyFont="1" applyFill="1" applyBorder="1" applyAlignment="1">
      <alignment horizontal="centerContinuous" vertical="center"/>
    </xf>
    <xf numFmtId="0" fontId="3" fillId="8" borderId="4" xfId="0" applyFont="1" applyFill="1" applyBorder="1" applyAlignment="1">
      <alignment horizontal="centerContinuous" vertical="center"/>
    </xf>
    <xf numFmtId="0" fontId="3" fillId="8" borderId="2" xfId="0" applyFont="1" applyFill="1" applyBorder="1" applyAlignment="1">
      <alignment horizontal="centerContinuous" vertical="center"/>
    </xf>
    <xf numFmtId="2" fontId="6" fillId="0" borderId="52" xfId="0" applyNumberFormat="1"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center" wrapText="1"/>
    </xf>
    <xf numFmtId="0" fontId="1" fillId="4" borderId="37" xfId="0" applyFont="1" applyFill="1" applyBorder="1" applyAlignment="1">
      <alignment horizontal="center" vertical="center"/>
    </xf>
    <xf numFmtId="0" fontId="1" fillId="4" borderId="38" xfId="0" applyFont="1" applyFill="1" applyBorder="1" applyAlignment="1">
      <alignment vertical="center"/>
    </xf>
    <xf numFmtId="0" fontId="1" fillId="4" borderId="66" xfId="0" applyFont="1" applyFill="1" applyBorder="1" applyAlignment="1">
      <alignment vertical="center"/>
    </xf>
    <xf numFmtId="0" fontId="1" fillId="7" borderId="42" xfId="0" applyFont="1" applyFill="1" applyBorder="1" applyAlignment="1">
      <alignment vertical="center"/>
    </xf>
    <xf numFmtId="1" fontId="10" fillId="0" borderId="0" xfId="2" applyNumberFormat="1" applyFont="1" applyAlignment="1">
      <alignment horizontal="center" vertical="center" wrapText="1"/>
    </xf>
    <xf numFmtId="0" fontId="11" fillId="0" borderId="0" xfId="0" applyFont="1"/>
    <xf numFmtId="0" fontId="12" fillId="0" borderId="0" xfId="3" applyFont="1" applyAlignment="1">
      <alignment horizontal="center"/>
    </xf>
    <xf numFmtId="1" fontId="10" fillId="0" borderId="0" xfId="2" applyNumberFormat="1" applyFont="1" applyAlignment="1">
      <alignment horizontal="centerContinuous" vertical="center" wrapText="1"/>
    </xf>
    <xf numFmtId="0" fontId="13" fillId="0" borderId="0" xfId="2" applyFont="1" applyAlignment="1">
      <alignment vertical="center"/>
    </xf>
    <xf numFmtId="0" fontId="14" fillId="0" borderId="0" xfId="0" applyFont="1"/>
    <xf numFmtId="0" fontId="12" fillId="0" borderId="0" xfId="3" applyFont="1"/>
    <xf numFmtId="0" fontId="10" fillId="0" borderId="0" xfId="2" applyFont="1" applyAlignment="1">
      <alignment vertical="center"/>
    </xf>
    <xf numFmtId="0" fontId="10" fillId="0" borderId="0" xfId="2" applyFont="1" applyAlignment="1">
      <alignment horizontal="right" vertical="center"/>
    </xf>
    <xf numFmtId="0" fontId="10" fillId="0" borderId="0" xfId="2" applyFont="1" applyAlignment="1" applyProtection="1">
      <alignment horizontal="center" vertical="center"/>
      <protection locked="0"/>
    </xf>
    <xf numFmtId="0" fontId="12" fillId="0" borderId="0" xfId="3" applyFont="1" applyAlignment="1">
      <alignment horizontal="centerContinuous"/>
    </xf>
    <xf numFmtId="0" fontId="10" fillId="13" borderId="18" xfId="3" applyFont="1" applyFill="1" applyBorder="1" applyAlignment="1">
      <alignment horizontal="centerContinuous" vertical="center" wrapText="1"/>
    </xf>
    <xf numFmtId="0" fontId="10" fillId="3" borderId="18" xfId="3" applyFont="1" applyFill="1" applyBorder="1" applyAlignment="1">
      <alignment horizontal="center" vertical="center" wrapText="1"/>
    </xf>
    <xf numFmtId="1" fontId="10" fillId="0" borderId="69" xfId="3" applyNumberFormat="1" applyFont="1" applyBorder="1" applyAlignment="1">
      <alignment horizontal="center" vertical="center"/>
    </xf>
    <xf numFmtId="1" fontId="10" fillId="0" borderId="18" xfId="3" applyNumberFormat="1" applyFont="1" applyBorder="1" applyAlignment="1">
      <alignment horizontal="center" vertical="center"/>
    </xf>
    <xf numFmtId="172" fontId="10" fillId="0" borderId="18" xfId="3" applyNumberFormat="1" applyFont="1" applyBorder="1" applyAlignment="1">
      <alignment horizontal="center" vertical="center" wrapText="1"/>
    </xf>
    <xf numFmtId="3" fontId="10" fillId="0" borderId="18" xfId="3" applyNumberFormat="1" applyFont="1" applyBorder="1" applyAlignment="1">
      <alignment horizontal="center" vertical="center"/>
    </xf>
    <xf numFmtId="1" fontId="10" fillId="0" borderId="18" xfId="4" applyNumberFormat="1" applyFont="1" applyBorder="1" applyAlignment="1" applyProtection="1">
      <alignment horizontal="center" vertical="center"/>
    </xf>
    <xf numFmtId="2" fontId="10" fillId="0" borderId="18" xfId="4" applyNumberFormat="1" applyFont="1" applyBorder="1" applyAlignment="1" applyProtection="1">
      <alignment horizontal="center" vertical="center"/>
    </xf>
    <xf numFmtId="1" fontId="10" fillId="0" borderId="70" xfId="3" applyNumberFormat="1" applyFont="1" applyBorder="1" applyAlignment="1">
      <alignment horizontal="center" vertical="center"/>
    </xf>
    <xf numFmtId="172" fontId="10" fillId="0" borderId="71" xfId="3" applyNumberFormat="1" applyFont="1" applyBorder="1" applyAlignment="1">
      <alignment horizontal="center" vertical="center" wrapText="1"/>
    </xf>
    <xf numFmtId="3" fontId="10" fillId="0" borderId="71" xfId="3" applyNumberFormat="1" applyFont="1" applyBorder="1" applyAlignment="1">
      <alignment horizontal="center" vertical="center"/>
    </xf>
    <xf numFmtId="1" fontId="10" fillId="0" borderId="72" xfId="4" applyNumberFormat="1" applyFont="1" applyBorder="1" applyAlignment="1" applyProtection="1">
      <alignment horizontal="center" vertical="center"/>
    </xf>
    <xf numFmtId="1" fontId="10" fillId="0" borderId="71" xfId="4" applyNumberFormat="1" applyFont="1" applyBorder="1" applyAlignment="1" applyProtection="1">
      <alignment horizontal="center" vertical="center"/>
    </xf>
    <xf numFmtId="2" fontId="10" fillId="0" borderId="73" xfId="4" applyNumberFormat="1" applyFont="1" applyBorder="1" applyAlignment="1" applyProtection="1">
      <alignment horizontal="center" vertical="center"/>
    </xf>
    <xf numFmtId="1" fontId="10" fillId="0" borderId="73" xfId="4" applyNumberFormat="1" applyFont="1" applyBorder="1" applyAlignment="1" applyProtection="1">
      <alignment horizontal="center" vertical="center"/>
    </xf>
    <xf numFmtId="1" fontId="10" fillId="0" borderId="74" xfId="4" applyNumberFormat="1" applyFont="1" applyBorder="1" applyAlignment="1" applyProtection="1">
      <alignment horizontal="center" vertical="center"/>
    </xf>
    <xf numFmtId="2" fontId="10" fillId="0" borderId="74" xfId="4" applyNumberFormat="1" applyFont="1" applyBorder="1" applyAlignment="1" applyProtection="1">
      <alignment horizontal="center" vertical="center"/>
    </xf>
    <xf numFmtId="172" fontId="10" fillId="0" borderId="71" xfId="3" applyNumberFormat="1" applyFont="1" applyBorder="1" applyAlignment="1">
      <alignment horizontal="center" vertical="center"/>
    </xf>
    <xf numFmtId="2" fontId="11" fillId="0" borderId="75" xfId="0" applyNumberFormat="1" applyFont="1" applyBorder="1"/>
    <xf numFmtId="0" fontId="12" fillId="0" borderId="76" xfId="3" applyFont="1" applyBorder="1"/>
    <xf numFmtId="0" fontId="12" fillId="0" borderId="77" xfId="3" applyFont="1" applyBorder="1"/>
    <xf numFmtId="0" fontId="11" fillId="0" borderId="78" xfId="0" applyFont="1" applyBorder="1"/>
    <xf numFmtId="0" fontId="10" fillId="12" borderId="67" xfId="5" applyFont="1" applyFill="1" applyBorder="1" applyAlignment="1">
      <alignment vertical="center" wrapText="1"/>
    </xf>
    <xf numFmtId="3" fontId="10" fillId="14" borderId="80" xfId="5" applyNumberFormat="1" applyFont="1" applyFill="1" applyBorder="1" applyAlignment="1">
      <alignment horizontal="right"/>
    </xf>
    <xf numFmtId="0" fontId="10" fillId="0" borderId="81" xfId="5" applyFont="1" applyBorder="1" applyAlignment="1">
      <alignment horizontal="center"/>
    </xf>
    <xf numFmtId="0" fontId="12" fillId="0" borderId="67" xfId="3" applyFont="1" applyBorder="1" applyAlignment="1">
      <alignment horizontal="center"/>
    </xf>
    <xf numFmtId="0" fontId="12" fillId="0" borderId="82" xfId="3" applyFont="1" applyBorder="1" applyAlignment="1">
      <alignment horizontal="center"/>
    </xf>
    <xf numFmtId="0" fontId="12" fillId="0" borderId="83" xfId="3" applyFont="1" applyBorder="1" applyAlignment="1">
      <alignment horizontal="center"/>
    </xf>
    <xf numFmtId="0" fontId="10" fillId="12" borderId="78" xfId="5" applyFont="1" applyFill="1" applyBorder="1" applyAlignment="1">
      <alignment vertical="center" wrapText="1"/>
    </xf>
    <xf numFmtId="3" fontId="10" fillId="15" borderId="4" xfId="5" applyNumberFormat="1" applyFont="1" applyFill="1" applyBorder="1" applyAlignment="1">
      <alignment horizontal="right"/>
    </xf>
    <xf numFmtId="0" fontId="10" fillId="0" borderId="1" xfId="5" applyFont="1" applyBorder="1" applyAlignment="1">
      <alignment horizontal="center"/>
    </xf>
    <xf numFmtId="0" fontId="12" fillId="0" borderId="78" xfId="3" applyFont="1" applyBorder="1" applyAlignment="1">
      <alignment horizontal="center"/>
    </xf>
    <xf numFmtId="0" fontId="12" fillId="0" borderId="85" xfId="3" applyFont="1" applyBorder="1" applyAlignment="1">
      <alignment horizontal="center"/>
    </xf>
    <xf numFmtId="3" fontId="10" fillId="16" borderId="20" xfId="5" applyNumberFormat="1" applyFont="1" applyFill="1" applyBorder="1" applyAlignment="1">
      <alignment horizontal="right"/>
    </xf>
    <xf numFmtId="0" fontId="10" fillId="0" borderId="19" xfId="5" applyFont="1" applyBorder="1" applyAlignment="1">
      <alignment horizontal="center"/>
    </xf>
    <xf numFmtId="0" fontId="10" fillId="12" borderId="76" xfId="5" applyFont="1" applyFill="1" applyBorder="1" applyAlignment="1">
      <alignment vertical="center" wrapText="1"/>
    </xf>
    <xf numFmtId="3" fontId="10" fillId="13" borderId="86" xfId="5" applyNumberFormat="1" applyFont="1" applyFill="1" applyBorder="1" applyAlignment="1">
      <alignment horizontal="right"/>
    </xf>
    <xf numFmtId="0" fontId="10" fillId="0" borderId="87" xfId="5" applyFont="1" applyBorder="1" applyAlignment="1">
      <alignment horizontal="center"/>
    </xf>
    <xf numFmtId="0" fontId="12" fillId="0" borderId="76" xfId="3" applyFont="1" applyBorder="1" applyAlignment="1">
      <alignment horizontal="center"/>
    </xf>
    <xf numFmtId="0" fontId="12" fillId="0" borderId="77" xfId="3" applyFont="1" applyBorder="1" applyAlignment="1">
      <alignment horizontal="center"/>
    </xf>
    <xf numFmtId="0" fontId="12" fillId="0" borderId="88" xfId="3" applyFont="1" applyBorder="1" applyAlignment="1">
      <alignment horizontal="center"/>
    </xf>
    <xf numFmtId="0" fontId="15" fillId="11" borderId="0" xfId="2" applyFont="1" applyFill="1"/>
    <xf numFmtId="0" fontId="15" fillId="0" borderId="0" xfId="2" applyFont="1" applyAlignment="1">
      <alignment horizontal="center" vertical="center"/>
    </xf>
    <xf numFmtId="0" fontId="15" fillId="0" borderId="0" xfId="2" applyFont="1"/>
    <xf numFmtId="1" fontId="16" fillId="11" borderId="0" xfId="2" applyNumberFormat="1" applyFont="1" applyFill="1" applyAlignment="1">
      <alignment horizontal="centerContinuous" vertical="center" wrapText="1"/>
    </xf>
    <xf numFmtId="0" fontId="16" fillId="11" borderId="0" xfId="2" applyFont="1" applyFill="1" applyAlignment="1">
      <alignment horizontal="centerContinuous" vertical="center" wrapText="1"/>
    </xf>
    <xf numFmtId="0" fontId="16" fillId="11" borderId="0" xfId="2" applyFont="1" applyFill="1" applyAlignment="1">
      <alignment horizontal="centerContinuous" vertical="center"/>
    </xf>
    <xf numFmtId="0" fontId="15" fillId="17" borderId="0" xfId="2" applyFont="1" applyFill="1"/>
    <xf numFmtId="0" fontId="16" fillId="0" borderId="92" xfId="2" applyFont="1" applyBorder="1" applyAlignment="1">
      <alignment horizontal="left" vertical="center"/>
    </xf>
    <xf numFmtId="0" fontId="16" fillId="0" borderId="4" xfId="2" applyFont="1" applyBorder="1" applyAlignment="1">
      <alignment horizontal="centerContinuous" vertical="center"/>
    </xf>
    <xf numFmtId="0" fontId="16" fillId="17" borderId="4" xfId="2" applyFont="1" applyFill="1" applyBorder="1" applyAlignment="1">
      <alignment horizontal="centerContinuous" vertical="center" wrapText="1"/>
    </xf>
    <xf numFmtId="0" fontId="16" fillId="0" borderId="4" xfId="2" applyFont="1" applyBorder="1" applyAlignment="1">
      <alignment horizontal="right" vertical="center"/>
    </xf>
    <xf numFmtId="174" fontId="16" fillId="19" borderId="93" xfId="6" applyFont="1" applyFill="1" applyBorder="1" applyAlignment="1" applyProtection="1">
      <alignment horizontal="center" vertical="center" wrapText="1"/>
      <protection locked="0"/>
    </xf>
    <xf numFmtId="0" fontId="15" fillId="17" borderId="92" xfId="2" applyFont="1" applyFill="1" applyBorder="1"/>
    <xf numFmtId="175" fontId="16" fillId="17" borderId="93" xfId="6" applyNumberFormat="1" applyFont="1" applyFill="1" applyBorder="1" applyAlignment="1" applyProtection="1">
      <alignment horizontal="center" vertical="center" wrapText="1"/>
    </xf>
    <xf numFmtId="0" fontId="16" fillId="0" borderId="94" xfId="2" applyFont="1" applyBorder="1" applyAlignment="1">
      <alignment horizontal="centerContinuous" vertical="center"/>
    </xf>
    <xf numFmtId="0" fontId="16" fillId="0" borderId="95" xfId="2" applyFont="1" applyBorder="1" applyAlignment="1">
      <alignment horizontal="centerContinuous" vertical="center"/>
    </xf>
    <xf numFmtId="0" fontId="16" fillId="17" borderId="95" xfId="2" applyFont="1" applyFill="1" applyBorder="1" applyAlignment="1">
      <alignment horizontal="centerContinuous" vertical="center" wrapText="1"/>
    </xf>
    <xf numFmtId="0" fontId="16" fillId="0" borderId="0" xfId="2" applyFont="1" applyAlignment="1">
      <alignment horizontal="centerContinuous" vertical="center"/>
    </xf>
    <xf numFmtId="0" fontId="16" fillId="17" borderId="0" xfId="2" applyFont="1" applyFill="1" applyAlignment="1">
      <alignment horizontal="centerContinuous" vertical="center" wrapText="1"/>
    </xf>
    <xf numFmtId="0" fontId="15" fillId="17" borderId="4" xfId="2" applyFont="1" applyFill="1" applyBorder="1"/>
    <xf numFmtId="0" fontId="15" fillId="0" borderId="4" xfId="2" applyFont="1" applyBorder="1"/>
    <xf numFmtId="176" fontId="16" fillId="0" borderId="97" xfId="7" applyNumberFormat="1" applyFont="1" applyFill="1" applyBorder="1" applyAlignment="1" applyProtection="1">
      <alignment vertical="center"/>
    </xf>
    <xf numFmtId="178" fontId="16" fillId="17" borderId="97" xfId="8" applyNumberFormat="1" applyFont="1" applyFill="1" applyBorder="1" applyAlignment="1" applyProtection="1"/>
    <xf numFmtId="0" fontId="16" fillId="0" borderId="4" xfId="2" applyFont="1" applyBorder="1" applyAlignment="1">
      <alignment vertical="center"/>
    </xf>
    <xf numFmtId="178" fontId="16" fillId="0" borderId="97" xfId="8" applyNumberFormat="1" applyFont="1" applyFill="1" applyBorder="1" applyAlignment="1" applyProtection="1"/>
    <xf numFmtId="0" fontId="16" fillId="0" borderId="92" xfId="2" applyFont="1" applyBorder="1" applyAlignment="1">
      <alignment horizontal="center" vertical="center" wrapText="1"/>
    </xf>
    <xf numFmtId="0" fontId="16" fillId="0" borderId="4" xfId="2" applyFont="1" applyBorder="1" applyAlignment="1">
      <alignment horizontal="center" vertical="center" wrapText="1"/>
    </xf>
    <xf numFmtId="0" fontId="16" fillId="0" borderId="94" xfId="2" applyFont="1" applyBorder="1" applyAlignment="1">
      <alignment horizontal="center" vertical="center" wrapText="1"/>
    </xf>
    <xf numFmtId="0" fontId="16" fillId="0" borderId="95" xfId="2" applyFont="1" applyBorder="1" applyAlignment="1">
      <alignment horizontal="center" vertical="center" wrapText="1"/>
    </xf>
    <xf numFmtId="0" fontId="15" fillId="17" borderId="95" xfId="2" applyFont="1" applyFill="1" applyBorder="1"/>
    <xf numFmtId="0" fontId="15" fillId="0" borderId="95" xfId="2" applyFont="1" applyBorder="1"/>
    <xf numFmtId="0" fontId="16" fillId="0" borderId="95" xfId="2" applyFont="1" applyBorder="1" applyAlignment="1">
      <alignment horizontal="right" vertical="center"/>
    </xf>
    <xf numFmtId="2" fontId="16" fillId="0" borderId="98" xfId="4" applyNumberFormat="1" applyFont="1" applyFill="1" applyBorder="1" applyAlignment="1" applyProtection="1">
      <alignment vertical="center"/>
    </xf>
    <xf numFmtId="0" fontId="15" fillId="0" borderId="0" xfId="3" applyFont="1"/>
    <xf numFmtId="0" fontId="15" fillId="0" borderId="0" xfId="3" applyFont="1" applyAlignment="1">
      <alignment horizontal="center" vertical="center"/>
    </xf>
    <xf numFmtId="0" fontId="17" fillId="18" borderId="99" xfId="2" applyFont="1" applyFill="1" applyBorder="1" applyAlignment="1">
      <alignment vertical="center"/>
    </xf>
    <xf numFmtId="0" fontId="17" fillId="18" borderId="100" xfId="2" applyFont="1" applyFill="1" applyBorder="1" applyAlignment="1">
      <alignment vertical="center"/>
    </xf>
    <xf numFmtId="0" fontId="17" fillId="18" borderId="101" xfId="2" applyFont="1" applyFill="1" applyBorder="1" applyAlignment="1">
      <alignment vertical="center"/>
    </xf>
    <xf numFmtId="178" fontId="16" fillId="17" borderId="102" xfId="8" applyNumberFormat="1" applyFont="1" applyFill="1" applyBorder="1" applyAlignment="1" applyProtection="1"/>
    <xf numFmtId="0" fontId="16" fillId="17" borderId="92" xfId="2" applyFont="1" applyFill="1" applyBorder="1" applyAlignment="1">
      <alignment vertical="center"/>
    </xf>
    <xf numFmtId="0" fontId="16" fillId="17" borderId="4" xfId="2" applyFont="1" applyFill="1" applyBorder="1" applyAlignment="1">
      <alignment vertical="center"/>
    </xf>
    <xf numFmtId="0" fontId="16" fillId="17" borderId="4" xfId="2" applyFont="1" applyFill="1" applyBorder="1" applyAlignment="1">
      <alignment horizontal="right" vertical="center"/>
    </xf>
    <xf numFmtId="179" fontId="16" fillId="17" borderId="102" xfId="8" applyNumberFormat="1" applyFont="1" applyFill="1" applyBorder="1" applyAlignment="1" applyProtection="1"/>
    <xf numFmtId="0" fontId="19" fillId="17" borderId="4" xfId="2" applyFont="1" applyFill="1" applyBorder="1" applyAlignment="1">
      <alignment horizontal="right" vertical="center"/>
    </xf>
    <xf numFmtId="0" fontId="15" fillId="0" borderId="103" xfId="3" applyFont="1" applyBorder="1"/>
    <xf numFmtId="0" fontId="15" fillId="17" borderId="0" xfId="2" applyFont="1" applyFill="1" applyAlignment="1">
      <alignment wrapText="1"/>
    </xf>
    <xf numFmtId="178" fontId="16" fillId="8" borderId="105" xfId="8" applyNumberFormat="1" applyFont="1" applyFill="1" applyBorder="1" applyAlignment="1" applyProtection="1">
      <alignment horizontal="center" vertical="center" wrapText="1"/>
    </xf>
    <xf numFmtId="0" fontId="15" fillId="0" borderId="0" xfId="2" applyFont="1" applyAlignment="1">
      <alignment horizontal="center" vertical="center" wrapText="1"/>
    </xf>
    <xf numFmtId="0" fontId="15" fillId="0" borderId="0" xfId="2" applyFont="1" applyAlignment="1">
      <alignment wrapText="1"/>
    </xf>
    <xf numFmtId="0" fontId="16" fillId="6" borderId="107" xfId="2" applyFont="1" applyFill="1" applyBorder="1" applyAlignment="1">
      <alignment horizontal="center" vertical="center" wrapText="1"/>
    </xf>
    <xf numFmtId="0" fontId="16" fillId="6" borderId="108" xfId="2" applyFont="1" applyFill="1" applyBorder="1" applyAlignment="1">
      <alignment horizontal="center" vertical="center" wrapText="1"/>
    </xf>
    <xf numFmtId="0" fontId="15" fillId="0" borderId="0" xfId="2" applyFont="1" applyAlignment="1">
      <alignment horizontal="center" wrapText="1"/>
    </xf>
    <xf numFmtId="0" fontId="16" fillId="6" borderId="113" xfId="2" applyFont="1" applyFill="1" applyBorder="1" applyAlignment="1">
      <alignment horizontal="center" vertical="center"/>
    </xf>
    <xf numFmtId="0" fontId="16" fillId="6" borderId="114" xfId="2" applyFont="1" applyFill="1" applyBorder="1" applyAlignment="1">
      <alignment horizontal="center" vertical="center"/>
    </xf>
    <xf numFmtId="0" fontId="19" fillId="0" borderId="0" xfId="2" applyFont="1" applyAlignment="1">
      <alignment horizontal="center" vertical="center"/>
    </xf>
    <xf numFmtId="0" fontId="15" fillId="0" borderId="115" xfId="2" applyFont="1" applyBorder="1"/>
    <xf numFmtId="0" fontId="15" fillId="0" borderId="0" xfId="2" applyFont="1" applyAlignment="1">
      <alignment vertical="center"/>
    </xf>
    <xf numFmtId="1" fontId="16" fillId="17" borderId="116" xfId="2" applyNumberFormat="1" applyFont="1" applyFill="1" applyBorder="1" applyAlignment="1">
      <alignment horizontal="center" vertical="center" wrapText="1"/>
    </xf>
    <xf numFmtId="1" fontId="16" fillId="17" borderId="117" xfId="2" applyNumberFormat="1" applyFont="1" applyFill="1" applyBorder="1" applyAlignment="1">
      <alignment horizontal="center" vertical="center" wrapText="1"/>
    </xf>
    <xf numFmtId="1" fontId="16" fillId="17" borderId="117" xfId="2" applyNumberFormat="1" applyFont="1" applyFill="1" applyBorder="1" applyAlignment="1">
      <alignment horizontal="left" vertical="center" wrapText="1"/>
    </xf>
    <xf numFmtId="4" fontId="16" fillId="0" borderId="117" xfId="2" applyNumberFormat="1" applyFont="1" applyBorder="1" applyAlignment="1">
      <alignment horizontal="center" vertical="center" wrapText="1"/>
    </xf>
    <xf numFmtId="180" fontId="16" fillId="0" borderId="118" xfId="2" applyNumberFormat="1" applyFont="1" applyBorder="1" applyAlignment="1">
      <alignment horizontal="center" vertical="center" wrapText="1"/>
    </xf>
    <xf numFmtId="181" fontId="16" fillId="0" borderId="119" xfId="2" applyNumberFormat="1" applyFont="1" applyBorder="1" applyAlignment="1">
      <alignment horizontal="center" vertical="center" wrapText="1"/>
    </xf>
    <xf numFmtId="174" fontId="15" fillId="0" borderId="0" xfId="6" applyFont="1" applyFill="1" applyAlignment="1" applyProtection="1">
      <alignment horizontal="center" vertical="center"/>
    </xf>
    <xf numFmtId="182" fontId="15" fillId="0" borderId="0" xfId="2" applyNumberFormat="1" applyFont="1" applyAlignment="1">
      <alignment vertical="center"/>
    </xf>
    <xf numFmtId="0" fontId="15" fillId="0" borderId="120" xfId="2" applyFont="1" applyBorder="1" applyAlignment="1">
      <alignment horizontal="center" vertical="center"/>
    </xf>
    <xf numFmtId="0" fontId="15" fillId="0" borderId="121" xfId="2" applyFont="1" applyBorder="1" applyAlignment="1">
      <alignment horizontal="center" vertical="center"/>
    </xf>
    <xf numFmtId="1" fontId="15" fillId="0" borderId="122" xfId="2" applyNumberFormat="1" applyFont="1" applyBorder="1" applyAlignment="1">
      <alignment horizontal="center" vertical="center"/>
    </xf>
    <xf numFmtId="0" fontId="15" fillId="0" borderId="123" xfId="2" applyFont="1" applyBorder="1" applyAlignment="1">
      <alignment horizontal="center" vertical="center"/>
    </xf>
    <xf numFmtId="183" fontId="15" fillId="0" borderId="122" xfId="2" applyNumberFormat="1" applyFont="1" applyBorder="1" applyAlignment="1">
      <alignment horizontal="center" vertical="center"/>
    </xf>
    <xf numFmtId="181" fontId="15" fillId="0" borderId="122" xfId="2" applyNumberFormat="1" applyFont="1" applyBorder="1" applyAlignment="1">
      <alignment horizontal="center" vertical="center"/>
    </xf>
    <xf numFmtId="0" fontId="15" fillId="0" borderId="122" xfId="2" applyFont="1" applyBorder="1" applyAlignment="1">
      <alignment horizontal="center" vertical="center"/>
    </xf>
    <xf numFmtId="3" fontId="16" fillId="0" borderId="117" xfId="2" applyNumberFormat="1" applyFont="1" applyBorder="1" applyAlignment="1">
      <alignment horizontal="center" vertical="center" wrapText="1"/>
    </xf>
    <xf numFmtId="1" fontId="16" fillId="17" borderId="124" xfId="2" applyNumberFormat="1" applyFont="1" applyFill="1" applyBorder="1" applyAlignment="1">
      <alignment horizontal="center" vertical="center" wrapText="1"/>
    </xf>
    <xf numFmtId="1" fontId="16" fillId="17" borderId="125" xfId="2" applyNumberFormat="1" applyFont="1" applyFill="1" applyBorder="1" applyAlignment="1">
      <alignment horizontal="center" vertical="center" wrapText="1"/>
    </xf>
    <xf numFmtId="0" fontId="15" fillId="0" borderId="126" xfId="2" applyFont="1" applyBorder="1" applyAlignment="1">
      <alignment horizontal="center" vertical="center"/>
    </xf>
    <xf numFmtId="0" fontId="15" fillId="0" borderId="127" xfId="2" applyFont="1" applyBorder="1" applyAlignment="1">
      <alignment horizontal="center" vertical="center"/>
    </xf>
    <xf numFmtId="0" fontId="15" fillId="0" borderId="128" xfId="2" applyFont="1" applyBorder="1" applyAlignment="1">
      <alignment horizontal="center" vertical="center"/>
    </xf>
    <xf numFmtId="0" fontId="15" fillId="0" borderId="129" xfId="2" applyFont="1" applyBorder="1" applyAlignment="1">
      <alignment horizontal="center" vertical="center"/>
    </xf>
    <xf numFmtId="3" fontId="15" fillId="0" borderId="0" xfId="2" applyNumberFormat="1" applyFont="1" applyAlignment="1">
      <alignment horizontal="center" vertical="center"/>
    </xf>
    <xf numFmtId="0" fontId="16" fillId="13" borderId="102" xfId="2" applyFont="1" applyFill="1" applyBorder="1" applyAlignment="1">
      <alignment horizontal="center" vertical="center"/>
    </xf>
    <xf numFmtId="4" fontId="16" fillId="17" borderId="92" xfId="2" applyNumberFormat="1" applyFont="1" applyFill="1" applyBorder="1" applyAlignment="1">
      <alignment vertical="center" wrapText="1"/>
    </xf>
    <xf numFmtId="4" fontId="16" fillId="17" borderId="4" xfId="2" applyNumberFormat="1" applyFont="1" applyFill="1" applyBorder="1" applyAlignment="1">
      <alignment vertical="center" wrapText="1"/>
    </xf>
    <xf numFmtId="4" fontId="16" fillId="17" borderId="4" xfId="2" applyNumberFormat="1" applyFont="1" applyFill="1" applyBorder="1" applyAlignment="1">
      <alignment horizontal="right" vertical="center"/>
    </xf>
    <xf numFmtId="0" fontId="16" fillId="0" borderId="102" xfId="3" applyFont="1" applyBorder="1" applyAlignment="1">
      <alignment horizontal="center" vertical="center"/>
    </xf>
    <xf numFmtId="0" fontId="16" fillId="17" borderId="102" xfId="2" applyFont="1" applyFill="1" applyBorder="1" applyAlignment="1">
      <alignment horizontal="center"/>
    </xf>
    <xf numFmtId="1" fontId="16" fillId="17" borderId="102" xfId="2" applyNumberFormat="1" applyFont="1" applyFill="1" applyBorder="1" applyAlignment="1">
      <alignment horizontal="center" vertical="center" wrapText="1"/>
    </xf>
    <xf numFmtId="4" fontId="16" fillId="17" borderId="94" xfId="2" applyNumberFormat="1" applyFont="1" applyFill="1" applyBorder="1" applyAlignment="1">
      <alignment vertical="center" wrapText="1"/>
    </xf>
    <xf numFmtId="4" fontId="16" fillId="17" borderId="95" xfId="2" applyNumberFormat="1" applyFont="1" applyFill="1" applyBorder="1" applyAlignment="1">
      <alignment vertical="center" wrapText="1"/>
    </xf>
    <xf numFmtId="4" fontId="16" fillId="17" borderId="95" xfId="2" applyNumberFormat="1" applyFont="1" applyFill="1" applyBorder="1" applyAlignment="1">
      <alignment horizontal="right" vertical="center"/>
    </xf>
    <xf numFmtId="10" fontId="16" fillId="17" borderId="132" xfId="2" applyNumberFormat="1" applyFont="1" applyFill="1" applyBorder="1" applyAlignment="1">
      <alignment horizontal="center" vertical="center" wrapText="1"/>
    </xf>
    <xf numFmtId="0" fontId="16" fillId="17" borderId="133" xfId="2" applyFont="1" applyFill="1" applyBorder="1" applyAlignment="1">
      <alignment horizontal="center" vertical="center" wrapText="1"/>
    </xf>
    <xf numFmtId="184" fontId="16" fillId="17" borderId="134" xfId="2" applyNumberFormat="1" applyFont="1" applyFill="1" applyBorder="1" applyAlignment="1">
      <alignment horizontal="center" vertical="center"/>
    </xf>
    <xf numFmtId="185" fontId="15" fillId="0" borderId="0" xfId="2" applyNumberFormat="1" applyFont="1" applyAlignment="1">
      <alignment horizontal="center" vertical="center"/>
    </xf>
    <xf numFmtId="185" fontId="15" fillId="0" borderId="0" xfId="2" applyNumberFormat="1" applyFont="1"/>
    <xf numFmtId="0" fontId="16" fillId="13" borderId="131" xfId="2" applyFont="1" applyFill="1" applyBorder="1" applyAlignment="1">
      <alignment horizontal="center" vertical="center" wrapText="1"/>
    </xf>
    <xf numFmtId="0" fontId="16" fillId="13" borderId="18" xfId="2" applyFont="1" applyFill="1" applyBorder="1" applyAlignment="1">
      <alignment horizontal="center" vertical="center" wrapText="1"/>
    </xf>
    <xf numFmtId="0" fontId="17" fillId="18" borderId="106" xfId="2" applyFont="1" applyFill="1" applyBorder="1" applyAlignment="1">
      <alignment horizontal="center" vertical="center" wrapText="1"/>
    </xf>
    <xf numFmtId="0" fontId="17" fillId="18" borderId="107" xfId="2" applyFont="1" applyFill="1" applyBorder="1" applyAlignment="1">
      <alignment horizontal="center" vertical="center" wrapText="1"/>
    </xf>
    <xf numFmtId="0" fontId="17" fillId="18" borderId="108" xfId="2" applyFont="1" applyFill="1" applyBorder="1" applyAlignment="1">
      <alignment horizontal="center" vertical="center" wrapText="1"/>
    </xf>
    <xf numFmtId="0" fontId="16" fillId="6" borderId="109" xfId="2" applyFont="1" applyFill="1" applyBorder="1" applyAlignment="1">
      <alignment horizontal="center" vertical="center" wrapText="1"/>
    </xf>
    <xf numFmtId="0" fontId="16" fillId="6" borderId="111" xfId="2" applyFont="1" applyFill="1" applyBorder="1" applyAlignment="1">
      <alignment horizontal="center" vertical="center" wrapText="1"/>
    </xf>
    <xf numFmtId="0" fontId="16" fillId="6" borderId="110" xfId="2" applyFont="1" applyFill="1" applyBorder="1" applyAlignment="1">
      <alignment horizontal="center" vertical="center" wrapText="1"/>
    </xf>
    <xf numFmtId="0" fontId="16" fillId="6" borderId="112" xfId="2" applyFont="1" applyFill="1" applyBorder="1" applyAlignment="1">
      <alignment horizontal="center" vertical="center" wrapText="1"/>
    </xf>
    <xf numFmtId="0" fontId="16" fillId="6" borderId="110" xfId="2" applyFont="1" applyFill="1" applyBorder="1" applyAlignment="1">
      <alignment horizontal="center" vertical="center"/>
    </xf>
    <xf numFmtId="0" fontId="16" fillId="6" borderId="112" xfId="2" applyFont="1" applyFill="1" applyBorder="1" applyAlignment="1">
      <alignment horizontal="center" vertical="center"/>
    </xf>
    <xf numFmtId="0" fontId="19" fillId="0" borderId="104" xfId="2" applyFont="1" applyBorder="1" applyAlignment="1">
      <alignment horizontal="center" vertical="center"/>
    </xf>
    <xf numFmtId="0" fontId="19" fillId="0" borderId="103" xfId="2" applyFont="1" applyBorder="1" applyAlignment="1">
      <alignment horizontal="center" vertical="center"/>
    </xf>
    <xf numFmtId="0" fontId="19" fillId="0" borderId="105" xfId="2" applyFont="1" applyBorder="1" applyAlignment="1">
      <alignment horizontal="center" vertical="center"/>
    </xf>
    <xf numFmtId="0" fontId="17" fillId="18" borderId="109" xfId="2" applyFont="1" applyFill="1" applyBorder="1" applyAlignment="1">
      <alignment horizontal="center" vertical="center" wrapText="1"/>
    </xf>
    <xf numFmtId="0" fontId="17" fillId="18" borderId="110" xfId="2" applyFont="1" applyFill="1" applyBorder="1" applyAlignment="1">
      <alignment horizontal="center" vertical="center" wrapText="1"/>
    </xf>
    <xf numFmtId="0" fontId="17" fillId="18" borderId="130" xfId="2" applyFont="1" applyFill="1" applyBorder="1" applyAlignment="1">
      <alignment horizontal="center" vertical="center" wrapText="1"/>
    </xf>
    <xf numFmtId="0" fontId="16" fillId="11" borderId="0" xfId="2" applyFont="1" applyFill="1" applyAlignment="1">
      <alignment horizontal="center" vertical="center"/>
    </xf>
    <xf numFmtId="0" fontId="16" fillId="11" borderId="0" xfId="2" applyFont="1" applyFill="1" applyAlignment="1">
      <alignment horizontal="center" vertical="center" wrapText="1"/>
    </xf>
    <xf numFmtId="0" fontId="17" fillId="18" borderId="89" xfId="2" applyFont="1" applyFill="1" applyBorder="1" applyAlignment="1">
      <alignment horizontal="center" vertical="center" wrapText="1"/>
    </xf>
    <xf numFmtId="0" fontId="17" fillId="18" borderId="90" xfId="2" applyFont="1" applyFill="1" applyBorder="1" applyAlignment="1">
      <alignment horizontal="center" vertical="center" wrapText="1"/>
    </xf>
    <xf numFmtId="0" fontId="17" fillId="18" borderId="91" xfId="2" applyFont="1" applyFill="1" applyBorder="1" applyAlignment="1">
      <alignment horizontal="center" vertical="center" wrapText="1"/>
    </xf>
    <xf numFmtId="0" fontId="16" fillId="0" borderId="95" xfId="2" applyFont="1" applyBorder="1" applyAlignment="1">
      <alignment horizontal="center" vertical="center"/>
    </xf>
    <xf numFmtId="0" fontId="16" fillId="0" borderId="96" xfId="2" applyFont="1" applyBorder="1" applyAlignment="1">
      <alignment horizontal="center" vertical="center"/>
    </xf>
    <xf numFmtId="0" fontId="17" fillId="18" borderId="104" xfId="2" applyFont="1" applyFill="1" applyBorder="1" applyAlignment="1">
      <alignment horizontal="center" vertical="center" wrapText="1"/>
    </xf>
    <xf numFmtId="0" fontId="17" fillId="18" borderId="103" xfId="2" applyFont="1" applyFill="1" applyBorder="1" applyAlignment="1">
      <alignment horizontal="center" vertical="center" wrapText="1"/>
    </xf>
    <xf numFmtId="178" fontId="16" fillId="13" borderId="103" xfId="8" applyNumberFormat="1" applyFont="1" applyFill="1" applyBorder="1" applyAlignment="1" applyProtection="1">
      <alignment horizontal="center" vertical="center" wrapText="1"/>
    </xf>
    <xf numFmtId="1" fontId="16" fillId="11" borderId="0" xfId="2" applyNumberFormat="1" applyFont="1" applyFill="1" applyAlignment="1">
      <alignment horizontal="center" vertical="center" wrapText="1"/>
    </xf>
    <xf numFmtId="173" fontId="16" fillId="11" borderId="0" xfId="2" applyNumberFormat="1" applyFont="1" applyFill="1" applyAlignment="1">
      <alignment horizontal="center" vertical="center" wrapText="1"/>
    </xf>
    <xf numFmtId="0" fontId="8" fillId="0" borderId="42" xfId="0" applyFont="1" applyBorder="1" applyAlignment="1">
      <alignment horizontal="left" vertical="center" wrapText="1"/>
    </xf>
    <xf numFmtId="0" fontId="8" fillId="0" borderId="26" xfId="0" applyFont="1" applyBorder="1" applyAlignment="1">
      <alignment horizontal="left" vertical="center" wrapText="1"/>
    </xf>
    <xf numFmtId="0" fontId="8" fillId="0" borderId="43" xfId="0" applyFont="1" applyBorder="1" applyAlignment="1">
      <alignment horizontal="left" vertical="center" wrapText="1"/>
    </xf>
    <xf numFmtId="0" fontId="2" fillId="9" borderId="18" xfId="0" applyFont="1" applyFill="1" applyBorder="1" applyAlignment="1">
      <alignment horizontal="left" vertical="center"/>
    </xf>
    <xf numFmtId="0" fontId="3" fillId="0" borderId="18" xfId="0" applyFont="1" applyBorder="1" applyAlignment="1">
      <alignment vertical="center"/>
    </xf>
    <xf numFmtId="0" fontId="1" fillId="0" borderId="18" xfId="0" applyFont="1" applyBorder="1" applyAlignment="1">
      <alignment horizontal="left" vertical="center" wrapText="1"/>
    </xf>
    <xf numFmtId="49" fontId="1" fillId="0" borderId="42" xfId="0" applyNumberFormat="1" applyFont="1" applyBorder="1" applyAlignment="1">
      <alignment horizontal="left" vertical="center" wrapText="1"/>
    </xf>
    <xf numFmtId="0" fontId="3" fillId="0" borderId="26" xfId="0" applyFont="1" applyBorder="1" applyAlignment="1">
      <alignment vertical="center"/>
    </xf>
    <xf numFmtId="0" fontId="3" fillId="0" borderId="43" xfId="0" applyFont="1" applyBorder="1" applyAlignment="1">
      <alignment vertical="center"/>
    </xf>
    <xf numFmtId="0" fontId="1" fillId="0" borderId="26" xfId="0" applyFont="1" applyBorder="1" applyAlignment="1">
      <alignment horizontal="left" vertical="center" wrapText="1"/>
    </xf>
    <xf numFmtId="0" fontId="1" fillId="0" borderId="43" xfId="0" applyFont="1" applyBorder="1" applyAlignment="1">
      <alignment horizontal="left" vertical="center" wrapText="1"/>
    </xf>
    <xf numFmtId="0" fontId="1" fillId="0" borderId="1" xfId="0" applyFont="1" applyBorder="1" applyAlignment="1">
      <alignment horizontal="justify" vertical="center"/>
    </xf>
    <xf numFmtId="0" fontId="1" fillId="0" borderId="4" xfId="0" applyFont="1" applyBorder="1" applyAlignment="1">
      <alignment horizontal="justify" vertical="center"/>
    </xf>
    <xf numFmtId="0" fontId="1" fillId="0" borderId="5" xfId="0" applyFont="1" applyBorder="1" applyAlignment="1">
      <alignment horizontal="justify" vertical="center"/>
    </xf>
    <xf numFmtId="0" fontId="1" fillId="8" borderId="1" xfId="0" applyFont="1" applyFill="1" applyBorder="1" applyAlignment="1">
      <alignment horizontal="center" vertical="center"/>
    </xf>
    <xf numFmtId="0" fontId="1" fillId="8" borderId="5" xfId="0" applyFont="1" applyFill="1" applyBorder="1" applyAlignment="1">
      <alignment horizontal="center" vertical="center"/>
    </xf>
    <xf numFmtId="0" fontId="1" fillId="8" borderId="19" xfId="0" applyFont="1" applyFill="1" applyBorder="1" applyAlignment="1">
      <alignment horizontal="center" vertical="center"/>
    </xf>
    <xf numFmtId="0" fontId="1" fillId="8" borderId="20" xfId="0" applyFont="1" applyFill="1" applyBorder="1" applyAlignment="1">
      <alignment horizontal="center" vertical="center"/>
    </xf>
    <xf numFmtId="0" fontId="1" fillId="8" borderId="21" xfId="0" applyFont="1" applyFill="1" applyBorder="1" applyAlignment="1">
      <alignment horizontal="center" vertical="center"/>
    </xf>
    <xf numFmtId="0" fontId="1" fillId="8" borderId="45" xfId="0" applyFont="1" applyFill="1" applyBorder="1" applyAlignment="1">
      <alignment horizontal="center" vertical="center"/>
    </xf>
    <xf numFmtId="0" fontId="1" fillId="8" borderId="0" xfId="0" applyFont="1" applyFill="1" applyAlignment="1">
      <alignment horizontal="center" vertical="center"/>
    </xf>
    <xf numFmtId="0" fontId="1" fillId="8" borderId="24" xfId="0" applyFont="1" applyFill="1" applyBorder="1" applyAlignment="1">
      <alignment horizontal="center" vertical="center"/>
    </xf>
    <xf numFmtId="0" fontId="1" fillId="9" borderId="1" xfId="0" applyFont="1" applyFill="1" applyBorder="1" applyAlignment="1">
      <alignment horizontal="justify" vertical="center" wrapText="1"/>
    </xf>
    <xf numFmtId="0" fontId="1" fillId="9" borderId="4" xfId="0" applyFont="1" applyFill="1" applyBorder="1" applyAlignment="1">
      <alignment horizontal="justify" vertical="center" wrapText="1"/>
    </xf>
    <xf numFmtId="0" fontId="2" fillId="9" borderId="1" xfId="0" applyFont="1" applyFill="1" applyBorder="1" applyAlignment="1">
      <alignment horizontal="justify" vertical="center" wrapText="1"/>
    </xf>
    <xf numFmtId="0" fontId="2" fillId="9" borderId="4" xfId="0" applyFont="1" applyFill="1" applyBorder="1" applyAlignment="1">
      <alignment horizontal="justify" vertical="center" wrapText="1"/>
    </xf>
    <xf numFmtId="0" fontId="1" fillId="8" borderId="42" xfId="0" applyFont="1" applyFill="1" applyBorder="1" applyAlignment="1">
      <alignment horizontal="left" vertical="center" wrapText="1"/>
    </xf>
    <xf numFmtId="0" fontId="1" fillId="8" borderId="26" xfId="0" applyFont="1" applyFill="1" applyBorder="1" applyAlignment="1">
      <alignment horizontal="left" vertical="center" wrapText="1"/>
    </xf>
    <xf numFmtId="0" fontId="1" fillId="10" borderId="46" xfId="0" applyFont="1" applyFill="1" applyBorder="1" applyAlignment="1">
      <alignment horizontal="center" vertical="center"/>
    </xf>
    <xf numFmtId="0" fontId="3" fillId="0" borderId="47" xfId="0" applyFont="1" applyBorder="1" applyAlignment="1">
      <alignment vertical="center"/>
    </xf>
    <xf numFmtId="0" fontId="3" fillId="0" borderId="48" xfId="0" applyFont="1" applyBorder="1" applyAlignment="1">
      <alignment vertical="center"/>
    </xf>
    <xf numFmtId="0" fontId="1" fillId="0" borderId="9" xfId="0" applyFont="1" applyBorder="1" applyAlignment="1">
      <alignment horizontal="justify"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42" xfId="0" applyFont="1" applyBorder="1" applyAlignment="1">
      <alignment horizontal="left" vertical="center" wrapText="1"/>
    </xf>
    <xf numFmtId="0" fontId="1" fillId="0" borderId="28" xfId="0" applyFont="1" applyBorder="1" applyAlignment="1">
      <alignment horizontal="left" vertical="center" wrapText="1"/>
    </xf>
    <xf numFmtId="2" fontId="2" fillId="0" borderId="42" xfId="0" applyNumberFormat="1" applyFont="1" applyBorder="1" applyAlignment="1">
      <alignment horizontal="justify" vertical="center"/>
    </xf>
    <xf numFmtId="2" fontId="2" fillId="0" borderId="26" xfId="0" applyNumberFormat="1" applyFont="1" applyBorder="1" applyAlignment="1">
      <alignment horizontal="justify" vertical="center"/>
    </xf>
    <xf numFmtId="2" fontId="2" fillId="0" borderId="28" xfId="0" applyNumberFormat="1" applyFont="1" applyBorder="1" applyAlignment="1">
      <alignment horizontal="justify" vertical="center"/>
    </xf>
    <xf numFmtId="2" fontId="1" fillId="0" borderId="42" xfId="0" applyNumberFormat="1" applyFont="1" applyBorder="1" applyAlignment="1">
      <alignment horizontal="center" vertical="center"/>
    </xf>
    <xf numFmtId="2" fontId="1" fillId="0" borderId="26" xfId="0" applyNumberFormat="1" applyFont="1" applyBorder="1" applyAlignment="1">
      <alignment horizontal="center" vertical="center"/>
    </xf>
    <xf numFmtId="2" fontId="1" fillId="0" borderId="28" xfId="0" applyNumberFormat="1" applyFont="1" applyBorder="1" applyAlignment="1">
      <alignment horizontal="center" vertical="center"/>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0" xfId="0" applyFont="1" applyAlignment="1">
      <alignment horizontal="center"/>
    </xf>
    <xf numFmtId="0" fontId="1" fillId="0" borderId="0" xfId="0" applyFont="1"/>
    <xf numFmtId="0" fontId="2" fillId="9" borderId="25" xfId="0" applyFont="1" applyFill="1" applyBorder="1" applyAlignment="1">
      <alignment horizontal="left" vertical="center"/>
    </xf>
    <xf numFmtId="0" fontId="3" fillId="0" borderId="28" xfId="0" applyFont="1" applyBorder="1" applyAlignment="1">
      <alignment vertical="center"/>
    </xf>
    <xf numFmtId="0" fontId="3" fillId="0" borderId="12"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1" fillId="9" borderId="37" xfId="0" applyFont="1" applyFill="1" applyBorder="1" applyAlignment="1">
      <alignment horizontal="justify" vertical="center" wrapText="1"/>
    </xf>
    <xf numFmtId="0" fontId="1" fillId="9" borderId="38" xfId="0" applyFont="1" applyFill="1" applyBorder="1" applyAlignment="1">
      <alignment horizontal="justify" vertical="center" wrapText="1"/>
    </xf>
    <xf numFmtId="170" fontId="1" fillId="0" borderId="18" xfId="0" applyNumberFormat="1" applyFont="1" applyBorder="1" applyAlignment="1">
      <alignment horizontal="center" vertical="center"/>
    </xf>
    <xf numFmtId="2" fontId="1" fillId="0" borderId="1" xfId="0" applyNumberFormat="1" applyFont="1" applyBorder="1" applyAlignment="1">
      <alignment horizontal="center" vertical="center"/>
    </xf>
    <xf numFmtId="2" fontId="1" fillId="0" borderId="4" xfId="0" applyNumberFormat="1" applyFont="1" applyBorder="1" applyAlignment="1">
      <alignment horizontal="center" vertical="center"/>
    </xf>
    <xf numFmtId="2" fontId="1" fillId="0" borderId="5" xfId="0" applyNumberFormat="1" applyFont="1" applyBorder="1" applyAlignment="1">
      <alignment horizontal="center" vertical="center"/>
    </xf>
    <xf numFmtId="164" fontId="1" fillId="0" borderId="12" xfId="0" applyNumberFormat="1" applyFont="1" applyBorder="1" applyAlignment="1">
      <alignment horizontal="center" vertical="center"/>
    </xf>
    <xf numFmtId="0" fontId="3" fillId="0" borderId="13" xfId="0" applyFont="1" applyBorder="1"/>
    <xf numFmtId="2" fontId="1" fillId="0" borderId="15" xfId="0" applyNumberFormat="1" applyFont="1" applyBorder="1" applyAlignment="1">
      <alignment horizontal="center" vertical="center"/>
    </xf>
    <xf numFmtId="2" fontId="1" fillId="0" borderId="16" xfId="0" applyNumberFormat="1" applyFont="1" applyBorder="1" applyAlignment="1">
      <alignment horizontal="center" vertical="center"/>
    </xf>
    <xf numFmtId="2" fontId="1" fillId="0" borderId="13" xfId="0" applyNumberFormat="1" applyFont="1" applyBorder="1" applyAlignment="1">
      <alignment horizontal="center" vertical="center"/>
    </xf>
    <xf numFmtId="169" fontId="1" fillId="0" borderId="15" xfId="0" applyNumberFormat="1" applyFont="1" applyBorder="1" applyAlignment="1">
      <alignment horizontal="center" vertical="center"/>
    </xf>
    <xf numFmtId="169" fontId="3" fillId="0" borderId="17" xfId="0" applyNumberFormat="1" applyFont="1" applyBorder="1"/>
    <xf numFmtId="0" fontId="1" fillId="0" borderId="0" xfId="0" applyFont="1" applyAlignment="1">
      <alignment horizontal="left" vertical="center" wrapText="1"/>
    </xf>
    <xf numFmtId="165" fontId="2" fillId="2" borderId="18" xfId="0" applyNumberFormat="1" applyFont="1" applyFill="1" applyBorder="1" applyAlignment="1">
      <alignment horizontal="center" vertical="center" wrapText="1"/>
    </xf>
    <xf numFmtId="0" fontId="3" fillId="3" borderId="18" xfId="0" applyFont="1" applyFill="1" applyBorder="1" applyAlignment="1">
      <alignment horizontal="center"/>
    </xf>
    <xf numFmtId="0" fontId="2" fillId="2" borderId="18" xfId="0" applyFont="1" applyFill="1" applyBorder="1" applyAlignment="1">
      <alignment horizontal="center" vertical="center" wrapText="1"/>
    </xf>
    <xf numFmtId="164" fontId="1" fillId="0" borderId="3" xfId="0" applyNumberFormat="1" applyFont="1" applyBorder="1" applyAlignment="1">
      <alignment horizontal="justify" vertical="center" wrapText="1"/>
    </xf>
    <xf numFmtId="164" fontId="1" fillId="0" borderId="4" xfId="0" applyNumberFormat="1" applyFont="1" applyBorder="1" applyAlignment="1">
      <alignment horizontal="justify" vertical="center" wrapText="1"/>
    </xf>
    <xf numFmtId="164" fontId="1" fillId="0" borderId="5" xfId="0" applyNumberFormat="1" applyFont="1" applyBorder="1" applyAlignment="1">
      <alignment horizontal="justify" vertical="center" wrapText="1"/>
    </xf>
    <xf numFmtId="165" fontId="2" fillId="2" borderId="6" xfId="0" applyNumberFormat="1" applyFont="1" applyFill="1" applyBorder="1" applyAlignment="1">
      <alignment horizontal="center" vertical="center" wrapText="1"/>
    </xf>
    <xf numFmtId="0" fontId="3" fillId="3" borderId="7" xfId="0" applyFont="1" applyFill="1" applyBorder="1"/>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7" xfId="0" applyFont="1" applyFill="1" applyBorder="1" applyAlignment="1">
      <alignment horizontal="center" vertical="center" wrapText="1"/>
    </xf>
    <xf numFmtId="167" fontId="2" fillId="2" borderId="9" xfId="0" applyNumberFormat="1" applyFont="1" applyFill="1" applyBorder="1" applyAlignment="1">
      <alignment horizontal="center" vertical="center"/>
    </xf>
    <xf numFmtId="0" fontId="3" fillId="3" borderId="11" xfId="0" applyFont="1" applyFill="1" applyBorder="1"/>
    <xf numFmtId="0" fontId="10" fillId="13" borderId="18" xfId="3" applyFont="1" applyFill="1" applyBorder="1" applyAlignment="1">
      <alignment horizontal="center" vertical="center" wrapText="1"/>
    </xf>
    <xf numFmtId="0" fontId="10" fillId="3" borderId="18" xfId="3" applyFont="1" applyFill="1" applyBorder="1" applyAlignment="1">
      <alignment horizontal="center" vertical="center" wrapText="1"/>
    </xf>
    <xf numFmtId="0" fontId="10" fillId="13" borderId="79" xfId="5" applyFont="1" applyFill="1" applyBorder="1" applyAlignment="1">
      <alignment horizontal="center" vertical="center" wrapText="1"/>
    </xf>
    <xf numFmtId="0" fontId="10" fillId="13" borderId="84" xfId="5" applyFont="1" applyFill="1" applyBorder="1" applyAlignment="1">
      <alignment horizontal="center" vertical="center" wrapText="1"/>
    </xf>
    <xf numFmtId="0" fontId="10" fillId="13" borderId="75" xfId="5" applyFont="1" applyFill="1" applyBorder="1" applyAlignment="1">
      <alignment horizontal="center" vertical="center" wrapText="1"/>
    </xf>
    <xf numFmtId="0" fontId="10" fillId="12" borderId="67" xfId="3" applyFont="1" applyFill="1" applyBorder="1" applyAlignment="1">
      <alignment horizontal="center" vertical="center" wrapText="1"/>
    </xf>
    <xf numFmtId="0" fontId="10" fillId="12" borderId="68" xfId="3" applyFont="1" applyFill="1" applyBorder="1" applyAlignment="1">
      <alignment horizontal="center" vertical="center" wrapText="1"/>
    </xf>
    <xf numFmtId="1" fontId="10" fillId="0" borderId="0" xfId="2" applyNumberFormat="1" applyFont="1" applyAlignment="1">
      <alignment horizontal="center" vertical="center" wrapText="1"/>
    </xf>
    <xf numFmtId="0" fontId="21" fillId="8" borderId="1" xfId="0" applyFont="1" applyFill="1" applyBorder="1" applyAlignment="1">
      <alignment horizontal="center"/>
    </xf>
    <xf numFmtId="0" fontId="21" fillId="8" borderId="4" xfId="0" applyFont="1" applyFill="1" applyBorder="1" applyAlignment="1">
      <alignment horizontal="center"/>
    </xf>
    <xf numFmtId="0" fontId="21" fillId="8" borderId="5" xfId="0" applyFont="1" applyFill="1" applyBorder="1" applyAlignment="1">
      <alignment horizontal="center"/>
    </xf>
    <xf numFmtId="0" fontId="20" fillId="0" borderId="0" xfId="0" applyFont="1"/>
    <xf numFmtId="0" fontId="22" fillId="0" borderId="1" xfId="0" applyFont="1" applyBorder="1" applyAlignment="1">
      <alignment horizontal="left" vertical="center" wrapText="1"/>
    </xf>
    <xf numFmtId="0" fontId="22" fillId="0" borderId="4" xfId="0" applyFont="1" applyBorder="1" applyAlignment="1">
      <alignment horizontal="left" vertical="center" wrapText="1"/>
    </xf>
    <xf numFmtId="0" fontId="22" fillId="0" borderId="5" xfId="0" applyFont="1" applyBorder="1" applyAlignment="1">
      <alignment horizontal="left" vertical="center" wrapText="1"/>
    </xf>
    <xf numFmtId="0" fontId="21" fillId="8" borderId="18" xfId="0" applyFont="1" applyFill="1" applyBorder="1"/>
    <xf numFmtId="0" fontId="21" fillId="8" borderId="18" xfId="0" applyFont="1" applyFill="1" applyBorder="1" applyAlignment="1">
      <alignment horizontal="center"/>
    </xf>
    <xf numFmtId="0" fontId="22" fillId="8" borderId="18" xfId="0" applyFont="1" applyFill="1" applyBorder="1" applyAlignment="1">
      <alignment horizontal="center"/>
    </xf>
    <xf numFmtId="3" fontId="22" fillId="0" borderId="18" xfId="0" applyNumberFormat="1" applyFont="1" applyBorder="1" applyAlignment="1">
      <alignment horizontal="left"/>
    </xf>
    <xf numFmtId="3" fontId="23" fillId="0" borderId="18" xfId="3" applyNumberFormat="1" applyFont="1" applyBorder="1" applyAlignment="1">
      <alignment horizontal="center" vertical="center"/>
    </xf>
    <xf numFmtId="2" fontId="22" fillId="0" borderId="18" xfId="0" applyNumberFormat="1" applyFont="1" applyBorder="1" applyAlignment="1">
      <alignment horizontal="center"/>
    </xf>
  </cellXfs>
  <cellStyles count="9">
    <cellStyle name="Millares 3" xfId="6" xr:uid="{2A1EC014-0216-4A64-8D48-54F5C66DCDB9}"/>
    <cellStyle name="Millares_PtosLicitacionesSRTaño03" xfId="7" xr:uid="{7A3B0AF8-4599-4FD7-AC76-B9D97C16B887}"/>
    <cellStyle name="Moneda 3" xfId="8" xr:uid="{2E5B27F3-4A9F-458D-AF44-9EEBB6A38825}"/>
    <cellStyle name="Normal" xfId="0" builtinId="0"/>
    <cellStyle name="Normal 10 10" xfId="3" xr:uid="{56382E1B-A434-4302-B4EE-8B39AFB89CA4}"/>
    <cellStyle name="Normal 2 2" xfId="5" xr:uid="{F508504F-3F34-48F1-9630-EAB4C6EB6738}"/>
    <cellStyle name="Normal 3" xfId="1" xr:uid="{72ED90E3-DE7E-47C7-BF5B-273DB7D95985}"/>
    <cellStyle name="Normal 3 2" xfId="2" xr:uid="{54E76D07-5E39-4F72-BF30-F0D5D5CCA4B0}"/>
    <cellStyle name="Porcentaje 2 2" xfId="4" xr:uid="{E342BBBA-9ECD-4833-A5C0-6D27C9665C51}"/>
  </cellStyles>
  <dxfs count="12554">
    <dxf>
      <font>
        <b/>
        <i val="0"/>
        <color auto="1"/>
      </font>
      <fill>
        <patternFill>
          <bgColor theme="0" tint="-0.14996795556505021"/>
        </patternFill>
      </fill>
    </dxf>
    <dxf>
      <font>
        <b/>
        <i val="0"/>
      </font>
      <fill>
        <patternFill>
          <bgColor theme="6" tint="0.79998168889431442"/>
        </patternFill>
      </fill>
    </dxf>
    <dxf>
      <font>
        <b/>
        <i val="0"/>
      </font>
      <fill>
        <patternFill>
          <bgColor rgb="FFFFCCCC"/>
        </patternFill>
      </fill>
    </dxf>
    <dxf>
      <font>
        <b/>
        <i val="0"/>
        <color rgb="FFFF0000"/>
      </font>
      <fill>
        <patternFill>
          <bgColor theme="5" tint="0.59996337778862885"/>
        </patternFill>
      </fill>
    </dxf>
    <dxf>
      <font>
        <b/>
        <i val="0"/>
        <color theme="1"/>
      </font>
      <fill>
        <patternFill>
          <bgColor theme="6" tint="0.79998168889431442"/>
        </patternFill>
      </fill>
    </dxf>
    <dxf>
      <font>
        <b/>
        <i val="0"/>
      </font>
      <fill>
        <patternFill>
          <bgColor rgb="FFFFCCCC"/>
        </patternFill>
      </fill>
    </dxf>
    <dxf>
      <font>
        <b/>
        <i val="0"/>
      </font>
      <fill>
        <patternFill>
          <bgColor rgb="FFFFCCCC"/>
        </patternFill>
      </fill>
    </dxf>
    <dxf>
      <font>
        <b/>
        <i val="0"/>
      </font>
      <fill>
        <patternFill>
          <bgColor theme="0" tint="-0.14996795556505021"/>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CCCC"/>
        </patternFill>
      </fill>
    </dxf>
    <dxf>
      <font>
        <b/>
        <i val="0"/>
      </font>
      <fill>
        <patternFill>
          <bgColor rgb="FFFFCCCC"/>
        </patternFill>
      </fill>
    </dxf>
    <dxf>
      <font>
        <b/>
        <i val="0"/>
      </font>
      <fill>
        <patternFill>
          <bgColor theme="0" tint="-0.14996795556505021"/>
        </patternFill>
      </fill>
    </dxf>
    <dxf>
      <font>
        <b/>
        <i val="0"/>
      </font>
      <fill>
        <patternFill>
          <bgColor theme="0" tint="-0.14996795556505021"/>
        </patternFill>
      </fill>
    </dxf>
    <dxf>
      <font>
        <color rgb="FFFF0000"/>
      </font>
    </dxf>
    <dxf>
      <font>
        <b/>
        <i val="0"/>
        <color auto="1"/>
      </font>
      <fill>
        <patternFill>
          <bgColor theme="0" tint="-0.14996795556505021"/>
        </patternFill>
      </fill>
    </dxf>
    <dxf>
      <font>
        <color rgb="FFFF0000"/>
      </font>
    </dxf>
    <dxf>
      <font>
        <color rgb="FF00B800"/>
      </font>
    </dxf>
    <dxf>
      <font>
        <color rgb="FFFF0000"/>
      </font>
    </dxf>
    <dxf>
      <font>
        <b/>
        <i val="0"/>
        <color auto="1"/>
      </font>
      <fill>
        <patternFill>
          <bgColor theme="0" tint="-0.14996795556505021"/>
        </patternFill>
      </fill>
    </dxf>
    <dxf>
      <font>
        <b/>
        <i val="0"/>
      </font>
      <fill>
        <patternFill>
          <bgColor theme="6" tint="0.79998168889431442"/>
        </patternFill>
      </fill>
    </dxf>
    <dxf>
      <font>
        <b/>
        <i val="0"/>
      </font>
      <fill>
        <patternFill>
          <bgColor rgb="FFFFCCCC"/>
        </patternFill>
      </fill>
    </dxf>
    <dxf>
      <font>
        <b/>
        <i val="0"/>
        <color rgb="FFFF0000"/>
      </font>
      <fill>
        <patternFill>
          <bgColor theme="5" tint="0.59996337778862885"/>
        </patternFill>
      </fill>
    </dxf>
    <dxf>
      <fill>
        <patternFill>
          <bgColor rgb="FFFFFF00"/>
        </patternFill>
      </fill>
    </dxf>
    <dxf>
      <font>
        <color rgb="FF00B800"/>
      </font>
    </dxf>
    <dxf>
      <font>
        <b/>
        <i val="0"/>
        <color auto="1"/>
      </font>
      <fill>
        <patternFill>
          <bgColor theme="0" tint="-0.14996795556505021"/>
        </patternFill>
      </fill>
    </dxf>
    <dxf>
      <font>
        <b/>
        <i val="0"/>
        <color rgb="FFFF0000"/>
      </font>
    </dxf>
    <dxf>
      <font>
        <b/>
        <i val="0"/>
        <color auto="1"/>
      </font>
      <fill>
        <patternFill>
          <bgColor theme="0" tint="-0.14996795556505021"/>
        </patternFill>
      </fill>
    </dxf>
    <dxf>
      <font>
        <b/>
        <i val="0"/>
        <color rgb="FFFF0000"/>
      </font>
    </dxf>
    <dxf>
      <font>
        <b/>
        <i val="0"/>
        <color auto="1"/>
      </font>
      <fill>
        <patternFill>
          <bgColor theme="0" tint="-0.14996795556505021"/>
        </patternFill>
      </fill>
    </dxf>
    <dxf>
      <font>
        <b/>
        <i val="0"/>
        <color auto="1"/>
      </font>
      <fill>
        <patternFill>
          <bgColor theme="0" tint="-0.14996795556505021"/>
        </patternFill>
      </fill>
    </dxf>
    <dxf>
      <font>
        <b/>
        <i val="0"/>
        <condense val="0"/>
        <extend val="0"/>
        <color indexed="10"/>
      </font>
      <fill>
        <patternFill>
          <bgColor indexed="45"/>
        </patternFill>
      </fill>
    </dxf>
    <dxf>
      <font>
        <b/>
        <i val="0"/>
        <color auto="1"/>
      </font>
      <fill>
        <patternFill>
          <bgColor theme="0" tint="-0.1499679555650502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ill>
        <patternFill>
          <bgColor theme="6" tint="0.79998168889431442"/>
        </patternFill>
      </fill>
    </dxf>
    <dxf>
      <fill>
        <patternFill>
          <bgColor theme="5" tint="0.79998168889431442"/>
        </patternFill>
      </fill>
    </dxf>
    <dxf>
      <font>
        <b/>
        <i val="0"/>
        <color rgb="FFC00000"/>
      </font>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ill>
        <patternFill>
          <bgColor theme="6" tint="0.79998168889431442"/>
        </patternFill>
      </fill>
    </dxf>
    <dxf>
      <fill>
        <patternFill>
          <bgColor theme="5" tint="0.7999816888943144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BD3AB-B74A-4EC4-84B4-E6C2C6295B1D}">
  <sheetPr codeName="Hoja24" filterMode="1">
    <tabColor rgb="FF008000"/>
  </sheetPr>
  <dimension ref="A1:AB25800"/>
  <sheetViews>
    <sheetView showGridLines="0" view="pageBreakPreview" topLeftCell="D1" zoomScaleNormal="130" zoomScaleSheetLayoutView="100" workbookViewId="0">
      <selection activeCell="A5" sqref="A5"/>
    </sheetView>
  </sheetViews>
  <sheetFormatPr baseColWidth="10" defaultColWidth="10.58203125" defaultRowHeight="13" x14ac:dyDescent="0.3"/>
  <cols>
    <col min="1" max="2" width="10.58203125" style="1" hidden="1" customWidth="1"/>
    <col min="3" max="3" width="11" style="1" hidden="1" customWidth="1"/>
    <col min="4" max="4" width="2" style="1" customWidth="1"/>
    <col min="5" max="5" width="10" style="2" customWidth="1"/>
    <col min="6" max="6" width="26.08203125" style="2" customWidth="1"/>
    <col min="7" max="7" width="19.75" style="2" customWidth="1"/>
    <col min="8" max="8" width="11" style="2" customWidth="1"/>
    <col min="9" max="9" width="12.08203125" style="2" customWidth="1"/>
    <col min="10" max="10" width="19.08203125" style="2" customWidth="1"/>
    <col min="11" max="11" width="13.83203125" style="2" customWidth="1"/>
    <col min="12" max="12" width="16.08203125" style="2" bestFit="1" customWidth="1"/>
    <col min="13" max="13" width="1.83203125" style="2" customWidth="1"/>
    <col min="14" max="15" width="10.58203125" style="2" hidden="1" customWidth="1"/>
    <col min="16" max="16" width="34.58203125" style="3" bestFit="1" customWidth="1"/>
    <col min="17" max="19" width="10.58203125" style="2"/>
    <col min="20" max="20" width="1.83203125" style="2" customWidth="1"/>
    <col min="21" max="16384" width="10.58203125" style="2"/>
  </cols>
  <sheetData>
    <row r="1" spans="1:28" ht="12.75" customHeight="1" x14ac:dyDescent="0.3"/>
    <row r="2" spans="1:28" ht="56.25" customHeight="1" x14ac:dyDescent="0.3">
      <c r="E2" s="4" t="s">
        <v>0</v>
      </c>
      <c r="F2" s="5" t="s">
        <v>159</v>
      </c>
      <c r="G2" s="6" t="s">
        <v>1</v>
      </c>
      <c r="H2" s="370" t="s">
        <v>160</v>
      </c>
      <c r="I2" s="371"/>
      <c r="J2" s="371"/>
      <c r="K2" s="371"/>
      <c r="L2" s="372"/>
      <c r="U2" s="366"/>
      <c r="V2" s="366"/>
      <c r="W2" s="366"/>
      <c r="X2" s="366"/>
      <c r="Y2" s="366"/>
      <c r="Z2" s="366"/>
      <c r="AA2" s="366"/>
      <c r="AB2" s="366"/>
    </row>
    <row r="3" spans="1:28" x14ac:dyDescent="0.3">
      <c r="E3" s="346"/>
      <c r="F3" s="347"/>
      <c r="G3" s="347"/>
      <c r="H3" s="347"/>
      <c r="I3" s="347"/>
      <c r="J3" s="347"/>
      <c r="K3" s="347"/>
      <c r="L3" s="347"/>
      <c r="U3" s="366"/>
      <c r="V3" s="366"/>
      <c r="W3" s="366"/>
      <c r="X3" s="366"/>
      <c r="Y3" s="366"/>
      <c r="Z3" s="366"/>
      <c r="AA3" s="366"/>
      <c r="AB3" s="366"/>
    </row>
    <row r="4" spans="1:28" ht="24" customHeight="1" x14ac:dyDescent="0.3">
      <c r="E4" s="373" t="s">
        <v>2</v>
      </c>
      <c r="F4" s="374"/>
      <c r="G4" s="9" t="s">
        <v>3</v>
      </c>
      <c r="H4" s="375" t="s">
        <v>4</v>
      </c>
      <c r="I4" s="376"/>
      <c r="J4" s="377"/>
      <c r="K4" s="378" t="s">
        <v>5</v>
      </c>
      <c r="L4" s="379"/>
      <c r="U4" s="366"/>
      <c r="V4" s="366"/>
      <c r="W4" s="366"/>
      <c r="X4" s="366"/>
      <c r="Y4" s="366"/>
      <c r="Z4" s="366"/>
      <c r="AA4" s="366"/>
      <c r="AB4" s="366"/>
    </row>
    <row r="5" spans="1:28" x14ac:dyDescent="0.3">
      <c r="E5" s="359">
        <v>424449433</v>
      </c>
      <c r="F5" s="360"/>
      <c r="G5" s="10">
        <v>1750905</v>
      </c>
      <c r="H5" s="361">
        <f>E5/G5</f>
        <v>242.41716883554506</v>
      </c>
      <c r="I5" s="362"/>
      <c r="J5" s="363"/>
      <c r="K5" s="364">
        <v>46139</v>
      </c>
      <c r="L5" s="365"/>
      <c r="U5" s="366"/>
      <c r="V5" s="366"/>
      <c r="W5" s="366"/>
      <c r="X5" s="366"/>
      <c r="Y5" s="366"/>
      <c r="Z5" s="366"/>
      <c r="AA5" s="366"/>
      <c r="AB5" s="366"/>
    </row>
    <row r="6" spans="1:28" x14ac:dyDescent="0.3">
      <c r="E6" s="367" t="s">
        <v>6</v>
      </c>
      <c r="F6" s="368"/>
      <c r="G6" s="11" t="s">
        <v>7</v>
      </c>
      <c r="H6" s="369" t="s">
        <v>8</v>
      </c>
      <c r="I6" s="369"/>
      <c r="J6" s="369"/>
      <c r="U6" s="7"/>
      <c r="V6" s="7"/>
      <c r="W6" s="7"/>
      <c r="X6" s="7"/>
      <c r="Y6" s="7"/>
      <c r="Z6" s="7"/>
      <c r="AA6" s="7"/>
      <c r="AB6" s="7"/>
    </row>
    <row r="7" spans="1:28" ht="24" customHeight="1" x14ac:dyDescent="0.3">
      <c r="E7" s="355">
        <f>+'P. EXP'!H13</f>
        <v>3759</v>
      </c>
      <c r="F7" s="355"/>
      <c r="G7" s="12" t="str">
        <f>+'P. EXP'!F15</f>
        <v>MEDIANA CON VALOR ABSOLUTO</v>
      </c>
      <c r="H7" s="356">
        <f>+'P. EXP'!H38</f>
        <v>470.34</v>
      </c>
      <c r="I7" s="357"/>
      <c r="J7" s="358"/>
      <c r="K7" s="13"/>
      <c r="L7" s="14"/>
      <c r="U7" s="7"/>
      <c r="V7" s="7"/>
      <c r="W7" s="7"/>
      <c r="X7" s="7"/>
      <c r="Y7" s="7"/>
      <c r="Z7" s="7"/>
      <c r="AA7" s="7"/>
      <c r="AB7" s="7"/>
    </row>
    <row r="8" spans="1:28" x14ac:dyDescent="0.3">
      <c r="A8" s="1" t="s">
        <v>9</v>
      </c>
      <c r="E8" s="346"/>
      <c r="F8" s="347"/>
      <c r="G8" s="347"/>
      <c r="H8" s="347"/>
      <c r="I8" s="347"/>
      <c r="J8" s="347"/>
      <c r="K8" s="347"/>
      <c r="L8" s="347"/>
    </row>
    <row r="9" spans="1:28" ht="4.5" customHeight="1" x14ac:dyDescent="0.3">
      <c r="A9" s="1">
        <f>+A10</f>
        <v>1</v>
      </c>
      <c r="E9" s="15"/>
      <c r="F9" s="16"/>
      <c r="G9" s="16"/>
      <c r="H9" s="16"/>
      <c r="I9" s="16"/>
      <c r="J9" s="16"/>
      <c r="K9" s="16"/>
      <c r="L9" s="17"/>
    </row>
    <row r="10" spans="1:28" ht="15.75" customHeight="1" x14ac:dyDescent="0.3">
      <c r="A10" s="1">
        <f>+IF(OR(C10=""),"NO",1)</f>
        <v>1</v>
      </c>
      <c r="B10" s="1">
        <f>1+MAX($B$1:B9)</f>
        <v>1</v>
      </c>
      <c r="C10" s="18">
        <v>1</v>
      </c>
      <c r="E10" s="19" t="s">
        <v>291</v>
      </c>
      <c r="F10" s="20"/>
      <c r="G10" s="20"/>
      <c r="H10" s="20"/>
      <c r="I10" s="21"/>
      <c r="J10" s="20"/>
      <c r="K10" s="21"/>
      <c r="L10" s="22"/>
    </row>
    <row r="11" spans="1:28" x14ac:dyDescent="0.3">
      <c r="A11" s="1">
        <f>A10</f>
        <v>1</v>
      </c>
      <c r="E11" s="23" t="s">
        <v>10</v>
      </c>
      <c r="F11" s="24"/>
      <c r="G11" s="24"/>
      <c r="H11" s="24"/>
      <c r="I11" s="24"/>
      <c r="J11" s="24"/>
      <c r="K11" s="25" t="s">
        <v>11</v>
      </c>
      <c r="L11" s="26" t="s">
        <v>12</v>
      </c>
    </row>
    <row r="12" spans="1:28" x14ac:dyDescent="0.3">
      <c r="A12" s="1">
        <f>+A11</f>
        <v>1</v>
      </c>
      <c r="C12" s="1">
        <v>1.1000000000000001</v>
      </c>
      <c r="E12" s="27" t="s">
        <v>174</v>
      </c>
      <c r="F12" s="28"/>
      <c r="G12" s="28"/>
      <c r="H12" s="28"/>
      <c r="I12" s="28"/>
      <c r="J12" s="28"/>
      <c r="K12" s="29" t="s">
        <v>292</v>
      </c>
      <c r="L12" s="30">
        <v>1</v>
      </c>
    </row>
    <row r="13" spans="1:28" hidden="1" x14ac:dyDescent="0.3">
      <c r="A13" s="18" t="str">
        <f>+IF(OR(C13=""),"NO",1)</f>
        <v>NO</v>
      </c>
      <c r="B13" s="18"/>
      <c r="C13" s="1" t="s">
        <v>124</v>
      </c>
      <c r="E13" s="31" t="s">
        <v>124</v>
      </c>
      <c r="F13" s="32"/>
      <c r="G13" s="32"/>
      <c r="H13" s="32"/>
      <c r="I13" s="32"/>
      <c r="J13" s="32"/>
      <c r="K13" s="33" t="s">
        <v>124</v>
      </c>
      <c r="L13" s="34" t="s">
        <v>124</v>
      </c>
    </row>
    <row r="14" spans="1:28" hidden="1" x14ac:dyDescent="0.3">
      <c r="A14" s="18" t="str">
        <f>+IF(OR(C14=""),"NO",1)</f>
        <v>NO</v>
      </c>
      <c r="B14" s="18"/>
      <c r="C14" s="1" t="s">
        <v>124</v>
      </c>
      <c r="E14" s="31" t="s">
        <v>124</v>
      </c>
      <c r="F14" s="32"/>
      <c r="G14" s="32"/>
      <c r="H14" s="32"/>
      <c r="I14" s="32"/>
      <c r="J14" s="32"/>
      <c r="K14" s="33" t="s">
        <v>124</v>
      </c>
      <c r="L14" s="34" t="s">
        <v>124</v>
      </c>
    </row>
    <row r="15" spans="1:28" hidden="1" x14ac:dyDescent="0.3">
      <c r="A15" s="18" t="str">
        <f>+IF(OR(C15=""),"NO",1)</f>
        <v>NO</v>
      </c>
      <c r="B15" s="18"/>
      <c r="C15" s="1" t="s">
        <v>124</v>
      </c>
      <c r="E15" s="31" t="s">
        <v>13</v>
      </c>
      <c r="F15" s="32"/>
      <c r="G15" s="32"/>
      <c r="H15" s="32"/>
      <c r="I15" s="32"/>
      <c r="J15" s="32"/>
      <c r="K15" s="33"/>
      <c r="L15" s="34"/>
    </row>
    <row r="16" spans="1:28" hidden="1" x14ac:dyDescent="0.3">
      <c r="A16" s="18" t="str">
        <f>+IF(OR(C16=""),"NO",1)</f>
        <v>NO</v>
      </c>
      <c r="B16" s="18"/>
      <c r="C16" s="1" t="s">
        <v>124</v>
      </c>
      <c r="E16" s="31" t="s">
        <v>13</v>
      </c>
      <c r="F16" s="32"/>
      <c r="G16" s="32"/>
      <c r="H16" s="32"/>
      <c r="I16" s="32"/>
      <c r="J16" s="32"/>
      <c r="K16" s="33"/>
      <c r="L16" s="34"/>
    </row>
    <row r="17" spans="1:12" hidden="1" x14ac:dyDescent="0.3">
      <c r="A17" s="18" t="str">
        <f>+IF(OR(C17=""),"NO",1)</f>
        <v>NO</v>
      </c>
      <c r="B17" s="18"/>
      <c r="C17" s="1" t="s">
        <v>124</v>
      </c>
      <c r="E17" s="35" t="s">
        <v>13</v>
      </c>
      <c r="F17" s="36"/>
      <c r="G17" s="36"/>
      <c r="H17" s="36"/>
      <c r="I17" s="36"/>
      <c r="J17" s="36"/>
      <c r="K17" s="37"/>
      <c r="L17" s="38"/>
    </row>
    <row r="18" spans="1:12" ht="5.15" customHeight="1" x14ac:dyDescent="0.3">
      <c r="A18" s="1">
        <f>+A10</f>
        <v>1</v>
      </c>
      <c r="E18" s="39"/>
      <c r="F18" s="39"/>
      <c r="G18" s="39"/>
      <c r="H18" s="39"/>
      <c r="I18" s="39"/>
      <c r="J18" s="39"/>
      <c r="K18" s="39"/>
      <c r="L18" s="39"/>
    </row>
    <row r="19" spans="1:12" ht="15.75" customHeight="1" x14ac:dyDescent="0.3">
      <c r="A19" s="1">
        <f>+A10</f>
        <v>1</v>
      </c>
      <c r="E19" s="40" t="s">
        <v>14</v>
      </c>
      <c r="F19" s="41"/>
      <c r="G19" s="41"/>
      <c r="H19" s="41"/>
      <c r="I19" s="41"/>
      <c r="J19" s="41"/>
      <c r="K19" s="41"/>
      <c r="L19" s="42"/>
    </row>
    <row r="20" spans="1:12" x14ac:dyDescent="0.3">
      <c r="A20" s="1">
        <f>+A10</f>
        <v>1</v>
      </c>
      <c r="E20" s="43"/>
      <c r="F20" s="44" t="s">
        <v>15</v>
      </c>
      <c r="G20" s="45"/>
      <c r="H20" s="45"/>
      <c r="I20" s="45"/>
      <c r="J20" s="45"/>
      <c r="K20" s="46"/>
      <c r="L20" s="47" t="s">
        <v>88</v>
      </c>
    </row>
    <row r="21" spans="1:12" x14ac:dyDescent="0.3">
      <c r="A21" s="1">
        <f>+A10</f>
        <v>1</v>
      </c>
      <c r="E21" s="348" t="s">
        <v>16</v>
      </c>
      <c r="F21" s="308"/>
      <c r="G21" s="308"/>
      <c r="H21" s="308"/>
      <c r="I21" s="308"/>
      <c r="J21" s="308"/>
      <c r="K21" s="308"/>
      <c r="L21" s="349"/>
    </row>
    <row r="22" spans="1:12" x14ac:dyDescent="0.3">
      <c r="A22" s="1">
        <f>+A10</f>
        <v>1</v>
      </c>
      <c r="E22" s="350" t="s">
        <v>124</v>
      </c>
      <c r="F22" s="351"/>
      <c r="G22" s="351"/>
      <c r="H22" s="351"/>
      <c r="I22" s="351"/>
      <c r="J22" s="351"/>
      <c r="K22" s="351"/>
      <c r="L22" s="352"/>
    </row>
    <row r="23" spans="1:12" ht="5.15" customHeight="1" x14ac:dyDescent="0.3">
      <c r="A23" s="1">
        <f>+A10</f>
        <v>1</v>
      </c>
      <c r="E23" s="39"/>
      <c r="F23" s="39"/>
      <c r="G23" s="39"/>
      <c r="H23" s="39"/>
      <c r="I23" s="39"/>
      <c r="J23" s="39"/>
      <c r="K23" s="39"/>
      <c r="L23" s="39"/>
    </row>
    <row r="24" spans="1:12" ht="12.75" customHeight="1" x14ac:dyDescent="0.3">
      <c r="A24" s="1">
        <f>+A10</f>
        <v>1</v>
      </c>
      <c r="E24" s="40" t="s">
        <v>17</v>
      </c>
      <c r="F24" s="41"/>
      <c r="G24" s="41"/>
      <c r="H24" s="41"/>
      <c r="I24" s="41"/>
      <c r="J24" s="41"/>
      <c r="K24" s="41"/>
      <c r="L24" s="42"/>
    </row>
    <row r="25" spans="1:12" ht="8.5" customHeight="1" x14ac:dyDescent="0.3">
      <c r="A25" s="1">
        <f>+A10</f>
        <v>1</v>
      </c>
      <c r="E25" s="49"/>
      <c r="F25" s="50"/>
      <c r="G25" s="51"/>
      <c r="H25" s="51"/>
      <c r="I25" s="51"/>
      <c r="J25" s="51"/>
      <c r="K25" s="51"/>
      <c r="L25" s="52"/>
    </row>
    <row r="26" spans="1:12" ht="29.5" customHeight="1" x14ac:dyDescent="0.3">
      <c r="A26" s="18">
        <f>+IF(OR(C26=""),"NO",1)</f>
        <v>1</v>
      </c>
      <c r="B26" s="18"/>
      <c r="C26" s="1" t="s">
        <v>171</v>
      </c>
      <c r="E26" s="329">
        <v>1</v>
      </c>
      <c r="F26" s="53" t="s">
        <v>1</v>
      </c>
      <c r="G26" s="332" t="s">
        <v>172</v>
      </c>
      <c r="H26" s="333"/>
      <c r="I26" s="333"/>
      <c r="J26" s="333"/>
      <c r="K26" s="333"/>
      <c r="L26" s="334"/>
    </row>
    <row r="27" spans="1:12" x14ac:dyDescent="0.3">
      <c r="A27" s="18">
        <f>+IF(OR(C26=""),"NO",1)</f>
        <v>1</v>
      </c>
      <c r="B27" s="18"/>
      <c r="E27" s="330"/>
      <c r="F27" s="54" t="s">
        <v>18</v>
      </c>
      <c r="G27" s="335" t="s">
        <v>173</v>
      </c>
      <c r="H27" s="310"/>
      <c r="I27" s="310"/>
      <c r="J27" s="310"/>
      <c r="K27" s="310"/>
      <c r="L27" s="336"/>
    </row>
    <row r="28" spans="1:12" x14ac:dyDescent="0.3">
      <c r="A28" s="18">
        <f>+IF(OR(C26=""),"NO",1)</f>
        <v>1</v>
      </c>
      <c r="B28" s="18"/>
      <c r="E28" s="330"/>
      <c r="F28" s="54" t="s">
        <v>19</v>
      </c>
      <c r="G28" s="337" t="s">
        <v>174</v>
      </c>
      <c r="H28" s="338"/>
      <c r="I28" s="338"/>
      <c r="J28" s="338"/>
      <c r="K28" s="338"/>
      <c r="L28" s="339"/>
    </row>
    <row r="29" spans="1:12" x14ac:dyDescent="0.3">
      <c r="A29" s="18">
        <f>+IF(OR(C26=""),"NO",1)</f>
        <v>1</v>
      </c>
      <c r="B29" s="18"/>
      <c r="E29" s="330"/>
      <c r="F29" s="54" t="s">
        <v>20</v>
      </c>
      <c r="G29" s="55">
        <v>2110.12</v>
      </c>
      <c r="H29" s="56" t="s">
        <v>21</v>
      </c>
      <c r="I29" s="57">
        <v>0.3</v>
      </c>
      <c r="J29" s="58" t="s">
        <v>22</v>
      </c>
      <c r="K29" s="59"/>
      <c r="L29" s="47">
        <v>633.04</v>
      </c>
    </row>
    <row r="30" spans="1:12" x14ac:dyDescent="0.3">
      <c r="A30" s="18">
        <f>+IF(OR(C26=""),"NO",1)</f>
        <v>1</v>
      </c>
      <c r="B30" s="18"/>
      <c r="E30" s="330"/>
      <c r="F30" s="60" t="s">
        <v>23</v>
      </c>
      <c r="G30" s="340" t="s">
        <v>88</v>
      </c>
      <c r="H30" s="341"/>
      <c r="I30" s="341"/>
      <c r="J30" s="341"/>
      <c r="K30" s="341"/>
      <c r="L30" s="342"/>
    </row>
    <row r="31" spans="1:12" x14ac:dyDescent="0.3">
      <c r="A31" s="18">
        <f>+IF(OR(C26=""),"NO",1)</f>
        <v>1</v>
      </c>
      <c r="B31" s="18"/>
      <c r="E31" s="331"/>
      <c r="F31" s="62" t="s">
        <v>24</v>
      </c>
      <c r="G31" s="343" t="s">
        <v>124</v>
      </c>
      <c r="H31" s="344"/>
      <c r="I31" s="344"/>
      <c r="J31" s="344"/>
      <c r="K31" s="344"/>
      <c r="L31" s="345"/>
    </row>
    <row r="32" spans="1:12" ht="8.5" customHeight="1" x14ac:dyDescent="0.3">
      <c r="A32" s="18">
        <f>+IF(OR(C26=""),"NO",1)</f>
        <v>1</v>
      </c>
      <c r="B32" s="18"/>
      <c r="E32" s="49"/>
      <c r="F32" s="50"/>
      <c r="G32" s="51"/>
      <c r="H32" s="51"/>
      <c r="I32" s="51"/>
      <c r="J32" s="51"/>
      <c r="K32" s="51"/>
      <c r="L32" s="52"/>
    </row>
    <row r="33" spans="1:12" ht="43" customHeight="1" x14ac:dyDescent="0.3">
      <c r="A33" s="18">
        <f t="shared" ref="A33" si="0">+IF(OR(C33=""),"NO",1)</f>
        <v>1</v>
      </c>
      <c r="B33" s="18"/>
      <c r="C33" s="1" t="s">
        <v>179</v>
      </c>
      <c r="E33" s="329">
        <v>2</v>
      </c>
      <c r="F33" s="53" t="str">
        <f>+$F$26</f>
        <v>OBJETO</v>
      </c>
      <c r="G33" s="332" t="s">
        <v>175</v>
      </c>
      <c r="H33" s="333"/>
      <c r="I33" s="333"/>
      <c r="J33" s="333"/>
      <c r="K33" s="333"/>
      <c r="L33" s="334"/>
    </row>
    <row r="34" spans="1:12" x14ac:dyDescent="0.3">
      <c r="A34" s="18">
        <f t="shared" ref="A34" si="1">+IF(OR(C33=""),"NO",1)</f>
        <v>1</v>
      </c>
      <c r="B34" s="18"/>
      <c r="E34" s="330"/>
      <c r="F34" s="54" t="str">
        <f>+$F$27</f>
        <v>CONTRATANTE</v>
      </c>
      <c r="G34" s="335" t="s">
        <v>176</v>
      </c>
      <c r="H34" s="310"/>
      <c r="I34" s="310"/>
      <c r="J34" s="310"/>
      <c r="K34" s="310"/>
      <c r="L34" s="336"/>
    </row>
    <row r="35" spans="1:12" x14ac:dyDescent="0.3">
      <c r="A35" s="18">
        <f t="shared" ref="A35" si="2">+IF(OR(C33=""),"NO",1)</f>
        <v>1</v>
      </c>
      <c r="B35" s="18"/>
      <c r="E35" s="330"/>
      <c r="F35" s="54" t="str">
        <f>+$F$28</f>
        <v>APORTANTE</v>
      </c>
      <c r="G35" s="337" t="s">
        <v>174</v>
      </c>
      <c r="H35" s="338"/>
      <c r="I35" s="338"/>
      <c r="J35" s="338"/>
      <c r="K35" s="338"/>
      <c r="L35" s="339"/>
    </row>
    <row r="36" spans="1:12" x14ac:dyDescent="0.3">
      <c r="A36" s="18">
        <f t="shared" ref="A36" si="3">+IF(OR(C33=""),"NO",1)</f>
        <v>1</v>
      </c>
      <c r="B36" s="18"/>
      <c r="E36" s="330"/>
      <c r="F36" s="54" t="str">
        <f>+$F$29</f>
        <v>VALOR /SMMLV)</v>
      </c>
      <c r="G36" s="55">
        <v>490.38</v>
      </c>
      <c r="H36" s="56" t="str">
        <f>+$H$29</f>
        <v>% PART..</v>
      </c>
      <c r="I36" s="57">
        <v>1</v>
      </c>
      <c r="J36" s="58" t="str">
        <f>+$J$29</f>
        <v>VALOR ACREDITADO</v>
      </c>
      <c r="K36" s="59"/>
      <c r="L36" s="47">
        <v>490.38</v>
      </c>
    </row>
    <row r="37" spans="1:12" x14ac:dyDescent="0.3">
      <c r="A37" s="18">
        <f t="shared" ref="A37" si="4">+IF(OR(C33=""),"NO",1)</f>
        <v>1</v>
      </c>
      <c r="B37" s="18"/>
      <c r="E37" s="330"/>
      <c r="F37" s="60" t="str">
        <f>+$F$30</f>
        <v>EXPERIENCIA APORTADA</v>
      </c>
      <c r="G37" s="340" t="s">
        <v>88</v>
      </c>
      <c r="H37" s="341"/>
      <c r="I37" s="341"/>
      <c r="J37" s="341"/>
      <c r="K37" s="341"/>
      <c r="L37" s="342"/>
    </row>
    <row r="38" spans="1:12" x14ac:dyDescent="0.3">
      <c r="A38" s="18">
        <f t="shared" ref="A38" si="5">+IF(OR(C33=""),"NO",1)</f>
        <v>1</v>
      </c>
      <c r="B38" s="18"/>
      <c r="E38" s="331"/>
      <c r="F38" s="62" t="str">
        <f>+$F$31</f>
        <v>OBSERVACIÓN</v>
      </c>
      <c r="G38" s="343" t="s">
        <v>124</v>
      </c>
      <c r="H38" s="344"/>
      <c r="I38" s="344"/>
      <c r="J38" s="344"/>
      <c r="K38" s="344"/>
      <c r="L38" s="345"/>
    </row>
    <row r="39" spans="1:12" ht="8.5" customHeight="1" x14ac:dyDescent="0.3">
      <c r="A39" s="18">
        <f t="shared" ref="A39" si="6">+IF(OR(C33=""),"NO",1)</f>
        <v>1</v>
      </c>
      <c r="B39" s="18"/>
      <c r="E39" s="49"/>
      <c r="F39" s="50"/>
      <c r="G39" s="51"/>
      <c r="H39" s="51"/>
      <c r="I39" s="51"/>
      <c r="J39" s="51"/>
      <c r="K39" s="51"/>
      <c r="L39" s="52"/>
    </row>
    <row r="40" spans="1:12" ht="30.65" customHeight="1" x14ac:dyDescent="0.3">
      <c r="A40" s="18">
        <f t="shared" ref="A40" si="7">+IF(OR(C40=""),"NO",1)</f>
        <v>1</v>
      </c>
      <c r="B40" s="18"/>
      <c r="C40" s="1" t="s">
        <v>180</v>
      </c>
      <c r="E40" s="329">
        <v>3</v>
      </c>
      <c r="F40" s="53" t="str">
        <f>+$F$26</f>
        <v>OBJETO</v>
      </c>
      <c r="G40" s="332" t="s">
        <v>177</v>
      </c>
      <c r="H40" s="333"/>
      <c r="I40" s="333"/>
      <c r="J40" s="333"/>
      <c r="K40" s="333"/>
      <c r="L40" s="334"/>
    </row>
    <row r="41" spans="1:12" x14ac:dyDescent="0.3">
      <c r="A41" s="18">
        <f t="shared" ref="A41" si="8">+IF(OR(C40=""),"NO",1)</f>
        <v>1</v>
      </c>
      <c r="B41" s="18"/>
      <c r="E41" s="330"/>
      <c r="F41" s="54" t="str">
        <f>+$F$27</f>
        <v>CONTRATANTE</v>
      </c>
      <c r="G41" s="335" t="s">
        <v>178</v>
      </c>
      <c r="H41" s="310"/>
      <c r="I41" s="310"/>
      <c r="J41" s="310"/>
      <c r="K41" s="310"/>
      <c r="L41" s="336"/>
    </row>
    <row r="42" spans="1:12" x14ac:dyDescent="0.3">
      <c r="A42" s="18">
        <f t="shared" ref="A42" si="9">+IF(OR(C40=""),"NO",1)</f>
        <v>1</v>
      </c>
      <c r="B42" s="18"/>
      <c r="E42" s="330"/>
      <c r="F42" s="54" t="str">
        <f>+$F$28</f>
        <v>APORTANTE</v>
      </c>
      <c r="G42" s="337" t="s">
        <v>174</v>
      </c>
      <c r="H42" s="338"/>
      <c r="I42" s="338"/>
      <c r="J42" s="338"/>
      <c r="K42" s="338"/>
      <c r="L42" s="339"/>
    </row>
    <row r="43" spans="1:12" x14ac:dyDescent="0.3">
      <c r="A43" s="18">
        <f t="shared" ref="A43" si="10">+IF(OR(C40=""),"NO",1)</f>
        <v>1</v>
      </c>
      <c r="B43" s="18"/>
      <c r="E43" s="330"/>
      <c r="F43" s="54" t="str">
        <f>+$F$29</f>
        <v>VALOR /SMMLV)</v>
      </c>
      <c r="G43" s="55">
        <v>307.89999999999998</v>
      </c>
      <c r="H43" s="56" t="str">
        <f>+$H$29</f>
        <v>% PART..</v>
      </c>
      <c r="I43" s="57">
        <v>1</v>
      </c>
      <c r="J43" s="58" t="str">
        <f>+$J$29</f>
        <v>VALOR ACREDITADO</v>
      </c>
      <c r="K43" s="59"/>
      <c r="L43" s="47">
        <v>307.89999999999998</v>
      </c>
    </row>
    <row r="44" spans="1:12" x14ac:dyDescent="0.3">
      <c r="A44" s="18">
        <f t="shared" ref="A44" si="11">+IF(OR(C40=""),"NO",1)</f>
        <v>1</v>
      </c>
      <c r="B44" s="18"/>
      <c r="E44" s="330"/>
      <c r="F44" s="60" t="str">
        <f>+$F$30</f>
        <v>EXPERIENCIA APORTADA</v>
      </c>
      <c r="G44" s="340" t="s">
        <v>88</v>
      </c>
      <c r="H44" s="341"/>
      <c r="I44" s="341"/>
      <c r="J44" s="341"/>
      <c r="K44" s="341"/>
      <c r="L44" s="342"/>
    </row>
    <row r="45" spans="1:12" x14ac:dyDescent="0.3">
      <c r="A45" s="18">
        <f t="shared" ref="A45" si="12">+IF(OR(C40=""),"NO",1)</f>
        <v>1</v>
      </c>
      <c r="B45" s="18"/>
      <c r="E45" s="331"/>
      <c r="F45" s="62" t="str">
        <f>+$F$31</f>
        <v>OBSERVACIÓN</v>
      </c>
      <c r="G45" s="343" t="s">
        <v>124</v>
      </c>
      <c r="H45" s="344"/>
      <c r="I45" s="344"/>
      <c r="J45" s="344"/>
      <c r="K45" s="344"/>
      <c r="L45" s="345"/>
    </row>
    <row r="46" spans="1:12" ht="8.5" customHeight="1" x14ac:dyDescent="0.3">
      <c r="A46" s="18">
        <f t="shared" ref="A46" si="13">+IF(OR(C40=""),"NO",1)</f>
        <v>1</v>
      </c>
      <c r="B46" s="18"/>
      <c r="E46" s="49"/>
      <c r="F46" s="50"/>
      <c r="G46" s="51"/>
      <c r="H46" s="51"/>
      <c r="I46" s="51"/>
      <c r="J46" s="51"/>
      <c r="K46" s="51"/>
      <c r="L46" s="52"/>
    </row>
    <row r="47" spans="1:12" hidden="1" x14ac:dyDescent="0.3">
      <c r="A47" s="18" t="str">
        <f t="shared" ref="A47" si="14">+IF(OR(C47=""),"NO",1)</f>
        <v>NO</v>
      </c>
      <c r="B47" s="18"/>
      <c r="C47" s="1" t="s">
        <v>124</v>
      </c>
      <c r="E47" s="329">
        <v>4</v>
      </c>
      <c r="F47" s="53" t="str">
        <f>+$F$26</f>
        <v>OBJETO</v>
      </c>
      <c r="G47" s="332" t="s">
        <v>124</v>
      </c>
      <c r="H47" s="333"/>
      <c r="I47" s="333"/>
      <c r="J47" s="333"/>
      <c r="K47" s="333"/>
      <c r="L47" s="334"/>
    </row>
    <row r="48" spans="1:12" hidden="1" x14ac:dyDescent="0.3">
      <c r="A48" s="18" t="str">
        <f t="shared" ref="A48" si="15">+IF(OR(C47=""),"NO",1)</f>
        <v>NO</v>
      </c>
      <c r="B48" s="18"/>
      <c r="E48" s="330"/>
      <c r="F48" s="54" t="str">
        <f>+$F$27</f>
        <v>CONTRATANTE</v>
      </c>
      <c r="G48" s="335" t="s">
        <v>124</v>
      </c>
      <c r="H48" s="310"/>
      <c r="I48" s="310"/>
      <c r="J48" s="310"/>
      <c r="K48" s="310"/>
      <c r="L48" s="336"/>
    </row>
    <row r="49" spans="1:12" hidden="1" x14ac:dyDescent="0.3">
      <c r="A49" s="18" t="str">
        <f t="shared" ref="A49" si="16">+IF(OR(C47=""),"NO",1)</f>
        <v>NO</v>
      </c>
      <c r="B49" s="18"/>
      <c r="E49" s="330"/>
      <c r="F49" s="54" t="str">
        <f>+$F$28</f>
        <v>APORTANTE</v>
      </c>
      <c r="G49" s="337" t="s">
        <v>124</v>
      </c>
      <c r="H49" s="338"/>
      <c r="I49" s="338"/>
      <c r="J49" s="338"/>
      <c r="K49" s="338"/>
      <c r="L49" s="339"/>
    </row>
    <row r="50" spans="1:12" hidden="1" x14ac:dyDescent="0.3">
      <c r="A50" s="18" t="str">
        <f t="shared" ref="A50" si="17">+IF(OR(C47=""),"NO",1)</f>
        <v>NO</v>
      </c>
      <c r="B50" s="18"/>
      <c r="E50" s="330"/>
      <c r="F50" s="54" t="str">
        <f>+$F$29</f>
        <v>VALOR /SMMLV)</v>
      </c>
      <c r="G50" s="55" t="s">
        <v>124</v>
      </c>
      <c r="H50" s="56" t="str">
        <f>+$H$29</f>
        <v>% PART..</v>
      </c>
      <c r="I50" s="57" t="s">
        <v>124</v>
      </c>
      <c r="J50" s="58" t="str">
        <f>+$J$29</f>
        <v>VALOR ACREDITADO</v>
      </c>
      <c r="K50" s="59"/>
      <c r="L50" s="47" t="s">
        <v>124</v>
      </c>
    </row>
    <row r="51" spans="1:12" hidden="1" x14ac:dyDescent="0.3">
      <c r="A51" s="18" t="str">
        <f t="shared" ref="A51" si="18">+IF(OR(C47=""),"NO",1)</f>
        <v>NO</v>
      </c>
      <c r="B51" s="18"/>
      <c r="E51" s="330"/>
      <c r="F51" s="60" t="str">
        <f>+$F$30</f>
        <v>EXPERIENCIA APORTADA</v>
      </c>
      <c r="G51" s="340" t="s">
        <v>124</v>
      </c>
      <c r="H51" s="341"/>
      <c r="I51" s="341"/>
      <c r="J51" s="341"/>
      <c r="K51" s="341"/>
      <c r="L51" s="342"/>
    </row>
    <row r="52" spans="1:12" hidden="1" x14ac:dyDescent="0.3">
      <c r="A52" s="18" t="str">
        <f t="shared" ref="A52" si="19">+IF(OR(C47=""),"NO",1)</f>
        <v>NO</v>
      </c>
      <c r="B52" s="18"/>
      <c r="E52" s="331"/>
      <c r="F52" s="62" t="str">
        <f>+$F$31</f>
        <v>OBSERVACIÓN</v>
      </c>
      <c r="G52" s="343" t="s">
        <v>124</v>
      </c>
      <c r="H52" s="344"/>
      <c r="I52" s="344"/>
      <c r="J52" s="344"/>
      <c r="K52" s="344"/>
      <c r="L52" s="345"/>
    </row>
    <row r="53" spans="1:12" ht="8.5" hidden="1" customHeight="1" x14ac:dyDescent="0.3">
      <c r="A53" s="18" t="str">
        <f t="shared" ref="A53" si="20">+IF(OR(C47=""),"NO",1)</f>
        <v>NO</v>
      </c>
      <c r="B53" s="18"/>
      <c r="E53" s="49"/>
      <c r="F53" s="50"/>
      <c r="G53" s="51"/>
      <c r="H53" s="51"/>
      <c r="I53" s="51"/>
      <c r="J53" s="51"/>
      <c r="K53" s="51"/>
      <c r="L53" s="52"/>
    </row>
    <row r="54" spans="1:12" hidden="1" x14ac:dyDescent="0.3">
      <c r="A54" s="18" t="str">
        <f t="shared" ref="A54" si="21">+IF(OR(C54=""),"NO",1)</f>
        <v>NO</v>
      </c>
      <c r="B54" s="18"/>
      <c r="C54" s="1" t="s">
        <v>124</v>
      </c>
      <c r="E54" s="329">
        <v>5</v>
      </c>
      <c r="F54" s="53" t="str">
        <f>+$F$26</f>
        <v>OBJETO</v>
      </c>
      <c r="G54" s="332" t="s">
        <v>124</v>
      </c>
      <c r="H54" s="333"/>
      <c r="I54" s="333"/>
      <c r="J54" s="333"/>
      <c r="K54" s="333"/>
      <c r="L54" s="334"/>
    </row>
    <row r="55" spans="1:12" hidden="1" x14ac:dyDescent="0.3">
      <c r="A55" s="18" t="str">
        <f t="shared" ref="A55" si="22">+IF(OR(C54=""),"NO",1)</f>
        <v>NO</v>
      </c>
      <c r="B55" s="18"/>
      <c r="E55" s="330"/>
      <c r="F55" s="54" t="str">
        <f>+$F$27</f>
        <v>CONTRATANTE</v>
      </c>
      <c r="G55" s="335" t="s">
        <v>124</v>
      </c>
      <c r="H55" s="310"/>
      <c r="I55" s="310"/>
      <c r="J55" s="310"/>
      <c r="K55" s="310"/>
      <c r="L55" s="336"/>
    </row>
    <row r="56" spans="1:12" hidden="1" x14ac:dyDescent="0.3">
      <c r="A56" s="18" t="str">
        <f t="shared" ref="A56" si="23">+IF(OR(C54=""),"NO",1)</f>
        <v>NO</v>
      </c>
      <c r="B56" s="18"/>
      <c r="E56" s="330"/>
      <c r="F56" s="54" t="str">
        <f>+$F$28</f>
        <v>APORTANTE</v>
      </c>
      <c r="G56" s="337" t="s">
        <v>124</v>
      </c>
      <c r="H56" s="338"/>
      <c r="I56" s="338"/>
      <c r="J56" s="338"/>
      <c r="K56" s="338"/>
      <c r="L56" s="339"/>
    </row>
    <row r="57" spans="1:12" hidden="1" x14ac:dyDescent="0.3">
      <c r="A57" s="18" t="str">
        <f t="shared" ref="A57" si="24">+IF(OR(C54=""),"NO",1)</f>
        <v>NO</v>
      </c>
      <c r="B57" s="18"/>
      <c r="E57" s="330"/>
      <c r="F57" s="54" t="str">
        <f>+$F$29</f>
        <v>VALOR /SMMLV)</v>
      </c>
      <c r="G57" s="55" t="s">
        <v>124</v>
      </c>
      <c r="H57" s="56" t="str">
        <f>+$H$29</f>
        <v>% PART..</v>
      </c>
      <c r="I57" s="57" t="s">
        <v>124</v>
      </c>
      <c r="J57" s="58" t="str">
        <f>+$J$29</f>
        <v>VALOR ACREDITADO</v>
      </c>
      <c r="K57" s="59"/>
      <c r="L57" s="47" t="s">
        <v>124</v>
      </c>
    </row>
    <row r="58" spans="1:12" hidden="1" x14ac:dyDescent="0.3">
      <c r="A58" s="18" t="str">
        <f t="shared" ref="A58" si="25">+IF(OR(C54=""),"NO",1)</f>
        <v>NO</v>
      </c>
      <c r="B58" s="18"/>
      <c r="E58" s="330"/>
      <c r="F58" s="60" t="str">
        <f>+$F$30</f>
        <v>EXPERIENCIA APORTADA</v>
      </c>
      <c r="G58" s="340" t="s">
        <v>124</v>
      </c>
      <c r="H58" s="341"/>
      <c r="I58" s="341"/>
      <c r="J58" s="341"/>
      <c r="K58" s="341"/>
      <c r="L58" s="342"/>
    </row>
    <row r="59" spans="1:12" hidden="1" x14ac:dyDescent="0.3">
      <c r="A59" s="18" t="str">
        <f t="shared" ref="A59" si="26">+IF(OR(C54=""),"NO",1)</f>
        <v>NO</v>
      </c>
      <c r="B59" s="18"/>
      <c r="E59" s="331"/>
      <c r="F59" s="62" t="str">
        <f>+$F$31</f>
        <v>OBSERVACIÓN</v>
      </c>
      <c r="G59" s="343" t="s">
        <v>124</v>
      </c>
      <c r="H59" s="344"/>
      <c r="I59" s="344"/>
      <c r="J59" s="344"/>
      <c r="K59" s="344"/>
      <c r="L59" s="345"/>
    </row>
    <row r="60" spans="1:12" ht="8.5" hidden="1" customHeight="1" x14ac:dyDescent="0.3">
      <c r="A60" s="18" t="str">
        <f t="shared" ref="A60" si="27">+IF(OR(C54=""),"NO",1)</f>
        <v>NO</v>
      </c>
      <c r="B60" s="18"/>
      <c r="E60" s="49"/>
      <c r="F60" s="50"/>
      <c r="G60" s="51"/>
      <c r="H60" s="51"/>
      <c r="I60" s="51"/>
      <c r="J60" s="51"/>
      <c r="K60" s="51"/>
      <c r="L60" s="52"/>
    </row>
    <row r="61" spans="1:12" hidden="1" x14ac:dyDescent="0.3">
      <c r="A61" s="18" t="str">
        <f t="shared" ref="A61" si="28">+IF(OR(C61=""),"NO",1)</f>
        <v>NO</v>
      </c>
      <c r="B61" s="18"/>
      <c r="C61" s="1" t="s">
        <v>124</v>
      </c>
      <c r="E61" s="329">
        <v>6</v>
      </c>
      <c r="F61" s="53" t="str">
        <f>+$F$26</f>
        <v>OBJETO</v>
      </c>
      <c r="G61" s="332" t="s">
        <v>124</v>
      </c>
      <c r="H61" s="333"/>
      <c r="I61" s="333"/>
      <c r="J61" s="333"/>
      <c r="K61" s="333"/>
      <c r="L61" s="334"/>
    </row>
    <row r="62" spans="1:12" hidden="1" x14ac:dyDescent="0.3">
      <c r="A62" s="18" t="str">
        <f t="shared" ref="A62" si="29">+IF(OR(C61=""),"NO",1)</f>
        <v>NO</v>
      </c>
      <c r="B62" s="18"/>
      <c r="E62" s="330"/>
      <c r="F62" s="54" t="str">
        <f>+$F$27</f>
        <v>CONTRATANTE</v>
      </c>
      <c r="G62" s="335" t="s">
        <v>124</v>
      </c>
      <c r="H62" s="310"/>
      <c r="I62" s="310"/>
      <c r="J62" s="310"/>
      <c r="K62" s="310"/>
      <c r="L62" s="336"/>
    </row>
    <row r="63" spans="1:12" hidden="1" x14ac:dyDescent="0.3">
      <c r="A63" s="18" t="str">
        <f t="shared" ref="A63" si="30">+IF(OR(C61=""),"NO",1)</f>
        <v>NO</v>
      </c>
      <c r="B63" s="18"/>
      <c r="E63" s="330"/>
      <c r="F63" s="54" t="str">
        <f>+$F$28</f>
        <v>APORTANTE</v>
      </c>
      <c r="G63" s="337" t="s">
        <v>124</v>
      </c>
      <c r="H63" s="338"/>
      <c r="I63" s="338"/>
      <c r="J63" s="338"/>
      <c r="K63" s="338"/>
      <c r="L63" s="339"/>
    </row>
    <row r="64" spans="1:12" hidden="1" x14ac:dyDescent="0.3">
      <c r="A64" s="18" t="str">
        <f t="shared" ref="A64" si="31">+IF(OR(C61=""),"NO",1)</f>
        <v>NO</v>
      </c>
      <c r="B64" s="18"/>
      <c r="E64" s="330"/>
      <c r="F64" s="54" t="str">
        <f>+$F$29</f>
        <v>VALOR /SMMLV)</v>
      </c>
      <c r="G64" s="55" t="s">
        <v>124</v>
      </c>
      <c r="H64" s="56" t="str">
        <f>+$H$29</f>
        <v>% PART..</v>
      </c>
      <c r="I64" s="57" t="s">
        <v>124</v>
      </c>
      <c r="J64" s="58" t="str">
        <f>+$J$29</f>
        <v>VALOR ACREDITADO</v>
      </c>
      <c r="K64" s="59"/>
      <c r="L64" s="47" t="s">
        <v>124</v>
      </c>
    </row>
    <row r="65" spans="1:12" hidden="1" x14ac:dyDescent="0.3">
      <c r="A65" s="18" t="str">
        <f t="shared" ref="A65" si="32">+IF(OR(C61=""),"NO",1)</f>
        <v>NO</v>
      </c>
      <c r="B65" s="18"/>
      <c r="E65" s="330"/>
      <c r="F65" s="60" t="str">
        <f>+$F$30</f>
        <v>EXPERIENCIA APORTADA</v>
      </c>
      <c r="G65" s="340" t="s">
        <v>124</v>
      </c>
      <c r="H65" s="341"/>
      <c r="I65" s="341"/>
      <c r="J65" s="341"/>
      <c r="K65" s="341"/>
      <c r="L65" s="342"/>
    </row>
    <row r="66" spans="1:12" hidden="1" x14ac:dyDescent="0.3">
      <c r="A66" s="18" t="str">
        <f t="shared" ref="A66" si="33">+IF(OR(C61=""),"NO",1)</f>
        <v>NO</v>
      </c>
      <c r="B66" s="18"/>
      <c r="E66" s="331"/>
      <c r="F66" s="62" t="str">
        <f>+$F$31</f>
        <v>OBSERVACIÓN</v>
      </c>
      <c r="G66" s="343" t="s">
        <v>124</v>
      </c>
      <c r="H66" s="344"/>
      <c r="I66" s="344"/>
      <c r="J66" s="344"/>
      <c r="K66" s="344"/>
      <c r="L66" s="345"/>
    </row>
    <row r="67" spans="1:12" ht="8.5" hidden="1" customHeight="1" x14ac:dyDescent="0.3">
      <c r="A67" s="18" t="str">
        <f t="shared" ref="A67" si="34">+IF(OR(C61=""),"NO",1)</f>
        <v>NO</v>
      </c>
      <c r="B67" s="18"/>
      <c r="E67" s="49"/>
      <c r="F67" s="50"/>
      <c r="G67" s="51"/>
      <c r="H67" s="51"/>
      <c r="I67" s="51"/>
      <c r="J67" s="51"/>
      <c r="K67" s="51"/>
      <c r="L67" s="52"/>
    </row>
    <row r="68" spans="1:12" hidden="1" x14ac:dyDescent="0.3">
      <c r="A68" s="18" t="str">
        <f t="shared" ref="A68" si="35">+IF(OR(C68=""),"NO",1)</f>
        <v>NO</v>
      </c>
      <c r="B68" s="18"/>
      <c r="C68" s="1" t="s">
        <v>124</v>
      </c>
      <c r="E68" s="329">
        <v>7</v>
      </c>
      <c r="F68" s="53" t="str">
        <f>+$F$26</f>
        <v>OBJETO</v>
      </c>
      <c r="G68" s="332" t="s">
        <v>124</v>
      </c>
      <c r="H68" s="333"/>
      <c r="I68" s="333"/>
      <c r="J68" s="333"/>
      <c r="K68" s="333"/>
      <c r="L68" s="334"/>
    </row>
    <row r="69" spans="1:12" hidden="1" x14ac:dyDescent="0.3">
      <c r="A69" s="18" t="str">
        <f t="shared" ref="A69" si="36">+IF(OR(C68=""),"NO",1)</f>
        <v>NO</v>
      </c>
      <c r="B69" s="18"/>
      <c r="E69" s="330"/>
      <c r="F69" s="54" t="str">
        <f>+$F$27</f>
        <v>CONTRATANTE</v>
      </c>
      <c r="G69" s="335" t="s">
        <v>124</v>
      </c>
      <c r="H69" s="310"/>
      <c r="I69" s="310"/>
      <c r="J69" s="310"/>
      <c r="K69" s="310"/>
      <c r="L69" s="336"/>
    </row>
    <row r="70" spans="1:12" hidden="1" x14ac:dyDescent="0.3">
      <c r="A70" s="18" t="str">
        <f t="shared" ref="A70" si="37">+IF(OR(C68=""),"NO",1)</f>
        <v>NO</v>
      </c>
      <c r="B70" s="18"/>
      <c r="E70" s="330"/>
      <c r="F70" s="54" t="str">
        <f>+$F$28</f>
        <v>APORTANTE</v>
      </c>
      <c r="G70" s="337" t="s">
        <v>124</v>
      </c>
      <c r="H70" s="338"/>
      <c r="I70" s="338"/>
      <c r="J70" s="338"/>
      <c r="K70" s="338"/>
      <c r="L70" s="339"/>
    </row>
    <row r="71" spans="1:12" hidden="1" x14ac:dyDescent="0.3">
      <c r="A71" s="18" t="str">
        <f t="shared" ref="A71" si="38">+IF(OR(C68=""),"NO",1)</f>
        <v>NO</v>
      </c>
      <c r="B71" s="18"/>
      <c r="E71" s="330"/>
      <c r="F71" s="54" t="str">
        <f>+$F$29</f>
        <v>VALOR /SMMLV)</v>
      </c>
      <c r="G71" s="55" t="s">
        <v>124</v>
      </c>
      <c r="H71" s="56" t="str">
        <f>+$H$29</f>
        <v>% PART..</v>
      </c>
      <c r="I71" s="57" t="s">
        <v>124</v>
      </c>
      <c r="J71" s="58" t="str">
        <f>+$J$29</f>
        <v>VALOR ACREDITADO</v>
      </c>
      <c r="K71" s="59"/>
      <c r="L71" s="47" t="s">
        <v>124</v>
      </c>
    </row>
    <row r="72" spans="1:12" hidden="1" x14ac:dyDescent="0.3">
      <c r="A72" s="18" t="str">
        <f t="shared" ref="A72" si="39">+IF(OR(C68=""),"NO",1)</f>
        <v>NO</v>
      </c>
      <c r="B72" s="18"/>
      <c r="E72" s="330"/>
      <c r="F72" s="60" t="str">
        <f>+$F$30</f>
        <v>EXPERIENCIA APORTADA</v>
      </c>
      <c r="G72" s="340" t="s">
        <v>124</v>
      </c>
      <c r="H72" s="341"/>
      <c r="I72" s="341"/>
      <c r="J72" s="341"/>
      <c r="K72" s="341"/>
      <c r="L72" s="342"/>
    </row>
    <row r="73" spans="1:12" hidden="1" x14ac:dyDescent="0.3">
      <c r="A73" s="18" t="str">
        <f t="shared" ref="A73" si="40">+IF(OR(C68=""),"NO",1)</f>
        <v>NO</v>
      </c>
      <c r="B73" s="18"/>
      <c r="E73" s="331"/>
      <c r="F73" s="62" t="str">
        <f>+$F$31</f>
        <v>OBSERVACIÓN</v>
      </c>
      <c r="G73" s="343" t="s">
        <v>124</v>
      </c>
      <c r="H73" s="344"/>
      <c r="I73" s="344"/>
      <c r="J73" s="344"/>
      <c r="K73" s="344"/>
      <c r="L73" s="345"/>
    </row>
    <row r="74" spans="1:12" hidden="1" x14ac:dyDescent="0.3">
      <c r="A74" s="18" t="str">
        <f t="shared" ref="A74" si="41">+IF(OR(C68=""),"NO",1)</f>
        <v>NO</v>
      </c>
      <c r="B74" s="18"/>
      <c r="E74" s="49"/>
      <c r="F74" s="50"/>
      <c r="G74" s="51"/>
      <c r="H74" s="51"/>
      <c r="I74" s="51"/>
      <c r="J74" s="51"/>
      <c r="K74" s="51"/>
      <c r="L74" s="52"/>
    </row>
    <row r="75" spans="1:12" x14ac:dyDescent="0.3">
      <c r="A75" s="1">
        <f>+A10</f>
        <v>1</v>
      </c>
      <c r="C75" s="1" t="str">
        <f>"N"&amp;C10</f>
        <v>N1</v>
      </c>
      <c r="E75" s="63"/>
      <c r="F75" s="64" t="s">
        <v>25</v>
      </c>
      <c r="G75" s="65"/>
      <c r="H75" s="65"/>
      <c r="I75" s="65"/>
      <c r="J75" s="66"/>
      <c r="K75" s="65"/>
      <c r="L75" s="67">
        <v>3</v>
      </c>
    </row>
    <row r="76" spans="1:12" ht="6.65" customHeight="1" x14ac:dyDescent="0.3">
      <c r="A76" s="1">
        <f>+A10</f>
        <v>1</v>
      </c>
      <c r="E76" s="51"/>
      <c r="F76" s="50"/>
      <c r="G76" s="51"/>
      <c r="H76" s="51"/>
      <c r="I76" s="51"/>
      <c r="J76" s="51"/>
      <c r="K76" s="51"/>
      <c r="L76" s="51"/>
    </row>
    <row r="77" spans="1:12" x14ac:dyDescent="0.3">
      <c r="A77" s="1">
        <f>+A10</f>
        <v>1</v>
      </c>
      <c r="E77" s="63"/>
      <c r="F77" s="63" t="s">
        <v>26</v>
      </c>
      <c r="G77" s="65"/>
      <c r="H77" s="65"/>
      <c r="I77" s="65"/>
      <c r="J77" s="66"/>
      <c r="K77" s="65"/>
      <c r="L77" s="68" t="s">
        <v>157</v>
      </c>
    </row>
    <row r="78" spans="1:12" ht="5.15" customHeight="1" x14ac:dyDescent="0.3">
      <c r="A78" s="1">
        <f>+A10</f>
        <v>1</v>
      </c>
      <c r="E78" s="51"/>
      <c r="F78" s="50"/>
      <c r="G78" s="51"/>
      <c r="H78" s="51"/>
      <c r="I78" s="51"/>
      <c r="J78" s="51"/>
      <c r="K78" s="51"/>
      <c r="L78" s="51"/>
    </row>
    <row r="79" spans="1:12" ht="12.75" customHeight="1" x14ac:dyDescent="0.3">
      <c r="A79" s="1">
        <f>+A10</f>
        <v>1</v>
      </c>
      <c r="E79" s="69" t="s">
        <v>27</v>
      </c>
      <c r="F79" s="70"/>
      <c r="G79" s="70"/>
      <c r="H79" s="70"/>
      <c r="I79" s="70"/>
      <c r="J79" s="70"/>
      <c r="K79" s="70"/>
      <c r="L79" s="71"/>
    </row>
    <row r="80" spans="1:12" ht="26.5" customHeight="1" x14ac:dyDescent="0.3">
      <c r="A80" s="1">
        <f>+A10</f>
        <v>1</v>
      </c>
      <c r="E80" s="72"/>
      <c r="F80" s="325" t="s">
        <v>28</v>
      </c>
      <c r="G80" s="326"/>
      <c r="H80" s="326"/>
      <c r="I80" s="326"/>
      <c r="J80" s="326"/>
      <c r="K80" s="73">
        <v>145.45030130132702</v>
      </c>
      <c r="L80" s="74" t="s">
        <v>88</v>
      </c>
    </row>
    <row r="81" spans="1:12" ht="23.5" customHeight="1" x14ac:dyDescent="0.3">
      <c r="A81" s="1">
        <f>+A10</f>
        <v>1</v>
      </c>
      <c r="E81" s="63"/>
      <c r="F81" s="325" t="s">
        <v>29</v>
      </c>
      <c r="G81" s="326"/>
      <c r="H81" s="326"/>
      <c r="I81" s="326"/>
      <c r="J81" s="326"/>
      <c r="K81" s="73" t="s">
        <v>158</v>
      </c>
      <c r="L81" s="74" t="s">
        <v>88</v>
      </c>
    </row>
    <row r="82" spans="1:12" ht="23.5" hidden="1" customHeight="1" x14ac:dyDescent="0.3">
      <c r="A82" s="18" t="s">
        <v>30</v>
      </c>
      <c r="E82" s="63"/>
      <c r="F82" s="325" t="s">
        <v>31</v>
      </c>
      <c r="G82" s="326"/>
      <c r="H82" s="326"/>
      <c r="I82" s="326"/>
      <c r="J82" s="326"/>
      <c r="K82" s="73"/>
      <c r="L82" s="74" t="s">
        <v>290</v>
      </c>
    </row>
    <row r="83" spans="1:12" ht="23.5" hidden="1" customHeight="1" x14ac:dyDescent="0.3">
      <c r="A83" s="18" t="s">
        <v>30</v>
      </c>
      <c r="E83" s="63"/>
      <c r="F83" s="325" t="s">
        <v>31</v>
      </c>
      <c r="G83" s="326"/>
      <c r="H83" s="326"/>
      <c r="I83" s="326"/>
      <c r="J83" s="326"/>
      <c r="K83" s="75"/>
      <c r="L83" s="76" t="s">
        <v>290</v>
      </c>
    </row>
    <row r="84" spans="1:12" x14ac:dyDescent="0.3">
      <c r="A84" s="1">
        <f>+A10</f>
        <v>1</v>
      </c>
      <c r="E84" s="51"/>
      <c r="F84" s="50"/>
      <c r="G84" s="51"/>
      <c r="H84" s="51"/>
      <c r="I84" s="51"/>
      <c r="J84" s="51"/>
      <c r="K84" s="51"/>
      <c r="L84" s="51"/>
    </row>
    <row r="85" spans="1:12" ht="12.75" customHeight="1" x14ac:dyDescent="0.3">
      <c r="A85" s="1">
        <f>+A10</f>
        <v>1</v>
      </c>
      <c r="E85" s="40" t="s">
        <v>32</v>
      </c>
      <c r="F85" s="41"/>
      <c r="G85" s="41"/>
      <c r="H85" s="41"/>
      <c r="I85" s="41"/>
      <c r="J85" s="41"/>
      <c r="K85" s="41"/>
      <c r="L85" s="42"/>
    </row>
    <row r="86" spans="1:12" ht="31" customHeight="1" x14ac:dyDescent="0.3">
      <c r="A86" s="1">
        <f>+A10</f>
        <v>1</v>
      </c>
      <c r="C86" s="1" t="str">
        <f>"M"&amp;C10</f>
        <v>M1</v>
      </c>
      <c r="E86" s="77" t="s">
        <v>33</v>
      </c>
      <c r="F86" s="78"/>
      <c r="G86" s="61">
        <v>242.41716883554506</v>
      </c>
      <c r="H86" s="79" t="s">
        <v>34</v>
      </c>
      <c r="I86" s="78"/>
      <c r="J86" s="79"/>
      <c r="K86" s="55">
        <v>1431.3200000000002</v>
      </c>
      <c r="L86" s="47" t="s">
        <v>88</v>
      </c>
    </row>
    <row r="87" spans="1:12" x14ac:dyDescent="0.3">
      <c r="A87" s="1">
        <f>+A10</f>
        <v>1</v>
      </c>
      <c r="E87" s="39"/>
      <c r="F87" s="39"/>
      <c r="G87" s="39"/>
      <c r="H87" s="39"/>
      <c r="I87" s="39"/>
      <c r="J87" s="39"/>
      <c r="K87" s="39"/>
      <c r="L87" s="39"/>
    </row>
    <row r="88" spans="1:12" ht="12.75" hidden="1" customHeight="1" x14ac:dyDescent="0.3">
      <c r="A88" s="18" t="s">
        <v>30</v>
      </c>
      <c r="B88" s="18"/>
      <c r="E88" s="40" t="s">
        <v>35</v>
      </c>
      <c r="F88" s="41"/>
      <c r="G88" s="41"/>
      <c r="H88" s="41"/>
      <c r="I88" s="41"/>
      <c r="J88" s="41"/>
      <c r="K88" s="41"/>
      <c r="L88" s="42"/>
    </row>
    <row r="89" spans="1:12" ht="28" hidden="1" customHeight="1" x14ac:dyDescent="0.3">
      <c r="A89" s="18" t="s">
        <v>30</v>
      </c>
      <c r="B89" s="18"/>
      <c r="C89" s="1" t="str">
        <f>"O"&amp;C10</f>
        <v>O1</v>
      </c>
      <c r="E89" s="80" t="s">
        <v>36</v>
      </c>
      <c r="F89" s="327" t="s">
        <v>37</v>
      </c>
      <c r="G89" s="328"/>
      <c r="H89" s="328"/>
      <c r="I89" s="328"/>
      <c r="J89" s="328"/>
      <c r="K89" s="73" t="s">
        <v>124</v>
      </c>
      <c r="L89" s="47" t="s">
        <v>290</v>
      </c>
    </row>
    <row r="90" spans="1:12" ht="28" hidden="1" customHeight="1" x14ac:dyDescent="0.3">
      <c r="A90" s="18" t="s">
        <v>30</v>
      </c>
      <c r="B90" s="18"/>
      <c r="C90" s="1" t="str">
        <f>"O"&amp;C10</f>
        <v>O1</v>
      </c>
      <c r="E90" s="80" t="s">
        <v>38</v>
      </c>
      <c r="F90" s="327" t="s">
        <v>39</v>
      </c>
      <c r="G90" s="328"/>
      <c r="H90" s="328"/>
      <c r="I90" s="328"/>
      <c r="J90" s="328"/>
      <c r="K90" s="73" t="s">
        <v>124</v>
      </c>
      <c r="L90" s="47" t="s">
        <v>290</v>
      </c>
    </row>
    <row r="91" spans="1:12" hidden="1" x14ac:dyDescent="0.3">
      <c r="A91" s="18" t="s">
        <v>30</v>
      </c>
      <c r="B91" s="18"/>
      <c r="E91" s="39"/>
      <c r="F91" s="39"/>
      <c r="G91" s="39"/>
      <c r="H91" s="39"/>
      <c r="I91" s="39"/>
      <c r="J91" s="39"/>
      <c r="K91" s="39"/>
      <c r="L91" s="39"/>
    </row>
    <row r="92" spans="1:12" x14ac:dyDescent="0.3">
      <c r="A92" s="18">
        <f>+A10</f>
        <v>1</v>
      </c>
      <c r="B92" s="18"/>
      <c r="E92" s="69" t="s">
        <v>40</v>
      </c>
      <c r="F92" s="70"/>
      <c r="G92" s="70"/>
      <c r="H92" s="70"/>
      <c r="I92" s="70"/>
      <c r="J92" s="70"/>
      <c r="K92" s="70"/>
      <c r="L92" s="71"/>
    </row>
    <row r="93" spans="1:12" x14ac:dyDescent="0.3">
      <c r="A93" s="18">
        <f>+A10</f>
        <v>1</v>
      </c>
      <c r="B93" s="18"/>
      <c r="E93" s="81"/>
      <c r="F93" s="353" t="s">
        <v>41</v>
      </c>
      <c r="G93" s="354"/>
      <c r="H93" s="354"/>
      <c r="I93" s="354"/>
      <c r="J93" s="354"/>
      <c r="K93" s="82"/>
      <c r="L93" s="83">
        <v>3</v>
      </c>
    </row>
    <row r="94" spans="1:12" x14ac:dyDescent="0.3">
      <c r="A94" s="18">
        <f>+A10</f>
        <v>1</v>
      </c>
      <c r="B94" s="18"/>
      <c r="E94" s="84"/>
      <c r="F94" s="323" t="s">
        <v>42</v>
      </c>
      <c r="G94" s="324"/>
      <c r="H94" s="324"/>
      <c r="I94" s="324"/>
      <c r="J94" s="324"/>
      <c r="K94" s="85"/>
      <c r="L94" s="86">
        <v>1431.3200000000002</v>
      </c>
    </row>
    <row r="95" spans="1:12" x14ac:dyDescent="0.3">
      <c r="A95" s="18">
        <f>+A10</f>
        <v>1</v>
      </c>
      <c r="B95" s="18"/>
      <c r="E95" s="87"/>
      <c r="F95" s="323" t="s">
        <v>43</v>
      </c>
      <c r="G95" s="324"/>
      <c r="H95" s="324"/>
      <c r="I95" s="324"/>
      <c r="J95" s="324"/>
      <c r="K95" s="66"/>
      <c r="L95" s="88">
        <v>477.11</v>
      </c>
    </row>
    <row r="96" spans="1:12" x14ac:dyDescent="0.3">
      <c r="A96" s="18">
        <f>+A10</f>
        <v>1</v>
      </c>
      <c r="B96" s="18"/>
      <c r="E96" s="89"/>
      <c r="F96" s="89"/>
      <c r="G96" s="89"/>
      <c r="H96" s="89"/>
      <c r="I96" s="89"/>
      <c r="J96" s="89"/>
      <c r="K96" s="89"/>
      <c r="L96" s="89"/>
    </row>
    <row r="97" spans="1:14" ht="14.15" customHeight="1" x14ac:dyDescent="0.3">
      <c r="A97" s="18">
        <f>+A10</f>
        <v>1</v>
      </c>
      <c r="B97" s="18"/>
      <c r="E97" s="69" t="s">
        <v>44</v>
      </c>
      <c r="F97" s="70"/>
      <c r="G97" s="70"/>
      <c r="H97" s="70"/>
      <c r="I97" s="70"/>
      <c r="J97" s="70"/>
      <c r="K97" s="70"/>
      <c r="L97" s="71"/>
      <c r="N97" s="3"/>
    </row>
    <row r="98" spans="1:14" x14ac:dyDescent="0.3">
      <c r="A98" s="18">
        <f>+A10</f>
        <v>1</v>
      </c>
      <c r="B98" s="18"/>
      <c r="E98" s="90" t="s">
        <v>45</v>
      </c>
      <c r="F98" s="315" t="s">
        <v>46</v>
      </c>
      <c r="G98" s="316"/>
      <c r="H98" s="317"/>
      <c r="I98" s="318"/>
      <c r="J98" s="318"/>
      <c r="K98" s="318"/>
      <c r="L98" s="319"/>
    </row>
    <row r="99" spans="1:14" x14ac:dyDescent="0.3">
      <c r="A99" s="18">
        <f>+A10</f>
        <v>1</v>
      </c>
      <c r="B99" s="18"/>
      <c r="E99" s="91" t="s">
        <v>170</v>
      </c>
      <c r="F99" s="91" t="s">
        <v>47</v>
      </c>
      <c r="G99" s="91" t="s">
        <v>48</v>
      </c>
      <c r="H99" s="320"/>
      <c r="I99" s="321"/>
      <c r="J99" s="321"/>
      <c r="K99" s="321"/>
      <c r="L99" s="322"/>
    </row>
    <row r="100" spans="1:14" x14ac:dyDescent="0.3">
      <c r="A100" s="18">
        <f>+A10</f>
        <v>1</v>
      </c>
      <c r="B100" s="18"/>
      <c r="E100" s="304" t="s">
        <v>49</v>
      </c>
      <c r="F100" s="305"/>
      <c r="G100" s="305"/>
      <c r="H100" s="305"/>
      <c r="I100" s="305"/>
      <c r="J100" s="305"/>
      <c r="K100" s="305"/>
      <c r="L100" s="305"/>
    </row>
    <row r="101" spans="1:14" x14ac:dyDescent="0.3">
      <c r="A101" s="18">
        <f>+A10</f>
        <v>1</v>
      </c>
      <c r="B101" s="18"/>
      <c r="E101" s="312" t="s">
        <v>124</v>
      </c>
      <c r="F101" s="313"/>
      <c r="G101" s="313"/>
      <c r="H101" s="313"/>
      <c r="I101" s="313"/>
      <c r="J101" s="313"/>
      <c r="K101" s="313"/>
      <c r="L101" s="314"/>
    </row>
    <row r="102" spans="1:14" x14ac:dyDescent="0.3">
      <c r="A102" s="18">
        <f>+A10</f>
        <v>1</v>
      </c>
      <c r="B102" s="18"/>
      <c r="E102" s="89"/>
      <c r="F102" s="89"/>
      <c r="G102" s="89"/>
      <c r="H102" s="89"/>
      <c r="I102" s="89"/>
      <c r="J102" s="89"/>
      <c r="K102" s="89"/>
      <c r="L102" s="89"/>
    </row>
    <row r="103" spans="1:14" x14ac:dyDescent="0.3">
      <c r="A103" s="18">
        <f>+A10</f>
        <v>1</v>
      </c>
      <c r="B103" s="18"/>
      <c r="E103" s="69" t="s">
        <v>50</v>
      </c>
      <c r="F103" s="70"/>
      <c r="G103" s="70"/>
      <c r="H103" s="70"/>
      <c r="I103" s="70"/>
      <c r="J103" s="70"/>
      <c r="K103" s="70"/>
      <c r="L103" s="71"/>
    </row>
    <row r="104" spans="1:14" ht="21.75" customHeight="1" x14ac:dyDescent="0.3">
      <c r="A104" s="18">
        <f>+A10</f>
        <v>1</v>
      </c>
      <c r="B104" s="18"/>
      <c r="E104" s="90" t="s">
        <v>51</v>
      </c>
      <c r="F104" s="315" t="s">
        <v>46</v>
      </c>
      <c r="G104" s="316"/>
      <c r="H104" s="317"/>
      <c r="I104" s="318"/>
      <c r="J104" s="318"/>
      <c r="K104" s="318"/>
      <c r="L104" s="319"/>
    </row>
    <row r="105" spans="1:14" x14ac:dyDescent="0.3">
      <c r="A105" s="18">
        <f>+A10</f>
        <v>1</v>
      </c>
      <c r="B105" s="18"/>
      <c r="E105" s="91" t="s">
        <v>170</v>
      </c>
      <c r="F105" s="91" t="str">
        <f>+$F$99</f>
        <v>Director de Interventoría</v>
      </c>
      <c r="G105" s="91" t="str">
        <f>+$G$99</f>
        <v>Residente de Interventoría</v>
      </c>
      <c r="H105" s="320"/>
      <c r="I105" s="321"/>
      <c r="J105" s="321"/>
      <c r="K105" s="321"/>
      <c r="L105" s="322"/>
    </row>
    <row r="106" spans="1:14" x14ac:dyDescent="0.3">
      <c r="A106" s="18">
        <f>+A10</f>
        <v>1</v>
      </c>
      <c r="B106" s="18"/>
      <c r="E106" s="89"/>
      <c r="F106" s="89"/>
      <c r="G106" s="89"/>
      <c r="H106" s="89"/>
      <c r="I106" s="89"/>
      <c r="J106" s="89"/>
      <c r="K106" s="89"/>
      <c r="L106" s="89"/>
    </row>
    <row r="107" spans="1:14" x14ac:dyDescent="0.3">
      <c r="A107" s="1">
        <f>+A10</f>
        <v>1</v>
      </c>
      <c r="E107" s="92" t="s">
        <v>52</v>
      </c>
      <c r="F107" s="93"/>
      <c r="G107" s="93"/>
      <c r="H107" s="93"/>
      <c r="I107" s="93"/>
      <c r="J107" s="93"/>
      <c r="K107" s="94"/>
      <c r="L107" s="95" t="s">
        <v>53</v>
      </c>
    </row>
    <row r="108" spans="1:14" x14ac:dyDescent="0.3">
      <c r="A108" s="1">
        <f>+A10</f>
        <v>1</v>
      </c>
      <c r="E108" s="96" t="s">
        <v>54</v>
      </c>
      <c r="F108" s="97" t="s">
        <v>161</v>
      </c>
      <c r="G108" s="24"/>
      <c r="H108" s="24"/>
      <c r="I108" s="24"/>
      <c r="J108" s="24"/>
      <c r="K108" s="24"/>
      <c r="L108" s="98"/>
    </row>
    <row r="109" spans="1:14" ht="12.75" customHeight="1" x14ac:dyDescent="0.3">
      <c r="A109" s="1">
        <f>+A10</f>
        <v>1</v>
      </c>
      <c r="E109" s="96">
        <v>5</v>
      </c>
      <c r="F109" s="307" t="s">
        <v>55</v>
      </c>
      <c r="G109" s="308"/>
      <c r="H109" s="308"/>
      <c r="I109" s="308"/>
      <c r="J109" s="308"/>
      <c r="K109" s="309"/>
      <c r="L109" s="99">
        <f>IFERROR(IF(VLOOKUP(C10,'R. PUNTAJES'!$C$14:$R$213,'R. PUNTAJES'!$I$10,0)="","",VLOOKUP(C10,'R. PUNTAJES'!$C$14:$R$213,'R. PUNTAJES'!$I$10,0)),"")</f>
        <v>5</v>
      </c>
    </row>
    <row r="110" spans="1:14" ht="12.75" customHeight="1" x14ac:dyDescent="0.3">
      <c r="A110" s="1">
        <f>+A10</f>
        <v>1</v>
      </c>
      <c r="E110" s="96">
        <v>5</v>
      </c>
      <c r="F110" s="307" t="s">
        <v>56</v>
      </c>
      <c r="G110" s="308"/>
      <c r="H110" s="308"/>
      <c r="I110" s="308"/>
      <c r="J110" s="308"/>
      <c r="K110" s="309"/>
      <c r="L110" s="99">
        <f>IFERROR(IF(VLOOKUP(C10,'R. PUNTAJES'!$C$14:$R$213,'R. PUNTAJES'!$J$10,0)="","",VLOOKUP(C10,'R. PUNTAJES'!$C$14:$R$213,'R. PUNTAJES'!$J$10,0)),"")</f>
        <v>5</v>
      </c>
    </row>
    <row r="111" spans="1:14" x14ac:dyDescent="0.3">
      <c r="A111" s="18">
        <f>+A10</f>
        <v>1</v>
      </c>
      <c r="B111" s="18"/>
      <c r="E111" s="100"/>
      <c r="F111" s="101" t="s">
        <v>162</v>
      </c>
      <c r="G111" s="102"/>
      <c r="H111" s="102"/>
      <c r="I111" s="102"/>
      <c r="J111" s="102"/>
      <c r="K111" s="102"/>
      <c r="L111" s="103"/>
    </row>
    <row r="112" spans="1:14" x14ac:dyDescent="0.3">
      <c r="A112" s="18">
        <f>+A10</f>
        <v>1</v>
      </c>
      <c r="B112" s="18"/>
      <c r="E112" s="104">
        <v>1</v>
      </c>
      <c r="F112" s="105" t="s">
        <v>57</v>
      </c>
      <c r="G112" s="106"/>
      <c r="H112" s="106"/>
      <c r="I112" s="106"/>
      <c r="J112" s="106"/>
      <c r="K112" s="106"/>
      <c r="L112" s="107">
        <f>IFERROR(IF(VLOOKUP(C10,'R. PUNTAJES'!$C$14:$R$213,'R. PUNTAJES'!$K$10,0)="","",VLOOKUP(C10,'R. PUNTAJES'!$C$14:$R$213,'R. PUNTAJES'!$K$10,0)),"")</f>
        <v>1</v>
      </c>
    </row>
    <row r="113" spans="1:12" x14ac:dyDescent="0.3">
      <c r="A113" s="1">
        <f>+A10</f>
        <v>1</v>
      </c>
      <c r="E113" s="108"/>
      <c r="F113" s="109" t="s">
        <v>163</v>
      </c>
      <c r="G113" s="110"/>
      <c r="H113" s="110"/>
      <c r="I113" s="110"/>
      <c r="J113" s="110"/>
      <c r="K113" s="110"/>
      <c r="L113" s="111"/>
    </row>
    <row r="114" spans="1:12" ht="12.75" customHeight="1" x14ac:dyDescent="0.3">
      <c r="A114" s="1">
        <f>+A10</f>
        <v>1</v>
      </c>
      <c r="E114" s="96">
        <v>20</v>
      </c>
      <c r="F114" s="307" t="s">
        <v>58</v>
      </c>
      <c r="G114" s="308"/>
      <c r="H114" s="308"/>
      <c r="I114" s="308"/>
      <c r="J114" s="308"/>
      <c r="K114" s="309"/>
      <c r="L114" s="99">
        <f>IFERROR(IF(VLOOKUP(C10,'R. PUNTAJES'!$C$14:$R$213,'R. PUNTAJES'!$L$10,0)="","",
IF(VLOOKUP(C10,'R. PUNTAJES'!$C$14:$R$213,'R. PUNTAJES'!$L$10,0)=5,0,
VLOOKUP(C10,'R. PUNTAJES'!$C$14:$R$213,'R. PUNTAJES'!$L$10,0))),"")</f>
        <v>20</v>
      </c>
    </row>
    <row r="115" spans="1:12" ht="12.75" customHeight="1" x14ac:dyDescent="0.3">
      <c r="A115" s="1">
        <f>+A10</f>
        <v>1</v>
      </c>
      <c r="E115" s="96">
        <v>5</v>
      </c>
      <c r="F115" s="307" t="s">
        <v>59</v>
      </c>
      <c r="G115" s="308"/>
      <c r="H115" s="308"/>
      <c r="I115" s="308"/>
      <c r="J115" s="308"/>
      <c r="K115" s="309"/>
      <c r="L115" s="99">
        <f>IFERROR(IF(VLOOKUP(C10,'R. PUNTAJES'!$C$14:$R$213,'R. PUNTAJES'!$L$10,0)="","",
IF(VLOOKUP(C10,'R. PUNTAJES'!$C$14:$R$213,'R. PUNTAJES'!$L$10,0)=20,0,
VLOOKUP(C10,'R. PUNTAJES'!$C$14:$R$213,'R. PUNTAJES'!$L$10,0))),"")</f>
        <v>0</v>
      </c>
    </row>
    <row r="116" spans="1:12" x14ac:dyDescent="0.3">
      <c r="A116" s="1">
        <f>+A10</f>
        <v>1</v>
      </c>
      <c r="E116" s="112"/>
      <c r="F116" s="97" t="s">
        <v>164</v>
      </c>
      <c r="G116" s="24"/>
      <c r="H116" s="24"/>
      <c r="I116" s="24"/>
      <c r="J116" s="24"/>
      <c r="K116" s="24"/>
      <c r="L116" s="98"/>
    </row>
    <row r="117" spans="1:12" ht="12.75" customHeight="1" x14ac:dyDescent="0.3">
      <c r="A117" s="1">
        <f>+A10</f>
        <v>1</v>
      </c>
      <c r="E117" s="96">
        <v>1</v>
      </c>
      <c r="F117" s="307" t="s">
        <v>60</v>
      </c>
      <c r="G117" s="308"/>
      <c r="H117" s="308"/>
      <c r="I117" s="308"/>
      <c r="J117" s="308"/>
      <c r="K117" s="309"/>
      <c r="L117" s="99">
        <f>IFERROR(IF(VLOOKUP(C10,'R. PUNTAJES'!$C$14:$R$213,'R. PUNTAJES'!$M$10,0)="","",VLOOKUP(C10,'R. PUNTAJES'!$C$14:$R$213,'R. PUNTAJES'!$M$10,0)),"")</f>
        <v>1</v>
      </c>
    </row>
    <row r="118" spans="1:12" x14ac:dyDescent="0.3">
      <c r="A118" s="1">
        <f>+A10</f>
        <v>1</v>
      </c>
      <c r="E118" s="112"/>
      <c r="F118" s="97" t="s">
        <v>165</v>
      </c>
      <c r="G118" s="24"/>
      <c r="H118" s="24"/>
      <c r="I118" s="24"/>
      <c r="J118" s="24"/>
      <c r="K118" s="24"/>
      <c r="L118" s="98"/>
    </row>
    <row r="119" spans="1:12" ht="13" customHeight="1" x14ac:dyDescent="0.3">
      <c r="A119" s="1">
        <f>+A10</f>
        <v>1</v>
      </c>
      <c r="E119" s="96">
        <v>0.25</v>
      </c>
      <c r="F119" s="307" t="s">
        <v>61</v>
      </c>
      <c r="G119" s="308"/>
      <c r="H119" s="308"/>
      <c r="I119" s="308"/>
      <c r="J119" s="308"/>
      <c r="K119" s="309"/>
      <c r="L119" s="113">
        <f>IFERROR(IF(VLOOKUP(C10,'R. PUNTAJES'!$C$14:$R$213,'R. PUNTAJES'!$N$10,0)="","",VLOOKUP(C10,'R. PUNTAJES'!$C$14:$R$213,'R. PUNTAJES'!$N$10,0)),"")</f>
        <v>0.25</v>
      </c>
    </row>
    <row r="120" spans="1:12" hidden="1" x14ac:dyDescent="0.3">
      <c r="A120" s="18" t="str">
        <f>+A121</f>
        <v>NO</v>
      </c>
      <c r="B120" s="18"/>
      <c r="E120" s="112"/>
      <c r="F120" s="97" t="s">
        <v>85</v>
      </c>
      <c r="G120" s="24"/>
      <c r="H120" s="24"/>
      <c r="I120" s="24"/>
      <c r="J120" s="24"/>
      <c r="K120" s="24"/>
      <c r="L120" s="98"/>
    </row>
    <row r="121" spans="1:12" hidden="1" x14ac:dyDescent="0.3">
      <c r="A121" s="18" t="str">
        <f>+IF(E121=0,"NO",1)</f>
        <v>NO</v>
      </c>
      <c r="B121" s="18"/>
      <c r="E121" s="96">
        <v>0</v>
      </c>
      <c r="F121" s="307" t="s">
        <v>62</v>
      </c>
      <c r="G121" s="308"/>
      <c r="H121" s="308"/>
      <c r="I121" s="308"/>
      <c r="J121" s="308"/>
      <c r="K121" s="309"/>
      <c r="L121" s="113" t="str">
        <f>IFERROR(IF(VLOOKUP(C10,'R. PUNTAJES'!$C$14:$R$213,'R. PUNTAJES'!$O$10,0)="","",VLOOKUP(C10,'R. PUNTAJES'!$C$14:$R$213,'R. PUNTAJES'!$O$10,0)),"")</f>
        <v/>
      </c>
    </row>
    <row r="122" spans="1:12" x14ac:dyDescent="0.3">
      <c r="A122" s="1">
        <f>+A10</f>
        <v>1</v>
      </c>
      <c r="E122" s="112"/>
      <c r="F122" s="97" t="s">
        <v>166</v>
      </c>
      <c r="G122" s="24"/>
      <c r="H122" s="24"/>
      <c r="I122" s="24"/>
      <c r="J122" s="24"/>
      <c r="K122" s="24"/>
      <c r="L122" s="98"/>
    </row>
    <row r="123" spans="1:12" x14ac:dyDescent="0.3">
      <c r="A123" s="1">
        <f>+A10</f>
        <v>1</v>
      </c>
      <c r="E123" s="96">
        <v>59.5</v>
      </c>
      <c r="F123" s="335" t="str">
        <f>LOWER('P. EXP'!$F$15)</f>
        <v>mediana con valor absoluto</v>
      </c>
      <c r="G123" s="308"/>
      <c r="H123" s="308"/>
      <c r="I123" s="308"/>
      <c r="J123" s="308"/>
      <c r="K123" s="309"/>
      <c r="L123" s="113">
        <f>IFERROR(IF(VLOOKUP(C10,'R. PUNTAJES'!$C$14:$R$213,'R. PUNTAJES'!$R$10,0)="","",VLOOKUP(C10,'R. PUNTAJES'!$C$14:$R$213,'R. PUNTAJES'!$R$10,0)),"")</f>
        <v>66.774817153548497</v>
      </c>
    </row>
    <row r="124" spans="1:12" x14ac:dyDescent="0.3">
      <c r="A124" s="1">
        <f>+A10</f>
        <v>1</v>
      </c>
      <c r="E124" s="112"/>
      <c r="F124" s="97" t="s">
        <v>63</v>
      </c>
      <c r="G124" s="24"/>
      <c r="H124" s="24"/>
      <c r="I124" s="24"/>
      <c r="J124" s="24"/>
      <c r="K124" s="24"/>
      <c r="L124" s="98"/>
    </row>
    <row r="125" spans="1:12" ht="12.75" customHeight="1" x14ac:dyDescent="0.3">
      <c r="A125" s="1">
        <f>+A10</f>
        <v>1</v>
      </c>
      <c r="E125" s="96">
        <v>-2</v>
      </c>
      <c r="F125" s="307" t="s">
        <v>64</v>
      </c>
      <c r="G125" s="310"/>
      <c r="H125" s="310"/>
      <c r="I125" s="310"/>
      <c r="J125" s="310"/>
      <c r="K125" s="311"/>
      <c r="L125" s="99">
        <f>IFERROR(IF(VLOOKUP(C10,'R. PUNTAJES'!$C$14:$R$213,'R. PUNTAJES'!$Q$10,0)="","",VLOOKUP(C10,'R. PUNTAJES'!$C$14:$R$213,'R. PUNTAJES'!$Q$10,0)),"")</f>
        <v>0</v>
      </c>
    </row>
    <row r="126" spans="1:12" x14ac:dyDescent="0.3">
      <c r="A126" s="1">
        <f>+A10</f>
        <v>1</v>
      </c>
      <c r="E126" s="112"/>
      <c r="F126" s="97" t="s">
        <v>65</v>
      </c>
      <c r="G126" s="24"/>
      <c r="H126" s="24"/>
      <c r="I126" s="24"/>
      <c r="J126" s="24"/>
      <c r="K126" s="24"/>
      <c r="L126" s="98"/>
    </row>
    <row r="127" spans="1:12" x14ac:dyDescent="0.3">
      <c r="A127" s="1">
        <f>+A10</f>
        <v>1</v>
      </c>
      <c r="E127" s="96">
        <v>-1</v>
      </c>
      <c r="F127" s="301" t="s">
        <v>66</v>
      </c>
      <c r="G127" s="302"/>
      <c r="H127" s="302"/>
      <c r="I127" s="302"/>
      <c r="J127" s="302"/>
      <c r="K127" s="303"/>
      <c r="L127" s="99">
        <f>IFERROR(IF(VLOOKUP(C10,'R. PUNTAJES'!$C$14:$R$213,'R. PUNTAJES'!$P$10,0)="","",VLOOKUP(C10,'R. PUNTAJES'!$C$14:$R$213,'R. PUNTAJES'!$P$10,0)),"")</f>
        <v>0</v>
      </c>
    </row>
    <row r="128" spans="1:12" ht="7.5" customHeight="1" x14ac:dyDescent="0.3">
      <c r="A128" s="1">
        <f>+A10</f>
        <v>1</v>
      </c>
      <c r="E128" s="114"/>
      <c r="F128" s="45"/>
      <c r="G128" s="45"/>
      <c r="H128" s="45"/>
      <c r="I128" s="45"/>
      <c r="J128" s="45"/>
      <c r="K128" s="45"/>
      <c r="L128" s="48"/>
    </row>
    <row r="129" spans="1:16" x14ac:dyDescent="0.3">
      <c r="A129" s="1">
        <f>+A10</f>
        <v>1</v>
      </c>
      <c r="E129" s="115" t="s">
        <v>67</v>
      </c>
      <c r="F129" s="116"/>
      <c r="G129" s="116"/>
      <c r="H129" s="116"/>
      <c r="I129" s="116"/>
      <c r="J129" s="116"/>
      <c r="K129" s="117"/>
      <c r="L129" s="118">
        <f>IFERROR(IF(VLOOKUP(C10,'R. PUNTAJES'!$C$14:$R$213,'R. PUNTAJES'!$H$10,0)="RECHAZO","",SUM(L109:L127)),"")</f>
        <v>99.024817153548497</v>
      </c>
    </row>
    <row r="130" spans="1:16" x14ac:dyDescent="0.3">
      <c r="A130" s="1">
        <f>+A10</f>
        <v>1</v>
      </c>
      <c r="E130" s="304" t="s">
        <v>68</v>
      </c>
      <c r="F130" s="305"/>
      <c r="G130" s="305"/>
      <c r="H130" s="305"/>
      <c r="I130" s="305"/>
      <c r="J130" s="305"/>
      <c r="K130" s="305"/>
      <c r="L130" s="305"/>
    </row>
    <row r="131" spans="1:16" ht="12" customHeight="1" x14ac:dyDescent="0.3">
      <c r="A131" s="1">
        <f>+A10</f>
        <v>1</v>
      </c>
      <c r="E131" s="306" t="s">
        <v>124</v>
      </c>
      <c r="F131" s="305"/>
      <c r="G131" s="305"/>
      <c r="H131" s="305"/>
      <c r="I131" s="305"/>
      <c r="J131" s="305"/>
      <c r="K131" s="305"/>
      <c r="L131" s="305"/>
      <c r="N131" s="119"/>
      <c r="O131" s="119"/>
      <c r="P131" s="120"/>
    </row>
    <row r="132" spans="1:16" ht="3" customHeight="1" x14ac:dyDescent="0.3">
      <c r="A132" s="1">
        <f>+A11</f>
        <v>1</v>
      </c>
      <c r="E132" s="121"/>
      <c r="F132" s="122"/>
      <c r="G132" s="122"/>
      <c r="H132" s="122"/>
      <c r="I132" s="122"/>
      <c r="J132" s="122"/>
      <c r="K132" s="122"/>
      <c r="L132" s="123"/>
    </row>
    <row r="133" spans="1:16" x14ac:dyDescent="0.3">
      <c r="A133" s="1">
        <f>+IF(OR(C135=""),"NO",1)</f>
        <v>1</v>
      </c>
      <c r="E133" s="346"/>
      <c r="F133" s="347"/>
      <c r="G133" s="347"/>
      <c r="H133" s="347"/>
      <c r="I133" s="347"/>
      <c r="J133" s="347"/>
      <c r="K133" s="347"/>
      <c r="L133" s="347"/>
    </row>
    <row r="134" spans="1:16" ht="4.5" customHeight="1" x14ac:dyDescent="0.3">
      <c r="A134" s="1">
        <f>+A135</f>
        <v>1</v>
      </c>
      <c r="E134" s="15"/>
      <c r="F134" s="16"/>
      <c r="G134" s="16"/>
      <c r="H134" s="16"/>
      <c r="I134" s="16"/>
      <c r="J134" s="16"/>
      <c r="K134" s="16"/>
      <c r="L134" s="17"/>
    </row>
    <row r="135" spans="1:16" ht="15.75" customHeight="1" x14ac:dyDescent="0.3">
      <c r="A135" s="1">
        <f>+IF(OR(C135=""),"NO",1)</f>
        <v>1</v>
      </c>
      <c r="B135" s="1">
        <f>1+MAX($B$1:B134)</f>
        <v>2</v>
      </c>
      <c r="C135" s="18">
        <v>2</v>
      </c>
      <c r="E135" s="19" t="s">
        <v>293</v>
      </c>
      <c r="F135" s="20"/>
      <c r="G135" s="20"/>
      <c r="H135" s="20"/>
      <c r="I135" s="21"/>
      <c r="J135" s="20"/>
      <c r="K135" s="21"/>
      <c r="L135" s="22"/>
    </row>
    <row r="136" spans="1:16" x14ac:dyDescent="0.3">
      <c r="A136" s="1">
        <f>A135</f>
        <v>1</v>
      </c>
      <c r="E136" s="23" t="str">
        <f>+$E$11</f>
        <v>Integrantes</v>
      </c>
      <c r="F136" s="24"/>
      <c r="G136" s="24"/>
      <c r="H136" s="24"/>
      <c r="I136" s="24"/>
      <c r="J136" s="24"/>
      <c r="K136" s="25" t="str">
        <f>+$K$11</f>
        <v>Nit</v>
      </c>
      <c r="L136" s="26" t="str">
        <f>+$L$11</f>
        <v>Part.</v>
      </c>
    </row>
    <row r="137" spans="1:16" x14ac:dyDescent="0.3">
      <c r="A137" s="1">
        <f>+A136</f>
        <v>1</v>
      </c>
      <c r="C137" s="1">
        <v>2.1</v>
      </c>
      <c r="E137" s="27" t="s">
        <v>184</v>
      </c>
      <c r="F137" s="28"/>
      <c r="G137" s="28"/>
      <c r="H137" s="28"/>
      <c r="I137" s="28"/>
      <c r="J137" s="28"/>
      <c r="K137" s="29" t="s">
        <v>294</v>
      </c>
      <c r="L137" s="30">
        <v>1</v>
      </c>
    </row>
    <row r="138" spans="1:16" hidden="1" x14ac:dyDescent="0.3">
      <c r="A138" s="18" t="str">
        <f>+IF(OR(C138=""),"NO",1)</f>
        <v>NO</v>
      </c>
      <c r="B138" s="18"/>
      <c r="C138" s="1" t="s">
        <v>124</v>
      </c>
      <c r="E138" s="31" t="s">
        <v>124</v>
      </c>
      <c r="F138" s="32"/>
      <c r="G138" s="32"/>
      <c r="H138" s="32"/>
      <c r="I138" s="32"/>
      <c r="J138" s="32"/>
      <c r="K138" s="33" t="s">
        <v>124</v>
      </c>
      <c r="L138" s="34" t="s">
        <v>124</v>
      </c>
    </row>
    <row r="139" spans="1:16" hidden="1" x14ac:dyDescent="0.3">
      <c r="A139" s="18" t="str">
        <f>+IF(OR(C139=""),"NO",1)</f>
        <v>NO</v>
      </c>
      <c r="B139" s="18"/>
      <c r="C139" s="1" t="s">
        <v>124</v>
      </c>
      <c r="E139" s="31" t="s">
        <v>124</v>
      </c>
      <c r="F139" s="32"/>
      <c r="G139" s="32"/>
      <c r="H139" s="32"/>
      <c r="I139" s="32"/>
      <c r="J139" s="32"/>
      <c r="K139" s="33" t="s">
        <v>124</v>
      </c>
      <c r="L139" s="34" t="s">
        <v>124</v>
      </c>
    </row>
    <row r="140" spans="1:16" hidden="1" x14ac:dyDescent="0.3">
      <c r="A140" s="18" t="str">
        <f>+IF(OR(C140=""),"NO",1)</f>
        <v>NO</v>
      </c>
      <c r="B140" s="18"/>
      <c r="C140" s="1" t="s">
        <v>124</v>
      </c>
      <c r="E140" s="31" t="s">
        <v>13</v>
      </c>
      <c r="F140" s="32"/>
      <c r="G140" s="32"/>
      <c r="H140" s="32"/>
      <c r="I140" s="32"/>
      <c r="J140" s="32"/>
      <c r="K140" s="33"/>
      <c r="L140" s="34"/>
    </row>
    <row r="141" spans="1:16" hidden="1" x14ac:dyDescent="0.3">
      <c r="A141" s="18" t="str">
        <f>+IF(OR(C141=""),"NO",1)</f>
        <v>NO</v>
      </c>
      <c r="B141" s="18"/>
      <c r="C141" s="1" t="s">
        <v>124</v>
      </c>
      <c r="E141" s="31" t="s">
        <v>13</v>
      </c>
      <c r="F141" s="32"/>
      <c r="G141" s="32"/>
      <c r="H141" s="32"/>
      <c r="I141" s="32"/>
      <c r="J141" s="32"/>
      <c r="K141" s="33"/>
      <c r="L141" s="34"/>
    </row>
    <row r="142" spans="1:16" hidden="1" x14ac:dyDescent="0.3">
      <c r="A142" s="18" t="str">
        <f>+IF(OR(C142=""),"NO",1)</f>
        <v>NO</v>
      </c>
      <c r="B142" s="18"/>
      <c r="C142" s="1" t="s">
        <v>124</v>
      </c>
      <c r="E142" s="35" t="s">
        <v>13</v>
      </c>
      <c r="F142" s="36"/>
      <c r="G142" s="36"/>
      <c r="H142" s="36"/>
      <c r="I142" s="36"/>
      <c r="J142" s="36"/>
      <c r="K142" s="37"/>
      <c r="L142" s="38"/>
    </row>
    <row r="143" spans="1:16" ht="5.15" customHeight="1" x14ac:dyDescent="0.3">
      <c r="A143" s="1">
        <f>+A135</f>
        <v>1</v>
      </c>
      <c r="E143" s="39"/>
      <c r="F143" s="39"/>
      <c r="G143" s="39"/>
      <c r="H143" s="39"/>
      <c r="I143" s="39"/>
      <c r="J143" s="39"/>
      <c r="K143" s="39"/>
      <c r="L143" s="39"/>
    </row>
    <row r="144" spans="1:16" ht="15.75" customHeight="1" x14ac:dyDescent="0.3">
      <c r="A144" s="1">
        <f>+A135</f>
        <v>1</v>
      </c>
      <c r="E144" s="40" t="str">
        <f>+$E$19</f>
        <v>RESULTADO DE EVALUACIÓN TÉCNICA</v>
      </c>
      <c r="F144" s="41"/>
      <c r="G144" s="41"/>
      <c r="H144" s="41"/>
      <c r="I144" s="41"/>
      <c r="J144" s="41"/>
      <c r="K144" s="41"/>
      <c r="L144" s="42"/>
    </row>
    <row r="145" spans="1:12" x14ac:dyDescent="0.3">
      <c r="A145" s="1">
        <f>+A135</f>
        <v>1</v>
      </c>
      <c r="E145" s="43"/>
      <c r="F145" s="44" t="str">
        <f>+$F$20</f>
        <v>Experiencia</v>
      </c>
      <c r="G145" s="45"/>
      <c r="H145" s="45"/>
      <c r="I145" s="45"/>
      <c r="J145" s="45"/>
      <c r="K145" s="46"/>
      <c r="L145" s="47" t="s">
        <v>88</v>
      </c>
    </row>
    <row r="146" spans="1:12" x14ac:dyDescent="0.3">
      <c r="A146" s="1">
        <f>+A135</f>
        <v>1</v>
      </c>
      <c r="E146" s="348" t="str">
        <f>+$E$21</f>
        <v>OBSERVACIONES RESPECTO A LA EVALUACIÓN DE EXPERIENCIA</v>
      </c>
      <c r="F146" s="308"/>
      <c r="G146" s="308"/>
      <c r="H146" s="308"/>
      <c r="I146" s="308"/>
      <c r="J146" s="308"/>
      <c r="K146" s="308"/>
      <c r="L146" s="349"/>
    </row>
    <row r="147" spans="1:12" x14ac:dyDescent="0.3">
      <c r="A147" s="1">
        <f>+A135</f>
        <v>1</v>
      </c>
      <c r="E147" s="350" t="s">
        <v>124</v>
      </c>
      <c r="F147" s="351"/>
      <c r="G147" s="351"/>
      <c r="H147" s="351"/>
      <c r="I147" s="351"/>
      <c r="J147" s="351"/>
      <c r="K147" s="351"/>
      <c r="L147" s="352"/>
    </row>
    <row r="148" spans="1:12" ht="5.15" customHeight="1" x14ac:dyDescent="0.3">
      <c r="A148" s="1">
        <f>+A135</f>
        <v>1</v>
      </c>
      <c r="E148" s="39"/>
      <c r="F148" s="39"/>
      <c r="G148" s="39"/>
      <c r="H148" s="39"/>
      <c r="I148" s="39"/>
      <c r="J148" s="39"/>
      <c r="K148" s="39"/>
      <c r="L148" s="39"/>
    </row>
    <row r="149" spans="1:12" ht="12.75" customHeight="1" x14ac:dyDescent="0.3">
      <c r="A149" s="1">
        <f>+A135</f>
        <v>1</v>
      </c>
      <c r="E149" s="40" t="str">
        <f>+$E$24</f>
        <v>EXPERIENCIA HABILITANTE: CONTRATOS PRESENTADOS</v>
      </c>
      <c r="F149" s="41"/>
      <c r="G149" s="41"/>
      <c r="H149" s="41"/>
      <c r="I149" s="41"/>
      <c r="J149" s="41"/>
      <c r="K149" s="41"/>
      <c r="L149" s="42"/>
    </row>
    <row r="150" spans="1:12" ht="8.5" customHeight="1" x14ac:dyDescent="0.3">
      <c r="A150" s="1">
        <f>+A135</f>
        <v>1</v>
      </c>
      <c r="E150" s="49"/>
      <c r="F150" s="50"/>
      <c r="G150" s="51"/>
      <c r="H150" s="51"/>
      <c r="I150" s="51"/>
      <c r="J150" s="51"/>
      <c r="K150" s="51"/>
      <c r="L150" s="52"/>
    </row>
    <row r="151" spans="1:12" ht="26.15" customHeight="1" x14ac:dyDescent="0.3">
      <c r="A151" s="18">
        <f>+IF(OR(C151=""),"NO",1)</f>
        <v>1</v>
      </c>
      <c r="B151" s="18"/>
      <c r="C151" s="1" t="s">
        <v>181</v>
      </c>
      <c r="E151" s="329">
        <v>1</v>
      </c>
      <c r="F151" s="53" t="str">
        <f>+$F$26</f>
        <v>OBJETO</v>
      </c>
      <c r="G151" s="332" t="s">
        <v>182</v>
      </c>
      <c r="H151" s="333"/>
      <c r="I151" s="333"/>
      <c r="J151" s="333"/>
      <c r="K151" s="333"/>
      <c r="L151" s="334"/>
    </row>
    <row r="152" spans="1:12" x14ac:dyDescent="0.3">
      <c r="A152" s="18">
        <f>+IF(OR(C151=""),"NO",1)</f>
        <v>1</v>
      </c>
      <c r="B152" s="18"/>
      <c r="E152" s="330"/>
      <c r="F152" s="54" t="str">
        <f>+$F$27</f>
        <v>CONTRATANTE</v>
      </c>
      <c r="G152" s="335" t="s">
        <v>183</v>
      </c>
      <c r="H152" s="310"/>
      <c r="I152" s="310"/>
      <c r="J152" s="310"/>
      <c r="K152" s="310"/>
      <c r="L152" s="336"/>
    </row>
    <row r="153" spans="1:12" x14ac:dyDescent="0.3">
      <c r="A153" s="18">
        <f>+IF(OR(C151=""),"NO",1)</f>
        <v>1</v>
      </c>
      <c r="B153" s="18"/>
      <c r="E153" s="330"/>
      <c r="F153" s="54" t="str">
        <f>+$F$28</f>
        <v>APORTANTE</v>
      </c>
      <c r="G153" s="337" t="s">
        <v>184</v>
      </c>
      <c r="H153" s="338"/>
      <c r="I153" s="338"/>
      <c r="J153" s="338"/>
      <c r="K153" s="338"/>
      <c r="L153" s="339"/>
    </row>
    <row r="154" spans="1:12" x14ac:dyDescent="0.3">
      <c r="A154" s="18">
        <f>+IF(OR(C151=""),"NO",1)</f>
        <v>1</v>
      </c>
      <c r="B154" s="18"/>
      <c r="E154" s="330"/>
      <c r="F154" s="54" t="str">
        <f>+$F$29</f>
        <v>VALOR /SMMLV)</v>
      </c>
      <c r="G154" s="55">
        <v>606.99</v>
      </c>
      <c r="H154" s="56" t="str">
        <f>+$H$29</f>
        <v>% PART..</v>
      </c>
      <c r="I154" s="57">
        <v>0.3</v>
      </c>
      <c r="J154" s="58" t="str">
        <f>+$J$29</f>
        <v>VALOR ACREDITADO</v>
      </c>
      <c r="K154" s="59"/>
      <c r="L154" s="47">
        <v>182.1</v>
      </c>
    </row>
    <row r="155" spans="1:12" x14ac:dyDescent="0.3">
      <c r="A155" s="18">
        <f>+IF(OR(C151=""),"NO",1)</f>
        <v>1</v>
      </c>
      <c r="B155" s="18"/>
      <c r="E155" s="330"/>
      <c r="F155" s="60" t="str">
        <f>+$F$30</f>
        <v>EXPERIENCIA APORTADA</v>
      </c>
      <c r="G155" s="340" t="s">
        <v>88</v>
      </c>
      <c r="H155" s="341"/>
      <c r="I155" s="341"/>
      <c r="J155" s="341"/>
      <c r="K155" s="341"/>
      <c r="L155" s="342"/>
    </row>
    <row r="156" spans="1:12" x14ac:dyDescent="0.3">
      <c r="A156" s="18">
        <f>+IF(OR(C151=""),"NO",1)</f>
        <v>1</v>
      </c>
      <c r="B156" s="18"/>
      <c r="E156" s="331"/>
      <c r="F156" s="62" t="str">
        <f>+$F$31</f>
        <v>OBSERVACIÓN</v>
      </c>
      <c r="G156" s="343" t="s">
        <v>124</v>
      </c>
      <c r="H156" s="344"/>
      <c r="I156" s="344"/>
      <c r="J156" s="344"/>
      <c r="K156" s="344"/>
      <c r="L156" s="345"/>
    </row>
    <row r="157" spans="1:12" ht="8.5" customHeight="1" x14ac:dyDescent="0.3">
      <c r="A157" s="18">
        <f>+IF(OR(C151=""),"NO",1)</f>
        <v>1</v>
      </c>
      <c r="B157" s="18"/>
      <c r="E157" s="49"/>
      <c r="F157" s="50"/>
      <c r="G157" s="51"/>
      <c r="H157" s="51"/>
      <c r="I157" s="51"/>
      <c r="J157" s="51"/>
      <c r="K157" s="51"/>
      <c r="L157" s="52"/>
    </row>
    <row r="158" spans="1:12" ht="30.65" customHeight="1" x14ac:dyDescent="0.3">
      <c r="A158" s="18">
        <f t="shared" ref="A158" si="42">+IF(OR(C158=""),"NO",1)</f>
        <v>1</v>
      </c>
      <c r="B158" s="18"/>
      <c r="C158" s="1" t="s">
        <v>187</v>
      </c>
      <c r="E158" s="329">
        <v>2</v>
      </c>
      <c r="F158" s="53" t="str">
        <f>+$F$26</f>
        <v>OBJETO</v>
      </c>
      <c r="G158" s="332" t="s">
        <v>185</v>
      </c>
      <c r="H158" s="333"/>
      <c r="I158" s="333"/>
      <c r="J158" s="333"/>
      <c r="K158" s="333"/>
      <c r="L158" s="334"/>
    </row>
    <row r="159" spans="1:12" x14ac:dyDescent="0.3">
      <c r="A159" s="18">
        <f t="shared" ref="A159" si="43">+IF(OR(C158=""),"NO",1)</f>
        <v>1</v>
      </c>
      <c r="B159" s="18"/>
      <c r="E159" s="330"/>
      <c r="F159" s="54" t="str">
        <f>+$F$27</f>
        <v>CONTRATANTE</v>
      </c>
      <c r="G159" s="335" t="s">
        <v>186</v>
      </c>
      <c r="H159" s="310"/>
      <c r="I159" s="310"/>
      <c r="J159" s="310"/>
      <c r="K159" s="310"/>
      <c r="L159" s="336"/>
    </row>
    <row r="160" spans="1:12" x14ac:dyDescent="0.3">
      <c r="A160" s="18">
        <f t="shared" ref="A160" si="44">+IF(OR(C158=""),"NO",1)</f>
        <v>1</v>
      </c>
      <c r="B160" s="18"/>
      <c r="E160" s="330"/>
      <c r="F160" s="54" t="str">
        <f>+$F$28</f>
        <v>APORTANTE</v>
      </c>
      <c r="G160" s="337" t="s">
        <v>184</v>
      </c>
      <c r="H160" s="338"/>
      <c r="I160" s="338"/>
      <c r="J160" s="338"/>
      <c r="K160" s="338"/>
      <c r="L160" s="339"/>
    </row>
    <row r="161" spans="1:12" x14ac:dyDescent="0.3">
      <c r="A161" s="18">
        <f t="shared" ref="A161" si="45">+IF(OR(C158=""),"NO",1)</f>
        <v>1</v>
      </c>
      <c r="B161" s="18"/>
      <c r="E161" s="330"/>
      <c r="F161" s="54" t="str">
        <f>+$F$29</f>
        <v>VALOR /SMMLV)</v>
      </c>
      <c r="G161" s="55">
        <v>1638.55</v>
      </c>
      <c r="H161" s="56" t="str">
        <f>+$H$29</f>
        <v>% PART..</v>
      </c>
      <c r="I161" s="57">
        <v>0.5</v>
      </c>
      <c r="J161" s="58" t="str">
        <f>+$J$29</f>
        <v>VALOR ACREDITADO</v>
      </c>
      <c r="K161" s="59"/>
      <c r="L161" s="47">
        <v>819.28</v>
      </c>
    </row>
    <row r="162" spans="1:12" x14ac:dyDescent="0.3">
      <c r="A162" s="18">
        <f t="shared" ref="A162" si="46">+IF(OR(C158=""),"NO",1)</f>
        <v>1</v>
      </c>
      <c r="B162" s="18"/>
      <c r="E162" s="330"/>
      <c r="F162" s="60" t="str">
        <f>+$F$30</f>
        <v>EXPERIENCIA APORTADA</v>
      </c>
      <c r="G162" s="340" t="s">
        <v>88</v>
      </c>
      <c r="H162" s="341"/>
      <c r="I162" s="341"/>
      <c r="J162" s="341"/>
      <c r="K162" s="341"/>
      <c r="L162" s="342"/>
    </row>
    <row r="163" spans="1:12" x14ac:dyDescent="0.3">
      <c r="A163" s="18">
        <f t="shared" ref="A163" si="47">+IF(OR(C158=""),"NO",1)</f>
        <v>1</v>
      </c>
      <c r="B163" s="18"/>
      <c r="E163" s="331"/>
      <c r="F163" s="62" t="str">
        <f>+$F$31</f>
        <v>OBSERVACIÓN</v>
      </c>
      <c r="G163" s="343" t="s">
        <v>124</v>
      </c>
      <c r="H163" s="344"/>
      <c r="I163" s="344"/>
      <c r="J163" s="344"/>
      <c r="K163" s="344"/>
      <c r="L163" s="345"/>
    </row>
    <row r="164" spans="1:12" ht="8.5" customHeight="1" x14ac:dyDescent="0.3">
      <c r="A164" s="18">
        <f t="shared" ref="A164" si="48">+IF(OR(C158=""),"NO",1)</f>
        <v>1</v>
      </c>
      <c r="B164" s="18"/>
      <c r="E164" s="49"/>
      <c r="F164" s="50"/>
      <c r="G164" s="51"/>
      <c r="H164" s="51"/>
      <c r="I164" s="51"/>
      <c r="J164" s="51"/>
      <c r="K164" s="51"/>
      <c r="L164" s="52"/>
    </row>
    <row r="165" spans="1:12" hidden="1" x14ac:dyDescent="0.3">
      <c r="A165" s="18" t="str">
        <f t="shared" ref="A165" si="49">+IF(OR(C165=""),"NO",1)</f>
        <v>NO</v>
      </c>
      <c r="B165" s="18"/>
      <c r="C165" s="1" t="s">
        <v>124</v>
      </c>
      <c r="E165" s="329">
        <v>3</v>
      </c>
      <c r="F165" s="53" t="str">
        <f>+$F$26</f>
        <v>OBJETO</v>
      </c>
      <c r="G165" s="332" t="s">
        <v>124</v>
      </c>
      <c r="H165" s="333"/>
      <c r="I165" s="333"/>
      <c r="J165" s="333"/>
      <c r="K165" s="333"/>
      <c r="L165" s="334"/>
    </row>
    <row r="166" spans="1:12" hidden="1" x14ac:dyDescent="0.3">
      <c r="A166" s="18" t="str">
        <f t="shared" ref="A166" si="50">+IF(OR(C165=""),"NO",1)</f>
        <v>NO</v>
      </c>
      <c r="B166" s="18"/>
      <c r="E166" s="330"/>
      <c r="F166" s="54" t="str">
        <f>+$F$27</f>
        <v>CONTRATANTE</v>
      </c>
      <c r="G166" s="335" t="s">
        <v>124</v>
      </c>
      <c r="H166" s="310"/>
      <c r="I166" s="310"/>
      <c r="J166" s="310"/>
      <c r="K166" s="310"/>
      <c r="L166" s="336"/>
    </row>
    <row r="167" spans="1:12" hidden="1" x14ac:dyDescent="0.3">
      <c r="A167" s="18" t="str">
        <f t="shared" ref="A167" si="51">+IF(OR(C165=""),"NO",1)</f>
        <v>NO</v>
      </c>
      <c r="B167" s="18"/>
      <c r="E167" s="330"/>
      <c r="F167" s="54" t="str">
        <f>+$F$28</f>
        <v>APORTANTE</v>
      </c>
      <c r="G167" s="337" t="s">
        <v>124</v>
      </c>
      <c r="H167" s="338"/>
      <c r="I167" s="338"/>
      <c r="J167" s="338"/>
      <c r="K167" s="338"/>
      <c r="L167" s="339"/>
    </row>
    <row r="168" spans="1:12" hidden="1" x14ac:dyDescent="0.3">
      <c r="A168" s="18" t="str">
        <f t="shared" ref="A168" si="52">+IF(OR(C165=""),"NO",1)</f>
        <v>NO</v>
      </c>
      <c r="B168" s="18"/>
      <c r="E168" s="330"/>
      <c r="F168" s="54" t="str">
        <f>+$F$29</f>
        <v>VALOR /SMMLV)</v>
      </c>
      <c r="G168" s="55" t="s">
        <v>124</v>
      </c>
      <c r="H168" s="56" t="str">
        <f>+$H$29</f>
        <v>% PART..</v>
      </c>
      <c r="I168" s="57" t="s">
        <v>124</v>
      </c>
      <c r="J168" s="58" t="str">
        <f>+$J$29</f>
        <v>VALOR ACREDITADO</v>
      </c>
      <c r="K168" s="59"/>
      <c r="L168" s="47" t="s">
        <v>124</v>
      </c>
    </row>
    <row r="169" spans="1:12" hidden="1" x14ac:dyDescent="0.3">
      <c r="A169" s="18" t="str">
        <f t="shared" ref="A169" si="53">+IF(OR(C165=""),"NO",1)</f>
        <v>NO</v>
      </c>
      <c r="B169" s="18"/>
      <c r="E169" s="330"/>
      <c r="F169" s="60" t="str">
        <f>+$F$30</f>
        <v>EXPERIENCIA APORTADA</v>
      </c>
      <c r="G169" s="340" t="s">
        <v>124</v>
      </c>
      <c r="H169" s="341"/>
      <c r="I169" s="341"/>
      <c r="J169" s="341"/>
      <c r="K169" s="341"/>
      <c r="L169" s="342"/>
    </row>
    <row r="170" spans="1:12" hidden="1" x14ac:dyDescent="0.3">
      <c r="A170" s="18" t="str">
        <f t="shared" ref="A170" si="54">+IF(OR(C165=""),"NO",1)</f>
        <v>NO</v>
      </c>
      <c r="B170" s="18"/>
      <c r="E170" s="331"/>
      <c r="F170" s="62" t="str">
        <f>+$F$31</f>
        <v>OBSERVACIÓN</v>
      </c>
      <c r="G170" s="343" t="s">
        <v>124</v>
      </c>
      <c r="H170" s="344"/>
      <c r="I170" s="344"/>
      <c r="J170" s="344"/>
      <c r="K170" s="344"/>
      <c r="L170" s="345"/>
    </row>
    <row r="171" spans="1:12" ht="8.5" hidden="1" customHeight="1" x14ac:dyDescent="0.3">
      <c r="A171" s="18" t="str">
        <f t="shared" ref="A171" si="55">+IF(OR(C165=""),"NO",1)</f>
        <v>NO</v>
      </c>
      <c r="B171" s="18"/>
      <c r="E171" s="49"/>
      <c r="F171" s="50"/>
      <c r="G171" s="51"/>
      <c r="H171" s="51"/>
      <c r="I171" s="51"/>
      <c r="J171" s="51"/>
      <c r="K171" s="51"/>
      <c r="L171" s="52"/>
    </row>
    <row r="172" spans="1:12" hidden="1" x14ac:dyDescent="0.3">
      <c r="A172" s="18" t="str">
        <f t="shared" ref="A172" si="56">+IF(OR(C172=""),"NO",1)</f>
        <v>NO</v>
      </c>
      <c r="B172" s="18"/>
      <c r="C172" s="1" t="s">
        <v>124</v>
      </c>
      <c r="E172" s="329">
        <v>4</v>
      </c>
      <c r="F172" s="53" t="str">
        <f>+$F$26</f>
        <v>OBJETO</v>
      </c>
      <c r="G172" s="332" t="s">
        <v>124</v>
      </c>
      <c r="H172" s="333"/>
      <c r="I172" s="333"/>
      <c r="J172" s="333"/>
      <c r="K172" s="333"/>
      <c r="L172" s="334"/>
    </row>
    <row r="173" spans="1:12" hidden="1" x14ac:dyDescent="0.3">
      <c r="A173" s="18" t="str">
        <f t="shared" ref="A173" si="57">+IF(OR(C172=""),"NO",1)</f>
        <v>NO</v>
      </c>
      <c r="B173" s="18"/>
      <c r="E173" s="330"/>
      <c r="F173" s="54" t="str">
        <f>+$F$27</f>
        <v>CONTRATANTE</v>
      </c>
      <c r="G173" s="335" t="s">
        <v>124</v>
      </c>
      <c r="H173" s="310"/>
      <c r="I173" s="310"/>
      <c r="J173" s="310"/>
      <c r="K173" s="310"/>
      <c r="L173" s="336"/>
    </row>
    <row r="174" spans="1:12" hidden="1" x14ac:dyDescent="0.3">
      <c r="A174" s="18" t="str">
        <f t="shared" ref="A174" si="58">+IF(OR(C172=""),"NO",1)</f>
        <v>NO</v>
      </c>
      <c r="B174" s="18"/>
      <c r="E174" s="330"/>
      <c r="F174" s="54" t="str">
        <f>+$F$28</f>
        <v>APORTANTE</v>
      </c>
      <c r="G174" s="337" t="s">
        <v>124</v>
      </c>
      <c r="H174" s="338"/>
      <c r="I174" s="338"/>
      <c r="J174" s="338"/>
      <c r="K174" s="338"/>
      <c r="L174" s="339"/>
    </row>
    <row r="175" spans="1:12" hidden="1" x14ac:dyDescent="0.3">
      <c r="A175" s="18" t="str">
        <f t="shared" ref="A175" si="59">+IF(OR(C172=""),"NO",1)</f>
        <v>NO</v>
      </c>
      <c r="B175" s="18"/>
      <c r="E175" s="330"/>
      <c r="F175" s="54" t="str">
        <f>+$F$29</f>
        <v>VALOR /SMMLV)</v>
      </c>
      <c r="G175" s="55" t="s">
        <v>124</v>
      </c>
      <c r="H175" s="56" t="str">
        <f>+$H$29</f>
        <v>% PART..</v>
      </c>
      <c r="I175" s="57" t="s">
        <v>124</v>
      </c>
      <c r="J175" s="58" t="str">
        <f>+$J$29</f>
        <v>VALOR ACREDITADO</v>
      </c>
      <c r="K175" s="59"/>
      <c r="L175" s="47" t="s">
        <v>124</v>
      </c>
    </row>
    <row r="176" spans="1:12" hidden="1" x14ac:dyDescent="0.3">
      <c r="A176" s="18" t="str">
        <f t="shared" ref="A176" si="60">+IF(OR(C172=""),"NO",1)</f>
        <v>NO</v>
      </c>
      <c r="B176" s="18"/>
      <c r="E176" s="330"/>
      <c r="F176" s="60" t="str">
        <f>+$F$30</f>
        <v>EXPERIENCIA APORTADA</v>
      </c>
      <c r="G176" s="340" t="s">
        <v>124</v>
      </c>
      <c r="H176" s="341"/>
      <c r="I176" s="341"/>
      <c r="J176" s="341"/>
      <c r="K176" s="341"/>
      <c r="L176" s="342"/>
    </row>
    <row r="177" spans="1:12" hidden="1" x14ac:dyDescent="0.3">
      <c r="A177" s="18" t="str">
        <f t="shared" ref="A177" si="61">+IF(OR(C172=""),"NO",1)</f>
        <v>NO</v>
      </c>
      <c r="B177" s="18"/>
      <c r="E177" s="331"/>
      <c r="F177" s="62" t="str">
        <f>+$F$31</f>
        <v>OBSERVACIÓN</v>
      </c>
      <c r="G177" s="343" t="s">
        <v>124</v>
      </c>
      <c r="H177" s="344"/>
      <c r="I177" s="344"/>
      <c r="J177" s="344"/>
      <c r="K177" s="344"/>
      <c r="L177" s="345"/>
    </row>
    <row r="178" spans="1:12" ht="8.5" hidden="1" customHeight="1" x14ac:dyDescent="0.3">
      <c r="A178" s="18" t="str">
        <f t="shared" ref="A178" si="62">+IF(OR(C172=""),"NO",1)</f>
        <v>NO</v>
      </c>
      <c r="B178" s="18"/>
      <c r="E178" s="49"/>
      <c r="F178" s="50"/>
      <c r="G178" s="51"/>
      <c r="H178" s="51"/>
      <c r="I178" s="51"/>
      <c r="J178" s="51"/>
      <c r="K178" s="51"/>
      <c r="L178" s="52"/>
    </row>
    <row r="179" spans="1:12" hidden="1" x14ac:dyDescent="0.3">
      <c r="A179" s="18" t="str">
        <f t="shared" ref="A179" si="63">+IF(OR(C179=""),"NO",1)</f>
        <v>NO</v>
      </c>
      <c r="B179" s="18"/>
      <c r="C179" s="1" t="s">
        <v>124</v>
      </c>
      <c r="E179" s="329">
        <v>5</v>
      </c>
      <c r="F179" s="53" t="str">
        <f>+$F$26</f>
        <v>OBJETO</v>
      </c>
      <c r="G179" s="332" t="s">
        <v>124</v>
      </c>
      <c r="H179" s="333"/>
      <c r="I179" s="333"/>
      <c r="J179" s="333"/>
      <c r="K179" s="333"/>
      <c r="L179" s="334"/>
    </row>
    <row r="180" spans="1:12" hidden="1" x14ac:dyDescent="0.3">
      <c r="A180" s="18" t="str">
        <f t="shared" ref="A180" si="64">+IF(OR(C179=""),"NO",1)</f>
        <v>NO</v>
      </c>
      <c r="B180" s="18"/>
      <c r="E180" s="330"/>
      <c r="F180" s="54" t="str">
        <f>+$F$27</f>
        <v>CONTRATANTE</v>
      </c>
      <c r="G180" s="335" t="s">
        <v>124</v>
      </c>
      <c r="H180" s="310"/>
      <c r="I180" s="310"/>
      <c r="J180" s="310"/>
      <c r="K180" s="310"/>
      <c r="L180" s="336"/>
    </row>
    <row r="181" spans="1:12" hidden="1" x14ac:dyDescent="0.3">
      <c r="A181" s="18" t="str">
        <f t="shared" ref="A181" si="65">+IF(OR(C179=""),"NO",1)</f>
        <v>NO</v>
      </c>
      <c r="B181" s="18"/>
      <c r="E181" s="330"/>
      <c r="F181" s="54" t="str">
        <f>+$F$28</f>
        <v>APORTANTE</v>
      </c>
      <c r="G181" s="337" t="s">
        <v>124</v>
      </c>
      <c r="H181" s="338"/>
      <c r="I181" s="338"/>
      <c r="J181" s="338"/>
      <c r="K181" s="338"/>
      <c r="L181" s="339"/>
    </row>
    <row r="182" spans="1:12" hidden="1" x14ac:dyDescent="0.3">
      <c r="A182" s="18" t="str">
        <f t="shared" ref="A182" si="66">+IF(OR(C179=""),"NO",1)</f>
        <v>NO</v>
      </c>
      <c r="B182" s="18"/>
      <c r="E182" s="330"/>
      <c r="F182" s="54" t="str">
        <f>+$F$29</f>
        <v>VALOR /SMMLV)</v>
      </c>
      <c r="G182" s="55" t="s">
        <v>124</v>
      </c>
      <c r="H182" s="56" t="str">
        <f>+$H$29</f>
        <v>% PART..</v>
      </c>
      <c r="I182" s="57" t="s">
        <v>124</v>
      </c>
      <c r="J182" s="58" t="str">
        <f>+$J$29</f>
        <v>VALOR ACREDITADO</v>
      </c>
      <c r="K182" s="59"/>
      <c r="L182" s="47" t="s">
        <v>124</v>
      </c>
    </row>
    <row r="183" spans="1:12" hidden="1" x14ac:dyDescent="0.3">
      <c r="A183" s="18" t="str">
        <f t="shared" ref="A183" si="67">+IF(OR(C179=""),"NO",1)</f>
        <v>NO</v>
      </c>
      <c r="B183" s="18"/>
      <c r="E183" s="330"/>
      <c r="F183" s="60" t="str">
        <f>+$F$30</f>
        <v>EXPERIENCIA APORTADA</v>
      </c>
      <c r="G183" s="340" t="s">
        <v>124</v>
      </c>
      <c r="H183" s="341"/>
      <c r="I183" s="341"/>
      <c r="J183" s="341"/>
      <c r="K183" s="341"/>
      <c r="L183" s="342"/>
    </row>
    <row r="184" spans="1:12" hidden="1" x14ac:dyDescent="0.3">
      <c r="A184" s="18" t="str">
        <f t="shared" ref="A184" si="68">+IF(OR(C179=""),"NO",1)</f>
        <v>NO</v>
      </c>
      <c r="B184" s="18"/>
      <c r="E184" s="331"/>
      <c r="F184" s="62" t="str">
        <f>+$F$31</f>
        <v>OBSERVACIÓN</v>
      </c>
      <c r="G184" s="343" t="s">
        <v>124</v>
      </c>
      <c r="H184" s="344"/>
      <c r="I184" s="344"/>
      <c r="J184" s="344"/>
      <c r="K184" s="344"/>
      <c r="L184" s="345"/>
    </row>
    <row r="185" spans="1:12" ht="8.5" hidden="1" customHeight="1" x14ac:dyDescent="0.3">
      <c r="A185" s="18" t="str">
        <f t="shared" ref="A185" si="69">+IF(OR(C179=""),"NO",1)</f>
        <v>NO</v>
      </c>
      <c r="B185" s="18"/>
      <c r="E185" s="49"/>
      <c r="F185" s="50"/>
      <c r="G185" s="51"/>
      <c r="H185" s="51"/>
      <c r="I185" s="51"/>
      <c r="J185" s="51"/>
      <c r="K185" s="51"/>
      <c r="L185" s="52"/>
    </row>
    <row r="186" spans="1:12" hidden="1" x14ac:dyDescent="0.3">
      <c r="A186" s="18" t="str">
        <f t="shared" ref="A186" si="70">+IF(OR(C186=""),"NO",1)</f>
        <v>NO</v>
      </c>
      <c r="B186" s="18"/>
      <c r="C186" s="1" t="s">
        <v>124</v>
      </c>
      <c r="E186" s="329">
        <v>6</v>
      </c>
      <c r="F186" s="53" t="str">
        <f>+$F$26</f>
        <v>OBJETO</v>
      </c>
      <c r="G186" s="332" t="s">
        <v>124</v>
      </c>
      <c r="H186" s="333"/>
      <c r="I186" s="333"/>
      <c r="J186" s="333"/>
      <c r="K186" s="333"/>
      <c r="L186" s="334"/>
    </row>
    <row r="187" spans="1:12" hidden="1" x14ac:dyDescent="0.3">
      <c r="A187" s="18" t="str">
        <f t="shared" ref="A187" si="71">+IF(OR(C186=""),"NO",1)</f>
        <v>NO</v>
      </c>
      <c r="B187" s="18"/>
      <c r="E187" s="330"/>
      <c r="F187" s="54" t="str">
        <f>+$F$27</f>
        <v>CONTRATANTE</v>
      </c>
      <c r="G187" s="335" t="s">
        <v>124</v>
      </c>
      <c r="H187" s="310"/>
      <c r="I187" s="310"/>
      <c r="J187" s="310"/>
      <c r="K187" s="310"/>
      <c r="L187" s="336"/>
    </row>
    <row r="188" spans="1:12" hidden="1" x14ac:dyDescent="0.3">
      <c r="A188" s="18" t="str">
        <f t="shared" ref="A188" si="72">+IF(OR(C186=""),"NO",1)</f>
        <v>NO</v>
      </c>
      <c r="B188" s="18"/>
      <c r="E188" s="330"/>
      <c r="F188" s="54" t="str">
        <f>+$F$28</f>
        <v>APORTANTE</v>
      </c>
      <c r="G188" s="337" t="s">
        <v>124</v>
      </c>
      <c r="H188" s="338"/>
      <c r="I188" s="338"/>
      <c r="J188" s="338"/>
      <c r="K188" s="338"/>
      <c r="L188" s="339"/>
    </row>
    <row r="189" spans="1:12" hidden="1" x14ac:dyDescent="0.3">
      <c r="A189" s="18" t="str">
        <f t="shared" ref="A189" si="73">+IF(OR(C186=""),"NO",1)</f>
        <v>NO</v>
      </c>
      <c r="B189" s="18"/>
      <c r="E189" s="330"/>
      <c r="F189" s="54" t="str">
        <f>+$F$29</f>
        <v>VALOR /SMMLV)</v>
      </c>
      <c r="G189" s="55" t="s">
        <v>124</v>
      </c>
      <c r="H189" s="56" t="str">
        <f>+$H$29</f>
        <v>% PART..</v>
      </c>
      <c r="I189" s="57" t="s">
        <v>124</v>
      </c>
      <c r="J189" s="58" t="str">
        <f>+$J$29</f>
        <v>VALOR ACREDITADO</v>
      </c>
      <c r="K189" s="59"/>
      <c r="L189" s="47" t="s">
        <v>124</v>
      </c>
    </row>
    <row r="190" spans="1:12" hidden="1" x14ac:dyDescent="0.3">
      <c r="A190" s="18" t="str">
        <f t="shared" ref="A190" si="74">+IF(OR(C186=""),"NO",1)</f>
        <v>NO</v>
      </c>
      <c r="B190" s="18"/>
      <c r="E190" s="330"/>
      <c r="F190" s="60" t="str">
        <f>+$F$30</f>
        <v>EXPERIENCIA APORTADA</v>
      </c>
      <c r="G190" s="340" t="s">
        <v>124</v>
      </c>
      <c r="H190" s="341"/>
      <c r="I190" s="341"/>
      <c r="J190" s="341"/>
      <c r="K190" s="341"/>
      <c r="L190" s="342"/>
    </row>
    <row r="191" spans="1:12" hidden="1" x14ac:dyDescent="0.3">
      <c r="A191" s="18" t="str">
        <f t="shared" ref="A191" si="75">+IF(OR(C186=""),"NO",1)</f>
        <v>NO</v>
      </c>
      <c r="B191" s="18"/>
      <c r="E191" s="331"/>
      <c r="F191" s="62" t="str">
        <f>+$F$31</f>
        <v>OBSERVACIÓN</v>
      </c>
      <c r="G191" s="343" t="s">
        <v>124</v>
      </c>
      <c r="H191" s="344"/>
      <c r="I191" s="344"/>
      <c r="J191" s="344"/>
      <c r="K191" s="344"/>
      <c r="L191" s="345"/>
    </row>
    <row r="192" spans="1:12" ht="8.5" hidden="1" customHeight="1" x14ac:dyDescent="0.3">
      <c r="A192" s="18" t="str">
        <f t="shared" ref="A192" si="76">+IF(OR(C186=""),"NO",1)</f>
        <v>NO</v>
      </c>
      <c r="B192" s="18"/>
      <c r="E192" s="49"/>
      <c r="F192" s="50"/>
      <c r="G192" s="51"/>
      <c r="H192" s="51"/>
      <c r="I192" s="51"/>
      <c r="J192" s="51"/>
      <c r="K192" s="51"/>
      <c r="L192" s="52"/>
    </row>
    <row r="193" spans="1:12" hidden="1" x14ac:dyDescent="0.3">
      <c r="A193" s="18" t="str">
        <f t="shared" ref="A193" si="77">+IF(OR(C193=""),"NO",1)</f>
        <v>NO</v>
      </c>
      <c r="B193" s="18"/>
      <c r="C193" s="1" t="s">
        <v>124</v>
      </c>
      <c r="E193" s="329">
        <v>7</v>
      </c>
      <c r="F193" s="53" t="str">
        <f>+$F$26</f>
        <v>OBJETO</v>
      </c>
      <c r="G193" s="332" t="s">
        <v>124</v>
      </c>
      <c r="H193" s="333"/>
      <c r="I193" s="333"/>
      <c r="J193" s="333"/>
      <c r="K193" s="333"/>
      <c r="L193" s="334"/>
    </row>
    <row r="194" spans="1:12" hidden="1" x14ac:dyDescent="0.3">
      <c r="A194" s="18" t="str">
        <f t="shared" ref="A194" si="78">+IF(OR(C193=""),"NO",1)</f>
        <v>NO</v>
      </c>
      <c r="B194" s="18"/>
      <c r="E194" s="330"/>
      <c r="F194" s="54" t="str">
        <f>+$F$27</f>
        <v>CONTRATANTE</v>
      </c>
      <c r="G194" s="335" t="s">
        <v>124</v>
      </c>
      <c r="H194" s="310"/>
      <c r="I194" s="310"/>
      <c r="J194" s="310"/>
      <c r="K194" s="310"/>
      <c r="L194" s="336"/>
    </row>
    <row r="195" spans="1:12" hidden="1" x14ac:dyDescent="0.3">
      <c r="A195" s="18" t="str">
        <f t="shared" ref="A195" si="79">+IF(OR(C193=""),"NO",1)</f>
        <v>NO</v>
      </c>
      <c r="B195" s="18"/>
      <c r="E195" s="330"/>
      <c r="F195" s="54" t="str">
        <f>+$F$28</f>
        <v>APORTANTE</v>
      </c>
      <c r="G195" s="337" t="s">
        <v>124</v>
      </c>
      <c r="H195" s="338"/>
      <c r="I195" s="338"/>
      <c r="J195" s="338"/>
      <c r="K195" s="338"/>
      <c r="L195" s="339"/>
    </row>
    <row r="196" spans="1:12" hidden="1" x14ac:dyDescent="0.3">
      <c r="A196" s="18" t="str">
        <f t="shared" ref="A196" si="80">+IF(OR(C193=""),"NO",1)</f>
        <v>NO</v>
      </c>
      <c r="B196" s="18"/>
      <c r="E196" s="330"/>
      <c r="F196" s="54" t="str">
        <f>+$F$29</f>
        <v>VALOR /SMMLV)</v>
      </c>
      <c r="G196" s="55" t="s">
        <v>124</v>
      </c>
      <c r="H196" s="56" t="str">
        <f>+$H$29</f>
        <v>% PART..</v>
      </c>
      <c r="I196" s="57" t="s">
        <v>124</v>
      </c>
      <c r="J196" s="58" t="str">
        <f>+$J$29</f>
        <v>VALOR ACREDITADO</v>
      </c>
      <c r="K196" s="59"/>
      <c r="L196" s="47" t="s">
        <v>124</v>
      </c>
    </row>
    <row r="197" spans="1:12" hidden="1" x14ac:dyDescent="0.3">
      <c r="A197" s="18" t="str">
        <f t="shared" ref="A197" si="81">+IF(OR(C193=""),"NO",1)</f>
        <v>NO</v>
      </c>
      <c r="B197" s="18"/>
      <c r="E197" s="330"/>
      <c r="F197" s="60" t="str">
        <f>+$F$30</f>
        <v>EXPERIENCIA APORTADA</v>
      </c>
      <c r="G197" s="340" t="s">
        <v>124</v>
      </c>
      <c r="H197" s="341"/>
      <c r="I197" s="341"/>
      <c r="J197" s="341"/>
      <c r="K197" s="341"/>
      <c r="L197" s="342"/>
    </row>
    <row r="198" spans="1:12" hidden="1" x14ac:dyDescent="0.3">
      <c r="A198" s="18" t="str">
        <f t="shared" ref="A198" si="82">+IF(OR(C193=""),"NO",1)</f>
        <v>NO</v>
      </c>
      <c r="B198" s="18"/>
      <c r="E198" s="331"/>
      <c r="F198" s="62" t="str">
        <f>+$F$31</f>
        <v>OBSERVACIÓN</v>
      </c>
      <c r="G198" s="343" t="s">
        <v>124</v>
      </c>
      <c r="H198" s="344"/>
      <c r="I198" s="344"/>
      <c r="J198" s="344"/>
      <c r="K198" s="344"/>
      <c r="L198" s="345"/>
    </row>
    <row r="199" spans="1:12" hidden="1" x14ac:dyDescent="0.3">
      <c r="A199" s="18" t="str">
        <f t="shared" ref="A199" si="83">+IF(OR(C193=""),"NO",1)</f>
        <v>NO</v>
      </c>
      <c r="B199" s="18"/>
      <c r="E199" s="49"/>
      <c r="F199" s="50"/>
      <c r="G199" s="51"/>
      <c r="H199" s="51"/>
      <c r="I199" s="51"/>
      <c r="J199" s="51"/>
      <c r="K199" s="51"/>
      <c r="L199" s="52"/>
    </row>
    <row r="200" spans="1:12" x14ac:dyDescent="0.3">
      <c r="A200" s="1">
        <f>+A135</f>
        <v>1</v>
      </c>
      <c r="C200" s="1" t="str">
        <f>"N"&amp;C135</f>
        <v>N2</v>
      </c>
      <c r="E200" s="63"/>
      <c r="F200" s="64" t="str">
        <f>+$F$75</f>
        <v>TOTAL DE CONTRATOS PRESENTADOS VÁLIDOS QUE CUMPLEN EXPERIENCIA ACREDITADA:</v>
      </c>
      <c r="G200" s="65"/>
      <c r="H200" s="65"/>
      <c r="I200" s="65"/>
      <c r="J200" s="66"/>
      <c r="K200" s="65"/>
      <c r="L200" s="67">
        <v>2</v>
      </c>
    </row>
    <row r="201" spans="1:12" ht="6.65" customHeight="1" x14ac:dyDescent="0.3">
      <c r="A201" s="1">
        <f>+A135</f>
        <v>1</v>
      </c>
      <c r="E201" s="51"/>
      <c r="F201" s="50"/>
      <c r="G201" s="51"/>
      <c r="H201" s="51"/>
      <c r="I201" s="51"/>
      <c r="J201" s="51"/>
      <c r="K201" s="51"/>
      <c r="L201" s="51"/>
    </row>
    <row r="202" spans="1:12" x14ac:dyDescent="0.3">
      <c r="A202" s="1">
        <f>+A135</f>
        <v>1</v>
      </c>
      <c r="E202" s="63"/>
      <c r="F202" s="63" t="str">
        <f>+$F$77</f>
        <v>ACREDITA SUMINISTRO E INSTALACIÓN DE MOBILIARIO POR LO MENOS EN UN (1) CONTRATO VÁLIDO</v>
      </c>
      <c r="G202" s="65"/>
      <c r="H202" s="65"/>
      <c r="I202" s="65"/>
      <c r="J202" s="66"/>
      <c r="K202" s="65"/>
      <c r="L202" s="68" t="s">
        <v>157</v>
      </c>
    </row>
    <row r="203" spans="1:12" ht="5.15" customHeight="1" x14ac:dyDescent="0.3">
      <c r="A203" s="1">
        <f>+A135</f>
        <v>1</v>
      </c>
      <c r="E203" s="51"/>
      <c r="F203" s="50"/>
      <c r="G203" s="51"/>
      <c r="H203" s="51"/>
      <c r="I203" s="51"/>
      <c r="J203" s="51"/>
      <c r="K203" s="51"/>
      <c r="L203" s="51"/>
    </row>
    <row r="204" spans="1:12" ht="12.75" customHeight="1" x14ac:dyDescent="0.3">
      <c r="A204" s="1">
        <f>+A135</f>
        <v>1</v>
      </c>
      <c r="E204" s="69" t="str">
        <f>+$E$79</f>
        <v>EXPERIENCIA ESPECÍFICA NUMERAL 10.1.1 A</v>
      </c>
      <c r="F204" s="70"/>
      <c r="G204" s="70"/>
      <c r="H204" s="70"/>
      <c r="I204" s="70"/>
      <c r="J204" s="70"/>
      <c r="K204" s="70"/>
      <c r="L204" s="71"/>
    </row>
    <row r="205" spans="1:12" ht="26.5" customHeight="1" x14ac:dyDescent="0.3">
      <c r="A205" s="1">
        <f>+A135</f>
        <v>1</v>
      </c>
      <c r="E205" s="72"/>
      <c r="F205" s="325" t="str">
        <f>+$F$80</f>
        <v>Por lo menos uno (1) de los contratos válidos aportados como experiencia general debe corresponder mínimo al 60% del presupuesto oficial del presente proceso de selección.  (SMMLV)</v>
      </c>
      <c r="G205" s="326"/>
      <c r="H205" s="326"/>
      <c r="I205" s="326"/>
      <c r="J205" s="326"/>
      <c r="K205" s="73">
        <v>145.45030130132702</v>
      </c>
      <c r="L205" s="74" t="s">
        <v>88</v>
      </c>
    </row>
    <row r="206" spans="1:12" ht="23.5" customHeight="1" x14ac:dyDescent="0.3">
      <c r="A206" s="1">
        <f>+A135</f>
        <v>1</v>
      </c>
      <c r="E206" s="63"/>
      <c r="F206" s="325" t="str">
        <f>+$F$81</f>
        <v xml:space="preserve">Deberá acreditarse en al menos uno (1) de los contratos válidos aportados como experiencia general una </v>
      </c>
      <c r="G206" s="326"/>
      <c r="H206" s="326"/>
      <c r="I206" s="326"/>
      <c r="J206" s="326"/>
      <c r="K206" s="73" t="s">
        <v>158</v>
      </c>
      <c r="L206" s="74" t="s">
        <v>88</v>
      </c>
    </row>
    <row r="207" spans="1:12" ht="23.5" hidden="1" customHeight="1" x14ac:dyDescent="0.3">
      <c r="A207" s="18" t="s">
        <v>30</v>
      </c>
      <c r="E207" s="63"/>
      <c r="F207" s="325" t="str">
        <f>+$F$82</f>
        <v xml:space="preserve">Deberá acreditarse en al menos uno (1) de los contratos válidos aportados interventoría a intervención de </v>
      </c>
      <c r="G207" s="326"/>
      <c r="H207" s="326"/>
      <c r="I207" s="326"/>
      <c r="J207" s="326"/>
      <c r="K207" s="73">
        <f>+$K$82</f>
        <v>0</v>
      </c>
      <c r="L207" s="74" t="s">
        <v>290</v>
      </c>
    </row>
    <row r="208" spans="1:12" ht="36" hidden="1" customHeight="1" x14ac:dyDescent="0.3">
      <c r="A208" s="18" t="s">
        <v>30</v>
      </c>
      <c r="E208" s="63"/>
      <c r="F208" s="325" t="str">
        <f>+$F$83</f>
        <v xml:space="preserve">Deberá acreditarse en al menos uno (1) de los contratos válidos aportados interventoría a intervención de </v>
      </c>
      <c r="G208" s="326"/>
      <c r="H208" s="326"/>
      <c r="I208" s="326"/>
      <c r="J208" s="326"/>
      <c r="K208" s="75">
        <f>+$K$83</f>
        <v>0</v>
      </c>
      <c r="L208" s="76" t="s">
        <v>290</v>
      </c>
    </row>
    <row r="209" spans="1:12" x14ac:dyDescent="0.3">
      <c r="A209" s="1">
        <f>+A135</f>
        <v>1</v>
      </c>
      <c r="E209" s="51"/>
      <c r="F209" s="50"/>
      <c r="G209" s="51"/>
      <c r="H209" s="51"/>
      <c r="I209" s="51"/>
      <c r="J209" s="51"/>
      <c r="K209" s="51"/>
      <c r="L209" s="51"/>
    </row>
    <row r="210" spans="1:12" ht="12.75" customHeight="1" x14ac:dyDescent="0.3">
      <c r="A210" s="1">
        <f>+A135</f>
        <v>1</v>
      </c>
      <c r="E210" s="40" t="str">
        <f>+$E$85</f>
        <v>VALOR MÍNIMO A CERIFICAR % P.O EN SMMMLV. NUMERAL 3.9.1</v>
      </c>
      <c r="F210" s="41"/>
      <c r="G210" s="41"/>
      <c r="H210" s="41"/>
      <c r="I210" s="41"/>
      <c r="J210" s="41"/>
      <c r="K210" s="41"/>
      <c r="L210" s="42"/>
    </row>
    <row r="211" spans="1:12" x14ac:dyDescent="0.3">
      <c r="A211" s="1">
        <f>+A135</f>
        <v>1</v>
      </c>
      <c r="C211" s="1" t="str">
        <f>"M"&amp;C135</f>
        <v>M2</v>
      </c>
      <c r="E211" s="77" t="str">
        <f>+$E$86</f>
        <v>100% P.O.</v>
      </c>
      <c r="F211" s="78"/>
      <c r="G211" s="61">
        <v>242.41716883554506</v>
      </c>
      <c r="H211" s="124" t="str">
        <f>+$H$86</f>
        <v>TOTAL EJECUTADO DE CONTRATOS ACREDITADOS</v>
      </c>
      <c r="I211" s="124"/>
      <c r="J211" s="124"/>
      <c r="K211" s="55">
        <v>1001.38</v>
      </c>
      <c r="L211" s="47" t="s">
        <v>88</v>
      </c>
    </row>
    <row r="212" spans="1:12" x14ac:dyDescent="0.3">
      <c r="A212" s="1">
        <f>+A135</f>
        <v>1</v>
      </c>
      <c r="E212" s="39"/>
      <c r="F212" s="39"/>
      <c r="G212" s="39"/>
      <c r="H212" s="39"/>
      <c r="I212" s="39"/>
      <c r="J212" s="39"/>
      <c r="K212" s="39"/>
      <c r="L212" s="39"/>
    </row>
    <row r="213" spans="1:12" ht="12.75" hidden="1" customHeight="1" x14ac:dyDescent="0.3">
      <c r="A213" s="18" t="s">
        <v>30</v>
      </c>
      <c r="B213" s="18"/>
      <c r="E213" s="40" t="str">
        <f>+$E$88</f>
        <v>CONSIDERACIONES PARA LA VALIDEZ DE LA EXPERIENCIA REQUERIDA: EXPERIENCIA PROPONENTES PLURALES NUMERAL 10.1.2 D</v>
      </c>
      <c r="F213" s="41"/>
      <c r="G213" s="41"/>
      <c r="H213" s="41"/>
      <c r="I213" s="41"/>
      <c r="J213" s="41"/>
      <c r="K213" s="41"/>
      <c r="L213" s="42"/>
    </row>
    <row r="214" spans="1:12" ht="28" hidden="1" customHeight="1" x14ac:dyDescent="0.3">
      <c r="A214" s="18" t="s">
        <v>30</v>
      </c>
      <c r="B214" s="18"/>
      <c r="C214" s="1" t="str">
        <f>"O"&amp;C135</f>
        <v>O2</v>
      </c>
      <c r="E214" s="80" t="str">
        <f>+$E$89</f>
        <v>i)</v>
      </c>
      <c r="F214" s="327" t="str">
        <f>+$F$89</f>
        <v>Uno de los integrantes debe aportar como mínimo el cincuenta por ciento (50 %) de la experiencia solicitada</v>
      </c>
      <c r="G214" s="328"/>
      <c r="H214" s="328"/>
      <c r="I214" s="328"/>
      <c r="J214" s="328"/>
      <c r="K214" s="73" t="s">
        <v>124</v>
      </c>
      <c r="L214" s="47" t="s">
        <v>290</v>
      </c>
    </row>
    <row r="215" spans="1:12" ht="28" hidden="1" customHeight="1" x14ac:dyDescent="0.3">
      <c r="A215" s="18" t="s">
        <v>30</v>
      </c>
      <c r="B215" s="18"/>
      <c r="C215" s="1" t="str">
        <f>"O"&amp;C135</f>
        <v>O2</v>
      </c>
      <c r="E215" s="80" t="str">
        <f>+$E$90</f>
        <v>ii)</v>
      </c>
      <c r="F215" s="327" t="str">
        <f>+$F$90</f>
        <v>Todos los demás ntegrantes deben acreditar al menos el cinco por ciento (5 %) de la experiencia solicitada, solo uno (1) de los integrantes podrá no acreditar experiencia pero su porcentaje de participación  no podrá superar el diez por ciento (10 %)</v>
      </c>
      <c r="G215" s="328"/>
      <c r="H215" s="328"/>
      <c r="I215" s="328"/>
      <c r="J215" s="328"/>
      <c r="K215" s="73" t="s">
        <v>124</v>
      </c>
      <c r="L215" s="47" t="s">
        <v>290</v>
      </c>
    </row>
    <row r="216" spans="1:12" hidden="1" x14ac:dyDescent="0.3">
      <c r="A216" s="18" t="s">
        <v>30</v>
      </c>
      <c r="B216" s="18"/>
      <c r="E216" s="39"/>
      <c r="F216" s="39"/>
      <c r="G216" s="39"/>
      <c r="H216" s="39"/>
      <c r="I216" s="39"/>
      <c r="J216" s="39"/>
      <c r="K216" s="39"/>
      <c r="L216" s="39"/>
    </row>
    <row r="217" spans="1:12" ht="13" customHeight="1" x14ac:dyDescent="0.3">
      <c r="A217" s="18">
        <f>+A135</f>
        <v>1</v>
      </c>
      <c r="B217" s="18"/>
      <c r="E217" s="69" t="str">
        <f>+$E$92</f>
        <v>VERIFICACIÓN Y ASIGNACIÓN DE PUNTAJE POR LA EXPERIENCIA DEL PROPONENTE</v>
      </c>
      <c r="F217" s="70"/>
      <c r="G217" s="70"/>
      <c r="H217" s="70"/>
      <c r="I217" s="70"/>
      <c r="J217" s="70"/>
      <c r="K217" s="70"/>
      <c r="L217" s="71"/>
    </row>
    <row r="218" spans="1:12" x14ac:dyDescent="0.3">
      <c r="A218" s="18">
        <f>+A135</f>
        <v>1</v>
      </c>
      <c r="B218" s="18"/>
      <c r="E218" s="81"/>
      <c r="F218" s="323" t="str">
        <f>+$F$93</f>
        <v>No. CONTRATOS QUE ACREDITAN LA EXPERIENCIA (NO OBJETO DE SUBSANACIÓN)</v>
      </c>
      <c r="G218" s="324"/>
      <c r="H218" s="324"/>
      <c r="I218" s="324"/>
      <c r="J218" s="324"/>
      <c r="K218" s="82"/>
      <c r="L218" s="83">
        <v>2</v>
      </c>
    </row>
    <row r="219" spans="1:12" ht="13" customHeight="1" x14ac:dyDescent="0.3">
      <c r="A219" s="18">
        <f>+A135</f>
        <v>1</v>
      </c>
      <c r="B219" s="18"/>
      <c r="E219" s="84"/>
      <c r="F219" s="323" t="str">
        <f>+$F$94</f>
        <v>TOTAL EJECUTADO DE CONTRATOS ACREDITADOS PROPUESTA INICIAL</v>
      </c>
      <c r="G219" s="324"/>
      <c r="H219" s="324"/>
      <c r="I219" s="324"/>
      <c r="J219" s="324"/>
      <c r="K219" s="85"/>
      <c r="L219" s="86">
        <v>1001.38</v>
      </c>
    </row>
    <row r="220" spans="1:12" ht="13" customHeight="1" x14ac:dyDescent="0.3">
      <c r="A220" s="18">
        <f>+A135</f>
        <v>1</v>
      </c>
      <c r="B220" s="18"/>
      <c r="E220" s="87"/>
      <c r="F220" s="323" t="str">
        <f>+$F$95</f>
        <v>PROMEDIO VALOR ACREDITADO EN SMMLV</v>
      </c>
      <c r="G220" s="324"/>
      <c r="H220" s="324"/>
      <c r="I220" s="324"/>
      <c r="J220" s="324"/>
      <c r="K220" s="66"/>
      <c r="L220" s="88">
        <v>500.69</v>
      </c>
    </row>
    <row r="221" spans="1:12" x14ac:dyDescent="0.3">
      <c r="A221" s="18">
        <f>+A135</f>
        <v>1</v>
      </c>
      <c r="B221" s="18"/>
      <c r="E221" s="89"/>
      <c r="F221" s="89"/>
      <c r="G221" s="89"/>
      <c r="H221" s="89"/>
      <c r="I221" s="89"/>
      <c r="J221" s="89"/>
      <c r="K221" s="89"/>
      <c r="L221" s="89"/>
    </row>
    <row r="222" spans="1:12" ht="13" customHeight="1" x14ac:dyDescent="0.3">
      <c r="A222" s="18">
        <f>+A135</f>
        <v>1</v>
      </c>
      <c r="B222" s="18"/>
      <c r="E222" s="69" t="str">
        <f>+$E$97</f>
        <v>3.9.2 EXIGENCIAS MÍNIMAS DE EXPERIENCIA Y FORMACIÓN ACADÉMICA DEL EQUIPO DE TRABAJO</v>
      </c>
      <c r="F222" s="70"/>
      <c r="G222" s="70"/>
      <c r="H222" s="70"/>
      <c r="I222" s="70"/>
      <c r="J222" s="70"/>
      <c r="K222" s="70"/>
      <c r="L222" s="71"/>
    </row>
    <row r="223" spans="1:12" x14ac:dyDescent="0.3">
      <c r="A223" s="18">
        <f>+A135</f>
        <v>1</v>
      </c>
      <c r="B223" s="18"/>
      <c r="E223" s="90" t="str">
        <f>+$E$98</f>
        <v>Formulario 8</v>
      </c>
      <c r="F223" s="315" t="s">
        <v>46</v>
      </c>
      <c r="G223" s="316"/>
      <c r="H223" s="317"/>
      <c r="I223" s="318"/>
      <c r="J223" s="318"/>
      <c r="K223" s="318"/>
      <c r="L223" s="319"/>
    </row>
    <row r="224" spans="1:12" x14ac:dyDescent="0.3">
      <c r="A224" s="18">
        <f>+A135</f>
        <v>1</v>
      </c>
      <c r="B224" s="18"/>
      <c r="E224" s="91" t="s">
        <v>170</v>
      </c>
      <c r="F224" s="91" t="str">
        <f>+$F$99</f>
        <v>Director de Interventoría</v>
      </c>
      <c r="G224" s="91" t="str">
        <f>+$G$99</f>
        <v>Residente de Interventoría</v>
      </c>
      <c r="H224" s="320"/>
      <c r="I224" s="321"/>
      <c r="J224" s="321"/>
      <c r="K224" s="321"/>
      <c r="L224" s="322"/>
    </row>
    <row r="225" spans="1:12" x14ac:dyDescent="0.3">
      <c r="A225" s="18">
        <f>+A135</f>
        <v>1</v>
      </c>
      <c r="B225" s="18"/>
      <c r="E225" s="304" t="str">
        <f>+$E$100</f>
        <v>OBSERVACIONES RESPECTO REQUISITO HABILITANTE DEL PERSONAL CLAVE EVALUABLE</v>
      </c>
      <c r="F225" s="305"/>
      <c r="G225" s="305"/>
      <c r="H225" s="305"/>
      <c r="I225" s="305"/>
      <c r="J225" s="305"/>
      <c r="K225" s="305"/>
      <c r="L225" s="305"/>
    </row>
    <row r="226" spans="1:12" x14ac:dyDescent="0.3">
      <c r="A226" s="18">
        <f>+A135</f>
        <v>1</v>
      </c>
      <c r="B226" s="18"/>
      <c r="E226" s="312" t="s">
        <v>124</v>
      </c>
      <c r="F226" s="313"/>
      <c r="G226" s="313"/>
      <c r="H226" s="313"/>
      <c r="I226" s="313"/>
      <c r="J226" s="313"/>
      <c r="K226" s="313"/>
      <c r="L226" s="314"/>
    </row>
    <row r="227" spans="1:12" x14ac:dyDescent="0.3">
      <c r="A227" s="18">
        <f>+A135</f>
        <v>1</v>
      </c>
      <c r="B227" s="18"/>
      <c r="E227" s="89"/>
      <c r="F227" s="89"/>
      <c r="G227" s="89"/>
      <c r="H227" s="89"/>
      <c r="I227" s="89"/>
      <c r="J227" s="89"/>
      <c r="K227" s="89"/>
      <c r="L227" s="89"/>
    </row>
    <row r="228" spans="1:12" ht="13" customHeight="1" x14ac:dyDescent="0.3">
      <c r="A228" s="18">
        <f>+A135</f>
        <v>1</v>
      </c>
      <c r="B228" s="18"/>
      <c r="E228" s="69" t="str">
        <f>+$E$103</f>
        <v>4.2 EQUIPO DE TRABAJO (Personal Clave Evaluable)</v>
      </c>
      <c r="F228" s="70"/>
      <c r="G228" s="70"/>
      <c r="H228" s="70"/>
      <c r="I228" s="70"/>
      <c r="J228" s="70"/>
      <c r="K228" s="70"/>
      <c r="L228" s="71"/>
    </row>
    <row r="229" spans="1:12" ht="23.25" customHeight="1" x14ac:dyDescent="0.3">
      <c r="A229" s="18">
        <f>+A135</f>
        <v>1</v>
      </c>
      <c r="B229" s="18"/>
      <c r="E229" s="90" t="str">
        <f>+$E$104</f>
        <v>Formulario 9</v>
      </c>
      <c r="F229" s="315" t="s">
        <v>46</v>
      </c>
      <c r="G229" s="316"/>
      <c r="H229" s="317"/>
      <c r="I229" s="318"/>
      <c r="J229" s="318"/>
      <c r="K229" s="318"/>
      <c r="L229" s="319"/>
    </row>
    <row r="230" spans="1:12" x14ac:dyDescent="0.3">
      <c r="A230" s="18">
        <f>+A135</f>
        <v>1</v>
      </c>
      <c r="B230" s="18"/>
      <c r="E230" s="91" t="s">
        <v>170</v>
      </c>
      <c r="F230" s="91" t="str">
        <f>+$F$99</f>
        <v>Director de Interventoría</v>
      </c>
      <c r="G230" s="91" t="str">
        <f>+$G$99</f>
        <v>Residente de Interventoría</v>
      </c>
      <c r="H230" s="320"/>
      <c r="I230" s="321"/>
      <c r="J230" s="321"/>
      <c r="K230" s="321"/>
      <c r="L230" s="322"/>
    </row>
    <row r="231" spans="1:12" x14ac:dyDescent="0.3">
      <c r="A231" s="18">
        <f>+A135</f>
        <v>1</v>
      </c>
      <c r="B231" s="18"/>
      <c r="E231" s="89"/>
      <c r="F231" s="89"/>
      <c r="G231" s="89"/>
      <c r="H231" s="89"/>
      <c r="I231" s="89"/>
      <c r="J231" s="89"/>
      <c r="K231" s="89"/>
      <c r="L231" s="89"/>
    </row>
    <row r="232" spans="1:12" x14ac:dyDescent="0.3">
      <c r="A232" s="1">
        <f>+A135</f>
        <v>1</v>
      </c>
      <c r="E232" s="92" t="str">
        <f>+E107</f>
        <v>CRITERIOS DE EVALUACIÓN Y PUNTAJE</v>
      </c>
      <c r="F232" s="93"/>
      <c r="G232" s="93"/>
      <c r="H232" s="93"/>
      <c r="I232" s="93"/>
      <c r="J232" s="93"/>
      <c r="K232" s="94"/>
      <c r="L232" s="95" t="str">
        <f>+$L$107</f>
        <v>PUNTAJE OBTENIDO</v>
      </c>
    </row>
    <row r="233" spans="1:12" x14ac:dyDescent="0.3">
      <c r="A233" s="1">
        <f>+A135</f>
        <v>1</v>
      </c>
      <c r="E233" s="96" t="str">
        <f>+$E$108</f>
        <v>VALOR</v>
      </c>
      <c r="F233" s="97" t="str">
        <f>+$F$108</f>
        <v>EQUIPO DE TRABAJO (PERSONAL CLAVE EVALUABLE)</v>
      </c>
      <c r="G233" s="24"/>
      <c r="H233" s="24"/>
      <c r="I233" s="24"/>
      <c r="J233" s="24"/>
      <c r="K233" s="24"/>
      <c r="L233" s="98"/>
    </row>
    <row r="234" spans="1:12" ht="12.75" customHeight="1" x14ac:dyDescent="0.3">
      <c r="A234" s="1">
        <f>+A135</f>
        <v>1</v>
      </c>
      <c r="E234" s="96">
        <f>+$E$109</f>
        <v>5</v>
      </c>
      <c r="F234" s="307" t="str">
        <f>+$F$109</f>
        <v xml:space="preserve"> Experiencia Específica adicional</v>
      </c>
      <c r="G234" s="308"/>
      <c r="H234" s="308"/>
      <c r="I234" s="308"/>
      <c r="J234" s="308"/>
      <c r="K234" s="309"/>
      <c r="L234" s="99">
        <f>IFERROR(IF(VLOOKUP(C135,'R. PUNTAJES'!$C$14:$R$213,'R. PUNTAJES'!$I$10,0)="","",VLOOKUP(C135,'R. PUNTAJES'!$C$14:$R$213,'R. PUNTAJES'!$I$10,0)),"")</f>
        <v>5</v>
      </c>
    </row>
    <row r="235" spans="1:12" ht="12.75" customHeight="1" x14ac:dyDescent="0.3">
      <c r="A235" s="1">
        <f>+A135</f>
        <v>1</v>
      </c>
      <c r="E235" s="96">
        <f>+$E$110</f>
        <v>5</v>
      </c>
      <c r="F235" s="307" t="str">
        <f>+$F$110</f>
        <v>Formación Académica adicional</v>
      </c>
      <c r="G235" s="308"/>
      <c r="H235" s="308"/>
      <c r="I235" s="308"/>
      <c r="J235" s="308"/>
      <c r="K235" s="309"/>
      <c r="L235" s="99">
        <f>IFERROR(IF(VLOOKUP(C135,'R. PUNTAJES'!$C$14:$R$213,'R. PUNTAJES'!$J$10,0)="","",VLOOKUP(C135,'R. PUNTAJES'!$C$14:$R$213,'R. PUNTAJES'!$J$10,0)),"")</f>
        <v>5</v>
      </c>
    </row>
    <row r="236" spans="1:12" x14ac:dyDescent="0.3">
      <c r="A236" s="18">
        <f>+A135</f>
        <v>1</v>
      </c>
      <c r="B236" s="18"/>
      <c r="E236" s="100"/>
      <c r="F236" s="101" t="str">
        <f>+$F$111</f>
        <v>FACTOR DE SOSTENIBILIDAD</v>
      </c>
      <c r="G236" s="102"/>
      <c r="H236" s="102"/>
      <c r="I236" s="102"/>
      <c r="J236" s="102"/>
      <c r="K236" s="102"/>
      <c r="L236" s="103"/>
    </row>
    <row r="237" spans="1:12" x14ac:dyDescent="0.3">
      <c r="A237" s="18">
        <f>+A135</f>
        <v>1</v>
      </c>
      <c r="B237" s="18"/>
      <c r="E237" s="104">
        <v>1</v>
      </c>
      <c r="F237" s="105" t="str">
        <f>+$F$112</f>
        <v>Compromisos Sostenibilidad</v>
      </c>
      <c r="G237" s="106"/>
      <c r="H237" s="106"/>
      <c r="I237" s="106"/>
      <c r="J237" s="106"/>
      <c r="K237" s="106"/>
      <c r="L237" s="107">
        <f>IFERROR(IF(VLOOKUP(C135,'R. PUNTAJES'!$C$14:$R$213,'R. PUNTAJES'!$K$10,0)="","",VLOOKUP(C135,'R. PUNTAJES'!$C$14:$R$213,'R. PUNTAJES'!$K$10,0)),"")</f>
        <v>1</v>
      </c>
    </row>
    <row r="238" spans="1:12" x14ac:dyDescent="0.3">
      <c r="A238" s="1">
        <f>+A135</f>
        <v>1</v>
      </c>
      <c r="E238" s="108"/>
      <c r="F238" s="109" t="str">
        <f>+$F$113</f>
        <v>APOYO A LA INDUSTRIA NACIONAL</v>
      </c>
      <c r="G238" s="110"/>
      <c r="H238" s="110"/>
      <c r="I238" s="110"/>
      <c r="J238" s="110"/>
      <c r="K238" s="110"/>
      <c r="L238" s="111"/>
    </row>
    <row r="239" spans="1:12" ht="12.75" customHeight="1" x14ac:dyDescent="0.3">
      <c r="A239" s="1">
        <f>+A135</f>
        <v>1</v>
      </c>
      <c r="E239" s="96">
        <v>20</v>
      </c>
      <c r="F239" s="307" t="str">
        <f>+$F$114</f>
        <v>Promoción de Servicios Nacionales o con Trato Nacional</v>
      </c>
      <c r="G239" s="308"/>
      <c r="H239" s="308"/>
      <c r="I239" s="308"/>
      <c r="J239" s="308"/>
      <c r="K239" s="309"/>
      <c r="L239" s="99">
        <f>IFERROR(IF(VLOOKUP(C135,'R. PUNTAJES'!$C$14:$R$213,'R. PUNTAJES'!$L$10,0)="","",
IF(VLOOKUP(C135,'R. PUNTAJES'!$C$14:$R$213,'R. PUNTAJES'!$L$10,0)=5,0,
VLOOKUP(C135,'R. PUNTAJES'!$C$14:$R$213,'R. PUNTAJES'!$L$10,0))),"")</f>
        <v>20</v>
      </c>
    </row>
    <row r="240" spans="1:12" ht="12.75" customHeight="1" x14ac:dyDescent="0.3">
      <c r="A240" s="1">
        <f>+A135</f>
        <v>1</v>
      </c>
      <c r="E240" s="96">
        <v>5</v>
      </c>
      <c r="F240" s="307" t="str">
        <f>+$F$115</f>
        <v>Incorporación de componente nacional en servicios extranjeros</v>
      </c>
      <c r="G240" s="308"/>
      <c r="H240" s="308"/>
      <c r="I240" s="308"/>
      <c r="J240" s="308"/>
      <c r="K240" s="309"/>
      <c r="L240" s="99">
        <f>IFERROR(IF(VLOOKUP(C135,'R. PUNTAJES'!$C$14:$R$213,'R. PUNTAJES'!$L$10,0)="","",
IF(VLOOKUP(C135,'R. PUNTAJES'!$C$14:$R$213,'R. PUNTAJES'!$L$10,0)=20,0,
VLOOKUP(C135,'R. PUNTAJES'!$C$14:$R$213,'R. PUNTAJES'!$L$10,0))),"")</f>
        <v>0</v>
      </c>
    </row>
    <row r="241" spans="1:16" x14ac:dyDescent="0.3">
      <c r="A241" s="1">
        <f>+A135</f>
        <v>1</v>
      </c>
      <c r="E241" s="112"/>
      <c r="F241" s="97" t="str">
        <f>+$F$116</f>
        <v>VINCULACIÓN DE PERSONAS CON DISCAPACIDAD</v>
      </c>
      <c r="G241" s="24"/>
      <c r="H241" s="24"/>
      <c r="I241" s="24"/>
      <c r="J241" s="24"/>
      <c r="K241" s="24"/>
      <c r="L241" s="98"/>
    </row>
    <row r="242" spans="1:16" ht="12.75" customHeight="1" x14ac:dyDescent="0.3">
      <c r="A242" s="1">
        <f>+A135</f>
        <v>1</v>
      </c>
      <c r="E242" s="96">
        <v>1</v>
      </c>
      <c r="F242" s="307" t="str">
        <f>+$F$117</f>
        <v xml:space="preserve">Trabajadores vinculados a la planta de personal </v>
      </c>
      <c r="G242" s="308"/>
      <c r="H242" s="308"/>
      <c r="I242" s="308"/>
      <c r="J242" s="308"/>
      <c r="K242" s="309"/>
      <c r="L242" s="99">
        <f>IFERROR(IF(VLOOKUP(C135,'R. PUNTAJES'!$C$14:$R$213,'R. PUNTAJES'!$M$10,0)="","",VLOOKUP(C135,'R. PUNTAJES'!$C$14:$R$213,'R. PUNTAJES'!$M$10,0)),"")</f>
        <v>1</v>
      </c>
    </row>
    <row r="243" spans="1:16" x14ac:dyDescent="0.3">
      <c r="A243" s="1">
        <f>+A135</f>
        <v>1</v>
      </c>
      <c r="E243" s="112"/>
      <c r="F243" s="97" t="str">
        <f>+$F$118</f>
        <v>EMPRENDIMIENTOS Y EMPRESAS DE MUJERES</v>
      </c>
      <c r="G243" s="24"/>
      <c r="H243" s="24"/>
      <c r="I243" s="24"/>
      <c r="J243" s="24"/>
      <c r="K243" s="24"/>
      <c r="L243" s="98"/>
    </row>
    <row r="244" spans="1:16" ht="13" customHeight="1" x14ac:dyDescent="0.3">
      <c r="A244" s="1">
        <f>+A135</f>
        <v>1</v>
      </c>
      <c r="E244" s="96">
        <v>0.25</v>
      </c>
      <c r="F244" s="307" t="str">
        <f>+$F$119</f>
        <v>Emprendimientos y empresas de mujeres</v>
      </c>
      <c r="G244" s="308"/>
      <c r="H244" s="308"/>
      <c r="I244" s="308"/>
      <c r="J244" s="308"/>
      <c r="K244" s="309"/>
      <c r="L244" s="113">
        <f>IFERROR(IF(VLOOKUP(C135,'R. PUNTAJES'!$C$14:$R$213,'R. PUNTAJES'!$N$10,0)="","",VLOOKUP(C135,'R. PUNTAJES'!$C$14:$R$213,'R. PUNTAJES'!$N$10,0)),"")</f>
        <v>0.25</v>
      </c>
    </row>
    <row r="245" spans="1:16" hidden="1" x14ac:dyDescent="0.3">
      <c r="A245" s="18" t="str">
        <f>+A246</f>
        <v>NO</v>
      </c>
      <c r="B245" s="18"/>
      <c r="E245" s="112"/>
      <c r="F245" s="97" t="str">
        <f>+$F$120</f>
        <v>MIPYME</v>
      </c>
      <c r="G245" s="24"/>
      <c r="H245" s="24"/>
      <c r="I245" s="24"/>
      <c r="J245" s="24"/>
      <c r="K245" s="24"/>
      <c r="L245" s="98"/>
    </row>
    <row r="246" spans="1:16" hidden="1" x14ac:dyDescent="0.3">
      <c r="A246" s="18" t="str">
        <f>+IF(E246=0,"NO",1)</f>
        <v>NO</v>
      </c>
      <c r="B246" s="18"/>
      <c r="E246" s="96">
        <v>0</v>
      </c>
      <c r="F246" s="307" t="str">
        <f>+$F$121</f>
        <v>Mipyme</v>
      </c>
      <c r="G246" s="308"/>
      <c r="H246" s="308"/>
      <c r="I246" s="308"/>
      <c r="J246" s="308"/>
      <c r="K246" s="309"/>
      <c r="L246" s="113" t="str">
        <f>IFERROR(IF(VLOOKUP(C135,'R. PUNTAJES'!$C$14:$R$213,'R. PUNTAJES'!$O$10,0)="","",VLOOKUP(C135,'R. PUNTAJES'!$C$14:$R$213,'R. PUNTAJES'!$O$10,0)),"")</f>
        <v/>
      </c>
    </row>
    <row r="247" spans="1:16" x14ac:dyDescent="0.3">
      <c r="A247" s="1">
        <f>+A135</f>
        <v>1</v>
      </c>
      <c r="E247" s="112"/>
      <c r="F247" s="97" t="str">
        <f>+$F$122</f>
        <v>EXPERIENCIA DEL PROPONENTE</v>
      </c>
      <c r="G247" s="24"/>
      <c r="H247" s="24"/>
      <c r="I247" s="24"/>
      <c r="J247" s="24"/>
      <c r="K247" s="24"/>
      <c r="L247" s="98"/>
    </row>
    <row r="248" spans="1:16" x14ac:dyDescent="0.3">
      <c r="A248" s="1">
        <f>+A135</f>
        <v>1</v>
      </c>
      <c r="E248" s="96">
        <v>59.5</v>
      </c>
      <c r="F248" s="307" t="str">
        <f>+$F$123</f>
        <v>mediana con valor absoluto</v>
      </c>
      <c r="G248" s="308"/>
      <c r="H248" s="308"/>
      <c r="I248" s="308"/>
      <c r="J248" s="308"/>
      <c r="K248" s="309"/>
      <c r="L248" s="113">
        <f>IFERROR(IF(VLOOKUP(C135,'R. PUNTAJES'!$C$14:$R$213,'R. PUNTAJES'!$R$10,0)="","",VLOOKUP(C135,'R. PUNTAJES'!$C$14:$R$213,'R. PUNTAJES'!$R$10,0)),"")</f>
        <v>63.378242335331883</v>
      </c>
    </row>
    <row r="249" spans="1:16" x14ac:dyDescent="0.3">
      <c r="A249" s="1">
        <f>+A135</f>
        <v>1</v>
      </c>
      <c r="E249" s="112"/>
      <c r="F249" s="97" t="str">
        <f>+$F$124</f>
        <v>MULTAS</v>
      </c>
      <c r="G249" s="24"/>
      <c r="H249" s="24"/>
      <c r="I249" s="24"/>
      <c r="J249" s="24"/>
      <c r="K249" s="24"/>
      <c r="L249" s="98"/>
    </row>
    <row r="250" spans="1:16" ht="12.75" customHeight="1" x14ac:dyDescent="0.3">
      <c r="A250" s="1">
        <f>+A135</f>
        <v>1</v>
      </c>
      <c r="E250" s="96">
        <v>-2</v>
      </c>
      <c r="F250" s="307" t="str">
        <f>+$F$125</f>
        <v>Una o más multas o cláusulas penales durante el último año</v>
      </c>
      <c r="G250" s="310"/>
      <c r="H250" s="310"/>
      <c r="I250" s="310"/>
      <c r="J250" s="310"/>
      <c r="K250" s="311"/>
      <c r="L250" s="99">
        <f>IFERROR(IF(VLOOKUP(C135,'R. PUNTAJES'!$C$14:$R$213,'R. PUNTAJES'!$Q$10,0)="","",VLOOKUP(C135,'R. PUNTAJES'!$C$14:$R$213,'R. PUNTAJES'!$Q$10,0)),"")</f>
        <v>0</v>
      </c>
    </row>
    <row r="251" spans="1:16" x14ac:dyDescent="0.3">
      <c r="A251" s="1">
        <f>+A135</f>
        <v>1</v>
      </c>
      <c r="E251" s="112"/>
      <c r="F251" s="97" t="str">
        <f>+$F$126</f>
        <v>OBRAS INCONCLUSAS</v>
      </c>
      <c r="G251" s="24"/>
      <c r="H251" s="24"/>
      <c r="I251" s="24"/>
      <c r="J251" s="24"/>
      <c r="K251" s="24"/>
      <c r="L251" s="98"/>
    </row>
    <row r="252" spans="1:16" x14ac:dyDescent="0.3">
      <c r="A252" s="1">
        <f>+A135</f>
        <v>1</v>
      </c>
      <c r="E252" s="96">
        <v>-1</v>
      </c>
      <c r="F252" s="301" t="str">
        <f>+$F$127</f>
        <v>Anotación vigente de obra civil inconclusa</v>
      </c>
      <c r="G252" s="302"/>
      <c r="H252" s="302"/>
      <c r="I252" s="302"/>
      <c r="J252" s="302"/>
      <c r="K252" s="303"/>
      <c r="L252" s="99">
        <f>IFERROR(IF(VLOOKUP(C135,'R. PUNTAJES'!$C$14:$R$213,'R. PUNTAJES'!$P$10,0)="","",VLOOKUP(C135,'R. PUNTAJES'!$C$14:$R$213,'R. PUNTAJES'!$P$10,0)),"")</f>
        <v>0</v>
      </c>
    </row>
    <row r="253" spans="1:16" ht="7.5" customHeight="1" x14ac:dyDescent="0.3">
      <c r="A253" s="1">
        <f>+A135</f>
        <v>1</v>
      </c>
      <c r="E253" s="114"/>
      <c r="F253" s="45"/>
      <c r="G253" s="45"/>
      <c r="H253" s="45"/>
      <c r="I253" s="45"/>
      <c r="J253" s="45"/>
      <c r="K253" s="45"/>
      <c r="L253" s="48"/>
    </row>
    <row r="254" spans="1:16" x14ac:dyDescent="0.3">
      <c r="A254" s="1">
        <f>+A135</f>
        <v>1</v>
      </c>
      <c r="E254" s="115" t="str">
        <f>+$E$129</f>
        <v>PUNTAJE TOTAL</v>
      </c>
      <c r="F254" s="116"/>
      <c r="G254" s="116"/>
      <c r="H254" s="116"/>
      <c r="I254" s="116"/>
      <c r="J254" s="116"/>
      <c r="K254" s="117"/>
      <c r="L254" s="118">
        <f>IFERROR(IF(VLOOKUP(C135,'R. PUNTAJES'!$C$14:$R$213,'R. PUNTAJES'!$H$10,0)="RECHAZO","",SUM(L234:L252)),"")</f>
        <v>95.62824233533189</v>
      </c>
    </row>
    <row r="255" spans="1:16" x14ac:dyDescent="0.3">
      <c r="A255" s="1">
        <f>+A135</f>
        <v>1</v>
      </c>
      <c r="E255" s="304" t="str">
        <f>+$E$130</f>
        <v>OBSERVACIONES RESPECTO A PUNTAJES</v>
      </c>
      <c r="F255" s="305"/>
      <c r="G255" s="305"/>
      <c r="H255" s="305"/>
      <c r="I255" s="305"/>
      <c r="J255" s="305"/>
      <c r="K255" s="305"/>
      <c r="L255" s="305"/>
    </row>
    <row r="256" spans="1:16" ht="12" customHeight="1" x14ac:dyDescent="0.3">
      <c r="A256" s="1">
        <f>+A135</f>
        <v>1</v>
      </c>
      <c r="E256" s="306" t="s">
        <v>124</v>
      </c>
      <c r="F256" s="305"/>
      <c r="G256" s="305"/>
      <c r="H256" s="305"/>
      <c r="I256" s="305"/>
      <c r="J256" s="305"/>
      <c r="K256" s="305"/>
      <c r="L256" s="305"/>
      <c r="N256" s="119"/>
      <c r="O256" s="119"/>
      <c r="P256" s="120"/>
    </row>
    <row r="257" spans="1:12" ht="3" customHeight="1" x14ac:dyDescent="0.3">
      <c r="A257" s="1">
        <f>+A136</f>
        <v>1</v>
      </c>
      <c r="E257" s="121"/>
      <c r="F257" s="122"/>
      <c r="G257" s="122"/>
      <c r="H257" s="122"/>
      <c r="I257" s="122"/>
      <c r="J257" s="122"/>
      <c r="K257" s="122"/>
      <c r="L257" s="123"/>
    </row>
    <row r="258" spans="1:12" x14ac:dyDescent="0.3">
      <c r="A258" s="1">
        <f>+IF(OR(C260=""),"NO",1)</f>
        <v>1</v>
      </c>
      <c r="E258" s="346"/>
      <c r="F258" s="347"/>
      <c r="G258" s="347"/>
      <c r="H258" s="347"/>
      <c r="I258" s="347"/>
      <c r="J258" s="347"/>
      <c r="K258" s="347"/>
      <c r="L258" s="347"/>
    </row>
    <row r="259" spans="1:12" ht="4.5" customHeight="1" x14ac:dyDescent="0.3">
      <c r="A259" s="1">
        <f>+A260</f>
        <v>1</v>
      </c>
      <c r="E259" s="15"/>
      <c r="F259" s="16"/>
      <c r="G259" s="16"/>
      <c r="H259" s="16"/>
      <c r="I259" s="16"/>
      <c r="J259" s="16"/>
      <c r="K259" s="16"/>
      <c r="L259" s="17"/>
    </row>
    <row r="260" spans="1:12" ht="15.75" customHeight="1" x14ac:dyDescent="0.3">
      <c r="A260" s="1">
        <f>+IF(OR(C260=""),"NO",1)</f>
        <v>1</v>
      </c>
      <c r="B260" s="1">
        <f>1+MAX($B$1:B259)</f>
        <v>3</v>
      </c>
      <c r="C260" s="18">
        <v>3</v>
      </c>
      <c r="E260" s="19" t="s">
        <v>295</v>
      </c>
      <c r="F260" s="20"/>
      <c r="G260" s="20"/>
      <c r="H260" s="20"/>
      <c r="I260" s="21"/>
      <c r="J260" s="20"/>
      <c r="K260" s="21"/>
      <c r="L260" s="22"/>
    </row>
    <row r="261" spans="1:12" x14ac:dyDescent="0.3">
      <c r="A261" s="1">
        <f>A260</f>
        <v>1</v>
      </c>
      <c r="E261" s="23" t="str">
        <f>+$E$11</f>
        <v>Integrantes</v>
      </c>
      <c r="F261" s="24"/>
      <c r="G261" s="24"/>
      <c r="H261" s="24"/>
      <c r="I261" s="24"/>
      <c r="J261" s="24"/>
      <c r="K261" s="25" t="str">
        <f>+$K$11</f>
        <v>Nit</v>
      </c>
      <c r="L261" s="26" t="str">
        <f>+$L$11</f>
        <v>Part.</v>
      </c>
    </row>
    <row r="262" spans="1:12" x14ac:dyDescent="0.3">
      <c r="A262" s="1">
        <f>+A261</f>
        <v>1</v>
      </c>
      <c r="C262" s="1">
        <v>3.1</v>
      </c>
      <c r="E262" s="27" t="s">
        <v>190</v>
      </c>
      <c r="F262" s="28"/>
      <c r="G262" s="28"/>
      <c r="H262" s="28"/>
      <c r="I262" s="28"/>
      <c r="J262" s="28"/>
      <c r="K262" s="29" t="s">
        <v>296</v>
      </c>
      <c r="L262" s="30">
        <v>1</v>
      </c>
    </row>
    <row r="263" spans="1:12" hidden="1" x14ac:dyDescent="0.3">
      <c r="A263" s="18" t="str">
        <f>+IF(OR(C263=""),"NO",1)</f>
        <v>NO</v>
      </c>
      <c r="B263" s="18"/>
      <c r="C263" s="1" t="s">
        <v>124</v>
      </c>
      <c r="E263" s="31" t="s">
        <v>124</v>
      </c>
      <c r="F263" s="32"/>
      <c r="G263" s="32"/>
      <c r="H263" s="32"/>
      <c r="I263" s="32"/>
      <c r="J263" s="32"/>
      <c r="K263" s="33" t="s">
        <v>124</v>
      </c>
      <c r="L263" s="34" t="s">
        <v>124</v>
      </c>
    </row>
    <row r="264" spans="1:12" hidden="1" x14ac:dyDescent="0.3">
      <c r="A264" s="18" t="str">
        <f>+IF(OR(C264=""),"NO",1)</f>
        <v>NO</v>
      </c>
      <c r="B264" s="18"/>
      <c r="C264" s="1" t="s">
        <v>124</v>
      </c>
      <c r="E264" s="31" t="s">
        <v>124</v>
      </c>
      <c r="F264" s="32"/>
      <c r="G264" s="32"/>
      <c r="H264" s="32"/>
      <c r="I264" s="32"/>
      <c r="J264" s="32"/>
      <c r="K264" s="33" t="s">
        <v>124</v>
      </c>
      <c r="L264" s="34" t="s">
        <v>124</v>
      </c>
    </row>
    <row r="265" spans="1:12" hidden="1" x14ac:dyDescent="0.3">
      <c r="A265" s="18" t="str">
        <f>+IF(OR(C265=""),"NO",1)</f>
        <v>NO</v>
      </c>
      <c r="B265" s="18"/>
      <c r="C265" s="1" t="s">
        <v>124</v>
      </c>
      <c r="E265" s="31" t="s">
        <v>13</v>
      </c>
      <c r="F265" s="32"/>
      <c r="G265" s="32"/>
      <c r="H265" s="32"/>
      <c r="I265" s="32"/>
      <c r="J265" s="32"/>
      <c r="K265" s="33"/>
      <c r="L265" s="34"/>
    </row>
    <row r="266" spans="1:12" hidden="1" x14ac:dyDescent="0.3">
      <c r="A266" s="18" t="str">
        <f>+IF(OR(C266=""),"NO",1)</f>
        <v>NO</v>
      </c>
      <c r="B266" s="18"/>
      <c r="C266" s="1" t="s">
        <v>124</v>
      </c>
      <c r="E266" s="31" t="s">
        <v>13</v>
      </c>
      <c r="F266" s="32"/>
      <c r="G266" s="32"/>
      <c r="H266" s="32"/>
      <c r="I266" s="32"/>
      <c r="J266" s="32"/>
      <c r="K266" s="33"/>
      <c r="L266" s="34"/>
    </row>
    <row r="267" spans="1:12" hidden="1" x14ac:dyDescent="0.3">
      <c r="A267" s="18" t="str">
        <f>+IF(OR(C267=""),"NO",1)</f>
        <v>NO</v>
      </c>
      <c r="B267" s="18"/>
      <c r="C267" s="1" t="s">
        <v>124</v>
      </c>
      <c r="E267" s="35" t="s">
        <v>13</v>
      </c>
      <c r="F267" s="36"/>
      <c r="G267" s="36"/>
      <c r="H267" s="36"/>
      <c r="I267" s="36"/>
      <c r="J267" s="36"/>
      <c r="K267" s="37"/>
      <c r="L267" s="38"/>
    </row>
    <row r="268" spans="1:12" ht="5.15" customHeight="1" x14ac:dyDescent="0.3">
      <c r="A268" s="1">
        <f>+A260</f>
        <v>1</v>
      </c>
      <c r="E268" s="39"/>
      <c r="F268" s="39"/>
      <c r="G268" s="39"/>
      <c r="H268" s="39"/>
      <c r="I268" s="39"/>
      <c r="J268" s="39"/>
      <c r="K268" s="39"/>
      <c r="L268" s="39"/>
    </row>
    <row r="269" spans="1:12" ht="15.75" customHeight="1" x14ac:dyDescent="0.3">
      <c r="A269" s="1">
        <f>+A260</f>
        <v>1</v>
      </c>
      <c r="E269" s="40" t="str">
        <f>+$E$19</f>
        <v>RESULTADO DE EVALUACIÓN TÉCNICA</v>
      </c>
      <c r="F269" s="41"/>
      <c r="G269" s="41"/>
      <c r="H269" s="41"/>
      <c r="I269" s="41"/>
      <c r="J269" s="41"/>
      <c r="K269" s="41"/>
      <c r="L269" s="42"/>
    </row>
    <row r="270" spans="1:12" x14ac:dyDescent="0.3">
      <c r="A270" s="1">
        <f>+A260</f>
        <v>1</v>
      </c>
      <c r="E270" s="43"/>
      <c r="F270" s="44" t="str">
        <f>+$F$20</f>
        <v>Experiencia</v>
      </c>
      <c r="G270" s="45"/>
      <c r="H270" s="45"/>
      <c r="I270" s="45"/>
      <c r="J270" s="45"/>
      <c r="K270" s="46"/>
      <c r="L270" s="47" t="s">
        <v>88</v>
      </c>
    </row>
    <row r="271" spans="1:12" x14ac:dyDescent="0.3">
      <c r="A271" s="1">
        <f>+A260</f>
        <v>1</v>
      </c>
      <c r="E271" s="348" t="str">
        <f>+$E$21</f>
        <v>OBSERVACIONES RESPECTO A LA EVALUACIÓN DE EXPERIENCIA</v>
      </c>
      <c r="F271" s="308"/>
      <c r="G271" s="308"/>
      <c r="H271" s="308"/>
      <c r="I271" s="308"/>
      <c r="J271" s="308"/>
      <c r="K271" s="308"/>
      <c r="L271" s="349"/>
    </row>
    <row r="272" spans="1:12" x14ac:dyDescent="0.3">
      <c r="A272" s="1">
        <f>+A260</f>
        <v>1</v>
      </c>
      <c r="E272" s="350" t="s">
        <v>124</v>
      </c>
      <c r="F272" s="351"/>
      <c r="G272" s="351"/>
      <c r="H272" s="351"/>
      <c r="I272" s="351"/>
      <c r="J272" s="351"/>
      <c r="K272" s="351"/>
      <c r="L272" s="352"/>
    </row>
    <row r="273" spans="1:12" ht="5.15" customHeight="1" x14ac:dyDescent="0.3">
      <c r="A273" s="1">
        <f>+A260</f>
        <v>1</v>
      </c>
      <c r="E273" s="39"/>
      <c r="F273" s="39"/>
      <c r="G273" s="39"/>
      <c r="H273" s="39"/>
      <c r="I273" s="39"/>
      <c r="J273" s="39"/>
      <c r="K273" s="39"/>
      <c r="L273" s="39"/>
    </row>
    <row r="274" spans="1:12" ht="12.75" customHeight="1" x14ac:dyDescent="0.3">
      <c r="A274" s="1">
        <f>+A260</f>
        <v>1</v>
      </c>
      <c r="E274" s="40" t="str">
        <f>+$E$24</f>
        <v>EXPERIENCIA HABILITANTE: CONTRATOS PRESENTADOS</v>
      </c>
      <c r="F274" s="41"/>
      <c r="G274" s="41"/>
      <c r="H274" s="41"/>
      <c r="I274" s="41"/>
      <c r="J274" s="41"/>
      <c r="K274" s="41"/>
      <c r="L274" s="42"/>
    </row>
    <row r="275" spans="1:12" ht="8.5" customHeight="1" x14ac:dyDescent="0.3">
      <c r="A275" s="1">
        <f>+A260</f>
        <v>1</v>
      </c>
      <c r="E275" s="49"/>
      <c r="F275" s="50"/>
      <c r="G275" s="51"/>
      <c r="H275" s="51"/>
      <c r="I275" s="51"/>
      <c r="J275" s="51"/>
      <c r="K275" s="51"/>
      <c r="L275" s="52"/>
    </row>
    <row r="276" spans="1:12" ht="27" customHeight="1" x14ac:dyDescent="0.3">
      <c r="A276" s="18">
        <f>+IF(OR(C276=""),"NO",1)</f>
        <v>1</v>
      </c>
      <c r="B276" s="18"/>
      <c r="C276" s="1" t="s">
        <v>188</v>
      </c>
      <c r="E276" s="329">
        <v>1</v>
      </c>
      <c r="F276" s="53" t="str">
        <f>+$F$26</f>
        <v>OBJETO</v>
      </c>
      <c r="G276" s="332" t="s">
        <v>189</v>
      </c>
      <c r="H276" s="333"/>
      <c r="I276" s="333"/>
      <c r="J276" s="333"/>
      <c r="K276" s="333"/>
      <c r="L276" s="334"/>
    </row>
    <row r="277" spans="1:12" x14ac:dyDescent="0.3">
      <c r="A277" s="18">
        <f>+IF(OR(C276=""),"NO",1)</f>
        <v>1</v>
      </c>
      <c r="B277" s="18"/>
      <c r="E277" s="330"/>
      <c r="F277" s="54" t="str">
        <f>+$F$27</f>
        <v>CONTRATANTE</v>
      </c>
      <c r="G277" s="335" t="s">
        <v>186</v>
      </c>
      <c r="H277" s="310"/>
      <c r="I277" s="310"/>
      <c r="J277" s="310"/>
      <c r="K277" s="310"/>
      <c r="L277" s="336"/>
    </row>
    <row r="278" spans="1:12" x14ac:dyDescent="0.3">
      <c r="A278" s="18">
        <f>+IF(OR(C276=""),"NO",1)</f>
        <v>1</v>
      </c>
      <c r="B278" s="18"/>
      <c r="E278" s="330"/>
      <c r="F278" s="54" t="str">
        <f>+$F$28</f>
        <v>APORTANTE</v>
      </c>
      <c r="G278" s="337" t="s">
        <v>190</v>
      </c>
      <c r="H278" s="338"/>
      <c r="I278" s="338"/>
      <c r="J278" s="338"/>
      <c r="K278" s="338"/>
      <c r="L278" s="339"/>
    </row>
    <row r="279" spans="1:12" x14ac:dyDescent="0.3">
      <c r="A279" s="18">
        <f>+IF(OR(C276=""),"NO",1)</f>
        <v>1</v>
      </c>
      <c r="B279" s="18"/>
      <c r="E279" s="330"/>
      <c r="F279" s="54" t="str">
        <f>+$F$29</f>
        <v>VALOR /SMMLV)</v>
      </c>
      <c r="G279" s="55">
        <v>30.46</v>
      </c>
      <c r="H279" s="56" t="str">
        <f>+$H$29</f>
        <v>% PART..</v>
      </c>
      <c r="I279" s="57">
        <v>1</v>
      </c>
      <c r="J279" s="58" t="str">
        <f>+$J$29</f>
        <v>VALOR ACREDITADO</v>
      </c>
      <c r="K279" s="59"/>
      <c r="L279" s="47">
        <v>30.46</v>
      </c>
    </row>
    <row r="280" spans="1:12" x14ac:dyDescent="0.3">
      <c r="A280" s="18">
        <f>+IF(OR(C276=""),"NO",1)</f>
        <v>1</v>
      </c>
      <c r="B280" s="18"/>
      <c r="E280" s="330"/>
      <c r="F280" s="60" t="str">
        <f>+$F$30</f>
        <v>EXPERIENCIA APORTADA</v>
      </c>
      <c r="G280" s="340" t="s">
        <v>88</v>
      </c>
      <c r="H280" s="341"/>
      <c r="I280" s="341"/>
      <c r="J280" s="341"/>
      <c r="K280" s="341"/>
      <c r="L280" s="342"/>
    </row>
    <row r="281" spans="1:12" x14ac:dyDescent="0.3">
      <c r="A281" s="18">
        <f>+IF(OR(C276=""),"NO",1)</f>
        <v>1</v>
      </c>
      <c r="B281" s="18"/>
      <c r="E281" s="331"/>
      <c r="F281" s="62" t="str">
        <f>+$F$31</f>
        <v>OBSERVACIÓN</v>
      </c>
      <c r="G281" s="343" t="s">
        <v>124</v>
      </c>
      <c r="H281" s="344"/>
      <c r="I281" s="344"/>
      <c r="J281" s="344"/>
      <c r="K281" s="344"/>
      <c r="L281" s="345"/>
    </row>
    <row r="282" spans="1:12" ht="8.5" customHeight="1" x14ac:dyDescent="0.3">
      <c r="A282" s="18">
        <f>+IF(OR(C276=""),"NO",1)</f>
        <v>1</v>
      </c>
      <c r="B282" s="18"/>
      <c r="E282" s="49"/>
      <c r="F282" s="50"/>
      <c r="G282" s="51"/>
      <c r="H282" s="51"/>
      <c r="I282" s="51"/>
      <c r="J282" s="51"/>
      <c r="K282" s="51"/>
      <c r="L282" s="52"/>
    </row>
    <row r="283" spans="1:12" ht="46" customHeight="1" x14ac:dyDescent="0.3">
      <c r="A283" s="18">
        <f t="shared" ref="A283" si="84">+IF(OR(C283=""),"NO",1)</f>
        <v>1</v>
      </c>
      <c r="B283" s="18"/>
      <c r="C283" s="1" t="s">
        <v>194</v>
      </c>
      <c r="E283" s="329">
        <v>2</v>
      </c>
      <c r="F283" s="53" t="str">
        <f>+$F$26</f>
        <v>OBJETO</v>
      </c>
      <c r="G283" s="332" t="s">
        <v>191</v>
      </c>
      <c r="H283" s="333"/>
      <c r="I283" s="333"/>
      <c r="J283" s="333"/>
      <c r="K283" s="333"/>
      <c r="L283" s="334"/>
    </row>
    <row r="284" spans="1:12" x14ac:dyDescent="0.3">
      <c r="A284" s="18">
        <f t="shared" ref="A284" si="85">+IF(OR(C283=""),"NO",1)</f>
        <v>1</v>
      </c>
      <c r="B284" s="18"/>
      <c r="E284" s="330"/>
      <c r="F284" s="54" t="str">
        <f>+$F$27</f>
        <v>CONTRATANTE</v>
      </c>
      <c r="G284" s="335" t="s">
        <v>192</v>
      </c>
      <c r="H284" s="310"/>
      <c r="I284" s="310"/>
      <c r="J284" s="310"/>
      <c r="K284" s="310"/>
      <c r="L284" s="336"/>
    </row>
    <row r="285" spans="1:12" x14ac:dyDescent="0.3">
      <c r="A285" s="18">
        <f t="shared" ref="A285" si="86">+IF(OR(C283=""),"NO",1)</f>
        <v>1</v>
      </c>
      <c r="B285" s="18"/>
      <c r="E285" s="330"/>
      <c r="F285" s="54" t="str">
        <f>+$F$28</f>
        <v>APORTANTE</v>
      </c>
      <c r="G285" s="337" t="s">
        <v>190</v>
      </c>
      <c r="H285" s="338"/>
      <c r="I285" s="338"/>
      <c r="J285" s="338"/>
      <c r="K285" s="338"/>
      <c r="L285" s="339"/>
    </row>
    <row r="286" spans="1:12" x14ac:dyDescent="0.3">
      <c r="A286" s="18">
        <f t="shared" ref="A286" si="87">+IF(OR(C283=""),"NO",1)</f>
        <v>1</v>
      </c>
      <c r="B286" s="18"/>
      <c r="E286" s="330"/>
      <c r="F286" s="54" t="str">
        <f>+$F$29</f>
        <v>VALOR /SMMLV)</v>
      </c>
      <c r="G286" s="55">
        <v>628.27</v>
      </c>
      <c r="H286" s="56" t="str">
        <f>+$H$29</f>
        <v>% PART..</v>
      </c>
      <c r="I286" s="57">
        <v>0.5</v>
      </c>
      <c r="J286" s="58" t="str">
        <f>+$J$29</f>
        <v>VALOR ACREDITADO</v>
      </c>
      <c r="K286" s="59"/>
      <c r="L286" s="47">
        <v>314.14</v>
      </c>
    </row>
    <row r="287" spans="1:12" x14ac:dyDescent="0.3">
      <c r="A287" s="18">
        <f t="shared" ref="A287" si="88">+IF(OR(C283=""),"NO",1)</f>
        <v>1</v>
      </c>
      <c r="B287" s="18"/>
      <c r="E287" s="330"/>
      <c r="F287" s="60" t="str">
        <f>+$F$30</f>
        <v>EXPERIENCIA APORTADA</v>
      </c>
      <c r="G287" s="340" t="s">
        <v>88</v>
      </c>
      <c r="H287" s="341"/>
      <c r="I287" s="341"/>
      <c r="J287" s="341"/>
      <c r="K287" s="341"/>
      <c r="L287" s="342"/>
    </row>
    <row r="288" spans="1:12" x14ac:dyDescent="0.3">
      <c r="A288" s="18">
        <f t="shared" ref="A288" si="89">+IF(OR(C283=""),"NO",1)</f>
        <v>1</v>
      </c>
      <c r="B288" s="18"/>
      <c r="E288" s="331"/>
      <c r="F288" s="62" t="str">
        <f>+$F$31</f>
        <v>OBSERVACIÓN</v>
      </c>
      <c r="G288" s="343" t="s">
        <v>124</v>
      </c>
      <c r="H288" s="344"/>
      <c r="I288" s="344"/>
      <c r="J288" s="344"/>
      <c r="K288" s="344"/>
      <c r="L288" s="345"/>
    </row>
    <row r="289" spans="1:12" ht="8.5" customHeight="1" x14ac:dyDescent="0.3">
      <c r="A289" s="18">
        <f t="shared" ref="A289" si="90">+IF(OR(C283=""),"NO",1)</f>
        <v>1</v>
      </c>
      <c r="B289" s="18"/>
      <c r="E289" s="49"/>
      <c r="F289" s="50"/>
      <c r="G289" s="51"/>
      <c r="H289" s="51"/>
      <c r="I289" s="51"/>
      <c r="J289" s="51"/>
      <c r="K289" s="51"/>
      <c r="L289" s="52"/>
    </row>
    <row r="290" spans="1:12" ht="30.65" customHeight="1" x14ac:dyDescent="0.3">
      <c r="A290" s="18">
        <f t="shared" ref="A290" si="91">+IF(OR(C290=""),"NO",1)</f>
        <v>1</v>
      </c>
      <c r="B290" s="18"/>
      <c r="C290" s="1" t="s">
        <v>195</v>
      </c>
      <c r="E290" s="329">
        <v>3</v>
      </c>
      <c r="F290" s="53" t="str">
        <f>+$F$26</f>
        <v>OBJETO</v>
      </c>
      <c r="G290" s="332" t="s">
        <v>193</v>
      </c>
      <c r="H290" s="333"/>
      <c r="I290" s="333"/>
      <c r="J290" s="333"/>
      <c r="K290" s="333"/>
      <c r="L290" s="334"/>
    </row>
    <row r="291" spans="1:12" x14ac:dyDescent="0.3">
      <c r="A291" s="18">
        <f t="shared" ref="A291" si="92">+IF(OR(C290=""),"NO",1)</f>
        <v>1</v>
      </c>
      <c r="B291" s="18"/>
      <c r="E291" s="330"/>
      <c r="F291" s="54" t="str">
        <f>+$F$27</f>
        <v>CONTRATANTE</v>
      </c>
      <c r="G291" s="335" t="s">
        <v>192</v>
      </c>
      <c r="H291" s="310"/>
      <c r="I291" s="310"/>
      <c r="J291" s="310"/>
      <c r="K291" s="310"/>
      <c r="L291" s="336"/>
    </row>
    <row r="292" spans="1:12" x14ac:dyDescent="0.3">
      <c r="A292" s="18">
        <f t="shared" ref="A292" si="93">+IF(OR(C290=""),"NO",1)</f>
        <v>1</v>
      </c>
      <c r="B292" s="18"/>
      <c r="E292" s="330"/>
      <c r="F292" s="54" t="str">
        <f>+$F$28</f>
        <v>APORTANTE</v>
      </c>
      <c r="G292" s="337" t="s">
        <v>190</v>
      </c>
      <c r="H292" s="338"/>
      <c r="I292" s="338"/>
      <c r="J292" s="338"/>
      <c r="K292" s="338"/>
      <c r="L292" s="339"/>
    </row>
    <row r="293" spans="1:12" x14ac:dyDescent="0.3">
      <c r="A293" s="18">
        <f t="shared" ref="A293" si="94">+IF(OR(C290=""),"NO",1)</f>
        <v>1</v>
      </c>
      <c r="B293" s="18"/>
      <c r="E293" s="330"/>
      <c r="F293" s="54" t="str">
        <f>+$F$29</f>
        <v>VALOR /SMMLV)</v>
      </c>
      <c r="G293" s="55">
        <v>646.92999999999995</v>
      </c>
      <c r="H293" s="56" t="str">
        <f>+$H$29</f>
        <v>% PART..</v>
      </c>
      <c r="I293" s="57">
        <v>1</v>
      </c>
      <c r="J293" s="58" t="str">
        <f>+$J$29</f>
        <v>VALOR ACREDITADO</v>
      </c>
      <c r="K293" s="59"/>
      <c r="L293" s="47">
        <v>646.92999999999995</v>
      </c>
    </row>
    <row r="294" spans="1:12" x14ac:dyDescent="0.3">
      <c r="A294" s="18">
        <f t="shared" ref="A294" si="95">+IF(OR(C290=""),"NO",1)</f>
        <v>1</v>
      </c>
      <c r="B294" s="18"/>
      <c r="E294" s="330"/>
      <c r="F294" s="60" t="str">
        <f>+$F$30</f>
        <v>EXPERIENCIA APORTADA</v>
      </c>
      <c r="G294" s="340" t="s">
        <v>88</v>
      </c>
      <c r="H294" s="341"/>
      <c r="I294" s="341"/>
      <c r="J294" s="341"/>
      <c r="K294" s="341"/>
      <c r="L294" s="342"/>
    </row>
    <row r="295" spans="1:12" x14ac:dyDescent="0.3">
      <c r="A295" s="18">
        <f t="shared" ref="A295" si="96">+IF(OR(C290=""),"NO",1)</f>
        <v>1</v>
      </c>
      <c r="B295" s="18"/>
      <c r="E295" s="331"/>
      <c r="F295" s="62" t="str">
        <f>+$F$31</f>
        <v>OBSERVACIÓN</v>
      </c>
      <c r="G295" s="343" t="s">
        <v>124</v>
      </c>
      <c r="H295" s="344"/>
      <c r="I295" s="344"/>
      <c r="J295" s="344"/>
      <c r="K295" s="344"/>
      <c r="L295" s="345"/>
    </row>
    <row r="296" spans="1:12" ht="8.5" customHeight="1" x14ac:dyDescent="0.3">
      <c r="A296" s="18">
        <f t="shared" ref="A296" si="97">+IF(OR(C290=""),"NO",1)</f>
        <v>1</v>
      </c>
      <c r="B296" s="18"/>
      <c r="E296" s="49"/>
      <c r="F296" s="50"/>
      <c r="G296" s="51"/>
      <c r="H296" s="51"/>
      <c r="I296" s="51"/>
      <c r="J296" s="51"/>
      <c r="K296" s="51"/>
      <c r="L296" s="52"/>
    </row>
    <row r="297" spans="1:12" hidden="1" x14ac:dyDescent="0.3">
      <c r="A297" s="18" t="str">
        <f t="shared" ref="A297" si="98">+IF(OR(C297=""),"NO",1)</f>
        <v>NO</v>
      </c>
      <c r="B297" s="18"/>
      <c r="C297" s="1" t="s">
        <v>124</v>
      </c>
      <c r="E297" s="329">
        <v>4</v>
      </c>
      <c r="F297" s="53" t="str">
        <f>+$F$26</f>
        <v>OBJETO</v>
      </c>
      <c r="G297" s="332" t="s">
        <v>124</v>
      </c>
      <c r="H297" s="333"/>
      <c r="I297" s="333"/>
      <c r="J297" s="333"/>
      <c r="K297" s="333"/>
      <c r="L297" s="334"/>
    </row>
    <row r="298" spans="1:12" hidden="1" x14ac:dyDescent="0.3">
      <c r="A298" s="18" t="str">
        <f t="shared" ref="A298" si="99">+IF(OR(C297=""),"NO",1)</f>
        <v>NO</v>
      </c>
      <c r="B298" s="18"/>
      <c r="E298" s="330"/>
      <c r="F298" s="54" t="str">
        <f>+$F$27</f>
        <v>CONTRATANTE</v>
      </c>
      <c r="G298" s="335" t="s">
        <v>124</v>
      </c>
      <c r="H298" s="310"/>
      <c r="I298" s="310"/>
      <c r="J298" s="310"/>
      <c r="K298" s="310"/>
      <c r="L298" s="336"/>
    </row>
    <row r="299" spans="1:12" hidden="1" x14ac:dyDescent="0.3">
      <c r="A299" s="18" t="str">
        <f t="shared" ref="A299" si="100">+IF(OR(C297=""),"NO",1)</f>
        <v>NO</v>
      </c>
      <c r="B299" s="18"/>
      <c r="E299" s="330"/>
      <c r="F299" s="54" t="str">
        <f>+$F$28</f>
        <v>APORTANTE</v>
      </c>
      <c r="G299" s="337" t="s">
        <v>124</v>
      </c>
      <c r="H299" s="338"/>
      <c r="I299" s="338"/>
      <c r="J299" s="338"/>
      <c r="K299" s="338"/>
      <c r="L299" s="339"/>
    </row>
    <row r="300" spans="1:12" hidden="1" x14ac:dyDescent="0.3">
      <c r="A300" s="18" t="str">
        <f t="shared" ref="A300" si="101">+IF(OR(C297=""),"NO",1)</f>
        <v>NO</v>
      </c>
      <c r="B300" s="18"/>
      <c r="E300" s="330"/>
      <c r="F300" s="54" t="str">
        <f>+$F$29</f>
        <v>VALOR /SMMLV)</v>
      </c>
      <c r="G300" s="55" t="s">
        <v>124</v>
      </c>
      <c r="H300" s="56" t="str">
        <f>+$H$29</f>
        <v>% PART..</v>
      </c>
      <c r="I300" s="57" t="s">
        <v>124</v>
      </c>
      <c r="J300" s="58" t="str">
        <f>+$J$29</f>
        <v>VALOR ACREDITADO</v>
      </c>
      <c r="K300" s="59"/>
      <c r="L300" s="47" t="s">
        <v>124</v>
      </c>
    </row>
    <row r="301" spans="1:12" hidden="1" x14ac:dyDescent="0.3">
      <c r="A301" s="18" t="str">
        <f t="shared" ref="A301" si="102">+IF(OR(C297=""),"NO",1)</f>
        <v>NO</v>
      </c>
      <c r="B301" s="18"/>
      <c r="E301" s="330"/>
      <c r="F301" s="60" t="str">
        <f>+$F$30</f>
        <v>EXPERIENCIA APORTADA</v>
      </c>
      <c r="G301" s="340" t="s">
        <v>124</v>
      </c>
      <c r="H301" s="341"/>
      <c r="I301" s="341"/>
      <c r="J301" s="341"/>
      <c r="K301" s="341"/>
      <c r="L301" s="342"/>
    </row>
    <row r="302" spans="1:12" hidden="1" x14ac:dyDescent="0.3">
      <c r="A302" s="18" t="str">
        <f t="shared" ref="A302" si="103">+IF(OR(C297=""),"NO",1)</f>
        <v>NO</v>
      </c>
      <c r="B302" s="18"/>
      <c r="E302" s="331"/>
      <c r="F302" s="62" t="str">
        <f>+$F$31</f>
        <v>OBSERVACIÓN</v>
      </c>
      <c r="G302" s="343" t="s">
        <v>124</v>
      </c>
      <c r="H302" s="344"/>
      <c r="I302" s="344"/>
      <c r="J302" s="344"/>
      <c r="K302" s="344"/>
      <c r="L302" s="345"/>
    </row>
    <row r="303" spans="1:12" ht="8.5" hidden="1" customHeight="1" x14ac:dyDescent="0.3">
      <c r="A303" s="18" t="str">
        <f t="shared" ref="A303" si="104">+IF(OR(C297=""),"NO",1)</f>
        <v>NO</v>
      </c>
      <c r="B303" s="18"/>
      <c r="E303" s="49"/>
      <c r="F303" s="50"/>
      <c r="G303" s="51"/>
      <c r="H303" s="51"/>
      <c r="I303" s="51"/>
      <c r="J303" s="51"/>
      <c r="K303" s="51"/>
      <c r="L303" s="52"/>
    </row>
    <row r="304" spans="1:12" hidden="1" x14ac:dyDescent="0.3">
      <c r="A304" s="18" t="str">
        <f t="shared" ref="A304" si="105">+IF(OR(C304=""),"NO",1)</f>
        <v>NO</v>
      </c>
      <c r="B304" s="18"/>
      <c r="C304" s="1" t="s">
        <v>124</v>
      </c>
      <c r="E304" s="329">
        <v>5</v>
      </c>
      <c r="F304" s="53" t="str">
        <f>+$F$26</f>
        <v>OBJETO</v>
      </c>
      <c r="G304" s="332" t="s">
        <v>124</v>
      </c>
      <c r="H304" s="333"/>
      <c r="I304" s="333"/>
      <c r="J304" s="333"/>
      <c r="K304" s="333"/>
      <c r="L304" s="334"/>
    </row>
    <row r="305" spans="1:12" hidden="1" x14ac:dyDescent="0.3">
      <c r="A305" s="18" t="str">
        <f t="shared" ref="A305" si="106">+IF(OR(C304=""),"NO",1)</f>
        <v>NO</v>
      </c>
      <c r="B305" s="18"/>
      <c r="E305" s="330"/>
      <c r="F305" s="54" t="str">
        <f>+$F$27</f>
        <v>CONTRATANTE</v>
      </c>
      <c r="G305" s="335" t="s">
        <v>124</v>
      </c>
      <c r="H305" s="310"/>
      <c r="I305" s="310"/>
      <c r="J305" s="310"/>
      <c r="K305" s="310"/>
      <c r="L305" s="336"/>
    </row>
    <row r="306" spans="1:12" hidden="1" x14ac:dyDescent="0.3">
      <c r="A306" s="18" t="str">
        <f t="shared" ref="A306" si="107">+IF(OR(C304=""),"NO",1)</f>
        <v>NO</v>
      </c>
      <c r="B306" s="18"/>
      <c r="E306" s="330"/>
      <c r="F306" s="54" t="str">
        <f>+$F$28</f>
        <v>APORTANTE</v>
      </c>
      <c r="G306" s="337" t="s">
        <v>124</v>
      </c>
      <c r="H306" s="338"/>
      <c r="I306" s="338"/>
      <c r="J306" s="338"/>
      <c r="K306" s="338"/>
      <c r="L306" s="339"/>
    </row>
    <row r="307" spans="1:12" hidden="1" x14ac:dyDescent="0.3">
      <c r="A307" s="18" t="str">
        <f t="shared" ref="A307" si="108">+IF(OR(C304=""),"NO",1)</f>
        <v>NO</v>
      </c>
      <c r="B307" s="18"/>
      <c r="E307" s="330"/>
      <c r="F307" s="54" t="str">
        <f>+$F$29</f>
        <v>VALOR /SMMLV)</v>
      </c>
      <c r="G307" s="55" t="s">
        <v>124</v>
      </c>
      <c r="H307" s="56" t="str">
        <f>+$H$29</f>
        <v>% PART..</v>
      </c>
      <c r="I307" s="57" t="s">
        <v>124</v>
      </c>
      <c r="J307" s="58" t="str">
        <f>+$J$29</f>
        <v>VALOR ACREDITADO</v>
      </c>
      <c r="K307" s="59"/>
      <c r="L307" s="47" t="s">
        <v>124</v>
      </c>
    </row>
    <row r="308" spans="1:12" hidden="1" x14ac:dyDescent="0.3">
      <c r="A308" s="18" t="str">
        <f t="shared" ref="A308" si="109">+IF(OR(C304=""),"NO",1)</f>
        <v>NO</v>
      </c>
      <c r="B308" s="18"/>
      <c r="E308" s="330"/>
      <c r="F308" s="60" t="str">
        <f>+$F$30</f>
        <v>EXPERIENCIA APORTADA</v>
      </c>
      <c r="G308" s="340" t="s">
        <v>124</v>
      </c>
      <c r="H308" s="341"/>
      <c r="I308" s="341"/>
      <c r="J308" s="341"/>
      <c r="K308" s="341"/>
      <c r="L308" s="342"/>
    </row>
    <row r="309" spans="1:12" hidden="1" x14ac:dyDescent="0.3">
      <c r="A309" s="18" t="str">
        <f t="shared" ref="A309" si="110">+IF(OR(C304=""),"NO",1)</f>
        <v>NO</v>
      </c>
      <c r="B309" s="18"/>
      <c r="E309" s="331"/>
      <c r="F309" s="62" t="str">
        <f>+$F$31</f>
        <v>OBSERVACIÓN</v>
      </c>
      <c r="G309" s="343" t="s">
        <v>124</v>
      </c>
      <c r="H309" s="344"/>
      <c r="I309" s="344"/>
      <c r="J309" s="344"/>
      <c r="K309" s="344"/>
      <c r="L309" s="345"/>
    </row>
    <row r="310" spans="1:12" ht="8.5" hidden="1" customHeight="1" x14ac:dyDescent="0.3">
      <c r="A310" s="18" t="str">
        <f t="shared" ref="A310" si="111">+IF(OR(C304=""),"NO",1)</f>
        <v>NO</v>
      </c>
      <c r="B310" s="18"/>
      <c r="E310" s="49"/>
      <c r="F310" s="50"/>
      <c r="G310" s="51"/>
      <c r="H310" s="51"/>
      <c r="I310" s="51"/>
      <c r="J310" s="51"/>
      <c r="K310" s="51"/>
      <c r="L310" s="52"/>
    </row>
    <row r="311" spans="1:12" hidden="1" x14ac:dyDescent="0.3">
      <c r="A311" s="18" t="str">
        <f t="shared" ref="A311" si="112">+IF(OR(C311=""),"NO",1)</f>
        <v>NO</v>
      </c>
      <c r="B311" s="18"/>
      <c r="C311" s="1" t="s">
        <v>124</v>
      </c>
      <c r="E311" s="329">
        <v>6</v>
      </c>
      <c r="F311" s="53" t="str">
        <f>+$F$26</f>
        <v>OBJETO</v>
      </c>
      <c r="G311" s="332" t="s">
        <v>124</v>
      </c>
      <c r="H311" s="333"/>
      <c r="I311" s="333"/>
      <c r="J311" s="333"/>
      <c r="K311" s="333"/>
      <c r="L311" s="334"/>
    </row>
    <row r="312" spans="1:12" hidden="1" x14ac:dyDescent="0.3">
      <c r="A312" s="18" t="str">
        <f t="shared" ref="A312" si="113">+IF(OR(C311=""),"NO",1)</f>
        <v>NO</v>
      </c>
      <c r="B312" s="18"/>
      <c r="E312" s="330"/>
      <c r="F312" s="54" t="str">
        <f>+$F$27</f>
        <v>CONTRATANTE</v>
      </c>
      <c r="G312" s="335" t="s">
        <v>124</v>
      </c>
      <c r="H312" s="310"/>
      <c r="I312" s="310"/>
      <c r="J312" s="310"/>
      <c r="K312" s="310"/>
      <c r="L312" s="336"/>
    </row>
    <row r="313" spans="1:12" hidden="1" x14ac:dyDescent="0.3">
      <c r="A313" s="18" t="str">
        <f t="shared" ref="A313" si="114">+IF(OR(C311=""),"NO",1)</f>
        <v>NO</v>
      </c>
      <c r="B313" s="18"/>
      <c r="E313" s="330"/>
      <c r="F313" s="54" t="str">
        <f>+$F$28</f>
        <v>APORTANTE</v>
      </c>
      <c r="G313" s="337" t="s">
        <v>124</v>
      </c>
      <c r="H313" s="338"/>
      <c r="I313" s="338"/>
      <c r="J313" s="338"/>
      <c r="K313" s="338"/>
      <c r="L313" s="339"/>
    </row>
    <row r="314" spans="1:12" hidden="1" x14ac:dyDescent="0.3">
      <c r="A314" s="18" t="str">
        <f t="shared" ref="A314" si="115">+IF(OR(C311=""),"NO",1)</f>
        <v>NO</v>
      </c>
      <c r="B314" s="18"/>
      <c r="E314" s="330"/>
      <c r="F314" s="54" t="str">
        <f>+$F$29</f>
        <v>VALOR /SMMLV)</v>
      </c>
      <c r="G314" s="55" t="s">
        <v>124</v>
      </c>
      <c r="H314" s="56" t="str">
        <f>+$H$29</f>
        <v>% PART..</v>
      </c>
      <c r="I314" s="57" t="s">
        <v>124</v>
      </c>
      <c r="J314" s="58" t="str">
        <f>+$J$29</f>
        <v>VALOR ACREDITADO</v>
      </c>
      <c r="K314" s="59"/>
      <c r="L314" s="47" t="s">
        <v>124</v>
      </c>
    </row>
    <row r="315" spans="1:12" hidden="1" x14ac:dyDescent="0.3">
      <c r="A315" s="18" t="str">
        <f t="shared" ref="A315" si="116">+IF(OR(C311=""),"NO",1)</f>
        <v>NO</v>
      </c>
      <c r="B315" s="18"/>
      <c r="E315" s="330"/>
      <c r="F315" s="60" t="str">
        <f>+$F$30</f>
        <v>EXPERIENCIA APORTADA</v>
      </c>
      <c r="G315" s="340" t="s">
        <v>124</v>
      </c>
      <c r="H315" s="341"/>
      <c r="I315" s="341"/>
      <c r="J315" s="341"/>
      <c r="K315" s="341"/>
      <c r="L315" s="342"/>
    </row>
    <row r="316" spans="1:12" hidden="1" x14ac:dyDescent="0.3">
      <c r="A316" s="18" t="str">
        <f t="shared" ref="A316" si="117">+IF(OR(C311=""),"NO",1)</f>
        <v>NO</v>
      </c>
      <c r="B316" s="18"/>
      <c r="E316" s="331"/>
      <c r="F316" s="62" t="str">
        <f>+$F$31</f>
        <v>OBSERVACIÓN</v>
      </c>
      <c r="G316" s="343" t="s">
        <v>124</v>
      </c>
      <c r="H316" s="344"/>
      <c r="I316" s="344"/>
      <c r="J316" s="344"/>
      <c r="K316" s="344"/>
      <c r="L316" s="345"/>
    </row>
    <row r="317" spans="1:12" ht="8.5" hidden="1" customHeight="1" x14ac:dyDescent="0.3">
      <c r="A317" s="18" t="str">
        <f t="shared" ref="A317" si="118">+IF(OR(C311=""),"NO",1)</f>
        <v>NO</v>
      </c>
      <c r="B317" s="18"/>
      <c r="E317" s="49"/>
      <c r="F317" s="50"/>
      <c r="G317" s="51"/>
      <c r="H317" s="51"/>
      <c r="I317" s="51"/>
      <c r="J317" s="51"/>
      <c r="K317" s="51"/>
      <c r="L317" s="52"/>
    </row>
    <row r="318" spans="1:12" hidden="1" x14ac:dyDescent="0.3">
      <c r="A318" s="18" t="str">
        <f t="shared" ref="A318" si="119">+IF(OR(C318=""),"NO",1)</f>
        <v>NO</v>
      </c>
      <c r="B318" s="18"/>
      <c r="C318" s="1" t="s">
        <v>124</v>
      </c>
      <c r="E318" s="329">
        <v>7</v>
      </c>
      <c r="F318" s="53" t="str">
        <f>+$F$26</f>
        <v>OBJETO</v>
      </c>
      <c r="G318" s="332" t="s">
        <v>124</v>
      </c>
      <c r="H318" s="333"/>
      <c r="I318" s="333"/>
      <c r="J318" s="333"/>
      <c r="K318" s="333"/>
      <c r="L318" s="334"/>
    </row>
    <row r="319" spans="1:12" hidden="1" x14ac:dyDescent="0.3">
      <c r="A319" s="18" t="str">
        <f t="shared" ref="A319" si="120">+IF(OR(C318=""),"NO",1)</f>
        <v>NO</v>
      </c>
      <c r="B319" s="18"/>
      <c r="E319" s="330"/>
      <c r="F319" s="54" t="str">
        <f>+$F$27</f>
        <v>CONTRATANTE</v>
      </c>
      <c r="G319" s="335" t="s">
        <v>124</v>
      </c>
      <c r="H319" s="310"/>
      <c r="I319" s="310"/>
      <c r="J319" s="310"/>
      <c r="K319" s="310"/>
      <c r="L319" s="336"/>
    </row>
    <row r="320" spans="1:12" hidden="1" x14ac:dyDescent="0.3">
      <c r="A320" s="18" t="str">
        <f t="shared" ref="A320" si="121">+IF(OR(C318=""),"NO",1)</f>
        <v>NO</v>
      </c>
      <c r="B320" s="18"/>
      <c r="E320" s="330"/>
      <c r="F320" s="54" t="str">
        <f>+$F$28</f>
        <v>APORTANTE</v>
      </c>
      <c r="G320" s="337" t="s">
        <v>124</v>
      </c>
      <c r="H320" s="338"/>
      <c r="I320" s="338"/>
      <c r="J320" s="338"/>
      <c r="K320" s="338"/>
      <c r="L320" s="339"/>
    </row>
    <row r="321" spans="1:12" hidden="1" x14ac:dyDescent="0.3">
      <c r="A321" s="18" t="str">
        <f t="shared" ref="A321" si="122">+IF(OR(C318=""),"NO",1)</f>
        <v>NO</v>
      </c>
      <c r="B321" s="18"/>
      <c r="E321" s="330"/>
      <c r="F321" s="54" t="str">
        <f>+$F$29</f>
        <v>VALOR /SMMLV)</v>
      </c>
      <c r="G321" s="55" t="s">
        <v>124</v>
      </c>
      <c r="H321" s="56" t="str">
        <f>+$H$29</f>
        <v>% PART..</v>
      </c>
      <c r="I321" s="57" t="s">
        <v>124</v>
      </c>
      <c r="J321" s="58" t="str">
        <f>+$J$29</f>
        <v>VALOR ACREDITADO</v>
      </c>
      <c r="K321" s="59"/>
      <c r="L321" s="47" t="s">
        <v>124</v>
      </c>
    </row>
    <row r="322" spans="1:12" hidden="1" x14ac:dyDescent="0.3">
      <c r="A322" s="18" t="str">
        <f t="shared" ref="A322" si="123">+IF(OR(C318=""),"NO",1)</f>
        <v>NO</v>
      </c>
      <c r="B322" s="18"/>
      <c r="E322" s="330"/>
      <c r="F322" s="60" t="str">
        <f>+$F$30</f>
        <v>EXPERIENCIA APORTADA</v>
      </c>
      <c r="G322" s="340" t="s">
        <v>124</v>
      </c>
      <c r="H322" s="341"/>
      <c r="I322" s="341"/>
      <c r="J322" s="341"/>
      <c r="K322" s="341"/>
      <c r="L322" s="342"/>
    </row>
    <row r="323" spans="1:12" hidden="1" x14ac:dyDescent="0.3">
      <c r="A323" s="18" t="str">
        <f t="shared" ref="A323" si="124">+IF(OR(C318=""),"NO",1)</f>
        <v>NO</v>
      </c>
      <c r="B323" s="18"/>
      <c r="E323" s="331"/>
      <c r="F323" s="62" t="str">
        <f>+$F$31</f>
        <v>OBSERVACIÓN</v>
      </c>
      <c r="G323" s="343" t="s">
        <v>124</v>
      </c>
      <c r="H323" s="344"/>
      <c r="I323" s="344"/>
      <c r="J323" s="344"/>
      <c r="K323" s="344"/>
      <c r="L323" s="345"/>
    </row>
    <row r="324" spans="1:12" hidden="1" x14ac:dyDescent="0.3">
      <c r="A324" s="18" t="str">
        <f t="shared" ref="A324" si="125">+IF(OR(C318=""),"NO",1)</f>
        <v>NO</v>
      </c>
      <c r="B324" s="18"/>
      <c r="E324" s="49"/>
      <c r="F324" s="50"/>
      <c r="G324" s="51"/>
      <c r="H324" s="51"/>
      <c r="I324" s="51"/>
      <c r="J324" s="51"/>
      <c r="K324" s="51"/>
      <c r="L324" s="52"/>
    </row>
    <row r="325" spans="1:12" x14ac:dyDescent="0.3">
      <c r="A325" s="1">
        <f>+A260</f>
        <v>1</v>
      </c>
      <c r="C325" s="1" t="str">
        <f>"N"&amp;C260</f>
        <v>N3</v>
      </c>
      <c r="E325" s="63"/>
      <c r="F325" s="64" t="str">
        <f>+$F$75</f>
        <v>TOTAL DE CONTRATOS PRESENTADOS VÁLIDOS QUE CUMPLEN EXPERIENCIA ACREDITADA:</v>
      </c>
      <c r="G325" s="65"/>
      <c r="H325" s="65"/>
      <c r="I325" s="65"/>
      <c r="J325" s="66"/>
      <c r="K325" s="65"/>
      <c r="L325" s="67">
        <v>3</v>
      </c>
    </row>
    <row r="326" spans="1:12" ht="6.65" customHeight="1" x14ac:dyDescent="0.3">
      <c r="A326" s="1">
        <f>+A260</f>
        <v>1</v>
      </c>
      <c r="E326" s="51"/>
      <c r="F326" s="50"/>
      <c r="G326" s="51"/>
      <c r="H326" s="51"/>
      <c r="I326" s="51"/>
      <c r="J326" s="51"/>
      <c r="K326" s="51"/>
      <c r="L326" s="51"/>
    </row>
    <row r="327" spans="1:12" x14ac:dyDescent="0.3">
      <c r="A327" s="1">
        <f>+A260</f>
        <v>1</v>
      </c>
      <c r="E327" s="63"/>
      <c r="F327" s="63" t="str">
        <f>+$F$77</f>
        <v>ACREDITA SUMINISTRO E INSTALACIÓN DE MOBILIARIO POR LO MENOS EN UN (1) CONTRATO VÁLIDO</v>
      </c>
      <c r="G327" s="65"/>
      <c r="H327" s="65"/>
      <c r="I327" s="65"/>
      <c r="J327" s="66"/>
      <c r="K327" s="65"/>
      <c r="L327" s="68" t="s">
        <v>157</v>
      </c>
    </row>
    <row r="328" spans="1:12" ht="5.15" customHeight="1" x14ac:dyDescent="0.3">
      <c r="A328" s="1">
        <f>+A260</f>
        <v>1</v>
      </c>
      <c r="E328" s="51"/>
      <c r="F328" s="50"/>
      <c r="G328" s="51"/>
      <c r="H328" s="51"/>
      <c r="I328" s="51"/>
      <c r="J328" s="51"/>
      <c r="K328" s="51"/>
      <c r="L328" s="51"/>
    </row>
    <row r="329" spans="1:12" ht="12.75" customHeight="1" x14ac:dyDescent="0.3">
      <c r="A329" s="1">
        <f>+A260</f>
        <v>1</v>
      </c>
      <c r="E329" s="69" t="str">
        <f>+$E$79</f>
        <v>EXPERIENCIA ESPECÍFICA NUMERAL 10.1.1 A</v>
      </c>
      <c r="F329" s="70"/>
      <c r="G329" s="70"/>
      <c r="H329" s="70"/>
      <c r="I329" s="70"/>
      <c r="J329" s="70"/>
      <c r="K329" s="70"/>
      <c r="L329" s="71"/>
    </row>
    <row r="330" spans="1:12" ht="26.5" customHeight="1" x14ac:dyDescent="0.3">
      <c r="A330" s="1">
        <f>+A260</f>
        <v>1</v>
      </c>
      <c r="E330" s="72"/>
      <c r="F330" s="325" t="str">
        <f>+$F$80</f>
        <v>Por lo menos uno (1) de los contratos válidos aportados como experiencia general debe corresponder mínimo al 60% del presupuesto oficial del presente proceso de selección.  (SMMLV)</v>
      </c>
      <c r="G330" s="326"/>
      <c r="H330" s="326"/>
      <c r="I330" s="326"/>
      <c r="J330" s="326"/>
      <c r="K330" s="73">
        <v>145.45030130132702</v>
      </c>
      <c r="L330" s="74" t="s">
        <v>88</v>
      </c>
    </row>
    <row r="331" spans="1:12" ht="23.5" customHeight="1" x14ac:dyDescent="0.3">
      <c r="A331" s="1">
        <f>+A260</f>
        <v>1</v>
      </c>
      <c r="E331" s="63"/>
      <c r="F331" s="325" t="str">
        <f>+$F$81</f>
        <v xml:space="preserve">Deberá acreditarse en al menos uno (1) de los contratos válidos aportados como experiencia general una </v>
      </c>
      <c r="G331" s="326"/>
      <c r="H331" s="326"/>
      <c r="I331" s="326"/>
      <c r="J331" s="326"/>
      <c r="K331" s="73" t="s">
        <v>158</v>
      </c>
      <c r="L331" s="74" t="s">
        <v>88</v>
      </c>
    </row>
    <row r="332" spans="1:12" ht="23.5" hidden="1" customHeight="1" x14ac:dyDescent="0.3">
      <c r="A332" s="18" t="s">
        <v>30</v>
      </c>
      <c r="E332" s="63"/>
      <c r="F332" s="325" t="str">
        <f>+$F$82</f>
        <v xml:space="preserve">Deberá acreditarse en al menos uno (1) de los contratos válidos aportados interventoría a intervención de </v>
      </c>
      <c r="G332" s="326"/>
      <c r="H332" s="326"/>
      <c r="I332" s="326"/>
      <c r="J332" s="326"/>
      <c r="K332" s="73">
        <f>+$K$82</f>
        <v>0</v>
      </c>
      <c r="L332" s="74" t="s">
        <v>290</v>
      </c>
    </row>
    <row r="333" spans="1:12" ht="36" hidden="1" customHeight="1" x14ac:dyDescent="0.3">
      <c r="A333" s="18" t="s">
        <v>30</v>
      </c>
      <c r="E333" s="63"/>
      <c r="F333" s="325" t="str">
        <f>+$F$83</f>
        <v xml:space="preserve">Deberá acreditarse en al menos uno (1) de los contratos válidos aportados interventoría a intervención de </v>
      </c>
      <c r="G333" s="326"/>
      <c r="H333" s="326"/>
      <c r="I333" s="326"/>
      <c r="J333" s="326"/>
      <c r="K333" s="75">
        <f>+$K$83</f>
        <v>0</v>
      </c>
      <c r="L333" s="76" t="s">
        <v>290</v>
      </c>
    </row>
    <row r="334" spans="1:12" x14ac:dyDescent="0.3">
      <c r="A334" s="1">
        <f>+A260</f>
        <v>1</v>
      </c>
      <c r="E334" s="51"/>
      <c r="F334" s="50"/>
      <c r="G334" s="51"/>
      <c r="H334" s="51"/>
      <c r="I334" s="51"/>
      <c r="J334" s="51"/>
      <c r="K334" s="51"/>
      <c r="L334" s="51"/>
    </row>
    <row r="335" spans="1:12" ht="12.75" customHeight="1" x14ac:dyDescent="0.3">
      <c r="A335" s="1">
        <f>+A260</f>
        <v>1</v>
      </c>
      <c r="E335" s="40" t="str">
        <f>+$E$85</f>
        <v>VALOR MÍNIMO A CERIFICAR % P.O EN SMMMLV. NUMERAL 3.9.1</v>
      </c>
      <c r="F335" s="41"/>
      <c r="G335" s="41"/>
      <c r="H335" s="41"/>
      <c r="I335" s="41"/>
      <c r="J335" s="41"/>
      <c r="K335" s="41"/>
      <c r="L335" s="42"/>
    </row>
    <row r="336" spans="1:12" x14ac:dyDescent="0.3">
      <c r="A336" s="1">
        <f>+A260</f>
        <v>1</v>
      </c>
      <c r="C336" s="1" t="str">
        <f>"M"&amp;C260</f>
        <v>M3</v>
      </c>
      <c r="E336" s="77" t="str">
        <f>+$E$86</f>
        <v>100% P.O.</v>
      </c>
      <c r="F336" s="78"/>
      <c r="G336" s="61">
        <v>242.41716883554506</v>
      </c>
      <c r="H336" s="124" t="str">
        <f>+$H$86</f>
        <v>TOTAL EJECUTADO DE CONTRATOS ACREDITADOS</v>
      </c>
      <c r="I336" s="124"/>
      <c r="J336" s="124"/>
      <c r="K336" s="55">
        <v>991.53</v>
      </c>
      <c r="L336" s="47" t="s">
        <v>88</v>
      </c>
    </row>
    <row r="337" spans="1:12" x14ac:dyDescent="0.3">
      <c r="A337" s="1">
        <f>+A260</f>
        <v>1</v>
      </c>
      <c r="E337" s="39"/>
      <c r="F337" s="39"/>
      <c r="G337" s="39"/>
      <c r="H337" s="39"/>
      <c r="I337" s="39"/>
      <c r="J337" s="39"/>
      <c r="K337" s="39"/>
      <c r="L337" s="39"/>
    </row>
    <row r="338" spans="1:12" ht="12.75" hidden="1" customHeight="1" x14ac:dyDescent="0.3">
      <c r="A338" s="18" t="s">
        <v>30</v>
      </c>
      <c r="B338" s="18"/>
      <c r="E338" s="40" t="str">
        <f>+$E$88</f>
        <v>CONSIDERACIONES PARA LA VALIDEZ DE LA EXPERIENCIA REQUERIDA: EXPERIENCIA PROPONENTES PLURALES NUMERAL 10.1.2 D</v>
      </c>
      <c r="F338" s="41"/>
      <c r="G338" s="41"/>
      <c r="H338" s="41"/>
      <c r="I338" s="41"/>
      <c r="J338" s="41"/>
      <c r="K338" s="41"/>
      <c r="L338" s="42"/>
    </row>
    <row r="339" spans="1:12" ht="28" hidden="1" customHeight="1" x14ac:dyDescent="0.3">
      <c r="A339" s="18" t="s">
        <v>30</v>
      </c>
      <c r="B339" s="18"/>
      <c r="C339" s="1" t="str">
        <f>"O"&amp;C260</f>
        <v>O3</v>
      </c>
      <c r="E339" s="80" t="str">
        <f>+$E$89</f>
        <v>i)</v>
      </c>
      <c r="F339" s="327" t="str">
        <f>+$F$89</f>
        <v>Uno de los integrantes debe aportar como mínimo el cincuenta por ciento (50 %) de la experiencia solicitada</v>
      </c>
      <c r="G339" s="328"/>
      <c r="H339" s="328"/>
      <c r="I339" s="328"/>
      <c r="J339" s="328"/>
      <c r="K339" s="73" t="s">
        <v>124</v>
      </c>
      <c r="L339" s="47" t="s">
        <v>290</v>
      </c>
    </row>
    <row r="340" spans="1:12" ht="28" hidden="1" customHeight="1" x14ac:dyDescent="0.3">
      <c r="A340" s="18" t="s">
        <v>30</v>
      </c>
      <c r="B340" s="18"/>
      <c r="C340" s="1" t="str">
        <f>"O"&amp;C260</f>
        <v>O3</v>
      </c>
      <c r="E340" s="80" t="str">
        <f>+$E$90</f>
        <v>ii)</v>
      </c>
      <c r="F340" s="327" t="str">
        <f>+$F$90</f>
        <v>Todos los demás ntegrantes deben acreditar al menos el cinco por ciento (5 %) de la experiencia solicitada, solo uno (1) de los integrantes podrá no acreditar experiencia pero su porcentaje de participación  no podrá superar el diez por ciento (10 %)</v>
      </c>
      <c r="G340" s="328"/>
      <c r="H340" s="328"/>
      <c r="I340" s="328"/>
      <c r="J340" s="328"/>
      <c r="K340" s="73" t="s">
        <v>124</v>
      </c>
      <c r="L340" s="47" t="s">
        <v>290</v>
      </c>
    </row>
    <row r="341" spans="1:12" hidden="1" x14ac:dyDescent="0.3">
      <c r="A341" s="18" t="s">
        <v>30</v>
      </c>
      <c r="B341" s="18"/>
      <c r="E341" s="39"/>
      <c r="F341" s="39"/>
      <c r="G341" s="39"/>
      <c r="H341" s="39"/>
      <c r="I341" s="39"/>
      <c r="J341" s="39"/>
      <c r="K341" s="39"/>
      <c r="L341" s="39"/>
    </row>
    <row r="342" spans="1:12" ht="13" customHeight="1" x14ac:dyDescent="0.3">
      <c r="A342" s="18">
        <f>+A260</f>
        <v>1</v>
      </c>
      <c r="B342" s="18"/>
      <c r="E342" s="69" t="str">
        <f>+$E$92</f>
        <v>VERIFICACIÓN Y ASIGNACIÓN DE PUNTAJE POR LA EXPERIENCIA DEL PROPONENTE</v>
      </c>
      <c r="F342" s="70"/>
      <c r="G342" s="70"/>
      <c r="H342" s="70"/>
      <c r="I342" s="70"/>
      <c r="J342" s="70"/>
      <c r="K342" s="70"/>
      <c r="L342" s="71"/>
    </row>
    <row r="343" spans="1:12" x14ac:dyDescent="0.3">
      <c r="A343" s="18">
        <f>+A260</f>
        <v>1</v>
      </c>
      <c r="B343" s="18"/>
      <c r="E343" s="81"/>
      <c r="F343" s="323" t="str">
        <f>+$F$93</f>
        <v>No. CONTRATOS QUE ACREDITAN LA EXPERIENCIA (NO OBJETO DE SUBSANACIÓN)</v>
      </c>
      <c r="G343" s="324"/>
      <c r="H343" s="324"/>
      <c r="I343" s="324"/>
      <c r="J343" s="324"/>
      <c r="K343" s="82"/>
      <c r="L343" s="83">
        <v>3</v>
      </c>
    </row>
    <row r="344" spans="1:12" ht="13" customHeight="1" x14ac:dyDescent="0.3">
      <c r="A344" s="18">
        <f>+A260</f>
        <v>1</v>
      </c>
      <c r="B344" s="18"/>
      <c r="E344" s="84"/>
      <c r="F344" s="323" t="str">
        <f>+$F$94</f>
        <v>TOTAL EJECUTADO DE CONTRATOS ACREDITADOS PROPUESTA INICIAL</v>
      </c>
      <c r="G344" s="324"/>
      <c r="H344" s="324"/>
      <c r="I344" s="324"/>
      <c r="J344" s="324"/>
      <c r="K344" s="85"/>
      <c r="L344" s="86">
        <v>991.53</v>
      </c>
    </row>
    <row r="345" spans="1:12" ht="13" customHeight="1" x14ac:dyDescent="0.3">
      <c r="A345" s="18">
        <f>+A260</f>
        <v>1</v>
      </c>
      <c r="B345" s="18"/>
      <c r="E345" s="87"/>
      <c r="F345" s="323" t="str">
        <f>+$F$95</f>
        <v>PROMEDIO VALOR ACREDITADO EN SMMLV</v>
      </c>
      <c r="G345" s="324"/>
      <c r="H345" s="324"/>
      <c r="I345" s="324"/>
      <c r="J345" s="324"/>
      <c r="K345" s="66"/>
      <c r="L345" s="88">
        <v>330.51</v>
      </c>
    </row>
    <row r="346" spans="1:12" x14ac:dyDescent="0.3">
      <c r="A346" s="18">
        <f>+A260</f>
        <v>1</v>
      </c>
      <c r="B346" s="18"/>
      <c r="E346" s="89"/>
      <c r="F346" s="89"/>
      <c r="G346" s="89"/>
      <c r="H346" s="89"/>
      <c r="I346" s="89"/>
      <c r="J346" s="89"/>
      <c r="K346" s="89"/>
      <c r="L346" s="89"/>
    </row>
    <row r="347" spans="1:12" ht="13" customHeight="1" x14ac:dyDescent="0.3">
      <c r="A347" s="18">
        <f>+A260</f>
        <v>1</v>
      </c>
      <c r="B347" s="18"/>
      <c r="E347" s="69" t="str">
        <f>+$E$97</f>
        <v>3.9.2 EXIGENCIAS MÍNIMAS DE EXPERIENCIA Y FORMACIÓN ACADÉMICA DEL EQUIPO DE TRABAJO</v>
      </c>
      <c r="F347" s="70"/>
      <c r="G347" s="70"/>
      <c r="H347" s="70"/>
      <c r="I347" s="70"/>
      <c r="J347" s="70"/>
      <c r="K347" s="70"/>
      <c r="L347" s="71"/>
    </row>
    <row r="348" spans="1:12" x14ac:dyDescent="0.3">
      <c r="A348" s="18">
        <f>+A260</f>
        <v>1</v>
      </c>
      <c r="B348" s="18"/>
      <c r="E348" s="90" t="str">
        <f>+$E$98</f>
        <v>Formulario 8</v>
      </c>
      <c r="F348" s="315" t="s">
        <v>46</v>
      </c>
      <c r="G348" s="316"/>
      <c r="H348" s="317"/>
      <c r="I348" s="318"/>
      <c r="J348" s="318"/>
      <c r="K348" s="318"/>
      <c r="L348" s="319"/>
    </row>
    <row r="349" spans="1:12" x14ac:dyDescent="0.3">
      <c r="A349" s="18">
        <f>+A260</f>
        <v>1</v>
      </c>
      <c r="B349" s="18"/>
      <c r="E349" s="91" t="s">
        <v>170</v>
      </c>
      <c r="F349" s="91" t="str">
        <f>+$F$99</f>
        <v>Director de Interventoría</v>
      </c>
      <c r="G349" s="91" t="str">
        <f>+$G$99</f>
        <v>Residente de Interventoría</v>
      </c>
      <c r="H349" s="320"/>
      <c r="I349" s="321"/>
      <c r="J349" s="321"/>
      <c r="K349" s="321"/>
      <c r="L349" s="322"/>
    </row>
    <row r="350" spans="1:12" x14ac:dyDescent="0.3">
      <c r="A350" s="18">
        <f>+A260</f>
        <v>1</v>
      </c>
      <c r="B350" s="18"/>
      <c r="E350" s="304" t="str">
        <f>+$E$100</f>
        <v>OBSERVACIONES RESPECTO REQUISITO HABILITANTE DEL PERSONAL CLAVE EVALUABLE</v>
      </c>
      <c r="F350" s="305"/>
      <c r="G350" s="305"/>
      <c r="H350" s="305"/>
      <c r="I350" s="305"/>
      <c r="J350" s="305"/>
      <c r="K350" s="305"/>
      <c r="L350" s="305"/>
    </row>
    <row r="351" spans="1:12" x14ac:dyDescent="0.3">
      <c r="A351" s="18">
        <f>+A260</f>
        <v>1</v>
      </c>
      <c r="B351" s="18"/>
      <c r="E351" s="312" t="s">
        <v>124</v>
      </c>
      <c r="F351" s="313"/>
      <c r="G351" s="313"/>
      <c r="H351" s="313"/>
      <c r="I351" s="313"/>
      <c r="J351" s="313"/>
      <c r="K351" s="313"/>
      <c r="L351" s="314"/>
    </row>
    <row r="352" spans="1:12" x14ac:dyDescent="0.3">
      <c r="A352" s="18">
        <f>+A260</f>
        <v>1</v>
      </c>
      <c r="B352" s="18"/>
      <c r="E352" s="89"/>
      <c r="F352" s="89"/>
      <c r="G352" s="89"/>
      <c r="H352" s="89"/>
      <c r="I352" s="89"/>
      <c r="J352" s="89"/>
      <c r="K352" s="89"/>
      <c r="L352" s="89"/>
    </row>
    <row r="353" spans="1:12" ht="13" customHeight="1" x14ac:dyDescent="0.3">
      <c r="A353" s="18">
        <f>+A260</f>
        <v>1</v>
      </c>
      <c r="B353" s="18"/>
      <c r="E353" s="69" t="str">
        <f>+$E$103</f>
        <v>4.2 EQUIPO DE TRABAJO (Personal Clave Evaluable)</v>
      </c>
      <c r="F353" s="70"/>
      <c r="G353" s="70"/>
      <c r="H353" s="70"/>
      <c r="I353" s="70"/>
      <c r="J353" s="70"/>
      <c r="K353" s="70"/>
      <c r="L353" s="71"/>
    </row>
    <row r="354" spans="1:12" ht="23.25" customHeight="1" x14ac:dyDescent="0.3">
      <c r="A354" s="18">
        <f>+A260</f>
        <v>1</v>
      </c>
      <c r="B354" s="18"/>
      <c r="E354" s="90" t="str">
        <f>+$E$104</f>
        <v>Formulario 9</v>
      </c>
      <c r="F354" s="315" t="s">
        <v>46</v>
      </c>
      <c r="G354" s="316"/>
      <c r="H354" s="317"/>
      <c r="I354" s="318"/>
      <c r="J354" s="318"/>
      <c r="K354" s="318"/>
      <c r="L354" s="319"/>
    </row>
    <row r="355" spans="1:12" x14ac:dyDescent="0.3">
      <c r="A355" s="18">
        <f>+A260</f>
        <v>1</v>
      </c>
      <c r="B355" s="18"/>
      <c r="E355" s="91" t="s">
        <v>170</v>
      </c>
      <c r="F355" s="91" t="str">
        <f>+$F$99</f>
        <v>Director de Interventoría</v>
      </c>
      <c r="G355" s="91" t="str">
        <f>+$G$99</f>
        <v>Residente de Interventoría</v>
      </c>
      <c r="H355" s="320"/>
      <c r="I355" s="321"/>
      <c r="J355" s="321"/>
      <c r="K355" s="321"/>
      <c r="L355" s="322"/>
    </row>
    <row r="356" spans="1:12" x14ac:dyDescent="0.3">
      <c r="A356" s="18">
        <f>+A260</f>
        <v>1</v>
      </c>
      <c r="B356" s="18"/>
      <c r="E356" s="89"/>
      <c r="F356" s="89"/>
      <c r="G356" s="89"/>
      <c r="H356" s="89"/>
      <c r="I356" s="89"/>
      <c r="J356" s="89"/>
      <c r="K356" s="89"/>
      <c r="L356" s="89"/>
    </row>
    <row r="357" spans="1:12" x14ac:dyDescent="0.3">
      <c r="A357" s="1">
        <f>+A260</f>
        <v>1</v>
      </c>
      <c r="E357" s="92" t="str">
        <f>+E232</f>
        <v>CRITERIOS DE EVALUACIÓN Y PUNTAJE</v>
      </c>
      <c r="F357" s="93"/>
      <c r="G357" s="93"/>
      <c r="H357" s="93"/>
      <c r="I357" s="93"/>
      <c r="J357" s="93"/>
      <c r="K357" s="94"/>
      <c r="L357" s="95" t="str">
        <f>+$L$107</f>
        <v>PUNTAJE OBTENIDO</v>
      </c>
    </row>
    <row r="358" spans="1:12" x14ac:dyDescent="0.3">
      <c r="A358" s="1">
        <f>+A260</f>
        <v>1</v>
      </c>
      <c r="E358" s="96" t="str">
        <f>+$E$108</f>
        <v>VALOR</v>
      </c>
      <c r="F358" s="97" t="str">
        <f>+$F$108</f>
        <v>EQUIPO DE TRABAJO (PERSONAL CLAVE EVALUABLE)</v>
      </c>
      <c r="G358" s="24"/>
      <c r="H358" s="24"/>
      <c r="I358" s="24"/>
      <c r="J358" s="24"/>
      <c r="K358" s="24"/>
      <c r="L358" s="98"/>
    </row>
    <row r="359" spans="1:12" ht="12.75" customHeight="1" x14ac:dyDescent="0.3">
      <c r="A359" s="1">
        <f>+A260</f>
        <v>1</v>
      </c>
      <c r="E359" s="96">
        <f>+$E$109</f>
        <v>5</v>
      </c>
      <c r="F359" s="307" t="str">
        <f>+$F$109</f>
        <v xml:space="preserve"> Experiencia Específica adicional</v>
      </c>
      <c r="G359" s="308"/>
      <c r="H359" s="308"/>
      <c r="I359" s="308"/>
      <c r="J359" s="308"/>
      <c r="K359" s="309"/>
      <c r="L359" s="99">
        <f>IFERROR(IF(VLOOKUP(C260,'R. PUNTAJES'!$C$14:$R$213,'R. PUNTAJES'!$I$10,0)="","",VLOOKUP(C260,'R. PUNTAJES'!$C$14:$R$213,'R. PUNTAJES'!$I$10,0)),"")</f>
        <v>5</v>
      </c>
    </row>
    <row r="360" spans="1:12" ht="12.75" customHeight="1" x14ac:dyDescent="0.3">
      <c r="A360" s="1">
        <f>+A260</f>
        <v>1</v>
      </c>
      <c r="E360" s="96">
        <f>+$E$110</f>
        <v>5</v>
      </c>
      <c r="F360" s="307" t="str">
        <f>+$F$110</f>
        <v>Formación Académica adicional</v>
      </c>
      <c r="G360" s="308"/>
      <c r="H360" s="308"/>
      <c r="I360" s="308"/>
      <c r="J360" s="308"/>
      <c r="K360" s="309"/>
      <c r="L360" s="99">
        <f>IFERROR(IF(VLOOKUP(C260,'R. PUNTAJES'!$C$14:$R$213,'R. PUNTAJES'!$J$10,0)="","",VLOOKUP(C260,'R. PUNTAJES'!$C$14:$R$213,'R. PUNTAJES'!$J$10,0)),"")</f>
        <v>5</v>
      </c>
    </row>
    <row r="361" spans="1:12" x14ac:dyDescent="0.3">
      <c r="A361" s="18">
        <f>+A260</f>
        <v>1</v>
      </c>
      <c r="B361" s="18"/>
      <c r="E361" s="100"/>
      <c r="F361" s="101" t="str">
        <f>+$F$111</f>
        <v>FACTOR DE SOSTENIBILIDAD</v>
      </c>
      <c r="G361" s="102"/>
      <c r="H361" s="102"/>
      <c r="I361" s="102"/>
      <c r="J361" s="102"/>
      <c r="K361" s="102"/>
      <c r="L361" s="103"/>
    </row>
    <row r="362" spans="1:12" x14ac:dyDescent="0.3">
      <c r="A362" s="18">
        <f>+A260</f>
        <v>1</v>
      </c>
      <c r="B362" s="18"/>
      <c r="E362" s="104">
        <v>1</v>
      </c>
      <c r="F362" s="105" t="str">
        <f>+$F$112</f>
        <v>Compromisos Sostenibilidad</v>
      </c>
      <c r="G362" s="106"/>
      <c r="H362" s="106"/>
      <c r="I362" s="106"/>
      <c r="J362" s="106"/>
      <c r="K362" s="106"/>
      <c r="L362" s="107">
        <f>IFERROR(IF(VLOOKUP(C260,'R. PUNTAJES'!$C$14:$R$213,'R. PUNTAJES'!$K$10,0)="","",VLOOKUP(C260,'R. PUNTAJES'!$C$14:$R$213,'R. PUNTAJES'!$K$10,0)),"")</f>
        <v>1</v>
      </c>
    </row>
    <row r="363" spans="1:12" x14ac:dyDescent="0.3">
      <c r="A363" s="1">
        <f>+A260</f>
        <v>1</v>
      </c>
      <c r="E363" s="108"/>
      <c r="F363" s="109" t="str">
        <f>+$F$113</f>
        <v>APOYO A LA INDUSTRIA NACIONAL</v>
      </c>
      <c r="G363" s="110"/>
      <c r="H363" s="110"/>
      <c r="I363" s="110"/>
      <c r="J363" s="110"/>
      <c r="K363" s="110"/>
      <c r="L363" s="111"/>
    </row>
    <row r="364" spans="1:12" ht="12.75" customHeight="1" x14ac:dyDescent="0.3">
      <c r="A364" s="1">
        <f>+A260</f>
        <v>1</v>
      </c>
      <c r="E364" s="96">
        <v>20</v>
      </c>
      <c r="F364" s="307" t="str">
        <f>+$F$114</f>
        <v>Promoción de Servicios Nacionales o con Trato Nacional</v>
      </c>
      <c r="G364" s="308"/>
      <c r="H364" s="308"/>
      <c r="I364" s="308"/>
      <c r="J364" s="308"/>
      <c r="K364" s="309"/>
      <c r="L364" s="99">
        <f>IFERROR(IF(VLOOKUP(C260,'R. PUNTAJES'!$C$14:$R$213,'R. PUNTAJES'!$L$10,0)="","",
IF(VLOOKUP(C260,'R. PUNTAJES'!$C$14:$R$213,'R. PUNTAJES'!$L$10,0)=5,0,
VLOOKUP(C260,'R. PUNTAJES'!$C$14:$R$213,'R. PUNTAJES'!$L$10,0))),"")</f>
        <v>20</v>
      </c>
    </row>
    <row r="365" spans="1:12" ht="12.75" customHeight="1" x14ac:dyDescent="0.3">
      <c r="A365" s="1">
        <f>+A260</f>
        <v>1</v>
      </c>
      <c r="E365" s="96">
        <v>5</v>
      </c>
      <c r="F365" s="307" t="str">
        <f>+$F$115</f>
        <v>Incorporación de componente nacional en servicios extranjeros</v>
      </c>
      <c r="G365" s="308"/>
      <c r="H365" s="308"/>
      <c r="I365" s="308"/>
      <c r="J365" s="308"/>
      <c r="K365" s="309"/>
      <c r="L365" s="99">
        <f>IFERROR(IF(VLOOKUP(C260,'R. PUNTAJES'!$C$14:$R$213,'R. PUNTAJES'!$L$10,0)="","",
IF(VLOOKUP(C260,'R. PUNTAJES'!$C$14:$R$213,'R. PUNTAJES'!$L$10,0)=20,0,
VLOOKUP(C260,'R. PUNTAJES'!$C$14:$R$213,'R. PUNTAJES'!$L$10,0))),"")</f>
        <v>0</v>
      </c>
    </row>
    <row r="366" spans="1:12" x14ac:dyDescent="0.3">
      <c r="A366" s="1">
        <f>+A260</f>
        <v>1</v>
      </c>
      <c r="E366" s="112"/>
      <c r="F366" s="97" t="str">
        <f>+$F$116</f>
        <v>VINCULACIÓN DE PERSONAS CON DISCAPACIDAD</v>
      </c>
      <c r="G366" s="24"/>
      <c r="H366" s="24"/>
      <c r="I366" s="24"/>
      <c r="J366" s="24"/>
      <c r="K366" s="24"/>
      <c r="L366" s="98"/>
    </row>
    <row r="367" spans="1:12" ht="12.75" customHeight="1" x14ac:dyDescent="0.3">
      <c r="A367" s="1">
        <f>+A260</f>
        <v>1</v>
      </c>
      <c r="E367" s="96">
        <v>1</v>
      </c>
      <c r="F367" s="307" t="str">
        <f>+$F$117</f>
        <v xml:space="preserve">Trabajadores vinculados a la planta de personal </v>
      </c>
      <c r="G367" s="308"/>
      <c r="H367" s="308"/>
      <c r="I367" s="308"/>
      <c r="J367" s="308"/>
      <c r="K367" s="309"/>
      <c r="L367" s="99">
        <f>IFERROR(IF(VLOOKUP(C260,'R. PUNTAJES'!$C$14:$R$213,'R. PUNTAJES'!$M$10,0)="","",VLOOKUP(C260,'R. PUNTAJES'!$C$14:$R$213,'R. PUNTAJES'!$M$10,0)),"")</f>
        <v>1</v>
      </c>
    </row>
    <row r="368" spans="1:12" x14ac:dyDescent="0.3">
      <c r="A368" s="1">
        <f>+A260</f>
        <v>1</v>
      </c>
      <c r="E368" s="112"/>
      <c r="F368" s="97" t="str">
        <f>+$F$118</f>
        <v>EMPRENDIMIENTOS Y EMPRESAS DE MUJERES</v>
      </c>
      <c r="G368" s="24"/>
      <c r="H368" s="24"/>
      <c r="I368" s="24"/>
      <c r="J368" s="24"/>
      <c r="K368" s="24"/>
      <c r="L368" s="98"/>
    </row>
    <row r="369" spans="1:16" ht="13" customHeight="1" x14ac:dyDescent="0.3">
      <c r="A369" s="1">
        <f>+A260</f>
        <v>1</v>
      </c>
      <c r="E369" s="96">
        <v>0.25</v>
      </c>
      <c r="F369" s="307" t="str">
        <f>+$F$119</f>
        <v>Emprendimientos y empresas de mujeres</v>
      </c>
      <c r="G369" s="308"/>
      <c r="H369" s="308"/>
      <c r="I369" s="308"/>
      <c r="J369" s="308"/>
      <c r="K369" s="309"/>
      <c r="L369" s="113">
        <f>IFERROR(IF(VLOOKUP(C260,'R. PUNTAJES'!$C$14:$R$213,'R. PUNTAJES'!$N$10,0)="","",VLOOKUP(C260,'R. PUNTAJES'!$C$14:$R$213,'R. PUNTAJES'!$N$10,0)),"")</f>
        <v>0.25</v>
      </c>
    </row>
    <row r="370" spans="1:16" hidden="1" x14ac:dyDescent="0.3">
      <c r="A370" s="18" t="str">
        <f>+A371</f>
        <v>NO</v>
      </c>
      <c r="B370" s="18"/>
      <c r="E370" s="112"/>
      <c r="F370" s="97" t="str">
        <f>+$F$120</f>
        <v>MIPYME</v>
      </c>
      <c r="G370" s="24"/>
      <c r="H370" s="24"/>
      <c r="I370" s="24"/>
      <c r="J370" s="24"/>
      <c r="K370" s="24"/>
      <c r="L370" s="98"/>
    </row>
    <row r="371" spans="1:16" hidden="1" x14ac:dyDescent="0.3">
      <c r="A371" s="18" t="str">
        <f>+IF(E371=0,"NO",1)</f>
        <v>NO</v>
      </c>
      <c r="B371" s="18"/>
      <c r="E371" s="96">
        <v>0</v>
      </c>
      <c r="F371" s="307" t="str">
        <f>+$F$121</f>
        <v>Mipyme</v>
      </c>
      <c r="G371" s="308"/>
      <c r="H371" s="308"/>
      <c r="I371" s="308"/>
      <c r="J371" s="308"/>
      <c r="K371" s="309"/>
      <c r="L371" s="113" t="str">
        <f>IFERROR(IF(VLOOKUP(C260,'R. PUNTAJES'!$C$14:$R$213,'R. PUNTAJES'!$O$10,0)="","",VLOOKUP(C260,'R. PUNTAJES'!$C$14:$R$213,'R. PUNTAJES'!$O$10,0)),"")</f>
        <v/>
      </c>
    </row>
    <row r="372" spans="1:16" x14ac:dyDescent="0.3">
      <c r="A372" s="1">
        <f>+A260</f>
        <v>1</v>
      </c>
      <c r="E372" s="112"/>
      <c r="F372" s="97" t="str">
        <f>+$F$122</f>
        <v>EXPERIENCIA DEL PROPONENTE</v>
      </c>
      <c r="G372" s="24"/>
      <c r="H372" s="24"/>
      <c r="I372" s="24"/>
      <c r="J372" s="24"/>
      <c r="K372" s="24"/>
      <c r="L372" s="98"/>
    </row>
    <row r="373" spans="1:16" x14ac:dyDescent="0.3">
      <c r="A373" s="1">
        <f>+A260</f>
        <v>1</v>
      </c>
      <c r="E373" s="96">
        <v>59.5</v>
      </c>
      <c r="F373" s="307" t="str">
        <f>+$F$123</f>
        <v>mediana con valor absoluto</v>
      </c>
      <c r="G373" s="308"/>
      <c r="H373" s="308"/>
      <c r="I373" s="308"/>
      <c r="J373" s="308"/>
      <c r="K373" s="309"/>
      <c r="L373" s="113">
        <f>IFERROR(IF(VLOOKUP(C260,'R. PUNTAJES'!$C$14:$R$213,'R. PUNTAJES'!$R$10,0)="","",VLOOKUP(C260,'R. PUNTAJES'!$C$14:$R$213,'R. PUNTAJES'!$R$10,0)),"")</f>
        <v>47.608224901135351</v>
      </c>
    </row>
    <row r="374" spans="1:16" x14ac:dyDescent="0.3">
      <c r="A374" s="1">
        <f>+A260</f>
        <v>1</v>
      </c>
      <c r="E374" s="112"/>
      <c r="F374" s="97" t="str">
        <f>+$F$124</f>
        <v>MULTAS</v>
      </c>
      <c r="G374" s="24"/>
      <c r="H374" s="24"/>
      <c r="I374" s="24"/>
      <c r="J374" s="24"/>
      <c r="K374" s="24"/>
      <c r="L374" s="98"/>
    </row>
    <row r="375" spans="1:16" ht="12.75" customHeight="1" x14ac:dyDescent="0.3">
      <c r="A375" s="1">
        <f>+A260</f>
        <v>1</v>
      </c>
      <c r="E375" s="96">
        <v>-2</v>
      </c>
      <c r="F375" s="307" t="str">
        <f>+$F$125</f>
        <v>Una o más multas o cláusulas penales durante el último año</v>
      </c>
      <c r="G375" s="310"/>
      <c r="H375" s="310"/>
      <c r="I375" s="310"/>
      <c r="J375" s="310"/>
      <c r="K375" s="311"/>
      <c r="L375" s="99">
        <f>IFERROR(IF(VLOOKUP(C260,'R. PUNTAJES'!$C$14:$R$213,'R. PUNTAJES'!$Q$10,0)="","",VLOOKUP(C260,'R. PUNTAJES'!$C$14:$R$213,'R. PUNTAJES'!$Q$10,0)),"")</f>
        <v>0</v>
      </c>
    </row>
    <row r="376" spans="1:16" x14ac:dyDescent="0.3">
      <c r="A376" s="1">
        <f>+A260</f>
        <v>1</v>
      </c>
      <c r="E376" s="112"/>
      <c r="F376" s="97" t="str">
        <f>+$F$126</f>
        <v>OBRAS INCONCLUSAS</v>
      </c>
      <c r="G376" s="24"/>
      <c r="H376" s="24"/>
      <c r="I376" s="24"/>
      <c r="J376" s="24"/>
      <c r="K376" s="24"/>
      <c r="L376" s="98"/>
    </row>
    <row r="377" spans="1:16" x14ac:dyDescent="0.3">
      <c r="A377" s="1">
        <f>+A260</f>
        <v>1</v>
      </c>
      <c r="E377" s="96">
        <v>-1</v>
      </c>
      <c r="F377" s="301" t="str">
        <f>+$F$127</f>
        <v>Anotación vigente de obra civil inconclusa</v>
      </c>
      <c r="G377" s="302"/>
      <c r="H377" s="302"/>
      <c r="I377" s="302"/>
      <c r="J377" s="302"/>
      <c r="K377" s="303"/>
      <c r="L377" s="99">
        <f>IFERROR(IF(VLOOKUP(C260,'R. PUNTAJES'!$C$14:$R$213,'R. PUNTAJES'!$P$10,0)="","",VLOOKUP(C260,'R. PUNTAJES'!$C$14:$R$213,'R. PUNTAJES'!$P$10,0)),"")</f>
        <v>0</v>
      </c>
    </row>
    <row r="378" spans="1:16" ht="7.5" customHeight="1" x14ac:dyDescent="0.3">
      <c r="A378" s="1">
        <f>+A260</f>
        <v>1</v>
      </c>
      <c r="E378" s="114"/>
      <c r="F378" s="45"/>
      <c r="G378" s="45"/>
      <c r="H378" s="45"/>
      <c r="I378" s="45"/>
      <c r="J378" s="45"/>
      <c r="K378" s="45"/>
      <c r="L378" s="48"/>
    </row>
    <row r="379" spans="1:16" x14ac:dyDescent="0.3">
      <c r="A379" s="1">
        <f>+A260</f>
        <v>1</v>
      </c>
      <c r="E379" s="115" t="str">
        <f>+$E$129</f>
        <v>PUNTAJE TOTAL</v>
      </c>
      <c r="F379" s="116"/>
      <c r="G379" s="116"/>
      <c r="H379" s="116"/>
      <c r="I379" s="116"/>
      <c r="J379" s="116"/>
      <c r="K379" s="117"/>
      <c r="L379" s="118">
        <f>IFERROR(IF(VLOOKUP(C260,'R. PUNTAJES'!$C$14:$R$213,'R. PUNTAJES'!$H$10,0)="RECHAZO","",SUM(L359:L377)),"")</f>
        <v>79.858224901135344</v>
      </c>
    </row>
    <row r="380" spans="1:16" x14ac:dyDescent="0.3">
      <c r="A380" s="1">
        <f>+A260</f>
        <v>1</v>
      </c>
      <c r="E380" s="304" t="str">
        <f>+$E$130</f>
        <v>OBSERVACIONES RESPECTO A PUNTAJES</v>
      </c>
      <c r="F380" s="305"/>
      <c r="G380" s="305"/>
      <c r="H380" s="305"/>
      <c r="I380" s="305"/>
      <c r="J380" s="305"/>
      <c r="K380" s="305"/>
      <c r="L380" s="305"/>
    </row>
    <row r="381" spans="1:16" ht="6" customHeight="1" x14ac:dyDescent="0.3">
      <c r="A381" s="1">
        <f>+A260</f>
        <v>1</v>
      </c>
      <c r="E381" s="306" t="s">
        <v>124</v>
      </c>
      <c r="F381" s="305"/>
      <c r="G381" s="305"/>
      <c r="H381" s="305"/>
      <c r="I381" s="305"/>
      <c r="J381" s="305"/>
      <c r="K381" s="305"/>
      <c r="L381" s="305"/>
      <c r="N381" s="119"/>
      <c r="O381" s="119"/>
      <c r="P381" s="120"/>
    </row>
    <row r="382" spans="1:16" ht="3" customHeight="1" x14ac:dyDescent="0.3">
      <c r="A382" s="1">
        <f>+A261</f>
        <v>1</v>
      </c>
      <c r="E382" s="121"/>
      <c r="F382" s="122"/>
      <c r="G382" s="122"/>
      <c r="H382" s="122"/>
      <c r="I382" s="122"/>
      <c r="J382" s="122"/>
      <c r="K382" s="122"/>
      <c r="L382" s="123"/>
    </row>
    <row r="383" spans="1:16" x14ac:dyDescent="0.3">
      <c r="A383" s="1">
        <f>+IF(OR(C385=""),"NO",1)</f>
        <v>1</v>
      </c>
      <c r="E383" s="346"/>
      <c r="F383" s="347"/>
      <c r="G383" s="347"/>
      <c r="H383" s="347"/>
      <c r="I383" s="347"/>
      <c r="J383" s="347"/>
      <c r="K383" s="347"/>
      <c r="L383" s="347"/>
    </row>
    <row r="384" spans="1:16" ht="4.5" customHeight="1" x14ac:dyDescent="0.3">
      <c r="A384" s="1">
        <f>+A385</f>
        <v>1</v>
      </c>
      <c r="E384" s="15"/>
      <c r="F384" s="16"/>
      <c r="G384" s="16"/>
      <c r="H384" s="16"/>
      <c r="I384" s="16"/>
      <c r="J384" s="16"/>
      <c r="K384" s="16"/>
      <c r="L384" s="17"/>
    </row>
    <row r="385" spans="1:12" ht="15.75" customHeight="1" x14ac:dyDescent="0.3">
      <c r="A385" s="1">
        <f>+IF(OR(C385=""),"NO",1)</f>
        <v>1</v>
      </c>
      <c r="B385" s="1">
        <f>1+MAX($B$1:B384)</f>
        <v>4</v>
      </c>
      <c r="C385" s="18">
        <v>4</v>
      </c>
      <c r="E385" s="19" t="s">
        <v>297</v>
      </c>
      <c r="F385" s="20"/>
      <c r="G385" s="20"/>
      <c r="H385" s="20"/>
      <c r="I385" s="21"/>
      <c r="J385" s="20"/>
      <c r="K385" s="21"/>
      <c r="L385" s="22"/>
    </row>
    <row r="386" spans="1:12" x14ac:dyDescent="0.3">
      <c r="A386" s="1">
        <f>A385</f>
        <v>1</v>
      </c>
      <c r="E386" s="23" t="str">
        <f>+$E$11</f>
        <v>Integrantes</v>
      </c>
      <c r="F386" s="24"/>
      <c r="G386" s="24"/>
      <c r="H386" s="24"/>
      <c r="I386" s="24"/>
      <c r="J386" s="24"/>
      <c r="K386" s="25" t="str">
        <f>+$K$11</f>
        <v>Nit</v>
      </c>
      <c r="L386" s="26" t="str">
        <f>+$L$11</f>
        <v>Part.</v>
      </c>
    </row>
    <row r="387" spans="1:12" x14ac:dyDescent="0.3">
      <c r="A387" s="1">
        <f>+A386</f>
        <v>1</v>
      </c>
      <c r="C387" s="1">
        <v>4.0999999999999996</v>
      </c>
      <c r="E387" s="27" t="s">
        <v>199</v>
      </c>
      <c r="F387" s="28"/>
      <c r="G387" s="28"/>
      <c r="H387" s="28"/>
      <c r="I387" s="28"/>
      <c r="J387" s="28"/>
      <c r="K387" s="29" t="s">
        <v>298</v>
      </c>
      <c r="L387" s="30">
        <v>1</v>
      </c>
    </row>
    <row r="388" spans="1:12" hidden="1" x14ac:dyDescent="0.3">
      <c r="A388" s="18" t="str">
        <f>+IF(OR(C388=""),"NO",1)</f>
        <v>NO</v>
      </c>
      <c r="B388" s="18"/>
      <c r="C388" s="1" t="s">
        <v>124</v>
      </c>
      <c r="E388" s="31" t="s">
        <v>124</v>
      </c>
      <c r="F388" s="32"/>
      <c r="G388" s="32"/>
      <c r="H388" s="32"/>
      <c r="I388" s="32"/>
      <c r="J388" s="32"/>
      <c r="K388" s="33" t="s">
        <v>124</v>
      </c>
      <c r="L388" s="34" t="s">
        <v>124</v>
      </c>
    </row>
    <row r="389" spans="1:12" hidden="1" x14ac:dyDescent="0.3">
      <c r="A389" s="18" t="str">
        <f>+IF(OR(C389=""),"NO",1)</f>
        <v>NO</v>
      </c>
      <c r="B389" s="18"/>
      <c r="C389" s="1" t="s">
        <v>124</v>
      </c>
      <c r="E389" s="31" t="s">
        <v>124</v>
      </c>
      <c r="F389" s="32"/>
      <c r="G389" s="32"/>
      <c r="H389" s="32"/>
      <c r="I389" s="32"/>
      <c r="J389" s="32"/>
      <c r="K389" s="33" t="s">
        <v>124</v>
      </c>
      <c r="L389" s="34" t="s">
        <v>124</v>
      </c>
    </row>
    <row r="390" spans="1:12" hidden="1" x14ac:dyDescent="0.3">
      <c r="A390" s="18" t="str">
        <f>+IF(OR(C390=""),"NO",1)</f>
        <v>NO</v>
      </c>
      <c r="B390" s="18"/>
      <c r="C390" s="1" t="s">
        <v>124</v>
      </c>
      <c r="E390" s="31" t="s">
        <v>13</v>
      </c>
      <c r="F390" s="32"/>
      <c r="G390" s="32"/>
      <c r="H390" s="32"/>
      <c r="I390" s="32"/>
      <c r="J390" s="32"/>
      <c r="K390" s="33"/>
      <c r="L390" s="34"/>
    </row>
    <row r="391" spans="1:12" hidden="1" x14ac:dyDescent="0.3">
      <c r="A391" s="18" t="str">
        <f>+IF(OR(C391=""),"NO",1)</f>
        <v>NO</v>
      </c>
      <c r="B391" s="18"/>
      <c r="C391" s="1" t="s">
        <v>124</v>
      </c>
      <c r="E391" s="31" t="s">
        <v>13</v>
      </c>
      <c r="F391" s="32"/>
      <c r="G391" s="32"/>
      <c r="H391" s="32"/>
      <c r="I391" s="32"/>
      <c r="J391" s="32"/>
      <c r="K391" s="33"/>
      <c r="L391" s="34"/>
    </row>
    <row r="392" spans="1:12" hidden="1" x14ac:dyDescent="0.3">
      <c r="A392" s="18" t="str">
        <f>+IF(OR(C392=""),"NO",1)</f>
        <v>NO</v>
      </c>
      <c r="B392" s="18"/>
      <c r="C392" s="1" t="s">
        <v>124</v>
      </c>
      <c r="E392" s="35" t="s">
        <v>13</v>
      </c>
      <c r="F392" s="36"/>
      <c r="G392" s="36"/>
      <c r="H392" s="36"/>
      <c r="I392" s="36"/>
      <c r="J392" s="36"/>
      <c r="K392" s="37"/>
      <c r="L392" s="38"/>
    </row>
    <row r="393" spans="1:12" ht="5.15" customHeight="1" x14ac:dyDescent="0.3">
      <c r="A393" s="1">
        <f>+A385</f>
        <v>1</v>
      </c>
      <c r="E393" s="39"/>
      <c r="F393" s="39"/>
      <c r="G393" s="39"/>
      <c r="H393" s="39"/>
      <c r="I393" s="39"/>
      <c r="J393" s="39"/>
      <c r="K393" s="39"/>
      <c r="L393" s="39"/>
    </row>
    <row r="394" spans="1:12" ht="15.75" customHeight="1" x14ac:dyDescent="0.3">
      <c r="A394" s="1">
        <f>+A385</f>
        <v>1</v>
      </c>
      <c r="E394" s="40" t="str">
        <f>+$E$19</f>
        <v>RESULTADO DE EVALUACIÓN TÉCNICA</v>
      </c>
      <c r="F394" s="41"/>
      <c r="G394" s="41"/>
      <c r="H394" s="41"/>
      <c r="I394" s="41"/>
      <c r="J394" s="41"/>
      <c r="K394" s="41"/>
      <c r="L394" s="42"/>
    </row>
    <row r="395" spans="1:12" x14ac:dyDescent="0.3">
      <c r="A395" s="1">
        <f>+A385</f>
        <v>1</v>
      </c>
      <c r="E395" s="43"/>
      <c r="F395" s="44" t="str">
        <f>+$F$20</f>
        <v>Experiencia</v>
      </c>
      <c r="G395" s="45"/>
      <c r="H395" s="45"/>
      <c r="I395" s="45"/>
      <c r="J395" s="45"/>
      <c r="K395" s="46"/>
      <c r="L395" s="47" t="s">
        <v>88</v>
      </c>
    </row>
    <row r="396" spans="1:12" x14ac:dyDescent="0.3">
      <c r="A396" s="1">
        <f>+A385</f>
        <v>1</v>
      </c>
      <c r="E396" s="348" t="str">
        <f>+$E$21</f>
        <v>OBSERVACIONES RESPECTO A LA EVALUACIÓN DE EXPERIENCIA</v>
      </c>
      <c r="F396" s="308"/>
      <c r="G396" s="308"/>
      <c r="H396" s="308"/>
      <c r="I396" s="308"/>
      <c r="J396" s="308"/>
      <c r="K396" s="308"/>
      <c r="L396" s="349"/>
    </row>
    <row r="397" spans="1:12" x14ac:dyDescent="0.3">
      <c r="A397" s="1">
        <f>+A385</f>
        <v>1</v>
      </c>
      <c r="E397" s="350" t="s">
        <v>124</v>
      </c>
      <c r="F397" s="351"/>
      <c r="G397" s="351"/>
      <c r="H397" s="351"/>
      <c r="I397" s="351"/>
      <c r="J397" s="351"/>
      <c r="K397" s="351"/>
      <c r="L397" s="352"/>
    </row>
    <row r="398" spans="1:12" ht="5.15" customHeight="1" x14ac:dyDescent="0.3">
      <c r="A398" s="1">
        <f>+A385</f>
        <v>1</v>
      </c>
      <c r="E398" s="39"/>
      <c r="F398" s="39"/>
      <c r="G398" s="39"/>
      <c r="H398" s="39"/>
      <c r="I398" s="39"/>
      <c r="J398" s="39"/>
      <c r="K398" s="39"/>
      <c r="L398" s="39"/>
    </row>
    <row r="399" spans="1:12" ht="12.75" customHeight="1" x14ac:dyDescent="0.3">
      <c r="A399" s="1">
        <f>+A385</f>
        <v>1</v>
      </c>
      <c r="E399" s="40" t="str">
        <f>+$E$24</f>
        <v>EXPERIENCIA HABILITANTE: CONTRATOS PRESENTADOS</v>
      </c>
      <c r="F399" s="41"/>
      <c r="G399" s="41"/>
      <c r="H399" s="41"/>
      <c r="I399" s="41"/>
      <c r="J399" s="41"/>
      <c r="K399" s="41"/>
      <c r="L399" s="42"/>
    </row>
    <row r="400" spans="1:12" ht="8.5" customHeight="1" x14ac:dyDescent="0.3">
      <c r="A400" s="1">
        <f>+A385</f>
        <v>1</v>
      </c>
      <c r="E400" s="49"/>
      <c r="F400" s="50"/>
      <c r="G400" s="51"/>
      <c r="H400" s="51"/>
      <c r="I400" s="51"/>
      <c r="J400" s="51"/>
      <c r="K400" s="51"/>
      <c r="L400" s="52"/>
    </row>
    <row r="401" spans="1:12" ht="33" customHeight="1" x14ac:dyDescent="0.3">
      <c r="A401" s="18">
        <f>+IF(OR(C401=""),"NO",1)</f>
        <v>1</v>
      </c>
      <c r="B401" s="18"/>
      <c r="C401" s="1" t="s">
        <v>196</v>
      </c>
      <c r="E401" s="329">
        <v>1</v>
      </c>
      <c r="F401" s="53" t="str">
        <f>+$F$26</f>
        <v>OBJETO</v>
      </c>
      <c r="G401" s="332" t="s">
        <v>197</v>
      </c>
      <c r="H401" s="333"/>
      <c r="I401" s="333"/>
      <c r="J401" s="333"/>
      <c r="K401" s="333"/>
      <c r="L401" s="334"/>
    </row>
    <row r="402" spans="1:12" x14ac:dyDescent="0.3">
      <c r="A402" s="18">
        <f>+IF(OR(C401=""),"NO",1)</f>
        <v>1</v>
      </c>
      <c r="B402" s="18"/>
      <c r="E402" s="330"/>
      <c r="F402" s="54" t="str">
        <f>+$F$27</f>
        <v>CONTRATANTE</v>
      </c>
      <c r="G402" s="335" t="s">
        <v>198</v>
      </c>
      <c r="H402" s="310"/>
      <c r="I402" s="310"/>
      <c r="J402" s="310"/>
      <c r="K402" s="310"/>
      <c r="L402" s="336"/>
    </row>
    <row r="403" spans="1:12" x14ac:dyDescent="0.3">
      <c r="A403" s="18">
        <f>+IF(OR(C401=""),"NO",1)</f>
        <v>1</v>
      </c>
      <c r="B403" s="18"/>
      <c r="E403" s="330"/>
      <c r="F403" s="54" t="str">
        <f>+$F$28</f>
        <v>APORTANTE</v>
      </c>
      <c r="G403" s="337" t="s">
        <v>199</v>
      </c>
      <c r="H403" s="338"/>
      <c r="I403" s="338"/>
      <c r="J403" s="338"/>
      <c r="K403" s="338"/>
      <c r="L403" s="339"/>
    </row>
    <row r="404" spans="1:12" x14ac:dyDescent="0.3">
      <c r="A404" s="18">
        <f>+IF(OR(C401=""),"NO",1)</f>
        <v>1</v>
      </c>
      <c r="B404" s="18"/>
      <c r="E404" s="330"/>
      <c r="F404" s="54" t="str">
        <f>+$F$29</f>
        <v>VALOR /SMMLV)</v>
      </c>
      <c r="G404" s="55">
        <v>650.6</v>
      </c>
      <c r="H404" s="56" t="str">
        <f>+$H$29</f>
        <v>% PART..</v>
      </c>
      <c r="I404" s="57">
        <v>1</v>
      </c>
      <c r="J404" s="58" t="str">
        <f>+$J$29</f>
        <v>VALOR ACREDITADO</v>
      </c>
      <c r="K404" s="59"/>
      <c r="L404" s="47">
        <v>650.6</v>
      </c>
    </row>
    <row r="405" spans="1:12" x14ac:dyDescent="0.3">
      <c r="A405" s="18">
        <f>+IF(OR(C401=""),"NO",1)</f>
        <v>1</v>
      </c>
      <c r="B405" s="18"/>
      <c r="E405" s="330"/>
      <c r="F405" s="60" t="str">
        <f>+$F$30</f>
        <v>EXPERIENCIA APORTADA</v>
      </c>
      <c r="G405" s="340" t="s">
        <v>88</v>
      </c>
      <c r="H405" s="341"/>
      <c r="I405" s="341"/>
      <c r="J405" s="341"/>
      <c r="K405" s="341"/>
      <c r="L405" s="342"/>
    </row>
    <row r="406" spans="1:12" x14ac:dyDescent="0.3">
      <c r="A406" s="18">
        <f>+IF(OR(C401=""),"NO",1)</f>
        <v>1</v>
      </c>
      <c r="B406" s="18"/>
      <c r="E406" s="331"/>
      <c r="F406" s="62" t="str">
        <f>+$F$31</f>
        <v>OBSERVACIÓN</v>
      </c>
      <c r="G406" s="343" t="s">
        <v>124</v>
      </c>
      <c r="H406" s="344"/>
      <c r="I406" s="344"/>
      <c r="J406" s="344"/>
      <c r="K406" s="344"/>
      <c r="L406" s="345"/>
    </row>
    <row r="407" spans="1:12" ht="8.5" customHeight="1" x14ac:dyDescent="0.3">
      <c r="A407" s="18">
        <f>+IF(OR(C401=""),"NO",1)</f>
        <v>1</v>
      </c>
      <c r="B407" s="18"/>
      <c r="E407" s="49"/>
      <c r="F407" s="50"/>
      <c r="G407" s="51"/>
      <c r="H407" s="51"/>
      <c r="I407" s="51"/>
      <c r="J407" s="51"/>
      <c r="K407" s="51"/>
      <c r="L407" s="52"/>
    </row>
    <row r="408" spans="1:12" ht="24" customHeight="1" x14ac:dyDescent="0.3">
      <c r="A408" s="18">
        <f t="shared" ref="A408" si="126">+IF(OR(C408=""),"NO",1)</f>
        <v>1</v>
      </c>
      <c r="B408" s="18"/>
      <c r="C408" s="1" t="s">
        <v>202</v>
      </c>
      <c r="E408" s="329">
        <v>2</v>
      </c>
      <c r="F408" s="53" t="str">
        <f>+$F$26</f>
        <v>OBJETO</v>
      </c>
      <c r="G408" s="332" t="s">
        <v>200</v>
      </c>
      <c r="H408" s="333"/>
      <c r="I408" s="333"/>
      <c r="J408" s="333"/>
      <c r="K408" s="333"/>
      <c r="L408" s="334"/>
    </row>
    <row r="409" spans="1:12" x14ac:dyDescent="0.3">
      <c r="A409" s="18">
        <f t="shared" ref="A409" si="127">+IF(OR(C408=""),"NO",1)</f>
        <v>1</v>
      </c>
      <c r="B409" s="18"/>
      <c r="E409" s="330"/>
      <c r="F409" s="54" t="str">
        <f>+$F$27</f>
        <v>CONTRATANTE</v>
      </c>
      <c r="G409" s="335" t="s">
        <v>201</v>
      </c>
      <c r="H409" s="310"/>
      <c r="I409" s="310"/>
      <c r="J409" s="310"/>
      <c r="K409" s="310"/>
      <c r="L409" s="336"/>
    </row>
    <row r="410" spans="1:12" x14ac:dyDescent="0.3">
      <c r="A410" s="18">
        <f t="shared" ref="A410" si="128">+IF(OR(C408=""),"NO",1)</f>
        <v>1</v>
      </c>
      <c r="B410" s="18"/>
      <c r="E410" s="330"/>
      <c r="F410" s="54" t="str">
        <f>+$F$28</f>
        <v>APORTANTE</v>
      </c>
      <c r="G410" s="337" t="s">
        <v>199</v>
      </c>
      <c r="H410" s="338"/>
      <c r="I410" s="338"/>
      <c r="J410" s="338"/>
      <c r="K410" s="338"/>
      <c r="L410" s="339"/>
    </row>
    <row r="411" spans="1:12" x14ac:dyDescent="0.3">
      <c r="A411" s="18">
        <f t="shared" ref="A411" si="129">+IF(OR(C408=""),"NO",1)</f>
        <v>1</v>
      </c>
      <c r="B411" s="18"/>
      <c r="E411" s="330"/>
      <c r="F411" s="54" t="str">
        <f>+$F$29</f>
        <v>VALOR /SMMLV)</v>
      </c>
      <c r="G411" s="55">
        <v>199.07</v>
      </c>
      <c r="H411" s="56" t="str">
        <f>+$H$29</f>
        <v>% PART..</v>
      </c>
      <c r="I411" s="57">
        <v>1</v>
      </c>
      <c r="J411" s="58" t="str">
        <f>+$J$29</f>
        <v>VALOR ACREDITADO</v>
      </c>
      <c r="K411" s="59"/>
      <c r="L411" s="47">
        <v>199.07</v>
      </c>
    </row>
    <row r="412" spans="1:12" x14ac:dyDescent="0.3">
      <c r="A412" s="18">
        <f t="shared" ref="A412" si="130">+IF(OR(C408=""),"NO",1)</f>
        <v>1</v>
      </c>
      <c r="B412" s="18"/>
      <c r="E412" s="330"/>
      <c r="F412" s="60" t="str">
        <f>+$F$30</f>
        <v>EXPERIENCIA APORTADA</v>
      </c>
      <c r="G412" s="340" t="s">
        <v>88</v>
      </c>
      <c r="H412" s="341"/>
      <c r="I412" s="341"/>
      <c r="J412" s="341"/>
      <c r="K412" s="341"/>
      <c r="L412" s="342"/>
    </row>
    <row r="413" spans="1:12" x14ac:dyDescent="0.3">
      <c r="A413" s="18">
        <f t="shared" ref="A413" si="131">+IF(OR(C408=""),"NO",1)</f>
        <v>1</v>
      </c>
      <c r="B413" s="18"/>
      <c r="E413" s="331"/>
      <c r="F413" s="62" t="str">
        <f>+$F$31</f>
        <v>OBSERVACIÓN</v>
      </c>
      <c r="G413" s="343" t="s">
        <v>124</v>
      </c>
      <c r="H413" s="344"/>
      <c r="I413" s="344"/>
      <c r="J413" s="344"/>
      <c r="K413" s="344"/>
      <c r="L413" s="345"/>
    </row>
    <row r="414" spans="1:12" ht="8.5" customHeight="1" x14ac:dyDescent="0.3">
      <c r="A414" s="18">
        <f t="shared" ref="A414" si="132">+IF(OR(C408=""),"NO",1)</f>
        <v>1</v>
      </c>
      <c r="B414" s="18"/>
      <c r="E414" s="49"/>
      <c r="F414" s="50"/>
      <c r="G414" s="51"/>
      <c r="H414" s="51"/>
      <c r="I414" s="51"/>
      <c r="J414" s="51"/>
      <c r="K414" s="51"/>
      <c r="L414" s="52"/>
    </row>
    <row r="415" spans="1:12" hidden="1" x14ac:dyDescent="0.3">
      <c r="A415" s="18" t="str">
        <f t="shared" ref="A415" si="133">+IF(OR(C415=""),"NO",1)</f>
        <v>NO</v>
      </c>
      <c r="B415" s="18"/>
      <c r="C415" s="1" t="s">
        <v>124</v>
      </c>
      <c r="E415" s="329">
        <v>3</v>
      </c>
      <c r="F415" s="53" t="str">
        <f>+$F$26</f>
        <v>OBJETO</v>
      </c>
      <c r="G415" s="332" t="s">
        <v>124</v>
      </c>
      <c r="H415" s="333"/>
      <c r="I415" s="333"/>
      <c r="J415" s="333"/>
      <c r="K415" s="333"/>
      <c r="L415" s="334"/>
    </row>
    <row r="416" spans="1:12" hidden="1" x14ac:dyDescent="0.3">
      <c r="A416" s="18" t="str">
        <f t="shared" ref="A416" si="134">+IF(OR(C415=""),"NO",1)</f>
        <v>NO</v>
      </c>
      <c r="B416" s="18"/>
      <c r="E416" s="330"/>
      <c r="F416" s="54" t="str">
        <f>+$F$27</f>
        <v>CONTRATANTE</v>
      </c>
      <c r="G416" s="335" t="s">
        <v>124</v>
      </c>
      <c r="H416" s="310"/>
      <c r="I416" s="310"/>
      <c r="J416" s="310"/>
      <c r="K416" s="310"/>
      <c r="L416" s="336"/>
    </row>
    <row r="417" spans="1:12" hidden="1" x14ac:dyDescent="0.3">
      <c r="A417" s="18" t="str">
        <f t="shared" ref="A417" si="135">+IF(OR(C415=""),"NO",1)</f>
        <v>NO</v>
      </c>
      <c r="B417" s="18"/>
      <c r="E417" s="330"/>
      <c r="F417" s="54" t="str">
        <f>+$F$28</f>
        <v>APORTANTE</v>
      </c>
      <c r="G417" s="337" t="s">
        <v>124</v>
      </c>
      <c r="H417" s="338"/>
      <c r="I417" s="338"/>
      <c r="J417" s="338"/>
      <c r="K417" s="338"/>
      <c r="L417" s="339"/>
    </row>
    <row r="418" spans="1:12" hidden="1" x14ac:dyDescent="0.3">
      <c r="A418" s="18" t="str">
        <f t="shared" ref="A418" si="136">+IF(OR(C415=""),"NO",1)</f>
        <v>NO</v>
      </c>
      <c r="B418" s="18"/>
      <c r="E418" s="330"/>
      <c r="F418" s="54" t="str">
        <f>+$F$29</f>
        <v>VALOR /SMMLV)</v>
      </c>
      <c r="G418" s="55" t="s">
        <v>124</v>
      </c>
      <c r="H418" s="56" t="str">
        <f>+$H$29</f>
        <v>% PART..</v>
      </c>
      <c r="I418" s="57" t="s">
        <v>124</v>
      </c>
      <c r="J418" s="58" t="str">
        <f>+$J$29</f>
        <v>VALOR ACREDITADO</v>
      </c>
      <c r="K418" s="59"/>
      <c r="L418" s="47" t="s">
        <v>124</v>
      </c>
    </row>
    <row r="419" spans="1:12" hidden="1" x14ac:dyDescent="0.3">
      <c r="A419" s="18" t="str">
        <f t="shared" ref="A419" si="137">+IF(OR(C415=""),"NO",1)</f>
        <v>NO</v>
      </c>
      <c r="B419" s="18"/>
      <c r="E419" s="330"/>
      <c r="F419" s="60" t="str">
        <f>+$F$30</f>
        <v>EXPERIENCIA APORTADA</v>
      </c>
      <c r="G419" s="340" t="s">
        <v>124</v>
      </c>
      <c r="H419" s="341"/>
      <c r="I419" s="341"/>
      <c r="J419" s="341"/>
      <c r="K419" s="341"/>
      <c r="L419" s="342"/>
    </row>
    <row r="420" spans="1:12" hidden="1" x14ac:dyDescent="0.3">
      <c r="A420" s="18" t="str">
        <f t="shared" ref="A420" si="138">+IF(OR(C415=""),"NO",1)</f>
        <v>NO</v>
      </c>
      <c r="B420" s="18"/>
      <c r="E420" s="331"/>
      <c r="F420" s="62" t="str">
        <f>+$F$31</f>
        <v>OBSERVACIÓN</v>
      </c>
      <c r="G420" s="343" t="s">
        <v>124</v>
      </c>
      <c r="H420" s="344"/>
      <c r="I420" s="344"/>
      <c r="J420" s="344"/>
      <c r="K420" s="344"/>
      <c r="L420" s="345"/>
    </row>
    <row r="421" spans="1:12" ht="8.5" hidden="1" customHeight="1" x14ac:dyDescent="0.3">
      <c r="A421" s="18" t="str">
        <f t="shared" ref="A421" si="139">+IF(OR(C415=""),"NO",1)</f>
        <v>NO</v>
      </c>
      <c r="B421" s="18"/>
      <c r="E421" s="49"/>
      <c r="F421" s="50"/>
      <c r="G421" s="51"/>
      <c r="H421" s="51"/>
      <c r="I421" s="51"/>
      <c r="J421" s="51"/>
      <c r="K421" s="51"/>
      <c r="L421" s="52"/>
    </row>
    <row r="422" spans="1:12" hidden="1" x14ac:dyDescent="0.3">
      <c r="A422" s="18" t="str">
        <f t="shared" ref="A422" si="140">+IF(OR(C422=""),"NO",1)</f>
        <v>NO</v>
      </c>
      <c r="B422" s="18"/>
      <c r="C422" s="1" t="s">
        <v>124</v>
      </c>
      <c r="E422" s="329">
        <v>4</v>
      </c>
      <c r="F422" s="53" t="str">
        <f>+$F$26</f>
        <v>OBJETO</v>
      </c>
      <c r="G422" s="332" t="s">
        <v>124</v>
      </c>
      <c r="H422" s="333"/>
      <c r="I422" s="333"/>
      <c r="J422" s="333"/>
      <c r="K422" s="333"/>
      <c r="L422" s="334"/>
    </row>
    <row r="423" spans="1:12" hidden="1" x14ac:dyDescent="0.3">
      <c r="A423" s="18" t="str">
        <f t="shared" ref="A423" si="141">+IF(OR(C422=""),"NO",1)</f>
        <v>NO</v>
      </c>
      <c r="B423" s="18"/>
      <c r="E423" s="330"/>
      <c r="F423" s="54" t="str">
        <f>+$F$27</f>
        <v>CONTRATANTE</v>
      </c>
      <c r="G423" s="335" t="s">
        <v>124</v>
      </c>
      <c r="H423" s="310"/>
      <c r="I423" s="310"/>
      <c r="J423" s="310"/>
      <c r="K423" s="310"/>
      <c r="L423" s="336"/>
    </row>
    <row r="424" spans="1:12" hidden="1" x14ac:dyDescent="0.3">
      <c r="A424" s="18" t="str">
        <f t="shared" ref="A424" si="142">+IF(OR(C422=""),"NO",1)</f>
        <v>NO</v>
      </c>
      <c r="B424" s="18"/>
      <c r="E424" s="330"/>
      <c r="F424" s="54" t="str">
        <f>+$F$28</f>
        <v>APORTANTE</v>
      </c>
      <c r="G424" s="337" t="s">
        <v>124</v>
      </c>
      <c r="H424" s="338"/>
      <c r="I424" s="338"/>
      <c r="J424" s="338"/>
      <c r="K424" s="338"/>
      <c r="L424" s="339"/>
    </row>
    <row r="425" spans="1:12" hidden="1" x14ac:dyDescent="0.3">
      <c r="A425" s="18" t="str">
        <f t="shared" ref="A425" si="143">+IF(OR(C422=""),"NO",1)</f>
        <v>NO</v>
      </c>
      <c r="B425" s="18"/>
      <c r="E425" s="330"/>
      <c r="F425" s="54" t="str">
        <f>+$F$29</f>
        <v>VALOR /SMMLV)</v>
      </c>
      <c r="G425" s="55" t="s">
        <v>124</v>
      </c>
      <c r="H425" s="56" t="str">
        <f>+$H$29</f>
        <v>% PART..</v>
      </c>
      <c r="I425" s="57" t="s">
        <v>124</v>
      </c>
      <c r="J425" s="58" t="str">
        <f>+$J$29</f>
        <v>VALOR ACREDITADO</v>
      </c>
      <c r="K425" s="59"/>
      <c r="L425" s="47" t="s">
        <v>124</v>
      </c>
    </row>
    <row r="426" spans="1:12" hidden="1" x14ac:dyDescent="0.3">
      <c r="A426" s="18" t="str">
        <f t="shared" ref="A426" si="144">+IF(OR(C422=""),"NO",1)</f>
        <v>NO</v>
      </c>
      <c r="B426" s="18"/>
      <c r="E426" s="330"/>
      <c r="F426" s="60" t="str">
        <f>+$F$30</f>
        <v>EXPERIENCIA APORTADA</v>
      </c>
      <c r="G426" s="340" t="s">
        <v>124</v>
      </c>
      <c r="H426" s="341"/>
      <c r="I426" s="341"/>
      <c r="J426" s="341"/>
      <c r="K426" s="341"/>
      <c r="L426" s="342"/>
    </row>
    <row r="427" spans="1:12" hidden="1" x14ac:dyDescent="0.3">
      <c r="A427" s="18" t="str">
        <f t="shared" ref="A427" si="145">+IF(OR(C422=""),"NO",1)</f>
        <v>NO</v>
      </c>
      <c r="B427" s="18"/>
      <c r="E427" s="331"/>
      <c r="F427" s="62" t="str">
        <f>+$F$31</f>
        <v>OBSERVACIÓN</v>
      </c>
      <c r="G427" s="343" t="s">
        <v>124</v>
      </c>
      <c r="H427" s="344"/>
      <c r="I427" s="344"/>
      <c r="J427" s="344"/>
      <c r="K427" s="344"/>
      <c r="L427" s="345"/>
    </row>
    <row r="428" spans="1:12" ht="8.5" hidden="1" customHeight="1" x14ac:dyDescent="0.3">
      <c r="A428" s="18" t="str">
        <f t="shared" ref="A428" si="146">+IF(OR(C422=""),"NO",1)</f>
        <v>NO</v>
      </c>
      <c r="B428" s="18"/>
      <c r="E428" s="49"/>
      <c r="F428" s="50"/>
      <c r="G428" s="51"/>
      <c r="H428" s="51"/>
      <c r="I428" s="51"/>
      <c r="J428" s="51"/>
      <c r="K428" s="51"/>
      <c r="L428" s="52"/>
    </row>
    <row r="429" spans="1:12" hidden="1" x14ac:dyDescent="0.3">
      <c r="A429" s="18" t="str">
        <f t="shared" ref="A429" si="147">+IF(OR(C429=""),"NO",1)</f>
        <v>NO</v>
      </c>
      <c r="B429" s="18"/>
      <c r="C429" s="1" t="s">
        <v>124</v>
      </c>
      <c r="E429" s="329">
        <v>5</v>
      </c>
      <c r="F429" s="53" t="str">
        <f>+$F$26</f>
        <v>OBJETO</v>
      </c>
      <c r="G429" s="332" t="s">
        <v>124</v>
      </c>
      <c r="H429" s="333"/>
      <c r="I429" s="333"/>
      <c r="J429" s="333"/>
      <c r="K429" s="333"/>
      <c r="L429" s="334"/>
    </row>
    <row r="430" spans="1:12" hidden="1" x14ac:dyDescent="0.3">
      <c r="A430" s="18" t="str">
        <f t="shared" ref="A430" si="148">+IF(OR(C429=""),"NO",1)</f>
        <v>NO</v>
      </c>
      <c r="B430" s="18"/>
      <c r="E430" s="330"/>
      <c r="F430" s="54" t="str">
        <f>+$F$27</f>
        <v>CONTRATANTE</v>
      </c>
      <c r="G430" s="335" t="s">
        <v>124</v>
      </c>
      <c r="H430" s="310"/>
      <c r="I430" s="310"/>
      <c r="J430" s="310"/>
      <c r="K430" s="310"/>
      <c r="L430" s="336"/>
    </row>
    <row r="431" spans="1:12" hidden="1" x14ac:dyDescent="0.3">
      <c r="A431" s="18" t="str">
        <f t="shared" ref="A431" si="149">+IF(OR(C429=""),"NO",1)</f>
        <v>NO</v>
      </c>
      <c r="B431" s="18"/>
      <c r="E431" s="330"/>
      <c r="F431" s="54" t="str">
        <f>+$F$28</f>
        <v>APORTANTE</v>
      </c>
      <c r="G431" s="337" t="s">
        <v>124</v>
      </c>
      <c r="H431" s="338"/>
      <c r="I431" s="338"/>
      <c r="J431" s="338"/>
      <c r="K431" s="338"/>
      <c r="L431" s="339"/>
    </row>
    <row r="432" spans="1:12" hidden="1" x14ac:dyDescent="0.3">
      <c r="A432" s="18" t="str">
        <f t="shared" ref="A432" si="150">+IF(OR(C429=""),"NO",1)</f>
        <v>NO</v>
      </c>
      <c r="B432" s="18"/>
      <c r="E432" s="330"/>
      <c r="F432" s="54" t="str">
        <f>+$F$29</f>
        <v>VALOR /SMMLV)</v>
      </c>
      <c r="G432" s="55" t="s">
        <v>124</v>
      </c>
      <c r="H432" s="56" t="str">
        <f>+$H$29</f>
        <v>% PART..</v>
      </c>
      <c r="I432" s="57" t="s">
        <v>124</v>
      </c>
      <c r="J432" s="58" t="str">
        <f>+$J$29</f>
        <v>VALOR ACREDITADO</v>
      </c>
      <c r="K432" s="59"/>
      <c r="L432" s="47" t="s">
        <v>124</v>
      </c>
    </row>
    <row r="433" spans="1:12" hidden="1" x14ac:dyDescent="0.3">
      <c r="A433" s="18" t="str">
        <f t="shared" ref="A433" si="151">+IF(OR(C429=""),"NO",1)</f>
        <v>NO</v>
      </c>
      <c r="B433" s="18"/>
      <c r="E433" s="330"/>
      <c r="F433" s="60" t="str">
        <f>+$F$30</f>
        <v>EXPERIENCIA APORTADA</v>
      </c>
      <c r="G433" s="340" t="s">
        <v>124</v>
      </c>
      <c r="H433" s="341"/>
      <c r="I433" s="341"/>
      <c r="J433" s="341"/>
      <c r="K433" s="341"/>
      <c r="L433" s="342"/>
    </row>
    <row r="434" spans="1:12" hidden="1" x14ac:dyDescent="0.3">
      <c r="A434" s="18" t="str">
        <f t="shared" ref="A434" si="152">+IF(OR(C429=""),"NO",1)</f>
        <v>NO</v>
      </c>
      <c r="B434" s="18"/>
      <c r="E434" s="331"/>
      <c r="F434" s="62" t="str">
        <f>+$F$31</f>
        <v>OBSERVACIÓN</v>
      </c>
      <c r="G434" s="343" t="s">
        <v>124</v>
      </c>
      <c r="H434" s="344"/>
      <c r="I434" s="344"/>
      <c r="J434" s="344"/>
      <c r="K434" s="344"/>
      <c r="L434" s="345"/>
    </row>
    <row r="435" spans="1:12" ht="8.5" hidden="1" customHeight="1" x14ac:dyDescent="0.3">
      <c r="A435" s="18" t="str">
        <f t="shared" ref="A435" si="153">+IF(OR(C429=""),"NO",1)</f>
        <v>NO</v>
      </c>
      <c r="B435" s="18"/>
      <c r="E435" s="49"/>
      <c r="F435" s="50"/>
      <c r="G435" s="51"/>
      <c r="H435" s="51"/>
      <c r="I435" s="51"/>
      <c r="J435" s="51"/>
      <c r="K435" s="51"/>
      <c r="L435" s="52"/>
    </row>
    <row r="436" spans="1:12" hidden="1" x14ac:dyDescent="0.3">
      <c r="A436" s="18" t="str">
        <f t="shared" ref="A436" si="154">+IF(OR(C436=""),"NO",1)</f>
        <v>NO</v>
      </c>
      <c r="B436" s="18"/>
      <c r="C436" s="1" t="s">
        <v>124</v>
      </c>
      <c r="E436" s="329">
        <v>6</v>
      </c>
      <c r="F436" s="53" t="str">
        <f>+$F$26</f>
        <v>OBJETO</v>
      </c>
      <c r="G436" s="332" t="s">
        <v>124</v>
      </c>
      <c r="H436" s="333"/>
      <c r="I436" s="333"/>
      <c r="J436" s="333"/>
      <c r="K436" s="333"/>
      <c r="L436" s="334"/>
    </row>
    <row r="437" spans="1:12" hidden="1" x14ac:dyDescent="0.3">
      <c r="A437" s="18" t="str">
        <f t="shared" ref="A437" si="155">+IF(OR(C436=""),"NO",1)</f>
        <v>NO</v>
      </c>
      <c r="B437" s="18"/>
      <c r="E437" s="330"/>
      <c r="F437" s="54" t="str">
        <f>+$F$27</f>
        <v>CONTRATANTE</v>
      </c>
      <c r="G437" s="335" t="s">
        <v>124</v>
      </c>
      <c r="H437" s="310"/>
      <c r="I437" s="310"/>
      <c r="J437" s="310"/>
      <c r="K437" s="310"/>
      <c r="L437" s="336"/>
    </row>
    <row r="438" spans="1:12" hidden="1" x14ac:dyDescent="0.3">
      <c r="A438" s="18" t="str">
        <f t="shared" ref="A438" si="156">+IF(OR(C436=""),"NO",1)</f>
        <v>NO</v>
      </c>
      <c r="B438" s="18"/>
      <c r="E438" s="330"/>
      <c r="F438" s="54" t="str">
        <f>+$F$28</f>
        <v>APORTANTE</v>
      </c>
      <c r="G438" s="337" t="s">
        <v>124</v>
      </c>
      <c r="H438" s="338"/>
      <c r="I438" s="338"/>
      <c r="J438" s="338"/>
      <c r="K438" s="338"/>
      <c r="L438" s="339"/>
    </row>
    <row r="439" spans="1:12" hidden="1" x14ac:dyDescent="0.3">
      <c r="A439" s="18" t="str">
        <f t="shared" ref="A439" si="157">+IF(OR(C436=""),"NO",1)</f>
        <v>NO</v>
      </c>
      <c r="B439" s="18"/>
      <c r="E439" s="330"/>
      <c r="F439" s="54" t="str">
        <f>+$F$29</f>
        <v>VALOR /SMMLV)</v>
      </c>
      <c r="G439" s="55" t="s">
        <v>124</v>
      </c>
      <c r="H439" s="56" t="str">
        <f>+$H$29</f>
        <v>% PART..</v>
      </c>
      <c r="I439" s="57" t="s">
        <v>124</v>
      </c>
      <c r="J439" s="58" t="str">
        <f>+$J$29</f>
        <v>VALOR ACREDITADO</v>
      </c>
      <c r="K439" s="59"/>
      <c r="L439" s="47" t="s">
        <v>124</v>
      </c>
    </row>
    <row r="440" spans="1:12" hidden="1" x14ac:dyDescent="0.3">
      <c r="A440" s="18" t="str">
        <f t="shared" ref="A440" si="158">+IF(OR(C436=""),"NO",1)</f>
        <v>NO</v>
      </c>
      <c r="B440" s="18"/>
      <c r="E440" s="330"/>
      <c r="F440" s="60" t="str">
        <f>+$F$30</f>
        <v>EXPERIENCIA APORTADA</v>
      </c>
      <c r="G440" s="340" t="s">
        <v>124</v>
      </c>
      <c r="H440" s="341"/>
      <c r="I440" s="341"/>
      <c r="J440" s="341"/>
      <c r="K440" s="341"/>
      <c r="L440" s="342"/>
    </row>
    <row r="441" spans="1:12" hidden="1" x14ac:dyDescent="0.3">
      <c r="A441" s="18" t="str">
        <f t="shared" ref="A441" si="159">+IF(OR(C436=""),"NO",1)</f>
        <v>NO</v>
      </c>
      <c r="B441" s="18"/>
      <c r="E441" s="331"/>
      <c r="F441" s="62" t="str">
        <f>+$F$31</f>
        <v>OBSERVACIÓN</v>
      </c>
      <c r="G441" s="343" t="s">
        <v>124</v>
      </c>
      <c r="H441" s="344"/>
      <c r="I441" s="344"/>
      <c r="J441" s="344"/>
      <c r="K441" s="344"/>
      <c r="L441" s="345"/>
    </row>
    <row r="442" spans="1:12" ht="8.5" hidden="1" customHeight="1" x14ac:dyDescent="0.3">
      <c r="A442" s="18" t="str">
        <f t="shared" ref="A442" si="160">+IF(OR(C436=""),"NO",1)</f>
        <v>NO</v>
      </c>
      <c r="B442" s="18"/>
      <c r="E442" s="49"/>
      <c r="F442" s="50"/>
      <c r="G442" s="51"/>
      <c r="H442" s="51"/>
      <c r="I442" s="51"/>
      <c r="J442" s="51"/>
      <c r="K442" s="51"/>
      <c r="L442" s="52"/>
    </row>
    <row r="443" spans="1:12" hidden="1" x14ac:dyDescent="0.3">
      <c r="A443" s="18" t="str">
        <f t="shared" ref="A443" si="161">+IF(OR(C443=""),"NO",1)</f>
        <v>NO</v>
      </c>
      <c r="B443" s="18"/>
      <c r="C443" s="1" t="s">
        <v>124</v>
      </c>
      <c r="E443" s="329">
        <v>7</v>
      </c>
      <c r="F443" s="53" t="str">
        <f>+$F$26</f>
        <v>OBJETO</v>
      </c>
      <c r="G443" s="332" t="s">
        <v>124</v>
      </c>
      <c r="H443" s="333"/>
      <c r="I443" s="333"/>
      <c r="J443" s="333"/>
      <c r="K443" s="333"/>
      <c r="L443" s="334"/>
    </row>
    <row r="444" spans="1:12" hidden="1" x14ac:dyDescent="0.3">
      <c r="A444" s="18" t="str">
        <f t="shared" ref="A444" si="162">+IF(OR(C443=""),"NO",1)</f>
        <v>NO</v>
      </c>
      <c r="B444" s="18"/>
      <c r="E444" s="330"/>
      <c r="F444" s="54" t="str">
        <f>+$F$27</f>
        <v>CONTRATANTE</v>
      </c>
      <c r="G444" s="335" t="s">
        <v>124</v>
      </c>
      <c r="H444" s="310"/>
      <c r="I444" s="310"/>
      <c r="J444" s="310"/>
      <c r="K444" s="310"/>
      <c r="L444" s="336"/>
    </row>
    <row r="445" spans="1:12" hidden="1" x14ac:dyDescent="0.3">
      <c r="A445" s="18" t="str">
        <f t="shared" ref="A445" si="163">+IF(OR(C443=""),"NO",1)</f>
        <v>NO</v>
      </c>
      <c r="B445" s="18"/>
      <c r="E445" s="330"/>
      <c r="F445" s="54" t="str">
        <f>+$F$28</f>
        <v>APORTANTE</v>
      </c>
      <c r="G445" s="337" t="s">
        <v>124</v>
      </c>
      <c r="H445" s="338"/>
      <c r="I445" s="338"/>
      <c r="J445" s="338"/>
      <c r="K445" s="338"/>
      <c r="L445" s="339"/>
    </row>
    <row r="446" spans="1:12" hidden="1" x14ac:dyDescent="0.3">
      <c r="A446" s="18" t="str">
        <f t="shared" ref="A446" si="164">+IF(OR(C443=""),"NO",1)</f>
        <v>NO</v>
      </c>
      <c r="B446" s="18"/>
      <c r="E446" s="330"/>
      <c r="F446" s="54" t="str">
        <f>+$F$29</f>
        <v>VALOR /SMMLV)</v>
      </c>
      <c r="G446" s="55" t="s">
        <v>124</v>
      </c>
      <c r="H446" s="56" t="str">
        <f>+$H$29</f>
        <v>% PART..</v>
      </c>
      <c r="I446" s="57" t="s">
        <v>124</v>
      </c>
      <c r="J446" s="58" t="str">
        <f>+$J$29</f>
        <v>VALOR ACREDITADO</v>
      </c>
      <c r="K446" s="59"/>
      <c r="L446" s="47" t="s">
        <v>124</v>
      </c>
    </row>
    <row r="447" spans="1:12" hidden="1" x14ac:dyDescent="0.3">
      <c r="A447" s="18" t="str">
        <f t="shared" ref="A447" si="165">+IF(OR(C443=""),"NO",1)</f>
        <v>NO</v>
      </c>
      <c r="B447" s="18"/>
      <c r="E447" s="330"/>
      <c r="F447" s="60" t="str">
        <f>+$F$30</f>
        <v>EXPERIENCIA APORTADA</v>
      </c>
      <c r="G447" s="340" t="s">
        <v>124</v>
      </c>
      <c r="H447" s="341"/>
      <c r="I447" s="341"/>
      <c r="J447" s="341"/>
      <c r="K447" s="341"/>
      <c r="L447" s="342"/>
    </row>
    <row r="448" spans="1:12" hidden="1" x14ac:dyDescent="0.3">
      <c r="A448" s="18" t="str">
        <f t="shared" ref="A448" si="166">+IF(OR(C443=""),"NO",1)</f>
        <v>NO</v>
      </c>
      <c r="B448" s="18"/>
      <c r="E448" s="331"/>
      <c r="F448" s="62" t="str">
        <f>+$F$31</f>
        <v>OBSERVACIÓN</v>
      </c>
      <c r="G448" s="343" t="s">
        <v>124</v>
      </c>
      <c r="H448" s="344"/>
      <c r="I448" s="344"/>
      <c r="J448" s="344"/>
      <c r="K448" s="344"/>
      <c r="L448" s="345"/>
    </row>
    <row r="449" spans="1:12" hidden="1" x14ac:dyDescent="0.3">
      <c r="A449" s="18" t="str">
        <f t="shared" ref="A449" si="167">+IF(OR(C443=""),"NO",1)</f>
        <v>NO</v>
      </c>
      <c r="B449" s="18"/>
      <c r="E449" s="49"/>
      <c r="F449" s="50"/>
      <c r="G449" s="51"/>
      <c r="H449" s="51"/>
      <c r="I449" s="51"/>
      <c r="J449" s="51"/>
      <c r="K449" s="51"/>
      <c r="L449" s="52"/>
    </row>
    <row r="450" spans="1:12" x14ac:dyDescent="0.3">
      <c r="A450" s="1">
        <f>+A385</f>
        <v>1</v>
      </c>
      <c r="C450" s="1" t="str">
        <f>"N"&amp;C385</f>
        <v>N4</v>
      </c>
      <c r="E450" s="63"/>
      <c r="F450" s="64" t="str">
        <f>+$F$75</f>
        <v>TOTAL DE CONTRATOS PRESENTADOS VÁLIDOS QUE CUMPLEN EXPERIENCIA ACREDITADA:</v>
      </c>
      <c r="G450" s="65"/>
      <c r="H450" s="65"/>
      <c r="I450" s="65"/>
      <c r="J450" s="66"/>
      <c r="K450" s="65"/>
      <c r="L450" s="67">
        <v>2</v>
      </c>
    </row>
    <row r="451" spans="1:12" ht="6.65" customHeight="1" x14ac:dyDescent="0.3">
      <c r="A451" s="1">
        <f>+A385</f>
        <v>1</v>
      </c>
      <c r="E451" s="51"/>
      <c r="F451" s="50"/>
      <c r="G451" s="51"/>
      <c r="H451" s="51"/>
      <c r="I451" s="51"/>
      <c r="J451" s="51"/>
      <c r="K451" s="51"/>
      <c r="L451" s="51"/>
    </row>
    <row r="452" spans="1:12" x14ac:dyDescent="0.3">
      <c r="A452" s="1">
        <f>+A385</f>
        <v>1</v>
      </c>
      <c r="E452" s="63"/>
      <c r="F452" s="63" t="str">
        <f>+$F$77</f>
        <v>ACREDITA SUMINISTRO E INSTALACIÓN DE MOBILIARIO POR LO MENOS EN UN (1) CONTRATO VÁLIDO</v>
      </c>
      <c r="G452" s="65"/>
      <c r="H452" s="65"/>
      <c r="I452" s="65"/>
      <c r="J452" s="66"/>
      <c r="K452" s="65"/>
      <c r="L452" s="68" t="s">
        <v>157</v>
      </c>
    </row>
    <row r="453" spans="1:12" ht="5.15" customHeight="1" x14ac:dyDescent="0.3">
      <c r="A453" s="1">
        <f>+A385</f>
        <v>1</v>
      </c>
      <c r="E453" s="51"/>
      <c r="F453" s="50"/>
      <c r="G453" s="51"/>
      <c r="H453" s="51"/>
      <c r="I453" s="51"/>
      <c r="J453" s="51"/>
      <c r="K453" s="51"/>
      <c r="L453" s="51"/>
    </row>
    <row r="454" spans="1:12" ht="12.75" customHeight="1" x14ac:dyDescent="0.3">
      <c r="A454" s="1">
        <f>+A385</f>
        <v>1</v>
      </c>
      <c r="E454" s="69" t="str">
        <f>+$E$79</f>
        <v>EXPERIENCIA ESPECÍFICA NUMERAL 10.1.1 A</v>
      </c>
      <c r="F454" s="70"/>
      <c r="G454" s="70"/>
      <c r="H454" s="70"/>
      <c r="I454" s="70"/>
      <c r="J454" s="70"/>
      <c r="K454" s="70"/>
      <c r="L454" s="71"/>
    </row>
    <row r="455" spans="1:12" ht="26.5" customHeight="1" x14ac:dyDescent="0.3">
      <c r="A455" s="1">
        <f>+A385</f>
        <v>1</v>
      </c>
      <c r="E455" s="72"/>
      <c r="F455" s="325" t="str">
        <f>+$F$80</f>
        <v>Por lo menos uno (1) de los contratos válidos aportados como experiencia general debe corresponder mínimo al 60% del presupuesto oficial del presente proceso de selección.  (SMMLV)</v>
      </c>
      <c r="G455" s="326"/>
      <c r="H455" s="326"/>
      <c r="I455" s="326"/>
      <c r="J455" s="326"/>
      <c r="K455" s="73">
        <v>145.45030130132702</v>
      </c>
      <c r="L455" s="74" t="s">
        <v>88</v>
      </c>
    </row>
    <row r="456" spans="1:12" ht="23.5" customHeight="1" x14ac:dyDescent="0.3">
      <c r="A456" s="1">
        <f>+A385</f>
        <v>1</v>
      </c>
      <c r="E456" s="63"/>
      <c r="F456" s="325" t="str">
        <f>+$F$81</f>
        <v xml:space="preserve">Deberá acreditarse en al menos uno (1) de los contratos válidos aportados como experiencia general una </v>
      </c>
      <c r="G456" s="326"/>
      <c r="H456" s="326"/>
      <c r="I456" s="326"/>
      <c r="J456" s="326"/>
      <c r="K456" s="73" t="s">
        <v>158</v>
      </c>
      <c r="L456" s="74" t="s">
        <v>88</v>
      </c>
    </row>
    <row r="457" spans="1:12" ht="23.5" hidden="1" customHeight="1" x14ac:dyDescent="0.3">
      <c r="A457" s="18" t="s">
        <v>30</v>
      </c>
      <c r="E457" s="63"/>
      <c r="F457" s="325" t="str">
        <f>+$F$82</f>
        <v xml:space="preserve">Deberá acreditarse en al menos uno (1) de los contratos válidos aportados interventoría a intervención de </v>
      </c>
      <c r="G457" s="326"/>
      <c r="H457" s="326"/>
      <c r="I457" s="326"/>
      <c r="J457" s="326"/>
      <c r="K457" s="73">
        <f>+$K$82</f>
        <v>0</v>
      </c>
      <c r="L457" s="74" t="s">
        <v>290</v>
      </c>
    </row>
    <row r="458" spans="1:12" ht="36" hidden="1" customHeight="1" x14ac:dyDescent="0.3">
      <c r="A458" s="18" t="s">
        <v>30</v>
      </c>
      <c r="E458" s="63"/>
      <c r="F458" s="325" t="str">
        <f>+$F$83</f>
        <v xml:space="preserve">Deberá acreditarse en al menos uno (1) de los contratos válidos aportados interventoría a intervención de </v>
      </c>
      <c r="G458" s="326"/>
      <c r="H458" s="326"/>
      <c r="I458" s="326"/>
      <c r="J458" s="326"/>
      <c r="K458" s="75">
        <f>+$K$83</f>
        <v>0</v>
      </c>
      <c r="L458" s="76" t="s">
        <v>290</v>
      </c>
    </row>
    <row r="459" spans="1:12" x14ac:dyDescent="0.3">
      <c r="A459" s="1">
        <f>+A385</f>
        <v>1</v>
      </c>
      <c r="E459" s="51"/>
      <c r="F459" s="50"/>
      <c r="G459" s="51"/>
      <c r="H459" s="51"/>
      <c r="I459" s="51"/>
      <c r="J459" s="51"/>
      <c r="K459" s="51"/>
      <c r="L459" s="51"/>
    </row>
    <row r="460" spans="1:12" ht="12.75" customHeight="1" x14ac:dyDescent="0.3">
      <c r="A460" s="1">
        <f>+A385</f>
        <v>1</v>
      </c>
      <c r="E460" s="40" t="str">
        <f>+$E$85</f>
        <v>VALOR MÍNIMO A CERIFICAR % P.O EN SMMMLV. NUMERAL 3.9.1</v>
      </c>
      <c r="F460" s="41"/>
      <c r="G460" s="41"/>
      <c r="H460" s="41"/>
      <c r="I460" s="41"/>
      <c r="J460" s="41"/>
      <c r="K460" s="41"/>
      <c r="L460" s="42"/>
    </row>
    <row r="461" spans="1:12" x14ac:dyDescent="0.3">
      <c r="A461" s="1">
        <f>+A385</f>
        <v>1</v>
      </c>
      <c r="C461" s="1" t="str">
        <f>"M"&amp;C385</f>
        <v>M4</v>
      </c>
      <c r="E461" s="77" t="str">
        <f>+$E$86</f>
        <v>100% P.O.</v>
      </c>
      <c r="F461" s="78"/>
      <c r="G461" s="61">
        <v>242.41716883554506</v>
      </c>
      <c r="H461" s="124" t="str">
        <f>+$H$86</f>
        <v>TOTAL EJECUTADO DE CONTRATOS ACREDITADOS</v>
      </c>
      <c r="I461" s="124"/>
      <c r="J461" s="124"/>
      <c r="K461" s="55">
        <v>849.67000000000007</v>
      </c>
      <c r="L461" s="47" t="s">
        <v>88</v>
      </c>
    </row>
    <row r="462" spans="1:12" x14ac:dyDescent="0.3">
      <c r="A462" s="1">
        <f>+A385</f>
        <v>1</v>
      </c>
      <c r="E462" s="39"/>
      <c r="F462" s="39"/>
      <c r="G462" s="39"/>
      <c r="H462" s="39"/>
      <c r="I462" s="39"/>
      <c r="J462" s="39"/>
      <c r="K462" s="39"/>
      <c r="L462" s="39"/>
    </row>
    <row r="463" spans="1:12" ht="12.75" hidden="1" customHeight="1" x14ac:dyDescent="0.3">
      <c r="A463" s="18" t="s">
        <v>30</v>
      </c>
      <c r="B463" s="18"/>
      <c r="E463" s="40" t="str">
        <f>+$E$88</f>
        <v>CONSIDERACIONES PARA LA VALIDEZ DE LA EXPERIENCIA REQUERIDA: EXPERIENCIA PROPONENTES PLURALES NUMERAL 10.1.2 D</v>
      </c>
      <c r="F463" s="41"/>
      <c r="G463" s="41"/>
      <c r="H463" s="41"/>
      <c r="I463" s="41"/>
      <c r="J463" s="41"/>
      <c r="K463" s="41"/>
      <c r="L463" s="42"/>
    </row>
    <row r="464" spans="1:12" ht="28" hidden="1" customHeight="1" x14ac:dyDescent="0.3">
      <c r="A464" s="18" t="s">
        <v>30</v>
      </c>
      <c r="B464" s="18"/>
      <c r="C464" s="1" t="str">
        <f>"O"&amp;C385</f>
        <v>O4</v>
      </c>
      <c r="E464" s="80" t="str">
        <f>+$E$89</f>
        <v>i)</v>
      </c>
      <c r="F464" s="327" t="str">
        <f>+$F$89</f>
        <v>Uno de los integrantes debe aportar como mínimo el cincuenta por ciento (50 %) de la experiencia solicitada</v>
      </c>
      <c r="G464" s="328"/>
      <c r="H464" s="328"/>
      <c r="I464" s="328"/>
      <c r="J464" s="328"/>
      <c r="K464" s="73" t="s">
        <v>124</v>
      </c>
      <c r="L464" s="47" t="s">
        <v>290</v>
      </c>
    </row>
    <row r="465" spans="1:12" ht="28" hidden="1" customHeight="1" x14ac:dyDescent="0.3">
      <c r="A465" s="18" t="s">
        <v>30</v>
      </c>
      <c r="B465" s="18"/>
      <c r="C465" s="1" t="str">
        <f>"O"&amp;C385</f>
        <v>O4</v>
      </c>
      <c r="E465" s="80" t="str">
        <f>+$E$90</f>
        <v>ii)</v>
      </c>
      <c r="F465" s="327" t="str">
        <f>+$F$90</f>
        <v>Todos los demás ntegrantes deben acreditar al menos el cinco por ciento (5 %) de la experiencia solicitada, solo uno (1) de los integrantes podrá no acreditar experiencia pero su porcentaje de participación  no podrá superar el diez por ciento (10 %)</v>
      </c>
      <c r="G465" s="328"/>
      <c r="H465" s="328"/>
      <c r="I465" s="328"/>
      <c r="J465" s="328"/>
      <c r="K465" s="73" t="s">
        <v>124</v>
      </c>
      <c r="L465" s="47" t="s">
        <v>290</v>
      </c>
    </row>
    <row r="466" spans="1:12" hidden="1" x14ac:dyDescent="0.3">
      <c r="A466" s="18" t="s">
        <v>30</v>
      </c>
      <c r="B466" s="18"/>
      <c r="E466" s="39"/>
      <c r="F466" s="39"/>
      <c r="G466" s="39"/>
      <c r="H466" s="39"/>
      <c r="I466" s="39"/>
      <c r="J466" s="39"/>
      <c r="K466" s="39"/>
      <c r="L466" s="39"/>
    </row>
    <row r="467" spans="1:12" ht="13" customHeight="1" x14ac:dyDescent="0.3">
      <c r="A467" s="18">
        <f>+A385</f>
        <v>1</v>
      </c>
      <c r="B467" s="18"/>
      <c r="E467" s="69" t="str">
        <f>+$E$92</f>
        <v>VERIFICACIÓN Y ASIGNACIÓN DE PUNTAJE POR LA EXPERIENCIA DEL PROPONENTE</v>
      </c>
      <c r="F467" s="70"/>
      <c r="G467" s="70"/>
      <c r="H467" s="70"/>
      <c r="I467" s="70"/>
      <c r="J467" s="70"/>
      <c r="K467" s="70"/>
      <c r="L467" s="71"/>
    </row>
    <row r="468" spans="1:12" x14ac:dyDescent="0.3">
      <c r="A468" s="18">
        <f>+A385</f>
        <v>1</v>
      </c>
      <c r="B468" s="18"/>
      <c r="E468" s="81"/>
      <c r="F468" s="323" t="str">
        <f>+$F$93</f>
        <v>No. CONTRATOS QUE ACREDITAN LA EXPERIENCIA (NO OBJETO DE SUBSANACIÓN)</v>
      </c>
      <c r="G468" s="324"/>
      <c r="H468" s="324"/>
      <c r="I468" s="324"/>
      <c r="J468" s="324"/>
      <c r="K468" s="82"/>
      <c r="L468" s="83">
        <v>2</v>
      </c>
    </row>
    <row r="469" spans="1:12" ht="13" customHeight="1" x14ac:dyDescent="0.3">
      <c r="A469" s="18">
        <f>+A385</f>
        <v>1</v>
      </c>
      <c r="B469" s="18"/>
      <c r="E469" s="84"/>
      <c r="F469" s="323" t="str">
        <f>+$F$94</f>
        <v>TOTAL EJECUTADO DE CONTRATOS ACREDITADOS PROPUESTA INICIAL</v>
      </c>
      <c r="G469" s="324"/>
      <c r="H469" s="324"/>
      <c r="I469" s="324"/>
      <c r="J469" s="324"/>
      <c r="K469" s="85"/>
      <c r="L469" s="86">
        <v>849.67000000000007</v>
      </c>
    </row>
    <row r="470" spans="1:12" ht="13" customHeight="1" x14ac:dyDescent="0.3">
      <c r="A470" s="18">
        <f>+A385</f>
        <v>1</v>
      </c>
      <c r="B470" s="18"/>
      <c r="E470" s="87"/>
      <c r="F470" s="323" t="str">
        <f>+$F$95</f>
        <v>PROMEDIO VALOR ACREDITADO EN SMMLV</v>
      </c>
      <c r="G470" s="324"/>
      <c r="H470" s="324"/>
      <c r="I470" s="324"/>
      <c r="J470" s="324"/>
      <c r="K470" s="66"/>
      <c r="L470" s="88">
        <v>424.84</v>
      </c>
    </row>
    <row r="471" spans="1:12" x14ac:dyDescent="0.3">
      <c r="A471" s="18">
        <f>+A385</f>
        <v>1</v>
      </c>
      <c r="B471" s="18"/>
      <c r="E471" s="89"/>
      <c r="F471" s="89"/>
      <c r="G471" s="89"/>
      <c r="H471" s="89"/>
      <c r="I471" s="89"/>
      <c r="J471" s="89"/>
      <c r="K471" s="89"/>
      <c r="L471" s="89"/>
    </row>
    <row r="472" spans="1:12" ht="13" customHeight="1" x14ac:dyDescent="0.3">
      <c r="A472" s="18">
        <f>+A385</f>
        <v>1</v>
      </c>
      <c r="B472" s="18"/>
      <c r="E472" s="69" t="str">
        <f>+$E$97</f>
        <v>3.9.2 EXIGENCIAS MÍNIMAS DE EXPERIENCIA Y FORMACIÓN ACADÉMICA DEL EQUIPO DE TRABAJO</v>
      </c>
      <c r="F472" s="70"/>
      <c r="G472" s="70"/>
      <c r="H472" s="70"/>
      <c r="I472" s="70"/>
      <c r="J472" s="70"/>
      <c r="K472" s="70"/>
      <c r="L472" s="71"/>
    </row>
    <row r="473" spans="1:12" x14ac:dyDescent="0.3">
      <c r="A473" s="18">
        <f>+A385</f>
        <v>1</v>
      </c>
      <c r="B473" s="18"/>
      <c r="E473" s="90" t="str">
        <f>+$E$98</f>
        <v>Formulario 8</v>
      </c>
      <c r="F473" s="315" t="s">
        <v>46</v>
      </c>
      <c r="G473" s="316"/>
      <c r="H473" s="317"/>
      <c r="I473" s="318"/>
      <c r="J473" s="318"/>
      <c r="K473" s="318"/>
      <c r="L473" s="319"/>
    </row>
    <row r="474" spans="1:12" x14ac:dyDescent="0.3">
      <c r="A474" s="18">
        <f>+A385</f>
        <v>1</v>
      </c>
      <c r="B474" s="18"/>
      <c r="E474" s="91" t="s">
        <v>170</v>
      </c>
      <c r="F474" s="91" t="str">
        <f>+$F$99</f>
        <v>Director de Interventoría</v>
      </c>
      <c r="G474" s="91" t="str">
        <f>+$G$99</f>
        <v>Residente de Interventoría</v>
      </c>
      <c r="H474" s="320"/>
      <c r="I474" s="321"/>
      <c r="J474" s="321"/>
      <c r="K474" s="321"/>
      <c r="L474" s="322"/>
    </row>
    <row r="475" spans="1:12" x14ac:dyDescent="0.3">
      <c r="A475" s="18">
        <f>+A385</f>
        <v>1</v>
      </c>
      <c r="B475" s="18"/>
      <c r="E475" s="304" t="str">
        <f>+$E$100</f>
        <v>OBSERVACIONES RESPECTO REQUISITO HABILITANTE DEL PERSONAL CLAVE EVALUABLE</v>
      </c>
      <c r="F475" s="305"/>
      <c r="G475" s="305"/>
      <c r="H475" s="305"/>
      <c r="I475" s="305"/>
      <c r="J475" s="305"/>
      <c r="K475" s="305"/>
      <c r="L475" s="305"/>
    </row>
    <row r="476" spans="1:12" x14ac:dyDescent="0.3">
      <c r="A476" s="18">
        <f>+A385</f>
        <v>1</v>
      </c>
      <c r="B476" s="18"/>
      <c r="E476" s="312" t="s">
        <v>124</v>
      </c>
      <c r="F476" s="313"/>
      <c r="G476" s="313"/>
      <c r="H476" s="313"/>
      <c r="I476" s="313"/>
      <c r="J476" s="313"/>
      <c r="K476" s="313"/>
      <c r="L476" s="314"/>
    </row>
    <row r="477" spans="1:12" x14ac:dyDescent="0.3">
      <c r="A477" s="18">
        <f>+A385</f>
        <v>1</v>
      </c>
      <c r="B477" s="18"/>
      <c r="E477" s="89"/>
      <c r="F477" s="89"/>
      <c r="G477" s="89"/>
      <c r="H477" s="89"/>
      <c r="I477" s="89"/>
      <c r="J477" s="89"/>
      <c r="K477" s="89"/>
      <c r="L477" s="89"/>
    </row>
    <row r="478" spans="1:12" ht="13" customHeight="1" x14ac:dyDescent="0.3">
      <c r="A478" s="18">
        <f>+A385</f>
        <v>1</v>
      </c>
      <c r="B478" s="18"/>
      <c r="E478" s="69" t="str">
        <f>+$E$103</f>
        <v>4.2 EQUIPO DE TRABAJO (Personal Clave Evaluable)</v>
      </c>
      <c r="F478" s="70"/>
      <c r="G478" s="70"/>
      <c r="H478" s="70"/>
      <c r="I478" s="70"/>
      <c r="J478" s="70"/>
      <c r="K478" s="70"/>
      <c r="L478" s="71"/>
    </row>
    <row r="479" spans="1:12" ht="23.25" customHeight="1" x14ac:dyDescent="0.3">
      <c r="A479" s="18">
        <f>+A385</f>
        <v>1</v>
      </c>
      <c r="B479" s="18"/>
      <c r="E479" s="90" t="str">
        <f>+$E$104</f>
        <v>Formulario 9</v>
      </c>
      <c r="F479" s="315" t="s">
        <v>46</v>
      </c>
      <c r="G479" s="316"/>
      <c r="H479" s="317"/>
      <c r="I479" s="318"/>
      <c r="J479" s="318"/>
      <c r="K479" s="318"/>
      <c r="L479" s="319"/>
    </row>
    <row r="480" spans="1:12" x14ac:dyDescent="0.3">
      <c r="A480" s="18">
        <f>+A385</f>
        <v>1</v>
      </c>
      <c r="B480" s="18"/>
      <c r="E480" s="91" t="s">
        <v>170</v>
      </c>
      <c r="F480" s="91" t="str">
        <f>+$F$99</f>
        <v>Director de Interventoría</v>
      </c>
      <c r="G480" s="91" t="str">
        <f>+$G$99</f>
        <v>Residente de Interventoría</v>
      </c>
      <c r="H480" s="320"/>
      <c r="I480" s="321"/>
      <c r="J480" s="321"/>
      <c r="K480" s="321"/>
      <c r="L480" s="322"/>
    </row>
    <row r="481" spans="1:12" x14ac:dyDescent="0.3">
      <c r="A481" s="18">
        <f>+A385</f>
        <v>1</v>
      </c>
      <c r="B481" s="18"/>
      <c r="E481" s="89"/>
      <c r="F481" s="89"/>
      <c r="G481" s="89"/>
      <c r="H481" s="89"/>
      <c r="I481" s="89"/>
      <c r="J481" s="89"/>
      <c r="K481" s="89"/>
      <c r="L481" s="89"/>
    </row>
    <row r="482" spans="1:12" x14ac:dyDescent="0.3">
      <c r="A482" s="1">
        <f>+A385</f>
        <v>1</v>
      </c>
      <c r="E482" s="92" t="str">
        <f>+E357</f>
        <v>CRITERIOS DE EVALUACIÓN Y PUNTAJE</v>
      </c>
      <c r="F482" s="93"/>
      <c r="G482" s="93"/>
      <c r="H482" s="93"/>
      <c r="I482" s="93"/>
      <c r="J482" s="93"/>
      <c r="K482" s="94"/>
      <c r="L482" s="95" t="str">
        <f>+$L$107</f>
        <v>PUNTAJE OBTENIDO</v>
      </c>
    </row>
    <row r="483" spans="1:12" x14ac:dyDescent="0.3">
      <c r="A483" s="1">
        <f>+A385</f>
        <v>1</v>
      </c>
      <c r="E483" s="96" t="str">
        <f>+$E$108</f>
        <v>VALOR</v>
      </c>
      <c r="F483" s="97" t="str">
        <f>+$F$108</f>
        <v>EQUIPO DE TRABAJO (PERSONAL CLAVE EVALUABLE)</v>
      </c>
      <c r="G483" s="24"/>
      <c r="H483" s="24"/>
      <c r="I483" s="24"/>
      <c r="J483" s="24"/>
      <c r="K483" s="24"/>
      <c r="L483" s="98"/>
    </row>
    <row r="484" spans="1:12" ht="12.75" customHeight="1" x14ac:dyDescent="0.3">
      <c r="A484" s="1">
        <f>+A385</f>
        <v>1</v>
      </c>
      <c r="E484" s="96">
        <f>+$E$109</f>
        <v>5</v>
      </c>
      <c r="F484" s="307" t="str">
        <f>+$F$109</f>
        <v xml:space="preserve"> Experiencia Específica adicional</v>
      </c>
      <c r="G484" s="308"/>
      <c r="H484" s="308"/>
      <c r="I484" s="308"/>
      <c r="J484" s="308"/>
      <c r="K484" s="309"/>
      <c r="L484" s="99">
        <f>IFERROR(IF(VLOOKUP(C385,'R. PUNTAJES'!$C$14:$R$213,'R. PUNTAJES'!$I$10,0)="","",VLOOKUP(C385,'R. PUNTAJES'!$C$14:$R$213,'R. PUNTAJES'!$I$10,0)),"")</f>
        <v>5</v>
      </c>
    </row>
    <row r="485" spans="1:12" ht="12.75" customHeight="1" x14ac:dyDescent="0.3">
      <c r="A485" s="1">
        <f>+A385</f>
        <v>1</v>
      </c>
      <c r="E485" s="96">
        <f>+$E$110</f>
        <v>5</v>
      </c>
      <c r="F485" s="307" t="str">
        <f>+$F$110</f>
        <v>Formación Académica adicional</v>
      </c>
      <c r="G485" s="308"/>
      <c r="H485" s="308"/>
      <c r="I485" s="308"/>
      <c r="J485" s="308"/>
      <c r="K485" s="309"/>
      <c r="L485" s="99">
        <f>IFERROR(IF(VLOOKUP(C385,'R. PUNTAJES'!$C$14:$R$213,'R. PUNTAJES'!$J$10,0)="","",VLOOKUP(C385,'R. PUNTAJES'!$C$14:$R$213,'R. PUNTAJES'!$J$10,0)),"")</f>
        <v>5</v>
      </c>
    </row>
    <row r="486" spans="1:12" x14ac:dyDescent="0.3">
      <c r="A486" s="18">
        <f>+A385</f>
        <v>1</v>
      </c>
      <c r="B486" s="18"/>
      <c r="E486" s="100"/>
      <c r="F486" s="101" t="str">
        <f>+$F$111</f>
        <v>FACTOR DE SOSTENIBILIDAD</v>
      </c>
      <c r="G486" s="102"/>
      <c r="H486" s="102"/>
      <c r="I486" s="102"/>
      <c r="J486" s="102"/>
      <c r="K486" s="102"/>
      <c r="L486" s="103"/>
    </row>
    <row r="487" spans="1:12" x14ac:dyDescent="0.3">
      <c r="A487" s="18">
        <f>+A385</f>
        <v>1</v>
      </c>
      <c r="B487" s="18"/>
      <c r="E487" s="104">
        <v>1</v>
      </c>
      <c r="F487" s="105" t="str">
        <f>+$F$112</f>
        <v>Compromisos Sostenibilidad</v>
      </c>
      <c r="G487" s="106"/>
      <c r="H487" s="106"/>
      <c r="I487" s="106"/>
      <c r="J487" s="106"/>
      <c r="K487" s="106"/>
      <c r="L487" s="107">
        <f>IFERROR(IF(VLOOKUP(C385,'R. PUNTAJES'!$C$14:$R$213,'R. PUNTAJES'!$K$10,0)="","",VLOOKUP(C385,'R. PUNTAJES'!$C$14:$R$213,'R. PUNTAJES'!$K$10,0)),"")</f>
        <v>1</v>
      </c>
    </row>
    <row r="488" spans="1:12" x14ac:dyDescent="0.3">
      <c r="A488" s="1">
        <f>+A385</f>
        <v>1</v>
      </c>
      <c r="E488" s="108"/>
      <c r="F488" s="109" t="str">
        <f>+$F$113</f>
        <v>APOYO A LA INDUSTRIA NACIONAL</v>
      </c>
      <c r="G488" s="110"/>
      <c r="H488" s="110"/>
      <c r="I488" s="110"/>
      <c r="J488" s="110"/>
      <c r="K488" s="110"/>
      <c r="L488" s="111"/>
    </row>
    <row r="489" spans="1:12" ht="12.75" customHeight="1" x14ac:dyDescent="0.3">
      <c r="A489" s="1">
        <f>+A385</f>
        <v>1</v>
      </c>
      <c r="E489" s="96">
        <v>20</v>
      </c>
      <c r="F489" s="307" t="str">
        <f>+$F$114</f>
        <v>Promoción de Servicios Nacionales o con Trato Nacional</v>
      </c>
      <c r="G489" s="308"/>
      <c r="H489" s="308"/>
      <c r="I489" s="308"/>
      <c r="J489" s="308"/>
      <c r="K489" s="309"/>
      <c r="L489" s="99">
        <f>IFERROR(IF(VLOOKUP(C385,'R. PUNTAJES'!$C$14:$R$213,'R. PUNTAJES'!$L$10,0)="","",
IF(VLOOKUP(C385,'R. PUNTAJES'!$C$14:$R$213,'R. PUNTAJES'!$L$10,0)=5,0,
VLOOKUP(C385,'R. PUNTAJES'!$C$14:$R$213,'R. PUNTAJES'!$L$10,0))),"")</f>
        <v>20</v>
      </c>
    </row>
    <row r="490" spans="1:12" ht="12.75" customHeight="1" x14ac:dyDescent="0.3">
      <c r="A490" s="1">
        <f>+A385</f>
        <v>1</v>
      </c>
      <c r="E490" s="96">
        <v>5</v>
      </c>
      <c r="F490" s="307" t="str">
        <f>+$F$115</f>
        <v>Incorporación de componente nacional en servicios extranjeros</v>
      </c>
      <c r="G490" s="308"/>
      <c r="H490" s="308"/>
      <c r="I490" s="308"/>
      <c r="J490" s="308"/>
      <c r="K490" s="309"/>
      <c r="L490" s="99">
        <f>IFERROR(IF(VLOOKUP(C385,'R. PUNTAJES'!$C$14:$R$213,'R. PUNTAJES'!$L$10,0)="","",
IF(VLOOKUP(C385,'R. PUNTAJES'!$C$14:$R$213,'R. PUNTAJES'!$L$10,0)=20,0,
VLOOKUP(C385,'R. PUNTAJES'!$C$14:$R$213,'R. PUNTAJES'!$L$10,0))),"")</f>
        <v>0</v>
      </c>
    </row>
    <row r="491" spans="1:12" x14ac:dyDescent="0.3">
      <c r="A491" s="1">
        <f>+A385</f>
        <v>1</v>
      </c>
      <c r="E491" s="112"/>
      <c r="F491" s="97" t="str">
        <f>+$F$116</f>
        <v>VINCULACIÓN DE PERSONAS CON DISCAPACIDAD</v>
      </c>
      <c r="G491" s="24"/>
      <c r="H491" s="24"/>
      <c r="I491" s="24"/>
      <c r="J491" s="24"/>
      <c r="K491" s="24"/>
      <c r="L491" s="98"/>
    </row>
    <row r="492" spans="1:12" ht="12.75" customHeight="1" x14ac:dyDescent="0.3">
      <c r="A492" s="1">
        <f>+A385</f>
        <v>1</v>
      </c>
      <c r="E492" s="96">
        <v>1</v>
      </c>
      <c r="F492" s="307" t="str">
        <f>+$F$117</f>
        <v xml:space="preserve">Trabajadores vinculados a la planta de personal </v>
      </c>
      <c r="G492" s="308"/>
      <c r="H492" s="308"/>
      <c r="I492" s="308"/>
      <c r="J492" s="308"/>
      <c r="K492" s="309"/>
      <c r="L492" s="99">
        <f>IFERROR(IF(VLOOKUP(C385,'R. PUNTAJES'!$C$14:$R$213,'R. PUNTAJES'!$M$10,0)="","",VLOOKUP(C385,'R. PUNTAJES'!$C$14:$R$213,'R. PUNTAJES'!$M$10,0)),"")</f>
        <v>1</v>
      </c>
    </row>
    <row r="493" spans="1:12" x14ac:dyDescent="0.3">
      <c r="A493" s="1">
        <f>+A385</f>
        <v>1</v>
      </c>
      <c r="E493" s="112"/>
      <c r="F493" s="97" t="str">
        <f>+$F$118</f>
        <v>EMPRENDIMIENTOS Y EMPRESAS DE MUJERES</v>
      </c>
      <c r="G493" s="24"/>
      <c r="H493" s="24"/>
      <c r="I493" s="24"/>
      <c r="J493" s="24"/>
      <c r="K493" s="24"/>
      <c r="L493" s="98"/>
    </row>
    <row r="494" spans="1:12" ht="13" customHeight="1" x14ac:dyDescent="0.3">
      <c r="A494" s="1">
        <f>+A385</f>
        <v>1</v>
      </c>
      <c r="E494" s="96">
        <v>0.25</v>
      </c>
      <c r="F494" s="307" t="str">
        <f>+$F$119</f>
        <v>Emprendimientos y empresas de mujeres</v>
      </c>
      <c r="G494" s="308"/>
      <c r="H494" s="308"/>
      <c r="I494" s="308"/>
      <c r="J494" s="308"/>
      <c r="K494" s="309"/>
      <c r="L494" s="113">
        <f>IFERROR(IF(VLOOKUP(C385,'R. PUNTAJES'!$C$14:$R$213,'R. PUNTAJES'!$N$10,0)="","",VLOOKUP(C385,'R. PUNTAJES'!$C$14:$R$213,'R. PUNTAJES'!$N$10,0)),"")</f>
        <v>0.25</v>
      </c>
    </row>
    <row r="495" spans="1:12" hidden="1" x14ac:dyDescent="0.3">
      <c r="A495" s="18" t="str">
        <f>+A496</f>
        <v>NO</v>
      </c>
      <c r="B495" s="18"/>
      <c r="E495" s="112"/>
      <c r="F495" s="97" t="str">
        <f>+$F$120</f>
        <v>MIPYME</v>
      </c>
      <c r="G495" s="24"/>
      <c r="H495" s="24"/>
      <c r="I495" s="24"/>
      <c r="J495" s="24"/>
      <c r="K495" s="24"/>
      <c r="L495" s="98"/>
    </row>
    <row r="496" spans="1:12" hidden="1" x14ac:dyDescent="0.3">
      <c r="A496" s="18" t="str">
        <f>+IF(E496=0,"NO",1)</f>
        <v>NO</v>
      </c>
      <c r="B496" s="18"/>
      <c r="E496" s="96">
        <v>0</v>
      </c>
      <c r="F496" s="307" t="str">
        <f>+$F$121</f>
        <v>Mipyme</v>
      </c>
      <c r="G496" s="308"/>
      <c r="H496" s="308"/>
      <c r="I496" s="308"/>
      <c r="J496" s="308"/>
      <c r="K496" s="309"/>
      <c r="L496" s="113" t="str">
        <f>IFERROR(IF(VLOOKUP(C385,'R. PUNTAJES'!$C$14:$R$213,'R. PUNTAJES'!$O$10,0)="","",VLOOKUP(C385,'R. PUNTAJES'!$C$14:$R$213,'R. PUNTAJES'!$O$10,0)),"")</f>
        <v/>
      </c>
    </row>
    <row r="497" spans="1:16" x14ac:dyDescent="0.3">
      <c r="A497" s="1">
        <f>+A385</f>
        <v>1</v>
      </c>
      <c r="E497" s="112"/>
      <c r="F497" s="97" t="str">
        <f>+$F$122</f>
        <v>EXPERIENCIA DEL PROPONENTE</v>
      </c>
      <c r="G497" s="24"/>
      <c r="H497" s="24"/>
      <c r="I497" s="24"/>
      <c r="J497" s="24"/>
      <c r="K497" s="24"/>
      <c r="L497" s="98"/>
    </row>
    <row r="498" spans="1:16" x14ac:dyDescent="0.3">
      <c r="A498" s="1">
        <f>+A385</f>
        <v>1</v>
      </c>
      <c r="E498" s="96">
        <v>59.5</v>
      </c>
      <c r="F498" s="307" t="str">
        <f>+$F$123</f>
        <v>mediana con valor absoluto</v>
      </c>
      <c r="G498" s="308"/>
      <c r="H498" s="308"/>
      <c r="I498" s="308"/>
      <c r="J498" s="308"/>
      <c r="K498" s="309"/>
      <c r="L498" s="113">
        <f>IFERROR(IF(VLOOKUP(C385,'R. PUNTAJES'!$C$14:$R$213,'R. PUNTAJES'!$R$10,0)="","",VLOOKUP(C385,'R. PUNTAJES'!$C$14:$R$213,'R. PUNTAJES'!$R$10,0)),"")</f>
        <v>61.195964621337758</v>
      </c>
    </row>
    <row r="499" spans="1:16" x14ac:dyDescent="0.3">
      <c r="A499" s="1">
        <f>+A385</f>
        <v>1</v>
      </c>
      <c r="E499" s="112"/>
      <c r="F499" s="97" t="str">
        <f>+$F$124</f>
        <v>MULTAS</v>
      </c>
      <c r="G499" s="24"/>
      <c r="H499" s="24"/>
      <c r="I499" s="24"/>
      <c r="J499" s="24"/>
      <c r="K499" s="24"/>
      <c r="L499" s="98"/>
    </row>
    <row r="500" spans="1:16" ht="12.75" customHeight="1" x14ac:dyDescent="0.3">
      <c r="A500" s="1">
        <f>+A385</f>
        <v>1</v>
      </c>
      <c r="E500" s="96">
        <v>-2</v>
      </c>
      <c r="F500" s="307" t="str">
        <f>+$F$125</f>
        <v>Una o más multas o cláusulas penales durante el último año</v>
      </c>
      <c r="G500" s="310"/>
      <c r="H500" s="310"/>
      <c r="I500" s="310"/>
      <c r="J500" s="310"/>
      <c r="K500" s="311"/>
      <c r="L500" s="99">
        <f>IFERROR(IF(VLOOKUP(C385,'R. PUNTAJES'!$C$14:$R$213,'R. PUNTAJES'!$Q$10,0)="","",VLOOKUP(C385,'R. PUNTAJES'!$C$14:$R$213,'R. PUNTAJES'!$Q$10,0)),"")</f>
        <v>0</v>
      </c>
    </row>
    <row r="501" spans="1:16" x14ac:dyDescent="0.3">
      <c r="A501" s="1">
        <f>+A385</f>
        <v>1</v>
      </c>
      <c r="E501" s="112"/>
      <c r="F501" s="97" t="str">
        <f>+$F$126</f>
        <v>OBRAS INCONCLUSAS</v>
      </c>
      <c r="G501" s="24"/>
      <c r="H501" s="24"/>
      <c r="I501" s="24"/>
      <c r="J501" s="24"/>
      <c r="K501" s="24"/>
      <c r="L501" s="98"/>
    </row>
    <row r="502" spans="1:16" x14ac:dyDescent="0.3">
      <c r="A502" s="1">
        <f>+A385</f>
        <v>1</v>
      </c>
      <c r="E502" s="96">
        <v>-1</v>
      </c>
      <c r="F502" s="301" t="str">
        <f>+$F$127</f>
        <v>Anotación vigente de obra civil inconclusa</v>
      </c>
      <c r="G502" s="302"/>
      <c r="H502" s="302"/>
      <c r="I502" s="302"/>
      <c r="J502" s="302"/>
      <c r="K502" s="303"/>
      <c r="L502" s="99">
        <f>IFERROR(IF(VLOOKUP(C385,'R. PUNTAJES'!$C$14:$R$213,'R. PUNTAJES'!$P$10,0)="","",VLOOKUP(C385,'R. PUNTAJES'!$C$14:$R$213,'R. PUNTAJES'!$P$10,0)),"")</f>
        <v>0</v>
      </c>
    </row>
    <row r="503" spans="1:16" ht="7.5" customHeight="1" x14ac:dyDescent="0.3">
      <c r="A503" s="1">
        <f>+A385</f>
        <v>1</v>
      </c>
      <c r="E503" s="114"/>
      <c r="F503" s="45"/>
      <c r="G503" s="45"/>
      <c r="H503" s="45"/>
      <c r="I503" s="45"/>
      <c r="J503" s="45"/>
      <c r="K503" s="45"/>
      <c r="L503" s="48"/>
    </row>
    <row r="504" spans="1:16" x14ac:dyDescent="0.3">
      <c r="A504" s="1">
        <f>+A385</f>
        <v>1</v>
      </c>
      <c r="E504" s="115" t="str">
        <f>+$E$129</f>
        <v>PUNTAJE TOTAL</v>
      </c>
      <c r="F504" s="116"/>
      <c r="G504" s="116"/>
      <c r="H504" s="116"/>
      <c r="I504" s="116"/>
      <c r="J504" s="116"/>
      <c r="K504" s="117"/>
      <c r="L504" s="118">
        <f>IFERROR(IF(VLOOKUP(C385,'R. PUNTAJES'!$C$14:$R$213,'R. PUNTAJES'!$H$10,0)="RECHAZO","",SUM(L484:L502)),"")</f>
        <v>93.445964621337765</v>
      </c>
    </row>
    <row r="505" spans="1:16" x14ac:dyDescent="0.3">
      <c r="A505" s="1">
        <f>+A385</f>
        <v>1</v>
      </c>
      <c r="E505" s="304" t="str">
        <f>+$E$130</f>
        <v>OBSERVACIONES RESPECTO A PUNTAJES</v>
      </c>
      <c r="F505" s="305"/>
      <c r="G505" s="305"/>
      <c r="H505" s="305"/>
      <c r="I505" s="305"/>
      <c r="J505" s="305"/>
      <c r="K505" s="305"/>
      <c r="L505" s="305"/>
    </row>
    <row r="506" spans="1:16" ht="12" customHeight="1" x14ac:dyDescent="0.3">
      <c r="A506" s="1">
        <f>+A385</f>
        <v>1</v>
      </c>
      <c r="E506" s="306" t="s">
        <v>124</v>
      </c>
      <c r="F506" s="305"/>
      <c r="G506" s="305"/>
      <c r="H506" s="305"/>
      <c r="I506" s="305"/>
      <c r="J506" s="305"/>
      <c r="K506" s="305"/>
      <c r="L506" s="305"/>
      <c r="N506" s="119"/>
      <c r="O506" s="119"/>
      <c r="P506" s="120"/>
    </row>
    <row r="507" spans="1:16" ht="3" customHeight="1" x14ac:dyDescent="0.3">
      <c r="A507" s="1">
        <f>+A386</f>
        <v>1</v>
      </c>
      <c r="E507" s="121"/>
      <c r="F507" s="122"/>
      <c r="G507" s="122"/>
      <c r="H507" s="122"/>
      <c r="I507" s="122"/>
      <c r="J507" s="122"/>
      <c r="K507" s="122"/>
      <c r="L507" s="123"/>
    </row>
    <row r="508" spans="1:16" x14ac:dyDescent="0.3">
      <c r="A508" s="1">
        <f>+IF(OR(C510=""),"NO",1)</f>
        <v>1</v>
      </c>
      <c r="E508" s="346"/>
      <c r="F508" s="347"/>
      <c r="G508" s="347"/>
      <c r="H508" s="347"/>
      <c r="I508" s="347"/>
      <c r="J508" s="347"/>
      <c r="K508" s="347"/>
      <c r="L508" s="347"/>
    </row>
    <row r="509" spans="1:16" ht="4.5" customHeight="1" x14ac:dyDescent="0.3">
      <c r="A509" s="1">
        <f>+A510</f>
        <v>1</v>
      </c>
      <c r="E509" s="15"/>
      <c r="F509" s="16"/>
      <c r="G509" s="16"/>
      <c r="H509" s="16"/>
      <c r="I509" s="16"/>
      <c r="J509" s="16"/>
      <c r="K509" s="16"/>
      <c r="L509" s="17"/>
    </row>
    <row r="510" spans="1:16" ht="15.75" customHeight="1" x14ac:dyDescent="0.3">
      <c r="A510" s="1">
        <f>+IF(OR(C510=""),"NO",1)</f>
        <v>1</v>
      </c>
      <c r="B510" s="1">
        <f>1+MAX($B$1:B509)</f>
        <v>5</v>
      </c>
      <c r="C510" s="18">
        <v>5</v>
      </c>
      <c r="E510" s="19" t="s">
        <v>299</v>
      </c>
      <c r="F510" s="20"/>
      <c r="G510" s="20"/>
      <c r="H510" s="20"/>
      <c r="I510" s="21"/>
      <c r="J510" s="20"/>
      <c r="K510" s="21"/>
      <c r="L510" s="22"/>
    </row>
    <row r="511" spans="1:16" x14ac:dyDescent="0.3">
      <c r="A511" s="1">
        <f>A510</f>
        <v>1</v>
      </c>
      <c r="E511" s="23" t="str">
        <f>+$E$11</f>
        <v>Integrantes</v>
      </c>
      <c r="F511" s="24"/>
      <c r="G511" s="24"/>
      <c r="H511" s="24"/>
      <c r="I511" s="24"/>
      <c r="J511" s="24"/>
      <c r="K511" s="25" t="str">
        <f>+$K$11</f>
        <v>Nit</v>
      </c>
      <c r="L511" s="26" t="str">
        <f>+$L$11</f>
        <v>Part.</v>
      </c>
    </row>
    <row r="512" spans="1:16" x14ac:dyDescent="0.3">
      <c r="A512" s="1">
        <f>+A511</f>
        <v>1</v>
      </c>
      <c r="C512" s="1">
        <v>5.0999999999999996</v>
      </c>
      <c r="E512" s="27" t="s">
        <v>300</v>
      </c>
      <c r="F512" s="28"/>
      <c r="G512" s="28"/>
      <c r="H512" s="28"/>
      <c r="I512" s="28"/>
      <c r="J512" s="28"/>
      <c r="K512" s="29" t="s">
        <v>301</v>
      </c>
      <c r="L512" s="30">
        <v>0.8</v>
      </c>
    </row>
    <row r="513" spans="1:12" x14ac:dyDescent="0.3">
      <c r="A513" s="18">
        <f>+IF(OR(C513=""),"NO",1)</f>
        <v>1</v>
      </c>
      <c r="B513" s="18"/>
      <c r="C513" s="1">
        <v>5.2</v>
      </c>
      <c r="E513" s="31" t="s">
        <v>206</v>
      </c>
      <c r="F513" s="32"/>
      <c r="G513" s="32"/>
      <c r="H513" s="32"/>
      <c r="I513" s="32"/>
      <c r="J513" s="32"/>
      <c r="K513" s="33" t="s">
        <v>302</v>
      </c>
      <c r="L513" s="34">
        <v>0.2</v>
      </c>
    </row>
    <row r="514" spans="1:12" hidden="1" x14ac:dyDescent="0.3">
      <c r="A514" s="18" t="str">
        <f>+IF(OR(C514=""),"NO",1)</f>
        <v>NO</v>
      </c>
      <c r="B514" s="18"/>
      <c r="C514" s="1" t="s">
        <v>124</v>
      </c>
      <c r="E514" s="31" t="s">
        <v>124</v>
      </c>
      <c r="F514" s="32"/>
      <c r="G514" s="32"/>
      <c r="H514" s="32"/>
      <c r="I514" s="32"/>
      <c r="J514" s="32"/>
      <c r="K514" s="33" t="s">
        <v>124</v>
      </c>
      <c r="L514" s="34" t="s">
        <v>124</v>
      </c>
    </row>
    <row r="515" spans="1:12" hidden="1" x14ac:dyDescent="0.3">
      <c r="A515" s="18" t="str">
        <f>+IF(OR(C515=""),"NO",1)</f>
        <v>NO</v>
      </c>
      <c r="B515" s="18"/>
      <c r="C515" s="1" t="s">
        <v>124</v>
      </c>
      <c r="E515" s="31" t="s">
        <v>13</v>
      </c>
      <c r="F515" s="32"/>
      <c r="G515" s="32"/>
      <c r="H515" s="32"/>
      <c r="I515" s="32"/>
      <c r="J515" s="32"/>
      <c r="K515" s="33"/>
      <c r="L515" s="34"/>
    </row>
    <row r="516" spans="1:12" hidden="1" x14ac:dyDescent="0.3">
      <c r="A516" s="18" t="str">
        <f>+IF(OR(C516=""),"NO",1)</f>
        <v>NO</v>
      </c>
      <c r="B516" s="18"/>
      <c r="C516" s="1" t="s">
        <v>124</v>
      </c>
      <c r="E516" s="31" t="s">
        <v>13</v>
      </c>
      <c r="F516" s="32"/>
      <c r="G516" s="32"/>
      <c r="H516" s="32"/>
      <c r="I516" s="32"/>
      <c r="J516" s="32"/>
      <c r="K516" s="33"/>
      <c r="L516" s="34"/>
    </row>
    <row r="517" spans="1:12" hidden="1" x14ac:dyDescent="0.3">
      <c r="A517" s="18" t="str">
        <f>+IF(OR(C517=""),"NO",1)</f>
        <v>NO</v>
      </c>
      <c r="B517" s="18"/>
      <c r="C517" s="1" t="s">
        <v>124</v>
      </c>
      <c r="E517" s="35" t="s">
        <v>13</v>
      </c>
      <c r="F517" s="36"/>
      <c r="G517" s="36"/>
      <c r="H517" s="36"/>
      <c r="I517" s="36"/>
      <c r="J517" s="36"/>
      <c r="K517" s="37"/>
      <c r="L517" s="38"/>
    </row>
    <row r="518" spans="1:12" ht="5.15" customHeight="1" x14ac:dyDescent="0.3">
      <c r="A518" s="1">
        <f>+A510</f>
        <v>1</v>
      </c>
      <c r="E518" s="39"/>
      <c r="F518" s="39"/>
      <c r="G518" s="39"/>
      <c r="H518" s="39"/>
      <c r="I518" s="39"/>
      <c r="J518" s="39"/>
      <c r="K518" s="39"/>
      <c r="L518" s="39"/>
    </row>
    <row r="519" spans="1:12" ht="15.75" customHeight="1" x14ac:dyDescent="0.3">
      <c r="A519" s="1">
        <f>+A510</f>
        <v>1</v>
      </c>
      <c r="E519" s="40" t="str">
        <f>+$E$19</f>
        <v>RESULTADO DE EVALUACIÓN TÉCNICA</v>
      </c>
      <c r="F519" s="41"/>
      <c r="G519" s="41"/>
      <c r="H519" s="41"/>
      <c r="I519" s="41"/>
      <c r="J519" s="41"/>
      <c r="K519" s="41"/>
      <c r="L519" s="42"/>
    </row>
    <row r="520" spans="1:12" x14ac:dyDescent="0.3">
      <c r="A520" s="1">
        <f>+A510</f>
        <v>1</v>
      </c>
      <c r="E520" s="43"/>
      <c r="F520" s="44" t="str">
        <f>+$F$20</f>
        <v>Experiencia</v>
      </c>
      <c r="G520" s="45"/>
      <c r="H520" s="45"/>
      <c r="I520" s="45"/>
      <c r="J520" s="45"/>
      <c r="K520" s="46"/>
      <c r="L520" s="47" t="s">
        <v>88</v>
      </c>
    </row>
    <row r="521" spans="1:12" x14ac:dyDescent="0.3">
      <c r="A521" s="1">
        <f>+A510</f>
        <v>1</v>
      </c>
      <c r="E521" s="348" t="str">
        <f>+$E$21</f>
        <v>OBSERVACIONES RESPECTO A LA EVALUACIÓN DE EXPERIENCIA</v>
      </c>
      <c r="F521" s="308"/>
      <c r="G521" s="308"/>
      <c r="H521" s="308"/>
      <c r="I521" s="308"/>
      <c r="J521" s="308"/>
      <c r="K521" s="308"/>
      <c r="L521" s="349"/>
    </row>
    <row r="522" spans="1:12" x14ac:dyDescent="0.3">
      <c r="A522" s="1">
        <f>+A510</f>
        <v>1</v>
      </c>
      <c r="E522" s="350" t="s">
        <v>124</v>
      </c>
      <c r="F522" s="351"/>
      <c r="G522" s="351"/>
      <c r="H522" s="351"/>
      <c r="I522" s="351"/>
      <c r="J522" s="351"/>
      <c r="K522" s="351"/>
      <c r="L522" s="352"/>
    </row>
    <row r="523" spans="1:12" ht="5.15" customHeight="1" x14ac:dyDescent="0.3">
      <c r="A523" s="1">
        <f>+A510</f>
        <v>1</v>
      </c>
      <c r="E523" s="39"/>
      <c r="F523" s="39"/>
      <c r="G523" s="39"/>
      <c r="H523" s="39"/>
      <c r="I523" s="39"/>
      <c r="J523" s="39"/>
      <c r="K523" s="39"/>
      <c r="L523" s="39"/>
    </row>
    <row r="524" spans="1:12" ht="12.75" customHeight="1" x14ac:dyDescent="0.3">
      <c r="A524" s="1">
        <f>+A510</f>
        <v>1</v>
      </c>
      <c r="E524" s="40" t="str">
        <f>+$E$24</f>
        <v>EXPERIENCIA HABILITANTE: CONTRATOS PRESENTADOS</v>
      </c>
      <c r="F524" s="41"/>
      <c r="G524" s="41"/>
      <c r="H524" s="41"/>
      <c r="I524" s="41"/>
      <c r="J524" s="41"/>
      <c r="K524" s="41"/>
      <c r="L524" s="42"/>
    </row>
    <row r="525" spans="1:12" ht="8.5" customHeight="1" x14ac:dyDescent="0.3">
      <c r="A525" s="1">
        <f>+A510</f>
        <v>1</v>
      </c>
      <c r="E525" s="49"/>
      <c r="F525" s="50"/>
      <c r="G525" s="51"/>
      <c r="H525" s="51"/>
      <c r="I525" s="51"/>
      <c r="J525" s="51"/>
      <c r="K525" s="51"/>
      <c r="L525" s="52"/>
    </row>
    <row r="526" spans="1:12" ht="30.65" customHeight="1" x14ac:dyDescent="0.3">
      <c r="A526" s="18">
        <f>+IF(OR(C526=""),"NO",1)</f>
        <v>1</v>
      </c>
      <c r="B526" s="18"/>
      <c r="C526" s="1" t="s">
        <v>203</v>
      </c>
      <c r="E526" s="329">
        <v>1</v>
      </c>
      <c r="F526" s="53" t="str">
        <f>+$F$26</f>
        <v>OBJETO</v>
      </c>
      <c r="G526" s="332" t="s">
        <v>204</v>
      </c>
      <c r="H526" s="333"/>
      <c r="I526" s="333"/>
      <c r="J526" s="333"/>
      <c r="K526" s="333"/>
      <c r="L526" s="334"/>
    </row>
    <row r="527" spans="1:12" x14ac:dyDescent="0.3">
      <c r="A527" s="18">
        <f>+IF(OR(C526=""),"NO",1)</f>
        <v>1</v>
      </c>
      <c r="B527" s="18"/>
      <c r="E527" s="330"/>
      <c r="F527" s="54" t="str">
        <f>+$F$27</f>
        <v>CONTRATANTE</v>
      </c>
      <c r="G527" s="335" t="s">
        <v>205</v>
      </c>
      <c r="H527" s="310"/>
      <c r="I527" s="310"/>
      <c r="J527" s="310"/>
      <c r="K527" s="310"/>
      <c r="L527" s="336"/>
    </row>
    <row r="528" spans="1:12" x14ac:dyDescent="0.3">
      <c r="A528" s="18">
        <f>+IF(OR(C526=""),"NO",1)</f>
        <v>1</v>
      </c>
      <c r="B528" s="18"/>
      <c r="E528" s="330"/>
      <c r="F528" s="54" t="str">
        <f>+$F$28</f>
        <v>APORTANTE</v>
      </c>
      <c r="G528" s="337" t="s">
        <v>206</v>
      </c>
      <c r="H528" s="338"/>
      <c r="I528" s="338"/>
      <c r="J528" s="338"/>
      <c r="K528" s="338"/>
      <c r="L528" s="339"/>
    </row>
    <row r="529" spans="1:12" x14ac:dyDescent="0.3">
      <c r="A529" s="18">
        <f>+IF(OR(C526=""),"NO",1)</f>
        <v>1</v>
      </c>
      <c r="B529" s="18"/>
      <c r="E529" s="330"/>
      <c r="F529" s="54" t="str">
        <f>+$F$29</f>
        <v>VALOR /SMMLV)</v>
      </c>
      <c r="G529" s="55">
        <v>336.88</v>
      </c>
      <c r="H529" s="56" t="str">
        <f>+$H$29</f>
        <v>% PART..</v>
      </c>
      <c r="I529" s="57">
        <v>1</v>
      </c>
      <c r="J529" s="58" t="str">
        <f>+$J$29</f>
        <v>VALOR ACREDITADO</v>
      </c>
      <c r="K529" s="59"/>
      <c r="L529" s="47">
        <v>336.88</v>
      </c>
    </row>
    <row r="530" spans="1:12" x14ac:dyDescent="0.3">
      <c r="A530" s="18">
        <f>+IF(OR(C526=""),"NO",1)</f>
        <v>1</v>
      </c>
      <c r="B530" s="18"/>
      <c r="E530" s="330"/>
      <c r="F530" s="60" t="str">
        <f>+$F$30</f>
        <v>EXPERIENCIA APORTADA</v>
      </c>
      <c r="G530" s="340" t="s">
        <v>88</v>
      </c>
      <c r="H530" s="341"/>
      <c r="I530" s="341"/>
      <c r="J530" s="341"/>
      <c r="K530" s="341"/>
      <c r="L530" s="342"/>
    </row>
    <row r="531" spans="1:12" x14ac:dyDescent="0.3">
      <c r="A531" s="18">
        <f>+IF(OR(C526=""),"NO",1)</f>
        <v>1</v>
      </c>
      <c r="B531" s="18"/>
      <c r="E531" s="331"/>
      <c r="F531" s="62" t="str">
        <f>+$F$31</f>
        <v>OBSERVACIÓN</v>
      </c>
      <c r="G531" s="343" t="s">
        <v>124</v>
      </c>
      <c r="H531" s="344"/>
      <c r="I531" s="344"/>
      <c r="J531" s="344"/>
      <c r="K531" s="344"/>
      <c r="L531" s="345"/>
    </row>
    <row r="532" spans="1:12" ht="8.5" customHeight="1" x14ac:dyDescent="0.3">
      <c r="A532" s="18">
        <f>+IF(OR(C526=""),"NO",1)</f>
        <v>1</v>
      </c>
      <c r="B532" s="18"/>
      <c r="E532" s="49"/>
      <c r="F532" s="50"/>
      <c r="G532" s="51"/>
      <c r="H532" s="51"/>
      <c r="I532" s="51"/>
      <c r="J532" s="51"/>
      <c r="K532" s="51"/>
      <c r="L532" s="52"/>
    </row>
    <row r="533" spans="1:12" ht="32.5" customHeight="1" x14ac:dyDescent="0.3">
      <c r="A533" s="18">
        <f t="shared" ref="A533" si="168">+IF(OR(C533=""),"NO",1)</f>
        <v>1</v>
      </c>
      <c r="B533" s="18"/>
      <c r="C533" s="1" t="s">
        <v>214</v>
      </c>
      <c r="E533" s="329">
        <v>2</v>
      </c>
      <c r="F533" s="53" t="str">
        <f>+$F$26</f>
        <v>OBJETO</v>
      </c>
      <c r="G533" s="332" t="s">
        <v>207</v>
      </c>
      <c r="H533" s="333"/>
      <c r="I533" s="333"/>
      <c r="J533" s="333"/>
      <c r="K533" s="333"/>
      <c r="L533" s="334"/>
    </row>
    <row r="534" spans="1:12" x14ac:dyDescent="0.3">
      <c r="A534" s="18">
        <f t="shared" ref="A534" si="169">+IF(OR(C533=""),"NO",1)</f>
        <v>1</v>
      </c>
      <c r="B534" s="18"/>
      <c r="E534" s="330"/>
      <c r="F534" s="54" t="str">
        <f>+$F$27</f>
        <v>CONTRATANTE</v>
      </c>
      <c r="G534" s="335" t="s">
        <v>208</v>
      </c>
      <c r="H534" s="310"/>
      <c r="I534" s="310"/>
      <c r="J534" s="310"/>
      <c r="K534" s="310"/>
      <c r="L534" s="336"/>
    </row>
    <row r="535" spans="1:12" x14ac:dyDescent="0.3">
      <c r="A535" s="18">
        <f t="shared" ref="A535" si="170">+IF(OR(C533=""),"NO",1)</f>
        <v>1</v>
      </c>
      <c r="B535" s="18"/>
      <c r="E535" s="330"/>
      <c r="F535" s="54" t="str">
        <f>+$F$28</f>
        <v>APORTANTE</v>
      </c>
      <c r="G535" s="337" t="s">
        <v>206</v>
      </c>
      <c r="H535" s="338"/>
      <c r="I535" s="338"/>
      <c r="J535" s="338"/>
      <c r="K535" s="338"/>
      <c r="L535" s="339"/>
    </row>
    <row r="536" spans="1:12" x14ac:dyDescent="0.3">
      <c r="A536" s="18">
        <f t="shared" ref="A536" si="171">+IF(OR(C533=""),"NO",1)</f>
        <v>1</v>
      </c>
      <c r="B536" s="18"/>
      <c r="E536" s="330"/>
      <c r="F536" s="54" t="str">
        <f>+$F$29</f>
        <v>VALOR /SMMLV)</v>
      </c>
      <c r="G536" s="55">
        <v>1099.1199999999999</v>
      </c>
      <c r="H536" s="56" t="str">
        <f>+$H$29</f>
        <v>% PART..</v>
      </c>
      <c r="I536" s="57">
        <v>1</v>
      </c>
      <c r="J536" s="58" t="str">
        <f>+$J$29</f>
        <v>VALOR ACREDITADO</v>
      </c>
      <c r="K536" s="59"/>
      <c r="L536" s="47">
        <v>1099.1199999999999</v>
      </c>
    </row>
    <row r="537" spans="1:12" x14ac:dyDescent="0.3">
      <c r="A537" s="18">
        <f t="shared" ref="A537" si="172">+IF(OR(C533=""),"NO",1)</f>
        <v>1</v>
      </c>
      <c r="B537" s="18"/>
      <c r="E537" s="330"/>
      <c r="F537" s="60" t="str">
        <f>+$F$30</f>
        <v>EXPERIENCIA APORTADA</v>
      </c>
      <c r="G537" s="340" t="s">
        <v>88</v>
      </c>
      <c r="H537" s="341"/>
      <c r="I537" s="341"/>
      <c r="J537" s="341"/>
      <c r="K537" s="341"/>
      <c r="L537" s="342"/>
    </row>
    <row r="538" spans="1:12" x14ac:dyDescent="0.3">
      <c r="A538" s="18">
        <f t="shared" ref="A538" si="173">+IF(OR(C533=""),"NO",1)</f>
        <v>1</v>
      </c>
      <c r="B538" s="18"/>
      <c r="E538" s="331"/>
      <c r="F538" s="62" t="str">
        <f>+$F$31</f>
        <v>OBSERVACIÓN</v>
      </c>
      <c r="G538" s="343" t="s">
        <v>124</v>
      </c>
      <c r="H538" s="344"/>
      <c r="I538" s="344"/>
      <c r="J538" s="344"/>
      <c r="K538" s="344"/>
      <c r="L538" s="345"/>
    </row>
    <row r="539" spans="1:12" ht="8.5" customHeight="1" x14ac:dyDescent="0.3">
      <c r="A539" s="18">
        <f t="shared" ref="A539" si="174">+IF(OR(C533=""),"NO",1)</f>
        <v>1</v>
      </c>
      <c r="B539" s="18"/>
      <c r="E539" s="49"/>
      <c r="F539" s="50"/>
      <c r="G539" s="51"/>
      <c r="H539" s="51"/>
      <c r="I539" s="51"/>
      <c r="J539" s="51"/>
      <c r="K539" s="51"/>
      <c r="L539" s="52"/>
    </row>
    <row r="540" spans="1:12" ht="31.5" customHeight="1" x14ac:dyDescent="0.3">
      <c r="A540" s="18">
        <f t="shared" ref="A540" si="175">+IF(OR(C540=""),"NO",1)</f>
        <v>1</v>
      </c>
      <c r="B540" s="18"/>
      <c r="C540" s="1" t="s">
        <v>215</v>
      </c>
      <c r="E540" s="329">
        <v>3</v>
      </c>
      <c r="F540" s="53" t="str">
        <f>+$F$26</f>
        <v>OBJETO</v>
      </c>
      <c r="G540" s="332" t="s">
        <v>209</v>
      </c>
      <c r="H540" s="333"/>
      <c r="I540" s="333"/>
      <c r="J540" s="333"/>
      <c r="K540" s="333"/>
      <c r="L540" s="334"/>
    </row>
    <row r="541" spans="1:12" x14ac:dyDescent="0.3">
      <c r="A541" s="18">
        <f t="shared" ref="A541" si="176">+IF(OR(C540=""),"NO",1)</f>
        <v>1</v>
      </c>
      <c r="B541" s="18"/>
      <c r="E541" s="330"/>
      <c r="F541" s="54" t="str">
        <f>+$F$27</f>
        <v>CONTRATANTE</v>
      </c>
      <c r="G541" s="335" t="s">
        <v>210</v>
      </c>
      <c r="H541" s="310"/>
      <c r="I541" s="310"/>
      <c r="J541" s="310"/>
      <c r="K541" s="310"/>
      <c r="L541" s="336"/>
    </row>
    <row r="542" spans="1:12" x14ac:dyDescent="0.3">
      <c r="A542" s="18">
        <f t="shared" ref="A542" si="177">+IF(OR(C540=""),"NO",1)</f>
        <v>1</v>
      </c>
      <c r="B542" s="18"/>
      <c r="E542" s="330"/>
      <c r="F542" s="54" t="str">
        <f>+$F$28</f>
        <v>APORTANTE</v>
      </c>
      <c r="G542" s="337" t="s">
        <v>211</v>
      </c>
      <c r="H542" s="338"/>
      <c r="I542" s="338"/>
      <c r="J542" s="338"/>
      <c r="K542" s="338"/>
      <c r="L542" s="339"/>
    </row>
    <row r="543" spans="1:12" x14ac:dyDescent="0.3">
      <c r="A543" s="18">
        <f t="shared" ref="A543" si="178">+IF(OR(C540=""),"NO",1)</f>
        <v>1</v>
      </c>
      <c r="B543" s="18"/>
      <c r="E543" s="330"/>
      <c r="F543" s="54" t="str">
        <f>+$F$29</f>
        <v>VALOR /SMMLV)</v>
      </c>
      <c r="G543" s="55">
        <v>2291.92</v>
      </c>
      <c r="H543" s="56" t="str">
        <f>+$H$29</f>
        <v>% PART..</v>
      </c>
      <c r="I543" s="57">
        <v>0.67</v>
      </c>
      <c r="J543" s="58" t="str">
        <f>+$J$29</f>
        <v>VALOR ACREDITADO</v>
      </c>
      <c r="K543" s="59"/>
      <c r="L543" s="47">
        <v>1535.58</v>
      </c>
    </row>
    <row r="544" spans="1:12" x14ac:dyDescent="0.3">
      <c r="A544" s="18">
        <f t="shared" ref="A544" si="179">+IF(OR(C540=""),"NO",1)</f>
        <v>1</v>
      </c>
      <c r="B544" s="18"/>
      <c r="E544" s="330"/>
      <c r="F544" s="60" t="str">
        <f>+$F$30</f>
        <v>EXPERIENCIA APORTADA</v>
      </c>
      <c r="G544" s="340" t="s">
        <v>88</v>
      </c>
      <c r="H544" s="341"/>
      <c r="I544" s="341"/>
      <c r="J544" s="341"/>
      <c r="K544" s="341"/>
      <c r="L544" s="342"/>
    </row>
    <row r="545" spans="1:12" x14ac:dyDescent="0.3">
      <c r="A545" s="18">
        <f t="shared" ref="A545" si="180">+IF(OR(C540=""),"NO",1)</f>
        <v>1</v>
      </c>
      <c r="B545" s="18"/>
      <c r="E545" s="331"/>
      <c r="F545" s="62" t="str">
        <f>+$F$31</f>
        <v>OBSERVACIÓN</v>
      </c>
      <c r="G545" s="343" t="s">
        <v>124</v>
      </c>
      <c r="H545" s="344"/>
      <c r="I545" s="344"/>
      <c r="J545" s="344"/>
      <c r="K545" s="344"/>
      <c r="L545" s="345"/>
    </row>
    <row r="546" spans="1:12" ht="8.5" customHeight="1" x14ac:dyDescent="0.3">
      <c r="A546" s="18">
        <f t="shared" ref="A546" si="181">+IF(OR(C540=""),"NO",1)</f>
        <v>1</v>
      </c>
      <c r="B546" s="18"/>
      <c r="E546" s="49"/>
      <c r="F546" s="50"/>
      <c r="G546" s="51"/>
      <c r="H546" s="51"/>
      <c r="I546" s="51"/>
      <c r="J546" s="51"/>
      <c r="K546" s="51"/>
      <c r="L546" s="52"/>
    </row>
    <row r="547" spans="1:12" ht="32.15" customHeight="1" x14ac:dyDescent="0.3">
      <c r="A547" s="18">
        <f t="shared" ref="A547" si="182">+IF(OR(C547=""),"NO",1)</f>
        <v>1</v>
      </c>
      <c r="B547" s="18"/>
      <c r="C547" s="1" t="s">
        <v>216</v>
      </c>
      <c r="E547" s="329">
        <v>4</v>
      </c>
      <c r="F547" s="53" t="str">
        <f>+$F$26</f>
        <v>OBJETO</v>
      </c>
      <c r="G547" s="332" t="s">
        <v>212</v>
      </c>
      <c r="H547" s="333"/>
      <c r="I547" s="333"/>
      <c r="J547" s="333"/>
      <c r="K547" s="333"/>
      <c r="L547" s="334"/>
    </row>
    <row r="548" spans="1:12" x14ac:dyDescent="0.3">
      <c r="A548" s="18">
        <f t="shared" ref="A548" si="183">+IF(OR(C547=""),"NO",1)</f>
        <v>1</v>
      </c>
      <c r="B548" s="18"/>
      <c r="E548" s="330"/>
      <c r="F548" s="54" t="str">
        <f>+$F$27</f>
        <v>CONTRATANTE</v>
      </c>
      <c r="G548" s="335" t="s">
        <v>213</v>
      </c>
      <c r="H548" s="310"/>
      <c r="I548" s="310"/>
      <c r="J548" s="310"/>
      <c r="K548" s="310"/>
      <c r="L548" s="336"/>
    </row>
    <row r="549" spans="1:12" x14ac:dyDescent="0.3">
      <c r="A549" s="18">
        <f t="shared" ref="A549" si="184">+IF(OR(C547=""),"NO",1)</f>
        <v>1</v>
      </c>
      <c r="B549" s="18"/>
      <c r="E549" s="330"/>
      <c r="F549" s="54" t="str">
        <f>+$F$28</f>
        <v>APORTANTE</v>
      </c>
      <c r="G549" s="337" t="s">
        <v>211</v>
      </c>
      <c r="H549" s="338"/>
      <c r="I549" s="338"/>
      <c r="J549" s="338"/>
      <c r="K549" s="338"/>
      <c r="L549" s="339"/>
    </row>
    <row r="550" spans="1:12" x14ac:dyDescent="0.3">
      <c r="A550" s="18">
        <f t="shared" ref="A550" si="185">+IF(OR(C547=""),"NO",1)</f>
        <v>1</v>
      </c>
      <c r="B550" s="18"/>
      <c r="E550" s="330"/>
      <c r="F550" s="54" t="str">
        <f>+$F$29</f>
        <v>VALOR /SMMLV)</v>
      </c>
      <c r="G550" s="55">
        <v>233.36</v>
      </c>
      <c r="H550" s="56" t="str">
        <f>+$H$29</f>
        <v>% PART..</v>
      </c>
      <c r="I550" s="57">
        <v>0.6</v>
      </c>
      <c r="J550" s="58" t="str">
        <f>+$J$29</f>
        <v>VALOR ACREDITADO</v>
      </c>
      <c r="K550" s="59"/>
      <c r="L550" s="47">
        <v>140.02000000000001</v>
      </c>
    </row>
    <row r="551" spans="1:12" x14ac:dyDescent="0.3">
      <c r="A551" s="18">
        <f t="shared" ref="A551" si="186">+IF(OR(C547=""),"NO",1)</f>
        <v>1</v>
      </c>
      <c r="B551" s="18"/>
      <c r="E551" s="330"/>
      <c r="F551" s="60" t="str">
        <f>+$F$30</f>
        <v>EXPERIENCIA APORTADA</v>
      </c>
      <c r="G551" s="340" t="s">
        <v>88</v>
      </c>
      <c r="H551" s="341"/>
      <c r="I551" s="341"/>
      <c r="J551" s="341"/>
      <c r="K551" s="341"/>
      <c r="L551" s="342"/>
    </row>
    <row r="552" spans="1:12" x14ac:dyDescent="0.3">
      <c r="A552" s="18">
        <f t="shared" ref="A552" si="187">+IF(OR(C547=""),"NO",1)</f>
        <v>1</v>
      </c>
      <c r="B552" s="18"/>
      <c r="E552" s="331"/>
      <c r="F552" s="62" t="str">
        <f>+$F$31</f>
        <v>OBSERVACIÓN</v>
      </c>
      <c r="G552" s="343" t="s">
        <v>124</v>
      </c>
      <c r="H552" s="344"/>
      <c r="I552" s="344"/>
      <c r="J552" s="344"/>
      <c r="K552" s="344"/>
      <c r="L552" s="345"/>
    </row>
    <row r="553" spans="1:12" ht="8.5" customHeight="1" x14ac:dyDescent="0.3">
      <c r="A553" s="18">
        <f t="shared" ref="A553" si="188">+IF(OR(C547=""),"NO",1)</f>
        <v>1</v>
      </c>
      <c r="B553" s="18"/>
      <c r="E553" s="49"/>
      <c r="F553" s="50"/>
      <c r="G553" s="51"/>
      <c r="H553" s="51"/>
      <c r="I553" s="51"/>
      <c r="J553" s="51"/>
      <c r="K553" s="51"/>
      <c r="L553" s="52"/>
    </row>
    <row r="554" spans="1:12" hidden="1" x14ac:dyDescent="0.3">
      <c r="A554" s="18" t="str">
        <f t="shared" ref="A554" si="189">+IF(OR(C554=""),"NO",1)</f>
        <v>NO</v>
      </c>
      <c r="B554" s="18"/>
      <c r="C554" s="1" t="s">
        <v>124</v>
      </c>
      <c r="E554" s="329">
        <v>5</v>
      </c>
      <c r="F554" s="53" t="str">
        <f>+$F$26</f>
        <v>OBJETO</v>
      </c>
      <c r="G554" s="332" t="s">
        <v>124</v>
      </c>
      <c r="H554" s="333"/>
      <c r="I554" s="333"/>
      <c r="J554" s="333"/>
      <c r="K554" s="333"/>
      <c r="L554" s="334"/>
    </row>
    <row r="555" spans="1:12" hidden="1" x14ac:dyDescent="0.3">
      <c r="A555" s="18" t="str">
        <f t="shared" ref="A555" si="190">+IF(OR(C554=""),"NO",1)</f>
        <v>NO</v>
      </c>
      <c r="B555" s="18"/>
      <c r="E555" s="330"/>
      <c r="F555" s="54" t="str">
        <f>+$F$27</f>
        <v>CONTRATANTE</v>
      </c>
      <c r="G555" s="335" t="s">
        <v>124</v>
      </c>
      <c r="H555" s="310"/>
      <c r="I555" s="310"/>
      <c r="J555" s="310"/>
      <c r="K555" s="310"/>
      <c r="L555" s="336"/>
    </row>
    <row r="556" spans="1:12" hidden="1" x14ac:dyDescent="0.3">
      <c r="A556" s="18" t="str">
        <f t="shared" ref="A556" si="191">+IF(OR(C554=""),"NO",1)</f>
        <v>NO</v>
      </c>
      <c r="B556" s="18"/>
      <c r="E556" s="330"/>
      <c r="F556" s="54" t="str">
        <f>+$F$28</f>
        <v>APORTANTE</v>
      </c>
      <c r="G556" s="337" t="s">
        <v>124</v>
      </c>
      <c r="H556" s="338"/>
      <c r="I556" s="338"/>
      <c r="J556" s="338"/>
      <c r="K556" s="338"/>
      <c r="L556" s="339"/>
    </row>
    <row r="557" spans="1:12" hidden="1" x14ac:dyDescent="0.3">
      <c r="A557" s="18" t="str">
        <f t="shared" ref="A557" si="192">+IF(OR(C554=""),"NO",1)</f>
        <v>NO</v>
      </c>
      <c r="B557" s="18"/>
      <c r="E557" s="330"/>
      <c r="F557" s="54" t="str">
        <f>+$F$29</f>
        <v>VALOR /SMMLV)</v>
      </c>
      <c r="G557" s="55" t="s">
        <v>124</v>
      </c>
      <c r="H557" s="56" t="str">
        <f>+$H$29</f>
        <v>% PART..</v>
      </c>
      <c r="I557" s="57" t="s">
        <v>124</v>
      </c>
      <c r="J557" s="58" t="str">
        <f>+$J$29</f>
        <v>VALOR ACREDITADO</v>
      </c>
      <c r="K557" s="59"/>
      <c r="L557" s="47" t="s">
        <v>124</v>
      </c>
    </row>
    <row r="558" spans="1:12" hidden="1" x14ac:dyDescent="0.3">
      <c r="A558" s="18" t="str">
        <f t="shared" ref="A558" si="193">+IF(OR(C554=""),"NO",1)</f>
        <v>NO</v>
      </c>
      <c r="B558" s="18"/>
      <c r="E558" s="330"/>
      <c r="F558" s="60" t="str">
        <f>+$F$30</f>
        <v>EXPERIENCIA APORTADA</v>
      </c>
      <c r="G558" s="340" t="s">
        <v>124</v>
      </c>
      <c r="H558" s="341"/>
      <c r="I558" s="341"/>
      <c r="J558" s="341"/>
      <c r="K558" s="341"/>
      <c r="L558" s="342"/>
    </row>
    <row r="559" spans="1:12" hidden="1" x14ac:dyDescent="0.3">
      <c r="A559" s="18" t="str">
        <f t="shared" ref="A559" si="194">+IF(OR(C554=""),"NO",1)</f>
        <v>NO</v>
      </c>
      <c r="B559" s="18"/>
      <c r="E559" s="331"/>
      <c r="F559" s="62" t="str">
        <f>+$F$31</f>
        <v>OBSERVACIÓN</v>
      </c>
      <c r="G559" s="343" t="s">
        <v>124</v>
      </c>
      <c r="H559" s="344"/>
      <c r="I559" s="344"/>
      <c r="J559" s="344"/>
      <c r="K559" s="344"/>
      <c r="L559" s="345"/>
    </row>
    <row r="560" spans="1:12" ht="8.5" hidden="1" customHeight="1" x14ac:dyDescent="0.3">
      <c r="A560" s="18" t="str">
        <f t="shared" ref="A560" si="195">+IF(OR(C554=""),"NO",1)</f>
        <v>NO</v>
      </c>
      <c r="B560" s="18"/>
      <c r="E560" s="49"/>
      <c r="F560" s="50"/>
      <c r="G560" s="51"/>
      <c r="H560" s="51"/>
      <c r="I560" s="51"/>
      <c r="J560" s="51"/>
      <c r="K560" s="51"/>
      <c r="L560" s="52"/>
    </row>
    <row r="561" spans="1:12" hidden="1" x14ac:dyDescent="0.3">
      <c r="A561" s="18" t="str">
        <f t="shared" ref="A561" si="196">+IF(OR(C561=""),"NO",1)</f>
        <v>NO</v>
      </c>
      <c r="B561" s="18"/>
      <c r="C561" s="1" t="s">
        <v>124</v>
      </c>
      <c r="E561" s="329">
        <v>6</v>
      </c>
      <c r="F561" s="53" t="str">
        <f>+$F$26</f>
        <v>OBJETO</v>
      </c>
      <c r="G561" s="332" t="s">
        <v>124</v>
      </c>
      <c r="H561" s="333"/>
      <c r="I561" s="333"/>
      <c r="J561" s="333"/>
      <c r="K561" s="333"/>
      <c r="L561" s="334"/>
    </row>
    <row r="562" spans="1:12" hidden="1" x14ac:dyDescent="0.3">
      <c r="A562" s="18" t="str">
        <f t="shared" ref="A562" si="197">+IF(OR(C561=""),"NO",1)</f>
        <v>NO</v>
      </c>
      <c r="B562" s="18"/>
      <c r="E562" s="330"/>
      <c r="F562" s="54" t="str">
        <f>+$F$27</f>
        <v>CONTRATANTE</v>
      </c>
      <c r="G562" s="335" t="s">
        <v>124</v>
      </c>
      <c r="H562" s="310"/>
      <c r="I562" s="310"/>
      <c r="J562" s="310"/>
      <c r="K562" s="310"/>
      <c r="L562" s="336"/>
    </row>
    <row r="563" spans="1:12" hidden="1" x14ac:dyDescent="0.3">
      <c r="A563" s="18" t="str">
        <f t="shared" ref="A563" si="198">+IF(OR(C561=""),"NO",1)</f>
        <v>NO</v>
      </c>
      <c r="B563" s="18"/>
      <c r="E563" s="330"/>
      <c r="F563" s="54" t="str">
        <f>+$F$28</f>
        <v>APORTANTE</v>
      </c>
      <c r="G563" s="337" t="s">
        <v>124</v>
      </c>
      <c r="H563" s="338"/>
      <c r="I563" s="338"/>
      <c r="J563" s="338"/>
      <c r="K563" s="338"/>
      <c r="L563" s="339"/>
    </row>
    <row r="564" spans="1:12" hidden="1" x14ac:dyDescent="0.3">
      <c r="A564" s="18" t="str">
        <f t="shared" ref="A564" si="199">+IF(OR(C561=""),"NO",1)</f>
        <v>NO</v>
      </c>
      <c r="B564" s="18"/>
      <c r="E564" s="330"/>
      <c r="F564" s="54" t="str">
        <f>+$F$29</f>
        <v>VALOR /SMMLV)</v>
      </c>
      <c r="G564" s="55" t="s">
        <v>124</v>
      </c>
      <c r="H564" s="56" t="str">
        <f>+$H$29</f>
        <v>% PART..</v>
      </c>
      <c r="I564" s="57" t="s">
        <v>124</v>
      </c>
      <c r="J564" s="58" t="str">
        <f>+$J$29</f>
        <v>VALOR ACREDITADO</v>
      </c>
      <c r="K564" s="59"/>
      <c r="L564" s="47" t="s">
        <v>124</v>
      </c>
    </row>
    <row r="565" spans="1:12" hidden="1" x14ac:dyDescent="0.3">
      <c r="A565" s="18" t="str">
        <f t="shared" ref="A565" si="200">+IF(OR(C561=""),"NO",1)</f>
        <v>NO</v>
      </c>
      <c r="B565" s="18"/>
      <c r="E565" s="330"/>
      <c r="F565" s="60" t="str">
        <f>+$F$30</f>
        <v>EXPERIENCIA APORTADA</v>
      </c>
      <c r="G565" s="340" t="s">
        <v>124</v>
      </c>
      <c r="H565" s="341"/>
      <c r="I565" s="341"/>
      <c r="J565" s="341"/>
      <c r="K565" s="341"/>
      <c r="L565" s="342"/>
    </row>
    <row r="566" spans="1:12" hidden="1" x14ac:dyDescent="0.3">
      <c r="A566" s="18" t="str">
        <f t="shared" ref="A566" si="201">+IF(OR(C561=""),"NO",1)</f>
        <v>NO</v>
      </c>
      <c r="B566" s="18"/>
      <c r="E566" s="331"/>
      <c r="F566" s="62" t="str">
        <f>+$F$31</f>
        <v>OBSERVACIÓN</v>
      </c>
      <c r="G566" s="343" t="s">
        <v>124</v>
      </c>
      <c r="H566" s="344"/>
      <c r="I566" s="344"/>
      <c r="J566" s="344"/>
      <c r="K566" s="344"/>
      <c r="L566" s="345"/>
    </row>
    <row r="567" spans="1:12" ht="8.5" hidden="1" customHeight="1" x14ac:dyDescent="0.3">
      <c r="A567" s="18" t="str">
        <f t="shared" ref="A567" si="202">+IF(OR(C561=""),"NO",1)</f>
        <v>NO</v>
      </c>
      <c r="B567" s="18"/>
      <c r="E567" s="49"/>
      <c r="F567" s="50"/>
      <c r="G567" s="51"/>
      <c r="H567" s="51"/>
      <c r="I567" s="51"/>
      <c r="J567" s="51"/>
      <c r="K567" s="51"/>
      <c r="L567" s="52"/>
    </row>
    <row r="568" spans="1:12" hidden="1" x14ac:dyDescent="0.3">
      <c r="A568" s="18" t="str">
        <f t="shared" ref="A568" si="203">+IF(OR(C568=""),"NO",1)</f>
        <v>NO</v>
      </c>
      <c r="B568" s="18"/>
      <c r="C568" s="1" t="s">
        <v>124</v>
      </c>
      <c r="E568" s="329">
        <v>7</v>
      </c>
      <c r="F568" s="53" t="str">
        <f>+$F$26</f>
        <v>OBJETO</v>
      </c>
      <c r="G568" s="332" t="s">
        <v>124</v>
      </c>
      <c r="H568" s="333"/>
      <c r="I568" s="333"/>
      <c r="J568" s="333"/>
      <c r="K568" s="333"/>
      <c r="L568" s="334"/>
    </row>
    <row r="569" spans="1:12" hidden="1" x14ac:dyDescent="0.3">
      <c r="A569" s="18" t="str">
        <f t="shared" ref="A569" si="204">+IF(OR(C568=""),"NO",1)</f>
        <v>NO</v>
      </c>
      <c r="B569" s="18"/>
      <c r="E569" s="330"/>
      <c r="F569" s="54" t="str">
        <f>+$F$27</f>
        <v>CONTRATANTE</v>
      </c>
      <c r="G569" s="335" t="s">
        <v>124</v>
      </c>
      <c r="H569" s="310"/>
      <c r="I569" s="310"/>
      <c r="J569" s="310"/>
      <c r="K569" s="310"/>
      <c r="L569" s="336"/>
    </row>
    <row r="570" spans="1:12" hidden="1" x14ac:dyDescent="0.3">
      <c r="A570" s="18" t="str">
        <f t="shared" ref="A570" si="205">+IF(OR(C568=""),"NO",1)</f>
        <v>NO</v>
      </c>
      <c r="B570" s="18"/>
      <c r="E570" s="330"/>
      <c r="F570" s="54" t="str">
        <f>+$F$28</f>
        <v>APORTANTE</v>
      </c>
      <c r="G570" s="337" t="s">
        <v>124</v>
      </c>
      <c r="H570" s="338"/>
      <c r="I570" s="338"/>
      <c r="J570" s="338"/>
      <c r="K570" s="338"/>
      <c r="L570" s="339"/>
    </row>
    <row r="571" spans="1:12" hidden="1" x14ac:dyDescent="0.3">
      <c r="A571" s="18" t="str">
        <f t="shared" ref="A571" si="206">+IF(OR(C568=""),"NO",1)</f>
        <v>NO</v>
      </c>
      <c r="B571" s="18"/>
      <c r="E571" s="330"/>
      <c r="F571" s="54" t="str">
        <f>+$F$29</f>
        <v>VALOR /SMMLV)</v>
      </c>
      <c r="G571" s="55" t="s">
        <v>124</v>
      </c>
      <c r="H571" s="56" t="str">
        <f>+$H$29</f>
        <v>% PART..</v>
      </c>
      <c r="I571" s="57" t="s">
        <v>124</v>
      </c>
      <c r="J571" s="58" t="str">
        <f>+$J$29</f>
        <v>VALOR ACREDITADO</v>
      </c>
      <c r="K571" s="59"/>
      <c r="L571" s="47" t="s">
        <v>124</v>
      </c>
    </row>
    <row r="572" spans="1:12" hidden="1" x14ac:dyDescent="0.3">
      <c r="A572" s="18" t="str">
        <f t="shared" ref="A572" si="207">+IF(OR(C568=""),"NO",1)</f>
        <v>NO</v>
      </c>
      <c r="B572" s="18"/>
      <c r="E572" s="330"/>
      <c r="F572" s="60" t="str">
        <f>+$F$30</f>
        <v>EXPERIENCIA APORTADA</v>
      </c>
      <c r="G572" s="340" t="s">
        <v>124</v>
      </c>
      <c r="H572" s="341"/>
      <c r="I572" s="341"/>
      <c r="J572" s="341"/>
      <c r="K572" s="341"/>
      <c r="L572" s="342"/>
    </row>
    <row r="573" spans="1:12" hidden="1" x14ac:dyDescent="0.3">
      <c r="A573" s="18" t="str">
        <f t="shared" ref="A573" si="208">+IF(OR(C568=""),"NO",1)</f>
        <v>NO</v>
      </c>
      <c r="B573" s="18"/>
      <c r="E573" s="331"/>
      <c r="F573" s="62" t="str">
        <f>+$F$31</f>
        <v>OBSERVACIÓN</v>
      </c>
      <c r="G573" s="343" t="s">
        <v>124</v>
      </c>
      <c r="H573" s="344"/>
      <c r="I573" s="344"/>
      <c r="J573" s="344"/>
      <c r="K573" s="344"/>
      <c r="L573" s="345"/>
    </row>
    <row r="574" spans="1:12" hidden="1" x14ac:dyDescent="0.3">
      <c r="A574" s="18" t="str">
        <f t="shared" ref="A574" si="209">+IF(OR(C568=""),"NO",1)</f>
        <v>NO</v>
      </c>
      <c r="B574" s="18"/>
      <c r="E574" s="49"/>
      <c r="F574" s="50"/>
      <c r="G574" s="51"/>
      <c r="H574" s="51"/>
      <c r="I574" s="51"/>
      <c r="J574" s="51"/>
      <c r="K574" s="51"/>
      <c r="L574" s="52"/>
    </row>
    <row r="575" spans="1:12" x14ac:dyDescent="0.3">
      <c r="A575" s="1">
        <f>+A510</f>
        <v>1</v>
      </c>
      <c r="C575" s="1" t="str">
        <f>"N"&amp;C510</f>
        <v>N5</v>
      </c>
      <c r="E575" s="63"/>
      <c r="F575" s="64" t="str">
        <f>+$F$75</f>
        <v>TOTAL DE CONTRATOS PRESENTADOS VÁLIDOS QUE CUMPLEN EXPERIENCIA ACREDITADA:</v>
      </c>
      <c r="G575" s="65"/>
      <c r="H575" s="65"/>
      <c r="I575" s="65"/>
      <c r="J575" s="66"/>
      <c r="K575" s="65"/>
      <c r="L575" s="67">
        <v>4</v>
      </c>
    </row>
    <row r="576" spans="1:12" ht="6.65" customHeight="1" x14ac:dyDescent="0.3">
      <c r="A576" s="1">
        <f>+A510</f>
        <v>1</v>
      </c>
      <c r="E576" s="51"/>
      <c r="F576" s="50"/>
      <c r="G576" s="51"/>
      <c r="H576" s="51"/>
      <c r="I576" s="51"/>
      <c r="J576" s="51"/>
      <c r="K576" s="51"/>
      <c r="L576" s="51"/>
    </row>
    <row r="577" spans="1:12" x14ac:dyDescent="0.3">
      <c r="A577" s="1">
        <f>+A510</f>
        <v>1</v>
      </c>
      <c r="E577" s="63"/>
      <c r="F577" s="63" t="str">
        <f>+$F$77</f>
        <v>ACREDITA SUMINISTRO E INSTALACIÓN DE MOBILIARIO POR LO MENOS EN UN (1) CONTRATO VÁLIDO</v>
      </c>
      <c r="G577" s="65"/>
      <c r="H577" s="65"/>
      <c r="I577" s="65"/>
      <c r="J577" s="66"/>
      <c r="K577" s="65"/>
      <c r="L577" s="68" t="s">
        <v>157</v>
      </c>
    </row>
    <row r="578" spans="1:12" ht="5.15" customHeight="1" x14ac:dyDescent="0.3">
      <c r="A578" s="1">
        <f>+A510</f>
        <v>1</v>
      </c>
      <c r="E578" s="51"/>
      <c r="F578" s="50"/>
      <c r="G578" s="51"/>
      <c r="H578" s="51"/>
      <c r="I578" s="51"/>
      <c r="J578" s="51"/>
      <c r="K578" s="51"/>
      <c r="L578" s="51"/>
    </row>
    <row r="579" spans="1:12" ht="12.75" customHeight="1" x14ac:dyDescent="0.3">
      <c r="A579" s="1">
        <f>+A510</f>
        <v>1</v>
      </c>
      <c r="E579" s="69" t="str">
        <f>+$E$79</f>
        <v>EXPERIENCIA ESPECÍFICA NUMERAL 10.1.1 A</v>
      </c>
      <c r="F579" s="70"/>
      <c r="G579" s="70"/>
      <c r="H579" s="70"/>
      <c r="I579" s="70"/>
      <c r="J579" s="70"/>
      <c r="K579" s="70"/>
      <c r="L579" s="71"/>
    </row>
    <row r="580" spans="1:12" ht="26.5" customHeight="1" x14ac:dyDescent="0.3">
      <c r="A580" s="1">
        <f>+A510</f>
        <v>1</v>
      </c>
      <c r="E580" s="72"/>
      <c r="F580" s="325" t="str">
        <f>+$F$80</f>
        <v>Por lo menos uno (1) de los contratos válidos aportados como experiencia general debe corresponder mínimo al 60% del presupuesto oficial del presente proceso de selección.  (SMMLV)</v>
      </c>
      <c r="G580" s="326"/>
      <c r="H580" s="326"/>
      <c r="I580" s="326"/>
      <c r="J580" s="326"/>
      <c r="K580" s="73">
        <v>145.45030130132702</v>
      </c>
      <c r="L580" s="74" t="s">
        <v>88</v>
      </c>
    </row>
    <row r="581" spans="1:12" ht="23.5" customHeight="1" x14ac:dyDescent="0.3">
      <c r="A581" s="1">
        <f>+A510</f>
        <v>1</v>
      </c>
      <c r="E581" s="63"/>
      <c r="F581" s="325" t="str">
        <f>+$F$81</f>
        <v xml:space="preserve">Deberá acreditarse en al menos uno (1) de los contratos válidos aportados como experiencia general una </v>
      </c>
      <c r="G581" s="326"/>
      <c r="H581" s="326"/>
      <c r="I581" s="326"/>
      <c r="J581" s="326"/>
      <c r="K581" s="73" t="s">
        <v>158</v>
      </c>
      <c r="L581" s="74" t="s">
        <v>88</v>
      </c>
    </row>
    <row r="582" spans="1:12" ht="23.5" hidden="1" customHeight="1" x14ac:dyDescent="0.3">
      <c r="A582" s="18" t="s">
        <v>30</v>
      </c>
      <c r="E582" s="63"/>
      <c r="F582" s="325" t="str">
        <f>+$F$82</f>
        <v xml:space="preserve">Deberá acreditarse en al menos uno (1) de los contratos válidos aportados interventoría a intervención de </v>
      </c>
      <c r="G582" s="326"/>
      <c r="H582" s="326"/>
      <c r="I582" s="326"/>
      <c r="J582" s="326"/>
      <c r="K582" s="73">
        <f>+$K$82</f>
        <v>0</v>
      </c>
      <c r="L582" s="74" t="s">
        <v>290</v>
      </c>
    </row>
    <row r="583" spans="1:12" ht="36" hidden="1" customHeight="1" x14ac:dyDescent="0.3">
      <c r="A583" s="18" t="s">
        <v>30</v>
      </c>
      <c r="E583" s="63"/>
      <c r="F583" s="325" t="str">
        <f>+$F$83</f>
        <v xml:space="preserve">Deberá acreditarse en al menos uno (1) de los contratos válidos aportados interventoría a intervención de </v>
      </c>
      <c r="G583" s="326"/>
      <c r="H583" s="326"/>
      <c r="I583" s="326"/>
      <c r="J583" s="326"/>
      <c r="K583" s="75">
        <f>+$K$83</f>
        <v>0</v>
      </c>
      <c r="L583" s="76" t="s">
        <v>290</v>
      </c>
    </row>
    <row r="584" spans="1:12" x14ac:dyDescent="0.3">
      <c r="A584" s="1">
        <f>+A510</f>
        <v>1</v>
      </c>
      <c r="E584" s="51"/>
      <c r="F584" s="50"/>
      <c r="G584" s="51"/>
      <c r="H584" s="51"/>
      <c r="I584" s="51"/>
      <c r="J584" s="51"/>
      <c r="K584" s="51"/>
      <c r="L584" s="51"/>
    </row>
    <row r="585" spans="1:12" ht="12.75" customHeight="1" x14ac:dyDescent="0.3">
      <c r="A585" s="1">
        <f>+A510</f>
        <v>1</v>
      </c>
      <c r="E585" s="40" t="str">
        <f>+$E$85</f>
        <v>VALOR MÍNIMO A CERIFICAR % P.O EN SMMMLV. NUMERAL 3.9.1</v>
      </c>
      <c r="F585" s="41"/>
      <c r="G585" s="41"/>
      <c r="H585" s="41"/>
      <c r="I585" s="41"/>
      <c r="J585" s="41"/>
      <c r="K585" s="41"/>
      <c r="L585" s="42"/>
    </row>
    <row r="586" spans="1:12" x14ac:dyDescent="0.3">
      <c r="A586" s="1">
        <f>+A510</f>
        <v>1</v>
      </c>
      <c r="C586" s="1" t="str">
        <f>"M"&amp;C510</f>
        <v>M5</v>
      </c>
      <c r="E586" s="77" t="str">
        <f>+$E$86</f>
        <v>100% P.O.</v>
      </c>
      <c r="F586" s="78"/>
      <c r="G586" s="61">
        <v>242.41716883554506</v>
      </c>
      <c r="H586" s="124" t="str">
        <f>+$H$86</f>
        <v>TOTAL EJECUTADO DE CONTRATOS ACREDITADOS</v>
      </c>
      <c r="I586" s="124"/>
      <c r="J586" s="124"/>
      <c r="K586" s="55">
        <v>3111.6000000000004</v>
      </c>
      <c r="L586" s="47" t="s">
        <v>88</v>
      </c>
    </row>
    <row r="587" spans="1:12" x14ac:dyDescent="0.3">
      <c r="A587" s="1">
        <f>+A510</f>
        <v>1</v>
      </c>
      <c r="E587" s="39"/>
      <c r="F587" s="39"/>
      <c r="G587" s="39"/>
      <c r="H587" s="39"/>
      <c r="I587" s="39"/>
      <c r="J587" s="39"/>
      <c r="K587" s="39"/>
      <c r="L587" s="39"/>
    </row>
    <row r="588" spans="1:12" ht="12.75" customHeight="1" x14ac:dyDescent="0.3">
      <c r="A588" s="18">
        <v>1</v>
      </c>
      <c r="B588" s="18"/>
      <c r="E588" s="40" t="str">
        <f>+$E$88</f>
        <v>CONSIDERACIONES PARA LA VALIDEZ DE LA EXPERIENCIA REQUERIDA: EXPERIENCIA PROPONENTES PLURALES NUMERAL 10.1.2 D</v>
      </c>
      <c r="F588" s="41"/>
      <c r="G588" s="41"/>
      <c r="H588" s="41"/>
      <c r="I588" s="41"/>
      <c r="J588" s="41"/>
      <c r="K588" s="41"/>
      <c r="L588" s="42"/>
    </row>
    <row r="589" spans="1:12" ht="28" customHeight="1" x14ac:dyDescent="0.3">
      <c r="A589" s="18">
        <v>1</v>
      </c>
      <c r="B589" s="18"/>
      <c r="C589" s="1" t="str">
        <f>"O"&amp;C510</f>
        <v>O5</v>
      </c>
      <c r="E589" s="80" t="str">
        <f>+$E$89</f>
        <v>i)</v>
      </c>
      <c r="F589" s="327" t="str">
        <f>+$F$89</f>
        <v>Uno de los integrantes debe aportar como mínimo el cincuenta por ciento (50 %) de la experiencia solicitada</v>
      </c>
      <c r="G589" s="328"/>
      <c r="H589" s="328"/>
      <c r="I589" s="328"/>
      <c r="J589" s="328"/>
      <c r="K589" s="73">
        <v>121.20858441777253</v>
      </c>
      <c r="L589" s="47" t="s">
        <v>88</v>
      </c>
    </row>
    <row r="590" spans="1:12" ht="28" customHeight="1" x14ac:dyDescent="0.3">
      <c r="A590" s="18">
        <v>1</v>
      </c>
      <c r="B590" s="18"/>
      <c r="C590" s="1" t="str">
        <f>"O"&amp;C510</f>
        <v>O5</v>
      </c>
      <c r="E590" s="80" t="str">
        <f>+$E$90</f>
        <v>ii)</v>
      </c>
      <c r="F590" s="327" t="str">
        <f>+$F$90</f>
        <v>Todos los demás ntegrantes deben acreditar al menos el cinco por ciento (5 %) de la experiencia solicitada, solo uno (1) de los integrantes podrá no acreditar experiencia pero su porcentaje de participación  no podrá superar el diez por ciento (10 %)</v>
      </c>
      <c r="G590" s="328"/>
      <c r="H590" s="328"/>
      <c r="I590" s="328"/>
      <c r="J590" s="328"/>
      <c r="K590" s="73">
        <v>12.120858441777253</v>
      </c>
      <c r="L590" s="47" t="s">
        <v>88</v>
      </c>
    </row>
    <row r="591" spans="1:12" x14ac:dyDescent="0.3">
      <c r="A591" s="18">
        <v>1</v>
      </c>
      <c r="B591" s="18"/>
      <c r="E591" s="39"/>
      <c r="F591" s="39"/>
      <c r="G591" s="39"/>
      <c r="H591" s="39"/>
      <c r="I591" s="39"/>
      <c r="J591" s="39"/>
      <c r="K591" s="39"/>
      <c r="L591" s="39"/>
    </row>
    <row r="592" spans="1:12" ht="13" customHeight="1" x14ac:dyDescent="0.3">
      <c r="A592" s="18">
        <f>+A510</f>
        <v>1</v>
      </c>
      <c r="B592" s="18"/>
      <c r="E592" s="69" t="str">
        <f>+$E$92</f>
        <v>VERIFICACIÓN Y ASIGNACIÓN DE PUNTAJE POR LA EXPERIENCIA DEL PROPONENTE</v>
      </c>
      <c r="F592" s="70"/>
      <c r="G592" s="70"/>
      <c r="H592" s="70"/>
      <c r="I592" s="70"/>
      <c r="J592" s="70"/>
      <c r="K592" s="70"/>
      <c r="L592" s="71"/>
    </row>
    <row r="593" spans="1:12" x14ac:dyDescent="0.3">
      <c r="A593" s="18">
        <f>+A510</f>
        <v>1</v>
      </c>
      <c r="B593" s="18"/>
      <c r="E593" s="81"/>
      <c r="F593" s="323" t="str">
        <f>+$F$93</f>
        <v>No. CONTRATOS QUE ACREDITAN LA EXPERIENCIA (NO OBJETO DE SUBSANACIÓN)</v>
      </c>
      <c r="G593" s="324"/>
      <c r="H593" s="324"/>
      <c r="I593" s="324"/>
      <c r="J593" s="324"/>
      <c r="K593" s="82"/>
      <c r="L593" s="83">
        <v>4</v>
      </c>
    </row>
    <row r="594" spans="1:12" ht="13" customHeight="1" x14ac:dyDescent="0.3">
      <c r="A594" s="18">
        <f>+A510</f>
        <v>1</v>
      </c>
      <c r="B594" s="18"/>
      <c r="E594" s="84"/>
      <c r="F594" s="323" t="str">
        <f>+$F$94</f>
        <v>TOTAL EJECUTADO DE CONTRATOS ACREDITADOS PROPUESTA INICIAL</v>
      </c>
      <c r="G594" s="324"/>
      <c r="H594" s="324"/>
      <c r="I594" s="324"/>
      <c r="J594" s="324"/>
      <c r="K594" s="85"/>
      <c r="L594" s="86">
        <v>3111.6000000000004</v>
      </c>
    </row>
    <row r="595" spans="1:12" ht="13" customHeight="1" x14ac:dyDescent="0.3">
      <c r="A595" s="18">
        <f>+A510</f>
        <v>1</v>
      </c>
      <c r="B595" s="18"/>
      <c r="E595" s="87"/>
      <c r="F595" s="323" t="str">
        <f>+$F$95</f>
        <v>PROMEDIO VALOR ACREDITADO EN SMMLV</v>
      </c>
      <c r="G595" s="324"/>
      <c r="H595" s="324"/>
      <c r="I595" s="324"/>
      <c r="J595" s="324"/>
      <c r="K595" s="66"/>
      <c r="L595" s="88">
        <v>777.9</v>
      </c>
    </row>
    <row r="596" spans="1:12" x14ac:dyDescent="0.3">
      <c r="A596" s="18">
        <f>+A510</f>
        <v>1</v>
      </c>
      <c r="B596" s="18"/>
      <c r="E596" s="89"/>
      <c r="F596" s="89"/>
      <c r="G596" s="89"/>
      <c r="H596" s="89"/>
      <c r="I596" s="89"/>
      <c r="J596" s="89"/>
      <c r="K596" s="89"/>
      <c r="L596" s="89"/>
    </row>
    <row r="597" spans="1:12" ht="13" customHeight="1" x14ac:dyDescent="0.3">
      <c r="A597" s="18">
        <f>+A510</f>
        <v>1</v>
      </c>
      <c r="B597" s="18"/>
      <c r="E597" s="69" t="str">
        <f>+$E$97</f>
        <v>3.9.2 EXIGENCIAS MÍNIMAS DE EXPERIENCIA Y FORMACIÓN ACADÉMICA DEL EQUIPO DE TRABAJO</v>
      </c>
      <c r="F597" s="70"/>
      <c r="G597" s="70"/>
      <c r="H597" s="70"/>
      <c r="I597" s="70"/>
      <c r="J597" s="70"/>
      <c r="K597" s="70"/>
      <c r="L597" s="71"/>
    </row>
    <row r="598" spans="1:12" x14ac:dyDescent="0.3">
      <c r="A598" s="18">
        <f>+A510</f>
        <v>1</v>
      </c>
      <c r="B598" s="18"/>
      <c r="E598" s="90" t="str">
        <f>+$E$98</f>
        <v>Formulario 8</v>
      </c>
      <c r="F598" s="315" t="s">
        <v>46</v>
      </c>
      <c r="G598" s="316"/>
      <c r="H598" s="317"/>
      <c r="I598" s="318"/>
      <c r="J598" s="318"/>
      <c r="K598" s="318"/>
      <c r="L598" s="319"/>
    </row>
    <row r="599" spans="1:12" x14ac:dyDescent="0.3">
      <c r="A599" s="18">
        <f>+A510</f>
        <v>1</v>
      </c>
      <c r="B599" s="18"/>
      <c r="E599" s="91" t="s">
        <v>170</v>
      </c>
      <c r="F599" s="91" t="str">
        <f>+$F$99</f>
        <v>Director de Interventoría</v>
      </c>
      <c r="G599" s="91" t="str">
        <f>+$G$99</f>
        <v>Residente de Interventoría</v>
      </c>
      <c r="H599" s="320"/>
      <c r="I599" s="321"/>
      <c r="J599" s="321"/>
      <c r="K599" s="321"/>
      <c r="L599" s="322"/>
    </row>
    <row r="600" spans="1:12" x14ac:dyDescent="0.3">
      <c r="A600" s="18">
        <f>+A510</f>
        <v>1</v>
      </c>
      <c r="B600" s="18"/>
      <c r="E600" s="304" t="str">
        <f>+$E$100</f>
        <v>OBSERVACIONES RESPECTO REQUISITO HABILITANTE DEL PERSONAL CLAVE EVALUABLE</v>
      </c>
      <c r="F600" s="305"/>
      <c r="G600" s="305"/>
      <c r="H600" s="305"/>
      <c r="I600" s="305"/>
      <c r="J600" s="305"/>
      <c r="K600" s="305"/>
      <c r="L600" s="305"/>
    </row>
    <row r="601" spans="1:12" x14ac:dyDescent="0.3">
      <c r="A601" s="18">
        <f>+A510</f>
        <v>1</v>
      </c>
      <c r="B601" s="18"/>
      <c r="E601" s="312" t="s">
        <v>124</v>
      </c>
      <c r="F601" s="313"/>
      <c r="G601" s="313"/>
      <c r="H601" s="313"/>
      <c r="I601" s="313"/>
      <c r="J601" s="313"/>
      <c r="K601" s="313"/>
      <c r="L601" s="314"/>
    </row>
    <row r="602" spans="1:12" x14ac:dyDescent="0.3">
      <c r="A602" s="18">
        <f>+A510</f>
        <v>1</v>
      </c>
      <c r="B602" s="18"/>
      <c r="E602" s="89"/>
      <c r="F602" s="89"/>
      <c r="G602" s="89"/>
      <c r="H602" s="89"/>
      <c r="I602" s="89"/>
      <c r="J602" s="89"/>
      <c r="K602" s="89"/>
      <c r="L602" s="89"/>
    </row>
    <row r="603" spans="1:12" ht="13" customHeight="1" x14ac:dyDescent="0.3">
      <c r="A603" s="18">
        <f>+A510</f>
        <v>1</v>
      </c>
      <c r="B603" s="18"/>
      <c r="E603" s="69" t="str">
        <f>+$E$103</f>
        <v>4.2 EQUIPO DE TRABAJO (Personal Clave Evaluable)</v>
      </c>
      <c r="F603" s="70"/>
      <c r="G603" s="70"/>
      <c r="H603" s="70"/>
      <c r="I603" s="70"/>
      <c r="J603" s="70"/>
      <c r="K603" s="70"/>
      <c r="L603" s="71"/>
    </row>
    <row r="604" spans="1:12" ht="23.25" customHeight="1" x14ac:dyDescent="0.3">
      <c r="A604" s="18">
        <f>+A510</f>
        <v>1</v>
      </c>
      <c r="B604" s="18"/>
      <c r="E604" s="90" t="str">
        <f>+$E$104</f>
        <v>Formulario 9</v>
      </c>
      <c r="F604" s="315" t="s">
        <v>46</v>
      </c>
      <c r="G604" s="316"/>
      <c r="H604" s="317"/>
      <c r="I604" s="318"/>
      <c r="J604" s="318"/>
      <c r="K604" s="318"/>
      <c r="L604" s="319"/>
    </row>
    <row r="605" spans="1:12" x14ac:dyDescent="0.3">
      <c r="A605" s="18">
        <f>+A510</f>
        <v>1</v>
      </c>
      <c r="B605" s="18"/>
      <c r="E605" s="91" t="s">
        <v>170</v>
      </c>
      <c r="F605" s="91" t="str">
        <f>+$F$99</f>
        <v>Director de Interventoría</v>
      </c>
      <c r="G605" s="91" t="str">
        <f>+$G$99</f>
        <v>Residente de Interventoría</v>
      </c>
      <c r="H605" s="320"/>
      <c r="I605" s="321"/>
      <c r="J605" s="321"/>
      <c r="K605" s="321"/>
      <c r="L605" s="322"/>
    </row>
    <row r="606" spans="1:12" x14ac:dyDescent="0.3">
      <c r="A606" s="18">
        <f>+A510</f>
        <v>1</v>
      </c>
      <c r="B606" s="18"/>
      <c r="E606" s="89"/>
      <c r="F606" s="89"/>
      <c r="G606" s="89"/>
      <c r="H606" s="89"/>
      <c r="I606" s="89"/>
      <c r="J606" s="89"/>
      <c r="K606" s="89"/>
      <c r="L606" s="89"/>
    </row>
    <row r="607" spans="1:12" x14ac:dyDescent="0.3">
      <c r="A607" s="1">
        <f>+A510</f>
        <v>1</v>
      </c>
      <c r="E607" s="92" t="str">
        <f>+E482</f>
        <v>CRITERIOS DE EVALUACIÓN Y PUNTAJE</v>
      </c>
      <c r="F607" s="93"/>
      <c r="G607" s="93"/>
      <c r="H607" s="93"/>
      <c r="I607" s="93"/>
      <c r="J607" s="93"/>
      <c r="K607" s="94"/>
      <c r="L607" s="95" t="str">
        <f>+$L$107</f>
        <v>PUNTAJE OBTENIDO</v>
      </c>
    </row>
    <row r="608" spans="1:12" x14ac:dyDescent="0.3">
      <c r="A608" s="1">
        <f>+A510</f>
        <v>1</v>
      </c>
      <c r="E608" s="96" t="str">
        <f>+$E$108</f>
        <v>VALOR</v>
      </c>
      <c r="F608" s="97" t="str">
        <f>+$F$108</f>
        <v>EQUIPO DE TRABAJO (PERSONAL CLAVE EVALUABLE)</v>
      </c>
      <c r="G608" s="24"/>
      <c r="H608" s="24"/>
      <c r="I608" s="24"/>
      <c r="J608" s="24"/>
      <c r="K608" s="24"/>
      <c r="L608" s="98"/>
    </row>
    <row r="609" spans="1:12" ht="12.75" customHeight="1" x14ac:dyDescent="0.3">
      <c r="A609" s="1">
        <f>+A510</f>
        <v>1</v>
      </c>
      <c r="E609" s="96">
        <f>+$E$109</f>
        <v>5</v>
      </c>
      <c r="F609" s="307" t="str">
        <f>+$F$109</f>
        <v xml:space="preserve"> Experiencia Específica adicional</v>
      </c>
      <c r="G609" s="308"/>
      <c r="H609" s="308"/>
      <c r="I609" s="308"/>
      <c r="J609" s="308"/>
      <c r="K609" s="309"/>
      <c r="L609" s="99">
        <f>IFERROR(IF(VLOOKUP(C510,'R. PUNTAJES'!$C$14:$R$213,'R. PUNTAJES'!$I$10,0)="","",VLOOKUP(C510,'R. PUNTAJES'!$C$14:$R$213,'R. PUNTAJES'!$I$10,0)),"")</f>
        <v>5</v>
      </c>
    </row>
    <row r="610" spans="1:12" ht="12.75" customHeight="1" x14ac:dyDescent="0.3">
      <c r="A610" s="1">
        <f>+A510</f>
        <v>1</v>
      </c>
      <c r="E610" s="96">
        <f>+$E$110</f>
        <v>5</v>
      </c>
      <c r="F610" s="307" t="str">
        <f>+$F$110</f>
        <v>Formación Académica adicional</v>
      </c>
      <c r="G610" s="308"/>
      <c r="H610" s="308"/>
      <c r="I610" s="308"/>
      <c r="J610" s="308"/>
      <c r="K610" s="309"/>
      <c r="L610" s="99">
        <f>IFERROR(IF(VLOOKUP(C510,'R. PUNTAJES'!$C$14:$R$213,'R. PUNTAJES'!$J$10,0)="","",VLOOKUP(C510,'R. PUNTAJES'!$C$14:$R$213,'R. PUNTAJES'!$J$10,0)),"")</f>
        <v>5</v>
      </c>
    </row>
    <row r="611" spans="1:12" x14ac:dyDescent="0.3">
      <c r="A611" s="18">
        <f>+A510</f>
        <v>1</v>
      </c>
      <c r="B611" s="18"/>
      <c r="E611" s="100"/>
      <c r="F611" s="101" t="str">
        <f>+$F$111</f>
        <v>FACTOR DE SOSTENIBILIDAD</v>
      </c>
      <c r="G611" s="102"/>
      <c r="H611" s="102"/>
      <c r="I611" s="102"/>
      <c r="J611" s="102"/>
      <c r="K611" s="102"/>
      <c r="L611" s="103"/>
    </row>
    <row r="612" spans="1:12" x14ac:dyDescent="0.3">
      <c r="A612" s="18">
        <f>+A510</f>
        <v>1</v>
      </c>
      <c r="B612" s="18"/>
      <c r="E612" s="104">
        <v>1</v>
      </c>
      <c r="F612" s="105" t="str">
        <f>+$F$112</f>
        <v>Compromisos Sostenibilidad</v>
      </c>
      <c r="G612" s="106"/>
      <c r="H612" s="106"/>
      <c r="I612" s="106"/>
      <c r="J612" s="106"/>
      <c r="K612" s="106"/>
      <c r="L612" s="107">
        <f>IFERROR(IF(VLOOKUP(C510,'R. PUNTAJES'!$C$14:$R$213,'R. PUNTAJES'!$K$10,0)="","",VLOOKUP(C510,'R. PUNTAJES'!$C$14:$R$213,'R. PUNTAJES'!$K$10,0)),"")</f>
        <v>1</v>
      </c>
    </row>
    <row r="613" spans="1:12" x14ac:dyDescent="0.3">
      <c r="A613" s="1">
        <f>+A510</f>
        <v>1</v>
      </c>
      <c r="E613" s="108"/>
      <c r="F613" s="109" t="str">
        <f>+$F$113</f>
        <v>APOYO A LA INDUSTRIA NACIONAL</v>
      </c>
      <c r="G613" s="110"/>
      <c r="H613" s="110"/>
      <c r="I613" s="110"/>
      <c r="J613" s="110"/>
      <c r="K613" s="110"/>
      <c r="L613" s="111"/>
    </row>
    <row r="614" spans="1:12" ht="12.75" customHeight="1" x14ac:dyDescent="0.3">
      <c r="A614" s="1">
        <f>+A510</f>
        <v>1</v>
      </c>
      <c r="E614" s="96">
        <v>20</v>
      </c>
      <c r="F614" s="307" t="str">
        <f>+$F$114</f>
        <v>Promoción de Servicios Nacionales o con Trato Nacional</v>
      </c>
      <c r="G614" s="308"/>
      <c r="H614" s="308"/>
      <c r="I614" s="308"/>
      <c r="J614" s="308"/>
      <c r="K614" s="309"/>
      <c r="L614" s="99">
        <f>IFERROR(IF(VLOOKUP(C510,'R. PUNTAJES'!$C$14:$R$213,'R. PUNTAJES'!$L$10,0)="","",
IF(VLOOKUP(C510,'R. PUNTAJES'!$C$14:$R$213,'R. PUNTAJES'!$L$10,0)=5,0,
VLOOKUP(C510,'R. PUNTAJES'!$C$14:$R$213,'R. PUNTAJES'!$L$10,0))),"")</f>
        <v>20</v>
      </c>
    </row>
    <row r="615" spans="1:12" ht="12.75" customHeight="1" x14ac:dyDescent="0.3">
      <c r="A615" s="1">
        <f>+A510</f>
        <v>1</v>
      </c>
      <c r="E615" s="96">
        <v>5</v>
      </c>
      <c r="F615" s="307" t="str">
        <f>+$F$115</f>
        <v>Incorporación de componente nacional en servicios extranjeros</v>
      </c>
      <c r="G615" s="308"/>
      <c r="H615" s="308"/>
      <c r="I615" s="308"/>
      <c r="J615" s="308"/>
      <c r="K615" s="309"/>
      <c r="L615" s="99">
        <f>IFERROR(IF(VLOOKUP(C510,'R. PUNTAJES'!$C$14:$R$213,'R. PUNTAJES'!$L$10,0)="","",
IF(VLOOKUP(C510,'R. PUNTAJES'!$C$14:$R$213,'R. PUNTAJES'!$L$10,0)=20,0,
VLOOKUP(C510,'R. PUNTAJES'!$C$14:$R$213,'R. PUNTAJES'!$L$10,0))),"")</f>
        <v>0</v>
      </c>
    </row>
    <row r="616" spans="1:12" x14ac:dyDescent="0.3">
      <c r="A616" s="1">
        <f>+A510</f>
        <v>1</v>
      </c>
      <c r="E616" s="112"/>
      <c r="F616" s="97" t="str">
        <f>+$F$116</f>
        <v>VINCULACIÓN DE PERSONAS CON DISCAPACIDAD</v>
      </c>
      <c r="G616" s="24"/>
      <c r="H616" s="24"/>
      <c r="I616" s="24"/>
      <c r="J616" s="24"/>
      <c r="K616" s="24"/>
      <c r="L616" s="98"/>
    </row>
    <row r="617" spans="1:12" ht="12.75" customHeight="1" x14ac:dyDescent="0.3">
      <c r="A617" s="1">
        <f>+A510</f>
        <v>1</v>
      </c>
      <c r="E617" s="96">
        <v>1</v>
      </c>
      <c r="F617" s="307" t="str">
        <f>+$F$117</f>
        <v xml:space="preserve">Trabajadores vinculados a la planta de personal </v>
      </c>
      <c r="G617" s="308"/>
      <c r="H617" s="308"/>
      <c r="I617" s="308"/>
      <c r="J617" s="308"/>
      <c r="K617" s="309"/>
      <c r="L617" s="99">
        <f>IFERROR(IF(VLOOKUP(C510,'R. PUNTAJES'!$C$14:$R$213,'R. PUNTAJES'!$M$10,0)="","",VLOOKUP(C510,'R. PUNTAJES'!$C$14:$R$213,'R. PUNTAJES'!$M$10,0)),"")</f>
        <v>0</v>
      </c>
    </row>
    <row r="618" spans="1:12" x14ac:dyDescent="0.3">
      <c r="A618" s="1">
        <f>+A510</f>
        <v>1</v>
      </c>
      <c r="E618" s="112"/>
      <c r="F618" s="97" t="str">
        <f>+$F$118</f>
        <v>EMPRENDIMIENTOS Y EMPRESAS DE MUJERES</v>
      </c>
      <c r="G618" s="24"/>
      <c r="H618" s="24"/>
      <c r="I618" s="24"/>
      <c r="J618" s="24"/>
      <c r="K618" s="24"/>
      <c r="L618" s="98"/>
    </row>
    <row r="619" spans="1:12" ht="13" customHeight="1" x14ac:dyDescent="0.3">
      <c r="A619" s="1">
        <f>+A510</f>
        <v>1</v>
      </c>
      <c r="E619" s="96">
        <v>0.25</v>
      </c>
      <c r="F619" s="307" t="str">
        <f>+$F$119</f>
        <v>Emprendimientos y empresas de mujeres</v>
      </c>
      <c r="G619" s="308"/>
      <c r="H619" s="308"/>
      <c r="I619" s="308"/>
      <c r="J619" s="308"/>
      <c r="K619" s="309"/>
      <c r="L619" s="113">
        <f>IFERROR(IF(VLOOKUP(C510,'R. PUNTAJES'!$C$14:$R$213,'R. PUNTAJES'!$N$10,0)="","",VLOOKUP(C510,'R. PUNTAJES'!$C$14:$R$213,'R. PUNTAJES'!$N$10,0)),"")</f>
        <v>0</v>
      </c>
    </row>
    <row r="620" spans="1:12" hidden="1" x14ac:dyDescent="0.3">
      <c r="A620" s="18" t="str">
        <f>+A621</f>
        <v>NO</v>
      </c>
      <c r="B620" s="18"/>
      <c r="E620" s="112"/>
      <c r="F620" s="97" t="str">
        <f>+$F$120</f>
        <v>MIPYME</v>
      </c>
      <c r="G620" s="24"/>
      <c r="H620" s="24"/>
      <c r="I620" s="24"/>
      <c r="J620" s="24"/>
      <c r="K620" s="24"/>
      <c r="L620" s="98"/>
    </row>
    <row r="621" spans="1:12" hidden="1" x14ac:dyDescent="0.3">
      <c r="A621" s="18" t="str">
        <f>+IF(E621=0,"NO",1)</f>
        <v>NO</v>
      </c>
      <c r="B621" s="18"/>
      <c r="E621" s="96">
        <v>0</v>
      </c>
      <c r="F621" s="307" t="str">
        <f>+$F$121</f>
        <v>Mipyme</v>
      </c>
      <c r="G621" s="308"/>
      <c r="H621" s="308"/>
      <c r="I621" s="308"/>
      <c r="J621" s="308"/>
      <c r="K621" s="309"/>
      <c r="L621" s="113" t="str">
        <f>IFERROR(IF(VLOOKUP(C510,'R. PUNTAJES'!$C$14:$R$213,'R. PUNTAJES'!$O$10,0)="","",VLOOKUP(C510,'R. PUNTAJES'!$C$14:$R$213,'R. PUNTAJES'!$O$10,0)),"")</f>
        <v/>
      </c>
    </row>
    <row r="622" spans="1:12" x14ac:dyDescent="0.3">
      <c r="A622" s="1">
        <f>+A510</f>
        <v>1</v>
      </c>
      <c r="E622" s="112"/>
      <c r="F622" s="97" t="str">
        <f>+$F$122</f>
        <v>EXPERIENCIA DEL PROPONENTE</v>
      </c>
      <c r="G622" s="24"/>
      <c r="H622" s="24"/>
      <c r="I622" s="24"/>
      <c r="J622" s="24"/>
      <c r="K622" s="24"/>
      <c r="L622" s="98"/>
    </row>
    <row r="623" spans="1:12" x14ac:dyDescent="0.3">
      <c r="A623" s="1">
        <f>+A510</f>
        <v>1</v>
      </c>
      <c r="E623" s="96">
        <v>59.5</v>
      </c>
      <c r="F623" s="307" t="str">
        <f>+$F$123</f>
        <v>mediana con valor absoluto</v>
      </c>
      <c r="G623" s="308"/>
      <c r="H623" s="308"/>
      <c r="I623" s="308"/>
      <c r="J623" s="308"/>
      <c r="K623" s="309"/>
      <c r="L623" s="113">
        <f>IFERROR(IF(VLOOKUP(C510,'R. PUNTAJES'!$C$14:$R$213,'R. PUNTAJES'!$R$10,0)="","",VLOOKUP(C510,'R. PUNTAJES'!$C$14:$R$213,'R. PUNTAJES'!$R$10,0)),"")</f>
        <v>23.447601734915164</v>
      </c>
    </row>
    <row r="624" spans="1:12" x14ac:dyDescent="0.3">
      <c r="A624" s="1">
        <f>+A510</f>
        <v>1</v>
      </c>
      <c r="E624" s="112"/>
      <c r="F624" s="97" t="str">
        <f>+$F$124</f>
        <v>MULTAS</v>
      </c>
      <c r="G624" s="24"/>
      <c r="H624" s="24"/>
      <c r="I624" s="24"/>
      <c r="J624" s="24"/>
      <c r="K624" s="24"/>
      <c r="L624" s="98"/>
    </row>
    <row r="625" spans="1:16" ht="12.75" customHeight="1" x14ac:dyDescent="0.3">
      <c r="A625" s="1">
        <f>+A510</f>
        <v>1</v>
      </c>
      <c r="E625" s="96">
        <v>-2</v>
      </c>
      <c r="F625" s="307" t="str">
        <f>+$F$125</f>
        <v>Una o más multas o cláusulas penales durante el último año</v>
      </c>
      <c r="G625" s="310"/>
      <c r="H625" s="310"/>
      <c r="I625" s="310"/>
      <c r="J625" s="310"/>
      <c r="K625" s="311"/>
      <c r="L625" s="99">
        <f>IFERROR(IF(VLOOKUP(C510,'R. PUNTAJES'!$C$14:$R$213,'R. PUNTAJES'!$Q$10,0)="","",VLOOKUP(C510,'R. PUNTAJES'!$C$14:$R$213,'R. PUNTAJES'!$Q$10,0)),"")</f>
        <v>0</v>
      </c>
    </row>
    <row r="626" spans="1:16" x14ac:dyDescent="0.3">
      <c r="A626" s="1">
        <f>+A510</f>
        <v>1</v>
      </c>
      <c r="E626" s="112"/>
      <c r="F626" s="97" t="str">
        <f>+$F$126</f>
        <v>OBRAS INCONCLUSAS</v>
      </c>
      <c r="G626" s="24"/>
      <c r="H626" s="24"/>
      <c r="I626" s="24"/>
      <c r="J626" s="24"/>
      <c r="K626" s="24"/>
      <c r="L626" s="98"/>
    </row>
    <row r="627" spans="1:16" x14ac:dyDescent="0.3">
      <c r="A627" s="1">
        <f>+A510</f>
        <v>1</v>
      </c>
      <c r="E627" s="96">
        <v>-1</v>
      </c>
      <c r="F627" s="301" t="str">
        <f>+$F$127</f>
        <v>Anotación vigente de obra civil inconclusa</v>
      </c>
      <c r="G627" s="302"/>
      <c r="H627" s="302"/>
      <c r="I627" s="302"/>
      <c r="J627" s="302"/>
      <c r="K627" s="303"/>
      <c r="L627" s="99">
        <f>IFERROR(IF(VLOOKUP(C510,'R. PUNTAJES'!$C$14:$R$213,'R. PUNTAJES'!$P$10,0)="","",VLOOKUP(C510,'R. PUNTAJES'!$C$14:$R$213,'R. PUNTAJES'!$P$10,0)),"")</f>
        <v>0</v>
      </c>
    </row>
    <row r="628" spans="1:16" ht="7.5" customHeight="1" x14ac:dyDescent="0.3">
      <c r="A628" s="1">
        <f>+A510</f>
        <v>1</v>
      </c>
      <c r="E628" s="114"/>
      <c r="F628" s="45"/>
      <c r="G628" s="45"/>
      <c r="H628" s="45"/>
      <c r="I628" s="45"/>
      <c r="J628" s="45"/>
      <c r="K628" s="45"/>
      <c r="L628" s="48"/>
    </row>
    <row r="629" spans="1:16" x14ac:dyDescent="0.3">
      <c r="A629" s="1">
        <f>+A510</f>
        <v>1</v>
      </c>
      <c r="E629" s="115" t="str">
        <f>+$E$129</f>
        <v>PUNTAJE TOTAL</v>
      </c>
      <c r="F629" s="116"/>
      <c r="G629" s="116"/>
      <c r="H629" s="116"/>
      <c r="I629" s="116"/>
      <c r="J629" s="116"/>
      <c r="K629" s="117"/>
      <c r="L629" s="118">
        <f>IFERROR(IF(VLOOKUP(C510,'R. PUNTAJES'!$C$14:$R$213,'R. PUNTAJES'!$H$10,0)="RECHAZO","",SUM(L609:L627)),"")</f>
        <v>54.447601734915168</v>
      </c>
    </row>
    <row r="630" spans="1:16" x14ac:dyDescent="0.3">
      <c r="A630" s="1">
        <f>+A510</f>
        <v>1</v>
      </c>
      <c r="E630" s="304" t="str">
        <f>+$E$130</f>
        <v>OBSERVACIONES RESPECTO A PUNTAJES</v>
      </c>
      <c r="F630" s="305"/>
      <c r="G630" s="305"/>
      <c r="H630" s="305"/>
      <c r="I630" s="305"/>
      <c r="J630" s="305"/>
      <c r="K630" s="305"/>
      <c r="L630" s="305"/>
    </row>
    <row r="631" spans="1:16" ht="96" customHeight="1" x14ac:dyDescent="0.3">
      <c r="A631" s="1">
        <f>+A510</f>
        <v>1</v>
      </c>
      <c r="E631" s="306" t="s">
        <v>320</v>
      </c>
      <c r="F631" s="305"/>
      <c r="G631" s="305"/>
      <c r="H631" s="305"/>
      <c r="I631" s="305"/>
      <c r="J631" s="305"/>
      <c r="K631" s="305"/>
      <c r="L631" s="305"/>
      <c r="N631" s="119"/>
      <c r="O631" s="119"/>
      <c r="P631" s="120"/>
    </row>
    <row r="632" spans="1:16" ht="3" customHeight="1" x14ac:dyDescent="0.3">
      <c r="A632" s="1">
        <f>+A511</f>
        <v>1</v>
      </c>
      <c r="E632" s="121"/>
      <c r="F632" s="122"/>
      <c r="G632" s="122"/>
      <c r="H632" s="122"/>
      <c r="I632" s="122"/>
      <c r="J632" s="122"/>
      <c r="K632" s="122"/>
      <c r="L632" s="123"/>
    </row>
    <row r="633" spans="1:16" x14ac:dyDescent="0.3">
      <c r="A633" s="1">
        <f>+IF(OR(C635=""),"NO",1)</f>
        <v>1</v>
      </c>
      <c r="E633" s="346"/>
      <c r="F633" s="347"/>
      <c r="G633" s="347"/>
      <c r="H633" s="347"/>
      <c r="I633" s="347"/>
      <c r="J633" s="347"/>
      <c r="K633" s="347"/>
      <c r="L633" s="347"/>
    </row>
    <row r="634" spans="1:16" ht="4.5" customHeight="1" x14ac:dyDescent="0.3">
      <c r="A634" s="1">
        <f>+A635</f>
        <v>1</v>
      </c>
      <c r="E634" s="15"/>
      <c r="F634" s="16"/>
      <c r="G634" s="16"/>
      <c r="H634" s="16"/>
      <c r="I634" s="16"/>
      <c r="J634" s="16"/>
      <c r="K634" s="16"/>
      <c r="L634" s="17"/>
    </row>
    <row r="635" spans="1:16" ht="15.75" customHeight="1" x14ac:dyDescent="0.3">
      <c r="A635" s="1">
        <f>+IF(OR(C635=""),"NO",1)</f>
        <v>1</v>
      </c>
      <c r="B635" s="1">
        <f>1+MAX($B$1:B634)</f>
        <v>6</v>
      </c>
      <c r="C635" s="18">
        <v>6</v>
      </c>
      <c r="E635" s="19" t="s">
        <v>303</v>
      </c>
      <c r="F635" s="20"/>
      <c r="G635" s="20"/>
      <c r="H635" s="20"/>
      <c r="I635" s="21"/>
      <c r="J635" s="20"/>
      <c r="K635" s="21"/>
      <c r="L635" s="22"/>
    </row>
    <row r="636" spans="1:16" x14ac:dyDescent="0.3">
      <c r="A636" s="1">
        <f>A635</f>
        <v>1</v>
      </c>
      <c r="E636" s="23" t="str">
        <f>+$E$11</f>
        <v>Integrantes</v>
      </c>
      <c r="F636" s="24"/>
      <c r="G636" s="24"/>
      <c r="H636" s="24"/>
      <c r="I636" s="24"/>
      <c r="J636" s="24"/>
      <c r="K636" s="25" t="str">
        <f>+$K$11</f>
        <v>Nit</v>
      </c>
      <c r="L636" s="26" t="str">
        <f>+$L$11</f>
        <v>Part.</v>
      </c>
    </row>
    <row r="637" spans="1:16" x14ac:dyDescent="0.3">
      <c r="A637" s="1">
        <f>+A636</f>
        <v>1</v>
      </c>
      <c r="C637" s="1">
        <v>6.1</v>
      </c>
      <c r="E637" s="27" t="s">
        <v>220</v>
      </c>
      <c r="F637" s="28"/>
      <c r="G637" s="28"/>
      <c r="H637" s="28"/>
      <c r="I637" s="28"/>
      <c r="J637" s="28"/>
      <c r="K637" s="29" t="s">
        <v>304</v>
      </c>
      <c r="L637" s="30">
        <v>1</v>
      </c>
    </row>
    <row r="638" spans="1:16" hidden="1" x14ac:dyDescent="0.3">
      <c r="A638" s="18" t="str">
        <f>+IF(OR(C638=""),"NO",1)</f>
        <v>NO</v>
      </c>
      <c r="B638" s="18"/>
      <c r="C638" s="1" t="s">
        <v>124</v>
      </c>
      <c r="E638" s="31" t="s">
        <v>124</v>
      </c>
      <c r="F638" s="32"/>
      <c r="G638" s="32"/>
      <c r="H638" s="32"/>
      <c r="I638" s="32"/>
      <c r="J638" s="32"/>
      <c r="K638" s="33" t="s">
        <v>124</v>
      </c>
      <c r="L638" s="34" t="s">
        <v>124</v>
      </c>
    </row>
    <row r="639" spans="1:16" hidden="1" x14ac:dyDescent="0.3">
      <c r="A639" s="18" t="str">
        <f>+IF(OR(C639=""),"NO",1)</f>
        <v>NO</v>
      </c>
      <c r="B639" s="18"/>
      <c r="C639" s="1" t="s">
        <v>124</v>
      </c>
      <c r="E639" s="31" t="s">
        <v>124</v>
      </c>
      <c r="F639" s="32"/>
      <c r="G639" s="32"/>
      <c r="H639" s="32"/>
      <c r="I639" s="32"/>
      <c r="J639" s="32"/>
      <c r="K639" s="33" t="s">
        <v>124</v>
      </c>
      <c r="L639" s="34" t="s">
        <v>124</v>
      </c>
    </row>
    <row r="640" spans="1:16" hidden="1" x14ac:dyDescent="0.3">
      <c r="A640" s="18" t="str">
        <f>+IF(OR(C640=""),"NO",1)</f>
        <v>NO</v>
      </c>
      <c r="B640" s="18"/>
      <c r="C640" s="1" t="s">
        <v>124</v>
      </c>
      <c r="E640" s="31" t="s">
        <v>13</v>
      </c>
      <c r="F640" s="32"/>
      <c r="G640" s="32"/>
      <c r="H640" s="32"/>
      <c r="I640" s="32"/>
      <c r="J640" s="32"/>
      <c r="K640" s="33"/>
      <c r="L640" s="34"/>
    </row>
    <row r="641" spans="1:12" hidden="1" x14ac:dyDescent="0.3">
      <c r="A641" s="18" t="str">
        <f>+IF(OR(C641=""),"NO",1)</f>
        <v>NO</v>
      </c>
      <c r="B641" s="18"/>
      <c r="C641" s="1" t="s">
        <v>124</v>
      </c>
      <c r="E641" s="31" t="s">
        <v>13</v>
      </c>
      <c r="F641" s="32"/>
      <c r="G641" s="32"/>
      <c r="H641" s="32"/>
      <c r="I641" s="32"/>
      <c r="J641" s="32"/>
      <c r="K641" s="33"/>
      <c r="L641" s="34"/>
    </row>
    <row r="642" spans="1:12" hidden="1" x14ac:dyDescent="0.3">
      <c r="A642" s="18" t="str">
        <f>+IF(OR(C642=""),"NO",1)</f>
        <v>NO</v>
      </c>
      <c r="B642" s="18"/>
      <c r="C642" s="1" t="s">
        <v>124</v>
      </c>
      <c r="E642" s="35" t="s">
        <v>13</v>
      </c>
      <c r="F642" s="36"/>
      <c r="G642" s="36"/>
      <c r="H642" s="36"/>
      <c r="I642" s="36"/>
      <c r="J642" s="36"/>
      <c r="K642" s="37"/>
      <c r="L642" s="38"/>
    </row>
    <row r="643" spans="1:12" ht="5.15" customHeight="1" x14ac:dyDescent="0.3">
      <c r="A643" s="1">
        <f>+A635</f>
        <v>1</v>
      </c>
      <c r="E643" s="39"/>
      <c r="F643" s="39"/>
      <c r="G643" s="39"/>
      <c r="H643" s="39"/>
      <c r="I643" s="39"/>
      <c r="J643" s="39"/>
      <c r="K643" s="39"/>
      <c r="L643" s="39"/>
    </row>
    <row r="644" spans="1:12" ht="15.75" customHeight="1" x14ac:dyDescent="0.3">
      <c r="A644" s="1">
        <f>+A635</f>
        <v>1</v>
      </c>
      <c r="E644" s="40" t="str">
        <f>+$E$19</f>
        <v>RESULTADO DE EVALUACIÓN TÉCNICA</v>
      </c>
      <c r="F644" s="41"/>
      <c r="G644" s="41"/>
      <c r="H644" s="41"/>
      <c r="I644" s="41"/>
      <c r="J644" s="41"/>
      <c r="K644" s="41"/>
      <c r="L644" s="42"/>
    </row>
    <row r="645" spans="1:12" x14ac:dyDescent="0.3">
      <c r="A645" s="1">
        <f>+A635</f>
        <v>1</v>
      </c>
      <c r="E645" s="43"/>
      <c r="F645" s="44" t="str">
        <f>+$F$20</f>
        <v>Experiencia</v>
      </c>
      <c r="G645" s="45"/>
      <c r="H645" s="45"/>
      <c r="I645" s="45"/>
      <c r="J645" s="45"/>
      <c r="K645" s="46"/>
      <c r="L645" s="47" t="s">
        <v>88</v>
      </c>
    </row>
    <row r="646" spans="1:12" x14ac:dyDescent="0.3">
      <c r="A646" s="1">
        <f>+A635</f>
        <v>1</v>
      </c>
      <c r="E646" s="348" t="str">
        <f>+$E$21</f>
        <v>OBSERVACIONES RESPECTO A LA EVALUACIÓN DE EXPERIENCIA</v>
      </c>
      <c r="F646" s="308"/>
      <c r="G646" s="308"/>
      <c r="H646" s="308"/>
      <c r="I646" s="308"/>
      <c r="J646" s="308"/>
      <c r="K646" s="308"/>
      <c r="L646" s="349"/>
    </row>
    <row r="647" spans="1:12" x14ac:dyDescent="0.3">
      <c r="A647" s="1">
        <f>+A635</f>
        <v>1</v>
      </c>
      <c r="E647" s="350" t="s">
        <v>124</v>
      </c>
      <c r="F647" s="351"/>
      <c r="G647" s="351"/>
      <c r="H647" s="351"/>
      <c r="I647" s="351"/>
      <c r="J647" s="351"/>
      <c r="K647" s="351"/>
      <c r="L647" s="352"/>
    </row>
    <row r="648" spans="1:12" ht="5.15" customHeight="1" x14ac:dyDescent="0.3">
      <c r="A648" s="1">
        <f>+A635</f>
        <v>1</v>
      </c>
      <c r="E648" s="39"/>
      <c r="F648" s="39"/>
      <c r="G648" s="39"/>
      <c r="H648" s="39"/>
      <c r="I648" s="39"/>
      <c r="J648" s="39"/>
      <c r="K648" s="39"/>
      <c r="L648" s="39"/>
    </row>
    <row r="649" spans="1:12" ht="12.75" customHeight="1" x14ac:dyDescent="0.3">
      <c r="A649" s="1">
        <f>+A635</f>
        <v>1</v>
      </c>
      <c r="E649" s="40" t="str">
        <f>+$E$24</f>
        <v>EXPERIENCIA HABILITANTE: CONTRATOS PRESENTADOS</v>
      </c>
      <c r="F649" s="41"/>
      <c r="G649" s="41"/>
      <c r="H649" s="41"/>
      <c r="I649" s="41"/>
      <c r="J649" s="41"/>
      <c r="K649" s="41"/>
      <c r="L649" s="42"/>
    </row>
    <row r="650" spans="1:12" ht="8.5" customHeight="1" x14ac:dyDescent="0.3">
      <c r="A650" s="1">
        <f>+A635</f>
        <v>1</v>
      </c>
      <c r="E650" s="49"/>
      <c r="F650" s="50"/>
      <c r="G650" s="51"/>
      <c r="H650" s="51"/>
      <c r="I650" s="51"/>
      <c r="J650" s="51"/>
      <c r="K650" s="51"/>
      <c r="L650" s="52"/>
    </row>
    <row r="651" spans="1:12" ht="29.5" customHeight="1" x14ac:dyDescent="0.3">
      <c r="A651" s="18">
        <f>+IF(OR(C651=""),"NO",1)</f>
        <v>1</v>
      </c>
      <c r="B651" s="18"/>
      <c r="C651" s="1" t="s">
        <v>217</v>
      </c>
      <c r="E651" s="329">
        <v>1</v>
      </c>
      <c r="F651" s="53" t="str">
        <f>+$F$26</f>
        <v>OBJETO</v>
      </c>
      <c r="G651" s="332" t="s">
        <v>218</v>
      </c>
      <c r="H651" s="333"/>
      <c r="I651" s="333"/>
      <c r="J651" s="333"/>
      <c r="K651" s="333"/>
      <c r="L651" s="334"/>
    </row>
    <row r="652" spans="1:12" x14ac:dyDescent="0.3">
      <c r="A652" s="18">
        <f>+IF(OR(C651=""),"NO",1)</f>
        <v>1</v>
      </c>
      <c r="B652" s="18"/>
      <c r="E652" s="330"/>
      <c r="F652" s="54" t="str">
        <f>+$F$27</f>
        <v>CONTRATANTE</v>
      </c>
      <c r="G652" s="335" t="s">
        <v>219</v>
      </c>
      <c r="H652" s="310"/>
      <c r="I652" s="310"/>
      <c r="J652" s="310"/>
      <c r="K652" s="310"/>
      <c r="L652" s="336"/>
    </row>
    <row r="653" spans="1:12" x14ac:dyDescent="0.3">
      <c r="A653" s="18">
        <f>+IF(OR(C651=""),"NO",1)</f>
        <v>1</v>
      </c>
      <c r="B653" s="18"/>
      <c r="E653" s="330"/>
      <c r="F653" s="54" t="str">
        <f>+$F$28</f>
        <v>APORTANTE</v>
      </c>
      <c r="G653" s="337" t="s">
        <v>220</v>
      </c>
      <c r="H653" s="338"/>
      <c r="I653" s="338"/>
      <c r="J653" s="338"/>
      <c r="K653" s="338"/>
      <c r="L653" s="339"/>
    </row>
    <row r="654" spans="1:12" x14ac:dyDescent="0.3">
      <c r="A654" s="18">
        <f>+IF(OR(C651=""),"NO",1)</f>
        <v>1</v>
      </c>
      <c r="B654" s="18"/>
      <c r="E654" s="330"/>
      <c r="F654" s="54" t="str">
        <f>+$F$29</f>
        <v>VALOR /SMMLV)</v>
      </c>
      <c r="G654" s="55">
        <v>587.70000000000005</v>
      </c>
      <c r="H654" s="56" t="str">
        <f>+$H$29</f>
        <v>% PART..</v>
      </c>
      <c r="I654" s="57">
        <v>1</v>
      </c>
      <c r="J654" s="58" t="str">
        <f>+$J$29</f>
        <v>VALOR ACREDITADO</v>
      </c>
      <c r="K654" s="59"/>
      <c r="L654" s="47">
        <v>587.70000000000005</v>
      </c>
    </row>
    <row r="655" spans="1:12" x14ac:dyDescent="0.3">
      <c r="A655" s="18">
        <f>+IF(OR(C651=""),"NO",1)</f>
        <v>1</v>
      </c>
      <c r="B655" s="18"/>
      <c r="E655" s="330"/>
      <c r="F655" s="60" t="str">
        <f>+$F$30</f>
        <v>EXPERIENCIA APORTADA</v>
      </c>
      <c r="G655" s="340" t="s">
        <v>88</v>
      </c>
      <c r="H655" s="341"/>
      <c r="I655" s="341"/>
      <c r="J655" s="341"/>
      <c r="K655" s="341"/>
      <c r="L655" s="342"/>
    </row>
    <row r="656" spans="1:12" x14ac:dyDescent="0.3">
      <c r="A656" s="18">
        <f>+IF(OR(C651=""),"NO",1)</f>
        <v>1</v>
      </c>
      <c r="B656" s="18"/>
      <c r="E656" s="331"/>
      <c r="F656" s="62" t="str">
        <f>+$F$31</f>
        <v>OBSERVACIÓN</v>
      </c>
      <c r="G656" s="343" t="s">
        <v>124</v>
      </c>
      <c r="H656" s="344"/>
      <c r="I656" s="344"/>
      <c r="J656" s="344"/>
      <c r="K656" s="344"/>
      <c r="L656" s="345"/>
    </row>
    <row r="657" spans="1:12" ht="8.5" customHeight="1" x14ac:dyDescent="0.3">
      <c r="A657" s="18">
        <f>+IF(OR(C651=""),"NO",1)</f>
        <v>1</v>
      </c>
      <c r="B657" s="18"/>
      <c r="E657" s="49"/>
      <c r="F657" s="50"/>
      <c r="G657" s="51"/>
      <c r="H657" s="51"/>
      <c r="I657" s="51"/>
      <c r="J657" s="51"/>
      <c r="K657" s="51"/>
      <c r="L657" s="52"/>
    </row>
    <row r="658" spans="1:12" ht="42" customHeight="1" x14ac:dyDescent="0.3">
      <c r="A658" s="18">
        <f t="shared" ref="A658" si="210">+IF(OR(C658=""),"NO",1)</f>
        <v>1</v>
      </c>
      <c r="B658" s="18"/>
      <c r="C658" s="1" t="s">
        <v>227</v>
      </c>
      <c r="E658" s="329">
        <v>2</v>
      </c>
      <c r="F658" s="53" t="str">
        <f>+$F$26</f>
        <v>OBJETO</v>
      </c>
      <c r="G658" s="332" t="s">
        <v>221</v>
      </c>
      <c r="H658" s="333"/>
      <c r="I658" s="333"/>
      <c r="J658" s="333"/>
      <c r="K658" s="333"/>
      <c r="L658" s="334"/>
    </row>
    <row r="659" spans="1:12" x14ac:dyDescent="0.3">
      <c r="A659" s="18">
        <f t="shared" ref="A659" si="211">+IF(OR(C658=""),"NO",1)</f>
        <v>1</v>
      </c>
      <c r="B659" s="18"/>
      <c r="E659" s="330"/>
      <c r="F659" s="54" t="str">
        <f>+$F$27</f>
        <v>CONTRATANTE</v>
      </c>
      <c r="G659" s="335" t="s">
        <v>222</v>
      </c>
      <c r="H659" s="310"/>
      <c r="I659" s="310"/>
      <c r="J659" s="310"/>
      <c r="K659" s="310"/>
      <c r="L659" s="336"/>
    </row>
    <row r="660" spans="1:12" x14ac:dyDescent="0.3">
      <c r="A660" s="18">
        <f t="shared" ref="A660" si="212">+IF(OR(C658=""),"NO",1)</f>
        <v>1</v>
      </c>
      <c r="B660" s="18"/>
      <c r="E660" s="330"/>
      <c r="F660" s="54" t="str">
        <f>+$F$28</f>
        <v>APORTANTE</v>
      </c>
      <c r="G660" s="337" t="s">
        <v>220</v>
      </c>
      <c r="H660" s="338"/>
      <c r="I660" s="338"/>
      <c r="J660" s="338"/>
      <c r="K660" s="338"/>
      <c r="L660" s="339"/>
    </row>
    <row r="661" spans="1:12" x14ac:dyDescent="0.3">
      <c r="A661" s="18">
        <f t="shared" ref="A661" si="213">+IF(OR(C658=""),"NO",1)</f>
        <v>1</v>
      </c>
      <c r="B661" s="18"/>
      <c r="E661" s="330"/>
      <c r="F661" s="54" t="str">
        <f>+$F$29</f>
        <v>VALOR /SMMLV)</v>
      </c>
      <c r="G661" s="55">
        <v>4872.37</v>
      </c>
      <c r="H661" s="56" t="str">
        <f>+$H$29</f>
        <v>% PART..</v>
      </c>
      <c r="I661" s="57">
        <v>1</v>
      </c>
      <c r="J661" s="58" t="str">
        <f>+$J$29</f>
        <v>VALOR ACREDITADO</v>
      </c>
      <c r="K661" s="59"/>
      <c r="L661" s="47">
        <v>4872.37</v>
      </c>
    </row>
    <row r="662" spans="1:12" x14ac:dyDescent="0.3">
      <c r="A662" s="18">
        <f t="shared" ref="A662" si="214">+IF(OR(C658=""),"NO",1)</f>
        <v>1</v>
      </c>
      <c r="B662" s="18"/>
      <c r="E662" s="330"/>
      <c r="F662" s="60" t="str">
        <f>+$F$30</f>
        <v>EXPERIENCIA APORTADA</v>
      </c>
      <c r="G662" s="340" t="s">
        <v>88</v>
      </c>
      <c r="H662" s="341"/>
      <c r="I662" s="341"/>
      <c r="J662" s="341"/>
      <c r="K662" s="341"/>
      <c r="L662" s="342"/>
    </row>
    <row r="663" spans="1:12" x14ac:dyDescent="0.3">
      <c r="A663" s="18">
        <f t="shared" ref="A663" si="215">+IF(OR(C658=""),"NO",1)</f>
        <v>1</v>
      </c>
      <c r="B663" s="18"/>
      <c r="E663" s="331"/>
      <c r="F663" s="62" t="str">
        <f>+$F$31</f>
        <v>OBSERVACIÓN</v>
      </c>
      <c r="G663" s="343" t="s">
        <v>124</v>
      </c>
      <c r="H663" s="344"/>
      <c r="I663" s="344"/>
      <c r="J663" s="344"/>
      <c r="K663" s="344"/>
      <c r="L663" s="345"/>
    </row>
    <row r="664" spans="1:12" ht="8.5" customHeight="1" x14ac:dyDescent="0.3">
      <c r="A664" s="18">
        <f t="shared" ref="A664" si="216">+IF(OR(C658=""),"NO",1)</f>
        <v>1</v>
      </c>
      <c r="B664" s="18"/>
      <c r="E664" s="49"/>
      <c r="F664" s="50"/>
      <c r="G664" s="51"/>
      <c r="H664" s="51"/>
      <c r="I664" s="51"/>
      <c r="J664" s="51"/>
      <c r="K664" s="51"/>
      <c r="L664" s="52"/>
    </row>
    <row r="665" spans="1:12" ht="47.15" customHeight="1" x14ac:dyDescent="0.3">
      <c r="A665" s="18">
        <f t="shared" ref="A665" si="217">+IF(OR(C665=""),"NO",1)</f>
        <v>1</v>
      </c>
      <c r="B665" s="18"/>
      <c r="C665" s="1" t="s">
        <v>228</v>
      </c>
      <c r="E665" s="329">
        <v>3</v>
      </c>
      <c r="F665" s="53" t="str">
        <f>+$F$26</f>
        <v>OBJETO</v>
      </c>
      <c r="G665" s="332" t="s">
        <v>223</v>
      </c>
      <c r="H665" s="333"/>
      <c r="I665" s="333"/>
      <c r="J665" s="333"/>
      <c r="K665" s="333"/>
      <c r="L665" s="334"/>
    </row>
    <row r="666" spans="1:12" x14ac:dyDescent="0.3">
      <c r="A666" s="18">
        <f t="shared" ref="A666" si="218">+IF(OR(C665=""),"NO",1)</f>
        <v>1</v>
      </c>
      <c r="B666" s="18"/>
      <c r="E666" s="330"/>
      <c r="F666" s="54" t="str">
        <f>+$F$27</f>
        <v>CONTRATANTE</v>
      </c>
      <c r="G666" s="335" t="s">
        <v>224</v>
      </c>
      <c r="H666" s="310"/>
      <c r="I666" s="310"/>
      <c r="J666" s="310"/>
      <c r="K666" s="310"/>
      <c r="L666" s="336"/>
    </row>
    <row r="667" spans="1:12" x14ac:dyDescent="0.3">
      <c r="A667" s="18">
        <f t="shared" ref="A667" si="219">+IF(OR(C665=""),"NO",1)</f>
        <v>1</v>
      </c>
      <c r="B667" s="18"/>
      <c r="E667" s="330"/>
      <c r="F667" s="54" t="str">
        <f>+$F$28</f>
        <v>APORTANTE</v>
      </c>
      <c r="G667" s="337" t="s">
        <v>220</v>
      </c>
      <c r="H667" s="338"/>
      <c r="I667" s="338"/>
      <c r="J667" s="338"/>
      <c r="K667" s="338"/>
      <c r="L667" s="339"/>
    </row>
    <row r="668" spans="1:12" x14ac:dyDescent="0.3">
      <c r="A668" s="18">
        <f t="shared" ref="A668" si="220">+IF(OR(C665=""),"NO",1)</f>
        <v>1</v>
      </c>
      <c r="B668" s="18"/>
      <c r="E668" s="330"/>
      <c r="F668" s="54" t="str">
        <f>+$F$29</f>
        <v>VALOR /SMMLV)</v>
      </c>
      <c r="G668" s="55">
        <v>295.45</v>
      </c>
      <c r="H668" s="56" t="str">
        <f>+$H$29</f>
        <v>% PART..</v>
      </c>
      <c r="I668" s="57">
        <v>1</v>
      </c>
      <c r="J668" s="58" t="str">
        <f>+$J$29</f>
        <v>VALOR ACREDITADO</v>
      </c>
      <c r="K668" s="59"/>
      <c r="L668" s="47" t="s">
        <v>124</v>
      </c>
    </row>
    <row r="669" spans="1:12" x14ac:dyDescent="0.3">
      <c r="A669" s="18">
        <f t="shared" ref="A669" si="221">+IF(OR(C665=""),"NO",1)</f>
        <v>1</v>
      </c>
      <c r="B669" s="18"/>
      <c r="E669" s="330"/>
      <c r="F669" s="60" t="str">
        <f>+$F$30</f>
        <v>EXPERIENCIA APORTADA</v>
      </c>
      <c r="G669" s="340" t="s">
        <v>90</v>
      </c>
      <c r="H669" s="341"/>
      <c r="I669" s="341"/>
      <c r="J669" s="341"/>
      <c r="K669" s="341"/>
      <c r="L669" s="342"/>
    </row>
    <row r="670" spans="1:12" ht="47.5" customHeight="1" x14ac:dyDescent="0.3">
      <c r="A670" s="18">
        <f t="shared" ref="A670" si="222">+IF(OR(C665=""),"NO",1)</f>
        <v>1</v>
      </c>
      <c r="B670" s="18"/>
      <c r="E670" s="331"/>
      <c r="F670" s="62" t="str">
        <f>+$F$31</f>
        <v>OBSERVACIÓN</v>
      </c>
      <c r="G670" s="343" t="s">
        <v>225</v>
      </c>
      <c r="H670" s="344"/>
      <c r="I670" s="344"/>
      <c r="J670" s="344"/>
      <c r="K670" s="344"/>
      <c r="L670" s="345"/>
    </row>
    <row r="671" spans="1:12" ht="8.5" customHeight="1" x14ac:dyDescent="0.3">
      <c r="A671" s="18">
        <f t="shared" ref="A671" si="223">+IF(OR(C665=""),"NO",1)</f>
        <v>1</v>
      </c>
      <c r="B671" s="18"/>
      <c r="E671" s="49"/>
      <c r="F671" s="50"/>
      <c r="G671" s="51"/>
      <c r="H671" s="51"/>
      <c r="I671" s="51"/>
      <c r="J671" s="51"/>
      <c r="K671" s="51"/>
      <c r="L671" s="52"/>
    </row>
    <row r="672" spans="1:12" ht="34" customHeight="1" x14ac:dyDescent="0.3">
      <c r="A672" s="18">
        <f t="shared" ref="A672" si="224">+IF(OR(C672=""),"NO",1)</f>
        <v>1</v>
      </c>
      <c r="B672" s="18"/>
      <c r="C672" s="1" t="s">
        <v>229</v>
      </c>
      <c r="E672" s="329">
        <v>4</v>
      </c>
      <c r="F672" s="53" t="str">
        <f>+$F$26</f>
        <v>OBJETO</v>
      </c>
      <c r="G672" s="332" t="s">
        <v>226</v>
      </c>
      <c r="H672" s="333"/>
      <c r="I672" s="333"/>
      <c r="J672" s="333"/>
      <c r="K672" s="333"/>
      <c r="L672" s="334"/>
    </row>
    <row r="673" spans="1:12" x14ac:dyDescent="0.3">
      <c r="A673" s="18">
        <f t="shared" ref="A673" si="225">+IF(OR(C672=""),"NO",1)</f>
        <v>1</v>
      </c>
      <c r="B673" s="18"/>
      <c r="E673" s="330"/>
      <c r="F673" s="54" t="str">
        <f>+$F$27</f>
        <v>CONTRATANTE</v>
      </c>
      <c r="G673" s="335" t="s">
        <v>219</v>
      </c>
      <c r="H673" s="310"/>
      <c r="I673" s="310"/>
      <c r="J673" s="310"/>
      <c r="K673" s="310"/>
      <c r="L673" s="336"/>
    </row>
    <row r="674" spans="1:12" x14ac:dyDescent="0.3">
      <c r="A674" s="18">
        <f t="shared" ref="A674" si="226">+IF(OR(C672=""),"NO",1)</f>
        <v>1</v>
      </c>
      <c r="B674" s="18"/>
      <c r="E674" s="330"/>
      <c r="F674" s="54" t="str">
        <f>+$F$28</f>
        <v>APORTANTE</v>
      </c>
      <c r="G674" s="337" t="s">
        <v>220</v>
      </c>
      <c r="H674" s="338"/>
      <c r="I674" s="338"/>
      <c r="J674" s="338"/>
      <c r="K674" s="338"/>
      <c r="L674" s="339"/>
    </row>
    <row r="675" spans="1:12" x14ac:dyDescent="0.3">
      <c r="A675" s="18">
        <f t="shared" ref="A675" si="227">+IF(OR(C672=""),"NO",1)</f>
        <v>1</v>
      </c>
      <c r="B675" s="18"/>
      <c r="E675" s="330"/>
      <c r="F675" s="54" t="str">
        <f>+$F$29</f>
        <v>VALOR /SMMLV)</v>
      </c>
      <c r="G675" s="55">
        <v>405.6</v>
      </c>
      <c r="H675" s="56" t="str">
        <f>+$H$29</f>
        <v>% PART..</v>
      </c>
      <c r="I675" s="57">
        <v>1</v>
      </c>
      <c r="J675" s="58" t="str">
        <f>+$J$29</f>
        <v>VALOR ACREDITADO</v>
      </c>
      <c r="K675" s="59"/>
      <c r="L675" s="47">
        <v>405.6</v>
      </c>
    </row>
    <row r="676" spans="1:12" x14ac:dyDescent="0.3">
      <c r="A676" s="18">
        <f t="shared" ref="A676" si="228">+IF(OR(C672=""),"NO",1)</f>
        <v>1</v>
      </c>
      <c r="B676" s="18"/>
      <c r="E676" s="330"/>
      <c r="F676" s="60" t="str">
        <f>+$F$30</f>
        <v>EXPERIENCIA APORTADA</v>
      </c>
      <c r="G676" s="340" t="s">
        <v>88</v>
      </c>
      <c r="H676" s="341"/>
      <c r="I676" s="341"/>
      <c r="J676" s="341"/>
      <c r="K676" s="341"/>
      <c r="L676" s="342"/>
    </row>
    <row r="677" spans="1:12" x14ac:dyDescent="0.3">
      <c r="A677" s="18">
        <f t="shared" ref="A677" si="229">+IF(OR(C672=""),"NO",1)</f>
        <v>1</v>
      </c>
      <c r="B677" s="18"/>
      <c r="E677" s="331"/>
      <c r="F677" s="62" t="str">
        <f>+$F$31</f>
        <v>OBSERVACIÓN</v>
      </c>
      <c r="G677" s="343" t="s">
        <v>124</v>
      </c>
      <c r="H677" s="344"/>
      <c r="I677" s="344"/>
      <c r="J677" s="344"/>
      <c r="K677" s="344"/>
      <c r="L677" s="345"/>
    </row>
    <row r="678" spans="1:12" ht="8.5" customHeight="1" x14ac:dyDescent="0.3">
      <c r="A678" s="18">
        <f t="shared" ref="A678" si="230">+IF(OR(C672=""),"NO",1)</f>
        <v>1</v>
      </c>
      <c r="B678" s="18"/>
      <c r="E678" s="49"/>
      <c r="F678" s="50"/>
      <c r="G678" s="51"/>
      <c r="H678" s="51"/>
      <c r="I678" s="51"/>
      <c r="J678" s="51"/>
      <c r="K678" s="51"/>
      <c r="L678" s="52"/>
    </row>
    <row r="679" spans="1:12" hidden="1" x14ac:dyDescent="0.3">
      <c r="A679" s="18" t="str">
        <f t="shared" ref="A679" si="231">+IF(OR(C679=""),"NO",1)</f>
        <v>NO</v>
      </c>
      <c r="B679" s="18"/>
      <c r="C679" s="1" t="s">
        <v>124</v>
      </c>
      <c r="E679" s="329">
        <v>5</v>
      </c>
      <c r="F679" s="53" t="str">
        <f>+$F$26</f>
        <v>OBJETO</v>
      </c>
      <c r="G679" s="332" t="s">
        <v>124</v>
      </c>
      <c r="H679" s="333"/>
      <c r="I679" s="333"/>
      <c r="J679" s="333"/>
      <c r="K679" s="333"/>
      <c r="L679" s="334"/>
    </row>
    <row r="680" spans="1:12" hidden="1" x14ac:dyDescent="0.3">
      <c r="A680" s="18" t="str">
        <f t="shared" ref="A680" si="232">+IF(OR(C679=""),"NO",1)</f>
        <v>NO</v>
      </c>
      <c r="B680" s="18"/>
      <c r="E680" s="330"/>
      <c r="F680" s="54" t="str">
        <f>+$F$27</f>
        <v>CONTRATANTE</v>
      </c>
      <c r="G680" s="335" t="s">
        <v>124</v>
      </c>
      <c r="H680" s="310"/>
      <c r="I680" s="310"/>
      <c r="J680" s="310"/>
      <c r="K680" s="310"/>
      <c r="L680" s="336"/>
    </row>
    <row r="681" spans="1:12" hidden="1" x14ac:dyDescent="0.3">
      <c r="A681" s="18" t="str">
        <f t="shared" ref="A681" si="233">+IF(OR(C679=""),"NO",1)</f>
        <v>NO</v>
      </c>
      <c r="B681" s="18"/>
      <c r="E681" s="330"/>
      <c r="F681" s="54" t="str">
        <f>+$F$28</f>
        <v>APORTANTE</v>
      </c>
      <c r="G681" s="337" t="s">
        <v>124</v>
      </c>
      <c r="H681" s="338"/>
      <c r="I681" s="338"/>
      <c r="J681" s="338"/>
      <c r="K681" s="338"/>
      <c r="L681" s="339"/>
    </row>
    <row r="682" spans="1:12" hidden="1" x14ac:dyDescent="0.3">
      <c r="A682" s="18" t="str">
        <f t="shared" ref="A682" si="234">+IF(OR(C679=""),"NO",1)</f>
        <v>NO</v>
      </c>
      <c r="B682" s="18"/>
      <c r="E682" s="330"/>
      <c r="F682" s="54" t="str">
        <f>+$F$29</f>
        <v>VALOR /SMMLV)</v>
      </c>
      <c r="G682" s="55" t="s">
        <v>124</v>
      </c>
      <c r="H682" s="56" t="str">
        <f>+$H$29</f>
        <v>% PART..</v>
      </c>
      <c r="I682" s="57" t="s">
        <v>124</v>
      </c>
      <c r="J682" s="58" t="str">
        <f>+$J$29</f>
        <v>VALOR ACREDITADO</v>
      </c>
      <c r="K682" s="59"/>
      <c r="L682" s="47" t="s">
        <v>124</v>
      </c>
    </row>
    <row r="683" spans="1:12" hidden="1" x14ac:dyDescent="0.3">
      <c r="A683" s="18" t="str">
        <f t="shared" ref="A683" si="235">+IF(OR(C679=""),"NO",1)</f>
        <v>NO</v>
      </c>
      <c r="B683" s="18"/>
      <c r="E683" s="330"/>
      <c r="F683" s="60" t="str">
        <f>+$F$30</f>
        <v>EXPERIENCIA APORTADA</v>
      </c>
      <c r="G683" s="340" t="s">
        <v>124</v>
      </c>
      <c r="H683" s="341"/>
      <c r="I683" s="341"/>
      <c r="J683" s="341"/>
      <c r="K683" s="341"/>
      <c r="L683" s="342"/>
    </row>
    <row r="684" spans="1:12" hidden="1" x14ac:dyDescent="0.3">
      <c r="A684" s="18" t="str">
        <f t="shared" ref="A684" si="236">+IF(OR(C679=""),"NO",1)</f>
        <v>NO</v>
      </c>
      <c r="B684" s="18"/>
      <c r="E684" s="331"/>
      <c r="F684" s="62" t="str">
        <f>+$F$31</f>
        <v>OBSERVACIÓN</v>
      </c>
      <c r="G684" s="343" t="s">
        <v>124</v>
      </c>
      <c r="H684" s="344"/>
      <c r="I684" s="344"/>
      <c r="J684" s="344"/>
      <c r="K684" s="344"/>
      <c r="L684" s="345"/>
    </row>
    <row r="685" spans="1:12" ht="8.5" hidden="1" customHeight="1" x14ac:dyDescent="0.3">
      <c r="A685" s="18" t="str">
        <f t="shared" ref="A685" si="237">+IF(OR(C679=""),"NO",1)</f>
        <v>NO</v>
      </c>
      <c r="B685" s="18"/>
      <c r="E685" s="49"/>
      <c r="F685" s="50"/>
      <c r="G685" s="51"/>
      <c r="H685" s="51"/>
      <c r="I685" s="51"/>
      <c r="J685" s="51"/>
      <c r="K685" s="51"/>
      <c r="L685" s="52"/>
    </row>
    <row r="686" spans="1:12" hidden="1" x14ac:dyDescent="0.3">
      <c r="A686" s="18" t="str">
        <f t="shared" ref="A686" si="238">+IF(OR(C686=""),"NO",1)</f>
        <v>NO</v>
      </c>
      <c r="B686" s="18"/>
      <c r="C686" s="1" t="s">
        <v>124</v>
      </c>
      <c r="E686" s="329">
        <v>6</v>
      </c>
      <c r="F686" s="53" t="str">
        <f>+$F$26</f>
        <v>OBJETO</v>
      </c>
      <c r="G686" s="332" t="s">
        <v>124</v>
      </c>
      <c r="H686" s="333"/>
      <c r="I686" s="333"/>
      <c r="J686" s="333"/>
      <c r="K686" s="333"/>
      <c r="L686" s="334"/>
    </row>
    <row r="687" spans="1:12" hidden="1" x14ac:dyDescent="0.3">
      <c r="A687" s="18" t="str">
        <f t="shared" ref="A687" si="239">+IF(OR(C686=""),"NO",1)</f>
        <v>NO</v>
      </c>
      <c r="B687" s="18"/>
      <c r="E687" s="330"/>
      <c r="F687" s="54" t="str">
        <f>+$F$27</f>
        <v>CONTRATANTE</v>
      </c>
      <c r="G687" s="335" t="s">
        <v>124</v>
      </c>
      <c r="H687" s="310"/>
      <c r="I687" s="310"/>
      <c r="J687" s="310"/>
      <c r="K687" s="310"/>
      <c r="L687" s="336"/>
    </row>
    <row r="688" spans="1:12" hidden="1" x14ac:dyDescent="0.3">
      <c r="A688" s="18" t="str">
        <f t="shared" ref="A688" si="240">+IF(OR(C686=""),"NO",1)</f>
        <v>NO</v>
      </c>
      <c r="B688" s="18"/>
      <c r="E688" s="330"/>
      <c r="F688" s="54" t="str">
        <f>+$F$28</f>
        <v>APORTANTE</v>
      </c>
      <c r="G688" s="337" t="s">
        <v>124</v>
      </c>
      <c r="H688" s="338"/>
      <c r="I688" s="338"/>
      <c r="J688" s="338"/>
      <c r="K688" s="338"/>
      <c r="L688" s="339"/>
    </row>
    <row r="689" spans="1:12" hidden="1" x14ac:dyDescent="0.3">
      <c r="A689" s="18" t="str">
        <f t="shared" ref="A689" si="241">+IF(OR(C686=""),"NO",1)</f>
        <v>NO</v>
      </c>
      <c r="B689" s="18"/>
      <c r="E689" s="330"/>
      <c r="F689" s="54" t="str">
        <f>+$F$29</f>
        <v>VALOR /SMMLV)</v>
      </c>
      <c r="G689" s="55" t="s">
        <v>124</v>
      </c>
      <c r="H689" s="56" t="str">
        <f>+$H$29</f>
        <v>% PART..</v>
      </c>
      <c r="I689" s="57" t="s">
        <v>124</v>
      </c>
      <c r="J689" s="58" t="str">
        <f>+$J$29</f>
        <v>VALOR ACREDITADO</v>
      </c>
      <c r="K689" s="59"/>
      <c r="L689" s="47" t="s">
        <v>124</v>
      </c>
    </row>
    <row r="690" spans="1:12" hidden="1" x14ac:dyDescent="0.3">
      <c r="A690" s="18" t="str">
        <f t="shared" ref="A690" si="242">+IF(OR(C686=""),"NO",1)</f>
        <v>NO</v>
      </c>
      <c r="B690" s="18"/>
      <c r="E690" s="330"/>
      <c r="F690" s="60" t="str">
        <f>+$F$30</f>
        <v>EXPERIENCIA APORTADA</v>
      </c>
      <c r="G690" s="340" t="s">
        <v>124</v>
      </c>
      <c r="H690" s="341"/>
      <c r="I690" s="341"/>
      <c r="J690" s="341"/>
      <c r="K690" s="341"/>
      <c r="L690" s="342"/>
    </row>
    <row r="691" spans="1:12" hidden="1" x14ac:dyDescent="0.3">
      <c r="A691" s="18" t="str">
        <f t="shared" ref="A691" si="243">+IF(OR(C686=""),"NO",1)</f>
        <v>NO</v>
      </c>
      <c r="B691" s="18"/>
      <c r="E691" s="331"/>
      <c r="F691" s="62" t="str">
        <f>+$F$31</f>
        <v>OBSERVACIÓN</v>
      </c>
      <c r="G691" s="343" t="s">
        <v>124</v>
      </c>
      <c r="H691" s="344"/>
      <c r="I691" s="344"/>
      <c r="J691" s="344"/>
      <c r="K691" s="344"/>
      <c r="L691" s="345"/>
    </row>
    <row r="692" spans="1:12" ht="8.5" hidden="1" customHeight="1" x14ac:dyDescent="0.3">
      <c r="A692" s="18" t="str">
        <f t="shared" ref="A692" si="244">+IF(OR(C686=""),"NO",1)</f>
        <v>NO</v>
      </c>
      <c r="B692" s="18"/>
      <c r="E692" s="49"/>
      <c r="F692" s="50"/>
      <c r="G692" s="51"/>
      <c r="H692" s="51"/>
      <c r="I692" s="51"/>
      <c r="J692" s="51"/>
      <c r="K692" s="51"/>
      <c r="L692" s="52"/>
    </row>
    <row r="693" spans="1:12" hidden="1" x14ac:dyDescent="0.3">
      <c r="A693" s="18" t="str">
        <f t="shared" ref="A693" si="245">+IF(OR(C693=""),"NO",1)</f>
        <v>NO</v>
      </c>
      <c r="B693" s="18"/>
      <c r="C693" s="1" t="s">
        <v>124</v>
      </c>
      <c r="E693" s="329">
        <v>7</v>
      </c>
      <c r="F693" s="53" t="str">
        <f>+$F$26</f>
        <v>OBJETO</v>
      </c>
      <c r="G693" s="332" t="s">
        <v>124</v>
      </c>
      <c r="H693" s="333"/>
      <c r="I693" s="333"/>
      <c r="J693" s="333"/>
      <c r="K693" s="333"/>
      <c r="L693" s="334"/>
    </row>
    <row r="694" spans="1:12" hidden="1" x14ac:dyDescent="0.3">
      <c r="A694" s="18" t="str">
        <f t="shared" ref="A694" si="246">+IF(OR(C693=""),"NO",1)</f>
        <v>NO</v>
      </c>
      <c r="B694" s="18"/>
      <c r="E694" s="330"/>
      <c r="F694" s="54" t="str">
        <f>+$F$27</f>
        <v>CONTRATANTE</v>
      </c>
      <c r="G694" s="335" t="s">
        <v>124</v>
      </c>
      <c r="H694" s="310"/>
      <c r="I694" s="310"/>
      <c r="J694" s="310"/>
      <c r="K694" s="310"/>
      <c r="L694" s="336"/>
    </row>
    <row r="695" spans="1:12" hidden="1" x14ac:dyDescent="0.3">
      <c r="A695" s="18" t="str">
        <f t="shared" ref="A695" si="247">+IF(OR(C693=""),"NO",1)</f>
        <v>NO</v>
      </c>
      <c r="B695" s="18"/>
      <c r="E695" s="330"/>
      <c r="F695" s="54" t="str">
        <f>+$F$28</f>
        <v>APORTANTE</v>
      </c>
      <c r="G695" s="337" t="s">
        <v>124</v>
      </c>
      <c r="H695" s="338"/>
      <c r="I695" s="338"/>
      <c r="J695" s="338"/>
      <c r="K695" s="338"/>
      <c r="L695" s="339"/>
    </row>
    <row r="696" spans="1:12" hidden="1" x14ac:dyDescent="0.3">
      <c r="A696" s="18" t="str">
        <f t="shared" ref="A696" si="248">+IF(OR(C693=""),"NO",1)</f>
        <v>NO</v>
      </c>
      <c r="B696" s="18"/>
      <c r="E696" s="330"/>
      <c r="F696" s="54" t="str">
        <f>+$F$29</f>
        <v>VALOR /SMMLV)</v>
      </c>
      <c r="G696" s="55" t="s">
        <v>124</v>
      </c>
      <c r="H696" s="56" t="str">
        <f>+$H$29</f>
        <v>% PART..</v>
      </c>
      <c r="I696" s="57" t="s">
        <v>124</v>
      </c>
      <c r="J696" s="58" t="str">
        <f>+$J$29</f>
        <v>VALOR ACREDITADO</v>
      </c>
      <c r="K696" s="59"/>
      <c r="L696" s="47" t="s">
        <v>124</v>
      </c>
    </row>
    <row r="697" spans="1:12" hidden="1" x14ac:dyDescent="0.3">
      <c r="A697" s="18" t="str">
        <f t="shared" ref="A697" si="249">+IF(OR(C693=""),"NO",1)</f>
        <v>NO</v>
      </c>
      <c r="B697" s="18"/>
      <c r="E697" s="330"/>
      <c r="F697" s="60" t="str">
        <f>+$F$30</f>
        <v>EXPERIENCIA APORTADA</v>
      </c>
      <c r="G697" s="340" t="s">
        <v>124</v>
      </c>
      <c r="H697" s="341"/>
      <c r="I697" s="341"/>
      <c r="J697" s="341"/>
      <c r="K697" s="341"/>
      <c r="L697" s="342"/>
    </row>
    <row r="698" spans="1:12" hidden="1" x14ac:dyDescent="0.3">
      <c r="A698" s="18" t="str">
        <f t="shared" ref="A698" si="250">+IF(OR(C693=""),"NO",1)</f>
        <v>NO</v>
      </c>
      <c r="B698" s="18"/>
      <c r="E698" s="331"/>
      <c r="F698" s="62" t="str">
        <f>+$F$31</f>
        <v>OBSERVACIÓN</v>
      </c>
      <c r="G698" s="343" t="s">
        <v>124</v>
      </c>
      <c r="H698" s="344"/>
      <c r="I698" s="344"/>
      <c r="J698" s="344"/>
      <c r="K698" s="344"/>
      <c r="L698" s="345"/>
    </row>
    <row r="699" spans="1:12" hidden="1" x14ac:dyDescent="0.3">
      <c r="A699" s="18" t="str">
        <f t="shared" ref="A699" si="251">+IF(OR(C693=""),"NO",1)</f>
        <v>NO</v>
      </c>
      <c r="B699" s="18"/>
      <c r="E699" s="49"/>
      <c r="F699" s="50"/>
      <c r="G699" s="51"/>
      <c r="H699" s="51"/>
      <c r="I699" s="51"/>
      <c r="J699" s="51"/>
      <c r="K699" s="51"/>
      <c r="L699" s="52"/>
    </row>
    <row r="700" spans="1:12" x14ac:dyDescent="0.3">
      <c r="A700" s="1">
        <f>+A635</f>
        <v>1</v>
      </c>
      <c r="C700" s="1" t="str">
        <f>"N"&amp;C635</f>
        <v>N6</v>
      </c>
      <c r="E700" s="63"/>
      <c r="F700" s="64" t="str">
        <f>+$F$75</f>
        <v>TOTAL DE CONTRATOS PRESENTADOS VÁLIDOS QUE CUMPLEN EXPERIENCIA ACREDITADA:</v>
      </c>
      <c r="G700" s="65"/>
      <c r="H700" s="65"/>
      <c r="I700" s="65"/>
      <c r="J700" s="66"/>
      <c r="K700" s="65"/>
      <c r="L700" s="67">
        <v>3</v>
      </c>
    </row>
    <row r="701" spans="1:12" ht="6.65" customHeight="1" x14ac:dyDescent="0.3">
      <c r="A701" s="1">
        <f>+A635</f>
        <v>1</v>
      </c>
      <c r="E701" s="51"/>
      <c r="F701" s="50"/>
      <c r="G701" s="51"/>
      <c r="H701" s="51"/>
      <c r="I701" s="51"/>
      <c r="J701" s="51"/>
      <c r="K701" s="51"/>
      <c r="L701" s="51"/>
    </row>
    <row r="702" spans="1:12" x14ac:dyDescent="0.3">
      <c r="A702" s="1">
        <f>+A635</f>
        <v>1</v>
      </c>
      <c r="E702" s="63"/>
      <c r="F702" s="63" t="str">
        <f>+$F$77</f>
        <v>ACREDITA SUMINISTRO E INSTALACIÓN DE MOBILIARIO POR LO MENOS EN UN (1) CONTRATO VÁLIDO</v>
      </c>
      <c r="G702" s="65"/>
      <c r="H702" s="65"/>
      <c r="I702" s="65"/>
      <c r="J702" s="66"/>
      <c r="K702" s="65"/>
      <c r="L702" s="68" t="s">
        <v>157</v>
      </c>
    </row>
    <row r="703" spans="1:12" ht="5.15" customHeight="1" x14ac:dyDescent="0.3">
      <c r="A703" s="1">
        <f>+A635</f>
        <v>1</v>
      </c>
      <c r="E703" s="51"/>
      <c r="F703" s="50"/>
      <c r="G703" s="51"/>
      <c r="H703" s="51"/>
      <c r="I703" s="51"/>
      <c r="J703" s="51"/>
      <c r="K703" s="51"/>
      <c r="L703" s="51"/>
    </row>
    <row r="704" spans="1:12" ht="12.75" customHeight="1" x14ac:dyDescent="0.3">
      <c r="A704" s="1">
        <f>+A635</f>
        <v>1</v>
      </c>
      <c r="E704" s="69" t="str">
        <f>+$E$79</f>
        <v>EXPERIENCIA ESPECÍFICA NUMERAL 10.1.1 A</v>
      </c>
      <c r="F704" s="70"/>
      <c r="G704" s="70"/>
      <c r="H704" s="70"/>
      <c r="I704" s="70"/>
      <c r="J704" s="70"/>
      <c r="K704" s="70"/>
      <c r="L704" s="71"/>
    </row>
    <row r="705" spans="1:12" ht="26.5" customHeight="1" x14ac:dyDescent="0.3">
      <c r="A705" s="1">
        <f>+A635</f>
        <v>1</v>
      </c>
      <c r="E705" s="72"/>
      <c r="F705" s="325" t="str">
        <f>+$F$80</f>
        <v>Por lo menos uno (1) de los contratos válidos aportados como experiencia general debe corresponder mínimo al 60% del presupuesto oficial del presente proceso de selección.  (SMMLV)</v>
      </c>
      <c r="G705" s="326"/>
      <c r="H705" s="326"/>
      <c r="I705" s="326"/>
      <c r="J705" s="326"/>
      <c r="K705" s="73">
        <v>145.45030130132702</v>
      </c>
      <c r="L705" s="74" t="s">
        <v>88</v>
      </c>
    </row>
    <row r="706" spans="1:12" ht="23.5" customHeight="1" x14ac:dyDescent="0.3">
      <c r="A706" s="1">
        <f>+A635</f>
        <v>1</v>
      </c>
      <c r="E706" s="63"/>
      <c r="F706" s="325" t="str">
        <f>+$F$81</f>
        <v xml:space="preserve">Deberá acreditarse en al menos uno (1) de los contratos válidos aportados como experiencia general una </v>
      </c>
      <c r="G706" s="326"/>
      <c r="H706" s="326"/>
      <c r="I706" s="326"/>
      <c r="J706" s="326"/>
      <c r="K706" s="73" t="s">
        <v>158</v>
      </c>
      <c r="L706" s="74" t="s">
        <v>88</v>
      </c>
    </row>
    <row r="707" spans="1:12" ht="23.5" hidden="1" customHeight="1" x14ac:dyDescent="0.3">
      <c r="A707" s="18" t="s">
        <v>30</v>
      </c>
      <c r="E707" s="63"/>
      <c r="F707" s="325" t="str">
        <f>+$F$82</f>
        <v xml:space="preserve">Deberá acreditarse en al menos uno (1) de los contratos válidos aportados interventoría a intervención de </v>
      </c>
      <c r="G707" s="326"/>
      <c r="H707" s="326"/>
      <c r="I707" s="326"/>
      <c r="J707" s="326"/>
      <c r="K707" s="73">
        <f>+$K$82</f>
        <v>0</v>
      </c>
      <c r="L707" s="74" t="s">
        <v>290</v>
      </c>
    </row>
    <row r="708" spans="1:12" ht="36" hidden="1" customHeight="1" x14ac:dyDescent="0.3">
      <c r="A708" s="18" t="s">
        <v>30</v>
      </c>
      <c r="E708" s="63"/>
      <c r="F708" s="325" t="str">
        <f>+$F$83</f>
        <v xml:space="preserve">Deberá acreditarse en al menos uno (1) de los contratos válidos aportados interventoría a intervención de </v>
      </c>
      <c r="G708" s="326"/>
      <c r="H708" s="326"/>
      <c r="I708" s="326"/>
      <c r="J708" s="326"/>
      <c r="K708" s="75">
        <f>+$K$83</f>
        <v>0</v>
      </c>
      <c r="L708" s="76" t="s">
        <v>290</v>
      </c>
    </row>
    <row r="709" spans="1:12" x14ac:dyDescent="0.3">
      <c r="A709" s="1">
        <f>+A635</f>
        <v>1</v>
      </c>
      <c r="E709" s="51"/>
      <c r="F709" s="50"/>
      <c r="G709" s="51"/>
      <c r="H709" s="51"/>
      <c r="I709" s="51"/>
      <c r="J709" s="51"/>
      <c r="K709" s="51"/>
      <c r="L709" s="51"/>
    </row>
    <row r="710" spans="1:12" ht="12.75" customHeight="1" x14ac:dyDescent="0.3">
      <c r="A710" s="1">
        <f>+A635</f>
        <v>1</v>
      </c>
      <c r="E710" s="40" t="str">
        <f>+$E$85</f>
        <v>VALOR MÍNIMO A CERIFICAR % P.O EN SMMMLV. NUMERAL 3.9.1</v>
      </c>
      <c r="F710" s="41"/>
      <c r="G710" s="41"/>
      <c r="H710" s="41"/>
      <c r="I710" s="41"/>
      <c r="J710" s="41"/>
      <c r="K710" s="41"/>
      <c r="L710" s="42"/>
    </row>
    <row r="711" spans="1:12" x14ac:dyDescent="0.3">
      <c r="A711" s="1">
        <f>+A635</f>
        <v>1</v>
      </c>
      <c r="C711" s="1" t="str">
        <f>"M"&amp;C635</f>
        <v>M6</v>
      </c>
      <c r="E711" s="77" t="str">
        <f>+$E$86</f>
        <v>100% P.O.</v>
      </c>
      <c r="F711" s="78"/>
      <c r="G711" s="61">
        <v>242.41716883554506</v>
      </c>
      <c r="H711" s="124" t="str">
        <f>+$H$86</f>
        <v>TOTAL EJECUTADO DE CONTRATOS ACREDITADOS</v>
      </c>
      <c r="I711" s="124"/>
      <c r="J711" s="124"/>
      <c r="K711" s="55">
        <v>5865.67</v>
      </c>
      <c r="L711" s="47" t="s">
        <v>88</v>
      </c>
    </row>
    <row r="712" spans="1:12" x14ac:dyDescent="0.3">
      <c r="A712" s="1">
        <f>+A635</f>
        <v>1</v>
      </c>
      <c r="E712" s="39"/>
      <c r="F712" s="39"/>
      <c r="G712" s="39"/>
      <c r="H712" s="39"/>
      <c r="I712" s="39"/>
      <c r="J712" s="39"/>
      <c r="K712" s="39"/>
      <c r="L712" s="39"/>
    </row>
    <row r="713" spans="1:12" ht="12.75" hidden="1" customHeight="1" x14ac:dyDescent="0.3">
      <c r="A713" s="18" t="s">
        <v>30</v>
      </c>
      <c r="B713" s="18"/>
      <c r="E713" s="40" t="str">
        <f>+$E$88</f>
        <v>CONSIDERACIONES PARA LA VALIDEZ DE LA EXPERIENCIA REQUERIDA: EXPERIENCIA PROPONENTES PLURALES NUMERAL 10.1.2 D</v>
      </c>
      <c r="F713" s="41"/>
      <c r="G713" s="41"/>
      <c r="H713" s="41"/>
      <c r="I713" s="41"/>
      <c r="J713" s="41"/>
      <c r="K713" s="41"/>
      <c r="L713" s="42"/>
    </row>
    <row r="714" spans="1:12" ht="28" hidden="1" customHeight="1" x14ac:dyDescent="0.3">
      <c r="A714" s="18" t="s">
        <v>30</v>
      </c>
      <c r="B714" s="18"/>
      <c r="C714" s="1" t="str">
        <f>"O"&amp;C635</f>
        <v>O6</v>
      </c>
      <c r="E714" s="80" t="str">
        <f>+$E$89</f>
        <v>i)</v>
      </c>
      <c r="F714" s="327" t="str">
        <f>+$F$89</f>
        <v>Uno de los integrantes debe aportar como mínimo el cincuenta por ciento (50 %) de la experiencia solicitada</v>
      </c>
      <c r="G714" s="328"/>
      <c r="H714" s="328"/>
      <c r="I714" s="328"/>
      <c r="J714" s="328"/>
      <c r="K714" s="73" t="s">
        <v>124</v>
      </c>
      <c r="L714" s="47" t="s">
        <v>290</v>
      </c>
    </row>
    <row r="715" spans="1:12" ht="28" hidden="1" customHeight="1" x14ac:dyDescent="0.3">
      <c r="A715" s="18" t="s">
        <v>30</v>
      </c>
      <c r="B715" s="18"/>
      <c r="C715" s="1" t="str">
        <f>"O"&amp;C635</f>
        <v>O6</v>
      </c>
      <c r="E715" s="80" t="str">
        <f>+$E$90</f>
        <v>ii)</v>
      </c>
      <c r="F715" s="327" t="str">
        <f>+$F$90</f>
        <v>Todos los demás ntegrantes deben acreditar al menos el cinco por ciento (5 %) de la experiencia solicitada, solo uno (1) de los integrantes podrá no acreditar experiencia pero su porcentaje de participación  no podrá superar el diez por ciento (10 %)</v>
      </c>
      <c r="G715" s="328"/>
      <c r="H715" s="328"/>
      <c r="I715" s="328"/>
      <c r="J715" s="328"/>
      <c r="K715" s="73" t="s">
        <v>124</v>
      </c>
      <c r="L715" s="47" t="s">
        <v>290</v>
      </c>
    </row>
    <row r="716" spans="1:12" hidden="1" x14ac:dyDescent="0.3">
      <c r="A716" s="18" t="s">
        <v>30</v>
      </c>
      <c r="B716" s="18"/>
      <c r="E716" s="39"/>
      <c r="F716" s="39"/>
      <c r="G716" s="39"/>
      <c r="H716" s="39"/>
      <c r="I716" s="39"/>
      <c r="J716" s="39"/>
      <c r="K716" s="39"/>
      <c r="L716" s="39"/>
    </row>
    <row r="717" spans="1:12" ht="13" customHeight="1" x14ac:dyDescent="0.3">
      <c r="A717" s="18">
        <f>+A635</f>
        <v>1</v>
      </c>
      <c r="B717" s="18"/>
      <c r="E717" s="69" t="str">
        <f>+$E$92</f>
        <v>VERIFICACIÓN Y ASIGNACIÓN DE PUNTAJE POR LA EXPERIENCIA DEL PROPONENTE</v>
      </c>
      <c r="F717" s="70"/>
      <c r="G717" s="70"/>
      <c r="H717" s="70"/>
      <c r="I717" s="70"/>
      <c r="J717" s="70"/>
      <c r="K717" s="70"/>
      <c r="L717" s="71"/>
    </row>
    <row r="718" spans="1:12" x14ac:dyDescent="0.3">
      <c r="A718" s="18">
        <f>+A635</f>
        <v>1</v>
      </c>
      <c r="B718" s="18"/>
      <c r="E718" s="81"/>
      <c r="F718" s="323" t="str">
        <f>+$F$93</f>
        <v>No. CONTRATOS QUE ACREDITAN LA EXPERIENCIA (NO OBJETO DE SUBSANACIÓN)</v>
      </c>
      <c r="G718" s="324"/>
      <c r="H718" s="324"/>
      <c r="I718" s="324"/>
      <c r="J718" s="324"/>
      <c r="K718" s="82"/>
      <c r="L718" s="83">
        <v>3</v>
      </c>
    </row>
    <row r="719" spans="1:12" ht="13" customHeight="1" x14ac:dyDescent="0.3">
      <c r="A719" s="18">
        <f>+A635</f>
        <v>1</v>
      </c>
      <c r="B719" s="18"/>
      <c r="E719" s="84"/>
      <c r="F719" s="323" t="str">
        <f>+$F$94</f>
        <v>TOTAL EJECUTADO DE CONTRATOS ACREDITADOS PROPUESTA INICIAL</v>
      </c>
      <c r="G719" s="324"/>
      <c r="H719" s="324"/>
      <c r="I719" s="324"/>
      <c r="J719" s="324"/>
      <c r="K719" s="85"/>
      <c r="L719" s="86">
        <v>5865.67</v>
      </c>
    </row>
    <row r="720" spans="1:12" ht="13" customHeight="1" x14ac:dyDescent="0.3">
      <c r="A720" s="18">
        <f>+A635</f>
        <v>1</v>
      </c>
      <c r="B720" s="18"/>
      <c r="E720" s="87"/>
      <c r="F720" s="323" t="str">
        <f>+$F$95</f>
        <v>PROMEDIO VALOR ACREDITADO EN SMMLV</v>
      </c>
      <c r="G720" s="324"/>
      <c r="H720" s="324"/>
      <c r="I720" s="324"/>
      <c r="J720" s="324"/>
      <c r="K720" s="66"/>
      <c r="L720" s="88">
        <v>1955.22</v>
      </c>
    </row>
    <row r="721" spans="1:12" x14ac:dyDescent="0.3">
      <c r="A721" s="18">
        <f>+A635</f>
        <v>1</v>
      </c>
      <c r="B721" s="18"/>
      <c r="E721" s="89"/>
      <c r="F721" s="89"/>
      <c r="G721" s="89"/>
      <c r="H721" s="89"/>
      <c r="I721" s="89"/>
      <c r="J721" s="89"/>
      <c r="K721" s="89"/>
      <c r="L721" s="89"/>
    </row>
    <row r="722" spans="1:12" ht="13" customHeight="1" x14ac:dyDescent="0.3">
      <c r="A722" s="18">
        <f>+A635</f>
        <v>1</v>
      </c>
      <c r="B722" s="18"/>
      <c r="E722" s="69" t="str">
        <f>+$E$97</f>
        <v>3.9.2 EXIGENCIAS MÍNIMAS DE EXPERIENCIA Y FORMACIÓN ACADÉMICA DEL EQUIPO DE TRABAJO</v>
      </c>
      <c r="F722" s="70"/>
      <c r="G722" s="70"/>
      <c r="H722" s="70"/>
      <c r="I722" s="70"/>
      <c r="J722" s="70"/>
      <c r="K722" s="70"/>
      <c r="L722" s="71"/>
    </row>
    <row r="723" spans="1:12" x14ac:dyDescent="0.3">
      <c r="A723" s="18">
        <f>+A635</f>
        <v>1</v>
      </c>
      <c r="B723" s="18"/>
      <c r="E723" s="90" t="str">
        <f>+$E$98</f>
        <v>Formulario 8</v>
      </c>
      <c r="F723" s="315" t="s">
        <v>46</v>
      </c>
      <c r="G723" s="316"/>
      <c r="H723" s="317"/>
      <c r="I723" s="318"/>
      <c r="J723" s="318"/>
      <c r="K723" s="318"/>
      <c r="L723" s="319"/>
    </row>
    <row r="724" spans="1:12" x14ac:dyDescent="0.3">
      <c r="A724" s="18">
        <f>+A635</f>
        <v>1</v>
      </c>
      <c r="B724" s="18"/>
      <c r="E724" s="91" t="s">
        <v>170</v>
      </c>
      <c r="F724" s="91" t="str">
        <f>+$F$99</f>
        <v>Director de Interventoría</v>
      </c>
      <c r="G724" s="91" t="str">
        <f>+$G$99</f>
        <v>Residente de Interventoría</v>
      </c>
      <c r="H724" s="320"/>
      <c r="I724" s="321"/>
      <c r="J724" s="321"/>
      <c r="K724" s="321"/>
      <c r="L724" s="322"/>
    </row>
    <row r="725" spans="1:12" x14ac:dyDescent="0.3">
      <c r="A725" s="18">
        <f>+A635</f>
        <v>1</v>
      </c>
      <c r="B725" s="18"/>
      <c r="E725" s="304" t="str">
        <f>+$E$100</f>
        <v>OBSERVACIONES RESPECTO REQUISITO HABILITANTE DEL PERSONAL CLAVE EVALUABLE</v>
      </c>
      <c r="F725" s="305"/>
      <c r="G725" s="305"/>
      <c r="H725" s="305"/>
      <c r="I725" s="305"/>
      <c r="J725" s="305"/>
      <c r="K725" s="305"/>
      <c r="L725" s="305"/>
    </row>
    <row r="726" spans="1:12" x14ac:dyDescent="0.3">
      <c r="A726" s="18">
        <f>+A635</f>
        <v>1</v>
      </c>
      <c r="B726" s="18"/>
      <c r="E726" s="312" t="s">
        <v>124</v>
      </c>
      <c r="F726" s="313"/>
      <c r="G726" s="313"/>
      <c r="H726" s="313"/>
      <c r="I726" s="313"/>
      <c r="J726" s="313"/>
      <c r="K726" s="313"/>
      <c r="L726" s="314"/>
    </row>
    <row r="727" spans="1:12" x14ac:dyDescent="0.3">
      <c r="A727" s="18">
        <f>+A635</f>
        <v>1</v>
      </c>
      <c r="B727" s="18"/>
      <c r="E727" s="89"/>
      <c r="F727" s="89"/>
      <c r="G727" s="89"/>
      <c r="H727" s="89"/>
      <c r="I727" s="89"/>
      <c r="J727" s="89"/>
      <c r="K727" s="89"/>
      <c r="L727" s="89"/>
    </row>
    <row r="728" spans="1:12" ht="13" customHeight="1" x14ac:dyDescent="0.3">
      <c r="A728" s="18">
        <f>+A635</f>
        <v>1</v>
      </c>
      <c r="B728" s="18"/>
      <c r="E728" s="69" t="str">
        <f>+$E$103</f>
        <v>4.2 EQUIPO DE TRABAJO (Personal Clave Evaluable)</v>
      </c>
      <c r="F728" s="70"/>
      <c r="G728" s="70"/>
      <c r="H728" s="70"/>
      <c r="I728" s="70"/>
      <c r="J728" s="70"/>
      <c r="K728" s="70"/>
      <c r="L728" s="71"/>
    </row>
    <row r="729" spans="1:12" ht="23.25" customHeight="1" x14ac:dyDescent="0.3">
      <c r="A729" s="18">
        <f>+A635</f>
        <v>1</v>
      </c>
      <c r="B729" s="18"/>
      <c r="E729" s="90" t="str">
        <f>+$E$104</f>
        <v>Formulario 9</v>
      </c>
      <c r="F729" s="315" t="s">
        <v>46</v>
      </c>
      <c r="G729" s="316"/>
      <c r="H729" s="317"/>
      <c r="I729" s="318"/>
      <c r="J729" s="318"/>
      <c r="K729" s="318"/>
      <c r="L729" s="319"/>
    </row>
    <row r="730" spans="1:12" x14ac:dyDescent="0.3">
      <c r="A730" s="18">
        <f>+A635</f>
        <v>1</v>
      </c>
      <c r="B730" s="18"/>
      <c r="E730" s="91" t="s">
        <v>170</v>
      </c>
      <c r="F730" s="91" t="str">
        <f>+$F$99</f>
        <v>Director de Interventoría</v>
      </c>
      <c r="G730" s="91" t="str">
        <f>+$G$99</f>
        <v>Residente de Interventoría</v>
      </c>
      <c r="H730" s="320"/>
      <c r="I730" s="321"/>
      <c r="J730" s="321"/>
      <c r="K730" s="321"/>
      <c r="L730" s="322"/>
    </row>
    <row r="731" spans="1:12" x14ac:dyDescent="0.3">
      <c r="A731" s="18">
        <f>+A635</f>
        <v>1</v>
      </c>
      <c r="B731" s="18"/>
      <c r="E731" s="89"/>
      <c r="F731" s="89"/>
      <c r="G731" s="89"/>
      <c r="H731" s="89"/>
      <c r="I731" s="89"/>
      <c r="J731" s="89"/>
      <c r="K731" s="89"/>
      <c r="L731" s="89"/>
    </row>
    <row r="732" spans="1:12" x14ac:dyDescent="0.3">
      <c r="A732" s="1">
        <f>+A635</f>
        <v>1</v>
      </c>
      <c r="E732" s="92" t="str">
        <f>+E607</f>
        <v>CRITERIOS DE EVALUACIÓN Y PUNTAJE</v>
      </c>
      <c r="F732" s="93"/>
      <c r="G732" s="93"/>
      <c r="H732" s="93"/>
      <c r="I732" s="93"/>
      <c r="J732" s="93"/>
      <c r="K732" s="94"/>
      <c r="L732" s="95" t="str">
        <f>+$L$107</f>
        <v>PUNTAJE OBTENIDO</v>
      </c>
    </row>
    <row r="733" spans="1:12" x14ac:dyDescent="0.3">
      <c r="A733" s="1">
        <f>+A635</f>
        <v>1</v>
      </c>
      <c r="E733" s="96" t="str">
        <f>+$E$108</f>
        <v>VALOR</v>
      </c>
      <c r="F733" s="97" t="str">
        <f>+$F$108</f>
        <v>EQUIPO DE TRABAJO (PERSONAL CLAVE EVALUABLE)</v>
      </c>
      <c r="G733" s="24"/>
      <c r="H733" s="24"/>
      <c r="I733" s="24"/>
      <c r="J733" s="24"/>
      <c r="K733" s="24"/>
      <c r="L733" s="98"/>
    </row>
    <row r="734" spans="1:12" ht="12.75" customHeight="1" x14ac:dyDescent="0.3">
      <c r="A734" s="1">
        <f>+A635</f>
        <v>1</v>
      </c>
      <c r="E734" s="96">
        <f>+$E$109</f>
        <v>5</v>
      </c>
      <c r="F734" s="307" t="str">
        <f>+$F$109</f>
        <v xml:space="preserve"> Experiencia Específica adicional</v>
      </c>
      <c r="G734" s="308"/>
      <c r="H734" s="308"/>
      <c r="I734" s="308"/>
      <c r="J734" s="308"/>
      <c r="K734" s="309"/>
      <c r="L734" s="99">
        <f>IFERROR(IF(VLOOKUP(C635,'R. PUNTAJES'!$C$14:$R$213,'R. PUNTAJES'!$I$10,0)="","",VLOOKUP(C635,'R. PUNTAJES'!$C$14:$R$213,'R. PUNTAJES'!$I$10,0)),"")</f>
        <v>5</v>
      </c>
    </row>
    <row r="735" spans="1:12" ht="12.75" customHeight="1" x14ac:dyDescent="0.3">
      <c r="A735" s="1">
        <f>+A635</f>
        <v>1</v>
      </c>
      <c r="E735" s="96">
        <f>+$E$110</f>
        <v>5</v>
      </c>
      <c r="F735" s="307" t="str">
        <f>+$F$110</f>
        <v>Formación Académica adicional</v>
      </c>
      <c r="G735" s="308"/>
      <c r="H735" s="308"/>
      <c r="I735" s="308"/>
      <c r="J735" s="308"/>
      <c r="K735" s="309"/>
      <c r="L735" s="99">
        <f>IFERROR(IF(VLOOKUP(C635,'R. PUNTAJES'!$C$14:$R$213,'R. PUNTAJES'!$J$10,0)="","",VLOOKUP(C635,'R. PUNTAJES'!$C$14:$R$213,'R. PUNTAJES'!$J$10,0)),"")</f>
        <v>5</v>
      </c>
    </row>
    <row r="736" spans="1:12" x14ac:dyDescent="0.3">
      <c r="A736" s="18">
        <f>+A635</f>
        <v>1</v>
      </c>
      <c r="B736" s="18"/>
      <c r="E736" s="100"/>
      <c r="F736" s="101" t="str">
        <f>+$F$111</f>
        <v>FACTOR DE SOSTENIBILIDAD</v>
      </c>
      <c r="G736" s="102"/>
      <c r="H736" s="102"/>
      <c r="I736" s="102"/>
      <c r="J736" s="102"/>
      <c r="K736" s="102"/>
      <c r="L736" s="103"/>
    </row>
    <row r="737" spans="1:12" x14ac:dyDescent="0.3">
      <c r="A737" s="18">
        <f>+A635</f>
        <v>1</v>
      </c>
      <c r="B737" s="18"/>
      <c r="E737" s="104">
        <v>1</v>
      </c>
      <c r="F737" s="105" t="str">
        <f>+$F$112</f>
        <v>Compromisos Sostenibilidad</v>
      </c>
      <c r="G737" s="106"/>
      <c r="H737" s="106"/>
      <c r="I737" s="106"/>
      <c r="J737" s="106"/>
      <c r="K737" s="106"/>
      <c r="L737" s="107">
        <f>IFERROR(IF(VLOOKUP(C635,'R. PUNTAJES'!$C$14:$R$213,'R. PUNTAJES'!$K$10,0)="","",VLOOKUP(C635,'R. PUNTAJES'!$C$14:$R$213,'R. PUNTAJES'!$K$10,0)),"")</f>
        <v>1</v>
      </c>
    </row>
    <row r="738" spans="1:12" x14ac:dyDescent="0.3">
      <c r="A738" s="1">
        <f>+A635</f>
        <v>1</v>
      </c>
      <c r="E738" s="108"/>
      <c r="F738" s="109" t="str">
        <f>+$F$113</f>
        <v>APOYO A LA INDUSTRIA NACIONAL</v>
      </c>
      <c r="G738" s="110"/>
      <c r="H738" s="110"/>
      <c r="I738" s="110"/>
      <c r="J738" s="110"/>
      <c r="K738" s="110"/>
      <c r="L738" s="111"/>
    </row>
    <row r="739" spans="1:12" ht="12.75" customHeight="1" x14ac:dyDescent="0.3">
      <c r="A739" s="1">
        <f>+A635</f>
        <v>1</v>
      </c>
      <c r="E739" s="96">
        <v>20</v>
      </c>
      <c r="F739" s="307" t="str">
        <f>+$F$114</f>
        <v>Promoción de Servicios Nacionales o con Trato Nacional</v>
      </c>
      <c r="G739" s="308"/>
      <c r="H739" s="308"/>
      <c r="I739" s="308"/>
      <c r="J739" s="308"/>
      <c r="K739" s="309"/>
      <c r="L739" s="99">
        <f>IFERROR(IF(VLOOKUP(C635,'R. PUNTAJES'!$C$14:$R$213,'R. PUNTAJES'!$L$10,0)="","",
IF(VLOOKUP(C635,'R. PUNTAJES'!$C$14:$R$213,'R. PUNTAJES'!$L$10,0)=5,0,
VLOOKUP(C635,'R. PUNTAJES'!$C$14:$R$213,'R. PUNTAJES'!$L$10,0))),"")</f>
        <v>20</v>
      </c>
    </row>
    <row r="740" spans="1:12" ht="12.75" customHeight="1" x14ac:dyDescent="0.3">
      <c r="A740" s="1">
        <f>+A635</f>
        <v>1</v>
      </c>
      <c r="E740" s="96">
        <v>5</v>
      </c>
      <c r="F740" s="307" t="str">
        <f>+$F$115</f>
        <v>Incorporación de componente nacional en servicios extranjeros</v>
      </c>
      <c r="G740" s="308"/>
      <c r="H740" s="308"/>
      <c r="I740" s="308"/>
      <c r="J740" s="308"/>
      <c r="K740" s="309"/>
      <c r="L740" s="99">
        <f>IFERROR(IF(VLOOKUP(C635,'R. PUNTAJES'!$C$14:$R$213,'R. PUNTAJES'!$L$10,0)="","",
IF(VLOOKUP(C635,'R. PUNTAJES'!$C$14:$R$213,'R. PUNTAJES'!$L$10,0)=20,0,
VLOOKUP(C635,'R. PUNTAJES'!$C$14:$R$213,'R. PUNTAJES'!$L$10,0))),"")</f>
        <v>0</v>
      </c>
    </row>
    <row r="741" spans="1:12" x14ac:dyDescent="0.3">
      <c r="A741" s="1">
        <f>+A635</f>
        <v>1</v>
      </c>
      <c r="E741" s="112"/>
      <c r="F741" s="97" t="str">
        <f>+$F$116</f>
        <v>VINCULACIÓN DE PERSONAS CON DISCAPACIDAD</v>
      </c>
      <c r="G741" s="24"/>
      <c r="H741" s="24"/>
      <c r="I741" s="24"/>
      <c r="J741" s="24"/>
      <c r="K741" s="24"/>
      <c r="L741" s="98"/>
    </row>
    <row r="742" spans="1:12" ht="12.75" customHeight="1" x14ac:dyDescent="0.3">
      <c r="A742" s="1">
        <f>+A635</f>
        <v>1</v>
      </c>
      <c r="E742" s="96">
        <v>1</v>
      </c>
      <c r="F742" s="307" t="str">
        <f>+$F$117</f>
        <v xml:space="preserve">Trabajadores vinculados a la planta de personal </v>
      </c>
      <c r="G742" s="308"/>
      <c r="H742" s="308"/>
      <c r="I742" s="308"/>
      <c r="J742" s="308"/>
      <c r="K742" s="309"/>
      <c r="L742" s="99">
        <f>IFERROR(IF(VLOOKUP(C635,'R. PUNTAJES'!$C$14:$R$213,'R. PUNTAJES'!$M$10,0)="","",VLOOKUP(C635,'R. PUNTAJES'!$C$14:$R$213,'R. PUNTAJES'!$M$10,0)),"")</f>
        <v>0</v>
      </c>
    </row>
    <row r="743" spans="1:12" x14ac:dyDescent="0.3">
      <c r="A743" s="1">
        <f>+A635</f>
        <v>1</v>
      </c>
      <c r="E743" s="112"/>
      <c r="F743" s="97" t="str">
        <f>+$F$118</f>
        <v>EMPRENDIMIENTOS Y EMPRESAS DE MUJERES</v>
      </c>
      <c r="G743" s="24"/>
      <c r="H743" s="24"/>
      <c r="I743" s="24"/>
      <c r="J743" s="24"/>
      <c r="K743" s="24"/>
      <c r="L743" s="98"/>
    </row>
    <row r="744" spans="1:12" ht="13" customHeight="1" x14ac:dyDescent="0.3">
      <c r="A744" s="1">
        <f>+A635</f>
        <v>1</v>
      </c>
      <c r="E744" s="96">
        <v>0.25</v>
      </c>
      <c r="F744" s="307" t="str">
        <f>+$F$119</f>
        <v>Emprendimientos y empresas de mujeres</v>
      </c>
      <c r="G744" s="308"/>
      <c r="H744" s="308"/>
      <c r="I744" s="308"/>
      <c r="J744" s="308"/>
      <c r="K744" s="309"/>
      <c r="L744" s="113">
        <f>IFERROR(IF(VLOOKUP(C635,'R. PUNTAJES'!$C$14:$R$213,'R. PUNTAJES'!$N$10,0)="","",VLOOKUP(C635,'R. PUNTAJES'!$C$14:$R$213,'R. PUNTAJES'!$N$10,0)),"")</f>
        <v>0.25</v>
      </c>
    </row>
    <row r="745" spans="1:12" hidden="1" x14ac:dyDescent="0.3">
      <c r="A745" s="18" t="str">
        <f>+A746</f>
        <v>NO</v>
      </c>
      <c r="B745" s="18"/>
      <c r="E745" s="112"/>
      <c r="F745" s="97" t="str">
        <f>+$F$120</f>
        <v>MIPYME</v>
      </c>
      <c r="G745" s="24"/>
      <c r="H745" s="24"/>
      <c r="I745" s="24"/>
      <c r="J745" s="24"/>
      <c r="K745" s="24"/>
      <c r="L745" s="98"/>
    </row>
    <row r="746" spans="1:12" hidden="1" x14ac:dyDescent="0.3">
      <c r="A746" s="18" t="str">
        <f>+IF(E746=0,"NO",1)</f>
        <v>NO</v>
      </c>
      <c r="B746" s="18"/>
      <c r="E746" s="96">
        <v>0</v>
      </c>
      <c r="F746" s="307" t="str">
        <f>+$F$121</f>
        <v>Mipyme</v>
      </c>
      <c r="G746" s="308"/>
      <c r="H746" s="308"/>
      <c r="I746" s="308"/>
      <c r="J746" s="308"/>
      <c r="K746" s="309"/>
      <c r="L746" s="113" t="str">
        <f>IFERROR(IF(VLOOKUP(C635,'R. PUNTAJES'!$C$14:$R$213,'R. PUNTAJES'!$O$10,0)="","",VLOOKUP(C635,'R. PUNTAJES'!$C$14:$R$213,'R. PUNTAJES'!$O$10,0)),"")</f>
        <v/>
      </c>
    </row>
    <row r="747" spans="1:12" x14ac:dyDescent="0.3">
      <c r="A747" s="1">
        <f>+A635</f>
        <v>1</v>
      </c>
      <c r="E747" s="112"/>
      <c r="F747" s="97" t="str">
        <f>+$F$122</f>
        <v>EXPERIENCIA DEL PROPONENTE</v>
      </c>
      <c r="G747" s="24"/>
      <c r="H747" s="24"/>
      <c r="I747" s="24"/>
      <c r="J747" s="24"/>
      <c r="K747" s="24"/>
      <c r="L747" s="98"/>
    </row>
    <row r="748" spans="1:12" x14ac:dyDescent="0.3">
      <c r="A748" s="1">
        <f>+A635</f>
        <v>1</v>
      </c>
      <c r="E748" s="96">
        <v>59.5</v>
      </c>
      <c r="F748" s="307" t="str">
        <f>+$F$123</f>
        <v>mediana con valor absoluto</v>
      </c>
      <c r="G748" s="308"/>
      <c r="H748" s="308"/>
      <c r="I748" s="308"/>
      <c r="J748" s="308"/>
      <c r="K748" s="309"/>
      <c r="L748" s="113">
        <f>IFERROR(IF(VLOOKUP(C635,'R. PUNTAJES'!$C$14:$R$213,'R. PUNTAJES'!$R$10,0)="","",VLOOKUP(C635,'R. PUNTAJES'!$C$14:$R$213,'R. PUNTAJES'!$R$10,0)),"")</f>
        <v>0</v>
      </c>
    </row>
    <row r="749" spans="1:12" x14ac:dyDescent="0.3">
      <c r="A749" s="1">
        <f>+A635</f>
        <v>1</v>
      </c>
      <c r="E749" s="112"/>
      <c r="F749" s="97" t="str">
        <f>+$F$124</f>
        <v>MULTAS</v>
      </c>
      <c r="G749" s="24"/>
      <c r="H749" s="24"/>
      <c r="I749" s="24"/>
      <c r="J749" s="24"/>
      <c r="K749" s="24"/>
      <c r="L749" s="98"/>
    </row>
    <row r="750" spans="1:12" ht="12.75" customHeight="1" x14ac:dyDescent="0.3">
      <c r="A750" s="1">
        <f>+A635</f>
        <v>1</v>
      </c>
      <c r="E750" s="96">
        <v>-2</v>
      </c>
      <c r="F750" s="307" t="str">
        <f>+$F$125</f>
        <v>Una o más multas o cláusulas penales durante el último año</v>
      </c>
      <c r="G750" s="310"/>
      <c r="H750" s="310"/>
      <c r="I750" s="310"/>
      <c r="J750" s="310"/>
      <c r="K750" s="311"/>
      <c r="L750" s="99">
        <f>IFERROR(IF(VLOOKUP(C635,'R. PUNTAJES'!$C$14:$R$213,'R. PUNTAJES'!$Q$10,0)="","",VLOOKUP(C635,'R. PUNTAJES'!$C$14:$R$213,'R. PUNTAJES'!$Q$10,0)),"")</f>
        <v>0</v>
      </c>
    </row>
    <row r="751" spans="1:12" x14ac:dyDescent="0.3">
      <c r="A751" s="1">
        <f>+A635</f>
        <v>1</v>
      </c>
      <c r="E751" s="112"/>
      <c r="F751" s="97" t="str">
        <f>+$F$126</f>
        <v>OBRAS INCONCLUSAS</v>
      </c>
      <c r="G751" s="24"/>
      <c r="H751" s="24"/>
      <c r="I751" s="24"/>
      <c r="J751" s="24"/>
      <c r="K751" s="24"/>
      <c r="L751" s="98"/>
    </row>
    <row r="752" spans="1:12" x14ac:dyDescent="0.3">
      <c r="A752" s="1">
        <f>+A635</f>
        <v>1</v>
      </c>
      <c r="E752" s="96">
        <v>-1</v>
      </c>
      <c r="F752" s="301" t="str">
        <f>+$F$127</f>
        <v>Anotación vigente de obra civil inconclusa</v>
      </c>
      <c r="G752" s="302"/>
      <c r="H752" s="302"/>
      <c r="I752" s="302"/>
      <c r="J752" s="302"/>
      <c r="K752" s="303"/>
      <c r="L752" s="99">
        <f>IFERROR(IF(VLOOKUP(C635,'R. PUNTAJES'!$C$14:$R$213,'R. PUNTAJES'!$P$10,0)="","",VLOOKUP(C635,'R. PUNTAJES'!$C$14:$R$213,'R. PUNTAJES'!$P$10,0)),"")</f>
        <v>0</v>
      </c>
    </row>
    <row r="753" spans="1:16" ht="7.5" customHeight="1" x14ac:dyDescent="0.3">
      <c r="A753" s="1">
        <f>+A635</f>
        <v>1</v>
      </c>
      <c r="E753" s="114"/>
      <c r="F753" s="45"/>
      <c r="G753" s="45"/>
      <c r="H753" s="45"/>
      <c r="I753" s="45"/>
      <c r="J753" s="45"/>
      <c r="K753" s="45"/>
      <c r="L753" s="48"/>
    </row>
    <row r="754" spans="1:16" x14ac:dyDescent="0.3">
      <c r="A754" s="1">
        <f>+A635</f>
        <v>1</v>
      </c>
      <c r="E754" s="115" t="str">
        <f>+$E$129</f>
        <v>PUNTAJE TOTAL</v>
      </c>
      <c r="F754" s="116"/>
      <c r="G754" s="116"/>
      <c r="H754" s="116"/>
      <c r="I754" s="116"/>
      <c r="J754" s="116"/>
      <c r="K754" s="117"/>
      <c r="L754" s="118">
        <f>IFERROR(IF(VLOOKUP(C635,'R. PUNTAJES'!$C$14:$R$213,'R. PUNTAJES'!$H$10,0)="RECHAZO","",SUM(L734:L752)),"")</f>
        <v>31.25</v>
      </c>
    </row>
    <row r="755" spans="1:16" x14ac:dyDescent="0.3">
      <c r="A755" s="1">
        <f>+A635</f>
        <v>1</v>
      </c>
      <c r="E755" s="304" t="str">
        <f>+$E$130</f>
        <v>OBSERVACIONES RESPECTO A PUNTAJES</v>
      </c>
      <c r="F755" s="305"/>
      <c r="G755" s="305"/>
      <c r="H755" s="305"/>
      <c r="I755" s="305"/>
      <c r="J755" s="305"/>
      <c r="K755" s="305"/>
      <c r="L755" s="305"/>
    </row>
    <row r="756" spans="1:16" ht="19" customHeight="1" x14ac:dyDescent="0.3">
      <c r="A756" s="1">
        <f>+A635</f>
        <v>1</v>
      </c>
      <c r="E756" s="306" t="s">
        <v>321</v>
      </c>
      <c r="F756" s="305"/>
      <c r="G756" s="305"/>
      <c r="H756" s="305"/>
      <c r="I756" s="305"/>
      <c r="J756" s="305"/>
      <c r="K756" s="305"/>
      <c r="L756" s="305"/>
      <c r="N756" s="119"/>
      <c r="O756" s="119"/>
      <c r="P756" s="120"/>
    </row>
    <row r="757" spans="1:16" ht="3" customHeight="1" x14ac:dyDescent="0.3">
      <c r="A757" s="1">
        <f>+A636</f>
        <v>1</v>
      </c>
      <c r="E757" s="121"/>
      <c r="F757" s="122"/>
      <c r="G757" s="122"/>
      <c r="H757" s="122"/>
      <c r="I757" s="122"/>
      <c r="J757" s="122"/>
      <c r="K757" s="122"/>
      <c r="L757" s="123"/>
    </row>
    <row r="758" spans="1:16" x14ac:dyDescent="0.3">
      <c r="A758" s="1">
        <f>+IF(OR(C760=""),"NO",1)</f>
        <v>1</v>
      </c>
      <c r="E758" s="346"/>
      <c r="F758" s="347"/>
      <c r="G758" s="347"/>
      <c r="H758" s="347"/>
      <c r="I758" s="347"/>
      <c r="J758" s="347"/>
      <c r="K758" s="347"/>
      <c r="L758" s="347"/>
    </row>
    <row r="759" spans="1:16" ht="4.5" customHeight="1" x14ac:dyDescent="0.3">
      <c r="A759" s="1">
        <f>+A760</f>
        <v>1</v>
      </c>
      <c r="E759" s="15"/>
      <c r="F759" s="16"/>
      <c r="G759" s="16"/>
      <c r="H759" s="16"/>
      <c r="I759" s="16"/>
      <c r="J759" s="16"/>
      <c r="K759" s="16"/>
      <c r="L759" s="17"/>
    </row>
    <row r="760" spans="1:16" ht="15.75" customHeight="1" x14ac:dyDescent="0.3">
      <c r="A760" s="1">
        <f>+IF(OR(C760=""),"NO",1)</f>
        <v>1</v>
      </c>
      <c r="B760" s="1">
        <f>1+MAX($B$1:B759)</f>
        <v>7</v>
      </c>
      <c r="C760" s="18">
        <v>7</v>
      </c>
      <c r="E760" s="19" t="s">
        <v>305</v>
      </c>
      <c r="F760" s="20"/>
      <c r="G760" s="20"/>
      <c r="H760" s="20"/>
      <c r="I760" s="21"/>
      <c r="J760" s="20"/>
      <c r="K760" s="21"/>
      <c r="L760" s="22"/>
    </row>
    <row r="761" spans="1:16" x14ac:dyDescent="0.3">
      <c r="A761" s="1">
        <f>A760</f>
        <v>1</v>
      </c>
      <c r="E761" s="23" t="str">
        <f>+$E$11</f>
        <v>Integrantes</v>
      </c>
      <c r="F761" s="24"/>
      <c r="G761" s="24"/>
      <c r="H761" s="24"/>
      <c r="I761" s="24"/>
      <c r="J761" s="24"/>
      <c r="K761" s="25" t="str">
        <f>+$K$11</f>
        <v>Nit</v>
      </c>
      <c r="L761" s="26" t="str">
        <f>+$L$11</f>
        <v>Part.</v>
      </c>
    </row>
    <row r="762" spans="1:16" x14ac:dyDescent="0.3">
      <c r="A762" s="1">
        <f>+A761</f>
        <v>1</v>
      </c>
      <c r="C762" s="1">
        <v>7.1</v>
      </c>
      <c r="E762" s="27" t="s">
        <v>236</v>
      </c>
      <c r="F762" s="28"/>
      <c r="G762" s="28"/>
      <c r="H762" s="28"/>
      <c r="I762" s="28"/>
      <c r="J762" s="28"/>
      <c r="K762" s="29" t="s">
        <v>306</v>
      </c>
      <c r="L762" s="30">
        <v>0.3</v>
      </c>
    </row>
    <row r="763" spans="1:16" x14ac:dyDescent="0.3">
      <c r="A763" s="18">
        <f>+IF(OR(C763=""),"NO",1)</f>
        <v>1</v>
      </c>
      <c r="B763" s="18"/>
      <c r="C763" s="1">
        <v>7.2</v>
      </c>
      <c r="E763" s="31" t="s">
        <v>233</v>
      </c>
      <c r="F763" s="32"/>
      <c r="G763" s="32"/>
      <c r="H763" s="32"/>
      <c r="I763" s="32"/>
      <c r="J763" s="32"/>
      <c r="K763" s="33" t="s">
        <v>307</v>
      </c>
      <c r="L763" s="34">
        <v>0.7</v>
      </c>
    </row>
    <row r="764" spans="1:16" hidden="1" x14ac:dyDescent="0.3">
      <c r="A764" s="18" t="str">
        <f>+IF(OR(C764=""),"NO",1)</f>
        <v>NO</v>
      </c>
      <c r="B764" s="18"/>
      <c r="C764" s="1" t="s">
        <v>124</v>
      </c>
      <c r="E764" s="31" t="s">
        <v>124</v>
      </c>
      <c r="F764" s="32"/>
      <c r="G764" s="32"/>
      <c r="H764" s="32"/>
      <c r="I764" s="32"/>
      <c r="J764" s="32"/>
      <c r="K764" s="33" t="s">
        <v>124</v>
      </c>
      <c r="L764" s="34" t="s">
        <v>124</v>
      </c>
    </row>
    <row r="765" spans="1:16" hidden="1" x14ac:dyDescent="0.3">
      <c r="A765" s="18" t="str">
        <f>+IF(OR(C765=""),"NO",1)</f>
        <v>NO</v>
      </c>
      <c r="B765" s="18"/>
      <c r="C765" s="1" t="s">
        <v>124</v>
      </c>
      <c r="E765" s="31" t="s">
        <v>13</v>
      </c>
      <c r="F765" s="32"/>
      <c r="G765" s="32"/>
      <c r="H765" s="32"/>
      <c r="I765" s="32"/>
      <c r="J765" s="32"/>
      <c r="K765" s="33"/>
      <c r="L765" s="34"/>
    </row>
    <row r="766" spans="1:16" hidden="1" x14ac:dyDescent="0.3">
      <c r="A766" s="18" t="str">
        <f>+IF(OR(C766=""),"NO",1)</f>
        <v>NO</v>
      </c>
      <c r="B766" s="18"/>
      <c r="C766" s="1" t="s">
        <v>124</v>
      </c>
      <c r="E766" s="31" t="s">
        <v>13</v>
      </c>
      <c r="F766" s="32"/>
      <c r="G766" s="32"/>
      <c r="H766" s="32"/>
      <c r="I766" s="32"/>
      <c r="J766" s="32"/>
      <c r="K766" s="33"/>
      <c r="L766" s="34"/>
    </row>
    <row r="767" spans="1:16" hidden="1" x14ac:dyDescent="0.3">
      <c r="A767" s="18" t="str">
        <f>+IF(OR(C767=""),"NO",1)</f>
        <v>NO</v>
      </c>
      <c r="B767" s="18"/>
      <c r="C767" s="1" t="s">
        <v>124</v>
      </c>
      <c r="E767" s="35" t="s">
        <v>13</v>
      </c>
      <c r="F767" s="36"/>
      <c r="G767" s="36"/>
      <c r="H767" s="36"/>
      <c r="I767" s="36"/>
      <c r="J767" s="36"/>
      <c r="K767" s="37"/>
      <c r="L767" s="38"/>
    </row>
    <row r="768" spans="1:16" ht="5.15" customHeight="1" x14ac:dyDescent="0.3">
      <c r="A768" s="1">
        <f>+A760</f>
        <v>1</v>
      </c>
      <c r="E768" s="39"/>
      <c r="F768" s="39"/>
      <c r="G768" s="39"/>
      <c r="H768" s="39"/>
      <c r="I768" s="39"/>
      <c r="J768" s="39"/>
      <c r="K768" s="39"/>
      <c r="L768" s="39"/>
    </row>
    <row r="769" spans="1:12" ht="15.75" customHeight="1" x14ac:dyDescent="0.3">
      <c r="A769" s="1">
        <f>+A760</f>
        <v>1</v>
      </c>
      <c r="E769" s="40" t="str">
        <f>+$E$19</f>
        <v>RESULTADO DE EVALUACIÓN TÉCNICA</v>
      </c>
      <c r="F769" s="41"/>
      <c r="G769" s="41"/>
      <c r="H769" s="41"/>
      <c r="I769" s="41"/>
      <c r="J769" s="41"/>
      <c r="K769" s="41"/>
      <c r="L769" s="42"/>
    </row>
    <row r="770" spans="1:12" x14ac:dyDescent="0.3">
      <c r="A770" s="1">
        <f>+A760</f>
        <v>1</v>
      </c>
      <c r="E770" s="43"/>
      <c r="F770" s="44" t="str">
        <f>+$F$20</f>
        <v>Experiencia</v>
      </c>
      <c r="G770" s="45"/>
      <c r="H770" s="45"/>
      <c r="I770" s="45"/>
      <c r="J770" s="45"/>
      <c r="K770" s="46"/>
      <c r="L770" s="47" t="s">
        <v>88</v>
      </c>
    </row>
    <row r="771" spans="1:12" x14ac:dyDescent="0.3">
      <c r="A771" s="1">
        <f>+A760</f>
        <v>1</v>
      </c>
      <c r="E771" s="348" t="str">
        <f>+$E$21</f>
        <v>OBSERVACIONES RESPECTO A LA EVALUACIÓN DE EXPERIENCIA</v>
      </c>
      <c r="F771" s="308"/>
      <c r="G771" s="308"/>
      <c r="H771" s="308"/>
      <c r="I771" s="308"/>
      <c r="J771" s="308"/>
      <c r="K771" s="308"/>
      <c r="L771" s="349"/>
    </row>
    <row r="772" spans="1:12" x14ac:dyDescent="0.3">
      <c r="A772" s="1">
        <f>+A760</f>
        <v>1</v>
      </c>
      <c r="E772" s="350" t="s">
        <v>124</v>
      </c>
      <c r="F772" s="351"/>
      <c r="G772" s="351"/>
      <c r="H772" s="351"/>
      <c r="I772" s="351"/>
      <c r="J772" s="351"/>
      <c r="K772" s="351"/>
      <c r="L772" s="352"/>
    </row>
    <row r="773" spans="1:12" ht="5.15" customHeight="1" x14ac:dyDescent="0.3">
      <c r="A773" s="1">
        <f>+A760</f>
        <v>1</v>
      </c>
      <c r="E773" s="39"/>
      <c r="F773" s="39"/>
      <c r="G773" s="39"/>
      <c r="H773" s="39"/>
      <c r="I773" s="39"/>
      <c r="J773" s="39"/>
      <c r="K773" s="39"/>
      <c r="L773" s="39"/>
    </row>
    <row r="774" spans="1:12" ht="12.75" customHeight="1" x14ac:dyDescent="0.3">
      <c r="A774" s="1">
        <f>+A760</f>
        <v>1</v>
      </c>
      <c r="E774" s="40" t="str">
        <f>+$E$24</f>
        <v>EXPERIENCIA HABILITANTE: CONTRATOS PRESENTADOS</v>
      </c>
      <c r="F774" s="41"/>
      <c r="G774" s="41"/>
      <c r="H774" s="41"/>
      <c r="I774" s="41"/>
      <c r="J774" s="41"/>
      <c r="K774" s="41"/>
      <c r="L774" s="42"/>
    </row>
    <row r="775" spans="1:12" ht="8.5" customHeight="1" x14ac:dyDescent="0.3">
      <c r="A775" s="1">
        <f>+A760</f>
        <v>1</v>
      </c>
      <c r="E775" s="49"/>
      <c r="F775" s="50"/>
      <c r="G775" s="51"/>
      <c r="H775" s="51"/>
      <c r="I775" s="51"/>
      <c r="J775" s="51"/>
      <c r="K775" s="51"/>
      <c r="L775" s="52"/>
    </row>
    <row r="776" spans="1:12" ht="39.65" customHeight="1" x14ac:dyDescent="0.3">
      <c r="A776" s="18">
        <f>+IF(OR(C776=""),"NO",1)</f>
        <v>1</v>
      </c>
      <c r="B776" s="18"/>
      <c r="C776" s="1" t="s">
        <v>230</v>
      </c>
      <c r="E776" s="329">
        <v>1</v>
      </c>
      <c r="F776" s="53" t="str">
        <f>+$F$26</f>
        <v>OBJETO</v>
      </c>
      <c r="G776" s="332" t="s">
        <v>231</v>
      </c>
      <c r="H776" s="333"/>
      <c r="I776" s="333"/>
      <c r="J776" s="333"/>
      <c r="K776" s="333"/>
      <c r="L776" s="334"/>
    </row>
    <row r="777" spans="1:12" x14ac:dyDescent="0.3">
      <c r="A777" s="18">
        <f>+IF(OR(C776=""),"NO",1)</f>
        <v>1</v>
      </c>
      <c r="B777" s="18"/>
      <c r="E777" s="330"/>
      <c r="F777" s="54" t="str">
        <f>+$F$27</f>
        <v>CONTRATANTE</v>
      </c>
      <c r="G777" s="335" t="s">
        <v>232</v>
      </c>
      <c r="H777" s="310"/>
      <c r="I777" s="310"/>
      <c r="J777" s="310"/>
      <c r="K777" s="310"/>
      <c r="L777" s="336"/>
    </row>
    <row r="778" spans="1:12" x14ac:dyDescent="0.3">
      <c r="A778" s="18">
        <f>+IF(OR(C776=""),"NO",1)</f>
        <v>1</v>
      </c>
      <c r="B778" s="18"/>
      <c r="E778" s="330"/>
      <c r="F778" s="54" t="str">
        <f>+$F$28</f>
        <v>APORTANTE</v>
      </c>
      <c r="G778" s="337" t="s">
        <v>233</v>
      </c>
      <c r="H778" s="338"/>
      <c r="I778" s="338"/>
      <c r="J778" s="338"/>
      <c r="K778" s="338"/>
      <c r="L778" s="339"/>
    </row>
    <row r="779" spans="1:12" x14ac:dyDescent="0.3">
      <c r="A779" s="18">
        <f>+IF(OR(C776=""),"NO",1)</f>
        <v>1</v>
      </c>
      <c r="B779" s="18"/>
      <c r="E779" s="330"/>
      <c r="F779" s="54" t="str">
        <f>+$F$29</f>
        <v>VALOR /SMMLV)</v>
      </c>
      <c r="G779" s="55">
        <v>1301.19</v>
      </c>
      <c r="H779" s="56" t="str">
        <f>+$H$29</f>
        <v>% PART..</v>
      </c>
      <c r="I779" s="57">
        <v>0.6</v>
      </c>
      <c r="J779" s="58" t="str">
        <f>+$J$29</f>
        <v>VALOR ACREDITADO</v>
      </c>
      <c r="K779" s="59"/>
      <c r="L779" s="47">
        <v>780.71</v>
      </c>
    </row>
    <row r="780" spans="1:12" x14ac:dyDescent="0.3">
      <c r="A780" s="18">
        <f>+IF(OR(C776=""),"NO",1)</f>
        <v>1</v>
      </c>
      <c r="B780" s="18"/>
      <c r="E780" s="330"/>
      <c r="F780" s="60" t="str">
        <f>+$F$30</f>
        <v>EXPERIENCIA APORTADA</v>
      </c>
      <c r="G780" s="340" t="s">
        <v>88</v>
      </c>
      <c r="H780" s="341"/>
      <c r="I780" s="341"/>
      <c r="J780" s="341"/>
      <c r="K780" s="341"/>
      <c r="L780" s="342"/>
    </row>
    <row r="781" spans="1:12" x14ac:dyDescent="0.3">
      <c r="A781" s="18">
        <f>+IF(OR(C776=""),"NO",1)</f>
        <v>1</v>
      </c>
      <c r="B781" s="18"/>
      <c r="E781" s="331"/>
      <c r="F781" s="62" t="str">
        <f>+$F$31</f>
        <v>OBSERVACIÓN</v>
      </c>
      <c r="G781" s="343" t="s">
        <v>124</v>
      </c>
      <c r="H781" s="344"/>
      <c r="I781" s="344"/>
      <c r="J781" s="344"/>
      <c r="K781" s="344"/>
      <c r="L781" s="345"/>
    </row>
    <row r="782" spans="1:12" ht="8.5" customHeight="1" x14ac:dyDescent="0.3">
      <c r="A782" s="18">
        <f>+IF(OR(C776=""),"NO",1)</f>
        <v>1</v>
      </c>
      <c r="B782" s="18"/>
      <c r="E782" s="49"/>
      <c r="F782" s="50"/>
      <c r="G782" s="51"/>
      <c r="H782" s="51"/>
      <c r="I782" s="51"/>
      <c r="J782" s="51"/>
      <c r="K782" s="51"/>
      <c r="L782" s="52"/>
    </row>
    <row r="783" spans="1:12" ht="48.65" customHeight="1" x14ac:dyDescent="0.3">
      <c r="A783" s="18">
        <f t="shared" ref="A783" si="252">+IF(OR(C783=""),"NO",1)</f>
        <v>1</v>
      </c>
      <c r="B783" s="18"/>
      <c r="C783" s="1" t="s">
        <v>237</v>
      </c>
      <c r="E783" s="329">
        <v>2</v>
      </c>
      <c r="F783" s="53" t="str">
        <f>+$F$26</f>
        <v>OBJETO</v>
      </c>
      <c r="G783" s="332" t="s">
        <v>234</v>
      </c>
      <c r="H783" s="333"/>
      <c r="I783" s="333"/>
      <c r="J783" s="333"/>
      <c r="K783" s="333"/>
      <c r="L783" s="334"/>
    </row>
    <row r="784" spans="1:12" x14ac:dyDescent="0.3">
      <c r="A784" s="18">
        <f t="shared" ref="A784" si="253">+IF(OR(C783=""),"NO",1)</f>
        <v>1</v>
      </c>
      <c r="B784" s="18"/>
      <c r="E784" s="330"/>
      <c r="F784" s="54" t="str">
        <f>+$F$27</f>
        <v>CONTRATANTE</v>
      </c>
      <c r="G784" s="335" t="s">
        <v>232</v>
      </c>
      <c r="H784" s="310"/>
      <c r="I784" s="310"/>
      <c r="J784" s="310"/>
      <c r="K784" s="310"/>
      <c r="L784" s="336"/>
    </row>
    <row r="785" spans="1:12" x14ac:dyDescent="0.3">
      <c r="A785" s="18">
        <f t="shared" ref="A785" si="254">+IF(OR(C783=""),"NO",1)</f>
        <v>1</v>
      </c>
      <c r="B785" s="18"/>
      <c r="E785" s="330"/>
      <c r="F785" s="54" t="str">
        <f>+$F$28</f>
        <v>APORTANTE</v>
      </c>
      <c r="G785" s="337" t="s">
        <v>233</v>
      </c>
      <c r="H785" s="338"/>
      <c r="I785" s="338"/>
      <c r="J785" s="338"/>
      <c r="K785" s="338"/>
      <c r="L785" s="339"/>
    </row>
    <row r="786" spans="1:12" x14ac:dyDescent="0.3">
      <c r="A786" s="18">
        <f t="shared" ref="A786" si="255">+IF(OR(C783=""),"NO",1)</f>
        <v>1</v>
      </c>
      <c r="B786" s="18"/>
      <c r="E786" s="330"/>
      <c r="F786" s="54" t="str">
        <f>+$F$29</f>
        <v>VALOR /SMMLV)</v>
      </c>
      <c r="G786" s="55">
        <v>699.21</v>
      </c>
      <c r="H786" s="56" t="str">
        <f>+$H$29</f>
        <v>% PART..</v>
      </c>
      <c r="I786" s="57">
        <v>1</v>
      </c>
      <c r="J786" s="58" t="str">
        <f>+$J$29</f>
        <v>VALOR ACREDITADO</v>
      </c>
      <c r="K786" s="59"/>
      <c r="L786" s="47">
        <v>699.21</v>
      </c>
    </row>
    <row r="787" spans="1:12" x14ac:dyDescent="0.3">
      <c r="A787" s="18">
        <f t="shared" ref="A787" si="256">+IF(OR(C783=""),"NO",1)</f>
        <v>1</v>
      </c>
      <c r="B787" s="18"/>
      <c r="E787" s="330"/>
      <c r="F787" s="60" t="str">
        <f>+$F$30</f>
        <v>EXPERIENCIA APORTADA</v>
      </c>
      <c r="G787" s="340" t="s">
        <v>88</v>
      </c>
      <c r="H787" s="341"/>
      <c r="I787" s="341"/>
      <c r="J787" s="341"/>
      <c r="K787" s="341"/>
      <c r="L787" s="342"/>
    </row>
    <row r="788" spans="1:12" x14ac:dyDescent="0.3">
      <c r="A788" s="18">
        <f t="shared" ref="A788" si="257">+IF(OR(C783=""),"NO",1)</f>
        <v>1</v>
      </c>
      <c r="B788" s="18"/>
      <c r="E788" s="331"/>
      <c r="F788" s="62" t="str">
        <f>+$F$31</f>
        <v>OBSERVACIÓN</v>
      </c>
      <c r="G788" s="343" t="s">
        <v>124</v>
      </c>
      <c r="H788" s="344"/>
      <c r="I788" s="344"/>
      <c r="J788" s="344"/>
      <c r="K788" s="344"/>
      <c r="L788" s="345"/>
    </row>
    <row r="789" spans="1:12" ht="8.5" customHeight="1" x14ac:dyDescent="0.3">
      <c r="A789" s="18">
        <f t="shared" ref="A789" si="258">+IF(OR(C783=""),"NO",1)</f>
        <v>1</v>
      </c>
      <c r="B789" s="18"/>
      <c r="E789" s="49"/>
      <c r="F789" s="50"/>
      <c r="G789" s="51"/>
      <c r="H789" s="51"/>
      <c r="I789" s="51"/>
      <c r="J789" s="51"/>
      <c r="K789" s="51"/>
      <c r="L789" s="52"/>
    </row>
    <row r="790" spans="1:12" ht="37.5" customHeight="1" x14ac:dyDescent="0.3">
      <c r="A790" s="18">
        <f t="shared" ref="A790" si="259">+IF(OR(C790=""),"NO",1)</f>
        <v>1</v>
      </c>
      <c r="B790" s="18"/>
      <c r="C790" s="1" t="s">
        <v>238</v>
      </c>
      <c r="E790" s="329">
        <v>3</v>
      </c>
      <c r="F790" s="53" t="str">
        <f>+$F$26</f>
        <v>OBJETO</v>
      </c>
      <c r="G790" s="332" t="s">
        <v>235</v>
      </c>
      <c r="H790" s="333"/>
      <c r="I790" s="333"/>
      <c r="J790" s="333"/>
      <c r="K790" s="333"/>
      <c r="L790" s="334"/>
    </row>
    <row r="791" spans="1:12" x14ac:dyDescent="0.3">
      <c r="A791" s="18">
        <f t="shared" ref="A791" si="260">+IF(OR(C790=""),"NO",1)</f>
        <v>1</v>
      </c>
      <c r="B791" s="18"/>
      <c r="E791" s="330"/>
      <c r="F791" s="54" t="str">
        <f>+$F$27</f>
        <v>CONTRATANTE</v>
      </c>
      <c r="G791" s="335" t="s">
        <v>232</v>
      </c>
      <c r="H791" s="310"/>
      <c r="I791" s="310"/>
      <c r="J791" s="310"/>
      <c r="K791" s="310"/>
      <c r="L791" s="336"/>
    </row>
    <row r="792" spans="1:12" x14ac:dyDescent="0.3">
      <c r="A792" s="18">
        <f t="shared" ref="A792" si="261">+IF(OR(C790=""),"NO",1)</f>
        <v>1</v>
      </c>
      <c r="B792" s="18"/>
      <c r="E792" s="330"/>
      <c r="F792" s="54" t="str">
        <f>+$F$28</f>
        <v>APORTANTE</v>
      </c>
      <c r="G792" s="337" t="s">
        <v>236</v>
      </c>
      <c r="H792" s="338"/>
      <c r="I792" s="338"/>
      <c r="J792" s="338"/>
      <c r="K792" s="338"/>
      <c r="L792" s="339"/>
    </row>
    <row r="793" spans="1:12" x14ac:dyDescent="0.3">
      <c r="A793" s="18">
        <f t="shared" ref="A793" si="262">+IF(OR(C790=""),"NO",1)</f>
        <v>1</v>
      </c>
      <c r="B793" s="18"/>
      <c r="E793" s="330"/>
      <c r="F793" s="54" t="str">
        <f>+$F$29</f>
        <v>VALOR /SMMLV)</v>
      </c>
      <c r="G793" s="55">
        <v>305.23</v>
      </c>
      <c r="H793" s="56" t="str">
        <f>+$H$29</f>
        <v>% PART..</v>
      </c>
      <c r="I793" s="57">
        <v>0.5</v>
      </c>
      <c r="J793" s="58" t="str">
        <f>+$J$29</f>
        <v>VALOR ACREDITADO</v>
      </c>
      <c r="K793" s="59"/>
      <c r="L793" s="47">
        <v>152.62</v>
      </c>
    </row>
    <row r="794" spans="1:12" x14ac:dyDescent="0.3">
      <c r="A794" s="18">
        <f t="shared" ref="A794" si="263">+IF(OR(C790=""),"NO",1)</f>
        <v>1</v>
      </c>
      <c r="B794" s="18"/>
      <c r="E794" s="330"/>
      <c r="F794" s="60" t="str">
        <f>+$F$30</f>
        <v>EXPERIENCIA APORTADA</v>
      </c>
      <c r="G794" s="340" t="s">
        <v>88</v>
      </c>
      <c r="H794" s="341"/>
      <c r="I794" s="341"/>
      <c r="J794" s="341"/>
      <c r="K794" s="341"/>
      <c r="L794" s="342"/>
    </row>
    <row r="795" spans="1:12" x14ac:dyDescent="0.3">
      <c r="A795" s="18">
        <f t="shared" ref="A795" si="264">+IF(OR(C790=""),"NO",1)</f>
        <v>1</v>
      </c>
      <c r="B795" s="18"/>
      <c r="E795" s="331"/>
      <c r="F795" s="62" t="str">
        <f>+$F$31</f>
        <v>OBSERVACIÓN</v>
      </c>
      <c r="G795" s="343" t="s">
        <v>124</v>
      </c>
      <c r="H795" s="344"/>
      <c r="I795" s="344"/>
      <c r="J795" s="344"/>
      <c r="K795" s="344"/>
      <c r="L795" s="345"/>
    </row>
    <row r="796" spans="1:12" ht="8.5" customHeight="1" x14ac:dyDescent="0.3">
      <c r="A796" s="18">
        <f t="shared" ref="A796" si="265">+IF(OR(C790=""),"NO",1)</f>
        <v>1</v>
      </c>
      <c r="B796" s="18"/>
      <c r="E796" s="49"/>
      <c r="F796" s="50"/>
      <c r="G796" s="51"/>
      <c r="H796" s="51"/>
      <c r="I796" s="51"/>
      <c r="J796" s="51"/>
      <c r="K796" s="51"/>
      <c r="L796" s="52"/>
    </row>
    <row r="797" spans="1:12" hidden="1" x14ac:dyDescent="0.3">
      <c r="A797" s="18" t="str">
        <f t="shared" ref="A797" si="266">+IF(OR(C797=""),"NO",1)</f>
        <v>NO</v>
      </c>
      <c r="B797" s="18"/>
      <c r="C797" s="1" t="s">
        <v>124</v>
      </c>
      <c r="E797" s="329">
        <v>4</v>
      </c>
      <c r="F797" s="53" t="str">
        <f>+$F$26</f>
        <v>OBJETO</v>
      </c>
      <c r="G797" s="332" t="s">
        <v>124</v>
      </c>
      <c r="H797" s="333"/>
      <c r="I797" s="333"/>
      <c r="J797" s="333"/>
      <c r="K797" s="333"/>
      <c r="L797" s="334"/>
    </row>
    <row r="798" spans="1:12" hidden="1" x14ac:dyDescent="0.3">
      <c r="A798" s="18" t="str">
        <f t="shared" ref="A798" si="267">+IF(OR(C797=""),"NO",1)</f>
        <v>NO</v>
      </c>
      <c r="B798" s="18"/>
      <c r="E798" s="330"/>
      <c r="F798" s="54" t="str">
        <f>+$F$27</f>
        <v>CONTRATANTE</v>
      </c>
      <c r="G798" s="335" t="s">
        <v>124</v>
      </c>
      <c r="H798" s="310"/>
      <c r="I798" s="310"/>
      <c r="J798" s="310"/>
      <c r="K798" s="310"/>
      <c r="L798" s="336"/>
    </row>
    <row r="799" spans="1:12" hidden="1" x14ac:dyDescent="0.3">
      <c r="A799" s="18" t="str">
        <f t="shared" ref="A799" si="268">+IF(OR(C797=""),"NO",1)</f>
        <v>NO</v>
      </c>
      <c r="B799" s="18"/>
      <c r="E799" s="330"/>
      <c r="F799" s="54" t="str">
        <f>+$F$28</f>
        <v>APORTANTE</v>
      </c>
      <c r="G799" s="337" t="s">
        <v>124</v>
      </c>
      <c r="H799" s="338"/>
      <c r="I799" s="338"/>
      <c r="J799" s="338"/>
      <c r="K799" s="338"/>
      <c r="L799" s="339"/>
    </row>
    <row r="800" spans="1:12" hidden="1" x14ac:dyDescent="0.3">
      <c r="A800" s="18" t="str">
        <f t="shared" ref="A800" si="269">+IF(OR(C797=""),"NO",1)</f>
        <v>NO</v>
      </c>
      <c r="B800" s="18"/>
      <c r="E800" s="330"/>
      <c r="F800" s="54" t="str">
        <f>+$F$29</f>
        <v>VALOR /SMMLV)</v>
      </c>
      <c r="G800" s="55" t="s">
        <v>124</v>
      </c>
      <c r="H800" s="56" t="str">
        <f>+$H$29</f>
        <v>% PART..</v>
      </c>
      <c r="I800" s="57" t="s">
        <v>124</v>
      </c>
      <c r="J800" s="58" t="str">
        <f>+$J$29</f>
        <v>VALOR ACREDITADO</v>
      </c>
      <c r="K800" s="59"/>
      <c r="L800" s="47" t="s">
        <v>124</v>
      </c>
    </row>
    <row r="801" spans="1:12" hidden="1" x14ac:dyDescent="0.3">
      <c r="A801" s="18" t="str">
        <f t="shared" ref="A801" si="270">+IF(OR(C797=""),"NO",1)</f>
        <v>NO</v>
      </c>
      <c r="B801" s="18"/>
      <c r="E801" s="330"/>
      <c r="F801" s="60" t="str">
        <f>+$F$30</f>
        <v>EXPERIENCIA APORTADA</v>
      </c>
      <c r="G801" s="340" t="s">
        <v>124</v>
      </c>
      <c r="H801" s="341"/>
      <c r="I801" s="341"/>
      <c r="J801" s="341"/>
      <c r="K801" s="341"/>
      <c r="L801" s="342"/>
    </row>
    <row r="802" spans="1:12" hidden="1" x14ac:dyDescent="0.3">
      <c r="A802" s="18" t="str">
        <f t="shared" ref="A802" si="271">+IF(OR(C797=""),"NO",1)</f>
        <v>NO</v>
      </c>
      <c r="B802" s="18"/>
      <c r="E802" s="331"/>
      <c r="F802" s="62" t="str">
        <f>+$F$31</f>
        <v>OBSERVACIÓN</v>
      </c>
      <c r="G802" s="343" t="s">
        <v>124</v>
      </c>
      <c r="H802" s="344"/>
      <c r="I802" s="344"/>
      <c r="J802" s="344"/>
      <c r="K802" s="344"/>
      <c r="L802" s="345"/>
    </row>
    <row r="803" spans="1:12" ht="8.5" hidden="1" customHeight="1" x14ac:dyDescent="0.3">
      <c r="A803" s="18" t="str">
        <f t="shared" ref="A803" si="272">+IF(OR(C797=""),"NO",1)</f>
        <v>NO</v>
      </c>
      <c r="B803" s="18"/>
      <c r="E803" s="49"/>
      <c r="F803" s="50"/>
      <c r="G803" s="51"/>
      <c r="H803" s="51"/>
      <c r="I803" s="51"/>
      <c r="J803" s="51"/>
      <c r="K803" s="51"/>
      <c r="L803" s="52"/>
    </row>
    <row r="804" spans="1:12" hidden="1" x14ac:dyDescent="0.3">
      <c r="A804" s="18" t="str">
        <f t="shared" ref="A804" si="273">+IF(OR(C804=""),"NO",1)</f>
        <v>NO</v>
      </c>
      <c r="B804" s="18"/>
      <c r="C804" s="1" t="s">
        <v>124</v>
      </c>
      <c r="E804" s="329">
        <v>5</v>
      </c>
      <c r="F804" s="53" t="str">
        <f>+$F$26</f>
        <v>OBJETO</v>
      </c>
      <c r="G804" s="332" t="s">
        <v>124</v>
      </c>
      <c r="H804" s="333"/>
      <c r="I804" s="333"/>
      <c r="J804" s="333"/>
      <c r="K804" s="333"/>
      <c r="L804" s="334"/>
    </row>
    <row r="805" spans="1:12" hidden="1" x14ac:dyDescent="0.3">
      <c r="A805" s="18" t="str">
        <f t="shared" ref="A805" si="274">+IF(OR(C804=""),"NO",1)</f>
        <v>NO</v>
      </c>
      <c r="B805" s="18"/>
      <c r="E805" s="330"/>
      <c r="F805" s="54" t="str">
        <f>+$F$27</f>
        <v>CONTRATANTE</v>
      </c>
      <c r="G805" s="335" t="s">
        <v>124</v>
      </c>
      <c r="H805" s="310"/>
      <c r="I805" s="310"/>
      <c r="J805" s="310"/>
      <c r="K805" s="310"/>
      <c r="L805" s="336"/>
    </row>
    <row r="806" spans="1:12" hidden="1" x14ac:dyDescent="0.3">
      <c r="A806" s="18" t="str">
        <f t="shared" ref="A806" si="275">+IF(OR(C804=""),"NO",1)</f>
        <v>NO</v>
      </c>
      <c r="B806" s="18"/>
      <c r="E806" s="330"/>
      <c r="F806" s="54" t="str">
        <f>+$F$28</f>
        <v>APORTANTE</v>
      </c>
      <c r="G806" s="337" t="s">
        <v>124</v>
      </c>
      <c r="H806" s="338"/>
      <c r="I806" s="338"/>
      <c r="J806" s="338"/>
      <c r="K806" s="338"/>
      <c r="L806" s="339"/>
    </row>
    <row r="807" spans="1:12" hidden="1" x14ac:dyDescent="0.3">
      <c r="A807" s="18" t="str">
        <f t="shared" ref="A807" si="276">+IF(OR(C804=""),"NO",1)</f>
        <v>NO</v>
      </c>
      <c r="B807" s="18"/>
      <c r="E807" s="330"/>
      <c r="F807" s="54" t="str">
        <f>+$F$29</f>
        <v>VALOR /SMMLV)</v>
      </c>
      <c r="G807" s="55" t="s">
        <v>124</v>
      </c>
      <c r="H807" s="56" t="str">
        <f>+$H$29</f>
        <v>% PART..</v>
      </c>
      <c r="I807" s="57" t="s">
        <v>124</v>
      </c>
      <c r="J807" s="58" t="str">
        <f>+$J$29</f>
        <v>VALOR ACREDITADO</v>
      </c>
      <c r="K807" s="59"/>
      <c r="L807" s="47" t="s">
        <v>124</v>
      </c>
    </row>
    <row r="808" spans="1:12" hidden="1" x14ac:dyDescent="0.3">
      <c r="A808" s="18" t="str">
        <f t="shared" ref="A808" si="277">+IF(OR(C804=""),"NO",1)</f>
        <v>NO</v>
      </c>
      <c r="B808" s="18"/>
      <c r="E808" s="330"/>
      <c r="F808" s="60" t="str">
        <f>+$F$30</f>
        <v>EXPERIENCIA APORTADA</v>
      </c>
      <c r="G808" s="340" t="s">
        <v>124</v>
      </c>
      <c r="H808" s="341"/>
      <c r="I808" s="341"/>
      <c r="J808" s="341"/>
      <c r="K808" s="341"/>
      <c r="L808" s="342"/>
    </row>
    <row r="809" spans="1:12" hidden="1" x14ac:dyDescent="0.3">
      <c r="A809" s="18" t="str">
        <f t="shared" ref="A809" si="278">+IF(OR(C804=""),"NO",1)</f>
        <v>NO</v>
      </c>
      <c r="B809" s="18"/>
      <c r="E809" s="331"/>
      <c r="F809" s="62" t="str">
        <f>+$F$31</f>
        <v>OBSERVACIÓN</v>
      </c>
      <c r="G809" s="343" t="s">
        <v>124</v>
      </c>
      <c r="H809" s="344"/>
      <c r="I809" s="344"/>
      <c r="J809" s="344"/>
      <c r="K809" s="344"/>
      <c r="L809" s="345"/>
    </row>
    <row r="810" spans="1:12" ht="8.5" hidden="1" customHeight="1" x14ac:dyDescent="0.3">
      <c r="A810" s="18" t="str">
        <f t="shared" ref="A810" si="279">+IF(OR(C804=""),"NO",1)</f>
        <v>NO</v>
      </c>
      <c r="B810" s="18"/>
      <c r="E810" s="49"/>
      <c r="F810" s="50"/>
      <c r="G810" s="51"/>
      <c r="H810" s="51"/>
      <c r="I810" s="51"/>
      <c r="J810" s="51"/>
      <c r="K810" s="51"/>
      <c r="L810" s="52"/>
    </row>
    <row r="811" spans="1:12" hidden="1" x14ac:dyDescent="0.3">
      <c r="A811" s="18" t="str">
        <f t="shared" ref="A811" si="280">+IF(OR(C811=""),"NO",1)</f>
        <v>NO</v>
      </c>
      <c r="B811" s="18"/>
      <c r="C811" s="1" t="s">
        <v>124</v>
      </c>
      <c r="E811" s="329">
        <v>6</v>
      </c>
      <c r="F811" s="53" t="str">
        <f>+$F$26</f>
        <v>OBJETO</v>
      </c>
      <c r="G811" s="332" t="s">
        <v>124</v>
      </c>
      <c r="H811" s="333"/>
      <c r="I811" s="333"/>
      <c r="J811" s="333"/>
      <c r="K811" s="333"/>
      <c r="L811" s="334"/>
    </row>
    <row r="812" spans="1:12" hidden="1" x14ac:dyDescent="0.3">
      <c r="A812" s="18" t="str">
        <f t="shared" ref="A812" si="281">+IF(OR(C811=""),"NO",1)</f>
        <v>NO</v>
      </c>
      <c r="B812" s="18"/>
      <c r="E812" s="330"/>
      <c r="F812" s="54" t="str">
        <f>+$F$27</f>
        <v>CONTRATANTE</v>
      </c>
      <c r="G812" s="335" t="s">
        <v>124</v>
      </c>
      <c r="H812" s="310"/>
      <c r="I812" s="310"/>
      <c r="J812" s="310"/>
      <c r="K812" s="310"/>
      <c r="L812" s="336"/>
    </row>
    <row r="813" spans="1:12" hidden="1" x14ac:dyDescent="0.3">
      <c r="A813" s="18" t="str">
        <f t="shared" ref="A813" si="282">+IF(OR(C811=""),"NO",1)</f>
        <v>NO</v>
      </c>
      <c r="B813" s="18"/>
      <c r="E813" s="330"/>
      <c r="F813" s="54" t="str">
        <f>+$F$28</f>
        <v>APORTANTE</v>
      </c>
      <c r="G813" s="337" t="s">
        <v>124</v>
      </c>
      <c r="H813" s="338"/>
      <c r="I813" s="338"/>
      <c r="J813" s="338"/>
      <c r="K813" s="338"/>
      <c r="L813" s="339"/>
    </row>
    <row r="814" spans="1:12" hidden="1" x14ac:dyDescent="0.3">
      <c r="A814" s="18" t="str">
        <f t="shared" ref="A814" si="283">+IF(OR(C811=""),"NO",1)</f>
        <v>NO</v>
      </c>
      <c r="B814" s="18"/>
      <c r="E814" s="330"/>
      <c r="F814" s="54" t="str">
        <f>+$F$29</f>
        <v>VALOR /SMMLV)</v>
      </c>
      <c r="G814" s="55" t="s">
        <v>124</v>
      </c>
      <c r="H814" s="56" t="str">
        <f>+$H$29</f>
        <v>% PART..</v>
      </c>
      <c r="I814" s="57" t="s">
        <v>124</v>
      </c>
      <c r="J814" s="58" t="str">
        <f>+$J$29</f>
        <v>VALOR ACREDITADO</v>
      </c>
      <c r="K814" s="59"/>
      <c r="L814" s="47" t="s">
        <v>124</v>
      </c>
    </row>
    <row r="815" spans="1:12" hidden="1" x14ac:dyDescent="0.3">
      <c r="A815" s="18" t="str">
        <f t="shared" ref="A815" si="284">+IF(OR(C811=""),"NO",1)</f>
        <v>NO</v>
      </c>
      <c r="B815" s="18"/>
      <c r="E815" s="330"/>
      <c r="F815" s="60" t="str">
        <f>+$F$30</f>
        <v>EXPERIENCIA APORTADA</v>
      </c>
      <c r="G815" s="340" t="s">
        <v>124</v>
      </c>
      <c r="H815" s="341"/>
      <c r="I815" s="341"/>
      <c r="J815" s="341"/>
      <c r="K815" s="341"/>
      <c r="L815" s="342"/>
    </row>
    <row r="816" spans="1:12" hidden="1" x14ac:dyDescent="0.3">
      <c r="A816" s="18" t="str">
        <f t="shared" ref="A816" si="285">+IF(OR(C811=""),"NO",1)</f>
        <v>NO</v>
      </c>
      <c r="B816" s="18"/>
      <c r="E816" s="331"/>
      <c r="F816" s="62" t="str">
        <f>+$F$31</f>
        <v>OBSERVACIÓN</v>
      </c>
      <c r="G816" s="343" t="s">
        <v>124</v>
      </c>
      <c r="H816" s="344"/>
      <c r="I816" s="344"/>
      <c r="J816" s="344"/>
      <c r="K816" s="344"/>
      <c r="L816" s="345"/>
    </row>
    <row r="817" spans="1:12" ht="8.5" hidden="1" customHeight="1" x14ac:dyDescent="0.3">
      <c r="A817" s="18" t="str">
        <f t="shared" ref="A817" si="286">+IF(OR(C811=""),"NO",1)</f>
        <v>NO</v>
      </c>
      <c r="B817" s="18"/>
      <c r="E817" s="49"/>
      <c r="F817" s="50"/>
      <c r="G817" s="51"/>
      <c r="H817" s="51"/>
      <c r="I817" s="51"/>
      <c r="J817" s="51"/>
      <c r="K817" s="51"/>
      <c r="L817" s="52"/>
    </row>
    <row r="818" spans="1:12" hidden="1" x14ac:dyDescent="0.3">
      <c r="A818" s="18" t="str">
        <f t="shared" ref="A818" si="287">+IF(OR(C818=""),"NO",1)</f>
        <v>NO</v>
      </c>
      <c r="B818" s="18"/>
      <c r="C818" s="1" t="s">
        <v>124</v>
      </c>
      <c r="E818" s="329">
        <v>7</v>
      </c>
      <c r="F818" s="53" t="str">
        <f>+$F$26</f>
        <v>OBJETO</v>
      </c>
      <c r="G818" s="332" t="s">
        <v>124</v>
      </c>
      <c r="H818" s="333"/>
      <c r="I818" s="333"/>
      <c r="J818" s="333"/>
      <c r="K818" s="333"/>
      <c r="L818" s="334"/>
    </row>
    <row r="819" spans="1:12" hidden="1" x14ac:dyDescent="0.3">
      <c r="A819" s="18" t="str">
        <f t="shared" ref="A819" si="288">+IF(OR(C818=""),"NO",1)</f>
        <v>NO</v>
      </c>
      <c r="B819" s="18"/>
      <c r="E819" s="330"/>
      <c r="F819" s="54" t="str">
        <f>+$F$27</f>
        <v>CONTRATANTE</v>
      </c>
      <c r="G819" s="335" t="s">
        <v>124</v>
      </c>
      <c r="H819" s="310"/>
      <c r="I819" s="310"/>
      <c r="J819" s="310"/>
      <c r="K819" s="310"/>
      <c r="L819" s="336"/>
    </row>
    <row r="820" spans="1:12" hidden="1" x14ac:dyDescent="0.3">
      <c r="A820" s="18" t="str">
        <f t="shared" ref="A820" si="289">+IF(OR(C818=""),"NO",1)</f>
        <v>NO</v>
      </c>
      <c r="B820" s="18"/>
      <c r="E820" s="330"/>
      <c r="F820" s="54" t="str">
        <f>+$F$28</f>
        <v>APORTANTE</v>
      </c>
      <c r="G820" s="337" t="s">
        <v>124</v>
      </c>
      <c r="H820" s="338"/>
      <c r="I820" s="338"/>
      <c r="J820" s="338"/>
      <c r="K820" s="338"/>
      <c r="L820" s="339"/>
    </row>
    <row r="821" spans="1:12" hidden="1" x14ac:dyDescent="0.3">
      <c r="A821" s="18" t="str">
        <f t="shared" ref="A821" si="290">+IF(OR(C818=""),"NO",1)</f>
        <v>NO</v>
      </c>
      <c r="B821" s="18"/>
      <c r="E821" s="330"/>
      <c r="F821" s="54" t="str">
        <f>+$F$29</f>
        <v>VALOR /SMMLV)</v>
      </c>
      <c r="G821" s="55" t="s">
        <v>124</v>
      </c>
      <c r="H821" s="56" t="str">
        <f>+$H$29</f>
        <v>% PART..</v>
      </c>
      <c r="I821" s="57" t="s">
        <v>124</v>
      </c>
      <c r="J821" s="58" t="str">
        <f>+$J$29</f>
        <v>VALOR ACREDITADO</v>
      </c>
      <c r="K821" s="59"/>
      <c r="L821" s="47" t="s">
        <v>124</v>
      </c>
    </row>
    <row r="822" spans="1:12" hidden="1" x14ac:dyDescent="0.3">
      <c r="A822" s="18" t="str">
        <f t="shared" ref="A822" si="291">+IF(OR(C818=""),"NO",1)</f>
        <v>NO</v>
      </c>
      <c r="B822" s="18"/>
      <c r="E822" s="330"/>
      <c r="F822" s="60" t="str">
        <f>+$F$30</f>
        <v>EXPERIENCIA APORTADA</v>
      </c>
      <c r="G822" s="340" t="s">
        <v>124</v>
      </c>
      <c r="H822" s="341"/>
      <c r="I822" s="341"/>
      <c r="J822" s="341"/>
      <c r="K822" s="341"/>
      <c r="L822" s="342"/>
    </row>
    <row r="823" spans="1:12" hidden="1" x14ac:dyDescent="0.3">
      <c r="A823" s="18" t="str">
        <f t="shared" ref="A823" si="292">+IF(OR(C818=""),"NO",1)</f>
        <v>NO</v>
      </c>
      <c r="B823" s="18"/>
      <c r="E823" s="331"/>
      <c r="F823" s="62" t="str">
        <f>+$F$31</f>
        <v>OBSERVACIÓN</v>
      </c>
      <c r="G823" s="343" t="s">
        <v>124</v>
      </c>
      <c r="H823" s="344"/>
      <c r="I823" s="344"/>
      <c r="J823" s="344"/>
      <c r="K823" s="344"/>
      <c r="L823" s="345"/>
    </row>
    <row r="824" spans="1:12" hidden="1" x14ac:dyDescent="0.3">
      <c r="A824" s="18" t="str">
        <f t="shared" ref="A824" si="293">+IF(OR(C818=""),"NO",1)</f>
        <v>NO</v>
      </c>
      <c r="B824" s="18"/>
      <c r="E824" s="49"/>
      <c r="F824" s="50"/>
      <c r="G824" s="51"/>
      <c r="H824" s="51"/>
      <c r="I824" s="51"/>
      <c r="J824" s="51"/>
      <c r="K824" s="51"/>
      <c r="L824" s="52"/>
    </row>
    <row r="825" spans="1:12" x14ac:dyDescent="0.3">
      <c r="A825" s="1">
        <f>+A760</f>
        <v>1</v>
      </c>
      <c r="C825" s="1" t="str">
        <f>"N"&amp;C760</f>
        <v>N7</v>
      </c>
      <c r="E825" s="63"/>
      <c r="F825" s="64" t="str">
        <f>+$F$75</f>
        <v>TOTAL DE CONTRATOS PRESENTADOS VÁLIDOS QUE CUMPLEN EXPERIENCIA ACREDITADA:</v>
      </c>
      <c r="G825" s="65"/>
      <c r="H825" s="65"/>
      <c r="I825" s="65"/>
      <c r="J825" s="66"/>
      <c r="K825" s="65"/>
      <c r="L825" s="67">
        <v>3</v>
      </c>
    </row>
    <row r="826" spans="1:12" ht="6.65" customHeight="1" x14ac:dyDescent="0.3">
      <c r="A826" s="1">
        <f>+A760</f>
        <v>1</v>
      </c>
      <c r="E826" s="51"/>
      <c r="F826" s="50"/>
      <c r="G826" s="51"/>
      <c r="H826" s="51"/>
      <c r="I826" s="51"/>
      <c r="J826" s="51"/>
      <c r="K826" s="51"/>
      <c r="L826" s="51"/>
    </row>
    <row r="827" spans="1:12" x14ac:dyDescent="0.3">
      <c r="A827" s="1">
        <f>+A760</f>
        <v>1</v>
      </c>
      <c r="E827" s="63"/>
      <c r="F827" s="63" t="str">
        <f>+$F$77</f>
        <v>ACREDITA SUMINISTRO E INSTALACIÓN DE MOBILIARIO POR LO MENOS EN UN (1) CONTRATO VÁLIDO</v>
      </c>
      <c r="G827" s="65"/>
      <c r="H827" s="65"/>
      <c r="I827" s="65"/>
      <c r="J827" s="66"/>
      <c r="K827" s="65"/>
      <c r="L827" s="68" t="s">
        <v>157</v>
      </c>
    </row>
    <row r="828" spans="1:12" ht="5.15" customHeight="1" x14ac:dyDescent="0.3">
      <c r="A828" s="1">
        <f>+A760</f>
        <v>1</v>
      </c>
      <c r="E828" s="51"/>
      <c r="F828" s="50"/>
      <c r="G828" s="51"/>
      <c r="H828" s="51"/>
      <c r="I828" s="51"/>
      <c r="J828" s="51"/>
      <c r="K828" s="51"/>
      <c r="L828" s="51"/>
    </row>
    <row r="829" spans="1:12" ht="12.75" customHeight="1" x14ac:dyDescent="0.3">
      <c r="A829" s="1">
        <f>+A760</f>
        <v>1</v>
      </c>
      <c r="E829" s="69" t="str">
        <f>+$E$79</f>
        <v>EXPERIENCIA ESPECÍFICA NUMERAL 10.1.1 A</v>
      </c>
      <c r="F829" s="70"/>
      <c r="G829" s="70"/>
      <c r="H829" s="70"/>
      <c r="I829" s="70"/>
      <c r="J829" s="70"/>
      <c r="K829" s="70"/>
      <c r="L829" s="71"/>
    </row>
    <row r="830" spans="1:12" ht="26.5" customHeight="1" x14ac:dyDescent="0.3">
      <c r="A830" s="1">
        <f>+A760</f>
        <v>1</v>
      </c>
      <c r="E830" s="72"/>
      <c r="F830" s="325" t="str">
        <f>+$F$80</f>
        <v>Por lo menos uno (1) de los contratos válidos aportados como experiencia general debe corresponder mínimo al 60% del presupuesto oficial del presente proceso de selección.  (SMMLV)</v>
      </c>
      <c r="G830" s="326"/>
      <c r="H830" s="326"/>
      <c r="I830" s="326"/>
      <c r="J830" s="326"/>
      <c r="K830" s="73">
        <v>145.45030130132702</v>
      </c>
      <c r="L830" s="74" t="s">
        <v>88</v>
      </c>
    </row>
    <row r="831" spans="1:12" ht="23.5" customHeight="1" x14ac:dyDescent="0.3">
      <c r="A831" s="1">
        <f>+A760</f>
        <v>1</v>
      </c>
      <c r="E831" s="63"/>
      <c r="F831" s="325" t="str">
        <f>+$F$81</f>
        <v xml:space="preserve">Deberá acreditarse en al menos uno (1) de los contratos válidos aportados como experiencia general una </v>
      </c>
      <c r="G831" s="326"/>
      <c r="H831" s="326"/>
      <c r="I831" s="326"/>
      <c r="J831" s="326"/>
      <c r="K831" s="73" t="s">
        <v>158</v>
      </c>
      <c r="L831" s="74" t="s">
        <v>88</v>
      </c>
    </row>
    <row r="832" spans="1:12" ht="23.5" hidden="1" customHeight="1" x14ac:dyDescent="0.3">
      <c r="A832" s="18" t="s">
        <v>30</v>
      </c>
      <c r="E832" s="63"/>
      <c r="F832" s="325" t="str">
        <f>+$F$82</f>
        <v xml:space="preserve">Deberá acreditarse en al menos uno (1) de los contratos válidos aportados interventoría a intervención de </v>
      </c>
      <c r="G832" s="326"/>
      <c r="H832" s="326"/>
      <c r="I832" s="326"/>
      <c r="J832" s="326"/>
      <c r="K832" s="73">
        <f>+$K$82</f>
        <v>0</v>
      </c>
      <c r="L832" s="74" t="s">
        <v>290</v>
      </c>
    </row>
    <row r="833" spans="1:12" ht="36" hidden="1" customHeight="1" x14ac:dyDescent="0.3">
      <c r="A833" s="18" t="s">
        <v>30</v>
      </c>
      <c r="E833" s="63"/>
      <c r="F833" s="325" t="str">
        <f>+$F$83</f>
        <v xml:space="preserve">Deberá acreditarse en al menos uno (1) de los contratos válidos aportados interventoría a intervención de </v>
      </c>
      <c r="G833" s="326"/>
      <c r="H833" s="326"/>
      <c r="I833" s="326"/>
      <c r="J833" s="326"/>
      <c r="K833" s="75">
        <f>+$K$83</f>
        <v>0</v>
      </c>
      <c r="L833" s="76" t="s">
        <v>290</v>
      </c>
    </row>
    <row r="834" spans="1:12" x14ac:dyDescent="0.3">
      <c r="A834" s="1">
        <f>+A760</f>
        <v>1</v>
      </c>
      <c r="E834" s="51"/>
      <c r="F834" s="50"/>
      <c r="G834" s="51"/>
      <c r="H834" s="51"/>
      <c r="I834" s="51"/>
      <c r="J834" s="51"/>
      <c r="K834" s="51"/>
      <c r="L834" s="51"/>
    </row>
    <row r="835" spans="1:12" ht="12.75" customHeight="1" x14ac:dyDescent="0.3">
      <c r="A835" s="1">
        <f>+A760</f>
        <v>1</v>
      </c>
      <c r="E835" s="40" t="str">
        <f>+$E$85</f>
        <v>VALOR MÍNIMO A CERIFICAR % P.O EN SMMMLV. NUMERAL 3.9.1</v>
      </c>
      <c r="F835" s="41"/>
      <c r="G835" s="41"/>
      <c r="H835" s="41"/>
      <c r="I835" s="41"/>
      <c r="J835" s="41"/>
      <c r="K835" s="41"/>
      <c r="L835" s="42"/>
    </row>
    <row r="836" spans="1:12" x14ac:dyDescent="0.3">
      <c r="A836" s="1">
        <f>+A760</f>
        <v>1</v>
      </c>
      <c r="C836" s="1" t="str">
        <f>"M"&amp;C760</f>
        <v>M7</v>
      </c>
      <c r="E836" s="77" t="str">
        <f>+$E$86</f>
        <v>100% P.O.</v>
      </c>
      <c r="F836" s="78"/>
      <c r="G836" s="61">
        <v>242.41716883554506</v>
      </c>
      <c r="H836" s="124" t="str">
        <f>+$H$86</f>
        <v>TOTAL EJECUTADO DE CONTRATOS ACREDITADOS</v>
      </c>
      <c r="I836" s="124"/>
      <c r="J836" s="124"/>
      <c r="K836" s="55">
        <v>1632.54</v>
      </c>
      <c r="L836" s="47" t="s">
        <v>88</v>
      </c>
    </row>
    <row r="837" spans="1:12" x14ac:dyDescent="0.3">
      <c r="A837" s="1">
        <f>+A760</f>
        <v>1</v>
      </c>
      <c r="E837" s="39"/>
      <c r="F837" s="39"/>
      <c r="G837" s="39"/>
      <c r="H837" s="39"/>
      <c r="I837" s="39"/>
      <c r="J837" s="39"/>
      <c r="K837" s="39"/>
      <c r="L837" s="39"/>
    </row>
    <row r="838" spans="1:12" ht="12.75" customHeight="1" x14ac:dyDescent="0.3">
      <c r="A838" s="18">
        <v>1</v>
      </c>
      <c r="B838" s="18"/>
      <c r="E838" s="40" t="str">
        <f>+$E$88</f>
        <v>CONSIDERACIONES PARA LA VALIDEZ DE LA EXPERIENCIA REQUERIDA: EXPERIENCIA PROPONENTES PLURALES NUMERAL 10.1.2 D</v>
      </c>
      <c r="F838" s="41"/>
      <c r="G838" s="41"/>
      <c r="H838" s="41"/>
      <c r="I838" s="41"/>
      <c r="J838" s="41"/>
      <c r="K838" s="41"/>
      <c r="L838" s="42"/>
    </row>
    <row r="839" spans="1:12" ht="28" customHeight="1" x14ac:dyDescent="0.3">
      <c r="A839" s="18">
        <v>1</v>
      </c>
      <c r="B839" s="18"/>
      <c r="C839" s="1" t="str">
        <f>"O"&amp;C760</f>
        <v>O7</v>
      </c>
      <c r="E839" s="80" t="str">
        <f>+$E$89</f>
        <v>i)</v>
      </c>
      <c r="F839" s="327" t="str">
        <f>+$F$89</f>
        <v>Uno de los integrantes debe aportar como mínimo el cincuenta por ciento (50 %) de la experiencia solicitada</v>
      </c>
      <c r="G839" s="328"/>
      <c r="H839" s="328"/>
      <c r="I839" s="328"/>
      <c r="J839" s="328"/>
      <c r="K839" s="73">
        <v>121.20858441777253</v>
      </c>
      <c r="L839" s="47" t="s">
        <v>88</v>
      </c>
    </row>
    <row r="840" spans="1:12" ht="28" customHeight="1" x14ac:dyDescent="0.3">
      <c r="A840" s="18">
        <v>1</v>
      </c>
      <c r="B840" s="18"/>
      <c r="C840" s="1" t="str">
        <f>"O"&amp;C760</f>
        <v>O7</v>
      </c>
      <c r="E840" s="80" t="str">
        <f>+$E$90</f>
        <v>ii)</v>
      </c>
      <c r="F840" s="327" t="str">
        <f>+$F$90</f>
        <v>Todos los demás ntegrantes deben acreditar al menos el cinco por ciento (5 %) de la experiencia solicitada, solo uno (1) de los integrantes podrá no acreditar experiencia pero su porcentaje de participación  no podrá superar el diez por ciento (10 %)</v>
      </c>
      <c r="G840" s="328"/>
      <c r="H840" s="328"/>
      <c r="I840" s="328"/>
      <c r="J840" s="328"/>
      <c r="K840" s="73">
        <v>12.120858441777253</v>
      </c>
      <c r="L840" s="47" t="s">
        <v>88</v>
      </c>
    </row>
    <row r="841" spans="1:12" x14ac:dyDescent="0.3">
      <c r="A841" s="18">
        <v>1</v>
      </c>
      <c r="B841" s="18"/>
      <c r="E841" s="39"/>
      <c r="F841" s="39"/>
      <c r="G841" s="39"/>
      <c r="H841" s="39"/>
      <c r="I841" s="39"/>
      <c r="J841" s="39"/>
      <c r="K841" s="39"/>
      <c r="L841" s="39"/>
    </row>
    <row r="842" spans="1:12" ht="13" customHeight="1" x14ac:dyDescent="0.3">
      <c r="A842" s="18">
        <f>+A760</f>
        <v>1</v>
      </c>
      <c r="B842" s="18"/>
      <c r="E842" s="69" t="str">
        <f>+$E$92</f>
        <v>VERIFICACIÓN Y ASIGNACIÓN DE PUNTAJE POR LA EXPERIENCIA DEL PROPONENTE</v>
      </c>
      <c r="F842" s="70"/>
      <c r="G842" s="70"/>
      <c r="H842" s="70"/>
      <c r="I842" s="70"/>
      <c r="J842" s="70"/>
      <c r="K842" s="70"/>
      <c r="L842" s="71"/>
    </row>
    <row r="843" spans="1:12" x14ac:dyDescent="0.3">
      <c r="A843" s="18">
        <f>+A760</f>
        <v>1</v>
      </c>
      <c r="B843" s="18"/>
      <c r="E843" s="81"/>
      <c r="F843" s="323" t="str">
        <f>+$F$93</f>
        <v>No. CONTRATOS QUE ACREDITAN LA EXPERIENCIA (NO OBJETO DE SUBSANACIÓN)</v>
      </c>
      <c r="G843" s="324"/>
      <c r="H843" s="324"/>
      <c r="I843" s="324"/>
      <c r="J843" s="324"/>
      <c r="K843" s="82"/>
      <c r="L843" s="83">
        <v>3</v>
      </c>
    </row>
    <row r="844" spans="1:12" ht="13" customHeight="1" x14ac:dyDescent="0.3">
      <c r="A844" s="18">
        <f>+A760</f>
        <v>1</v>
      </c>
      <c r="B844" s="18"/>
      <c r="E844" s="84"/>
      <c r="F844" s="323" t="str">
        <f>+$F$94</f>
        <v>TOTAL EJECUTADO DE CONTRATOS ACREDITADOS PROPUESTA INICIAL</v>
      </c>
      <c r="G844" s="324"/>
      <c r="H844" s="324"/>
      <c r="I844" s="324"/>
      <c r="J844" s="324"/>
      <c r="K844" s="85"/>
      <c r="L844" s="86">
        <v>1632.54</v>
      </c>
    </row>
    <row r="845" spans="1:12" ht="13" customHeight="1" x14ac:dyDescent="0.3">
      <c r="A845" s="18">
        <f>+A760</f>
        <v>1</v>
      </c>
      <c r="B845" s="18"/>
      <c r="E845" s="87"/>
      <c r="F845" s="323" t="str">
        <f>+$F$95</f>
        <v>PROMEDIO VALOR ACREDITADO EN SMMLV</v>
      </c>
      <c r="G845" s="324"/>
      <c r="H845" s="324"/>
      <c r="I845" s="324"/>
      <c r="J845" s="324"/>
      <c r="K845" s="66"/>
      <c r="L845" s="88">
        <v>544.17999999999995</v>
      </c>
    </row>
    <row r="846" spans="1:12" x14ac:dyDescent="0.3">
      <c r="A846" s="18">
        <f>+A760</f>
        <v>1</v>
      </c>
      <c r="B846" s="18"/>
      <c r="E846" s="89"/>
      <c r="F846" s="89"/>
      <c r="G846" s="89"/>
      <c r="H846" s="89"/>
      <c r="I846" s="89"/>
      <c r="J846" s="89"/>
      <c r="K846" s="89"/>
      <c r="L846" s="89"/>
    </row>
    <row r="847" spans="1:12" ht="13" customHeight="1" x14ac:dyDescent="0.3">
      <c r="A847" s="18">
        <f>+A760</f>
        <v>1</v>
      </c>
      <c r="B847" s="18"/>
      <c r="E847" s="69" t="str">
        <f>+$E$97</f>
        <v>3.9.2 EXIGENCIAS MÍNIMAS DE EXPERIENCIA Y FORMACIÓN ACADÉMICA DEL EQUIPO DE TRABAJO</v>
      </c>
      <c r="F847" s="70"/>
      <c r="G847" s="70"/>
      <c r="H847" s="70"/>
      <c r="I847" s="70"/>
      <c r="J847" s="70"/>
      <c r="K847" s="70"/>
      <c r="L847" s="71"/>
    </row>
    <row r="848" spans="1:12" x14ac:dyDescent="0.3">
      <c r="A848" s="18">
        <f>+A760</f>
        <v>1</v>
      </c>
      <c r="B848" s="18"/>
      <c r="E848" s="90" t="str">
        <f>+$E$98</f>
        <v>Formulario 8</v>
      </c>
      <c r="F848" s="315" t="s">
        <v>46</v>
      </c>
      <c r="G848" s="316"/>
      <c r="H848" s="317"/>
      <c r="I848" s="318"/>
      <c r="J848" s="318"/>
      <c r="K848" s="318"/>
      <c r="L848" s="319"/>
    </row>
    <row r="849" spans="1:12" x14ac:dyDescent="0.3">
      <c r="A849" s="18">
        <f>+A760</f>
        <v>1</v>
      </c>
      <c r="B849" s="18"/>
      <c r="E849" s="91" t="s">
        <v>170</v>
      </c>
      <c r="F849" s="91" t="str">
        <f>+$F$99</f>
        <v>Director de Interventoría</v>
      </c>
      <c r="G849" s="91" t="str">
        <f>+$G$99</f>
        <v>Residente de Interventoría</v>
      </c>
      <c r="H849" s="320"/>
      <c r="I849" s="321"/>
      <c r="J849" s="321"/>
      <c r="K849" s="321"/>
      <c r="L849" s="322"/>
    </row>
    <row r="850" spans="1:12" x14ac:dyDescent="0.3">
      <c r="A850" s="18">
        <f>+A760</f>
        <v>1</v>
      </c>
      <c r="B850" s="18"/>
      <c r="E850" s="304" t="str">
        <f>+$E$100</f>
        <v>OBSERVACIONES RESPECTO REQUISITO HABILITANTE DEL PERSONAL CLAVE EVALUABLE</v>
      </c>
      <c r="F850" s="305"/>
      <c r="G850" s="305"/>
      <c r="H850" s="305"/>
      <c r="I850" s="305"/>
      <c r="J850" s="305"/>
      <c r="K850" s="305"/>
      <c r="L850" s="305"/>
    </row>
    <row r="851" spans="1:12" x14ac:dyDescent="0.3">
      <c r="A851" s="18">
        <f>+A760</f>
        <v>1</v>
      </c>
      <c r="B851" s="18"/>
      <c r="E851" s="312" t="s">
        <v>124</v>
      </c>
      <c r="F851" s="313"/>
      <c r="G851" s="313"/>
      <c r="H851" s="313"/>
      <c r="I851" s="313"/>
      <c r="J851" s="313"/>
      <c r="K851" s="313"/>
      <c r="L851" s="314"/>
    </row>
    <row r="852" spans="1:12" x14ac:dyDescent="0.3">
      <c r="A852" s="18">
        <f>+A760</f>
        <v>1</v>
      </c>
      <c r="B852" s="18"/>
      <c r="E852" s="89"/>
      <c r="F852" s="89"/>
      <c r="G852" s="89"/>
      <c r="H852" s="89"/>
      <c r="I852" s="89"/>
      <c r="J852" s="89"/>
      <c r="K852" s="89"/>
      <c r="L852" s="89"/>
    </row>
    <row r="853" spans="1:12" ht="13" customHeight="1" x14ac:dyDescent="0.3">
      <c r="A853" s="18">
        <f>+A760</f>
        <v>1</v>
      </c>
      <c r="B853" s="18"/>
      <c r="E853" s="69" t="str">
        <f>+$E$103</f>
        <v>4.2 EQUIPO DE TRABAJO (Personal Clave Evaluable)</v>
      </c>
      <c r="F853" s="70"/>
      <c r="G853" s="70"/>
      <c r="H853" s="70"/>
      <c r="I853" s="70"/>
      <c r="J853" s="70"/>
      <c r="K853" s="70"/>
      <c r="L853" s="71"/>
    </row>
    <row r="854" spans="1:12" ht="23.25" customHeight="1" x14ac:dyDescent="0.3">
      <c r="A854" s="18">
        <f>+A760</f>
        <v>1</v>
      </c>
      <c r="B854" s="18"/>
      <c r="E854" s="90" t="str">
        <f>+$E$104</f>
        <v>Formulario 9</v>
      </c>
      <c r="F854" s="315" t="s">
        <v>46</v>
      </c>
      <c r="G854" s="316"/>
      <c r="H854" s="317"/>
      <c r="I854" s="318"/>
      <c r="J854" s="318"/>
      <c r="K854" s="318"/>
      <c r="L854" s="319"/>
    </row>
    <row r="855" spans="1:12" x14ac:dyDescent="0.3">
      <c r="A855" s="18">
        <f>+A760</f>
        <v>1</v>
      </c>
      <c r="B855" s="18"/>
      <c r="E855" s="91" t="s">
        <v>170</v>
      </c>
      <c r="F855" s="91" t="str">
        <f>+$F$99</f>
        <v>Director de Interventoría</v>
      </c>
      <c r="G855" s="91" t="str">
        <f>+$G$99</f>
        <v>Residente de Interventoría</v>
      </c>
      <c r="H855" s="320"/>
      <c r="I855" s="321"/>
      <c r="J855" s="321"/>
      <c r="K855" s="321"/>
      <c r="L855" s="322"/>
    </row>
    <row r="856" spans="1:12" x14ac:dyDescent="0.3">
      <c r="A856" s="18">
        <f>+A760</f>
        <v>1</v>
      </c>
      <c r="B856" s="18"/>
      <c r="E856" s="89"/>
      <c r="F856" s="89"/>
      <c r="G856" s="89"/>
      <c r="H856" s="89"/>
      <c r="I856" s="89"/>
      <c r="J856" s="89"/>
      <c r="K856" s="89"/>
      <c r="L856" s="89"/>
    </row>
    <row r="857" spans="1:12" x14ac:dyDescent="0.3">
      <c r="A857" s="1">
        <f>+A760</f>
        <v>1</v>
      </c>
      <c r="E857" s="92" t="str">
        <f>+E732</f>
        <v>CRITERIOS DE EVALUACIÓN Y PUNTAJE</v>
      </c>
      <c r="F857" s="93"/>
      <c r="G857" s="93"/>
      <c r="H857" s="93"/>
      <c r="I857" s="93"/>
      <c r="J857" s="93"/>
      <c r="K857" s="94"/>
      <c r="L857" s="95" t="str">
        <f>+$L$107</f>
        <v>PUNTAJE OBTENIDO</v>
      </c>
    </row>
    <row r="858" spans="1:12" x14ac:dyDescent="0.3">
      <c r="A858" s="1">
        <f>+A760</f>
        <v>1</v>
      </c>
      <c r="E858" s="96" t="str">
        <f>+$E$108</f>
        <v>VALOR</v>
      </c>
      <c r="F858" s="97" t="str">
        <f>+$F$108</f>
        <v>EQUIPO DE TRABAJO (PERSONAL CLAVE EVALUABLE)</v>
      </c>
      <c r="G858" s="24"/>
      <c r="H858" s="24"/>
      <c r="I858" s="24"/>
      <c r="J858" s="24"/>
      <c r="K858" s="24"/>
      <c r="L858" s="98"/>
    </row>
    <row r="859" spans="1:12" ht="12.75" customHeight="1" x14ac:dyDescent="0.3">
      <c r="A859" s="1">
        <f>+A760</f>
        <v>1</v>
      </c>
      <c r="E859" s="96">
        <f>+$E$109</f>
        <v>5</v>
      </c>
      <c r="F859" s="307" t="str">
        <f>+$F$109</f>
        <v xml:space="preserve"> Experiencia Específica adicional</v>
      </c>
      <c r="G859" s="308"/>
      <c r="H859" s="308"/>
      <c r="I859" s="308"/>
      <c r="J859" s="308"/>
      <c r="K859" s="309"/>
      <c r="L859" s="99">
        <f>IFERROR(IF(VLOOKUP(C760,'R. PUNTAJES'!$C$14:$R$213,'R. PUNTAJES'!$I$10,0)="","",VLOOKUP(C760,'R. PUNTAJES'!$C$14:$R$213,'R. PUNTAJES'!$I$10,0)),"")</f>
        <v>5</v>
      </c>
    </row>
    <row r="860" spans="1:12" ht="12.75" customHeight="1" x14ac:dyDescent="0.3">
      <c r="A860" s="1">
        <f>+A760</f>
        <v>1</v>
      </c>
      <c r="E860" s="96">
        <f>+$E$110</f>
        <v>5</v>
      </c>
      <c r="F860" s="307" t="str">
        <f>+$F$110</f>
        <v>Formación Académica adicional</v>
      </c>
      <c r="G860" s="308"/>
      <c r="H860" s="308"/>
      <c r="I860" s="308"/>
      <c r="J860" s="308"/>
      <c r="K860" s="309"/>
      <c r="L860" s="99">
        <f>IFERROR(IF(VLOOKUP(C760,'R. PUNTAJES'!$C$14:$R$213,'R. PUNTAJES'!$J$10,0)="","",VLOOKUP(C760,'R. PUNTAJES'!$C$14:$R$213,'R. PUNTAJES'!$J$10,0)),"")</f>
        <v>5</v>
      </c>
    </row>
    <row r="861" spans="1:12" x14ac:dyDescent="0.3">
      <c r="A861" s="18">
        <f>+A760</f>
        <v>1</v>
      </c>
      <c r="B861" s="18"/>
      <c r="E861" s="100"/>
      <c r="F861" s="101" t="str">
        <f>+$F$111</f>
        <v>FACTOR DE SOSTENIBILIDAD</v>
      </c>
      <c r="G861" s="102"/>
      <c r="H861" s="102"/>
      <c r="I861" s="102"/>
      <c r="J861" s="102"/>
      <c r="K861" s="102"/>
      <c r="L861" s="103"/>
    </row>
    <row r="862" spans="1:12" x14ac:dyDescent="0.3">
      <c r="A862" s="18">
        <f>+A760</f>
        <v>1</v>
      </c>
      <c r="B862" s="18"/>
      <c r="E862" s="104">
        <v>1</v>
      </c>
      <c r="F862" s="105" t="str">
        <f>+$F$112</f>
        <v>Compromisos Sostenibilidad</v>
      </c>
      <c r="G862" s="106"/>
      <c r="H862" s="106"/>
      <c r="I862" s="106"/>
      <c r="J862" s="106"/>
      <c r="K862" s="106"/>
      <c r="L862" s="107">
        <f>IFERROR(IF(VLOOKUP(C760,'R. PUNTAJES'!$C$14:$R$213,'R. PUNTAJES'!$K$10,0)="","",VLOOKUP(C760,'R. PUNTAJES'!$C$14:$R$213,'R. PUNTAJES'!$K$10,0)),"")</f>
        <v>1</v>
      </c>
    </row>
    <row r="863" spans="1:12" x14ac:dyDescent="0.3">
      <c r="A863" s="1">
        <f>+A760</f>
        <v>1</v>
      </c>
      <c r="E863" s="108"/>
      <c r="F863" s="109" t="str">
        <f>+$F$113</f>
        <v>APOYO A LA INDUSTRIA NACIONAL</v>
      </c>
      <c r="G863" s="110"/>
      <c r="H863" s="110"/>
      <c r="I863" s="110"/>
      <c r="J863" s="110"/>
      <c r="K863" s="110"/>
      <c r="L863" s="111"/>
    </row>
    <row r="864" spans="1:12" ht="12.75" customHeight="1" x14ac:dyDescent="0.3">
      <c r="A864" s="1">
        <f>+A760</f>
        <v>1</v>
      </c>
      <c r="E864" s="96">
        <v>20</v>
      </c>
      <c r="F864" s="307" t="str">
        <f>+$F$114</f>
        <v>Promoción de Servicios Nacionales o con Trato Nacional</v>
      </c>
      <c r="G864" s="308"/>
      <c r="H864" s="308"/>
      <c r="I864" s="308"/>
      <c r="J864" s="308"/>
      <c r="K864" s="309"/>
      <c r="L864" s="99">
        <f>IFERROR(IF(VLOOKUP(C760,'R. PUNTAJES'!$C$14:$R$213,'R. PUNTAJES'!$L$10,0)="","",
IF(VLOOKUP(C760,'R. PUNTAJES'!$C$14:$R$213,'R. PUNTAJES'!$L$10,0)=5,0,
VLOOKUP(C760,'R. PUNTAJES'!$C$14:$R$213,'R. PUNTAJES'!$L$10,0))),"")</f>
        <v>20</v>
      </c>
    </row>
    <row r="865" spans="1:12" ht="12.75" customHeight="1" x14ac:dyDescent="0.3">
      <c r="A865" s="1">
        <f>+A760</f>
        <v>1</v>
      </c>
      <c r="E865" s="96">
        <v>5</v>
      </c>
      <c r="F865" s="307" t="str">
        <f>+$F$115</f>
        <v>Incorporación de componente nacional en servicios extranjeros</v>
      </c>
      <c r="G865" s="308"/>
      <c r="H865" s="308"/>
      <c r="I865" s="308"/>
      <c r="J865" s="308"/>
      <c r="K865" s="309"/>
      <c r="L865" s="99">
        <f>IFERROR(IF(VLOOKUP(C760,'R. PUNTAJES'!$C$14:$R$213,'R. PUNTAJES'!$L$10,0)="","",
IF(VLOOKUP(C760,'R. PUNTAJES'!$C$14:$R$213,'R. PUNTAJES'!$L$10,0)=20,0,
VLOOKUP(C760,'R. PUNTAJES'!$C$14:$R$213,'R. PUNTAJES'!$L$10,0))),"")</f>
        <v>0</v>
      </c>
    </row>
    <row r="866" spans="1:12" x14ac:dyDescent="0.3">
      <c r="A866" s="1">
        <f>+A760</f>
        <v>1</v>
      </c>
      <c r="E866" s="112"/>
      <c r="F866" s="97" t="str">
        <f>+$F$116</f>
        <v>VINCULACIÓN DE PERSONAS CON DISCAPACIDAD</v>
      </c>
      <c r="G866" s="24"/>
      <c r="H866" s="24"/>
      <c r="I866" s="24"/>
      <c r="J866" s="24"/>
      <c r="K866" s="24"/>
      <c r="L866" s="98"/>
    </row>
    <row r="867" spans="1:12" ht="12.75" customHeight="1" x14ac:dyDescent="0.3">
      <c r="A867" s="1">
        <f>+A760</f>
        <v>1</v>
      </c>
      <c r="E867" s="96">
        <v>1</v>
      </c>
      <c r="F867" s="307" t="str">
        <f>+$F$117</f>
        <v xml:space="preserve">Trabajadores vinculados a la planta de personal </v>
      </c>
      <c r="G867" s="308"/>
      <c r="H867" s="308"/>
      <c r="I867" s="308"/>
      <c r="J867" s="308"/>
      <c r="K867" s="309"/>
      <c r="L867" s="99">
        <f>IFERROR(IF(VLOOKUP(C760,'R. PUNTAJES'!$C$14:$R$213,'R. PUNTAJES'!$M$10,0)="","",VLOOKUP(C760,'R. PUNTAJES'!$C$14:$R$213,'R. PUNTAJES'!$M$10,0)),"")</f>
        <v>1</v>
      </c>
    </row>
    <row r="868" spans="1:12" x14ac:dyDescent="0.3">
      <c r="A868" s="1">
        <f>+A760</f>
        <v>1</v>
      </c>
      <c r="E868" s="112"/>
      <c r="F868" s="97" t="str">
        <f>+$F$118</f>
        <v>EMPRENDIMIENTOS Y EMPRESAS DE MUJERES</v>
      </c>
      <c r="G868" s="24"/>
      <c r="H868" s="24"/>
      <c r="I868" s="24"/>
      <c r="J868" s="24"/>
      <c r="K868" s="24"/>
      <c r="L868" s="98"/>
    </row>
    <row r="869" spans="1:12" ht="13" customHeight="1" x14ac:dyDescent="0.3">
      <c r="A869" s="1">
        <f>+A760</f>
        <v>1</v>
      </c>
      <c r="E869" s="96">
        <v>0.25</v>
      </c>
      <c r="F869" s="307" t="str">
        <f>+$F$119</f>
        <v>Emprendimientos y empresas de mujeres</v>
      </c>
      <c r="G869" s="308"/>
      <c r="H869" s="308"/>
      <c r="I869" s="308"/>
      <c r="J869" s="308"/>
      <c r="K869" s="309"/>
      <c r="L869" s="113">
        <f>IFERROR(IF(VLOOKUP(C760,'R. PUNTAJES'!$C$14:$R$213,'R. PUNTAJES'!$N$10,0)="","",VLOOKUP(C760,'R. PUNTAJES'!$C$14:$R$213,'R. PUNTAJES'!$N$10,0)),"")</f>
        <v>0.25</v>
      </c>
    </row>
    <row r="870" spans="1:12" hidden="1" x14ac:dyDescent="0.3">
      <c r="A870" s="18" t="str">
        <f>+A871</f>
        <v>NO</v>
      </c>
      <c r="B870" s="18"/>
      <c r="E870" s="112"/>
      <c r="F870" s="97" t="str">
        <f>+$F$120</f>
        <v>MIPYME</v>
      </c>
      <c r="G870" s="24"/>
      <c r="H870" s="24"/>
      <c r="I870" s="24"/>
      <c r="J870" s="24"/>
      <c r="K870" s="24"/>
      <c r="L870" s="98"/>
    </row>
    <row r="871" spans="1:12" hidden="1" x14ac:dyDescent="0.3">
      <c r="A871" s="18" t="str">
        <f>+IF(E871=0,"NO",1)</f>
        <v>NO</v>
      </c>
      <c r="B871" s="18"/>
      <c r="E871" s="96">
        <v>0</v>
      </c>
      <c r="F871" s="307" t="str">
        <f>+$F$121</f>
        <v>Mipyme</v>
      </c>
      <c r="G871" s="308"/>
      <c r="H871" s="308"/>
      <c r="I871" s="308"/>
      <c r="J871" s="308"/>
      <c r="K871" s="309"/>
      <c r="L871" s="113" t="str">
        <f>IFERROR(IF(VLOOKUP(C760,'R. PUNTAJES'!$C$14:$R$213,'R. PUNTAJES'!$O$10,0)="","",VLOOKUP(C760,'R. PUNTAJES'!$C$14:$R$213,'R. PUNTAJES'!$O$10,0)),"")</f>
        <v/>
      </c>
    </row>
    <row r="872" spans="1:12" x14ac:dyDescent="0.3">
      <c r="A872" s="1">
        <f>+A760</f>
        <v>1</v>
      </c>
      <c r="E872" s="112"/>
      <c r="F872" s="97" t="str">
        <f>+$F$122</f>
        <v>EXPERIENCIA DEL PROPONENTE</v>
      </c>
      <c r="G872" s="24"/>
      <c r="H872" s="24"/>
      <c r="I872" s="24"/>
      <c r="J872" s="24"/>
      <c r="K872" s="24"/>
      <c r="L872" s="98"/>
    </row>
    <row r="873" spans="1:12" x14ac:dyDescent="0.3">
      <c r="A873" s="1">
        <f>+A760</f>
        <v>1</v>
      </c>
      <c r="E873" s="96">
        <v>59.5</v>
      </c>
      <c r="F873" s="307" t="str">
        <f>+$F$123</f>
        <v>mediana con valor absoluto</v>
      </c>
      <c r="G873" s="308"/>
      <c r="H873" s="308"/>
      <c r="I873" s="308"/>
      <c r="J873" s="308"/>
      <c r="K873" s="309"/>
      <c r="L873" s="113">
        <f>IFERROR(IF(VLOOKUP(C760,'R. PUNTAJES'!$C$14:$R$213,'R. PUNTAJES'!$R$10,0)="","",VLOOKUP(C760,'R. PUNTAJES'!$C$14:$R$213,'R. PUNTAJES'!$R$10,0)),"")</f>
        <v>57.113736871199563</v>
      </c>
    </row>
    <row r="874" spans="1:12" x14ac:dyDescent="0.3">
      <c r="A874" s="1">
        <f>+A760</f>
        <v>1</v>
      </c>
      <c r="E874" s="112"/>
      <c r="F874" s="97" t="str">
        <f>+$F$124</f>
        <v>MULTAS</v>
      </c>
      <c r="G874" s="24"/>
      <c r="H874" s="24"/>
      <c r="I874" s="24"/>
      <c r="J874" s="24"/>
      <c r="K874" s="24"/>
      <c r="L874" s="98"/>
    </row>
    <row r="875" spans="1:12" ht="12.75" customHeight="1" x14ac:dyDescent="0.3">
      <c r="A875" s="1">
        <f>+A760</f>
        <v>1</v>
      </c>
      <c r="E875" s="96">
        <v>-2</v>
      </c>
      <c r="F875" s="307" t="str">
        <f>+$F$125</f>
        <v>Una o más multas o cláusulas penales durante el último año</v>
      </c>
      <c r="G875" s="310"/>
      <c r="H875" s="310"/>
      <c r="I875" s="310"/>
      <c r="J875" s="310"/>
      <c r="K875" s="311"/>
      <c r="L875" s="99">
        <f>IFERROR(IF(VLOOKUP(C760,'R. PUNTAJES'!$C$14:$R$213,'R. PUNTAJES'!$Q$10,0)="","",VLOOKUP(C760,'R. PUNTAJES'!$C$14:$R$213,'R. PUNTAJES'!$Q$10,0)),"")</f>
        <v>0</v>
      </c>
    </row>
    <row r="876" spans="1:12" x14ac:dyDescent="0.3">
      <c r="A876" s="1">
        <f>+A760</f>
        <v>1</v>
      </c>
      <c r="E876" s="112"/>
      <c r="F876" s="97" t="str">
        <f>+$F$126</f>
        <v>OBRAS INCONCLUSAS</v>
      </c>
      <c r="G876" s="24"/>
      <c r="H876" s="24"/>
      <c r="I876" s="24"/>
      <c r="J876" s="24"/>
      <c r="K876" s="24"/>
      <c r="L876" s="98"/>
    </row>
    <row r="877" spans="1:12" x14ac:dyDescent="0.3">
      <c r="A877" s="1">
        <f>+A760</f>
        <v>1</v>
      </c>
      <c r="E877" s="96">
        <v>-1</v>
      </c>
      <c r="F877" s="301" t="str">
        <f>+$F$127</f>
        <v>Anotación vigente de obra civil inconclusa</v>
      </c>
      <c r="G877" s="302"/>
      <c r="H877" s="302"/>
      <c r="I877" s="302"/>
      <c r="J877" s="302"/>
      <c r="K877" s="303"/>
      <c r="L877" s="99">
        <f>IFERROR(IF(VLOOKUP(C760,'R. PUNTAJES'!$C$14:$R$213,'R. PUNTAJES'!$P$10,0)="","",VLOOKUP(C760,'R. PUNTAJES'!$C$14:$R$213,'R. PUNTAJES'!$P$10,0)),"")</f>
        <v>0</v>
      </c>
    </row>
    <row r="878" spans="1:12" ht="7.5" customHeight="1" x14ac:dyDescent="0.3">
      <c r="A878" s="1">
        <f>+A760</f>
        <v>1</v>
      </c>
      <c r="E878" s="114"/>
      <c r="F878" s="45"/>
      <c r="G878" s="45"/>
      <c r="H878" s="45"/>
      <c r="I878" s="45"/>
      <c r="J878" s="45"/>
      <c r="K878" s="45"/>
      <c r="L878" s="48"/>
    </row>
    <row r="879" spans="1:12" x14ac:dyDescent="0.3">
      <c r="A879" s="1">
        <f>+A760</f>
        <v>1</v>
      </c>
      <c r="E879" s="115" t="str">
        <f>+$E$129</f>
        <v>PUNTAJE TOTAL</v>
      </c>
      <c r="F879" s="116"/>
      <c r="G879" s="116"/>
      <c r="H879" s="116"/>
      <c r="I879" s="116"/>
      <c r="J879" s="116"/>
      <c r="K879" s="117"/>
      <c r="L879" s="118">
        <f>IFERROR(IF(VLOOKUP(C760,'R. PUNTAJES'!$C$14:$R$213,'R. PUNTAJES'!$H$10,0)="RECHAZO","",SUM(L859:L877)),"")</f>
        <v>89.363736871199563</v>
      </c>
    </row>
    <row r="880" spans="1:12" x14ac:dyDescent="0.3">
      <c r="A880" s="1">
        <f>+A760</f>
        <v>1</v>
      </c>
      <c r="E880" s="304" t="str">
        <f>+$E$130</f>
        <v>OBSERVACIONES RESPECTO A PUNTAJES</v>
      </c>
      <c r="F880" s="305"/>
      <c r="G880" s="305"/>
      <c r="H880" s="305"/>
      <c r="I880" s="305"/>
      <c r="J880" s="305"/>
      <c r="K880" s="305"/>
      <c r="L880" s="305"/>
    </row>
    <row r="881" spans="1:16" ht="12" customHeight="1" x14ac:dyDescent="0.3">
      <c r="A881" s="1">
        <f>+A760</f>
        <v>1</v>
      </c>
      <c r="E881" s="306" t="s">
        <v>124</v>
      </c>
      <c r="F881" s="305"/>
      <c r="G881" s="305"/>
      <c r="H881" s="305"/>
      <c r="I881" s="305"/>
      <c r="J881" s="305"/>
      <c r="K881" s="305"/>
      <c r="L881" s="305"/>
      <c r="N881" s="119"/>
      <c r="O881" s="119"/>
      <c r="P881" s="120"/>
    </row>
    <row r="882" spans="1:16" ht="3" customHeight="1" x14ac:dyDescent="0.3">
      <c r="A882" s="1">
        <f>+A761</f>
        <v>1</v>
      </c>
      <c r="E882" s="121"/>
      <c r="F882" s="122"/>
      <c r="G882" s="122"/>
      <c r="H882" s="122"/>
      <c r="I882" s="122"/>
      <c r="J882" s="122"/>
      <c r="K882" s="122"/>
      <c r="L882" s="123"/>
    </row>
    <row r="883" spans="1:16" x14ac:dyDescent="0.3">
      <c r="A883" s="1">
        <f>+IF(OR(C885=""),"NO",1)</f>
        <v>1</v>
      </c>
      <c r="E883" s="346"/>
      <c r="F883" s="347"/>
      <c r="G883" s="347"/>
      <c r="H883" s="347"/>
      <c r="I883" s="347"/>
      <c r="J883" s="347"/>
      <c r="K883" s="347"/>
      <c r="L883" s="347"/>
    </row>
    <row r="884" spans="1:16" ht="4.5" customHeight="1" x14ac:dyDescent="0.3">
      <c r="A884" s="1">
        <f>+A885</f>
        <v>1</v>
      </c>
      <c r="E884" s="15"/>
      <c r="F884" s="16"/>
      <c r="G884" s="16"/>
      <c r="H884" s="16"/>
      <c r="I884" s="16"/>
      <c r="J884" s="16"/>
      <c r="K884" s="16"/>
      <c r="L884" s="17"/>
    </row>
    <row r="885" spans="1:16" ht="15.75" customHeight="1" x14ac:dyDescent="0.3">
      <c r="A885" s="1">
        <f>+IF(OR(C885=""),"NO",1)</f>
        <v>1</v>
      </c>
      <c r="B885" s="1">
        <f>1+MAX($B$1:B884)</f>
        <v>8</v>
      </c>
      <c r="C885" s="18">
        <v>8</v>
      </c>
      <c r="E885" s="19" t="s">
        <v>308</v>
      </c>
      <c r="F885" s="20"/>
      <c r="G885" s="20"/>
      <c r="H885" s="20"/>
      <c r="I885" s="21"/>
      <c r="J885" s="20"/>
      <c r="K885" s="21"/>
      <c r="L885" s="22"/>
    </row>
    <row r="886" spans="1:16" x14ac:dyDescent="0.3">
      <c r="A886" s="1">
        <f>A885</f>
        <v>1</v>
      </c>
      <c r="E886" s="23" t="str">
        <f>+$E$11</f>
        <v>Integrantes</v>
      </c>
      <c r="F886" s="24"/>
      <c r="G886" s="24"/>
      <c r="H886" s="24"/>
      <c r="I886" s="24"/>
      <c r="J886" s="24"/>
      <c r="K886" s="25" t="str">
        <f>+$K$11</f>
        <v>Nit</v>
      </c>
      <c r="L886" s="26" t="str">
        <f>+$L$11</f>
        <v>Part.</v>
      </c>
    </row>
    <row r="887" spans="1:16" x14ac:dyDescent="0.3">
      <c r="A887" s="1">
        <f>+A886</f>
        <v>1</v>
      </c>
      <c r="C887" s="1">
        <v>8.1</v>
      </c>
      <c r="E887" s="27" t="s">
        <v>242</v>
      </c>
      <c r="F887" s="28"/>
      <c r="G887" s="28"/>
      <c r="H887" s="28"/>
      <c r="I887" s="28"/>
      <c r="J887" s="28"/>
      <c r="K887" s="29" t="s">
        <v>309</v>
      </c>
      <c r="L887" s="30">
        <v>1</v>
      </c>
    </row>
    <row r="888" spans="1:16" hidden="1" x14ac:dyDescent="0.3">
      <c r="A888" s="18" t="str">
        <f>+IF(OR(C888=""),"NO",1)</f>
        <v>NO</v>
      </c>
      <c r="B888" s="18"/>
      <c r="C888" s="1" t="s">
        <v>124</v>
      </c>
      <c r="E888" s="31" t="s">
        <v>124</v>
      </c>
      <c r="F888" s="32"/>
      <c r="G888" s="32"/>
      <c r="H888" s="32"/>
      <c r="I888" s="32"/>
      <c r="J888" s="32"/>
      <c r="K888" s="33" t="s">
        <v>124</v>
      </c>
      <c r="L888" s="34" t="s">
        <v>124</v>
      </c>
    </row>
    <row r="889" spans="1:16" hidden="1" x14ac:dyDescent="0.3">
      <c r="A889" s="18" t="str">
        <f>+IF(OR(C889=""),"NO",1)</f>
        <v>NO</v>
      </c>
      <c r="B889" s="18"/>
      <c r="C889" s="1" t="s">
        <v>124</v>
      </c>
      <c r="E889" s="31" t="s">
        <v>124</v>
      </c>
      <c r="F889" s="32"/>
      <c r="G889" s="32"/>
      <c r="H889" s="32"/>
      <c r="I889" s="32"/>
      <c r="J889" s="32"/>
      <c r="K889" s="33" t="s">
        <v>124</v>
      </c>
      <c r="L889" s="34" t="s">
        <v>124</v>
      </c>
    </row>
    <row r="890" spans="1:16" hidden="1" x14ac:dyDescent="0.3">
      <c r="A890" s="18" t="str">
        <f>+IF(OR(C890=""),"NO",1)</f>
        <v>NO</v>
      </c>
      <c r="B890" s="18"/>
      <c r="C890" s="1" t="s">
        <v>124</v>
      </c>
      <c r="E890" s="31" t="s">
        <v>13</v>
      </c>
      <c r="F890" s="32"/>
      <c r="G890" s="32"/>
      <c r="H890" s="32"/>
      <c r="I890" s="32"/>
      <c r="J890" s="32"/>
      <c r="K890" s="33"/>
      <c r="L890" s="34"/>
    </row>
    <row r="891" spans="1:16" hidden="1" x14ac:dyDescent="0.3">
      <c r="A891" s="18" t="str">
        <f>+IF(OR(C891=""),"NO",1)</f>
        <v>NO</v>
      </c>
      <c r="B891" s="18"/>
      <c r="C891" s="1" t="s">
        <v>124</v>
      </c>
      <c r="E891" s="31" t="s">
        <v>13</v>
      </c>
      <c r="F891" s="32"/>
      <c r="G891" s="32"/>
      <c r="H891" s="32"/>
      <c r="I891" s="32"/>
      <c r="J891" s="32"/>
      <c r="K891" s="33"/>
      <c r="L891" s="34"/>
    </row>
    <row r="892" spans="1:16" hidden="1" x14ac:dyDescent="0.3">
      <c r="A892" s="18" t="str">
        <f>+IF(OR(C892=""),"NO",1)</f>
        <v>NO</v>
      </c>
      <c r="B892" s="18"/>
      <c r="C892" s="1" t="s">
        <v>124</v>
      </c>
      <c r="E892" s="35" t="s">
        <v>13</v>
      </c>
      <c r="F892" s="36"/>
      <c r="G892" s="36"/>
      <c r="H892" s="36"/>
      <c r="I892" s="36"/>
      <c r="J892" s="36"/>
      <c r="K892" s="37"/>
      <c r="L892" s="38"/>
    </row>
    <row r="893" spans="1:16" ht="5.15" customHeight="1" x14ac:dyDescent="0.3">
      <c r="A893" s="1">
        <f>+A885</f>
        <v>1</v>
      </c>
      <c r="E893" s="39"/>
      <c r="F893" s="39"/>
      <c r="G893" s="39"/>
      <c r="H893" s="39"/>
      <c r="I893" s="39"/>
      <c r="J893" s="39"/>
      <c r="K893" s="39"/>
      <c r="L893" s="39"/>
    </row>
    <row r="894" spans="1:16" ht="15.75" customHeight="1" x14ac:dyDescent="0.3">
      <c r="A894" s="1">
        <f>+A885</f>
        <v>1</v>
      </c>
      <c r="E894" s="40" t="str">
        <f>+$E$19</f>
        <v>RESULTADO DE EVALUACIÓN TÉCNICA</v>
      </c>
      <c r="F894" s="41"/>
      <c r="G894" s="41"/>
      <c r="H894" s="41"/>
      <c r="I894" s="41"/>
      <c r="J894" s="41"/>
      <c r="K894" s="41"/>
      <c r="L894" s="42"/>
    </row>
    <row r="895" spans="1:16" x14ac:dyDescent="0.3">
      <c r="A895" s="1">
        <f>+A885</f>
        <v>1</v>
      </c>
      <c r="E895" s="43"/>
      <c r="F895" s="44" t="str">
        <f>+$F$20</f>
        <v>Experiencia</v>
      </c>
      <c r="G895" s="45"/>
      <c r="H895" s="45"/>
      <c r="I895" s="45"/>
      <c r="J895" s="45"/>
      <c r="K895" s="46"/>
      <c r="L895" s="47" t="s">
        <v>88</v>
      </c>
    </row>
    <row r="896" spans="1:16" x14ac:dyDescent="0.3">
      <c r="A896" s="1">
        <f>+A885</f>
        <v>1</v>
      </c>
      <c r="E896" s="348" t="str">
        <f>+$E$21</f>
        <v>OBSERVACIONES RESPECTO A LA EVALUACIÓN DE EXPERIENCIA</v>
      </c>
      <c r="F896" s="308"/>
      <c r="G896" s="308"/>
      <c r="H896" s="308"/>
      <c r="I896" s="308"/>
      <c r="J896" s="308"/>
      <c r="K896" s="308"/>
      <c r="L896" s="349"/>
    </row>
    <row r="897" spans="1:12" x14ac:dyDescent="0.3">
      <c r="A897" s="1">
        <f>+A885</f>
        <v>1</v>
      </c>
      <c r="E897" s="350" t="s">
        <v>124</v>
      </c>
      <c r="F897" s="351"/>
      <c r="G897" s="351"/>
      <c r="H897" s="351"/>
      <c r="I897" s="351"/>
      <c r="J897" s="351"/>
      <c r="K897" s="351"/>
      <c r="L897" s="352"/>
    </row>
    <row r="898" spans="1:12" ht="5.15" customHeight="1" x14ac:dyDescent="0.3">
      <c r="A898" s="1">
        <f>+A885</f>
        <v>1</v>
      </c>
      <c r="E898" s="39"/>
      <c r="F898" s="39"/>
      <c r="G898" s="39"/>
      <c r="H898" s="39"/>
      <c r="I898" s="39"/>
      <c r="J898" s="39"/>
      <c r="K898" s="39"/>
      <c r="L898" s="39"/>
    </row>
    <row r="899" spans="1:12" ht="12.75" customHeight="1" x14ac:dyDescent="0.3">
      <c r="A899" s="1">
        <f>+A885</f>
        <v>1</v>
      </c>
      <c r="E899" s="40" t="str">
        <f>+$E$24</f>
        <v>EXPERIENCIA HABILITANTE: CONTRATOS PRESENTADOS</v>
      </c>
      <c r="F899" s="41"/>
      <c r="G899" s="41"/>
      <c r="H899" s="41"/>
      <c r="I899" s="41"/>
      <c r="J899" s="41"/>
      <c r="K899" s="41"/>
      <c r="L899" s="42"/>
    </row>
    <row r="900" spans="1:12" ht="8.5" customHeight="1" x14ac:dyDescent="0.3">
      <c r="A900" s="1">
        <f>+A885</f>
        <v>1</v>
      </c>
      <c r="E900" s="49"/>
      <c r="F900" s="50"/>
      <c r="G900" s="51"/>
      <c r="H900" s="51"/>
      <c r="I900" s="51"/>
      <c r="J900" s="51"/>
      <c r="K900" s="51"/>
      <c r="L900" s="52"/>
    </row>
    <row r="901" spans="1:12" ht="29.15" customHeight="1" x14ac:dyDescent="0.3">
      <c r="A901" s="18">
        <f>+IF(OR(C901=""),"NO",1)</f>
        <v>1</v>
      </c>
      <c r="B901" s="18"/>
      <c r="C901" s="1" t="s">
        <v>239</v>
      </c>
      <c r="E901" s="329">
        <v>1</v>
      </c>
      <c r="F901" s="53" t="str">
        <f>+$F$26</f>
        <v>OBJETO</v>
      </c>
      <c r="G901" s="332" t="s">
        <v>240</v>
      </c>
      <c r="H901" s="333"/>
      <c r="I901" s="333"/>
      <c r="J901" s="333"/>
      <c r="K901" s="333"/>
      <c r="L901" s="334"/>
    </row>
    <row r="902" spans="1:12" x14ac:dyDescent="0.3">
      <c r="A902" s="18">
        <f>+IF(OR(C901=""),"NO",1)</f>
        <v>1</v>
      </c>
      <c r="B902" s="18"/>
      <c r="E902" s="330"/>
      <c r="F902" s="54" t="str">
        <f>+$F$27</f>
        <v>CONTRATANTE</v>
      </c>
      <c r="G902" s="335" t="s">
        <v>241</v>
      </c>
      <c r="H902" s="310"/>
      <c r="I902" s="310"/>
      <c r="J902" s="310"/>
      <c r="K902" s="310"/>
      <c r="L902" s="336"/>
    </row>
    <row r="903" spans="1:12" x14ac:dyDescent="0.3">
      <c r="A903" s="18">
        <f>+IF(OR(C901=""),"NO",1)</f>
        <v>1</v>
      </c>
      <c r="B903" s="18"/>
      <c r="E903" s="330"/>
      <c r="F903" s="54" t="str">
        <f>+$F$28</f>
        <v>APORTANTE</v>
      </c>
      <c r="G903" s="337" t="s">
        <v>242</v>
      </c>
      <c r="H903" s="338"/>
      <c r="I903" s="338"/>
      <c r="J903" s="338"/>
      <c r="K903" s="338"/>
      <c r="L903" s="339"/>
    </row>
    <row r="904" spans="1:12" x14ac:dyDescent="0.3">
      <c r="A904" s="18">
        <f>+IF(OR(C901=""),"NO",1)</f>
        <v>1</v>
      </c>
      <c r="B904" s="18"/>
      <c r="E904" s="330"/>
      <c r="F904" s="54" t="str">
        <f>+$F$29</f>
        <v>VALOR /SMMLV)</v>
      </c>
      <c r="G904" s="55">
        <v>390.99</v>
      </c>
      <c r="H904" s="56" t="str">
        <f>+$H$29</f>
        <v>% PART..</v>
      </c>
      <c r="I904" s="57">
        <v>1</v>
      </c>
      <c r="J904" s="58" t="str">
        <f>+$J$29</f>
        <v>VALOR ACREDITADO</v>
      </c>
      <c r="K904" s="59"/>
      <c r="L904" s="47">
        <v>390.99</v>
      </c>
    </row>
    <row r="905" spans="1:12" x14ac:dyDescent="0.3">
      <c r="A905" s="18">
        <f>+IF(OR(C901=""),"NO",1)</f>
        <v>1</v>
      </c>
      <c r="B905" s="18"/>
      <c r="E905" s="330"/>
      <c r="F905" s="60" t="str">
        <f>+$F$30</f>
        <v>EXPERIENCIA APORTADA</v>
      </c>
      <c r="G905" s="340" t="s">
        <v>88</v>
      </c>
      <c r="H905" s="341"/>
      <c r="I905" s="341"/>
      <c r="J905" s="341"/>
      <c r="K905" s="341"/>
      <c r="L905" s="342"/>
    </row>
    <row r="906" spans="1:12" x14ac:dyDescent="0.3">
      <c r="A906" s="18">
        <f>+IF(OR(C901=""),"NO",1)</f>
        <v>1</v>
      </c>
      <c r="B906" s="18"/>
      <c r="E906" s="331"/>
      <c r="F906" s="62" t="str">
        <f>+$F$31</f>
        <v>OBSERVACIÓN</v>
      </c>
      <c r="G906" s="343" t="s">
        <v>124</v>
      </c>
      <c r="H906" s="344"/>
      <c r="I906" s="344"/>
      <c r="J906" s="344"/>
      <c r="K906" s="344"/>
      <c r="L906" s="345"/>
    </row>
    <row r="907" spans="1:12" ht="8.5" customHeight="1" x14ac:dyDescent="0.3">
      <c r="A907" s="18">
        <f>+IF(OR(C901=""),"NO",1)</f>
        <v>1</v>
      </c>
      <c r="B907" s="18"/>
      <c r="E907" s="49"/>
      <c r="F907" s="50"/>
      <c r="G907" s="51"/>
      <c r="H907" s="51"/>
      <c r="I907" s="51"/>
      <c r="J907" s="51"/>
      <c r="K907" s="51"/>
      <c r="L907" s="52"/>
    </row>
    <row r="908" spans="1:12" ht="28.5" customHeight="1" x14ac:dyDescent="0.3">
      <c r="A908" s="18">
        <f t="shared" ref="A908" si="294">+IF(OR(C908=""),"NO",1)</f>
        <v>1</v>
      </c>
      <c r="B908" s="18"/>
      <c r="C908" s="1" t="s">
        <v>245</v>
      </c>
      <c r="E908" s="329">
        <v>2</v>
      </c>
      <c r="F908" s="53" t="str">
        <f>+$F$26</f>
        <v>OBJETO</v>
      </c>
      <c r="G908" s="332" t="s">
        <v>243</v>
      </c>
      <c r="H908" s="333"/>
      <c r="I908" s="333"/>
      <c r="J908" s="333"/>
      <c r="K908" s="333"/>
      <c r="L908" s="334"/>
    </row>
    <row r="909" spans="1:12" x14ac:dyDescent="0.3">
      <c r="A909" s="18">
        <f t="shared" ref="A909" si="295">+IF(OR(C908=""),"NO",1)</f>
        <v>1</v>
      </c>
      <c r="B909" s="18"/>
      <c r="E909" s="330"/>
      <c r="F909" s="54" t="str">
        <f>+$F$27</f>
        <v>CONTRATANTE</v>
      </c>
      <c r="G909" s="335" t="s">
        <v>244</v>
      </c>
      <c r="H909" s="310"/>
      <c r="I909" s="310"/>
      <c r="J909" s="310"/>
      <c r="K909" s="310"/>
      <c r="L909" s="336"/>
    </row>
    <row r="910" spans="1:12" x14ac:dyDescent="0.3">
      <c r="A910" s="18">
        <f t="shared" ref="A910" si="296">+IF(OR(C908=""),"NO",1)</f>
        <v>1</v>
      </c>
      <c r="B910" s="18"/>
      <c r="E910" s="330"/>
      <c r="F910" s="54" t="str">
        <f>+$F$28</f>
        <v>APORTANTE</v>
      </c>
      <c r="G910" s="337" t="s">
        <v>242</v>
      </c>
      <c r="H910" s="338"/>
      <c r="I910" s="338"/>
      <c r="J910" s="338"/>
      <c r="K910" s="338"/>
      <c r="L910" s="339"/>
    </row>
    <row r="911" spans="1:12" x14ac:dyDescent="0.3">
      <c r="A911" s="18">
        <f t="shared" ref="A911" si="297">+IF(OR(C908=""),"NO",1)</f>
        <v>1</v>
      </c>
      <c r="B911" s="18"/>
      <c r="E911" s="330"/>
      <c r="F911" s="54" t="str">
        <f>+$F$29</f>
        <v>VALOR /SMMLV)</v>
      </c>
      <c r="G911" s="55">
        <v>649.58000000000004</v>
      </c>
      <c r="H911" s="56" t="str">
        <f>+$H$29</f>
        <v>% PART..</v>
      </c>
      <c r="I911" s="57">
        <v>0.7</v>
      </c>
      <c r="J911" s="58" t="str">
        <f>+$J$29</f>
        <v>VALOR ACREDITADO</v>
      </c>
      <c r="K911" s="59"/>
      <c r="L911" s="47">
        <v>454.71</v>
      </c>
    </row>
    <row r="912" spans="1:12" x14ac:dyDescent="0.3">
      <c r="A912" s="18">
        <f t="shared" ref="A912" si="298">+IF(OR(C908=""),"NO",1)</f>
        <v>1</v>
      </c>
      <c r="B912" s="18"/>
      <c r="E912" s="330"/>
      <c r="F912" s="60" t="str">
        <f>+$F$30</f>
        <v>EXPERIENCIA APORTADA</v>
      </c>
      <c r="G912" s="340" t="s">
        <v>88</v>
      </c>
      <c r="H912" s="341"/>
      <c r="I912" s="341"/>
      <c r="J912" s="341"/>
      <c r="K912" s="341"/>
      <c r="L912" s="342"/>
    </row>
    <row r="913" spans="1:12" x14ac:dyDescent="0.3">
      <c r="A913" s="18">
        <f t="shared" ref="A913" si="299">+IF(OR(C908=""),"NO",1)</f>
        <v>1</v>
      </c>
      <c r="B913" s="18"/>
      <c r="E913" s="331"/>
      <c r="F913" s="62" t="str">
        <f>+$F$31</f>
        <v>OBSERVACIÓN</v>
      </c>
      <c r="G913" s="343" t="s">
        <v>124</v>
      </c>
      <c r="H913" s="344"/>
      <c r="I913" s="344"/>
      <c r="J913" s="344"/>
      <c r="K913" s="344"/>
      <c r="L913" s="345"/>
    </row>
    <row r="914" spans="1:12" ht="8.5" customHeight="1" x14ac:dyDescent="0.3">
      <c r="A914" s="18">
        <f t="shared" ref="A914" si="300">+IF(OR(C908=""),"NO",1)</f>
        <v>1</v>
      </c>
      <c r="B914" s="18"/>
      <c r="E914" s="49"/>
      <c r="F914" s="50"/>
      <c r="G914" s="51"/>
      <c r="H914" s="51"/>
      <c r="I914" s="51"/>
      <c r="J914" s="51"/>
      <c r="K914" s="51"/>
      <c r="L914" s="52"/>
    </row>
    <row r="915" spans="1:12" hidden="1" x14ac:dyDescent="0.3">
      <c r="A915" s="18" t="str">
        <f t="shared" ref="A915" si="301">+IF(OR(C915=""),"NO",1)</f>
        <v>NO</v>
      </c>
      <c r="B915" s="18"/>
      <c r="C915" s="1" t="s">
        <v>124</v>
      </c>
      <c r="E915" s="329">
        <v>3</v>
      </c>
      <c r="F915" s="53" t="str">
        <f>+$F$26</f>
        <v>OBJETO</v>
      </c>
      <c r="G915" s="332" t="s">
        <v>124</v>
      </c>
      <c r="H915" s="333"/>
      <c r="I915" s="333"/>
      <c r="J915" s="333"/>
      <c r="K915" s="333"/>
      <c r="L915" s="334"/>
    </row>
    <row r="916" spans="1:12" hidden="1" x14ac:dyDescent="0.3">
      <c r="A916" s="18" t="str">
        <f t="shared" ref="A916" si="302">+IF(OR(C915=""),"NO",1)</f>
        <v>NO</v>
      </c>
      <c r="B916" s="18"/>
      <c r="E916" s="330"/>
      <c r="F916" s="54" t="str">
        <f>+$F$27</f>
        <v>CONTRATANTE</v>
      </c>
      <c r="G916" s="335" t="s">
        <v>124</v>
      </c>
      <c r="H916" s="310"/>
      <c r="I916" s="310"/>
      <c r="J916" s="310"/>
      <c r="K916" s="310"/>
      <c r="L916" s="336"/>
    </row>
    <row r="917" spans="1:12" hidden="1" x14ac:dyDescent="0.3">
      <c r="A917" s="18" t="str">
        <f t="shared" ref="A917" si="303">+IF(OR(C915=""),"NO",1)</f>
        <v>NO</v>
      </c>
      <c r="B917" s="18"/>
      <c r="E917" s="330"/>
      <c r="F917" s="54" t="str">
        <f>+$F$28</f>
        <v>APORTANTE</v>
      </c>
      <c r="G917" s="337" t="s">
        <v>124</v>
      </c>
      <c r="H917" s="338"/>
      <c r="I917" s="338"/>
      <c r="J917" s="338"/>
      <c r="K917" s="338"/>
      <c r="L917" s="339"/>
    </row>
    <row r="918" spans="1:12" hidden="1" x14ac:dyDescent="0.3">
      <c r="A918" s="18" t="str">
        <f t="shared" ref="A918" si="304">+IF(OR(C915=""),"NO",1)</f>
        <v>NO</v>
      </c>
      <c r="B918" s="18"/>
      <c r="E918" s="330"/>
      <c r="F918" s="54" t="str">
        <f>+$F$29</f>
        <v>VALOR /SMMLV)</v>
      </c>
      <c r="G918" s="55" t="s">
        <v>124</v>
      </c>
      <c r="H918" s="56" t="str">
        <f>+$H$29</f>
        <v>% PART..</v>
      </c>
      <c r="I918" s="57" t="s">
        <v>124</v>
      </c>
      <c r="J918" s="58" t="str">
        <f>+$J$29</f>
        <v>VALOR ACREDITADO</v>
      </c>
      <c r="K918" s="59"/>
      <c r="L918" s="47" t="s">
        <v>124</v>
      </c>
    </row>
    <row r="919" spans="1:12" hidden="1" x14ac:dyDescent="0.3">
      <c r="A919" s="18" t="str">
        <f t="shared" ref="A919" si="305">+IF(OR(C915=""),"NO",1)</f>
        <v>NO</v>
      </c>
      <c r="B919" s="18"/>
      <c r="E919" s="330"/>
      <c r="F919" s="60" t="str">
        <f>+$F$30</f>
        <v>EXPERIENCIA APORTADA</v>
      </c>
      <c r="G919" s="340" t="s">
        <v>124</v>
      </c>
      <c r="H919" s="341"/>
      <c r="I919" s="341"/>
      <c r="J919" s="341"/>
      <c r="K919" s="341"/>
      <c r="L919" s="342"/>
    </row>
    <row r="920" spans="1:12" hidden="1" x14ac:dyDescent="0.3">
      <c r="A920" s="18" t="str">
        <f t="shared" ref="A920" si="306">+IF(OR(C915=""),"NO",1)</f>
        <v>NO</v>
      </c>
      <c r="B920" s="18"/>
      <c r="E920" s="331"/>
      <c r="F920" s="62" t="str">
        <f>+$F$31</f>
        <v>OBSERVACIÓN</v>
      </c>
      <c r="G920" s="343" t="s">
        <v>124</v>
      </c>
      <c r="H920" s="344"/>
      <c r="I920" s="344"/>
      <c r="J920" s="344"/>
      <c r="K920" s="344"/>
      <c r="L920" s="345"/>
    </row>
    <row r="921" spans="1:12" ht="8.5" hidden="1" customHeight="1" x14ac:dyDescent="0.3">
      <c r="A921" s="18" t="str">
        <f t="shared" ref="A921" si="307">+IF(OR(C915=""),"NO",1)</f>
        <v>NO</v>
      </c>
      <c r="B921" s="18"/>
      <c r="E921" s="49"/>
      <c r="F921" s="50"/>
      <c r="G921" s="51"/>
      <c r="H921" s="51"/>
      <c r="I921" s="51"/>
      <c r="J921" s="51"/>
      <c r="K921" s="51"/>
      <c r="L921" s="52"/>
    </row>
    <row r="922" spans="1:12" hidden="1" x14ac:dyDescent="0.3">
      <c r="A922" s="18" t="str">
        <f t="shared" ref="A922" si="308">+IF(OR(C922=""),"NO",1)</f>
        <v>NO</v>
      </c>
      <c r="B922" s="18"/>
      <c r="C922" s="1" t="s">
        <v>124</v>
      </c>
      <c r="E922" s="329">
        <v>4</v>
      </c>
      <c r="F922" s="53" t="str">
        <f>+$F$26</f>
        <v>OBJETO</v>
      </c>
      <c r="G922" s="332" t="s">
        <v>124</v>
      </c>
      <c r="H922" s="333"/>
      <c r="I922" s="333"/>
      <c r="J922" s="333"/>
      <c r="K922" s="333"/>
      <c r="L922" s="334"/>
    </row>
    <row r="923" spans="1:12" hidden="1" x14ac:dyDescent="0.3">
      <c r="A923" s="18" t="str">
        <f t="shared" ref="A923" si="309">+IF(OR(C922=""),"NO",1)</f>
        <v>NO</v>
      </c>
      <c r="B923" s="18"/>
      <c r="E923" s="330"/>
      <c r="F923" s="54" t="str">
        <f>+$F$27</f>
        <v>CONTRATANTE</v>
      </c>
      <c r="G923" s="335" t="s">
        <v>124</v>
      </c>
      <c r="H923" s="310"/>
      <c r="I923" s="310"/>
      <c r="J923" s="310"/>
      <c r="K923" s="310"/>
      <c r="L923" s="336"/>
    </row>
    <row r="924" spans="1:12" hidden="1" x14ac:dyDescent="0.3">
      <c r="A924" s="18" t="str">
        <f t="shared" ref="A924" si="310">+IF(OR(C922=""),"NO",1)</f>
        <v>NO</v>
      </c>
      <c r="B924" s="18"/>
      <c r="E924" s="330"/>
      <c r="F924" s="54" t="str">
        <f>+$F$28</f>
        <v>APORTANTE</v>
      </c>
      <c r="G924" s="337" t="s">
        <v>124</v>
      </c>
      <c r="H924" s="338"/>
      <c r="I924" s="338"/>
      <c r="J924" s="338"/>
      <c r="K924" s="338"/>
      <c r="L924" s="339"/>
    </row>
    <row r="925" spans="1:12" hidden="1" x14ac:dyDescent="0.3">
      <c r="A925" s="18" t="str">
        <f t="shared" ref="A925" si="311">+IF(OR(C922=""),"NO",1)</f>
        <v>NO</v>
      </c>
      <c r="B925" s="18"/>
      <c r="E925" s="330"/>
      <c r="F925" s="54" t="str">
        <f>+$F$29</f>
        <v>VALOR /SMMLV)</v>
      </c>
      <c r="G925" s="55" t="s">
        <v>124</v>
      </c>
      <c r="H925" s="56" t="str">
        <f>+$H$29</f>
        <v>% PART..</v>
      </c>
      <c r="I925" s="57" t="s">
        <v>124</v>
      </c>
      <c r="J925" s="58" t="str">
        <f>+$J$29</f>
        <v>VALOR ACREDITADO</v>
      </c>
      <c r="K925" s="59"/>
      <c r="L925" s="47" t="s">
        <v>124</v>
      </c>
    </row>
    <row r="926" spans="1:12" hidden="1" x14ac:dyDescent="0.3">
      <c r="A926" s="18" t="str">
        <f t="shared" ref="A926" si="312">+IF(OR(C922=""),"NO",1)</f>
        <v>NO</v>
      </c>
      <c r="B926" s="18"/>
      <c r="E926" s="330"/>
      <c r="F926" s="60" t="str">
        <f>+$F$30</f>
        <v>EXPERIENCIA APORTADA</v>
      </c>
      <c r="G926" s="340" t="s">
        <v>124</v>
      </c>
      <c r="H926" s="341"/>
      <c r="I926" s="341"/>
      <c r="J926" s="341"/>
      <c r="K926" s="341"/>
      <c r="L926" s="342"/>
    </row>
    <row r="927" spans="1:12" hidden="1" x14ac:dyDescent="0.3">
      <c r="A927" s="18" t="str">
        <f t="shared" ref="A927" si="313">+IF(OR(C922=""),"NO",1)</f>
        <v>NO</v>
      </c>
      <c r="B927" s="18"/>
      <c r="E927" s="331"/>
      <c r="F927" s="62" t="str">
        <f>+$F$31</f>
        <v>OBSERVACIÓN</v>
      </c>
      <c r="G927" s="343" t="s">
        <v>124</v>
      </c>
      <c r="H927" s="344"/>
      <c r="I927" s="344"/>
      <c r="J927" s="344"/>
      <c r="K927" s="344"/>
      <c r="L927" s="345"/>
    </row>
    <row r="928" spans="1:12" ht="8.5" hidden="1" customHeight="1" x14ac:dyDescent="0.3">
      <c r="A928" s="18" t="str">
        <f t="shared" ref="A928" si="314">+IF(OR(C922=""),"NO",1)</f>
        <v>NO</v>
      </c>
      <c r="B928" s="18"/>
      <c r="E928" s="49"/>
      <c r="F928" s="50"/>
      <c r="G928" s="51"/>
      <c r="H928" s="51"/>
      <c r="I928" s="51"/>
      <c r="J928" s="51"/>
      <c r="K928" s="51"/>
      <c r="L928" s="52"/>
    </row>
    <row r="929" spans="1:12" hidden="1" x14ac:dyDescent="0.3">
      <c r="A929" s="18" t="str">
        <f t="shared" ref="A929" si="315">+IF(OR(C929=""),"NO",1)</f>
        <v>NO</v>
      </c>
      <c r="B929" s="18"/>
      <c r="C929" s="1" t="s">
        <v>124</v>
      </c>
      <c r="E929" s="329">
        <v>5</v>
      </c>
      <c r="F929" s="53" t="str">
        <f>+$F$26</f>
        <v>OBJETO</v>
      </c>
      <c r="G929" s="332" t="s">
        <v>124</v>
      </c>
      <c r="H929" s="333"/>
      <c r="I929" s="333"/>
      <c r="J929" s="333"/>
      <c r="K929" s="333"/>
      <c r="L929" s="334"/>
    </row>
    <row r="930" spans="1:12" hidden="1" x14ac:dyDescent="0.3">
      <c r="A930" s="18" t="str">
        <f t="shared" ref="A930" si="316">+IF(OR(C929=""),"NO",1)</f>
        <v>NO</v>
      </c>
      <c r="B930" s="18"/>
      <c r="E930" s="330"/>
      <c r="F930" s="54" t="str">
        <f>+$F$27</f>
        <v>CONTRATANTE</v>
      </c>
      <c r="G930" s="335" t="s">
        <v>124</v>
      </c>
      <c r="H930" s="310"/>
      <c r="I930" s="310"/>
      <c r="J930" s="310"/>
      <c r="K930" s="310"/>
      <c r="L930" s="336"/>
    </row>
    <row r="931" spans="1:12" hidden="1" x14ac:dyDescent="0.3">
      <c r="A931" s="18" t="str">
        <f t="shared" ref="A931" si="317">+IF(OR(C929=""),"NO",1)</f>
        <v>NO</v>
      </c>
      <c r="B931" s="18"/>
      <c r="E931" s="330"/>
      <c r="F931" s="54" t="str">
        <f>+$F$28</f>
        <v>APORTANTE</v>
      </c>
      <c r="G931" s="337" t="s">
        <v>124</v>
      </c>
      <c r="H931" s="338"/>
      <c r="I931" s="338"/>
      <c r="J931" s="338"/>
      <c r="K931" s="338"/>
      <c r="L931" s="339"/>
    </row>
    <row r="932" spans="1:12" hidden="1" x14ac:dyDescent="0.3">
      <c r="A932" s="18" t="str">
        <f t="shared" ref="A932" si="318">+IF(OR(C929=""),"NO",1)</f>
        <v>NO</v>
      </c>
      <c r="B932" s="18"/>
      <c r="E932" s="330"/>
      <c r="F932" s="54" t="str">
        <f>+$F$29</f>
        <v>VALOR /SMMLV)</v>
      </c>
      <c r="G932" s="55" t="s">
        <v>124</v>
      </c>
      <c r="H932" s="56" t="str">
        <f>+$H$29</f>
        <v>% PART..</v>
      </c>
      <c r="I932" s="57" t="s">
        <v>124</v>
      </c>
      <c r="J932" s="58" t="str">
        <f>+$J$29</f>
        <v>VALOR ACREDITADO</v>
      </c>
      <c r="K932" s="59"/>
      <c r="L932" s="47" t="s">
        <v>124</v>
      </c>
    </row>
    <row r="933" spans="1:12" hidden="1" x14ac:dyDescent="0.3">
      <c r="A933" s="18" t="str">
        <f t="shared" ref="A933" si="319">+IF(OR(C929=""),"NO",1)</f>
        <v>NO</v>
      </c>
      <c r="B933" s="18"/>
      <c r="E933" s="330"/>
      <c r="F933" s="60" t="str">
        <f>+$F$30</f>
        <v>EXPERIENCIA APORTADA</v>
      </c>
      <c r="G933" s="340" t="s">
        <v>124</v>
      </c>
      <c r="H933" s="341"/>
      <c r="I933" s="341"/>
      <c r="J933" s="341"/>
      <c r="K933" s="341"/>
      <c r="L933" s="342"/>
    </row>
    <row r="934" spans="1:12" hidden="1" x14ac:dyDescent="0.3">
      <c r="A934" s="18" t="str">
        <f t="shared" ref="A934" si="320">+IF(OR(C929=""),"NO",1)</f>
        <v>NO</v>
      </c>
      <c r="B934" s="18"/>
      <c r="E934" s="331"/>
      <c r="F934" s="62" t="str">
        <f>+$F$31</f>
        <v>OBSERVACIÓN</v>
      </c>
      <c r="G934" s="343" t="s">
        <v>124</v>
      </c>
      <c r="H934" s="344"/>
      <c r="I934" s="344"/>
      <c r="J934" s="344"/>
      <c r="K934" s="344"/>
      <c r="L934" s="345"/>
    </row>
    <row r="935" spans="1:12" ht="8.5" hidden="1" customHeight="1" x14ac:dyDescent="0.3">
      <c r="A935" s="18" t="str">
        <f t="shared" ref="A935" si="321">+IF(OR(C929=""),"NO",1)</f>
        <v>NO</v>
      </c>
      <c r="B935" s="18"/>
      <c r="E935" s="49"/>
      <c r="F935" s="50"/>
      <c r="G935" s="51"/>
      <c r="H935" s="51"/>
      <c r="I935" s="51"/>
      <c r="J935" s="51"/>
      <c r="K935" s="51"/>
      <c r="L935" s="52"/>
    </row>
    <row r="936" spans="1:12" hidden="1" x14ac:dyDescent="0.3">
      <c r="A936" s="18" t="str">
        <f t="shared" ref="A936" si="322">+IF(OR(C936=""),"NO",1)</f>
        <v>NO</v>
      </c>
      <c r="B936" s="18"/>
      <c r="C936" s="1" t="s">
        <v>124</v>
      </c>
      <c r="E936" s="329">
        <v>6</v>
      </c>
      <c r="F936" s="53" t="str">
        <f>+$F$26</f>
        <v>OBJETO</v>
      </c>
      <c r="G936" s="332" t="s">
        <v>124</v>
      </c>
      <c r="H936" s="333"/>
      <c r="I936" s="333"/>
      <c r="J936" s="333"/>
      <c r="K936" s="333"/>
      <c r="L936" s="334"/>
    </row>
    <row r="937" spans="1:12" hidden="1" x14ac:dyDescent="0.3">
      <c r="A937" s="18" t="str">
        <f t="shared" ref="A937" si="323">+IF(OR(C936=""),"NO",1)</f>
        <v>NO</v>
      </c>
      <c r="B937" s="18"/>
      <c r="E937" s="330"/>
      <c r="F937" s="54" t="str">
        <f>+$F$27</f>
        <v>CONTRATANTE</v>
      </c>
      <c r="G937" s="335" t="s">
        <v>124</v>
      </c>
      <c r="H937" s="310"/>
      <c r="I937" s="310"/>
      <c r="J937" s="310"/>
      <c r="K937" s="310"/>
      <c r="L937" s="336"/>
    </row>
    <row r="938" spans="1:12" hidden="1" x14ac:dyDescent="0.3">
      <c r="A938" s="18" t="str">
        <f t="shared" ref="A938" si="324">+IF(OR(C936=""),"NO",1)</f>
        <v>NO</v>
      </c>
      <c r="B938" s="18"/>
      <c r="E938" s="330"/>
      <c r="F938" s="54" t="str">
        <f>+$F$28</f>
        <v>APORTANTE</v>
      </c>
      <c r="G938" s="337" t="s">
        <v>124</v>
      </c>
      <c r="H938" s="338"/>
      <c r="I938" s="338"/>
      <c r="J938" s="338"/>
      <c r="K938" s="338"/>
      <c r="L938" s="339"/>
    </row>
    <row r="939" spans="1:12" hidden="1" x14ac:dyDescent="0.3">
      <c r="A939" s="18" t="str">
        <f t="shared" ref="A939" si="325">+IF(OR(C936=""),"NO",1)</f>
        <v>NO</v>
      </c>
      <c r="B939" s="18"/>
      <c r="E939" s="330"/>
      <c r="F939" s="54" t="str">
        <f>+$F$29</f>
        <v>VALOR /SMMLV)</v>
      </c>
      <c r="G939" s="55" t="s">
        <v>124</v>
      </c>
      <c r="H939" s="56" t="str">
        <f>+$H$29</f>
        <v>% PART..</v>
      </c>
      <c r="I939" s="57" t="s">
        <v>124</v>
      </c>
      <c r="J939" s="58" t="str">
        <f>+$J$29</f>
        <v>VALOR ACREDITADO</v>
      </c>
      <c r="K939" s="59"/>
      <c r="L939" s="47" t="s">
        <v>124</v>
      </c>
    </row>
    <row r="940" spans="1:12" hidden="1" x14ac:dyDescent="0.3">
      <c r="A940" s="18" t="str">
        <f t="shared" ref="A940" si="326">+IF(OR(C936=""),"NO",1)</f>
        <v>NO</v>
      </c>
      <c r="B940" s="18"/>
      <c r="E940" s="330"/>
      <c r="F940" s="60" t="str">
        <f>+$F$30</f>
        <v>EXPERIENCIA APORTADA</v>
      </c>
      <c r="G940" s="340" t="s">
        <v>124</v>
      </c>
      <c r="H940" s="341"/>
      <c r="I940" s="341"/>
      <c r="J940" s="341"/>
      <c r="K940" s="341"/>
      <c r="L940" s="342"/>
    </row>
    <row r="941" spans="1:12" hidden="1" x14ac:dyDescent="0.3">
      <c r="A941" s="18" t="str">
        <f t="shared" ref="A941" si="327">+IF(OR(C936=""),"NO",1)</f>
        <v>NO</v>
      </c>
      <c r="B941" s="18"/>
      <c r="E941" s="331"/>
      <c r="F941" s="62" t="str">
        <f>+$F$31</f>
        <v>OBSERVACIÓN</v>
      </c>
      <c r="G941" s="343" t="s">
        <v>124</v>
      </c>
      <c r="H941" s="344"/>
      <c r="I941" s="344"/>
      <c r="J941" s="344"/>
      <c r="K941" s="344"/>
      <c r="L941" s="345"/>
    </row>
    <row r="942" spans="1:12" ht="8.5" hidden="1" customHeight="1" x14ac:dyDescent="0.3">
      <c r="A942" s="18" t="str">
        <f t="shared" ref="A942" si="328">+IF(OR(C936=""),"NO",1)</f>
        <v>NO</v>
      </c>
      <c r="B942" s="18"/>
      <c r="E942" s="49"/>
      <c r="F942" s="50"/>
      <c r="G942" s="51"/>
      <c r="H942" s="51"/>
      <c r="I942" s="51"/>
      <c r="J942" s="51"/>
      <c r="K942" s="51"/>
      <c r="L942" s="52"/>
    </row>
    <row r="943" spans="1:12" hidden="1" x14ac:dyDescent="0.3">
      <c r="A943" s="18" t="str">
        <f t="shared" ref="A943" si="329">+IF(OR(C943=""),"NO",1)</f>
        <v>NO</v>
      </c>
      <c r="B943" s="18"/>
      <c r="C943" s="1" t="s">
        <v>124</v>
      </c>
      <c r="E943" s="329">
        <v>7</v>
      </c>
      <c r="F943" s="53" t="str">
        <f>+$F$26</f>
        <v>OBJETO</v>
      </c>
      <c r="G943" s="332" t="s">
        <v>124</v>
      </c>
      <c r="H943" s="333"/>
      <c r="I943" s="333"/>
      <c r="J943" s="333"/>
      <c r="K943" s="333"/>
      <c r="L943" s="334"/>
    </row>
    <row r="944" spans="1:12" hidden="1" x14ac:dyDescent="0.3">
      <c r="A944" s="18" t="str">
        <f t="shared" ref="A944" si="330">+IF(OR(C943=""),"NO",1)</f>
        <v>NO</v>
      </c>
      <c r="B944" s="18"/>
      <c r="E944" s="330"/>
      <c r="F944" s="54" t="str">
        <f>+$F$27</f>
        <v>CONTRATANTE</v>
      </c>
      <c r="G944" s="335" t="s">
        <v>124</v>
      </c>
      <c r="H944" s="310"/>
      <c r="I944" s="310"/>
      <c r="J944" s="310"/>
      <c r="K944" s="310"/>
      <c r="L944" s="336"/>
    </row>
    <row r="945" spans="1:12" hidden="1" x14ac:dyDescent="0.3">
      <c r="A945" s="18" t="str">
        <f t="shared" ref="A945" si="331">+IF(OR(C943=""),"NO",1)</f>
        <v>NO</v>
      </c>
      <c r="B945" s="18"/>
      <c r="E945" s="330"/>
      <c r="F945" s="54" t="str">
        <f>+$F$28</f>
        <v>APORTANTE</v>
      </c>
      <c r="G945" s="337" t="s">
        <v>124</v>
      </c>
      <c r="H945" s="338"/>
      <c r="I945" s="338"/>
      <c r="J945" s="338"/>
      <c r="K945" s="338"/>
      <c r="L945" s="339"/>
    </row>
    <row r="946" spans="1:12" hidden="1" x14ac:dyDescent="0.3">
      <c r="A946" s="18" t="str">
        <f t="shared" ref="A946" si="332">+IF(OR(C943=""),"NO",1)</f>
        <v>NO</v>
      </c>
      <c r="B946" s="18"/>
      <c r="E946" s="330"/>
      <c r="F946" s="54" t="str">
        <f>+$F$29</f>
        <v>VALOR /SMMLV)</v>
      </c>
      <c r="G946" s="55" t="s">
        <v>124</v>
      </c>
      <c r="H946" s="56" t="str">
        <f>+$H$29</f>
        <v>% PART..</v>
      </c>
      <c r="I946" s="57" t="s">
        <v>124</v>
      </c>
      <c r="J946" s="58" t="str">
        <f>+$J$29</f>
        <v>VALOR ACREDITADO</v>
      </c>
      <c r="K946" s="59"/>
      <c r="L946" s="47" t="s">
        <v>124</v>
      </c>
    </row>
    <row r="947" spans="1:12" hidden="1" x14ac:dyDescent="0.3">
      <c r="A947" s="18" t="str">
        <f t="shared" ref="A947" si="333">+IF(OR(C943=""),"NO",1)</f>
        <v>NO</v>
      </c>
      <c r="B947" s="18"/>
      <c r="E947" s="330"/>
      <c r="F947" s="60" t="str">
        <f>+$F$30</f>
        <v>EXPERIENCIA APORTADA</v>
      </c>
      <c r="G947" s="340" t="s">
        <v>124</v>
      </c>
      <c r="H947" s="341"/>
      <c r="I947" s="341"/>
      <c r="J947" s="341"/>
      <c r="K947" s="341"/>
      <c r="L947" s="342"/>
    </row>
    <row r="948" spans="1:12" hidden="1" x14ac:dyDescent="0.3">
      <c r="A948" s="18" t="str">
        <f t="shared" ref="A948" si="334">+IF(OR(C943=""),"NO",1)</f>
        <v>NO</v>
      </c>
      <c r="B948" s="18"/>
      <c r="E948" s="331"/>
      <c r="F948" s="62" t="str">
        <f>+$F$31</f>
        <v>OBSERVACIÓN</v>
      </c>
      <c r="G948" s="343" t="s">
        <v>124</v>
      </c>
      <c r="H948" s="344"/>
      <c r="I948" s="344"/>
      <c r="J948" s="344"/>
      <c r="K948" s="344"/>
      <c r="L948" s="345"/>
    </row>
    <row r="949" spans="1:12" hidden="1" x14ac:dyDescent="0.3">
      <c r="A949" s="18" t="str">
        <f t="shared" ref="A949" si="335">+IF(OR(C943=""),"NO",1)</f>
        <v>NO</v>
      </c>
      <c r="B949" s="18"/>
      <c r="E949" s="49"/>
      <c r="F949" s="50"/>
      <c r="G949" s="51"/>
      <c r="H949" s="51"/>
      <c r="I949" s="51"/>
      <c r="J949" s="51"/>
      <c r="K949" s="51"/>
      <c r="L949" s="52"/>
    </row>
    <row r="950" spans="1:12" x14ac:dyDescent="0.3">
      <c r="A950" s="1">
        <f>+A885</f>
        <v>1</v>
      </c>
      <c r="C950" s="1" t="str">
        <f>"N"&amp;C885</f>
        <v>N8</v>
      </c>
      <c r="E950" s="63"/>
      <c r="F950" s="64" t="str">
        <f>+$F$75</f>
        <v>TOTAL DE CONTRATOS PRESENTADOS VÁLIDOS QUE CUMPLEN EXPERIENCIA ACREDITADA:</v>
      </c>
      <c r="G950" s="65"/>
      <c r="H950" s="65"/>
      <c r="I950" s="65"/>
      <c r="J950" s="66"/>
      <c r="K950" s="65"/>
      <c r="L950" s="67">
        <v>2</v>
      </c>
    </row>
    <row r="951" spans="1:12" ht="6.65" customHeight="1" x14ac:dyDescent="0.3">
      <c r="A951" s="1">
        <f>+A885</f>
        <v>1</v>
      </c>
      <c r="E951" s="51"/>
      <c r="F951" s="50"/>
      <c r="G951" s="51"/>
      <c r="H951" s="51"/>
      <c r="I951" s="51"/>
      <c r="J951" s="51"/>
      <c r="K951" s="51"/>
      <c r="L951" s="51"/>
    </row>
    <row r="952" spans="1:12" x14ac:dyDescent="0.3">
      <c r="A952" s="1">
        <f>+A885</f>
        <v>1</v>
      </c>
      <c r="E952" s="63"/>
      <c r="F952" s="63" t="str">
        <f>+$F$77</f>
        <v>ACREDITA SUMINISTRO E INSTALACIÓN DE MOBILIARIO POR LO MENOS EN UN (1) CONTRATO VÁLIDO</v>
      </c>
      <c r="G952" s="65"/>
      <c r="H952" s="65"/>
      <c r="I952" s="65"/>
      <c r="J952" s="66"/>
      <c r="K952" s="65"/>
      <c r="L952" s="68" t="s">
        <v>157</v>
      </c>
    </row>
    <row r="953" spans="1:12" ht="5.15" customHeight="1" x14ac:dyDescent="0.3">
      <c r="A953" s="1">
        <f>+A885</f>
        <v>1</v>
      </c>
      <c r="E953" s="51"/>
      <c r="F953" s="50"/>
      <c r="G953" s="51"/>
      <c r="H953" s="51"/>
      <c r="I953" s="51"/>
      <c r="J953" s="51"/>
      <c r="K953" s="51"/>
      <c r="L953" s="51"/>
    </row>
    <row r="954" spans="1:12" ht="12.75" customHeight="1" x14ac:dyDescent="0.3">
      <c r="A954" s="1">
        <f>+A885</f>
        <v>1</v>
      </c>
      <c r="E954" s="69" t="str">
        <f>+$E$79</f>
        <v>EXPERIENCIA ESPECÍFICA NUMERAL 10.1.1 A</v>
      </c>
      <c r="F954" s="70"/>
      <c r="G954" s="70"/>
      <c r="H954" s="70"/>
      <c r="I954" s="70"/>
      <c r="J954" s="70"/>
      <c r="K954" s="70"/>
      <c r="L954" s="71"/>
    </row>
    <row r="955" spans="1:12" ht="26.5" customHeight="1" x14ac:dyDescent="0.3">
      <c r="A955" s="1">
        <f>+A885</f>
        <v>1</v>
      </c>
      <c r="E955" s="72"/>
      <c r="F955" s="325" t="str">
        <f>+$F$80</f>
        <v>Por lo menos uno (1) de los contratos válidos aportados como experiencia general debe corresponder mínimo al 60% del presupuesto oficial del presente proceso de selección.  (SMMLV)</v>
      </c>
      <c r="G955" s="326"/>
      <c r="H955" s="326"/>
      <c r="I955" s="326"/>
      <c r="J955" s="326"/>
      <c r="K955" s="73">
        <v>145.45030130132702</v>
      </c>
      <c r="L955" s="74" t="s">
        <v>88</v>
      </c>
    </row>
    <row r="956" spans="1:12" ht="23.5" customHeight="1" x14ac:dyDescent="0.3">
      <c r="A956" s="1">
        <f>+A885</f>
        <v>1</v>
      </c>
      <c r="E956" s="63"/>
      <c r="F956" s="325" t="str">
        <f>+$F$81</f>
        <v xml:space="preserve">Deberá acreditarse en al menos uno (1) de los contratos válidos aportados como experiencia general una </v>
      </c>
      <c r="G956" s="326"/>
      <c r="H956" s="326"/>
      <c r="I956" s="326"/>
      <c r="J956" s="326"/>
      <c r="K956" s="73" t="s">
        <v>158</v>
      </c>
      <c r="L956" s="74" t="s">
        <v>88</v>
      </c>
    </row>
    <row r="957" spans="1:12" ht="23.5" hidden="1" customHeight="1" x14ac:dyDescent="0.3">
      <c r="A957" s="18" t="s">
        <v>30</v>
      </c>
      <c r="E957" s="63"/>
      <c r="F957" s="325" t="str">
        <f>+$F$82</f>
        <v xml:space="preserve">Deberá acreditarse en al menos uno (1) de los contratos válidos aportados interventoría a intervención de </v>
      </c>
      <c r="G957" s="326"/>
      <c r="H957" s="326"/>
      <c r="I957" s="326"/>
      <c r="J957" s="326"/>
      <c r="K957" s="73">
        <f>+$K$82</f>
        <v>0</v>
      </c>
      <c r="L957" s="74" t="s">
        <v>290</v>
      </c>
    </row>
    <row r="958" spans="1:12" ht="36" hidden="1" customHeight="1" x14ac:dyDescent="0.3">
      <c r="A958" s="18" t="s">
        <v>30</v>
      </c>
      <c r="E958" s="63"/>
      <c r="F958" s="325" t="str">
        <f>+$F$83</f>
        <v xml:space="preserve">Deberá acreditarse en al menos uno (1) de los contratos válidos aportados interventoría a intervención de </v>
      </c>
      <c r="G958" s="326"/>
      <c r="H958" s="326"/>
      <c r="I958" s="326"/>
      <c r="J958" s="326"/>
      <c r="K958" s="75">
        <f>+$K$83</f>
        <v>0</v>
      </c>
      <c r="L958" s="76" t="s">
        <v>290</v>
      </c>
    </row>
    <row r="959" spans="1:12" x14ac:dyDescent="0.3">
      <c r="A959" s="1">
        <f>+A885</f>
        <v>1</v>
      </c>
      <c r="E959" s="51"/>
      <c r="F959" s="50"/>
      <c r="G959" s="51"/>
      <c r="H959" s="51"/>
      <c r="I959" s="51"/>
      <c r="J959" s="51"/>
      <c r="K959" s="51"/>
      <c r="L959" s="51"/>
    </row>
    <row r="960" spans="1:12" ht="12.75" customHeight="1" x14ac:dyDescent="0.3">
      <c r="A960" s="1">
        <f>+A885</f>
        <v>1</v>
      </c>
      <c r="E960" s="40" t="str">
        <f>+$E$85</f>
        <v>VALOR MÍNIMO A CERIFICAR % P.O EN SMMMLV. NUMERAL 3.9.1</v>
      </c>
      <c r="F960" s="41"/>
      <c r="G960" s="41"/>
      <c r="H960" s="41"/>
      <c r="I960" s="41"/>
      <c r="J960" s="41"/>
      <c r="K960" s="41"/>
      <c r="L960" s="42"/>
    </row>
    <row r="961" spans="1:12" x14ac:dyDescent="0.3">
      <c r="A961" s="1">
        <f>+A885</f>
        <v>1</v>
      </c>
      <c r="C961" s="1" t="str">
        <f>"M"&amp;C885</f>
        <v>M8</v>
      </c>
      <c r="E961" s="77" t="str">
        <f>+$E$86</f>
        <v>100% P.O.</v>
      </c>
      <c r="F961" s="78"/>
      <c r="G961" s="61">
        <v>242.41716883554506</v>
      </c>
      <c r="H961" s="124" t="str">
        <f>+$H$86</f>
        <v>TOTAL EJECUTADO DE CONTRATOS ACREDITADOS</v>
      </c>
      <c r="I961" s="124"/>
      <c r="J961" s="124"/>
      <c r="K961" s="55">
        <v>845.7</v>
      </c>
      <c r="L961" s="47" t="s">
        <v>88</v>
      </c>
    </row>
    <row r="962" spans="1:12" x14ac:dyDescent="0.3">
      <c r="A962" s="1">
        <f>+A885</f>
        <v>1</v>
      </c>
      <c r="E962" s="39"/>
      <c r="F962" s="39"/>
      <c r="G962" s="39"/>
      <c r="H962" s="39"/>
      <c r="I962" s="39"/>
      <c r="J962" s="39"/>
      <c r="K962" s="39"/>
      <c r="L962" s="39"/>
    </row>
    <row r="963" spans="1:12" ht="12.75" hidden="1" customHeight="1" x14ac:dyDescent="0.3">
      <c r="A963" s="18" t="s">
        <v>30</v>
      </c>
      <c r="B963" s="18"/>
      <c r="E963" s="40" t="str">
        <f>+$E$88</f>
        <v>CONSIDERACIONES PARA LA VALIDEZ DE LA EXPERIENCIA REQUERIDA: EXPERIENCIA PROPONENTES PLURALES NUMERAL 10.1.2 D</v>
      </c>
      <c r="F963" s="41"/>
      <c r="G963" s="41"/>
      <c r="H963" s="41"/>
      <c r="I963" s="41"/>
      <c r="J963" s="41"/>
      <c r="K963" s="41"/>
      <c r="L963" s="42"/>
    </row>
    <row r="964" spans="1:12" ht="28" hidden="1" customHeight="1" x14ac:dyDescent="0.3">
      <c r="A964" s="18" t="s">
        <v>30</v>
      </c>
      <c r="B964" s="18"/>
      <c r="C964" s="1" t="str">
        <f>"O"&amp;C885</f>
        <v>O8</v>
      </c>
      <c r="E964" s="80" t="str">
        <f>+$E$89</f>
        <v>i)</v>
      </c>
      <c r="F964" s="327" t="str">
        <f>+$F$89</f>
        <v>Uno de los integrantes debe aportar como mínimo el cincuenta por ciento (50 %) de la experiencia solicitada</v>
      </c>
      <c r="G964" s="328"/>
      <c r="H964" s="328"/>
      <c r="I964" s="328"/>
      <c r="J964" s="328"/>
      <c r="K964" s="73" t="s">
        <v>124</v>
      </c>
      <c r="L964" s="47" t="s">
        <v>290</v>
      </c>
    </row>
    <row r="965" spans="1:12" ht="28" hidden="1" customHeight="1" x14ac:dyDescent="0.3">
      <c r="A965" s="18" t="s">
        <v>30</v>
      </c>
      <c r="B965" s="18"/>
      <c r="C965" s="1" t="str">
        <f>"O"&amp;C885</f>
        <v>O8</v>
      </c>
      <c r="E965" s="80" t="str">
        <f>+$E$90</f>
        <v>ii)</v>
      </c>
      <c r="F965" s="327" t="str">
        <f>+$F$90</f>
        <v>Todos los demás ntegrantes deben acreditar al menos el cinco por ciento (5 %) de la experiencia solicitada, solo uno (1) de los integrantes podrá no acreditar experiencia pero su porcentaje de participación  no podrá superar el diez por ciento (10 %)</v>
      </c>
      <c r="G965" s="328"/>
      <c r="H965" s="328"/>
      <c r="I965" s="328"/>
      <c r="J965" s="328"/>
      <c r="K965" s="73" t="s">
        <v>124</v>
      </c>
      <c r="L965" s="47" t="s">
        <v>290</v>
      </c>
    </row>
    <row r="966" spans="1:12" hidden="1" x14ac:dyDescent="0.3">
      <c r="A966" s="18" t="s">
        <v>30</v>
      </c>
      <c r="B966" s="18"/>
      <c r="E966" s="39"/>
      <c r="F966" s="39"/>
      <c r="G966" s="39"/>
      <c r="H966" s="39"/>
      <c r="I966" s="39"/>
      <c r="J966" s="39"/>
      <c r="K966" s="39"/>
      <c r="L966" s="39"/>
    </row>
    <row r="967" spans="1:12" ht="13" customHeight="1" x14ac:dyDescent="0.3">
      <c r="A967" s="18">
        <f>+A885</f>
        <v>1</v>
      </c>
      <c r="B967" s="18"/>
      <c r="E967" s="69" t="str">
        <f>+$E$92</f>
        <v>VERIFICACIÓN Y ASIGNACIÓN DE PUNTAJE POR LA EXPERIENCIA DEL PROPONENTE</v>
      </c>
      <c r="F967" s="70"/>
      <c r="G967" s="70"/>
      <c r="H967" s="70"/>
      <c r="I967" s="70"/>
      <c r="J967" s="70"/>
      <c r="K967" s="70"/>
      <c r="L967" s="71"/>
    </row>
    <row r="968" spans="1:12" x14ac:dyDescent="0.3">
      <c r="A968" s="18">
        <f>+A885</f>
        <v>1</v>
      </c>
      <c r="B968" s="18"/>
      <c r="E968" s="81"/>
      <c r="F968" s="323" t="str">
        <f>+$F$93</f>
        <v>No. CONTRATOS QUE ACREDITAN LA EXPERIENCIA (NO OBJETO DE SUBSANACIÓN)</v>
      </c>
      <c r="G968" s="324"/>
      <c r="H968" s="324"/>
      <c r="I968" s="324"/>
      <c r="J968" s="324"/>
      <c r="K968" s="82"/>
      <c r="L968" s="83">
        <v>2</v>
      </c>
    </row>
    <row r="969" spans="1:12" ht="13" customHeight="1" x14ac:dyDescent="0.3">
      <c r="A969" s="18">
        <f>+A885</f>
        <v>1</v>
      </c>
      <c r="B969" s="18"/>
      <c r="E969" s="84"/>
      <c r="F969" s="323" t="str">
        <f>+$F$94</f>
        <v>TOTAL EJECUTADO DE CONTRATOS ACREDITADOS PROPUESTA INICIAL</v>
      </c>
      <c r="G969" s="324"/>
      <c r="H969" s="324"/>
      <c r="I969" s="324"/>
      <c r="J969" s="324"/>
      <c r="K969" s="85"/>
      <c r="L969" s="86">
        <v>845.7</v>
      </c>
    </row>
    <row r="970" spans="1:12" ht="13" customHeight="1" x14ac:dyDescent="0.3">
      <c r="A970" s="18">
        <f>+A885</f>
        <v>1</v>
      </c>
      <c r="B970" s="18"/>
      <c r="E970" s="87"/>
      <c r="F970" s="323" t="str">
        <f>+$F$95</f>
        <v>PROMEDIO VALOR ACREDITADO EN SMMLV</v>
      </c>
      <c r="G970" s="324"/>
      <c r="H970" s="324"/>
      <c r="I970" s="324"/>
      <c r="J970" s="324"/>
      <c r="K970" s="66"/>
      <c r="L970" s="88">
        <v>422.85</v>
      </c>
    </row>
    <row r="971" spans="1:12" x14ac:dyDescent="0.3">
      <c r="A971" s="18">
        <f>+A885</f>
        <v>1</v>
      </c>
      <c r="B971" s="18"/>
      <c r="E971" s="89"/>
      <c r="F971" s="89"/>
      <c r="G971" s="89"/>
      <c r="H971" s="89"/>
      <c r="I971" s="89"/>
      <c r="J971" s="89"/>
      <c r="K971" s="89"/>
      <c r="L971" s="89"/>
    </row>
    <row r="972" spans="1:12" ht="13" customHeight="1" x14ac:dyDescent="0.3">
      <c r="A972" s="18">
        <f>+A885</f>
        <v>1</v>
      </c>
      <c r="B972" s="18"/>
      <c r="E972" s="69" t="str">
        <f>+$E$97</f>
        <v>3.9.2 EXIGENCIAS MÍNIMAS DE EXPERIENCIA Y FORMACIÓN ACADÉMICA DEL EQUIPO DE TRABAJO</v>
      </c>
      <c r="F972" s="70"/>
      <c r="G972" s="70"/>
      <c r="H972" s="70"/>
      <c r="I972" s="70"/>
      <c r="J972" s="70"/>
      <c r="K972" s="70"/>
      <c r="L972" s="71"/>
    </row>
    <row r="973" spans="1:12" x14ac:dyDescent="0.3">
      <c r="A973" s="18">
        <f>+A885</f>
        <v>1</v>
      </c>
      <c r="B973" s="18"/>
      <c r="E973" s="90" t="str">
        <f>+$E$98</f>
        <v>Formulario 8</v>
      </c>
      <c r="F973" s="315" t="s">
        <v>46</v>
      </c>
      <c r="G973" s="316"/>
      <c r="H973" s="317"/>
      <c r="I973" s="318"/>
      <c r="J973" s="318"/>
      <c r="K973" s="318"/>
      <c r="L973" s="319"/>
    </row>
    <row r="974" spans="1:12" x14ac:dyDescent="0.3">
      <c r="A974" s="18">
        <f>+A885</f>
        <v>1</v>
      </c>
      <c r="B974" s="18"/>
      <c r="E974" s="91" t="s">
        <v>170</v>
      </c>
      <c r="F974" s="91" t="str">
        <f>+$F$99</f>
        <v>Director de Interventoría</v>
      </c>
      <c r="G974" s="91" t="str">
        <f>+$G$99</f>
        <v>Residente de Interventoría</v>
      </c>
      <c r="H974" s="320"/>
      <c r="I974" s="321"/>
      <c r="J974" s="321"/>
      <c r="K974" s="321"/>
      <c r="L974" s="322"/>
    </row>
    <row r="975" spans="1:12" x14ac:dyDescent="0.3">
      <c r="A975" s="18">
        <f>+A885</f>
        <v>1</v>
      </c>
      <c r="B975" s="18"/>
      <c r="E975" s="304" t="str">
        <f>+$E$100</f>
        <v>OBSERVACIONES RESPECTO REQUISITO HABILITANTE DEL PERSONAL CLAVE EVALUABLE</v>
      </c>
      <c r="F975" s="305"/>
      <c r="G975" s="305"/>
      <c r="H975" s="305"/>
      <c r="I975" s="305"/>
      <c r="J975" s="305"/>
      <c r="K975" s="305"/>
      <c r="L975" s="305"/>
    </row>
    <row r="976" spans="1:12" x14ac:dyDescent="0.3">
      <c r="A976" s="18">
        <f>+A885</f>
        <v>1</v>
      </c>
      <c r="B976" s="18"/>
      <c r="E976" s="312" t="s">
        <v>124</v>
      </c>
      <c r="F976" s="313"/>
      <c r="G976" s="313"/>
      <c r="H976" s="313"/>
      <c r="I976" s="313"/>
      <c r="J976" s="313"/>
      <c r="K976" s="313"/>
      <c r="L976" s="314"/>
    </row>
    <row r="977" spans="1:12" x14ac:dyDescent="0.3">
      <c r="A977" s="18">
        <f>+A885</f>
        <v>1</v>
      </c>
      <c r="B977" s="18"/>
      <c r="E977" s="89"/>
      <c r="F977" s="89"/>
      <c r="G977" s="89"/>
      <c r="H977" s="89"/>
      <c r="I977" s="89"/>
      <c r="J977" s="89"/>
      <c r="K977" s="89"/>
      <c r="L977" s="89"/>
    </row>
    <row r="978" spans="1:12" ht="13" customHeight="1" x14ac:dyDescent="0.3">
      <c r="A978" s="18">
        <f>+A885</f>
        <v>1</v>
      </c>
      <c r="B978" s="18"/>
      <c r="E978" s="69" t="str">
        <f>+$E$103</f>
        <v>4.2 EQUIPO DE TRABAJO (Personal Clave Evaluable)</v>
      </c>
      <c r="F978" s="70"/>
      <c r="G978" s="70"/>
      <c r="H978" s="70"/>
      <c r="I978" s="70"/>
      <c r="J978" s="70"/>
      <c r="K978" s="70"/>
      <c r="L978" s="71"/>
    </row>
    <row r="979" spans="1:12" ht="23.25" customHeight="1" x14ac:dyDescent="0.3">
      <c r="A979" s="18">
        <f>+A885</f>
        <v>1</v>
      </c>
      <c r="B979" s="18"/>
      <c r="E979" s="90" t="str">
        <f>+$E$104</f>
        <v>Formulario 9</v>
      </c>
      <c r="F979" s="315" t="s">
        <v>46</v>
      </c>
      <c r="G979" s="316"/>
      <c r="H979" s="317"/>
      <c r="I979" s="318"/>
      <c r="J979" s="318"/>
      <c r="K979" s="318"/>
      <c r="L979" s="319"/>
    </row>
    <row r="980" spans="1:12" x14ac:dyDescent="0.3">
      <c r="A980" s="18">
        <f>+A885</f>
        <v>1</v>
      </c>
      <c r="B980" s="18"/>
      <c r="E980" s="91" t="s">
        <v>170</v>
      </c>
      <c r="F980" s="91" t="str">
        <f>+$F$99</f>
        <v>Director de Interventoría</v>
      </c>
      <c r="G980" s="91" t="str">
        <f>+$G$99</f>
        <v>Residente de Interventoría</v>
      </c>
      <c r="H980" s="320"/>
      <c r="I980" s="321"/>
      <c r="J980" s="321"/>
      <c r="K980" s="321"/>
      <c r="L980" s="322"/>
    </row>
    <row r="981" spans="1:12" x14ac:dyDescent="0.3">
      <c r="A981" s="18">
        <f>+A885</f>
        <v>1</v>
      </c>
      <c r="B981" s="18"/>
      <c r="E981" s="89"/>
      <c r="F981" s="89"/>
      <c r="G981" s="89"/>
      <c r="H981" s="89"/>
      <c r="I981" s="89"/>
      <c r="J981" s="89"/>
      <c r="K981" s="89"/>
      <c r="L981" s="89"/>
    </row>
    <row r="982" spans="1:12" x14ac:dyDescent="0.3">
      <c r="A982" s="1">
        <f>+A885</f>
        <v>1</v>
      </c>
      <c r="E982" s="92" t="str">
        <f>+E857</f>
        <v>CRITERIOS DE EVALUACIÓN Y PUNTAJE</v>
      </c>
      <c r="F982" s="93"/>
      <c r="G982" s="93"/>
      <c r="H982" s="93"/>
      <c r="I982" s="93"/>
      <c r="J982" s="93"/>
      <c r="K982" s="94"/>
      <c r="L982" s="95" t="str">
        <f>+$L$107</f>
        <v>PUNTAJE OBTENIDO</v>
      </c>
    </row>
    <row r="983" spans="1:12" x14ac:dyDescent="0.3">
      <c r="A983" s="1">
        <f>+A885</f>
        <v>1</v>
      </c>
      <c r="E983" s="96" t="str">
        <f>+$E$108</f>
        <v>VALOR</v>
      </c>
      <c r="F983" s="97" t="str">
        <f>+$F$108</f>
        <v>EQUIPO DE TRABAJO (PERSONAL CLAVE EVALUABLE)</v>
      </c>
      <c r="G983" s="24"/>
      <c r="H983" s="24"/>
      <c r="I983" s="24"/>
      <c r="J983" s="24"/>
      <c r="K983" s="24"/>
      <c r="L983" s="98"/>
    </row>
    <row r="984" spans="1:12" ht="12.75" customHeight="1" x14ac:dyDescent="0.3">
      <c r="A984" s="1">
        <f>+A885</f>
        <v>1</v>
      </c>
      <c r="E984" s="96">
        <f>+$E$109</f>
        <v>5</v>
      </c>
      <c r="F984" s="307" t="str">
        <f>+$F$109</f>
        <v xml:space="preserve"> Experiencia Específica adicional</v>
      </c>
      <c r="G984" s="308"/>
      <c r="H984" s="308"/>
      <c r="I984" s="308"/>
      <c r="J984" s="308"/>
      <c r="K984" s="309"/>
      <c r="L984" s="99">
        <f>IFERROR(IF(VLOOKUP(C885,'R. PUNTAJES'!$C$14:$R$213,'R. PUNTAJES'!$I$10,0)="","",VLOOKUP(C885,'R. PUNTAJES'!$C$14:$R$213,'R. PUNTAJES'!$I$10,0)),"")</f>
        <v>5</v>
      </c>
    </row>
    <row r="985" spans="1:12" ht="12.75" customHeight="1" x14ac:dyDescent="0.3">
      <c r="A985" s="1">
        <f>+A885</f>
        <v>1</v>
      </c>
      <c r="E985" s="96">
        <f>+$E$110</f>
        <v>5</v>
      </c>
      <c r="F985" s="307" t="str">
        <f>+$F$110</f>
        <v>Formación Académica adicional</v>
      </c>
      <c r="G985" s="308"/>
      <c r="H985" s="308"/>
      <c r="I985" s="308"/>
      <c r="J985" s="308"/>
      <c r="K985" s="309"/>
      <c r="L985" s="99">
        <f>IFERROR(IF(VLOOKUP(C885,'R. PUNTAJES'!$C$14:$R$213,'R. PUNTAJES'!$J$10,0)="","",VLOOKUP(C885,'R. PUNTAJES'!$C$14:$R$213,'R. PUNTAJES'!$J$10,0)),"")</f>
        <v>5</v>
      </c>
    </row>
    <row r="986" spans="1:12" x14ac:dyDescent="0.3">
      <c r="A986" s="18">
        <f>+A885</f>
        <v>1</v>
      </c>
      <c r="B986" s="18"/>
      <c r="E986" s="100"/>
      <c r="F986" s="101" t="str">
        <f>+$F$111</f>
        <v>FACTOR DE SOSTENIBILIDAD</v>
      </c>
      <c r="G986" s="102"/>
      <c r="H986" s="102"/>
      <c r="I986" s="102"/>
      <c r="J986" s="102"/>
      <c r="K986" s="102"/>
      <c r="L986" s="103"/>
    </row>
    <row r="987" spans="1:12" x14ac:dyDescent="0.3">
      <c r="A987" s="18">
        <f>+A885</f>
        <v>1</v>
      </c>
      <c r="B987" s="18"/>
      <c r="E987" s="104">
        <v>1</v>
      </c>
      <c r="F987" s="105" t="str">
        <f>+$F$112</f>
        <v>Compromisos Sostenibilidad</v>
      </c>
      <c r="G987" s="106"/>
      <c r="H987" s="106"/>
      <c r="I987" s="106"/>
      <c r="J987" s="106"/>
      <c r="K987" s="106"/>
      <c r="L987" s="107">
        <f>IFERROR(IF(VLOOKUP(C885,'R. PUNTAJES'!$C$14:$R$213,'R. PUNTAJES'!$K$10,0)="","",VLOOKUP(C885,'R. PUNTAJES'!$C$14:$R$213,'R. PUNTAJES'!$K$10,0)),"")</f>
        <v>1</v>
      </c>
    </row>
    <row r="988" spans="1:12" x14ac:dyDescent="0.3">
      <c r="A988" s="1">
        <f>+A885</f>
        <v>1</v>
      </c>
      <c r="E988" s="108"/>
      <c r="F988" s="109" t="str">
        <f>+$F$113</f>
        <v>APOYO A LA INDUSTRIA NACIONAL</v>
      </c>
      <c r="G988" s="110"/>
      <c r="H988" s="110"/>
      <c r="I988" s="110"/>
      <c r="J988" s="110"/>
      <c r="K988" s="110"/>
      <c r="L988" s="111"/>
    </row>
    <row r="989" spans="1:12" ht="12.75" customHeight="1" x14ac:dyDescent="0.3">
      <c r="A989" s="1">
        <f>+A885</f>
        <v>1</v>
      </c>
      <c r="E989" s="96">
        <v>20</v>
      </c>
      <c r="F989" s="307" t="str">
        <f>+$F$114</f>
        <v>Promoción de Servicios Nacionales o con Trato Nacional</v>
      </c>
      <c r="G989" s="308"/>
      <c r="H989" s="308"/>
      <c r="I989" s="308"/>
      <c r="J989" s="308"/>
      <c r="K989" s="309"/>
      <c r="L989" s="99">
        <f>IFERROR(IF(VLOOKUP(C885,'R. PUNTAJES'!$C$14:$R$213,'R. PUNTAJES'!$L$10,0)="","",
IF(VLOOKUP(C885,'R. PUNTAJES'!$C$14:$R$213,'R. PUNTAJES'!$L$10,0)=5,0,
VLOOKUP(C885,'R. PUNTAJES'!$C$14:$R$213,'R. PUNTAJES'!$L$10,0))),"")</f>
        <v>20</v>
      </c>
    </row>
    <row r="990" spans="1:12" ht="12.75" customHeight="1" x14ac:dyDescent="0.3">
      <c r="A990" s="1">
        <f>+A885</f>
        <v>1</v>
      </c>
      <c r="E990" s="96">
        <v>5</v>
      </c>
      <c r="F990" s="307" t="str">
        <f>+$F$115</f>
        <v>Incorporación de componente nacional en servicios extranjeros</v>
      </c>
      <c r="G990" s="308"/>
      <c r="H990" s="308"/>
      <c r="I990" s="308"/>
      <c r="J990" s="308"/>
      <c r="K990" s="309"/>
      <c r="L990" s="99">
        <f>IFERROR(IF(VLOOKUP(C885,'R. PUNTAJES'!$C$14:$R$213,'R. PUNTAJES'!$L$10,0)="","",
IF(VLOOKUP(C885,'R. PUNTAJES'!$C$14:$R$213,'R. PUNTAJES'!$L$10,0)=20,0,
VLOOKUP(C885,'R. PUNTAJES'!$C$14:$R$213,'R. PUNTAJES'!$L$10,0))),"")</f>
        <v>0</v>
      </c>
    </row>
    <row r="991" spans="1:12" x14ac:dyDescent="0.3">
      <c r="A991" s="1">
        <f>+A885</f>
        <v>1</v>
      </c>
      <c r="E991" s="112"/>
      <c r="F991" s="97" t="str">
        <f>+$F$116</f>
        <v>VINCULACIÓN DE PERSONAS CON DISCAPACIDAD</v>
      </c>
      <c r="G991" s="24"/>
      <c r="H991" s="24"/>
      <c r="I991" s="24"/>
      <c r="J991" s="24"/>
      <c r="K991" s="24"/>
      <c r="L991" s="98"/>
    </row>
    <row r="992" spans="1:12" ht="12.75" customHeight="1" x14ac:dyDescent="0.3">
      <c r="A992" s="1">
        <f>+A885</f>
        <v>1</v>
      </c>
      <c r="E992" s="96">
        <v>1</v>
      </c>
      <c r="F992" s="307" t="str">
        <f>+$F$117</f>
        <v xml:space="preserve">Trabajadores vinculados a la planta de personal </v>
      </c>
      <c r="G992" s="308"/>
      <c r="H992" s="308"/>
      <c r="I992" s="308"/>
      <c r="J992" s="308"/>
      <c r="K992" s="309"/>
      <c r="L992" s="99">
        <f>IFERROR(IF(VLOOKUP(C885,'R. PUNTAJES'!$C$14:$R$213,'R. PUNTAJES'!$M$10,0)="","",VLOOKUP(C885,'R. PUNTAJES'!$C$14:$R$213,'R. PUNTAJES'!$M$10,0)),"")</f>
        <v>1</v>
      </c>
    </row>
    <row r="993" spans="1:16" x14ac:dyDescent="0.3">
      <c r="A993" s="1">
        <f>+A885</f>
        <v>1</v>
      </c>
      <c r="E993" s="112"/>
      <c r="F993" s="97" t="str">
        <f>+$F$118</f>
        <v>EMPRENDIMIENTOS Y EMPRESAS DE MUJERES</v>
      </c>
      <c r="G993" s="24"/>
      <c r="H993" s="24"/>
      <c r="I993" s="24"/>
      <c r="J993" s="24"/>
      <c r="K993" s="24"/>
      <c r="L993" s="98"/>
    </row>
    <row r="994" spans="1:16" ht="13" customHeight="1" x14ac:dyDescent="0.3">
      <c r="A994" s="1">
        <f>+A885</f>
        <v>1</v>
      </c>
      <c r="E994" s="96">
        <v>0.25</v>
      </c>
      <c r="F994" s="307" t="str">
        <f>+$F$119</f>
        <v>Emprendimientos y empresas de mujeres</v>
      </c>
      <c r="G994" s="308"/>
      <c r="H994" s="308"/>
      <c r="I994" s="308"/>
      <c r="J994" s="308"/>
      <c r="K994" s="309"/>
      <c r="L994" s="113">
        <f>IFERROR(IF(VLOOKUP(C885,'R. PUNTAJES'!$C$14:$R$213,'R. PUNTAJES'!$N$10,0)="","",VLOOKUP(C885,'R. PUNTAJES'!$C$14:$R$213,'R. PUNTAJES'!$N$10,0)),"")</f>
        <v>0.25</v>
      </c>
    </row>
    <row r="995" spans="1:16" hidden="1" x14ac:dyDescent="0.3">
      <c r="A995" s="18" t="str">
        <f>+A996</f>
        <v>NO</v>
      </c>
      <c r="B995" s="18"/>
      <c r="E995" s="112"/>
      <c r="F995" s="97" t="str">
        <f>+$F$120</f>
        <v>MIPYME</v>
      </c>
      <c r="G995" s="24"/>
      <c r="H995" s="24"/>
      <c r="I995" s="24"/>
      <c r="J995" s="24"/>
      <c r="K995" s="24"/>
      <c r="L995" s="98"/>
    </row>
    <row r="996" spans="1:16" hidden="1" x14ac:dyDescent="0.3">
      <c r="A996" s="18" t="str">
        <f>+IF(E996=0,"NO",1)</f>
        <v>NO</v>
      </c>
      <c r="B996" s="18"/>
      <c r="E996" s="96">
        <v>0</v>
      </c>
      <c r="F996" s="307" t="str">
        <f>+$F$121</f>
        <v>Mipyme</v>
      </c>
      <c r="G996" s="308"/>
      <c r="H996" s="308"/>
      <c r="I996" s="308"/>
      <c r="J996" s="308"/>
      <c r="K996" s="309"/>
      <c r="L996" s="113" t="str">
        <f>IFERROR(IF(VLOOKUP(C885,'R. PUNTAJES'!$C$14:$R$213,'R. PUNTAJES'!$O$10,0)="","",VLOOKUP(C885,'R. PUNTAJES'!$C$14:$R$213,'R. PUNTAJES'!$O$10,0)),"")</f>
        <v/>
      </c>
    </row>
    <row r="997" spans="1:16" x14ac:dyDescent="0.3">
      <c r="A997" s="1">
        <f>+A885</f>
        <v>1</v>
      </c>
      <c r="E997" s="112"/>
      <c r="F997" s="97" t="str">
        <f>+$F$122</f>
        <v>EXPERIENCIA DEL PROPONENTE</v>
      </c>
      <c r="G997" s="24"/>
      <c r="H997" s="24"/>
      <c r="I997" s="24"/>
      <c r="J997" s="24"/>
      <c r="K997" s="24"/>
      <c r="L997" s="98"/>
    </row>
    <row r="998" spans="1:16" x14ac:dyDescent="0.3">
      <c r="A998" s="1">
        <f>+A885</f>
        <v>1</v>
      </c>
      <c r="E998" s="96">
        <v>59.5</v>
      </c>
      <c r="F998" s="307" t="str">
        <f>+$F$123</f>
        <v>mediana con valor absoluto</v>
      </c>
      <c r="G998" s="308"/>
      <c r="H998" s="308"/>
      <c r="I998" s="308"/>
      <c r="J998" s="308"/>
      <c r="K998" s="309"/>
      <c r="L998" s="113">
        <f>IFERROR(IF(VLOOKUP(C885,'R. PUNTAJES'!$C$14:$R$213,'R. PUNTAJES'!$R$10,0)="","",VLOOKUP(C885,'R. PUNTAJES'!$C$14:$R$213,'R. PUNTAJES'!$R$10,0)),"")</f>
        <v>60.90931560147979</v>
      </c>
    </row>
    <row r="999" spans="1:16" x14ac:dyDescent="0.3">
      <c r="A999" s="1">
        <f>+A885</f>
        <v>1</v>
      </c>
      <c r="E999" s="112"/>
      <c r="F999" s="97" t="str">
        <f>+$F$124</f>
        <v>MULTAS</v>
      </c>
      <c r="G999" s="24"/>
      <c r="H999" s="24"/>
      <c r="I999" s="24"/>
      <c r="J999" s="24"/>
      <c r="K999" s="24"/>
      <c r="L999" s="98"/>
    </row>
    <row r="1000" spans="1:16" ht="12.75" customHeight="1" x14ac:dyDescent="0.3">
      <c r="A1000" s="1">
        <f>+A885</f>
        <v>1</v>
      </c>
      <c r="E1000" s="96">
        <v>-2</v>
      </c>
      <c r="F1000" s="307" t="str">
        <f>+$F$125</f>
        <v>Una o más multas o cláusulas penales durante el último año</v>
      </c>
      <c r="G1000" s="310"/>
      <c r="H1000" s="310"/>
      <c r="I1000" s="310"/>
      <c r="J1000" s="310"/>
      <c r="K1000" s="311"/>
      <c r="L1000" s="99">
        <f>IFERROR(IF(VLOOKUP(C885,'R. PUNTAJES'!$C$14:$R$213,'R. PUNTAJES'!$Q$10,0)="","",VLOOKUP(C885,'R. PUNTAJES'!$C$14:$R$213,'R. PUNTAJES'!$Q$10,0)),"")</f>
        <v>0</v>
      </c>
    </row>
    <row r="1001" spans="1:16" x14ac:dyDescent="0.3">
      <c r="A1001" s="1">
        <f>+A885</f>
        <v>1</v>
      </c>
      <c r="E1001" s="112"/>
      <c r="F1001" s="97" t="str">
        <f>+$F$126</f>
        <v>OBRAS INCONCLUSAS</v>
      </c>
      <c r="G1001" s="24"/>
      <c r="H1001" s="24"/>
      <c r="I1001" s="24"/>
      <c r="J1001" s="24"/>
      <c r="K1001" s="24"/>
      <c r="L1001" s="98"/>
    </row>
    <row r="1002" spans="1:16" x14ac:dyDescent="0.3">
      <c r="A1002" s="1">
        <f>+A885</f>
        <v>1</v>
      </c>
      <c r="E1002" s="96">
        <v>-1</v>
      </c>
      <c r="F1002" s="301" t="str">
        <f>+$F$127</f>
        <v>Anotación vigente de obra civil inconclusa</v>
      </c>
      <c r="G1002" s="302"/>
      <c r="H1002" s="302"/>
      <c r="I1002" s="302"/>
      <c r="J1002" s="302"/>
      <c r="K1002" s="303"/>
      <c r="L1002" s="99">
        <f>IFERROR(IF(VLOOKUP(C885,'R. PUNTAJES'!$C$14:$R$213,'R. PUNTAJES'!$P$10,0)="","",VLOOKUP(C885,'R. PUNTAJES'!$C$14:$R$213,'R. PUNTAJES'!$P$10,0)),"")</f>
        <v>0</v>
      </c>
    </row>
    <row r="1003" spans="1:16" ht="7.5" customHeight="1" x14ac:dyDescent="0.3">
      <c r="A1003" s="1">
        <f>+A885</f>
        <v>1</v>
      </c>
      <c r="E1003" s="114"/>
      <c r="F1003" s="45"/>
      <c r="G1003" s="45"/>
      <c r="H1003" s="45"/>
      <c r="I1003" s="45"/>
      <c r="J1003" s="45"/>
      <c r="K1003" s="45"/>
      <c r="L1003" s="48"/>
    </row>
    <row r="1004" spans="1:16" x14ac:dyDescent="0.3">
      <c r="A1004" s="1">
        <f>+A885</f>
        <v>1</v>
      </c>
      <c r="E1004" s="115" t="str">
        <f>+$E$129</f>
        <v>PUNTAJE TOTAL</v>
      </c>
      <c r="F1004" s="116"/>
      <c r="G1004" s="116"/>
      <c r="H1004" s="116"/>
      <c r="I1004" s="116"/>
      <c r="J1004" s="116"/>
      <c r="K1004" s="117"/>
      <c r="L1004" s="118">
        <f>IFERROR(IF(VLOOKUP(C885,'R. PUNTAJES'!$C$14:$R$213,'R. PUNTAJES'!$H$10,0)="RECHAZO","",SUM(L984:L1002)),"")</f>
        <v>93.15931560147979</v>
      </c>
    </row>
    <row r="1005" spans="1:16" x14ac:dyDescent="0.3">
      <c r="A1005" s="1">
        <f>+A885</f>
        <v>1</v>
      </c>
      <c r="E1005" s="304" t="str">
        <f>+$E$130</f>
        <v>OBSERVACIONES RESPECTO A PUNTAJES</v>
      </c>
      <c r="F1005" s="305"/>
      <c r="G1005" s="305"/>
      <c r="H1005" s="305"/>
      <c r="I1005" s="305"/>
      <c r="J1005" s="305"/>
      <c r="K1005" s="305"/>
      <c r="L1005" s="305"/>
    </row>
    <row r="1006" spans="1:16" ht="12" customHeight="1" x14ac:dyDescent="0.3">
      <c r="A1006" s="1">
        <f>+A885</f>
        <v>1</v>
      </c>
      <c r="E1006" s="306" t="s">
        <v>124</v>
      </c>
      <c r="F1006" s="305"/>
      <c r="G1006" s="305"/>
      <c r="H1006" s="305"/>
      <c r="I1006" s="305"/>
      <c r="J1006" s="305"/>
      <c r="K1006" s="305"/>
      <c r="L1006" s="305"/>
      <c r="N1006" s="119"/>
      <c r="O1006" s="119"/>
      <c r="P1006" s="120"/>
    </row>
    <row r="1007" spans="1:16" ht="3" customHeight="1" x14ac:dyDescent="0.3">
      <c r="A1007" s="1">
        <f>+A886</f>
        <v>1</v>
      </c>
      <c r="E1007" s="121"/>
      <c r="F1007" s="122"/>
      <c r="G1007" s="122"/>
      <c r="H1007" s="122"/>
      <c r="I1007" s="122"/>
      <c r="J1007" s="122"/>
      <c r="K1007" s="122"/>
      <c r="L1007" s="123"/>
    </row>
    <row r="1008" spans="1:16" x14ac:dyDescent="0.3">
      <c r="A1008" s="1">
        <f>+IF(OR(C1010=""),"NO",1)</f>
        <v>1</v>
      </c>
      <c r="E1008" s="346"/>
      <c r="F1008" s="347"/>
      <c r="G1008" s="347"/>
      <c r="H1008" s="347"/>
      <c r="I1008" s="347"/>
      <c r="J1008" s="347"/>
      <c r="K1008" s="347"/>
      <c r="L1008" s="347"/>
    </row>
    <row r="1009" spans="1:12" ht="4.5" customHeight="1" x14ac:dyDescent="0.3">
      <c r="A1009" s="1">
        <f>+A1010</f>
        <v>1</v>
      </c>
      <c r="E1009" s="15"/>
      <c r="F1009" s="16"/>
      <c r="G1009" s="16"/>
      <c r="H1009" s="16"/>
      <c r="I1009" s="16"/>
      <c r="J1009" s="16"/>
      <c r="K1009" s="16"/>
      <c r="L1009" s="17"/>
    </row>
    <row r="1010" spans="1:12" ht="15.75" customHeight="1" x14ac:dyDescent="0.3">
      <c r="A1010" s="1">
        <f>+IF(OR(C1010=""),"NO",1)</f>
        <v>1</v>
      </c>
      <c r="B1010" s="1">
        <f>1+MAX($B$1:B1009)</f>
        <v>9</v>
      </c>
      <c r="C1010" s="18">
        <v>9</v>
      </c>
      <c r="E1010" s="19" t="s">
        <v>310</v>
      </c>
      <c r="F1010" s="20"/>
      <c r="G1010" s="20"/>
      <c r="H1010" s="20"/>
      <c r="I1010" s="21"/>
      <c r="J1010" s="20"/>
      <c r="K1010" s="21"/>
      <c r="L1010" s="22"/>
    </row>
    <row r="1011" spans="1:12" x14ac:dyDescent="0.3">
      <c r="A1011" s="1">
        <f>A1010</f>
        <v>1</v>
      </c>
      <c r="E1011" s="23" t="str">
        <f>+$E$11</f>
        <v>Integrantes</v>
      </c>
      <c r="F1011" s="24"/>
      <c r="G1011" s="24"/>
      <c r="H1011" s="24"/>
      <c r="I1011" s="24"/>
      <c r="J1011" s="24"/>
      <c r="K1011" s="25" t="str">
        <f>+$K$11</f>
        <v>Nit</v>
      </c>
      <c r="L1011" s="26" t="str">
        <f>+$L$11</f>
        <v>Part.</v>
      </c>
    </row>
    <row r="1012" spans="1:12" x14ac:dyDescent="0.3">
      <c r="A1012" s="1">
        <f>+A1011</f>
        <v>1</v>
      </c>
      <c r="C1012" s="1">
        <v>9.1</v>
      </c>
      <c r="E1012" s="27" t="s">
        <v>249</v>
      </c>
      <c r="F1012" s="28"/>
      <c r="G1012" s="28"/>
      <c r="H1012" s="28"/>
      <c r="I1012" s="28"/>
      <c r="J1012" s="28"/>
      <c r="K1012" s="29" t="s">
        <v>311</v>
      </c>
      <c r="L1012" s="30">
        <v>1</v>
      </c>
    </row>
    <row r="1013" spans="1:12" hidden="1" x14ac:dyDescent="0.3">
      <c r="A1013" s="18" t="str">
        <f>+IF(OR(C1013=""),"NO",1)</f>
        <v>NO</v>
      </c>
      <c r="B1013" s="18"/>
      <c r="C1013" s="1" t="s">
        <v>124</v>
      </c>
      <c r="E1013" s="31" t="s">
        <v>124</v>
      </c>
      <c r="F1013" s="32"/>
      <c r="G1013" s="32"/>
      <c r="H1013" s="32"/>
      <c r="I1013" s="32"/>
      <c r="J1013" s="32"/>
      <c r="K1013" s="33" t="s">
        <v>124</v>
      </c>
      <c r="L1013" s="34" t="s">
        <v>124</v>
      </c>
    </row>
    <row r="1014" spans="1:12" hidden="1" x14ac:dyDescent="0.3">
      <c r="A1014" s="18" t="str">
        <f>+IF(OR(C1014=""),"NO",1)</f>
        <v>NO</v>
      </c>
      <c r="B1014" s="18"/>
      <c r="C1014" s="1" t="s">
        <v>124</v>
      </c>
      <c r="E1014" s="31" t="s">
        <v>124</v>
      </c>
      <c r="F1014" s="32"/>
      <c r="G1014" s="32"/>
      <c r="H1014" s="32"/>
      <c r="I1014" s="32"/>
      <c r="J1014" s="32"/>
      <c r="K1014" s="33" t="s">
        <v>124</v>
      </c>
      <c r="L1014" s="34" t="s">
        <v>124</v>
      </c>
    </row>
    <row r="1015" spans="1:12" hidden="1" x14ac:dyDescent="0.3">
      <c r="A1015" s="18" t="str">
        <f>+IF(OR(C1015=""),"NO",1)</f>
        <v>NO</v>
      </c>
      <c r="B1015" s="18"/>
      <c r="C1015" s="1" t="s">
        <v>124</v>
      </c>
      <c r="E1015" s="31" t="s">
        <v>13</v>
      </c>
      <c r="F1015" s="32"/>
      <c r="G1015" s="32"/>
      <c r="H1015" s="32"/>
      <c r="I1015" s="32"/>
      <c r="J1015" s="32"/>
      <c r="K1015" s="33"/>
      <c r="L1015" s="34"/>
    </row>
    <row r="1016" spans="1:12" hidden="1" x14ac:dyDescent="0.3">
      <c r="A1016" s="18" t="str">
        <f>+IF(OR(C1016=""),"NO",1)</f>
        <v>NO</v>
      </c>
      <c r="B1016" s="18"/>
      <c r="C1016" s="1" t="s">
        <v>124</v>
      </c>
      <c r="E1016" s="31" t="s">
        <v>13</v>
      </c>
      <c r="F1016" s="32"/>
      <c r="G1016" s="32"/>
      <c r="H1016" s="32"/>
      <c r="I1016" s="32"/>
      <c r="J1016" s="32"/>
      <c r="K1016" s="33"/>
      <c r="L1016" s="34"/>
    </row>
    <row r="1017" spans="1:12" hidden="1" x14ac:dyDescent="0.3">
      <c r="A1017" s="18" t="str">
        <f>+IF(OR(C1017=""),"NO",1)</f>
        <v>NO</v>
      </c>
      <c r="B1017" s="18"/>
      <c r="C1017" s="1" t="s">
        <v>124</v>
      </c>
      <c r="E1017" s="35" t="s">
        <v>13</v>
      </c>
      <c r="F1017" s="36"/>
      <c r="G1017" s="36"/>
      <c r="H1017" s="36"/>
      <c r="I1017" s="36"/>
      <c r="J1017" s="36"/>
      <c r="K1017" s="37"/>
      <c r="L1017" s="38"/>
    </row>
    <row r="1018" spans="1:12" ht="5.15" customHeight="1" x14ac:dyDescent="0.3">
      <c r="A1018" s="1">
        <f>+A1010</f>
        <v>1</v>
      </c>
      <c r="E1018" s="39"/>
      <c r="F1018" s="39"/>
      <c r="G1018" s="39"/>
      <c r="H1018" s="39"/>
      <c r="I1018" s="39"/>
      <c r="J1018" s="39"/>
      <c r="K1018" s="39"/>
      <c r="L1018" s="39"/>
    </row>
    <row r="1019" spans="1:12" ht="15.75" customHeight="1" x14ac:dyDescent="0.3">
      <c r="A1019" s="1">
        <f>+A1010</f>
        <v>1</v>
      </c>
      <c r="E1019" s="40" t="str">
        <f>+$E$19</f>
        <v>RESULTADO DE EVALUACIÓN TÉCNICA</v>
      </c>
      <c r="F1019" s="41"/>
      <c r="G1019" s="41"/>
      <c r="H1019" s="41"/>
      <c r="I1019" s="41"/>
      <c r="J1019" s="41"/>
      <c r="K1019" s="41"/>
      <c r="L1019" s="42"/>
    </row>
    <row r="1020" spans="1:12" x14ac:dyDescent="0.3">
      <c r="A1020" s="1">
        <f>+A1010</f>
        <v>1</v>
      </c>
      <c r="E1020" s="43"/>
      <c r="F1020" s="44" t="str">
        <f>+$F$20</f>
        <v>Experiencia</v>
      </c>
      <c r="G1020" s="45"/>
      <c r="H1020" s="45"/>
      <c r="I1020" s="45"/>
      <c r="J1020" s="45"/>
      <c r="K1020" s="46"/>
      <c r="L1020" s="47" t="s">
        <v>88</v>
      </c>
    </row>
    <row r="1021" spans="1:12" x14ac:dyDescent="0.3">
      <c r="A1021" s="1">
        <f>+A1010</f>
        <v>1</v>
      </c>
      <c r="E1021" s="348" t="str">
        <f>+$E$21</f>
        <v>OBSERVACIONES RESPECTO A LA EVALUACIÓN DE EXPERIENCIA</v>
      </c>
      <c r="F1021" s="308"/>
      <c r="G1021" s="308"/>
      <c r="H1021" s="308"/>
      <c r="I1021" s="308"/>
      <c r="J1021" s="308"/>
      <c r="K1021" s="308"/>
      <c r="L1021" s="349"/>
    </row>
    <row r="1022" spans="1:12" x14ac:dyDescent="0.3">
      <c r="A1022" s="1">
        <f>+A1010</f>
        <v>1</v>
      </c>
      <c r="E1022" s="350" t="s">
        <v>124</v>
      </c>
      <c r="F1022" s="351"/>
      <c r="G1022" s="351"/>
      <c r="H1022" s="351"/>
      <c r="I1022" s="351"/>
      <c r="J1022" s="351"/>
      <c r="K1022" s="351"/>
      <c r="L1022" s="352"/>
    </row>
    <row r="1023" spans="1:12" ht="5.15" customHeight="1" x14ac:dyDescent="0.3">
      <c r="A1023" s="1">
        <f>+A1010</f>
        <v>1</v>
      </c>
      <c r="E1023" s="39"/>
      <c r="F1023" s="39"/>
      <c r="G1023" s="39"/>
      <c r="H1023" s="39"/>
      <c r="I1023" s="39"/>
      <c r="J1023" s="39"/>
      <c r="K1023" s="39"/>
      <c r="L1023" s="39"/>
    </row>
    <row r="1024" spans="1:12" ht="12.75" customHeight="1" x14ac:dyDescent="0.3">
      <c r="A1024" s="1">
        <f>+A1010</f>
        <v>1</v>
      </c>
      <c r="E1024" s="40" t="str">
        <f>+$E$24</f>
        <v>EXPERIENCIA HABILITANTE: CONTRATOS PRESENTADOS</v>
      </c>
      <c r="F1024" s="41"/>
      <c r="G1024" s="41"/>
      <c r="H1024" s="41"/>
      <c r="I1024" s="41"/>
      <c r="J1024" s="41"/>
      <c r="K1024" s="41"/>
      <c r="L1024" s="42"/>
    </row>
    <row r="1025" spans="1:12" ht="8.5" customHeight="1" x14ac:dyDescent="0.3">
      <c r="A1025" s="1">
        <f>+A1010</f>
        <v>1</v>
      </c>
      <c r="E1025" s="49"/>
      <c r="F1025" s="50"/>
      <c r="G1025" s="51"/>
      <c r="H1025" s="51"/>
      <c r="I1025" s="51"/>
      <c r="J1025" s="51"/>
      <c r="K1025" s="51"/>
      <c r="L1025" s="52"/>
    </row>
    <row r="1026" spans="1:12" ht="31" customHeight="1" x14ac:dyDescent="0.3">
      <c r="A1026" s="18">
        <f>+IF(OR(C1026=""),"NO",1)</f>
        <v>1</v>
      </c>
      <c r="B1026" s="18"/>
      <c r="C1026" s="1" t="s">
        <v>246</v>
      </c>
      <c r="E1026" s="329">
        <v>1</v>
      </c>
      <c r="F1026" s="53" t="str">
        <f>+$F$26</f>
        <v>OBJETO</v>
      </c>
      <c r="G1026" s="332" t="s">
        <v>247</v>
      </c>
      <c r="H1026" s="333"/>
      <c r="I1026" s="333"/>
      <c r="J1026" s="333"/>
      <c r="K1026" s="333"/>
      <c r="L1026" s="334"/>
    </row>
    <row r="1027" spans="1:12" x14ac:dyDescent="0.3">
      <c r="A1027" s="18">
        <f>+IF(OR(C1026=""),"NO",1)</f>
        <v>1</v>
      </c>
      <c r="B1027" s="18"/>
      <c r="E1027" s="330"/>
      <c r="F1027" s="54" t="str">
        <f>+$F$27</f>
        <v>CONTRATANTE</v>
      </c>
      <c r="G1027" s="335" t="s">
        <v>248</v>
      </c>
      <c r="H1027" s="310"/>
      <c r="I1027" s="310"/>
      <c r="J1027" s="310"/>
      <c r="K1027" s="310"/>
      <c r="L1027" s="336"/>
    </row>
    <row r="1028" spans="1:12" x14ac:dyDescent="0.3">
      <c r="A1028" s="18">
        <f>+IF(OR(C1026=""),"NO",1)</f>
        <v>1</v>
      </c>
      <c r="B1028" s="18"/>
      <c r="E1028" s="330"/>
      <c r="F1028" s="54" t="str">
        <f>+$F$28</f>
        <v>APORTANTE</v>
      </c>
      <c r="G1028" s="337" t="s">
        <v>249</v>
      </c>
      <c r="H1028" s="338"/>
      <c r="I1028" s="338"/>
      <c r="J1028" s="338"/>
      <c r="K1028" s="338"/>
      <c r="L1028" s="339"/>
    </row>
    <row r="1029" spans="1:12" x14ac:dyDescent="0.3">
      <c r="A1029" s="18">
        <f>+IF(OR(C1026=""),"NO",1)</f>
        <v>1</v>
      </c>
      <c r="B1029" s="18"/>
      <c r="E1029" s="330"/>
      <c r="F1029" s="54" t="str">
        <f>+$F$29</f>
        <v>VALOR /SMMLV)</v>
      </c>
      <c r="G1029" s="55">
        <v>612.97</v>
      </c>
      <c r="H1029" s="56" t="str">
        <f>+$H$29</f>
        <v>% PART..</v>
      </c>
      <c r="I1029" s="57">
        <v>1</v>
      </c>
      <c r="J1029" s="58" t="str">
        <f>+$J$29</f>
        <v>VALOR ACREDITADO</v>
      </c>
      <c r="K1029" s="59"/>
      <c r="L1029" s="47">
        <v>612.97</v>
      </c>
    </row>
    <row r="1030" spans="1:12" x14ac:dyDescent="0.3">
      <c r="A1030" s="18">
        <f>+IF(OR(C1026=""),"NO",1)</f>
        <v>1</v>
      </c>
      <c r="B1030" s="18"/>
      <c r="E1030" s="330"/>
      <c r="F1030" s="60" t="str">
        <f>+$F$30</f>
        <v>EXPERIENCIA APORTADA</v>
      </c>
      <c r="G1030" s="340" t="s">
        <v>88</v>
      </c>
      <c r="H1030" s="341"/>
      <c r="I1030" s="341"/>
      <c r="J1030" s="341"/>
      <c r="K1030" s="341"/>
      <c r="L1030" s="342"/>
    </row>
    <row r="1031" spans="1:12" x14ac:dyDescent="0.3">
      <c r="A1031" s="18">
        <f>+IF(OR(C1026=""),"NO",1)</f>
        <v>1</v>
      </c>
      <c r="B1031" s="18"/>
      <c r="E1031" s="331"/>
      <c r="F1031" s="62" t="str">
        <f>+$F$31</f>
        <v>OBSERVACIÓN</v>
      </c>
      <c r="G1031" s="343" t="s">
        <v>124</v>
      </c>
      <c r="H1031" s="344"/>
      <c r="I1031" s="344"/>
      <c r="J1031" s="344"/>
      <c r="K1031" s="344"/>
      <c r="L1031" s="345"/>
    </row>
    <row r="1032" spans="1:12" ht="8.5" customHeight="1" x14ac:dyDescent="0.3">
      <c r="A1032" s="18">
        <f>+IF(OR(C1026=""),"NO",1)</f>
        <v>1</v>
      </c>
      <c r="B1032" s="18"/>
      <c r="E1032" s="49"/>
      <c r="F1032" s="50"/>
      <c r="G1032" s="51"/>
      <c r="H1032" s="51"/>
      <c r="I1032" s="51"/>
      <c r="J1032" s="51"/>
      <c r="K1032" s="51"/>
      <c r="L1032" s="52"/>
    </row>
    <row r="1033" spans="1:12" ht="55.5" customHeight="1" x14ac:dyDescent="0.3">
      <c r="A1033" s="18">
        <f t="shared" ref="A1033" si="336">+IF(OR(C1033=""),"NO",1)</f>
        <v>1</v>
      </c>
      <c r="B1033" s="18"/>
      <c r="C1033" s="1" t="s">
        <v>254</v>
      </c>
      <c r="E1033" s="329">
        <v>2</v>
      </c>
      <c r="F1033" s="53" t="str">
        <f>+$F$26</f>
        <v>OBJETO</v>
      </c>
      <c r="G1033" s="332" t="s">
        <v>250</v>
      </c>
      <c r="H1033" s="333"/>
      <c r="I1033" s="333"/>
      <c r="J1033" s="333"/>
      <c r="K1033" s="333"/>
      <c r="L1033" s="334"/>
    </row>
    <row r="1034" spans="1:12" x14ac:dyDescent="0.3">
      <c r="A1034" s="18">
        <f t="shared" ref="A1034" si="337">+IF(OR(C1033=""),"NO",1)</f>
        <v>1</v>
      </c>
      <c r="B1034" s="18"/>
      <c r="E1034" s="330"/>
      <c r="F1034" s="54" t="str">
        <f>+$F$27</f>
        <v>CONTRATANTE</v>
      </c>
      <c r="G1034" s="335" t="s">
        <v>251</v>
      </c>
      <c r="H1034" s="310"/>
      <c r="I1034" s="310"/>
      <c r="J1034" s="310"/>
      <c r="K1034" s="310"/>
      <c r="L1034" s="336"/>
    </row>
    <row r="1035" spans="1:12" x14ac:dyDescent="0.3">
      <c r="A1035" s="18">
        <f t="shared" ref="A1035" si="338">+IF(OR(C1033=""),"NO",1)</f>
        <v>1</v>
      </c>
      <c r="B1035" s="18"/>
      <c r="E1035" s="330"/>
      <c r="F1035" s="54" t="str">
        <f>+$F$28</f>
        <v>APORTANTE</v>
      </c>
      <c r="G1035" s="337" t="s">
        <v>249</v>
      </c>
      <c r="H1035" s="338"/>
      <c r="I1035" s="338"/>
      <c r="J1035" s="338"/>
      <c r="K1035" s="338"/>
      <c r="L1035" s="339"/>
    </row>
    <row r="1036" spans="1:12" x14ac:dyDescent="0.3">
      <c r="A1036" s="18">
        <f t="shared" ref="A1036" si="339">+IF(OR(C1033=""),"NO",1)</f>
        <v>1</v>
      </c>
      <c r="B1036" s="18"/>
      <c r="E1036" s="330"/>
      <c r="F1036" s="54" t="str">
        <f>+$F$29</f>
        <v>VALOR /SMMLV)</v>
      </c>
      <c r="G1036" s="55">
        <v>490.2</v>
      </c>
      <c r="H1036" s="56" t="str">
        <f>+$H$29</f>
        <v>% PART..</v>
      </c>
      <c r="I1036" s="57">
        <v>0.4</v>
      </c>
      <c r="J1036" s="58" t="str">
        <f>+$J$29</f>
        <v>VALOR ACREDITADO</v>
      </c>
      <c r="K1036" s="59"/>
      <c r="L1036" s="47">
        <v>196.08</v>
      </c>
    </row>
    <row r="1037" spans="1:12" x14ac:dyDescent="0.3">
      <c r="A1037" s="18">
        <f t="shared" ref="A1037" si="340">+IF(OR(C1033=""),"NO",1)</f>
        <v>1</v>
      </c>
      <c r="B1037" s="18"/>
      <c r="E1037" s="330"/>
      <c r="F1037" s="60" t="str">
        <f>+$F$30</f>
        <v>EXPERIENCIA APORTADA</v>
      </c>
      <c r="G1037" s="340" t="s">
        <v>88</v>
      </c>
      <c r="H1037" s="341"/>
      <c r="I1037" s="341"/>
      <c r="J1037" s="341"/>
      <c r="K1037" s="341"/>
      <c r="L1037" s="342"/>
    </row>
    <row r="1038" spans="1:12" x14ac:dyDescent="0.3">
      <c r="A1038" s="18">
        <f t="shared" ref="A1038" si="341">+IF(OR(C1033=""),"NO",1)</f>
        <v>1</v>
      </c>
      <c r="B1038" s="18"/>
      <c r="E1038" s="331"/>
      <c r="F1038" s="62" t="str">
        <f>+$F$31</f>
        <v>OBSERVACIÓN</v>
      </c>
      <c r="G1038" s="343" t="s">
        <v>124</v>
      </c>
      <c r="H1038" s="344"/>
      <c r="I1038" s="344"/>
      <c r="J1038" s="344"/>
      <c r="K1038" s="344"/>
      <c r="L1038" s="345"/>
    </row>
    <row r="1039" spans="1:12" ht="8.5" customHeight="1" x14ac:dyDescent="0.3">
      <c r="A1039" s="18">
        <f t="shared" ref="A1039" si="342">+IF(OR(C1033=""),"NO",1)</f>
        <v>1</v>
      </c>
      <c r="B1039" s="18"/>
      <c r="E1039" s="49"/>
      <c r="F1039" s="50"/>
      <c r="G1039" s="51"/>
      <c r="H1039" s="51"/>
      <c r="I1039" s="51"/>
      <c r="J1039" s="51"/>
      <c r="K1039" s="51"/>
      <c r="L1039" s="52"/>
    </row>
    <row r="1040" spans="1:12" ht="40" customHeight="1" x14ac:dyDescent="0.3">
      <c r="A1040" s="18">
        <f t="shared" ref="A1040" si="343">+IF(OR(C1040=""),"NO",1)</f>
        <v>1</v>
      </c>
      <c r="B1040" s="18"/>
      <c r="C1040" s="1" t="s">
        <v>255</v>
      </c>
      <c r="E1040" s="329">
        <v>3</v>
      </c>
      <c r="F1040" s="53" t="str">
        <f>+$F$26</f>
        <v>OBJETO</v>
      </c>
      <c r="G1040" s="332" t="s">
        <v>252</v>
      </c>
      <c r="H1040" s="333"/>
      <c r="I1040" s="333"/>
      <c r="J1040" s="333"/>
      <c r="K1040" s="333"/>
      <c r="L1040" s="334"/>
    </row>
    <row r="1041" spans="1:12" x14ac:dyDescent="0.3">
      <c r="A1041" s="18">
        <f t="shared" ref="A1041" si="344">+IF(OR(C1040=""),"NO",1)</f>
        <v>1</v>
      </c>
      <c r="B1041" s="18"/>
      <c r="E1041" s="330"/>
      <c r="F1041" s="54" t="str">
        <f>+$F$27</f>
        <v>CONTRATANTE</v>
      </c>
      <c r="G1041" s="335" t="s">
        <v>253</v>
      </c>
      <c r="H1041" s="310"/>
      <c r="I1041" s="310"/>
      <c r="J1041" s="310"/>
      <c r="K1041" s="310"/>
      <c r="L1041" s="336"/>
    </row>
    <row r="1042" spans="1:12" x14ac:dyDescent="0.3">
      <c r="A1042" s="18">
        <f t="shared" ref="A1042" si="345">+IF(OR(C1040=""),"NO",1)</f>
        <v>1</v>
      </c>
      <c r="B1042" s="18"/>
      <c r="E1042" s="330"/>
      <c r="F1042" s="54" t="str">
        <f>+$F$28</f>
        <v>APORTANTE</v>
      </c>
      <c r="G1042" s="337" t="s">
        <v>249</v>
      </c>
      <c r="H1042" s="338"/>
      <c r="I1042" s="338"/>
      <c r="J1042" s="338"/>
      <c r="K1042" s="338"/>
      <c r="L1042" s="339"/>
    </row>
    <row r="1043" spans="1:12" x14ac:dyDescent="0.3">
      <c r="A1043" s="18">
        <f t="shared" ref="A1043" si="346">+IF(OR(C1040=""),"NO",1)</f>
        <v>1</v>
      </c>
      <c r="B1043" s="18"/>
      <c r="E1043" s="330"/>
      <c r="F1043" s="54" t="str">
        <f>+$F$29</f>
        <v>VALOR /SMMLV)</v>
      </c>
      <c r="G1043" s="55">
        <v>601.96</v>
      </c>
      <c r="H1043" s="56" t="str">
        <f>+$H$29</f>
        <v>% PART..</v>
      </c>
      <c r="I1043" s="57">
        <v>1</v>
      </c>
      <c r="J1043" s="58" t="str">
        <f>+$J$29</f>
        <v>VALOR ACREDITADO</v>
      </c>
      <c r="K1043" s="59"/>
      <c r="L1043" s="47">
        <v>601.96</v>
      </c>
    </row>
    <row r="1044" spans="1:12" x14ac:dyDescent="0.3">
      <c r="A1044" s="18">
        <f t="shared" ref="A1044" si="347">+IF(OR(C1040=""),"NO",1)</f>
        <v>1</v>
      </c>
      <c r="B1044" s="18"/>
      <c r="E1044" s="330"/>
      <c r="F1044" s="60" t="str">
        <f>+$F$30</f>
        <v>EXPERIENCIA APORTADA</v>
      </c>
      <c r="G1044" s="340" t="s">
        <v>88</v>
      </c>
      <c r="H1044" s="341"/>
      <c r="I1044" s="341"/>
      <c r="J1044" s="341"/>
      <c r="K1044" s="341"/>
      <c r="L1044" s="342"/>
    </row>
    <row r="1045" spans="1:12" x14ac:dyDescent="0.3">
      <c r="A1045" s="18">
        <f t="shared" ref="A1045" si="348">+IF(OR(C1040=""),"NO",1)</f>
        <v>1</v>
      </c>
      <c r="B1045" s="18"/>
      <c r="E1045" s="331"/>
      <c r="F1045" s="62" t="str">
        <f>+$F$31</f>
        <v>OBSERVACIÓN</v>
      </c>
      <c r="G1045" s="343" t="s">
        <v>124</v>
      </c>
      <c r="H1045" s="344"/>
      <c r="I1045" s="344"/>
      <c r="J1045" s="344"/>
      <c r="K1045" s="344"/>
      <c r="L1045" s="345"/>
    </row>
    <row r="1046" spans="1:12" ht="8.5" customHeight="1" x14ac:dyDescent="0.3">
      <c r="A1046" s="18">
        <f t="shared" ref="A1046" si="349">+IF(OR(C1040=""),"NO",1)</f>
        <v>1</v>
      </c>
      <c r="B1046" s="18"/>
      <c r="E1046" s="49"/>
      <c r="F1046" s="50"/>
      <c r="G1046" s="51"/>
      <c r="H1046" s="51"/>
      <c r="I1046" s="51"/>
      <c r="J1046" s="51"/>
      <c r="K1046" s="51"/>
      <c r="L1046" s="52"/>
    </row>
    <row r="1047" spans="1:12" hidden="1" x14ac:dyDescent="0.3">
      <c r="A1047" s="18" t="str">
        <f t="shared" ref="A1047" si="350">+IF(OR(C1047=""),"NO",1)</f>
        <v>NO</v>
      </c>
      <c r="B1047" s="18"/>
      <c r="C1047" s="1" t="s">
        <v>124</v>
      </c>
      <c r="E1047" s="329">
        <v>4</v>
      </c>
      <c r="F1047" s="53" t="str">
        <f>+$F$26</f>
        <v>OBJETO</v>
      </c>
      <c r="G1047" s="332" t="s">
        <v>124</v>
      </c>
      <c r="H1047" s="333"/>
      <c r="I1047" s="333"/>
      <c r="J1047" s="333"/>
      <c r="K1047" s="333"/>
      <c r="L1047" s="334"/>
    </row>
    <row r="1048" spans="1:12" hidden="1" x14ac:dyDescent="0.3">
      <c r="A1048" s="18" t="str">
        <f t="shared" ref="A1048" si="351">+IF(OR(C1047=""),"NO",1)</f>
        <v>NO</v>
      </c>
      <c r="B1048" s="18"/>
      <c r="E1048" s="330"/>
      <c r="F1048" s="54" t="str">
        <f>+$F$27</f>
        <v>CONTRATANTE</v>
      </c>
      <c r="G1048" s="335" t="s">
        <v>124</v>
      </c>
      <c r="H1048" s="310"/>
      <c r="I1048" s="310"/>
      <c r="J1048" s="310"/>
      <c r="K1048" s="310"/>
      <c r="L1048" s="336"/>
    </row>
    <row r="1049" spans="1:12" hidden="1" x14ac:dyDescent="0.3">
      <c r="A1049" s="18" t="str">
        <f t="shared" ref="A1049" si="352">+IF(OR(C1047=""),"NO",1)</f>
        <v>NO</v>
      </c>
      <c r="B1049" s="18"/>
      <c r="E1049" s="330"/>
      <c r="F1049" s="54" t="str">
        <f>+$F$28</f>
        <v>APORTANTE</v>
      </c>
      <c r="G1049" s="337" t="s">
        <v>124</v>
      </c>
      <c r="H1049" s="338"/>
      <c r="I1049" s="338"/>
      <c r="J1049" s="338"/>
      <c r="K1049" s="338"/>
      <c r="L1049" s="339"/>
    </row>
    <row r="1050" spans="1:12" hidden="1" x14ac:dyDescent="0.3">
      <c r="A1050" s="18" t="str">
        <f t="shared" ref="A1050" si="353">+IF(OR(C1047=""),"NO",1)</f>
        <v>NO</v>
      </c>
      <c r="B1050" s="18"/>
      <c r="E1050" s="330"/>
      <c r="F1050" s="54" t="str">
        <f>+$F$29</f>
        <v>VALOR /SMMLV)</v>
      </c>
      <c r="G1050" s="55" t="s">
        <v>124</v>
      </c>
      <c r="H1050" s="56" t="str">
        <f>+$H$29</f>
        <v>% PART..</v>
      </c>
      <c r="I1050" s="57" t="s">
        <v>124</v>
      </c>
      <c r="J1050" s="58" t="str">
        <f>+$J$29</f>
        <v>VALOR ACREDITADO</v>
      </c>
      <c r="K1050" s="59"/>
      <c r="L1050" s="47" t="s">
        <v>124</v>
      </c>
    </row>
    <row r="1051" spans="1:12" hidden="1" x14ac:dyDescent="0.3">
      <c r="A1051" s="18" t="str">
        <f t="shared" ref="A1051" si="354">+IF(OR(C1047=""),"NO",1)</f>
        <v>NO</v>
      </c>
      <c r="B1051" s="18"/>
      <c r="E1051" s="330"/>
      <c r="F1051" s="60" t="str">
        <f>+$F$30</f>
        <v>EXPERIENCIA APORTADA</v>
      </c>
      <c r="G1051" s="340" t="s">
        <v>124</v>
      </c>
      <c r="H1051" s="341"/>
      <c r="I1051" s="341"/>
      <c r="J1051" s="341"/>
      <c r="K1051" s="341"/>
      <c r="L1051" s="342"/>
    </row>
    <row r="1052" spans="1:12" hidden="1" x14ac:dyDescent="0.3">
      <c r="A1052" s="18" t="str">
        <f t="shared" ref="A1052" si="355">+IF(OR(C1047=""),"NO",1)</f>
        <v>NO</v>
      </c>
      <c r="B1052" s="18"/>
      <c r="E1052" s="331"/>
      <c r="F1052" s="62" t="str">
        <f>+$F$31</f>
        <v>OBSERVACIÓN</v>
      </c>
      <c r="G1052" s="343" t="s">
        <v>124</v>
      </c>
      <c r="H1052" s="344"/>
      <c r="I1052" s="344"/>
      <c r="J1052" s="344"/>
      <c r="K1052" s="344"/>
      <c r="L1052" s="345"/>
    </row>
    <row r="1053" spans="1:12" ht="8.5" hidden="1" customHeight="1" x14ac:dyDescent="0.3">
      <c r="A1053" s="18" t="str">
        <f t="shared" ref="A1053" si="356">+IF(OR(C1047=""),"NO",1)</f>
        <v>NO</v>
      </c>
      <c r="B1053" s="18"/>
      <c r="E1053" s="49"/>
      <c r="F1053" s="50"/>
      <c r="G1053" s="51"/>
      <c r="H1053" s="51"/>
      <c r="I1053" s="51"/>
      <c r="J1053" s="51"/>
      <c r="K1053" s="51"/>
      <c r="L1053" s="52"/>
    </row>
    <row r="1054" spans="1:12" hidden="1" x14ac:dyDescent="0.3">
      <c r="A1054" s="18" t="str">
        <f t="shared" ref="A1054" si="357">+IF(OR(C1054=""),"NO",1)</f>
        <v>NO</v>
      </c>
      <c r="B1054" s="18"/>
      <c r="C1054" s="1" t="s">
        <v>124</v>
      </c>
      <c r="E1054" s="329">
        <v>5</v>
      </c>
      <c r="F1054" s="53" t="str">
        <f>+$F$26</f>
        <v>OBJETO</v>
      </c>
      <c r="G1054" s="332" t="s">
        <v>124</v>
      </c>
      <c r="H1054" s="333"/>
      <c r="I1054" s="333"/>
      <c r="J1054" s="333"/>
      <c r="K1054" s="333"/>
      <c r="L1054" s="334"/>
    </row>
    <row r="1055" spans="1:12" hidden="1" x14ac:dyDescent="0.3">
      <c r="A1055" s="18" t="str">
        <f t="shared" ref="A1055" si="358">+IF(OR(C1054=""),"NO",1)</f>
        <v>NO</v>
      </c>
      <c r="B1055" s="18"/>
      <c r="E1055" s="330"/>
      <c r="F1055" s="54" t="str">
        <f>+$F$27</f>
        <v>CONTRATANTE</v>
      </c>
      <c r="G1055" s="335" t="s">
        <v>124</v>
      </c>
      <c r="H1055" s="310"/>
      <c r="I1055" s="310"/>
      <c r="J1055" s="310"/>
      <c r="K1055" s="310"/>
      <c r="L1055" s="336"/>
    </row>
    <row r="1056" spans="1:12" hidden="1" x14ac:dyDescent="0.3">
      <c r="A1056" s="18" t="str">
        <f t="shared" ref="A1056" si="359">+IF(OR(C1054=""),"NO",1)</f>
        <v>NO</v>
      </c>
      <c r="B1056" s="18"/>
      <c r="E1056" s="330"/>
      <c r="F1056" s="54" t="str">
        <f>+$F$28</f>
        <v>APORTANTE</v>
      </c>
      <c r="G1056" s="337" t="s">
        <v>124</v>
      </c>
      <c r="H1056" s="338"/>
      <c r="I1056" s="338"/>
      <c r="J1056" s="338"/>
      <c r="K1056" s="338"/>
      <c r="L1056" s="339"/>
    </row>
    <row r="1057" spans="1:12" hidden="1" x14ac:dyDescent="0.3">
      <c r="A1057" s="18" t="str">
        <f t="shared" ref="A1057" si="360">+IF(OR(C1054=""),"NO",1)</f>
        <v>NO</v>
      </c>
      <c r="B1057" s="18"/>
      <c r="E1057" s="330"/>
      <c r="F1057" s="54" t="str">
        <f>+$F$29</f>
        <v>VALOR /SMMLV)</v>
      </c>
      <c r="G1057" s="55" t="s">
        <v>124</v>
      </c>
      <c r="H1057" s="56" t="str">
        <f>+$H$29</f>
        <v>% PART..</v>
      </c>
      <c r="I1057" s="57" t="s">
        <v>124</v>
      </c>
      <c r="J1057" s="58" t="str">
        <f>+$J$29</f>
        <v>VALOR ACREDITADO</v>
      </c>
      <c r="K1057" s="59"/>
      <c r="L1057" s="47" t="s">
        <v>124</v>
      </c>
    </row>
    <row r="1058" spans="1:12" hidden="1" x14ac:dyDescent="0.3">
      <c r="A1058" s="18" t="str">
        <f t="shared" ref="A1058" si="361">+IF(OR(C1054=""),"NO",1)</f>
        <v>NO</v>
      </c>
      <c r="B1058" s="18"/>
      <c r="E1058" s="330"/>
      <c r="F1058" s="60" t="str">
        <f>+$F$30</f>
        <v>EXPERIENCIA APORTADA</v>
      </c>
      <c r="G1058" s="340" t="s">
        <v>124</v>
      </c>
      <c r="H1058" s="341"/>
      <c r="I1058" s="341"/>
      <c r="J1058" s="341"/>
      <c r="K1058" s="341"/>
      <c r="L1058" s="342"/>
    </row>
    <row r="1059" spans="1:12" hidden="1" x14ac:dyDescent="0.3">
      <c r="A1059" s="18" t="str">
        <f t="shared" ref="A1059" si="362">+IF(OR(C1054=""),"NO",1)</f>
        <v>NO</v>
      </c>
      <c r="B1059" s="18"/>
      <c r="E1059" s="331"/>
      <c r="F1059" s="62" t="str">
        <f>+$F$31</f>
        <v>OBSERVACIÓN</v>
      </c>
      <c r="G1059" s="343" t="s">
        <v>124</v>
      </c>
      <c r="H1059" s="344"/>
      <c r="I1059" s="344"/>
      <c r="J1059" s="344"/>
      <c r="K1059" s="344"/>
      <c r="L1059" s="345"/>
    </row>
    <row r="1060" spans="1:12" ht="8.5" hidden="1" customHeight="1" x14ac:dyDescent="0.3">
      <c r="A1060" s="18" t="str">
        <f t="shared" ref="A1060" si="363">+IF(OR(C1054=""),"NO",1)</f>
        <v>NO</v>
      </c>
      <c r="B1060" s="18"/>
      <c r="E1060" s="49"/>
      <c r="F1060" s="50"/>
      <c r="G1060" s="51"/>
      <c r="H1060" s="51"/>
      <c r="I1060" s="51"/>
      <c r="J1060" s="51"/>
      <c r="K1060" s="51"/>
      <c r="L1060" s="52"/>
    </row>
    <row r="1061" spans="1:12" hidden="1" x14ac:dyDescent="0.3">
      <c r="A1061" s="18" t="str">
        <f t="shared" ref="A1061" si="364">+IF(OR(C1061=""),"NO",1)</f>
        <v>NO</v>
      </c>
      <c r="B1061" s="18"/>
      <c r="C1061" s="1" t="s">
        <v>124</v>
      </c>
      <c r="E1061" s="329">
        <v>6</v>
      </c>
      <c r="F1061" s="53" t="str">
        <f>+$F$26</f>
        <v>OBJETO</v>
      </c>
      <c r="G1061" s="332" t="s">
        <v>124</v>
      </c>
      <c r="H1061" s="333"/>
      <c r="I1061" s="333"/>
      <c r="J1061" s="333"/>
      <c r="K1061" s="333"/>
      <c r="L1061" s="334"/>
    </row>
    <row r="1062" spans="1:12" hidden="1" x14ac:dyDescent="0.3">
      <c r="A1062" s="18" t="str">
        <f t="shared" ref="A1062" si="365">+IF(OR(C1061=""),"NO",1)</f>
        <v>NO</v>
      </c>
      <c r="B1062" s="18"/>
      <c r="E1062" s="330"/>
      <c r="F1062" s="54" t="str">
        <f>+$F$27</f>
        <v>CONTRATANTE</v>
      </c>
      <c r="G1062" s="335" t="s">
        <v>124</v>
      </c>
      <c r="H1062" s="310"/>
      <c r="I1062" s="310"/>
      <c r="J1062" s="310"/>
      <c r="K1062" s="310"/>
      <c r="L1062" s="336"/>
    </row>
    <row r="1063" spans="1:12" hidden="1" x14ac:dyDescent="0.3">
      <c r="A1063" s="18" t="str">
        <f t="shared" ref="A1063" si="366">+IF(OR(C1061=""),"NO",1)</f>
        <v>NO</v>
      </c>
      <c r="B1063" s="18"/>
      <c r="E1063" s="330"/>
      <c r="F1063" s="54" t="str">
        <f>+$F$28</f>
        <v>APORTANTE</v>
      </c>
      <c r="G1063" s="337" t="s">
        <v>124</v>
      </c>
      <c r="H1063" s="338"/>
      <c r="I1063" s="338"/>
      <c r="J1063" s="338"/>
      <c r="K1063" s="338"/>
      <c r="L1063" s="339"/>
    </row>
    <row r="1064" spans="1:12" hidden="1" x14ac:dyDescent="0.3">
      <c r="A1064" s="18" t="str">
        <f t="shared" ref="A1064" si="367">+IF(OR(C1061=""),"NO",1)</f>
        <v>NO</v>
      </c>
      <c r="B1064" s="18"/>
      <c r="E1064" s="330"/>
      <c r="F1064" s="54" t="str">
        <f>+$F$29</f>
        <v>VALOR /SMMLV)</v>
      </c>
      <c r="G1064" s="55" t="s">
        <v>124</v>
      </c>
      <c r="H1064" s="56" t="str">
        <f>+$H$29</f>
        <v>% PART..</v>
      </c>
      <c r="I1064" s="57" t="s">
        <v>124</v>
      </c>
      <c r="J1064" s="58" t="str">
        <f>+$J$29</f>
        <v>VALOR ACREDITADO</v>
      </c>
      <c r="K1064" s="59"/>
      <c r="L1064" s="47" t="s">
        <v>124</v>
      </c>
    </row>
    <row r="1065" spans="1:12" hidden="1" x14ac:dyDescent="0.3">
      <c r="A1065" s="18" t="str">
        <f t="shared" ref="A1065" si="368">+IF(OR(C1061=""),"NO",1)</f>
        <v>NO</v>
      </c>
      <c r="B1065" s="18"/>
      <c r="E1065" s="330"/>
      <c r="F1065" s="60" t="str">
        <f>+$F$30</f>
        <v>EXPERIENCIA APORTADA</v>
      </c>
      <c r="G1065" s="340" t="s">
        <v>124</v>
      </c>
      <c r="H1065" s="341"/>
      <c r="I1065" s="341"/>
      <c r="J1065" s="341"/>
      <c r="K1065" s="341"/>
      <c r="L1065" s="342"/>
    </row>
    <row r="1066" spans="1:12" hidden="1" x14ac:dyDescent="0.3">
      <c r="A1066" s="18" t="str">
        <f t="shared" ref="A1066" si="369">+IF(OR(C1061=""),"NO",1)</f>
        <v>NO</v>
      </c>
      <c r="B1066" s="18"/>
      <c r="E1066" s="331"/>
      <c r="F1066" s="62" t="str">
        <f>+$F$31</f>
        <v>OBSERVACIÓN</v>
      </c>
      <c r="G1066" s="343" t="s">
        <v>124</v>
      </c>
      <c r="H1066" s="344"/>
      <c r="I1066" s="344"/>
      <c r="J1066" s="344"/>
      <c r="K1066" s="344"/>
      <c r="L1066" s="345"/>
    </row>
    <row r="1067" spans="1:12" ht="8.5" hidden="1" customHeight="1" x14ac:dyDescent="0.3">
      <c r="A1067" s="18" t="str">
        <f t="shared" ref="A1067" si="370">+IF(OR(C1061=""),"NO",1)</f>
        <v>NO</v>
      </c>
      <c r="B1067" s="18"/>
      <c r="E1067" s="49"/>
      <c r="F1067" s="50"/>
      <c r="G1067" s="51"/>
      <c r="H1067" s="51"/>
      <c r="I1067" s="51"/>
      <c r="J1067" s="51"/>
      <c r="K1067" s="51"/>
      <c r="L1067" s="52"/>
    </row>
    <row r="1068" spans="1:12" hidden="1" x14ac:dyDescent="0.3">
      <c r="A1068" s="18" t="str">
        <f t="shared" ref="A1068" si="371">+IF(OR(C1068=""),"NO",1)</f>
        <v>NO</v>
      </c>
      <c r="B1068" s="18"/>
      <c r="C1068" s="1" t="s">
        <v>124</v>
      </c>
      <c r="E1068" s="329">
        <v>7</v>
      </c>
      <c r="F1068" s="53" t="str">
        <f>+$F$26</f>
        <v>OBJETO</v>
      </c>
      <c r="G1068" s="332" t="s">
        <v>124</v>
      </c>
      <c r="H1068" s="333"/>
      <c r="I1068" s="333"/>
      <c r="J1068" s="333"/>
      <c r="K1068" s="333"/>
      <c r="L1068" s="334"/>
    </row>
    <row r="1069" spans="1:12" hidden="1" x14ac:dyDescent="0.3">
      <c r="A1069" s="18" t="str">
        <f t="shared" ref="A1069" si="372">+IF(OR(C1068=""),"NO",1)</f>
        <v>NO</v>
      </c>
      <c r="B1069" s="18"/>
      <c r="E1069" s="330"/>
      <c r="F1069" s="54" t="str">
        <f>+$F$27</f>
        <v>CONTRATANTE</v>
      </c>
      <c r="G1069" s="335" t="s">
        <v>124</v>
      </c>
      <c r="H1069" s="310"/>
      <c r="I1069" s="310"/>
      <c r="J1069" s="310"/>
      <c r="K1069" s="310"/>
      <c r="L1069" s="336"/>
    </row>
    <row r="1070" spans="1:12" hidden="1" x14ac:dyDescent="0.3">
      <c r="A1070" s="18" t="str">
        <f t="shared" ref="A1070" si="373">+IF(OR(C1068=""),"NO",1)</f>
        <v>NO</v>
      </c>
      <c r="B1070" s="18"/>
      <c r="E1070" s="330"/>
      <c r="F1070" s="54" t="str">
        <f>+$F$28</f>
        <v>APORTANTE</v>
      </c>
      <c r="G1070" s="337" t="s">
        <v>124</v>
      </c>
      <c r="H1070" s="338"/>
      <c r="I1070" s="338"/>
      <c r="J1070" s="338"/>
      <c r="K1070" s="338"/>
      <c r="L1070" s="339"/>
    </row>
    <row r="1071" spans="1:12" hidden="1" x14ac:dyDescent="0.3">
      <c r="A1071" s="18" t="str">
        <f t="shared" ref="A1071" si="374">+IF(OR(C1068=""),"NO",1)</f>
        <v>NO</v>
      </c>
      <c r="B1071" s="18"/>
      <c r="E1071" s="330"/>
      <c r="F1071" s="54" t="str">
        <f>+$F$29</f>
        <v>VALOR /SMMLV)</v>
      </c>
      <c r="G1071" s="55" t="s">
        <v>124</v>
      </c>
      <c r="H1071" s="56" t="str">
        <f>+$H$29</f>
        <v>% PART..</v>
      </c>
      <c r="I1071" s="57" t="s">
        <v>124</v>
      </c>
      <c r="J1071" s="58" t="str">
        <f>+$J$29</f>
        <v>VALOR ACREDITADO</v>
      </c>
      <c r="K1071" s="59"/>
      <c r="L1071" s="47" t="s">
        <v>124</v>
      </c>
    </row>
    <row r="1072" spans="1:12" hidden="1" x14ac:dyDescent="0.3">
      <c r="A1072" s="18" t="str">
        <f t="shared" ref="A1072" si="375">+IF(OR(C1068=""),"NO",1)</f>
        <v>NO</v>
      </c>
      <c r="B1072" s="18"/>
      <c r="E1072" s="330"/>
      <c r="F1072" s="60" t="str">
        <f>+$F$30</f>
        <v>EXPERIENCIA APORTADA</v>
      </c>
      <c r="G1072" s="340" t="s">
        <v>124</v>
      </c>
      <c r="H1072" s="341"/>
      <c r="I1072" s="341"/>
      <c r="J1072" s="341"/>
      <c r="K1072" s="341"/>
      <c r="L1072" s="342"/>
    </row>
    <row r="1073" spans="1:12" hidden="1" x14ac:dyDescent="0.3">
      <c r="A1073" s="18" t="str">
        <f t="shared" ref="A1073" si="376">+IF(OR(C1068=""),"NO",1)</f>
        <v>NO</v>
      </c>
      <c r="B1073" s="18"/>
      <c r="E1073" s="331"/>
      <c r="F1073" s="62" t="str">
        <f>+$F$31</f>
        <v>OBSERVACIÓN</v>
      </c>
      <c r="G1073" s="343" t="s">
        <v>124</v>
      </c>
      <c r="H1073" s="344"/>
      <c r="I1073" s="344"/>
      <c r="J1073" s="344"/>
      <c r="K1073" s="344"/>
      <c r="L1073" s="345"/>
    </row>
    <row r="1074" spans="1:12" hidden="1" x14ac:dyDescent="0.3">
      <c r="A1074" s="18" t="str">
        <f t="shared" ref="A1074" si="377">+IF(OR(C1068=""),"NO",1)</f>
        <v>NO</v>
      </c>
      <c r="B1074" s="18"/>
      <c r="E1074" s="49"/>
      <c r="F1074" s="50"/>
      <c r="G1074" s="51"/>
      <c r="H1074" s="51"/>
      <c r="I1074" s="51"/>
      <c r="J1074" s="51"/>
      <c r="K1074" s="51"/>
      <c r="L1074" s="52"/>
    </row>
    <row r="1075" spans="1:12" x14ac:dyDescent="0.3">
      <c r="A1075" s="1">
        <f>+A1010</f>
        <v>1</v>
      </c>
      <c r="C1075" s="1" t="str">
        <f>"N"&amp;C1010</f>
        <v>N9</v>
      </c>
      <c r="E1075" s="63"/>
      <c r="F1075" s="64" t="str">
        <f>+$F$75</f>
        <v>TOTAL DE CONTRATOS PRESENTADOS VÁLIDOS QUE CUMPLEN EXPERIENCIA ACREDITADA:</v>
      </c>
      <c r="G1075" s="65"/>
      <c r="H1075" s="65"/>
      <c r="I1075" s="65"/>
      <c r="J1075" s="66"/>
      <c r="K1075" s="65"/>
      <c r="L1075" s="67">
        <v>3</v>
      </c>
    </row>
    <row r="1076" spans="1:12" ht="6.65" customHeight="1" x14ac:dyDescent="0.3">
      <c r="A1076" s="1">
        <f>+A1010</f>
        <v>1</v>
      </c>
      <c r="E1076" s="51"/>
      <c r="F1076" s="50"/>
      <c r="G1076" s="51"/>
      <c r="H1076" s="51"/>
      <c r="I1076" s="51"/>
      <c r="J1076" s="51"/>
      <c r="K1076" s="51"/>
      <c r="L1076" s="51"/>
    </row>
    <row r="1077" spans="1:12" x14ac:dyDescent="0.3">
      <c r="A1077" s="1">
        <f>+A1010</f>
        <v>1</v>
      </c>
      <c r="E1077" s="63"/>
      <c r="F1077" s="63" t="str">
        <f>+$F$77</f>
        <v>ACREDITA SUMINISTRO E INSTALACIÓN DE MOBILIARIO POR LO MENOS EN UN (1) CONTRATO VÁLIDO</v>
      </c>
      <c r="G1077" s="65"/>
      <c r="H1077" s="65"/>
      <c r="I1077" s="65"/>
      <c r="J1077" s="66"/>
      <c r="K1077" s="65"/>
      <c r="L1077" s="68" t="s">
        <v>157</v>
      </c>
    </row>
    <row r="1078" spans="1:12" ht="5.15" customHeight="1" x14ac:dyDescent="0.3">
      <c r="A1078" s="1">
        <f>+A1010</f>
        <v>1</v>
      </c>
      <c r="E1078" s="51"/>
      <c r="F1078" s="50"/>
      <c r="G1078" s="51"/>
      <c r="H1078" s="51"/>
      <c r="I1078" s="51"/>
      <c r="J1078" s="51"/>
      <c r="K1078" s="51"/>
      <c r="L1078" s="51"/>
    </row>
    <row r="1079" spans="1:12" ht="12.75" customHeight="1" x14ac:dyDescent="0.3">
      <c r="A1079" s="1">
        <f>+A1010</f>
        <v>1</v>
      </c>
      <c r="E1079" s="69" t="str">
        <f>+$E$79</f>
        <v>EXPERIENCIA ESPECÍFICA NUMERAL 10.1.1 A</v>
      </c>
      <c r="F1079" s="70"/>
      <c r="G1079" s="70"/>
      <c r="H1079" s="70"/>
      <c r="I1079" s="70"/>
      <c r="J1079" s="70"/>
      <c r="K1079" s="70"/>
      <c r="L1079" s="71"/>
    </row>
    <row r="1080" spans="1:12" ht="26.5" customHeight="1" x14ac:dyDescent="0.3">
      <c r="A1080" s="1">
        <f>+A1010</f>
        <v>1</v>
      </c>
      <c r="E1080" s="72"/>
      <c r="F1080" s="325" t="str">
        <f>+$F$80</f>
        <v>Por lo menos uno (1) de los contratos válidos aportados como experiencia general debe corresponder mínimo al 60% del presupuesto oficial del presente proceso de selección.  (SMMLV)</v>
      </c>
      <c r="G1080" s="326"/>
      <c r="H1080" s="326"/>
      <c r="I1080" s="326"/>
      <c r="J1080" s="326"/>
      <c r="K1080" s="73">
        <v>145.45030130132702</v>
      </c>
      <c r="L1080" s="74" t="s">
        <v>88</v>
      </c>
    </row>
    <row r="1081" spans="1:12" ht="23.5" customHeight="1" x14ac:dyDescent="0.3">
      <c r="A1081" s="1">
        <f>+A1010</f>
        <v>1</v>
      </c>
      <c r="E1081" s="63"/>
      <c r="F1081" s="325" t="str">
        <f>+$F$81</f>
        <v xml:space="preserve">Deberá acreditarse en al menos uno (1) de los contratos válidos aportados como experiencia general una </v>
      </c>
      <c r="G1081" s="326"/>
      <c r="H1081" s="326"/>
      <c r="I1081" s="326"/>
      <c r="J1081" s="326"/>
      <c r="K1081" s="73" t="s">
        <v>158</v>
      </c>
      <c r="L1081" s="74" t="s">
        <v>88</v>
      </c>
    </row>
    <row r="1082" spans="1:12" ht="23.5" hidden="1" customHeight="1" x14ac:dyDescent="0.3">
      <c r="A1082" s="18" t="s">
        <v>30</v>
      </c>
      <c r="E1082" s="63"/>
      <c r="F1082" s="325" t="str">
        <f>+$F$82</f>
        <v xml:space="preserve">Deberá acreditarse en al menos uno (1) de los contratos válidos aportados interventoría a intervención de </v>
      </c>
      <c r="G1082" s="326"/>
      <c r="H1082" s="326"/>
      <c r="I1082" s="326"/>
      <c r="J1082" s="326"/>
      <c r="K1082" s="73">
        <f>+$K$82</f>
        <v>0</v>
      </c>
      <c r="L1082" s="74" t="s">
        <v>290</v>
      </c>
    </row>
    <row r="1083" spans="1:12" ht="36" hidden="1" customHeight="1" x14ac:dyDescent="0.3">
      <c r="A1083" s="18" t="s">
        <v>30</v>
      </c>
      <c r="E1083" s="63"/>
      <c r="F1083" s="325" t="str">
        <f>+$F$83</f>
        <v xml:space="preserve">Deberá acreditarse en al menos uno (1) de los contratos válidos aportados interventoría a intervención de </v>
      </c>
      <c r="G1083" s="326"/>
      <c r="H1083" s="326"/>
      <c r="I1083" s="326"/>
      <c r="J1083" s="326"/>
      <c r="K1083" s="75">
        <f>+$K$83</f>
        <v>0</v>
      </c>
      <c r="L1083" s="76" t="s">
        <v>290</v>
      </c>
    </row>
    <row r="1084" spans="1:12" x14ac:dyDescent="0.3">
      <c r="A1084" s="1">
        <f>+A1010</f>
        <v>1</v>
      </c>
      <c r="E1084" s="51"/>
      <c r="F1084" s="50"/>
      <c r="G1084" s="51"/>
      <c r="H1084" s="51"/>
      <c r="I1084" s="51"/>
      <c r="J1084" s="51"/>
      <c r="K1084" s="51"/>
      <c r="L1084" s="51"/>
    </row>
    <row r="1085" spans="1:12" ht="12.75" customHeight="1" x14ac:dyDescent="0.3">
      <c r="A1085" s="1">
        <f>+A1010</f>
        <v>1</v>
      </c>
      <c r="E1085" s="40" t="str">
        <f>+$E$85</f>
        <v>VALOR MÍNIMO A CERIFICAR % P.O EN SMMMLV. NUMERAL 3.9.1</v>
      </c>
      <c r="F1085" s="41"/>
      <c r="G1085" s="41"/>
      <c r="H1085" s="41"/>
      <c r="I1085" s="41"/>
      <c r="J1085" s="41"/>
      <c r="K1085" s="41"/>
      <c r="L1085" s="42"/>
    </row>
    <row r="1086" spans="1:12" x14ac:dyDescent="0.3">
      <c r="A1086" s="1">
        <f>+A1010</f>
        <v>1</v>
      </c>
      <c r="C1086" s="1" t="str">
        <f>"M"&amp;C1010</f>
        <v>M9</v>
      </c>
      <c r="E1086" s="77" t="str">
        <f>+$E$86</f>
        <v>100% P.O.</v>
      </c>
      <c r="F1086" s="78"/>
      <c r="G1086" s="61">
        <v>242.41716883554506</v>
      </c>
      <c r="H1086" s="124" t="str">
        <f>+$H$86</f>
        <v>TOTAL EJECUTADO DE CONTRATOS ACREDITADOS</v>
      </c>
      <c r="I1086" s="124"/>
      <c r="J1086" s="124"/>
      <c r="K1086" s="55">
        <v>1411.0100000000002</v>
      </c>
      <c r="L1086" s="47" t="s">
        <v>88</v>
      </c>
    </row>
    <row r="1087" spans="1:12" x14ac:dyDescent="0.3">
      <c r="A1087" s="1">
        <f>+A1010</f>
        <v>1</v>
      </c>
      <c r="E1087" s="39"/>
      <c r="F1087" s="39"/>
      <c r="G1087" s="39"/>
      <c r="H1087" s="39"/>
      <c r="I1087" s="39"/>
      <c r="J1087" s="39"/>
      <c r="K1087" s="39"/>
      <c r="L1087" s="39"/>
    </row>
    <row r="1088" spans="1:12" ht="12.75" hidden="1" customHeight="1" x14ac:dyDescent="0.3">
      <c r="A1088" s="18" t="s">
        <v>30</v>
      </c>
      <c r="B1088" s="18"/>
      <c r="E1088" s="40" t="str">
        <f>+$E$88</f>
        <v>CONSIDERACIONES PARA LA VALIDEZ DE LA EXPERIENCIA REQUERIDA: EXPERIENCIA PROPONENTES PLURALES NUMERAL 10.1.2 D</v>
      </c>
      <c r="F1088" s="41"/>
      <c r="G1088" s="41"/>
      <c r="H1088" s="41"/>
      <c r="I1088" s="41"/>
      <c r="J1088" s="41"/>
      <c r="K1088" s="41"/>
      <c r="L1088" s="42"/>
    </row>
    <row r="1089" spans="1:12" ht="28" hidden="1" customHeight="1" x14ac:dyDescent="0.3">
      <c r="A1089" s="18" t="s">
        <v>30</v>
      </c>
      <c r="B1089" s="18"/>
      <c r="C1089" s="1" t="str">
        <f>"O"&amp;C1010</f>
        <v>O9</v>
      </c>
      <c r="E1089" s="80" t="str">
        <f>+$E$89</f>
        <v>i)</v>
      </c>
      <c r="F1089" s="327" t="str">
        <f>+$F$89</f>
        <v>Uno de los integrantes debe aportar como mínimo el cincuenta por ciento (50 %) de la experiencia solicitada</v>
      </c>
      <c r="G1089" s="328"/>
      <c r="H1089" s="328"/>
      <c r="I1089" s="328"/>
      <c r="J1089" s="328"/>
      <c r="K1089" s="73" t="s">
        <v>124</v>
      </c>
      <c r="L1089" s="47" t="s">
        <v>290</v>
      </c>
    </row>
    <row r="1090" spans="1:12" ht="28" hidden="1" customHeight="1" x14ac:dyDescent="0.3">
      <c r="A1090" s="18" t="s">
        <v>30</v>
      </c>
      <c r="B1090" s="18"/>
      <c r="C1090" s="1" t="str">
        <f>"O"&amp;C1010</f>
        <v>O9</v>
      </c>
      <c r="E1090" s="80" t="str">
        <f>+$E$90</f>
        <v>ii)</v>
      </c>
      <c r="F1090" s="327" t="str">
        <f>+$F$90</f>
        <v>Todos los demás ntegrantes deben acreditar al menos el cinco por ciento (5 %) de la experiencia solicitada, solo uno (1) de los integrantes podrá no acreditar experiencia pero su porcentaje de participación  no podrá superar el diez por ciento (10 %)</v>
      </c>
      <c r="G1090" s="328"/>
      <c r="H1090" s="328"/>
      <c r="I1090" s="328"/>
      <c r="J1090" s="328"/>
      <c r="K1090" s="73" t="s">
        <v>124</v>
      </c>
      <c r="L1090" s="47" t="s">
        <v>290</v>
      </c>
    </row>
    <row r="1091" spans="1:12" hidden="1" x14ac:dyDescent="0.3">
      <c r="A1091" s="18" t="s">
        <v>30</v>
      </c>
      <c r="B1091" s="18"/>
      <c r="E1091" s="39"/>
      <c r="F1091" s="39"/>
      <c r="G1091" s="39"/>
      <c r="H1091" s="39"/>
      <c r="I1091" s="39"/>
      <c r="J1091" s="39"/>
      <c r="K1091" s="39"/>
      <c r="L1091" s="39"/>
    </row>
    <row r="1092" spans="1:12" ht="13" customHeight="1" x14ac:dyDescent="0.3">
      <c r="A1092" s="18">
        <f>+A1010</f>
        <v>1</v>
      </c>
      <c r="B1092" s="18"/>
      <c r="E1092" s="69" t="str">
        <f>+$E$92</f>
        <v>VERIFICACIÓN Y ASIGNACIÓN DE PUNTAJE POR LA EXPERIENCIA DEL PROPONENTE</v>
      </c>
      <c r="F1092" s="70"/>
      <c r="G1092" s="70"/>
      <c r="H1092" s="70"/>
      <c r="I1092" s="70"/>
      <c r="J1092" s="70"/>
      <c r="K1092" s="70"/>
      <c r="L1092" s="71"/>
    </row>
    <row r="1093" spans="1:12" x14ac:dyDescent="0.3">
      <c r="A1093" s="18">
        <f>+A1010</f>
        <v>1</v>
      </c>
      <c r="B1093" s="18"/>
      <c r="E1093" s="81"/>
      <c r="F1093" s="323" t="str">
        <f>+$F$93</f>
        <v>No. CONTRATOS QUE ACREDITAN LA EXPERIENCIA (NO OBJETO DE SUBSANACIÓN)</v>
      </c>
      <c r="G1093" s="324"/>
      <c r="H1093" s="324"/>
      <c r="I1093" s="324"/>
      <c r="J1093" s="324"/>
      <c r="K1093" s="82"/>
      <c r="L1093" s="83">
        <v>3</v>
      </c>
    </row>
    <row r="1094" spans="1:12" ht="13" customHeight="1" x14ac:dyDescent="0.3">
      <c r="A1094" s="18">
        <f>+A1010</f>
        <v>1</v>
      </c>
      <c r="B1094" s="18"/>
      <c r="E1094" s="84"/>
      <c r="F1094" s="323" t="str">
        <f>+$F$94</f>
        <v>TOTAL EJECUTADO DE CONTRATOS ACREDITADOS PROPUESTA INICIAL</v>
      </c>
      <c r="G1094" s="324"/>
      <c r="H1094" s="324"/>
      <c r="I1094" s="324"/>
      <c r="J1094" s="324"/>
      <c r="K1094" s="85"/>
      <c r="L1094" s="86">
        <v>1411.0100000000002</v>
      </c>
    </row>
    <row r="1095" spans="1:12" ht="13" customHeight="1" x14ac:dyDescent="0.3">
      <c r="A1095" s="18">
        <f>+A1010</f>
        <v>1</v>
      </c>
      <c r="B1095" s="18"/>
      <c r="E1095" s="87"/>
      <c r="F1095" s="323" t="str">
        <f>+$F$95</f>
        <v>PROMEDIO VALOR ACREDITADO EN SMMLV</v>
      </c>
      <c r="G1095" s="324"/>
      <c r="H1095" s="324"/>
      <c r="I1095" s="324"/>
      <c r="J1095" s="324"/>
      <c r="K1095" s="66"/>
      <c r="L1095" s="88">
        <v>470.34</v>
      </c>
    </row>
    <row r="1096" spans="1:12" x14ac:dyDescent="0.3">
      <c r="A1096" s="18">
        <f>+A1010</f>
        <v>1</v>
      </c>
      <c r="B1096" s="18"/>
      <c r="E1096" s="89"/>
      <c r="F1096" s="89"/>
      <c r="G1096" s="89"/>
      <c r="H1096" s="89"/>
      <c r="I1096" s="89"/>
      <c r="J1096" s="89"/>
      <c r="K1096" s="89"/>
      <c r="L1096" s="89"/>
    </row>
    <row r="1097" spans="1:12" ht="13" customHeight="1" x14ac:dyDescent="0.3">
      <c r="A1097" s="18">
        <f>+A1010</f>
        <v>1</v>
      </c>
      <c r="B1097" s="18"/>
      <c r="E1097" s="69" t="str">
        <f>+$E$97</f>
        <v>3.9.2 EXIGENCIAS MÍNIMAS DE EXPERIENCIA Y FORMACIÓN ACADÉMICA DEL EQUIPO DE TRABAJO</v>
      </c>
      <c r="F1097" s="70"/>
      <c r="G1097" s="70"/>
      <c r="H1097" s="70"/>
      <c r="I1097" s="70"/>
      <c r="J1097" s="70"/>
      <c r="K1097" s="70"/>
      <c r="L1097" s="71"/>
    </row>
    <row r="1098" spans="1:12" x14ac:dyDescent="0.3">
      <c r="A1098" s="18">
        <f>+A1010</f>
        <v>1</v>
      </c>
      <c r="B1098" s="18"/>
      <c r="E1098" s="90" t="str">
        <f>+$E$98</f>
        <v>Formulario 8</v>
      </c>
      <c r="F1098" s="315" t="s">
        <v>46</v>
      </c>
      <c r="G1098" s="316"/>
      <c r="H1098" s="317"/>
      <c r="I1098" s="318"/>
      <c r="J1098" s="318"/>
      <c r="K1098" s="318"/>
      <c r="L1098" s="319"/>
    </row>
    <row r="1099" spans="1:12" x14ac:dyDescent="0.3">
      <c r="A1099" s="18">
        <f>+A1010</f>
        <v>1</v>
      </c>
      <c r="B1099" s="18"/>
      <c r="E1099" s="91" t="s">
        <v>170</v>
      </c>
      <c r="F1099" s="91" t="str">
        <f>+$F$99</f>
        <v>Director de Interventoría</v>
      </c>
      <c r="G1099" s="91" t="str">
        <f>+$G$99</f>
        <v>Residente de Interventoría</v>
      </c>
      <c r="H1099" s="320"/>
      <c r="I1099" s="321"/>
      <c r="J1099" s="321"/>
      <c r="K1099" s="321"/>
      <c r="L1099" s="322"/>
    </row>
    <row r="1100" spans="1:12" x14ac:dyDescent="0.3">
      <c r="A1100" s="18">
        <f>+A1010</f>
        <v>1</v>
      </c>
      <c r="B1100" s="18"/>
      <c r="E1100" s="304" t="str">
        <f>+$E$100</f>
        <v>OBSERVACIONES RESPECTO REQUISITO HABILITANTE DEL PERSONAL CLAVE EVALUABLE</v>
      </c>
      <c r="F1100" s="305"/>
      <c r="G1100" s="305"/>
      <c r="H1100" s="305"/>
      <c r="I1100" s="305"/>
      <c r="J1100" s="305"/>
      <c r="K1100" s="305"/>
      <c r="L1100" s="305"/>
    </row>
    <row r="1101" spans="1:12" x14ac:dyDescent="0.3">
      <c r="A1101" s="18">
        <f>+A1010</f>
        <v>1</v>
      </c>
      <c r="B1101" s="18"/>
      <c r="E1101" s="312" t="s">
        <v>124</v>
      </c>
      <c r="F1101" s="313"/>
      <c r="G1101" s="313"/>
      <c r="H1101" s="313"/>
      <c r="I1101" s="313"/>
      <c r="J1101" s="313"/>
      <c r="K1101" s="313"/>
      <c r="L1101" s="314"/>
    </row>
    <row r="1102" spans="1:12" x14ac:dyDescent="0.3">
      <c r="A1102" s="18">
        <f>+A1010</f>
        <v>1</v>
      </c>
      <c r="B1102" s="18"/>
      <c r="E1102" s="89"/>
      <c r="F1102" s="89"/>
      <c r="G1102" s="89"/>
      <c r="H1102" s="89"/>
      <c r="I1102" s="89"/>
      <c r="J1102" s="89"/>
      <c r="K1102" s="89"/>
      <c r="L1102" s="89"/>
    </row>
    <row r="1103" spans="1:12" ht="13" customHeight="1" x14ac:dyDescent="0.3">
      <c r="A1103" s="18">
        <f>+A1010</f>
        <v>1</v>
      </c>
      <c r="B1103" s="18"/>
      <c r="E1103" s="69" t="str">
        <f>+$E$103</f>
        <v>4.2 EQUIPO DE TRABAJO (Personal Clave Evaluable)</v>
      </c>
      <c r="F1103" s="70"/>
      <c r="G1103" s="70"/>
      <c r="H1103" s="70"/>
      <c r="I1103" s="70"/>
      <c r="J1103" s="70"/>
      <c r="K1103" s="70"/>
      <c r="L1103" s="71"/>
    </row>
    <row r="1104" spans="1:12" ht="23.25" customHeight="1" x14ac:dyDescent="0.3">
      <c r="A1104" s="18">
        <f>+A1010</f>
        <v>1</v>
      </c>
      <c r="B1104" s="18"/>
      <c r="E1104" s="90" t="str">
        <f>+$E$104</f>
        <v>Formulario 9</v>
      </c>
      <c r="F1104" s="315" t="s">
        <v>46</v>
      </c>
      <c r="G1104" s="316"/>
      <c r="H1104" s="317"/>
      <c r="I1104" s="318"/>
      <c r="J1104" s="318"/>
      <c r="K1104" s="318"/>
      <c r="L1104" s="319"/>
    </row>
    <row r="1105" spans="1:12" x14ac:dyDescent="0.3">
      <c r="A1105" s="18">
        <f>+A1010</f>
        <v>1</v>
      </c>
      <c r="B1105" s="18"/>
      <c r="E1105" s="91" t="s">
        <v>170</v>
      </c>
      <c r="F1105" s="91" t="str">
        <f>+$F$99</f>
        <v>Director de Interventoría</v>
      </c>
      <c r="G1105" s="91" t="str">
        <f>+$G$99</f>
        <v>Residente de Interventoría</v>
      </c>
      <c r="H1105" s="320"/>
      <c r="I1105" s="321"/>
      <c r="J1105" s="321"/>
      <c r="K1105" s="321"/>
      <c r="L1105" s="322"/>
    </row>
    <row r="1106" spans="1:12" x14ac:dyDescent="0.3">
      <c r="A1106" s="18">
        <f>+A1010</f>
        <v>1</v>
      </c>
      <c r="B1106" s="18"/>
      <c r="E1106" s="89"/>
      <c r="F1106" s="89"/>
      <c r="G1106" s="89"/>
      <c r="H1106" s="89"/>
      <c r="I1106" s="89"/>
      <c r="J1106" s="89"/>
      <c r="K1106" s="89"/>
      <c r="L1106" s="89"/>
    </row>
    <row r="1107" spans="1:12" x14ac:dyDescent="0.3">
      <c r="A1107" s="1">
        <f>+A1010</f>
        <v>1</v>
      </c>
      <c r="E1107" s="92" t="str">
        <f>+E982</f>
        <v>CRITERIOS DE EVALUACIÓN Y PUNTAJE</v>
      </c>
      <c r="F1107" s="93"/>
      <c r="G1107" s="93"/>
      <c r="H1107" s="93"/>
      <c r="I1107" s="93"/>
      <c r="J1107" s="93"/>
      <c r="K1107" s="94"/>
      <c r="L1107" s="95" t="str">
        <f>+$L$107</f>
        <v>PUNTAJE OBTENIDO</v>
      </c>
    </row>
    <row r="1108" spans="1:12" x14ac:dyDescent="0.3">
      <c r="A1108" s="1">
        <f>+A1010</f>
        <v>1</v>
      </c>
      <c r="E1108" s="96" t="str">
        <f>+$E$108</f>
        <v>VALOR</v>
      </c>
      <c r="F1108" s="97" t="str">
        <f>+$F$108</f>
        <v>EQUIPO DE TRABAJO (PERSONAL CLAVE EVALUABLE)</v>
      </c>
      <c r="G1108" s="24"/>
      <c r="H1108" s="24"/>
      <c r="I1108" s="24"/>
      <c r="J1108" s="24"/>
      <c r="K1108" s="24"/>
      <c r="L1108" s="98"/>
    </row>
    <row r="1109" spans="1:12" ht="12.75" customHeight="1" x14ac:dyDescent="0.3">
      <c r="A1109" s="1">
        <f>+A1010</f>
        <v>1</v>
      </c>
      <c r="E1109" s="96">
        <f>+$E$109</f>
        <v>5</v>
      </c>
      <c r="F1109" s="307" t="str">
        <f>+$F$109</f>
        <v xml:space="preserve"> Experiencia Específica adicional</v>
      </c>
      <c r="G1109" s="308"/>
      <c r="H1109" s="308"/>
      <c r="I1109" s="308"/>
      <c r="J1109" s="308"/>
      <c r="K1109" s="309"/>
      <c r="L1109" s="99">
        <f>IFERROR(IF(VLOOKUP(C1010,'R. PUNTAJES'!$C$14:$R$213,'R. PUNTAJES'!$I$10,0)="","",VLOOKUP(C1010,'R. PUNTAJES'!$C$14:$R$213,'R. PUNTAJES'!$I$10,0)),"")</f>
        <v>5</v>
      </c>
    </row>
    <row r="1110" spans="1:12" ht="12.75" customHeight="1" x14ac:dyDescent="0.3">
      <c r="A1110" s="1">
        <f>+A1010</f>
        <v>1</v>
      </c>
      <c r="E1110" s="96">
        <f>+$E$110</f>
        <v>5</v>
      </c>
      <c r="F1110" s="307" t="str">
        <f>+$F$110</f>
        <v>Formación Académica adicional</v>
      </c>
      <c r="G1110" s="308"/>
      <c r="H1110" s="308"/>
      <c r="I1110" s="308"/>
      <c r="J1110" s="308"/>
      <c r="K1110" s="309"/>
      <c r="L1110" s="99">
        <f>IFERROR(IF(VLOOKUP(C1010,'R. PUNTAJES'!$C$14:$R$213,'R. PUNTAJES'!$J$10,0)="","",VLOOKUP(C1010,'R. PUNTAJES'!$C$14:$R$213,'R. PUNTAJES'!$J$10,0)),"")</f>
        <v>5</v>
      </c>
    </row>
    <row r="1111" spans="1:12" x14ac:dyDescent="0.3">
      <c r="A1111" s="18">
        <f>+A1010</f>
        <v>1</v>
      </c>
      <c r="B1111" s="18"/>
      <c r="E1111" s="100"/>
      <c r="F1111" s="101" t="str">
        <f>+$F$111</f>
        <v>FACTOR DE SOSTENIBILIDAD</v>
      </c>
      <c r="G1111" s="102"/>
      <c r="H1111" s="102"/>
      <c r="I1111" s="102"/>
      <c r="J1111" s="102"/>
      <c r="K1111" s="102"/>
      <c r="L1111" s="103"/>
    </row>
    <row r="1112" spans="1:12" x14ac:dyDescent="0.3">
      <c r="A1112" s="18">
        <f>+A1010</f>
        <v>1</v>
      </c>
      <c r="B1112" s="18"/>
      <c r="E1112" s="104">
        <v>1</v>
      </c>
      <c r="F1112" s="105" t="str">
        <f>+$F$112</f>
        <v>Compromisos Sostenibilidad</v>
      </c>
      <c r="G1112" s="106"/>
      <c r="H1112" s="106"/>
      <c r="I1112" s="106"/>
      <c r="J1112" s="106"/>
      <c r="K1112" s="106"/>
      <c r="L1112" s="107">
        <f>IFERROR(IF(VLOOKUP(C1010,'R. PUNTAJES'!$C$14:$R$213,'R. PUNTAJES'!$K$10,0)="","",VLOOKUP(C1010,'R. PUNTAJES'!$C$14:$R$213,'R. PUNTAJES'!$K$10,0)),"")</f>
        <v>1</v>
      </c>
    </row>
    <row r="1113" spans="1:12" x14ac:dyDescent="0.3">
      <c r="A1113" s="1">
        <f>+A1010</f>
        <v>1</v>
      </c>
      <c r="E1113" s="108"/>
      <c r="F1113" s="109" t="str">
        <f>+$F$113</f>
        <v>APOYO A LA INDUSTRIA NACIONAL</v>
      </c>
      <c r="G1113" s="110"/>
      <c r="H1113" s="110"/>
      <c r="I1113" s="110"/>
      <c r="J1113" s="110"/>
      <c r="K1113" s="110"/>
      <c r="L1113" s="111"/>
    </row>
    <row r="1114" spans="1:12" ht="12.75" customHeight="1" x14ac:dyDescent="0.3">
      <c r="A1114" s="1">
        <f>+A1010</f>
        <v>1</v>
      </c>
      <c r="E1114" s="96">
        <v>20</v>
      </c>
      <c r="F1114" s="307" t="str">
        <f>+$F$114</f>
        <v>Promoción de Servicios Nacionales o con Trato Nacional</v>
      </c>
      <c r="G1114" s="308"/>
      <c r="H1114" s="308"/>
      <c r="I1114" s="308"/>
      <c r="J1114" s="308"/>
      <c r="K1114" s="309"/>
      <c r="L1114" s="99">
        <f>IFERROR(IF(VLOOKUP(C1010,'R. PUNTAJES'!$C$14:$R$213,'R. PUNTAJES'!$L$10,0)="","",
IF(VLOOKUP(C1010,'R. PUNTAJES'!$C$14:$R$213,'R. PUNTAJES'!$L$10,0)=5,0,
VLOOKUP(C1010,'R. PUNTAJES'!$C$14:$R$213,'R. PUNTAJES'!$L$10,0))),"")</f>
        <v>20</v>
      </c>
    </row>
    <row r="1115" spans="1:12" ht="12.75" customHeight="1" x14ac:dyDescent="0.3">
      <c r="A1115" s="1">
        <f>+A1010</f>
        <v>1</v>
      </c>
      <c r="E1115" s="96">
        <v>5</v>
      </c>
      <c r="F1115" s="307" t="str">
        <f>+$F$115</f>
        <v>Incorporación de componente nacional en servicios extranjeros</v>
      </c>
      <c r="G1115" s="308"/>
      <c r="H1115" s="308"/>
      <c r="I1115" s="308"/>
      <c r="J1115" s="308"/>
      <c r="K1115" s="309"/>
      <c r="L1115" s="99">
        <f>IFERROR(IF(VLOOKUP(C1010,'R. PUNTAJES'!$C$14:$R$213,'R. PUNTAJES'!$L$10,0)="","",
IF(VLOOKUP(C1010,'R. PUNTAJES'!$C$14:$R$213,'R. PUNTAJES'!$L$10,0)=20,0,
VLOOKUP(C1010,'R. PUNTAJES'!$C$14:$R$213,'R. PUNTAJES'!$L$10,0))),"")</f>
        <v>0</v>
      </c>
    </row>
    <row r="1116" spans="1:12" x14ac:dyDescent="0.3">
      <c r="A1116" s="1">
        <f>+A1010</f>
        <v>1</v>
      </c>
      <c r="E1116" s="112"/>
      <c r="F1116" s="97" t="str">
        <f>+$F$116</f>
        <v>VINCULACIÓN DE PERSONAS CON DISCAPACIDAD</v>
      </c>
      <c r="G1116" s="24"/>
      <c r="H1116" s="24"/>
      <c r="I1116" s="24"/>
      <c r="J1116" s="24"/>
      <c r="K1116" s="24"/>
      <c r="L1116" s="98"/>
    </row>
    <row r="1117" spans="1:12" ht="12.75" customHeight="1" x14ac:dyDescent="0.3">
      <c r="A1117" s="1">
        <f>+A1010</f>
        <v>1</v>
      </c>
      <c r="E1117" s="96">
        <v>1</v>
      </c>
      <c r="F1117" s="307" t="str">
        <f>+$F$117</f>
        <v xml:space="preserve">Trabajadores vinculados a la planta de personal </v>
      </c>
      <c r="G1117" s="308"/>
      <c r="H1117" s="308"/>
      <c r="I1117" s="308"/>
      <c r="J1117" s="308"/>
      <c r="K1117" s="309"/>
      <c r="L1117" s="99">
        <f>IFERROR(IF(VLOOKUP(C1010,'R. PUNTAJES'!$C$14:$R$213,'R. PUNTAJES'!$M$10,0)="","",VLOOKUP(C1010,'R. PUNTAJES'!$C$14:$R$213,'R. PUNTAJES'!$M$10,0)),"")</f>
        <v>1</v>
      </c>
    </row>
    <row r="1118" spans="1:12" x14ac:dyDescent="0.3">
      <c r="A1118" s="1">
        <f>+A1010</f>
        <v>1</v>
      </c>
      <c r="E1118" s="112"/>
      <c r="F1118" s="97" t="str">
        <f>+$F$118</f>
        <v>EMPRENDIMIENTOS Y EMPRESAS DE MUJERES</v>
      </c>
      <c r="G1118" s="24"/>
      <c r="H1118" s="24"/>
      <c r="I1118" s="24"/>
      <c r="J1118" s="24"/>
      <c r="K1118" s="24"/>
      <c r="L1118" s="98"/>
    </row>
    <row r="1119" spans="1:12" ht="13" customHeight="1" x14ac:dyDescent="0.3">
      <c r="A1119" s="1">
        <f>+A1010</f>
        <v>1</v>
      </c>
      <c r="E1119" s="96">
        <v>0.25</v>
      </c>
      <c r="F1119" s="307" t="str">
        <f>+$F$119</f>
        <v>Emprendimientos y empresas de mujeres</v>
      </c>
      <c r="G1119" s="308"/>
      <c r="H1119" s="308"/>
      <c r="I1119" s="308"/>
      <c r="J1119" s="308"/>
      <c r="K1119" s="309"/>
      <c r="L1119" s="113">
        <f>IFERROR(IF(VLOOKUP(C1010,'R. PUNTAJES'!$C$14:$R$213,'R. PUNTAJES'!$N$10,0)="","",VLOOKUP(C1010,'R. PUNTAJES'!$C$14:$R$213,'R. PUNTAJES'!$N$10,0)),"")</f>
        <v>0.25</v>
      </c>
    </row>
    <row r="1120" spans="1:12" hidden="1" x14ac:dyDescent="0.3">
      <c r="A1120" s="18" t="str">
        <f>+A1121</f>
        <v>NO</v>
      </c>
      <c r="B1120" s="18"/>
      <c r="E1120" s="112"/>
      <c r="F1120" s="97" t="str">
        <f>+$F$120</f>
        <v>MIPYME</v>
      </c>
      <c r="G1120" s="24"/>
      <c r="H1120" s="24"/>
      <c r="I1120" s="24"/>
      <c r="J1120" s="24"/>
      <c r="K1120" s="24"/>
      <c r="L1120" s="98"/>
    </row>
    <row r="1121" spans="1:16" hidden="1" x14ac:dyDescent="0.3">
      <c r="A1121" s="18" t="str">
        <f>+IF(E1121=0,"NO",1)</f>
        <v>NO</v>
      </c>
      <c r="B1121" s="18"/>
      <c r="E1121" s="96">
        <v>0</v>
      </c>
      <c r="F1121" s="307" t="str">
        <f>+$F$121</f>
        <v>Mipyme</v>
      </c>
      <c r="G1121" s="308"/>
      <c r="H1121" s="308"/>
      <c r="I1121" s="308"/>
      <c r="J1121" s="308"/>
      <c r="K1121" s="309"/>
      <c r="L1121" s="113" t="str">
        <f>IFERROR(IF(VLOOKUP(C1010,'R. PUNTAJES'!$C$14:$R$213,'R. PUNTAJES'!$O$10,0)="","",VLOOKUP(C1010,'R. PUNTAJES'!$C$14:$R$213,'R. PUNTAJES'!$O$10,0)),"")</f>
        <v/>
      </c>
    </row>
    <row r="1122" spans="1:16" x14ac:dyDescent="0.3">
      <c r="A1122" s="1">
        <f>+A1010</f>
        <v>1</v>
      </c>
      <c r="E1122" s="112"/>
      <c r="F1122" s="97" t="str">
        <f>+$F$122</f>
        <v>EXPERIENCIA DEL PROPONENTE</v>
      </c>
      <c r="G1122" s="24"/>
      <c r="H1122" s="24"/>
      <c r="I1122" s="24"/>
      <c r="J1122" s="24"/>
      <c r="K1122" s="24"/>
      <c r="L1122" s="98"/>
    </row>
    <row r="1123" spans="1:16" x14ac:dyDescent="0.3">
      <c r="A1123" s="1">
        <f>+A1010</f>
        <v>1</v>
      </c>
      <c r="E1123" s="96">
        <v>59.5</v>
      </c>
      <c r="F1123" s="307" t="str">
        <f>+$F$123</f>
        <v>mediana con valor absoluto</v>
      </c>
      <c r="G1123" s="308"/>
      <c r="H1123" s="308"/>
      <c r="I1123" s="308"/>
      <c r="J1123" s="308"/>
      <c r="K1123" s="309"/>
      <c r="L1123" s="113">
        <f>IFERROR(IF(VLOOKUP(C1010,'R. PUNTAJES'!$C$14:$R$213,'R. PUNTAJES'!$R$10,0)="","",VLOOKUP(C1010,'R. PUNTAJES'!$C$14:$R$213,'R. PUNTAJES'!$R$10,0)),"")</f>
        <v>67.75</v>
      </c>
    </row>
    <row r="1124" spans="1:16" x14ac:dyDescent="0.3">
      <c r="A1124" s="1">
        <f>+A1010</f>
        <v>1</v>
      </c>
      <c r="E1124" s="112"/>
      <c r="F1124" s="97" t="str">
        <f>+$F$124</f>
        <v>MULTAS</v>
      </c>
      <c r="G1124" s="24"/>
      <c r="H1124" s="24"/>
      <c r="I1124" s="24"/>
      <c r="J1124" s="24"/>
      <c r="K1124" s="24"/>
      <c r="L1124" s="98"/>
    </row>
    <row r="1125" spans="1:16" ht="12.75" customHeight="1" x14ac:dyDescent="0.3">
      <c r="A1125" s="1">
        <f>+A1010</f>
        <v>1</v>
      </c>
      <c r="E1125" s="96">
        <v>-2</v>
      </c>
      <c r="F1125" s="307" t="str">
        <f>+$F$125</f>
        <v>Una o más multas o cláusulas penales durante el último año</v>
      </c>
      <c r="G1125" s="310"/>
      <c r="H1125" s="310"/>
      <c r="I1125" s="310"/>
      <c r="J1125" s="310"/>
      <c r="K1125" s="311"/>
      <c r="L1125" s="99">
        <f>IFERROR(IF(VLOOKUP(C1010,'R. PUNTAJES'!$C$14:$R$213,'R. PUNTAJES'!$Q$10,0)="","",VLOOKUP(C1010,'R. PUNTAJES'!$C$14:$R$213,'R. PUNTAJES'!$Q$10,0)),"")</f>
        <v>0</v>
      </c>
    </row>
    <row r="1126" spans="1:16" x14ac:dyDescent="0.3">
      <c r="A1126" s="1">
        <f>+A1010</f>
        <v>1</v>
      </c>
      <c r="E1126" s="112"/>
      <c r="F1126" s="97" t="str">
        <f>+$F$126</f>
        <v>OBRAS INCONCLUSAS</v>
      </c>
      <c r="G1126" s="24"/>
      <c r="H1126" s="24"/>
      <c r="I1126" s="24"/>
      <c r="J1126" s="24"/>
      <c r="K1126" s="24"/>
      <c r="L1126" s="98"/>
    </row>
    <row r="1127" spans="1:16" x14ac:dyDescent="0.3">
      <c r="A1127" s="1">
        <f>+A1010</f>
        <v>1</v>
      </c>
      <c r="E1127" s="96">
        <v>-1</v>
      </c>
      <c r="F1127" s="301" t="str">
        <f>+$F$127</f>
        <v>Anotación vigente de obra civil inconclusa</v>
      </c>
      <c r="G1127" s="302"/>
      <c r="H1127" s="302"/>
      <c r="I1127" s="302"/>
      <c r="J1127" s="302"/>
      <c r="K1127" s="303"/>
      <c r="L1127" s="99">
        <f>IFERROR(IF(VLOOKUP(C1010,'R. PUNTAJES'!$C$14:$R$213,'R. PUNTAJES'!$P$10,0)="","",VLOOKUP(C1010,'R. PUNTAJES'!$C$14:$R$213,'R. PUNTAJES'!$P$10,0)),"")</f>
        <v>0</v>
      </c>
    </row>
    <row r="1128" spans="1:16" ht="7.5" customHeight="1" x14ac:dyDescent="0.3">
      <c r="A1128" s="1">
        <f>+A1010</f>
        <v>1</v>
      </c>
      <c r="E1128" s="114"/>
      <c r="F1128" s="45"/>
      <c r="G1128" s="45"/>
      <c r="H1128" s="45"/>
      <c r="I1128" s="45"/>
      <c r="J1128" s="45"/>
      <c r="K1128" s="45"/>
      <c r="L1128" s="48"/>
    </row>
    <row r="1129" spans="1:16" x14ac:dyDescent="0.3">
      <c r="A1129" s="1">
        <f>+A1010</f>
        <v>1</v>
      </c>
      <c r="E1129" s="115" t="str">
        <f>+$E$129</f>
        <v>PUNTAJE TOTAL</v>
      </c>
      <c r="F1129" s="116"/>
      <c r="G1129" s="116"/>
      <c r="H1129" s="116"/>
      <c r="I1129" s="116"/>
      <c r="J1129" s="116"/>
      <c r="K1129" s="117"/>
      <c r="L1129" s="118">
        <f>IFERROR(IF(VLOOKUP(C1010,'R. PUNTAJES'!$C$14:$R$213,'R. PUNTAJES'!$H$10,0)="RECHAZO","",SUM(L1109:L1127)),"")</f>
        <v>100</v>
      </c>
    </row>
    <row r="1130" spans="1:16" x14ac:dyDescent="0.3">
      <c r="A1130" s="1">
        <f>+A1010</f>
        <v>1</v>
      </c>
      <c r="E1130" s="304" t="str">
        <f>+$E$130</f>
        <v>OBSERVACIONES RESPECTO A PUNTAJES</v>
      </c>
      <c r="F1130" s="305"/>
      <c r="G1130" s="305"/>
      <c r="H1130" s="305"/>
      <c r="I1130" s="305"/>
      <c r="J1130" s="305"/>
      <c r="K1130" s="305"/>
      <c r="L1130" s="305"/>
    </row>
    <row r="1131" spans="1:16" ht="12" customHeight="1" x14ac:dyDescent="0.3">
      <c r="A1131" s="1">
        <f>+A1010</f>
        <v>1</v>
      </c>
      <c r="E1131" s="306" t="s">
        <v>124</v>
      </c>
      <c r="F1131" s="305"/>
      <c r="G1131" s="305"/>
      <c r="H1131" s="305"/>
      <c r="I1131" s="305"/>
      <c r="J1131" s="305"/>
      <c r="K1131" s="305"/>
      <c r="L1131" s="305"/>
      <c r="N1131" s="119"/>
      <c r="O1131" s="119"/>
      <c r="P1131" s="120"/>
    </row>
    <row r="1132" spans="1:16" ht="3" customHeight="1" x14ac:dyDescent="0.3">
      <c r="A1132" s="1">
        <f>+A1011</f>
        <v>1</v>
      </c>
      <c r="E1132" s="121"/>
      <c r="F1132" s="122"/>
      <c r="G1132" s="122"/>
      <c r="H1132" s="122"/>
      <c r="I1132" s="122"/>
      <c r="J1132" s="122"/>
      <c r="K1132" s="122"/>
      <c r="L1132" s="123"/>
    </row>
    <row r="1133" spans="1:16" x14ac:dyDescent="0.3">
      <c r="A1133" s="1">
        <f>+IF(OR(C1135=""),"NO",1)</f>
        <v>1</v>
      </c>
      <c r="E1133" s="346"/>
      <c r="F1133" s="347"/>
      <c r="G1133" s="347"/>
      <c r="H1133" s="347"/>
      <c r="I1133" s="347"/>
      <c r="J1133" s="347"/>
      <c r="K1133" s="347"/>
      <c r="L1133" s="347"/>
    </row>
    <row r="1134" spans="1:16" ht="4.5" customHeight="1" x14ac:dyDescent="0.3">
      <c r="A1134" s="1">
        <f>+A1135</f>
        <v>1</v>
      </c>
      <c r="E1134" s="15"/>
      <c r="F1134" s="16"/>
      <c r="G1134" s="16"/>
      <c r="H1134" s="16"/>
      <c r="I1134" s="16"/>
      <c r="J1134" s="16"/>
      <c r="K1134" s="16"/>
      <c r="L1134" s="17"/>
    </row>
    <row r="1135" spans="1:16" ht="15.75" customHeight="1" x14ac:dyDescent="0.3">
      <c r="A1135" s="1">
        <f>+IF(OR(C1135=""),"NO",1)</f>
        <v>1</v>
      </c>
      <c r="B1135" s="1">
        <f>1+MAX($B$1:B1134)</f>
        <v>10</v>
      </c>
      <c r="C1135" s="18">
        <v>10</v>
      </c>
      <c r="E1135" s="19" t="s">
        <v>312</v>
      </c>
      <c r="F1135" s="20"/>
      <c r="G1135" s="20"/>
      <c r="H1135" s="20"/>
      <c r="I1135" s="21"/>
      <c r="J1135" s="20"/>
      <c r="K1135" s="21"/>
      <c r="L1135" s="22"/>
    </row>
    <row r="1136" spans="1:16" x14ac:dyDescent="0.3">
      <c r="A1136" s="1">
        <f>A1135</f>
        <v>1</v>
      </c>
      <c r="E1136" s="23" t="str">
        <f>+$E$11</f>
        <v>Integrantes</v>
      </c>
      <c r="F1136" s="24"/>
      <c r="G1136" s="24"/>
      <c r="H1136" s="24"/>
      <c r="I1136" s="24"/>
      <c r="J1136" s="24"/>
      <c r="K1136" s="25" t="str">
        <f>+$K$11</f>
        <v>Nit</v>
      </c>
      <c r="L1136" s="26" t="str">
        <f>+$L$11</f>
        <v>Part.</v>
      </c>
    </row>
    <row r="1137" spans="1:12" x14ac:dyDescent="0.3">
      <c r="A1137" s="1">
        <f>+A1136</f>
        <v>1</v>
      </c>
      <c r="C1137" s="1">
        <v>10.1</v>
      </c>
      <c r="E1137" s="27" t="s">
        <v>259</v>
      </c>
      <c r="F1137" s="28"/>
      <c r="G1137" s="28"/>
      <c r="H1137" s="28"/>
      <c r="I1137" s="28"/>
      <c r="J1137" s="28"/>
      <c r="K1137" s="29" t="s">
        <v>313</v>
      </c>
      <c r="L1137" s="30">
        <v>1</v>
      </c>
    </row>
    <row r="1138" spans="1:12" hidden="1" x14ac:dyDescent="0.3">
      <c r="A1138" s="18" t="str">
        <f>+IF(OR(C1138=""),"NO",1)</f>
        <v>NO</v>
      </c>
      <c r="B1138" s="18"/>
      <c r="C1138" s="1" t="s">
        <v>124</v>
      </c>
      <c r="E1138" s="31" t="s">
        <v>124</v>
      </c>
      <c r="F1138" s="32"/>
      <c r="G1138" s="32"/>
      <c r="H1138" s="32"/>
      <c r="I1138" s="32"/>
      <c r="J1138" s="32"/>
      <c r="K1138" s="33" t="s">
        <v>124</v>
      </c>
      <c r="L1138" s="34" t="s">
        <v>124</v>
      </c>
    </row>
    <row r="1139" spans="1:12" hidden="1" x14ac:dyDescent="0.3">
      <c r="A1139" s="18" t="str">
        <f>+IF(OR(C1139=""),"NO",1)</f>
        <v>NO</v>
      </c>
      <c r="B1139" s="18"/>
      <c r="C1139" s="1" t="s">
        <v>124</v>
      </c>
      <c r="E1139" s="31" t="s">
        <v>124</v>
      </c>
      <c r="F1139" s="32"/>
      <c r="G1139" s="32"/>
      <c r="H1139" s="32"/>
      <c r="I1139" s="32"/>
      <c r="J1139" s="32"/>
      <c r="K1139" s="33" t="s">
        <v>124</v>
      </c>
      <c r="L1139" s="34" t="s">
        <v>124</v>
      </c>
    </row>
    <row r="1140" spans="1:12" hidden="1" x14ac:dyDescent="0.3">
      <c r="A1140" s="18" t="str">
        <f>+IF(OR(C1140=""),"NO",1)</f>
        <v>NO</v>
      </c>
      <c r="B1140" s="18"/>
      <c r="C1140" s="1" t="s">
        <v>124</v>
      </c>
      <c r="E1140" s="31" t="s">
        <v>13</v>
      </c>
      <c r="F1140" s="32"/>
      <c r="G1140" s="32"/>
      <c r="H1140" s="32"/>
      <c r="I1140" s="32"/>
      <c r="J1140" s="32"/>
      <c r="K1140" s="33"/>
      <c r="L1140" s="34"/>
    </row>
    <row r="1141" spans="1:12" hidden="1" x14ac:dyDescent="0.3">
      <c r="A1141" s="18" t="str">
        <f>+IF(OR(C1141=""),"NO",1)</f>
        <v>NO</v>
      </c>
      <c r="B1141" s="18"/>
      <c r="C1141" s="1" t="s">
        <v>124</v>
      </c>
      <c r="E1141" s="31" t="s">
        <v>13</v>
      </c>
      <c r="F1141" s="32"/>
      <c r="G1141" s="32"/>
      <c r="H1141" s="32"/>
      <c r="I1141" s="32"/>
      <c r="J1141" s="32"/>
      <c r="K1141" s="33"/>
      <c r="L1141" s="34"/>
    </row>
    <row r="1142" spans="1:12" hidden="1" x14ac:dyDescent="0.3">
      <c r="A1142" s="18" t="str">
        <f>+IF(OR(C1142=""),"NO",1)</f>
        <v>NO</v>
      </c>
      <c r="B1142" s="18"/>
      <c r="C1142" s="1" t="s">
        <v>124</v>
      </c>
      <c r="E1142" s="35" t="s">
        <v>13</v>
      </c>
      <c r="F1142" s="36"/>
      <c r="G1142" s="36"/>
      <c r="H1142" s="36"/>
      <c r="I1142" s="36"/>
      <c r="J1142" s="36"/>
      <c r="K1142" s="37"/>
      <c r="L1142" s="38"/>
    </row>
    <row r="1143" spans="1:12" ht="5.15" customHeight="1" x14ac:dyDescent="0.3">
      <c r="A1143" s="1">
        <f>+A1135</f>
        <v>1</v>
      </c>
      <c r="E1143" s="39"/>
      <c r="F1143" s="39"/>
      <c r="G1143" s="39"/>
      <c r="H1143" s="39"/>
      <c r="I1143" s="39"/>
      <c r="J1143" s="39"/>
      <c r="K1143" s="39"/>
      <c r="L1143" s="39"/>
    </row>
    <row r="1144" spans="1:12" ht="15.75" customHeight="1" x14ac:dyDescent="0.3">
      <c r="A1144" s="1">
        <f>+A1135</f>
        <v>1</v>
      </c>
      <c r="E1144" s="40" t="str">
        <f>+$E$19</f>
        <v>RESULTADO DE EVALUACIÓN TÉCNICA</v>
      </c>
      <c r="F1144" s="41"/>
      <c r="G1144" s="41"/>
      <c r="H1144" s="41"/>
      <c r="I1144" s="41"/>
      <c r="J1144" s="41"/>
      <c r="K1144" s="41"/>
      <c r="L1144" s="42"/>
    </row>
    <row r="1145" spans="1:12" x14ac:dyDescent="0.3">
      <c r="A1145" s="1">
        <f>+A1135</f>
        <v>1</v>
      </c>
      <c r="E1145" s="43"/>
      <c r="F1145" s="44" t="str">
        <f>+$F$20</f>
        <v>Experiencia</v>
      </c>
      <c r="G1145" s="45"/>
      <c r="H1145" s="45"/>
      <c r="I1145" s="45"/>
      <c r="J1145" s="45"/>
      <c r="K1145" s="46"/>
      <c r="L1145" s="47" t="s">
        <v>88</v>
      </c>
    </row>
    <row r="1146" spans="1:12" x14ac:dyDescent="0.3">
      <c r="A1146" s="1">
        <f>+A1135</f>
        <v>1</v>
      </c>
      <c r="E1146" s="348" t="str">
        <f>+$E$21</f>
        <v>OBSERVACIONES RESPECTO A LA EVALUACIÓN DE EXPERIENCIA</v>
      </c>
      <c r="F1146" s="308"/>
      <c r="G1146" s="308"/>
      <c r="H1146" s="308"/>
      <c r="I1146" s="308"/>
      <c r="J1146" s="308"/>
      <c r="K1146" s="308"/>
      <c r="L1146" s="349"/>
    </row>
    <row r="1147" spans="1:12" x14ac:dyDescent="0.3">
      <c r="A1147" s="1">
        <f>+A1135</f>
        <v>1</v>
      </c>
      <c r="E1147" s="350" t="s">
        <v>124</v>
      </c>
      <c r="F1147" s="351"/>
      <c r="G1147" s="351"/>
      <c r="H1147" s="351"/>
      <c r="I1147" s="351"/>
      <c r="J1147" s="351"/>
      <c r="K1147" s="351"/>
      <c r="L1147" s="352"/>
    </row>
    <row r="1148" spans="1:12" ht="5.15" customHeight="1" x14ac:dyDescent="0.3">
      <c r="A1148" s="1">
        <f>+A1135</f>
        <v>1</v>
      </c>
      <c r="E1148" s="39"/>
      <c r="F1148" s="39"/>
      <c r="G1148" s="39"/>
      <c r="H1148" s="39"/>
      <c r="I1148" s="39"/>
      <c r="J1148" s="39"/>
      <c r="K1148" s="39"/>
      <c r="L1148" s="39"/>
    </row>
    <row r="1149" spans="1:12" ht="12.75" customHeight="1" x14ac:dyDescent="0.3">
      <c r="A1149" s="1">
        <f>+A1135</f>
        <v>1</v>
      </c>
      <c r="E1149" s="40" t="str">
        <f>+$E$24</f>
        <v>EXPERIENCIA HABILITANTE: CONTRATOS PRESENTADOS</v>
      </c>
      <c r="F1149" s="41"/>
      <c r="G1149" s="41"/>
      <c r="H1149" s="41"/>
      <c r="I1149" s="41"/>
      <c r="J1149" s="41"/>
      <c r="K1149" s="41"/>
      <c r="L1149" s="42"/>
    </row>
    <row r="1150" spans="1:12" ht="8.5" customHeight="1" x14ac:dyDescent="0.3">
      <c r="A1150" s="1">
        <f>+A1135</f>
        <v>1</v>
      </c>
      <c r="E1150" s="49"/>
      <c r="F1150" s="50"/>
      <c r="G1150" s="51"/>
      <c r="H1150" s="51"/>
      <c r="I1150" s="51"/>
      <c r="J1150" s="51"/>
      <c r="K1150" s="51"/>
      <c r="L1150" s="52"/>
    </row>
    <row r="1151" spans="1:12" ht="44.5" customHeight="1" x14ac:dyDescent="0.3">
      <c r="A1151" s="18">
        <f>+IF(OR(C1151=""),"NO",1)</f>
        <v>1</v>
      </c>
      <c r="B1151" s="18"/>
      <c r="C1151" s="1" t="s">
        <v>256</v>
      </c>
      <c r="E1151" s="329">
        <v>1</v>
      </c>
      <c r="F1151" s="53" t="str">
        <f>+$F$26</f>
        <v>OBJETO</v>
      </c>
      <c r="G1151" s="332" t="s">
        <v>257</v>
      </c>
      <c r="H1151" s="333"/>
      <c r="I1151" s="333"/>
      <c r="J1151" s="333"/>
      <c r="K1151" s="333"/>
      <c r="L1151" s="334"/>
    </row>
    <row r="1152" spans="1:12" x14ac:dyDescent="0.3">
      <c r="A1152" s="18">
        <f>+IF(OR(C1151=""),"NO",1)</f>
        <v>1</v>
      </c>
      <c r="B1152" s="18"/>
      <c r="E1152" s="330"/>
      <c r="F1152" s="54" t="str">
        <f>+$F$27</f>
        <v>CONTRATANTE</v>
      </c>
      <c r="G1152" s="335" t="s">
        <v>258</v>
      </c>
      <c r="H1152" s="310"/>
      <c r="I1152" s="310"/>
      <c r="J1152" s="310"/>
      <c r="K1152" s="310"/>
      <c r="L1152" s="336"/>
    </row>
    <row r="1153" spans="1:12" x14ac:dyDescent="0.3">
      <c r="A1153" s="18">
        <f>+IF(OR(C1151=""),"NO",1)</f>
        <v>1</v>
      </c>
      <c r="B1153" s="18"/>
      <c r="E1153" s="330"/>
      <c r="F1153" s="54" t="str">
        <f>+$F$28</f>
        <v>APORTANTE</v>
      </c>
      <c r="G1153" s="337" t="s">
        <v>259</v>
      </c>
      <c r="H1153" s="338"/>
      <c r="I1153" s="338"/>
      <c r="J1153" s="338"/>
      <c r="K1153" s="338"/>
      <c r="L1153" s="339"/>
    </row>
    <row r="1154" spans="1:12" x14ac:dyDescent="0.3">
      <c r="A1154" s="18">
        <f>+IF(OR(C1151=""),"NO",1)</f>
        <v>1</v>
      </c>
      <c r="B1154" s="18"/>
      <c r="E1154" s="330"/>
      <c r="F1154" s="54" t="str">
        <f>+$F$29</f>
        <v>VALOR /SMMLV)</v>
      </c>
      <c r="G1154" s="55">
        <v>635.9</v>
      </c>
      <c r="H1154" s="56" t="str">
        <f>+$H$29</f>
        <v>% PART..</v>
      </c>
      <c r="I1154" s="57">
        <v>0.8</v>
      </c>
      <c r="J1154" s="58" t="str">
        <f>+$J$29</f>
        <v>VALOR ACREDITADO</v>
      </c>
      <c r="K1154" s="59"/>
      <c r="L1154" s="47">
        <v>508.72</v>
      </c>
    </row>
    <row r="1155" spans="1:12" x14ac:dyDescent="0.3">
      <c r="A1155" s="18">
        <f>+IF(OR(C1151=""),"NO",1)</f>
        <v>1</v>
      </c>
      <c r="B1155" s="18"/>
      <c r="E1155" s="330"/>
      <c r="F1155" s="60" t="str">
        <f>+$F$30</f>
        <v>EXPERIENCIA APORTADA</v>
      </c>
      <c r="G1155" s="340" t="s">
        <v>88</v>
      </c>
      <c r="H1155" s="341"/>
      <c r="I1155" s="341"/>
      <c r="J1155" s="341"/>
      <c r="K1155" s="341"/>
      <c r="L1155" s="342"/>
    </row>
    <row r="1156" spans="1:12" x14ac:dyDescent="0.3">
      <c r="A1156" s="18">
        <f>+IF(OR(C1151=""),"NO",1)</f>
        <v>1</v>
      </c>
      <c r="B1156" s="18"/>
      <c r="E1156" s="331"/>
      <c r="F1156" s="62" t="str">
        <f>+$F$31</f>
        <v>OBSERVACIÓN</v>
      </c>
      <c r="G1156" s="343" t="s">
        <v>124</v>
      </c>
      <c r="H1156" s="344"/>
      <c r="I1156" s="344"/>
      <c r="J1156" s="344"/>
      <c r="K1156" s="344"/>
      <c r="L1156" s="345"/>
    </row>
    <row r="1157" spans="1:12" ht="8.5" customHeight="1" x14ac:dyDescent="0.3">
      <c r="A1157" s="18">
        <f>+IF(OR(C1151=""),"NO",1)</f>
        <v>1</v>
      </c>
      <c r="B1157" s="18"/>
      <c r="E1157" s="49"/>
      <c r="F1157" s="50"/>
      <c r="G1157" s="51"/>
      <c r="H1157" s="51"/>
      <c r="I1157" s="51"/>
      <c r="J1157" s="51"/>
      <c r="K1157" s="51"/>
      <c r="L1157" s="52"/>
    </row>
    <row r="1158" spans="1:12" ht="61" customHeight="1" x14ac:dyDescent="0.3">
      <c r="A1158" s="18">
        <f t="shared" ref="A1158" si="378">+IF(OR(C1158=""),"NO",1)</f>
        <v>1</v>
      </c>
      <c r="B1158" s="18"/>
      <c r="C1158" s="1" t="s">
        <v>262</v>
      </c>
      <c r="E1158" s="329">
        <v>2</v>
      </c>
      <c r="F1158" s="53" t="str">
        <f>+$F$26</f>
        <v>OBJETO</v>
      </c>
      <c r="G1158" s="332" t="s">
        <v>260</v>
      </c>
      <c r="H1158" s="333"/>
      <c r="I1158" s="333"/>
      <c r="J1158" s="333"/>
      <c r="K1158" s="333"/>
      <c r="L1158" s="334"/>
    </row>
    <row r="1159" spans="1:12" x14ac:dyDescent="0.3">
      <c r="A1159" s="18">
        <f t="shared" ref="A1159" si="379">+IF(OR(C1158=""),"NO",1)</f>
        <v>1</v>
      </c>
      <c r="B1159" s="18"/>
      <c r="E1159" s="330"/>
      <c r="F1159" s="54" t="str">
        <f>+$F$27</f>
        <v>CONTRATANTE</v>
      </c>
      <c r="G1159" s="335" t="s">
        <v>261</v>
      </c>
      <c r="H1159" s="310"/>
      <c r="I1159" s="310"/>
      <c r="J1159" s="310"/>
      <c r="K1159" s="310"/>
      <c r="L1159" s="336"/>
    </row>
    <row r="1160" spans="1:12" x14ac:dyDescent="0.3">
      <c r="A1160" s="18">
        <f t="shared" ref="A1160" si="380">+IF(OR(C1158=""),"NO",1)</f>
        <v>1</v>
      </c>
      <c r="B1160" s="18"/>
      <c r="E1160" s="330"/>
      <c r="F1160" s="54" t="str">
        <f>+$F$28</f>
        <v>APORTANTE</v>
      </c>
      <c r="G1160" s="337" t="s">
        <v>259</v>
      </c>
      <c r="H1160" s="338"/>
      <c r="I1160" s="338"/>
      <c r="J1160" s="338"/>
      <c r="K1160" s="338"/>
      <c r="L1160" s="339"/>
    </row>
    <row r="1161" spans="1:12" x14ac:dyDescent="0.3">
      <c r="A1161" s="18">
        <f t="shared" ref="A1161" si="381">+IF(OR(C1158=""),"NO",1)</f>
        <v>1</v>
      </c>
      <c r="B1161" s="18"/>
      <c r="E1161" s="330"/>
      <c r="F1161" s="54" t="str">
        <f>+$F$29</f>
        <v>VALOR /SMMLV)</v>
      </c>
      <c r="G1161" s="55">
        <v>259.45999999999998</v>
      </c>
      <c r="H1161" s="56" t="str">
        <f>+$H$29</f>
        <v>% PART..</v>
      </c>
      <c r="I1161" s="57">
        <v>0.35</v>
      </c>
      <c r="J1161" s="58" t="str">
        <f>+$J$29</f>
        <v>VALOR ACREDITADO</v>
      </c>
      <c r="K1161" s="59"/>
      <c r="L1161" s="47">
        <v>90.81</v>
      </c>
    </row>
    <row r="1162" spans="1:12" x14ac:dyDescent="0.3">
      <c r="A1162" s="18">
        <f t="shared" ref="A1162" si="382">+IF(OR(C1158=""),"NO",1)</f>
        <v>1</v>
      </c>
      <c r="B1162" s="18"/>
      <c r="E1162" s="330"/>
      <c r="F1162" s="60" t="str">
        <f>+$F$30</f>
        <v>EXPERIENCIA APORTADA</v>
      </c>
      <c r="G1162" s="340" t="s">
        <v>88</v>
      </c>
      <c r="H1162" s="341"/>
      <c r="I1162" s="341"/>
      <c r="J1162" s="341"/>
      <c r="K1162" s="341"/>
      <c r="L1162" s="342"/>
    </row>
    <row r="1163" spans="1:12" x14ac:dyDescent="0.3">
      <c r="A1163" s="18">
        <f t="shared" ref="A1163" si="383">+IF(OR(C1158=""),"NO",1)</f>
        <v>1</v>
      </c>
      <c r="B1163" s="18"/>
      <c r="E1163" s="331"/>
      <c r="F1163" s="62" t="str">
        <f>+$F$31</f>
        <v>OBSERVACIÓN</v>
      </c>
      <c r="G1163" s="343" t="s">
        <v>124</v>
      </c>
      <c r="H1163" s="344"/>
      <c r="I1163" s="344"/>
      <c r="J1163" s="344"/>
      <c r="K1163" s="344"/>
      <c r="L1163" s="345"/>
    </row>
    <row r="1164" spans="1:12" ht="8.5" customHeight="1" x14ac:dyDescent="0.3">
      <c r="A1164" s="18">
        <f t="shared" ref="A1164" si="384">+IF(OR(C1158=""),"NO",1)</f>
        <v>1</v>
      </c>
      <c r="B1164" s="18"/>
      <c r="E1164" s="49"/>
      <c r="F1164" s="50"/>
      <c r="G1164" s="51"/>
      <c r="H1164" s="51"/>
      <c r="I1164" s="51"/>
      <c r="J1164" s="51"/>
      <c r="K1164" s="51"/>
      <c r="L1164" s="52"/>
    </row>
    <row r="1165" spans="1:12" hidden="1" x14ac:dyDescent="0.3">
      <c r="A1165" s="18" t="str">
        <f t="shared" ref="A1165" si="385">+IF(OR(C1165=""),"NO",1)</f>
        <v>NO</v>
      </c>
      <c r="B1165" s="18"/>
      <c r="C1165" s="1" t="s">
        <v>124</v>
      </c>
      <c r="E1165" s="329">
        <v>3</v>
      </c>
      <c r="F1165" s="53" t="str">
        <f>+$F$26</f>
        <v>OBJETO</v>
      </c>
      <c r="G1165" s="332" t="s">
        <v>124</v>
      </c>
      <c r="H1165" s="333"/>
      <c r="I1165" s="333"/>
      <c r="J1165" s="333"/>
      <c r="K1165" s="333"/>
      <c r="L1165" s="334"/>
    </row>
    <row r="1166" spans="1:12" hidden="1" x14ac:dyDescent="0.3">
      <c r="A1166" s="18" t="str">
        <f t="shared" ref="A1166" si="386">+IF(OR(C1165=""),"NO",1)</f>
        <v>NO</v>
      </c>
      <c r="B1166" s="18"/>
      <c r="E1166" s="330"/>
      <c r="F1166" s="54" t="str">
        <f>+$F$27</f>
        <v>CONTRATANTE</v>
      </c>
      <c r="G1166" s="335" t="s">
        <v>124</v>
      </c>
      <c r="H1166" s="310"/>
      <c r="I1166" s="310"/>
      <c r="J1166" s="310"/>
      <c r="K1166" s="310"/>
      <c r="L1166" s="336"/>
    </row>
    <row r="1167" spans="1:12" hidden="1" x14ac:dyDescent="0.3">
      <c r="A1167" s="18" t="str">
        <f t="shared" ref="A1167" si="387">+IF(OR(C1165=""),"NO",1)</f>
        <v>NO</v>
      </c>
      <c r="B1167" s="18"/>
      <c r="E1167" s="330"/>
      <c r="F1167" s="54" t="str">
        <f>+$F$28</f>
        <v>APORTANTE</v>
      </c>
      <c r="G1167" s="337" t="s">
        <v>124</v>
      </c>
      <c r="H1167" s="338"/>
      <c r="I1167" s="338"/>
      <c r="J1167" s="338"/>
      <c r="K1167" s="338"/>
      <c r="L1167" s="339"/>
    </row>
    <row r="1168" spans="1:12" hidden="1" x14ac:dyDescent="0.3">
      <c r="A1168" s="18" t="str">
        <f t="shared" ref="A1168" si="388">+IF(OR(C1165=""),"NO",1)</f>
        <v>NO</v>
      </c>
      <c r="B1168" s="18"/>
      <c r="E1168" s="330"/>
      <c r="F1168" s="54" t="str">
        <f>+$F$29</f>
        <v>VALOR /SMMLV)</v>
      </c>
      <c r="G1168" s="55" t="s">
        <v>124</v>
      </c>
      <c r="H1168" s="56" t="str">
        <f>+$H$29</f>
        <v>% PART..</v>
      </c>
      <c r="I1168" s="57" t="s">
        <v>124</v>
      </c>
      <c r="J1168" s="58" t="str">
        <f>+$J$29</f>
        <v>VALOR ACREDITADO</v>
      </c>
      <c r="K1168" s="59"/>
      <c r="L1168" s="47" t="s">
        <v>124</v>
      </c>
    </row>
    <row r="1169" spans="1:12" hidden="1" x14ac:dyDescent="0.3">
      <c r="A1169" s="18" t="str">
        <f t="shared" ref="A1169" si="389">+IF(OR(C1165=""),"NO",1)</f>
        <v>NO</v>
      </c>
      <c r="B1169" s="18"/>
      <c r="E1169" s="330"/>
      <c r="F1169" s="60" t="str">
        <f>+$F$30</f>
        <v>EXPERIENCIA APORTADA</v>
      </c>
      <c r="G1169" s="340" t="s">
        <v>124</v>
      </c>
      <c r="H1169" s="341"/>
      <c r="I1169" s="341"/>
      <c r="J1169" s="341"/>
      <c r="K1169" s="341"/>
      <c r="L1169" s="342"/>
    </row>
    <row r="1170" spans="1:12" hidden="1" x14ac:dyDescent="0.3">
      <c r="A1170" s="18" t="str">
        <f t="shared" ref="A1170" si="390">+IF(OR(C1165=""),"NO",1)</f>
        <v>NO</v>
      </c>
      <c r="B1170" s="18"/>
      <c r="E1170" s="331"/>
      <c r="F1170" s="62" t="str">
        <f>+$F$31</f>
        <v>OBSERVACIÓN</v>
      </c>
      <c r="G1170" s="343" t="s">
        <v>124</v>
      </c>
      <c r="H1170" s="344"/>
      <c r="I1170" s="344"/>
      <c r="J1170" s="344"/>
      <c r="K1170" s="344"/>
      <c r="L1170" s="345"/>
    </row>
    <row r="1171" spans="1:12" ht="8.5" hidden="1" customHeight="1" x14ac:dyDescent="0.3">
      <c r="A1171" s="18" t="str">
        <f t="shared" ref="A1171" si="391">+IF(OR(C1165=""),"NO",1)</f>
        <v>NO</v>
      </c>
      <c r="B1171" s="18"/>
      <c r="E1171" s="49"/>
      <c r="F1171" s="50"/>
      <c r="G1171" s="51"/>
      <c r="H1171" s="51"/>
      <c r="I1171" s="51"/>
      <c r="J1171" s="51"/>
      <c r="K1171" s="51"/>
      <c r="L1171" s="52"/>
    </row>
    <row r="1172" spans="1:12" hidden="1" x14ac:dyDescent="0.3">
      <c r="A1172" s="18" t="str">
        <f t="shared" ref="A1172" si="392">+IF(OR(C1172=""),"NO",1)</f>
        <v>NO</v>
      </c>
      <c r="B1172" s="18"/>
      <c r="C1172" s="1" t="s">
        <v>124</v>
      </c>
      <c r="E1172" s="329">
        <v>4</v>
      </c>
      <c r="F1172" s="53" t="str">
        <f>+$F$26</f>
        <v>OBJETO</v>
      </c>
      <c r="G1172" s="332" t="s">
        <v>124</v>
      </c>
      <c r="H1172" s="333"/>
      <c r="I1172" s="333"/>
      <c r="J1172" s="333"/>
      <c r="K1172" s="333"/>
      <c r="L1172" s="334"/>
    </row>
    <row r="1173" spans="1:12" hidden="1" x14ac:dyDescent="0.3">
      <c r="A1173" s="18" t="str">
        <f t="shared" ref="A1173" si="393">+IF(OR(C1172=""),"NO",1)</f>
        <v>NO</v>
      </c>
      <c r="B1173" s="18"/>
      <c r="E1173" s="330"/>
      <c r="F1173" s="54" t="str">
        <f>+$F$27</f>
        <v>CONTRATANTE</v>
      </c>
      <c r="G1173" s="335" t="s">
        <v>124</v>
      </c>
      <c r="H1173" s="310"/>
      <c r="I1173" s="310"/>
      <c r="J1173" s="310"/>
      <c r="K1173" s="310"/>
      <c r="L1173" s="336"/>
    </row>
    <row r="1174" spans="1:12" hidden="1" x14ac:dyDescent="0.3">
      <c r="A1174" s="18" t="str">
        <f t="shared" ref="A1174" si="394">+IF(OR(C1172=""),"NO",1)</f>
        <v>NO</v>
      </c>
      <c r="B1174" s="18"/>
      <c r="E1174" s="330"/>
      <c r="F1174" s="54" t="str">
        <f>+$F$28</f>
        <v>APORTANTE</v>
      </c>
      <c r="G1174" s="337" t="s">
        <v>124</v>
      </c>
      <c r="H1174" s="338"/>
      <c r="I1174" s="338"/>
      <c r="J1174" s="338"/>
      <c r="K1174" s="338"/>
      <c r="L1174" s="339"/>
    </row>
    <row r="1175" spans="1:12" hidden="1" x14ac:dyDescent="0.3">
      <c r="A1175" s="18" t="str">
        <f t="shared" ref="A1175" si="395">+IF(OR(C1172=""),"NO",1)</f>
        <v>NO</v>
      </c>
      <c r="B1175" s="18"/>
      <c r="E1175" s="330"/>
      <c r="F1175" s="54" t="str">
        <f>+$F$29</f>
        <v>VALOR /SMMLV)</v>
      </c>
      <c r="G1175" s="55" t="s">
        <v>124</v>
      </c>
      <c r="H1175" s="56" t="str">
        <f>+$H$29</f>
        <v>% PART..</v>
      </c>
      <c r="I1175" s="57" t="s">
        <v>124</v>
      </c>
      <c r="J1175" s="58" t="str">
        <f>+$J$29</f>
        <v>VALOR ACREDITADO</v>
      </c>
      <c r="K1175" s="59"/>
      <c r="L1175" s="47" t="s">
        <v>124</v>
      </c>
    </row>
    <row r="1176" spans="1:12" hidden="1" x14ac:dyDescent="0.3">
      <c r="A1176" s="18" t="str">
        <f t="shared" ref="A1176" si="396">+IF(OR(C1172=""),"NO",1)</f>
        <v>NO</v>
      </c>
      <c r="B1176" s="18"/>
      <c r="E1176" s="330"/>
      <c r="F1176" s="60" t="str">
        <f>+$F$30</f>
        <v>EXPERIENCIA APORTADA</v>
      </c>
      <c r="G1176" s="340" t="s">
        <v>124</v>
      </c>
      <c r="H1176" s="341"/>
      <c r="I1176" s="341"/>
      <c r="J1176" s="341"/>
      <c r="K1176" s="341"/>
      <c r="L1176" s="342"/>
    </row>
    <row r="1177" spans="1:12" hidden="1" x14ac:dyDescent="0.3">
      <c r="A1177" s="18" t="str">
        <f t="shared" ref="A1177" si="397">+IF(OR(C1172=""),"NO",1)</f>
        <v>NO</v>
      </c>
      <c r="B1177" s="18"/>
      <c r="E1177" s="331"/>
      <c r="F1177" s="62" t="str">
        <f>+$F$31</f>
        <v>OBSERVACIÓN</v>
      </c>
      <c r="G1177" s="343" t="s">
        <v>124</v>
      </c>
      <c r="H1177" s="344"/>
      <c r="I1177" s="344"/>
      <c r="J1177" s="344"/>
      <c r="K1177" s="344"/>
      <c r="L1177" s="345"/>
    </row>
    <row r="1178" spans="1:12" ht="8.5" hidden="1" customHeight="1" x14ac:dyDescent="0.3">
      <c r="A1178" s="18" t="str">
        <f t="shared" ref="A1178" si="398">+IF(OR(C1172=""),"NO",1)</f>
        <v>NO</v>
      </c>
      <c r="B1178" s="18"/>
      <c r="E1178" s="49"/>
      <c r="F1178" s="50"/>
      <c r="G1178" s="51"/>
      <c r="H1178" s="51"/>
      <c r="I1178" s="51"/>
      <c r="J1178" s="51"/>
      <c r="K1178" s="51"/>
      <c r="L1178" s="52"/>
    </row>
    <row r="1179" spans="1:12" hidden="1" x14ac:dyDescent="0.3">
      <c r="A1179" s="18" t="str">
        <f t="shared" ref="A1179" si="399">+IF(OR(C1179=""),"NO",1)</f>
        <v>NO</v>
      </c>
      <c r="B1179" s="18"/>
      <c r="C1179" s="1" t="s">
        <v>124</v>
      </c>
      <c r="E1179" s="329">
        <v>5</v>
      </c>
      <c r="F1179" s="53" t="str">
        <f>+$F$26</f>
        <v>OBJETO</v>
      </c>
      <c r="G1179" s="332" t="s">
        <v>124</v>
      </c>
      <c r="H1179" s="333"/>
      <c r="I1179" s="333"/>
      <c r="J1179" s="333"/>
      <c r="K1179" s="333"/>
      <c r="L1179" s="334"/>
    </row>
    <row r="1180" spans="1:12" hidden="1" x14ac:dyDescent="0.3">
      <c r="A1180" s="18" t="str">
        <f t="shared" ref="A1180" si="400">+IF(OR(C1179=""),"NO",1)</f>
        <v>NO</v>
      </c>
      <c r="B1180" s="18"/>
      <c r="E1180" s="330"/>
      <c r="F1180" s="54" t="str">
        <f>+$F$27</f>
        <v>CONTRATANTE</v>
      </c>
      <c r="G1180" s="335" t="s">
        <v>124</v>
      </c>
      <c r="H1180" s="310"/>
      <c r="I1180" s="310"/>
      <c r="J1180" s="310"/>
      <c r="K1180" s="310"/>
      <c r="L1180" s="336"/>
    </row>
    <row r="1181" spans="1:12" hidden="1" x14ac:dyDescent="0.3">
      <c r="A1181" s="18" t="str">
        <f t="shared" ref="A1181" si="401">+IF(OR(C1179=""),"NO",1)</f>
        <v>NO</v>
      </c>
      <c r="B1181" s="18"/>
      <c r="E1181" s="330"/>
      <c r="F1181" s="54" t="str">
        <f>+$F$28</f>
        <v>APORTANTE</v>
      </c>
      <c r="G1181" s="337" t="s">
        <v>124</v>
      </c>
      <c r="H1181" s="338"/>
      <c r="I1181" s="338"/>
      <c r="J1181" s="338"/>
      <c r="K1181" s="338"/>
      <c r="L1181" s="339"/>
    </row>
    <row r="1182" spans="1:12" hidden="1" x14ac:dyDescent="0.3">
      <c r="A1182" s="18" t="str">
        <f t="shared" ref="A1182" si="402">+IF(OR(C1179=""),"NO",1)</f>
        <v>NO</v>
      </c>
      <c r="B1182" s="18"/>
      <c r="E1182" s="330"/>
      <c r="F1182" s="54" t="str">
        <f>+$F$29</f>
        <v>VALOR /SMMLV)</v>
      </c>
      <c r="G1182" s="55" t="s">
        <v>124</v>
      </c>
      <c r="H1182" s="56" t="str">
        <f>+$H$29</f>
        <v>% PART..</v>
      </c>
      <c r="I1182" s="57" t="s">
        <v>124</v>
      </c>
      <c r="J1182" s="58" t="str">
        <f>+$J$29</f>
        <v>VALOR ACREDITADO</v>
      </c>
      <c r="K1182" s="59"/>
      <c r="L1182" s="47" t="s">
        <v>124</v>
      </c>
    </row>
    <row r="1183" spans="1:12" hidden="1" x14ac:dyDescent="0.3">
      <c r="A1183" s="18" t="str">
        <f t="shared" ref="A1183" si="403">+IF(OR(C1179=""),"NO",1)</f>
        <v>NO</v>
      </c>
      <c r="B1183" s="18"/>
      <c r="E1183" s="330"/>
      <c r="F1183" s="60" t="str">
        <f>+$F$30</f>
        <v>EXPERIENCIA APORTADA</v>
      </c>
      <c r="G1183" s="340" t="s">
        <v>124</v>
      </c>
      <c r="H1183" s="341"/>
      <c r="I1183" s="341"/>
      <c r="J1183" s="341"/>
      <c r="K1183" s="341"/>
      <c r="L1183" s="342"/>
    </row>
    <row r="1184" spans="1:12" hidden="1" x14ac:dyDescent="0.3">
      <c r="A1184" s="18" t="str">
        <f t="shared" ref="A1184" si="404">+IF(OR(C1179=""),"NO",1)</f>
        <v>NO</v>
      </c>
      <c r="B1184" s="18"/>
      <c r="E1184" s="331"/>
      <c r="F1184" s="62" t="str">
        <f>+$F$31</f>
        <v>OBSERVACIÓN</v>
      </c>
      <c r="G1184" s="343" t="s">
        <v>124</v>
      </c>
      <c r="H1184" s="344"/>
      <c r="I1184" s="344"/>
      <c r="J1184" s="344"/>
      <c r="K1184" s="344"/>
      <c r="L1184" s="345"/>
    </row>
    <row r="1185" spans="1:12" ht="8.5" hidden="1" customHeight="1" x14ac:dyDescent="0.3">
      <c r="A1185" s="18" t="str">
        <f t="shared" ref="A1185" si="405">+IF(OR(C1179=""),"NO",1)</f>
        <v>NO</v>
      </c>
      <c r="B1185" s="18"/>
      <c r="E1185" s="49"/>
      <c r="F1185" s="50"/>
      <c r="G1185" s="51"/>
      <c r="H1185" s="51"/>
      <c r="I1185" s="51"/>
      <c r="J1185" s="51"/>
      <c r="K1185" s="51"/>
      <c r="L1185" s="52"/>
    </row>
    <row r="1186" spans="1:12" hidden="1" x14ac:dyDescent="0.3">
      <c r="A1186" s="18" t="str">
        <f t="shared" ref="A1186" si="406">+IF(OR(C1186=""),"NO",1)</f>
        <v>NO</v>
      </c>
      <c r="B1186" s="18"/>
      <c r="C1186" s="1" t="s">
        <v>124</v>
      </c>
      <c r="E1186" s="329">
        <v>6</v>
      </c>
      <c r="F1186" s="53" t="str">
        <f>+$F$26</f>
        <v>OBJETO</v>
      </c>
      <c r="G1186" s="332" t="s">
        <v>124</v>
      </c>
      <c r="H1186" s="333"/>
      <c r="I1186" s="333"/>
      <c r="J1186" s="333"/>
      <c r="K1186" s="333"/>
      <c r="L1186" s="334"/>
    </row>
    <row r="1187" spans="1:12" hidden="1" x14ac:dyDescent="0.3">
      <c r="A1187" s="18" t="str">
        <f t="shared" ref="A1187" si="407">+IF(OR(C1186=""),"NO",1)</f>
        <v>NO</v>
      </c>
      <c r="B1187" s="18"/>
      <c r="E1187" s="330"/>
      <c r="F1187" s="54" t="str">
        <f>+$F$27</f>
        <v>CONTRATANTE</v>
      </c>
      <c r="G1187" s="335" t="s">
        <v>124</v>
      </c>
      <c r="H1187" s="310"/>
      <c r="I1187" s="310"/>
      <c r="J1187" s="310"/>
      <c r="K1187" s="310"/>
      <c r="L1187" s="336"/>
    </row>
    <row r="1188" spans="1:12" hidden="1" x14ac:dyDescent="0.3">
      <c r="A1188" s="18" t="str">
        <f t="shared" ref="A1188" si="408">+IF(OR(C1186=""),"NO",1)</f>
        <v>NO</v>
      </c>
      <c r="B1188" s="18"/>
      <c r="E1188" s="330"/>
      <c r="F1188" s="54" t="str">
        <f>+$F$28</f>
        <v>APORTANTE</v>
      </c>
      <c r="G1188" s="337" t="s">
        <v>124</v>
      </c>
      <c r="H1188" s="338"/>
      <c r="I1188" s="338"/>
      <c r="J1188" s="338"/>
      <c r="K1188" s="338"/>
      <c r="L1188" s="339"/>
    </row>
    <row r="1189" spans="1:12" hidden="1" x14ac:dyDescent="0.3">
      <c r="A1189" s="18" t="str">
        <f t="shared" ref="A1189" si="409">+IF(OR(C1186=""),"NO",1)</f>
        <v>NO</v>
      </c>
      <c r="B1189" s="18"/>
      <c r="E1189" s="330"/>
      <c r="F1189" s="54" t="str">
        <f>+$F$29</f>
        <v>VALOR /SMMLV)</v>
      </c>
      <c r="G1189" s="55" t="s">
        <v>124</v>
      </c>
      <c r="H1189" s="56" t="str">
        <f>+$H$29</f>
        <v>% PART..</v>
      </c>
      <c r="I1189" s="57" t="s">
        <v>124</v>
      </c>
      <c r="J1189" s="58" t="str">
        <f>+$J$29</f>
        <v>VALOR ACREDITADO</v>
      </c>
      <c r="K1189" s="59"/>
      <c r="L1189" s="47" t="s">
        <v>124</v>
      </c>
    </row>
    <row r="1190" spans="1:12" hidden="1" x14ac:dyDescent="0.3">
      <c r="A1190" s="18" t="str">
        <f t="shared" ref="A1190" si="410">+IF(OR(C1186=""),"NO",1)</f>
        <v>NO</v>
      </c>
      <c r="B1190" s="18"/>
      <c r="E1190" s="330"/>
      <c r="F1190" s="60" t="str">
        <f>+$F$30</f>
        <v>EXPERIENCIA APORTADA</v>
      </c>
      <c r="G1190" s="340" t="s">
        <v>124</v>
      </c>
      <c r="H1190" s="341"/>
      <c r="I1190" s="341"/>
      <c r="J1190" s="341"/>
      <c r="K1190" s="341"/>
      <c r="L1190" s="342"/>
    </row>
    <row r="1191" spans="1:12" hidden="1" x14ac:dyDescent="0.3">
      <c r="A1191" s="18" t="str">
        <f t="shared" ref="A1191" si="411">+IF(OR(C1186=""),"NO",1)</f>
        <v>NO</v>
      </c>
      <c r="B1191" s="18"/>
      <c r="E1191" s="331"/>
      <c r="F1191" s="62" t="str">
        <f>+$F$31</f>
        <v>OBSERVACIÓN</v>
      </c>
      <c r="G1191" s="343" t="s">
        <v>124</v>
      </c>
      <c r="H1191" s="344"/>
      <c r="I1191" s="344"/>
      <c r="J1191" s="344"/>
      <c r="K1191" s="344"/>
      <c r="L1191" s="345"/>
    </row>
    <row r="1192" spans="1:12" ht="8.5" hidden="1" customHeight="1" x14ac:dyDescent="0.3">
      <c r="A1192" s="18" t="str">
        <f t="shared" ref="A1192" si="412">+IF(OR(C1186=""),"NO",1)</f>
        <v>NO</v>
      </c>
      <c r="B1192" s="18"/>
      <c r="E1192" s="49"/>
      <c r="F1192" s="50"/>
      <c r="G1192" s="51"/>
      <c r="H1192" s="51"/>
      <c r="I1192" s="51"/>
      <c r="J1192" s="51"/>
      <c r="K1192" s="51"/>
      <c r="L1192" s="52"/>
    </row>
    <row r="1193" spans="1:12" hidden="1" x14ac:dyDescent="0.3">
      <c r="A1193" s="18" t="str">
        <f t="shared" ref="A1193" si="413">+IF(OR(C1193=""),"NO",1)</f>
        <v>NO</v>
      </c>
      <c r="B1193" s="18"/>
      <c r="C1193" s="1" t="s">
        <v>124</v>
      </c>
      <c r="E1193" s="329">
        <v>7</v>
      </c>
      <c r="F1193" s="53" t="str">
        <f>+$F$26</f>
        <v>OBJETO</v>
      </c>
      <c r="G1193" s="332" t="s">
        <v>124</v>
      </c>
      <c r="H1193" s="333"/>
      <c r="I1193" s="333"/>
      <c r="J1193" s="333"/>
      <c r="K1193" s="333"/>
      <c r="L1193" s="334"/>
    </row>
    <row r="1194" spans="1:12" hidden="1" x14ac:dyDescent="0.3">
      <c r="A1194" s="18" t="str">
        <f t="shared" ref="A1194" si="414">+IF(OR(C1193=""),"NO",1)</f>
        <v>NO</v>
      </c>
      <c r="B1194" s="18"/>
      <c r="E1194" s="330"/>
      <c r="F1194" s="54" t="str">
        <f>+$F$27</f>
        <v>CONTRATANTE</v>
      </c>
      <c r="G1194" s="335" t="s">
        <v>124</v>
      </c>
      <c r="H1194" s="310"/>
      <c r="I1194" s="310"/>
      <c r="J1194" s="310"/>
      <c r="K1194" s="310"/>
      <c r="L1194" s="336"/>
    </row>
    <row r="1195" spans="1:12" hidden="1" x14ac:dyDescent="0.3">
      <c r="A1195" s="18" t="str">
        <f t="shared" ref="A1195" si="415">+IF(OR(C1193=""),"NO",1)</f>
        <v>NO</v>
      </c>
      <c r="B1195" s="18"/>
      <c r="E1195" s="330"/>
      <c r="F1195" s="54" t="str">
        <f>+$F$28</f>
        <v>APORTANTE</v>
      </c>
      <c r="G1195" s="337" t="s">
        <v>124</v>
      </c>
      <c r="H1195" s="338"/>
      <c r="I1195" s="338"/>
      <c r="J1195" s="338"/>
      <c r="K1195" s="338"/>
      <c r="L1195" s="339"/>
    </row>
    <row r="1196" spans="1:12" hidden="1" x14ac:dyDescent="0.3">
      <c r="A1196" s="18" t="str">
        <f t="shared" ref="A1196" si="416">+IF(OR(C1193=""),"NO",1)</f>
        <v>NO</v>
      </c>
      <c r="B1196" s="18"/>
      <c r="E1196" s="330"/>
      <c r="F1196" s="54" t="str">
        <f>+$F$29</f>
        <v>VALOR /SMMLV)</v>
      </c>
      <c r="G1196" s="55" t="s">
        <v>124</v>
      </c>
      <c r="H1196" s="56" t="str">
        <f>+$H$29</f>
        <v>% PART..</v>
      </c>
      <c r="I1196" s="57" t="s">
        <v>124</v>
      </c>
      <c r="J1196" s="58" t="str">
        <f>+$J$29</f>
        <v>VALOR ACREDITADO</v>
      </c>
      <c r="K1196" s="59"/>
      <c r="L1196" s="47" t="s">
        <v>124</v>
      </c>
    </row>
    <row r="1197" spans="1:12" hidden="1" x14ac:dyDescent="0.3">
      <c r="A1197" s="18" t="str">
        <f t="shared" ref="A1197" si="417">+IF(OR(C1193=""),"NO",1)</f>
        <v>NO</v>
      </c>
      <c r="B1197" s="18"/>
      <c r="E1197" s="330"/>
      <c r="F1197" s="60" t="str">
        <f>+$F$30</f>
        <v>EXPERIENCIA APORTADA</v>
      </c>
      <c r="G1197" s="340" t="s">
        <v>124</v>
      </c>
      <c r="H1197" s="341"/>
      <c r="I1197" s="341"/>
      <c r="J1197" s="341"/>
      <c r="K1197" s="341"/>
      <c r="L1197" s="342"/>
    </row>
    <row r="1198" spans="1:12" hidden="1" x14ac:dyDescent="0.3">
      <c r="A1198" s="18" t="str">
        <f t="shared" ref="A1198" si="418">+IF(OR(C1193=""),"NO",1)</f>
        <v>NO</v>
      </c>
      <c r="B1198" s="18"/>
      <c r="E1198" s="331"/>
      <c r="F1198" s="62" t="str">
        <f>+$F$31</f>
        <v>OBSERVACIÓN</v>
      </c>
      <c r="G1198" s="343" t="s">
        <v>124</v>
      </c>
      <c r="H1198" s="344"/>
      <c r="I1198" s="344"/>
      <c r="J1198" s="344"/>
      <c r="K1198" s="344"/>
      <c r="L1198" s="345"/>
    </row>
    <row r="1199" spans="1:12" hidden="1" x14ac:dyDescent="0.3">
      <c r="A1199" s="18" t="str">
        <f t="shared" ref="A1199" si="419">+IF(OR(C1193=""),"NO",1)</f>
        <v>NO</v>
      </c>
      <c r="B1199" s="18"/>
      <c r="E1199" s="49"/>
      <c r="F1199" s="50"/>
      <c r="G1199" s="51"/>
      <c r="H1199" s="51"/>
      <c r="I1199" s="51"/>
      <c r="J1199" s="51"/>
      <c r="K1199" s="51"/>
      <c r="L1199" s="52"/>
    </row>
    <row r="1200" spans="1:12" x14ac:dyDescent="0.3">
      <c r="A1200" s="1">
        <f>+A1135</f>
        <v>1</v>
      </c>
      <c r="C1200" s="1" t="str">
        <f>"N"&amp;C1135</f>
        <v>N10</v>
      </c>
      <c r="E1200" s="63"/>
      <c r="F1200" s="64" t="str">
        <f>+$F$75</f>
        <v>TOTAL DE CONTRATOS PRESENTADOS VÁLIDOS QUE CUMPLEN EXPERIENCIA ACREDITADA:</v>
      </c>
      <c r="G1200" s="65"/>
      <c r="H1200" s="65"/>
      <c r="I1200" s="65"/>
      <c r="J1200" s="66"/>
      <c r="K1200" s="65"/>
      <c r="L1200" s="67">
        <v>2</v>
      </c>
    </row>
    <row r="1201" spans="1:12" ht="6.65" customHeight="1" x14ac:dyDescent="0.3">
      <c r="A1201" s="1">
        <f>+A1135</f>
        <v>1</v>
      </c>
      <c r="E1201" s="51"/>
      <c r="F1201" s="50"/>
      <c r="G1201" s="51"/>
      <c r="H1201" s="51"/>
      <c r="I1201" s="51"/>
      <c r="J1201" s="51"/>
      <c r="K1201" s="51"/>
      <c r="L1201" s="51"/>
    </row>
    <row r="1202" spans="1:12" x14ac:dyDescent="0.3">
      <c r="A1202" s="1">
        <f>+A1135</f>
        <v>1</v>
      </c>
      <c r="E1202" s="63"/>
      <c r="F1202" s="63" t="str">
        <f>+$F$77</f>
        <v>ACREDITA SUMINISTRO E INSTALACIÓN DE MOBILIARIO POR LO MENOS EN UN (1) CONTRATO VÁLIDO</v>
      </c>
      <c r="G1202" s="65"/>
      <c r="H1202" s="65"/>
      <c r="I1202" s="65"/>
      <c r="J1202" s="66"/>
      <c r="K1202" s="65"/>
      <c r="L1202" s="68" t="s">
        <v>157</v>
      </c>
    </row>
    <row r="1203" spans="1:12" ht="5.15" customHeight="1" x14ac:dyDescent="0.3">
      <c r="A1203" s="1">
        <f>+A1135</f>
        <v>1</v>
      </c>
      <c r="E1203" s="51"/>
      <c r="F1203" s="50"/>
      <c r="G1203" s="51"/>
      <c r="H1203" s="51"/>
      <c r="I1203" s="51"/>
      <c r="J1203" s="51"/>
      <c r="K1203" s="51"/>
      <c r="L1203" s="51"/>
    </row>
    <row r="1204" spans="1:12" ht="12.75" customHeight="1" x14ac:dyDescent="0.3">
      <c r="A1204" s="1">
        <f>+A1135</f>
        <v>1</v>
      </c>
      <c r="E1204" s="69" t="str">
        <f>+$E$79</f>
        <v>EXPERIENCIA ESPECÍFICA NUMERAL 10.1.1 A</v>
      </c>
      <c r="F1204" s="70"/>
      <c r="G1204" s="70"/>
      <c r="H1204" s="70"/>
      <c r="I1204" s="70"/>
      <c r="J1204" s="70"/>
      <c r="K1204" s="70"/>
      <c r="L1204" s="71"/>
    </row>
    <row r="1205" spans="1:12" ht="26.5" customHeight="1" x14ac:dyDescent="0.3">
      <c r="A1205" s="1">
        <f>+A1135</f>
        <v>1</v>
      </c>
      <c r="E1205" s="72"/>
      <c r="F1205" s="325" t="str">
        <f>+$F$80</f>
        <v>Por lo menos uno (1) de los contratos válidos aportados como experiencia general debe corresponder mínimo al 60% del presupuesto oficial del presente proceso de selección.  (SMMLV)</v>
      </c>
      <c r="G1205" s="326"/>
      <c r="H1205" s="326"/>
      <c r="I1205" s="326"/>
      <c r="J1205" s="326"/>
      <c r="K1205" s="73">
        <v>145.45030130132702</v>
      </c>
      <c r="L1205" s="74" t="s">
        <v>88</v>
      </c>
    </row>
    <row r="1206" spans="1:12" ht="23.5" customHeight="1" x14ac:dyDescent="0.3">
      <c r="A1206" s="1">
        <f>+A1135</f>
        <v>1</v>
      </c>
      <c r="E1206" s="63"/>
      <c r="F1206" s="325" t="str">
        <f>+$F$81</f>
        <v xml:space="preserve">Deberá acreditarse en al menos uno (1) de los contratos válidos aportados como experiencia general una </v>
      </c>
      <c r="G1206" s="326"/>
      <c r="H1206" s="326"/>
      <c r="I1206" s="326"/>
      <c r="J1206" s="326"/>
      <c r="K1206" s="73" t="s">
        <v>158</v>
      </c>
      <c r="L1206" s="74" t="s">
        <v>88</v>
      </c>
    </row>
    <row r="1207" spans="1:12" ht="23.5" hidden="1" customHeight="1" x14ac:dyDescent="0.3">
      <c r="A1207" s="18" t="s">
        <v>30</v>
      </c>
      <c r="E1207" s="63"/>
      <c r="F1207" s="325" t="str">
        <f>+$F$82</f>
        <v xml:space="preserve">Deberá acreditarse en al menos uno (1) de los contratos válidos aportados interventoría a intervención de </v>
      </c>
      <c r="G1207" s="326"/>
      <c r="H1207" s="326"/>
      <c r="I1207" s="326"/>
      <c r="J1207" s="326"/>
      <c r="K1207" s="73">
        <f>+$K$82</f>
        <v>0</v>
      </c>
      <c r="L1207" s="74" t="s">
        <v>290</v>
      </c>
    </row>
    <row r="1208" spans="1:12" ht="36" hidden="1" customHeight="1" x14ac:dyDescent="0.3">
      <c r="A1208" s="18" t="s">
        <v>30</v>
      </c>
      <c r="E1208" s="63"/>
      <c r="F1208" s="325" t="str">
        <f>+$F$83</f>
        <v xml:space="preserve">Deberá acreditarse en al menos uno (1) de los contratos válidos aportados interventoría a intervención de </v>
      </c>
      <c r="G1208" s="326"/>
      <c r="H1208" s="326"/>
      <c r="I1208" s="326"/>
      <c r="J1208" s="326"/>
      <c r="K1208" s="75">
        <f>+$K$83</f>
        <v>0</v>
      </c>
      <c r="L1208" s="76" t="s">
        <v>290</v>
      </c>
    </row>
    <row r="1209" spans="1:12" x14ac:dyDescent="0.3">
      <c r="A1209" s="1">
        <f>+A1135</f>
        <v>1</v>
      </c>
      <c r="E1209" s="51"/>
      <c r="F1209" s="50"/>
      <c r="G1209" s="51"/>
      <c r="H1209" s="51"/>
      <c r="I1209" s="51"/>
      <c r="J1209" s="51"/>
      <c r="K1209" s="51"/>
      <c r="L1209" s="51"/>
    </row>
    <row r="1210" spans="1:12" ht="12.75" customHeight="1" x14ac:dyDescent="0.3">
      <c r="A1210" s="1">
        <f>+A1135</f>
        <v>1</v>
      </c>
      <c r="E1210" s="40" t="str">
        <f>+$E$85</f>
        <v>VALOR MÍNIMO A CERIFICAR % P.O EN SMMMLV. NUMERAL 3.9.1</v>
      </c>
      <c r="F1210" s="41"/>
      <c r="G1210" s="41"/>
      <c r="H1210" s="41"/>
      <c r="I1210" s="41"/>
      <c r="J1210" s="41"/>
      <c r="K1210" s="41"/>
      <c r="L1210" s="42"/>
    </row>
    <row r="1211" spans="1:12" x14ac:dyDescent="0.3">
      <c r="A1211" s="1">
        <f>+A1135</f>
        <v>1</v>
      </c>
      <c r="C1211" s="1" t="str">
        <f>"M"&amp;C1135</f>
        <v>M10</v>
      </c>
      <c r="E1211" s="77" t="str">
        <f>+$E$86</f>
        <v>100% P.O.</v>
      </c>
      <c r="F1211" s="78"/>
      <c r="G1211" s="61">
        <v>242.41716883554506</v>
      </c>
      <c r="H1211" s="124" t="str">
        <f>+$H$86</f>
        <v>TOTAL EJECUTADO DE CONTRATOS ACREDITADOS</v>
      </c>
      <c r="I1211" s="124"/>
      <c r="J1211" s="124"/>
      <c r="K1211" s="55">
        <v>599.53</v>
      </c>
      <c r="L1211" s="47" t="s">
        <v>88</v>
      </c>
    </row>
    <row r="1212" spans="1:12" x14ac:dyDescent="0.3">
      <c r="A1212" s="1">
        <f>+A1135</f>
        <v>1</v>
      </c>
      <c r="E1212" s="39"/>
      <c r="F1212" s="39"/>
      <c r="G1212" s="39"/>
      <c r="H1212" s="39"/>
      <c r="I1212" s="39"/>
      <c r="J1212" s="39"/>
      <c r="K1212" s="39"/>
      <c r="L1212" s="39"/>
    </row>
    <row r="1213" spans="1:12" ht="12.75" hidden="1" customHeight="1" x14ac:dyDescent="0.3">
      <c r="A1213" s="18" t="s">
        <v>30</v>
      </c>
      <c r="B1213" s="18"/>
      <c r="E1213" s="40" t="str">
        <f>+$E$88</f>
        <v>CONSIDERACIONES PARA LA VALIDEZ DE LA EXPERIENCIA REQUERIDA: EXPERIENCIA PROPONENTES PLURALES NUMERAL 10.1.2 D</v>
      </c>
      <c r="F1213" s="41"/>
      <c r="G1213" s="41"/>
      <c r="H1213" s="41"/>
      <c r="I1213" s="41"/>
      <c r="J1213" s="41"/>
      <c r="K1213" s="41"/>
      <c r="L1213" s="42"/>
    </row>
    <row r="1214" spans="1:12" ht="28" hidden="1" customHeight="1" x14ac:dyDescent="0.3">
      <c r="A1214" s="18" t="s">
        <v>30</v>
      </c>
      <c r="B1214" s="18"/>
      <c r="C1214" s="1" t="str">
        <f>"O"&amp;C1135</f>
        <v>O10</v>
      </c>
      <c r="E1214" s="80" t="str">
        <f>+$E$89</f>
        <v>i)</v>
      </c>
      <c r="F1214" s="327" t="str">
        <f>+$F$89</f>
        <v>Uno de los integrantes debe aportar como mínimo el cincuenta por ciento (50 %) de la experiencia solicitada</v>
      </c>
      <c r="G1214" s="328"/>
      <c r="H1214" s="328"/>
      <c r="I1214" s="328"/>
      <c r="J1214" s="328"/>
      <c r="K1214" s="73" t="s">
        <v>124</v>
      </c>
      <c r="L1214" s="47" t="s">
        <v>290</v>
      </c>
    </row>
    <row r="1215" spans="1:12" ht="28" hidden="1" customHeight="1" x14ac:dyDescent="0.3">
      <c r="A1215" s="18" t="s">
        <v>30</v>
      </c>
      <c r="B1215" s="18"/>
      <c r="C1215" s="1" t="str">
        <f>"O"&amp;C1135</f>
        <v>O10</v>
      </c>
      <c r="E1215" s="80" t="str">
        <f>+$E$90</f>
        <v>ii)</v>
      </c>
      <c r="F1215" s="327" t="str">
        <f>+$F$90</f>
        <v>Todos los demás ntegrantes deben acreditar al menos el cinco por ciento (5 %) de la experiencia solicitada, solo uno (1) de los integrantes podrá no acreditar experiencia pero su porcentaje de participación  no podrá superar el diez por ciento (10 %)</v>
      </c>
      <c r="G1215" s="328"/>
      <c r="H1215" s="328"/>
      <c r="I1215" s="328"/>
      <c r="J1215" s="328"/>
      <c r="K1215" s="73" t="s">
        <v>124</v>
      </c>
      <c r="L1215" s="47" t="s">
        <v>290</v>
      </c>
    </row>
    <row r="1216" spans="1:12" hidden="1" x14ac:dyDescent="0.3">
      <c r="A1216" s="18" t="s">
        <v>30</v>
      </c>
      <c r="B1216" s="18"/>
      <c r="E1216" s="39"/>
      <c r="F1216" s="39"/>
      <c r="G1216" s="39"/>
      <c r="H1216" s="39"/>
      <c r="I1216" s="39"/>
      <c r="J1216" s="39"/>
      <c r="K1216" s="39"/>
      <c r="L1216" s="39"/>
    </row>
    <row r="1217" spans="1:12" ht="13" customHeight="1" x14ac:dyDescent="0.3">
      <c r="A1217" s="18">
        <f>+A1135</f>
        <v>1</v>
      </c>
      <c r="B1217" s="18"/>
      <c r="E1217" s="69" t="str">
        <f>+$E$92</f>
        <v>VERIFICACIÓN Y ASIGNACIÓN DE PUNTAJE POR LA EXPERIENCIA DEL PROPONENTE</v>
      </c>
      <c r="F1217" s="70"/>
      <c r="G1217" s="70"/>
      <c r="H1217" s="70"/>
      <c r="I1217" s="70"/>
      <c r="J1217" s="70"/>
      <c r="K1217" s="70"/>
      <c r="L1217" s="71"/>
    </row>
    <row r="1218" spans="1:12" x14ac:dyDescent="0.3">
      <c r="A1218" s="18">
        <f>+A1135</f>
        <v>1</v>
      </c>
      <c r="B1218" s="18"/>
      <c r="E1218" s="81"/>
      <c r="F1218" s="323" t="str">
        <f>+$F$93</f>
        <v>No. CONTRATOS QUE ACREDITAN LA EXPERIENCIA (NO OBJETO DE SUBSANACIÓN)</v>
      </c>
      <c r="G1218" s="324"/>
      <c r="H1218" s="324"/>
      <c r="I1218" s="324"/>
      <c r="J1218" s="324"/>
      <c r="K1218" s="82"/>
      <c r="L1218" s="83">
        <v>2</v>
      </c>
    </row>
    <row r="1219" spans="1:12" ht="13" customHeight="1" x14ac:dyDescent="0.3">
      <c r="A1219" s="18">
        <f>+A1135</f>
        <v>1</v>
      </c>
      <c r="B1219" s="18"/>
      <c r="E1219" s="84"/>
      <c r="F1219" s="323" t="str">
        <f>+$F$94</f>
        <v>TOTAL EJECUTADO DE CONTRATOS ACREDITADOS PROPUESTA INICIAL</v>
      </c>
      <c r="G1219" s="324"/>
      <c r="H1219" s="324"/>
      <c r="I1219" s="324"/>
      <c r="J1219" s="324"/>
      <c r="K1219" s="85"/>
      <c r="L1219" s="86">
        <v>599.53</v>
      </c>
    </row>
    <row r="1220" spans="1:12" ht="13" customHeight="1" x14ac:dyDescent="0.3">
      <c r="A1220" s="18">
        <f>+A1135</f>
        <v>1</v>
      </c>
      <c r="B1220" s="18"/>
      <c r="E1220" s="87"/>
      <c r="F1220" s="323" t="str">
        <f>+$F$95</f>
        <v>PROMEDIO VALOR ACREDITADO EN SMMLV</v>
      </c>
      <c r="G1220" s="324"/>
      <c r="H1220" s="324"/>
      <c r="I1220" s="324"/>
      <c r="J1220" s="324"/>
      <c r="K1220" s="66"/>
      <c r="L1220" s="88">
        <v>299.77</v>
      </c>
    </row>
    <row r="1221" spans="1:12" x14ac:dyDescent="0.3">
      <c r="A1221" s="18">
        <f>+A1135</f>
        <v>1</v>
      </c>
      <c r="B1221" s="18"/>
      <c r="E1221" s="89"/>
      <c r="F1221" s="89"/>
      <c r="G1221" s="89"/>
      <c r="H1221" s="89"/>
      <c r="I1221" s="89"/>
      <c r="J1221" s="89"/>
      <c r="K1221" s="89"/>
      <c r="L1221" s="89"/>
    </row>
    <row r="1222" spans="1:12" ht="13" customHeight="1" x14ac:dyDescent="0.3">
      <c r="A1222" s="18">
        <f>+A1135</f>
        <v>1</v>
      </c>
      <c r="B1222" s="18"/>
      <c r="E1222" s="69" t="str">
        <f>+$E$97</f>
        <v>3.9.2 EXIGENCIAS MÍNIMAS DE EXPERIENCIA Y FORMACIÓN ACADÉMICA DEL EQUIPO DE TRABAJO</v>
      </c>
      <c r="F1222" s="70"/>
      <c r="G1222" s="70"/>
      <c r="H1222" s="70"/>
      <c r="I1222" s="70"/>
      <c r="J1222" s="70"/>
      <c r="K1222" s="70"/>
      <c r="L1222" s="71"/>
    </row>
    <row r="1223" spans="1:12" x14ac:dyDescent="0.3">
      <c r="A1223" s="18">
        <f>+A1135</f>
        <v>1</v>
      </c>
      <c r="B1223" s="18"/>
      <c r="E1223" s="90" t="str">
        <f>+$E$98</f>
        <v>Formulario 8</v>
      </c>
      <c r="F1223" s="315" t="s">
        <v>46</v>
      </c>
      <c r="G1223" s="316"/>
      <c r="H1223" s="317"/>
      <c r="I1223" s="318"/>
      <c r="J1223" s="318"/>
      <c r="K1223" s="318"/>
      <c r="L1223" s="319"/>
    </row>
    <row r="1224" spans="1:12" x14ac:dyDescent="0.3">
      <c r="A1224" s="18">
        <f>+A1135</f>
        <v>1</v>
      </c>
      <c r="B1224" s="18"/>
      <c r="E1224" s="91" t="s">
        <v>170</v>
      </c>
      <c r="F1224" s="91" t="str">
        <f>+$F$99</f>
        <v>Director de Interventoría</v>
      </c>
      <c r="G1224" s="91" t="str">
        <f>+$G$99</f>
        <v>Residente de Interventoría</v>
      </c>
      <c r="H1224" s="320"/>
      <c r="I1224" s="321"/>
      <c r="J1224" s="321"/>
      <c r="K1224" s="321"/>
      <c r="L1224" s="322"/>
    </row>
    <row r="1225" spans="1:12" x14ac:dyDescent="0.3">
      <c r="A1225" s="18">
        <f>+A1135</f>
        <v>1</v>
      </c>
      <c r="B1225" s="18"/>
      <c r="E1225" s="304" t="str">
        <f>+$E$100</f>
        <v>OBSERVACIONES RESPECTO REQUISITO HABILITANTE DEL PERSONAL CLAVE EVALUABLE</v>
      </c>
      <c r="F1225" s="305"/>
      <c r="G1225" s="305"/>
      <c r="H1225" s="305"/>
      <c r="I1225" s="305"/>
      <c r="J1225" s="305"/>
      <c r="K1225" s="305"/>
      <c r="L1225" s="305"/>
    </row>
    <row r="1226" spans="1:12" x14ac:dyDescent="0.3">
      <c r="A1226" s="18">
        <f>+A1135</f>
        <v>1</v>
      </c>
      <c r="B1226" s="18"/>
      <c r="E1226" s="312" t="s">
        <v>124</v>
      </c>
      <c r="F1226" s="313"/>
      <c r="G1226" s="313"/>
      <c r="H1226" s="313"/>
      <c r="I1226" s="313"/>
      <c r="J1226" s="313"/>
      <c r="K1226" s="313"/>
      <c r="L1226" s="314"/>
    </row>
    <row r="1227" spans="1:12" x14ac:dyDescent="0.3">
      <c r="A1227" s="18">
        <f>+A1135</f>
        <v>1</v>
      </c>
      <c r="B1227" s="18"/>
      <c r="E1227" s="89"/>
      <c r="F1227" s="89"/>
      <c r="G1227" s="89"/>
      <c r="H1227" s="89"/>
      <c r="I1227" s="89"/>
      <c r="J1227" s="89"/>
      <c r="K1227" s="89"/>
      <c r="L1227" s="89"/>
    </row>
    <row r="1228" spans="1:12" ht="13" customHeight="1" x14ac:dyDescent="0.3">
      <c r="A1228" s="18">
        <f>+A1135</f>
        <v>1</v>
      </c>
      <c r="B1228" s="18"/>
      <c r="E1228" s="69" t="str">
        <f>+$E$103</f>
        <v>4.2 EQUIPO DE TRABAJO (Personal Clave Evaluable)</v>
      </c>
      <c r="F1228" s="70"/>
      <c r="G1228" s="70"/>
      <c r="H1228" s="70"/>
      <c r="I1228" s="70"/>
      <c r="J1228" s="70"/>
      <c r="K1228" s="70"/>
      <c r="L1228" s="71"/>
    </row>
    <row r="1229" spans="1:12" ht="23.25" customHeight="1" x14ac:dyDescent="0.3">
      <c r="A1229" s="18">
        <f>+A1135</f>
        <v>1</v>
      </c>
      <c r="B1229" s="18"/>
      <c r="E1229" s="90" t="str">
        <f>+$E$104</f>
        <v>Formulario 9</v>
      </c>
      <c r="F1229" s="315" t="s">
        <v>46</v>
      </c>
      <c r="G1229" s="316"/>
      <c r="H1229" s="317"/>
      <c r="I1229" s="318"/>
      <c r="J1229" s="318"/>
      <c r="K1229" s="318"/>
      <c r="L1229" s="319"/>
    </row>
    <row r="1230" spans="1:12" x14ac:dyDescent="0.3">
      <c r="A1230" s="18">
        <f>+A1135</f>
        <v>1</v>
      </c>
      <c r="B1230" s="18"/>
      <c r="E1230" s="91" t="s">
        <v>170</v>
      </c>
      <c r="F1230" s="91" t="str">
        <f>+$F$99</f>
        <v>Director de Interventoría</v>
      </c>
      <c r="G1230" s="91" t="str">
        <f>+$G$99</f>
        <v>Residente de Interventoría</v>
      </c>
      <c r="H1230" s="320"/>
      <c r="I1230" s="321"/>
      <c r="J1230" s="321"/>
      <c r="K1230" s="321"/>
      <c r="L1230" s="322"/>
    </row>
    <row r="1231" spans="1:12" x14ac:dyDescent="0.3">
      <c r="A1231" s="18">
        <f>+A1135</f>
        <v>1</v>
      </c>
      <c r="B1231" s="18"/>
      <c r="E1231" s="89"/>
      <c r="F1231" s="89"/>
      <c r="G1231" s="89"/>
      <c r="H1231" s="89"/>
      <c r="I1231" s="89"/>
      <c r="J1231" s="89"/>
      <c r="K1231" s="89"/>
      <c r="L1231" s="89"/>
    </row>
    <row r="1232" spans="1:12" x14ac:dyDescent="0.3">
      <c r="A1232" s="1">
        <f>+A1135</f>
        <v>1</v>
      </c>
      <c r="E1232" s="92" t="str">
        <f>+E1107</f>
        <v>CRITERIOS DE EVALUACIÓN Y PUNTAJE</v>
      </c>
      <c r="F1232" s="93"/>
      <c r="G1232" s="93"/>
      <c r="H1232" s="93"/>
      <c r="I1232" s="93"/>
      <c r="J1232" s="93"/>
      <c r="K1232" s="94"/>
      <c r="L1232" s="95" t="str">
        <f>+$L$107</f>
        <v>PUNTAJE OBTENIDO</v>
      </c>
    </row>
    <row r="1233" spans="1:12" x14ac:dyDescent="0.3">
      <c r="A1233" s="1">
        <f>+A1135</f>
        <v>1</v>
      </c>
      <c r="E1233" s="96" t="str">
        <f>+$E$108</f>
        <v>VALOR</v>
      </c>
      <c r="F1233" s="97" t="str">
        <f>+$F$108</f>
        <v>EQUIPO DE TRABAJO (PERSONAL CLAVE EVALUABLE)</v>
      </c>
      <c r="G1233" s="24"/>
      <c r="H1233" s="24"/>
      <c r="I1233" s="24"/>
      <c r="J1233" s="24"/>
      <c r="K1233" s="24"/>
      <c r="L1233" s="98"/>
    </row>
    <row r="1234" spans="1:12" ht="12.75" customHeight="1" x14ac:dyDescent="0.3">
      <c r="A1234" s="1">
        <f>+A1135</f>
        <v>1</v>
      </c>
      <c r="E1234" s="96">
        <f>+$E$109</f>
        <v>5</v>
      </c>
      <c r="F1234" s="307" t="str">
        <f>+$F$109</f>
        <v xml:space="preserve"> Experiencia Específica adicional</v>
      </c>
      <c r="G1234" s="308"/>
      <c r="H1234" s="308"/>
      <c r="I1234" s="308"/>
      <c r="J1234" s="308"/>
      <c r="K1234" s="309"/>
      <c r="L1234" s="99">
        <f>IFERROR(IF(VLOOKUP(C1135,'R. PUNTAJES'!$C$14:$R$213,'R. PUNTAJES'!$I$10,0)="","",VLOOKUP(C1135,'R. PUNTAJES'!$C$14:$R$213,'R. PUNTAJES'!$I$10,0)),"")</f>
        <v>5</v>
      </c>
    </row>
    <row r="1235" spans="1:12" ht="12.75" customHeight="1" x14ac:dyDescent="0.3">
      <c r="A1235" s="1">
        <f>+A1135</f>
        <v>1</v>
      </c>
      <c r="E1235" s="96">
        <f>+$E$110</f>
        <v>5</v>
      </c>
      <c r="F1235" s="307" t="str">
        <f>+$F$110</f>
        <v>Formación Académica adicional</v>
      </c>
      <c r="G1235" s="308"/>
      <c r="H1235" s="308"/>
      <c r="I1235" s="308"/>
      <c r="J1235" s="308"/>
      <c r="K1235" s="309"/>
      <c r="L1235" s="99">
        <f>IFERROR(IF(VLOOKUP(C1135,'R. PUNTAJES'!$C$14:$R$213,'R. PUNTAJES'!$J$10,0)="","",VLOOKUP(C1135,'R. PUNTAJES'!$C$14:$R$213,'R. PUNTAJES'!$J$10,0)),"")</f>
        <v>5</v>
      </c>
    </row>
    <row r="1236" spans="1:12" x14ac:dyDescent="0.3">
      <c r="A1236" s="18">
        <f>+A1135</f>
        <v>1</v>
      </c>
      <c r="B1236" s="18"/>
      <c r="E1236" s="100"/>
      <c r="F1236" s="101" t="str">
        <f>+$F$111</f>
        <v>FACTOR DE SOSTENIBILIDAD</v>
      </c>
      <c r="G1236" s="102"/>
      <c r="H1236" s="102"/>
      <c r="I1236" s="102"/>
      <c r="J1236" s="102"/>
      <c r="K1236" s="102"/>
      <c r="L1236" s="103"/>
    </row>
    <row r="1237" spans="1:12" x14ac:dyDescent="0.3">
      <c r="A1237" s="18">
        <f>+A1135</f>
        <v>1</v>
      </c>
      <c r="B1237" s="18"/>
      <c r="E1237" s="104">
        <v>1</v>
      </c>
      <c r="F1237" s="105" t="str">
        <f>+$F$112</f>
        <v>Compromisos Sostenibilidad</v>
      </c>
      <c r="G1237" s="106"/>
      <c r="H1237" s="106"/>
      <c r="I1237" s="106"/>
      <c r="J1237" s="106"/>
      <c r="K1237" s="106"/>
      <c r="L1237" s="107">
        <f>IFERROR(IF(VLOOKUP(C1135,'R. PUNTAJES'!$C$14:$R$213,'R. PUNTAJES'!$K$10,0)="","",VLOOKUP(C1135,'R. PUNTAJES'!$C$14:$R$213,'R. PUNTAJES'!$K$10,0)),"")</f>
        <v>1</v>
      </c>
    </row>
    <row r="1238" spans="1:12" x14ac:dyDescent="0.3">
      <c r="A1238" s="1">
        <f>+A1135</f>
        <v>1</v>
      </c>
      <c r="E1238" s="108"/>
      <c r="F1238" s="109" t="str">
        <f>+$F$113</f>
        <v>APOYO A LA INDUSTRIA NACIONAL</v>
      </c>
      <c r="G1238" s="110"/>
      <c r="H1238" s="110"/>
      <c r="I1238" s="110"/>
      <c r="J1238" s="110"/>
      <c r="K1238" s="110"/>
      <c r="L1238" s="111"/>
    </row>
    <row r="1239" spans="1:12" ht="12.75" customHeight="1" x14ac:dyDescent="0.3">
      <c r="A1239" s="1">
        <f>+A1135</f>
        <v>1</v>
      </c>
      <c r="E1239" s="96">
        <v>20</v>
      </c>
      <c r="F1239" s="307" t="str">
        <f>+$F$114</f>
        <v>Promoción de Servicios Nacionales o con Trato Nacional</v>
      </c>
      <c r="G1239" s="308"/>
      <c r="H1239" s="308"/>
      <c r="I1239" s="308"/>
      <c r="J1239" s="308"/>
      <c r="K1239" s="309"/>
      <c r="L1239" s="99">
        <f>IFERROR(IF(VLOOKUP(C1135,'R. PUNTAJES'!$C$14:$R$213,'R. PUNTAJES'!$L$10,0)="","",
IF(VLOOKUP(C1135,'R. PUNTAJES'!$C$14:$R$213,'R. PUNTAJES'!$L$10,0)=5,0,
VLOOKUP(C1135,'R. PUNTAJES'!$C$14:$R$213,'R. PUNTAJES'!$L$10,0))),"")</f>
        <v>20</v>
      </c>
    </row>
    <row r="1240" spans="1:12" ht="12.75" customHeight="1" x14ac:dyDescent="0.3">
      <c r="A1240" s="1">
        <f>+A1135</f>
        <v>1</v>
      </c>
      <c r="E1240" s="96">
        <v>5</v>
      </c>
      <c r="F1240" s="307" t="str">
        <f>+$F$115</f>
        <v>Incorporación de componente nacional en servicios extranjeros</v>
      </c>
      <c r="G1240" s="308"/>
      <c r="H1240" s="308"/>
      <c r="I1240" s="308"/>
      <c r="J1240" s="308"/>
      <c r="K1240" s="309"/>
      <c r="L1240" s="99">
        <f>IFERROR(IF(VLOOKUP(C1135,'R. PUNTAJES'!$C$14:$R$213,'R. PUNTAJES'!$L$10,0)="","",
IF(VLOOKUP(C1135,'R. PUNTAJES'!$C$14:$R$213,'R. PUNTAJES'!$L$10,0)=20,0,
VLOOKUP(C1135,'R. PUNTAJES'!$C$14:$R$213,'R. PUNTAJES'!$L$10,0))),"")</f>
        <v>0</v>
      </c>
    </row>
    <row r="1241" spans="1:12" x14ac:dyDescent="0.3">
      <c r="A1241" s="1">
        <f>+A1135</f>
        <v>1</v>
      </c>
      <c r="E1241" s="112"/>
      <c r="F1241" s="97" t="str">
        <f>+$F$116</f>
        <v>VINCULACIÓN DE PERSONAS CON DISCAPACIDAD</v>
      </c>
      <c r="G1241" s="24"/>
      <c r="H1241" s="24"/>
      <c r="I1241" s="24"/>
      <c r="J1241" s="24"/>
      <c r="K1241" s="24"/>
      <c r="L1241" s="98"/>
    </row>
    <row r="1242" spans="1:12" ht="12.75" customHeight="1" x14ac:dyDescent="0.3">
      <c r="A1242" s="1">
        <f>+A1135</f>
        <v>1</v>
      </c>
      <c r="E1242" s="96">
        <v>1</v>
      </c>
      <c r="F1242" s="307" t="str">
        <f>+$F$117</f>
        <v xml:space="preserve">Trabajadores vinculados a la planta de personal </v>
      </c>
      <c r="G1242" s="308"/>
      <c r="H1242" s="308"/>
      <c r="I1242" s="308"/>
      <c r="J1242" s="308"/>
      <c r="K1242" s="309"/>
      <c r="L1242" s="99">
        <f>IFERROR(IF(VLOOKUP(C1135,'R. PUNTAJES'!$C$14:$R$213,'R. PUNTAJES'!$M$10,0)="","",VLOOKUP(C1135,'R. PUNTAJES'!$C$14:$R$213,'R. PUNTAJES'!$M$10,0)),"")</f>
        <v>1</v>
      </c>
    </row>
    <row r="1243" spans="1:12" x14ac:dyDescent="0.3">
      <c r="A1243" s="1">
        <f>+A1135</f>
        <v>1</v>
      </c>
      <c r="E1243" s="112"/>
      <c r="F1243" s="97" t="str">
        <f>+$F$118</f>
        <v>EMPRENDIMIENTOS Y EMPRESAS DE MUJERES</v>
      </c>
      <c r="G1243" s="24"/>
      <c r="H1243" s="24"/>
      <c r="I1243" s="24"/>
      <c r="J1243" s="24"/>
      <c r="K1243" s="24"/>
      <c r="L1243" s="98"/>
    </row>
    <row r="1244" spans="1:12" ht="13" customHeight="1" x14ac:dyDescent="0.3">
      <c r="A1244" s="1">
        <f>+A1135</f>
        <v>1</v>
      </c>
      <c r="E1244" s="96">
        <v>0.25</v>
      </c>
      <c r="F1244" s="307" t="str">
        <f>+$F$119</f>
        <v>Emprendimientos y empresas de mujeres</v>
      </c>
      <c r="G1244" s="308"/>
      <c r="H1244" s="308"/>
      <c r="I1244" s="308"/>
      <c r="J1244" s="308"/>
      <c r="K1244" s="309"/>
      <c r="L1244" s="113">
        <f>IFERROR(IF(VLOOKUP(C1135,'R. PUNTAJES'!$C$14:$R$213,'R. PUNTAJES'!$N$10,0)="","",VLOOKUP(C1135,'R. PUNTAJES'!$C$14:$R$213,'R. PUNTAJES'!$N$10,0)),"")</f>
        <v>0.25</v>
      </c>
    </row>
    <row r="1245" spans="1:12" hidden="1" x14ac:dyDescent="0.3">
      <c r="A1245" s="18" t="str">
        <f>+A1246</f>
        <v>NO</v>
      </c>
      <c r="B1245" s="18"/>
      <c r="E1245" s="112"/>
      <c r="F1245" s="97" t="str">
        <f>+$F$120</f>
        <v>MIPYME</v>
      </c>
      <c r="G1245" s="24"/>
      <c r="H1245" s="24"/>
      <c r="I1245" s="24"/>
      <c r="J1245" s="24"/>
      <c r="K1245" s="24"/>
      <c r="L1245" s="98"/>
    </row>
    <row r="1246" spans="1:12" hidden="1" x14ac:dyDescent="0.3">
      <c r="A1246" s="18" t="str">
        <f>+IF(E1246=0,"NO",1)</f>
        <v>NO</v>
      </c>
      <c r="B1246" s="18"/>
      <c r="E1246" s="96">
        <v>0</v>
      </c>
      <c r="F1246" s="307" t="str">
        <f>+$F$121</f>
        <v>Mipyme</v>
      </c>
      <c r="G1246" s="308"/>
      <c r="H1246" s="308"/>
      <c r="I1246" s="308"/>
      <c r="J1246" s="308"/>
      <c r="K1246" s="309"/>
      <c r="L1246" s="113" t="str">
        <f>IFERROR(IF(VLOOKUP(C1135,'R. PUNTAJES'!$C$14:$R$213,'R. PUNTAJES'!$O$10,0)="","",VLOOKUP(C1135,'R. PUNTAJES'!$C$14:$R$213,'R. PUNTAJES'!$O$10,0)),"")</f>
        <v/>
      </c>
    </row>
    <row r="1247" spans="1:12" x14ac:dyDescent="0.3">
      <c r="A1247" s="1">
        <f>+A1135</f>
        <v>1</v>
      </c>
      <c r="E1247" s="112"/>
      <c r="F1247" s="97" t="str">
        <f>+$F$122</f>
        <v>EXPERIENCIA DEL PROPONENTE</v>
      </c>
      <c r="G1247" s="24"/>
      <c r="H1247" s="24"/>
      <c r="I1247" s="24"/>
      <c r="J1247" s="24"/>
      <c r="K1247" s="24"/>
      <c r="L1247" s="98"/>
    </row>
    <row r="1248" spans="1:12" x14ac:dyDescent="0.3">
      <c r="A1248" s="1">
        <f>+A1135</f>
        <v>1</v>
      </c>
      <c r="E1248" s="96">
        <v>59.5</v>
      </c>
      <c r="F1248" s="307" t="str">
        <f>+$F$123</f>
        <v>mediana con valor absoluto</v>
      </c>
      <c r="G1248" s="308"/>
      <c r="H1248" s="308"/>
      <c r="I1248" s="308"/>
      <c r="J1248" s="308"/>
      <c r="K1248" s="309"/>
      <c r="L1248" s="113">
        <f>IFERROR(IF(VLOOKUP(C1135,'R. PUNTAJES'!$C$14:$R$213,'R. PUNTAJES'!$R$10,0)="","",VLOOKUP(C1135,'R. PUNTAJES'!$C$14:$R$213,'R. PUNTAJES'!$R$10,0)),"")</f>
        <v>43.180289790364412</v>
      </c>
    </row>
    <row r="1249" spans="1:16" x14ac:dyDescent="0.3">
      <c r="A1249" s="1">
        <f>+A1135</f>
        <v>1</v>
      </c>
      <c r="E1249" s="112"/>
      <c r="F1249" s="97" t="str">
        <f>+$F$124</f>
        <v>MULTAS</v>
      </c>
      <c r="G1249" s="24"/>
      <c r="H1249" s="24"/>
      <c r="I1249" s="24"/>
      <c r="J1249" s="24"/>
      <c r="K1249" s="24"/>
      <c r="L1249" s="98"/>
    </row>
    <row r="1250" spans="1:16" ht="12.75" customHeight="1" x14ac:dyDescent="0.3">
      <c r="A1250" s="1">
        <f>+A1135</f>
        <v>1</v>
      </c>
      <c r="E1250" s="96">
        <v>-2</v>
      </c>
      <c r="F1250" s="307" t="str">
        <f>+$F$125</f>
        <v>Una o más multas o cláusulas penales durante el último año</v>
      </c>
      <c r="G1250" s="310"/>
      <c r="H1250" s="310"/>
      <c r="I1250" s="310"/>
      <c r="J1250" s="310"/>
      <c r="K1250" s="311"/>
      <c r="L1250" s="99">
        <f>IFERROR(IF(VLOOKUP(C1135,'R. PUNTAJES'!$C$14:$R$213,'R. PUNTAJES'!$Q$10,0)="","",VLOOKUP(C1135,'R. PUNTAJES'!$C$14:$R$213,'R. PUNTAJES'!$Q$10,0)),"")</f>
        <v>0</v>
      </c>
    </row>
    <row r="1251" spans="1:16" x14ac:dyDescent="0.3">
      <c r="A1251" s="1">
        <f>+A1135</f>
        <v>1</v>
      </c>
      <c r="E1251" s="112"/>
      <c r="F1251" s="97" t="str">
        <f>+$F$126</f>
        <v>OBRAS INCONCLUSAS</v>
      </c>
      <c r="G1251" s="24"/>
      <c r="H1251" s="24"/>
      <c r="I1251" s="24"/>
      <c r="J1251" s="24"/>
      <c r="K1251" s="24"/>
      <c r="L1251" s="98"/>
    </row>
    <row r="1252" spans="1:16" x14ac:dyDescent="0.3">
      <c r="A1252" s="1">
        <f>+A1135</f>
        <v>1</v>
      </c>
      <c r="E1252" s="96">
        <v>-1</v>
      </c>
      <c r="F1252" s="301" t="str">
        <f>+$F$127</f>
        <v>Anotación vigente de obra civil inconclusa</v>
      </c>
      <c r="G1252" s="302"/>
      <c r="H1252" s="302"/>
      <c r="I1252" s="302"/>
      <c r="J1252" s="302"/>
      <c r="K1252" s="303"/>
      <c r="L1252" s="99">
        <f>IFERROR(IF(VLOOKUP(C1135,'R. PUNTAJES'!$C$14:$R$213,'R. PUNTAJES'!$P$10,0)="","",VLOOKUP(C1135,'R. PUNTAJES'!$C$14:$R$213,'R. PUNTAJES'!$P$10,0)),"")</f>
        <v>0</v>
      </c>
    </row>
    <row r="1253" spans="1:16" ht="7.5" customHeight="1" x14ac:dyDescent="0.3">
      <c r="A1253" s="1">
        <f>+A1135</f>
        <v>1</v>
      </c>
      <c r="E1253" s="114"/>
      <c r="F1253" s="45"/>
      <c r="G1253" s="45"/>
      <c r="H1253" s="45"/>
      <c r="I1253" s="45"/>
      <c r="J1253" s="45"/>
      <c r="K1253" s="45"/>
      <c r="L1253" s="48"/>
    </row>
    <row r="1254" spans="1:16" x14ac:dyDescent="0.3">
      <c r="A1254" s="1">
        <f>+A1135</f>
        <v>1</v>
      </c>
      <c r="E1254" s="115" t="str">
        <f>+$E$129</f>
        <v>PUNTAJE TOTAL</v>
      </c>
      <c r="F1254" s="116"/>
      <c r="G1254" s="116"/>
      <c r="H1254" s="116"/>
      <c r="I1254" s="116"/>
      <c r="J1254" s="116"/>
      <c r="K1254" s="117"/>
      <c r="L1254" s="118">
        <f>IFERROR(IF(VLOOKUP(C1135,'R. PUNTAJES'!$C$14:$R$213,'R. PUNTAJES'!$H$10,0)="RECHAZO","",SUM(L1234:L1252)),"")</f>
        <v>75.430289790364412</v>
      </c>
    </row>
    <row r="1255" spans="1:16" x14ac:dyDescent="0.3">
      <c r="A1255" s="1">
        <f>+A1135</f>
        <v>1</v>
      </c>
      <c r="E1255" s="304" t="str">
        <f>+$E$130</f>
        <v>OBSERVACIONES RESPECTO A PUNTAJES</v>
      </c>
      <c r="F1255" s="305"/>
      <c r="G1255" s="305"/>
      <c r="H1255" s="305"/>
      <c r="I1255" s="305"/>
      <c r="J1255" s="305"/>
      <c r="K1255" s="305"/>
      <c r="L1255" s="305"/>
    </row>
    <row r="1256" spans="1:16" ht="12" customHeight="1" x14ac:dyDescent="0.3">
      <c r="A1256" s="1">
        <f>+A1135</f>
        <v>1</v>
      </c>
      <c r="E1256" s="306" t="s">
        <v>124</v>
      </c>
      <c r="F1256" s="305"/>
      <c r="G1256" s="305"/>
      <c r="H1256" s="305"/>
      <c r="I1256" s="305"/>
      <c r="J1256" s="305"/>
      <c r="K1256" s="305"/>
      <c r="L1256" s="305"/>
      <c r="N1256" s="119"/>
      <c r="O1256" s="119"/>
      <c r="P1256" s="120"/>
    </row>
    <row r="1257" spans="1:16" ht="3" customHeight="1" x14ac:dyDescent="0.3">
      <c r="A1257" s="1">
        <f>+A1136</f>
        <v>1</v>
      </c>
      <c r="E1257" s="121"/>
      <c r="F1257" s="122"/>
      <c r="G1257" s="122"/>
      <c r="H1257" s="122"/>
      <c r="I1257" s="122"/>
      <c r="J1257" s="122"/>
      <c r="K1257" s="122"/>
      <c r="L1257" s="123"/>
    </row>
    <row r="1258" spans="1:16" x14ac:dyDescent="0.3">
      <c r="A1258" s="1">
        <f>+IF(OR(C1260=""),"NO",1)</f>
        <v>1</v>
      </c>
      <c r="E1258" s="346"/>
      <c r="F1258" s="347"/>
      <c r="G1258" s="347"/>
      <c r="H1258" s="347"/>
      <c r="I1258" s="347"/>
      <c r="J1258" s="347"/>
      <c r="K1258" s="347"/>
      <c r="L1258" s="347"/>
    </row>
    <row r="1259" spans="1:16" ht="4.5" customHeight="1" x14ac:dyDescent="0.3">
      <c r="A1259" s="1">
        <f>+A1260</f>
        <v>1</v>
      </c>
      <c r="E1259" s="15"/>
      <c r="F1259" s="16"/>
      <c r="G1259" s="16"/>
      <c r="H1259" s="16"/>
      <c r="I1259" s="16"/>
      <c r="J1259" s="16"/>
      <c r="K1259" s="16"/>
      <c r="L1259" s="17"/>
    </row>
    <row r="1260" spans="1:16" ht="15.75" customHeight="1" x14ac:dyDescent="0.3">
      <c r="A1260" s="1">
        <f>+IF(OR(C1260=""),"NO",1)</f>
        <v>1</v>
      </c>
      <c r="B1260" s="1">
        <f>1+MAX($B$1:B1259)</f>
        <v>11</v>
      </c>
      <c r="C1260" s="18">
        <v>11</v>
      </c>
      <c r="E1260" s="19" t="s">
        <v>314</v>
      </c>
      <c r="F1260" s="20"/>
      <c r="G1260" s="20"/>
      <c r="H1260" s="20"/>
      <c r="I1260" s="21"/>
      <c r="J1260" s="20"/>
      <c r="K1260" s="21"/>
      <c r="L1260" s="22"/>
    </row>
    <row r="1261" spans="1:16" x14ac:dyDescent="0.3">
      <c r="A1261" s="1">
        <f>A1260</f>
        <v>1</v>
      </c>
      <c r="E1261" s="23" t="str">
        <f>+$E$11</f>
        <v>Integrantes</v>
      </c>
      <c r="F1261" s="24"/>
      <c r="G1261" s="24"/>
      <c r="H1261" s="24"/>
      <c r="I1261" s="24"/>
      <c r="J1261" s="24"/>
      <c r="K1261" s="25" t="str">
        <f>+$K$11</f>
        <v>Nit</v>
      </c>
      <c r="L1261" s="26" t="str">
        <f>+$L$11</f>
        <v>Part.</v>
      </c>
    </row>
    <row r="1262" spans="1:16" x14ac:dyDescent="0.3">
      <c r="A1262" s="1">
        <f>+A1261</f>
        <v>1</v>
      </c>
      <c r="C1262" s="1">
        <v>11.1</v>
      </c>
      <c r="E1262" s="27" t="s">
        <v>266</v>
      </c>
      <c r="F1262" s="28"/>
      <c r="G1262" s="28"/>
      <c r="H1262" s="28"/>
      <c r="I1262" s="28"/>
      <c r="J1262" s="28"/>
      <c r="K1262" s="29" t="s">
        <v>315</v>
      </c>
      <c r="L1262" s="30">
        <v>1</v>
      </c>
    </row>
    <row r="1263" spans="1:16" hidden="1" x14ac:dyDescent="0.3">
      <c r="A1263" s="18" t="str">
        <f>+IF(OR(C1263=""),"NO",1)</f>
        <v>NO</v>
      </c>
      <c r="B1263" s="18"/>
      <c r="C1263" s="1" t="s">
        <v>124</v>
      </c>
      <c r="E1263" s="31" t="s">
        <v>124</v>
      </c>
      <c r="F1263" s="32"/>
      <c r="G1263" s="32"/>
      <c r="H1263" s="32"/>
      <c r="I1263" s="32"/>
      <c r="J1263" s="32"/>
      <c r="K1263" s="33" t="s">
        <v>124</v>
      </c>
      <c r="L1263" s="34" t="s">
        <v>124</v>
      </c>
    </row>
    <row r="1264" spans="1:16" hidden="1" x14ac:dyDescent="0.3">
      <c r="A1264" s="18" t="str">
        <f>+IF(OR(C1264=""),"NO",1)</f>
        <v>NO</v>
      </c>
      <c r="B1264" s="18"/>
      <c r="C1264" s="1" t="s">
        <v>124</v>
      </c>
      <c r="E1264" s="31" t="s">
        <v>124</v>
      </c>
      <c r="F1264" s="32"/>
      <c r="G1264" s="32"/>
      <c r="H1264" s="32"/>
      <c r="I1264" s="32"/>
      <c r="J1264" s="32"/>
      <c r="K1264" s="33" t="s">
        <v>124</v>
      </c>
      <c r="L1264" s="34" t="s">
        <v>124</v>
      </c>
    </row>
    <row r="1265" spans="1:12" hidden="1" x14ac:dyDescent="0.3">
      <c r="A1265" s="18" t="str">
        <f>+IF(OR(C1265=""),"NO",1)</f>
        <v>NO</v>
      </c>
      <c r="B1265" s="18"/>
      <c r="C1265" s="1" t="s">
        <v>124</v>
      </c>
      <c r="E1265" s="31" t="s">
        <v>13</v>
      </c>
      <c r="F1265" s="32"/>
      <c r="G1265" s="32"/>
      <c r="H1265" s="32"/>
      <c r="I1265" s="32"/>
      <c r="J1265" s="32"/>
      <c r="K1265" s="33"/>
      <c r="L1265" s="34"/>
    </row>
    <row r="1266" spans="1:12" hidden="1" x14ac:dyDescent="0.3">
      <c r="A1266" s="18" t="str">
        <f>+IF(OR(C1266=""),"NO",1)</f>
        <v>NO</v>
      </c>
      <c r="B1266" s="18"/>
      <c r="C1266" s="1" t="s">
        <v>124</v>
      </c>
      <c r="E1266" s="31" t="s">
        <v>13</v>
      </c>
      <c r="F1266" s="32"/>
      <c r="G1266" s="32"/>
      <c r="H1266" s="32"/>
      <c r="I1266" s="32"/>
      <c r="J1266" s="32"/>
      <c r="K1266" s="33"/>
      <c r="L1266" s="34"/>
    </row>
    <row r="1267" spans="1:12" hidden="1" x14ac:dyDescent="0.3">
      <c r="A1267" s="18" t="str">
        <f>+IF(OR(C1267=""),"NO",1)</f>
        <v>NO</v>
      </c>
      <c r="B1267" s="18"/>
      <c r="C1267" s="1" t="s">
        <v>124</v>
      </c>
      <c r="E1267" s="35" t="s">
        <v>13</v>
      </c>
      <c r="F1267" s="36"/>
      <c r="G1267" s="36"/>
      <c r="H1267" s="36"/>
      <c r="I1267" s="36"/>
      <c r="J1267" s="36"/>
      <c r="K1267" s="37"/>
      <c r="L1267" s="38"/>
    </row>
    <row r="1268" spans="1:12" ht="5.15" customHeight="1" x14ac:dyDescent="0.3">
      <c r="A1268" s="1">
        <f>+A1260</f>
        <v>1</v>
      </c>
      <c r="E1268" s="39"/>
      <c r="F1268" s="39"/>
      <c r="G1268" s="39"/>
      <c r="H1268" s="39"/>
      <c r="I1268" s="39"/>
      <c r="J1268" s="39"/>
      <c r="K1268" s="39"/>
      <c r="L1268" s="39"/>
    </row>
    <row r="1269" spans="1:12" ht="15.75" customHeight="1" x14ac:dyDescent="0.3">
      <c r="A1269" s="1">
        <f>+A1260</f>
        <v>1</v>
      </c>
      <c r="E1269" s="40" t="str">
        <f>+$E$19</f>
        <v>RESULTADO DE EVALUACIÓN TÉCNICA</v>
      </c>
      <c r="F1269" s="41"/>
      <c r="G1269" s="41"/>
      <c r="H1269" s="41"/>
      <c r="I1269" s="41"/>
      <c r="J1269" s="41"/>
      <c r="K1269" s="41"/>
      <c r="L1269" s="42"/>
    </row>
    <row r="1270" spans="1:12" x14ac:dyDescent="0.3">
      <c r="A1270" s="1">
        <f>+A1260</f>
        <v>1</v>
      </c>
      <c r="E1270" s="43"/>
      <c r="F1270" s="44" t="str">
        <f>+$F$20</f>
        <v>Experiencia</v>
      </c>
      <c r="G1270" s="45"/>
      <c r="H1270" s="45"/>
      <c r="I1270" s="45"/>
      <c r="J1270" s="45"/>
      <c r="K1270" s="46"/>
      <c r="L1270" s="47" t="s">
        <v>88</v>
      </c>
    </row>
    <row r="1271" spans="1:12" x14ac:dyDescent="0.3">
      <c r="A1271" s="1">
        <f>+A1260</f>
        <v>1</v>
      </c>
      <c r="E1271" s="348" t="str">
        <f>+$E$21</f>
        <v>OBSERVACIONES RESPECTO A LA EVALUACIÓN DE EXPERIENCIA</v>
      </c>
      <c r="F1271" s="308"/>
      <c r="G1271" s="308"/>
      <c r="H1271" s="308"/>
      <c r="I1271" s="308"/>
      <c r="J1271" s="308"/>
      <c r="K1271" s="308"/>
      <c r="L1271" s="349"/>
    </row>
    <row r="1272" spans="1:12" x14ac:dyDescent="0.3">
      <c r="A1272" s="1">
        <f>+A1260</f>
        <v>1</v>
      </c>
      <c r="E1272" s="350" t="s">
        <v>124</v>
      </c>
      <c r="F1272" s="351"/>
      <c r="G1272" s="351"/>
      <c r="H1272" s="351"/>
      <c r="I1272" s="351"/>
      <c r="J1272" s="351"/>
      <c r="K1272" s="351"/>
      <c r="L1272" s="352"/>
    </row>
    <row r="1273" spans="1:12" ht="5.15" customHeight="1" x14ac:dyDescent="0.3">
      <c r="A1273" s="1">
        <f>+A1260</f>
        <v>1</v>
      </c>
      <c r="E1273" s="39"/>
      <c r="F1273" s="39"/>
      <c r="G1273" s="39"/>
      <c r="H1273" s="39"/>
      <c r="I1273" s="39"/>
      <c r="J1273" s="39"/>
      <c r="K1273" s="39"/>
      <c r="L1273" s="39"/>
    </row>
    <row r="1274" spans="1:12" ht="12.75" customHeight="1" x14ac:dyDescent="0.3">
      <c r="A1274" s="1">
        <f>+A1260</f>
        <v>1</v>
      </c>
      <c r="E1274" s="40" t="str">
        <f>+$E$24</f>
        <v>EXPERIENCIA HABILITANTE: CONTRATOS PRESENTADOS</v>
      </c>
      <c r="F1274" s="41"/>
      <c r="G1274" s="41"/>
      <c r="H1274" s="41"/>
      <c r="I1274" s="41"/>
      <c r="J1274" s="41"/>
      <c r="K1274" s="41"/>
      <c r="L1274" s="42"/>
    </row>
    <row r="1275" spans="1:12" ht="8.5" customHeight="1" x14ac:dyDescent="0.3">
      <c r="A1275" s="1">
        <f>+A1260</f>
        <v>1</v>
      </c>
      <c r="E1275" s="49"/>
      <c r="F1275" s="50"/>
      <c r="G1275" s="51"/>
      <c r="H1275" s="51"/>
      <c r="I1275" s="51"/>
      <c r="J1275" s="51"/>
      <c r="K1275" s="51"/>
      <c r="L1275" s="52"/>
    </row>
    <row r="1276" spans="1:12" ht="47.5" customHeight="1" x14ac:dyDescent="0.3">
      <c r="A1276" s="18">
        <f>+IF(OR(C1276=""),"NO",1)</f>
        <v>1</v>
      </c>
      <c r="B1276" s="18"/>
      <c r="C1276" s="1" t="s">
        <v>263</v>
      </c>
      <c r="E1276" s="329">
        <v>1</v>
      </c>
      <c r="F1276" s="53" t="str">
        <f>+$F$26</f>
        <v>OBJETO</v>
      </c>
      <c r="G1276" s="332" t="s">
        <v>264</v>
      </c>
      <c r="H1276" s="333"/>
      <c r="I1276" s="333"/>
      <c r="J1276" s="333"/>
      <c r="K1276" s="333"/>
      <c r="L1276" s="334"/>
    </row>
    <row r="1277" spans="1:12" x14ac:dyDescent="0.3">
      <c r="A1277" s="18">
        <f>+IF(OR(C1276=""),"NO",1)</f>
        <v>1</v>
      </c>
      <c r="B1277" s="18"/>
      <c r="E1277" s="330"/>
      <c r="F1277" s="54" t="str">
        <f>+$F$27</f>
        <v>CONTRATANTE</v>
      </c>
      <c r="G1277" s="335" t="s">
        <v>265</v>
      </c>
      <c r="H1277" s="310"/>
      <c r="I1277" s="310"/>
      <c r="J1277" s="310"/>
      <c r="K1277" s="310"/>
      <c r="L1277" s="336"/>
    </row>
    <row r="1278" spans="1:12" x14ac:dyDescent="0.3">
      <c r="A1278" s="18">
        <f>+IF(OR(C1276=""),"NO",1)</f>
        <v>1</v>
      </c>
      <c r="B1278" s="18"/>
      <c r="E1278" s="330"/>
      <c r="F1278" s="54" t="str">
        <f>+$F$28</f>
        <v>APORTANTE</v>
      </c>
      <c r="G1278" s="337" t="s">
        <v>266</v>
      </c>
      <c r="H1278" s="338"/>
      <c r="I1278" s="338"/>
      <c r="J1278" s="338"/>
      <c r="K1278" s="338"/>
      <c r="L1278" s="339"/>
    </row>
    <row r="1279" spans="1:12" x14ac:dyDescent="0.3">
      <c r="A1279" s="18">
        <f>+IF(OR(C1276=""),"NO",1)</f>
        <v>1</v>
      </c>
      <c r="B1279" s="18"/>
      <c r="E1279" s="330"/>
      <c r="F1279" s="54" t="str">
        <f>+$F$29</f>
        <v>VALOR /SMMLV)</v>
      </c>
      <c r="G1279" s="55">
        <v>1427.52</v>
      </c>
      <c r="H1279" s="56" t="str">
        <f>+$H$29</f>
        <v>% PART..</v>
      </c>
      <c r="I1279" s="57">
        <v>0.5</v>
      </c>
      <c r="J1279" s="58" t="str">
        <f>+$J$29</f>
        <v>VALOR ACREDITADO</v>
      </c>
      <c r="K1279" s="59"/>
      <c r="L1279" s="47">
        <v>713.76</v>
      </c>
    </row>
    <row r="1280" spans="1:12" x14ac:dyDescent="0.3">
      <c r="A1280" s="18">
        <f>+IF(OR(C1276=""),"NO",1)</f>
        <v>1</v>
      </c>
      <c r="B1280" s="18"/>
      <c r="E1280" s="330"/>
      <c r="F1280" s="60" t="str">
        <f>+$F$30</f>
        <v>EXPERIENCIA APORTADA</v>
      </c>
      <c r="G1280" s="340" t="s">
        <v>88</v>
      </c>
      <c r="H1280" s="341"/>
      <c r="I1280" s="341"/>
      <c r="J1280" s="341"/>
      <c r="K1280" s="341"/>
      <c r="L1280" s="342"/>
    </row>
    <row r="1281" spans="1:12" x14ac:dyDescent="0.3">
      <c r="A1281" s="18">
        <f>+IF(OR(C1276=""),"NO",1)</f>
        <v>1</v>
      </c>
      <c r="B1281" s="18"/>
      <c r="E1281" s="331"/>
      <c r="F1281" s="62" t="str">
        <f>+$F$31</f>
        <v>OBSERVACIÓN</v>
      </c>
      <c r="G1281" s="343" t="s">
        <v>124</v>
      </c>
      <c r="H1281" s="344"/>
      <c r="I1281" s="344"/>
      <c r="J1281" s="344"/>
      <c r="K1281" s="344"/>
      <c r="L1281" s="345"/>
    </row>
    <row r="1282" spans="1:12" ht="8.5" customHeight="1" x14ac:dyDescent="0.3">
      <c r="A1282" s="18">
        <f>+IF(OR(C1276=""),"NO",1)</f>
        <v>1</v>
      </c>
      <c r="B1282" s="18"/>
      <c r="E1282" s="49"/>
      <c r="F1282" s="50"/>
      <c r="G1282" s="51"/>
      <c r="H1282" s="51"/>
      <c r="I1282" s="51"/>
      <c r="J1282" s="51"/>
      <c r="K1282" s="51"/>
      <c r="L1282" s="52"/>
    </row>
    <row r="1283" spans="1:12" ht="32.15" customHeight="1" x14ac:dyDescent="0.3">
      <c r="A1283" s="18">
        <f t="shared" ref="A1283" si="420">+IF(OR(C1283=""),"NO",1)</f>
        <v>1</v>
      </c>
      <c r="B1283" s="18"/>
      <c r="C1283" s="1" t="s">
        <v>271</v>
      </c>
      <c r="E1283" s="329">
        <v>2</v>
      </c>
      <c r="F1283" s="53" t="str">
        <f>+$F$26</f>
        <v>OBJETO</v>
      </c>
      <c r="G1283" s="332" t="s">
        <v>267</v>
      </c>
      <c r="H1283" s="333"/>
      <c r="I1283" s="333"/>
      <c r="J1283" s="333"/>
      <c r="K1283" s="333"/>
      <c r="L1283" s="334"/>
    </row>
    <row r="1284" spans="1:12" x14ac:dyDescent="0.3">
      <c r="A1284" s="18">
        <f t="shared" ref="A1284" si="421">+IF(OR(C1283=""),"NO",1)</f>
        <v>1</v>
      </c>
      <c r="B1284" s="18"/>
      <c r="E1284" s="330"/>
      <c r="F1284" s="54" t="str">
        <f>+$F$27</f>
        <v>CONTRATANTE</v>
      </c>
      <c r="G1284" s="335" t="s">
        <v>268</v>
      </c>
      <c r="H1284" s="310"/>
      <c r="I1284" s="310"/>
      <c r="J1284" s="310"/>
      <c r="K1284" s="310"/>
      <c r="L1284" s="336"/>
    </row>
    <row r="1285" spans="1:12" x14ac:dyDescent="0.3">
      <c r="A1285" s="18">
        <f t="shared" ref="A1285" si="422">+IF(OR(C1283=""),"NO",1)</f>
        <v>1</v>
      </c>
      <c r="B1285" s="18"/>
      <c r="E1285" s="330"/>
      <c r="F1285" s="54" t="str">
        <f>+$F$28</f>
        <v>APORTANTE</v>
      </c>
      <c r="G1285" s="337" t="s">
        <v>266</v>
      </c>
      <c r="H1285" s="338"/>
      <c r="I1285" s="338"/>
      <c r="J1285" s="338"/>
      <c r="K1285" s="338"/>
      <c r="L1285" s="339"/>
    </row>
    <row r="1286" spans="1:12" x14ac:dyDescent="0.3">
      <c r="A1286" s="18">
        <f t="shared" ref="A1286" si="423">+IF(OR(C1283=""),"NO",1)</f>
        <v>1</v>
      </c>
      <c r="B1286" s="18"/>
      <c r="E1286" s="330"/>
      <c r="F1286" s="54" t="str">
        <f>+$F$29</f>
        <v>VALOR /SMMLV)</v>
      </c>
      <c r="G1286" s="55">
        <v>461.67</v>
      </c>
      <c r="H1286" s="56" t="str">
        <f>+$H$29</f>
        <v>% PART..</v>
      </c>
      <c r="I1286" s="57">
        <v>1</v>
      </c>
      <c r="J1286" s="58" t="str">
        <f>+$J$29</f>
        <v>VALOR ACREDITADO</v>
      </c>
      <c r="K1286" s="59"/>
      <c r="L1286" s="47">
        <v>461.67</v>
      </c>
    </row>
    <row r="1287" spans="1:12" x14ac:dyDescent="0.3">
      <c r="A1287" s="18">
        <f t="shared" ref="A1287" si="424">+IF(OR(C1283=""),"NO",1)</f>
        <v>1</v>
      </c>
      <c r="B1287" s="18"/>
      <c r="E1287" s="330"/>
      <c r="F1287" s="60" t="str">
        <f>+$F$30</f>
        <v>EXPERIENCIA APORTADA</v>
      </c>
      <c r="G1287" s="340" t="s">
        <v>88</v>
      </c>
      <c r="H1287" s="341"/>
      <c r="I1287" s="341"/>
      <c r="J1287" s="341"/>
      <c r="K1287" s="341"/>
      <c r="L1287" s="342"/>
    </row>
    <row r="1288" spans="1:12" x14ac:dyDescent="0.3">
      <c r="A1288" s="18">
        <f t="shared" ref="A1288" si="425">+IF(OR(C1283=""),"NO",1)</f>
        <v>1</v>
      </c>
      <c r="B1288" s="18"/>
      <c r="E1288" s="331"/>
      <c r="F1288" s="62" t="str">
        <f>+$F$31</f>
        <v>OBSERVACIÓN</v>
      </c>
      <c r="G1288" s="343" t="s">
        <v>124</v>
      </c>
      <c r="H1288" s="344"/>
      <c r="I1288" s="344"/>
      <c r="J1288" s="344"/>
      <c r="K1288" s="344"/>
      <c r="L1288" s="345"/>
    </row>
    <row r="1289" spans="1:12" ht="8.5" customHeight="1" x14ac:dyDescent="0.3">
      <c r="A1289" s="18">
        <f t="shared" ref="A1289" si="426">+IF(OR(C1283=""),"NO",1)</f>
        <v>1</v>
      </c>
      <c r="B1289" s="18"/>
      <c r="E1289" s="49"/>
      <c r="F1289" s="50"/>
      <c r="G1289" s="51"/>
      <c r="H1289" s="51"/>
      <c r="I1289" s="51"/>
      <c r="J1289" s="51"/>
      <c r="K1289" s="51"/>
      <c r="L1289" s="52"/>
    </row>
    <row r="1290" spans="1:12" ht="53.15" customHeight="1" x14ac:dyDescent="0.3">
      <c r="A1290" s="18">
        <f t="shared" ref="A1290" si="427">+IF(OR(C1290=""),"NO",1)</f>
        <v>1</v>
      </c>
      <c r="B1290" s="18"/>
      <c r="C1290" s="1" t="s">
        <v>272</v>
      </c>
      <c r="E1290" s="329">
        <v>3</v>
      </c>
      <c r="F1290" s="53" t="str">
        <f>+$F$26</f>
        <v>OBJETO</v>
      </c>
      <c r="G1290" s="332" t="s">
        <v>269</v>
      </c>
      <c r="H1290" s="333"/>
      <c r="I1290" s="333"/>
      <c r="J1290" s="333"/>
      <c r="K1290" s="333"/>
      <c r="L1290" s="334"/>
    </row>
    <row r="1291" spans="1:12" x14ac:dyDescent="0.3">
      <c r="A1291" s="18">
        <f t="shared" ref="A1291" si="428">+IF(OR(C1290=""),"NO",1)</f>
        <v>1</v>
      </c>
      <c r="B1291" s="18"/>
      <c r="E1291" s="330"/>
      <c r="F1291" s="54" t="str">
        <f>+$F$27</f>
        <v>CONTRATANTE</v>
      </c>
      <c r="G1291" s="335" t="s">
        <v>270</v>
      </c>
      <c r="H1291" s="310"/>
      <c r="I1291" s="310"/>
      <c r="J1291" s="310"/>
      <c r="K1291" s="310"/>
      <c r="L1291" s="336"/>
    </row>
    <row r="1292" spans="1:12" x14ac:dyDescent="0.3">
      <c r="A1292" s="18">
        <f t="shared" ref="A1292" si="429">+IF(OR(C1290=""),"NO",1)</f>
        <v>1</v>
      </c>
      <c r="B1292" s="18"/>
      <c r="E1292" s="330"/>
      <c r="F1292" s="54" t="str">
        <f>+$F$28</f>
        <v>APORTANTE</v>
      </c>
      <c r="G1292" s="337" t="s">
        <v>266</v>
      </c>
      <c r="H1292" s="338"/>
      <c r="I1292" s="338"/>
      <c r="J1292" s="338"/>
      <c r="K1292" s="338"/>
      <c r="L1292" s="339"/>
    </row>
    <row r="1293" spans="1:12" x14ac:dyDescent="0.3">
      <c r="A1293" s="18">
        <f t="shared" ref="A1293" si="430">+IF(OR(C1290=""),"NO",1)</f>
        <v>1</v>
      </c>
      <c r="B1293" s="18"/>
      <c r="E1293" s="330"/>
      <c r="F1293" s="54" t="str">
        <f>+$F$29</f>
        <v>VALOR /SMMLV)</v>
      </c>
      <c r="G1293" s="55">
        <v>310.2</v>
      </c>
      <c r="H1293" s="56" t="str">
        <f>+$H$29</f>
        <v>% PART..</v>
      </c>
      <c r="I1293" s="57">
        <v>0.6</v>
      </c>
      <c r="J1293" s="58" t="str">
        <f>+$J$29</f>
        <v>VALOR ACREDITADO</v>
      </c>
      <c r="K1293" s="59"/>
      <c r="L1293" s="47">
        <v>186.12</v>
      </c>
    </row>
    <row r="1294" spans="1:12" x14ac:dyDescent="0.3">
      <c r="A1294" s="18">
        <f t="shared" ref="A1294" si="431">+IF(OR(C1290=""),"NO",1)</f>
        <v>1</v>
      </c>
      <c r="B1294" s="18"/>
      <c r="E1294" s="330"/>
      <c r="F1294" s="60" t="str">
        <f>+$F$30</f>
        <v>EXPERIENCIA APORTADA</v>
      </c>
      <c r="G1294" s="340" t="s">
        <v>88</v>
      </c>
      <c r="H1294" s="341"/>
      <c r="I1294" s="341"/>
      <c r="J1294" s="341"/>
      <c r="K1294" s="341"/>
      <c r="L1294" s="342"/>
    </row>
    <row r="1295" spans="1:12" x14ac:dyDescent="0.3">
      <c r="A1295" s="18">
        <f t="shared" ref="A1295" si="432">+IF(OR(C1290=""),"NO",1)</f>
        <v>1</v>
      </c>
      <c r="B1295" s="18"/>
      <c r="E1295" s="331"/>
      <c r="F1295" s="62" t="str">
        <f>+$F$31</f>
        <v>OBSERVACIÓN</v>
      </c>
      <c r="G1295" s="343" t="s">
        <v>124</v>
      </c>
      <c r="H1295" s="344"/>
      <c r="I1295" s="344"/>
      <c r="J1295" s="344"/>
      <c r="K1295" s="344"/>
      <c r="L1295" s="345"/>
    </row>
    <row r="1296" spans="1:12" ht="8.5" customHeight="1" x14ac:dyDescent="0.3">
      <c r="A1296" s="18">
        <f t="shared" ref="A1296" si="433">+IF(OR(C1290=""),"NO",1)</f>
        <v>1</v>
      </c>
      <c r="B1296" s="18"/>
      <c r="E1296" s="49"/>
      <c r="F1296" s="50"/>
      <c r="G1296" s="51"/>
      <c r="H1296" s="51"/>
      <c r="I1296" s="51"/>
      <c r="J1296" s="51"/>
      <c r="K1296" s="51"/>
      <c r="L1296" s="52"/>
    </row>
    <row r="1297" spans="1:12" hidden="1" x14ac:dyDescent="0.3">
      <c r="A1297" s="18" t="str">
        <f t="shared" ref="A1297" si="434">+IF(OR(C1297=""),"NO",1)</f>
        <v>NO</v>
      </c>
      <c r="B1297" s="18"/>
      <c r="C1297" s="1" t="s">
        <v>124</v>
      </c>
      <c r="E1297" s="329">
        <v>4</v>
      </c>
      <c r="F1297" s="53" t="str">
        <f>+$F$26</f>
        <v>OBJETO</v>
      </c>
      <c r="G1297" s="332" t="s">
        <v>124</v>
      </c>
      <c r="H1297" s="333"/>
      <c r="I1297" s="333"/>
      <c r="J1297" s="333"/>
      <c r="K1297" s="333"/>
      <c r="L1297" s="334"/>
    </row>
    <row r="1298" spans="1:12" hidden="1" x14ac:dyDescent="0.3">
      <c r="A1298" s="18" t="str">
        <f t="shared" ref="A1298" si="435">+IF(OR(C1297=""),"NO",1)</f>
        <v>NO</v>
      </c>
      <c r="B1298" s="18"/>
      <c r="E1298" s="330"/>
      <c r="F1298" s="54" t="str">
        <f>+$F$27</f>
        <v>CONTRATANTE</v>
      </c>
      <c r="G1298" s="335" t="s">
        <v>124</v>
      </c>
      <c r="H1298" s="310"/>
      <c r="I1298" s="310"/>
      <c r="J1298" s="310"/>
      <c r="K1298" s="310"/>
      <c r="L1298" s="336"/>
    </row>
    <row r="1299" spans="1:12" hidden="1" x14ac:dyDescent="0.3">
      <c r="A1299" s="18" t="str">
        <f t="shared" ref="A1299" si="436">+IF(OR(C1297=""),"NO",1)</f>
        <v>NO</v>
      </c>
      <c r="B1299" s="18"/>
      <c r="E1299" s="330"/>
      <c r="F1299" s="54" t="str">
        <f>+$F$28</f>
        <v>APORTANTE</v>
      </c>
      <c r="G1299" s="337" t="s">
        <v>124</v>
      </c>
      <c r="H1299" s="338"/>
      <c r="I1299" s="338"/>
      <c r="J1299" s="338"/>
      <c r="K1299" s="338"/>
      <c r="L1299" s="339"/>
    </row>
    <row r="1300" spans="1:12" hidden="1" x14ac:dyDescent="0.3">
      <c r="A1300" s="18" t="str">
        <f t="shared" ref="A1300" si="437">+IF(OR(C1297=""),"NO",1)</f>
        <v>NO</v>
      </c>
      <c r="B1300" s="18"/>
      <c r="E1300" s="330"/>
      <c r="F1300" s="54" t="str">
        <f>+$F$29</f>
        <v>VALOR /SMMLV)</v>
      </c>
      <c r="G1300" s="55" t="s">
        <v>124</v>
      </c>
      <c r="H1300" s="56" t="str">
        <f>+$H$29</f>
        <v>% PART..</v>
      </c>
      <c r="I1300" s="57" t="s">
        <v>124</v>
      </c>
      <c r="J1300" s="58" t="str">
        <f>+$J$29</f>
        <v>VALOR ACREDITADO</v>
      </c>
      <c r="K1300" s="59"/>
      <c r="L1300" s="47" t="s">
        <v>124</v>
      </c>
    </row>
    <row r="1301" spans="1:12" hidden="1" x14ac:dyDescent="0.3">
      <c r="A1301" s="18" t="str">
        <f t="shared" ref="A1301" si="438">+IF(OR(C1297=""),"NO",1)</f>
        <v>NO</v>
      </c>
      <c r="B1301" s="18"/>
      <c r="E1301" s="330"/>
      <c r="F1301" s="60" t="str">
        <f>+$F$30</f>
        <v>EXPERIENCIA APORTADA</v>
      </c>
      <c r="G1301" s="340" t="s">
        <v>124</v>
      </c>
      <c r="H1301" s="341"/>
      <c r="I1301" s="341"/>
      <c r="J1301" s="341"/>
      <c r="K1301" s="341"/>
      <c r="L1301" s="342"/>
    </row>
    <row r="1302" spans="1:12" hidden="1" x14ac:dyDescent="0.3">
      <c r="A1302" s="18" t="str">
        <f t="shared" ref="A1302" si="439">+IF(OR(C1297=""),"NO",1)</f>
        <v>NO</v>
      </c>
      <c r="B1302" s="18"/>
      <c r="E1302" s="331"/>
      <c r="F1302" s="62" t="str">
        <f>+$F$31</f>
        <v>OBSERVACIÓN</v>
      </c>
      <c r="G1302" s="343" t="s">
        <v>124</v>
      </c>
      <c r="H1302" s="344"/>
      <c r="I1302" s="344"/>
      <c r="J1302" s="344"/>
      <c r="K1302" s="344"/>
      <c r="L1302" s="345"/>
    </row>
    <row r="1303" spans="1:12" ht="8.5" hidden="1" customHeight="1" x14ac:dyDescent="0.3">
      <c r="A1303" s="18" t="str">
        <f t="shared" ref="A1303" si="440">+IF(OR(C1297=""),"NO",1)</f>
        <v>NO</v>
      </c>
      <c r="B1303" s="18"/>
      <c r="E1303" s="49"/>
      <c r="F1303" s="50"/>
      <c r="G1303" s="51"/>
      <c r="H1303" s="51"/>
      <c r="I1303" s="51"/>
      <c r="J1303" s="51"/>
      <c r="K1303" s="51"/>
      <c r="L1303" s="52"/>
    </row>
    <row r="1304" spans="1:12" hidden="1" x14ac:dyDescent="0.3">
      <c r="A1304" s="18" t="str">
        <f t="shared" ref="A1304" si="441">+IF(OR(C1304=""),"NO",1)</f>
        <v>NO</v>
      </c>
      <c r="B1304" s="18"/>
      <c r="C1304" s="1" t="s">
        <v>124</v>
      </c>
      <c r="E1304" s="329">
        <v>5</v>
      </c>
      <c r="F1304" s="53" t="str">
        <f>+$F$26</f>
        <v>OBJETO</v>
      </c>
      <c r="G1304" s="332" t="s">
        <v>124</v>
      </c>
      <c r="H1304" s="333"/>
      <c r="I1304" s="333"/>
      <c r="J1304" s="333"/>
      <c r="K1304" s="333"/>
      <c r="L1304" s="334"/>
    </row>
    <row r="1305" spans="1:12" hidden="1" x14ac:dyDescent="0.3">
      <c r="A1305" s="18" t="str">
        <f t="shared" ref="A1305" si="442">+IF(OR(C1304=""),"NO",1)</f>
        <v>NO</v>
      </c>
      <c r="B1305" s="18"/>
      <c r="E1305" s="330"/>
      <c r="F1305" s="54" t="str">
        <f>+$F$27</f>
        <v>CONTRATANTE</v>
      </c>
      <c r="G1305" s="335" t="s">
        <v>124</v>
      </c>
      <c r="H1305" s="310"/>
      <c r="I1305" s="310"/>
      <c r="J1305" s="310"/>
      <c r="K1305" s="310"/>
      <c r="L1305" s="336"/>
    </row>
    <row r="1306" spans="1:12" hidden="1" x14ac:dyDescent="0.3">
      <c r="A1306" s="18" t="str">
        <f t="shared" ref="A1306" si="443">+IF(OR(C1304=""),"NO",1)</f>
        <v>NO</v>
      </c>
      <c r="B1306" s="18"/>
      <c r="E1306" s="330"/>
      <c r="F1306" s="54" t="str">
        <f>+$F$28</f>
        <v>APORTANTE</v>
      </c>
      <c r="G1306" s="337" t="s">
        <v>124</v>
      </c>
      <c r="H1306" s="338"/>
      <c r="I1306" s="338"/>
      <c r="J1306" s="338"/>
      <c r="K1306" s="338"/>
      <c r="L1306" s="339"/>
    </row>
    <row r="1307" spans="1:12" hidden="1" x14ac:dyDescent="0.3">
      <c r="A1307" s="18" t="str">
        <f t="shared" ref="A1307" si="444">+IF(OR(C1304=""),"NO",1)</f>
        <v>NO</v>
      </c>
      <c r="B1307" s="18"/>
      <c r="E1307" s="330"/>
      <c r="F1307" s="54" t="str">
        <f>+$F$29</f>
        <v>VALOR /SMMLV)</v>
      </c>
      <c r="G1307" s="55" t="s">
        <v>124</v>
      </c>
      <c r="H1307" s="56" t="str">
        <f>+$H$29</f>
        <v>% PART..</v>
      </c>
      <c r="I1307" s="57" t="s">
        <v>124</v>
      </c>
      <c r="J1307" s="58" t="str">
        <f>+$J$29</f>
        <v>VALOR ACREDITADO</v>
      </c>
      <c r="K1307" s="59"/>
      <c r="L1307" s="47" t="s">
        <v>124</v>
      </c>
    </row>
    <row r="1308" spans="1:12" hidden="1" x14ac:dyDescent="0.3">
      <c r="A1308" s="18" t="str">
        <f t="shared" ref="A1308" si="445">+IF(OR(C1304=""),"NO",1)</f>
        <v>NO</v>
      </c>
      <c r="B1308" s="18"/>
      <c r="E1308" s="330"/>
      <c r="F1308" s="60" t="str">
        <f>+$F$30</f>
        <v>EXPERIENCIA APORTADA</v>
      </c>
      <c r="G1308" s="340" t="s">
        <v>124</v>
      </c>
      <c r="H1308" s="341"/>
      <c r="I1308" s="341"/>
      <c r="J1308" s="341"/>
      <c r="K1308" s="341"/>
      <c r="L1308" s="342"/>
    </row>
    <row r="1309" spans="1:12" hidden="1" x14ac:dyDescent="0.3">
      <c r="A1309" s="18" t="str">
        <f t="shared" ref="A1309" si="446">+IF(OR(C1304=""),"NO",1)</f>
        <v>NO</v>
      </c>
      <c r="B1309" s="18"/>
      <c r="E1309" s="331"/>
      <c r="F1309" s="62" t="str">
        <f>+$F$31</f>
        <v>OBSERVACIÓN</v>
      </c>
      <c r="G1309" s="343" t="s">
        <v>124</v>
      </c>
      <c r="H1309" s="344"/>
      <c r="I1309" s="344"/>
      <c r="J1309" s="344"/>
      <c r="K1309" s="344"/>
      <c r="L1309" s="345"/>
    </row>
    <row r="1310" spans="1:12" ht="8.5" hidden="1" customHeight="1" x14ac:dyDescent="0.3">
      <c r="A1310" s="18" t="str">
        <f t="shared" ref="A1310" si="447">+IF(OR(C1304=""),"NO",1)</f>
        <v>NO</v>
      </c>
      <c r="B1310" s="18"/>
      <c r="E1310" s="49"/>
      <c r="F1310" s="50"/>
      <c r="G1310" s="51"/>
      <c r="H1310" s="51"/>
      <c r="I1310" s="51"/>
      <c r="J1310" s="51"/>
      <c r="K1310" s="51"/>
      <c r="L1310" s="52"/>
    </row>
    <row r="1311" spans="1:12" hidden="1" x14ac:dyDescent="0.3">
      <c r="A1311" s="18" t="str">
        <f t="shared" ref="A1311" si="448">+IF(OR(C1311=""),"NO",1)</f>
        <v>NO</v>
      </c>
      <c r="B1311" s="18"/>
      <c r="C1311" s="1" t="s">
        <v>124</v>
      </c>
      <c r="E1311" s="329">
        <v>6</v>
      </c>
      <c r="F1311" s="53" t="str">
        <f>+$F$26</f>
        <v>OBJETO</v>
      </c>
      <c r="G1311" s="332" t="s">
        <v>124</v>
      </c>
      <c r="H1311" s="333"/>
      <c r="I1311" s="333"/>
      <c r="J1311" s="333"/>
      <c r="K1311" s="333"/>
      <c r="L1311" s="334"/>
    </row>
    <row r="1312" spans="1:12" hidden="1" x14ac:dyDescent="0.3">
      <c r="A1312" s="18" t="str">
        <f t="shared" ref="A1312" si="449">+IF(OR(C1311=""),"NO",1)</f>
        <v>NO</v>
      </c>
      <c r="B1312" s="18"/>
      <c r="E1312" s="330"/>
      <c r="F1312" s="54" t="str">
        <f>+$F$27</f>
        <v>CONTRATANTE</v>
      </c>
      <c r="G1312" s="335" t="s">
        <v>124</v>
      </c>
      <c r="H1312" s="310"/>
      <c r="I1312" s="310"/>
      <c r="J1312" s="310"/>
      <c r="K1312" s="310"/>
      <c r="L1312" s="336"/>
    </row>
    <row r="1313" spans="1:12" hidden="1" x14ac:dyDescent="0.3">
      <c r="A1313" s="18" t="str">
        <f t="shared" ref="A1313" si="450">+IF(OR(C1311=""),"NO",1)</f>
        <v>NO</v>
      </c>
      <c r="B1313" s="18"/>
      <c r="E1313" s="330"/>
      <c r="F1313" s="54" t="str">
        <f>+$F$28</f>
        <v>APORTANTE</v>
      </c>
      <c r="G1313" s="337" t="s">
        <v>124</v>
      </c>
      <c r="H1313" s="338"/>
      <c r="I1313" s="338"/>
      <c r="J1313" s="338"/>
      <c r="K1313" s="338"/>
      <c r="L1313" s="339"/>
    </row>
    <row r="1314" spans="1:12" hidden="1" x14ac:dyDescent="0.3">
      <c r="A1314" s="18" t="str">
        <f t="shared" ref="A1314" si="451">+IF(OR(C1311=""),"NO",1)</f>
        <v>NO</v>
      </c>
      <c r="B1314" s="18"/>
      <c r="E1314" s="330"/>
      <c r="F1314" s="54" t="str">
        <f>+$F$29</f>
        <v>VALOR /SMMLV)</v>
      </c>
      <c r="G1314" s="55" t="s">
        <v>124</v>
      </c>
      <c r="H1314" s="56" t="str">
        <f>+$H$29</f>
        <v>% PART..</v>
      </c>
      <c r="I1314" s="57" t="s">
        <v>124</v>
      </c>
      <c r="J1314" s="58" t="str">
        <f>+$J$29</f>
        <v>VALOR ACREDITADO</v>
      </c>
      <c r="K1314" s="59"/>
      <c r="L1314" s="47" t="s">
        <v>124</v>
      </c>
    </row>
    <row r="1315" spans="1:12" hidden="1" x14ac:dyDescent="0.3">
      <c r="A1315" s="18" t="str">
        <f t="shared" ref="A1315" si="452">+IF(OR(C1311=""),"NO",1)</f>
        <v>NO</v>
      </c>
      <c r="B1315" s="18"/>
      <c r="E1315" s="330"/>
      <c r="F1315" s="60" t="str">
        <f>+$F$30</f>
        <v>EXPERIENCIA APORTADA</v>
      </c>
      <c r="G1315" s="340" t="s">
        <v>124</v>
      </c>
      <c r="H1315" s="341"/>
      <c r="I1315" s="341"/>
      <c r="J1315" s="341"/>
      <c r="K1315" s="341"/>
      <c r="L1315" s="342"/>
    </row>
    <row r="1316" spans="1:12" hidden="1" x14ac:dyDescent="0.3">
      <c r="A1316" s="18" t="str">
        <f t="shared" ref="A1316" si="453">+IF(OR(C1311=""),"NO",1)</f>
        <v>NO</v>
      </c>
      <c r="B1316" s="18"/>
      <c r="E1316" s="331"/>
      <c r="F1316" s="62" t="str">
        <f>+$F$31</f>
        <v>OBSERVACIÓN</v>
      </c>
      <c r="G1316" s="343" t="s">
        <v>124</v>
      </c>
      <c r="H1316" s="344"/>
      <c r="I1316" s="344"/>
      <c r="J1316" s="344"/>
      <c r="K1316" s="344"/>
      <c r="L1316" s="345"/>
    </row>
    <row r="1317" spans="1:12" ht="8.5" hidden="1" customHeight="1" x14ac:dyDescent="0.3">
      <c r="A1317" s="18" t="str">
        <f t="shared" ref="A1317" si="454">+IF(OR(C1311=""),"NO",1)</f>
        <v>NO</v>
      </c>
      <c r="B1317" s="18"/>
      <c r="E1317" s="49"/>
      <c r="F1317" s="50"/>
      <c r="G1317" s="51"/>
      <c r="H1317" s="51"/>
      <c r="I1317" s="51"/>
      <c r="J1317" s="51"/>
      <c r="K1317" s="51"/>
      <c r="L1317" s="52"/>
    </row>
    <row r="1318" spans="1:12" hidden="1" x14ac:dyDescent="0.3">
      <c r="A1318" s="18" t="str">
        <f t="shared" ref="A1318" si="455">+IF(OR(C1318=""),"NO",1)</f>
        <v>NO</v>
      </c>
      <c r="B1318" s="18"/>
      <c r="C1318" s="1" t="s">
        <v>124</v>
      </c>
      <c r="E1318" s="329">
        <v>7</v>
      </c>
      <c r="F1318" s="53" t="str">
        <f>+$F$26</f>
        <v>OBJETO</v>
      </c>
      <c r="G1318" s="332" t="s">
        <v>124</v>
      </c>
      <c r="H1318" s="333"/>
      <c r="I1318" s="333"/>
      <c r="J1318" s="333"/>
      <c r="K1318" s="333"/>
      <c r="L1318" s="334"/>
    </row>
    <row r="1319" spans="1:12" hidden="1" x14ac:dyDescent="0.3">
      <c r="A1319" s="18" t="str">
        <f t="shared" ref="A1319" si="456">+IF(OR(C1318=""),"NO",1)</f>
        <v>NO</v>
      </c>
      <c r="B1319" s="18"/>
      <c r="E1319" s="330"/>
      <c r="F1319" s="54" t="str">
        <f>+$F$27</f>
        <v>CONTRATANTE</v>
      </c>
      <c r="G1319" s="335" t="s">
        <v>124</v>
      </c>
      <c r="H1319" s="310"/>
      <c r="I1319" s="310"/>
      <c r="J1319" s="310"/>
      <c r="K1319" s="310"/>
      <c r="L1319" s="336"/>
    </row>
    <row r="1320" spans="1:12" hidden="1" x14ac:dyDescent="0.3">
      <c r="A1320" s="18" t="str">
        <f t="shared" ref="A1320" si="457">+IF(OR(C1318=""),"NO",1)</f>
        <v>NO</v>
      </c>
      <c r="B1320" s="18"/>
      <c r="E1320" s="330"/>
      <c r="F1320" s="54" t="str">
        <f>+$F$28</f>
        <v>APORTANTE</v>
      </c>
      <c r="G1320" s="337" t="s">
        <v>124</v>
      </c>
      <c r="H1320" s="338"/>
      <c r="I1320" s="338"/>
      <c r="J1320" s="338"/>
      <c r="K1320" s="338"/>
      <c r="L1320" s="339"/>
    </row>
    <row r="1321" spans="1:12" hidden="1" x14ac:dyDescent="0.3">
      <c r="A1321" s="18" t="str">
        <f t="shared" ref="A1321" si="458">+IF(OR(C1318=""),"NO",1)</f>
        <v>NO</v>
      </c>
      <c r="B1321" s="18"/>
      <c r="E1321" s="330"/>
      <c r="F1321" s="54" t="str">
        <f>+$F$29</f>
        <v>VALOR /SMMLV)</v>
      </c>
      <c r="G1321" s="55" t="s">
        <v>124</v>
      </c>
      <c r="H1321" s="56" t="str">
        <f>+$H$29</f>
        <v>% PART..</v>
      </c>
      <c r="I1321" s="57" t="s">
        <v>124</v>
      </c>
      <c r="J1321" s="58" t="str">
        <f>+$J$29</f>
        <v>VALOR ACREDITADO</v>
      </c>
      <c r="K1321" s="59"/>
      <c r="L1321" s="47" t="s">
        <v>124</v>
      </c>
    </row>
    <row r="1322" spans="1:12" hidden="1" x14ac:dyDescent="0.3">
      <c r="A1322" s="18" t="str">
        <f t="shared" ref="A1322" si="459">+IF(OR(C1318=""),"NO",1)</f>
        <v>NO</v>
      </c>
      <c r="B1322" s="18"/>
      <c r="E1322" s="330"/>
      <c r="F1322" s="60" t="str">
        <f>+$F$30</f>
        <v>EXPERIENCIA APORTADA</v>
      </c>
      <c r="G1322" s="340" t="s">
        <v>124</v>
      </c>
      <c r="H1322" s="341"/>
      <c r="I1322" s="341"/>
      <c r="J1322" s="341"/>
      <c r="K1322" s="341"/>
      <c r="L1322" s="342"/>
    </row>
    <row r="1323" spans="1:12" hidden="1" x14ac:dyDescent="0.3">
      <c r="A1323" s="18" t="str">
        <f t="shared" ref="A1323" si="460">+IF(OR(C1318=""),"NO",1)</f>
        <v>NO</v>
      </c>
      <c r="B1323" s="18"/>
      <c r="E1323" s="331"/>
      <c r="F1323" s="62" t="str">
        <f>+$F$31</f>
        <v>OBSERVACIÓN</v>
      </c>
      <c r="G1323" s="343" t="s">
        <v>124</v>
      </c>
      <c r="H1323" s="344"/>
      <c r="I1323" s="344"/>
      <c r="J1323" s="344"/>
      <c r="K1323" s="344"/>
      <c r="L1323" s="345"/>
    </row>
    <row r="1324" spans="1:12" hidden="1" x14ac:dyDescent="0.3">
      <c r="A1324" s="18" t="str">
        <f t="shared" ref="A1324" si="461">+IF(OR(C1318=""),"NO",1)</f>
        <v>NO</v>
      </c>
      <c r="B1324" s="18"/>
      <c r="E1324" s="49"/>
      <c r="F1324" s="50"/>
      <c r="G1324" s="51"/>
      <c r="H1324" s="51"/>
      <c r="I1324" s="51"/>
      <c r="J1324" s="51"/>
      <c r="K1324" s="51"/>
      <c r="L1324" s="52"/>
    </row>
    <row r="1325" spans="1:12" x14ac:dyDescent="0.3">
      <c r="A1325" s="1">
        <f>+A1260</f>
        <v>1</v>
      </c>
      <c r="C1325" s="1" t="str">
        <f>"N"&amp;C1260</f>
        <v>N11</v>
      </c>
      <c r="E1325" s="63"/>
      <c r="F1325" s="64" t="str">
        <f>+$F$75</f>
        <v>TOTAL DE CONTRATOS PRESENTADOS VÁLIDOS QUE CUMPLEN EXPERIENCIA ACREDITADA:</v>
      </c>
      <c r="G1325" s="65"/>
      <c r="H1325" s="65"/>
      <c r="I1325" s="65"/>
      <c r="J1325" s="66"/>
      <c r="K1325" s="65"/>
      <c r="L1325" s="67">
        <v>3</v>
      </c>
    </row>
    <row r="1326" spans="1:12" ht="6.65" customHeight="1" x14ac:dyDescent="0.3">
      <c r="A1326" s="1">
        <f>+A1260</f>
        <v>1</v>
      </c>
      <c r="E1326" s="51"/>
      <c r="F1326" s="50"/>
      <c r="G1326" s="51"/>
      <c r="H1326" s="51"/>
      <c r="I1326" s="51"/>
      <c r="J1326" s="51"/>
      <c r="K1326" s="51"/>
      <c r="L1326" s="51"/>
    </row>
    <row r="1327" spans="1:12" x14ac:dyDescent="0.3">
      <c r="A1327" s="1">
        <f>+A1260</f>
        <v>1</v>
      </c>
      <c r="E1327" s="63"/>
      <c r="F1327" s="63" t="str">
        <f>+$F$77</f>
        <v>ACREDITA SUMINISTRO E INSTALACIÓN DE MOBILIARIO POR LO MENOS EN UN (1) CONTRATO VÁLIDO</v>
      </c>
      <c r="G1327" s="65"/>
      <c r="H1327" s="65"/>
      <c r="I1327" s="65"/>
      <c r="J1327" s="66"/>
      <c r="K1327" s="65"/>
      <c r="L1327" s="68" t="s">
        <v>157</v>
      </c>
    </row>
    <row r="1328" spans="1:12" ht="5.15" customHeight="1" x14ac:dyDescent="0.3">
      <c r="A1328" s="1">
        <f>+A1260</f>
        <v>1</v>
      </c>
      <c r="E1328" s="51"/>
      <c r="F1328" s="50"/>
      <c r="G1328" s="51"/>
      <c r="H1328" s="51"/>
      <c r="I1328" s="51"/>
      <c r="J1328" s="51"/>
      <c r="K1328" s="51"/>
      <c r="L1328" s="51"/>
    </row>
    <row r="1329" spans="1:12" ht="12.75" customHeight="1" x14ac:dyDescent="0.3">
      <c r="A1329" s="1">
        <f>+A1260</f>
        <v>1</v>
      </c>
      <c r="E1329" s="69" t="str">
        <f>+$E$79</f>
        <v>EXPERIENCIA ESPECÍFICA NUMERAL 10.1.1 A</v>
      </c>
      <c r="F1329" s="70"/>
      <c r="G1329" s="70"/>
      <c r="H1329" s="70"/>
      <c r="I1329" s="70"/>
      <c r="J1329" s="70"/>
      <c r="K1329" s="70"/>
      <c r="L1329" s="71"/>
    </row>
    <row r="1330" spans="1:12" ht="26.5" customHeight="1" x14ac:dyDescent="0.3">
      <c r="A1330" s="1">
        <f>+A1260</f>
        <v>1</v>
      </c>
      <c r="E1330" s="72"/>
      <c r="F1330" s="325" t="str">
        <f>+$F$80</f>
        <v>Por lo menos uno (1) de los contratos válidos aportados como experiencia general debe corresponder mínimo al 60% del presupuesto oficial del presente proceso de selección.  (SMMLV)</v>
      </c>
      <c r="G1330" s="326"/>
      <c r="H1330" s="326"/>
      <c r="I1330" s="326"/>
      <c r="J1330" s="326"/>
      <c r="K1330" s="73">
        <v>145.45030130132702</v>
      </c>
      <c r="L1330" s="74" t="s">
        <v>88</v>
      </c>
    </row>
    <row r="1331" spans="1:12" ht="23.5" customHeight="1" x14ac:dyDescent="0.3">
      <c r="A1331" s="1">
        <f>+A1260</f>
        <v>1</v>
      </c>
      <c r="E1331" s="63"/>
      <c r="F1331" s="325" t="str">
        <f>+$F$81</f>
        <v xml:space="preserve">Deberá acreditarse en al menos uno (1) de los contratos válidos aportados como experiencia general una </v>
      </c>
      <c r="G1331" s="326"/>
      <c r="H1331" s="326"/>
      <c r="I1331" s="326"/>
      <c r="J1331" s="326"/>
      <c r="K1331" s="73" t="s">
        <v>158</v>
      </c>
      <c r="L1331" s="74" t="s">
        <v>88</v>
      </c>
    </row>
    <row r="1332" spans="1:12" ht="23.5" hidden="1" customHeight="1" x14ac:dyDescent="0.3">
      <c r="A1332" s="18" t="s">
        <v>30</v>
      </c>
      <c r="E1332" s="63"/>
      <c r="F1332" s="325" t="str">
        <f>+$F$82</f>
        <v xml:space="preserve">Deberá acreditarse en al menos uno (1) de los contratos válidos aportados interventoría a intervención de </v>
      </c>
      <c r="G1332" s="326"/>
      <c r="H1332" s="326"/>
      <c r="I1332" s="326"/>
      <c r="J1332" s="326"/>
      <c r="K1332" s="73">
        <f>+$K$82</f>
        <v>0</v>
      </c>
      <c r="L1332" s="74" t="s">
        <v>290</v>
      </c>
    </row>
    <row r="1333" spans="1:12" ht="36" hidden="1" customHeight="1" x14ac:dyDescent="0.3">
      <c r="A1333" s="18" t="s">
        <v>30</v>
      </c>
      <c r="E1333" s="63"/>
      <c r="F1333" s="325" t="str">
        <f>+$F$83</f>
        <v xml:space="preserve">Deberá acreditarse en al menos uno (1) de los contratos válidos aportados interventoría a intervención de </v>
      </c>
      <c r="G1333" s="326"/>
      <c r="H1333" s="326"/>
      <c r="I1333" s="326"/>
      <c r="J1333" s="326"/>
      <c r="K1333" s="75">
        <f>+$K$83</f>
        <v>0</v>
      </c>
      <c r="L1333" s="76" t="s">
        <v>290</v>
      </c>
    </row>
    <row r="1334" spans="1:12" x14ac:dyDescent="0.3">
      <c r="A1334" s="1">
        <f>+A1260</f>
        <v>1</v>
      </c>
      <c r="E1334" s="51"/>
      <c r="F1334" s="50"/>
      <c r="G1334" s="51"/>
      <c r="H1334" s="51"/>
      <c r="I1334" s="51"/>
      <c r="J1334" s="51"/>
      <c r="K1334" s="51"/>
      <c r="L1334" s="51"/>
    </row>
    <row r="1335" spans="1:12" ht="12.75" customHeight="1" x14ac:dyDescent="0.3">
      <c r="A1335" s="1">
        <f>+A1260</f>
        <v>1</v>
      </c>
      <c r="E1335" s="40" t="str">
        <f>+$E$85</f>
        <v>VALOR MÍNIMO A CERIFICAR % P.O EN SMMMLV. NUMERAL 3.9.1</v>
      </c>
      <c r="F1335" s="41"/>
      <c r="G1335" s="41"/>
      <c r="H1335" s="41"/>
      <c r="I1335" s="41"/>
      <c r="J1335" s="41"/>
      <c r="K1335" s="41"/>
      <c r="L1335" s="42"/>
    </row>
    <row r="1336" spans="1:12" x14ac:dyDescent="0.3">
      <c r="A1336" s="1">
        <f>+A1260</f>
        <v>1</v>
      </c>
      <c r="C1336" s="1" t="str">
        <f>"M"&amp;C1260</f>
        <v>M11</v>
      </c>
      <c r="E1336" s="77" t="str">
        <f>+$E$86</f>
        <v>100% P.O.</v>
      </c>
      <c r="F1336" s="78"/>
      <c r="G1336" s="61">
        <v>242.41716883554506</v>
      </c>
      <c r="H1336" s="124" t="str">
        <f>+$H$86</f>
        <v>TOTAL EJECUTADO DE CONTRATOS ACREDITADOS</v>
      </c>
      <c r="I1336" s="124"/>
      <c r="J1336" s="124"/>
      <c r="K1336" s="55">
        <v>1361.5500000000002</v>
      </c>
      <c r="L1336" s="47" t="s">
        <v>88</v>
      </c>
    </row>
    <row r="1337" spans="1:12" x14ac:dyDescent="0.3">
      <c r="A1337" s="1">
        <f>+A1260</f>
        <v>1</v>
      </c>
      <c r="E1337" s="39"/>
      <c r="F1337" s="39"/>
      <c r="G1337" s="39"/>
      <c r="H1337" s="39"/>
      <c r="I1337" s="39"/>
      <c r="J1337" s="39"/>
      <c r="K1337" s="39"/>
      <c r="L1337" s="39"/>
    </row>
    <row r="1338" spans="1:12" ht="12.75" hidden="1" customHeight="1" x14ac:dyDescent="0.3">
      <c r="A1338" s="18" t="s">
        <v>30</v>
      </c>
      <c r="B1338" s="18"/>
      <c r="E1338" s="40" t="str">
        <f>+$E$88</f>
        <v>CONSIDERACIONES PARA LA VALIDEZ DE LA EXPERIENCIA REQUERIDA: EXPERIENCIA PROPONENTES PLURALES NUMERAL 10.1.2 D</v>
      </c>
      <c r="F1338" s="41"/>
      <c r="G1338" s="41"/>
      <c r="H1338" s="41"/>
      <c r="I1338" s="41"/>
      <c r="J1338" s="41"/>
      <c r="K1338" s="41"/>
      <c r="L1338" s="42"/>
    </row>
    <row r="1339" spans="1:12" ht="28" hidden="1" customHeight="1" x14ac:dyDescent="0.3">
      <c r="A1339" s="18" t="s">
        <v>30</v>
      </c>
      <c r="B1339" s="18"/>
      <c r="C1339" s="1" t="str">
        <f>"O"&amp;C1260</f>
        <v>O11</v>
      </c>
      <c r="E1339" s="80" t="str">
        <f>+$E$89</f>
        <v>i)</v>
      </c>
      <c r="F1339" s="327" t="str">
        <f>+$F$89</f>
        <v>Uno de los integrantes debe aportar como mínimo el cincuenta por ciento (50 %) de la experiencia solicitada</v>
      </c>
      <c r="G1339" s="328"/>
      <c r="H1339" s="328"/>
      <c r="I1339" s="328"/>
      <c r="J1339" s="328"/>
      <c r="K1339" s="73" t="s">
        <v>124</v>
      </c>
      <c r="L1339" s="47" t="s">
        <v>290</v>
      </c>
    </row>
    <row r="1340" spans="1:12" ht="28" hidden="1" customHeight="1" x14ac:dyDescent="0.3">
      <c r="A1340" s="18" t="s">
        <v>30</v>
      </c>
      <c r="B1340" s="18"/>
      <c r="C1340" s="1" t="str">
        <f>"O"&amp;C1260</f>
        <v>O11</v>
      </c>
      <c r="E1340" s="80" t="str">
        <f>+$E$90</f>
        <v>ii)</v>
      </c>
      <c r="F1340" s="327" t="str">
        <f>+$F$90</f>
        <v>Todos los demás ntegrantes deben acreditar al menos el cinco por ciento (5 %) de la experiencia solicitada, solo uno (1) de los integrantes podrá no acreditar experiencia pero su porcentaje de participación  no podrá superar el diez por ciento (10 %)</v>
      </c>
      <c r="G1340" s="328"/>
      <c r="H1340" s="328"/>
      <c r="I1340" s="328"/>
      <c r="J1340" s="328"/>
      <c r="K1340" s="73" t="s">
        <v>124</v>
      </c>
      <c r="L1340" s="47" t="s">
        <v>290</v>
      </c>
    </row>
    <row r="1341" spans="1:12" hidden="1" x14ac:dyDescent="0.3">
      <c r="A1341" s="18" t="s">
        <v>30</v>
      </c>
      <c r="B1341" s="18"/>
      <c r="E1341" s="39"/>
      <c r="F1341" s="39"/>
      <c r="G1341" s="39"/>
      <c r="H1341" s="39"/>
      <c r="I1341" s="39"/>
      <c r="J1341" s="39"/>
      <c r="K1341" s="39"/>
      <c r="L1341" s="39"/>
    </row>
    <row r="1342" spans="1:12" ht="13" customHeight="1" x14ac:dyDescent="0.3">
      <c r="A1342" s="18">
        <f>+A1260</f>
        <v>1</v>
      </c>
      <c r="B1342" s="18"/>
      <c r="E1342" s="69" t="str">
        <f>+$E$92</f>
        <v>VERIFICACIÓN Y ASIGNACIÓN DE PUNTAJE POR LA EXPERIENCIA DEL PROPONENTE</v>
      </c>
      <c r="F1342" s="70"/>
      <c r="G1342" s="70"/>
      <c r="H1342" s="70"/>
      <c r="I1342" s="70"/>
      <c r="J1342" s="70"/>
      <c r="K1342" s="70"/>
      <c r="L1342" s="71"/>
    </row>
    <row r="1343" spans="1:12" x14ac:dyDescent="0.3">
      <c r="A1343" s="18">
        <f>+A1260</f>
        <v>1</v>
      </c>
      <c r="B1343" s="18"/>
      <c r="E1343" s="81"/>
      <c r="F1343" s="323" t="str">
        <f>+$F$93</f>
        <v>No. CONTRATOS QUE ACREDITAN LA EXPERIENCIA (NO OBJETO DE SUBSANACIÓN)</v>
      </c>
      <c r="G1343" s="324"/>
      <c r="H1343" s="324"/>
      <c r="I1343" s="324"/>
      <c r="J1343" s="324"/>
      <c r="K1343" s="82"/>
      <c r="L1343" s="83">
        <v>3</v>
      </c>
    </row>
    <row r="1344" spans="1:12" ht="13" customHeight="1" x14ac:dyDescent="0.3">
      <c r="A1344" s="18">
        <f>+A1260</f>
        <v>1</v>
      </c>
      <c r="B1344" s="18"/>
      <c r="E1344" s="84"/>
      <c r="F1344" s="323" t="str">
        <f>+$F$94</f>
        <v>TOTAL EJECUTADO DE CONTRATOS ACREDITADOS PROPUESTA INICIAL</v>
      </c>
      <c r="G1344" s="324"/>
      <c r="H1344" s="324"/>
      <c r="I1344" s="324"/>
      <c r="J1344" s="324"/>
      <c r="K1344" s="85"/>
      <c r="L1344" s="86">
        <v>1361.5500000000002</v>
      </c>
    </row>
    <row r="1345" spans="1:12" ht="13" customHeight="1" x14ac:dyDescent="0.3">
      <c r="A1345" s="18">
        <f>+A1260</f>
        <v>1</v>
      </c>
      <c r="B1345" s="18"/>
      <c r="E1345" s="87"/>
      <c r="F1345" s="323" t="str">
        <f>+$F$95</f>
        <v>PROMEDIO VALOR ACREDITADO EN SMMLV</v>
      </c>
      <c r="G1345" s="324"/>
      <c r="H1345" s="324"/>
      <c r="I1345" s="324"/>
      <c r="J1345" s="324"/>
      <c r="K1345" s="66"/>
      <c r="L1345" s="88">
        <v>453.85</v>
      </c>
    </row>
    <row r="1346" spans="1:12" x14ac:dyDescent="0.3">
      <c r="A1346" s="18">
        <f>+A1260</f>
        <v>1</v>
      </c>
      <c r="B1346" s="18"/>
      <c r="E1346" s="89"/>
      <c r="F1346" s="89"/>
      <c r="G1346" s="89"/>
      <c r="H1346" s="89"/>
      <c r="I1346" s="89"/>
      <c r="J1346" s="89"/>
      <c r="K1346" s="89"/>
      <c r="L1346" s="89"/>
    </row>
    <row r="1347" spans="1:12" ht="13" customHeight="1" x14ac:dyDescent="0.3">
      <c r="A1347" s="18">
        <f>+A1260</f>
        <v>1</v>
      </c>
      <c r="B1347" s="18"/>
      <c r="E1347" s="69" t="str">
        <f>+$E$97</f>
        <v>3.9.2 EXIGENCIAS MÍNIMAS DE EXPERIENCIA Y FORMACIÓN ACADÉMICA DEL EQUIPO DE TRABAJO</v>
      </c>
      <c r="F1347" s="70"/>
      <c r="G1347" s="70"/>
      <c r="H1347" s="70"/>
      <c r="I1347" s="70"/>
      <c r="J1347" s="70"/>
      <c r="K1347" s="70"/>
      <c r="L1347" s="71"/>
    </row>
    <row r="1348" spans="1:12" x14ac:dyDescent="0.3">
      <c r="A1348" s="18">
        <f>+A1260</f>
        <v>1</v>
      </c>
      <c r="B1348" s="18"/>
      <c r="E1348" s="90" t="str">
        <f>+$E$98</f>
        <v>Formulario 8</v>
      </c>
      <c r="F1348" s="315" t="s">
        <v>46</v>
      </c>
      <c r="G1348" s="316"/>
      <c r="H1348" s="317"/>
      <c r="I1348" s="318"/>
      <c r="J1348" s="318"/>
      <c r="K1348" s="318"/>
      <c r="L1348" s="319"/>
    </row>
    <row r="1349" spans="1:12" x14ac:dyDescent="0.3">
      <c r="A1349" s="18">
        <f>+A1260</f>
        <v>1</v>
      </c>
      <c r="B1349" s="18"/>
      <c r="E1349" s="91" t="s">
        <v>170</v>
      </c>
      <c r="F1349" s="91" t="str">
        <f>+$F$99</f>
        <v>Director de Interventoría</v>
      </c>
      <c r="G1349" s="91" t="str">
        <f>+$G$99</f>
        <v>Residente de Interventoría</v>
      </c>
      <c r="H1349" s="320"/>
      <c r="I1349" s="321"/>
      <c r="J1349" s="321"/>
      <c r="K1349" s="321"/>
      <c r="L1349" s="322"/>
    </row>
    <row r="1350" spans="1:12" x14ac:dyDescent="0.3">
      <c r="A1350" s="18">
        <f>+A1260</f>
        <v>1</v>
      </c>
      <c r="B1350" s="18"/>
      <c r="E1350" s="304" t="str">
        <f>+$E$100</f>
        <v>OBSERVACIONES RESPECTO REQUISITO HABILITANTE DEL PERSONAL CLAVE EVALUABLE</v>
      </c>
      <c r="F1350" s="305"/>
      <c r="G1350" s="305"/>
      <c r="H1350" s="305"/>
      <c r="I1350" s="305"/>
      <c r="J1350" s="305"/>
      <c r="K1350" s="305"/>
      <c r="L1350" s="305"/>
    </row>
    <row r="1351" spans="1:12" x14ac:dyDescent="0.3">
      <c r="A1351" s="18">
        <f>+A1260</f>
        <v>1</v>
      </c>
      <c r="B1351" s="18"/>
      <c r="E1351" s="312" t="s">
        <v>124</v>
      </c>
      <c r="F1351" s="313"/>
      <c r="G1351" s="313"/>
      <c r="H1351" s="313"/>
      <c r="I1351" s="313"/>
      <c r="J1351" s="313"/>
      <c r="K1351" s="313"/>
      <c r="L1351" s="314"/>
    </row>
    <row r="1352" spans="1:12" x14ac:dyDescent="0.3">
      <c r="A1352" s="18">
        <f>+A1260</f>
        <v>1</v>
      </c>
      <c r="B1352" s="18"/>
      <c r="E1352" s="89"/>
      <c r="F1352" s="89"/>
      <c r="G1352" s="89"/>
      <c r="H1352" s="89"/>
      <c r="I1352" s="89"/>
      <c r="J1352" s="89"/>
      <c r="K1352" s="89"/>
      <c r="L1352" s="89"/>
    </row>
    <row r="1353" spans="1:12" ht="13" customHeight="1" x14ac:dyDescent="0.3">
      <c r="A1353" s="18">
        <f>+A1260</f>
        <v>1</v>
      </c>
      <c r="B1353" s="18"/>
      <c r="E1353" s="69" t="str">
        <f>+$E$103</f>
        <v>4.2 EQUIPO DE TRABAJO (Personal Clave Evaluable)</v>
      </c>
      <c r="F1353" s="70"/>
      <c r="G1353" s="70"/>
      <c r="H1353" s="70"/>
      <c r="I1353" s="70"/>
      <c r="J1353" s="70"/>
      <c r="K1353" s="70"/>
      <c r="L1353" s="71"/>
    </row>
    <row r="1354" spans="1:12" ht="23.25" customHeight="1" x14ac:dyDescent="0.3">
      <c r="A1354" s="18">
        <f>+A1260</f>
        <v>1</v>
      </c>
      <c r="B1354" s="18"/>
      <c r="E1354" s="90" t="str">
        <f>+$E$104</f>
        <v>Formulario 9</v>
      </c>
      <c r="F1354" s="315" t="s">
        <v>46</v>
      </c>
      <c r="G1354" s="316"/>
      <c r="H1354" s="317"/>
      <c r="I1354" s="318"/>
      <c r="J1354" s="318"/>
      <c r="K1354" s="318"/>
      <c r="L1354" s="319"/>
    </row>
    <row r="1355" spans="1:12" x14ac:dyDescent="0.3">
      <c r="A1355" s="18">
        <f>+A1260</f>
        <v>1</v>
      </c>
      <c r="B1355" s="18"/>
      <c r="E1355" s="91" t="s">
        <v>170</v>
      </c>
      <c r="F1355" s="91" t="str">
        <f>+$F$99</f>
        <v>Director de Interventoría</v>
      </c>
      <c r="G1355" s="91" t="str">
        <f>+$G$99</f>
        <v>Residente de Interventoría</v>
      </c>
      <c r="H1355" s="320"/>
      <c r="I1355" s="321"/>
      <c r="J1355" s="321"/>
      <c r="K1355" s="321"/>
      <c r="L1355" s="322"/>
    </row>
    <row r="1356" spans="1:12" x14ac:dyDescent="0.3">
      <c r="A1356" s="18">
        <f>+A1260</f>
        <v>1</v>
      </c>
      <c r="B1356" s="18"/>
      <c r="E1356" s="89"/>
      <c r="F1356" s="89"/>
      <c r="G1356" s="89"/>
      <c r="H1356" s="89"/>
      <c r="I1356" s="89"/>
      <c r="J1356" s="89"/>
      <c r="K1356" s="89"/>
      <c r="L1356" s="89"/>
    </row>
    <row r="1357" spans="1:12" x14ac:dyDescent="0.3">
      <c r="A1357" s="1">
        <f>+A1260</f>
        <v>1</v>
      </c>
      <c r="E1357" s="92" t="str">
        <f>+E1232</f>
        <v>CRITERIOS DE EVALUACIÓN Y PUNTAJE</v>
      </c>
      <c r="F1357" s="93"/>
      <c r="G1357" s="93"/>
      <c r="H1357" s="93"/>
      <c r="I1357" s="93"/>
      <c r="J1357" s="93"/>
      <c r="K1357" s="94"/>
      <c r="L1357" s="95" t="str">
        <f>+$L$107</f>
        <v>PUNTAJE OBTENIDO</v>
      </c>
    </row>
    <row r="1358" spans="1:12" x14ac:dyDescent="0.3">
      <c r="A1358" s="1">
        <f>+A1260</f>
        <v>1</v>
      </c>
      <c r="E1358" s="96" t="str">
        <f>+$E$108</f>
        <v>VALOR</v>
      </c>
      <c r="F1358" s="97" t="str">
        <f>+$F$108</f>
        <v>EQUIPO DE TRABAJO (PERSONAL CLAVE EVALUABLE)</v>
      </c>
      <c r="G1358" s="24"/>
      <c r="H1358" s="24"/>
      <c r="I1358" s="24"/>
      <c r="J1358" s="24"/>
      <c r="K1358" s="24"/>
      <c r="L1358" s="98"/>
    </row>
    <row r="1359" spans="1:12" ht="12.75" customHeight="1" x14ac:dyDescent="0.3">
      <c r="A1359" s="1">
        <f>+A1260</f>
        <v>1</v>
      </c>
      <c r="E1359" s="96">
        <f>+$E$109</f>
        <v>5</v>
      </c>
      <c r="F1359" s="307" t="str">
        <f>+$F$109</f>
        <v xml:space="preserve"> Experiencia Específica adicional</v>
      </c>
      <c r="G1359" s="308"/>
      <c r="H1359" s="308"/>
      <c r="I1359" s="308"/>
      <c r="J1359" s="308"/>
      <c r="K1359" s="309"/>
      <c r="L1359" s="99">
        <f>IFERROR(IF(VLOOKUP(C1260,'R. PUNTAJES'!$C$14:$R$213,'R. PUNTAJES'!$I$10,0)="","",VLOOKUP(C1260,'R. PUNTAJES'!$C$14:$R$213,'R. PUNTAJES'!$I$10,0)),"")</f>
        <v>5</v>
      </c>
    </row>
    <row r="1360" spans="1:12" ht="12.75" customHeight="1" x14ac:dyDescent="0.3">
      <c r="A1360" s="1">
        <f>+A1260</f>
        <v>1</v>
      </c>
      <c r="E1360" s="96">
        <f>+$E$110</f>
        <v>5</v>
      </c>
      <c r="F1360" s="307" t="str">
        <f>+$F$110</f>
        <v>Formación Académica adicional</v>
      </c>
      <c r="G1360" s="308"/>
      <c r="H1360" s="308"/>
      <c r="I1360" s="308"/>
      <c r="J1360" s="308"/>
      <c r="K1360" s="309"/>
      <c r="L1360" s="99">
        <f>IFERROR(IF(VLOOKUP(C1260,'R. PUNTAJES'!$C$14:$R$213,'R. PUNTAJES'!$J$10,0)="","",VLOOKUP(C1260,'R. PUNTAJES'!$C$14:$R$213,'R. PUNTAJES'!$J$10,0)),"")</f>
        <v>5</v>
      </c>
    </row>
    <row r="1361" spans="1:12" x14ac:dyDescent="0.3">
      <c r="A1361" s="18">
        <f>+A1260</f>
        <v>1</v>
      </c>
      <c r="B1361" s="18"/>
      <c r="E1361" s="100"/>
      <c r="F1361" s="101" t="str">
        <f>+$F$111</f>
        <v>FACTOR DE SOSTENIBILIDAD</v>
      </c>
      <c r="G1361" s="102"/>
      <c r="H1361" s="102"/>
      <c r="I1361" s="102"/>
      <c r="J1361" s="102"/>
      <c r="K1361" s="102"/>
      <c r="L1361" s="103"/>
    </row>
    <row r="1362" spans="1:12" x14ac:dyDescent="0.3">
      <c r="A1362" s="18">
        <f>+A1260</f>
        <v>1</v>
      </c>
      <c r="B1362" s="18"/>
      <c r="E1362" s="104">
        <v>1</v>
      </c>
      <c r="F1362" s="105" t="str">
        <f>+$F$112</f>
        <v>Compromisos Sostenibilidad</v>
      </c>
      <c r="G1362" s="106"/>
      <c r="H1362" s="106"/>
      <c r="I1362" s="106"/>
      <c r="J1362" s="106"/>
      <c r="K1362" s="106"/>
      <c r="L1362" s="107">
        <f>IFERROR(IF(VLOOKUP(C1260,'R. PUNTAJES'!$C$14:$R$213,'R. PUNTAJES'!$K$10,0)="","",VLOOKUP(C1260,'R. PUNTAJES'!$C$14:$R$213,'R. PUNTAJES'!$K$10,0)),"")</f>
        <v>1</v>
      </c>
    </row>
    <row r="1363" spans="1:12" x14ac:dyDescent="0.3">
      <c r="A1363" s="1">
        <f>+A1260</f>
        <v>1</v>
      </c>
      <c r="E1363" s="108"/>
      <c r="F1363" s="109" t="str">
        <f>+$F$113</f>
        <v>APOYO A LA INDUSTRIA NACIONAL</v>
      </c>
      <c r="G1363" s="110"/>
      <c r="H1363" s="110"/>
      <c r="I1363" s="110"/>
      <c r="J1363" s="110"/>
      <c r="K1363" s="110"/>
      <c r="L1363" s="111"/>
    </row>
    <row r="1364" spans="1:12" ht="12.75" customHeight="1" x14ac:dyDescent="0.3">
      <c r="A1364" s="1">
        <f>+A1260</f>
        <v>1</v>
      </c>
      <c r="E1364" s="96">
        <v>20</v>
      </c>
      <c r="F1364" s="307" t="str">
        <f>+$F$114</f>
        <v>Promoción de Servicios Nacionales o con Trato Nacional</v>
      </c>
      <c r="G1364" s="308"/>
      <c r="H1364" s="308"/>
      <c r="I1364" s="308"/>
      <c r="J1364" s="308"/>
      <c r="K1364" s="309"/>
      <c r="L1364" s="99">
        <f>IFERROR(IF(VLOOKUP(C1260,'R. PUNTAJES'!$C$14:$R$213,'R. PUNTAJES'!$L$10,0)="","",
IF(VLOOKUP(C1260,'R. PUNTAJES'!$C$14:$R$213,'R. PUNTAJES'!$L$10,0)=5,0,
VLOOKUP(C1260,'R. PUNTAJES'!$C$14:$R$213,'R. PUNTAJES'!$L$10,0))),"")</f>
        <v>20</v>
      </c>
    </row>
    <row r="1365" spans="1:12" ht="12.75" customHeight="1" x14ac:dyDescent="0.3">
      <c r="A1365" s="1">
        <f>+A1260</f>
        <v>1</v>
      </c>
      <c r="E1365" s="96">
        <v>5</v>
      </c>
      <c r="F1365" s="307" t="str">
        <f>+$F$115</f>
        <v>Incorporación de componente nacional en servicios extranjeros</v>
      </c>
      <c r="G1365" s="308"/>
      <c r="H1365" s="308"/>
      <c r="I1365" s="308"/>
      <c r="J1365" s="308"/>
      <c r="K1365" s="309"/>
      <c r="L1365" s="99">
        <f>IFERROR(IF(VLOOKUP(C1260,'R. PUNTAJES'!$C$14:$R$213,'R. PUNTAJES'!$L$10,0)="","",
IF(VLOOKUP(C1260,'R. PUNTAJES'!$C$14:$R$213,'R. PUNTAJES'!$L$10,0)=20,0,
VLOOKUP(C1260,'R. PUNTAJES'!$C$14:$R$213,'R. PUNTAJES'!$L$10,0))),"")</f>
        <v>0</v>
      </c>
    </row>
    <row r="1366" spans="1:12" x14ac:dyDescent="0.3">
      <c r="A1366" s="1">
        <f>+A1260</f>
        <v>1</v>
      </c>
      <c r="E1366" s="112"/>
      <c r="F1366" s="97" t="str">
        <f>+$F$116</f>
        <v>VINCULACIÓN DE PERSONAS CON DISCAPACIDAD</v>
      </c>
      <c r="G1366" s="24"/>
      <c r="H1366" s="24"/>
      <c r="I1366" s="24"/>
      <c r="J1366" s="24"/>
      <c r="K1366" s="24"/>
      <c r="L1366" s="98"/>
    </row>
    <row r="1367" spans="1:12" ht="12.75" customHeight="1" x14ac:dyDescent="0.3">
      <c r="A1367" s="1">
        <f>+A1260</f>
        <v>1</v>
      </c>
      <c r="E1367" s="96">
        <v>1</v>
      </c>
      <c r="F1367" s="307" t="str">
        <f>+$F$117</f>
        <v xml:space="preserve">Trabajadores vinculados a la planta de personal </v>
      </c>
      <c r="G1367" s="308"/>
      <c r="H1367" s="308"/>
      <c r="I1367" s="308"/>
      <c r="J1367" s="308"/>
      <c r="K1367" s="309"/>
      <c r="L1367" s="99">
        <f>IFERROR(IF(VLOOKUP(C1260,'R. PUNTAJES'!$C$14:$R$213,'R. PUNTAJES'!$M$10,0)="","",VLOOKUP(C1260,'R. PUNTAJES'!$C$14:$R$213,'R. PUNTAJES'!$M$10,0)),"")</f>
        <v>1</v>
      </c>
    </row>
    <row r="1368" spans="1:12" x14ac:dyDescent="0.3">
      <c r="A1368" s="1">
        <f>+A1260</f>
        <v>1</v>
      </c>
      <c r="E1368" s="112"/>
      <c r="F1368" s="97" t="str">
        <f>+$F$118</f>
        <v>EMPRENDIMIENTOS Y EMPRESAS DE MUJERES</v>
      </c>
      <c r="G1368" s="24"/>
      <c r="H1368" s="24"/>
      <c r="I1368" s="24"/>
      <c r="J1368" s="24"/>
      <c r="K1368" s="24"/>
      <c r="L1368" s="98"/>
    </row>
    <row r="1369" spans="1:12" ht="13" customHeight="1" x14ac:dyDescent="0.3">
      <c r="A1369" s="1">
        <f>+A1260</f>
        <v>1</v>
      </c>
      <c r="E1369" s="96">
        <v>0.25</v>
      </c>
      <c r="F1369" s="307" t="str">
        <f>+$F$119</f>
        <v>Emprendimientos y empresas de mujeres</v>
      </c>
      <c r="G1369" s="308"/>
      <c r="H1369" s="308"/>
      <c r="I1369" s="308"/>
      <c r="J1369" s="308"/>
      <c r="K1369" s="309"/>
      <c r="L1369" s="113">
        <f>IFERROR(IF(VLOOKUP(C1260,'R. PUNTAJES'!$C$14:$R$213,'R. PUNTAJES'!$N$10,0)="","",VLOOKUP(C1260,'R. PUNTAJES'!$C$14:$R$213,'R. PUNTAJES'!$N$10,0)),"")</f>
        <v>0.25</v>
      </c>
    </row>
    <row r="1370" spans="1:12" hidden="1" x14ac:dyDescent="0.3">
      <c r="A1370" s="18" t="str">
        <f>+A1371</f>
        <v>NO</v>
      </c>
      <c r="B1370" s="18"/>
      <c r="E1370" s="112"/>
      <c r="F1370" s="97" t="str">
        <f>+$F$120</f>
        <v>MIPYME</v>
      </c>
      <c r="G1370" s="24"/>
      <c r="H1370" s="24"/>
      <c r="I1370" s="24"/>
      <c r="J1370" s="24"/>
      <c r="K1370" s="24"/>
      <c r="L1370" s="98"/>
    </row>
    <row r="1371" spans="1:12" hidden="1" x14ac:dyDescent="0.3">
      <c r="A1371" s="18" t="str">
        <f>+IF(E1371=0,"NO",1)</f>
        <v>NO</v>
      </c>
      <c r="B1371" s="18"/>
      <c r="E1371" s="96">
        <v>0</v>
      </c>
      <c r="F1371" s="307" t="str">
        <f>+$F$121</f>
        <v>Mipyme</v>
      </c>
      <c r="G1371" s="308"/>
      <c r="H1371" s="308"/>
      <c r="I1371" s="308"/>
      <c r="J1371" s="308"/>
      <c r="K1371" s="309"/>
      <c r="L1371" s="113" t="str">
        <f>IFERROR(IF(VLOOKUP(C1260,'R. PUNTAJES'!$C$14:$R$213,'R. PUNTAJES'!$O$10,0)="","",VLOOKUP(C1260,'R. PUNTAJES'!$C$14:$R$213,'R. PUNTAJES'!$O$10,0)),"")</f>
        <v/>
      </c>
    </row>
    <row r="1372" spans="1:12" x14ac:dyDescent="0.3">
      <c r="A1372" s="1">
        <f>+A1260</f>
        <v>1</v>
      </c>
      <c r="E1372" s="112"/>
      <c r="F1372" s="97" t="str">
        <f>+$F$122</f>
        <v>EXPERIENCIA DEL PROPONENTE</v>
      </c>
      <c r="G1372" s="24"/>
      <c r="H1372" s="24"/>
      <c r="I1372" s="24"/>
      <c r="J1372" s="24"/>
      <c r="K1372" s="24"/>
      <c r="L1372" s="98"/>
    </row>
    <row r="1373" spans="1:12" x14ac:dyDescent="0.3">
      <c r="A1373" s="1">
        <f>+A1260</f>
        <v>1</v>
      </c>
      <c r="E1373" s="96">
        <v>59.5</v>
      </c>
      <c r="F1373" s="307" t="str">
        <f>+$F$123</f>
        <v>mediana con valor absoluto</v>
      </c>
      <c r="G1373" s="308"/>
      <c r="H1373" s="308"/>
      <c r="I1373" s="308"/>
      <c r="J1373" s="308"/>
      <c r="K1373" s="309"/>
      <c r="L1373" s="113">
        <f>IFERROR(IF(VLOOKUP(C1260,'R. PUNTAJES'!$C$14:$R$213,'R. PUNTAJES'!$R$10,0)="","",VLOOKUP(C1260,'R. PUNTAJES'!$C$14:$R$213,'R. PUNTAJES'!$R$10,0)),"")</f>
        <v>65.374702342985927</v>
      </c>
    </row>
    <row r="1374" spans="1:12" x14ac:dyDescent="0.3">
      <c r="A1374" s="1">
        <f>+A1260</f>
        <v>1</v>
      </c>
      <c r="E1374" s="112"/>
      <c r="F1374" s="97" t="str">
        <f>+$F$124</f>
        <v>MULTAS</v>
      </c>
      <c r="G1374" s="24"/>
      <c r="H1374" s="24"/>
      <c r="I1374" s="24"/>
      <c r="J1374" s="24"/>
      <c r="K1374" s="24"/>
      <c r="L1374" s="98"/>
    </row>
    <row r="1375" spans="1:12" ht="12.75" customHeight="1" x14ac:dyDescent="0.3">
      <c r="A1375" s="1">
        <f>+A1260</f>
        <v>1</v>
      </c>
      <c r="E1375" s="96">
        <v>-2</v>
      </c>
      <c r="F1375" s="307" t="str">
        <f>+$F$125</f>
        <v>Una o más multas o cláusulas penales durante el último año</v>
      </c>
      <c r="G1375" s="310"/>
      <c r="H1375" s="310"/>
      <c r="I1375" s="310"/>
      <c r="J1375" s="310"/>
      <c r="K1375" s="311"/>
      <c r="L1375" s="99">
        <f>IFERROR(IF(VLOOKUP(C1260,'R. PUNTAJES'!$C$14:$R$213,'R. PUNTAJES'!$Q$10,0)="","",VLOOKUP(C1260,'R. PUNTAJES'!$C$14:$R$213,'R. PUNTAJES'!$Q$10,0)),"")</f>
        <v>0</v>
      </c>
    </row>
    <row r="1376" spans="1:12" x14ac:dyDescent="0.3">
      <c r="A1376" s="1">
        <f>+A1260</f>
        <v>1</v>
      </c>
      <c r="E1376" s="112"/>
      <c r="F1376" s="97" t="str">
        <f>+$F$126</f>
        <v>OBRAS INCONCLUSAS</v>
      </c>
      <c r="G1376" s="24"/>
      <c r="H1376" s="24"/>
      <c r="I1376" s="24"/>
      <c r="J1376" s="24"/>
      <c r="K1376" s="24"/>
      <c r="L1376" s="98"/>
    </row>
    <row r="1377" spans="1:16" x14ac:dyDescent="0.3">
      <c r="A1377" s="1">
        <f>+A1260</f>
        <v>1</v>
      </c>
      <c r="E1377" s="96">
        <v>-1</v>
      </c>
      <c r="F1377" s="301" t="str">
        <f>+$F$127</f>
        <v>Anotación vigente de obra civil inconclusa</v>
      </c>
      <c r="G1377" s="302"/>
      <c r="H1377" s="302"/>
      <c r="I1377" s="302"/>
      <c r="J1377" s="302"/>
      <c r="K1377" s="303"/>
      <c r="L1377" s="99">
        <f>IFERROR(IF(VLOOKUP(C1260,'R. PUNTAJES'!$C$14:$R$213,'R. PUNTAJES'!$P$10,0)="","",VLOOKUP(C1260,'R. PUNTAJES'!$C$14:$R$213,'R. PUNTAJES'!$P$10,0)),"")</f>
        <v>0</v>
      </c>
    </row>
    <row r="1378" spans="1:16" ht="7.5" customHeight="1" x14ac:dyDescent="0.3">
      <c r="A1378" s="1">
        <f>+A1260</f>
        <v>1</v>
      </c>
      <c r="E1378" s="114"/>
      <c r="F1378" s="45"/>
      <c r="G1378" s="45"/>
      <c r="H1378" s="45"/>
      <c r="I1378" s="45"/>
      <c r="J1378" s="45"/>
      <c r="K1378" s="45"/>
      <c r="L1378" s="48"/>
    </row>
    <row r="1379" spans="1:16" x14ac:dyDescent="0.3">
      <c r="A1379" s="1">
        <f>+A1260</f>
        <v>1</v>
      </c>
      <c r="E1379" s="115" t="str">
        <f>+$E$129</f>
        <v>PUNTAJE TOTAL</v>
      </c>
      <c r="F1379" s="116"/>
      <c r="G1379" s="116"/>
      <c r="H1379" s="116"/>
      <c r="I1379" s="116"/>
      <c r="J1379" s="116"/>
      <c r="K1379" s="117"/>
      <c r="L1379" s="118">
        <f>IFERROR(IF(VLOOKUP(C1260,'R. PUNTAJES'!$C$14:$R$213,'R. PUNTAJES'!$H$10,0)="RECHAZO","",SUM(L1359:L1377)),"")</f>
        <v>97.624702342985927</v>
      </c>
    </row>
    <row r="1380" spans="1:16" x14ac:dyDescent="0.3">
      <c r="A1380" s="1">
        <f>+A1260</f>
        <v>1</v>
      </c>
      <c r="E1380" s="304" t="str">
        <f>+$E$130</f>
        <v>OBSERVACIONES RESPECTO A PUNTAJES</v>
      </c>
      <c r="F1380" s="305"/>
      <c r="G1380" s="305"/>
      <c r="H1380" s="305"/>
      <c r="I1380" s="305"/>
      <c r="J1380" s="305"/>
      <c r="K1380" s="305"/>
      <c r="L1380" s="305"/>
    </row>
    <row r="1381" spans="1:16" ht="12" customHeight="1" x14ac:dyDescent="0.3">
      <c r="A1381" s="1">
        <f>+A1260</f>
        <v>1</v>
      </c>
      <c r="E1381" s="306" t="s">
        <v>124</v>
      </c>
      <c r="F1381" s="305"/>
      <c r="G1381" s="305"/>
      <c r="H1381" s="305"/>
      <c r="I1381" s="305"/>
      <c r="J1381" s="305"/>
      <c r="K1381" s="305"/>
      <c r="L1381" s="305"/>
      <c r="N1381" s="119"/>
      <c r="O1381" s="119"/>
      <c r="P1381" s="120"/>
    </row>
    <row r="1382" spans="1:16" ht="3" customHeight="1" x14ac:dyDescent="0.3">
      <c r="A1382" s="1">
        <f>+A1261</f>
        <v>1</v>
      </c>
      <c r="E1382" s="121"/>
      <c r="F1382" s="122"/>
      <c r="G1382" s="122"/>
      <c r="H1382" s="122"/>
      <c r="I1382" s="122"/>
      <c r="J1382" s="122"/>
      <c r="K1382" s="122"/>
      <c r="L1382" s="123"/>
    </row>
    <row r="1383" spans="1:16" x14ac:dyDescent="0.3">
      <c r="A1383" s="1">
        <f>+IF(OR(C1385=""),"NO",1)</f>
        <v>1</v>
      </c>
      <c r="E1383" s="346"/>
      <c r="F1383" s="347"/>
      <c r="G1383" s="347"/>
      <c r="H1383" s="347"/>
      <c r="I1383" s="347"/>
      <c r="J1383" s="347"/>
      <c r="K1383" s="347"/>
      <c r="L1383" s="347"/>
    </row>
    <row r="1384" spans="1:16" ht="4.5" customHeight="1" x14ac:dyDescent="0.3">
      <c r="A1384" s="1">
        <f>+A1385</f>
        <v>1</v>
      </c>
      <c r="E1384" s="15"/>
      <c r="F1384" s="16"/>
      <c r="G1384" s="16"/>
      <c r="H1384" s="16"/>
      <c r="I1384" s="16"/>
      <c r="J1384" s="16"/>
      <c r="K1384" s="16"/>
      <c r="L1384" s="17"/>
    </row>
    <row r="1385" spans="1:16" ht="15.75" customHeight="1" x14ac:dyDescent="0.3">
      <c r="A1385" s="1">
        <f>+IF(OR(C1385=""),"NO",1)</f>
        <v>1</v>
      </c>
      <c r="B1385" s="1">
        <f>1+MAX($B$1:B1384)</f>
        <v>12</v>
      </c>
      <c r="C1385" s="18">
        <v>12</v>
      </c>
      <c r="E1385" s="19" t="s">
        <v>316</v>
      </c>
      <c r="F1385" s="20"/>
      <c r="G1385" s="20"/>
      <c r="H1385" s="20"/>
      <c r="I1385" s="21"/>
      <c r="J1385" s="20"/>
      <c r="K1385" s="21"/>
      <c r="L1385" s="22"/>
    </row>
    <row r="1386" spans="1:16" x14ac:dyDescent="0.3">
      <c r="A1386" s="1">
        <f>A1385</f>
        <v>1</v>
      </c>
      <c r="E1386" s="23" t="str">
        <f>+$E$11</f>
        <v>Integrantes</v>
      </c>
      <c r="F1386" s="24"/>
      <c r="G1386" s="24"/>
      <c r="H1386" s="24"/>
      <c r="I1386" s="24"/>
      <c r="J1386" s="24"/>
      <c r="K1386" s="25" t="str">
        <f>+$K$11</f>
        <v>Nit</v>
      </c>
      <c r="L1386" s="26" t="str">
        <f>+$L$11</f>
        <v>Part.</v>
      </c>
    </row>
    <row r="1387" spans="1:16" x14ac:dyDescent="0.3">
      <c r="A1387" s="1">
        <f>+A1386</f>
        <v>1</v>
      </c>
      <c r="C1387" s="1">
        <v>12.1</v>
      </c>
      <c r="E1387" s="27" t="s">
        <v>276</v>
      </c>
      <c r="F1387" s="28"/>
      <c r="G1387" s="28"/>
      <c r="H1387" s="28"/>
      <c r="I1387" s="28"/>
      <c r="J1387" s="28"/>
      <c r="K1387" s="29" t="s">
        <v>317</v>
      </c>
      <c r="L1387" s="30">
        <v>1</v>
      </c>
    </row>
    <row r="1388" spans="1:16" hidden="1" x14ac:dyDescent="0.3">
      <c r="A1388" s="18" t="str">
        <f>+IF(OR(C1388=""),"NO",1)</f>
        <v>NO</v>
      </c>
      <c r="B1388" s="18"/>
      <c r="C1388" s="1" t="s">
        <v>124</v>
      </c>
      <c r="E1388" s="31" t="s">
        <v>124</v>
      </c>
      <c r="F1388" s="32"/>
      <c r="G1388" s="32"/>
      <c r="H1388" s="32"/>
      <c r="I1388" s="32"/>
      <c r="J1388" s="32"/>
      <c r="K1388" s="33" t="s">
        <v>124</v>
      </c>
      <c r="L1388" s="34" t="s">
        <v>124</v>
      </c>
    </row>
    <row r="1389" spans="1:16" hidden="1" x14ac:dyDescent="0.3">
      <c r="A1389" s="18" t="str">
        <f>+IF(OR(C1389=""),"NO",1)</f>
        <v>NO</v>
      </c>
      <c r="B1389" s="18"/>
      <c r="C1389" s="1" t="s">
        <v>124</v>
      </c>
      <c r="E1389" s="31" t="s">
        <v>124</v>
      </c>
      <c r="F1389" s="32"/>
      <c r="G1389" s="32"/>
      <c r="H1389" s="32"/>
      <c r="I1389" s="32"/>
      <c r="J1389" s="32"/>
      <c r="K1389" s="33" t="s">
        <v>124</v>
      </c>
      <c r="L1389" s="34" t="s">
        <v>124</v>
      </c>
    </row>
    <row r="1390" spans="1:16" hidden="1" x14ac:dyDescent="0.3">
      <c r="A1390" s="18" t="str">
        <f>+IF(OR(C1390=""),"NO",1)</f>
        <v>NO</v>
      </c>
      <c r="B1390" s="18"/>
      <c r="C1390" s="1" t="s">
        <v>124</v>
      </c>
      <c r="E1390" s="31" t="s">
        <v>13</v>
      </c>
      <c r="F1390" s="32"/>
      <c r="G1390" s="32"/>
      <c r="H1390" s="32"/>
      <c r="I1390" s="32"/>
      <c r="J1390" s="32"/>
      <c r="K1390" s="33"/>
      <c r="L1390" s="34"/>
    </row>
    <row r="1391" spans="1:16" hidden="1" x14ac:dyDescent="0.3">
      <c r="A1391" s="18" t="str">
        <f>+IF(OR(C1391=""),"NO",1)</f>
        <v>NO</v>
      </c>
      <c r="B1391" s="18"/>
      <c r="C1391" s="1" t="s">
        <v>124</v>
      </c>
      <c r="E1391" s="31" t="s">
        <v>13</v>
      </c>
      <c r="F1391" s="32"/>
      <c r="G1391" s="32"/>
      <c r="H1391" s="32"/>
      <c r="I1391" s="32"/>
      <c r="J1391" s="32"/>
      <c r="K1391" s="33"/>
      <c r="L1391" s="34"/>
    </row>
    <row r="1392" spans="1:16" hidden="1" x14ac:dyDescent="0.3">
      <c r="A1392" s="18" t="str">
        <f>+IF(OR(C1392=""),"NO",1)</f>
        <v>NO</v>
      </c>
      <c r="B1392" s="18"/>
      <c r="C1392" s="1" t="s">
        <v>124</v>
      </c>
      <c r="E1392" s="35" t="s">
        <v>13</v>
      </c>
      <c r="F1392" s="36"/>
      <c r="G1392" s="36"/>
      <c r="H1392" s="36"/>
      <c r="I1392" s="36"/>
      <c r="J1392" s="36"/>
      <c r="K1392" s="37"/>
      <c r="L1392" s="38"/>
    </row>
    <row r="1393" spans="1:12" ht="5.15" customHeight="1" x14ac:dyDescent="0.3">
      <c r="A1393" s="1">
        <f>+A1385</f>
        <v>1</v>
      </c>
      <c r="E1393" s="39"/>
      <c r="F1393" s="39"/>
      <c r="G1393" s="39"/>
      <c r="H1393" s="39"/>
      <c r="I1393" s="39"/>
      <c r="J1393" s="39"/>
      <c r="K1393" s="39"/>
      <c r="L1393" s="39"/>
    </row>
    <row r="1394" spans="1:12" ht="15.75" customHeight="1" x14ac:dyDescent="0.3">
      <c r="A1394" s="1">
        <f>+A1385</f>
        <v>1</v>
      </c>
      <c r="E1394" s="40" t="str">
        <f>+$E$19</f>
        <v>RESULTADO DE EVALUACIÓN TÉCNICA</v>
      </c>
      <c r="F1394" s="41"/>
      <c r="G1394" s="41"/>
      <c r="H1394" s="41"/>
      <c r="I1394" s="41"/>
      <c r="J1394" s="41"/>
      <c r="K1394" s="41"/>
      <c r="L1394" s="42"/>
    </row>
    <row r="1395" spans="1:12" x14ac:dyDescent="0.3">
      <c r="A1395" s="1">
        <f>+A1385</f>
        <v>1</v>
      </c>
      <c r="E1395" s="43"/>
      <c r="F1395" s="44" t="str">
        <f>+$F$20</f>
        <v>Experiencia</v>
      </c>
      <c r="G1395" s="45"/>
      <c r="H1395" s="45"/>
      <c r="I1395" s="45"/>
      <c r="J1395" s="45"/>
      <c r="K1395" s="46"/>
      <c r="L1395" s="47" t="s">
        <v>88</v>
      </c>
    </row>
    <row r="1396" spans="1:12" x14ac:dyDescent="0.3">
      <c r="A1396" s="1">
        <f>+A1385</f>
        <v>1</v>
      </c>
      <c r="E1396" s="348" t="str">
        <f>+$E$21</f>
        <v>OBSERVACIONES RESPECTO A LA EVALUACIÓN DE EXPERIENCIA</v>
      </c>
      <c r="F1396" s="308"/>
      <c r="G1396" s="308"/>
      <c r="H1396" s="308"/>
      <c r="I1396" s="308"/>
      <c r="J1396" s="308"/>
      <c r="K1396" s="308"/>
      <c r="L1396" s="349"/>
    </row>
    <row r="1397" spans="1:12" x14ac:dyDescent="0.3">
      <c r="A1397" s="1">
        <f>+A1385</f>
        <v>1</v>
      </c>
      <c r="E1397" s="350" t="s">
        <v>124</v>
      </c>
      <c r="F1397" s="351"/>
      <c r="G1397" s="351"/>
      <c r="H1397" s="351"/>
      <c r="I1397" s="351"/>
      <c r="J1397" s="351"/>
      <c r="K1397" s="351"/>
      <c r="L1397" s="352"/>
    </row>
    <row r="1398" spans="1:12" ht="5.15" customHeight="1" x14ac:dyDescent="0.3">
      <c r="A1398" s="1">
        <f>+A1385</f>
        <v>1</v>
      </c>
      <c r="E1398" s="39"/>
      <c r="F1398" s="39"/>
      <c r="G1398" s="39"/>
      <c r="H1398" s="39"/>
      <c r="I1398" s="39"/>
      <c r="J1398" s="39"/>
      <c r="K1398" s="39"/>
      <c r="L1398" s="39"/>
    </row>
    <row r="1399" spans="1:12" ht="12.75" customHeight="1" x14ac:dyDescent="0.3">
      <c r="A1399" s="1">
        <f>+A1385</f>
        <v>1</v>
      </c>
      <c r="E1399" s="40" t="str">
        <f>+$E$24</f>
        <v>EXPERIENCIA HABILITANTE: CONTRATOS PRESENTADOS</v>
      </c>
      <c r="F1399" s="41"/>
      <c r="G1399" s="41"/>
      <c r="H1399" s="41"/>
      <c r="I1399" s="41"/>
      <c r="J1399" s="41"/>
      <c r="K1399" s="41"/>
      <c r="L1399" s="42"/>
    </row>
    <row r="1400" spans="1:12" ht="8.5" customHeight="1" x14ac:dyDescent="0.3">
      <c r="A1400" s="1">
        <f>+A1385</f>
        <v>1</v>
      </c>
      <c r="E1400" s="49"/>
      <c r="F1400" s="50"/>
      <c r="G1400" s="51"/>
      <c r="H1400" s="51"/>
      <c r="I1400" s="51"/>
      <c r="J1400" s="51"/>
      <c r="K1400" s="51"/>
      <c r="L1400" s="52"/>
    </row>
    <row r="1401" spans="1:12" ht="41.5" customHeight="1" x14ac:dyDescent="0.3">
      <c r="A1401" s="18">
        <f>+IF(OR(C1401=""),"NO",1)</f>
        <v>1</v>
      </c>
      <c r="B1401" s="18"/>
      <c r="C1401" s="1" t="s">
        <v>273</v>
      </c>
      <c r="E1401" s="329">
        <v>1</v>
      </c>
      <c r="F1401" s="53" t="str">
        <f>+$F$26</f>
        <v>OBJETO</v>
      </c>
      <c r="G1401" s="332" t="s">
        <v>274</v>
      </c>
      <c r="H1401" s="333"/>
      <c r="I1401" s="333"/>
      <c r="J1401" s="333"/>
      <c r="K1401" s="333"/>
      <c r="L1401" s="334"/>
    </row>
    <row r="1402" spans="1:12" x14ac:dyDescent="0.3">
      <c r="A1402" s="18">
        <f>+IF(OR(C1401=""),"NO",1)</f>
        <v>1</v>
      </c>
      <c r="B1402" s="18"/>
      <c r="E1402" s="330"/>
      <c r="F1402" s="54" t="str">
        <f>+$F$27</f>
        <v>CONTRATANTE</v>
      </c>
      <c r="G1402" s="335" t="s">
        <v>275</v>
      </c>
      <c r="H1402" s="310"/>
      <c r="I1402" s="310"/>
      <c r="J1402" s="310"/>
      <c r="K1402" s="310"/>
      <c r="L1402" s="336"/>
    </row>
    <row r="1403" spans="1:12" x14ac:dyDescent="0.3">
      <c r="A1403" s="18">
        <f>+IF(OR(C1401=""),"NO",1)</f>
        <v>1</v>
      </c>
      <c r="B1403" s="18"/>
      <c r="E1403" s="330"/>
      <c r="F1403" s="54" t="str">
        <f>+$F$28</f>
        <v>APORTANTE</v>
      </c>
      <c r="G1403" s="337" t="s">
        <v>276</v>
      </c>
      <c r="H1403" s="338"/>
      <c r="I1403" s="338"/>
      <c r="J1403" s="338"/>
      <c r="K1403" s="338"/>
      <c r="L1403" s="339"/>
    </row>
    <row r="1404" spans="1:12" x14ac:dyDescent="0.3">
      <c r="A1404" s="18">
        <f>+IF(OR(C1401=""),"NO",1)</f>
        <v>1</v>
      </c>
      <c r="B1404" s="18"/>
      <c r="E1404" s="330"/>
      <c r="F1404" s="54" t="str">
        <f>+$F$29</f>
        <v>VALOR /SMMLV)</v>
      </c>
      <c r="G1404" s="55">
        <v>2101.04</v>
      </c>
      <c r="H1404" s="56" t="str">
        <f>+$H$29</f>
        <v>% PART..</v>
      </c>
      <c r="I1404" s="57">
        <v>0.5</v>
      </c>
      <c r="J1404" s="58" t="str">
        <f>+$J$29</f>
        <v>VALOR ACREDITADO</v>
      </c>
      <c r="K1404" s="59"/>
      <c r="L1404" s="47">
        <v>1050.52</v>
      </c>
    </row>
    <row r="1405" spans="1:12" x14ac:dyDescent="0.3">
      <c r="A1405" s="18">
        <f>+IF(OR(C1401=""),"NO",1)</f>
        <v>1</v>
      </c>
      <c r="B1405" s="18"/>
      <c r="E1405" s="330"/>
      <c r="F1405" s="60" t="str">
        <f>+$F$30</f>
        <v>EXPERIENCIA APORTADA</v>
      </c>
      <c r="G1405" s="340" t="s">
        <v>88</v>
      </c>
      <c r="H1405" s="341"/>
      <c r="I1405" s="341"/>
      <c r="J1405" s="341"/>
      <c r="K1405" s="341"/>
      <c r="L1405" s="342"/>
    </row>
    <row r="1406" spans="1:12" x14ac:dyDescent="0.3">
      <c r="A1406" s="18">
        <f>+IF(OR(C1401=""),"NO",1)</f>
        <v>1</v>
      </c>
      <c r="B1406" s="18"/>
      <c r="E1406" s="331"/>
      <c r="F1406" s="62" t="str">
        <f>+$F$31</f>
        <v>OBSERVACIÓN</v>
      </c>
      <c r="G1406" s="343" t="s">
        <v>124</v>
      </c>
      <c r="H1406" s="344"/>
      <c r="I1406" s="344"/>
      <c r="J1406" s="344"/>
      <c r="K1406" s="344"/>
      <c r="L1406" s="345"/>
    </row>
    <row r="1407" spans="1:12" ht="8.5" customHeight="1" x14ac:dyDescent="0.3">
      <c r="A1407" s="18">
        <f>+IF(OR(C1401=""),"NO",1)</f>
        <v>1</v>
      </c>
      <c r="B1407" s="18"/>
      <c r="E1407" s="49"/>
      <c r="F1407" s="50"/>
      <c r="G1407" s="51"/>
      <c r="H1407" s="51"/>
      <c r="I1407" s="51"/>
      <c r="J1407" s="51"/>
      <c r="K1407" s="51"/>
      <c r="L1407" s="52"/>
    </row>
    <row r="1408" spans="1:12" ht="49.5" customHeight="1" x14ac:dyDescent="0.3">
      <c r="A1408" s="18">
        <f t="shared" ref="A1408" si="462">+IF(OR(C1408=""),"NO",1)</f>
        <v>1</v>
      </c>
      <c r="B1408" s="18"/>
      <c r="C1408" s="1" t="s">
        <v>278</v>
      </c>
      <c r="E1408" s="329">
        <v>2</v>
      </c>
      <c r="F1408" s="53" t="str">
        <f>+$F$26</f>
        <v>OBJETO</v>
      </c>
      <c r="G1408" s="332" t="s">
        <v>277</v>
      </c>
      <c r="H1408" s="333"/>
      <c r="I1408" s="333"/>
      <c r="J1408" s="333"/>
      <c r="K1408" s="333"/>
      <c r="L1408" s="334"/>
    </row>
    <row r="1409" spans="1:12" x14ac:dyDescent="0.3">
      <c r="A1409" s="18">
        <f t="shared" ref="A1409" si="463">+IF(OR(C1408=""),"NO",1)</f>
        <v>1</v>
      </c>
      <c r="B1409" s="18"/>
      <c r="E1409" s="330"/>
      <c r="F1409" s="54" t="str">
        <f>+$F$27</f>
        <v>CONTRATANTE</v>
      </c>
      <c r="G1409" s="335" t="s">
        <v>178</v>
      </c>
      <c r="H1409" s="310"/>
      <c r="I1409" s="310"/>
      <c r="J1409" s="310"/>
      <c r="K1409" s="310"/>
      <c r="L1409" s="336"/>
    </row>
    <row r="1410" spans="1:12" x14ac:dyDescent="0.3">
      <c r="A1410" s="18">
        <f t="shared" ref="A1410" si="464">+IF(OR(C1408=""),"NO",1)</f>
        <v>1</v>
      </c>
      <c r="B1410" s="18"/>
      <c r="E1410" s="330"/>
      <c r="F1410" s="54" t="str">
        <f>+$F$28</f>
        <v>APORTANTE</v>
      </c>
      <c r="G1410" s="337" t="s">
        <v>276</v>
      </c>
      <c r="H1410" s="338"/>
      <c r="I1410" s="338"/>
      <c r="J1410" s="338"/>
      <c r="K1410" s="338"/>
      <c r="L1410" s="339"/>
    </row>
    <row r="1411" spans="1:12" x14ac:dyDescent="0.3">
      <c r="A1411" s="18">
        <f t="shared" ref="A1411" si="465">+IF(OR(C1408=""),"NO",1)</f>
        <v>1</v>
      </c>
      <c r="B1411" s="18"/>
      <c r="E1411" s="330"/>
      <c r="F1411" s="54" t="str">
        <f>+$F$29</f>
        <v>VALOR /SMMLV)</v>
      </c>
      <c r="G1411" s="55">
        <v>481.69</v>
      </c>
      <c r="H1411" s="56" t="str">
        <f>+$H$29</f>
        <v>% PART..</v>
      </c>
      <c r="I1411" s="57">
        <v>1</v>
      </c>
      <c r="J1411" s="58" t="str">
        <f>+$J$29</f>
        <v>VALOR ACREDITADO</v>
      </c>
      <c r="K1411" s="59"/>
      <c r="L1411" s="47">
        <v>481.69</v>
      </c>
    </row>
    <row r="1412" spans="1:12" x14ac:dyDescent="0.3">
      <c r="A1412" s="18">
        <f t="shared" ref="A1412" si="466">+IF(OR(C1408=""),"NO",1)</f>
        <v>1</v>
      </c>
      <c r="B1412" s="18"/>
      <c r="E1412" s="330"/>
      <c r="F1412" s="60" t="str">
        <f>+$F$30</f>
        <v>EXPERIENCIA APORTADA</v>
      </c>
      <c r="G1412" s="340" t="s">
        <v>88</v>
      </c>
      <c r="H1412" s="341"/>
      <c r="I1412" s="341"/>
      <c r="J1412" s="341"/>
      <c r="K1412" s="341"/>
      <c r="L1412" s="342"/>
    </row>
    <row r="1413" spans="1:12" x14ac:dyDescent="0.3">
      <c r="A1413" s="18">
        <f t="shared" ref="A1413" si="467">+IF(OR(C1408=""),"NO",1)</f>
        <v>1</v>
      </c>
      <c r="B1413" s="18"/>
      <c r="E1413" s="331"/>
      <c r="F1413" s="62" t="str">
        <f>+$F$31</f>
        <v>OBSERVACIÓN</v>
      </c>
      <c r="G1413" s="343" t="s">
        <v>124</v>
      </c>
      <c r="H1413" s="344"/>
      <c r="I1413" s="344"/>
      <c r="J1413" s="344"/>
      <c r="K1413" s="344"/>
      <c r="L1413" s="345"/>
    </row>
    <row r="1414" spans="1:12" ht="8.5" customHeight="1" x14ac:dyDescent="0.3">
      <c r="A1414" s="18">
        <f t="shared" ref="A1414" si="468">+IF(OR(C1408=""),"NO",1)</f>
        <v>1</v>
      </c>
      <c r="B1414" s="18"/>
      <c r="E1414" s="49"/>
      <c r="F1414" s="50"/>
      <c r="G1414" s="51"/>
      <c r="H1414" s="51"/>
      <c r="I1414" s="51"/>
      <c r="J1414" s="51"/>
      <c r="K1414" s="51"/>
      <c r="L1414" s="52"/>
    </row>
    <row r="1415" spans="1:12" hidden="1" x14ac:dyDescent="0.3">
      <c r="A1415" s="18" t="str">
        <f t="shared" ref="A1415" si="469">+IF(OR(C1415=""),"NO",1)</f>
        <v>NO</v>
      </c>
      <c r="B1415" s="18"/>
      <c r="C1415" s="1" t="s">
        <v>124</v>
      </c>
      <c r="E1415" s="329">
        <v>3</v>
      </c>
      <c r="F1415" s="53" t="str">
        <f>+$F$26</f>
        <v>OBJETO</v>
      </c>
      <c r="G1415" s="332" t="s">
        <v>124</v>
      </c>
      <c r="H1415" s="333"/>
      <c r="I1415" s="333"/>
      <c r="J1415" s="333"/>
      <c r="K1415" s="333"/>
      <c r="L1415" s="334"/>
    </row>
    <row r="1416" spans="1:12" hidden="1" x14ac:dyDescent="0.3">
      <c r="A1416" s="18" t="str">
        <f t="shared" ref="A1416" si="470">+IF(OR(C1415=""),"NO",1)</f>
        <v>NO</v>
      </c>
      <c r="B1416" s="18"/>
      <c r="E1416" s="330"/>
      <c r="F1416" s="54" t="str">
        <f>+$F$27</f>
        <v>CONTRATANTE</v>
      </c>
      <c r="G1416" s="335" t="s">
        <v>124</v>
      </c>
      <c r="H1416" s="310"/>
      <c r="I1416" s="310"/>
      <c r="J1416" s="310"/>
      <c r="K1416" s="310"/>
      <c r="L1416" s="336"/>
    </row>
    <row r="1417" spans="1:12" hidden="1" x14ac:dyDescent="0.3">
      <c r="A1417" s="18" t="str">
        <f t="shared" ref="A1417" si="471">+IF(OR(C1415=""),"NO",1)</f>
        <v>NO</v>
      </c>
      <c r="B1417" s="18"/>
      <c r="E1417" s="330"/>
      <c r="F1417" s="54" t="str">
        <f>+$F$28</f>
        <v>APORTANTE</v>
      </c>
      <c r="G1417" s="337" t="s">
        <v>124</v>
      </c>
      <c r="H1417" s="338"/>
      <c r="I1417" s="338"/>
      <c r="J1417" s="338"/>
      <c r="K1417" s="338"/>
      <c r="L1417" s="339"/>
    </row>
    <row r="1418" spans="1:12" hidden="1" x14ac:dyDescent="0.3">
      <c r="A1418" s="18" t="str">
        <f t="shared" ref="A1418" si="472">+IF(OR(C1415=""),"NO",1)</f>
        <v>NO</v>
      </c>
      <c r="B1418" s="18"/>
      <c r="E1418" s="330"/>
      <c r="F1418" s="54" t="str">
        <f>+$F$29</f>
        <v>VALOR /SMMLV)</v>
      </c>
      <c r="G1418" s="55" t="s">
        <v>124</v>
      </c>
      <c r="H1418" s="56" t="str">
        <f>+$H$29</f>
        <v>% PART..</v>
      </c>
      <c r="I1418" s="57" t="s">
        <v>124</v>
      </c>
      <c r="J1418" s="58" t="str">
        <f>+$J$29</f>
        <v>VALOR ACREDITADO</v>
      </c>
      <c r="K1418" s="59"/>
      <c r="L1418" s="47" t="s">
        <v>124</v>
      </c>
    </row>
    <row r="1419" spans="1:12" hidden="1" x14ac:dyDescent="0.3">
      <c r="A1419" s="18" t="str">
        <f t="shared" ref="A1419" si="473">+IF(OR(C1415=""),"NO",1)</f>
        <v>NO</v>
      </c>
      <c r="B1419" s="18"/>
      <c r="E1419" s="330"/>
      <c r="F1419" s="60" t="str">
        <f>+$F$30</f>
        <v>EXPERIENCIA APORTADA</v>
      </c>
      <c r="G1419" s="340" t="s">
        <v>124</v>
      </c>
      <c r="H1419" s="341"/>
      <c r="I1419" s="341"/>
      <c r="J1419" s="341"/>
      <c r="K1419" s="341"/>
      <c r="L1419" s="342"/>
    </row>
    <row r="1420" spans="1:12" hidden="1" x14ac:dyDescent="0.3">
      <c r="A1420" s="18" t="str">
        <f t="shared" ref="A1420" si="474">+IF(OR(C1415=""),"NO",1)</f>
        <v>NO</v>
      </c>
      <c r="B1420" s="18"/>
      <c r="E1420" s="331"/>
      <c r="F1420" s="62" t="str">
        <f>+$F$31</f>
        <v>OBSERVACIÓN</v>
      </c>
      <c r="G1420" s="343" t="s">
        <v>124</v>
      </c>
      <c r="H1420" s="344"/>
      <c r="I1420" s="344"/>
      <c r="J1420" s="344"/>
      <c r="K1420" s="344"/>
      <c r="L1420" s="345"/>
    </row>
    <row r="1421" spans="1:12" ht="8.5" hidden="1" customHeight="1" x14ac:dyDescent="0.3">
      <c r="A1421" s="18" t="str">
        <f t="shared" ref="A1421" si="475">+IF(OR(C1415=""),"NO",1)</f>
        <v>NO</v>
      </c>
      <c r="B1421" s="18"/>
      <c r="E1421" s="49"/>
      <c r="F1421" s="50"/>
      <c r="G1421" s="51"/>
      <c r="H1421" s="51"/>
      <c r="I1421" s="51"/>
      <c r="J1421" s="51"/>
      <c r="K1421" s="51"/>
      <c r="L1421" s="52"/>
    </row>
    <row r="1422" spans="1:12" hidden="1" x14ac:dyDescent="0.3">
      <c r="A1422" s="18" t="str">
        <f t="shared" ref="A1422" si="476">+IF(OR(C1422=""),"NO",1)</f>
        <v>NO</v>
      </c>
      <c r="B1422" s="18"/>
      <c r="C1422" s="1" t="s">
        <v>124</v>
      </c>
      <c r="E1422" s="329">
        <v>4</v>
      </c>
      <c r="F1422" s="53" t="str">
        <f>+$F$26</f>
        <v>OBJETO</v>
      </c>
      <c r="G1422" s="332" t="s">
        <v>124</v>
      </c>
      <c r="H1422" s="333"/>
      <c r="I1422" s="333"/>
      <c r="J1422" s="333"/>
      <c r="K1422" s="333"/>
      <c r="L1422" s="334"/>
    </row>
    <row r="1423" spans="1:12" hidden="1" x14ac:dyDescent="0.3">
      <c r="A1423" s="18" t="str">
        <f t="shared" ref="A1423" si="477">+IF(OR(C1422=""),"NO",1)</f>
        <v>NO</v>
      </c>
      <c r="B1423" s="18"/>
      <c r="E1423" s="330"/>
      <c r="F1423" s="54" t="str">
        <f>+$F$27</f>
        <v>CONTRATANTE</v>
      </c>
      <c r="G1423" s="335" t="s">
        <v>124</v>
      </c>
      <c r="H1423" s="310"/>
      <c r="I1423" s="310"/>
      <c r="J1423" s="310"/>
      <c r="K1423" s="310"/>
      <c r="L1423" s="336"/>
    </row>
    <row r="1424" spans="1:12" hidden="1" x14ac:dyDescent="0.3">
      <c r="A1424" s="18" t="str">
        <f t="shared" ref="A1424" si="478">+IF(OR(C1422=""),"NO",1)</f>
        <v>NO</v>
      </c>
      <c r="B1424" s="18"/>
      <c r="E1424" s="330"/>
      <c r="F1424" s="54" t="str">
        <f>+$F$28</f>
        <v>APORTANTE</v>
      </c>
      <c r="G1424" s="337" t="s">
        <v>124</v>
      </c>
      <c r="H1424" s="338"/>
      <c r="I1424" s="338"/>
      <c r="J1424" s="338"/>
      <c r="K1424" s="338"/>
      <c r="L1424" s="339"/>
    </row>
    <row r="1425" spans="1:12" hidden="1" x14ac:dyDescent="0.3">
      <c r="A1425" s="18" t="str">
        <f t="shared" ref="A1425" si="479">+IF(OR(C1422=""),"NO",1)</f>
        <v>NO</v>
      </c>
      <c r="B1425" s="18"/>
      <c r="E1425" s="330"/>
      <c r="F1425" s="54" t="str">
        <f>+$F$29</f>
        <v>VALOR /SMMLV)</v>
      </c>
      <c r="G1425" s="55" t="s">
        <v>124</v>
      </c>
      <c r="H1425" s="56" t="str">
        <f>+$H$29</f>
        <v>% PART..</v>
      </c>
      <c r="I1425" s="57" t="s">
        <v>124</v>
      </c>
      <c r="J1425" s="58" t="str">
        <f>+$J$29</f>
        <v>VALOR ACREDITADO</v>
      </c>
      <c r="K1425" s="59"/>
      <c r="L1425" s="47" t="s">
        <v>124</v>
      </c>
    </row>
    <row r="1426" spans="1:12" hidden="1" x14ac:dyDescent="0.3">
      <c r="A1426" s="18" t="str">
        <f t="shared" ref="A1426" si="480">+IF(OR(C1422=""),"NO",1)</f>
        <v>NO</v>
      </c>
      <c r="B1426" s="18"/>
      <c r="E1426" s="330"/>
      <c r="F1426" s="60" t="str">
        <f>+$F$30</f>
        <v>EXPERIENCIA APORTADA</v>
      </c>
      <c r="G1426" s="340" t="s">
        <v>124</v>
      </c>
      <c r="H1426" s="341"/>
      <c r="I1426" s="341"/>
      <c r="J1426" s="341"/>
      <c r="K1426" s="341"/>
      <c r="L1426" s="342"/>
    </row>
    <row r="1427" spans="1:12" hidden="1" x14ac:dyDescent="0.3">
      <c r="A1427" s="18" t="str">
        <f t="shared" ref="A1427" si="481">+IF(OR(C1422=""),"NO",1)</f>
        <v>NO</v>
      </c>
      <c r="B1427" s="18"/>
      <c r="E1427" s="331"/>
      <c r="F1427" s="62" t="str">
        <f>+$F$31</f>
        <v>OBSERVACIÓN</v>
      </c>
      <c r="G1427" s="343" t="s">
        <v>124</v>
      </c>
      <c r="H1427" s="344"/>
      <c r="I1427" s="344"/>
      <c r="J1427" s="344"/>
      <c r="K1427" s="344"/>
      <c r="L1427" s="345"/>
    </row>
    <row r="1428" spans="1:12" ht="8.5" hidden="1" customHeight="1" x14ac:dyDescent="0.3">
      <c r="A1428" s="18" t="str">
        <f t="shared" ref="A1428" si="482">+IF(OR(C1422=""),"NO",1)</f>
        <v>NO</v>
      </c>
      <c r="B1428" s="18"/>
      <c r="E1428" s="49"/>
      <c r="F1428" s="50"/>
      <c r="G1428" s="51"/>
      <c r="H1428" s="51"/>
      <c r="I1428" s="51"/>
      <c r="J1428" s="51"/>
      <c r="K1428" s="51"/>
      <c r="L1428" s="52"/>
    </row>
    <row r="1429" spans="1:12" hidden="1" x14ac:dyDescent="0.3">
      <c r="A1429" s="18" t="str">
        <f t="shared" ref="A1429" si="483">+IF(OR(C1429=""),"NO",1)</f>
        <v>NO</v>
      </c>
      <c r="B1429" s="18"/>
      <c r="C1429" s="1" t="s">
        <v>124</v>
      </c>
      <c r="E1429" s="329">
        <v>5</v>
      </c>
      <c r="F1429" s="53" t="str">
        <f>+$F$26</f>
        <v>OBJETO</v>
      </c>
      <c r="G1429" s="332" t="s">
        <v>124</v>
      </c>
      <c r="H1429" s="333"/>
      <c r="I1429" s="333"/>
      <c r="J1429" s="333"/>
      <c r="K1429" s="333"/>
      <c r="L1429" s="334"/>
    </row>
    <row r="1430" spans="1:12" hidden="1" x14ac:dyDescent="0.3">
      <c r="A1430" s="18" t="str">
        <f t="shared" ref="A1430" si="484">+IF(OR(C1429=""),"NO",1)</f>
        <v>NO</v>
      </c>
      <c r="B1430" s="18"/>
      <c r="E1430" s="330"/>
      <c r="F1430" s="54" t="str">
        <f>+$F$27</f>
        <v>CONTRATANTE</v>
      </c>
      <c r="G1430" s="335" t="s">
        <v>124</v>
      </c>
      <c r="H1430" s="310"/>
      <c r="I1430" s="310"/>
      <c r="J1430" s="310"/>
      <c r="K1430" s="310"/>
      <c r="L1430" s="336"/>
    </row>
    <row r="1431" spans="1:12" hidden="1" x14ac:dyDescent="0.3">
      <c r="A1431" s="18" t="str">
        <f t="shared" ref="A1431" si="485">+IF(OR(C1429=""),"NO",1)</f>
        <v>NO</v>
      </c>
      <c r="B1431" s="18"/>
      <c r="E1431" s="330"/>
      <c r="F1431" s="54" t="str">
        <f>+$F$28</f>
        <v>APORTANTE</v>
      </c>
      <c r="G1431" s="337" t="s">
        <v>124</v>
      </c>
      <c r="H1431" s="338"/>
      <c r="I1431" s="338"/>
      <c r="J1431" s="338"/>
      <c r="K1431" s="338"/>
      <c r="L1431" s="339"/>
    </row>
    <row r="1432" spans="1:12" hidden="1" x14ac:dyDescent="0.3">
      <c r="A1432" s="18" t="str">
        <f t="shared" ref="A1432" si="486">+IF(OR(C1429=""),"NO",1)</f>
        <v>NO</v>
      </c>
      <c r="B1432" s="18"/>
      <c r="E1432" s="330"/>
      <c r="F1432" s="54" t="str">
        <f>+$F$29</f>
        <v>VALOR /SMMLV)</v>
      </c>
      <c r="G1432" s="55" t="s">
        <v>124</v>
      </c>
      <c r="H1432" s="56" t="str">
        <f>+$H$29</f>
        <v>% PART..</v>
      </c>
      <c r="I1432" s="57" t="s">
        <v>124</v>
      </c>
      <c r="J1432" s="58" t="str">
        <f>+$J$29</f>
        <v>VALOR ACREDITADO</v>
      </c>
      <c r="K1432" s="59"/>
      <c r="L1432" s="47" t="s">
        <v>124</v>
      </c>
    </row>
    <row r="1433" spans="1:12" hidden="1" x14ac:dyDescent="0.3">
      <c r="A1433" s="18" t="str">
        <f t="shared" ref="A1433" si="487">+IF(OR(C1429=""),"NO",1)</f>
        <v>NO</v>
      </c>
      <c r="B1433" s="18"/>
      <c r="E1433" s="330"/>
      <c r="F1433" s="60" t="str">
        <f>+$F$30</f>
        <v>EXPERIENCIA APORTADA</v>
      </c>
      <c r="G1433" s="340" t="s">
        <v>124</v>
      </c>
      <c r="H1433" s="341"/>
      <c r="I1433" s="341"/>
      <c r="J1433" s="341"/>
      <c r="K1433" s="341"/>
      <c r="L1433" s="342"/>
    </row>
    <row r="1434" spans="1:12" hidden="1" x14ac:dyDescent="0.3">
      <c r="A1434" s="18" t="str">
        <f t="shared" ref="A1434" si="488">+IF(OR(C1429=""),"NO",1)</f>
        <v>NO</v>
      </c>
      <c r="B1434" s="18"/>
      <c r="E1434" s="331"/>
      <c r="F1434" s="62" t="str">
        <f>+$F$31</f>
        <v>OBSERVACIÓN</v>
      </c>
      <c r="G1434" s="343" t="s">
        <v>124</v>
      </c>
      <c r="H1434" s="344"/>
      <c r="I1434" s="344"/>
      <c r="J1434" s="344"/>
      <c r="K1434" s="344"/>
      <c r="L1434" s="345"/>
    </row>
    <row r="1435" spans="1:12" ht="8.5" hidden="1" customHeight="1" x14ac:dyDescent="0.3">
      <c r="A1435" s="18" t="str">
        <f t="shared" ref="A1435" si="489">+IF(OR(C1429=""),"NO",1)</f>
        <v>NO</v>
      </c>
      <c r="B1435" s="18"/>
      <c r="E1435" s="49"/>
      <c r="F1435" s="50"/>
      <c r="G1435" s="51"/>
      <c r="H1435" s="51"/>
      <c r="I1435" s="51"/>
      <c r="J1435" s="51"/>
      <c r="K1435" s="51"/>
      <c r="L1435" s="52"/>
    </row>
    <row r="1436" spans="1:12" hidden="1" x14ac:dyDescent="0.3">
      <c r="A1436" s="18" t="str">
        <f t="shared" ref="A1436" si="490">+IF(OR(C1436=""),"NO",1)</f>
        <v>NO</v>
      </c>
      <c r="B1436" s="18"/>
      <c r="C1436" s="1" t="s">
        <v>124</v>
      </c>
      <c r="E1436" s="329">
        <v>6</v>
      </c>
      <c r="F1436" s="53" t="str">
        <f>+$F$26</f>
        <v>OBJETO</v>
      </c>
      <c r="G1436" s="332" t="s">
        <v>124</v>
      </c>
      <c r="H1436" s="333"/>
      <c r="I1436" s="333"/>
      <c r="J1436" s="333"/>
      <c r="K1436" s="333"/>
      <c r="L1436" s="334"/>
    </row>
    <row r="1437" spans="1:12" hidden="1" x14ac:dyDescent="0.3">
      <c r="A1437" s="18" t="str">
        <f t="shared" ref="A1437" si="491">+IF(OR(C1436=""),"NO",1)</f>
        <v>NO</v>
      </c>
      <c r="B1437" s="18"/>
      <c r="E1437" s="330"/>
      <c r="F1437" s="54" t="str">
        <f>+$F$27</f>
        <v>CONTRATANTE</v>
      </c>
      <c r="G1437" s="335" t="s">
        <v>124</v>
      </c>
      <c r="H1437" s="310"/>
      <c r="I1437" s="310"/>
      <c r="J1437" s="310"/>
      <c r="K1437" s="310"/>
      <c r="L1437" s="336"/>
    </row>
    <row r="1438" spans="1:12" hidden="1" x14ac:dyDescent="0.3">
      <c r="A1438" s="18" t="str">
        <f t="shared" ref="A1438" si="492">+IF(OR(C1436=""),"NO",1)</f>
        <v>NO</v>
      </c>
      <c r="B1438" s="18"/>
      <c r="E1438" s="330"/>
      <c r="F1438" s="54" t="str">
        <f>+$F$28</f>
        <v>APORTANTE</v>
      </c>
      <c r="G1438" s="337" t="s">
        <v>124</v>
      </c>
      <c r="H1438" s="338"/>
      <c r="I1438" s="338"/>
      <c r="J1438" s="338"/>
      <c r="K1438" s="338"/>
      <c r="L1438" s="339"/>
    </row>
    <row r="1439" spans="1:12" hidden="1" x14ac:dyDescent="0.3">
      <c r="A1439" s="18" t="str">
        <f t="shared" ref="A1439" si="493">+IF(OR(C1436=""),"NO",1)</f>
        <v>NO</v>
      </c>
      <c r="B1439" s="18"/>
      <c r="E1439" s="330"/>
      <c r="F1439" s="54" t="str">
        <f>+$F$29</f>
        <v>VALOR /SMMLV)</v>
      </c>
      <c r="G1439" s="55" t="s">
        <v>124</v>
      </c>
      <c r="H1439" s="56" t="str">
        <f>+$H$29</f>
        <v>% PART..</v>
      </c>
      <c r="I1439" s="57" t="s">
        <v>124</v>
      </c>
      <c r="J1439" s="58" t="str">
        <f>+$J$29</f>
        <v>VALOR ACREDITADO</v>
      </c>
      <c r="K1439" s="59"/>
      <c r="L1439" s="47" t="s">
        <v>124</v>
      </c>
    </row>
    <row r="1440" spans="1:12" hidden="1" x14ac:dyDescent="0.3">
      <c r="A1440" s="18" t="str">
        <f t="shared" ref="A1440" si="494">+IF(OR(C1436=""),"NO",1)</f>
        <v>NO</v>
      </c>
      <c r="B1440" s="18"/>
      <c r="E1440" s="330"/>
      <c r="F1440" s="60" t="str">
        <f>+$F$30</f>
        <v>EXPERIENCIA APORTADA</v>
      </c>
      <c r="G1440" s="340" t="s">
        <v>124</v>
      </c>
      <c r="H1440" s="341"/>
      <c r="I1440" s="341"/>
      <c r="J1440" s="341"/>
      <c r="K1440" s="341"/>
      <c r="L1440" s="342"/>
    </row>
    <row r="1441" spans="1:12" hidden="1" x14ac:dyDescent="0.3">
      <c r="A1441" s="18" t="str">
        <f t="shared" ref="A1441" si="495">+IF(OR(C1436=""),"NO",1)</f>
        <v>NO</v>
      </c>
      <c r="B1441" s="18"/>
      <c r="E1441" s="331"/>
      <c r="F1441" s="62" t="str">
        <f>+$F$31</f>
        <v>OBSERVACIÓN</v>
      </c>
      <c r="G1441" s="343" t="s">
        <v>124</v>
      </c>
      <c r="H1441" s="344"/>
      <c r="I1441" s="344"/>
      <c r="J1441" s="344"/>
      <c r="K1441" s="344"/>
      <c r="L1441" s="345"/>
    </row>
    <row r="1442" spans="1:12" ht="8.5" hidden="1" customHeight="1" x14ac:dyDescent="0.3">
      <c r="A1442" s="18" t="str">
        <f t="shared" ref="A1442" si="496">+IF(OR(C1436=""),"NO",1)</f>
        <v>NO</v>
      </c>
      <c r="B1442" s="18"/>
      <c r="E1442" s="49"/>
      <c r="F1442" s="50"/>
      <c r="G1442" s="51"/>
      <c r="H1442" s="51"/>
      <c r="I1442" s="51"/>
      <c r="J1442" s="51"/>
      <c r="K1442" s="51"/>
      <c r="L1442" s="52"/>
    </row>
    <row r="1443" spans="1:12" hidden="1" x14ac:dyDescent="0.3">
      <c r="A1443" s="18" t="str">
        <f t="shared" ref="A1443" si="497">+IF(OR(C1443=""),"NO",1)</f>
        <v>NO</v>
      </c>
      <c r="B1443" s="18"/>
      <c r="C1443" s="1" t="s">
        <v>124</v>
      </c>
      <c r="E1443" s="329">
        <v>7</v>
      </c>
      <c r="F1443" s="53" t="str">
        <f>+$F$26</f>
        <v>OBJETO</v>
      </c>
      <c r="G1443" s="332" t="s">
        <v>124</v>
      </c>
      <c r="H1443" s="333"/>
      <c r="I1443" s="333"/>
      <c r="J1443" s="333"/>
      <c r="K1443" s="333"/>
      <c r="L1443" s="334"/>
    </row>
    <row r="1444" spans="1:12" hidden="1" x14ac:dyDescent="0.3">
      <c r="A1444" s="18" t="str">
        <f t="shared" ref="A1444" si="498">+IF(OR(C1443=""),"NO",1)</f>
        <v>NO</v>
      </c>
      <c r="B1444" s="18"/>
      <c r="E1444" s="330"/>
      <c r="F1444" s="54" t="str">
        <f>+$F$27</f>
        <v>CONTRATANTE</v>
      </c>
      <c r="G1444" s="335" t="s">
        <v>124</v>
      </c>
      <c r="H1444" s="310"/>
      <c r="I1444" s="310"/>
      <c r="J1444" s="310"/>
      <c r="K1444" s="310"/>
      <c r="L1444" s="336"/>
    </row>
    <row r="1445" spans="1:12" hidden="1" x14ac:dyDescent="0.3">
      <c r="A1445" s="18" t="str">
        <f t="shared" ref="A1445" si="499">+IF(OR(C1443=""),"NO",1)</f>
        <v>NO</v>
      </c>
      <c r="B1445" s="18"/>
      <c r="E1445" s="330"/>
      <c r="F1445" s="54" t="str">
        <f>+$F$28</f>
        <v>APORTANTE</v>
      </c>
      <c r="G1445" s="337" t="s">
        <v>124</v>
      </c>
      <c r="H1445" s="338"/>
      <c r="I1445" s="338"/>
      <c r="J1445" s="338"/>
      <c r="K1445" s="338"/>
      <c r="L1445" s="339"/>
    </row>
    <row r="1446" spans="1:12" hidden="1" x14ac:dyDescent="0.3">
      <c r="A1446" s="18" t="str">
        <f t="shared" ref="A1446" si="500">+IF(OR(C1443=""),"NO",1)</f>
        <v>NO</v>
      </c>
      <c r="B1446" s="18"/>
      <c r="E1446" s="330"/>
      <c r="F1446" s="54" t="str">
        <f>+$F$29</f>
        <v>VALOR /SMMLV)</v>
      </c>
      <c r="G1446" s="55" t="s">
        <v>124</v>
      </c>
      <c r="H1446" s="56" t="str">
        <f>+$H$29</f>
        <v>% PART..</v>
      </c>
      <c r="I1446" s="57" t="s">
        <v>124</v>
      </c>
      <c r="J1446" s="58" t="str">
        <f>+$J$29</f>
        <v>VALOR ACREDITADO</v>
      </c>
      <c r="K1446" s="59"/>
      <c r="L1446" s="47" t="s">
        <v>124</v>
      </c>
    </row>
    <row r="1447" spans="1:12" hidden="1" x14ac:dyDescent="0.3">
      <c r="A1447" s="18" t="str">
        <f t="shared" ref="A1447" si="501">+IF(OR(C1443=""),"NO",1)</f>
        <v>NO</v>
      </c>
      <c r="B1447" s="18"/>
      <c r="E1447" s="330"/>
      <c r="F1447" s="60" t="str">
        <f>+$F$30</f>
        <v>EXPERIENCIA APORTADA</v>
      </c>
      <c r="G1447" s="340" t="s">
        <v>124</v>
      </c>
      <c r="H1447" s="341"/>
      <c r="I1447" s="341"/>
      <c r="J1447" s="341"/>
      <c r="K1447" s="341"/>
      <c r="L1447" s="342"/>
    </row>
    <row r="1448" spans="1:12" hidden="1" x14ac:dyDescent="0.3">
      <c r="A1448" s="18" t="str">
        <f t="shared" ref="A1448" si="502">+IF(OR(C1443=""),"NO",1)</f>
        <v>NO</v>
      </c>
      <c r="B1448" s="18"/>
      <c r="E1448" s="331"/>
      <c r="F1448" s="62" t="str">
        <f>+$F$31</f>
        <v>OBSERVACIÓN</v>
      </c>
      <c r="G1448" s="343" t="s">
        <v>124</v>
      </c>
      <c r="H1448" s="344"/>
      <c r="I1448" s="344"/>
      <c r="J1448" s="344"/>
      <c r="K1448" s="344"/>
      <c r="L1448" s="345"/>
    </row>
    <row r="1449" spans="1:12" hidden="1" x14ac:dyDescent="0.3">
      <c r="A1449" s="18" t="str">
        <f t="shared" ref="A1449" si="503">+IF(OR(C1443=""),"NO",1)</f>
        <v>NO</v>
      </c>
      <c r="B1449" s="18"/>
      <c r="E1449" s="49"/>
      <c r="F1449" s="50"/>
      <c r="G1449" s="51"/>
      <c r="H1449" s="51"/>
      <c r="I1449" s="51"/>
      <c r="J1449" s="51"/>
      <c r="K1449" s="51"/>
      <c r="L1449" s="52"/>
    </row>
    <row r="1450" spans="1:12" x14ac:dyDescent="0.3">
      <c r="A1450" s="1">
        <f>+A1385</f>
        <v>1</v>
      </c>
      <c r="C1450" s="1" t="str">
        <f>"N"&amp;C1385</f>
        <v>N12</v>
      </c>
      <c r="E1450" s="63"/>
      <c r="F1450" s="64" t="str">
        <f>+$F$75</f>
        <v>TOTAL DE CONTRATOS PRESENTADOS VÁLIDOS QUE CUMPLEN EXPERIENCIA ACREDITADA:</v>
      </c>
      <c r="G1450" s="65"/>
      <c r="H1450" s="65"/>
      <c r="I1450" s="65"/>
      <c r="J1450" s="66"/>
      <c r="K1450" s="65"/>
      <c r="L1450" s="67">
        <v>2</v>
      </c>
    </row>
    <row r="1451" spans="1:12" ht="6.65" customHeight="1" x14ac:dyDescent="0.3">
      <c r="A1451" s="1">
        <f>+A1385</f>
        <v>1</v>
      </c>
      <c r="E1451" s="51"/>
      <c r="F1451" s="50"/>
      <c r="G1451" s="51"/>
      <c r="H1451" s="51"/>
      <c r="I1451" s="51"/>
      <c r="J1451" s="51"/>
      <c r="K1451" s="51"/>
      <c r="L1451" s="51"/>
    </row>
    <row r="1452" spans="1:12" x14ac:dyDescent="0.3">
      <c r="A1452" s="1">
        <f>+A1385</f>
        <v>1</v>
      </c>
      <c r="E1452" s="63"/>
      <c r="F1452" s="63" t="str">
        <f>+$F$77</f>
        <v>ACREDITA SUMINISTRO E INSTALACIÓN DE MOBILIARIO POR LO MENOS EN UN (1) CONTRATO VÁLIDO</v>
      </c>
      <c r="G1452" s="65"/>
      <c r="H1452" s="65"/>
      <c r="I1452" s="65"/>
      <c r="J1452" s="66"/>
      <c r="K1452" s="65"/>
      <c r="L1452" s="68" t="s">
        <v>157</v>
      </c>
    </row>
    <row r="1453" spans="1:12" ht="5.15" customHeight="1" x14ac:dyDescent="0.3">
      <c r="A1453" s="1">
        <f>+A1385</f>
        <v>1</v>
      </c>
      <c r="E1453" s="51"/>
      <c r="F1453" s="50"/>
      <c r="G1453" s="51"/>
      <c r="H1453" s="51"/>
      <c r="I1453" s="51"/>
      <c r="J1453" s="51"/>
      <c r="K1453" s="51"/>
      <c r="L1453" s="51"/>
    </row>
    <row r="1454" spans="1:12" ht="12.75" customHeight="1" x14ac:dyDescent="0.3">
      <c r="A1454" s="1">
        <f>+A1385</f>
        <v>1</v>
      </c>
      <c r="E1454" s="69" t="str">
        <f>+$E$79</f>
        <v>EXPERIENCIA ESPECÍFICA NUMERAL 10.1.1 A</v>
      </c>
      <c r="F1454" s="70"/>
      <c r="G1454" s="70"/>
      <c r="H1454" s="70"/>
      <c r="I1454" s="70"/>
      <c r="J1454" s="70"/>
      <c r="K1454" s="70"/>
      <c r="L1454" s="71"/>
    </row>
    <row r="1455" spans="1:12" ht="26.5" customHeight="1" x14ac:dyDescent="0.3">
      <c r="A1455" s="1">
        <f>+A1385</f>
        <v>1</v>
      </c>
      <c r="E1455" s="72"/>
      <c r="F1455" s="325" t="str">
        <f>+$F$80</f>
        <v>Por lo menos uno (1) de los contratos válidos aportados como experiencia general debe corresponder mínimo al 60% del presupuesto oficial del presente proceso de selección.  (SMMLV)</v>
      </c>
      <c r="G1455" s="326"/>
      <c r="H1455" s="326"/>
      <c r="I1455" s="326"/>
      <c r="J1455" s="326"/>
      <c r="K1455" s="73">
        <v>145.45030130132702</v>
      </c>
      <c r="L1455" s="74" t="s">
        <v>88</v>
      </c>
    </row>
    <row r="1456" spans="1:12" ht="23.5" customHeight="1" x14ac:dyDescent="0.3">
      <c r="A1456" s="1">
        <f>+A1385</f>
        <v>1</v>
      </c>
      <c r="E1456" s="63"/>
      <c r="F1456" s="325" t="str">
        <f>+$F$81</f>
        <v xml:space="preserve">Deberá acreditarse en al menos uno (1) de los contratos válidos aportados como experiencia general una </v>
      </c>
      <c r="G1456" s="326"/>
      <c r="H1456" s="326"/>
      <c r="I1456" s="326"/>
      <c r="J1456" s="326"/>
      <c r="K1456" s="73" t="s">
        <v>158</v>
      </c>
      <c r="L1456" s="74" t="s">
        <v>88</v>
      </c>
    </row>
    <row r="1457" spans="1:12" ht="23.5" hidden="1" customHeight="1" x14ac:dyDescent="0.3">
      <c r="A1457" s="18" t="s">
        <v>30</v>
      </c>
      <c r="E1457" s="63"/>
      <c r="F1457" s="325" t="str">
        <f>+$F$82</f>
        <v xml:space="preserve">Deberá acreditarse en al menos uno (1) de los contratos válidos aportados interventoría a intervención de </v>
      </c>
      <c r="G1457" s="326"/>
      <c r="H1457" s="326"/>
      <c r="I1457" s="326"/>
      <c r="J1457" s="326"/>
      <c r="K1457" s="73">
        <f>+$K$82</f>
        <v>0</v>
      </c>
      <c r="L1457" s="74" t="s">
        <v>290</v>
      </c>
    </row>
    <row r="1458" spans="1:12" ht="36" hidden="1" customHeight="1" x14ac:dyDescent="0.3">
      <c r="A1458" s="18" t="s">
        <v>30</v>
      </c>
      <c r="E1458" s="63"/>
      <c r="F1458" s="325" t="str">
        <f>+$F$83</f>
        <v xml:space="preserve">Deberá acreditarse en al menos uno (1) de los contratos válidos aportados interventoría a intervención de </v>
      </c>
      <c r="G1458" s="326"/>
      <c r="H1458" s="326"/>
      <c r="I1458" s="326"/>
      <c r="J1458" s="326"/>
      <c r="K1458" s="75">
        <f>+$K$83</f>
        <v>0</v>
      </c>
      <c r="L1458" s="76" t="s">
        <v>290</v>
      </c>
    </row>
    <row r="1459" spans="1:12" x14ac:dyDescent="0.3">
      <c r="A1459" s="1">
        <f>+A1385</f>
        <v>1</v>
      </c>
      <c r="E1459" s="51"/>
      <c r="F1459" s="50"/>
      <c r="G1459" s="51"/>
      <c r="H1459" s="51"/>
      <c r="I1459" s="51"/>
      <c r="J1459" s="51"/>
      <c r="K1459" s="51"/>
      <c r="L1459" s="51"/>
    </row>
    <row r="1460" spans="1:12" ht="12.75" customHeight="1" x14ac:dyDescent="0.3">
      <c r="A1460" s="1">
        <f>+A1385</f>
        <v>1</v>
      </c>
      <c r="E1460" s="40" t="str">
        <f>+$E$85</f>
        <v>VALOR MÍNIMO A CERIFICAR % P.O EN SMMMLV. NUMERAL 3.9.1</v>
      </c>
      <c r="F1460" s="41"/>
      <c r="G1460" s="41"/>
      <c r="H1460" s="41"/>
      <c r="I1460" s="41"/>
      <c r="J1460" s="41"/>
      <c r="K1460" s="41"/>
      <c r="L1460" s="42"/>
    </row>
    <row r="1461" spans="1:12" x14ac:dyDescent="0.3">
      <c r="A1461" s="1">
        <f>+A1385</f>
        <v>1</v>
      </c>
      <c r="C1461" s="1" t="str">
        <f>"M"&amp;C1385</f>
        <v>M12</v>
      </c>
      <c r="E1461" s="77" t="str">
        <f>+$E$86</f>
        <v>100% P.O.</v>
      </c>
      <c r="F1461" s="78"/>
      <c r="G1461" s="61">
        <v>242.41716883554506</v>
      </c>
      <c r="H1461" s="124" t="str">
        <f>+$H$86</f>
        <v>TOTAL EJECUTADO DE CONTRATOS ACREDITADOS</v>
      </c>
      <c r="I1461" s="124"/>
      <c r="J1461" s="124"/>
      <c r="K1461" s="55">
        <v>1532.21</v>
      </c>
      <c r="L1461" s="47" t="s">
        <v>88</v>
      </c>
    </row>
    <row r="1462" spans="1:12" x14ac:dyDescent="0.3">
      <c r="A1462" s="1">
        <f>+A1385</f>
        <v>1</v>
      </c>
      <c r="E1462" s="39"/>
      <c r="F1462" s="39"/>
      <c r="G1462" s="39"/>
      <c r="H1462" s="39"/>
      <c r="I1462" s="39"/>
      <c r="J1462" s="39"/>
      <c r="K1462" s="39"/>
      <c r="L1462" s="39"/>
    </row>
    <row r="1463" spans="1:12" ht="12.75" hidden="1" customHeight="1" x14ac:dyDescent="0.3">
      <c r="A1463" s="18" t="s">
        <v>30</v>
      </c>
      <c r="B1463" s="18"/>
      <c r="E1463" s="40" t="str">
        <f>+$E$88</f>
        <v>CONSIDERACIONES PARA LA VALIDEZ DE LA EXPERIENCIA REQUERIDA: EXPERIENCIA PROPONENTES PLURALES NUMERAL 10.1.2 D</v>
      </c>
      <c r="F1463" s="41"/>
      <c r="G1463" s="41"/>
      <c r="H1463" s="41"/>
      <c r="I1463" s="41"/>
      <c r="J1463" s="41"/>
      <c r="K1463" s="41"/>
      <c r="L1463" s="42"/>
    </row>
    <row r="1464" spans="1:12" ht="28" hidden="1" customHeight="1" x14ac:dyDescent="0.3">
      <c r="A1464" s="18" t="s">
        <v>30</v>
      </c>
      <c r="B1464" s="18"/>
      <c r="C1464" s="1" t="str">
        <f>"O"&amp;C1385</f>
        <v>O12</v>
      </c>
      <c r="E1464" s="80" t="str">
        <f>+$E$89</f>
        <v>i)</v>
      </c>
      <c r="F1464" s="327" t="str">
        <f>+$F$89</f>
        <v>Uno de los integrantes debe aportar como mínimo el cincuenta por ciento (50 %) de la experiencia solicitada</v>
      </c>
      <c r="G1464" s="328"/>
      <c r="H1464" s="328"/>
      <c r="I1464" s="328"/>
      <c r="J1464" s="328"/>
      <c r="K1464" s="73" t="s">
        <v>124</v>
      </c>
      <c r="L1464" s="47" t="s">
        <v>290</v>
      </c>
    </row>
    <row r="1465" spans="1:12" ht="28" hidden="1" customHeight="1" x14ac:dyDescent="0.3">
      <c r="A1465" s="18" t="s">
        <v>30</v>
      </c>
      <c r="B1465" s="18"/>
      <c r="C1465" s="1" t="str">
        <f>"O"&amp;C1385</f>
        <v>O12</v>
      </c>
      <c r="E1465" s="80" t="str">
        <f>+$E$90</f>
        <v>ii)</v>
      </c>
      <c r="F1465" s="327" t="str">
        <f>+$F$90</f>
        <v>Todos los demás ntegrantes deben acreditar al menos el cinco por ciento (5 %) de la experiencia solicitada, solo uno (1) de los integrantes podrá no acreditar experiencia pero su porcentaje de participación  no podrá superar el diez por ciento (10 %)</v>
      </c>
      <c r="G1465" s="328"/>
      <c r="H1465" s="328"/>
      <c r="I1465" s="328"/>
      <c r="J1465" s="328"/>
      <c r="K1465" s="73" t="s">
        <v>124</v>
      </c>
      <c r="L1465" s="47" t="s">
        <v>290</v>
      </c>
    </row>
    <row r="1466" spans="1:12" hidden="1" x14ac:dyDescent="0.3">
      <c r="A1466" s="18" t="s">
        <v>30</v>
      </c>
      <c r="B1466" s="18"/>
      <c r="E1466" s="39"/>
      <c r="F1466" s="39"/>
      <c r="G1466" s="39"/>
      <c r="H1466" s="39"/>
      <c r="I1466" s="39"/>
      <c r="J1466" s="39"/>
      <c r="K1466" s="39"/>
      <c r="L1466" s="39"/>
    </row>
    <row r="1467" spans="1:12" ht="13" customHeight="1" x14ac:dyDescent="0.3">
      <c r="A1467" s="18">
        <f>+A1385</f>
        <v>1</v>
      </c>
      <c r="B1467" s="18"/>
      <c r="E1467" s="69" t="str">
        <f>+$E$92</f>
        <v>VERIFICACIÓN Y ASIGNACIÓN DE PUNTAJE POR LA EXPERIENCIA DEL PROPONENTE</v>
      </c>
      <c r="F1467" s="70"/>
      <c r="G1467" s="70"/>
      <c r="H1467" s="70"/>
      <c r="I1467" s="70"/>
      <c r="J1467" s="70"/>
      <c r="K1467" s="70"/>
      <c r="L1467" s="71"/>
    </row>
    <row r="1468" spans="1:12" x14ac:dyDescent="0.3">
      <c r="A1468" s="18">
        <f>+A1385</f>
        <v>1</v>
      </c>
      <c r="B1468" s="18"/>
      <c r="E1468" s="81"/>
      <c r="F1468" s="323" t="str">
        <f>+$F$93</f>
        <v>No. CONTRATOS QUE ACREDITAN LA EXPERIENCIA (NO OBJETO DE SUBSANACIÓN)</v>
      </c>
      <c r="G1468" s="324"/>
      <c r="H1468" s="324"/>
      <c r="I1468" s="324"/>
      <c r="J1468" s="324"/>
      <c r="K1468" s="82"/>
      <c r="L1468" s="83">
        <v>2</v>
      </c>
    </row>
    <row r="1469" spans="1:12" ht="13" customHeight="1" x14ac:dyDescent="0.3">
      <c r="A1469" s="18">
        <f>+A1385</f>
        <v>1</v>
      </c>
      <c r="B1469" s="18"/>
      <c r="E1469" s="84"/>
      <c r="F1469" s="323" t="str">
        <f>+$F$94</f>
        <v>TOTAL EJECUTADO DE CONTRATOS ACREDITADOS PROPUESTA INICIAL</v>
      </c>
      <c r="G1469" s="324"/>
      <c r="H1469" s="324"/>
      <c r="I1469" s="324"/>
      <c r="J1469" s="324"/>
      <c r="K1469" s="85"/>
      <c r="L1469" s="86">
        <v>1532.21</v>
      </c>
    </row>
    <row r="1470" spans="1:12" ht="13" customHeight="1" x14ac:dyDescent="0.3">
      <c r="A1470" s="18">
        <f>+A1385</f>
        <v>1</v>
      </c>
      <c r="B1470" s="18"/>
      <c r="E1470" s="87"/>
      <c r="F1470" s="323" t="str">
        <f>+$F$95</f>
        <v>PROMEDIO VALOR ACREDITADO EN SMMLV</v>
      </c>
      <c r="G1470" s="324"/>
      <c r="H1470" s="324"/>
      <c r="I1470" s="324"/>
      <c r="J1470" s="324"/>
      <c r="K1470" s="66"/>
      <c r="L1470" s="88">
        <v>766.11</v>
      </c>
    </row>
    <row r="1471" spans="1:12" x14ac:dyDescent="0.3">
      <c r="A1471" s="18">
        <f>+A1385</f>
        <v>1</v>
      </c>
      <c r="B1471" s="18"/>
      <c r="E1471" s="89"/>
      <c r="F1471" s="89"/>
      <c r="G1471" s="89"/>
      <c r="H1471" s="89"/>
      <c r="I1471" s="89"/>
      <c r="J1471" s="89"/>
      <c r="K1471" s="89"/>
      <c r="L1471" s="89"/>
    </row>
    <row r="1472" spans="1:12" ht="13" customHeight="1" x14ac:dyDescent="0.3">
      <c r="A1472" s="18">
        <f>+A1385</f>
        <v>1</v>
      </c>
      <c r="B1472" s="18"/>
      <c r="E1472" s="69" t="str">
        <f>+$E$97</f>
        <v>3.9.2 EXIGENCIAS MÍNIMAS DE EXPERIENCIA Y FORMACIÓN ACADÉMICA DEL EQUIPO DE TRABAJO</v>
      </c>
      <c r="F1472" s="70"/>
      <c r="G1472" s="70"/>
      <c r="H1472" s="70"/>
      <c r="I1472" s="70"/>
      <c r="J1472" s="70"/>
      <c r="K1472" s="70"/>
      <c r="L1472" s="71"/>
    </row>
    <row r="1473" spans="1:12" x14ac:dyDescent="0.3">
      <c r="A1473" s="18">
        <f>+A1385</f>
        <v>1</v>
      </c>
      <c r="B1473" s="18"/>
      <c r="E1473" s="90" t="str">
        <f>+$E$98</f>
        <v>Formulario 8</v>
      </c>
      <c r="F1473" s="315" t="s">
        <v>46</v>
      </c>
      <c r="G1473" s="316"/>
      <c r="H1473" s="317"/>
      <c r="I1473" s="318"/>
      <c r="J1473" s="318"/>
      <c r="K1473" s="318"/>
      <c r="L1473" s="319"/>
    </row>
    <row r="1474" spans="1:12" x14ac:dyDescent="0.3">
      <c r="A1474" s="18">
        <f>+A1385</f>
        <v>1</v>
      </c>
      <c r="B1474" s="18"/>
      <c r="E1474" s="91" t="s">
        <v>170</v>
      </c>
      <c r="F1474" s="91" t="str">
        <f>+$F$99</f>
        <v>Director de Interventoría</v>
      </c>
      <c r="G1474" s="91" t="str">
        <f>+$G$99</f>
        <v>Residente de Interventoría</v>
      </c>
      <c r="H1474" s="320"/>
      <c r="I1474" s="321"/>
      <c r="J1474" s="321"/>
      <c r="K1474" s="321"/>
      <c r="L1474" s="322"/>
    </row>
    <row r="1475" spans="1:12" x14ac:dyDescent="0.3">
      <c r="A1475" s="18">
        <f>+A1385</f>
        <v>1</v>
      </c>
      <c r="B1475" s="18"/>
      <c r="E1475" s="304" t="str">
        <f>+$E$100</f>
        <v>OBSERVACIONES RESPECTO REQUISITO HABILITANTE DEL PERSONAL CLAVE EVALUABLE</v>
      </c>
      <c r="F1475" s="305"/>
      <c r="G1475" s="305"/>
      <c r="H1475" s="305"/>
      <c r="I1475" s="305"/>
      <c r="J1475" s="305"/>
      <c r="K1475" s="305"/>
      <c r="L1475" s="305"/>
    </row>
    <row r="1476" spans="1:12" x14ac:dyDescent="0.3">
      <c r="A1476" s="18">
        <f>+A1385</f>
        <v>1</v>
      </c>
      <c r="B1476" s="18"/>
      <c r="E1476" s="312" t="s">
        <v>124</v>
      </c>
      <c r="F1476" s="313"/>
      <c r="G1476" s="313"/>
      <c r="H1476" s="313"/>
      <c r="I1476" s="313"/>
      <c r="J1476" s="313"/>
      <c r="K1476" s="313"/>
      <c r="L1476" s="314"/>
    </row>
    <row r="1477" spans="1:12" x14ac:dyDescent="0.3">
      <c r="A1477" s="18">
        <f>+A1385</f>
        <v>1</v>
      </c>
      <c r="B1477" s="18"/>
      <c r="E1477" s="89"/>
      <c r="F1477" s="89"/>
      <c r="G1477" s="89"/>
      <c r="H1477" s="89"/>
      <c r="I1477" s="89"/>
      <c r="J1477" s="89"/>
      <c r="K1477" s="89"/>
      <c r="L1477" s="89"/>
    </row>
    <row r="1478" spans="1:12" ht="13" customHeight="1" x14ac:dyDescent="0.3">
      <c r="A1478" s="18">
        <f>+A1385</f>
        <v>1</v>
      </c>
      <c r="B1478" s="18"/>
      <c r="E1478" s="69" t="str">
        <f>+$E$103</f>
        <v>4.2 EQUIPO DE TRABAJO (Personal Clave Evaluable)</v>
      </c>
      <c r="F1478" s="70"/>
      <c r="G1478" s="70"/>
      <c r="H1478" s="70"/>
      <c r="I1478" s="70"/>
      <c r="J1478" s="70"/>
      <c r="K1478" s="70"/>
      <c r="L1478" s="71"/>
    </row>
    <row r="1479" spans="1:12" ht="23.25" customHeight="1" x14ac:dyDescent="0.3">
      <c r="A1479" s="18">
        <f>+A1385</f>
        <v>1</v>
      </c>
      <c r="B1479" s="18"/>
      <c r="E1479" s="90" t="str">
        <f>+$E$104</f>
        <v>Formulario 9</v>
      </c>
      <c r="F1479" s="315" t="s">
        <v>46</v>
      </c>
      <c r="G1479" s="316"/>
      <c r="H1479" s="317"/>
      <c r="I1479" s="318"/>
      <c r="J1479" s="318"/>
      <c r="K1479" s="318"/>
      <c r="L1479" s="319"/>
    </row>
    <row r="1480" spans="1:12" x14ac:dyDescent="0.3">
      <c r="A1480" s="18">
        <f>+A1385</f>
        <v>1</v>
      </c>
      <c r="B1480" s="18"/>
      <c r="E1480" s="91" t="s">
        <v>170</v>
      </c>
      <c r="F1480" s="91" t="str">
        <f>+$F$99</f>
        <v>Director de Interventoría</v>
      </c>
      <c r="G1480" s="91" t="str">
        <f>+$G$99</f>
        <v>Residente de Interventoría</v>
      </c>
      <c r="H1480" s="320"/>
      <c r="I1480" s="321"/>
      <c r="J1480" s="321"/>
      <c r="K1480" s="321"/>
      <c r="L1480" s="322"/>
    </row>
    <row r="1481" spans="1:12" x14ac:dyDescent="0.3">
      <c r="A1481" s="18">
        <f>+A1385</f>
        <v>1</v>
      </c>
      <c r="B1481" s="18"/>
      <c r="E1481" s="89"/>
      <c r="F1481" s="89"/>
      <c r="G1481" s="89"/>
      <c r="H1481" s="89"/>
      <c r="I1481" s="89"/>
      <c r="J1481" s="89"/>
      <c r="K1481" s="89"/>
      <c r="L1481" s="89"/>
    </row>
    <row r="1482" spans="1:12" x14ac:dyDescent="0.3">
      <c r="A1482" s="1">
        <f>+A1385</f>
        <v>1</v>
      </c>
      <c r="E1482" s="92" t="str">
        <f>+E1357</f>
        <v>CRITERIOS DE EVALUACIÓN Y PUNTAJE</v>
      </c>
      <c r="F1482" s="93"/>
      <c r="G1482" s="93"/>
      <c r="H1482" s="93"/>
      <c r="I1482" s="93"/>
      <c r="J1482" s="93"/>
      <c r="K1482" s="94"/>
      <c r="L1482" s="95" t="str">
        <f>+$L$107</f>
        <v>PUNTAJE OBTENIDO</v>
      </c>
    </row>
    <row r="1483" spans="1:12" x14ac:dyDescent="0.3">
      <c r="A1483" s="1">
        <f>+A1385</f>
        <v>1</v>
      </c>
      <c r="E1483" s="96" t="str">
        <f>+$E$108</f>
        <v>VALOR</v>
      </c>
      <c r="F1483" s="97" t="str">
        <f>+$F$108</f>
        <v>EQUIPO DE TRABAJO (PERSONAL CLAVE EVALUABLE)</v>
      </c>
      <c r="G1483" s="24"/>
      <c r="H1483" s="24"/>
      <c r="I1483" s="24"/>
      <c r="J1483" s="24"/>
      <c r="K1483" s="24"/>
      <c r="L1483" s="98"/>
    </row>
    <row r="1484" spans="1:12" ht="12.75" customHeight="1" x14ac:dyDescent="0.3">
      <c r="A1484" s="1">
        <f>+A1385</f>
        <v>1</v>
      </c>
      <c r="E1484" s="96">
        <f>+$E$109</f>
        <v>5</v>
      </c>
      <c r="F1484" s="307" t="str">
        <f>+$F$109</f>
        <v xml:space="preserve"> Experiencia Específica adicional</v>
      </c>
      <c r="G1484" s="308"/>
      <c r="H1484" s="308"/>
      <c r="I1484" s="308"/>
      <c r="J1484" s="308"/>
      <c r="K1484" s="309"/>
      <c r="L1484" s="99">
        <f>IFERROR(IF(VLOOKUP(C1385,'R. PUNTAJES'!$C$14:$R$213,'R. PUNTAJES'!$I$10,0)="","",VLOOKUP(C1385,'R. PUNTAJES'!$C$14:$R$213,'R. PUNTAJES'!$I$10,0)),"")</f>
        <v>5</v>
      </c>
    </row>
    <row r="1485" spans="1:12" ht="12.75" customHeight="1" x14ac:dyDescent="0.3">
      <c r="A1485" s="1">
        <f>+A1385</f>
        <v>1</v>
      </c>
      <c r="E1485" s="96">
        <f>+$E$110</f>
        <v>5</v>
      </c>
      <c r="F1485" s="307" t="str">
        <f>+$F$110</f>
        <v>Formación Académica adicional</v>
      </c>
      <c r="G1485" s="308"/>
      <c r="H1485" s="308"/>
      <c r="I1485" s="308"/>
      <c r="J1485" s="308"/>
      <c r="K1485" s="309"/>
      <c r="L1485" s="99">
        <f>IFERROR(IF(VLOOKUP(C1385,'R. PUNTAJES'!$C$14:$R$213,'R. PUNTAJES'!$J$10,0)="","",VLOOKUP(C1385,'R. PUNTAJES'!$C$14:$R$213,'R. PUNTAJES'!$J$10,0)),"")</f>
        <v>5</v>
      </c>
    </row>
    <row r="1486" spans="1:12" x14ac:dyDescent="0.3">
      <c r="A1486" s="18">
        <f>+A1385</f>
        <v>1</v>
      </c>
      <c r="B1486" s="18"/>
      <c r="E1486" s="100"/>
      <c r="F1486" s="101" t="str">
        <f>+$F$111</f>
        <v>FACTOR DE SOSTENIBILIDAD</v>
      </c>
      <c r="G1486" s="102"/>
      <c r="H1486" s="102"/>
      <c r="I1486" s="102"/>
      <c r="J1486" s="102"/>
      <c r="K1486" s="102"/>
      <c r="L1486" s="103"/>
    </row>
    <row r="1487" spans="1:12" x14ac:dyDescent="0.3">
      <c r="A1487" s="18">
        <f>+A1385</f>
        <v>1</v>
      </c>
      <c r="B1487" s="18"/>
      <c r="E1487" s="104">
        <v>1</v>
      </c>
      <c r="F1487" s="105" t="str">
        <f>+$F$112</f>
        <v>Compromisos Sostenibilidad</v>
      </c>
      <c r="G1487" s="106"/>
      <c r="H1487" s="106"/>
      <c r="I1487" s="106"/>
      <c r="J1487" s="106"/>
      <c r="K1487" s="106"/>
      <c r="L1487" s="107">
        <f>IFERROR(IF(VLOOKUP(C1385,'R. PUNTAJES'!$C$14:$R$213,'R. PUNTAJES'!$K$10,0)="","",VLOOKUP(C1385,'R. PUNTAJES'!$C$14:$R$213,'R. PUNTAJES'!$K$10,0)),"")</f>
        <v>1</v>
      </c>
    </row>
    <row r="1488" spans="1:12" x14ac:dyDescent="0.3">
      <c r="A1488" s="1">
        <f>+A1385</f>
        <v>1</v>
      </c>
      <c r="E1488" s="108"/>
      <c r="F1488" s="109" t="str">
        <f>+$F$113</f>
        <v>APOYO A LA INDUSTRIA NACIONAL</v>
      </c>
      <c r="G1488" s="110"/>
      <c r="H1488" s="110"/>
      <c r="I1488" s="110"/>
      <c r="J1488" s="110"/>
      <c r="K1488" s="110"/>
      <c r="L1488" s="111"/>
    </row>
    <row r="1489" spans="1:12" ht="12.75" customHeight="1" x14ac:dyDescent="0.3">
      <c r="A1489" s="1">
        <f>+A1385</f>
        <v>1</v>
      </c>
      <c r="E1489" s="96">
        <v>20</v>
      </c>
      <c r="F1489" s="307" t="str">
        <f>+$F$114</f>
        <v>Promoción de Servicios Nacionales o con Trato Nacional</v>
      </c>
      <c r="G1489" s="308"/>
      <c r="H1489" s="308"/>
      <c r="I1489" s="308"/>
      <c r="J1489" s="308"/>
      <c r="K1489" s="309"/>
      <c r="L1489" s="99">
        <f>IFERROR(IF(VLOOKUP(C1385,'R. PUNTAJES'!$C$14:$R$213,'R. PUNTAJES'!$L$10,0)="","",
IF(VLOOKUP(C1385,'R. PUNTAJES'!$C$14:$R$213,'R. PUNTAJES'!$L$10,0)=5,0,
VLOOKUP(C1385,'R. PUNTAJES'!$C$14:$R$213,'R. PUNTAJES'!$L$10,0))),"")</f>
        <v>20</v>
      </c>
    </row>
    <row r="1490" spans="1:12" ht="12.75" customHeight="1" x14ac:dyDescent="0.3">
      <c r="A1490" s="1">
        <f>+A1385</f>
        <v>1</v>
      </c>
      <c r="E1490" s="96">
        <v>5</v>
      </c>
      <c r="F1490" s="307" t="str">
        <f>+$F$115</f>
        <v>Incorporación de componente nacional en servicios extranjeros</v>
      </c>
      <c r="G1490" s="308"/>
      <c r="H1490" s="308"/>
      <c r="I1490" s="308"/>
      <c r="J1490" s="308"/>
      <c r="K1490" s="309"/>
      <c r="L1490" s="99">
        <f>IFERROR(IF(VLOOKUP(C1385,'R. PUNTAJES'!$C$14:$R$213,'R. PUNTAJES'!$L$10,0)="","",
IF(VLOOKUP(C1385,'R. PUNTAJES'!$C$14:$R$213,'R. PUNTAJES'!$L$10,0)=20,0,
VLOOKUP(C1385,'R. PUNTAJES'!$C$14:$R$213,'R. PUNTAJES'!$L$10,0))),"")</f>
        <v>0</v>
      </c>
    </row>
    <row r="1491" spans="1:12" x14ac:dyDescent="0.3">
      <c r="A1491" s="1">
        <f>+A1385</f>
        <v>1</v>
      </c>
      <c r="E1491" s="112"/>
      <c r="F1491" s="97" t="str">
        <f>+$F$116</f>
        <v>VINCULACIÓN DE PERSONAS CON DISCAPACIDAD</v>
      </c>
      <c r="G1491" s="24"/>
      <c r="H1491" s="24"/>
      <c r="I1491" s="24"/>
      <c r="J1491" s="24"/>
      <c r="K1491" s="24"/>
      <c r="L1491" s="98"/>
    </row>
    <row r="1492" spans="1:12" ht="12.75" customHeight="1" x14ac:dyDescent="0.3">
      <c r="A1492" s="1">
        <f>+A1385</f>
        <v>1</v>
      </c>
      <c r="E1492" s="96">
        <v>1</v>
      </c>
      <c r="F1492" s="307" t="str">
        <f>+$F$117</f>
        <v xml:space="preserve">Trabajadores vinculados a la planta de personal </v>
      </c>
      <c r="G1492" s="308"/>
      <c r="H1492" s="308"/>
      <c r="I1492" s="308"/>
      <c r="J1492" s="308"/>
      <c r="K1492" s="309"/>
      <c r="L1492" s="99">
        <f>IFERROR(IF(VLOOKUP(C1385,'R. PUNTAJES'!$C$14:$R$213,'R. PUNTAJES'!$M$10,0)="","",VLOOKUP(C1385,'R. PUNTAJES'!$C$14:$R$213,'R. PUNTAJES'!$M$10,0)),"")</f>
        <v>1</v>
      </c>
    </row>
    <row r="1493" spans="1:12" x14ac:dyDescent="0.3">
      <c r="A1493" s="1">
        <f>+A1385</f>
        <v>1</v>
      </c>
      <c r="E1493" s="112"/>
      <c r="F1493" s="97" t="str">
        <f>+$F$118</f>
        <v>EMPRENDIMIENTOS Y EMPRESAS DE MUJERES</v>
      </c>
      <c r="G1493" s="24"/>
      <c r="H1493" s="24"/>
      <c r="I1493" s="24"/>
      <c r="J1493" s="24"/>
      <c r="K1493" s="24"/>
      <c r="L1493" s="98"/>
    </row>
    <row r="1494" spans="1:12" ht="13" customHeight="1" x14ac:dyDescent="0.3">
      <c r="A1494" s="1">
        <f>+A1385</f>
        <v>1</v>
      </c>
      <c r="E1494" s="96">
        <v>0.25</v>
      </c>
      <c r="F1494" s="307" t="str">
        <f>+$F$119</f>
        <v>Emprendimientos y empresas de mujeres</v>
      </c>
      <c r="G1494" s="308"/>
      <c r="H1494" s="308"/>
      <c r="I1494" s="308"/>
      <c r="J1494" s="308"/>
      <c r="K1494" s="309"/>
      <c r="L1494" s="113">
        <f>IFERROR(IF(VLOOKUP(C1385,'R. PUNTAJES'!$C$14:$R$213,'R. PUNTAJES'!$N$10,0)="","",VLOOKUP(C1385,'R. PUNTAJES'!$C$14:$R$213,'R. PUNTAJES'!$N$10,0)),"")</f>
        <v>0</v>
      </c>
    </row>
    <row r="1495" spans="1:12" hidden="1" x14ac:dyDescent="0.3">
      <c r="A1495" s="18" t="str">
        <f>+A1496</f>
        <v>NO</v>
      </c>
      <c r="B1495" s="18"/>
      <c r="E1495" s="112"/>
      <c r="F1495" s="97" t="str">
        <f>+$F$120</f>
        <v>MIPYME</v>
      </c>
      <c r="G1495" s="24"/>
      <c r="H1495" s="24"/>
      <c r="I1495" s="24"/>
      <c r="J1495" s="24"/>
      <c r="K1495" s="24"/>
      <c r="L1495" s="98"/>
    </row>
    <row r="1496" spans="1:12" hidden="1" x14ac:dyDescent="0.3">
      <c r="A1496" s="18" t="str">
        <f>+IF(E1496=0,"NO",1)</f>
        <v>NO</v>
      </c>
      <c r="B1496" s="18"/>
      <c r="E1496" s="96">
        <v>0</v>
      </c>
      <c r="F1496" s="307" t="str">
        <f>+$F$121</f>
        <v>Mipyme</v>
      </c>
      <c r="G1496" s="308"/>
      <c r="H1496" s="308"/>
      <c r="I1496" s="308"/>
      <c r="J1496" s="308"/>
      <c r="K1496" s="309"/>
      <c r="L1496" s="113" t="str">
        <f>IFERROR(IF(VLOOKUP(C1385,'R. PUNTAJES'!$C$14:$R$213,'R. PUNTAJES'!$O$10,0)="","",VLOOKUP(C1385,'R. PUNTAJES'!$C$14:$R$213,'R. PUNTAJES'!$O$10,0)),"")</f>
        <v/>
      </c>
    </row>
    <row r="1497" spans="1:12" x14ac:dyDescent="0.3">
      <c r="A1497" s="1">
        <f>+A1385</f>
        <v>1</v>
      </c>
      <c r="E1497" s="112"/>
      <c r="F1497" s="97" t="str">
        <f>+$F$122</f>
        <v>EXPERIENCIA DEL PROPONENTE</v>
      </c>
      <c r="G1497" s="24"/>
      <c r="H1497" s="24"/>
      <c r="I1497" s="24"/>
      <c r="J1497" s="24"/>
      <c r="K1497" s="24"/>
      <c r="L1497" s="98"/>
    </row>
    <row r="1498" spans="1:12" x14ac:dyDescent="0.3">
      <c r="A1498" s="1">
        <f>+A1385</f>
        <v>1</v>
      </c>
      <c r="E1498" s="96">
        <v>59.5</v>
      </c>
      <c r="F1498" s="307" t="str">
        <f>+$F$123</f>
        <v>mediana con valor absoluto</v>
      </c>
      <c r="G1498" s="308"/>
      <c r="H1498" s="308"/>
      <c r="I1498" s="308"/>
      <c r="J1498" s="308"/>
      <c r="K1498" s="309"/>
      <c r="L1498" s="113">
        <f>IFERROR(IF(VLOOKUP(C1385,'R. PUNTAJES'!$C$14:$R$213,'R. PUNTAJES'!$R$10,0)="","",VLOOKUP(C1385,'R. PUNTAJES'!$C$14:$R$213,'R. PUNTAJES'!$R$10,0)),"")</f>
        <v>25.145889144023467</v>
      </c>
    </row>
    <row r="1499" spans="1:12" x14ac:dyDescent="0.3">
      <c r="A1499" s="1">
        <f>+A1385</f>
        <v>1</v>
      </c>
      <c r="E1499" s="112"/>
      <c r="F1499" s="97" t="str">
        <f>+$F$124</f>
        <v>MULTAS</v>
      </c>
      <c r="G1499" s="24"/>
      <c r="H1499" s="24"/>
      <c r="I1499" s="24"/>
      <c r="J1499" s="24"/>
      <c r="K1499" s="24"/>
      <c r="L1499" s="98"/>
    </row>
    <row r="1500" spans="1:12" ht="12.75" customHeight="1" x14ac:dyDescent="0.3">
      <c r="A1500" s="1">
        <f>+A1385</f>
        <v>1</v>
      </c>
      <c r="E1500" s="96">
        <v>-2</v>
      </c>
      <c r="F1500" s="307" t="str">
        <f>+$F$125</f>
        <v>Una o más multas o cláusulas penales durante el último año</v>
      </c>
      <c r="G1500" s="310"/>
      <c r="H1500" s="310"/>
      <c r="I1500" s="310"/>
      <c r="J1500" s="310"/>
      <c r="K1500" s="311"/>
      <c r="L1500" s="99">
        <f>IFERROR(IF(VLOOKUP(C1385,'R. PUNTAJES'!$C$14:$R$213,'R. PUNTAJES'!$Q$10,0)="","",VLOOKUP(C1385,'R. PUNTAJES'!$C$14:$R$213,'R. PUNTAJES'!$Q$10,0)),"")</f>
        <v>0</v>
      </c>
    </row>
    <row r="1501" spans="1:12" x14ac:dyDescent="0.3">
      <c r="A1501" s="1">
        <f>+A1385</f>
        <v>1</v>
      </c>
      <c r="E1501" s="112"/>
      <c r="F1501" s="97" t="str">
        <f>+$F$126</f>
        <v>OBRAS INCONCLUSAS</v>
      </c>
      <c r="G1501" s="24"/>
      <c r="H1501" s="24"/>
      <c r="I1501" s="24"/>
      <c r="J1501" s="24"/>
      <c r="K1501" s="24"/>
      <c r="L1501" s="98"/>
    </row>
    <row r="1502" spans="1:12" x14ac:dyDescent="0.3">
      <c r="A1502" s="1">
        <f>+A1385</f>
        <v>1</v>
      </c>
      <c r="E1502" s="96">
        <v>-1</v>
      </c>
      <c r="F1502" s="301" t="str">
        <f>+$F$127</f>
        <v>Anotación vigente de obra civil inconclusa</v>
      </c>
      <c r="G1502" s="302"/>
      <c r="H1502" s="302"/>
      <c r="I1502" s="302"/>
      <c r="J1502" s="302"/>
      <c r="K1502" s="303"/>
      <c r="L1502" s="99">
        <f>IFERROR(IF(VLOOKUP(C1385,'R. PUNTAJES'!$C$14:$R$213,'R. PUNTAJES'!$P$10,0)="","",VLOOKUP(C1385,'R. PUNTAJES'!$C$14:$R$213,'R. PUNTAJES'!$P$10,0)),"")</f>
        <v>0</v>
      </c>
    </row>
    <row r="1503" spans="1:12" ht="7.5" customHeight="1" x14ac:dyDescent="0.3">
      <c r="A1503" s="1">
        <f>+A1385</f>
        <v>1</v>
      </c>
      <c r="E1503" s="114"/>
      <c r="F1503" s="45"/>
      <c r="G1503" s="45"/>
      <c r="H1503" s="45"/>
      <c r="I1503" s="45"/>
      <c r="J1503" s="45"/>
      <c r="K1503" s="45"/>
      <c r="L1503" s="48"/>
    </row>
    <row r="1504" spans="1:12" x14ac:dyDescent="0.3">
      <c r="A1504" s="1">
        <f>+A1385</f>
        <v>1</v>
      </c>
      <c r="E1504" s="115" t="str">
        <f>+$E$129</f>
        <v>PUNTAJE TOTAL</v>
      </c>
      <c r="F1504" s="116"/>
      <c r="G1504" s="116"/>
      <c r="H1504" s="116"/>
      <c r="I1504" s="116"/>
      <c r="J1504" s="116"/>
      <c r="K1504" s="117"/>
      <c r="L1504" s="118">
        <f>IFERROR(IF(VLOOKUP(C1385,'R. PUNTAJES'!$C$14:$R$213,'R. PUNTAJES'!$H$10,0)="RECHAZO","",SUM(L1484:L1502)),"")</f>
        <v>57.145889144023471</v>
      </c>
    </row>
    <row r="1505" spans="1:16" x14ac:dyDescent="0.3">
      <c r="A1505" s="1">
        <f>+A1385</f>
        <v>1</v>
      </c>
      <c r="E1505" s="304" t="str">
        <f>+$E$130</f>
        <v>OBSERVACIONES RESPECTO A PUNTAJES</v>
      </c>
      <c r="F1505" s="305"/>
      <c r="G1505" s="305"/>
      <c r="H1505" s="305"/>
      <c r="I1505" s="305"/>
      <c r="J1505" s="305"/>
      <c r="K1505" s="305"/>
      <c r="L1505" s="305"/>
    </row>
    <row r="1506" spans="1:16" ht="22" customHeight="1" x14ac:dyDescent="0.3">
      <c r="A1506" s="1">
        <f>+A1385</f>
        <v>1</v>
      </c>
      <c r="E1506" s="306" t="s">
        <v>322</v>
      </c>
      <c r="F1506" s="305"/>
      <c r="G1506" s="305"/>
      <c r="H1506" s="305"/>
      <c r="I1506" s="305"/>
      <c r="J1506" s="305"/>
      <c r="K1506" s="305"/>
      <c r="L1506" s="305"/>
      <c r="N1506" s="119"/>
      <c r="O1506" s="119"/>
      <c r="P1506" s="120"/>
    </row>
    <row r="1507" spans="1:16" ht="3" customHeight="1" x14ac:dyDescent="0.3">
      <c r="A1507" s="1">
        <f>+A1386</f>
        <v>1</v>
      </c>
      <c r="E1507" s="121"/>
      <c r="F1507" s="122"/>
      <c r="G1507" s="122"/>
      <c r="H1507" s="122"/>
      <c r="I1507" s="122"/>
      <c r="J1507" s="122"/>
      <c r="K1507" s="122"/>
      <c r="L1507" s="123"/>
    </row>
    <row r="1508" spans="1:16" x14ac:dyDescent="0.3">
      <c r="A1508" s="1">
        <f>+IF(OR(C1510=""),"NO",1)</f>
        <v>1</v>
      </c>
      <c r="E1508" s="346"/>
      <c r="F1508" s="347"/>
      <c r="G1508" s="347"/>
      <c r="H1508" s="347"/>
      <c r="I1508" s="347"/>
      <c r="J1508" s="347"/>
      <c r="K1508" s="347"/>
      <c r="L1508" s="347"/>
    </row>
    <row r="1509" spans="1:16" ht="4.5" customHeight="1" x14ac:dyDescent="0.3">
      <c r="A1509" s="1">
        <f>+A1510</f>
        <v>1</v>
      </c>
      <c r="E1509" s="15"/>
      <c r="F1509" s="16"/>
      <c r="G1509" s="16"/>
      <c r="H1509" s="16"/>
      <c r="I1509" s="16"/>
      <c r="J1509" s="16"/>
      <c r="K1509" s="16"/>
      <c r="L1509" s="17"/>
    </row>
    <row r="1510" spans="1:16" ht="15.75" customHeight="1" x14ac:dyDescent="0.3">
      <c r="A1510" s="1">
        <f>+IF(OR(C1510=""),"NO",1)</f>
        <v>1</v>
      </c>
      <c r="B1510" s="1">
        <f>1+MAX($B$1:B1509)</f>
        <v>13</v>
      </c>
      <c r="C1510" s="18">
        <v>13</v>
      </c>
      <c r="E1510" s="19" t="s">
        <v>318</v>
      </c>
      <c r="F1510" s="20"/>
      <c r="G1510" s="20"/>
      <c r="H1510" s="20"/>
      <c r="I1510" s="21"/>
      <c r="J1510" s="20"/>
      <c r="K1510" s="21"/>
      <c r="L1510" s="22"/>
    </row>
    <row r="1511" spans="1:16" x14ac:dyDescent="0.3">
      <c r="A1511" s="1">
        <f>A1510</f>
        <v>1</v>
      </c>
      <c r="E1511" s="23" t="str">
        <f>+$E$11</f>
        <v>Integrantes</v>
      </c>
      <c r="F1511" s="24"/>
      <c r="G1511" s="24"/>
      <c r="H1511" s="24"/>
      <c r="I1511" s="24"/>
      <c r="J1511" s="24"/>
      <c r="K1511" s="25" t="str">
        <f>+$K$11</f>
        <v>Nit</v>
      </c>
      <c r="L1511" s="26" t="str">
        <f>+$L$11</f>
        <v>Part.</v>
      </c>
    </row>
    <row r="1512" spans="1:16" x14ac:dyDescent="0.3">
      <c r="A1512" s="1">
        <f>+A1511</f>
        <v>1</v>
      </c>
      <c r="C1512" s="1">
        <v>13.1</v>
      </c>
      <c r="E1512" s="27" t="s">
        <v>281</v>
      </c>
      <c r="F1512" s="28"/>
      <c r="G1512" s="28"/>
      <c r="H1512" s="28"/>
      <c r="I1512" s="28"/>
      <c r="J1512" s="28"/>
      <c r="K1512" s="29" t="s">
        <v>319</v>
      </c>
      <c r="L1512" s="30">
        <v>1</v>
      </c>
    </row>
    <row r="1513" spans="1:16" hidden="1" x14ac:dyDescent="0.3">
      <c r="A1513" s="18" t="str">
        <f>+IF(OR(C1513=""),"NO",1)</f>
        <v>NO</v>
      </c>
      <c r="B1513" s="18"/>
      <c r="C1513" s="1" t="s">
        <v>124</v>
      </c>
      <c r="E1513" s="31" t="s">
        <v>124</v>
      </c>
      <c r="F1513" s="32"/>
      <c r="G1513" s="32"/>
      <c r="H1513" s="32"/>
      <c r="I1513" s="32"/>
      <c r="J1513" s="32"/>
      <c r="K1513" s="33" t="s">
        <v>124</v>
      </c>
      <c r="L1513" s="34" t="s">
        <v>124</v>
      </c>
    </row>
    <row r="1514" spans="1:16" hidden="1" x14ac:dyDescent="0.3">
      <c r="A1514" s="18" t="str">
        <f>+IF(OR(C1514=""),"NO",1)</f>
        <v>NO</v>
      </c>
      <c r="B1514" s="18"/>
      <c r="C1514" s="1" t="s">
        <v>124</v>
      </c>
      <c r="E1514" s="31" t="s">
        <v>124</v>
      </c>
      <c r="F1514" s="32"/>
      <c r="G1514" s="32"/>
      <c r="H1514" s="32"/>
      <c r="I1514" s="32"/>
      <c r="J1514" s="32"/>
      <c r="K1514" s="33" t="s">
        <v>124</v>
      </c>
      <c r="L1514" s="34" t="s">
        <v>124</v>
      </c>
    </row>
    <row r="1515" spans="1:16" hidden="1" x14ac:dyDescent="0.3">
      <c r="A1515" s="18" t="str">
        <f>+IF(OR(C1515=""),"NO",1)</f>
        <v>NO</v>
      </c>
      <c r="B1515" s="18"/>
      <c r="C1515" s="1" t="s">
        <v>124</v>
      </c>
      <c r="E1515" s="31" t="s">
        <v>13</v>
      </c>
      <c r="F1515" s="32"/>
      <c r="G1515" s="32"/>
      <c r="H1515" s="32"/>
      <c r="I1515" s="32"/>
      <c r="J1515" s="32"/>
      <c r="K1515" s="33"/>
      <c r="L1515" s="34"/>
    </row>
    <row r="1516" spans="1:16" hidden="1" x14ac:dyDescent="0.3">
      <c r="A1516" s="18" t="str">
        <f>+IF(OR(C1516=""),"NO",1)</f>
        <v>NO</v>
      </c>
      <c r="B1516" s="18"/>
      <c r="C1516" s="1" t="s">
        <v>124</v>
      </c>
      <c r="E1516" s="31" t="s">
        <v>13</v>
      </c>
      <c r="F1516" s="32"/>
      <c r="G1516" s="32"/>
      <c r="H1516" s="32"/>
      <c r="I1516" s="32"/>
      <c r="J1516" s="32"/>
      <c r="K1516" s="33"/>
      <c r="L1516" s="34"/>
    </row>
    <row r="1517" spans="1:16" hidden="1" x14ac:dyDescent="0.3">
      <c r="A1517" s="18" t="str">
        <f>+IF(OR(C1517=""),"NO",1)</f>
        <v>NO</v>
      </c>
      <c r="B1517" s="18"/>
      <c r="C1517" s="1" t="s">
        <v>124</v>
      </c>
      <c r="E1517" s="35" t="s">
        <v>13</v>
      </c>
      <c r="F1517" s="36"/>
      <c r="G1517" s="36"/>
      <c r="H1517" s="36"/>
      <c r="I1517" s="36"/>
      <c r="J1517" s="36"/>
      <c r="K1517" s="37"/>
      <c r="L1517" s="38"/>
    </row>
    <row r="1518" spans="1:16" ht="5.15" customHeight="1" x14ac:dyDescent="0.3">
      <c r="A1518" s="1">
        <f>+A1510</f>
        <v>1</v>
      </c>
      <c r="E1518" s="39"/>
      <c r="F1518" s="39"/>
      <c r="G1518" s="39"/>
      <c r="H1518" s="39"/>
      <c r="I1518" s="39"/>
      <c r="J1518" s="39"/>
      <c r="K1518" s="39"/>
      <c r="L1518" s="39"/>
    </row>
    <row r="1519" spans="1:16" ht="15.75" customHeight="1" x14ac:dyDescent="0.3">
      <c r="A1519" s="1">
        <f>+A1510</f>
        <v>1</v>
      </c>
      <c r="E1519" s="40" t="str">
        <f>+$E$19</f>
        <v>RESULTADO DE EVALUACIÓN TÉCNICA</v>
      </c>
      <c r="F1519" s="41"/>
      <c r="G1519" s="41"/>
      <c r="H1519" s="41"/>
      <c r="I1519" s="41"/>
      <c r="J1519" s="41"/>
      <c r="K1519" s="41"/>
      <c r="L1519" s="42"/>
    </row>
    <row r="1520" spans="1:16" x14ac:dyDescent="0.3">
      <c r="A1520" s="1">
        <f>+A1510</f>
        <v>1</v>
      </c>
      <c r="E1520" s="43"/>
      <c r="F1520" s="44" t="str">
        <f>+$F$20</f>
        <v>Experiencia</v>
      </c>
      <c r="G1520" s="45"/>
      <c r="H1520" s="45"/>
      <c r="I1520" s="45"/>
      <c r="J1520" s="45"/>
      <c r="K1520" s="46"/>
      <c r="L1520" s="47" t="s">
        <v>88</v>
      </c>
    </row>
    <row r="1521" spans="1:12" x14ac:dyDescent="0.3">
      <c r="A1521" s="1">
        <f>+A1510</f>
        <v>1</v>
      </c>
      <c r="E1521" s="348" t="str">
        <f>+$E$21</f>
        <v>OBSERVACIONES RESPECTO A LA EVALUACIÓN DE EXPERIENCIA</v>
      </c>
      <c r="F1521" s="308"/>
      <c r="G1521" s="308"/>
      <c r="H1521" s="308"/>
      <c r="I1521" s="308"/>
      <c r="J1521" s="308"/>
      <c r="K1521" s="308"/>
      <c r="L1521" s="349"/>
    </row>
    <row r="1522" spans="1:12" x14ac:dyDescent="0.3">
      <c r="A1522" s="1">
        <f>+A1510</f>
        <v>1</v>
      </c>
      <c r="E1522" s="350" t="s">
        <v>124</v>
      </c>
      <c r="F1522" s="351"/>
      <c r="G1522" s="351"/>
      <c r="H1522" s="351"/>
      <c r="I1522" s="351"/>
      <c r="J1522" s="351"/>
      <c r="K1522" s="351"/>
      <c r="L1522" s="352"/>
    </row>
    <row r="1523" spans="1:12" ht="5.15" customHeight="1" x14ac:dyDescent="0.3">
      <c r="A1523" s="1">
        <f>+A1510</f>
        <v>1</v>
      </c>
      <c r="E1523" s="39"/>
      <c r="F1523" s="39"/>
      <c r="G1523" s="39"/>
      <c r="H1523" s="39"/>
      <c r="I1523" s="39"/>
      <c r="J1523" s="39"/>
      <c r="K1523" s="39"/>
      <c r="L1523" s="39"/>
    </row>
    <row r="1524" spans="1:12" ht="12.75" customHeight="1" x14ac:dyDescent="0.3">
      <c r="A1524" s="1">
        <f>+A1510</f>
        <v>1</v>
      </c>
      <c r="E1524" s="40" t="str">
        <f>+$E$24</f>
        <v>EXPERIENCIA HABILITANTE: CONTRATOS PRESENTADOS</v>
      </c>
      <c r="F1524" s="41"/>
      <c r="G1524" s="41"/>
      <c r="H1524" s="41"/>
      <c r="I1524" s="41"/>
      <c r="J1524" s="41"/>
      <c r="K1524" s="41"/>
      <c r="L1524" s="42"/>
    </row>
    <row r="1525" spans="1:12" ht="8.5" customHeight="1" x14ac:dyDescent="0.3">
      <c r="A1525" s="1">
        <f>+A1510</f>
        <v>1</v>
      </c>
      <c r="E1525" s="49"/>
      <c r="F1525" s="50"/>
      <c r="G1525" s="51"/>
      <c r="H1525" s="51"/>
      <c r="I1525" s="51"/>
      <c r="J1525" s="51"/>
      <c r="K1525" s="51"/>
      <c r="L1525" s="52"/>
    </row>
    <row r="1526" spans="1:12" ht="37.5" customHeight="1" x14ac:dyDescent="0.3">
      <c r="A1526" s="18">
        <f>+IF(OR(C1526=""),"NO",1)</f>
        <v>1</v>
      </c>
      <c r="B1526" s="18"/>
      <c r="C1526" s="1" t="s">
        <v>279</v>
      </c>
      <c r="E1526" s="329">
        <v>1</v>
      </c>
      <c r="F1526" s="53" t="str">
        <f>+$F$26</f>
        <v>OBJETO</v>
      </c>
      <c r="G1526" s="332" t="s">
        <v>280</v>
      </c>
      <c r="H1526" s="333"/>
      <c r="I1526" s="333"/>
      <c r="J1526" s="333"/>
      <c r="K1526" s="333"/>
      <c r="L1526" s="334"/>
    </row>
    <row r="1527" spans="1:12" x14ac:dyDescent="0.3">
      <c r="A1527" s="18">
        <f>+IF(OR(C1526=""),"NO",1)</f>
        <v>1</v>
      </c>
      <c r="B1527" s="18"/>
      <c r="E1527" s="330"/>
      <c r="F1527" s="54" t="str">
        <f>+$F$27</f>
        <v>CONTRATANTE</v>
      </c>
      <c r="G1527" s="335" t="s">
        <v>232</v>
      </c>
      <c r="H1527" s="310"/>
      <c r="I1527" s="310"/>
      <c r="J1527" s="310"/>
      <c r="K1527" s="310"/>
      <c r="L1527" s="336"/>
    </row>
    <row r="1528" spans="1:12" x14ac:dyDescent="0.3">
      <c r="A1528" s="18">
        <f>+IF(OR(C1526=""),"NO",1)</f>
        <v>1</v>
      </c>
      <c r="B1528" s="18"/>
      <c r="E1528" s="330"/>
      <c r="F1528" s="54" t="str">
        <f>+$F$28</f>
        <v>APORTANTE</v>
      </c>
      <c r="G1528" s="337" t="s">
        <v>281</v>
      </c>
      <c r="H1528" s="338"/>
      <c r="I1528" s="338"/>
      <c r="J1528" s="338"/>
      <c r="K1528" s="338"/>
      <c r="L1528" s="339"/>
    </row>
    <row r="1529" spans="1:12" x14ac:dyDescent="0.3">
      <c r="A1529" s="18">
        <f>+IF(OR(C1526=""),"NO",1)</f>
        <v>1</v>
      </c>
      <c r="B1529" s="18"/>
      <c r="E1529" s="330"/>
      <c r="F1529" s="54" t="str">
        <f>+$F$29</f>
        <v>VALOR /SMMLV)</v>
      </c>
      <c r="G1529" s="55">
        <v>305.23</v>
      </c>
      <c r="H1529" s="56" t="str">
        <f>+$H$29</f>
        <v>% PART..</v>
      </c>
      <c r="I1529" s="57">
        <v>0.5</v>
      </c>
      <c r="J1529" s="58" t="str">
        <f>+$J$29</f>
        <v>VALOR ACREDITADO</v>
      </c>
      <c r="K1529" s="59"/>
      <c r="L1529" s="47">
        <v>152.62</v>
      </c>
    </row>
    <row r="1530" spans="1:12" x14ac:dyDescent="0.3">
      <c r="A1530" s="18">
        <f>+IF(OR(C1526=""),"NO",1)</f>
        <v>1</v>
      </c>
      <c r="B1530" s="18"/>
      <c r="E1530" s="330"/>
      <c r="F1530" s="60" t="str">
        <f>+$F$30</f>
        <v>EXPERIENCIA APORTADA</v>
      </c>
      <c r="G1530" s="340" t="s">
        <v>88</v>
      </c>
      <c r="H1530" s="341"/>
      <c r="I1530" s="341"/>
      <c r="J1530" s="341"/>
      <c r="K1530" s="341"/>
      <c r="L1530" s="342"/>
    </row>
    <row r="1531" spans="1:12" x14ac:dyDescent="0.3">
      <c r="A1531" s="18">
        <f>+IF(OR(C1526=""),"NO",1)</f>
        <v>1</v>
      </c>
      <c r="B1531" s="18"/>
      <c r="E1531" s="331"/>
      <c r="F1531" s="62" t="str">
        <f>+$F$31</f>
        <v>OBSERVACIÓN</v>
      </c>
      <c r="G1531" s="343" t="s">
        <v>124</v>
      </c>
      <c r="H1531" s="344"/>
      <c r="I1531" s="344"/>
      <c r="J1531" s="344"/>
      <c r="K1531" s="344"/>
      <c r="L1531" s="345"/>
    </row>
    <row r="1532" spans="1:12" ht="8.5" customHeight="1" x14ac:dyDescent="0.3">
      <c r="A1532" s="18">
        <f>+IF(OR(C1526=""),"NO",1)</f>
        <v>1</v>
      </c>
      <c r="B1532" s="18"/>
      <c r="E1532" s="49"/>
      <c r="F1532" s="50"/>
      <c r="G1532" s="51"/>
      <c r="H1532" s="51"/>
      <c r="I1532" s="51"/>
      <c r="J1532" s="51"/>
      <c r="K1532" s="51"/>
      <c r="L1532" s="52"/>
    </row>
    <row r="1533" spans="1:12" ht="31.5" customHeight="1" x14ac:dyDescent="0.3">
      <c r="A1533" s="18">
        <f t="shared" ref="A1533" si="504">+IF(OR(C1533=""),"NO",1)</f>
        <v>1</v>
      </c>
      <c r="B1533" s="18"/>
      <c r="C1533" s="1" t="s">
        <v>286</v>
      </c>
      <c r="E1533" s="329">
        <v>2</v>
      </c>
      <c r="F1533" s="53" t="str">
        <f>+$F$26</f>
        <v>OBJETO</v>
      </c>
      <c r="G1533" s="332" t="s">
        <v>282</v>
      </c>
      <c r="H1533" s="333"/>
      <c r="I1533" s="333"/>
      <c r="J1533" s="333"/>
      <c r="K1533" s="333"/>
      <c r="L1533" s="334"/>
    </row>
    <row r="1534" spans="1:12" x14ac:dyDescent="0.3">
      <c r="A1534" s="18">
        <f t="shared" ref="A1534" si="505">+IF(OR(C1533=""),"NO",1)</f>
        <v>1</v>
      </c>
      <c r="B1534" s="18"/>
      <c r="E1534" s="330"/>
      <c r="F1534" s="54" t="str">
        <f>+$F$27</f>
        <v>CONTRATANTE</v>
      </c>
      <c r="G1534" s="335" t="s">
        <v>283</v>
      </c>
      <c r="H1534" s="310"/>
      <c r="I1534" s="310"/>
      <c r="J1534" s="310"/>
      <c r="K1534" s="310"/>
      <c r="L1534" s="336"/>
    </row>
    <row r="1535" spans="1:12" x14ac:dyDescent="0.3">
      <c r="A1535" s="18">
        <f t="shared" ref="A1535" si="506">+IF(OR(C1533=""),"NO",1)</f>
        <v>1</v>
      </c>
      <c r="B1535" s="18"/>
      <c r="E1535" s="330"/>
      <c r="F1535" s="54" t="str">
        <f>+$F$28</f>
        <v>APORTANTE</v>
      </c>
      <c r="G1535" s="337" t="s">
        <v>281</v>
      </c>
      <c r="H1535" s="338"/>
      <c r="I1535" s="338"/>
      <c r="J1535" s="338"/>
      <c r="K1535" s="338"/>
      <c r="L1535" s="339"/>
    </row>
    <row r="1536" spans="1:12" x14ac:dyDescent="0.3">
      <c r="A1536" s="18">
        <f t="shared" ref="A1536" si="507">+IF(OR(C1533=""),"NO",1)</f>
        <v>1</v>
      </c>
      <c r="B1536" s="18"/>
      <c r="E1536" s="330"/>
      <c r="F1536" s="54" t="str">
        <f>+$F$29</f>
        <v>VALOR /SMMLV)</v>
      </c>
      <c r="G1536" s="55">
        <v>732.62</v>
      </c>
      <c r="H1536" s="56" t="str">
        <f>+$H$29</f>
        <v>% PART..</v>
      </c>
      <c r="I1536" s="57">
        <v>0.5</v>
      </c>
      <c r="J1536" s="58" t="str">
        <f>+$J$29</f>
        <v>VALOR ACREDITADO</v>
      </c>
      <c r="K1536" s="59"/>
      <c r="L1536" s="47">
        <v>366.31</v>
      </c>
    </row>
    <row r="1537" spans="1:12" x14ac:dyDescent="0.3">
      <c r="A1537" s="18">
        <f t="shared" ref="A1537" si="508">+IF(OR(C1533=""),"NO",1)</f>
        <v>1</v>
      </c>
      <c r="B1537" s="18"/>
      <c r="E1537" s="330"/>
      <c r="F1537" s="60" t="str">
        <f>+$F$30</f>
        <v>EXPERIENCIA APORTADA</v>
      </c>
      <c r="G1537" s="340" t="s">
        <v>88</v>
      </c>
      <c r="H1537" s="341"/>
      <c r="I1537" s="341"/>
      <c r="J1537" s="341"/>
      <c r="K1537" s="341"/>
      <c r="L1537" s="342"/>
    </row>
    <row r="1538" spans="1:12" x14ac:dyDescent="0.3">
      <c r="A1538" s="18">
        <f t="shared" ref="A1538" si="509">+IF(OR(C1533=""),"NO",1)</f>
        <v>1</v>
      </c>
      <c r="B1538" s="18"/>
      <c r="E1538" s="331"/>
      <c r="F1538" s="62" t="str">
        <f>+$F$31</f>
        <v>OBSERVACIÓN</v>
      </c>
      <c r="G1538" s="343" t="s">
        <v>124</v>
      </c>
      <c r="H1538" s="344"/>
      <c r="I1538" s="344"/>
      <c r="J1538" s="344"/>
      <c r="K1538" s="344"/>
      <c r="L1538" s="345"/>
    </row>
    <row r="1539" spans="1:12" ht="8.5" customHeight="1" x14ac:dyDescent="0.3">
      <c r="A1539" s="18">
        <f t="shared" ref="A1539" si="510">+IF(OR(C1533=""),"NO",1)</f>
        <v>1</v>
      </c>
      <c r="B1539" s="18"/>
      <c r="E1539" s="49"/>
      <c r="F1539" s="50"/>
      <c r="G1539" s="51"/>
      <c r="H1539" s="51"/>
      <c r="I1539" s="51"/>
      <c r="J1539" s="51"/>
      <c r="K1539" s="51"/>
      <c r="L1539" s="52"/>
    </row>
    <row r="1540" spans="1:12" ht="32.5" customHeight="1" x14ac:dyDescent="0.3">
      <c r="A1540" s="18">
        <f t="shared" ref="A1540" si="511">+IF(OR(C1540=""),"NO",1)</f>
        <v>1</v>
      </c>
      <c r="B1540" s="18"/>
      <c r="C1540" s="1" t="s">
        <v>287</v>
      </c>
      <c r="E1540" s="329">
        <v>3</v>
      </c>
      <c r="F1540" s="53" t="str">
        <f>+$F$26</f>
        <v>OBJETO</v>
      </c>
      <c r="G1540" s="332" t="s">
        <v>284</v>
      </c>
      <c r="H1540" s="333"/>
      <c r="I1540" s="333"/>
      <c r="J1540" s="333"/>
      <c r="K1540" s="333"/>
      <c r="L1540" s="334"/>
    </row>
    <row r="1541" spans="1:12" x14ac:dyDescent="0.3">
      <c r="A1541" s="18">
        <f t="shared" ref="A1541" si="512">+IF(OR(C1540=""),"NO",1)</f>
        <v>1</v>
      </c>
      <c r="B1541" s="18"/>
      <c r="E1541" s="330"/>
      <c r="F1541" s="54" t="str">
        <f>+$F$27</f>
        <v>CONTRATANTE</v>
      </c>
      <c r="G1541" s="335" t="s">
        <v>285</v>
      </c>
      <c r="H1541" s="310"/>
      <c r="I1541" s="310"/>
      <c r="J1541" s="310"/>
      <c r="K1541" s="310"/>
      <c r="L1541" s="336"/>
    </row>
    <row r="1542" spans="1:12" x14ac:dyDescent="0.3">
      <c r="A1542" s="18">
        <f t="shared" ref="A1542" si="513">+IF(OR(C1540=""),"NO",1)</f>
        <v>1</v>
      </c>
      <c r="B1542" s="18"/>
      <c r="E1542" s="330"/>
      <c r="F1542" s="54" t="str">
        <f>+$F$28</f>
        <v>APORTANTE</v>
      </c>
      <c r="G1542" s="337" t="s">
        <v>281</v>
      </c>
      <c r="H1542" s="338"/>
      <c r="I1542" s="338"/>
      <c r="J1542" s="338"/>
      <c r="K1542" s="338"/>
      <c r="L1542" s="339"/>
    </row>
    <row r="1543" spans="1:12" x14ac:dyDescent="0.3">
      <c r="A1543" s="18">
        <f t="shared" ref="A1543" si="514">+IF(OR(C1540=""),"NO",1)</f>
        <v>1</v>
      </c>
      <c r="B1543" s="18"/>
      <c r="E1543" s="330"/>
      <c r="F1543" s="54" t="str">
        <f>+$F$29</f>
        <v>VALOR /SMMLV)</v>
      </c>
      <c r="G1543" s="55">
        <v>718.37</v>
      </c>
      <c r="H1543" s="56" t="str">
        <f>+$H$29</f>
        <v>% PART..</v>
      </c>
      <c r="I1543" s="57">
        <v>0.5</v>
      </c>
      <c r="J1543" s="58" t="str">
        <f>+$J$29</f>
        <v>VALOR ACREDITADO</v>
      </c>
      <c r="K1543" s="59"/>
      <c r="L1543" s="47">
        <v>359.19</v>
      </c>
    </row>
    <row r="1544" spans="1:12" x14ac:dyDescent="0.3">
      <c r="A1544" s="18">
        <f t="shared" ref="A1544" si="515">+IF(OR(C1540=""),"NO",1)</f>
        <v>1</v>
      </c>
      <c r="B1544" s="18"/>
      <c r="E1544" s="330"/>
      <c r="F1544" s="60" t="str">
        <f>+$F$30</f>
        <v>EXPERIENCIA APORTADA</v>
      </c>
      <c r="G1544" s="340" t="s">
        <v>88</v>
      </c>
      <c r="H1544" s="341"/>
      <c r="I1544" s="341"/>
      <c r="J1544" s="341"/>
      <c r="K1544" s="341"/>
      <c r="L1544" s="342"/>
    </row>
    <row r="1545" spans="1:12" x14ac:dyDescent="0.3">
      <c r="A1545" s="18">
        <f t="shared" ref="A1545" si="516">+IF(OR(C1540=""),"NO",1)</f>
        <v>1</v>
      </c>
      <c r="B1545" s="18"/>
      <c r="E1545" s="331"/>
      <c r="F1545" s="62" t="str">
        <f>+$F$31</f>
        <v>OBSERVACIÓN</v>
      </c>
      <c r="G1545" s="343" t="s">
        <v>124</v>
      </c>
      <c r="H1545" s="344"/>
      <c r="I1545" s="344"/>
      <c r="J1545" s="344"/>
      <c r="K1545" s="344"/>
      <c r="L1545" s="345"/>
    </row>
    <row r="1546" spans="1:12" ht="8.5" customHeight="1" x14ac:dyDescent="0.3">
      <c r="A1546" s="18">
        <f t="shared" ref="A1546" si="517">+IF(OR(C1540=""),"NO",1)</f>
        <v>1</v>
      </c>
      <c r="B1546" s="18"/>
      <c r="E1546" s="49"/>
      <c r="F1546" s="50"/>
      <c r="G1546" s="51"/>
      <c r="H1546" s="51"/>
      <c r="I1546" s="51"/>
      <c r="J1546" s="51"/>
      <c r="K1546" s="51"/>
      <c r="L1546" s="52"/>
    </row>
    <row r="1547" spans="1:12" hidden="1" x14ac:dyDescent="0.3">
      <c r="A1547" s="18" t="str">
        <f t="shared" ref="A1547" si="518">+IF(OR(C1547=""),"NO",1)</f>
        <v>NO</v>
      </c>
      <c r="B1547" s="18"/>
      <c r="C1547" s="1" t="s">
        <v>124</v>
      </c>
      <c r="E1547" s="329">
        <v>4</v>
      </c>
      <c r="F1547" s="53" t="str">
        <f>+$F$26</f>
        <v>OBJETO</v>
      </c>
      <c r="G1547" s="332" t="s">
        <v>124</v>
      </c>
      <c r="H1547" s="333"/>
      <c r="I1547" s="333"/>
      <c r="J1547" s="333"/>
      <c r="K1547" s="333"/>
      <c r="L1547" s="334"/>
    </row>
    <row r="1548" spans="1:12" hidden="1" x14ac:dyDescent="0.3">
      <c r="A1548" s="18" t="str">
        <f t="shared" ref="A1548" si="519">+IF(OR(C1547=""),"NO",1)</f>
        <v>NO</v>
      </c>
      <c r="B1548" s="18"/>
      <c r="E1548" s="330"/>
      <c r="F1548" s="54" t="str">
        <f>+$F$27</f>
        <v>CONTRATANTE</v>
      </c>
      <c r="G1548" s="335" t="s">
        <v>124</v>
      </c>
      <c r="H1548" s="310"/>
      <c r="I1548" s="310"/>
      <c r="J1548" s="310"/>
      <c r="K1548" s="310"/>
      <c r="L1548" s="336"/>
    </row>
    <row r="1549" spans="1:12" hidden="1" x14ac:dyDescent="0.3">
      <c r="A1549" s="18" t="str">
        <f t="shared" ref="A1549" si="520">+IF(OR(C1547=""),"NO",1)</f>
        <v>NO</v>
      </c>
      <c r="B1549" s="18"/>
      <c r="E1549" s="330"/>
      <c r="F1549" s="54" t="str">
        <f>+$F$28</f>
        <v>APORTANTE</v>
      </c>
      <c r="G1549" s="337" t="s">
        <v>124</v>
      </c>
      <c r="H1549" s="338"/>
      <c r="I1549" s="338"/>
      <c r="J1549" s="338"/>
      <c r="K1549" s="338"/>
      <c r="L1549" s="339"/>
    </row>
    <row r="1550" spans="1:12" hidden="1" x14ac:dyDescent="0.3">
      <c r="A1550" s="18" t="str">
        <f t="shared" ref="A1550" si="521">+IF(OR(C1547=""),"NO",1)</f>
        <v>NO</v>
      </c>
      <c r="B1550" s="18"/>
      <c r="E1550" s="330"/>
      <c r="F1550" s="54" t="str">
        <f>+$F$29</f>
        <v>VALOR /SMMLV)</v>
      </c>
      <c r="G1550" s="55" t="s">
        <v>124</v>
      </c>
      <c r="H1550" s="56" t="str">
        <f>+$H$29</f>
        <v>% PART..</v>
      </c>
      <c r="I1550" s="57" t="s">
        <v>124</v>
      </c>
      <c r="J1550" s="58" t="str">
        <f>+$J$29</f>
        <v>VALOR ACREDITADO</v>
      </c>
      <c r="K1550" s="59"/>
      <c r="L1550" s="47" t="s">
        <v>124</v>
      </c>
    </row>
    <row r="1551" spans="1:12" hidden="1" x14ac:dyDescent="0.3">
      <c r="A1551" s="18" t="str">
        <f t="shared" ref="A1551" si="522">+IF(OR(C1547=""),"NO",1)</f>
        <v>NO</v>
      </c>
      <c r="B1551" s="18"/>
      <c r="E1551" s="330"/>
      <c r="F1551" s="60" t="str">
        <f>+$F$30</f>
        <v>EXPERIENCIA APORTADA</v>
      </c>
      <c r="G1551" s="340" t="s">
        <v>124</v>
      </c>
      <c r="H1551" s="341"/>
      <c r="I1551" s="341"/>
      <c r="J1551" s="341"/>
      <c r="K1551" s="341"/>
      <c r="L1551" s="342"/>
    </row>
    <row r="1552" spans="1:12" hidden="1" x14ac:dyDescent="0.3">
      <c r="A1552" s="18" t="str">
        <f t="shared" ref="A1552" si="523">+IF(OR(C1547=""),"NO",1)</f>
        <v>NO</v>
      </c>
      <c r="B1552" s="18"/>
      <c r="E1552" s="331"/>
      <c r="F1552" s="62" t="str">
        <f>+$F$31</f>
        <v>OBSERVACIÓN</v>
      </c>
      <c r="G1552" s="343" t="s">
        <v>124</v>
      </c>
      <c r="H1552" s="344"/>
      <c r="I1552" s="344"/>
      <c r="J1552" s="344"/>
      <c r="K1552" s="344"/>
      <c r="L1552" s="345"/>
    </row>
    <row r="1553" spans="1:12" ht="8.5" hidden="1" customHeight="1" x14ac:dyDescent="0.3">
      <c r="A1553" s="18" t="str">
        <f t="shared" ref="A1553" si="524">+IF(OR(C1547=""),"NO",1)</f>
        <v>NO</v>
      </c>
      <c r="B1553" s="18"/>
      <c r="E1553" s="49"/>
      <c r="F1553" s="50"/>
      <c r="G1553" s="51"/>
      <c r="H1553" s="51"/>
      <c r="I1553" s="51"/>
      <c r="J1553" s="51"/>
      <c r="K1553" s="51"/>
      <c r="L1553" s="52"/>
    </row>
    <row r="1554" spans="1:12" hidden="1" x14ac:dyDescent="0.3">
      <c r="A1554" s="18" t="str">
        <f t="shared" ref="A1554" si="525">+IF(OR(C1554=""),"NO",1)</f>
        <v>NO</v>
      </c>
      <c r="B1554" s="18"/>
      <c r="C1554" s="1" t="s">
        <v>124</v>
      </c>
      <c r="E1554" s="329">
        <v>5</v>
      </c>
      <c r="F1554" s="53" t="str">
        <f>+$F$26</f>
        <v>OBJETO</v>
      </c>
      <c r="G1554" s="332" t="s">
        <v>124</v>
      </c>
      <c r="H1554" s="333"/>
      <c r="I1554" s="333"/>
      <c r="J1554" s="333"/>
      <c r="K1554" s="333"/>
      <c r="L1554" s="334"/>
    </row>
    <row r="1555" spans="1:12" hidden="1" x14ac:dyDescent="0.3">
      <c r="A1555" s="18" t="str">
        <f t="shared" ref="A1555" si="526">+IF(OR(C1554=""),"NO",1)</f>
        <v>NO</v>
      </c>
      <c r="B1555" s="18"/>
      <c r="E1555" s="330"/>
      <c r="F1555" s="54" t="str">
        <f>+$F$27</f>
        <v>CONTRATANTE</v>
      </c>
      <c r="G1555" s="335" t="s">
        <v>124</v>
      </c>
      <c r="H1555" s="310"/>
      <c r="I1555" s="310"/>
      <c r="J1555" s="310"/>
      <c r="K1555" s="310"/>
      <c r="L1555" s="336"/>
    </row>
    <row r="1556" spans="1:12" hidden="1" x14ac:dyDescent="0.3">
      <c r="A1556" s="18" t="str">
        <f t="shared" ref="A1556" si="527">+IF(OR(C1554=""),"NO",1)</f>
        <v>NO</v>
      </c>
      <c r="B1556" s="18"/>
      <c r="E1556" s="330"/>
      <c r="F1556" s="54" t="str">
        <f>+$F$28</f>
        <v>APORTANTE</v>
      </c>
      <c r="G1556" s="337" t="s">
        <v>124</v>
      </c>
      <c r="H1556" s="338"/>
      <c r="I1556" s="338"/>
      <c r="J1556" s="338"/>
      <c r="K1556" s="338"/>
      <c r="L1556" s="339"/>
    </row>
    <row r="1557" spans="1:12" hidden="1" x14ac:dyDescent="0.3">
      <c r="A1557" s="18" t="str">
        <f t="shared" ref="A1557" si="528">+IF(OR(C1554=""),"NO",1)</f>
        <v>NO</v>
      </c>
      <c r="B1557" s="18"/>
      <c r="E1557" s="330"/>
      <c r="F1557" s="54" t="str">
        <f>+$F$29</f>
        <v>VALOR /SMMLV)</v>
      </c>
      <c r="G1557" s="55" t="s">
        <v>124</v>
      </c>
      <c r="H1557" s="56" t="str">
        <f>+$H$29</f>
        <v>% PART..</v>
      </c>
      <c r="I1557" s="57" t="s">
        <v>124</v>
      </c>
      <c r="J1557" s="58" t="str">
        <f>+$J$29</f>
        <v>VALOR ACREDITADO</v>
      </c>
      <c r="K1557" s="59"/>
      <c r="L1557" s="47" t="s">
        <v>124</v>
      </c>
    </row>
    <row r="1558" spans="1:12" hidden="1" x14ac:dyDescent="0.3">
      <c r="A1558" s="18" t="str">
        <f t="shared" ref="A1558" si="529">+IF(OR(C1554=""),"NO",1)</f>
        <v>NO</v>
      </c>
      <c r="B1558" s="18"/>
      <c r="E1558" s="330"/>
      <c r="F1558" s="60" t="str">
        <f>+$F$30</f>
        <v>EXPERIENCIA APORTADA</v>
      </c>
      <c r="G1558" s="340" t="s">
        <v>124</v>
      </c>
      <c r="H1558" s="341"/>
      <c r="I1558" s="341"/>
      <c r="J1558" s="341"/>
      <c r="K1558" s="341"/>
      <c r="L1558" s="342"/>
    </row>
    <row r="1559" spans="1:12" hidden="1" x14ac:dyDescent="0.3">
      <c r="A1559" s="18" t="str">
        <f t="shared" ref="A1559" si="530">+IF(OR(C1554=""),"NO",1)</f>
        <v>NO</v>
      </c>
      <c r="B1559" s="18"/>
      <c r="E1559" s="331"/>
      <c r="F1559" s="62" t="str">
        <f>+$F$31</f>
        <v>OBSERVACIÓN</v>
      </c>
      <c r="G1559" s="343" t="s">
        <v>124</v>
      </c>
      <c r="H1559" s="344"/>
      <c r="I1559" s="344"/>
      <c r="J1559" s="344"/>
      <c r="K1559" s="344"/>
      <c r="L1559" s="345"/>
    </row>
    <row r="1560" spans="1:12" ht="8.5" hidden="1" customHeight="1" x14ac:dyDescent="0.3">
      <c r="A1560" s="18" t="str">
        <f t="shared" ref="A1560" si="531">+IF(OR(C1554=""),"NO",1)</f>
        <v>NO</v>
      </c>
      <c r="B1560" s="18"/>
      <c r="E1560" s="49"/>
      <c r="F1560" s="50"/>
      <c r="G1560" s="51"/>
      <c r="H1560" s="51"/>
      <c r="I1560" s="51"/>
      <c r="J1560" s="51"/>
      <c r="K1560" s="51"/>
      <c r="L1560" s="52"/>
    </row>
    <row r="1561" spans="1:12" hidden="1" x14ac:dyDescent="0.3">
      <c r="A1561" s="18" t="str">
        <f t="shared" ref="A1561" si="532">+IF(OR(C1561=""),"NO",1)</f>
        <v>NO</v>
      </c>
      <c r="B1561" s="18"/>
      <c r="C1561" s="1" t="s">
        <v>124</v>
      </c>
      <c r="E1561" s="329">
        <v>6</v>
      </c>
      <c r="F1561" s="53" t="str">
        <f>+$F$26</f>
        <v>OBJETO</v>
      </c>
      <c r="G1561" s="332" t="s">
        <v>124</v>
      </c>
      <c r="H1561" s="333"/>
      <c r="I1561" s="333"/>
      <c r="J1561" s="333"/>
      <c r="K1561" s="333"/>
      <c r="L1561" s="334"/>
    </row>
    <row r="1562" spans="1:12" hidden="1" x14ac:dyDescent="0.3">
      <c r="A1562" s="18" t="str">
        <f t="shared" ref="A1562" si="533">+IF(OR(C1561=""),"NO",1)</f>
        <v>NO</v>
      </c>
      <c r="B1562" s="18"/>
      <c r="E1562" s="330"/>
      <c r="F1562" s="54" t="str">
        <f>+$F$27</f>
        <v>CONTRATANTE</v>
      </c>
      <c r="G1562" s="335" t="s">
        <v>124</v>
      </c>
      <c r="H1562" s="310"/>
      <c r="I1562" s="310"/>
      <c r="J1562" s="310"/>
      <c r="K1562" s="310"/>
      <c r="L1562" s="336"/>
    </row>
    <row r="1563" spans="1:12" hidden="1" x14ac:dyDescent="0.3">
      <c r="A1563" s="18" t="str">
        <f t="shared" ref="A1563" si="534">+IF(OR(C1561=""),"NO",1)</f>
        <v>NO</v>
      </c>
      <c r="B1563" s="18"/>
      <c r="E1563" s="330"/>
      <c r="F1563" s="54" t="str">
        <f>+$F$28</f>
        <v>APORTANTE</v>
      </c>
      <c r="G1563" s="337" t="s">
        <v>124</v>
      </c>
      <c r="H1563" s="338"/>
      <c r="I1563" s="338"/>
      <c r="J1563" s="338"/>
      <c r="K1563" s="338"/>
      <c r="L1563" s="339"/>
    </row>
    <row r="1564" spans="1:12" hidden="1" x14ac:dyDescent="0.3">
      <c r="A1564" s="18" t="str">
        <f t="shared" ref="A1564" si="535">+IF(OR(C1561=""),"NO",1)</f>
        <v>NO</v>
      </c>
      <c r="B1564" s="18"/>
      <c r="E1564" s="330"/>
      <c r="F1564" s="54" t="str">
        <f>+$F$29</f>
        <v>VALOR /SMMLV)</v>
      </c>
      <c r="G1564" s="55" t="s">
        <v>124</v>
      </c>
      <c r="H1564" s="56" t="str">
        <f>+$H$29</f>
        <v>% PART..</v>
      </c>
      <c r="I1564" s="57" t="s">
        <v>124</v>
      </c>
      <c r="J1564" s="58" t="str">
        <f>+$J$29</f>
        <v>VALOR ACREDITADO</v>
      </c>
      <c r="K1564" s="59"/>
      <c r="L1564" s="47" t="s">
        <v>124</v>
      </c>
    </row>
    <row r="1565" spans="1:12" hidden="1" x14ac:dyDescent="0.3">
      <c r="A1565" s="18" t="str">
        <f t="shared" ref="A1565" si="536">+IF(OR(C1561=""),"NO",1)</f>
        <v>NO</v>
      </c>
      <c r="B1565" s="18"/>
      <c r="E1565" s="330"/>
      <c r="F1565" s="60" t="str">
        <f>+$F$30</f>
        <v>EXPERIENCIA APORTADA</v>
      </c>
      <c r="G1565" s="340" t="s">
        <v>124</v>
      </c>
      <c r="H1565" s="341"/>
      <c r="I1565" s="341"/>
      <c r="J1565" s="341"/>
      <c r="K1565" s="341"/>
      <c r="L1565" s="342"/>
    </row>
    <row r="1566" spans="1:12" hidden="1" x14ac:dyDescent="0.3">
      <c r="A1566" s="18" t="str">
        <f t="shared" ref="A1566" si="537">+IF(OR(C1561=""),"NO",1)</f>
        <v>NO</v>
      </c>
      <c r="B1566" s="18"/>
      <c r="E1566" s="331"/>
      <c r="F1566" s="62" t="str">
        <f>+$F$31</f>
        <v>OBSERVACIÓN</v>
      </c>
      <c r="G1566" s="343" t="s">
        <v>124</v>
      </c>
      <c r="H1566" s="344"/>
      <c r="I1566" s="344"/>
      <c r="J1566" s="344"/>
      <c r="K1566" s="344"/>
      <c r="L1566" s="345"/>
    </row>
    <row r="1567" spans="1:12" ht="8.5" hidden="1" customHeight="1" x14ac:dyDescent="0.3">
      <c r="A1567" s="18" t="str">
        <f t="shared" ref="A1567" si="538">+IF(OR(C1561=""),"NO",1)</f>
        <v>NO</v>
      </c>
      <c r="B1567" s="18"/>
      <c r="E1567" s="49"/>
      <c r="F1567" s="50"/>
      <c r="G1567" s="51"/>
      <c r="H1567" s="51"/>
      <c r="I1567" s="51"/>
      <c r="J1567" s="51"/>
      <c r="K1567" s="51"/>
      <c r="L1567" s="52"/>
    </row>
    <row r="1568" spans="1:12" hidden="1" x14ac:dyDescent="0.3">
      <c r="A1568" s="18" t="str">
        <f t="shared" ref="A1568" si="539">+IF(OR(C1568=""),"NO",1)</f>
        <v>NO</v>
      </c>
      <c r="B1568" s="18"/>
      <c r="C1568" s="1" t="s">
        <v>124</v>
      </c>
      <c r="E1568" s="329">
        <v>7</v>
      </c>
      <c r="F1568" s="53" t="str">
        <f>+$F$26</f>
        <v>OBJETO</v>
      </c>
      <c r="G1568" s="332" t="s">
        <v>124</v>
      </c>
      <c r="H1568" s="333"/>
      <c r="I1568" s="333"/>
      <c r="J1568" s="333"/>
      <c r="K1568" s="333"/>
      <c r="L1568" s="334"/>
    </row>
    <row r="1569" spans="1:12" hidden="1" x14ac:dyDescent="0.3">
      <c r="A1569" s="18" t="str">
        <f t="shared" ref="A1569" si="540">+IF(OR(C1568=""),"NO",1)</f>
        <v>NO</v>
      </c>
      <c r="B1569" s="18"/>
      <c r="E1569" s="330"/>
      <c r="F1569" s="54" t="str">
        <f>+$F$27</f>
        <v>CONTRATANTE</v>
      </c>
      <c r="G1569" s="335" t="s">
        <v>124</v>
      </c>
      <c r="H1569" s="310"/>
      <c r="I1569" s="310"/>
      <c r="J1569" s="310"/>
      <c r="K1569" s="310"/>
      <c r="L1569" s="336"/>
    </row>
    <row r="1570" spans="1:12" hidden="1" x14ac:dyDescent="0.3">
      <c r="A1570" s="18" t="str">
        <f t="shared" ref="A1570" si="541">+IF(OR(C1568=""),"NO",1)</f>
        <v>NO</v>
      </c>
      <c r="B1570" s="18"/>
      <c r="E1570" s="330"/>
      <c r="F1570" s="54" t="str">
        <f>+$F$28</f>
        <v>APORTANTE</v>
      </c>
      <c r="G1570" s="337" t="s">
        <v>124</v>
      </c>
      <c r="H1570" s="338"/>
      <c r="I1570" s="338"/>
      <c r="J1570" s="338"/>
      <c r="K1570" s="338"/>
      <c r="L1570" s="339"/>
    </row>
    <row r="1571" spans="1:12" hidden="1" x14ac:dyDescent="0.3">
      <c r="A1571" s="18" t="str">
        <f t="shared" ref="A1571" si="542">+IF(OR(C1568=""),"NO",1)</f>
        <v>NO</v>
      </c>
      <c r="B1571" s="18"/>
      <c r="E1571" s="330"/>
      <c r="F1571" s="54" t="str">
        <f>+$F$29</f>
        <v>VALOR /SMMLV)</v>
      </c>
      <c r="G1571" s="55" t="s">
        <v>124</v>
      </c>
      <c r="H1571" s="56" t="str">
        <f>+$H$29</f>
        <v>% PART..</v>
      </c>
      <c r="I1571" s="57" t="s">
        <v>124</v>
      </c>
      <c r="J1571" s="58" t="str">
        <f>+$J$29</f>
        <v>VALOR ACREDITADO</v>
      </c>
      <c r="K1571" s="59"/>
      <c r="L1571" s="47" t="s">
        <v>124</v>
      </c>
    </row>
    <row r="1572" spans="1:12" hidden="1" x14ac:dyDescent="0.3">
      <c r="A1572" s="18" t="str">
        <f t="shared" ref="A1572" si="543">+IF(OR(C1568=""),"NO",1)</f>
        <v>NO</v>
      </c>
      <c r="B1572" s="18"/>
      <c r="E1572" s="330"/>
      <c r="F1572" s="60" t="str">
        <f>+$F$30</f>
        <v>EXPERIENCIA APORTADA</v>
      </c>
      <c r="G1572" s="340" t="s">
        <v>124</v>
      </c>
      <c r="H1572" s="341"/>
      <c r="I1572" s="341"/>
      <c r="J1572" s="341"/>
      <c r="K1572" s="341"/>
      <c r="L1572" s="342"/>
    </row>
    <row r="1573" spans="1:12" hidden="1" x14ac:dyDescent="0.3">
      <c r="A1573" s="18" t="str">
        <f t="shared" ref="A1573" si="544">+IF(OR(C1568=""),"NO",1)</f>
        <v>NO</v>
      </c>
      <c r="B1573" s="18"/>
      <c r="E1573" s="331"/>
      <c r="F1573" s="62" t="str">
        <f>+$F$31</f>
        <v>OBSERVACIÓN</v>
      </c>
      <c r="G1573" s="343" t="s">
        <v>124</v>
      </c>
      <c r="H1573" s="344"/>
      <c r="I1573" s="344"/>
      <c r="J1573" s="344"/>
      <c r="K1573" s="344"/>
      <c r="L1573" s="345"/>
    </row>
    <row r="1574" spans="1:12" hidden="1" x14ac:dyDescent="0.3">
      <c r="A1574" s="18" t="str">
        <f t="shared" ref="A1574" si="545">+IF(OR(C1568=""),"NO",1)</f>
        <v>NO</v>
      </c>
      <c r="B1574" s="18"/>
      <c r="E1574" s="49"/>
      <c r="F1574" s="50"/>
      <c r="G1574" s="51"/>
      <c r="H1574" s="51"/>
      <c r="I1574" s="51"/>
      <c r="J1574" s="51"/>
      <c r="K1574" s="51"/>
      <c r="L1574" s="52"/>
    </row>
    <row r="1575" spans="1:12" x14ac:dyDescent="0.3">
      <c r="A1575" s="1">
        <f>+A1510</f>
        <v>1</v>
      </c>
      <c r="C1575" s="1" t="str">
        <f>"N"&amp;C1510</f>
        <v>N13</v>
      </c>
      <c r="E1575" s="63"/>
      <c r="F1575" s="64" t="str">
        <f>+$F$75</f>
        <v>TOTAL DE CONTRATOS PRESENTADOS VÁLIDOS QUE CUMPLEN EXPERIENCIA ACREDITADA:</v>
      </c>
      <c r="G1575" s="65"/>
      <c r="H1575" s="65"/>
      <c r="I1575" s="65"/>
      <c r="J1575" s="66"/>
      <c r="K1575" s="65"/>
      <c r="L1575" s="67">
        <v>3</v>
      </c>
    </row>
    <row r="1576" spans="1:12" ht="6.65" customHeight="1" x14ac:dyDescent="0.3">
      <c r="A1576" s="1">
        <f>+A1510</f>
        <v>1</v>
      </c>
      <c r="E1576" s="51"/>
      <c r="F1576" s="50"/>
      <c r="G1576" s="51"/>
      <c r="H1576" s="51"/>
      <c r="I1576" s="51"/>
      <c r="J1576" s="51"/>
      <c r="K1576" s="51"/>
      <c r="L1576" s="51"/>
    </row>
    <row r="1577" spans="1:12" x14ac:dyDescent="0.3">
      <c r="A1577" s="1">
        <f>+A1510</f>
        <v>1</v>
      </c>
      <c r="E1577" s="63"/>
      <c r="F1577" s="63" t="str">
        <f>+$F$77</f>
        <v>ACREDITA SUMINISTRO E INSTALACIÓN DE MOBILIARIO POR LO MENOS EN UN (1) CONTRATO VÁLIDO</v>
      </c>
      <c r="G1577" s="65"/>
      <c r="H1577" s="65"/>
      <c r="I1577" s="65"/>
      <c r="J1577" s="66"/>
      <c r="K1577" s="65"/>
      <c r="L1577" s="68" t="s">
        <v>157</v>
      </c>
    </row>
    <row r="1578" spans="1:12" ht="5.15" customHeight="1" x14ac:dyDescent="0.3">
      <c r="A1578" s="1">
        <f>+A1510</f>
        <v>1</v>
      </c>
      <c r="E1578" s="51"/>
      <c r="F1578" s="50"/>
      <c r="G1578" s="51"/>
      <c r="H1578" s="51"/>
      <c r="I1578" s="51"/>
      <c r="J1578" s="51"/>
      <c r="K1578" s="51"/>
      <c r="L1578" s="51"/>
    </row>
    <row r="1579" spans="1:12" ht="12.75" customHeight="1" x14ac:dyDescent="0.3">
      <c r="A1579" s="1">
        <f>+A1510</f>
        <v>1</v>
      </c>
      <c r="E1579" s="69" t="str">
        <f>+$E$79</f>
        <v>EXPERIENCIA ESPECÍFICA NUMERAL 10.1.1 A</v>
      </c>
      <c r="F1579" s="70"/>
      <c r="G1579" s="70"/>
      <c r="H1579" s="70"/>
      <c r="I1579" s="70"/>
      <c r="J1579" s="70"/>
      <c r="K1579" s="70"/>
      <c r="L1579" s="71"/>
    </row>
    <row r="1580" spans="1:12" ht="26.5" customHeight="1" x14ac:dyDescent="0.3">
      <c r="A1580" s="1">
        <f>+A1510</f>
        <v>1</v>
      </c>
      <c r="E1580" s="72"/>
      <c r="F1580" s="325" t="str">
        <f>+$F$80</f>
        <v>Por lo menos uno (1) de los contratos válidos aportados como experiencia general debe corresponder mínimo al 60% del presupuesto oficial del presente proceso de selección.  (SMMLV)</v>
      </c>
      <c r="G1580" s="326"/>
      <c r="H1580" s="326"/>
      <c r="I1580" s="326"/>
      <c r="J1580" s="326"/>
      <c r="K1580" s="73">
        <v>145.45030130132702</v>
      </c>
      <c r="L1580" s="74" t="s">
        <v>88</v>
      </c>
    </row>
    <row r="1581" spans="1:12" ht="23.5" customHeight="1" x14ac:dyDescent="0.3">
      <c r="A1581" s="1">
        <f>+A1510</f>
        <v>1</v>
      </c>
      <c r="E1581" s="63"/>
      <c r="F1581" s="325" t="str">
        <f>+$F$81</f>
        <v xml:space="preserve">Deberá acreditarse en al menos uno (1) de los contratos válidos aportados como experiencia general una </v>
      </c>
      <c r="G1581" s="326"/>
      <c r="H1581" s="326"/>
      <c r="I1581" s="326"/>
      <c r="J1581" s="326"/>
      <c r="K1581" s="73" t="s">
        <v>158</v>
      </c>
      <c r="L1581" s="74" t="s">
        <v>88</v>
      </c>
    </row>
    <row r="1582" spans="1:12" ht="23.5" hidden="1" customHeight="1" x14ac:dyDescent="0.3">
      <c r="A1582" s="18" t="s">
        <v>30</v>
      </c>
      <c r="E1582" s="63"/>
      <c r="F1582" s="325" t="str">
        <f>+$F$82</f>
        <v xml:space="preserve">Deberá acreditarse en al menos uno (1) de los contratos válidos aportados interventoría a intervención de </v>
      </c>
      <c r="G1582" s="326"/>
      <c r="H1582" s="326"/>
      <c r="I1582" s="326"/>
      <c r="J1582" s="326"/>
      <c r="K1582" s="73">
        <f>+$K$82</f>
        <v>0</v>
      </c>
      <c r="L1582" s="74" t="s">
        <v>290</v>
      </c>
    </row>
    <row r="1583" spans="1:12" ht="36" hidden="1" customHeight="1" x14ac:dyDescent="0.3">
      <c r="A1583" s="18" t="s">
        <v>30</v>
      </c>
      <c r="E1583" s="63"/>
      <c r="F1583" s="325" t="str">
        <f>+$F$83</f>
        <v xml:space="preserve">Deberá acreditarse en al menos uno (1) de los contratos válidos aportados interventoría a intervención de </v>
      </c>
      <c r="G1583" s="326"/>
      <c r="H1583" s="326"/>
      <c r="I1583" s="326"/>
      <c r="J1583" s="326"/>
      <c r="K1583" s="75">
        <f>+$K$83</f>
        <v>0</v>
      </c>
      <c r="L1583" s="76" t="s">
        <v>290</v>
      </c>
    </row>
    <row r="1584" spans="1:12" x14ac:dyDescent="0.3">
      <c r="A1584" s="1">
        <f>+A1510</f>
        <v>1</v>
      </c>
      <c r="E1584" s="51"/>
      <c r="F1584" s="50"/>
      <c r="G1584" s="51"/>
      <c r="H1584" s="51"/>
      <c r="I1584" s="51"/>
      <c r="J1584" s="51"/>
      <c r="K1584" s="51"/>
      <c r="L1584" s="51"/>
    </row>
    <row r="1585" spans="1:12" ht="12.75" customHeight="1" x14ac:dyDescent="0.3">
      <c r="A1585" s="1">
        <f>+A1510</f>
        <v>1</v>
      </c>
      <c r="E1585" s="40" t="str">
        <f>+$E$85</f>
        <v>VALOR MÍNIMO A CERIFICAR % P.O EN SMMMLV. NUMERAL 3.9.1</v>
      </c>
      <c r="F1585" s="41"/>
      <c r="G1585" s="41"/>
      <c r="H1585" s="41"/>
      <c r="I1585" s="41"/>
      <c r="J1585" s="41"/>
      <c r="K1585" s="41"/>
      <c r="L1585" s="42"/>
    </row>
    <row r="1586" spans="1:12" x14ac:dyDescent="0.3">
      <c r="A1586" s="1">
        <f>+A1510</f>
        <v>1</v>
      </c>
      <c r="C1586" s="1" t="str">
        <f>"M"&amp;C1510</f>
        <v>M13</v>
      </c>
      <c r="E1586" s="77" t="str">
        <f>+$E$86</f>
        <v>100% P.O.</v>
      </c>
      <c r="F1586" s="78"/>
      <c r="G1586" s="61">
        <v>242.41716883554506</v>
      </c>
      <c r="H1586" s="124" t="str">
        <f>+$H$86</f>
        <v>TOTAL EJECUTADO DE CONTRATOS ACREDITADOS</v>
      </c>
      <c r="I1586" s="124"/>
      <c r="J1586" s="124"/>
      <c r="K1586" s="55">
        <v>878.12000000000012</v>
      </c>
      <c r="L1586" s="47" t="s">
        <v>88</v>
      </c>
    </row>
    <row r="1587" spans="1:12" x14ac:dyDescent="0.3">
      <c r="A1587" s="1">
        <f>+A1510</f>
        <v>1</v>
      </c>
      <c r="E1587" s="39"/>
      <c r="F1587" s="39"/>
      <c r="G1587" s="39"/>
      <c r="H1587" s="39"/>
      <c r="I1587" s="39"/>
      <c r="J1587" s="39"/>
      <c r="K1587" s="39"/>
      <c r="L1587" s="39"/>
    </row>
    <row r="1588" spans="1:12" ht="12.75" hidden="1" customHeight="1" x14ac:dyDescent="0.3">
      <c r="A1588" s="18" t="s">
        <v>30</v>
      </c>
      <c r="B1588" s="18"/>
      <c r="E1588" s="40" t="str">
        <f>+$E$88</f>
        <v>CONSIDERACIONES PARA LA VALIDEZ DE LA EXPERIENCIA REQUERIDA: EXPERIENCIA PROPONENTES PLURALES NUMERAL 10.1.2 D</v>
      </c>
      <c r="F1588" s="41"/>
      <c r="G1588" s="41"/>
      <c r="H1588" s="41"/>
      <c r="I1588" s="41"/>
      <c r="J1588" s="41"/>
      <c r="K1588" s="41"/>
      <c r="L1588" s="42"/>
    </row>
    <row r="1589" spans="1:12" ht="28" hidden="1" customHeight="1" x14ac:dyDescent="0.3">
      <c r="A1589" s="18" t="s">
        <v>30</v>
      </c>
      <c r="B1589" s="18"/>
      <c r="C1589" s="1" t="str">
        <f>"O"&amp;C1510</f>
        <v>O13</v>
      </c>
      <c r="E1589" s="80" t="str">
        <f>+$E$89</f>
        <v>i)</v>
      </c>
      <c r="F1589" s="327" t="str">
        <f>+$F$89</f>
        <v>Uno de los integrantes debe aportar como mínimo el cincuenta por ciento (50 %) de la experiencia solicitada</v>
      </c>
      <c r="G1589" s="328"/>
      <c r="H1589" s="328"/>
      <c r="I1589" s="328"/>
      <c r="J1589" s="328"/>
      <c r="K1589" s="73" t="s">
        <v>124</v>
      </c>
      <c r="L1589" s="47" t="s">
        <v>290</v>
      </c>
    </row>
    <row r="1590" spans="1:12" ht="28" hidden="1" customHeight="1" x14ac:dyDescent="0.3">
      <c r="A1590" s="18" t="s">
        <v>30</v>
      </c>
      <c r="B1590" s="18"/>
      <c r="C1590" s="1" t="str">
        <f>"O"&amp;C1510</f>
        <v>O13</v>
      </c>
      <c r="E1590" s="80" t="str">
        <f>+$E$90</f>
        <v>ii)</v>
      </c>
      <c r="F1590" s="327" t="str">
        <f>+$F$90</f>
        <v>Todos los demás ntegrantes deben acreditar al menos el cinco por ciento (5 %) de la experiencia solicitada, solo uno (1) de los integrantes podrá no acreditar experiencia pero su porcentaje de participación  no podrá superar el diez por ciento (10 %)</v>
      </c>
      <c r="G1590" s="328"/>
      <c r="H1590" s="328"/>
      <c r="I1590" s="328"/>
      <c r="J1590" s="328"/>
      <c r="K1590" s="73" t="s">
        <v>124</v>
      </c>
      <c r="L1590" s="47" t="s">
        <v>290</v>
      </c>
    </row>
    <row r="1591" spans="1:12" hidden="1" x14ac:dyDescent="0.3">
      <c r="A1591" s="18" t="s">
        <v>30</v>
      </c>
      <c r="B1591" s="18"/>
      <c r="E1591" s="39"/>
      <c r="F1591" s="39"/>
      <c r="G1591" s="39"/>
      <c r="H1591" s="39"/>
      <c r="I1591" s="39"/>
      <c r="J1591" s="39"/>
      <c r="K1591" s="39"/>
      <c r="L1591" s="39"/>
    </row>
    <row r="1592" spans="1:12" ht="13" customHeight="1" x14ac:dyDescent="0.3">
      <c r="A1592" s="18">
        <f>+A1510</f>
        <v>1</v>
      </c>
      <c r="B1592" s="18"/>
      <c r="E1592" s="69" t="str">
        <f>+$E$92</f>
        <v>VERIFICACIÓN Y ASIGNACIÓN DE PUNTAJE POR LA EXPERIENCIA DEL PROPONENTE</v>
      </c>
      <c r="F1592" s="70"/>
      <c r="G1592" s="70"/>
      <c r="H1592" s="70"/>
      <c r="I1592" s="70"/>
      <c r="J1592" s="70"/>
      <c r="K1592" s="70"/>
      <c r="L1592" s="71"/>
    </row>
    <row r="1593" spans="1:12" x14ac:dyDescent="0.3">
      <c r="A1593" s="18">
        <f>+A1510</f>
        <v>1</v>
      </c>
      <c r="B1593" s="18"/>
      <c r="E1593" s="81"/>
      <c r="F1593" s="323" t="str">
        <f>+$F$93</f>
        <v>No. CONTRATOS QUE ACREDITAN LA EXPERIENCIA (NO OBJETO DE SUBSANACIÓN)</v>
      </c>
      <c r="G1593" s="324"/>
      <c r="H1593" s="324"/>
      <c r="I1593" s="324"/>
      <c r="J1593" s="324"/>
      <c r="K1593" s="82"/>
      <c r="L1593" s="83">
        <v>3</v>
      </c>
    </row>
    <row r="1594" spans="1:12" ht="13" customHeight="1" x14ac:dyDescent="0.3">
      <c r="A1594" s="18">
        <f>+A1510</f>
        <v>1</v>
      </c>
      <c r="B1594" s="18"/>
      <c r="E1594" s="84"/>
      <c r="F1594" s="323" t="str">
        <f>+$F$94</f>
        <v>TOTAL EJECUTADO DE CONTRATOS ACREDITADOS PROPUESTA INICIAL</v>
      </c>
      <c r="G1594" s="324"/>
      <c r="H1594" s="324"/>
      <c r="I1594" s="324"/>
      <c r="J1594" s="324"/>
      <c r="K1594" s="85"/>
      <c r="L1594" s="86">
        <v>878.12000000000012</v>
      </c>
    </row>
    <row r="1595" spans="1:12" ht="13" customHeight="1" x14ac:dyDescent="0.3">
      <c r="A1595" s="18">
        <f>+A1510</f>
        <v>1</v>
      </c>
      <c r="B1595" s="18"/>
      <c r="E1595" s="87"/>
      <c r="F1595" s="323" t="str">
        <f>+$F$95</f>
        <v>PROMEDIO VALOR ACREDITADO EN SMMLV</v>
      </c>
      <c r="G1595" s="324"/>
      <c r="H1595" s="324"/>
      <c r="I1595" s="324"/>
      <c r="J1595" s="324"/>
      <c r="K1595" s="66"/>
      <c r="L1595" s="88">
        <v>292.70999999999998</v>
      </c>
    </row>
    <row r="1596" spans="1:12" x14ac:dyDescent="0.3">
      <c r="A1596" s="18">
        <f>+A1510</f>
        <v>1</v>
      </c>
      <c r="B1596" s="18"/>
      <c r="E1596" s="89"/>
      <c r="F1596" s="89"/>
      <c r="G1596" s="89"/>
      <c r="H1596" s="89"/>
      <c r="I1596" s="89"/>
      <c r="J1596" s="89"/>
      <c r="K1596" s="89"/>
      <c r="L1596" s="89"/>
    </row>
    <row r="1597" spans="1:12" ht="13" customHeight="1" x14ac:dyDescent="0.3">
      <c r="A1597" s="18">
        <f>+A1510</f>
        <v>1</v>
      </c>
      <c r="B1597" s="18"/>
      <c r="E1597" s="69" t="str">
        <f>+$E$97</f>
        <v>3.9.2 EXIGENCIAS MÍNIMAS DE EXPERIENCIA Y FORMACIÓN ACADÉMICA DEL EQUIPO DE TRABAJO</v>
      </c>
      <c r="F1597" s="70"/>
      <c r="G1597" s="70"/>
      <c r="H1597" s="70"/>
      <c r="I1597" s="70"/>
      <c r="J1597" s="70"/>
      <c r="K1597" s="70"/>
      <c r="L1597" s="71"/>
    </row>
    <row r="1598" spans="1:12" x14ac:dyDescent="0.3">
      <c r="A1598" s="18">
        <f>+A1510</f>
        <v>1</v>
      </c>
      <c r="B1598" s="18"/>
      <c r="E1598" s="90" t="str">
        <f>+$E$98</f>
        <v>Formulario 8</v>
      </c>
      <c r="F1598" s="315" t="s">
        <v>46</v>
      </c>
      <c r="G1598" s="316"/>
      <c r="H1598" s="317"/>
      <c r="I1598" s="318"/>
      <c r="J1598" s="318"/>
      <c r="K1598" s="318"/>
      <c r="L1598" s="319"/>
    </row>
    <row r="1599" spans="1:12" x14ac:dyDescent="0.3">
      <c r="A1599" s="18">
        <f>+A1510</f>
        <v>1</v>
      </c>
      <c r="B1599" s="18"/>
      <c r="E1599" s="91" t="s">
        <v>170</v>
      </c>
      <c r="F1599" s="91" t="str">
        <f>+$F$99</f>
        <v>Director de Interventoría</v>
      </c>
      <c r="G1599" s="91" t="str">
        <f>+$G$99</f>
        <v>Residente de Interventoría</v>
      </c>
      <c r="H1599" s="320"/>
      <c r="I1599" s="321"/>
      <c r="J1599" s="321"/>
      <c r="K1599" s="321"/>
      <c r="L1599" s="322"/>
    </row>
    <row r="1600" spans="1:12" x14ac:dyDescent="0.3">
      <c r="A1600" s="18">
        <f>+A1510</f>
        <v>1</v>
      </c>
      <c r="B1600" s="18"/>
      <c r="E1600" s="304" t="str">
        <f>+$E$100</f>
        <v>OBSERVACIONES RESPECTO REQUISITO HABILITANTE DEL PERSONAL CLAVE EVALUABLE</v>
      </c>
      <c r="F1600" s="305"/>
      <c r="G1600" s="305"/>
      <c r="H1600" s="305"/>
      <c r="I1600" s="305"/>
      <c r="J1600" s="305"/>
      <c r="K1600" s="305"/>
      <c r="L1600" s="305"/>
    </row>
    <row r="1601" spans="1:12" x14ac:dyDescent="0.3">
      <c r="A1601" s="18">
        <f>+A1510</f>
        <v>1</v>
      </c>
      <c r="B1601" s="18"/>
      <c r="E1601" s="312" t="s">
        <v>124</v>
      </c>
      <c r="F1601" s="313"/>
      <c r="G1601" s="313"/>
      <c r="H1601" s="313"/>
      <c r="I1601" s="313"/>
      <c r="J1601" s="313"/>
      <c r="K1601" s="313"/>
      <c r="L1601" s="314"/>
    </row>
    <row r="1602" spans="1:12" x14ac:dyDescent="0.3">
      <c r="A1602" s="18">
        <f>+A1510</f>
        <v>1</v>
      </c>
      <c r="B1602" s="18"/>
      <c r="E1602" s="89"/>
      <c r="F1602" s="89"/>
      <c r="G1602" s="89"/>
      <c r="H1602" s="89"/>
      <c r="I1602" s="89"/>
      <c r="J1602" s="89"/>
      <c r="K1602" s="89"/>
      <c r="L1602" s="89"/>
    </row>
    <row r="1603" spans="1:12" ht="13" customHeight="1" x14ac:dyDescent="0.3">
      <c r="A1603" s="18">
        <f>+A1510</f>
        <v>1</v>
      </c>
      <c r="B1603" s="18"/>
      <c r="E1603" s="69" t="str">
        <f>+$E$103</f>
        <v>4.2 EQUIPO DE TRABAJO (Personal Clave Evaluable)</v>
      </c>
      <c r="F1603" s="70"/>
      <c r="G1603" s="70"/>
      <c r="H1603" s="70"/>
      <c r="I1603" s="70"/>
      <c r="J1603" s="70"/>
      <c r="K1603" s="70"/>
      <c r="L1603" s="71"/>
    </row>
    <row r="1604" spans="1:12" ht="23.25" customHeight="1" x14ac:dyDescent="0.3">
      <c r="A1604" s="18">
        <f>+A1510</f>
        <v>1</v>
      </c>
      <c r="B1604" s="18"/>
      <c r="E1604" s="90" t="str">
        <f>+$E$104</f>
        <v>Formulario 9</v>
      </c>
      <c r="F1604" s="315" t="s">
        <v>46</v>
      </c>
      <c r="G1604" s="316"/>
      <c r="H1604" s="317"/>
      <c r="I1604" s="318"/>
      <c r="J1604" s="318"/>
      <c r="K1604" s="318"/>
      <c r="L1604" s="319"/>
    </row>
    <row r="1605" spans="1:12" x14ac:dyDescent="0.3">
      <c r="A1605" s="18">
        <f>+A1510</f>
        <v>1</v>
      </c>
      <c r="B1605" s="18"/>
      <c r="E1605" s="91" t="s">
        <v>170</v>
      </c>
      <c r="F1605" s="91" t="str">
        <f>+$F$99</f>
        <v>Director de Interventoría</v>
      </c>
      <c r="G1605" s="91" t="str">
        <f>+$G$99</f>
        <v>Residente de Interventoría</v>
      </c>
      <c r="H1605" s="320"/>
      <c r="I1605" s="321"/>
      <c r="J1605" s="321"/>
      <c r="K1605" s="321"/>
      <c r="L1605" s="322"/>
    </row>
    <row r="1606" spans="1:12" x14ac:dyDescent="0.3">
      <c r="A1606" s="18">
        <f>+A1510</f>
        <v>1</v>
      </c>
      <c r="B1606" s="18"/>
      <c r="E1606" s="89"/>
      <c r="F1606" s="89"/>
      <c r="G1606" s="89"/>
      <c r="H1606" s="89"/>
      <c r="I1606" s="89"/>
      <c r="J1606" s="89"/>
      <c r="K1606" s="89"/>
      <c r="L1606" s="89"/>
    </row>
    <row r="1607" spans="1:12" x14ac:dyDescent="0.3">
      <c r="A1607" s="1">
        <f>+A1510</f>
        <v>1</v>
      </c>
      <c r="E1607" s="92" t="str">
        <f>+E1482</f>
        <v>CRITERIOS DE EVALUACIÓN Y PUNTAJE</v>
      </c>
      <c r="F1607" s="93"/>
      <c r="G1607" s="93"/>
      <c r="H1607" s="93"/>
      <c r="I1607" s="93"/>
      <c r="J1607" s="93"/>
      <c r="K1607" s="94"/>
      <c r="L1607" s="95" t="str">
        <f>+$L$107</f>
        <v>PUNTAJE OBTENIDO</v>
      </c>
    </row>
    <row r="1608" spans="1:12" x14ac:dyDescent="0.3">
      <c r="A1608" s="1">
        <f>+A1510</f>
        <v>1</v>
      </c>
      <c r="E1608" s="96" t="str">
        <f>+$E$108</f>
        <v>VALOR</v>
      </c>
      <c r="F1608" s="97" t="str">
        <f>+$F$108</f>
        <v>EQUIPO DE TRABAJO (PERSONAL CLAVE EVALUABLE)</v>
      </c>
      <c r="G1608" s="24"/>
      <c r="H1608" s="24"/>
      <c r="I1608" s="24"/>
      <c r="J1608" s="24"/>
      <c r="K1608" s="24"/>
      <c r="L1608" s="98"/>
    </row>
    <row r="1609" spans="1:12" ht="12.75" customHeight="1" x14ac:dyDescent="0.3">
      <c r="A1609" s="1">
        <f>+A1510</f>
        <v>1</v>
      </c>
      <c r="E1609" s="96">
        <f>+$E$109</f>
        <v>5</v>
      </c>
      <c r="F1609" s="307" t="str">
        <f>+$F$109</f>
        <v xml:space="preserve"> Experiencia Específica adicional</v>
      </c>
      <c r="G1609" s="308"/>
      <c r="H1609" s="308"/>
      <c r="I1609" s="308"/>
      <c r="J1609" s="308"/>
      <c r="K1609" s="309"/>
      <c r="L1609" s="99">
        <f>IFERROR(IF(VLOOKUP(C1510,'R. PUNTAJES'!$C$14:$R$213,'R. PUNTAJES'!$I$10,0)="","",VLOOKUP(C1510,'R. PUNTAJES'!$C$14:$R$213,'R. PUNTAJES'!$I$10,0)),"")</f>
        <v>5</v>
      </c>
    </row>
    <row r="1610" spans="1:12" ht="12.75" customHeight="1" x14ac:dyDescent="0.3">
      <c r="A1610" s="1">
        <f>+A1510</f>
        <v>1</v>
      </c>
      <c r="E1610" s="96">
        <f>+$E$110</f>
        <v>5</v>
      </c>
      <c r="F1610" s="307" t="str">
        <f>+$F$110</f>
        <v>Formación Académica adicional</v>
      </c>
      <c r="G1610" s="308"/>
      <c r="H1610" s="308"/>
      <c r="I1610" s="308"/>
      <c r="J1610" s="308"/>
      <c r="K1610" s="309"/>
      <c r="L1610" s="99">
        <f>IFERROR(IF(VLOOKUP(C1510,'R. PUNTAJES'!$C$14:$R$213,'R. PUNTAJES'!$J$10,0)="","",VLOOKUP(C1510,'R. PUNTAJES'!$C$14:$R$213,'R. PUNTAJES'!$J$10,0)),"")</f>
        <v>5</v>
      </c>
    </row>
    <row r="1611" spans="1:12" x14ac:dyDescent="0.3">
      <c r="A1611" s="18">
        <f>+A1510</f>
        <v>1</v>
      </c>
      <c r="B1611" s="18"/>
      <c r="E1611" s="100"/>
      <c r="F1611" s="101" t="str">
        <f>+$F$111</f>
        <v>FACTOR DE SOSTENIBILIDAD</v>
      </c>
      <c r="G1611" s="102"/>
      <c r="H1611" s="102"/>
      <c r="I1611" s="102"/>
      <c r="J1611" s="102"/>
      <c r="K1611" s="102"/>
      <c r="L1611" s="103"/>
    </row>
    <row r="1612" spans="1:12" x14ac:dyDescent="0.3">
      <c r="A1612" s="18">
        <f>+A1510</f>
        <v>1</v>
      </c>
      <c r="B1612" s="18"/>
      <c r="E1612" s="104">
        <v>1</v>
      </c>
      <c r="F1612" s="105" t="str">
        <f>+$F$112</f>
        <v>Compromisos Sostenibilidad</v>
      </c>
      <c r="G1612" s="106"/>
      <c r="H1612" s="106"/>
      <c r="I1612" s="106"/>
      <c r="J1612" s="106"/>
      <c r="K1612" s="106"/>
      <c r="L1612" s="107">
        <f>IFERROR(IF(VLOOKUP(C1510,'R. PUNTAJES'!$C$14:$R$213,'R. PUNTAJES'!$K$10,0)="","",VLOOKUP(C1510,'R. PUNTAJES'!$C$14:$R$213,'R. PUNTAJES'!$K$10,0)),"")</f>
        <v>1</v>
      </c>
    </row>
    <row r="1613" spans="1:12" x14ac:dyDescent="0.3">
      <c r="A1613" s="1">
        <f>+A1510</f>
        <v>1</v>
      </c>
      <c r="E1613" s="108"/>
      <c r="F1613" s="109" t="str">
        <f>+$F$113</f>
        <v>APOYO A LA INDUSTRIA NACIONAL</v>
      </c>
      <c r="G1613" s="110"/>
      <c r="H1613" s="110"/>
      <c r="I1613" s="110"/>
      <c r="J1613" s="110"/>
      <c r="K1613" s="110"/>
      <c r="L1613" s="111"/>
    </row>
    <row r="1614" spans="1:12" ht="12.75" customHeight="1" x14ac:dyDescent="0.3">
      <c r="A1614" s="1">
        <f>+A1510</f>
        <v>1</v>
      </c>
      <c r="E1614" s="96">
        <v>20</v>
      </c>
      <c r="F1614" s="307" t="str">
        <f>+$F$114</f>
        <v>Promoción de Servicios Nacionales o con Trato Nacional</v>
      </c>
      <c r="G1614" s="308"/>
      <c r="H1614" s="308"/>
      <c r="I1614" s="308"/>
      <c r="J1614" s="308"/>
      <c r="K1614" s="309"/>
      <c r="L1614" s="99">
        <f>IFERROR(IF(VLOOKUP(C1510,'R. PUNTAJES'!$C$14:$R$213,'R. PUNTAJES'!$L$10,0)="","",
IF(VLOOKUP(C1510,'R. PUNTAJES'!$C$14:$R$213,'R. PUNTAJES'!$L$10,0)=5,0,
VLOOKUP(C1510,'R. PUNTAJES'!$C$14:$R$213,'R. PUNTAJES'!$L$10,0))),"")</f>
        <v>20</v>
      </c>
    </row>
    <row r="1615" spans="1:12" ht="12.75" customHeight="1" x14ac:dyDescent="0.3">
      <c r="A1615" s="1">
        <f>+A1510</f>
        <v>1</v>
      </c>
      <c r="E1615" s="96">
        <v>5</v>
      </c>
      <c r="F1615" s="307" t="str">
        <f>+$F$115</f>
        <v>Incorporación de componente nacional en servicios extranjeros</v>
      </c>
      <c r="G1615" s="308"/>
      <c r="H1615" s="308"/>
      <c r="I1615" s="308"/>
      <c r="J1615" s="308"/>
      <c r="K1615" s="309"/>
      <c r="L1615" s="99">
        <f>IFERROR(IF(VLOOKUP(C1510,'R. PUNTAJES'!$C$14:$R$213,'R. PUNTAJES'!$L$10,0)="","",
IF(VLOOKUP(C1510,'R. PUNTAJES'!$C$14:$R$213,'R. PUNTAJES'!$L$10,0)=20,0,
VLOOKUP(C1510,'R. PUNTAJES'!$C$14:$R$213,'R. PUNTAJES'!$L$10,0))),"")</f>
        <v>0</v>
      </c>
    </row>
    <row r="1616" spans="1:12" x14ac:dyDescent="0.3">
      <c r="A1616" s="1">
        <f>+A1510</f>
        <v>1</v>
      </c>
      <c r="E1616" s="112"/>
      <c r="F1616" s="97" t="str">
        <f>+$F$116</f>
        <v>VINCULACIÓN DE PERSONAS CON DISCAPACIDAD</v>
      </c>
      <c r="G1616" s="24"/>
      <c r="H1616" s="24"/>
      <c r="I1616" s="24"/>
      <c r="J1616" s="24"/>
      <c r="K1616" s="24"/>
      <c r="L1616" s="98"/>
    </row>
    <row r="1617" spans="1:16" ht="12.75" customHeight="1" x14ac:dyDescent="0.3">
      <c r="A1617" s="1">
        <f>+A1510</f>
        <v>1</v>
      </c>
      <c r="E1617" s="96">
        <v>1</v>
      </c>
      <c r="F1617" s="307" t="str">
        <f>+$F$117</f>
        <v xml:space="preserve">Trabajadores vinculados a la planta de personal </v>
      </c>
      <c r="G1617" s="308"/>
      <c r="H1617" s="308"/>
      <c r="I1617" s="308"/>
      <c r="J1617" s="308"/>
      <c r="K1617" s="309"/>
      <c r="L1617" s="99">
        <f>IFERROR(IF(VLOOKUP(C1510,'R. PUNTAJES'!$C$14:$R$213,'R. PUNTAJES'!$M$10,0)="","",VLOOKUP(C1510,'R. PUNTAJES'!$C$14:$R$213,'R. PUNTAJES'!$M$10,0)),"")</f>
        <v>1</v>
      </c>
    </row>
    <row r="1618" spans="1:16" x14ac:dyDescent="0.3">
      <c r="A1618" s="1">
        <f>+A1510</f>
        <v>1</v>
      </c>
      <c r="E1618" s="112"/>
      <c r="F1618" s="97" t="str">
        <f>+$F$118</f>
        <v>EMPRENDIMIENTOS Y EMPRESAS DE MUJERES</v>
      </c>
      <c r="G1618" s="24"/>
      <c r="H1618" s="24"/>
      <c r="I1618" s="24"/>
      <c r="J1618" s="24"/>
      <c r="K1618" s="24"/>
      <c r="L1618" s="98"/>
    </row>
    <row r="1619" spans="1:16" ht="13" customHeight="1" x14ac:dyDescent="0.3">
      <c r="A1619" s="1">
        <f>+A1510</f>
        <v>1</v>
      </c>
      <c r="E1619" s="96">
        <v>0.25</v>
      </c>
      <c r="F1619" s="307" t="str">
        <f>+$F$119</f>
        <v>Emprendimientos y empresas de mujeres</v>
      </c>
      <c r="G1619" s="308"/>
      <c r="H1619" s="308"/>
      <c r="I1619" s="308"/>
      <c r="J1619" s="308"/>
      <c r="K1619" s="309"/>
      <c r="L1619" s="113">
        <f>IFERROR(IF(VLOOKUP(C1510,'R. PUNTAJES'!$C$14:$R$213,'R. PUNTAJES'!$N$10,0)="","",VLOOKUP(C1510,'R. PUNTAJES'!$C$14:$R$213,'R. PUNTAJES'!$N$10,0)),"")</f>
        <v>0.25</v>
      </c>
    </row>
    <row r="1620" spans="1:16" hidden="1" x14ac:dyDescent="0.3">
      <c r="A1620" s="18" t="str">
        <f>+A1621</f>
        <v>NO</v>
      </c>
      <c r="B1620" s="18"/>
      <c r="E1620" s="112"/>
      <c r="F1620" s="97" t="str">
        <f>+$F$120</f>
        <v>MIPYME</v>
      </c>
      <c r="G1620" s="24"/>
      <c r="H1620" s="24"/>
      <c r="I1620" s="24"/>
      <c r="J1620" s="24"/>
      <c r="K1620" s="24"/>
      <c r="L1620" s="98"/>
    </row>
    <row r="1621" spans="1:16" hidden="1" x14ac:dyDescent="0.3">
      <c r="A1621" s="18" t="str">
        <f>+IF(E1621=0,"NO",1)</f>
        <v>NO</v>
      </c>
      <c r="B1621" s="18"/>
      <c r="E1621" s="96">
        <v>0</v>
      </c>
      <c r="F1621" s="307" t="str">
        <f>+$F$121</f>
        <v>Mipyme</v>
      </c>
      <c r="G1621" s="308"/>
      <c r="H1621" s="308"/>
      <c r="I1621" s="308"/>
      <c r="J1621" s="308"/>
      <c r="K1621" s="309"/>
      <c r="L1621" s="113" t="str">
        <f>IFERROR(IF(VLOOKUP(C1510,'R. PUNTAJES'!$C$14:$R$213,'R. PUNTAJES'!$O$10,0)="","",VLOOKUP(C1510,'R. PUNTAJES'!$C$14:$R$213,'R. PUNTAJES'!$O$10,0)),"")</f>
        <v/>
      </c>
    </row>
    <row r="1622" spans="1:16" x14ac:dyDescent="0.3">
      <c r="A1622" s="1">
        <f>+A1510</f>
        <v>1</v>
      </c>
      <c r="E1622" s="112"/>
      <c r="F1622" s="97" t="str">
        <f>+$F$122</f>
        <v>EXPERIENCIA DEL PROPONENTE</v>
      </c>
      <c r="G1622" s="24"/>
      <c r="H1622" s="24"/>
      <c r="I1622" s="24"/>
      <c r="J1622" s="24"/>
      <c r="K1622" s="24"/>
      <c r="L1622" s="98"/>
    </row>
    <row r="1623" spans="1:16" x14ac:dyDescent="0.3">
      <c r="A1623" s="1">
        <f>+A1510</f>
        <v>1</v>
      </c>
      <c r="E1623" s="96">
        <v>59.5</v>
      </c>
      <c r="F1623" s="307" t="str">
        <f>+$F$123</f>
        <v>mediana con valor absoluto</v>
      </c>
      <c r="G1623" s="308"/>
      <c r="H1623" s="308"/>
      <c r="I1623" s="308"/>
      <c r="J1623" s="308"/>
      <c r="K1623" s="309"/>
      <c r="L1623" s="113">
        <f>IFERROR(IF(VLOOKUP(C1510,'R. PUNTAJES'!$C$14:$R$213,'R. PUNTAJES'!$R$10,0)="","",VLOOKUP(C1510,'R. PUNTAJES'!$C$14:$R$213,'R. PUNTAJES'!$R$10,0)),"")</f>
        <v>42.163333971169784</v>
      </c>
    </row>
    <row r="1624" spans="1:16" x14ac:dyDescent="0.3">
      <c r="A1624" s="1">
        <f>+A1510</f>
        <v>1</v>
      </c>
      <c r="E1624" s="112"/>
      <c r="F1624" s="97" t="str">
        <f>+$F$124</f>
        <v>MULTAS</v>
      </c>
      <c r="G1624" s="24"/>
      <c r="H1624" s="24"/>
      <c r="I1624" s="24"/>
      <c r="J1624" s="24"/>
      <c r="K1624" s="24"/>
      <c r="L1624" s="98"/>
    </row>
    <row r="1625" spans="1:16" ht="12.75" customHeight="1" x14ac:dyDescent="0.3">
      <c r="A1625" s="1">
        <f>+A1510</f>
        <v>1</v>
      </c>
      <c r="E1625" s="96">
        <v>-2</v>
      </c>
      <c r="F1625" s="307" t="str">
        <f>+$F$125</f>
        <v>Una o más multas o cláusulas penales durante el último año</v>
      </c>
      <c r="G1625" s="310"/>
      <c r="H1625" s="310"/>
      <c r="I1625" s="310"/>
      <c r="J1625" s="310"/>
      <c r="K1625" s="311"/>
      <c r="L1625" s="99">
        <f>IFERROR(IF(VLOOKUP(C1510,'R. PUNTAJES'!$C$14:$R$213,'R. PUNTAJES'!$Q$10,0)="","",VLOOKUP(C1510,'R. PUNTAJES'!$C$14:$R$213,'R. PUNTAJES'!$Q$10,0)),"")</f>
        <v>0</v>
      </c>
    </row>
    <row r="1626" spans="1:16" x14ac:dyDescent="0.3">
      <c r="A1626" s="1">
        <f>+A1510</f>
        <v>1</v>
      </c>
      <c r="E1626" s="112"/>
      <c r="F1626" s="97" t="str">
        <f>+$F$126</f>
        <v>OBRAS INCONCLUSAS</v>
      </c>
      <c r="G1626" s="24"/>
      <c r="H1626" s="24"/>
      <c r="I1626" s="24"/>
      <c r="J1626" s="24"/>
      <c r="K1626" s="24"/>
      <c r="L1626" s="98"/>
    </row>
    <row r="1627" spans="1:16" x14ac:dyDescent="0.3">
      <c r="A1627" s="1">
        <f>+A1510</f>
        <v>1</v>
      </c>
      <c r="E1627" s="96">
        <v>-1</v>
      </c>
      <c r="F1627" s="301" t="str">
        <f>+$F$127</f>
        <v>Anotación vigente de obra civil inconclusa</v>
      </c>
      <c r="G1627" s="302"/>
      <c r="H1627" s="302"/>
      <c r="I1627" s="302"/>
      <c r="J1627" s="302"/>
      <c r="K1627" s="303"/>
      <c r="L1627" s="99">
        <f>IFERROR(IF(VLOOKUP(C1510,'R. PUNTAJES'!$C$14:$R$213,'R. PUNTAJES'!$P$10,0)="","",VLOOKUP(C1510,'R. PUNTAJES'!$C$14:$R$213,'R. PUNTAJES'!$P$10,0)),"")</f>
        <v>0</v>
      </c>
    </row>
    <row r="1628" spans="1:16" ht="7.5" customHeight="1" x14ac:dyDescent="0.3">
      <c r="A1628" s="1">
        <f>+A1510</f>
        <v>1</v>
      </c>
      <c r="E1628" s="114"/>
      <c r="F1628" s="45"/>
      <c r="G1628" s="45"/>
      <c r="H1628" s="45"/>
      <c r="I1628" s="45"/>
      <c r="J1628" s="45"/>
      <c r="K1628" s="45"/>
      <c r="L1628" s="48"/>
    </row>
    <row r="1629" spans="1:16" x14ac:dyDescent="0.3">
      <c r="A1629" s="1">
        <f>+A1510</f>
        <v>1</v>
      </c>
      <c r="E1629" s="115" t="str">
        <f>+$E$129</f>
        <v>PUNTAJE TOTAL</v>
      </c>
      <c r="F1629" s="116"/>
      <c r="G1629" s="116"/>
      <c r="H1629" s="116"/>
      <c r="I1629" s="116"/>
      <c r="J1629" s="116"/>
      <c r="K1629" s="117"/>
      <c r="L1629" s="118">
        <f>IFERROR(IF(VLOOKUP(C1510,'R. PUNTAJES'!$C$14:$R$213,'R. PUNTAJES'!$H$10,0)="RECHAZO","",SUM(L1609:L1627)),"")</f>
        <v>74.413333971169777</v>
      </c>
    </row>
    <row r="1630" spans="1:16" x14ac:dyDescent="0.3">
      <c r="A1630" s="1">
        <f>+A1510</f>
        <v>1</v>
      </c>
      <c r="E1630" s="304" t="str">
        <f>+$E$130</f>
        <v>OBSERVACIONES RESPECTO A PUNTAJES</v>
      </c>
      <c r="F1630" s="305"/>
      <c r="G1630" s="305"/>
      <c r="H1630" s="305"/>
      <c r="I1630" s="305"/>
      <c r="J1630" s="305"/>
      <c r="K1630" s="305"/>
      <c r="L1630" s="305"/>
    </row>
    <row r="1631" spans="1:16" ht="12" customHeight="1" x14ac:dyDescent="0.3">
      <c r="A1631" s="1">
        <f>+A1510</f>
        <v>1</v>
      </c>
      <c r="E1631" s="306" t="s">
        <v>124</v>
      </c>
      <c r="F1631" s="305"/>
      <c r="G1631" s="305"/>
      <c r="H1631" s="305"/>
      <c r="I1631" s="305"/>
      <c r="J1631" s="305"/>
      <c r="K1631" s="305"/>
      <c r="L1631" s="305"/>
      <c r="N1631" s="119"/>
      <c r="O1631" s="119"/>
      <c r="P1631" s="120"/>
    </row>
    <row r="1632" spans="1:16" ht="3" customHeight="1" x14ac:dyDescent="0.3">
      <c r="A1632" s="1">
        <f>+A1511</f>
        <v>1</v>
      </c>
      <c r="E1632" s="121"/>
      <c r="F1632" s="122"/>
      <c r="G1632" s="122"/>
      <c r="H1632" s="122"/>
      <c r="I1632" s="122"/>
      <c r="J1632" s="122"/>
      <c r="K1632" s="122"/>
      <c r="L1632" s="123"/>
    </row>
    <row r="1633" spans="1:12" hidden="1" x14ac:dyDescent="0.3">
      <c r="A1633" s="1" t="str">
        <f>+IF(OR(C1635=""),"NO",1)</f>
        <v>NO</v>
      </c>
      <c r="E1633" s="346"/>
      <c r="F1633" s="347"/>
      <c r="G1633" s="347"/>
      <c r="H1633" s="347"/>
      <c r="I1633" s="347"/>
      <c r="J1633" s="347"/>
      <c r="K1633" s="347"/>
      <c r="L1633" s="347"/>
    </row>
    <row r="1634" spans="1:12" ht="4.5" hidden="1" customHeight="1" x14ac:dyDescent="0.3">
      <c r="A1634" s="1" t="str">
        <f>+A1635</f>
        <v>NO</v>
      </c>
      <c r="E1634" s="15"/>
      <c r="F1634" s="16"/>
      <c r="G1634" s="16"/>
      <c r="H1634" s="16"/>
      <c r="I1634" s="16"/>
      <c r="J1634" s="16"/>
      <c r="K1634" s="16"/>
      <c r="L1634" s="17"/>
    </row>
    <row r="1635" spans="1:12" ht="15.75" hidden="1" customHeight="1" x14ac:dyDescent="0.3">
      <c r="A1635" s="1" t="str">
        <f>+IF(OR(C1635=""),"NO",1)</f>
        <v>NO</v>
      </c>
      <c r="B1635" s="1">
        <f>1+MAX($B$1:B1634)</f>
        <v>14</v>
      </c>
      <c r="C1635" s="18" t="s">
        <v>124</v>
      </c>
      <c r="E1635" s="19" t="s">
        <v>124</v>
      </c>
      <c r="F1635" s="20"/>
      <c r="G1635" s="20"/>
      <c r="H1635" s="20"/>
      <c r="I1635" s="21"/>
      <c r="J1635" s="20"/>
      <c r="K1635" s="21"/>
      <c r="L1635" s="22"/>
    </row>
    <row r="1636" spans="1:12" hidden="1" x14ac:dyDescent="0.3">
      <c r="A1636" s="1" t="str">
        <f>A1635</f>
        <v>NO</v>
      </c>
      <c r="E1636" s="23" t="str">
        <f>+$E$11</f>
        <v>Integrantes</v>
      </c>
      <c r="F1636" s="24"/>
      <c r="G1636" s="24"/>
      <c r="H1636" s="24"/>
      <c r="I1636" s="24"/>
      <c r="J1636" s="24"/>
      <c r="K1636" s="25" t="str">
        <f>+$K$11</f>
        <v>Nit</v>
      </c>
      <c r="L1636" s="26" t="str">
        <f>+$L$11</f>
        <v>Part.</v>
      </c>
    </row>
    <row r="1637" spans="1:12" hidden="1" x14ac:dyDescent="0.3">
      <c r="A1637" s="1" t="str">
        <f>+A1636</f>
        <v>NO</v>
      </c>
      <c r="C1637" s="1" t="s">
        <v>124</v>
      </c>
      <c r="E1637" s="27" t="s">
        <v>124</v>
      </c>
      <c r="F1637" s="28"/>
      <c r="G1637" s="28"/>
      <c r="H1637" s="28"/>
      <c r="I1637" s="28"/>
      <c r="J1637" s="28"/>
      <c r="K1637" s="29" t="s">
        <v>124</v>
      </c>
      <c r="L1637" s="30" t="s">
        <v>124</v>
      </c>
    </row>
    <row r="1638" spans="1:12" hidden="1" x14ac:dyDescent="0.3">
      <c r="A1638" s="18" t="str">
        <f>+IF(OR(C1638=""),"NO",1)</f>
        <v>NO</v>
      </c>
      <c r="B1638" s="18"/>
      <c r="C1638" s="1" t="s">
        <v>124</v>
      </c>
      <c r="E1638" s="31" t="s">
        <v>124</v>
      </c>
      <c r="F1638" s="32"/>
      <c r="G1638" s="32"/>
      <c r="H1638" s="32"/>
      <c r="I1638" s="32"/>
      <c r="J1638" s="32"/>
      <c r="K1638" s="33" t="s">
        <v>124</v>
      </c>
      <c r="L1638" s="34" t="s">
        <v>124</v>
      </c>
    </row>
    <row r="1639" spans="1:12" hidden="1" x14ac:dyDescent="0.3">
      <c r="A1639" s="18" t="str">
        <f>+IF(OR(C1639=""),"NO",1)</f>
        <v>NO</v>
      </c>
      <c r="B1639" s="18"/>
      <c r="C1639" s="1" t="s">
        <v>124</v>
      </c>
      <c r="E1639" s="31" t="s">
        <v>124</v>
      </c>
      <c r="F1639" s="32"/>
      <c r="G1639" s="32"/>
      <c r="H1639" s="32"/>
      <c r="I1639" s="32"/>
      <c r="J1639" s="32"/>
      <c r="K1639" s="33" t="s">
        <v>124</v>
      </c>
      <c r="L1639" s="34" t="s">
        <v>124</v>
      </c>
    </row>
    <row r="1640" spans="1:12" hidden="1" x14ac:dyDescent="0.3">
      <c r="A1640" s="18" t="str">
        <f>+IF(OR(C1640=""),"NO",1)</f>
        <v>NO</v>
      </c>
      <c r="B1640" s="18"/>
      <c r="C1640" s="1" t="s">
        <v>124</v>
      </c>
      <c r="E1640" s="31" t="s">
        <v>13</v>
      </c>
      <c r="F1640" s="32"/>
      <c r="G1640" s="32"/>
      <c r="H1640" s="32"/>
      <c r="I1640" s="32"/>
      <c r="J1640" s="32"/>
      <c r="K1640" s="33"/>
      <c r="L1640" s="34"/>
    </row>
    <row r="1641" spans="1:12" hidden="1" x14ac:dyDescent="0.3">
      <c r="A1641" s="18" t="str">
        <f>+IF(OR(C1641=""),"NO",1)</f>
        <v>NO</v>
      </c>
      <c r="B1641" s="18"/>
      <c r="C1641" s="1" t="s">
        <v>124</v>
      </c>
      <c r="E1641" s="31" t="s">
        <v>13</v>
      </c>
      <c r="F1641" s="32"/>
      <c r="G1641" s="32"/>
      <c r="H1641" s="32"/>
      <c r="I1641" s="32"/>
      <c r="J1641" s="32"/>
      <c r="K1641" s="33"/>
      <c r="L1641" s="34"/>
    </row>
    <row r="1642" spans="1:12" hidden="1" x14ac:dyDescent="0.3">
      <c r="A1642" s="18" t="str">
        <f>+IF(OR(C1642=""),"NO",1)</f>
        <v>NO</v>
      </c>
      <c r="B1642" s="18"/>
      <c r="C1642" s="1" t="s">
        <v>124</v>
      </c>
      <c r="E1642" s="35" t="s">
        <v>13</v>
      </c>
      <c r="F1642" s="36"/>
      <c r="G1642" s="36"/>
      <c r="H1642" s="36"/>
      <c r="I1642" s="36"/>
      <c r="J1642" s="36"/>
      <c r="K1642" s="37"/>
      <c r="L1642" s="38"/>
    </row>
    <row r="1643" spans="1:12" ht="5.15" hidden="1" customHeight="1" x14ac:dyDescent="0.3">
      <c r="A1643" s="1" t="str">
        <f>+A1635</f>
        <v>NO</v>
      </c>
      <c r="E1643" s="39"/>
      <c r="F1643" s="39"/>
      <c r="G1643" s="39"/>
      <c r="H1643" s="39"/>
      <c r="I1643" s="39"/>
      <c r="J1643" s="39"/>
      <c r="K1643" s="39"/>
      <c r="L1643" s="39"/>
    </row>
    <row r="1644" spans="1:12" ht="15.75" hidden="1" customHeight="1" x14ac:dyDescent="0.3">
      <c r="A1644" s="1" t="str">
        <f>+A1635</f>
        <v>NO</v>
      </c>
      <c r="E1644" s="40" t="str">
        <f>+$E$19</f>
        <v>RESULTADO DE EVALUACIÓN TÉCNICA</v>
      </c>
      <c r="F1644" s="41"/>
      <c r="G1644" s="41"/>
      <c r="H1644" s="41"/>
      <c r="I1644" s="41"/>
      <c r="J1644" s="41"/>
      <c r="K1644" s="41"/>
      <c r="L1644" s="42"/>
    </row>
    <row r="1645" spans="1:12" hidden="1" x14ac:dyDescent="0.3">
      <c r="A1645" s="1" t="str">
        <f>+A1635</f>
        <v>NO</v>
      </c>
      <c r="E1645" s="43"/>
      <c r="F1645" s="44" t="str">
        <f>+$F$20</f>
        <v>Experiencia</v>
      </c>
      <c r="G1645" s="45"/>
      <c r="H1645" s="45"/>
      <c r="I1645" s="45"/>
      <c r="J1645" s="45"/>
      <c r="K1645" s="46"/>
      <c r="L1645" s="47" t="s">
        <v>124</v>
      </c>
    </row>
    <row r="1646" spans="1:12" hidden="1" x14ac:dyDescent="0.3">
      <c r="A1646" s="1" t="str">
        <f>+A1635</f>
        <v>NO</v>
      </c>
      <c r="E1646" s="348" t="str">
        <f>+$E$21</f>
        <v>OBSERVACIONES RESPECTO A LA EVALUACIÓN DE EXPERIENCIA</v>
      </c>
      <c r="F1646" s="308"/>
      <c r="G1646" s="308"/>
      <c r="H1646" s="308"/>
      <c r="I1646" s="308"/>
      <c r="J1646" s="308"/>
      <c r="K1646" s="308"/>
      <c r="L1646" s="349"/>
    </row>
    <row r="1647" spans="1:12" hidden="1" x14ac:dyDescent="0.3">
      <c r="A1647" s="1" t="str">
        <f>+A1635</f>
        <v>NO</v>
      </c>
      <c r="E1647" s="350" t="s">
        <v>124</v>
      </c>
      <c r="F1647" s="351"/>
      <c r="G1647" s="351"/>
      <c r="H1647" s="351"/>
      <c r="I1647" s="351"/>
      <c r="J1647" s="351"/>
      <c r="K1647" s="351"/>
      <c r="L1647" s="352"/>
    </row>
    <row r="1648" spans="1:12" ht="5.15" hidden="1" customHeight="1" x14ac:dyDescent="0.3">
      <c r="A1648" s="1" t="str">
        <f>+A1635</f>
        <v>NO</v>
      </c>
      <c r="E1648" s="39"/>
      <c r="F1648" s="39"/>
      <c r="G1648" s="39"/>
      <c r="H1648" s="39"/>
      <c r="I1648" s="39"/>
      <c r="J1648" s="39"/>
      <c r="K1648" s="39"/>
      <c r="L1648" s="39"/>
    </row>
    <row r="1649" spans="1:12" ht="12.75" hidden="1" customHeight="1" x14ac:dyDescent="0.3">
      <c r="A1649" s="1" t="str">
        <f>+A1635</f>
        <v>NO</v>
      </c>
      <c r="E1649" s="40" t="str">
        <f>+$E$24</f>
        <v>EXPERIENCIA HABILITANTE: CONTRATOS PRESENTADOS</v>
      </c>
      <c r="F1649" s="41"/>
      <c r="G1649" s="41"/>
      <c r="H1649" s="41"/>
      <c r="I1649" s="41"/>
      <c r="J1649" s="41"/>
      <c r="K1649" s="41"/>
      <c r="L1649" s="42"/>
    </row>
    <row r="1650" spans="1:12" ht="8.5" hidden="1" customHeight="1" x14ac:dyDescent="0.3">
      <c r="A1650" s="1" t="str">
        <f>+A1635</f>
        <v>NO</v>
      </c>
      <c r="E1650" s="49"/>
      <c r="F1650" s="50"/>
      <c r="G1650" s="51"/>
      <c r="H1650" s="51"/>
      <c r="I1650" s="51"/>
      <c r="J1650" s="51"/>
      <c r="K1650" s="51"/>
      <c r="L1650" s="52"/>
    </row>
    <row r="1651" spans="1:12" hidden="1" x14ac:dyDescent="0.3">
      <c r="A1651" s="18" t="str">
        <f>+IF(OR(C1651=""),"NO",1)</f>
        <v>NO</v>
      </c>
      <c r="B1651" s="18"/>
      <c r="C1651" s="1" t="s">
        <v>124</v>
      </c>
      <c r="E1651" s="329">
        <v>1</v>
      </c>
      <c r="F1651" s="53" t="str">
        <f>+$F$26</f>
        <v>OBJETO</v>
      </c>
      <c r="G1651" s="332" t="s">
        <v>124</v>
      </c>
      <c r="H1651" s="333"/>
      <c r="I1651" s="333"/>
      <c r="J1651" s="333"/>
      <c r="K1651" s="333"/>
      <c r="L1651" s="334"/>
    </row>
    <row r="1652" spans="1:12" hidden="1" x14ac:dyDescent="0.3">
      <c r="A1652" s="18" t="str">
        <f>+IF(OR(C1651=""),"NO",1)</f>
        <v>NO</v>
      </c>
      <c r="B1652" s="18"/>
      <c r="E1652" s="330"/>
      <c r="F1652" s="54" t="str">
        <f>+$F$27</f>
        <v>CONTRATANTE</v>
      </c>
      <c r="G1652" s="335" t="s">
        <v>124</v>
      </c>
      <c r="H1652" s="310"/>
      <c r="I1652" s="310"/>
      <c r="J1652" s="310"/>
      <c r="K1652" s="310"/>
      <c r="L1652" s="336"/>
    </row>
    <row r="1653" spans="1:12" hidden="1" x14ac:dyDescent="0.3">
      <c r="A1653" s="18" t="str">
        <f>+IF(OR(C1651=""),"NO",1)</f>
        <v>NO</v>
      </c>
      <c r="B1653" s="18"/>
      <c r="E1653" s="330"/>
      <c r="F1653" s="54" t="str">
        <f>+$F$28</f>
        <v>APORTANTE</v>
      </c>
      <c r="G1653" s="337" t="s">
        <v>124</v>
      </c>
      <c r="H1653" s="338"/>
      <c r="I1653" s="338"/>
      <c r="J1653" s="338"/>
      <c r="K1653" s="338"/>
      <c r="L1653" s="339"/>
    </row>
    <row r="1654" spans="1:12" hidden="1" x14ac:dyDescent="0.3">
      <c r="A1654" s="18" t="str">
        <f>+IF(OR(C1651=""),"NO",1)</f>
        <v>NO</v>
      </c>
      <c r="B1654" s="18"/>
      <c r="E1654" s="330"/>
      <c r="F1654" s="54" t="str">
        <f>+$F$29</f>
        <v>VALOR /SMMLV)</v>
      </c>
      <c r="G1654" s="55" t="s">
        <v>124</v>
      </c>
      <c r="H1654" s="56" t="str">
        <f>+$H$29</f>
        <v>% PART..</v>
      </c>
      <c r="I1654" s="57" t="s">
        <v>124</v>
      </c>
      <c r="J1654" s="58" t="str">
        <f>+$J$29</f>
        <v>VALOR ACREDITADO</v>
      </c>
      <c r="K1654" s="59"/>
      <c r="L1654" s="47" t="s">
        <v>124</v>
      </c>
    </row>
    <row r="1655" spans="1:12" hidden="1" x14ac:dyDescent="0.3">
      <c r="A1655" s="18" t="str">
        <f>+IF(OR(C1651=""),"NO",1)</f>
        <v>NO</v>
      </c>
      <c r="B1655" s="18"/>
      <c r="E1655" s="330"/>
      <c r="F1655" s="60" t="str">
        <f>+$F$30</f>
        <v>EXPERIENCIA APORTADA</v>
      </c>
      <c r="G1655" s="340" t="s">
        <v>124</v>
      </c>
      <c r="H1655" s="341"/>
      <c r="I1655" s="341"/>
      <c r="J1655" s="341"/>
      <c r="K1655" s="341"/>
      <c r="L1655" s="342"/>
    </row>
    <row r="1656" spans="1:12" hidden="1" x14ac:dyDescent="0.3">
      <c r="A1656" s="18" t="str">
        <f>+IF(OR(C1651=""),"NO",1)</f>
        <v>NO</v>
      </c>
      <c r="B1656" s="18"/>
      <c r="E1656" s="331"/>
      <c r="F1656" s="62" t="str">
        <f>+$F$31</f>
        <v>OBSERVACIÓN</v>
      </c>
      <c r="G1656" s="343" t="s">
        <v>124</v>
      </c>
      <c r="H1656" s="344"/>
      <c r="I1656" s="344"/>
      <c r="J1656" s="344"/>
      <c r="K1656" s="344"/>
      <c r="L1656" s="345"/>
    </row>
    <row r="1657" spans="1:12" ht="8.5" hidden="1" customHeight="1" x14ac:dyDescent="0.3">
      <c r="A1657" s="18" t="str">
        <f>+IF(OR(C1651=""),"NO",1)</f>
        <v>NO</v>
      </c>
      <c r="B1657" s="18"/>
      <c r="E1657" s="49"/>
      <c r="F1657" s="50"/>
      <c r="G1657" s="51"/>
      <c r="H1657" s="51"/>
      <c r="I1657" s="51"/>
      <c r="J1657" s="51"/>
      <c r="K1657" s="51"/>
      <c r="L1657" s="52"/>
    </row>
    <row r="1658" spans="1:12" hidden="1" x14ac:dyDescent="0.3">
      <c r="A1658" s="18" t="str">
        <f t="shared" ref="A1658" si="546">+IF(OR(C1658=""),"NO",1)</f>
        <v>NO</v>
      </c>
      <c r="B1658" s="18"/>
      <c r="C1658" s="1" t="s">
        <v>124</v>
      </c>
      <c r="E1658" s="329">
        <v>2</v>
      </c>
      <c r="F1658" s="53" t="str">
        <f>+$F$26</f>
        <v>OBJETO</v>
      </c>
      <c r="G1658" s="332" t="s">
        <v>124</v>
      </c>
      <c r="H1658" s="333"/>
      <c r="I1658" s="333"/>
      <c r="J1658" s="333"/>
      <c r="K1658" s="333"/>
      <c r="L1658" s="334"/>
    </row>
    <row r="1659" spans="1:12" hidden="1" x14ac:dyDescent="0.3">
      <c r="A1659" s="18" t="str">
        <f t="shared" ref="A1659" si="547">+IF(OR(C1658=""),"NO",1)</f>
        <v>NO</v>
      </c>
      <c r="B1659" s="18"/>
      <c r="E1659" s="330"/>
      <c r="F1659" s="54" t="str">
        <f>+$F$27</f>
        <v>CONTRATANTE</v>
      </c>
      <c r="G1659" s="335" t="s">
        <v>124</v>
      </c>
      <c r="H1659" s="310"/>
      <c r="I1659" s="310"/>
      <c r="J1659" s="310"/>
      <c r="K1659" s="310"/>
      <c r="L1659" s="336"/>
    </row>
    <row r="1660" spans="1:12" hidden="1" x14ac:dyDescent="0.3">
      <c r="A1660" s="18" t="str">
        <f t="shared" ref="A1660" si="548">+IF(OR(C1658=""),"NO",1)</f>
        <v>NO</v>
      </c>
      <c r="B1660" s="18"/>
      <c r="E1660" s="330"/>
      <c r="F1660" s="54" t="str">
        <f>+$F$28</f>
        <v>APORTANTE</v>
      </c>
      <c r="G1660" s="337" t="s">
        <v>124</v>
      </c>
      <c r="H1660" s="338"/>
      <c r="I1660" s="338"/>
      <c r="J1660" s="338"/>
      <c r="K1660" s="338"/>
      <c r="L1660" s="339"/>
    </row>
    <row r="1661" spans="1:12" hidden="1" x14ac:dyDescent="0.3">
      <c r="A1661" s="18" t="str">
        <f t="shared" ref="A1661" si="549">+IF(OR(C1658=""),"NO",1)</f>
        <v>NO</v>
      </c>
      <c r="B1661" s="18"/>
      <c r="E1661" s="330"/>
      <c r="F1661" s="54" t="str">
        <f>+$F$29</f>
        <v>VALOR /SMMLV)</v>
      </c>
      <c r="G1661" s="55" t="s">
        <v>124</v>
      </c>
      <c r="H1661" s="56" t="str">
        <f>+$H$29</f>
        <v>% PART..</v>
      </c>
      <c r="I1661" s="57" t="s">
        <v>124</v>
      </c>
      <c r="J1661" s="58" t="str">
        <f>+$J$29</f>
        <v>VALOR ACREDITADO</v>
      </c>
      <c r="K1661" s="59"/>
      <c r="L1661" s="47" t="s">
        <v>124</v>
      </c>
    </row>
    <row r="1662" spans="1:12" hidden="1" x14ac:dyDescent="0.3">
      <c r="A1662" s="18" t="str">
        <f t="shared" ref="A1662" si="550">+IF(OR(C1658=""),"NO",1)</f>
        <v>NO</v>
      </c>
      <c r="B1662" s="18"/>
      <c r="E1662" s="330"/>
      <c r="F1662" s="60" t="str">
        <f>+$F$30</f>
        <v>EXPERIENCIA APORTADA</v>
      </c>
      <c r="G1662" s="340" t="s">
        <v>124</v>
      </c>
      <c r="H1662" s="341"/>
      <c r="I1662" s="341"/>
      <c r="J1662" s="341"/>
      <c r="K1662" s="341"/>
      <c r="L1662" s="342"/>
    </row>
    <row r="1663" spans="1:12" hidden="1" x14ac:dyDescent="0.3">
      <c r="A1663" s="18" t="str">
        <f t="shared" ref="A1663" si="551">+IF(OR(C1658=""),"NO",1)</f>
        <v>NO</v>
      </c>
      <c r="B1663" s="18"/>
      <c r="E1663" s="331"/>
      <c r="F1663" s="62" t="str">
        <f>+$F$31</f>
        <v>OBSERVACIÓN</v>
      </c>
      <c r="G1663" s="343" t="s">
        <v>124</v>
      </c>
      <c r="H1663" s="344"/>
      <c r="I1663" s="344"/>
      <c r="J1663" s="344"/>
      <c r="K1663" s="344"/>
      <c r="L1663" s="345"/>
    </row>
    <row r="1664" spans="1:12" ht="8.5" hidden="1" customHeight="1" x14ac:dyDescent="0.3">
      <c r="A1664" s="18" t="str">
        <f t="shared" ref="A1664" si="552">+IF(OR(C1658=""),"NO",1)</f>
        <v>NO</v>
      </c>
      <c r="B1664" s="18"/>
      <c r="E1664" s="49"/>
      <c r="F1664" s="50"/>
      <c r="G1664" s="51"/>
      <c r="H1664" s="51"/>
      <c r="I1664" s="51"/>
      <c r="J1664" s="51"/>
      <c r="K1664" s="51"/>
      <c r="L1664" s="52"/>
    </row>
    <row r="1665" spans="1:12" hidden="1" x14ac:dyDescent="0.3">
      <c r="A1665" s="18" t="str">
        <f t="shared" ref="A1665" si="553">+IF(OR(C1665=""),"NO",1)</f>
        <v>NO</v>
      </c>
      <c r="B1665" s="18"/>
      <c r="C1665" s="1" t="s">
        <v>124</v>
      </c>
      <c r="E1665" s="329">
        <v>3</v>
      </c>
      <c r="F1665" s="53" t="str">
        <f>+$F$26</f>
        <v>OBJETO</v>
      </c>
      <c r="G1665" s="332" t="s">
        <v>124</v>
      </c>
      <c r="H1665" s="333"/>
      <c r="I1665" s="333"/>
      <c r="J1665" s="333"/>
      <c r="K1665" s="333"/>
      <c r="L1665" s="334"/>
    </row>
    <row r="1666" spans="1:12" hidden="1" x14ac:dyDescent="0.3">
      <c r="A1666" s="18" t="str">
        <f t="shared" ref="A1666" si="554">+IF(OR(C1665=""),"NO",1)</f>
        <v>NO</v>
      </c>
      <c r="B1666" s="18"/>
      <c r="E1666" s="330"/>
      <c r="F1666" s="54" t="str">
        <f>+$F$27</f>
        <v>CONTRATANTE</v>
      </c>
      <c r="G1666" s="335" t="s">
        <v>124</v>
      </c>
      <c r="H1666" s="310"/>
      <c r="I1666" s="310"/>
      <c r="J1666" s="310"/>
      <c r="K1666" s="310"/>
      <c r="L1666" s="336"/>
    </row>
    <row r="1667" spans="1:12" hidden="1" x14ac:dyDescent="0.3">
      <c r="A1667" s="18" t="str">
        <f t="shared" ref="A1667" si="555">+IF(OR(C1665=""),"NO",1)</f>
        <v>NO</v>
      </c>
      <c r="B1667" s="18"/>
      <c r="E1667" s="330"/>
      <c r="F1667" s="54" t="str">
        <f>+$F$28</f>
        <v>APORTANTE</v>
      </c>
      <c r="G1667" s="337" t="s">
        <v>124</v>
      </c>
      <c r="H1667" s="338"/>
      <c r="I1667" s="338"/>
      <c r="J1667" s="338"/>
      <c r="K1667" s="338"/>
      <c r="L1667" s="339"/>
    </row>
    <row r="1668" spans="1:12" hidden="1" x14ac:dyDescent="0.3">
      <c r="A1668" s="18" t="str">
        <f t="shared" ref="A1668" si="556">+IF(OR(C1665=""),"NO",1)</f>
        <v>NO</v>
      </c>
      <c r="B1668" s="18"/>
      <c r="E1668" s="330"/>
      <c r="F1668" s="54" t="str">
        <f>+$F$29</f>
        <v>VALOR /SMMLV)</v>
      </c>
      <c r="G1668" s="55" t="s">
        <v>124</v>
      </c>
      <c r="H1668" s="56" t="str">
        <f>+$H$29</f>
        <v>% PART..</v>
      </c>
      <c r="I1668" s="57" t="s">
        <v>124</v>
      </c>
      <c r="J1668" s="58" t="str">
        <f>+$J$29</f>
        <v>VALOR ACREDITADO</v>
      </c>
      <c r="K1668" s="59"/>
      <c r="L1668" s="47" t="s">
        <v>124</v>
      </c>
    </row>
    <row r="1669" spans="1:12" hidden="1" x14ac:dyDescent="0.3">
      <c r="A1669" s="18" t="str">
        <f t="shared" ref="A1669" si="557">+IF(OR(C1665=""),"NO",1)</f>
        <v>NO</v>
      </c>
      <c r="B1669" s="18"/>
      <c r="E1669" s="330"/>
      <c r="F1669" s="60" t="str">
        <f>+$F$30</f>
        <v>EXPERIENCIA APORTADA</v>
      </c>
      <c r="G1669" s="340" t="s">
        <v>124</v>
      </c>
      <c r="H1669" s="341"/>
      <c r="I1669" s="341"/>
      <c r="J1669" s="341"/>
      <c r="K1669" s="341"/>
      <c r="L1669" s="342"/>
    </row>
    <row r="1670" spans="1:12" hidden="1" x14ac:dyDescent="0.3">
      <c r="A1670" s="18" t="str">
        <f t="shared" ref="A1670" si="558">+IF(OR(C1665=""),"NO",1)</f>
        <v>NO</v>
      </c>
      <c r="B1670" s="18"/>
      <c r="E1670" s="331"/>
      <c r="F1670" s="62" t="str">
        <f>+$F$31</f>
        <v>OBSERVACIÓN</v>
      </c>
      <c r="G1670" s="343" t="s">
        <v>124</v>
      </c>
      <c r="H1670" s="344"/>
      <c r="I1670" s="344"/>
      <c r="J1670" s="344"/>
      <c r="K1670" s="344"/>
      <c r="L1670" s="345"/>
    </row>
    <row r="1671" spans="1:12" ht="8.5" hidden="1" customHeight="1" x14ac:dyDescent="0.3">
      <c r="A1671" s="18" t="str">
        <f t="shared" ref="A1671" si="559">+IF(OR(C1665=""),"NO",1)</f>
        <v>NO</v>
      </c>
      <c r="B1671" s="18"/>
      <c r="E1671" s="49"/>
      <c r="F1671" s="50"/>
      <c r="G1671" s="51"/>
      <c r="H1671" s="51"/>
      <c r="I1671" s="51"/>
      <c r="J1671" s="51"/>
      <c r="K1671" s="51"/>
      <c r="L1671" s="52"/>
    </row>
    <row r="1672" spans="1:12" hidden="1" x14ac:dyDescent="0.3">
      <c r="A1672" s="18" t="str">
        <f t="shared" ref="A1672" si="560">+IF(OR(C1672=""),"NO",1)</f>
        <v>NO</v>
      </c>
      <c r="B1672" s="18"/>
      <c r="C1672" s="1" t="s">
        <v>124</v>
      </c>
      <c r="E1672" s="329">
        <v>4</v>
      </c>
      <c r="F1672" s="53" t="str">
        <f>+$F$26</f>
        <v>OBJETO</v>
      </c>
      <c r="G1672" s="332" t="s">
        <v>124</v>
      </c>
      <c r="H1672" s="333"/>
      <c r="I1672" s="333"/>
      <c r="J1672" s="333"/>
      <c r="K1672" s="333"/>
      <c r="L1672" s="334"/>
    </row>
    <row r="1673" spans="1:12" hidden="1" x14ac:dyDescent="0.3">
      <c r="A1673" s="18" t="str">
        <f t="shared" ref="A1673" si="561">+IF(OR(C1672=""),"NO",1)</f>
        <v>NO</v>
      </c>
      <c r="B1673" s="18"/>
      <c r="E1673" s="330"/>
      <c r="F1673" s="54" t="str">
        <f>+$F$27</f>
        <v>CONTRATANTE</v>
      </c>
      <c r="G1673" s="335" t="s">
        <v>124</v>
      </c>
      <c r="H1673" s="310"/>
      <c r="I1673" s="310"/>
      <c r="J1673" s="310"/>
      <c r="K1673" s="310"/>
      <c r="L1673" s="336"/>
    </row>
    <row r="1674" spans="1:12" hidden="1" x14ac:dyDescent="0.3">
      <c r="A1674" s="18" t="str">
        <f t="shared" ref="A1674" si="562">+IF(OR(C1672=""),"NO",1)</f>
        <v>NO</v>
      </c>
      <c r="B1674" s="18"/>
      <c r="E1674" s="330"/>
      <c r="F1674" s="54" t="str">
        <f>+$F$28</f>
        <v>APORTANTE</v>
      </c>
      <c r="G1674" s="337" t="s">
        <v>124</v>
      </c>
      <c r="H1674" s="338"/>
      <c r="I1674" s="338"/>
      <c r="J1674" s="338"/>
      <c r="K1674" s="338"/>
      <c r="L1674" s="339"/>
    </row>
    <row r="1675" spans="1:12" hidden="1" x14ac:dyDescent="0.3">
      <c r="A1675" s="18" t="str">
        <f t="shared" ref="A1675" si="563">+IF(OR(C1672=""),"NO",1)</f>
        <v>NO</v>
      </c>
      <c r="B1675" s="18"/>
      <c r="E1675" s="330"/>
      <c r="F1675" s="54" t="str">
        <f>+$F$29</f>
        <v>VALOR /SMMLV)</v>
      </c>
      <c r="G1675" s="55" t="s">
        <v>124</v>
      </c>
      <c r="H1675" s="56" t="str">
        <f>+$H$29</f>
        <v>% PART..</v>
      </c>
      <c r="I1675" s="57" t="s">
        <v>124</v>
      </c>
      <c r="J1675" s="58" t="str">
        <f>+$J$29</f>
        <v>VALOR ACREDITADO</v>
      </c>
      <c r="K1675" s="59"/>
      <c r="L1675" s="47" t="s">
        <v>124</v>
      </c>
    </row>
    <row r="1676" spans="1:12" hidden="1" x14ac:dyDescent="0.3">
      <c r="A1676" s="18" t="str">
        <f t="shared" ref="A1676" si="564">+IF(OR(C1672=""),"NO",1)</f>
        <v>NO</v>
      </c>
      <c r="B1676" s="18"/>
      <c r="E1676" s="330"/>
      <c r="F1676" s="60" t="str">
        <f>+$F$30</f>
        <v>EXPERIENCIA APORTADA</v>
      </c>
      <c r="G1676" s="340" t="s">
        <v>124</v>
      </c>
      <c r="H1676" s="341"/>
      <c r="I1676" s="341"/>
      <c r="J1676" s="341"/>
      <c r="K1676" s="341"/>
      <c r="L1676" s="342"/>
    </row>
    <row r="1677" spans="1:12" hidden="1" x14ac:dyDescent="0.3">
      <c r="A1677" s="18" t="str">
        <f t="shared" ref="A1677" si="565">+IF(OR(C1672=""),"NO",1)</f>
        <v>NO</v>
      </c>
      <c r="B1677" s="18"/>
      <c r="E1677" s="331"/>
      <c r="F1677" s="62" t="str">
        <f>+$F$31</f>
        <v>OBSERVACIÓN</v>
      </c>
      <c r="G1677" s="343" t="s">
        <v>124</v>
      </c>
      <c r="H1677" s="344"/>
      <c r="I1677" s="344"/>
      <c r="J1677" s="344"/>
      <c r="K1677" s="344"/>
      <c r="L1677" s="345"/>
    </row>
    <row r="1678" spans="1:12" ht="8.5" hidden="1" customHeight="1" x14ac:dyDescent="0.3">
      <c r="A1678" s="18" t="str">
        <f t="shared" ref="A1678" si="566">+IF(OR(C1672=""),"NO",1)</f>
        <v>NO</v>
      </c>
      <c r="B1678" s="18"/>
      <c r="E1678" s="49"/>
      <c r="F1678" s="50"/>
      <c r="G1678" s="51"/>
      <c r="H1678" s="51"/>
      <c r="I1678" s="51"/>
      <c r="J1678" s="51"/>
      <c r="K1678" s="51"/>
      <c r="L1678" s="52"/>
    </row>
    <row r="1679" spans="1:12" hidden="1" x14ac:dyDescent="0.3">
      <c r="A1679" s="18" t="str">
        <f t="shared" ref="A1679" si="567">+IF(OR(C1679=""),"NO",1)</f>
        <v>NO</v>
      </c>
      <c r="B1679" s="18"/>
      <c r="C1679" s="1" t="s">
        <v>124</v>
      </c>
      <c r="E1679" s="329">
        <v>5</v>
      </c>
      <c r="F1679" s="53" t="str">
        <f>+$F$26</f>
        <v>OBJETO</v>
      </c>
      <c r="G1679" s="332" t="s">
        <v>124</v>
      </c>
      <c r="H1679" s="333"/>
      <c r="I1679" s="333"/>
      <c r="J1679" s="333"/>
      <c r="K1679" s="333"/>
      <c r="L1679" s="334"/>
    </row>
    <row r="1680" spans="1:12" hidden="1" x14ac:dyDescent="0.3">
      <c r="A1680" s="18" t="str">
        <f t="shared" ref="A1680" si="568">+IF(OR(C1679=""),"NO",1)</f>
        <v>NO</v>
      </c>
      <c r="B1680" s="18"/>
      <c r="E1680" s="330"/>
      <c r="F1680" s="54" t="str">
        <f>+$F$27</f>
        <v>CONTRATANTE</v>
      </c>
      <c r="G1680" s="335" t="s">
        <v>124</v>
      </c>
      <c r="H1680" s="310"/>
      <c r="I1680" s="310"/>
      <c r="J1680" s="310"/>
      <c r="K1680" s="310"/>
      <c r="L1680" s="336"/>
    </row>
    <row r="1681" spans="1:12" hidden="1" x14ac:dyDescent="0.3">
      <c r="A1681" s="18" t="str">
        <f t="shared" ref="A1681" si="569">+IF(OR(C1679=""),"NO",1)</f>
        <v>NO</v>
      </c>
      <c r="B1681" s="18"/>
      <c r="E1681" s="330"/>
      <c r="F1681" s="54" t="str">
        <f>+$F$28</f>
        <v>APORTANTE</v>
      </c>
      <c r="G1681" s="337" t="s">
        <v>124</v>
      </c>
      <c r="H1681" s="338"/>
      <c r="I1681" s="338"/>
      <c r="J1681" s="338"/>
      <c r="K1681" s="338"/>
      <c r="L1681" s="339"/>
    </row>
    <row r="1682" spans="1:12" hidden="1" x14ac:dyDescent="0.3">
      <c r="A1682" s="18" t="str">
        <f t="shared" ref="A1682" si="570">+IF(OR(C1679=""),"NO",1)</f>
        <v>NO</v>
      </c>
      <c r="B1682" s="18"/>
      <c r="E1682" s="330"/>
      <c r="F1682" s="54" t="str">
        <f>+$F$29</f>
        <v>VALOR /SMMLV)</v>
      </c>
      <c r="G1682" s="55" t="s">
        <v>124</v>
      </c>
      <c r="H1682" s="56" t="str">
        <f>+$H$29</f>
        <v>% PART..</v>
      </c>
      <c r="I1682" s="57" t="s">
        <v>124</v>
      </c>
      <c r="J1682" s="58" t="str">
        <f>+$J$29</f>
        <v>VALOR ACREDITADO</v>
      </c>
      <c r="K1682" s="59"/>
      <c r="L1682" s="47" t="s">
        <v>124</v>
      </c>
    </row>
    <row r="1683" spans="1:12" hidden="1" x14ac:dyDescent="0.3">
      <c r="A1683" s="18" t="str">
        <f t="shared" ref="A1683" si="571">+IF(OR(C1679=""),"NO",1)</f>
        <v>NO</v>
      </c>
      <c r="B1683" s="18"/>
      <c r="E1683" s="330"/>
      <c r="F1683" s="60" t="str">
        <f>+$F$30</f>
        <v>EXPERIENCIA APORTADA</v>
      </c>
      <c r="G1683" s="340" t="s">
        <v>124</v>
      </c>
      <c r="H1683" s="341"/>
      <c r="I1683" s="341"/>
      <c r="J1683" s="341"/>
      <c r="K1683" s="341"/>
      <c r="L1683" s="342"/>
    </row>
    <row r="1684" spans="1:12" hidden="1" x14ac:dyDescent="0.3">
      <c r="A1684" s="18" t="str">
        <f t="shared" ref="A1684" si="572">+IF(OR(C1679=""),"NO",1)</f>
        <v>NO</v>
      </c>
      <c r="B1684" s="18"/>
      <c r="E1684" s="331"/>
      <c r="F1684" s="62" t="str">
        <f>+$F$31</f>
        <v>OBSERVACIÓN</v>
      </c>
      <c r="G1684" s="343" t="s">
        <v>124</v>
      </c>
      <c r="H1684" s="344"/>
      <c r="I1684" s="344"/>
      <c r="J1684" s="344"/>
      <c r="K1684" s="344"/>
      <c r="L1684" s="345"/>
    </row>
    <row r="1685" spans="1:12" ht="8.5" hidden="1" customHeight="1" x14ac:dyDescent="0.3">
      <c r="A1685" s="18" t="str">
        <f t="shared" ref="A1685" si="573">+IF(OR(C1679=""),"NO",1)</f>
        <v>NO</v>
      </c>
      <c r="B1685" s="18"/>
      <c r="E1685" s="49"/>
      <c r="F1685" s="50"/>
      <c r="G1685" s="51"/>
      <c r="H1685" s="51"/>
      <c r="I1685" s="51"/>
      <c r="J1685" s="51"/>
      <c r="K1685" s="51"/>
      <c r="L1685" s="52"/>
    </row>
    <row r="1686" spans="1:12" hidden="1" x14ac:dyDescent="0.3">
      <c r="A1686" s="18" t="str">
        <f t="shared" ref="A1686" si="574">+IF(OR(C1686=""),"NO",1)</f>
        <v>NO</v>
      </c>
      <c r="B1686" s="18"/>
      <c r="C1686" s="1" t="s">
        <v>124</v>
      </c>
      <c r="E1686" s="329">
        <v>6</v>
      </c>
      <c r="F1686" s="53" t="str">
        <f>+$F$26</f>
        <v>OBJETO</v>
      </c>
      <c r="G1686" s="332" t="s">
        <v>124</v>
      </c>
      <c r="H1686" s="333"/>
      <c r="I1686" s="333"/>
      <c r="J1686" s="333"/>
      <c r="K1686" s="333"/>
      <c r="L1686" s="334"/>
    </row>
    <row r="1687" spans="1:12" hidden="1" x14ac:dyDescent="0.3">
      <c r="A1687" s="18" t="str">
        <f t="shared" ref="A1687" si="575">+IF(OR(C1686=""),"NO",1)</f>
        <v>NO</v>
      </c>
      <c r="B1687" s="18"/>
      <c r="E1687" s="330"/>
      <c r="F1687" s="54" t="str">
        <f>+$F$27</f>
        <v>CONTRATANTE</v>
      </c>
      <c r="G1687" s="335" t="s">
        <v>124</v>
      </c>
      <c r="H1687" s="310"/>
      <c r="I1687" s="310"/>
      <c r="J1687" s="310"/>
      <c r="K1687" s="310"/>
      <c r="L1687" s="336"/>
    </row>
    <row r="1688" spans="1:12" hidden="1" x14ac:dyDescent="0.3">
      <c r="A1688" s="18" t="str">
        <f t="shared" ref="A1688" si="576">+IF(OR(C1686=""),"NO",1)</f>
        <v>NO</v>
      </c>
      <c r="B1688" s="18"/>
      <c r="E1688" s="330"/>
      <c r="F1688" s="54" t="str">
        <f>+$F$28</f>
        <v>APORTANTE</v>
      </c>
      <c r="G1688" s="337" t="s">
        <v>124</v>
      </c>
      <c r="H1688" s="338"/>
      <c r="I1688" s="338"/>
      <c r="J1688" s="338"/>
      <c r="K1688" s="338"/>
      <c r="L1688" s="339"/>
    </row>
    <row r="1689" spans="1:12" hidden="1" x14ac:dyDescent="0.3">
      <c r="A1689" s="18" t="str">
        <f t="shared" ref="A1689" si="577">+IF(OR(C1686=""),"NO",1)</f>
        <v>NO</v>
      </c>
      <c r="B1689" s="18"/>
      <c r="E1689" s="330"/>
      <c r="F1689" s="54" t="str">
        <f>+$F$29</f>
        <v>VALOR /SMMLV)</v>
      </c>
      <c r="G1689" s="55" t="s">
        <v>124</v>
      </c>
      <c r="H1689" s="56" t="str">
        <f>+$H$29</f>
        <v>% PART..</v>
      </c>
      <c r="I1689" s="57" t="s">
        <v>124</v>
      </c>
      <c r="J1689" s="58" t="str">
        <f>+$J$29</f>
        <v>VALOR ACREDITADO</v>
      </c>
      <c r="K1689" s="59"/>
      <c r="L1689" s="47" t="s">
        <v>124</v>
      </c>
    </row>
    <row r="1690" spans="1:12" hidden="1" x14ac:dyDescent="0.3">
      <c r="A1690" s="18" t="str">
        <f t="shared" ref="A1690" si="578">+IF(OR(C1686=""),"NO",1)</f>
        <v>NO</v>
      </c>
      <c r="B1690" s="18"/>
      <c r="E1690" s="330"/>
      <c r="F1690" s="60" t="str">
        <f>+$F$30</f>
        <v>EXPERIENCIA APORTADA</v>
      </c>
      <c r="G1690" s="340" t="s">
        <v>124</v>
      </c>
      <c r="H1690" s="341"/>
      <c r="I1690" s="341"/>
      <c r="J1690" s="341"/>
      <c r="K1690" s="341"/>
      <c r="L1690" s="342"/>
    </row>
    <row r="1691" spans="1:12" hidden="1" x14ac:dyDescent="0.3">
      <c r="A1691" s="18" t="str">
        <f t="shared" ref="A1691" si="579">+IF(OR(C1686=""),"NO",1)</f>
        <v>NO</v>
      </c>
      <c r="B1691" s="18"/>
      <c r="E1691" s="331"/>
      <c r="F1691" s="62" t="str">
        <f>+$F$31</f>
        <v>OBSERVACIÓN</v>
      </c>
      <c r="G1691" s="343" t="s">
        <v>124</v>
      </c>
      <c r="H1691" s="344"/>
      <c r="I1691" s="344"/>
      <c r="J1691" s="344"/>
      <c r="K1691" s="344"/>
      <c r="L1691" s="345"/>
    </row>
    <row r="1692" spans="1:12" ht="8.5" hidden="1" customHeight="1" x14ac:dyDescent="0.3">
      <c r="A1692" s="18" t="str">
        <f t="shared" ref="A1692" si="580">+IF(OR(C1686=""),"NO",1)</f>
        <v>NO</v>
      </c>
      <c r="B1692" s="18"/>
      <c r="E1692" s="49"/>
      <c r="F1692" s="50"/>
      <c r="G1692" s="51"/>
      <c r="H1692" s="51"/>
      <c r="I1692" s="51"/>
      <c r="J1692" s="51"/>
      <c r="K1692" s="51"/>
      <c r="L1692" s="52"/>
    </row>
    <row r="1693" spans="1:12" hidden="1" x14ac:dyDescent="0.3">
      <c r="A1693" s="18" t="str">
        <f t="shared" ref="A1693" si="581">+IF(OR(C1693=""),"NO",1)</f>
        <v>NO</v>
      </c>
      <c r="B1693" s="18"/>
      <c r="C1693" s="1" t="s">
        <v>124</v>
      </c>
      <c r="E1693" s="329">
        <v>7</v>
      </c>
      <c r="F1693" s="53" t="str">
        <f>+$F$26</f>
        <v>OBJETO</v>
      </c>
      <c r="G1693" s="332" t="s">
        <v>124</v>
      </c>
      <c r="H1693" s="333"/>
      <c r="I1693" s="333"/>
      <c r="J1693" s="333"/>
      <c r="K1693" s="333"/>
      <c r="L1693" s="334"/>
    </row>
    <row r="1694" spans="1:12" hidden="1" x14ac:dyDescent="0.3">
      <c r="A1694" s="18" t="str">
        <f t="shared" ref="A1694" si="582">+IF(OR(C1693=""),"NO",1)</f>
        <v>NO</v>
      </c>
      <c r="B1694" s="18"/>
      <c r="E1694" s="330"/>
      <c r="F1694" s="54" t="str">
        <f>+$F$27</f>
        <v>CONTRATANTE</v>
      </c>
      <c r="G1694" s="335" t="s">
        <v>124</v>
      </c>
      <c r="H1694" s="310"/>
      <c r="I1694" s="310"/>
      <c r="J1694" s="310"/>
      <c r="K1694" s="310"/>
      <c r="L1694" s="336"/>
    </row>
    <row r="1695" spans="1:12" hidden="1" x14ac:dyDescent="0.3">
      <c r="A1695" s="18" t="str">
        <f t="shared" ref="A1695" si="583">+IF(OR(C1693=""),"NO",1)</f>
        <v>NO</v>
      </c>
      <c r="B1695" s="18"/>
      <c r="E1695" s="330"/>
      <c r="F1695" s="54" t="str">
        <f>+$F$28</f>
        <v>APORTANTE</v>
      </c>
      <c r="G1695" s="337" t="s">
        <v>124</v>
      </c>
      <c r="H1695" s="338"/>
      <c r="I1695" s="338"/>
      <c r="J1695" s="338"/>
      <c r="K1695" s="338"/>
      <c r="L1695" s="339"/>
    </row>
    <row r="1696" spans="1:12" hidden="1" x14ac:dyDescent="0.3">
      <c r="A1696" s="18" t="str">
        <f t="shared" ref="A1696" si="584">+IF(OR(C1693=""),"NO",1)</f>
        <v>NO</v>
      </c>
      <c r="B1696" s="18"/>
      <c r="E1696" s="330"/>
      <c r="F1696" s="54" t="str">
        <f>+$F$29</f>
        <v>VALOR /SMMLV)</v>
      </c>
      <c r="G1696" s="55" t="s">
        <v>124</v>
      </c>
      <c r="H1696" s="56" t="str">
        <f>+$H$29</f>
        <v>% PART..</v>
      </c>
      <c r="I1696" s="57" t="s">
        <v>124</v>
      </c>
      <c r="J1696" s="58" t="str">
        <f>+$J$29</f>
        <v>VALOR ACREDITADO</v>
      </c>
      <c r="K1696" s="59"/>
      <c r="L1696" s="47" t="s">
        <v>124</v>
      </c>
    </row>
    <row r="1697" spans="1:12" hidden="1" x14ac:dyDescent="0.3">
      <c r="A1697" s="18" t="str">
        <f t="shared" ref="A1697" si="585">+IF(OR(C1693=""),"NO",1)</f>
        <v>NO</v>
      </c>
      <c r="B1697" s="18"/>
      <c r="E1697" s="330"/>
      <c r="F1697" s="60" t="str">
        <f>+$F$30</f>
        <v>EXPERIENCIA APORTADA</v>
      </c>
      <c r="G1697" s="340" t="s">
        <v>124</v>
      </c>
      <c r="H1697" s="341"/>
      <c r="I1697" s="341"/>
      <c r="J1697" s="341"/>
      <c r="K1697" s="341"/>
      <c r="L1697" s="342"/>
    </row>
    <row r="1698" spans="1:12" hidden="1" x14ac:dyDescent="0.3">
      <c r="A1698" s="18" t="str">
        <f t="shared" ref="A1698" si="586">+IF(OR(C1693=""),"NO",1)</f>
        <v>NO</v>
      </c>
      <c r="B1698" s="18"/>
      <c r="E1698" s="331"/>
      <c r="F1698" s="62" t="str">
        <f>+$F$31</f>
        <v>OBSERVACIÓN</v>
      </c>
      <c r="G1698" s="343" t="s">
        <v>124</v>
      </c>
      <c r="H1698" s="344"/>
      <c r="I1698" s="344"/>
      <c r="J1698" s="344"/>
      <c r="K1698" s="344"/>
      <c r="L1698" s="345"/>
    </row>
    <row r="1699" spans="1:12" hidden="1" x14ac:dyDescent="0.3">
      <c r="A1699" s="18" t="str">
        <f t="shared" ref="A1699" si="587">+IF(OR(C1693=""),"NO",1)</f>
        <v>NO</v>
      </c>
      <c r="B1699" s="18"/>
      <c r="E1699" s="49"/>
      <c r="F1699" s="50"/>
      <c r="G1699" s="51"/>
      <c r="H1699" s="51"/>
      <c r="I1699" s="51"/>
      <c r="J1699" s="51"/>
      <c r="K1699" s="51"/>
      <c r="L1699" s="52"/>
    </row>
    <row r="1700" spans="1:12" hidden="1" x14ac:dyDescent="0.3">
      <c r="A1700" s="1" t="str">
        <f>+A1635</f>
        <v>NO</v>
      </c>
      <c r="C1700" s="1" t="str">
        <f>"N"&amp;C1635</f>
        <v>N</v>
      </c>
      <c r="E1700" s="63"/>
      <c r="F1700" s="64" t="str">
        <f>+$F$75</f>
        <v>TOTAL DE CONTRATOS PRESENTADOS VÁLIDOS QUE CUMPLEN EXPERIENCIA ACREDITADA:</v>
      </c>
      <c r="G1700" s="65"/>
      <c r="H1700" s="65"/>
      <c r="I1700" s="65"/>
      <c r="J1700" s="66"/>
      <c r="K1700" s="65"/>
      <c r="L1700" s="67" t="s">
        <v>124</v>
      </c>
    </row>
    <row r="1701" spans="1:12" ht="6.65" hidden="1" customHeight="1" x14ac:dyDescent="0.3">
      <c r="A1701" s="1" t="str">
        <f>+A1635</f>
        <v>NO</v>
      </c>
      <c r="E1701" s="51"/>
      <c r="F1701" s="50"/>
      <c r="G1701" s="51"/>
      <c r="H1701" s="51"/>
      <c r="I1701" s="51"/>
      <c r="J1701" s="51"/>
      <c r="K1701" s="51"/>
      <c r="L1701" s="51"/>
    </row>
    <row r="1702" spans="1:12" hidden="1" x14ac:dyDescent="0.3">
      <c r="A1702" s="1" t="str">
        <f>+A1635</f>
        <v>NO</v>
      </c>
      <c r="E1702" s="63"/>
      <c r="F1702" s="63" t="str">
        <f>+$F$77</f>
        <v>ACREDITA SUMINISTRO E INSTALACIÓN DE MOBILIARIO POR LO MENOS EN UN (1) CONTRATO VÁLIDO</v>
      </c>
      <c r="G1702" s="65"/>
      <c r="H1702" s="65"/>
      <c r="I1702" s="65"/>
      <c r="J1702" s="66"/>
      <c r="K1702" s="65"/>
      <c r="L1702" s="68" t="s">
        <v>157</v>
      </c>
    </row>
    <row r="1703" spans="1:12" ht="5.15" hidden="1" customHeight="1" x14ac:dyDescent="0.3">
      <c r="A1703" s="1" t="str">
        <f>+A1635</f>
        <v>NO</v>
      </c>
      <c r="E1703" s="51"/>
      <c r="F1703" s="50"/>
      <c r="G1703" s="51"/>
      <c r="H1703" s="51"/>
      <c r="I1703" s="51"/>
      <c r="J1703" s="51"/>
      <c r="K1703" s="51"/>
      <c r="L1703" s="51"/>
    </row>
    <row r="1704" spans="1:12" ht="12.75" hidden="1" customHeight="1" x14ac:dyDescent="0.3">
      <c r="A1704" s="1" t="str">
        <f>+A1635</f>
        <v>NO</v>
      </c>
      <c r="E1704" s="69" t="str">
        <f>+$E$79</f>
        <v>EXPERIENCIA ESPECÍFICA NUMERAL 10.1.1 A</v>
      </c>
      <c r="F1704" s="70"/>
      <c r="G1704" s="70"/>
      <c r="H1704" s="70"/>
      <c r="I1704" s="70"/>
      <c r="J1704" s="70"/>
      <c r="K1704" s="70"/>
      <c r="L1704" s="71"/>
    </row>
    <row r="1705" spans="1:12" ht="26.5" hidden="1" customHeight="1" x14ac:dyDescent="0.3">
      <c r="A1705" s="1" t="str">
        <f>+A1635</f>
        <v>NO</v>
      </c>
      <c r="E1705" s="72"/>
      <c r="F1705" s="325" t="str">
        <f>+$F$80</f>
        <v>Por lo menos uno (1) de los contratos válidos aportados como experiencia general debe corresponder mínimo al 60% del presupuesto oficial del presente proceso de selección.  (SMMLV)</v>
      </c>
      <c r="G1705" s="326"/>
      <c r="H1705" s="326"/>
      <c r="I1705" s="326"/>
      <c r="J1705" s="326"/>
      <c r="K1705" s="73" t="s">
        <v>124</v>
      </c>
      <c r="L1705" s="74" t="s">
        <v>124</v>
      </c>
    </row>
    <row r="1706" spans="1:12" ht="23.5" hidden="1" customHeight="1" x14ac:dyDescent="0.3">
      <c r="A1706" s="1" t="str">
        <f>+A1635</f>
        <v>NO</v>
      </c>
      <c r="E1706" s="63"/>
      <c r="F1706" s="325" t="str">
        <f>+$F$81</f>
        <v xml:space="preserve">Deberá acreditarse en al menos uno (1) de los contratos válidos aportados como experiencia general una </v>
      </c>
      <c r="G1706" s="326"/>
      <c r="H1706" s="326"/>
      <c r="I1706" s="326"/>
      <c r="J1706" s="326"/>
      <c r="K1706" s="73" t="s">
        <v>124</v>
      </c>
      <c r="L1706" s="74" t="s">
        <v>124</v>
      </c>
    </row>
    <row r="1707" spans="1:12" ht="23.5" hidden="1" customHeight="1" x14ac:dyDescent="0.3">
      <c r="A1707" s="18" t="s">
        <v>30</v>
      </c>
      <c r="E1707" s="63"/>
      <c r="F1707" s="325" t="str">
        <f>+$F$82</f>
        <v xml:space="preserve">Deberá acreditarse en al menos uno (1) de los contratos válidos aportados interventoría a intervención de </v>
      </c>
      <c r="G1707" s="326"/>
      <c r="H1707" s="326"/>
      <c r="I1707" s="326"/>
      <c r="J1707" s="326"/>
      <c r="K1707" s="73">
        <f>+$K$82</f>
        <v>0</v>
      </c>
      <c r="L1707" s="74" t="s">
        <v>124</v>
      </c>
    </row>
    <row r="1708" spans="1:12" ht="36" hidden="1" customHeight="1" x14ac:dyDescent="0.3">
      <c r="A1708" s="18" t="s">
        <v>30</v>
      </c>
      <c r="E1708" s="63"/>
      <c r="F1708" s="325" t="str">
        <f>+$F$83</f>
        <v xml:space="preserve">Deberá acreditarse en al menos uno (1) de los contratos válidos aportados interventoría a intervención de </v>
      </c>
      <c r="G1708" s="326"/>
      <c r="H1708" s="326"/>
      <c r="I1708" s="326"/>
      <c r="J1708" s="326"/>
      <c r="K1708" s="75">
        <f>+$K$83</f>
        <v>0</v>
      </c>
      <c r="L1708" s="76" t="s">
        <v>124</v>
      </c>
    </row>
    <row r="1709" spans="1:12" hidden="1" x14ac:dyDescent="0.3">
      <c r="A1709" s="1" t="str">
        <f>+A1635</f>
        <v>NO</v>
      </c>
      <c r="E1709" s="51"/>
      <c r="F1709" s="50"/>
      <c r="G1709" s="51"/>
      <c r="H1709" s="51"/>
      <c r="I1709" s="51"/>
      <c r="J1709" s="51"/>
      <c r="K1709" s="51"/>
      <c r="L1709" s="51"/>
    </row>
    <row r="1710" spans="1:12" ht="12.75" hidden="1" customHeight="1" x14ac:dyDescent="0.3">
      <c r="A1710" s="1" t="str">
        <f>+A1635</f>
        <v>NO</v>
      </c>
      <c r="E1710" s="40" t="str">
        <f>+$E$85</f>
        <v>VALOR MÍNIMO A CERIFICAR % P.O EN SMMMLV. NUMERAL 3.9.1</v>
      </c>
      <c r="F1710" s="41"/>
      <c r="G1710" s="41"/>
      <c r="H1710" s="41"/>
      <c r="I1710" s="41"/>
      <c r="J1710" s="41"/>
      <c r="K1710" s="41"/>
      <c r="L1710" s="42"/>
    </row>
    <row r="1711" spans="1:12" hidden="1" x14ac:dyDescent="0.3">
      <c r="A1711" s="1" t="str">
        <f>+A1635</f>
        <v>NO</v>
      </c>
      <c r="C1711" s="1" t="str">
        <f>"M"&amp;C1635</f>
        <v>M</v>
      </c>
      <c r="E1711" s="77" t="str">
        <f>+$E$86</f>
        <v>100% P.O.</v>
      </c>
      <c r="F1711" s="78"/>
      <c r="G1711" s="61">
        <v>242.41716883554506</v>
      </c>
      <c r="H1711" s="124" t="str">
        <f>+$H$86</f>
        <v>TOTAL EJECUTADO DE CONTRATOS ACREDITADOS</v>
      </c>
      <c r="I1711" s="124"/>
      <c r="J1711" s="124"/>
      <c r="K1711" s="55" t="s">
        <v>124</v>
      </c>
      <c r="L1711" s="47" t="s">
        <v>124</v>
      </c>
    </row>
    <row r="1712" spans="1:12" hidden="1" x14ac:dyDescent="0.3">
      <c r="A1712" s="1" t="str">
        <f>+A1635</f>
        <v>NO</v>
      </c>
      <c r="E1712" s="39"/>
      <c r="F1712" s="39"/>
      <c r="G1712" s="39"/>
      <c r="H1712" s="39"/>
      <c r="I1712" s="39"/>
      <c r="J1712" s="39"/>
      <c r="K1712" s="39"/>
      <c r="L1712" s="39"/>
    </row>
    <row r="1713" spans="1:12" ht="12.75" hidden="1" customHeight="1" x14ac:dyDescent="0.3">
      <c r="A1713" s="18" t="s">
        <v>30</v>
      </c>
      <c r="B1713" s="18"/>
      <c r="E1713" s="40" t="str">
        <f>+$E$88</f>
        <v>CONSIDERACIONES PARA LA VALIDEZ DE LA EXPERIENCIA REQUERIDA: EXPERIENCIA PROPONENTES PLURALES NUMERAL 10.1.2 D</v>
      </c>
      <c r="F1713" s="41"/>
      <c r="G1713" s="41"/>
      <c r="H1713" s="41"/>
      <c r="I1713" s="41"/>
      <c r="J1713" s="41"/>
      <c r="K1713" s="41"/>
      <c r="L1713" s="42"/>
    </row>
    <row r="1714" spans="1:12" ht="28" hidden="1" customHeight="1" x14ac:dyDescent="0.3">
      <c r="A1714" s="18" t="s">
        <v>30</v>
      </c>
      <c r="B1714" s="18"/>
      <c r="C1714" s="1" t="str">
        <f>"O"&amp;C1635</f>
        <v>O</v>
      </c>
      <c r="E1714" s="80" t="str">
        <f>+$E$89</f>
        <v>i)</v>
      </c>
      <c r="F1714" s="327" t="str">
        <f>+$F$89</f>
        <v>Uno de los integrantes debe aportar como mínimo el cincuenta por ciento (50 %) de la experiencia solicitada</v>
      </c>
      <c r="G1714" s="328"/>
      <c r="H1714" s="328"/>
      <c r="I1714" s="328"/>
      <c r="J1714" s="328"/>
      <c r="K1714" s="73" t="s">
        <v>124</v>
      </c>
      <c r="L1714" s="47" t="s">
        <v>124</v>
      </c>
    </row>
    <row r="1715" spans="1:12" ht="28" hidden="1" customHeight="1" x14ac:dyDescent="0.3">
      <c r="A1715" s="18" t="s">
        <v>30</v>
      </c>
      <c r="B1715" s="18"/>
      <c r="C1715" s="1" t="str">
        <f>"O"&amp;C1635</f>
        <v>O</v>
      </c>
      <c r="E1715" s="80" t="str">
        <f>+$E$90</f>
        <v>ii)</v>
      </c>
      <c r="F1715" s="327" t="str">
        <f>+$F$90</f>
        <v>Todos los demás ntegrantes deben acreditar al menos el cinco por ciento (5 %) de la experiencia solicitada, solo uno (1) de los integrantes podrá no acreditar experiencia pero su porcentaje de participación  no podrá superar el diez por ciento (10 %)</v>
      </c>
      <c r="G1715" s="328"/>
      <c r="H1715" s="328"/>
      <c r="I1715" s="328"/>
      <c r="J1715" s="328"/>
      <c r="K1715" s="73" t="s">
        <v>124</v>
      </c>
      <c r="L1715" s="47" t="s">
        <v>124</v>
      </c>
    </row>
    <row r="1716" spans="1:12" hidden="1" x14ac:dyDescent="0.3">
      <c r="A1716" s="18" t="s">
        <v>30</v>
      </c>
      <c r="B1716" s="18"/>
      <c r="E1716" s="39"/>
      <c r="F1716" s="39"/>
      <c r="G1716" s="39"/>
      <c r="H1716" s="39"/>
      <c r="I1716" s="39"/>
      <c r="J1716" s="39"/>
      <c r="K1716" s="39"/>
      <c r="L1716" s="39"/>
    </row>
    <row r="1717" spans="1:12" ht="13" hidden="1" customHeight="1" x14ac:dyDescent="0.3">
      <c r="A1717" s="18" t="str">
        <f>+A1635</f>
        <v>NO</v>
      </c>
      <c r="B1717" s="18"/>
      <c r="E1717" s="69" t="str">
        <f>+$E$92</f>
        <v>VERIFICACIÓN Y ASIGNACIÓN DE PUNTAJE POR LA EXPERIENCIA DEL PROPONENTE</v>
      </c>
      <c r="F1717" s="70"/>
      <c r="G1717" s="70"/>
      <c r="H1717" s="70"/>
      <c r="I1717" s="70"/>
      <c r="J1717" s="70"/>
      <c r="K1717" s="70"/>
      <c r="L1717" s="71"/>
    </row>
    <row r="1718" spans="1:12" hidden="1" x14ac:dyDescent="0.3">
      <c r="A1718" s="18" t="str">
        <f>+A1635</f>
        <v>NO</v>
      </c>
      <c r="B1718" s="18"/>
      <c r="E1718" s="81"/>
      <c r="F1718" s="323" t="str">
        <f>+$F$93</f>
        <v>No. CONTRATOS QUE ACREDITAN LA EXPERIENCIA (NO OBJETO DE SUBSANACIÓN)</v>
      </c>
      <c r="G1718" s="324"/>
      <c r="H1718" s="324"/>
      <c r="I1718" s="324"/>
      <c r="J1718" s="324"/>
      <c r="K1718" s="82"/>
      <c r="L1718" s="83" t="s">
        <v>124</v>
      </c>
    </row>
    <row r="1719" spans="1:12" ht="13" hidden="1" customHeight="1" x14ac:dyDescent="0.3">
      <c r="A1719" s="18" t="str">
        <f>+A1635</f>
        <v>NO</v>
      </c>
      <c r="B1719" s="18"/>
      <c r="E1719" s="84"/>
      <c r="F1719" s="323" t="str">
        <f>+$F$94</f>
        <v>TOTAL EJECUTADO DE CONTRATOS ACREDITADOS PROPUESTA INICIAL</v>
      </c>
      <c r="G1719" s="324"/>
      <c r="H1719" s="324"/>
      <c r="I1719" s="324"/>
      <c r="J1719" s="324"/>
      <c r="K1719" s="85"/>
      <c r="L1719" s="86" t="s">
        <v>124</v>
      </c>
    </row>
    <row r="1720" spans="1:12" ht="13" hidden="1" customHeight="1" x14ac:dyDescent="0.3">
      <c r="A1720" s="18" t="str">
        <f>+A1635</f>
        <v>NO</v>
      </c>
      <c r="B1720" s="18"/>
      <c r="E1720" s="87"/>
      <c r="F1720" s="323" t="str">
        <f>+$F$95</f>
        <v>PROMEDIO VALOR ACREDITADO EN SMMLV</v>
      </c>
      <c r="G1720" s="324"/>
      <c r="H1720" s="324"/>
      <c r="I1720" s="324"/>
      <c r="J1720" s="324"/>
      <c r="K1720" s="66"/>
      <c r="L1720" s="88" t="s">
        <v>124</v>
      </c>
    </row>
    <row r="1721" spans="1:12" hidden="1" x14ac:dyDescent="0.3">
      <c r="A1721" s="18" t="str">
        <f>+A1635</f>
        <v>NO</v>
      </c>
      <c r="B1721" s="18"/>
      <c r="E1721" s="89"/>
      <c r="F1721" s="89"/>
      <c r="G1721" s="89"/>
      <c r="H1721" s="89"/>
      <c r="I1721" s="89"/>
      <c r="J1721" s="89"/>
      <c r="K1721" s="89"/>
      <c r="L1721" s="89"/>
    </row>
    <row r="1722" spans="1:12" ht="13" hidden="1" customHeight="1" x14ac:dyDescent="0.3">
      <c r="A1722" s="18" t="str">
        <f>+A1635</f>
        <v>NO</v>
      </c>
      <c r="B1722" s="18"/>
      <c r="E1722" s="69" t="str">
        <f>+$E$97</f>
        <v>3.9.2 EXIGENCIAS MÍNIMAS DE EXPERIENCIA Y FORMACIÓN ACADÉMICA DEL EQUIPO DE TRABAJO</v>
      </c>
      <c r="F1722" s="70"/>
      <c r="G1722" s="70"/>
      <c r="H1722" s="70"/>
      <c r="I1722" s="70"/>
      <c r="J1722" s="70"/>
      <c r="K1722" s="70"/>
      <c r="L1722" s="71"/>
    </row>
    <row r="1723" spans="1:12" hidden="1" x14ac:dyDescent="0.3">
      <c r="A1723" s="18" t="str">
        <f>+A1635</f>
        <v>NO</v>
      </c>
      <c r="B1723" s="18"/>
      <c r="E1723" s="90" t="str">
        <f>+$E$98</f>
        <v>Formulario 8</v>
      </c>
      <c r="F1723" s="315" t="s">
        <v>46</v>
      </c>
      <c r="G1723" s="316"/>
      <c r="H1723" s="317"/>
      <c r="I1723" s="318"/>
      <c r="J1723" s="318"/>
      <c r="K1723" s="318"/>
      <c r="L1723" s="319"/>
    </row>
    <row r="1724" spans="1:12" hidden="1" x14ac:dyDescent="0.3">
      <c r="A1724" s="18" t="str">
        <f>+A1635</f>
        <v>NO</v>
      </c>
      <c r="B1724" s="18"/>
      <c r="E1724" s="91" t="s">
        <v>124</v>
      </c>
      <c r="F1724" s="91" t="str">
        <f>+$F$99</f>
        <v>Director de Interventoría</v>
      </c>
      <c r="G1724" s="91" t="str">
        <f>+$G$99</f>
        <v>Residente de Interventoría</v>
      </c>
      <c r="H1724" s="320"/>
      <c r="I1724" s="321"/>
      <c r="J1724" s="321"/>
      <c r="K1724" s="321"/>
      <c r="L1724" s="322"/>
    </row>
    <row r="1725" spans="1:12" hidden="1" x14ac:dyDescent="0.3">
      <c r="A1725" s="18" t="str">
        <f>+A1635</f>
        <v>NO</v>
      </c>
      <c r="B1725" s="18"/>
      <c r="E1725" s="304" t="str">
        <f>+$E$100</f>
        <v>OBSERVACIONES RESPECTO REQUISITO HABILITANTE DEL PERSONAL CLAVE EVALUABLE</v>
      </c>
      <c r="F1725" s="305"/>
      <c r="G1725" s="305"/>
      <c r="H1725" s="305"/>
      <c r="I1725" s="305"/>
      <c r="J1725" s="305"/>
      <c r="K1725" s="305"/>
      <c r="L1725" s="305"/>
    </row>
    <row r="1726" spans="1:12" hidden="1" x14ac:dyDescent="0.3">
      <c r="A1726" s="18" t="str">
        <f>+A1635</f>
        <v>NO</v>
      </c>
      <c r="B1726" s="18"/>
      <c r="E1726" s="312" t="s">
        <v>124</v>
      </c>
      <c r="F1726" s="313"/>
      <c r="G1726" s="313"/>
      <c r="H1726" s="313"/>
      <c r="I1726" s="313"/>
      <c r="J1726" s="313"/>
      <c r="K1726" s="313"/>
      <c r="L1726" s="314"/>
    </row>
    <row r="1727" spans="1:12" hidden="1" x14ac:dyDescent="0.3">
      <c r="A1727" s="18" t="str">
        <f>+A1635</f>
        <v>NO</v>
      </c>
      <c r="B1727" s="18"/>
      <c r="E1727" s="89"/>
      <c r="F1727" s="89"/>
      <c r="G1727" s="89"/>
      <c r="H1727" s="89"/>
      <c r="I1727" s="89"/>
      <c r="J1727" s="89"/>
      <c r="K1727" s="89"/>
      <c r="L1727" s="89"/>
    </row>
    <row r="1728" spans="1:12" ht="13" hidden="1" customHeight="1" x14ac:dyDescent="0.3">
      <c r="A1728" s="18" t="str">
        <f>+A1635</f>
        <v>NO</v>
      </c>
      <c r="B1728" s="18"/>
      <c r="E1728" s="69" t="str">
        <f>+$E$103</f>
        <v>4.2 EQUIPO DE TRABAJO (Personal Clave Evaluable)</v>
      </c>
      <c r="F1728" s="70"/>
      <c r="G1728" s="70"/>
      <c r="H1728" s="70"/>
      <c r="I1728" s="70"/>
      <c r="J1728" s="70"/>
      <c r="K1728" s="70"/>
      <c r="L1728" s="71"/>
    </row>
    <row r="1729" spans="1:12" ht="23.25" hidden="1" customHeight="1" x14ac:dyDescent="0.3">
      <c r="A1729" s="18" t="str">
        <f>+A1635</f>
        <v>NO</v>
      </c>
      <c r="B1729" s="18"/>
      <c r="E1729" s="90" t="str">
        <f>+$E$104</f>
        <v>Formulario 9</v>
      </c>
      <c r="F1729" s="315" t="s">
        <v>46</v>
      </c>
      <c r="G1729" s="316"/>
      <c r="H1729" s="317"/>
      <c r="I1729" s="318"/>
      <c r="J1729" s="318"/>
      <c r="K1729" s="318"/>
      <c r="L1729" s="319"/>
    </row>
    <row r="1730" spans="1:12" hidden="1" x14ac:dyDescent="0.3">
      <c r="A1730" s="18" t="str">
        <f>+A1635</f>
        <v>NO</v>
      </c>
      <c r="B1730" s="18"/>
      <c r="E1730" s="91" t="s">
        <v>124</v>
      </c>
      <c r="F1730" s="91" t="str">
        <f>+$F$99</f>
        <v>Director de Interventoría</v>
      </c>
      <c r="G1730" s="91" t="str">
        <f>+$G$99</f>
        <v>Residente de Interventoría</v>
      </c>
      <c r="H1730" s="320"/>
      <c r="I1730" s="321"/>
      <c r="J1730" s="321"/>
      <c r="K1730" s="321"/>
      <c r="L1730" s="322"/>
    </row>
    <row r="1731" spans="1:12" hidden="1" x14ac:dyDescent="0.3">
      <c r="A1731" s="18" t="str">
        <f>+A1635</f>
        <v>NO</v>
      </c>
      <c r="B1731" s="18"/>
      <c r="E1731" s="89"/>
      <c r="F1731" s="89"/>
      <c r="G1731" s="89"/>
      <c r="H1731" s="89"/>
      <c r="I1731" s="89"/>
      <c r="J1731" s="89"/>
      <c r="K1731" s="89"/>
      <c r="L1731" s="89"/>
    </row>
    <row r="1732" spans="1:12" hidden="1" x14ac:dyDescent="0.3">
      <c r="A1732" s="1" t="str">
        <f>+A1635</f>
        <v>NO</v>
      </c>
      <c r="E1732" s="92" t="str">
        <f>+E1607</f>
        <v>CRITERIOS DE EVALUACIÓN Y PUNTAJE</v>
      </c>
      <c r="F1732" s="93"/>
      <c r="G1732" s="93"/>
      <c r="H1732" s="93"/>
      <c r="I1732" s="93"/>
      <c r="J1732" s="93"/>
      <c r="K1732" s="94"/>
      <c r="L1732" s="95" t="str">
        <f>+$L$107</f>
        <v>PUNTAJE OBTENIDO</v>
      </c>
    </row>
    <row r="1733" spans="1:12" hidden="1" x14ac:dyDescent="0.3">
      <c r="A1733" s="1" t="str">
        <f>+A1635</f>
        <v>NO</v>
      </c>
      <c r="E1733" s="96" t="str">
        <f>+$E$108</f>
        <v>VALOR</v>
      </c>
      <c r="F1733" s="97" t="str">
        <f>+$F$108</f>
        <v>EQUIPO DE TRABAJO (PERSONAL CLAVE EVALUABLE)</v>
      </c>
      <c r="G1733" s="24"/>
      <c r="H1733" s="24"/>
      <c r="I1733" s="24"/>
      <c r="J1733" s="24"/>
      <c r="K1733" s="24"/>
      <c r="L1733" s="98"/>
    </row>
    <row r="1734" spans="1:12" ht="12.75" hidden="1" customHeight="1" x14ac:dyDescent="0.3">
      <c r="A1734" s="1" t="str">
        <f>+A1635</f>
        <v>NO</v>
      </c>
      <c r="E1734" s="96">
        <f>+$E$109</f>
        <v>5</v>
      </c>
      <c r="F1734" s="307" t="str">
        <f>+$F$109</f>
        <v xml:space="preserve"> Experiencia Específica adicional</v>
      </c>
      <c r="G1734" s="308"/>
      <c r="H1734" s="308"/>
      <c r="I1734" s="308"/>
      <c r="J1734" s="308"/>
      <c r="K1734" s="309"/>
      <c r="L1734" s="99" t="str">
        <f>IFERROR(IF(VLOOKUP(C1635,'R. PUNTAJES'!$C$14:$R$213,'R. PUNTAJES'!$I$10,0)="","",VLOOKUP(C1635,'R. PUNTAJES'!$C$14:$R$213,'R. PUNTAJES'!$I$10,0)),"")</f>
        <v/>
      </c>
    </row>
    <row r="1735" spans="1:12" ht="12.75" hidden="1" customHeight="1" x14ac:dyDescent="0.3">
      <c r="A1735" s="1" t="str">
        <f>+A1635</f>
        <v>NO</v>
      </c>
      <c r="E1735" s="96">
        <f>+$E$110</f>
        <v>5</v>
      </c>
      <c r="F1735" s="307" t="str">
        <f>+$F$110</f>
        <v>Formación Académica adicional</v>
      </c>
      <c r="G1735" s="308"/>
      <c r="H1735" s="308"/>
      <c r="I1735" s="308"/>
      <c r="J1735" s="308"/>
      <c r="K1735" s="309"/>
      <c r="L1735" s="99" t="str">
        <f>IFERROR(IF(VLOOKUP(C1635,'R. PUNTAJES'!$C$14:$R$213,'R. PUNTAJES'!$J$10,0)="","",VLOOKUP(C1635,'R. PUNTAJES'!$C$14:$R$213,'R. PUNTAJES'!$J$10,0)),"")</f>
        <v/>
      </c>
    </row>
    <row r="1736" spans="1:12" hidden="1" x14ac:dyDescent="0.3">
      <c r="A1736" s="18" t="str">
        <f>+A1635</f>
        <v>NO</v>
      </c>
      <c r="B1736" s="18"/>
      <c r="E1736" s="100"/>
      <c r="F1736" s="101" t="str">
        <f>+$F$111</f>
        <v>FACTOR DE SOSTENIBILIDAD</v>
      </c>
      <c r="G1736" s="102"/>
      <c r="H1736" s="102"/>
      <c r="I1736" s="102"/>
      <c r="J1736" s="102"/>
      <c r="K1736" s="102"/>
      <c r="L1736" s="103"/>
    </row>
    <row r="1737" spans="1:12" hidden="1" x14ac:dyDescent="0.3">
      <c r="A1737" s="18" t="str">
        <f>+A1635</f>
        <v>NO</v>
      </c>
      <c r="B1737" s="18"/>
      <c r="E1737" s="104">
        <v>1</v>
      </c>
      <c r="F1737" s="105" t="str">
        <f>+$F$112</f>
        <v>Compromisos Sostenibilidad</v>
      </c>
      <c r="G1737" s="106"/>
      <c r="H1737" s="106"/>
      <c r="I1737" s="106"/>
      <c r="J1737" s="106"/>
      <c r="K1737" s="106"/>
      <c r="L1737" s="107" t="str">
        <f>IFERROR(IF(VLOOKUP(C1635,'R. PUNTAJES'!$C$14:$R$213,'R. PUNTAJES'!$K$10,0)="","",VLOOKUP(C1635,'R. PUNTAJES'!$C$14:$R$213,'R. PUNTAJES'!$K$10,0)),"")</f>
        <v/>
      </c>
    </row>
    <row r="1738" spans="1:12" hidden="1" x14ac:dyDescent="0.3">
      <c r="A1738" s="1" t="str">
        <f>+A1635</f>
        <v>NO</v>
      </c>
      <c r="E1738" s="108"/>
      <c r="F1738" s="109" t="str">
        <f>+$F$113</f>
        <v>APOYO A LA INDUSTRIA NACIONAL</v>
      </c>
      <c r="G1738" s="110"/>
      <c r="H1738" s="110"/>
      <c r="I1738" s="110"/>
      <c r="J1738" s="110"/>
      <c r="K1738" s="110"/>
      <c r="L1738" s="111"/>
    </row>
    <row r="1739" spans="1:12" ht="12.75" hidden="1" customHeight="1" x14ac:dyDescent="0.3">
      <c r="A1739" s="1" t="str">
        <f>+A1635</f>
        <v>NO</v>
      </c>
      <c r="E1739" s="96">
        <v>20</v>
      </c>
      <c r="F1739" s="307" t="str">
        <f>+$F$114</f>
        <v>Promoción de Servicios Nacionales o con Trato Nacional</v>
      </c>
      <c r="G1739" s="308"/>
      <c r="H1739" s="308"/>
      <c r="I1739" s="308"/>
      <c r="J1739" s="308"/>
      <c r="K1739" s="309"/>
      <c r="L1739" s="99" t="str">
        <f>IFERROR(IF(VLOOKUP(C1635,'R. PUNTAJES'!$C$14:$R$213,'R. PUNTAJES'!$L$10,0)="","",
IF(VLOOKUP(C1635,'R. PUNTAJES'!$C$14:$R$213,'R. PUNTAJES'!$L$10,0)=5,0,
VLOOKUP(C1635,'R. PUNTAJES'!$C$14:$R$213,'R. PUNTAJES'!$L$10,0))),"")</f>
        <v/>
      </c>
    </row>
    <row r="1740" spans="1:12" ht="12.75" hidden="1" customHeight="1" x14ac:dyDescent="0.3">
      <c r="A1740" s="1" t="str">
        <f>+A1635</f>
        <v>NO</v>
      </c>
      <c r="E1740" s="96">
        <v>5</v>
      </c>
      <c r="F1740" s="307" t="str">
        <f>+$F$115</f>
        <v>Incorporación de componente nacional en servicios extranjeros</v>
      </c>
      <c r="G1740" s="308"/>
      <c r="H1740" s="308"/>
      <c r="I1740" s="308"/>
      <c r="J1740" s="308"/>
      <c r="K1740" s="309"/>
      <c r="L1740" s="99" t="str">
        <f>IFERROR(IF(VLOOKUP(C1635,'R. PUNTAJES'!$C$14:$R$213,'R. PUNTAJES'!$L$10,0)="","",
IF(VLOOKUP(C1635,'R. PUNTAJES'!$C$14:$R$213,'R. PUNTAJES'!$L$10,0)=20,0,
VLOOKUP(C1635,'R. PUNTAJES'!$C$14:$R$213,'R. PUNTAJES'!$L$10,0))),"")</f>
        <v/>
      </c>
    </row>
    <row r="1741" spans="1:12" hidden="1" x14ac:dyDescent="0.3">
      <c r="A1741" s="1" t="str">
        <f>+A1635</f>
        <v>NO</v>
      </c>
      <c r="E1741" s="112"/>
      <c r="F1741" s="97" t="str">
        <f>+$F$116</f>
        <v>VINCULACIÓN DE PERSONAS CON DISCAPACIDAD</v>
      </c>
      <c r="G1741" s="24"/>
      <c r="H1741" s="24"/>
      <c r="I1741" s="24"/>
      <c r="J1741" s="24"/>
      <c r="K1741" s="24"/>
      <c r="L1741" s="98"/>
    </row>
    <row r="1742" spans="1:12" ht="12.75" hidden="1" customHeight="1" x14ac:dyDescent="0.3">
      <c r="A1742" s="1" t="str">
        <f>+A1635</f>
        <v>NO</v>
      </c>
      <c r="E1742" s="96">
        <v>1</v>
      </c>
      <c r="F1742" s="307" t="str">
        <f>+$F$117</f>
        <v xml:space="preserve">Trabajadores vinculados a la planta de personal </v>
      </c>
      <c r="G1742" s="308"/>
      <c r="H1742" s="308"/>
      <c r="I1742" s="308"/>
      <c r="J1742" s="308"/>
      <c r="K1742" s="309"/>
      <c r="L1742" s="99" t="str">
        <f>IFERROR(IF(VLOOKUP(C1635,'R. PUNTAJES'!$C$14:$R$213,'R. PUNTAJES'!$M$10,0)="","",VLOOKUP(C1635,'R. PUNTAJES'!$C$14:$R$213,'R. PUNTAJES'!$M$10,0)),"")</f>
        <v/>
      </c>
    </row>
    <row r="1743" spans="1:12" hidden="1" x14ac:dyDescent="0.3">
      <c r="A1743" s="1" t="str">
        <f>+A1635</f>
        <v>NO</v>
      </c>
      <c r="E1743" s="112"/>
      <c r="F1743" s="97" t="str">
        <f>+$F$118</f>
        <v>EMPRENDIMIENTOS Y EMPRESAS DE MUJERES</v>
      </c>
      <c r="G1743" s="24"/>
      <c r="H1743" s="24"/>
      <c r="I1743" s="24"/>
      <c r="J1743" s="24"/>
      <c r="K1743" s="24"/>
      <c r="L1743" s="98"/>
    </row>
    <row r="1744" spans="1:12" ht="13" hidden="1" customHeight="1" x14ac:dyDescent="0.3">
      <c r="A1744" s="1" t="str">
        <f>+A1635</f>
        <v>NO</v>
      </c>
      <c r="E1744" s="96">
        <v>0.25</v>
      </c>
      <c r="F1744" s="307" t="str">
        <f>+$F$119</f>
        <v>Emprendimientos y empresas de mujeres</v>
      </c>
      <c r="G1744" s="308"/>
      <c r="H1744" s="308"/>
      <c r="I1744" s="308"/>
      <c r="J1744" s="308"/>
      <c r="K1744" s="309"/>
      <c r="L1744" s="113" t="str">
        <f>IFERROR(IF(VLOOKUP(C1635,'R. PUNTAJES'!$C$14:$R$213,'R. PUNTAJES'!$N$10,0)="","",VLOOKUP(C1635,'R. PUNTAJES'!$C$14:$R$213,'R. PUNTAJES'!$N$10,0)),"")</f>
        <v/>
      </c>
    </row>
    <row r="1745" spans="1:16" hidden="1" x14ac:dyDescent="0.3">
      <c r="A1745" s="18" t="str">
        <f>+A1746</f>
        <v>NO</v>
      </c>
      <c r="B1745" s="18"/>
      <c r="E1745" s="112"/>
      <c r="F1745" s="97" t="str">
        <f>+$F$120</f>
        <v>MIPYME</v>
      </c>
      <c r="G1745" s="24"/>
      <c r="H1745" s="24"/>
      <c r="I1745" s="24"/>
      <c r="J1745" s="24"/>
      <c r="K1745" s="24"/>
      <c r="L1745" s="98"/>
    </row>
    <row r="1746" spans="1:16" hidden="1" x14ac:dyDescent="0.3">
      <c r="A1746" s="18" t="str">
        <f>+IF(E1746=0,"NO",1)</f>
        <v>NO</v>
      </c>
      <c r="B1746" s="18"/>
      <c r="E1746" s="96">
        <v>0</v>
      </c>
      <c r="F1746" s="307" t="str">
        <f>+$F$121</f>
        <v>Mipyme</v>
      </c>
      <c r="G1746" s="308"/>
      <c r="H1746" s="308"/>
      <c r="I1746" s="308"/>
      <c r="J1746" s="308"/>
      <c r="K1746" s="309"/>
      <c r="L1746" s="113" t="str">
        <f>IFERROR(IF(VLOOKUP(C1635,'R. PUNTAJES'!$C$14:$R$213,'R. PUNTAJES'!$O$10,0)="","",VLOOKUP(C1635,'R. PUNTAJES'!$C$14:$R$213,'R. PUNTAJES'!$O$10,0)),"")</f>
        <v/>
      </c>
    </row>
    <row r="1747" spans="1:16" hidden="1" x14ac:dyDescent="0.3">
      <c r="A1747" s="1" t="str">
        <f>+A1635</f>
        <v>NO</v>
      </c>
      <c r="E1747" s="112"/>
      <c r="F1747" s="97" t="str">
        <f>+$F$122</f>
        <v>EXPERIENCIA DEL PROPONENTE</v>
      </c>
      <c r="G1747" s="24"/>
      <c r="H1747" s="24"/>
      <c r="I1747" s="24"/>
      <c r="J1747" s="24"/>
      <c r="K1747" s="24"/>
      <c r="L1747" s="98"/>
    </row>
    <row r="1748" spans="1:16" hidden="1" x14ac:dyDescent="0.3">
      <c r="A1748" s="1" t="str">
        <f>+A1635</f>
        <v>NO</v>
      </c>
      <c r="E1748" s="96">
        <v>59.5</v>
      </c>
      <c r="F1748" s="307" t="str">
        <f>+$F$123</f>
        <v>mediana con valor absoluto</v>
      </c>
      <c r="G1748" s="308"/>
      <c r="H1748" s="308"/>
      <c r="I1748" s="308"/>
      <c r="J1748" s="308"/>
      <c r="K1748" s="309"/>
      <c r="L1748" s="113" t="str">
        <f>IFERROR(IF(VLOOKUP(C1635,'R. PUNTAJES'!$C$14:$R$213,'R. PUNTAJES'!$R$10,0)="","",VLOOKUP(C1635,'R. PUNTAJES'!$C$14:$R$213,'R. PUNTAJES'!$R$10,0)),"")</f>
        <v/>
      </c>
    </row>
    <row r="1749" spans="1:16" hidden="1" x14ac:dyDescent="0.3">
      <c r="A1749" s="1" t="str">
        <f>+A1635</f>
        <v>NO</v>
      </c>
      <c r="E1749" s="112"/>
      <c r="F1749" s="97" t="str">
        <f>+$F$124</f>
        <v>MULTAS</v>
      </c>
      <c r="G1749" s="24"/>
      <c r="H1749" s="24"/>
      <c r="I1749" s="24"/>
      <c r="J1749" s="24"/>
      <c r="K1749" s="24"/>
      <c r="L1749" s="98"/>
    </row>
    <row r="1750" spans="1:16" ht="12.75" hidden="1" customHeight="1" x14ac:dyDescent="0.3">
      <c r="A1750" s="1" t="str">
        <f>+A1635</f>
        <v>NO</v>
      </c>
      <c r="E1750" s="96">
        <v>-2</v>
      </c>
      <c r="F1750" s="307" t="str">
        <f>+$F$125</f>
        <v>Una o más multas o cláusulas penales durante el último año</v>
      </c>
      <c r="G1750" s="310"/>
      <c r="H1750" s="310"/>
      <c r="I1750" s="310"/>
      <c r="J1750" s="310"/>
      <c r="K1750" s="311"/>
      <c r="L1750" s="99" t="str">
        <f>IFERROR(IF(VLOOKUP(C1635,'R. PUNTAJES'!$C$14:$R$213,'R. PUNTAJES'!$Q$10,0)="","",VLOOKUP(C1635,'R. PUNTAJES'!$C$14:$R$213,'R. PUNTAJES'!$Q$10,0)),"")</f>
        <v/>
      </c>
    </row>
    <row r="1751" spans="1:16" hidden="1" x14ac:dyDescent="0.3">
      <c r="A1751" s="1" t="str">
        <f>+A1635</f>
        <v>NO</v>
      </c>
      <c r="E1751" s="112"/>
      <c r="F1751" s="97" t="str">
        <f>+$F$126</f>
        <v>OBRAS INCONCLUSAS</v>
      </c>
      <c r="G1751" s="24"/>
      <c r="H1751" s="24"/>
      <c r="I1751" s="24"/>
      <c r="J1751" s="24"/>
      <c r="K1751" s="24"/>
      <c r="L1751" s="98"/>
    </row>
    <row r="1752" spans="1:16" hidden="1" x14ac:dyDescent="0.3">
      <c r="A1752" s="1" t="str">
        <f>+A1635</f>
        <v>NO</v>
      </c>
      <c r="E1752" s="96">
        <v>-1</v>
      </c>
      <c r="F1752" s="301" t="str">
        <f>+$F$127</f>
        <v>Anotación vigente de obra civil inconclusa</v>
      </c>
      <c r="G1752" s="302"/>
      <c r="H1752" s="302"/>
      <c r="I1752" s="302"/>
      <c r="J1752" s="302"/>
      <c r="K1752" s="303"/>
      <c r="L1752" s="99" t="str">
        <f>IFERROR(IF(VLOOKUP(C1635,'R. PUNTAJES'!$C$14:$R$213,'R. PUNTAJES'!$P$10,0)="","",VLOOKUP(C1635,'R. PUNTAJES'!$C$14:$R$213,'R. PUNTAJES'!$P$10,0)),"")</f>
        <v/>
      </c>
    </row>
    <row r="1753" spans="1:16" ht="7.5" hidden="1" customHeight="1" x14ac:dyDescent="0.3">
      <c r="A1753" s="1" t="str">
        <f>+A1635</f>
        <v>NO</v>
      </c>
      <c r="E1753" s="114"/>
      <c r="F1753" s="45"/>
      <c r="G1753" s="45"/>
      <c r="H1753" s="45"/>
      <c r="I1753" s="45"/>
      <c r="J1753" s="45"/>
      <c r="K1753" s="45"/>
      <c r="L1753" s="48"/>
    </row>
    <row r="1754" spans="1:16" hidden="1" x14ac:dyDescent="0.3">
      <c r="A1754" s="1" t="str">
        <f>+A1635</f>
        <v>NO</v>
      </c>
      <c r="E1754" s="115" t="str">
        <f>+$E$129</f>
        <v>PUNTAJE TOTAL</v>
      </c>
      <c r="F1754" s="116"/>
      <c r="G1754" s="116"/>
      <c r="H1754" s="116"/>
      <c r="I1754" s="116"/>
      <c r="J1754" s="116"/>
      <c r="K1754" s="117"/>
      <c r="L1754" s="118">
        <f>IFERROR(IF(VLOOKUP(C1635,'R. PUNTAJES'!$C$14:$R$213,'R. PUNTAJES'!$H$10,0)="RECHAZO","",SUM(L1734:L1752)),"")</f>
        <v>0</v>
      </c>
    </row>
    <row r="1755" spans="1:16" hidden="1" x14ac:dyDescent="0.3">
      <c r="A1755" s="1" t="str">
        <f>+A1635</f>
        <v>NO</v>
      </c>
      <c r="E1755" s="304" t="str">
        <f>+$E$130</f>
        <v>OBSERVACIONES RESPECTO A PUNTAJES</v>
      </c>
      <c r="F1755" s="305"/>
      <c r="G1755" s="305"/>
      <c r="H1755" s="305"/>
      <c r="I1755" s="305"/>
      <c r="J1755" s="305"/>
      <c r="K1755" s="305"/>
      <c r="L1755" s="305"/>
    </row>
    <row r="1756" spans="1:16" ht="12" hidden="1" customHeight="1" x14ac:dyDescent="0.3">
      <c r="A1756" s="1" t="str">
        <f>+A1635</f>
        <v>NO</v>
      </c>
      <c r="E1756" s="306" t="s">
        <v>124</v>
      </c>
      <c r="F1756" s="305"/>
      <c r="G1756" s="305"/>
      <c r="H1756" s="305"/>
      <c r="I1756" s="305"/>
      <c r="J1756" s="305"/>
      <c r="K1756" s="305"/>
      <c r="L1756" s="305"/>
      <c r="N1756" s="119"/>
      <c r="O1756" s="119"/>
      <c r="P1756" s="120"/>
    </row>
    <row r="1757" spans="1:16" ht="3" hidden="1" customHeight="1" x14ac:dyDescent="0.3">
      <c r="A1757" s="1" t="str">
        <f>+A1636</f>
        <v>NO</v>
      </c>
      <c r="E1757" s="121"/>
      <c r="F1757" s="122"/>
      <c r="G1757" s="122"/>
      <c r="H1757" s="122"/>
      <c r="I1757" s="122"/>
      <c r="J1757" s="122"/>
      <c r="K1757" s="122"/>
      <c r="L1757" s="123"/>
    </row>
    <row r="1758" spans="1:16" hidden="1" x14ac:dyDescent="0.3">
      <c r="A1758" s="1" t="str">
        <f>+IF(OR(C1760=""),"NO",1)</f>
        <v>NO</v>
      </c>
      <c r="E1758" s="346"/>
      <c r="F1758" s="347"/>
      <c r="G1758" s="347"/>
      <c r="H1758" s="347"/>
      <c r="I1758" s="347"/>
      <c r="J1758" s="347"/>
      <c r="K1758" s="347"/>
      <c r="L1758" s="347"/>
    </row>
    <row r="1759" spans="1:16" ht="4.5" hidden="1" customHeight="1" x14ac:dyDescent="0.3">
      <c r="A1759" s="1" t="str">
        <f>+A1760</f>
        <v>NO</v>
      </c>
      <c r="E1759" s="15"/>
      <c r="F1759" s="16"/>
      <c r="G1759" s="16"/>
      <c r="H1759" s="16"/>
      <c r="I1759" s="16"/>
      <c r="J1759" s="16"/>
      <c r="K1759" s="16"/>
      <c r="L1759" s="17"/>
    </row>
    <row r="1760" spans="1:16" ht="15.75" hidden="1" customHeight="1" x14ac:dyDescent="0.3">
      <c r="A1760" s="1" t="str">
        <f>+IF(OR(C1760=""),"NO",1)</f>
        <v>NO</v>
      </c>
      <c r="B1760" s="1">
        <f>1+MAX($B$1:B1759)</f>
        <v>15</v>
      </c>
      <c r="C1760" s="18" t="s">
        <v>124</v>
      </c>
      <c r="E1760" s="19" t="s">
        <v>124</v>
      </c>
      <c r="F1760" s="20"/>
      <c r="G1760" s="20"/>
      <c r="H1760" s="20"/>
      <c r="I1760" s="21"/>
      <c r="J1760" s="20"/>
      <c r="K1760" s="21"/>
      <c r="L1760" s="22"/>
    </row>
    <row r="1761" spans="1:12" hidden="1" x14ac:dyDescent="0.3">
      <c r="A1761" s="1" t="str">
        <f>A1760</f>
        <v>NO</v>
      </c>
      <c r="E1761" s="23" t="str">
        <f>+$E$11</f>
        <v>Integrantes</v>
      </c>
      <c r="F1761" s="24"/>
      <c r="G1761" s="24"/>
      <c r="H1761" s="24"/>
      <c r="I1761" s="24"/>
      <c r="J1761" s="24"/>
      <c r="K1761" s="25" t="str">
        <f>+$K$11</f>
        <v>Nit</v>
      </c>
      <c r="L1761" s="26" t="str">
        <f>+$L$11</f>
        <v>Part.</v>
      </c>
    </row>
    <row r="1762" spans="1:12" hidden="1" x14ac:dyDescent="0.3">
      <c r="A1762" s="1" t="str">
        <f>+A1761</f>
        <v>NO</v>
      </c>
      <c r="C1762" s="1" t="s">
        <v>124</v>
      </c>
      <c r="E1762" s="27" t="s">
        <v>124</v>
      </c>
      <c r="F1762" s="28"/>
      <c r="G1762" s="28"/>
      <c r="H1762" s="28"/>
      <c r="I1762" s="28"/>
      <c r="J1762" s="28"/>
      <c r="K1762" s="29" t="s">
        <v>124</v>
      </c>
      <c r="L1762" s="30" t="s">
        <v>124</v>
      </c>
    </row>
    <row r="1763" spans="1:12" hidden="1" x14ac:dyDescent="0.3">
      <c r="A1763" s="18" t="str">
        <f>+IF(OR(C1763=""),"NO",1)</f>
        <v>NO</v>
      </c>
      <c r="B1763" s="18"/>
      <c r="C1763" s="1" t="s">
        <v>124</v>
      </c>
      <c r="E1763" s="31" t="s">
        <v>124</v>
      </c>
      <c r="F1763" s="32"/>
      <c r="G1763" s="32"/>
      <c r="H1763" s="32"/>
      <c r="I1763" s="32"/>
      <c r="J1763" s="32"/>
      <c r="K1763" s="33" t="s">
        <v>124</v>
      </c>
      <c r="L1763" s="34" t="s">
        <v>124</v>
      </c>
    </row>
    <row r="1764" spans="1:12" hidden="1" x14ac:dyDescent="0.3">
      <c r="A1764" s="18" t="str">
        <f>+IF(OR(C1764=""),"NO",1)</f>
        <v>NO</v>
      </c>
      <c r="B1764" s="18"/>
      <c r="C1764" s="1" t="s">
        <v>124</v>
      </c>
      <c r="E1764" s="31" t="s">
        <v>124</v>
      </c>
      <c r="F1764" s="32"/>
      <c r="G1764" s="32"/>
      <c r="H1764" s="32"/>
      <c r="I1764" s="32"/>
      <c r="J1764" s="32"/>
      <c r="K1764" s="33" t="s">
        <v>124</v>
      </c>
      <c r="L1764" s="34" t="s">
        <v>124</v>
      </c>
    </row>
    <row r="1765" spans="1:12" hidden="1" x14ac:dyDescent="0.3">
      <c r="A1765" s="18" t="str">
        <f>+IF(OR(C1765=""),"NO",1)</f>
        <v>NO</v>
      </c>
      <c r="B1765" s="18"/>
      <c r="C1765" s="1" t="s">
        <v>124</v>
      </c>
      <c r="E1765" s="31" t="s">
        <v>13</v>
      </c>
      <c r="F1765" s="32"/>
      <c r="G1765" s="32"/>
      <c r="H1765" s="32"/>
      <c r="I1765" s="32"/>
      <c r="J1765" s="32"/>
      <c r="K1765" s="33"/>
      <c r="L1765" s="34"/>
    </row>
    <row r="1766" spans="1:12" hidden="1" x14ac:dyDescent="0.3">
      <c r="A1766" s="18" t="str">
        <f>+IF(OR(C1766=""),"NO",1)</f>
        <v>NO</v>
      </c>
      <c r="B1766" s="18"/>
      <c r="C1766" s="1" t="s">
        <v>124</v>
      </c>
      <c r="E1766" s="31" t="s">
        <v>13</v>
      </c>
      <c r="F1766" s="32"/>
      <c r="G1766" s="32"/>
      <c r="H1766" s="32"/>
      <c r="I1766" s="32"/>
      <c r="J1766" s="32"/>
      <c r="K1766" s="33"/>
      <c r="L1766" s="34"/>
    </row>
    <row r="1767" spans="1:12" hidden="1" x14ac:dyDescent="0.3">
      <c r="A1767" s="18" t="str">
        <f>+IF(OR(C1767=""),"NO",1)</f>
        <v>NO</v>
      </c>
      <c r="B1767" s="18"/>
      <c r="C1767" s="1" t="s">
        <v>124</v>
      </c>
      <c r="E1767" s="35" t="s">
        <v>13</v>
      </c>
      <c r="F1767" s="36"/>
      <c r="G1767" s="36"/>
      <c r="H1767" s="36"/>
      <c r="I1767" s="36"/>
      <c r="J1767" s="36"/>
      <c r="K1767" s="37"/>
      <c r="L1767" s="38"/>
    </row>
    <row r="1768" spans="1:12" ht="5.15" hidden="1" customHeight="1" x14ac:dyDescent="0.3">
      <c r="A1768" s="1" t="str">
        <f>+A1760</f>
        <v>NO</v>
      </c>
      <c r="E1768" s="39"/>
      <c r="F1768" s="39"/>
      <c r="G1768" s="39"/>
      <c r="H1768" s="39"/>
      <c r="I1768" s="39"/>
      <c r="J1768" s="39"/>
      <c r="K1768" s="39"/>
      <c r="L1768" s="39"/>
    </row>
    <row r="1769" spans="1:12" ht="15.75" hidden="1" customHeight="1" x14ac:dyDescent="0.3">
      <c r="A1769" s="1" t="str">
        <f>+A1760</f>
        <v>NO</v>
      </c>
      <c r="E1769" s="40" t="str">
        <f>+$E$19</f>
        <v>RESULTADO DE EVALUACIÓN TÉCNICA</v>
      </c>
      <c r="F1769" s="41"/>
      <c r="G1769" s="41"/>
      <c r="H1769" s="41"/>
      <c r="I1769" s="41"/>
      <c r="J1769" s="41"/>
      <c r="K1769" s="41"/>
      <c r="L1769" s="42"/>
    </row>
    <row r="1770" spans="1:12" hidden="1" x14ac:dyDescent="0.3">
      <c r="A1770" s="1" t="str">
        <f>+A1760</f>
        <v>NO</v>
      </c>
      <c r="E1770" s="43"/>
      <c r="F1770" s="44" t="str">
        <f>+$F$20</f>
        <v>Experiencia</v>
      </c>
      <c r="G1770" s="45"/>
      <c r="H1770" s="45"/>
      <c r="I1770" s="45"/>
      <c r="J1770" s="45"/>
      <c r="K1770" s="46"/>
      <c r="L1770" s="47" t="s">
        <v>124</v>
      </c>
    </row>
    <row r="1771" spans="1:12" hidden="1" x14ac:dyDescent="0.3">
      <c r="A1771" s="1" t="str">
        <f>+A1760</f>
        <v>NO</v>
      </c>
      <c r="E1771" s="348" t="str">
        <f>+$E$21</f>
        <v>OBSERVACIONES RESPECTO A LA EVALUACIÓN DE EXPERIENCIA</v>
      </c>
      <c r="F1771" s="308"/>
      <c r="G1771" s="308"/>
      <c r="H1771" s="308"/>
      <c r="I1771" s="308"/>
      <c r="J1771" s="308"/>
      <c r="K1771" s="308"/>
      <c r="L1771" s="349"/>
    </row>
    <row r="1772" spans="1:12" hidden="1" x14ac:dyDescent="0.3">
      <c r="A1772" s="1" t="str">
        <f>+A1760</f>
        <v>NO</v>
      </c>
      <c r="E1772" s="350" t="s">
        <v>124</v>
      </c>
      <c r="F1772" s="351"/>
      <c r="G1772" s="351"/>
      <c r="H1772" s="351"/>
      <c r="I1772" s="351"/>
      <c r="J1772" s="351"/>
      <c r="K1772" s="351"/>
      <c r="L1772" s="352"/>
    </row>
    <row r="1773" spans="1:12" ht="5.15" hidden="1" customHeight="1" x14ac:dyDescent="0.3">
      <c r="A1773" s="1" t="str">
        <f>+A1760</f>
        <v>NO</v>
      </c>
      <c r="E1773" s="39"/>
      <c r="F1773" s="39"/>
      <c r="G1773" s="39"/>
      <c r="H1773" s="39"/>
      <c r="I1773" s="39"/>
      <c r="J1773" s="39"/>
      <c r="K1773" s="39"/>
      <c r="L1773" s="39"/>
    </row>
    <row r="1774" spans="1:12" ht="12.75" hidden="1" customHeight="1" x14ac:dyDescent="0.3">
      <c r="A1774" s="1" t="str">
        <f>+A1760</f>
        <v>NO</v>
      </c>
      <c r="E1774" s="40" t="str">
        <f>+$E$24</f>
        <v>EXPERIENCIA HABILITANTE: CONTRATOS PRESENTADOS</v>
      </c>
      <c r="F1774" s="41"/>
      <c r="G1774" s="41"/>
      <c r="H1774" s="41"/>
      <c r="I1774" s="41"/>
      <c r="J1774" s="41"/>
      <c r="K1774" s="41"/>
      <c r="L1774" s="42"/>
    </row>
    <row r="1775" spans="1:12" ht="8.5" hidden="1" customHeight="1" x14ac:dyDescent="0.3">
      <c r="A1775" s="1" t="str">
        <f>+A1760</f>
        <v>NO</v>
      </c>
      <c r="E1775" s="49"/>
      <c r="F1775" s="50"/>
      <c r="G1775" s="51"/>
      <c r="H1775" s="51"/>
      <c r="I1775" s="51"/>
      <c r="J1775" s="51"/>
      <c r="K1775" s="51"/>
      <c r="L1775" s="52"/>
    </row>
    <row r="1776" spans="1:12" hidden="1" x14ac:dyDescent="0.3">
      <c r="A1776" s="18" t="str">
        <f>+IF(OR(C1776=""),"NO",1)</f>
        <v>NO</v>
      </c>
      <c r="B1776" s="18"/>
      <c r="C1776" s="1" t="s">
        <v>124</v>
      </c>
      <c r="E1776" s="329">
        <v>1</v>
      </c>
      <c r="F1776" s="53" t="str">
        <f>+$F$26</f>
        <v>OBJETO</v>
      </c>
      <c r="G1776" s="332" t="s">
        <v>124</v>
      </c>
      <c r="H1776" s="333"/>
      <c r="I1776" s="333"/>
      <c r="J1776" s="333"/>
      <c r="K1776" s="333"/>
      <c r="L1776" s="334"/>
    </row>
    <row r="1777" spans="1:12" hidden="1" x14ac:dyDescent="0.3">
      <c r="A1777" s="18" t="str">
        <f>+IF(OR(C1776=""),"NO",1)</f>
        <v>NO</v>
      </c>
      <c r="B1777" s="18"/>
      <c r="E1777" s="330"/>
      <c r="F1777" s="54" t="str">
        <f>+$F$27</f>
        <v>CONTRATANTE</v>
      </c>
      <c r="G1777" s="335" t="s">
        <v>124</v>
      </c>
      <c r="H1777" s="310"/>
      <c r="I1777" s="310"/>
      <c r="J1777" s="310"/>
      <c r="K1777" s="310"/>
      <c r="L1777" s="336"/>
    </row>
    <row r="1778" spans="1:12" hidden="1" x14ac:dyDescent="0.3">
      <c r="A1778" s="18" t="str">
        <f>+IF(OR(C1776=""),"NO",1)</f>
        <v>NO</v>
      </c>
      <c r="B1778" s="18"/>
      <c r="E1778" s="330"/>
      <c r="F1778" s="54" t="str">
        <f>+$F$28</f>
        <v>APORTANTE</v>
      </c>
      <c r="G1778" s="337" t="s">
        <v>124</v>
      </c>
      <c r="H1778" s="338"/>
      <c r="I1778" s="338"/>
      <c r="J1778" s="338"/>
      <c r="K1778" s="338"/>
      <c r="L1778" s="339"/>
    </row>
    <row r="1779" spans="1:12" hidden="1" x14ac:dyDescent="0.3">
      <c r="A1779" s="18" t="str">
        <f>+IF(OR(C1776=""),"NO",1)</f>
        <v>NO</v>
      </c>
      <c r="B1779" s="18"/>
      <c r="E1779" s="330"/>
      <c r="F1779" s="54" t="str">
        <f>+$F$29</f>
        <v>VALOR /SMMLV)</v>
      </c>
      <c r="G1779" s="55" t="s">
        <v>124</v>
      </c>
      <c r="H1779" s="56" t="str">
        <f>+$H$29</f>
        <v>% PART..</v>
      </c>
      <c r="I1779" s="57" t="s">
        <v>124</v>
      </c>
      <c r="J1779" s="58" t="str">
        <f>+$J$29</f>
        <v>VALOR ACREDITADO</v>
      </c>
      <c r="K1779" s="59"/>
      <c r="L1779" s="47" t="s">
        <v>124</v>
      </c>
    </row>
    <row r="1780" spans="1:12" hidden="1" x14ac:dyDescent="0.3">
      <c r="A1780" s="18" t="str">
        <f>+IF(OR(C1776=""),"NO",1)</f>
        <v>NO</v>
      </c>
      <c r="B1780" s="18"/>
      <c r="E1780" s="330"/>
      <c r="F1780" s="60" t="str">
        <f>+$F$30</f>
        <v>EXPERIENCIA APORTADA</v>
      </c>
      <c r="G1780" s="340" t="s">
        <v>124</v>
      </c>
      <c r="H1780" s="341"/>
      <c r="I1780" s="341"/>
      <c r="J1780" s="341"/>
      <c r="K1780" s="341"/>
      <c r="L1780" s="342"/>
    </row>
    <row r="1781" spans="1:12" hidden="1" x14ac:dyDescent="0.3">
      <c r="A1781" s="18" t="str">
        <f>+IF(OR(C1776=""),"NO",1)</f>
        <v>NO</v>
      </c>
      <c r="B1781" s="18"/>
      <c r="E1781" s="331"/>
      <c r="F1781" s="62" t="str">
        <f>+$F$31</f>
        <v>OBSERVACIÓN</v>
      </c>
      <c r="G1781" s="343" t="s">
        <v>124</v>
      </c>
      <c r="H1781" s="344"/>
      <c r="I1781" s="344"/>
      <c r="J1781" s="344"/>
      <c r="K1781" s="344"/>
      <c r="L1781" s="345"/>
    </row>
    <row r="1782" spans="1:12" ht="8.5" hidden="1" customHeight="1" x14ac:dyDescent="0.3">
      <c r="A1782" s="18" t="str">
        <f>+IF(OR(C1776=""),"NO",1)</f>
        <v>NO</v>
      </c>
      <c r="B1782" s="18"/>
      <c r="E1782" s="49"/>
      <c r="F1782" s="50"/>
      <c r="G1782" s="51"/>
      <c r="H1782" s="51"/>
      <c r="I1782" s="51"/>
      <c r="J1782" s="51"/>
      <c r="K1782" s="51"/>
      <c r="L1782" s="52"/>
    </row>
    <row r="1783" spans="1:12" hidden="1" x14ac:dyDescent="0.3">
      <c r="A1783" s="18" t="str">
        <f t="shared" ref="A1783" si="588">+IF(OR(C1783=""),"NO",1)</f>
        <v>NO</v>
      </c>
      <c r="B1783" s="18"/>
      <c r="C1783" s="1" t="s">
        <v>124</v>
      </c>
      <c r="E1783" s="329">
        <v>2</v>
      </c>
      <c r="F1783" s="53" t="str">
        <f>+$F$26</f>
        <v>OBJETO</v>
      </c>
      <c r="G1783" s="332" t="s">
        <v>124</v>
      </c>
      <c r="H1783" s="333"/>
      <c r="I1783" s="333"/>
      <c r="J1783" s="333"/>
      <c r="K1783" s="333"/>
      <c r="L1783" s="334"/>
    </row>
    <row r="1784" spans="1:12" hidden="1" x14ac:dyDescent="0.3">
      <c r="A1784" s="18" t="str">
        <f t="shared" ref="A1784" si="589">+IF(OR(C1783=""),"NO",1)</f>
        <v>NO</v>
      </c>
      <c r="B1784" s="18"/>
      <c r="E1784" s="330"/>
      <c r="F1784" s="54" t="str">
        <f>+$F$27</f>
        <v>CONTRATANTE</v>
      </c>
      <c r="G1784" s="335" t="s">
        <v>124</v>
      </c>
      <c r="H1784" s="310"/>
      <c r="I1784" s="310"/>
      <c r="J1784" s="310"/>
      <c r="K1784" s="310"/>
      <c r="L1784" s="336"/>
    </row>
    <row r="1785" spans="1:12" hidden="1" x14ac:dyDescent="0.3">
      <c r="A1785" s="18" t="str">
        <f t="shared" ref="A1785" si="590">+IF(OR(C1783=""),"NO",1)</f>
        <v>NO</v>
      </c>
      <c r="B1785" s="18"/>
      <c r="E1785" s="330"/>
      <c r="F1785" s="54" t="str">
        <f>+$F$28</f>
        <v>APORTANTE</v>
      </c>
      <c r="G1785" s="337" t="s">
        <v>124</v>
      </c>
      <c r="H1785" s="338"/>
      <c r="I1785" s="338"/>
      <c r="J1785" s="338"/>
      <c r="K1785" s="338"/>
      <c r="L1785" s="339"/>
    </row>
    <row r="1786" spans="1:12" hidden="1" x14ac:dyDescent="0.3">
      <c r="A1786" s="18" t="str">
        <f t="shared" ref="A1786" si="591">+IF(OR(C1783=""),"NO",1)</f>
        <v>NO</v>
      </c>
      <c r="B1786" s="18"/>
      <c r="E1786" s="330"/>
      <c r="F1786" s="54" t="str">
        <f>+$F$29</f>
        <v>VALOR /SMMLV)</v>
      </c>
      <c r="G1786" s="55" t="s">
        <v>124</v>
      </c>
      <c r="H1786" s="56" t="str">
        <f>+$H$29</f>
        <v>% PART..</v>
      </c>
      <c r="I1786" s="57" t="s">
        <v>124</v>
      </c>
      <c r="J1786" s="58" t="str">
        <f>+$J$29</f>
        <v>VALOR ACREDITADO</v>
      </c>
      <c r="K1786" s="59"/>
      <c r="L1786" s="47" t="s">
        <v>124</v>
      </c>
    </row>
    <row r="1787" spans="1:12" hidden="1" x14ac:dyDescent="0.3">
      <c r="A1787" s="18" t="str">
        <f t="shared" ref="A1787" si="592">+IF(OR(C1783=""),"NO",1)</f>
        <v>NO</v>
      </c>
      <c r="B1787" s="18"/>
      <c r="E1787" s="330"/>
      <c r="F1787" s="60" t="str">
        <f>+$F$30</f>
        <v>EXPERIENCIA APORTADA</v>
      </c>
      <c r="G1787" s="340" t="s">
        <v>124</v>
      </c>
      <c r="H1787" s="341"/>
      <c r="I1787" s="341"/>
      <c r="J1787" s="341"/>
      <c r="K1787" s="341"/>
      <c r="L1787" s="342"/>
    </row>
    <row r="1788" spans="1:12" hidden="1" x14ac:dyDescent="0.3">
      <c r="A1788" s="18" t="str">
        <f t="shared" ref="A1788" si="593">+IF(OR(C1783=""),"NO",1)</f>
        <v>NO</v>
      </c>
      <c r="B1788" s="18"/>
      <c r="E1788" s="331"/>
      <c r="F1788" s="62" t="str">
        <f>+$F$31</f>
        <v>OBSERVACIÓN</v>
      </c>
      <c r="G1788" s="343" t="s">
        <v>124</v>
      </c>
      <c r="H1788" s="344"/>
      <c r="I1788" s="344"/>
      <c r="J1788" s="344"/>
      <c r="K1788" s="344"/>
      <c r="L1788" s="345"/>
    </row>
    <row r="1789" spans="1:12" ht="8.5" hidden="1" customHeight="1" x14ac:dyDescent="0.3">
      <c r="A1789" s="18" t="str">
        <f t="shared" ref="A1789" si="594">+IF(OR(C1783=""),"NO",1)</f>
        <v>NO</v>
      </c>
      <c r="B1789" s="18"/>
      <c r="E1789" s="49"/>
      <c r="F1789" s="50"/>
      <c r="G1789" s="51"/>
      <c r="H1789" s="51"/>
      <c r="I1789" s="51"/>
      <c r="J1789" s="51"/>
      <c r="K1789" s="51"/>
      <c r="L1789" s="52"/>
    </row>
    <row r="1790" spans="1:12" hidden="1" x14ac:dyDescent="0.3">
      <c r="A1790" s="18" t="str">
        <f t="shared" ref="A1790" si="595">+IF(OR(C1790=""),"NO",1)</f>
        <v>NO</v>
      </c>
      <c r="B1790" s="18"/>
      <c r="C1790" s="1" t="s">
        <v>124</v>
      </c>
      <c r="E1790" s="329">
        <v>3</v>
      </c>
      <c r="F1790" s="53" t="str">
        <f>+$F$26</f>
        <v>OBJETO</v>
      </c>
      <c r="G1790" s="332" t="s">
        <v>124</v>
      </c>
      <c r="H1790" s="333"/>
      <c r="I1790" s="333"/>
      <c r="J1790" s="333"/>
      <c r="K1790" s="333"/>
      <c r="L1790" s="334"/>
    </row>
    <row r="1791" spans="1:12" hidden="1" x14ac:dyDescent="0.3">
      <c r="A1791" s="18" t="str">
        <f t="shared" ref="A1791" si="596">+IF(OR(C1790=""),"NO",1)</f>
        <v>NO</v>
      </c>
      <c r="B1791" s="18"/>
      <c r="E1791" s="330"/>
      <c r="F1791" s="54" t="str">
        <f>+$F$27</f>
        <v>CONTRATANTE</v>
      </c>
      <c r="G1791" s="335" t="s">
        <v>124</v>
      </c>
      <c r="H1791" s="310"/>
      <c r="I1791" s="310"/>
      <c r="J1791" s="310"/>
      <c r="K1791" s="310"/>
      <c r="L1791" s="336"/>
    </row>
    <row r="1792" spans="1:12" hidden="1" x14ac:dyDescent="0.3">
      <c r="A1792" s="18" t="str">
        <f t="shared" ref="A1792" si="597">+IF(OR(C1790=""),"NO",1)</f>
        <v>NO</v>
      </c>
      <c r="B1792" s="18"/>
      <c r="E1792" s="330"/>
      <c r="F1792" s="54" t="str">
        <f>+$F$28</f>
        <v>APORTANTE</v>
      </c>
      <c r="G1792" s="337" t="s">
        <v>124</v>
      </c>
      <c r="H1792" s="338"/>
      <c r="I1792" s="338"/>
      <c r="J1792" s="338"/>
      <c r="K1792" s="338"/>
      <c r="L1792" s="339"/>
    </row>
    <row r="1793" spans="1:12" hidden="1" x14ac:dyDescent="0.3">
      <c r="A1793" s="18" t="str">
        <f t="shared" ref="A1793" si="598">+IF(OR(C1790=""),"NO",1)</f>
        <v>NO</v>
      </c>
      <c r="B1793" s="18"/>
      <c r="E1793" s="330"/>
      <c r="F1793" s="54" t="str">
        <f>+$F$29</f>
        <v>VALOR /SMMLV)</v>
      </c>
      <c r="G1793" s="55" t="s">
        <v>124</v>
      </c>
      <c r="H1793" s="56" t="str">
        <f>+$H$29</f>
        <v>% PART..</v>
      </c>
      <c r="I1793" s="57" t="s">
        <v>124</v>
      </c>
      <c r="J1793" s="58" t="str">
        <f>+$J$29</f>
        <v>VALOR ACREDITADO</v>
      </c>
      <c r="K1793" s="59"/>
      <c r="L1793" s="47" t="s">
        <v>124</v>
      </c>
    </row>
    <row r="1794" spans="1:12" hidden="1" x14ac:dyDescent="0.3">
      <c r="A1794" s="18" t="str">
        <f t="shared" ref="A1794" si="599">+IF(OR(C1790=""),"NO",1)</f>
        <v>NO</v>
      </c>
      <c r="B1794" s="18"/>
      <c r="E1794" s="330"/>
      <c r="F1794" s="60" t="str">
        <f>+$F$30</f>
        <v>EXPERIENCIA APORTADA</v>
      </c>
      <c r="G1794" s="340" t="s">
        <v>124</v>
      </c>
      <c r="H1794" s="341"/>
      <c r="I1794" s="341"/>
      <c r="J1794" s="341"/>
      <c r="K1794" s="341"/>
      <c r="L1794" s="342"/>
    </row>
    <row r="1795" spans="1:12" hidden="1" x14ac:dyDescent="0.3">
      <c r="A1795" s="18" t="str">
        <f t="shared" ref="A1795" si="600">+IF(OR(C1790=""),"NO",1)</f>
        <v>NO</v>
      </c>
      <c r="B1795" s="18"/>
      <c r="E1795" s="331"/>
      <c r="F1795" s="62" t="str">
        <f>+$F$31</f>
        <v>OBSERVACIÓN</v>
      </c>
      <c r="G1795" s="343" t="s">
        <v>124</v>
      </c>
      <c r="H1795" s="344"/>
      <c r="I1795" s="344"/>
      <c r="J1795" s="344"/>
      <c r="K1795" s="344"/>
      <c r="L1795" s="345"/>
    </row>
    <row r="1796" spans="1:12" ht="8.5" hidden="1" customHeight="1" x14ac:dyDescent="0.3">
      <c r="A1796" s="18" t="str">
        <f t="shared" ref="A1796" si="601">+IF(OR(C1790=""),"NO",1)</f>
        <v>NO</v>
      </c>
      <c r="B1796" s="18"/>
      <c r="E1796" s="49"/>
      <c r="F1796" s="50"/>
      <c r="G1796" s="51"/>
      <c r="H1796" s="51"/>
      <c r="I1796" s="51"/>
      <c r="J1796" s="51"/>
      <c r="K1796" s="51"/>
      <c r="L1796" s="52"/>
    </row>
    <row r="1797" spans="1:12" hidden="1" x14ac:dyDescent="0.3">
      <c r="A1797" s="18" t="str">
        <f t="shared" ref="A1797" si="602">+IF(OR(C1797=""),"NO",1)</f>
        <v>NO</v>
      </c>
      <c r="B1797" s="18"/>
      <c r="C1797" s="1" t="s">
        <v>124</v>
      </c>
      <c r="E1797" s="329">
        <v>4</v>
      </c>
      <c r="F1797" s="53" t="str">
        <f>+$F$26</f>
        <v>OBJETO</v>
      </c>
      <c r="G1797" s="332" t="s">
        <v>124</v>
      </c>
      <c r="H1797" s="333"/>
      <c r="I1797" s="333"/>
      <c r="J1797" s="333"/>
      <c r="K1797" s="333"/>
      <c r="L1797" s="334"/>
    </row>
    <row r="1798" spans="1:12" hidden="1" x14ac:dyDescent="0.3">
      <c r="A1798" s="18" t="str">
        <f t="shared" ref="A1798" si="603">+IF(OR(C1797=""),"NO",1)</f>
        <v>NO</v>
      </c>
      <c r="B1798" s="18"/>
      <c r="E1798" s="330"/>
      <c r="F1798" s="54" t="str">
        <f>+$F$27</f>
        <v>CONTRATANTE</v>
      </c>
      <c r="G1798" s="335" t="s">
        <v>124</v>
      </c>
      <c r="H1798" s="310"/>
      <c r="I1798" s="310"/>
      <c r="J1798" s="310"/>
      <c r="K1798" s="310"/>
      <c r="L1798" s="336"/>
    </row>
    <row r="1799" spans="1:12" hidden="1" x14ac:dyDescent="0.3">
      <c r="A1799" s="18" t="str">
        <f t="shared" ref="A1799" si="604">+IF(OR(C1797=""),"NO",1)</f>
        <v>NO</v>
      </c>
      <c r="B1799" s="18"/>
      <c r="E1799" s="330"/>
      <c r="F1799" s="54" t="str">
        <f>+$F$28</f>
        <v>APORTANTE</v>
      </c>
      <c r="G1799" s="337" t="s">
        <v>124</v>
      </c>
      <c r="H1799" s="338"/>
      <c r="I1799" s="338"/>
      <c r="J1799" s="338"/>
      <c r="K1799" s="338"/>
      <c r="L1799" s="339"/>
    </row>
    <row r="1800" spans="1:12" hidden="1" x14ac:dyDescent="0.3">
      <c r="A1800" s="18" t="str">
        <f t="shared" ref="A1800" si="605">+IF(OR(C1797=""),"NO",1)</f>
        <v>NO</v>
      </c>
      <c r="B1800" s="18"/>
      <c r="E1800" s="330"/>
      <c r="F1800" s="54" t="str">
        <f>+$F$29</f>
        <v>VALOR /SMMLV)</v>
      </c>
      <c r="G1800" s="55" t="s">
        <v>124</v>
      </c>
      <c r="H1800" s="56" t="str">
        <f>+$H$29</f>
        <v>% PART..</v>
      </c>
      <c r="I1800" s="57" t="s">
        <v>124</v>
      </c>
      <c r="J1800" s="58" t="str">
        <f>+$J$29</f>
        <v>VALOR ACREDITADO</v>
      </c>
      <c r="K1800" s="59"/>
      <c r="L1800" s="47" t="s">
        <v>124</v>
      </c>
    </row>
    <row r="1801" spans="1:12" hidden="1" x14ac:dyDescent="0.3">
      <c r="A1801" s="18" t="str">
        <f t="shared" ref="A1801" si="606">+IF(OR(C1797=""),"NO",1)</f>
        <v>NO</v>
      </c>
      <c r="B1801" s="18"/>
      <c r="E1801" s="330"/>
      <c r="F1801" s="60" t="str">
        <f>+$F$30</f>
        <v>EXPERIENCIA APORTADA</v>
      </c>
      <c r="G1801" s="340" t="s">
        <v>124</v>
      </c>
      <c r="H1801" s="341"/>
      <c r="I1801" s="341"/>
      <c r="J1801" s="341"/>
      <c r="K1801" s="341"/>
      <c r="L1801" s="342"/>
    </row>
    <row r="1802" spans="1:12" hidden="1" x14ac:dyDescent="0.3">
      <c r="A1802" s="18" t="str">
        <f t="shared" ref="A1802" si="607">+IF(OR(C1797=""),"NO",1)</f>
        <v>NO</v>
      </c>
      <c r="B1802" s="18"/>
      <c r="E1802" s="331"/>
      <c r="F1802" s="62" t="str">
        <f>+$F$31</f>
        <v>OBSERVACIÓN</v>
      </c>
      <c r="G1802" s="343" t="s">
        <v>124</v>
      </c>
      <c r="H1802" s="344"/>
      <c r="I1802" s="344"/>
      <c r="J1802" s="344"/>
      <c r="K1802" s="344"/>
      <c r="L1802" s="345"/>
    </row>
    <row r="1803" spans="1:12" ht="8.5" hidden="1" customHeight="1" x14ac:dyDescent="0.3">
      <c r="A1803" s="18" t="str">
        <f t="shared" ref="A1803" si="608">+IF(OR(C1797=""),"NO",1)</f>
        <v>NO</v>
      </c>
      <c r="B1803" s="18"/>
      <c r="E1803" s="49"/>
      <c r="F1803" s="50"/>
      <c r="G1803" s="51"/>
      <c r="H1803" s="51"/>
      <c r="I1803" s="51"/>
      <c r="J1803" s="51"/>
      <c r="K1803" s="51"/>
      <c r="L1803" s="52"/>
    </row>
    <row r="1804" spans="1:12" hidden="1" x14ac:dyDescent="0.3">
      <c r="A1804" s="18" t="str">
        <f t="shared" ref="A1804" si="609">+IF(OR(C1804=""),"NO",1)</f>
        <v>NO</v>
      </c>
      <c r="B1804" s="18"/>
      <c r="C1804" s="1" t="s">
        <v>124</v>
      </c>
      <c r="E1804" s="329">
        <v>5</v>
      </c>
      <c r="F1804" s="53" t="str">
        <f>+$F$26</f>
        <v>OBJETO</v>
      </c>
      <c r="G1804" s="332" t="s">
        <v>124</v>
      </c>
      <c r="H1804" s="333"/>
      <c r="I1804" s="333"/>
      <c r="J1804" s="333"/>
      <c r="K1804" s="333"/>
      <c r="L1804" s="334"/>
    </row>
    <row r="1805" spans="1:12" hidden="1" x14ac:dyDescent="0.3">
      <c r="A1805" s="18" t="str">
        <f t="shared" ref="A1805" si="610">+IF(OR(C1804=""),"NO",1)</f>
        <v>NO</v>
      </c>
      <c r="B1805" s="18"/>
      <c r="E1805" s="330"/>
      <c r="F1805" s="54" t="str">
        <f>+$F$27</f>
        <v>CONTRATANTE</v>
      </c>
      <c r="G1805" s="335" t="s">
        <v>124</v>
      </c>
      <c r="H1805" s="310"/>
      <c r="I1805" s="310"/>
      <c r="J1805" s="310"/>
      <c r="K1805" s="310"/>
      <c r="L1805" s="336"/>
    </row>
    <row r="1806" spans="1:12" hidden="1" x14ac:dyDescent="0.3">
      <c r="A1806" s="18" t="str">
        <f t="shared" ref="A1806" si="611">+IF(OR(C1804=""),"NO",1)</f>
        <v>NO</v>
      </c>
      <c r="B1806" s="18"/>
      <c r="E1806" s="330"/>
      <c r="F1806" s="54" t="str">
        <f>+$F$28</f>
        <v>APORTANTE</v>
      </c>
      <c r="G1806" s="337" t="s">
        <v>124</v>
      </c>
      <c r="H1806" s="338"/>
      <c r="I1806" s="338"/>
      <c r="J1806" s="338"/>
      <c r="K1806" s="338"/>
      <c r="L1806" s="339"/>
    </row>
    <row r="1807" spans="1:12" hidden="1" x14ac:dyDescent="0.3">
      <c r="A1807" s="18" t="str">
        <f t="shared" ref="A1807" si="612">+IF(OR(C1804=""),"NO",1)</f>
        <v>NO</v>
      </c>
      <c r="B1807" s="18"/>
      <c r="E1807" s="330"/>
      <c r="F1807" s="54" t="str">
        <f>+$F$29</f>
        <v>VALOR /SMMLV)</v>
      </c>
      <c r="G1807" s="55" t="s">
        <v>124</v>
      </c>
      <c r="H1807" s="56" t="str">
        <f>+$H$29</f>
        <v>% PART..</v>
      </c>
      <c r="I1807" s="57" t="s">
        <v>124</v>
      </c>
      <c r="J1807" s="58" t="str">
        <f>+$J$29</f>
        <v>VALOR ACREDITADO</v>
      </c>
      <c r="K1807" s="59"/>
      <c r="L1807" s="47" t="s">
        <v>124</v>
      </c>
    </row>
    <row r="1808" spans="1:12" hidden="1" x14ac:dyDescent="0.3">
      <c r="A1808" s="18" t="str">
        <f t="shared" ref="A1808" si="613">+IF(OR(C1804=""),"NO",1)</f>
        <v>NO</v>
      </c>
      <c r="B1808" s="18"/>
      <c r="E1808" s="330"/>
      <c r="F1808" s="60" t="str">
        <f>+$F$30</f>
        <v>EXPERIENCIA APORTADA</v>
      </c>
      <c r="G1808" s="340" t="s">
        <v>124</v>
      </c>
      <c r="H1808" s="341"/>
      <c r="I1808" s="341"/>
      <c r="J1808" s="341"/>
      <c r="K1808" s="341"/>
      <c r="L1808" s="342"/>
    </row>
    <row r="1809" spans="1:12" hidden="1" x14ac:dyDescent="0.3">
      <c r="A1809" s="18" t="str">
        <f t="shared" ref="A1809" si="614">+IF(OR(C1804=""),"NO",1)</f>
        <v>NO</v>
      </c>
      <c r="B1809" s="18"/>
      <c r="E1809" s="331"/>
      <c r="F1809" s="62" t="str">
        <f>+$F$31</f>
        <v>OBSERVACIÓN</v>
      </c>
      <c r="G1809" s="343" t="s">
        <v>124</v>
      </c>
      <c r="H1809" s="344"/>
      <c r="I1809" s="344"/>
      <c r="J1809" s="344"/>
      <c r="K1809" s="344"/>
      <c r="L1809" s="345"/>
    </row>
    <row r="1810" spans="1:12" ht="8.5" hidden="1" customHeight="1" x14ac:dyDescent="0.3">
      <c r="A1810" s="18" t="str">
        <f t="shared" ref="A1810" si="615">+IF(OR(C1804=""),"NO",1)</f>
        <v>NO</v>
      </c>
      <c r="B1810" s="18"/>
      <c r="E1810" s="49"/>
      <c r="F1810" s="50"/>
      <c r="G1810" s="51"/>
      <c r="H1810" s="51"/>
      <c r="I1810" s="51"/>
      <c r="J1810" s="51"/>
      <c r="K1810" s="51"/>
      <c r="L1810" s="52"/>
    </row>
    <row r="1811" spans="1:12" hidden="1" x14ac:dyDescent="0.3">
      <c r="A1811" s="18" t="str">
        <f t="shared" ref="A1811" si="616">+IF(OR(C1811=""),"NO",1)</f>
        <v>NO</v>
      </c>
      <c r="B1811" s="18"/>
      <c r="C1811" s="1" t="s">
        <v>124</v>
      </c>
      <c r="E1811" s="329">
        <v>6</v>
      </c>
      <c r="F1811" s="53" t="str">
        <f>+$F$26</f>
        <v>OBJETO</v>
      </c>
      <c r="G1811" s="332" t="s">
        <v>124</v>
      </c>
      <c r="H1811" s="333"/>
      <c r="I1811" s="333"/>
      <c r="J1811" s="333"/>
      <c r="K1811" s="333"/>
      <c r="L1811" s="334"/>
    </row>
    <row r="1812" spans="1:12" hidden="1" x14ac:dyDescent="0.3">
      <c r="A1812" s="18" t="str">
        <f t="shared" ref="A1812" si="617">+IF(OR(C1811=""),"NO",1)</f>
        <v>NO</v>
      </c>
      <c r="B1812" s="18"/>
      <c r="E1812" s="330"/>
      <c r="F1812" s="54" t="str">
        <f>+$F$27</f>
        <v>CONTRATANTE</v>
      </c>
      <c r="G1812" s="335" t="s">
        <v>124</v>
      </c>
      <c r="H1812" s="310"/>
      <c r="I1812" s="310"/>
      <c r="J1812" s="310"/>
      <c r="K1812" s="310"/>
      <c r="L1812" s="336"/>
    </row>
    <row r="1813" spans="1:12" hidden="1" x14ac:dyDescent="0.3">
      <c r="A1813" s="18" t="str">
        <f t="shared" ref="A1813" si="618">+IF(OR(C1811=""),"NO",1)</f>
        <v>NO</v>
      </c>
      <c r="B1813" s="18"/>
      <c r="E1813" s="330"/>
      <c r="F1813" s="54" t="str">
        <f>+$F$28</f>
        <v>APORTANTE</v>
      </c>
      <c r="G1813" s="337" t="s">
        <v>124</v>
      </c>
      <c r="H1813" s="338"/>
      <c r="I1813" s="338"/>
      <c r="J1813" s="338"/>
      <c r="K1813" s="338"/>
      <c r="L1813" s="339"/>
    </row>
    <row r="1814" spans="1:12" hidden="1" x14ac:dyDescent="0.3">
      <c r="A1814" s="18" t="str">
        <f t="shared" ref="A1814" si="619">+IF(OR(C1811=""),"NO",1)</f>
        <v>NO</v>
      </c>
      <c r="B1814" s="18"/>
      <c r="E1814" s="330"/>
      <c r="F1814" s="54" t="str">
        <f>+$F$29</f>
        <v>VALOR /SMMLV)</v>
      </c>
      <c r="G1814" s="55" t="s">
        <v>124</v>
      </c>
      <c r="H1814" s="56" t="str">
        <f>+$H$29</f>
        <v>% PART..</v>
      </c>
      <c r="I1814" s="57" t="s">
        <v>124</v>
      </c>
      <c r="J1814" s="58" t="str">
        <f>+$J$29</f>
        <v>VALOR ACREDITADO</v>
      </c>
      <c r="K1814" s="59"/>
      <c r="L1814" s="47" t="s">
        <v>124</v>
      </c>
    </row>
    <row r="1815" spans="1:12" hidden="1" x14ac:dyDescent="0.3">
      <c r="A1815" s="18" t="str">
        <f t="shared" ref="A1815" si="620">+IF(OR(C1811=""),"NO",1)</f>
        <v>NO</v>
      </c>
      <c r="B1815" s="18"/>
      <c r="E1815" s="330"/>
      <c r="F1815" s="60" t="str">
        <f>+$F$30</f>
        <v>EXPERIENCIA APORTADA</v>
      </c>
      <c r="G1815" s="340" t="s">
        <v>124</v>
      </c>
      <c r="H1815" s="341"/>
      <c r="I1815" s="341"/>
      <c r="J1815" s="341"/>
      <c r="K1815" s="341"/>
      <c r="L1815" s="342"/>
    </row>
    <row r="1816" spans="1:12" hidden="1" x14ac:dyDescent="0.3">
      <c r="A1816" s="18" t="str">
        <f t="shared" ref="A1816" si="621">+IF(OR(C1811=""),"NO",1)</f>
        <v>NO</v>
      </c>
      <c r="B1816" s="18"/>
      <c r="E1816" s="331"/>
      <c r="F1816" s="62" t="str">
        <f>+$F$31</f>
        <v>OBSERVACIÓN</v>
      </c>
      <c r="G1816" s="343" t="s">
        <v>124</v>
      </c>
      <c r="H1816" s="344"/>
      <c r="I1816" s="344"/>
      <c r="J1816" s="344"/>
      <c r="K1816" s="344"/>
      <c r="L1816" s="345"/>
    </row>
    <row r="1817" spans="1:12" ht="8.5" hidden="1" customHeight="1" x14ac:dyDescent="0.3">
      <c r="A1817" s="18" t="str">
        <f t="shared" ref="A1817" si="622">+IF(OR(C1811=""),"NO",1)</f>
        <v>NO</v>
      </c>
      <c r="B1817" s="18"/>
      <c r="E1817" s="49"/>
      <c r="F1817" s="50"/>
      <c r="G1817" s="51"/>
      <c r="H1817" s="51"/>
      <c r="I1817" s="51"/>
      <c r="J1817" s="51"/>
      <c r="K1817" s="51"/>
      <c r="L1817" s="52"/>
    </row>
    <row r="1818" spans="1:12" hidden="1" x14ac:dyDescent="0.3">
      <c r="A1818" s="18" t="str">
        <f t="shared" ref="A1818" si="623">+IF(OR(C1818=""),"NO",1)</f>
        <v>NO</v>
      </c>
      <c r="B1818" s="18"/>
      <c r="C1818" s="1" t="s">
        <v>124</v>
      </c>
      <c r="E1818" s="329">
        <v>7</v>
      </c>
      <c r="F1818" s="53" t="str">
        <f>+$F$26</f>
        <v>OBJETO</v>
      </c>
      <c r="G1818" s="332" t="s">
        <v>124</v>
      </c>
      <c r="H1818" s="333"/>
      <c r="I1818" s="333"/>
      <c r="J1818" s="333"/>
      <c r="K1818" s="333"/>
      <c r="L1818" s="334"/>
    </row>
    <row r="1819" spans="1:12" hidden="1" x14ac:dyDescent="0.3">
      <c r="A1819" s="18" t="str">
        <f t="shared" ref="A1819" si="624">+IF(OR(C1818=""),"NO",1)</f>
        <v>NO</v>
      </c>
      <c r="B1819" s="18"/>
      <c r="E1819" s="330"/>
      <c r="F1819" s="54" t="str">
        <f>+$F$27</f>
        <v>CONTRATANTE</v>
      </c>
      <c r="G1819" s="335" t="s">
        <v>124</v>
      </c>
      <c r="H1819" s="310"/>
      <c r="I1819" s="310"/>
      <c r="J1819" s="310"/>
      <c r="K1819" s="310"/>
      <c r="L1819" s="336"/>
    </row>
    <row r="1820" spans="1:12" hidden="1" x14ac:dyDescent="0.3">
      <c r="A1820" s="18" t="str">
        <f t="shared" ref="A1820" si="625">+IF(OR(C1818=""),"NO",1)</f>
        <v>NO</v>
      </c>
      <c r="B1820" s="18"/>
      <c r="E1820" s="330"/>
      <c r="F1820" s="54" t="str">
        <f>+$F$28</f>
        <v>APORTANTE</v>
      </c>
      <c r="G1820" s="337" t="s">
        <v>124</v>
      </c>
      <c r="H1820" s="338"/>
      <c r="I1820" s="338"/>
      <c r="J1820" s="338"/>
      <c r="K1820" s="338"/>
      <c r="L1820" s="339"/>
    </row>
    <row r="1821" spans="1:12" hidden="1" x14ac:dyDescent="0.3">
      <c r="A1821" s="18" t="str">
        <f t="shared" ref="A1821" si="626">+IF(OR(C1818=""),"NO",1)</f>
        <v>NO</v>
      </c>
      <c r="B1821" s="18"/>
      <c r="E1821" s="330"/>
      <c r="F1821" s="54" t="str">
        <f>+$F$29</f>
        <v>VALOR /SMMLV)</v>
      </c>
      <c r="G1821" s="55" t="s">
        <v>124</v>
      </c>
      <c r="H1821" s="56" t="str">
        <f>+$H$29</f>
        <v>% PART..</v>
      </c>
      <c r="I1821" s="57" t="s">
        <v>124</v>
      </c>
      <c r="J1821" s="58" t="str">
        <f>+$J$29</f>
        <v>VALOR ACREDITADO</v>
      </c>
      <c r="K1821" s="59"/>
      <c r="L1821" s="47" t="s">
        <v>124</v>
      </c>
    </row>
    <row r="1822" spans="1:12" hidden="1" x14ac:dyDescent="0.3">
      <c r="A1822" s="18" t="str">
        <f t="shared" ref="A1822" si="627">+IF(OR(C1818=""),"NO",1)</f>
        <v>NO</v>
      </c>
      <c r="B1822" s="18"/>
      <c r="E1822" s="330"/>
      <c r="F1822" s="60" t="str">
        <f>+$F$30</f>
        <v>EXPERIENCIA APORTADA</v>
      </c>
      <c r="G1822" s="340" t="s">
        <v>124</v>
      </c>
      <c r="H1822" s="341"/>
      <c r="I1822" s="341"/>
      <c r="J1822" s="341"/>
      <c r="K1822" s="341"/>
      <c r="L1822" s="342"/>
    </row>
    <row r="1823" spans="1:12" hidden="1" x14ac:dyDescent="0.3">
      <c r="A1823" s="18" t="str">
        <f t="shared" ref="A1823" si="628">+IF(OR(C1818=""),"NO",1)</f>
        <v>NO</v>
      </c>
      <c r="B1823" s="18"/>
      <c r="E1823" s="331"/>
      <c r="F1823" s="62" t="str">
        <f>+$F$31</f>
        <v>OBSERVACIÓN</v>
      </c>
      <c r="G1823" s="343" t="s">
        <v>124</v>
      </c>
      <c r="H1823" s="344"/>
      <c r="I1823" s="344"/>
      <c r="J1823" s="344"/>
      <c r="K1823" s="344"/>
      <c r="L1823" s="345"/>
    </row>
    <row r="1824" spans="1:12" hidden="1" x14ac:dyDescent="0.3">
      <c r="A1824" s="18" t="str">
        <f t="shared" ref="A1824" si="629">+IF(OR(C1818=""),"NO",1)</f>
        <v>NO</v>
      </c>
      <c r="B1824" s="18"/>
      <c r="E1824" s="49"/>
      <c r="F1824" s="50"/>
      <c r="G1824" s="51"/>
      <c r="H1824" s="51"/>
      <c r="I1824" s="51"/>
      <c r="J1824" s="51"/>
      <c r="K1824" s="51"/>
      <c r="L1824" s="52"/>
    </row>
    <row r="1825" spans="1:12" hidden="1" x14ac:dyDescent="0.3">
      <c r="A1825" s="1" t="str">
        <f>+A1760</f>
        <v>NO</v>
      </c>
      <c r="C1825" s="1" t="str">
        <f>"N"&amp;C1760</f>
        <v>N</v>
      </c>
      <c r="E1825" s="63"/>
      <c r="F1825" s="64" t="str">
        <f>+$F$75</f>
        <v>TOTAL DE CONTRATOS PRESENTADOS VÁLIDOS QUE CUMPLEN EXPERIENCIA ACREDITADA:</v>
      </c>
      <c r="G1825" s="65"/>
      <c r="H1825" s="65"/>
      <c r="I1825" s="65"/>
      <c r="J1825" s="66"/>
      <c r="K1825" s="65"/>
      <c r="L1825" s="67" t="s">
        <v>124</v>
      </c>
    </row>
    <row r="1826" spans="1:12" ht="6.65" hidden="1" customHeight="1" x14ac:dyDescent="0.3">
      <c r="A1826" s="1" t="str">
        <f>+A1760</f>
        <v>NO</v>
      </c>
      <c r="E1826" s="51"/>
      <c r="F1826" s="50"/>
      <c r="G1826" s="51"/>
      <c r="H1826" s="51"/>
      <c r="I1826" s="51"/>
      <c r="J1826" s="51"/>
      <c r="K1826" s="51"/>
      <c r="L1826" s="51"/>
    </row>
    <row r="1827" spans="1:12" hidden="1" x14ac:dyDescent="0.3">
      <c r="A1827" s="1" t="str">
        <f>+A1760</f>
        <v>NO</v>
      </c>
      <c r="E1827" s="63"/>
      <c r="F1827" s="63" t="str">
        <f>+$F$77</f>
        <v>ACREDITA SUMINISTRO E INSTALACIÓN DE MOBILIARIO POR LO MENOS EN UN (1) CONTRATO VÁLIDO</v>
      </c>
      <c r="G1827" s="65"/>
      <c r="H1827" s="65"/>
      <c r="I1827" s="65"/>
      <c r="J1827" s="66"/>
      <c r="K1827" s="65"/>
      <c r="L1827" s="68" t="s">
        <v>157</v>
      </c>
    </row>
    <row r="1828" spans="1:12" ht="5.15" hidden="1" customHeight="1" x14ac:dyDescent="0.3">
      <c r="A1828" s="1" t="str">
        <f>+A1760</f>
        <v>NO</v>
      </c>
      <c r="E1828" s="51"/>
      <c r="F1828" s="50"/>
      <c r="G1828" s="51"/>
      <c r="H1828" s="51"/>
      <c r="I1828" s="51"/>
      <c r="J1828" s="51"/>
      <c r="K1828" s="51"/>
      <c r="L1828" s="51"/>
    </row>
    <row r="1829" spans="1:12" ht="12.75" hidden="1" customHeight="1" x14ac:dyDescent="0.3">
      <c r="A1829" s="1" t="str">
        <f>+A1760</f>
        <v>NO</v>
      </c>
      <c r="E1829" s="69" t="str">
        <f>+$E$79</f>
        <v>EXPERIENCIA ESPECÍFICA NUMERAL 10.1.1 A</v>
      </c>
      <c r="F1829" s="70"/>
      <c r="G1829" s="70"/>
      <c r="H1829" s="70"/>
      <c r="I1829" s="70"/>
      <c r="J1829" s="70"/>
      <c r="K1829" s="70"/>
      <c r="L1829" s="71"/>
    </row>
    <row r="1830" spans="1:12" ht="26.5" hidden="1" customHeight="1" x14ac:dyDescent="0.3">
      <c r="A1830" s="1" t="str">
        <f>+A1760</f>
        <v>NO</v>
      </c>
      <c r="E1830" s="72"/>
      <c r="F1830" s="325" t="str">
        <f>+$F$80</f>
        <v>Por lo menos uno (1) de los contratos válidos aportados como experiencia general debe corresponder mínimo al 60% del presupuesto oficial del presente proceso de selección.  (SMMLV)</v>
      </c>
      <c r="G1830" s="326"/>
      <c r="H1830" s="326"/>
      <c r="I1830" s="326"/>
      <c r="J1830" s="326"/>
      <c r="K1830" s="73" t="s">
        <v>124</v>
      </c>
      <c r="L1830" s="74" t="s">
        <v>124</v>
      </c>
    </row>
    <row r="1831" spans="1:12" ht="23.5" hidden="1" customHeight="1" x14ac:dyDescent="0.3">
      <c r="A1831" s="1" t="str">
        <f>+A1760</f>
        <v>NO</v>
      </c>
      <c r="E1831" s="63"/>
      <c r="F1831" s="325" t="str">
        <f>+$F$81</f>
        <v xml:space="preserve">Deberá acreditarse en al menos uno (1) de los contratos válidos aportados como experiencia general una </v>
      </c>
      <c r="G1831" s="326"/>
      <c r="H1831" s="326"/>
      <c r="I1831" s="326"/>
      <c r="J1831" s="326"/>
      <c r="K1831" s="73" t="s">
        <v>124</v>
      </c>
      <c r="L1831" s="74" t="s">
        <v>124</v>
      </c>
    </row>
    <row r="1832" spans="1:12" ht="23.5" hidden="1" customHeight="1" x14ac:dyDescent="0.3">
      <c r="A1832" s="18" t="s">
        <v>30</v>
      </c>
      <c r="E1832" s="63"/>
      <c r="F1832" s="325" t="str">
        <f>+$F$82</f>
        <v xml:space="preserve">Deberá acreditarse en al menos uno (1) de los contratos válidos aportados interventoría a intervención de </v>
      </c>
      <c r="G1832" s="326"/>
      <c r="H1832" s="326"/>
      <c r="I1832" s="326"/>
      <c r="J1832" s="326"/>
      <c r="K1832" s="73">
        <f>+$K$82</f>
        <v>0</v>
      </c>
      <c r="L1832" s="74" t="s">
        <v>124</v>
      </c>
    </row>
    <row r="1833" spans="1:12" ht="36" hidden="1" customHeight="1" x14ac:dyDescent="0.3">
      <c r="A1833" s="18" t="s">
        <v>30</v>
      </c>
      <c r="E1833" s="63"/>
      <c r="F1833" s="325" t="str">
        <f>+$F$83</f>
        <v xml:space="preserve">Deberá acreditarse en al menos uno (1) de los contratos válidos aportados interventoría a intervención de </v>
      </c>
      <c r="G1833" s="326"/>
      <c r="H1833" s="326"/>
      <c r="I1833" s="326"/>
      <c r="J1833" s="326"/>
      <c r="K1833" s="75">
        <f>+$K$83</f>
        <v>0</v>
      </c>
      <c r="L1833" s="76" t="s">
        <v>124</v>
      </c>
    </row>
    <row r="1834" spans="1:12" hidden="1" x14ac:dyDescent="0.3">
      <c r="A1834" s="1" t="str">
        <f>+A1760</f>
        <v>NO</v>
      </c>
      <c r="E1834" s="51"/>
      <c r="F1834" s="50"/>
      <c r="G1834" s="51"/>
      <c r="H1834" s="51"/>
      <c r="I1834" s="51"/>
      <c r="J1834" s="51"/>
      <c r="K1834" s="51"/>
      <c r="L1834" s="51"/>
    </row>
    <row r="1835" spans="1:12" ht="12.75" hidden="1" customHeight="1" x14ac:dyDescent="0.3">
      <c r="A1835" s="1" t="str">
        <f>+A1760</f>
        <v>NO</v>
      </c>
      <c r="E1835" s="40" t="str">
        <f>+$E$85</f>
        <v>VALOR MÍNIMO A CERIFICAR % P.O EN SMMMLV. NUMERAL 3.9.1</v>
      </c>
      <c r="F1835" s="41"/>
      <c r="G1835" s="41"/>
      <c r="H1835" s="41"/>
      <c r="I1835" s="41"/>
      <c r="J1835" s="41"/>
      <c r="K1835" s="41"/>
      <c r="L1835" s="42"/>
    </row>
    <row r="1836" spans="1:12" hidden="1" x14ac:dyDescent="0.3">
      <c r="A1836" s="1" t="str">
        <f>+A1760</f>
        <v>NO</v>
      </c>
      <c r="C1836" s="1" t="str">
        <f>"M"&amp;C1760</f>
        <v>M</v>
      </c>
      <c r="E1836" s="77" t="str">
        <f>+$E$86</f>
        <v>100% P.O.</v>
      </c>
      <c r="F1836" s="78"/>
      <c r="G1836" s="61">
        <v>242.41716883554506</v>
      </c>
      <c r="H1836" s="124" t="str">
        <f>+$H$86</f>
        <v>TOTAL EJECUTADO DE CONTRATOS ACREDITADOS</v>
      </c>
      <c r="I1836" s="124"/>
      <c r="J1836" s="124"/>
      <c r="K1836" s="55" t="s">
        <v>124</v>
      </c>
      <c r="L1836" s="47" t="s">
        <v>124</v>
      </c>
    </row>
    <row r="1837" spans="1:12" hidden="1" x14ac:dyDescent="0.3">
      <c r="A1837" s="1" t="str">
        <f>+A1760</f>
        <v>NO</v>
      </c>
      <c r="E1837" s="39"/>
      <c r="F1837" s="39"/>
      <c r="G1837" s="39"/>
      <c r="H1837" s="39"/>
      <c r="I1837" s="39"/>
      <c r="J1837" s="39"/>
      <c r="K1837" s="39"/>
      <c r="L1837" s="39"/>
    </row>
    <row r="1838" spans="1:12" ht="12.75" hidden="1" customHeight="1" x14ac:dyDescent="0.3">
      <c r="A1838" s="18" t="s">
        <v>30</v>
      </c>
      <c r="B1838" s="18"/>
      <c r="E1838" s="40" t="str">
        <f>+$E$88</f>
        <v>CONSIDERACIONES PARA LA VALIDEZ DE LA EXPERIENCIA REQUERIDA: EXPERIENCIA PROPONENTES PLURALES NUMERAL 10.1.2 D</v>
      </c>
      <c r="F1838" s="41"/>
      <c r="G1838" s="41"/>
      <c r="H1838" s="41"/>
      <c r="I1838" s="41"/>
      <c r="J1838" s="41"/>
      <c r="K1838" s="41"/>
      <c r="L1838" s="42"/>
    </row>
    <row r="1839" spans="1:12" ht="28" hidden="1" customHeight="1" x14ac:dyDescent="0.3">
      <c r="A1839" s="18" t="s">
        <v>30</v>
      </c>
      <c r="B1839" s="18"/>
      <c r="C1839" s="1" t="str">
        <f>"O"&amp;C1760</f>
        <v>O</v>
      </c>
      <c r="E1839" s="80" t="str">
        <f>+$E$89</f>
        <v>i)</v>
      </c>
      <c r="F1839" s="327" t="str">
        <f>+$F$89</f>
        <v>Uno de los integrantes debe aportar como mínimo el cincuenta por ciento (50 %) de la experiencia solicitada</v>
      </c>
      <c r="G1839" s="328"/>
      <c r="H1839" s="328"/>
      <c r="I1839" s="328"/>
      <c r="J1839" s="328"/>
      <c r="K1839" s="73" t="s">
        <v>124</v>
      </c>
      <c r="L1839" s="47" t="s">
        <v>124</v>
      </c>
    </row>
    <row r="1840" spans="1:12" ht="28" hidden="1" customHeight="1" x14ac:dyDescent="0.3">
      <c r="A1840" s="18" t="s">
        <v>30</v>
      </c>
      <c r="B1840" s="18"/>
      <c r="C1840" s="1" t="str">
        <f>"O"&amp;C1760</f>
        <v>O</v>
      </c>
      <c r="E1840" s="80" t="str">
        <f>+$E$90</f>
        <v>ii)</v>
      </c>
      <c r="F1840" s="327" t="str">
        <f>+$F$90</f>
        <v>Todos los demás ntegrantes deben acreditar al menos el cinco por ciento (5 %) de la experiencia solicitada, solo uno (1) de los integrantes podrá no acreditar experiencia pero su porcentaje de participación  no podrá superar el diez por ciento (10 %)</v>
      </c>
      <c r="G1840" s="328"/>
      <c r="H1840" s="328"/>
      <c r="I1840" s="328"/>
      <c r="J1840" s="328"/>
      <c r="K1840" s="73" t="s">
        <v>124</v>
      </c>
      <c r="L1840" s="47" t="s">
        <v>124</v>
      </c>
    </row>
    <row r="1841" spans="1:12" hidden="1" x14ac:dyDescent="0.3">
      <c r="A1841" s="18" t="s">
        <v>30</v>
      </c>
      <c r="B1841" s="18"/>
      <c r="E1841" s="39"/>
      <c r="F1841" s="39"/>
      <c r="G1841" s="39"/>
      <c r="H1841" s="39"/>
      <c r="I1841" s="39"/>
      <c r="J1841" s="39"/>
      <c r="K1841" s="39"/>
      <c r="L1841" s="39"/>
    </row>
    <row r="1842" spans="1:12" ht="13" hidden="1" customHeight="1" x14ac:dyDescent="0.3">
      <c r="A1842" s="18" t="str">
        <f>+A1760</f>
        <v>NO</v>
      </c>
      <c r="B1842" s="18"/>
      <c r="E1842" s="69" t="str">
        <f>+$E$92</f>
        <v>VERIFICACIÓN Y ASIGNACIÓN DE PUNTAJE POR LA EXPERIENCIA DEL PROPONENTE</v>
      </c>
      <c r="F1842" s="70"/>
      <c r="G1842" s="70"/>
      <c r="H1842" s="70"/>
      <c r="I1842" s="70"/>
      <c r="J1842" s="70"/>
      <c r="K1842" s="70"/>
      <c r="L1842" s="71"/>
    </row>
    <row r="1843" spans="1:12" hidden="1" x14ac:dyDescent="0.3">
      <c r="A1843" s="18" t="str">
        <f>+A1760</f>
        <v>NO</v>
      </c>
      <c r="B1843" s="18"/>
      <c r="E1843" s="81"/>
      <c r="F1843" s="323" t="str">
        <f>+$F$93</f>
        <v>No. CONTRATOS QUE ACREDITAN LA EXPERIENCIA (NO OBJETO DE SUBSANACIÓN)</v>
      </c>
      <c r="G1843" s="324"/>
      <c r="H1843" s="324"/>
      <c r="I1843" s="324"/>
      <c r="J1843" s="324"/>
      <c r="K1843" s="82"/>
      <c r="L1843" s="83" t="s">
        <v>124</v>
      </c>
    </row>
    <row r="1844" spans="1:12" ht="13" hidden="1" customHeight="1" x14ac:dyDescent="0.3">
      <c r="A1844" s="18" t="str">
        <f>+A1760</f>
        <v>NO</v>
      </c>
      <c r="B1844" s="18"/>
      <c r="E1844" s="84"/>
      <c r="F1844" s="323" t="str">
        <f>+$F$94</f>
        <v>TOTAL EJECUTADO DE CONTRATOS ACREDITADOS PROPUESTA INICIAL</v>
      </c>
      <c r="G1844" s="324"/>
      <c r="H1844" s="324"/>
      <c r="I1844" s="324"/>
      <c r="J1844" s="324"/>
      <c r="K1844" s="85"/>
      <c r="L1844" s="86" t="s">
        <v>124</v>
      </c>
    </row>
    <row r="1845" spans="1:12" ht="13" hidden="1" customHeight="1" x14ac:dyDescent="0.3">
      <c r="A1845" s="18" t="str">
        <f>+A1760</f>
        <v>NO</v>
      </c>
      <c r="B1845" s="18"/>
      <c r="E1845" s="87"/>
      <c r="F1845" s="323" t="str">
        <f>+$F$95</f>
        <v>PROMEDIO VALOR ACREDITADO EN SMMLV</v>
      </c>
      <c r="G1845" s="324"/>
      <c r="H1845" s="324"/>
      <c r="I1845" s="324"/>
      <c r="J1845" s="324"/>
      <c r="K1845" s="66"/>
      <c r="L1845" s="88" t="s">
        <v>124</v>
      </c>
    </row>
    <row r="1846" spans="1:12" hidden="1" x14ac:dyDescent="0.3">
      <c r="A1846" s="18" t="str">
        <f>+A1760</f>
        <v>NO</v>
      </c>
      <c r="B1846" s="18"/>
      <c r="E1846" s="89"/>
      <c r="F1846" s="89"/>
      <c r="G1846" s="89"/>
      <c r="H1846" s="89"/>
      <c r="I1846" s="89"/>
      <c r="J1846" s="89"/>
      <c r="K1846" s="89"/>
      <c r="L1846" s="89"/>
    </row>
    <row r="1847" spans="1:12" ht="13" hidden="1" customHeight="1" x14ac:dyDescent="0.3">
      <c r="A1847" s="18" t="str">
        <f>+A1760</f>
        <v>NO</v>
      </c>
      <c r="B1847" s="18"/>
      <c r="E1847" s="69" t="str">
        <f>+$E$97</f>
        <v>3.9.2 EXIGENCIAS MÍNIMAS DE EXPERIENCIA Y FORMACIÓN ACADÉMICA DEL EQUIPO DE TRABAJO</v>
      </c>
      <c r="F1847" s="70"/>
      <c r="G1847" s="70"/>
      <c r="H1847" s="70"/>
      <c r="I1847" s="70"/>
      <c r="J1847" s="70"/>
      <c r="K1847" s="70"/>
      <c r="L1847" s="71"/>
    </row>
    <row r="1848" spans="1:12" hidden="1" x14ac:dyDescent="0.3">
      <c r="A1848" s="18" t="str">
        <f>+A1760</f>
        <v>NO</v>
      </c>
      <c r="B1848" s="18"/>
      <c r="E1848" s="90" t="str">
        <f>+$E$98</f>
        <v>Formulario 8</v>
      </c>
      <c r="F1848" s="315" t="s">
        <v>46</v>
      </c>
      <c r="G1848" s="316"/>
      <c r="H1848" s="317"/>
      <c r="I1848" s="318"/>
      <c r="J1848" s="318"/>
      <c r="K1848" s="318"/>
      <c r="L1848" s="319"/>
    </row>
    <row r="1849" spans="1:12" hidden="1" x14ac:dyDescent="0.3">
      <c r="A1849" s="18" t="str">
        <f>+A1760</f>
        <v>NO</v>
      </c>
      <c r="B1849" s="18"/>
      <c r="E1849" s="91" t="s">
        <v>124</v>
      </c>
      <c r="F1849" s="91" t="str">
        <f>+$F$99</f>
        <v>Director de Interventoría</v>
      </c>
      <c r="G1849" s="91" t="str">
        <f>+$G$99</f>
        <v>Residente de Interventoría</v>
      </c>
      <c r="H1849" s="320"/>
      <c r="I1849" s="321"/>
      <c r="J1849" s="321"/>
      <c r="K1849" s="321"/>
      <c r="L1849" s="322"/>
    </row>
    <row r="1850" spans="1:12" hidden="1" x14ac:dyDescent="0.3">
      <c r="A1850" s="18" t="str">
        <f>+A1760</f>
        <v>NO</v>
      </c>
      <c r="B1850" s="18"/>
      <c r="E1850" s="304" t="str">
        <f>+$E$100</f>
        <v>OBSERVACIONES RESPECTO REQUISITO HABILITANTE DEL PERSONAL CLAVE EVALUABLE</v>
      </c>
      <c r="F1850" s="305"/>
      <c r="G1850" s="305"/>
      <c r="H1850" s="305"/>
      <c r="I1850" s="305"/>
      <c r="J1850" s="305"/>
      <c r="K1850" s="305"/>
      <c r="L1850" s="305"/>
    </row>
    <row r="1851" spans="1:12" hidden="1" x14ac:dyDescent="0.3">
      <c r="A1851" s="18" t="str">
        <f>+A1760</f>
        <v>NO</v>
      </c>
      <c r="B1851" s="18"/>
      <c r="E1851" s="312" t="s">
        <v>124</v>
      </c>
      <c r="F1851" s="313"/>
      <c r="G1851" s="313"/>
      <c r="H1851" s="313"/>
      <c r="I1851" s="313"/>
      <c r="J1851" s="313"/>
      <c r="K1851" s="313"/>
      <c r="L1851" s="314"/>
    </row>
    <row r="1852" spans="1:12" hidden="1" x14ac:dyDescent="0.3">
      <c r="A1852" s="18" t="str">
        <f>+A1760</f>
        <v>NO</v>
      </c>
      <c r="B1852" s="18"/>
      <c r="E1852" s="89"/>
      <c r="F1852" s="89"/>
      <c r="G1852" s="89"/>
      <c r="H1852" s="89"/>
      <c r="I1852" s="89"/>
      <c r="J1852" s="89"/>
      <c r="K1852" s="89"/>
      <c r="L1852" s="89"/>
    </row>
    <row r="1853" spans="1:12" ht="13" hidden="1" customHeight="1" x14ac:dyDescent="0.3">
      <c r="A1853" s="18" t="str">
        <f>+A1760</f>
        <v>NO</v>
      </c>
      <c r="B1853" s="18"/>
      <c r="E1853" s="69" t="str">
        <f>+$E$103</f>
        <v>4.2 EQUIPO DE TRABAJO (Personal Clave Evaluable)</v>
      </c>
      <c r="F1853" s="70"/>
      <c r="G1853" s="70"/>
      <c r="H1853" s="70"/>
      <c r="I1853" s="70"/>
      <c r="J1853" s="70"/>
      <c r="K1853" s="70"/>
      <c r="L1853" s="71"/>
    </row>
    <row r="1854" spans="1:12" ht="23.25" hidden="1" customHeight="1" x14ac:dyDescent="0.3">
      <c r="A1854" s="18" t="str">
        <f>+A1760</f>
        <v>NO</v>
      </c>
      <c r="B1854" s="18"/>
      <c r="E1854" s="90" t="str">
        <f>+$E$104</f>
        <v>Formulario 9</v>
      </c>
      <c r="F1854" s="315" t="s">
        <v>46</v>
      </c>
      <c r="G1854" s="316"/>
      <c r="H1854" s="317"/>
      <c r="I1854" s="318"/>
      <c r="J1854" s="318"/>
      <c r="K1854" s="318"/>
      <c r="L1854" s="319"/>
    </row>
    <row r="1855" spans="1:12" hidden="1" x14ac:dyDescent="0.3">
      <c r="A1855" s="18" t="str">
        <f>+A1760</f>
        <v>NO</v>
      </c>
      <c r="B1855" s="18"/>
      <c r="E1855" s="91" t="s">
        <v>124</v>
      </c>
      <c r="F1855" s="91" t="str">
        <f>+$F$99</f>
        <v>Director de Interventoría</v>
      </c>
      <c r="G1855" s="91" t="str">
        <f>+$G$99</f>
        <v>Residente de Interventoría</v>
      </c>
      <c r="H1855" s="320"/>
      <c r="I1855" s="321"/>
      <c r="J1855" s="321"/>
      <c r="K1855" s="321"/>
      <c r="L1855" s="322"/>
    </row>
    <row r="1856" spans="1:12" hidden="1" x14ac:dyDescent="0.3">
      <c r="A1856" s="18" t="str">
        <f>+A1760</f>
        <v>NO</v>
      </c>
      <c r="B1856" s="18"/>
      <c r="E1856" s="89"/>
      <c r="F1856" s="89"/>
      <c r="G1856" s="89"/>
      <c r="H1856" s="89"/>
      <c r="I1856" s="89"/>
      <c r="J1856" s="89"/>
      <c r="K1856" s="89"/>
      <c r="L1856" s="89"/>
    </row>
    <row r="1857" spans="1:12" hidden="1" x14ac:dyDescent="0.3">
      <c r="A1857" s="1" t="str">
        <f>+A1760</f>
        <v>NO</v>
      </c>
      <c r="E1857" s="92" t="str">
        <f>+E1732</f>
        <v>CRITERIOS DE EVALUACIÓN Y PUNTAJE</v>
      </c>
      <c r="F1857" s="93"/>
      <c r="G1857" s="93"/>
      <c r="H1857" s="93"/>
      <c r="I1857" s="93"/>
      <c r="J1857" s="93"/>
      <c r="K1857" s="94"/>
      <c r="L1857" s="95" t="str">
        <f>+$L$107</f>
        <v>PUNTAJE OBTENIDO</v>
      </c>
    </row>
    <row r="1858" spans="1:12" hidden="1" x14ac:dyDescent="0.3">
      <c r="A1858" s="1" t="str">
        <f>+A1760</f>
        <v>NO</v>
      </c>
      <c r="E1858" s="96" t="str">
        <f>+$E$108</f>
        <v>VALOR</v>
      </c>
      <c r="F1858" s="97" t="str">
        <f>+$F$108</f>
        <v>EQUIPO DE TRABAJO (PERSONAL CLAVE EVALUABLE)</v>
      </c>
      <c r="G1858" s="24"/>
      <c r="H1858" s="24"/>
      <c r="I1858" s="24"/>
      <c r="J1858" s="24"/>
      <c r="K1858" s="24"/>
      <c r="L1858" s="98"/>
    </row>
    <row r="1859" spans="1:12" ht="12.75" hidden="1" customHeight="1" x14ac:dyDescent="0.3">
      <c r="A1859" s="1" t="str">
        <f>+A1760</f>
        <v>NO</v>
      </c>
      <c r="E1859" s="96">
        <f>+$E$109</f>
        <v>5</v>
      </c>
      <c r="F1859" s="307" t="str">
        <f>+$F$109</f>
        <v xml:space="preserve"> Experiencia Específica adicional</v>
      </c>
      <c r="G1859" s="308"/>
      <c r="H1859" s="308"/>
      <c r="I1859" s="308"/>
      <c r="J1859" s="308"/>
      <c r="K1859" s="309"/>
      <c r="L1859" s="99" t="str">
        <f>IFERROR(IF(VLOOKUP(C1760,'R. PUNTAJES'!$C$14:$R$213,'R. PUNTAJES'!$I$10,0)="","",VLOOKUP(C1760,'R. PUNTAJES'!$C$14:$R$213,'R. PUNTAJES'!$I$10,0)),"")</f>
        <v/>
      </c>
    </row>
    <row r="1860" spans="1:12" ht="12.75" hidden="1" customHeight="1" x14ac:dyDescent="0.3">
      <c r="A1860" s="1" t="str">
        <f>+A1760</f>
        <v>NO</v>
      </c>
      <c r="E1860" s="96">
        <f>+$E$110</f>
        <v>5</v>
      </c>
      <c r="F1860" s="307" t="str">
        <f>+$F$110</f>
        <v>Formación Académica adicional</v>
      </c>
      <c r="G1860" s="308"/>
      <c r="H1860" s="308"/>
      <c r="I1860" s="308"/>
      <c r="J1860" s="308"/>
      <c r="K1860" s="309"/>
      <c r="L1860" s="99" t="str">
        <f>IFERROR(IF(VLOOKUP(C1760,'R. PUNTAJES'!$C$14:$R$213,'R. PUNTAJES'!$J$10,0)="","",VLOOKUP(C1760,'R. PUNTAJES'!$C$14:$R$213,'R. PUNTAJES'!$J$10,0)),"")</f>
        <v/>
      </c>
    </row>
    <row r="1861" spans="1:12" hidden="1" x14ac:dyDescent="0.3">
      <c r="A1861" s="18" t="str">
        <f>+A1760</f>
        <v>NO</v>
      </c>
      <c r="B1861" s="18"/>
      <c r="E1861" s="100"/>
      <c r="F1861" s="101" t="str">
        <f>+$F$111</f>
        <v>FACTOR DE SOSTENIBILIDAD</v>
      </c>
      <c r="G1861" s="102"/>
      <c r="H1861" s="102"/>
      <c r="I1861" s="102"/>
      <c r="J1861" s="102"/>
      <c r="K1861" s="102"/>
      <c r="L1861" s="103"/>
    </row>
    <row r="1862" spans="1:12" hidden="1" x14ac:dyDescent="0.3">
      <c r="A1862" s="18" t="str">
        <f>+A1760</f>
        <v>NO</v>
      </c>
      <c r="B1862" s="18"/>
      <c r="E1862" s="104">
        <v>1</v>
      </c>
      <c r="F1862" s="105" t="str">
        <f>+$F$112</f>
        <v>Compromisos Sostenibilidad</v>
      </c>
      <c r="G1862" s="106"/>
      <c r="H1862" s="106"/>
      <c r="I1862" s="106"/>
      <c r="J1862" s="106"/>
      <c r="K1862" s="106"/>
      <c r="L1862" s="107" t="str">
        <f>IFERROR(IF(VLOOKUP(C1760,'R. PUNTAJES'!$C$14:$R$213,'R. PUNTAJES'!$K$10,0)="","",VLOOKUP(C1760,'R. PUNTAJES'!$C$14:$R$213,'R. PUNTAJES'!$K$10,0)),"")</f>
        <v/>
      </c>
    </row>
    <row r="1863" spans="1:12" hidden="1" x14ac:dyDescent="0.3">
      <c r="A1863" s="1" t="str">
        <f>+A1760</f>
        <v>NO</v>
      </c>
      <c r="E1863" s="108"/>
      <c r="F1863" s="109" t="str">
        <f>+$F$113</f>
        <v>APOYO A LA INDUSTRIA NACIONAL</v>
      </c>
      <c r="G1863" s="110"/>
      <c r="H1863" s="110"/>
      <c r="I1863" s="110"/>
      <c r="J1863" s="110"/>
      <c r="K1863" s="110"/>
      <c r="L1863" s="111"/>
    </row>
    <row r="1864" spans="1:12" ht="12.75" hidden="1" customHeight="1" x14ac:dyDescent="0.3">
      <c r="A1864" s="1" t="str">
        <f>+A1760</f>
        <v>NO</v>
      </c>
      <c r="E1864" s="96">
        <v>20</v>
      </c>
      <c r="F1864" s="307" t="str">
        <f>+$F$114</f>
        <v>Promoción de Servicios Nacionales o con Trato Nacional</v>
      </c>
      <c r="G1864" s="308"/>
      <c r="H1864" s="308"/>
      <c r="I1864" s="308"/>
      <c r="J1864" s="308"/>
      <c r="K1864" s="309"/>
      <c r="L1864" s="99" t="str">
        <f>IFERROR(IF(VLOOKUP(C1760,'R. PUNTAJES'!$C$14:$R$213,'R. PUNTAJES'!$L$10,0)="","",
IF(VLOOKUP(C1760,'R. PUNTAJES'!$C$14:$R$213,'R. PUNTAJES'!$L$10,0)=5,0,
VLOOKUP(C1760,'R. PUNTAJES'!$C$14:$R$213,'R. PUNTAJES'!$L$10,0))),"")</f>
        <v/>
      </c>
    </row>
    <row r="1865" spans="1:12" ht="12.75" hidden="1" customHeight="1" x14ac:dyDescent="0.3">
      <c r="A1865" s="1" t="str">
        <f>+A1760</f>
        <v>NO</v>
      </c>
      <c r="E1865" s="96">
        <v>5</v>
      </c>
      <c r="F1865" s="307" t="str">
        <f>+$F$115</f>
        <v>Incorporación de componente nacional en servicios extranjeros</v>
      </c>
      <c r="G1865" s="308"/>
      <c r="H1865" s="308"/>
      <c r="I1865" s="308"/>
      <c r="J1865" s="308"/>
      <c r="K1865" s="309"/>
      <c r="L1865" s="99" t="str">
        <f>IFERROR(IF(VLOOKUP(C1760,'R. PUNTAJES'!$C$14:$R$213,'R. PUNTAJES'!$L$10,0)="","",
IF(VLOOKUP(C1760,'R. PUNTAJES'!$C$14:$R$213,'R. PUNTAJES'!$L$10,0)=20,0,
VLOOKUP(C1760,'R. PUNTAJES'!$C$14:$R$213,'R. PUNTAJES'!$L$10,0))),"")</f>
        <v/>
      </c>
    </row>
    <row r="1866" spans="1:12" hidden="1" x14ac:dyDescent="0.3">
      <c r="A1866" s="1" t="str">
        <f>+A1760</f>
        <v>NO</v>
      </c>
      <c r="E1866" s="112"/>
      <c r="F1866" s="97" t="str">
        <f>+$F$116</f>
        <v>VINCULACIÓN DE PERSONAS CON DISCAPACIDAD</v>
      </c>
      <c r="G1866" s="24"/>
      <c r="H1866" s="24"/>
      <c r="I1866" s="24"/>
      <c r="J1866" s="24"/>
      <c r="K1866" s="24"/>
      <c r="L1866" s="98"/>
    </row>
    <row r="1867" spans="1:12" ht="12.75" hidden="1" customHeight="1" x14ac:dyDescent="0.3">
      <c r="A1867" s="1" t="str">
        <f>+A1760</f>
        <v>NO</v>
      </c>
      <c r="E1867" s="96">
        <v>1</v>
      </c>
      <c r="F1867" s="307" t="str">
        <f>+$F$117</f>
        <v xml:space="preserve">Trabajadores vinculados a la planta de personal </v>
      </c>
      <c r="G1867" s="308"/>
      <c r="H1867" s="308"/>
      <c r="I1867" s="308"/>
      <c r="J1867" s="308"/>
      <c r="K1867" s="309"/>
      <c r="L1867" s="99" t="str">
        <f>IFERROR(IF(VLOOKUP(C1760,'R. PUNTAJES'!$C$14:$R$213,'R. PUNTAJES'!$M$10,0)="","",VLOOKUP(C1760,'R. PUNTAJES'!$C$14:$R$213,'R. PUNTAJES'!$M$10,0)),"")</f>
        <v/>
      </c>
    </row>
    <row r="1868" spans="1:12" hidden="1" x14ac:dyDescent="0.3">
      <c r="A1868" s="1" t="str">
        <f>+A1760</f>
        <v>NO</v>
      </c>
      <c r="E1868" s="112"/>
      <c r="F1868" s="97" t="str">
        <f>+$F$118</f>
        <v>EMPRENDIMIENTOS Y EMPRESAS DE MUJERES</v>
      </c>
      <c r="G1868" s="24"/>
      <c r="H1868" s="24"/>
      <c r="I1868" s="24"/>
      <c r="J1868" s="24"/>
      <c r="K1868" s="24"/>
      <c r="L1868" s="98"/>
    </row>
    <row r="1869" spans="1:12" ht="13" hidden="1" customHeight="1" x14ac:dyDescent="0.3">
      <c r="A1869" s="1" t="str">
        <f>+A1760</f>
        <v>NO</v>
      </c>
      <c r="E1869" s="96">
        <v>0.25</v>
      </c>
      <c r="F1869" s="307" t="str">
        <f>+$F$119</f>
        <v>Emprendimientos y empresas de mujeres</v>
      </c>
      <c r="G1869" s="308"/>
      <c r="H1869" s="308"/>
      <c r="I1869" s="308"/>
      <c r="J1869" s="308"/>
      <c r="K1869" s="309"/>
      <c r="L1869" s="113" t="str">
        <f>IFERROR(IF(VLOOKUP(C1760,'R. PUNTAJES'!$C$14:$R$213,'R. PUNTAJES'!$N$10,0)="","",VLOOKUP(C1760,'R. PUNTAJES'!$C$14:$R$213,'R. PUNTAJES'!$N$10,0)),"")</f>
        <v/>
      </c>
    </row>
    <row r="1870" spans="1:12" hidden="1" x14ac:dyDescent="0.3">
      <c r="A1870" s="18" t="str">
        <f>+A1871</f>
        <v>NO</v>
      </c>
      <c r="B1870" s="18"/>
      <c r="E1870" s="112"/>
      <c r="F1870" s="97" t="str">
        <f>+$F$120</f>
        <v>MIPYME</v>
      </c>
      <c r="G1870" s="24"/>
      <c r="H1870" s="24"/>
      <c r="I1870" s="24"/>
      <c r="J1870" s="24"/>
      <c r="K1870" s="24"/>
      <c r="L1870" s="98"/>
    </row>
    <row r="1871" spans="1:12" hidden="1" x14ac:dyDescent="0.3">
      <c r="A1871" s="18" t="str">
        <f>+IF(E1871=0,"NO",1)</f>
        <v>NO</v>
      </c>
      <c r="B1871" s="18"/>
      <c r="E1871" s="96">
        <v>0</v>
      </c>
      <c r="F1871" s="307" t="str">
        <f>+$F$121</f>
        <v>Mipyme</v>
      </c>
      <c r="G1871" s="308"/>
      <c r="H1871" s="308"/>
      <c r="I1871" s="308"/>
      <c r="J1871" s="308"/>
      <c r="K1871" s="309"/>
      <c r="L1871" s="113" t="str">
        <f>IFERROR(IF(VLOOKUP(C1760,'R. PUNTAJES'!$C$14:$R$213,'R. PUNTAJES'!$O$10,0)="","",VLOOKUP(C1760,'R. PUNTAJES'!$C$14:$R$213,'R. PUNTAJES'!$O$10,0)),"")</f>
        <v/>
      </c>
    </row>
    <row r="1872" spans="1:12" hidden="1" x14ac:dyDescent="0.3">
      <c r="A1872" s="1" t="str">
        <f>+A1760</f>
        <v>NO</v>
      </c>
      <c r="E1872" s="112"/>
      <c r="F1872" s="97" t="str">
        <f>+$F$122</f>
        <v>EXPERIENCIA DEL PROPONENTE</v>
      </c>
      <c r="G1872" s="24"/>
      <c r="H1872" s="24"/>
      <c r="I1872" s="24"/>
      <c r="J1872" s="24"/>
      <c r="K1872" s="24"/>
      <c r="L1872" s="98"/>
    </row>
    <row r="1873" spans="1:16" hidden="1" x14ac:dyDescent="0.3">
      <c r="A1873" s="1" t="str">
        <f>+A1760</f>
        <v>NO</v>
      </c>
      <c r="E1873" s="96">
        <v>59.5</v>
      </c>
      <c r="F1873" s="307" t="str">
        <f>+$F$123</f>
        <v>mediana con valor absoluto</v>
      </c>
      <c r="G1873" s="308"/>
      <c r="H1873" s="308"/>
      <c r="I1873" s="308"/>
      <c r="J1873" s="308"/>
      <c r="K1873" s="309"/>
      <c r="L1873" s="113" t="str">
        <f>IFERROR(IF(VLOOKUP(C1760,'R. PUNTAJES'!$C$14:$R$213,'R. PUNTAJES'!$R$10,0)="","",VLOOKUP(C1760,'R. PUNTAJES'!$C$14:$R$213,'R. PUNTAJES'!$R$10,0)),"")</f>
        <v/>
      </c>
    </row>
    <row r="1874" spans="1:16" hidden="1" x14ac:dyDescent="0.3">
      <c r="A1874" s="1" t="str">
        <f>+A1760</f>
        <v>NO</v>
      </c>
      <c r="E1874" s="112"/>
      <c r="F1874" s="97" t="str">
        <f>+$F$124</f>
        <v>MULTAS</v>
      </c>
      <c r="G1874" s="24"/>
      <c r="H1874" s="24"/>
      <c r="I1874" s="24"/>
      <c r="J1874" s="24"/>
      <c r="K1874" s="24"/>
      <c r="L1874" s="98"/>
    </row>
    <row r="1875" spans="1:16" ht="12.75" hidden="1" customHeight="1" x14ac:dyDescent="0.3">
      <c r="A1875" s="1" t="str">
        <f>+A1760</f>
        <v>NO</v>
      </c>
      <c r="E1875" s="96">
        <v>-2</v>
      </c>
      <c r="F1875" s="307" t="str">
        <f>+$F$125</f>
        <v>Una o más multas o cláusulas penales durante el último año</v>
      </c>
      <c r="G1875" s="310"/>
      <c r="H1875" s="310"/>
      <c r="I1875" s="310"/>
      <c r="J1875" s="310"/>
      <c r="K1875" s="311"/>
      <c r="L1875" s="99" t="str">
        <f>IFERROR(IF(VLOOKUP(C1760,'R. PUNTAJES'!$C$14:$R$213,'R. PUNTAJES'!$Q$10,0)="","",VLOOKUP(C1760,'R. PUNTAJES'!$C$14:$R$213,'R. PUNTAJES'!$Q$10,0)),"")</f>
        <v/>
      </c>
    </row>
    <row r="1876" spans="1:16" hidden="1" x14ac:dyDescent="0.3">
      <c r="A1876" s="1" t="str">
        <f>+A1760</f>
        <v>NO</v>
      </c>
      <c r="E1876" s="112"/>
      <c r="F1876" s="97" t="str">
        <f>+$F$126</f>
        <v>OBRAS INCONCLUSAS</v>
      </c>
      <c r="G1876" s="24"/>
      <c r="H1876" s="24"/>
      <c r="I1876" s="24"/>
      <c r="J1876" s="24"/>
      <c r="K1876" s="24"/>
      <c r="L1876" s="98"/>
    </row>
    <row r="1877" spans="1:16" hidden="1" x14ac:dyDescent="0.3">
      <c r="A1877" s="1" t="str">
        <f>+A1760</f>
        <v>NO</v>
      </c>
      <c r="E1877" s="96">
        <v>-1</v>
      </c>
      <c r="F1877" s="301" t="str">
        <f>+$F$127</f>
        <v>Anotación vigente de obra civil inconclusa</v>
      </c>
      <c r="G1877" s="302"/>
      <c r="H1877" s="302"/>
      <c r="I1877" s="302"/>
      <c r="J1877" s="302"/>
      <c r="K1877" s="303"/>
      <c r="L1877" s="99" t="str">
        <f>IFERROR(IF(VLOOKUP(C1760,'R. PUNTAJES'!$C$14:$R$213,'R. PUNTAJES'!$P$10,0)="","",VLOOKUP(C1760,'R. PUNTAJES'!$C$14:$R$213,'R. PUNTAJES'!$P$10,0)),"")</f>
        <v/>
      </c>
    </row>
    <row r="1878" spans="1:16" ht="7.5" hidden="1" customHeight="1" x14ac:dyDescent="0.3">
      <c r="A1878" s="1" t="str">
        <f>+A1760</f>
        <v>NO</v>
      </c>
      <c r="E1878" s="114"/>
      <c r="F1878" s="45"/>
      <c r="G1878" s="45"/>
      <c r="H1878" s="45"/>
      <c r="I1878" s="45"/>
      <c r="J1878" s="45"/>
      <c r="K1878" s="45"/>
      <c r="L1878" s="48"/>
    </row>
    <row r="1879" spans="1:16" hidden="1" x14ac:dyDescent="0.3">
      <c r="A1879" s="1" t="str">
        <f>+A1760</f>
        <v>NO</v>
      </c>
      <c r="E1879" s="115" t="str">
        <f>+$E$129</f>
        <v>PUNTAJE TOTAL</v>
      </c>
      <c r="F1879" s="116"/>
      <c r="G1879" s="116"/>
      <c r="H1879" s="116"/>
      <c r="I1879" s="116"/>
      <c r="J1879" s="116"/>
      <c r="K1879" s="117"/>
      <c r="L1879" s="118">
        <f>IFERROR(IF(VLOOKUP(C1760,'R. PUNTAJES'!$C$14:$R$213,'R. PUNTAJES'!$H$10,0)="RECHAZO","",SUM(L1859:L1877)),"")</f>
        <v>0</v>
      </c>
    </row>
    <row r="1880" spans="1:16" hidden="1" x14ac:dyDescent="0.3">
      <c r="A1880" s="1" t="str">
        <f>+A1760</f>
        <v>NO</v>
      </c>
      <c r="E1880" s="304" t="str">
        <f>+$E$130</f>
        <v>OBSERVACIONES RESPECTO A PUNTAJES</v>
      </c>
      <c r="F1880" s="305"/>
      <c r="G1880" s="305"/>
      <c r="H1880" s="305"/>
      <c r="I1880" s="305"/>
      <c r="J1880" s="305"/>
      <c r="K1880" s="305"/>
      <c r="L1880" s="305"/>
    </row>
    <row r="1881" spans="1:16" ht="12" hidden="1" customHeight="1" x14ac:dyDescent="0.3">
      <c r="A1881" s="1" t="str">
        <f>+A1760</f>
        <v>NO</v>
      </c>
      <c r="E1881" s="306" t="s">
        <v>124</v>
      </c>
      <c r="F1881" s="305"/>
      <c r="G1881" s="305"/>
      <c r="H1881" s="305"/>
      <c r="I1881" s="305"/>
      <c r="J1881" s="305"/>
      <c r="K1881" s="305"/>
      <c r="L1881" s="305"/>
      <c r="N1881" s="119"/>
      <c r="O1881" s="119"/>
      <c r="P1881" s="120"/>
    </row>
    <row r="1882" spans="1:16" ht="3" hidden="1" customHeight="1" x14ac:dyDescent="0.3">
      <c r="A1882" s="1" t="str">
        <f>+A1761</f>
        <v>NO</v>
      </c>
      <c r="E1882" s="121"/>
      <c r="F1882" s="122"/>
      <c r="G1882" s="122"/>
      <c r="H1882" s="122"/>
      <c r="I1882" s="122"/>
      <c r="J1882" s="122"/>
      <c r="K1882" s="122"/>
      <c r="L1882" s="123"/>
    </row>
    <row r="1883" spans="1:16" hidden="1" x14ac:dyDescent="0.3">
      <c r="A1883" s="1" t="str">
        <f>+IF(OR(C1885=""),"NO",1)</f>
        <v>NO</v>
      </c>
      <c r="E1883" s="346"/>
      <c r="F1883" s="347"/>
      <c r="G1883" s="347"/>
      <c r="H1883" s="347"/>
      <c r="I1883" s="347"/>
      <c r="J1883" s="347"/>
      <c r="K1883" s="347"/>
      <c r="L1883" s="347"/>
    </row>
    <row r="1884" spans="1:16" ht="4.5" hidden="1" customHeight="1" x14ac:dyDescent="0.3">
      <c r="A1884" s="1" t="str">
        <f>+A1885</f>
        <v>NO</v>
      </c>
      <c r="E1884" s="15"/>
      <c r="F1884" s="16"/>
      <c r="G1884" s="16"/>
      <c r="H1884" s="16"/>
      <c r="I1884" s="16"/>
      <c r="J1884" s="16"/>
      <c r="K1884" s="16"/>
      <c r="L1884" s="17"/>
    </row>
    <row r="1885" spans="1:16" ht="15.75" hidden="1" customHeight="1" x14ac:dyDescent="0.3">
      <c r="A1885" s="1" t="str">
        <f>+IF(OR(C1885=""),"NO",1)</f>
        <v>NO</v>
      </c>
      <c r="B1885" s="1">
        <f>1+MAX($B$1:B1884)</f>
        <v>16</v>
      </c>
      <c r="C1885" s="18" t="s">
        <v>124</v>
      </c>
      <c r="E1885" s="19" t="s">
        <v>124</v>
      </c>
      <c r="F1885" s="20"/>
      <c r="G1885" s="20"/>
      <c r="H1885" s="20"/>
      <c r="I1885" s="21"/>
      <c r="J1885" s="20"/>
      <c r="K1885" s="21"/>
      <c r="L1885" s="22"/>
    </row>
    <row r="1886" spans="1:16" hidden="1" x14ac:dyDescent="0.3">
      <c r="A1886" s="1" t="str">
        <f>A1885</f>
        <v>NO</v>
      </c>
      <c r="E1886" s="23" t="str">
        <f>+$E$11</f>
        <v>Integrantes</v>
      </c>
      <c r="F1886" s="24"/>
      <c r="G1886" s="24"/>
      <c r="H1886" s="24"/>
      <c r="I1886" s="24"/>
      <c r="J1886" s="24"/>
      <c r="K1886" s="25" t="str">
        <f>+$K$11</f>
        <v>Nit</v>
      </c>
      <c r="L1886" s="26" t="str">
        <f>+$L$11</f>
        <v>Part.</v>
      </c>
    </row>
    <row r="1887" spans="1:16" hidden="1" x14ac:dyDescent="0.3">
      <c r="A1887" s="1" t="str">
        <f>+A1886</f>
        <v>NO</v>
      </c>
      <c r="C1887" s="1" t="s">
        <v>124</v>
      </c>
      <c r="E1887" s="27" t="s">
        <v>124</v>
      </c>
      <c r="F1887" s="28"/>
      <c r="G1887" s="28"/>
      <c r="H1887" s="28"/>
      <c r="I1887" s="28"/>
      <c r="J1887" s="28"/>
      <c r="K1887" s="29" t="s">
        <v>124</v>
      </c>
      <c r="L1887" s="30" t="s">
        <v>124</v>
      </c>
    </row>
    <row r="1888" spans="1:16" hidden="1" x14ac:dyDescent="0.3">
      <c r="A1888" s="18" t="str">
        <f>+IF(OR(C1888=""),"NO",1)</f>
        <v>NO</v>
      </c>
      <c r="B1888" s="18"/>
      <c r="C1888" s="1" t="s">
        <v>124</v>
      </c>
      <c r="E1888" s="31" t="s">
        <v>124</v>
      </c>
      <c r="F1888" s="32"/>
      <c r="G1888" s="32"/>
      <c r="H1888" s="32"/>
      <c r="I1888" s="32"/>
      <c r="J1888" s="32"/>
      <c r="K1888" s="33" t="s">
        <v>124</v>
      </c>
      <c r="L1888" s="34" t="s">
        <v>124</v>
      </c>
    </row>
    <row r="1889" spans="1:12" hidden="1" x14ac:dyDescent="0.3">
      <c r="A1889" s="18" t="str">
        <f>+IF(OR(C1889=""),"NO",1)</f>
        <v>NO</v>
      </c>
      <c r="B1889" s="18"/>
      <c r="C1889" s="1" t="s">
        <v>124</v>
      </c>
      <c r="E1889" s="31" t="s">
        <v>124</v>
      </c>
      <c r="F1889" s="32"/>
      <c r="G1889" s="32"/>
      <c r="H1889" s="32"/>
      <c r="I1889" s="32"/>
      <c r="J1889" s="32"/>
      <c r="K1889" s="33" t="s">
        <v>124</v>
      </c>
      <c r="L1889" s="34" t="s">
        <v>124</v>
      </c>
    </row>
    <row r="1890" spans="1:12" hidden="1" x14ac:dyDescent="0.3">
      <c r="A1890" s="18" t="str">
        <f>+IF(OR(C1890=""),"NO",1)</f>
        <v>NO</v>
      </c>
      <c r="B1890" s="18"/>
      <c r="C1890" s="1" t="s">
        <v>124</v>
      </c>
      <c r="E1890" s="31" t="s">
        <v>13</v>
      </c>
      <c r="F1890" s="32"/>
      <c r="G1890" s="32"/>
      <c r="H1890" s="32"/>
      <c r="I1890" s="32"/>
      <c r="J1890" s="32"/>
      <c r="K1890" s="33"/>
      <c r="L1890" s="34"/>
    </row>
    <row r="1891" spans="1:12" hidden="1" x14ac:dyDescent="0.3">
      <c r="A1891" s="18" t="str">
        <f>+IF(OR(C1891=""),"NO",1)</f>
        <v>NO</v>
      </c>
      <c r="B1891" s="18"/>
      <c r="C1891" s="1" t="s">
        <v>124</v>
      </c>
      <c r="E1891" s="31" t="s">
        <v>13</v>
      </c>
      <c r="F1891" s="32"/>
      <c r="G1891" s="32"/>
      <c r="H1891" s="32"/>
      <c r="I1891" s="32"/>
      <c r="J1891" s="32"/>
      <c r="K1891" s="33"/>
      <c r="L1891" s="34"/>
    </row>
    <row r="1892" spans="1:12" hidden="1" x14ac:dyDescent="0.3">
      <c r="A1892" s="18" t="str">
        <f>+IF(OR(C1892=""),"NO",1)</f>
        <v>NO</v>
      </c>
      <c r="B1892" s="18"/>
      <c r="C1892" s="1" t="s">
        <v>124</v>
      </c>
      <c r="E1892" s="35" t="s">
        <v>13</v>
      </c>
      <c r="F1892" s="36"/>
      <c r="G1892" s="36"/>
      <c r="H1892" s="36"/>
      <c r="I1892" s="36"/>
      <c r="J1892" s="36"/>
      <c r="K1892" s="37"/>
      <c r="L1892" s="38"/>
    </row>
    <row r="1893" spans="1:12" ht="5.15" hidden="1" customHeight="1" x14ac:dyDescent="0.3">
      <c r="A1893" s="1" t="str">
        <f>+A1885</f>
        <v>NO</v>
      </c>
      <c r="E1893" s="39"/>
      <c r="F1893" s="39"/>
      <c r="G1893" s="39"/>
      <c r="H1893" s="39"/>
      <c r="I1893" s="39"/>
      <c r="J1893" s="39"/>
      <c r="K1893" s="39"/>
      <c r="L1893" s="39"/>
    </row>
    <row r="1894" spans="1:12" ht="15.75" hidden="1" customHeight="1" x14ac:dyDescent="0.3">
      <c r="A1894" s="1" t="str">
        <f>+A1885</f>
        <v>NO</v>
      </c>
      <c r="E1894" s="40" t="str">
        <f>+$E$19</f>
        <v>RESULTADO DE EVALUACIÓN TÉCNICA</v>
      </c>
      <c r="F1894" s="41"/>
      <c r="G1894" s="41"/>
      <c r="H1894" s="41"/>
      <c r="I1894" s="41"/>
      <c r="J1894" s="41"/>
      <c r="K1894" s="41"/>
      <c r="L1894" s="42"/>
    </row>
    <row r="1895" spans="1:12" hidden="1" x14ac:dyDescent="0.3">
      <c r="A1895" s="1" t="str">
        <f>+A1885</f>
        <v>NO</v>
      </c>
      <c r="E1895" s="43"/>
      <c r="F1895" s="44" t="str">
        <f>+$F$20</f>
        <v>Experiencia</v>
      </c>
      <c r="G1895" s="45"/>
      <c r="H1895" s="45"/>
      <c r="I1895" s="45"/>
      <c r="J1895" s="45"/>
      <c r="K1895" s="46"/>
      <c r="L1895" s="47" t="s">
        <v>124</v>
      </c>
    </row>
    <row r="1896" spans="1:12" hidden="1" x14ac:dyDescent="0.3">
      <c r="A1896" s="1" t="str">
        <f>+A1885</f>
        <v>NO</v>
      </c>
      <c r="E1896" s="348" t="str">
        <f>+$E$21</f>
        <v>OBSERVACIONES RESPECTO A LA EVALUACIÓN DE EXPERIENCIA</v>
      </c>
      <c r="F1896" s="308"/>
      <c r="G1896" s="308"/>
      <c r="H1896" s="308"/>
      <c r="I1896" s="308"/>
      <c r="J1896" s="308"/>
      <c r="K1896" s="308"/>
      <c r="L1896" s="349"/>
    </row>
    <row r="1897" spans="1:12" hidden="1" x14ac:dyDescent="0.3">
      <c r="A1897" s="1" t="str">
        <f>+A1885</f>
        <v>NO</v>
      </c>
      <c r="E1897" s="350" t="s">
        <v>124</v>
      </c>
      <c r="F1897" s="351"/>
      <c r="G1897" s="351"/>
      <c r="H1897" s="351"/>
      <c r="I1897" s="351"/>
      <c r="J1897" s="351"/>
      <c r="K1897" s="351"/>
      <c r="L1897" s="352"/>
    </row>
    <row r="1898" spans="1:12" ht="5.15" hidden="1" customHeight="1" x14ac:dyDescent="0.3">
      <c r="A1898" s="1" t="str">
        <f>+A1885</f>
        <v>NO</v>
      </c>
      <c r="E1898" s="39"/>
      <c r="F1898" s="39"/>
      <c r="G1898" s="39"/>
      <c r="H1898" s="39"/>
      <c r="I1898" s="39"/>
      <c r="J1898" s="39"/>
      <c r="K1898" s="39"/>
      <c r="L1898" s="39"/>
    </row>
    <row r="1899" spans="1:12" ht="12.75" hidden="1" customHeight="1" x14ac:dyDescent="0.3">
      <c r="A1899" s="1" t="str">
        <f>+A1885</f>
        <v>NO</v>
      </c>
      <c r="E1899" s="40" t="str">
        <f>+$E$24</f>
        <v>EXPERIENCIA HABILITANTE: CONTRATOS PRESENTADOS</v>
      </c>
      <c r="F1899" s="41"/>
      <c r="G1899" s="41"/>
      <c r="H1899" s="41"/>
      <c r="I1899" s="41"/>
      <c r="J1899" s="41"/>
      <c r="K1899" s="41"/>
      <c r="L1899" s="42"/>
    </row>
    <row r="1900" spans="1:12" ht="8.5" hidden="1" customHeight="1" x14ac:dyDescent="0.3">
      <c r="A1900" s="1" t="str">
        <f>+A1885</f>
        <v>NO</v>
      </c>
      <c r="E1900" s="49"/>
      <c r="F1900" s="50"/>
      <c r="G1900" s="51"/>
      <c r="H1900" s="51"/>
      <c r="I1900" s="51"/>
      <c r="J1900" s="51"/>
      <c r="K1900" s="51"/>
      <c r="L1900" s="52"/>
    </row>
    <row r="1901" spans="1:12" hidden="1" x14ac:dyDescent="0.3">
      <c r="A1901" s="18" t="str">
        <f>+IF(OR(C1901=""),"NO",1)</f>
        <v>NO</v>
      </c>
      <c r="B1901" s="18"/>
      <c r="C1901" s="1" t="s">
        <v>124</v>
      </c>
      <c r="E1901" s="329">
        <v>1</v>
      </c>
      <c r="F1901" s="53" t="str">
        <f>+$F$26</f>
        <v>OBJETO</v>
      </c>
      <c r="G1901" s="332" t="s">
        <v>124</v>
      </c>
      <c r="H1901" s="333"/>
      <c r="I1901" s="333"/>
      <c r="J1901" s="333"/>
      <c r="K1901" s="333"/>
      <c r="L1901" s="334"/>
    </row>
    <row r="1902" spans="1:12" hidden="1" x14ac:dyDescent="0.3">
      <c r="A1902" s="18" t="str">
        <f>+IF(OR(C1901=""),"NO",1)</f>
        <v>NO</v>
      </c>
      <c r="B1902" s="18"/>
      <c r="E1902" s="330"/>
      <c r="F1902" s="54" t="str">
        <f>+$F$27</f>
        <v>CONTRATANTE</v>
      </c>
      <c r="G1902" s="335" t="s">
        <v>124</v>
      </c>
      <c r="H1902" s="310"/>
      <c r="I1902" s="310"/>
      <c r="J1902" s="310"/>
      <c r="K1902" s="310"/>
      <c r="L1902" s="336"/>
    </row>
    <row r="1903" spans="1:12" hidden="1" x14ac:dyDescent="0.3">
      <c r="A1903" s="18" t="str">
        <f>+IF(OR(C1901=""),"NO",1)</f>
        <v>NO</v>
      </c>
      <c r="B1903" s="18"/>
      <c r="E1903" s="330"/>
      <c r="F1903" s="54" t="str">
        <f>+$F$28</f>
        <v>APORTANTE</v>
      </c>
      <c r="G1903" s="337" t="s">
        <v>124</v>
      </c>
      <c r="H1903" s="338"/>
      <c r="I1903" s="338"/>
      <c r="J1903" s="338"/>
      <c r="K1903" s="338"/>
      <c r="L1903" s="339"/>
    </row>
    <row r="1904" spans="1:12" hidden="1" x14ac:dyDescent="0.3">
      <c r="A1904" s="18" t="str">
        <f>+IF(OR(C1901=""),"NO",1)</f>
        <v>NO</v>
      </c>
      <c r="B1904" s="18"/>
      <c r="E1904" s="330"/>
      <c r="F1904" s="54" t="str">
        <f>+$F$29</f>
        <v>VALOR /SMMLV)</v>
      </c>
      <c r="G1904" s="55" t="s">
        <v>124</v>
      </c>
      <c r="H1904" s="56" t="str">
        <f>+$H$29</f>
        <v>% PART..</v>
      </c>
      <c r="I1904" s="57" t="s">
        <v>124</v>
      </c>
      <c r="J1904" s="58" t="str">
        <f>+$J$29</f>
        <v>VALOR ACREDITADO</v>
      </c>
      <c r="K1904" s="59"/>
      <c r="L1904" s="47" t="s">
        <v>124</v>
      </c>
    </row>
    <row r="1905" spans="1:12" hidden="1" x14ac:dyDescent="0.3">
      <c r="A1905" s="18" t="str">
        <f>+IF(OR(C1901=""),"NO",1)</f>
        <v>NO</v>
      </c>
      <c r="B1905" s="18"/>
      <c r="E1905" s="330"/>
      <c r="F1905" s="60" t="str">
        <f>+$F$30</f>
        <v>EXPERIENCIA APORTADA</v>
      </c>
      <c r="G1905" s="340" t="s">
        <v>124</v>
      </c>
      <c r="H1905" s="341"/>
      <c r="I1905" s="341"/>
      <c r="J1905" s="341"/>
      <c r="K1905" s="341"/>
      <c r="L1905" s="342"/>
    </row>
    <row r="1906" spans="1:12" hidden="1" x14ac:dyDescent="0.3">
      <c r="A1906" s="18" t="str">
        <f>+IF(OR(C1901=""),"NO",1)</f>
        <v>NO</v>
      </c>
      <c r="B1906" s="18"/>
      <c r="E1906" s="331"/>
      <c r="F1906" s="62" t="str">
        <f>+$F$31</f>
        <v>OBSERVACIÓN</v>
      </c>
      <c r="G1906" s="343" t="s">
        <v>124</v>
      </c>
      <c r="H1906" s="344"/>
      <c r="I1906" s="344"/>
      <c r="J1906" s="344"/>
      <c r="K1906" s="344"/>
      <c r="L1906" s="345"/>
    </row>
    <row r="1907" spans="1:12" ht="8.5" hidden="1" customHeight="1" x14ac:dyDescent="0.3">
      <c r="A1907" s="18" t="str">
        <f>+IF(OR(C1901=""),"NO",1)</f>
        <v>NO</v>
      </c>
      <c r="B1907" s="18"/>
      <c r="E1907" s="49"/>
      <c r="F1907" s="50"/>
      <c r="G1907" s="51"/>
      <c r="H1907" s="51"/>
      <c r="I1907" s="51"/>
      <c r="J1907" s="51"/>
      <c r="K1907" s="51"/>
      <c r="L1907" s="52"/>
    </row>
    <row r="1908" spans="1:12" hidden="1" x14ac:dyDescent="0.3">
      <c r="A1908" s="18" t="str">
        <f t="shared" ref="A1908" si="630">+IF(OR(C1908=""),"NO",1)</f>
        <v>NO</v>
      </c>
      <c r="B1908" s="18"/>
      <c r="C1908" s="1" t="s">
        <v>124</v>
      </c>
      <c r="E1908" s="329">
        <v>2</v>
      </c>
      <c r="F1908" s="53" t="str">
        <f>+$F$26</f>
        <v>OBJETO</v>
      </c>
      <c r="G1908" s="332" t="s">
        <v>124</v>
      </c>
      <c r="H1908" s="333"/>
      <c r="I1908" s="333"/>
      <c r="J1908" s="333"/>
      <c r="K1908" s="333"/>
      <c r="L1908" s="334"/>
    </row>
    <row r="1909" spans="1:12" hidden="1" x14ac:dyDescent="0.3">
      <c r="A1909" s="18" t="str">
        <f t="shared" ref="A1909" si="631">+IF(OR(C1908=""),"NO",1)</f>
        <v>NO</v>
      </c>
      <c r="B1909" s="18"/>
      <c r="E1909" s="330"/>
      <c r="F1909" s="54" t="str">
        <f>+$F$27</f>
        <v>CONTRATANTE</v>
      </c>
      <c r="G1909" s="335" t="s">
        <v>124</v>
      </c>
      <c r="H1909" s="310"/>
      <c r="I1909" s="310"/>
      <c r="J1909" s="310"/>
      <c r="K1909" s="310"/>
      <c r="L1909" s="336"/>
    </row>
    <row r="1910" spans="1:12" hidden="1" x14ac:dyDescent="0.3">
      <c r="A1910" s="18" t="str">
        <f t="shared" ref="A1910" si="632">+IF(OR(C1908=""),"NO",1)</f>
        <v>NO</v>
      </c>
      <c r="B1910" s="18"/>
      <c r="E1910" s="330"/>
      <c r="F1910" s="54" t="str">
        <f>+$F$28</f>
        <v>APORTANTE</v>
      </c>
      <c r="G1910" s="337" t="s">
        <v>124</v>
      </c>
      <c r="H1910" s="338"/>
      <c r="I1910" s="338"/>
      <c r="J1910" s="338"/>
      <c r="K1910" s="338"/>
      <c r="L1910" s="339"/>
    </row>
    <row r="1911" spans="1:12" hidden="1" x14ac:dyDescent="0.3">
      <c r="A1911" s="18" t="str">
        <f t="shared" ref="A1911" si="633">+IF(OR(C1908=""),"NO",1)</f>
        <v>NO</v>
      </c>
      <c r="B1911" s="18"/>
      <c r="E1911" s="330"/>
      <c r="F1911" s="54" t="str">
        <f>+$F$29</f>
        <v>VALOR /SMMLV)</v>
      </c>
      <c r="G1911" s="55" t="s">
        <v>124</v>
      </c>
      <c r="H1911" s="56" t="str">
        <f>+$H$29</f>
        <v>% PART..</v>
      </c>
      <c r="I1911" s="57" t="s">
        <v>124</v>
      </c>
      <c r="J1911" s="58" t="str">
        <f>+$J$29</f>
        <v>VALOR ACREDITADO</v>
      </c>
      <c r="K1911" s="59"/>
      <c r="L1911" s="47" t="s">
        <v>124</v>
      </c>
    </row>
    <row r="1912" spans="1:12" hidden="1" x14ac:dyDescent="0.3">
      <c r="A1912" s="18" t="str">
        <f t="shared" ref="A1912" si="634">+IF(OR(C1908=""),"NO",1)</f>
        <v>NO</v>
      </c>
      <c r="B1912" s="18"/>
      <c r="E1912" s="330"/>
      <c r="F1912" s="60" t="str">
        <f>+$F$30</f>
        <v>EXPERIENCIA APORTADA</v>
      </c>
      <c r="G1912" s="340" t="s">
        <v>124</v>
      </c>
      <c r="H1912" s="341"/>
      <c r="I1912" s="341"/>
      <c r="J1912" s="341"/>
      <c r="K1912" s="341"/>
      <c r="L1912" s="342"/>
    </row>
    <row r="1913" spans="1:12" hidden="1" x14ac:dyDescent="0.3">
      <c r="A1913" s="18" t="str">
        <f t="shared" ref="A1913" si="635">+IF(OR(C1908=""),"NO",1)</f>
        <v>NO</v>
      </c>
      <c r="B1913" s="18"/>
      <c r="E1913" s="331"/>
      <c r="F1913" s="62" t="str">
        <f>+$F$31</f>
        <v>OBSERVACIÓN</v>
      </c>
      <c r="G1913" s="343" t="s">
        <v>124</v>
      </c>
      <c r="H1913" s="344"/>
      <c r="I1913" s="344"/>
      <c r="J1913" s="344"/>
      <c r="K1913" s="344"/>
      <c r="L1913" s="345"/>
    </row>
    <row r="1914" spans="1:12" ht="8.5" hidden="1" customHeight="1" x14ac:dyDescent="0.3">
      <c r="A1914" s="18" t="str">
        <f t="shared" ref="A1914" si="636">+IF(OR(C1908=""),"NO",1)</f>
        <v>NO</v>
      </c>
      <c r="B1914" s="18"/>
      <c r="E1914" s="49"/>
      <c r="F1914" s="50"/>
      <c r="G1914" s="51"/>
      <c r="H1914" s="51"/>
      <c r="I1914" s="51"/>
      <c r="J1914" s="51"/>
      <c r="K1914" s="51"/>
      <c r="L1914" s="52"/>
    </row>
    <row r="1915" spans="1:12" hidden="1" x14ac:dyDescent="0.3">
      <c r="A1915" s="18" t="str">
        <f t="shared" ref="A1915" si="637">+IF(OR(C1915=""),"NO",1)</f>
        <v>NO</v>
      </c>
      <c r="B1915" s="18"/>
      <c r="C1915" s="1" t="s">
        <v>124</v>
      </c>
      <c r="E1915" s="329">
        <v>3</v>
      </c>
      <c r="F1915" s="53" t="str">
        <f>+$F$26</f>
        <v>OBJETO</v>
      </c>
      <c r="G1915" s="332" t="s">
        <v>124</v>
      </c>
      <c r="H1915" s="333"/>
      <c r="I1915" s="333"/>
      <c r="J1915" s="333"/>
      <c r="K1915" s="333"/>
      <c r="L1915" s="334"/>
    </row>
    <row r="1916" spans="1:12" hidden="1" x14ac:dyDescent="0.3">
      <c r="A1916" s="18" t="str">
        <f t="shared" ref="A1916" si="638">+IF(OR(C1915=""),"NO",1)</f>
        <v>NO</v>
      </c>
      <c r="B1916" s="18"/>
      <c r="E1916" s="330"/>
      <c r="F1916" s="54" t="str">
        <f>+$F$27</f>
        <v>CONTRATANTE</v>
      </c>
      <c r="G1916" s="335" t="s">
        <v>124</v>
      </c>
      <c r="H1916" s="310"/>
      <c r="I1916" s="310"/>
      <c r="J1916" s="310"/>
      <c r="K1916" s="310"/>
      <c r="L1916" s="336"/>
    </row>
    <row r="1917" spans="1:12" hidden="1" x14ac:dyDescent="0.3">
      <c r="A1917" s="18" t="str">
        <f t="shared" ref="A1917" si="639">+IF(OR(C1915=""),"NO",1)</f>
        <v>NO</v>
      </c>
      <c r="B1917" s="18"/>
      <c r="E1917" s="330"/>
      <c r="F1917" s="54" t="str">
        <f>+$F$28</f>
        <v>APORTANTE</v>
      </c>
      <c r="G1917" s="337" t="s">
        <v>124</v>
      </c>
      <c r="H1917" s="338"/>
      <c r="I1917" s="338"/>
      <c r="J1917" s="338"/>
      <c r="K1917" s="338"/>
      <c r="L1917" s="339"/>
    </row>
    <row r="1918" spans="1:12" hidden="1" x14ac:dyDescent="0.3">
      <c r="A1918" s="18" t="str">
        <f t="shared" ref="A1918" si="640">+IF(OR(C1915=""),"NO",1)</f>
        <v>NO</v>
      </c>
      <c r="B1918" s="18"/>
      <c r="E1918" s="330"/>
      <c r="F1918" s="54" t="str">
        <f>+$F$29</f>
        <v>VALOR /SMMLV)</v>
      </c>
      <c r="G1918" s="55" t="s">
        <v>124</v>
      </c>
      <c r="H1918" s="56" t="str">
        <f>+$H$29</f>
        <v>% PART..</v>
      </c>
      <c r="I1918" s="57" t="s">
        <v>124</v>
      </c>
      <c r="J1918" s="58" t="str">
        <f>+$J$29</f>
        <v>VALOR ACREDITADO</v>
      </c>
      <c r="K1918" s="59"/>
      <c r="L1918" s="47" t="s">
        <v>124</v>
      </c>
    </row>
    <row r="1919" spans="1:12" hidden="1" x14ac:dyDescent="0.3">
      <c r="A1919" s="18" t="str">
        <f t="shared" ref="A1919" si="641">+IF(OR(C1915=""),"NO",1)</f>
        <v>NO</v>
      </c>
      <c r="B1919" s="18"/>
      <c r="E1919" s="330"/>
      <c r="F1919" s="60" t="str">
        <f>+$F$30</f>
        <v>EXPERIENCIA APORTADA</v>
      </c>
      <c r="G1919" s="340" t="s">
        <v>124</v>
      </c>
      <c r="H1919" s="341"/>
      <c r="I1919" s="341"/>
      <c r="J1919" s="341"/>
      <c r="K1919" s="341"/>
      <c r="L1919" s="342"/>
    </row>
    <row r="1920" spans="1:12" hidden="1" x14ac:dyDescent="0.3">
      <c r="A1920" s="18" t="str">
        <f t="shared" ref="A1920" si="642">+IF(OR(C1915=""),"NO",1)</f>
        <v>NO</v>
      </c>
      <c r="B1920" s="18"/>
      <c r="E1920" s="331"/>
      <c r="F1920" s="62" t="str">
        <f>+$F$31</f>
        <v>OBSERVACIÓN</v>
      </c>
      <c r="G1920" s="343" t="s">
        <v>124</v>
      </c>
      <c r="H1920" s="344"/>
      <c r="I1920" s="344"/>
      <c r="J1920" s="344"/>
      <c r="K1920" s="344"/>
      <c r="L1920" s="345"/>
    </row>
    <row r="1921" spans="1:12" ht="8.5" hidden="1" customHeight="1" x14ac:dyDescent="0.3">
      <c r="A1921" s="18" t="str">
        <f t="shared" ref="A1921" si="643">+IF(OR(C1915=""),"NO",1)</f>
        <v>NO</v>
      </c>
      <c r="B1921" s="18"/>
      <c r="E1921" s="49"/>
      <c r="F1921" s="50"/>
      <c r="G1921" s="51"/>
      <c r="H1921" s="51"/>
      <c r="I1921" s="51"/>
      <c r="J1921" s="51"/>
      <c r="K1921" s="51"/>
      <c r="L1921" s="52"/>
    </row>
    <row r="1922" spans="1:12" hidden="1" x14ac:dyDescent="0.3">
      <c r="A1922" s="18" t="str">
        <f t="shared" ref="A1922" si="644">+IF(OR(C1922=""),"NO",1)</f>
        <v>NO</v>
      </c>
      <c r="B1922" s="18"/>
      <c r="C1922" s="1" t="s">
        <v>124</v>
      </c>
      <c r="E1922" s="329">
        <v>4</v>
      </c>
      <c r="F1922" s="53" t="str">
        <f>+$F$26</f>
        <v>OBJETO</v>
      </c>
      <c r="G1922" s="332" t="s">
        <v>124</v>
      </c>
      <c r="H1922" s="333"/>
      <c r="I1922" s="333"/>
      <c r="J1922" s="333"/>
      <c r="K1922" s="333"/>
      <c r="L1922" s="334"/>
    </row>
    <row r="1923" spans="1:12" hidden="1" x14ac:dyDescent="0.3">
      <c r="A1923" s="18" t="str">
        <f t="shared" ref="A1923" si="645">+IF(OR(C1922=""),"NO",1)</f>
        <v>NO</v>
      </c>
      <c r="B1923" s="18"/>
      <c r="E1923" s="330"/>
      <c r="F1923" s="54" t="str">
        <f>+$F$27</f>
        <v>CONTRATANTE</v>
      </c>
      <c r="G1923" s="335" t="s">
        <v>124</v>
      </c>
      <c r="H1923" s="310"/>
      <c r="I1923" s="310"/>
      <c r="J1923" s="310"/>
      <c r="K1923" s="310"/>
      <c r="L1923" s="336"/>
    </row>
    <row r="1924" spans="1:12" hidden="1" x14ac:dyDescent="0.3">
      <c r="A1924" s="18" t="str">
        <f t="shared" ref="A1924" si="646">+IF(OR(C1922=""),"NO",1)</f>
        <v>NO</v>
      </c>
      <c r="B1924" s="18"/>
      <c r="E1924" s="330"/>
      <c r="F1924" s="54" t="str">
        <f>+$F$28</f>
        <v>APORTANTE</v>
      </c>
      <c r="G1924" s="337" t="s">
        <v>124</v>
      </c>
      <c r="H1924" s="338"/>
      <c r="I1924" s="338"/>
      <c r="J1924" s="338"/>
      <c r="K1924" s="338"/>
      <c r="L1924" s="339"/>
    </row>
    <row r="1925" spans="1:12" hidden="1" x14ac:dyDescent="0.3">
      <c r="A1925" s="18" t="str">
        <f t="shared" ref="A1925" si="647">+IF(OR(C1922=""),"NO",1)</f>
        <v>NO</v>
      </c>
      <c r="B1925" s="18"/>
      <c r="E1925" s="330"/>
      <c r="F1925" s="54" t="str">
        <f>+$F$29</f>
        <v>VALOR /SMMLV)</v>
      </c>
      <c r="G1925" s="55" t="s">
        <v>124</v>
      </c>
      <c r="H1925" s="56" t="str">
        <f>+$H$29</f>
        <v>% PART..</v>
      </c>
      <c r="I1925" s="57" t="s">
        <v>124</v>
      </c>
      <c r="J1925" s="58" t="str">
        <f>+$J$29</f>
        <v>VALOR ACREDITADO</v>
      </c>
      <c r="K1925" s="59"/>
      <c r="L1925" s="47" t="s">
        <v>124</v>
      </c>
    </row>
    <row r="1926" spans="1:12" hidden="1" x14ac:dyDescent="0.3">
      <c r="A1926" s="18" t="str">
        <f t="shared" ref="A1926" si="648">+IF(OR(C1922=""),"NO",1)</f>
        <v>NO</v>
      </c>
      <c r="B1926" s="18"/>
      <c r="E1926" s="330"/>
      <c r="F1926" s="60" t="str">
        <f>+$F$30</f>
        <v>EXPERIENCIA APORTADA</v>
      </c>
      <c r="G1926" s="340" t="s">
        <v>124</v>
      </c>
      <c r="H1926" s="341"/>
      <c r="I1926" s="341"/>
      <c r="J1926" s="341"/>
      <c r="K1926" s="341"/>
      <c r="L1926" s="342"/>
    </row>
    <row r="1927" spans="1:12" hidden="1" x14ac:dyDescent="0.3">
      <c r="A1927" s="18" t="str">
        <f t="shared" ref="A1927" si="649">+IF(OR(C1922=""),"NO",1)</f>
        <v>NO</v>
      </c>
      <c r="B1927" s="18"/>
      <c r="E1927" s="331"/>
      <c r="F1927" s="62" t="str">
        <f>+$F$31</f>
        <v>OBSERVACIÓN</v>
      </c>
      <c r="G1927" s="343" t="s">
        <v>124</v>
      </c>
      <c r="H1927" s="344"/>
      <c r="I1927" s="344"/>
      <c r="J1927" s="344"/>
      <c r="K1927" s="344"/>
      <c r="L1927" s="345"/>
    </row>
    <row r="1928" spans="1:12" ht="8.5" hidden="1" customHeight="1" x14ac:dyDescent="0.3">
      <c r="A1928" s="18" t="str">
        <f t="shared" ref="A1928" si="650">+IF(OR(C1922=""),"NO",1)</f>
        <v>NO</v>
      </c>
      <c r="B1928" s="18"/>
      <c r="E1928" s="49"/>
      <c r="F1928" s="50"/>
      <c r="G1928" s="51"/>
      <c r="H1928" s="51"/>
      <c r="I1928" s="51"/>
      <c r="J1928" s="51"/>
      <c r="K1928" s="51"/>
      <c r="L1928" s="52"/>
    </row>
    <row r="1929" spans="1:12" hidden="1" x14ac:dyDescent="0.3">
      <c r="A1929" s="18" t="str">
        <f t="shared" ref="A1929" si="651">+IF(OR(C1929=""),"NO",1)</f>
        <v>NO</v>
      </c>
      <c r="B1929" s="18"/>
      <c r="C1929" s="1" t="s">
        <v>124</v>
      </c>
      <c r="E1929" s="329">
        <v>5</v>
      </c>
      <c r="F1929" s="53" t="str">
        <f>+$F$26</f>
        <v>OBJETO</v>
      </c>
      <c r="G1929" s="332" t="s">
        <v>124</v>
      </c>
      <c r="H1929" s="333"/>
      <c r="I1929" s="333"/>
      <c r="J1929" s="333"/>
      <c r="K1929" s="333"/>
      <c r="L1929" s="334"/>
    </row>
    <row r="1930" spans="1:12" hidden="1" x14ac:dyDescent="0.3">
      <c r="A1930" s="18" t="str">
        <f t="shared" ref="A1930" si="652">+IF(OR(C1929=""),"NO",1)</f>
        <v>NO</v>
      </c>
      <c r="B1930" s="18"/>
      <c r="E1930" s="330"/>
      <c r="F1930" s="54" t="str">
        <f>+$F$27</f>
        <v>CONTRATANTE</v>
      </c>
      <c r="G1930" s="335" t="s">
        <v>124</v>
      </c>
      <c r="H1930" s="310"/>
      <c r="I1930" s="310"/>
      <c r="J1930" s="310"/>
      <c r="K1930" s="310"/>
      <c r="L1930" s="336"/>
    </row>
    <row r="1931" spans="1:12" hidden="1" x14ac:dyDescent="0.3">
      <c r="A1931" s="18" t="str">
        <f t="shared" ref="A1931" si="653">+IF(OR(C1929=""),"NO",1)</f>
        <v>NO</v>
      </c>
      <c r="B1931" s="18"/>
      <c r="E1931" s="330"/>
      <c r="F1931" s="54" t="str">
        <f>+$F$28</f>
        <v>APORTANTE</v>
      </c>
      <c r="G1931" s="337" t="s">
        <v>124</v>
      </c>
      <c r="H1931" s="338"/>
      <c r="I1931" s="338"/>
      <c r="J1931" s="338"/>
      <c r="K1931" s="338"/>
      <c r="L1931" s="339"/>
    </row>
    <row r="1932" spans="1:12" hidden="1" x14ac:dyDescent="0.3">
      <c r="A1932" s="18" t="str">
        <f t="shared" ref="A1932" si="654">+IF(OR(C1929=""),"NO",1)</f>
        <v>NO</v>
      </c>
      <c r="B1932" s="18"/>
      <c r="E1932" s="330"/>
      <c r="F1932" s="54" t="str">
        <f>+$F$29</f>
        <v>VALOR /SMMLV)</v>
      </c>
      <c r="G1932" s="55" t="s">
        <v>124</v>
      </c>
      <c r="H1932" s="56" t="str">
        <f>+$H$29</f>
        <v>% PART..</v>
      </c>
      <c r="I1932" s="57" t="s">
        <v>124</v>
      </c>
      <c r="J1932" s="58" t="str">
        <f>+$J$29</f>
        <v>VALOR ACREDITADO</v>
      </c>
      <c r="K1932" s="59"/>
      <c r="L1932" s="47" t="s">
        <v>124</v>
      </c>
    </row>
    <row r="1933" spans="1:12" hidden="1" x14ac:dyDescent="0.3">
      <c r="A1933" s="18" t="str">
        <f t="shared" ref="A1933" si="655">+IF(OR(C1929=""),"NO",1)</f>
        <v>NO</v>
      </c>
      <c r="B1933" s="18"/>
      <c r="E1933" s="330"/>
      <c r="F1933" s="60" t="str">
        <f>+$F$30</f>
        <v>EXPERIENCIA APORTADA</v>
      </c>
      <c r="G1933" s="340" t="s">
        <v>124</v>
      </c>
      <c r="H1933" s="341"/>
      <c r="I1933" s="341"/>
      <c r="J1933" s="341"/>
      <c r="K1933" s="341"/>
      <c r="L1933" s="342"/>
    </row>
    <row r="1934" spans="1:12" hidden="1" x14ac:dyDescent="0.3">
      <c r="A1934" s="18" t="str">
        <f t="shared" ref="A1934" si="656">+IF(OR(C1929=""),"NO",1)</f>
        <v>NO</v>
      </c>
      <c r="B1934" s="18"/>
      <c r="E1934" s="331"/>
      <c r="F1934" s="62" t="str">
        <f>+$F$31</f>
        <v>OBSERVACIÓN</v>
      </c>
      <c r="G1934" s="343" t="s">
        <v>124</v>
      </c>
      <c r="H1934" s="344"/>
      <c r="I1934" s="344"/>
      <c r="J1934" s="344"/>
      <c r="K1934" s="344"/>
      <c r="L1934" s="345"/>
    </row>
    <row r="1935" spans="1:12" ht="8.5" hidden="1" customHeight="1" x14ac:dyDescent="0.3">
      <c r="A1935" s="18" t="str">
        <f t="shared" ref="A1935" si="657">+IF(OR(C1929=""),"NO",1)</f>
        <v>NO</v>
      </c>
      <c r="B1935" s="18"/>
      <c r="E1935" s="49"/>
      <c r="F1935" s="50"/>
      <c r="G1935" s="51"/>
      <c r="H1935" s="51"/>
      <c r="I1935" s="51"/>
      <c r="J1935" s="51"/>
      <c r="K1935" s="51"/>
      <c r="L1935" s="52"/>
    </row>
    <row r="1936" spans="1:12" hidden="1" x14ac:dyDescent="0.3">
      <c r="A1936" s="18" t="str">
        <f t="shared" ref="A1936" si="658">+IF(OR(C1936=""),"NO",1)</f>
        <v>NO</v>
      </c>
      <c r="B1936" s="18"/>
      <c r="C1936" s="1" t="s">
        <v>124</v>
      </c>
      <c r="E1936" s="329">
        <v>6</v>
      </c>
      <c r="F1936" s="53" t="str">
        <f>+$F$26</f>
        <v>OBJETO</v>
      </c>
      <c r="G1936" s="332" t="s">
        <v>124</v>
      </c>
      <c r="H1936" s="333"/>
      <c r="I1936" s="333"/>
      <c r="J1936" s="333"/>
      <c r="K1936" s="333"/>
      <c r="L1936" s="334"/>
    </row>
    <row r="1937" spans="1:12" hidden="1" x14ac:dyDescent="0.3">
      <c r="A1937" s="18" t="str">
        <f t="shared" ref="A1937" si="659">+IF(OR(C1936=""),"NO",1)</f>
        <v>NO</v>
      </c>
      <c r="B1937" s="18"/>
      <c r="E1937" s="330"/>
      <c r="F1937" s="54" t="str">
        <f>+$F$27</f>
        <v>CONTRATANTE</v>
      </c>
      <c r="G1937" s="335" t="s">
        <v>124</v>
      </c>
      <c r="H1937" s="310"/>
      <c r="I1937" s="310"/>
      <c r="J1937" s="310"/>
      <c r="K1937" s="310"/>
      <c r="L1937" s="336"/>
    </row>
    <row r="1938" spans="1:12" hidden="1" x14ac:dyDescent="0.3">
      <c r="A1938" s="18" t="str">
        <f t="shared" ref="A1938" si="660">+IF(OR(C1936=""),"NO",1)</f>
        <v>NO</v>
      </c>
      <c r="B1938" s="18"/>
      <c r="E1938" s="330"/>
      <c r="F1938" s="54" t="str">
        <f>+$F$28</f>
        <v>APORTANTE</v>
      </c>
      <c r="G1938" s="337" t="s">
        <v>124</v>
      </c>
      <c r="H1938" s="338"/>
      <c r="I1938" s="338"/>
      <c r="J1938" s="338"/>
      <c r="K1938" s="338"/>
      <c r="L1938" s="339"/>
    </row>
    <row r="1939" spans="1:12" hidden="1" x14ac:dyDescent="0.3">
      <c r="A1939" s="18" t="str">
        <f t="shared" ref="A1939" si="661">+IF(OR(C1936=""),"NO",1)</f>
        <v>NO</v>
      </c>
      <c r="B1939" s="18"/>
      <c r="E1939" s="330"/>
      <c r="F1939" s="54" t="str">
        <f>+$F$29</f>
        <v>VALOR /SMMLV)</v>
      </c>
      <c r="G1939" s="55" t="s">
        <v>124</v>
      </c>
      <c r="H1939" s="56" t="str">
        <f>+$H$29</f>
        <v>% PART..</v>
      </c>
      <c r="I1939" s="57" t="s">
        <v>124</v>
      </c>
      <c r="J1939" s="58" t="str">
        <f>+$J$29</f>
        <v>VALOR ACREDITADO</v>
      </c>
      <c r="K1939" s="59"/>
      <c r="L1939" s="47" t="s">
        <v>124</v>
      </c>
    </row>
    <row r="1940" spans="1:12" hidden="1" x14ac:dyDescent="0.3">
      <c r="A1940" s="18" t="str">
        <f t="shared" ref="A1940" si="662">+IF(OR(C1936=""),"NO",1)</f>
        <v>NO</v>
      </c>
      <c r="B1940" s="18"/>
      <c r="E1940" s="330"/>
      <c r="F1940" s="60" t="str">
        <f>+$F$30</f>
        <v>EXPERIENCIA APORTADA</v>
      </c>
      <c r="G1940" s="340" t="s">
        <v>124</v>
      </c>
      <c r="H1940" s="341"/>
      <c r="I1940" s="341"/>
      <c r="J1940" s="341"/>
      <c r="K1940" s="341"/>
      <c r="L1940" s="342"/>
    </row>
    <row r="1941" spans="1:12" hidden="1" x14ac:dyDescent="0.3">
      <c r="A1941" s="18" t="str">
        <f t="shared" ref="A1941" si="663">+IF(OR(C1936=""),"NO",1)</f>
        <v>NO</v>
      </c>
      <c r="B1941" s="18"/>
      <c r="E1941" s="331"/>
      <c r="F1941" s="62" t="str">
        <f>+$F$31</f>
        <v>OBSERVACIÓN</v>
      </c>
      <c r="G1941" s="343" t="s">
        <v>124</v>
      </c>
      <c r="H1941" s="344"/>
      <c r="I1941" s="344"/>
      <c r="J1941" s="344"/>
      <c r="K1941" s="344"/>
      <c r="L1941" s="345"/>
    </row>
    <row r="1942" spans="1:12" ht="8.5" hidden="1" customHeight="1" x14ac:dyDescent="0.3">
      <c r="A1942" s="18" t="str">
        <f t="shared" ref="A1942" si="664">+IF(OR(C1936=""),"NO",1)</f>
        <v>NO</v>
      </c>
      <c r="B1942" s="18"/>
      <c r="E1942" s="49"/>
      <c r="F1942" s="50"/>
      <c r="G1942" s="51"/>
      <c r="H1942" s="51"/>
      <c r="I1942" s="51"/>
      <c r="J1942" s="51"/>
      <c r="K1942" s="51"/>
      <c r="L1942" s="52"/>
    </row>
    <row r="1943" spans="1:12" hidden="1" x14ac:dyDescent="0.3">
      <c r="A1943" s="18" t="str">
        <f t="shared" ref="A1943" si="665">+IF(OR(C1943=""),"NO",1)</f>
        <v>NO</v>
      </c>
      <c r="B1943" s="18"/>
      <c r="C1943" s="1" t="s">
        <v>124</v>
      </c>
      <c r="E1943" s="329">
        <v>7</v>
      </c>
      <c r="F1943" s="53" t="str">
        <f>+$F$26</f>
        <v>OBJETO</v>
      </c>
      <c r="G1943" s="332" t="s">
        <v>124</v>
      </c>
      <c r="H1943" s="333"/>
      <c r="I1943" s="333"/>
      <c r="J1943" s="333"/>
      <c r="K1943" s="333"/>
      <c r="L1943" s="334"/>
    </row>
    <row r="1944" spans="1:12" hidden="1" x14ac:dyDescent="0.3">
      <c r="A1944" s="18" t="str">
        <f t="shared" ref="A1944" si="666">+IF(OR(C1943=""),"NO",1)</f>
        <v>NO</v>
      </c>
      <c r="B1944" s="18"/>
      <c r="E1944" s="330"/>
      <c r="F1944" s="54" t="str">
        <f>+$F$27</f>
        <v>CONTRATANTE</v>
      </c>
      <c r="G1944" s="335" t="s">
        <v>124</v>
      </c>
      <c r="H1944" s="310"/>
      <c r="I1944" s="310"/>
      <c r="J1944" s="310"/>
      <c r="K1944" s="310"/>
      <c r="L1944" s="336"/>
    </row>
    <row r="1945" spans="1:12" hidden="1" x14ac:dyDescent="0.3">
      <c r="A1945" s="18" t="str">
        <f t="shared" ref="A1945" si="667">+IF(OR(C1943=""),"NO",1)</f>
        <v>NO</v>
      </c>
      <c r="B1945" s="18"/>
      <c r="E1945" s="330"/>
      <c r="F1945" s="54" t="str">
        <f>+$F$28</f>
        <v>APORTANTE</v>
      </c>
      <c r="G1945" s="337" t="s">
        <v>124</v>
      </c>
      <c r="H1945" s="338"/>
      <c r="I1945" s="338"/>
      <c r="J1945" s="338"/>
      <c r="K1945" s="338"/>
      <c r="L1945" s="339"/>
    </row>
    <row r="1946" spans="1:12" hidden="1" x14ac:dyDescent="0.3">
      <c r="A1946" s="18" t="str">
        <f t="shared" ref="A1946" si="668">+IF(OR(C1943=""),"NO",1)</f>
        <v>NO</v>
      </c>
      <c r="B1946" s="18"/>
      <c r="E1946" s="330"/>
      <c r="F1946" s="54" t="str">
        <f>+$F$29</f>
        <v>VALOR /SMMLV)</v>
      </c>
      <c r="G1946" s="55" t="s">
        <v>124</v>
      </c>
      <c r="H1946" s="56" t="str">
        <f>+$H$29</f>
        <v>% PART..</v>
      </c>
      <c r="I1946" s="57" t="s">
        <v>124</v>
      </c>
      <c r="J1946" s="58" t="str">
        <f>+$J$29</f>
        <v>VALOR ACREDITADO</v>
      </c>
      <c r="K1946" s="59"/>
      <c r="L1946" s="47" t="s">
        <v>124</v>
      </c>
    </row>
    <row r="1947" spans="1:12" hidden="1" x14ac:dyDescent="0.3">
      <c r="A1947" s="18" t="str">
        <f t="shared" ref="A1947" si="669">+IF(OR(C1943=""),"NO",1)</f>
        <v>NO</v>
      </c>
      <c r="B1947" s="18"/>
      <c r="E1947" s="330"/>
      <c r="F1947" s="60" t="str">
        <f>+$F$30</f>
        <v>EXPERIENCIA APORTADA</v>
      </c>
      <c r="G1947" s="340" t="s">
        <v>124</v>
      </c>
      <c r="H1947" s="341"/>
      <c r="I1947" s="341"/>
      <c r="J1947" s="341"/>
      <c r="K1947" s="341"/>
      <c r="L1947" s="342"/>
    </row>
    <row r="1948" spans="1:12" hidden="1" x14ac:dyDescent="0.3">
      <c r="A1948" s="18" t="str">
        <f t="shared" ref="A1948" si="670">+IF(OR(C1943=""),"NO",1)</f>
        <v>NO</v>
      </c>
      <c r="B1948" s="18"/>
      <c r="E1948" s="331"/>
      <c r="F1948" s="62" t="str">
        <f>+$F$31</f>
        <v>OBSERVACIÓN</v>
      </c>
      <c r="G1948" s="343" t="s">
        <v>124</v>
      </c>
      <c r="H1948" s="344"/>
      <c r="I1948" s="344"/>
      <c r="J1948" s="344"/>
      <c r="K1948" s="344"/>
      <c r="L1948" s="345"/>
    </row>
    <row r="1949" spans="1:12" hidden="1" x14ac:dyDescent="0.3">
      <c r="A1949" s="18" t="str">
        <f t="shared" ref="A1949" si="671">+IF(OR(C1943=""),"NO",1)</f>
        <v>NO</v>
      </c>
      <c r="B1949" s="18"/>
      <c r="E1949" s="49"/>
      <c r="F1949" s="50"/>
      <c r="G1949" s="51"/>
      <c r="H1949" s="51"/>
      <c r="I1949" s="51"/>
      <c r="J1949" s="51"/>
      <c r="K1949" s="51"/>
      <c r="L1949" s="52"/>
    </row>
    <row r="1950" spans="1:12" hidden="1" x14ac:dyDescent="0.3">
      <c r="A1950" s="1" t="str">
        <f>+A1885</f>
        <v>NO</v>
      </c>
      <c r="C1950" s="1" t="str">
        <f>"N"&amp;C1885</f>
        <v>N</v>
      </c>
      <c r="E1950" s="63"/>
      <c r="F1950" s="64" t="str">
        <f>+$F$75</f>
        <v>TOTAL DE CONTRATOS PRESENTADOS VÁLIDOS QUE CUMPLEN EXPERIENCIA ACREDITADA:</v>
      </c>
      <c r="G1950" s="65"/>
      <c r="H1950" s="65"/>
      <c r="I1950" s="65"/>
      <c r="J1950" s="66"/>
      <c r="K1950" s="65"/>
      <c r="L1950" s="67" t="s">
        <v>124</v>
      </c>
    </row>
    <row r="1951" spans="1:12" ht="6.65" hidden="1" customHeight="1" x14ac:dyDescent="0.3">
      <c r="A1951" s="1" t="str">
        <f>+A1885</f>
        <v>NO</v>
      </c>
      <c r="E1951" s="51"/>
      <c r="F1951" s="50"/>
      <c r="G1951" s="51"/>
      <c r="H1951" s="51"/>
      <c r="I1951" s="51"/>
      <c r="J1951" s="51"/>
      <c r="K1951" s="51"/>
      <c r="L1951" s="51"/>
    </row>
    <row r="1952" spans="1:12" hidden="1" x14ac:dyDescent="0.3">
      <c r="A1952" s="1" t="str">
        <f>+A1885</f>
        <v>NO</v>
      </c>
      <c r="E1952" s="63"/>
      <c r="F1952" s="63" t="str">
        <f>+$F$77</f>
        <v>ACREDITA SUMINISTRO E INSTALACIÓN DE MOBILIARIO POR LO MENOS EN UN (1) CONTRATO VÁLIDO</v>
      </c>
      <c r="G1952" s="65"/>
      <c r="H1952" s="65"/>
      <c r="I1952" s="65"/>
      <c r="J1952" s="66"/>
      <c r="K1952" s="65"/>
      <c r="L1952" s="68" t="s">
        <v>157</v>
      </c>
    </row>
    <row r="1953" spans="1:12" ht="5.15" hidden="1" customHeight="1" x14ac:dyDescent="0.3">
      <c r="A1953" s="1" t="str">
        <f>+A1885</f>
        <v>NO</v>
      </c>
      <c r="E1953" s="51"/>
      <c r="F1953" s="50"/>
      <c r="G1953" s="51"/>
      <c r="H1953" s="51"/>
      <c r="I1953" s="51"/>
      <c r="J1953" s="51"/>
      <c r="K1953" s="51"/>
      <c r="L1953" s="51"/>
    </row>
    <row r="1954" spans="1:12" ht="12.75" hidden="1" customHeight="1" x14ac:dyDescent="0.3">
      <c r="A1954" s="1" t="str">
        <f>+A1885</f>
        <v>NO</v>
      </c>
      <c r="E1954" s="69" t="str">
        <f>+$E$79</f>
        <v>EXPERIENCIA ESPECÍFICA NUMERAL 10.1.1 A</v>
      </c>
      <c r="F1954" s="70"/>
      <c r="G1954" s="70"/>
      <c r="H1954" s="70"/>
      <c r="I1954" s="70"/>
      <c r="J1954" s="70"/>
      <c r="K1954" s="70"/>
      <c r="L1954" s="71"/>
    </row>
    <row r="1955" spans="1:12" ht="26.5" hidden="1" customHeight="1" x14ac:dyDescent="0.3">
      <c r="A1955" s="1" t="str">
        <f>+A1885</f>
        <v>NO</v>
      </c>
      <c r="E1955" s="72"/>
      <c r="F1955" s="325" t="str">
        <f>+$F$80</f>
        <v>Por lo menos uno (1) de los contratos válidos aportados como experiencia general debe corresponder mínimo al 60% del presupuesto oficial del presente proceso de selección.  (SMMLV)</v>
      </c>
      <c r="G1955" s="326"/>
      <c r="H1955" s="326"/>
      <c r="I1955" s="326"/>
      <c r="J1955" s="326"/>
      <c r="K1955" s="73" t="s">
        <v>124</v>
      </c>
      <c r="L1955" s="74" t="s">
        <v>124</v>
      </c>
    </row>
    <row r="1956" spans="1:12" ht="23.5" hidden="1" customHeight="1" x14ac:dyDescent="0.3">
      <c r="A1956" s="1" t="str">
        <f>+A1885</f>
        <v>NO</v>
      </c>
      <c r="E1956" s="63"/>
      <c r="F1956" s="325" t="str">
        <f>+$F$81</f>
        <v xml:space="preserve">Deberá acreditarse en al menos uno (1) de los contratos válidos aportados como experiencia general una </v>
      </c>
      <c r="G1956" s="326"/>
      <c r="H1956" s="326"/>
      <c r="I1956" s="326"/>
      <c r="J1956" s="326"/>
      <c r="K1956" s="73" t="s">
        <v>124</v>
      </c>
      <c r="L1956" s="74" t="s">
        <v>124</v>
      </c>
    </row>
    <row r="1957" spans="1:12" ht="23.5" hidden="1" customHeight="1" x14ac:dyDescent="0.3">
      <c r="A1957" s="18" t="s">
        <v>30</v>
      </c>
      <c r="E1957" s="63"/>
      <c r="F1957" s="325" t="str">
        <f>+$F$82</f>
        <v xml:space="preserve">Deberá acreditarse en al menos uno (1) de los contratos válidos aportados interventoría a intervención de </v>
      </c>
      <c r="G1957" s="326"/>
      <c r="H1957" s="326"/>
      <c r="I1957" s="326"/>
      <c r="J1957" s="326"/>
      <c r="K1957" s="73">
        <f>+$K$82</f>
        <v>0</v>
      </c>
      <c r="L1957" s="74" t="s">
        <v>124</v>
      </c>
    </row>
    <row r="1958" spans="1:12" ht="36" hidden="1" customHeight="1" x14ac:dyDescent="0.3">
      <c r="A1958" s="18" t="s">
        <v>30</v>
      </c>
      <c r="E1958" s="63"/>
      <c r="F1958" s="325" t="str">
        <f>+$F$83</f>
        <v xml:space="preserve">Deberá acreditarse en al menos uno (1) de los contratos válidos aportados interventoría a intervención de </v>
      </c>
      <c r="G1958" s="326"/>
      <c r="H1958" s="326"/>
      <c r="I1958" s="326"/>
      <c r="J1958" s="326"/>
      <c r="K1958" s="75">
        <f>+$K$83</f>
        <v>0</v>
      </c>
      <c r="L1958" s="76" t="s">
        <v>124</v>
      </c>
    </row>
    <row r="1959" spans="1:12" hidden="1" x14ac:dyDescent="0.3">
      <c r="A1959" s="1" t="str">
        <f>+A1885</f>
        <v>NO</v>
      </c>
      <c r="E1959" s="51"/>
      <c r="F1959" s="50"/>
      <c r="G1959" s="51"/>
      <c r="H1959" s="51"/>
      <c r="I1959" s="51"/>
      <c r="J1959" s="51"/>
      <c r="K1959" s="51"/>
      <c r="L1959" s="51"/>
    </row>
    <row r="1960" spans="1:12" ht="12.75" hidden="1" customHeight="1" x14ac:dyDescent="0.3">
      <c r="A1960" s="1" t="str">
        <f>+A1885</f>
        <v>NO</v>
      </c>
      <c r="E1960" s="40" t="str">
        <f>+$E$85</f>
        <v>VALOR MÍNIMO A CERIFICAR % P.O EN SMMMLV. NUMERAL 3.9.1</v>
      </c>
      <c r="F1960" s="41"/>
      <c r="G1960" s="41"/>
      <c r="H1960" s="41"/>
      <c r="I1960" s="41"/>
      <c r="J1960" s="41"/>
      <c r="K1960" s="41"/>
      <c r="L1960" s="42"/>
    </row>
    <row r="1961" spans="1:12" hidden="1" x14ac:dyDescent="0.3">
      <c r="A1961" s="1" t="str">
        <f>+A1885</f>
        <v>NO</v>
      </c>
      <c r="C1961" s="1" t="str">
        <f>"M"&amp;C1885</f>
        <v>M</v>
      </c>
      <c r="E1961" s="77" t="str">
        <f>+$E$86</f>
        <v>100% P.O.</v>
      </c>
      <c r="F1961" s="78"/>
      <c r="G1961" s="61">
        <v>242.41716883554506</v>
      </c>
      <c r="H1961" s="124" t="str">
        <f>+$H$86</f>
        <v>TOTAL EJECUTADO DE CONTRATOS ACREDITADOS</v>
      </c>
      <c r="I1961" s="124"/>
      <c r="J1961" s="124"/>
      <c r="K1961" s="55" t="s">
        <v>124</v>
      </c>
      <c r="L1961" s="47" t="s">
        <v>124</v>
      </c>
    </row>
    <row r="1962" spans="1:12" hidden="1" x14ac:dyDescent="0.3">
      <c r="A1962" s="1" t="str">
        <f>+A1885</f>
        <v>NO</v>
      </c>
      <c r="E1962" s="39"/>
      <c r="F1962" s="39"/>
      <c r="G1962" s="39"/>
      <c r="H1962" s="39"/>
      <c r="I1962" s="39"/>
      <c r="J1962" s="39"/>
      <c r="K1962" s="39"/>
      <c r="L1962" s="39"/>
    </row>
    <row r="1963" spans="1:12" ht="12.75" hidden="1" customHeight="1" x14ac:dyDescent="0.3">
      <c r="A1963" s="18" t="s">
        <v>30</v>
      </c>
      <c r="B1963" s="18"/>
      <c r="E1963" s="40" t="str">
        <f>+$E$88</f>
        <v>CONSIDERACIONES PARA LA VALIDEZ DE LA EXPERIENCIA REQUERIDA: EXPERIENCIA PROPONENTES PLURALES NUMERAL 10.1.2 D</v>
      </c>
      <c r="F1963" s="41"/>
      <c r="G1963" s="41"/>
      <c r="H1963" s="41"/>
      <c r="I1963" s="41"/>
      <c r="J1963" s="41"/>
      <c r="K1963" s="41"/>
      <c r="L1963" s="42"/>
    </row>
    <row r="1964" spans="1:12" ht="28" hidden="1" customHeight="1" x14ac:dyDescent="0.3">
      <c r="A1964" s="18" t="s">
        <v>30</v>
      </c>
      <c r="B1964" s="18"/>
      <c r="C1964" s="1" t="str">
        <f>"O"&amp;C1885</f>
        <v>O</v>
      </c>
      <c r="E1964" s="80" t="str">
        <f>+$E$89</f>
        <v>i)</v>
      </c>
      <c r="F1964" s="327" t="str">
        <f>+$F$89</f>
        <v>Uno de los integrantes debe aportar como mínimo el cincuenta por ciento (50 %) de la experiencia solicitada</v>
      </c>
      <c r="G1964" s="328"/>
      <c r="H1964" s="328"/>
      <c r="I1964" s="328"/>
      <c r="J1964" s="328"/>
      <c r="K1964" s="73" t="s">
        <v>124</v>
      </c>
      <c r="L1964" s="47" t="s">
        <v>124</v>
      </c>
    </row>
    <row r="1965" spans="1:12" ht="28" hidden="1" customHeight="1" x14ac:dyDescent="0.3">
      <c r="A1965" s="18" t="s">
        <v>30</v>
      </c>
      <c r="B1965" s="18"/>
      <c r="C1965" s="1" t="str">
        <f>"O"&amp;C1885</f>
        <v>O</v>
      </c>
      <c r="E1965" s="80" t="str">
        <f>+$E$90</f>
        <v>ii)</v>
      </c>
      <c r="F1965" s="327" t="str">
        <f>+$F$90</f>
        <v>Todos los demás ntegrantes deben acreditar al menos el cinco por ciento (5 %) de la experiencia solicitada, solo uno (1) de los integrantes podrá no acreditar experiencia pero su porcentaje de participación  no podrá superar el diez por ciento (10 %)</v>
      </c>
      <c r="G1965" s="328"/>
      <c r="H1965" s="328"/>
      <c r="I1965" s="328"/>
      <c r="J1965" s="328"/>
      <c r="K1965" s="73" t="s">
        <v>124</v>
      </c>
      <c r="L1965" s="47" t="s">
        <v>124</v>
      </c>
    </row>
    <row r="1966" spans="1:12" hidden="1" x14ac:dyDescent="0.3">
      <c r="A1966" s="18" t="s">
        <v>30</v>
      </c>
      <c r="B1966" s="18"/>
      <c r="E1966" s="39"/>
      <c r="F1966" s="39"/>
      <c r="G1966" s="39"/>
      <c r="H1966" s="39"/>
      <c r="I1966" s="39"/>
      <c r="J1966" s="39"/>
      <c r="K1966" s="39"/>
      <c r="L1966" s="39"/>
    </row>
    <row r="1967" spans="1:12" ht="13" hidden="1" customHeight="1" x14ac:dyDescent="0.3">
      <c r="A1967" s="18" t="str">
        <f>+A1885</f>
        <v>NO</v>
      </c>
      <c r="B1967" s="18"/>
      <c r="E1967" s="69" t="str">
        <f>+$E$92</f>
        <v>VERIFICACIÓN Y ASIGNACIÓN DE PUNTAJE POR LA EXPERIENCIA DEL PROPONENTE</v>
      </c>
      <c r="F1967" s="70"/>
      <c r="G1967" s="70"/>
      <c r="H1967" s="70"/>
      <c r="I1967" s="70"/>
      <c r="J1967" s="70"/>
      <c r="K1967" s="70"/>
      <c r="L1967" s="71"/>
    </row>
    <row r="1968" spans="1:12" hidden="1" x14ac:dyDescent="0.3">
      <c r="A1968" s="18" t="str">
        <f>+A1885</f>
        <v>NO</v>
      </c>
      <c r="B1968" s="18"/>
      <c r="E1968" s="81"/>
      <c r="F1968" s="323" t="str">
        <f>+$F$93</f>
        <v>No. CONTRATOS QUE ACREDITAN LA EXPERIENCIA (NO OBJETO DE SUBSANACIÓN)</v>
      </c>
      <c r="G1968" s="324"/>
      <c r="H1968" s="324"/>
      <c r="I1968" s="324"/>
      <c r="J1968" s="324"/>
      <c r="K1968" s="82"/>
      <c r="L1968" s="83" t="s">
        <v>124</v>
      </c>
    </row>
    <row r="1969" spans="1:12" ht="13" hidden="1" customHeight="1" x14ac:dyDescent="0.3">
      <c r="A1969" s="18" t="str">
        <f>+A1885</f>
        <v>NO</v>
      </c>
      <c r="B1969" s="18"/>
      <c r="E1969" s="84"/>
      <c r="F1969" s="323" t="str">
        <f>+$F$94</f>
        <v>TOTAL EJECUTADO DE CONTRATOS ACREDITADOS PROPUESTA INICIAL</v>
      </c>
      <c r="G1969" s="324"/>
      <c r="H1969" s="324"/>
      <c r="I1969" s="324"/>
      <c r="J1969" s="324"/>
      <c r="K1969" s="85"/>
      <c r="L1969" s="86" t="s">
        <v>124</v>
      </c>
    </row>
    <row r="1970" spans="1:12" ht="13" hidden="1" customHeight="1" x14ac:dyDescent="0.3">
      <c r="A1970" s="18" t="str">
        <f>+A1885</f>
        <v>NO</v>
      </c>
      <c r="B1970" s="18"/>
      <c r="E1970" s="87"/>
      <c r="F1970" s="323" t="str">
        <f>+$F$95</f>
        <v>PROMEDIO VALOR ACREDITADO EN SMMLV</v>
      </c>
      <c r="G1970" s="324"/>
      <c r="H1970" s="324"/>
      <c r="I1970" s="324"/>
      <c r="J1970" s="324"/>
      <c r="K1970" s="66"/>
      <c r="L1970" s="88" t="s">
        <v>124</v>
      </c>
    </row>
    <row r="1971" spans="1:12" hidden="1" x14ac:dyDescent="0.3">
      <c r="A1971" s="18" t="str">
        <f>+A1885</f>
        <v>NO</v>
      </c>
      <c r="B1971" s="18"/>
      <c r="E1971" s="89"/>
      <c r="F1971" s="89"/>
      <c r="G1971" s="89"/>
      <c r="H1971" s="89"/>
      <c r="I1971" s="89"/>
      <c r="J1971" s="89"/>
      <c r="K1971" s="89"/>
      <c r="L1971" s="89"/>
    </row>
    <row r="1972" spans="1:12" ht="13" hidden="1" customHeight="1" x14ac:dyDescent="0.3">
      <c r="A1972" s="18" t="str">
        <f>+A1885</f>
        <v>NO</v>
      </c>
      <c r="B1972" s="18"/>
      <c r="E1972" s="69" t="str">
        <f>+$E$97</f>
        <v>3.9.2 EXIGENCIAS MÍNIMAS DE EXPERIENCIA Y FORMACIÓN ACADÉMICA DEL EQUIPO DE TRABAJO</v>
      </c>
      <c r="F1972" s="70"/>
      <c r="G1972" s="70"/>
      <c r="H1972" s="70"/>
      <c r="I1972" s="70"/>
      <c r="J1972" s="70"/>
      <c r="K1972" s="70"/>
      <c r="L1972" s="71"/>
    </row>
    <row r="1973" spans="1:12" hidden="1" x14ac:dyDescent="0.3">
      <c r="A1973" s="18" t="str">
        <f>+A1885</f>
        <v>NO</v>
      </c>
      <c r="B1973" s="18"/>
      <c r="E1973" s="90" t="str">
        <f>+$E$98</f>
        <v>Formulario 8</v>
      </c>
      <c r="F1973" s="315" t="s">
        <v>46</v>
      </c>
      <c r="G1973" s="316"/>
      <c r="H1973" s="317"/>
      <c r="I1973" s="318"/>
      <c r="J1973" s="318"/>
      <c r="K1973" s="318"/>
      <c r="L1973" s="319"/>
    </row>
    <row r="1974" spans="1:12" hidden="1" x14ac:dyDescent="0.3">
      <c r="A1974" s="18" t="str">
        <f>+A1885</f>
        <v>NO</v>
      </c>
      <c r="B1974" s="18"/>
      <c r="E1974" s="91" t="s">
        <v>124</v>
      </c>
      <c r="F1974" s="91" t="str">
        <f>+$F$99</f>
        <v>Director de Interventoría</v>
      </c>
      <c r="G1974" s="91" t="str">
        <f>+$G$99</f>
        <v>Residente de Interventoría</v>
      </c>
      <c r="H1974" s="320"/>
      <c r="I1974" s="321"/>
      <c r="J1974" s="321"/>
      <c r="K1974" s="321"/>
      <c r="L1974" s="322"/>
    </row>
    <row r="1975" spans="1:12" hidden="1" x14ac:dyDescent="0.3">
      <c r="A1975" s="18" t="str">
        <f>+A1885</f>
        <v>NO</v>
      </c>
      <c r="B1975" s="18"/>
      <c r="E1975" s="304" t="str">
        <f>+$E$100</f>
        <v>OBSERVACIONES RESPECTO REQUISITO HABILITANTE DEL PERSONAL CLAVE EVALUABLE</v>
      </c>
      <c r="F1975" s="305"/>
      <c r="G1975" s="305"/>
      <c r="H1975" s="305"/>
      <c r="I1975" s="305"/>
      <c r="J1975" s="305"/>
      <c r="K1975" s="305"/>
      <c r="L1975" s="305"/>
    </row>
    <row r="1976" spans="1:12" hidden="1" x14ac:dyDescent="0.3">
      <c r="A1976" s="18" t="str">
        <f>+A1885</f>
        <v>NO</v>
      </c>
      <c r="B1976" s="18"/>
      <c r="E1976" s="312" t="s">
        <v>124</v>
      </c>
      <c r="F1976" s="313"/>
      <c r="G1976" s="313"/>
      <c r="H1976" s="313"/>
      <c r="I1976" s="313"/>
      <c r="J1976" s="313"/>
      <c r="K1976" s="313"/>
      <c r="L1976" s="314"/>
    </row>
    <row r="1977" spans="1:12" hidden="1" x14ac:dyDescent="0.3">
      <c r="A1977" s="18" t="str">
        <f>+A1885</f>
        <v>NO</v>
      </c>
      <c r="B1977" s="18"/>
      <c r="E1977" s="89"/>
      <c r="F1977" s="89"/>
      <c r="G1977" s="89"/>
      <c r="H1977" s="89"/>
      <c r="I1977" s="89"/>
      <c r="J1977" s="89"/>
      <c r="K1977" s="89"/>
      <c r="L1977" s="89"/>
    </row>
    <row r="1978" spans="1:12" ht="13" hidden="1" customHeight="1" x14ac:dyDescent="0.3">
      <c r="A1978" s="18" t="str">
        <f>+A1885</f>
        <v>NO</v>
      </c>
      <c r="B1978" s="18"/>
      <c r="E1978" s="69" t="str">
        <f>+$E$103</f>
        <v>4.2 EQUIPO DE TRABAJO (Personal Clave Evaluable)</v>
      </c>
      <c r="F1978" s="70"/>
      <c r="G1978" s="70"/>
      <c r="H1978" s="70"/>
      <c r="I1978" s="70"/>
      <c r="J1978" s="70"/>
      <c r="K1978" s="70"/>
      <c r="L1978" s="71"/>
    </row>
    <row r="1979" spans="1:12" ht="23.25" hidden="1" customHeight="1" x14ac:dyDescent="0.3">
      <c r="A1979" s="18" t="str">
        <f>+A1885</f>
        <v>NO</v>
      </c>
      <c r="B1979" s="18"/>
      <c r="E1979" s="90" t="str">
        <f>+$E$104</f>
        <v>Formulario 9</v>
      </c>
      <c r="F1979" s="315" t="s">
        <v>46</v>
      </c>
      <c r="G1979" s="316"/>
      <c r="H1979" s="317"/>
      <c r="I1979" s="318"/>
      <c r="J1979" s="318"/>
      <c r="K1979" s="318"/>
      <c r="L1979" s="319"/>
    </row>
    <row r="1980" spans="1:12" hidden="1" x14ac:dyDescent="0.3">
      <c r="A1980" s="18" t="str">
        <f>+A1885</f>
        <v>NO</v>
      </c>
      <c r="B1980" s="18"/>
      <c r="E1980" s="91" t="s">
        <v>124</v>
      </c>
      <c r="F1980" s="91" t="str">
        <f>+$F$99</f>
        <v>Director de Interventoría</v>
      </c>
      <c r="G1980" s="91" t="str">
        <f>+$G$99</f>
        <v>Residente de Interventoría</v>
      </c>
      <c r="H1980" s="320"/>
      <c r="I1980" s="321"/>
      <c r="J1980" s="321"/>
      <c r="K1980" s="321"/>
      <c r="L1980" s="322"/>
    </row>
    <row r="1981" spans="1:12" hidden="1" x14ac:dyDescent="0.3">
      <c r="A1981" s="18" t="str">
        <f>+A1885</f>
        <v>NO</v>
      </c>
      <c r="B1981" s="18"/>
      <c r="E1981" s="89"/>
      <c r="F1981" s="89"/>
      <c r="G1981" s="89"/>
      <c r="H1981" s="89"/>
      <c r="I1981" s="89"/>
      <c r="J1981" s="89"/>
      <c r="K1981" s="89"/>
      <c r="L1981" s="89"/>
    </row>
    <row r="1982" spans="1:12" hidden="1" x14ac:dyDescent="0.3">
      <c r="A1982" s="1" t="str">
        <f>+A1885</f>
        <v>NO</v>
      </c>
      <c r="E1982" s="92" t="str">
        <f>+E1857</f>
        <v>CRITERIOS DE EVALUACIÓN Y PUNTAJE</v>
      </c>
      <c r="F1982" s="93"/>
      <c r="G1982" s="93"/>
      <c r="H1982" s="93"/>
      <c r="I1982" s="93"/>
      <c r="J1982" s="93"/>
      <c r="K1982" s="94"/>
      <c r="L1982" s="95" t="str">
        <f>+$L$107</f>
        <v>PUNTAJE OBTENIDO</v>
      </c>
    </row>
    <row r="1983" spans="1:12" hidden="1" x14ac:dyDescent="0.3">
      <c r="A1983" s="1" t="str">
        <f>+A1885</f>
        <v>NO</v>
      </c>
      <c r="E1983" s="96" t="str">
        <f>+$E$108</f>
        <v>VALOR</v>
      </c>
      <c r="F1983" s="97" t="str">
        <f>+$F$108</f>
        <v>EQUIPO DE TRABAJO (PERSONAL CLAVE EVALUABLE)</v>
      </c>
      <c r="G1983" s="24"/>
      <c r="H1983" s="24"/>
      <c r="I1983" s="24"/>
      <c r="J1983" s="24"/>
      <c r="K1983" s="24"/>
      <c r="L1983" s="98"/>
    </row>
    <row r="1984" spans="1:12" ht="12.75" hidden="1" customHeight="1" x14ac:dyDescent="0.3">
      <c r="A1984" s="1" t="str">
        <f>+A1885</f>
        <v>NO</v>
      </c>
      <c r="E1984" s="96">
        <f>+$E$109</f>
        <v>5</v>
      </c>
      <c r="F1984" s="307" t="str">
        <f>+$F$109</f>
        <v xml:space="preserve"> Experiencia Específica adicional</v>
      </c>
      <c r="G1984" s="308"/>
      <c r="H1984" s="308"/>
      <c r="I1984" s="308"/>
      <c r="J1984" s="308"/>
      <c r="K1984" s="309"/>
      <c r="L1984" s="99" t="str">
        <f>IFERROR(IF(VLOOKUP(C1885,'R. PUNTAJES'!$C$14:$R$213,'R. PUNTAJES'!$I$10,0)="","",VLOOKUP(C1885,'R. PUNTAJES'!$C$14:$R$213,'R. PUNTAJES'!$I$10,0)),"")</f>
        <v/>
      </c>
    </row>
    <row r="1985" spans="1:12" ht="12.75" hidden="1" customHeight="1" x14ac:dyDescent="0.3">
      <c r="A1985" s="1" t="str">
        <f>+A1885</f>
        <v>NO</v>
      </c>
      <c r="E1985" s="96">
        <f>+$E$110</f>
        <v>5</v>
      </c>
      <c r="F1985" s="307" t="str">
        <f>+$F$110</f>
        <v>Formación Académica adicional</v>
      </c>
      <c r="G1985" s="308"/>
      <c r="H1985" s="308"/>
      <c r="I1985" s="308"/>
      <c r="J1985" s="308"/>
      <c r="K1985" s="309"/>
      <c r="L1985" s="99" t="str">
        <f>IFERROR(IF(VLOOKUP(C1885,'R. PUNTAJES'!$C$14:$R$213,'R. PUNTAJES'!$J$10,0)="","",VLOOKUP(C1885,'R. PUNTAJES'!$C$14:$R$213,'R. PUNTAJES'!$J$10,0)),"")</f>
        <v/>
      </c>
    </row>
    <row r="1986" spans="1:12" hidden="1" x14ac:dyDescent="0.3">
      <c r="A1986" s="18" t="str">
        <f>+A1885</f>
        <v>NO</v>
      </c>
      <c r="B1986" s="18"/>
      <c r="E1986" s="100"/>
      <c r="F1986" s="101" t="str">
        <f>+$F$111</f>
        <v>FACTOR DE SOSTENIBILIDAD</v>
      </c>
      <c r="G1986" s="102"/>
      <c r="H1986" s="102"/>
      <c r="I1986" s="102"/>
      <c r="J1986" s="102"/>
      <c r="K1986" s="102"/>
      <c r="L1986" s="103"/>
    </row>
    <row r="1987" spans="1:12" hidden="1" x14ac:dyDescent="0.3">
      <c r="A1987" s="18" t="str">
        <f>+A1885</f>
        <v>NO</v>
      </c>
      <c r="B1987" s="18"/>
      <c r="E1987" s="104">
        <v>1</v>
      </c>
      <c r="F1987" s="105" t="str">
        <f>+$F$112</f>
        <v>Compromisos Sostenibilidad</v>
      </c>
      <c r="G1987" s="106"/>
      <c r="H1987" s="106"/>
      <c r="I1987" s="106"/>
      <c r="J1987" s="106"/>
      <c r="K1987" s="106"/>
      <c r="L1987" s="107" t="str">
        <f>IFERROR(IF(VLOOKUP(C1885,'R. PUNTAJES'!$C$14:$R$213,'R. PUNTAJES'!$K$10,0)="","",VLOOKUP(C1885,'R. PUNTAJES'!$C$14:$R$213,'R. PUNTAJES'!$K$10,0)),"")</f>
        <v/>
      </c>
    </row>
    <row r="1988" spans="1:12" hidden="1" x14ac:dyDescent="0.3">
      <c r="A1988" s="1" t="str">
        <f>+A1885</f>
        <v>NO</v>
      </c>
      <c r="E1988" s="108"/>
      <c r="F1988" s="109" t="str">
        <f>+$F$113</f>
        <v>APOYO A LA INDUSTRIA NACIONAL</v>
      </c>
      <c r="G1988" s="110"/>
      <c r="H1988" s="110"/>
      <c r="I1988" s="110"/>
      <c r="J1988" s="110"/>
      <c r="K1988" s="110"/>
      <c r="L1988" s="111"/>
    </row>
    <row r="1989" spans="1:12" ht="12.75" hidden="1" customHeight="1" x14ac:dyDescent="0.3">
      <c r="A1989" s="1" t="str">
        <f>+A1885</f>
        <v>NO</v>
      </c>
      <c r="E1989" s="96">
        <v>20</v>
      </c>
      <c r="F1989" s="307" t="str">
        <f>+$F$114</f>
        <v>Promoción de Servicios Nacionales o con Trato Nacional</v>
      </c>
      <c r="G1989" s="308"/>
      <c r="H1989" s="308"/>
      <c r="I1989" s="308"/>
      <c r="J1989" s="308"/>
      <c r="K1989" s="309"/>
      <c r="L1989" s="99" t="str">
        <f>IFERROR(IF(VLOOKUP(C1885,'R. PUNTAJES'!$C$14:$R$213,'R. PUNTAJES'!$L$10,0)="","",
IF(VLOOKUP(C1885,'R. PUNTAJES'!$C$14:$R$213,'R. PUNTAJES'!$L$10,0)=5,0,
VLOOKUP(C1885,'R. PUNTAJES'!$C$14:$R$213,'R. PUNTAJES'!$L$10,0))),"")</f>
        <v/>
      </c>
    </row>
    <row r="1990" spans="1:12" ht="12.75" hidden="1" customHeight="1" x14ac:dyDescent="0.3">
      <c r="A1990" s="1" t="str">
        <f>+A1885</f>
        <v>NO</v>
      </c>
      <c r="E1990" s="96">
        <v>5</v>
      </c>
      <c r="F1990" s="307" t="str">
        <f>+$F$115</f>
        <v>Incorporación de componente nacional en servicios extranjeros</v>
      </c>
      <c r="G1990" s="308"/>
      <c r="H1990" s="308"/>
      <c r="I1990" s="308"/>
      <c r="J1990" s="308"/>
      <c r="K1990" s="309"/>
      <c r="L1990" s="99" t="str">
        <f>IFERROR(IF(VLOOKUP(C1885,'R. PUNTAJES'!$C$14:$R$213,'R. PUNTAJES'!$L$10,0)="","",
IF(VLOOKUP(C1885,'R. PUNTAJES'!$C$14:$R$213,'R. PUNTAJES'!$L$10,0)=20,0,
VLOOKUP(C1885,'R. PUNTAJES'!$C$14:$R$213,'R. PUNTAJES'!$L$10,0))),"")</f>
        <v/>
      </c>
    </row>
    <row r="1991" spans="1:12" hidden="1" x14ac:dyDescent="0.3">
      <c r="A1991" s="1" t="str">
        <f>+A1885</f>
        <v>NO</v>
      </c>
      <c r="E1991" s="112"/>
      <c r="F1991" s="97" t="str">
        <f>+$F$116</f>
        <v>VINCULACIÓN DE PERSONAS CON DISCAPACIDAD</v>
      </c>
      <c r="G1991" s="24"/>
      <c r="H1991" s="24"/>
      <c r="I1991" s="24"/>
      <c r="J1991" s="24"/>
      <c r="K1991" s="24"/>
      <c r="L1991" s="98"/>
    </row>
    <row r="1992" spans="1:12" ht="12.75" hidden="1" customHeight="1" x14ac:dyDescent="0.3">
      <c r="A1992" s="1" t="str">
        <f>+A1885</f>
        <v>NO</v>
      </c>
      <c r="E1992" s="96">
        <v>1</v>
      </c>
      <c r="F1992" s="307" t="str">
        <f>+$F$117</f>
        <v xml:space="preserve">Trabajadores vinculados a la planta de personal </v>
      </c>
      <c r="G1992" s="308"/>
      <c r="H1992" s="308"/>
      <c r="I1992" s="308"/>
      <c r="J1992" s="308"/>
      <c r="K1992" s="309"/>
      <c r="L1992" s="99" t="str">
        <f>IFERROR(IF(VLOOKUP(C1885,'R. PUNTAJES'!$C$14:$R$213,'R. PUNTAJES'!$M$10,0)="","",VLOOKUP(C1885,'R. PUNTAJES'!$C$14:$R$213,'R. PUNTAJES'!$M$10,0)),"")</f>
        <v/>
      </c>
    </row>
    <row r="1993" spans="1:12" hidden="1" x14ac:dyDescent="0.3">
      <c r="A1993" s="1" t="str">
        <f>+A1885</f>
        <v>NO</v>
      </c>
      <c r="E1993" s="112"/>
      <c r="F1993" s="97" t="str">
        <f>+$F$118</f>
        <v>EMPRENDIMIENTOS Y EMPRESAS DE MUJERES</v>
      </c>
      <c r="G1993" s="24"/>
      <c r="H1993" s="24"/>
      <c r="I1993" s="24"/>
      <c r="J1993" s="24"/>
      <c r="K1993" s="24"/>
      <c r="L1993" s="98"/>
    </row>
    <row r="1994" spans="1:12" ht="13" hidden="1" customHeight="1" x14ac:dyDescent="0.3">
      <c r="A1994" s="1" t="str">
        <f>+A1885</f>
        <v>NO</v>
      </c>
      <c r="E1994" s="96">
        <v>0.25</v>
      </c>
      <c r="F1994" s="307" t="str">
        <f>+$F$119</f>
        <v>Emprendimientos y empresas de mujeres</v>
      </c>
      <c r="G1994" s="308"/>
      <c r="H1994" s="308"/>
      <c r="I1994" s="308"/>
      <c r="J1994" s="308"/>
      <c r="K1994" s="309"/>
      <c r="L1994" s="113" t="str">
        <f>IFERROR(IF(VLOOKUP(C1885,'R. PUNTAJES'!$C$14:$R$213,'R. PUNTAJES'!$N$10,0)="","",VLOOKUP(C1885,'R. PUNTAJES'!$C$14:$R$213,'R. PUNTAJES'!$N$10,0)),"")</f>
        <v/>
      </c>
    </row>
    <row r="1995" spans="1:12" hidden="1" x14ac:dyDescent="0.3">
      <c r="A1995" s="18" t="str">
        <f>+A1996</f>
        <v>NO</v>
      </c>
      <c r="B1995" s="18"/>
      <c r="E1995" s="112"/>
      <c r="F1995" s="97" t="str">
        <f>+$F$120</f>
        <v>MIPYME</v>
      </c>
      <c r="G1995" s="24"/>
      <c r="H1995" s="24"/>
      <c r="I1995" s="24"/>
      <c r="J1995" s="24"/>
      <c r="K1995" s="24"/>
      <c r="L1995" s="98"/>
    </row>
    <row r="1996" spans="1:12" hidden="1" x14ac:dyDescent="0.3">
      <c r="A1996" s="18" t="str">
        <f>+IF(E1996=0,"NO",1)</f>
        <v>NO</v>
      </c>
      <c r="B1996" s="18"/>
      <c r="E1996" s="96">
        <v>0</v>
      </c>
      <c r="F1996" s="307" t="str">
        <f>+$F$121</f>
        <v>Mipyme</v>
      </c>
      <c r="G1996" s="308"/>
      <c r="H1996" s="308"/>
      <c r="I1996" s="308"/>
      <c r="J1996" s="308"/>
      <c r="K1996" s="309"/>
      <c r="L1996" s="113" t="str">
        <f>IFERROR(IF(VLOOKUP(C1885,'R. PUNTAJES'!$C$14:$R$213,'R. PUNTAJES'!$O$10,0)="","",VLOOKUP(C1885,'R. PUNTAJES'!$C$14:$R$213,'R. PUNTAJES'!$O$10,0)),"")</f>
        <v/>
      </c>
    </row>
    <row r="1997" spans="1:12" hidden="1" x14ac:dyDescent="0.3">
      <c r="A1997" s="1" t="str">
        <f>+A1885</f>
        <v>NO</v>
      </c>
      <c r="E1997" s="112"/>
      <c r="F1997" s="97" t="str">
        <f>+$F$122</f>
        <v>EXPERIENCIA DEL PROPONENTE</v>
      </c>
      <c r="G1997" s="24"/>
      <c r="H1997" s="24"/>
      <c r="I1997" s="24"/>
      <c r="J1997" s="24"/>
      <c r="K1997" s="24"/>
      <c r="L1997" s="98"/>
    </row>
    <row r="1998" spans="1:12" hidden="1" x14ac:dyDescent="0.3">
      <c r="A1998" s="1" t="str">
        <f>+A1885</f>
        <v>NO</v>
      </c>
      <c r="E1998" s="96">
        <v>59.5</v>
      </c>
      <c r="F1998" s="307" t="str">
        <f>+$F$123</f>
        <v>mediana con valor absoluto</v>
      </c>
      <c r="G1998" s="308"/>
      <c r="H1998" s="308"/>
      <c r="I1998" s="308"/>
      <c r="J1998" s="308"/>
      <c r="K1998" s="309"/>
      <c r="L1998" s="113" t="str">
        <f>IFERROR(IF(VLOOKUP(C1885,'R. PUNTAJES'!$C$14:$R$213,'R. PUNTAJES'!$R$10,0)="","",VLOOKUP(C1885,'R. PUNTAJES'!$C$14:$R$213,'R. PUNTAJES'!$R$10,0)),"")</f>
        <v/>
      </c>
    </row>
    <row r="1999" spans="1:12" hidden="1" x14ac:dyDescent="0.3">
      <c r="A1999" s="1" t="str">
        <f>+A1885</f>
        <v>NO</v>
      </c>
      <c r="E1999" s="112"/>
      <c r="F1999" s="97" t="str">
        <f>+$F$124</f>
        <v>MULTAS</v>
      </c>
      <c r="G1999" s="24"/>
      <c r="H1999" s="24"/>
      <c r="I1999" s="24"/>
      <c r="J1999" s="24"/>
      <c r="K1999" s="24"/>
      <c r="L1999" s="98"/>
    </row>
    <row r="2000" spans="1:12" ht="12.75" hidden="1" customHeight="1" x14ac:dyDescent="0.3">
      <c r="A2000" s="1" t="str">
        <f>+A1885</f>
        <v>NO</v>
      </c>
      <c r="E2000" s="96">
        <v>-2</v>
      </c>
      <c r="F2000" s="307" t="str">
        <f>+$F$125</f>
        <v>Una o más multas o cláusulas penales durante el último año</v>
      </c>
      <c r="G2000" s="310"/>
      <c r="H2000" s="310"/>
      <c r="I2000" s="310"/>
      <c r="J2000" s="310"/>
      <c r="K2000" s="311"/>
      <c r="L2000" s="99" t="str">
        <f>IFERROR(IF(VLOOKUP(C1885,'R. PUNTAJES'!$C$14:$R$213,'R. PUNTAJES'!$Q$10,0)="","",VLOOKUP(C1885,'R. PUNTAJES'!$C$14:$R$213,'R. PUNTAJES'!$Q$10,0)),"")</f>
        <v/>
      </c>
    </row>
    <row r="2001" spans="1:16" hidden="1" x14ac:dyDescent="0.3">
      <c r="A2001" s="1" t="str">
        <f>+A1885</f>
        <v>NO</v>
      </c>
      <c r="E2001" s="112"/>
      <c r="F2001" s="97" t="str">
        <f>+$F$126</f>
        <v>OBRAS INCONCLUSAS</v>
      </c>
      <c r="G2001" s="24"/>
      <c r="H2001" s="24"/>
      <c r="I2001" s="24"/>
      <c r="J2001" s="24"/>
      <c r="K2001" s="24"/>
      <c r="L2001" s="98"/>
    </row>
    <row r="2002" spans="1:16" hidden="1" x14ac:dyDescent="0.3">
      <c r="A2002" s="1" t="str">
        <f>+A1885</f>
        <v>NO</v>
      </c>
      <c r="E2002" s="96">
        <v>-1</v>
      </c>
      <c r="F2002" s="301" t="str">
        <f>+$F$127</f>
        <v>Anotación vigente de obra civil inconclusa</v>
      </c>
      <c r="G2002" s="302"/>
      <c r="H2002" s="302"/>
      <c r="I2002" s="302"/>
      <c r="J2002" s="302"/>
      <c r="K2002" s="303"/>
      <c r="L2002" s="99" t="str">
        <f>IFERROR(IF(VLOOKUP(C1885,'R. PUNTAJES'!$C$14:$R$213,'R. PUNTAJES'!$P$10,0)="","",VLOOKUP(C1885,'R. PUNTAJES'!$C$14:$R$213,'R. PUNTAJES'!$P$10,0)),"")</f>
        <v/>
      </c>
    </row>
    <row r="2003" spans="1:16" ht="7.5" hidden="1" customHeight="1" x14ac:dyDescent="0.3">
      <c r="A2003" s="1" t="str">
        <f>+A1885</f>
        <v>NO</v>
      </c>
      <c r="E2003" s="114"/>
      <c r="F2003" s="45"/>
      <c r="G2003" s="45"/>
      <c r="H2003" s="45"/>
      <c r="I2003" s="45"/>
      <c r="J2003" s="45"/>
      <c r="K2003" s="45"/>
      <c r="L2003" s="48"/>
    </row>
    <row r="2004" spans="1:16" hidden="1" x14ac:dyDescent="0.3">
      <c r="A2004" s="1" t="str">
        <f>+A1885</f>
        <v>NO</v>
      </c>
      <c r="E2004" s="115" t="str">
        <f>+$E$129</f>
        <v>PUNTAJE TOTAL</v>
      </c>
      <c r="F2004" s="116"/>
      <c r="G2004" s="116"/>
      <c r="H2004" s="116"/>
      <c r="I2004" s="116"/>
      <c r="J2004" s="116"/>
      <c r="K2004" s="117"/>
      <c r="L2004" s="118">
        <f>IFERROR(IF(VLOOKUP(C1885,'R. PUNTAJES'!$C$14:$R$213,'R. PUNTAJES'!$H$10,0)="RECHAZO","",SUM(L1984:L2002)),"")</f>
        <v>0</v>
      </c>
    </row>
    <row r="2005" spans="1:16" hidden="1" x14ac:dyDescent="0.3">
      <c r="A2005" s="1" t="str">
        <f>+A1885</f>
        <v>NO</v>
      </c>
      <c r="E2005" s="304" t="str">
        <f>+$E$130</f>
        <v>OBSERVACIONES RESPECTO A PUNTAJES</v>
      </c>
      <c r="F2005" s="305"/>
      <c r="G2005" s="305"/>
      <c r="H2005" s="305"/>
      <c r="I2005" s="305"/>
      <c r="J2005" s="305"/>
      <c r="K2005" s="305"/>
      <c r="L2005" s="305"/>
    </row>
    <row r="2006" spans="1:16" ht="12" hidden="1" customHeight="1" x14ac:dyDescent="0.3">
      <c r="A2006" s="1" t="str">
        <f>+A1885</f>
        <v>NO</v>
      </c>
      <c r="E2006" s="306" t="s">
        <v>124</v>
      </c>
      <c r="F2006" s="305"/>
      <c r="G2006" s="305"/>
      <c r="H2006" s="305"/>
      <c r="I2006" s="305"/>
      <c r="J2006" s="305"/>
      <c r="K2006" s="305"/>
      <c r="L2006" s="305"/>
      <c r="N2006" s="119"/>
      <c r="O2006" s="119"/>
      <c r="P2006" s="120"/>
    </row>
    <row r="2007" spans="1:16" ht="3" hidden="1" customHeight="1" x14ac:dyDescent="0.3">
      <c r="A2007" s="1" t="str">
        <f>+A1886</f>
        <v>NO</v>
      </c>
      <c r="E2007" s="121"/>
      <c r="F2007" s="122"/>
      <c r="G2007" s="122"/>
      <c r="H2007" s="122"/>
      <c r="I2007" s="122"/>
      <c r="J2007" s="122"/>
      <c r="K2007" s="122"/>
      <c r="L2007" s="123"/>
    </row>
    <row r="2008" spans="1:16" hidden="1" x14ac:dyDescent="0.3">
      <c r="A2008" s="1" t="str">
        <f>+IF(OR(C2010=""),"NO",1)</f>
        <v>NO</v>
      </c>
      <c r="E2008" s="346"/>
      <c r="F2008" s="347"/>
      <c r="G2008" s="347"/>
      <c r="H2008" s="347"/>
      <c r="I2008" s="347"/>
      <c r="J2008" s="347"/>
      <c r="K2008" s="347"/>
      <c r="L2008" s="347"/>
    </row>
    <row r="2009" spans="1:16" ht="4.5" hidden="1" customHeight="1" x14ac:dyDescent="0.3">
      <c r="A2009" s="1" t="str">
        <f>+A2010</f>
        <v>NO</v>
      </c>
      <c r="E2009" s="15"/>
      <c r="F2009" s="16"/>
      <c r="G2009" s="16"/>
      <c r="H2009" s="16"/>
      <c r="I2009" s="16"/>
      <c r="J2009" s="16"/>
      <c r="K2009" s="16"/>
      <c r="L2009" s="17"/>
    </row>
    <row r="2010" spans="1:16" ht="15.75" hidden="1" customHeight="1" x14ac:dyDescent="0.3">
      <c r="A2010" s="1" t="str">
        <f>+IF(OR(C2010=""),"NO",1)</f>
        <v>NO</v>
      </c>
      <c r="B2010" s="1">
        <f>1+MAX($B$1:B2009)</f>
        <v>17</v>
      </c>
      <c r="C2010" s="18" t="s">
        <v>124</v>
      </c>
      <c r="E2010" s="19" t="s">
        <v>124</v>
      </c>
      <c r="F2010" s="20"/>
      <c r="G2010" s="20"/>
      <c r="H2010" s="20"/>
      <c r="I2010" s="21"/>
      <c r="J2010" s="20"/>
      <c r="K2010" s="21"/>
      <c r="L2010" s="22"/>
    </row>
    <row r="2011" spans="1:16" hidden="1" x14ac:dyDescent="0.3">
      <c r="A2011" s="1" t="str">
        <f>A2010</f>
        <v>NO</v>
      </c>
      <c r="E2011" s="23" t="str">
        <f>+$E$11</f>
        <v>Integrantes</v>
      </c>
      <c r="F2011" s="24"/>
      <c r="G2011" s="24"/>
      <c r="H2011" s="24"/>
      <c r="I2011" s="24"/>
      <c r="J2011" s="24"/>
      <c r="K2011" s="25" t="str">
        <f>+$K$11</f>
        <v>Nit</v>
      </c>
      <c r="L2011" s="26" t="str">
        <f>+$L$11</f>
        <v>Part.</v>
      </c>
    </row>
    <row r="2012" spans="1:16" hidden="1" x14ac:dyDescent="0.3">
      <c r="A2012" s="1" t="str">
        <f>+A2011</f>
        <v>NO</v>
      </c>
      <c r="C2012" s="1" t="s">
        <v>124</v>
      </c>
      <c r="E2012" s="27" t="s">
        <v>124</v>
      </c>
      <c r="F2012" s="28"/>
      <c r="G2012" s="28"/>
      <c r="H2012" s="28"/>
      <c r="I2012" s="28"/>
      <c r="J2012" s="28"/>
      <c r="K2012" s="29" t="s">
        <v>124</v>
      </c>
      <c r="L2012" s="30" t="s">
        <v>124</v>
      </c>
    </row>
    <row r="2013" spans="1:16" hidden="1" x14ac:dyDescent="0.3">
      <c r="A2013" s="18" t="str">
        <f>+IF(OR(C2013=""),"NO",1)</f>
        <v>NO</v>
      </c>
      <c r="B2013" s="18"/>
      <c r="C2013" s="1" t="s">
        <v>124</v>
      </c>
      <c r="E2013" s="31" t="s">
        <v>124</v>
      </c>
      <c r="F2013" s="32"/>
      <c r="G2013" s="32"/>
      <c r="H2013" s="32"/>
      <c r="I2013" s="32"/>
      <c r="J2013" s="32"/>
      <c r="K2013" s="33" t="s">
        <v>124</v>
      </c>
      <c r="L2013" s="34" t="s">
        <v>124</v>
      </c>
    </row>
    <row r="2014" spans="1:16" hidden="1" x14ac:dyDescent="0.3">
      <c r="A2014" s="18" t="str">
        <f>+IF(OR(C2014=""),"NO",1)</f>
        <v>NO</v>
      </c>
      <c r="B2014" s="18"/>
      <c r="C2014" s="1" t="s">
        <v>124</v>
      </c>
      <c r="E2014" s="31" t="s">
        <v>124</v>
      </c>
      <c r="F2014" s="32"/>
      <c r="G2014" s="32"/>
      <c r="H2014" s="32"/>
      <c r="I2014" s="32"/>
      <c r="J2014" s="32"/>
      <c r="K2014" s="33" t="s">
        <v>124</v>
      </c>
      <c r="L2014" s="34" t="s">
        <v>124</v>
      </c>
    </row>
    <row r="2015" spans="1:16" hidden="1" x14ac:dyDescent="0.3">
      <c r="A2015" s="18" t="str">
        <f>+IF(OR(C2015=""),"NO",1)</f>
        <v>NO</v>
      </c>
      <c r="B2015" s="18"/>
      <c r="C2015" s="1" t="s">
        <v>124</v>
      </c>
      <c r="E2015" s="31" t="s">
        <v>13</v>
      </c>
      <c r="F2015" s="32"/>
      <c r="G2015" s="32"/>
      <c r="H2015" s="32"/>
      <c r="I2015" s="32"/>
      <c r="J2015" s="32"/>
      <c r="K2015" s="33"/>
      <c r="L2015" s="34"/>
    </row>
    <row r="2016" spans="1:16" hidden="1" x14ac:dyDescent="0.3">
      <c r="A2016" s="18" t="str">
        <f>+IF(OR(C2016=""),"NO",1)</f>
        <v>NO</v>
      </c>
      <c r="B2016" s="18"/>
      <c r="C2016" s="1" t="s">
        <v>124</v>
      </c>
      <c r="E2016" s="31" t="s">
        <v>13</v>
      </c>
      <c r="F2016" s="32"/>
      <c r="G2016" s="32"/>
      <c r="H2016" s="32"/>
      <c r="I2016" s="32"/>
      <c r="J2016" s="32"/>
      <c r="K2016" s="33"/>
      <c r="L2016" s="34"/>
    </row>
    <row r="2017" spans="1:12" hidden="1" x14ac:dyDescent="0.3">
      <c r="A2017" s="18" t="str">
        <f>+IF(OR(C2017=""),"NO",1)</f>
        <v>NO</v>
      </c>
      <c r="B2017" s="18"/>
      <c r="C2017" s="1" t="s">
        <v>124</v>
      </c>
      <c r="E2017" s="35" t="s">
        <v>13</v>
      </c>
      <c r="F2017" s="36"/>
      <c r="G2017" s="36"/>
      <c r="H2017" s="36"/>
      <c r="I2017" s="36"/>
      <c r="J2017" s="36"/>
      <c r="K2017" s="37"/>
      <c r="L2017" s="38"/>
    </row>
    <row r="2018" spans="1:12" ht="5.15" hidden="1" customHeight="1" x14ac:dyDescent="0.3">
      <c r="A2018" s="1" t="str">
        <f>+A2010</f>
        <v>NO</v>
      </c>
      <c r="E2018" s="39"/>
      <c r="F2018" s="39"/>
      <c r="G2018" s="39"/>
      <c r="H2018" s="39"/>
      <c r="I2018" s="39"/>
      <c r="J2018" s="39"/>
      <c r="K2018" s="39"/>
      <c r="L2018" s="39"/>
    </row>
    <row r="2019" spans="1:12" ht="15.75" hidden="1" customHeight="1" x14ac:dyDescent="0.3">
      <c r="A2019" s="1" t="str">
        <f>+A2010</f>
        <v>NO</v>
      </c>
      <c r="E2019" s="40" t="str">
        <f>+$E$19</f>
        <v>RESULTADO DE EVALUACIÓN TÉCNICA</v>
      </c>
      <c r="F2019" s="41"/>
      <c r="G2019" s="41"/>
      <c r="H2019" s="41"/>
      <c r="I2019" s="41"/>
      <c r="J2019" s="41"/>
      <c r="K2019" s="41"/>
      <c r="L2019" s="42"/>
    </row>
    <row r="2020" spans="1:12" hidden="1" x14ac:dyDescent="0.3">
      <c r="A2020" s="1" t="str">
        <f>+A2010</f>
        <v>NO</v>
      </c>
      <c r="E2020" s="43"/>
      <c r="F2020" s="44" t="str">
        <f>+$F$20</f>
        <v>Experiencia</v>
      </c>
      <c r="G2020" s="45"/>
      <c r="H2020" s="45"/>
      <c r="I2020" s="45"/>
      <c r="J2020" s="45"/>
      <c r="K2020" s="46"/>
      <c r="L2020" s="47" t="s">
        <v>124</v>
      </c>
    </row>
    <row r="2021" spans="1:12" hidden="1" x14ac:dyDescent="0.3">
      <c r="A2021" s="1" t="str">
        <f>+A2010</f>
        <v>NO</v>
      </c>
      <c r="E2021" s="348" t="str">
        <f>+$E$21</f>
        <v>OBSERVACIONES RESPECTO A LA EVALUACIÓN DE EXPERIENCIA</v>
      </c>
      <c r="F2021" s="308"/>
      <c r="G2021" s="308"/>
      <c r="H2021" s="308"/>
      <c r="I2021" s="308"/>
      <c r="J2021" s="308"/>
      <c r="K2021" s="308"/>
      <c r="L2021" s="349"/>
    </row>
    <row r="2022" spans="1:12" hidden="1" x14ac:dyDescent="0.3">
      <c r="A2022" s="1" t="str">
        <f>+A2010</f>
        <v>NO</v>
      </c>
      <c r="E2022" s="350" t="s">
        <v>124</v>
      </c>
      <c r="F2022" s="351"/>
      <c r="G2022" s="351"/>
      <c r="H2022" s="351"/>
      <c r="I2022" s="351"/>
      <c r="J2022" s="351"/>
      <c r="K2022" s="351"/>
      <c r="L2022" s="352"/>
    </row>
    <row r="2023" spans="1:12" ht="5.15" hidden="1" customHeight="1" x14ac:dyDescent="0.3">
      <c r="A2023" s="1" t="str">
        <f>+A2010</f>
        <v>NO</v>
      </c>
      <c r="E2023" s="39"/>
      <c r="F2023" s="39"/>
      <c r="G2023" s="39"/>
      <c r="H2023" s="39"/>
      <c r="I2023" s="39"/>
      <c r="J2023" s="39"/>
      <c r="K2023" s="39"/>
      <c r="L2023" s="39"/>
    </row>
    <row r="2024" spans="1:12" ht="12.75" hidden="1" customHeight="1" x14ac:dyDescent="0.3">
      <c r="A2024" s="1" t="str">
        <f>+A2010</f>
        <v>NO</v>
      </c>
      <c r="E2024" s="40" t="str">
        <f>+$E$24</f>
        <v>EXPERIENCIA HABILITANTE: CONTRATOS PRESENTADOS</v>
      </c>
      <c r="F2024" s="41"/>
      <c r="G2024" s="41"/>
      <c r="H2024" s="41"/>
      <c r="I2024" s="41"/>
      <c r="J2024" s="41"/>
      <c r="K2024" s="41"/>
      <c r="L2024" s="42"/>
    </row>
    <row r="2025" spans="1:12" ht="8.5" hidden="1" customHeight="1" x14ac:dyDescent="0.3">
      <c r="A2025" s="1" t="str">
        <f>+A2010</f>
        <v>NO</v>
      </c>
      <c r="E2025" s="49"/>
      <c r="F2025" s="50"/>
      <c r="G2025" s="51"/>
      <c r="H2025" s="51"/>
      <c r="I2025" s="51"/>
      <c r="J2025" s="51"/>
      <c r="K2025" s="51"/>
      <c r="L2025" s="52"/>
    </row>
    <row r="2026" spans="1:12" hidden="1" x14ac:dyDescent="0.3">
      <c r="A2026" s="18" t="str">
        <f>+IF(OR(C2026=""),"NO",1)</f>
        <v>NO</v>
      </c>
      <c r="B2026" s="18"/>
      <c r="C2026" s="1" t="s">
        <v>124</v>
      </c>
      <c r="E2026" s="329">
        <v>1</v>
      </c>
      <c r="F2026" s="53" t="str">
        <f>+$F$26</f>
        <v>OBJETO</v>
      </c>
      <c r="G2026" s="332" t="s">
        <v>124</v>
      </c>
      <c r="H2026" s="333"/>
      <c r="I2026" s="333"/>
      <c r="J2026" s="333"/>
      <c r="K2026" s="333"/>
      <c r="L2026" s="334"/>
    </row>
    <row r="2027" spans="1:12" hidden="1" x14ac:dyDescent="0.3">
      <c r="A2027" s="18" t="str">
        <f>+IF(OR(C2026=""),"NO",1)</f>
        <v>NO</v>
      </c>
      <c r="B2027" s="18"/>
      <c r="E2027" s="330"/>
      <c r="F2027" s="54" t="str">
        <f>+$F$27</f>
        <v>CONTRATANTE</v>
      </c>
      <c r="G2027" s="335" t="s">
        <v>124</v>
      </c>
      <c r="H2027" s="310"/>
      <c r="I2027" s="310"/>
      <c r="J2027" s="310"/>
      <c r="K2027" s="310"/>
      <c r="L2027" s="336"/>
    </row>
    <row r="2028" spans="1:12" hidden="1" x14ac:dyDescent="0.3">
      <c r="A2028" s="18" t="str">
        <f>+IF(OR(C2026=""),"NO",1)</f>
        <v>NO</v>
      </c>
      <c r="B2028" s="18"/>
      <c r="E2028" s="330"/>
      <c r="F2028" s="54" t="str">
        <f>+$F$28</f>
        <v>APORTANTE</v>
      </c>
      <c r="G2028" s="337" t="s">
        <v>124</v>
      </c>
      <c r="H2028" s="338"/>
      <c r="I2028" s="338"/>
      <c r="J2028" s="338"/>
      <c r="K2028" s="338"/>
      <c r="L2028" s="339"/>
    </row>
    <row r="2029" spans="1:12" hidden="1" x14ac:dyDescent="0.3">
      <c r="A2029" s="18" t="str">
        <f>+IF(OR(C2026=""),"NO",1)</f>
        <v>NO</v>
      </c>
      <c r="B2029" s="18"/>
      <c r="E2029" s="330"/>
      <c r="F2029" s="54" t="str">
        <f>+$F$29</f>
        <v>VALOR /SMMLV)</v>
      </c>
      <c r="G2029" s="55" t="s">
        <v>124</v>
      </c>
      <c r="H2029" s="56" t="str">
        <f>+$H$29</f>
        <v>% PART..</v>
      </c>
      <c r="I2029" s="57" t="s">
        <v>124</v>
      </c>
      <c r="J2029" s="58" t="str">
        <f>+$J$29</f>
        <v>VALOR ACREDITADO</v>
      </c>
      <c r="K2029" s="59"/>
      <c r="L2029" s="47" t="s">
        <v>124</v>
      </c>
    </row>
    <row r="2030" spans="1:12" hidden="1" x14ac:dyDescent="0.3">
      <c r="A2030" s="18" t="str">
        <f>+IF(OR(C2026=""),"NO",1)</f>
        <v>NO</v>
      </c>
      <c r="B2030" s="18"/>
      <c r="E2030" s="330"/>
      <c r="F2030" s="60" t="str">
        <f>+$F$30</f>
        <v>EXPERIENCIA APORTADA</v>
      </c>
      <c r="G2030" s="340" t="s">
        <v>124</v>
      </c>
      <c r="H2030" s="341"/>
      <c r="I2030" s="341"/>
      <c r="J2030" s="341"/>
      <c r="K2030" s="341"/>
      <c r="L2030" s="342"/>
    </row>
    <row r="2031" spans="1:12" hidden="1" x14ac:dyDescent="0.3">
      <c r="A2031" s="18" t="str">
        <f>+IF(OR(C2026=""),"NO",1)</f>
        <v>NO</v>
      </c>
      <c r="B2031" s="18"/>
      <c r="E2031" s="331"/>
      <c r="F2031" s="62" t="str">
        <f>+$F$31</f>
        <v>OBSERVACIÓN</v>
      </c>
      <c r="G2031" s="343" t="s">
        <v>124</v>
      </c>
      <c r="H2031" s="344"/>
      <c r="I2031" s="344"/>
      <c r="J2031" s="344"/>
      <c r="K2031" s="344"/>
      <c r="L2031" s="345"/>
    </row>
    <row r="2032" spans="1:12" ht="8.5" hidden="1" customHeight="1" x14ac:dyDescent="0.3">
      <c r="A2032" s="18" t="str">
        <f>+IF(OR(C2026=""),"NO",1)</f>
        <v>NO</v>
      </c>
      <c r="B2032" s="18"/>
      <c r="E2032" s="49"/>
      <c r="F2032" s="50"/>
      <c r="G2032" s="51"/>
      <c r="H2032" s="51"/>
      <c r="I2032" s="51"/>
      <c r="J2032" s="51"/>
      <c r="K2032" s="51"/>
      <c r="L2032" s="52"/>
    </row>
    <row r="2033" spans="1:12" hidden="1" x14ac:dyDescent="0.3">
      <c r="A2033" s="18" t="str">
        <f t="shared" ref="A2033" si="672">+IF(OR(C2033=""),"NO",1)</f>
        <v>NO</v>
      </c>
      <c r="B2033" s="18"/>
      <c r="C2033" s="1" t="s">
        <v>124</v>
      </c>
      <c r="E2033" s="329">
        <v>2</v>
      </c>
      <c r="F2033" s="53" t="str">
        <f>+$F$26</f>
        <v>OBJETO</v>
      </c>
      <c r="G2033" s="332" t="s">
        <v>124</v>
      </c>
      <c r="H2033" s="333"/>
      <c r="I2033" s="333"/>
      <c r="J2033" s="333"/>
      <c r="K2033" s="333"/>
      <c r="L2033" s="334"/>
    </row>
    <row r="2034" spans="1:12" hidden="1" x14ac:dyDescent="0.3">
      <c r="A2034" s="18" t="str">
        <f t="shared" ref="A2034" si="673">+IF(OR(C2033=""),"NO",1)</f>
        <v>NO</v>
      </c>
      <c r="B2034" s="18"/>
      <c r="E2034" s="330"/>
      <c r="F2034" s="54" t="str">
        <f>+$F$27</f>
        <v>CONTRATANTE</v>
      </c>
      <c r="G2034" s="335" t="s">
        <v>124</v>
      </c>
      <c r="H2034" s="310"/>
      <c r="I2034" s="310"/>
      <c r="J2034" s="310"/>
      <c r="K2034" s="310"/>
      <c r="L2034" s="336"/>
    </row>
    <row r="2035" spans="1:12" hidden="1" x14ac:dyDescent="0.3">
      <c r="A2035" s="18" t="str">
        <f t="shared" ref="A2035" si="674">+IF(OR(C2033=""),"NO",1)</f>
        <v>NO</v>
      </c>
      <c r="B2035" s="18"/>
      <c r="E2035" s="330"/>
      <c r="F2035" s="54" t="str">
        <f>+$F$28</f>
        <v>APORTANTE</v>
      </c>
      <c r="G2035" s="337" t="s">
        <v>124</v>
      </c>
      <c r="H2035" s="338"/>
      <c r="I2035" s="338"/>
      <c r="J2035" s="338"/>
      <c r="K2035" s="338"/>
      <c r="L2035" s="339"/>
    </row>
    <row r="2036" spans="1:12" hidden="1" x14ac:dyDescent="0.3">
      <c r="A2036" s="18" t="str">
        <f t="shared" ref="A2036" si="675">+IF(OR(C2033=""),"NO",1)</f>
        <v>NO</v>
      </c>
      <c r="B2036" s="18"/>
      <c r="E2036" s="330"/>
      <c r="F2036" s="54" t="str">
        <f>+$F$29</f>
        <v>VALOR /SMMLV)</v>
      </c>
      <c r="G2036" s="55" t="s">
        <v>124</v>
      </c>
      <c r="H2036" s="56" t="str">
        <f>+$H$29</f>
        <v>% PART..</v>
      </c>
      <c r="I2036" s="57" t="s">
        <v>124</v>
      </c>
      <c r="J2036" s="58" t="str">
        <f>+$J$29</f>
        <v>VALOR ACREDITADO</v>
      </c>
      <c r="K2036" s="59"/>
      <c r="L2036" s="47" t="s">
        <v>124</v>
      </c>
    </row>
    <row r="2037" spans="1:12" hidden="1" x14ac:dyDescent="0.3">
      <c r="A2037" s="18" t="str">
        <f t="shared" ref="A2037" si="676">+IF(OR(C2033=""),"NO",1)</f>
        <v>NO</v>
      </c>
      <c r="B2037" s="18"/>
      <c r="E2037" s="330"/>
      <c r="F2037" s="60" t="str">
        <f>+$F$30</f>
        <v>EXPERIENCIA APORTADA</v>
      </c>
      <c r="G2037" s="340" t="s">
        <v>124</v>
      </c>
      <c r="H2037" s="341"/>
      <c r="I2037" s="341"/>
      <c r="J2037" s="341"/>
      <c r="K2037" s="341"/>
      <c r="L2037" s="342"/>
    </row>
    <row r="2038" spans="1:12" hidden="1" x14ac:dyDescent="0.3">
      <c r="A2038" s="18" t="str">
        <f t="shared" ref="A2038" si="677">+IF(OR(C2033=""),"NO",1)</f>
        <v>NO</v>
      </c>
      <c r="B2038" s="18"/>
      <c r="E2038" s="331"/>
      <c r="F2038" s="62" t="str">
        <f>+$F$31</f>
        <v>OBSERVACIÓN</v>
      </c>
      <c r="G2038" s="343" t="s">
        <v>124</v>
      </c>
      <c r="H2038" s="344"/>
      <c r="I2038" s="344"/>
      <c r="J2038" s="344"/>
      <c r="K2038" s="344"/>
      <c r="L2038" s="345"/>
    </row>
    <row r="2039" spans="1:12" ht="8.5" hidden="1" customHeight="1" x14ac:dyDescent="0.3">
      <c r="A2039" s="18" t="str">
        <f t="shared" ref="A2039" si="678">+IF(OR(C2033=""),"NO",1)</f>
        <v>NO</v>
      </c>
      <c r="B2039" s="18"/>
      <c r="E2039" s="49"/>
      <c r="F2039" s="50"/>
      <c r="G2039" s="51"/>
      <c r="H2039" s="51"/>
      <c r="I2039" s="51"/>
      <c r="J2039" s="51"/>
      <c r="K2039" s="51"/>
      <c r="L2039" s="52"/>
    </row>
    <row r="2040" spans="1:12" hidden="1" x14ac:dyDescent="0.3">
      <c r="A2040" s="18" t="str">
        <f t="shared" ref="A2040" si="679">+IF(OR(C2040=""),"NO",1)</f>
        <v>NO</v>
      </c>
      <c r="B2040" s="18"/>
      <c r="C2040" s="1" t="s">
        <v>124</v>
      </c>
      <c r="E2040" s="329">
        <v>3</v>
      </c>
      <c r="F2040" s="53" t="str">
        <f>+$F$26</f>
        <v>OBJETO</v>
      </c>
      <c r="G2040" s="332" t="s">
        <v>124</v>
      </c>
      <c r="H2040" s="333"/>
      <c r="I2040" s="333"/>
      <c r="J2040" s="333"/>
      <c r="K2040" s="333"/>
      <c r="L2040" s="334"/>
    </row>
    <row r="2041" spans="1:12" hidden="1" x14ac:dyDescent="0.3">
      <c r="A2041" s="18" t="str">
        <f t="shared" ref="A2041" si="680">+IF(OR(C2040=""),"NO",1)</f>
        <v>NO</v>
      </c>
      <c r="B2041" s="18"/>
      <c r="E2041" s="330"/>
      <c r="F2041" s="54" t="str">
        <f>+$F$27</f>
        <v>CONTRATANTE</v>
      </c>
      <c r="G2041" s="335" t="s">
        <v>124</v>
      </c>
      <c r="H2041" s="310"/>
      <c r="I2041" s="310"/>
      <c r="J2041" s="310"/>
      <c r="K2041" s="310"/>
      <c r="L2041" s="336"/>
    </row>
    <row r="2042" spans="1:12" hidden="1" x14ac:dyDescent="0.3">
      <c r="A2042" s="18" t="str">
        <f t="shared" ref="A2042" si="681">+IF(OR(C2040=""),"NO",1)</f>
        <v>NO</v>
      </c>
      <c r="B2042" s="18"/>
      <c r="E2042" s="330"/>
      <c r="F2042" s="54" t="str">
        <f>+$F$28</f>
        <v>APORTANTE</v>
      </c>
      <c r="G2042" s="337" t="s">
        <v>124</v>
      </c>
      <c r="H2042" s="338"/>
      <c r="I2042" s="338"/>
      <c r="J2042" s="338"/>
      <c r="K2042" s="338"/>
      <c r="L2042" s="339"/>
    </row>
    <row r="2043" spans="1:12" hidden="1" x14ac:dyDescent="0.3">
      <c r="A2043" s="18" t="str">
        <f t="shared" ref="A2043" si="682">+IF(OR(C2040=""),"NO",1)</f>
        <v>NO</v>
      </c>
      <c r="B2043" s="18"/>
      <c r="E2043" s="330"/>
      <c r="F2043" s="54" t="str">
        <f>+$F$29</f>
        <v>VALOR /SMMLV)</v>
      </c>
      <c r="G2043" s="55" t="s">
        <v>124</v>
      </c>
      <c r="H2043" s="56" t="str">
        <f>+$H$29</f>
        <v>% PART..</v>
      </c>
      <c r="I2043" s="57" t="s">
        <v>124</v>
      </c>
      <c r="J2043" s="58" t="str">
        <f>+$J$29</f>
        <v>VALOR ACREDITADO</v>
      </c>
      <c r="K2043" s="59"/>
      <c r="L2043" s="47" t="s">
        <v>124</v>
      </c>
    </row>
    <row r="2044" spans="1:12" hidden="1" x14ac:dyDescent="0.3">
      <c r="A2044" s="18" t="str">
        <f t="shared" ref="A2044" si="683">+IF(OR(C2040=""),"NO",1)</f>
        <v>NO</v>
      </c>
      <c r="B2044" s="18"/>
      <c r="E2044" s="330"/>
      <c r="F2044" s="60" t="str">
        <f>+$F$30</f>
        <v>EXPERIENCIA APORTADA</v>
      </c>
      <c r="G2044" s="340" t="s">
        <v>124</v>
      </c>
      <c r="H2044" s="341"/>
      <c r="I2044" s="341"/>
      <c r="J2044" s="341"/>
      <c r="K2044" s="341"/>
      <c r="L2044" s="342"/>
    </row>
    <row r="2045" spans="1:12" hidden="1" x14ac:dyDescent="0.3">
      <c r="A2045" s="18" t="str">
        <f t="shared" ref="A2045" si="684">+IF(OR(C2040=""),"NO",1)</f>
        <v>NO</v>
      </c>
      <c r="B2045" s="18"/>
      <c r="E2045" s="331"/>
      <c r="F2045" s="62" t="str">
        <f>+$F$31</f>
        <v>OBSERVACIÓN</v>
      </c>
      <c r="G2045" s="343" t="s">
        <v>124</v>
      </c>
      <c r="H2045" s="344"/>
      <c r="I2045" s="344"/>
      <c r="J2045" s="344"/>
      <c r="K2045" s="344"/>
      <c r="L2045" s="345"/>
    </row>
    <row r="2046" spans="1:12" ht="8.5" hidden="1" customHeight="1" x14ac:dyDescent="0.3">
      <c r="A2046" s="18" t="str">
        <f t="shared" ref="A2046" si="685">+IF(OR(C2040=""),"NO",1)</f>
        <v>NO</v>
      </c>
      <c r="B2046" s="18"/>
      <c r="E2046" s="49"/>
      <c r="F2046" s="50"/>
      <c r="G2046" s="51"/>
      <c r="H2046" s="51"/>
      <c r="I2046" s="51"/>
      <c r="J2046" s="51"/>
      <c r="K2046" s="51"/>
      <c r="L2046" s="52"/>
    </row>
    <row r="2047" spans="1:12" hidden="1" x14ac:dyDescent="0.3">
      <c r="A2047" s="18" t="str">
        <f t="shared" ref="A2047" si="686">+IF(OR(C2047=""),"NO",1)</f>
        <v>NO</v>
      </c>
      <c r="B2047" s="18"/>
      <c r="C2047" s="1" t="s">
        <v>124</v>
      </c>
      <c r="E2047" s="329">
        <v>4</v>
      </c>
      <c r="F2047" s="53" t="str">
        <f>+$F$26</f>
        <v>OBJETO</v>
      </c>
      <c r="G2047" s="332" t="s">
        <v>124</v>
      </c>
      <c r="H2047" s="333"/>
      <c r="I2047" s="333"/>
      <c r="J2047" s="333"/>
      <c r="K2047" s="333"/>
      <c r="L2047" s="334"/>
    </row>
    <row r="2048" spans="1:12" hidden="1" x14ac:dyDescent="0.3">
      <c r="A2048" s="18" t="str">
        <f t="shared" ref="A2048" si="687">+IF(OR(C2047=""),"NO",1)</f>
        <v>NO</v>
      </c>
      <c r="B2048" s="18"/>
      <c r="E2048" s="330"/>
      <c r="F2048" s="54" t="str">
        <f>+$F$27</f>
        <v>CONTRATANTE</v>
      </c>
      <c r="G2048" s="335" t="s">
        <v>124</v>
      </c>
      <c r="H2048" s="310"/>
      <c r="I2048" s="310"/>
      <c r="J2048" s="310"/>
      <c r="K2048" s="310"/>
      <c r="L2048" s="336"/>
    </row>
    <row r="2049" spans="1:12" hidden="1" x14ac:dyDescent="0.3">
      <c r="A2049" s="18" t="str">
        <f t="shared" ref="A2049" si="688">+IF(OR(C2047=""),"NO",1)</f>
        <v>NO</v>
      </c>
      <c r="B2049" s="18"/>
      <c r="E2049" s="330"/>
      <c r="F2049" s="54" t="str">
        <f>+$F$28</f>
        <v>APORTANTE</v>
      </c>
      <c r="G2049" s="337" t="s">
        <v>124</v>
      </c>
      <c r="H2049" s="338"/>
      <c r="I2049" s="338"/>
      <c r="J2049" s="338"/>
      <c r="K2049" s="338"/>
      <c r="L2049" s="339"/>
    </row>
    <row r="2050" spans="1:12" hidden="1" x14ac:dyDescent="0.3">
      <c r="A2050" s="18" t="str">
        <f t="shared" ref="A2050" si="689">+IF(OR(C2047=""),"NO",1)</f>
        <v>NO</v>
      </c>
      <c r="B2050" s="18"/>
      <c r="E2050" s="330"/>
      <c r="F2050" s="54" t="str">
        <f>+$F$29</f>
        <v>VALOR /SMMLV)</v>
      </c>
      <c r="G2050" s="55" t="s">
        <v>124</v>
      </c>
      <c r="H2050" s="56" t="str">
        <f>+$H$29</f>
        <v>% PART..</v>
      </c>
      <c r="I2050" s="57" t="s">
        <v>124</v>
      </c>
      <c r="J2050" s="58" t="str">
        <f>+$J$29</f>
        <v>VALOR ACREDITADO</v>
      </c>
      <c r="K2050" s="59"/>
      <c r="L2050" s="47" t="s">
        <v>124</v>
      </c>
    </row>
    <row r="2051" spans="1:12" hidden="1" x14ac:dyDescent="0.3">
      <c r="A2051" s="18" t="str">
        <f t="shared" ref="A2051" si="690">+IF(OR(C2047=""),"NO",1)</f>
        <v>NO</v>
      </c>
      <c r="B2051" s="18"/>
      <c r="E2051" s="330"/>
      <c r="F2051" s="60" t="str">
        <f>+$F$30</f>
        <v>EXPERIENCIA APORTADA</v>
      </c>
      <c r="G2051" s="340" t="s">
        <v>124</v>
      </c>
      <c r="H2051" s="341"/>
      <c r="I2051" s="341"/>
      <c r="J2051" s="341"/>
      <c r="K2051" s="341"/>
      <c r="L2051" s="342"/>
    </row>
    <row r="2052" spans="1:12" hidden="1" x14ac:dyDescent="0.3">
      <c r="A2052" s="18" t="str">
        <f t="shared" ref="A2052" si="691">+IF(OR(C2047=""),"NO",1)</f>
        <v>NO</v>
      </c>
      <c r="B2052" s="18"/>
      <c r="E2052" s="331"/>
      <c r="F2052" s="62" t="str">
        <f>+$F$31</f>
        <v>OBSERVACIÓN</v>
      </c>
      <c r="G2052" s="343" t="s">
        <v>124</v>
      </c>
      <c r="H2052" s="344"/>
      <c r="I2052" s="344"/>
      <c r="J2052" s="344"/>
      <c r="K2052" s="344"/>
      <c r="L2052" s="345"/>
    </row>
    <row r="2053" spans="1:12" ht="8.5" hidden="1" customHeight="1" x14ac:dyDescent="0.3">
      <c r="A2053" s="18" t="str">
        <f t="shared" ref="A2053" si="692">+IF(OR(C2047=""),"NO",1)</f>
        <v>NO</v>
      </c>
      <c r="B2053" s="18"/>
      <c r="E2053" s="49"/>
      <c r="F2053" s="50"/>
      <c r="G2053" s="51"/>
      <c r="H2053" s="51"/>
      <c r="I2053" s="51"/>
      <c r="J2053" s="51"/>
      <c r="K2053" s="51"/>
      <c r="L2053" s="52"/>
    </row>
    <row r="2054" spans="1:12" hidden="1" x14ac:dyDescent="0.3">
      <c r="A2054" s="18" t="str">
        <f t="shared" ref="A2054" si="693">+IF(OR(C2054=""),"NO",1)</f>
        <v>NO</v>
      </c>
      <c r="B2054" s="18"/>
      <c r="C2054" s="1" t="s">
        <v>124</v>
      </c>
      <c r="E2054" s="329">
        <v>5</v>
      </c>
      <c r="F2054" s="53" t="str">
        <f>+$F$26</f>
        <v>OBJETO</v>
      </c>
      <c r="G2054" s="332" t="s">
        <v>124</v>
      </c>
      <c r="H2054" s="333"/>
      <c r="I2054" s="333"/>
      <c r="J2054" s="333"/>
      <c r="K2054" s="333"/>
      <c r="L2054" s="334"/>
    </row>
    <row r="2055" spans="1:12" hidden="1" x14ac:dyDescent="0.3">
      <c r="A2055" s="18" t="str">
        <f t="shared" ref="A2055" si="694">+IF(OR(C2054=""),"NO",1)</f>
        <v>NO</v>
      </c>
      <c r="B2055" s="18"/>
      <c r="E2055" s="330"/>
      <c r="F2055" s="54" t="str">
        <f>+$F$27</f>
        <v>CONTRATANTE</v>
      </c>
      <c r="G2055" s="335" t="s">
        <v>124</v>
      </c>
      <c r="H2055" s="310"/>
      <c r="I2055" s="310"/>
      <c r="J2055" s="310"/>
      <c r="K2055" s="310"/>
      <c r="L2055" s="336"/>
    </row>
    <row r="2056" spans="1:12" hidden="1" x14ac:dyDescent="0.3">
      <c r="A2056" s="18" t="str">
        <f t="shared" ref="A2056" si="695">+IF(OR(C2054=""),"NO",1)</f>
        <v>NO</v>
      </c>
      <c r="B2056" s="18"/>
      <c r="E2056" s="330"/>
      <c r="F2056" s="54" t="str">
        <f>+$F$28</f>
        <v>APORTANTE</v>
      </c>
      <c r="G2056" s="337" t="s">
        <v>124</v>
      </c>
      <c r="H2056" s="338"/>
      <c r="I2056" s="338"/>
      <c r="J2056" s="338"/>
      <c r="K2056" s="338"/>
      <c r="L2056" s="339"/>
    </row>
    <row r="2057" spans="1:12" hidden="1" x14ac:dyDescent="0.3">
      <c r="A2057" s="18" t="str">
        <f t="shared" ref="A2057" si="696">+IF(OR(C2054=""),"NO",1)</f>
        <v>NO</v>
      </c>
      <c r="B2057" s="18"/>
      <c r="E2057" s="330"/>
      <c r="F2057" s="54" t="str">
        <f>+$F$29</f>
        <v>VALOR /SMMLV)</v>
      </c>
      <c r="G2057" s="55" t="s">
        <v>124</v>
      </c>
      <c r="H2057" s="56" t="str">
        <f>+$H$29</f>
        <v>% PART..</v>
      </c>
      <c r="I2057" s="57" t="s">
        <v>124</v>
      </c>
      <c r="J2057" s="58" t="str">
        <f>+$J$29</f>
        <v>VALOR ACREDITADO</v>
      </c>
      <c r="K2057" s="59"/>
      <c r="L2057" s="47" t="s">
        <v>124</v>
      </c>
    </row>
    <row r="2058" spans="1:12" hidden="1" x14ac:dyDescent="0.3">
      <c r="A2058" s="18" t="str">
        <f t="shared" ref="A2058" si="697">+IF(OR(C2054=""),"NO",1)</f>
        <v>NO</v>
      </c>
      <c r="B2058" s="18"/>
      <c r="E2058" s="330"/>
      <c r="F2058" s="60" t="str">
        <f>+$F$30</f>
        <v>EXPERIENCIA APORTADA</v>
      </c>
      <c r="G2058" s="340" t="s">
        <v>124</v>
      </c>
      <c r="H2058" s="341"/>
      <c r="I2058" s="341"/>
      <c r="J2058" s="341"/>
      <c r="K2058" s="341"/>
      <c r="L2058" s="342"/>
    </row>
    <row r="2059" spans="1:12" hidden="1" x14ac:dyDescent="0.3">
      <c r="A2059" s="18" t="str">
        <f t="shared" ref="A2059" si="698">+IF(OR(C2054=""),"NO",1)</f>
        <v>NO</v>
      </c>
      <c r="B2059" s="18"/>
      <c r="E2059" s="331"/>
      <c r="F2059" s="62" t="str">
        <f>+$F$31</f>
        <v>OBSERVACIÓN</v>
      </c>
      <c r="G2059" s="343" t="s">
        <v>124</v>
      </c>
      <c r="H2059" s="344"/>
      <c r="I2059" s="344"/>
      <c r="J2059" s="344"/>
      <c r="K2059" s="344"/>
      <c r="L2059" s="345"/>
    </row>
    <row r="2060" spans="1:12" ht="8.5" hidden="1" customHeight="1" x14ac:dyDescent="0.3">
      <c r="A2060" s="18" t="str">
        <f t="shared" ref="A2060" si="699">+IF(OR(C2054=""),"NO",1)</f>
        <v>NO</v>
      </c>
      <c r="B2060" s="18"/>
      <c r="E2060" s="49"/>
      <c r="F2060" s="50"/>
      <c r="G2060" s="51"/>
      <c r="H2060" s="51"/>
      <c r="I2060" s="51"/>
      <c r="J2060" s="51"/>
      <c r="K2060" s="51"/>
      <c r="L2060" s="52"/>
    </row>
    <row r="2061" spans="1:12" hidden="1" x14ac:dyDescent="0.3">
      <c r="A2061" s="18" t="str">
        <f t="shared" ref="A2061" si="700">+IF(OR(C2061=""),"NO",1)</f>
        <v>NO</v>
      </c>
      <c r="B2061" s="18"/>
      <c r="C2061" s="1" t="s">
        <v>124</v>
      </c>
      <c r="E2061" s="329">
        <v>6</v>
      </c>
      <c r="F2061" s="53" t="str">
        <f>+$F$26</f>
        <v>OBJETO</v>
      </c>
      <c r="G2061" s="332" t="s">
        <v>124</v>
      </c>
      <c r="H2061" s="333"/>
      <c r="I2061" s="333"/>
      <c r="J2061" s="333"/>
      <c r="K2061" s="333"/>
      <c r="L2061" s="334"/>
    </row>
    <row r="2062" spans="1:12" hidden="1" x14ac:dyDescent="0.3">
      <c r="A2062" s="18" t="str">
        <f t="shared" ref="A2062" si="701">+IF(OR(C2061=""),"NO",1)</f>
        <v>NO</v>
      </c>
      <c r="B2062" s="18"/>
      <c r="E2062" s="330"/>
      <c r="F2062" s="54" t="str">
        <f>+$F$27</f>
        <v>CONTRATANTE</v>
      </c>
      <c r="G2062" s="335" t="s">
        <v>124</v>
      </c>
      <c r="H2062" s="310"/>
      <c r="I2062" s="310"/>
      <c r="J2062" s="310"/>
      <c r="K2062" s="310"/>
      <c r="L2062" s="336"/>
    </row>
    <row r="2063" spans="1:12" hidden="1" x14ac:dyDescent="0.3">
      <c r="A2063" s="18" t="str">
        <f t="shared" ref="A2063" si="702">+IF(OR(C2061=""),"NO",1)</f>
        <v>NO</v>
      </c>
      <c r="B2063" s="18"/>
      <c r="E2063" s="330"/>
      <c r="F2063" s="54" t="str">
        <f>+$F$28</f>
        <v>APORTANTE</v>
      </c>
      <c r="G2063" s="337" t="s">
        <v>124</v>
      </c>
      <c r="H2063" s="338"/>
      <c r="I2063" s="338"/>
      <c r="J2063" s="338"/>
      <c r="K2063" s="338"/>
      <c r="L2063" s="339"/>
    </row>
    <row r="2064" spans="1:12" hidden="1" x14ac:dyDescent="0.3">
      <c r="A2064" s="18" t="str">
        <f t="shared" ref="A2064" si="703">+IF(OR(C2061=""),"NO",1)</f>
        <v>NO</v>
      </c>
      <c r="B2064" s="18"/>
      <c r="E2064" s="330"/>
      <c r="F2064" s="54" t="str">
        <f>+$F$29</f>
        <v>VALOR /SMMLV)</v>
      </c>
      <c r="G2064" s="55" t="s">
        <v>124</v>
      </c>
      <c r="H2064" s="56" t="str">
        <f>+$H$29</f>
        <v>% PART..</v>
      </c>
      <c r="I2064" s="57" t="s">
        <v>124</v>
      </c>
      <c r="J2064" s="58" t="str">
        <f>+$J$29</f>
        <v>VALOR ACREDITADO</v>
      </c>
      <c r="K2064" s="59"/>
      <c r="L2064" s="47" t="s">
        <v>124</v>
      </c>
    </row>
    <row r="2065" spans="1:12" hidden="1" x14ac:dyDescent="0.3">
      <c r="A2065" s="18" t="str">
        <f t="shared" ref="A2065" si="704">+IF(OR(C2061=""),"NO",1)</f>
        <v>NO</v>
      </c>
      <c r="B2065" s="18"/>
      <c r="E2065" s="330"/>
      <c r="F2065" s="60" t="str">
        <f>+$F$30</f>
        <v>EXPERIENCIA APORTADA</v>
      </c>
      <c r="G2065" s="340" t="s">
        <v>124</v>
      </c>
      <c r="H2065" s="341"/>
      <c r="I2065" s="341"/>
      <c r="J2065" s="341"/>
      <c r="K2065" s="341"/>
      <c r="L2065" s="342"/>
    </row>
    <row r="2066" spans="1:12" hidden="1" x14ac:dyDescent="0.3">
      <c r="A2066" s="18" t="str">
        <f t="shared" ref="A2066" si="705">+IF(OR(C2061=""),"NO",1)</f>
        <v>NO</v>
      </c>
      <c r="B2066" s="18"/>
      <c r="E2066" s="331"/>
      <c r="F2066" s="62" t="str">
        <f>+$F$31</f>
        <v>OBSERVACIÓN</v>
      </c>
      <c r="G2066" s="343" t="s">
        <v>124</v>
      </c>
      <c r="H2066" s="344"/>
      <c r="I2066" s="344"/>
      <c r="J2066" s="344"/>
      <c r="K2066" s="344"/>
      <c r="L2066" s="345"/>
    </row>
    <row r="2067" spans="1:12" ht="8.5" hidden="1" customHeight="1" x14ac:dyDescent="0.3">
      <c r="A2067" s="18" t="str">
        <f t="shared" ref="A2067" si="706">+IF(OR(C2061=""),"NO",1)</f>
        <v>NO</v>
      </c>
      <c r="B2067" s="18"/>
      <c r="E2067" s="49"/>
      <c r="F2067" s="50"/>
      <c r="G2067" s="51"/>
      <c r="H2067" s="51"/>
      <c r="I2067" s="51"/>
      <c r="J2067" s="51"/>
      <c r="K2067" s="51"/>
      <c r="L2067" s="52"/>
    </row>
    <row r="2068" spans="1:12" hidden="1" x14ac:dyDescent="0.3">
      <c r="A2068" s="18" t="str">
        <f t="shared" ref="A2068" si="707">+IF(OR(C2068=""),"NO",1)</f>
        <v>NO</v>
      </c>
      <c r="B2068" s="18"/>
      <c r="C2068" s="1" t="s">
        <v>124</v>
      </c>
      <c r="E2068" s="329">
        <v>7</v>
      </c>
      <c r="F2068" s="53" t="str">
        <f>+$F$26</f>
        <v>OBJETO</v>
      </c>
      <c r="G2068" s="332" t="s">
        <v>124</v>
      </c>
      <c r="H2068" s="333"/>
      <c r="I2068" s="333"/>
      <c r="J2068" s="333"/>
      <c r="K2068" s="333"/>
      <c r="L2068" s="334"/>
    </row>
    <row r="2069" spans="1:12" hidden="1" x14ac:dyDescent="0.3">
      <c r="A2069" s="18" t="str">
        <f t="shared" ref="A2069" si="708">+IF(OR(C2068=""),"NO",1)</f>
        <v>NO</v>
      </c>
      <c r="B2069" s="18"/>
      <c r="E2069" s="330"/>
      <c r="F2069" s="54" t="str">
        <f>+$F$27</f>
        <v>CONTRATANTE</v>
      </c>
      <c r="G2069" s="335" t="s">
        <v>124</v>
      </c>
      <c r="H2069" s="310"/>
      <c r="I2069" s="310"/>
      <c r="J2069" s="310"/>
      <c r="K2069" s="310"/>
      <c r="L2069" s="336"/>
    </row>
    <row r="2070" spans="1:12" hidden="1" x14ac:dyDescent="0.3">
      <c r="A2070" s="18" t="str">
        <f t="shared" ref="A2070" si="709">+IF(OR(C2068=""),"NO",1)</f>
        <v>NO</v>
      </c>
      <c r="B2070" s="18"/>
      <c r="E2070" s="330"/>
      <c r="F2070" s="54" t="str">
        <f>+$F$28</f>
        <v>APORTANTE</v>
      </c>
      <c r="G2070" s="337" t="s">
        <v>124</v>
      </c>
      <c r="H2070" s="338"/>
      <c r="I2070" s="338"/>
      <c r="J2070" s="338"/>
      <c r="K2070" s="338"/>
      <c r="L2070" s="339"/>
    </row>
    <row r="2071" spans="1:12" hidden="1" x14ac:dyDescent="0.3">
      <c r="A2071" s="18" t="str">
        <f t="shared" ref="A2071" si="710">+IF(OR(C2068=""),"NO",1)</f>
        <v>NO</v>
      </c>
      <c r="B2071" s="18"/>
      <c r="E2071" s="330"/>
      <c r="F2071" s="54" t="str">
        <f>+$F$29</f>
        <v>VALOR /SMMLV)</v>
      </c>
      <c r="G2071" s="55" t="s">
        <v>124</v>
      </c>
      <c r="H2071" s="56" t="str">
        <f>+$H$29</f>
        <v>% PART..</v>
      </c>
      <c r="I2071" s="57" t="s">
        <v>124</v>
      </c>
      <c r="J2071" s="58" t="str">
        <f>+$J$29</f>
        <v>VALOR ACREDITADO</v>
      </c>
      <c r="K2071" s="59"/>
      <c r="L2071" s="47" t="s">
        <v>124</v>
      </c>
    </row>
    <row r="2072" spans="1:12" hidden="1" x14ac:dyDescent="0.3">
      <c r="A2072" s="18" t="str">
        <f t="shared" ref="A2072" si="711">+IF(OR(C2068=""),"NO",1)</f>
        <v>NO</v>
      </c>
      <c r="B2072" s="18"/>
      <c r="E2072" s="330"/>
      <c r="F2072" s="60" t="str">
        <f>+$F$30</f>
        <v>EXPERIENCIA APORTADA</v>
      </c>
      <c r="G2072" s="340" t="s">
        <v>124</v>
      </c>
      <c r="H2072" s="341"/>
      <c r="I2072" s="341"/>
      <c r="J2072" s="341"/>
      <c r="K2072" s="341"/>
      <c r="L2072" s="342"/>
    </row>
    <row r="2073" spans="1:12" hidden="1" x14ac:dyDescent="0.3">
      <c r="A2073" s="18" t="str">
        <f t="shared" ref="A2073" si="712">+IF(OR(C2068=""),"NO",1)</f>
        <v>NO</v>
      </c>
      <c r="B2073" s="18"/>
      <c r="E2073" s="331"/>
      <c r="F2073" s="62" t="str">
        <f>+$F$31</f>
        <v>OBSERVACIÓN</v>
      </c>
      <c r="G2073" s="343" t="s">
        <v>124</v>
      </c>
      <c r="H2073" s="344"/>
      <c r="I2073" s="344"/>
      <c r="J2073" s="344"/>
      <c r="K2073" s="344"/>
      <c r="L2073" s="345"/>
    </row>
    <row r="2074" spans="1:12" hidden="1" x14ac:dyDescent="0.3">
      <c r="A2074" s="18" t="str">
        <f t="shared" ref="A2074" si="713">+IF(OR(C2068=""),"NO",1)</f>
        <v>NO</v>
      </c>
      <c r="B2074" s="18"/>
      <c r="E2074" s="49"/>
      <c r="F2074" s="50"/>
      <c r="G2074" s="51"/>
      <c r="H2074" s="51"/>
      <c r="I2074" s="51"/>
      <c r="J2074" s="51"/>
      <c r="K2074" s="51"/>
      <c r="L2074" s="52"/>
    </row>
    <row r="2075" spans="1:12" hidden="1" x14ac:dyDescent="0.3">
      <c r="A2075" s="1" t="str">
        <f>+A2010</f>
        <v>NO</v>
      </c>
      <c r="C2075" s="1" t="str">
        <f>"N"&amp;C2010</f>
        <v>N</v>
      </c>
      <c r="E2075" s="63"/>
      <c r="F2075" s="64" t="str">
        <f>+$F$75</f>
        <v>TOTAL DE CONTRATOS PRESENTADOS VÁLIDOS QUE CUMPLEN EXPERIENCIA ACREDITADA:</v>
      </c>
      <c r="G2075" s="65"/>
      <c r="H2075" s="65"/>
      <c r="I2075" s="65"/>
      <c r="J2075" s="66"/>
      <c r="K2075" s="65"/>
      <c r="L2075" s="67" t="s">
        <v>124</v>
      </c>
    </row>
    <row r="2076" spans="1:12" ht="6.65" hidden="1" customHeight="1" x14ac:dyDescent="0.3">
      <c r="A2076" s="1" t="str">
        <f>+A2010</f>
        <v>NO</v>
      </c>
      <c r="E2076" s="51"/>
      <c r="F2076" s="50"/>
      <c r="G2076" s="51"/>
      <c r="H2076" s="51"/>
      <c r="I2076" s="51"/>
      <c r="J2076" s="51"/>
      <c r="K2076" s="51"/>
      <c r="L2076" s="51"/>
    </row>
    <row r="2077" spans="1:12" hidden="1" x14ac:dyDescent="0.3">
      <c r="A2077" s="1" t="str">
        <f>+A2010</f>
        <v>NO</v>
      </c>
      <c r="E2077" s="63"/>
      <c r="F2077" s="63" t="str">
        <f>+$F$77</f>
        <v>ACREDITA SUMINISTRO E INSTALACIÓN DE MOBILIARIO POR LO MENOS EN UN (1) CONTRATO VÁLIDO</v>
      </c>
      <c r="G2077" s="65"/>
      <c r="H2077" s="65"/>
      <c r="I2077" s="65"/>
      <c r="J2077" s="66"/>
      <c r="K2077" s="65"/>
      <c r="L2077" s="68" t="s">
        <v>157</v>
      </c>
    </row>
    <row r="2078" spans="1:12" ht="5.15" hidden="1" customHeight="1" x14ac:dyDescent="0.3">
      <c r="A2078" s="1" t="str">
        <f>+A2010</f>
        <v>NO</v>
      </c>
      <c r="E2078" s="51"/>
      <c r="F2078" s="50"/>
      <c r="G2078" s="51"/>
      <c r="H2078" s="51"/>
      <c r="I2078" s="51"/>
      <c r="J2078" s="51"/>
      <c r="K2078" s="51"/>
      <c r="L2078" s="51"/>
    </row>
    <row r="2079" spans="1:12" ht="12.75" hidden="1" customHeight="1" x14ac:dyDescent="0.3">
      <c r="A2079" s="1" t="str">
        <f>+A2010</f>
        <v>NO</v>
      </c>
      <c r="E2079" s="69" t="str">
        <f>+$E$79</f>
        <v>EXPERIENCIA ESPECÍFICA NUMERAL 10.1.1 A</v>
      </c>
      <c r="F2079" s="70"/>
      <c r="G2079" s="70"/>
      <c r="H2079" s="70"/>
      <c r="I2079" s="70"/>
      <c r="J2079" s="70"/>
      <c r="K2079" s="70"/>
      <c r="L2079" s="71"/>
    </row>
    <row r="2080" spans="1:12" ht="26.5" hidden="1" customHeight="1" x14ac:dyDescent="0.3">
      <c r="A2080" s="1" t="str">
        <f>+A2010</f>
        <v>NO</v>
      </c>
      <c r="E2080" s="72"/>
      <c r="F2080" s="325" t="str">
        <f>+$F$80</f>
        <v>Por lo menos uno (1) de los contratos válidos aportados como experiencia general debe corresponder mínimo al 60% del presupuesto oficial del presente proceso de selección.  (SMMLV)</v>
      </c>
      <c r="G2080" s="326"/>
      <c r="H2080" s="326"/>
      <c r="I2080" s="326"/>
      <c r="J2080" s="326"/>
      <c r="K2080" s="73" t="s">
        <v>124</v>
      </c>
      <c r="L2080" s="74" t="s">
        <v>124</v>
      </c>
    </row>
    <row r="2081" spans="1:12" ht="23.5" hidden="1" customHeight="1" x14ac:dyDescent="0.3">
      <c r="A2081" s="1" t="str">
        <f>+A2010</f>
        <v>NO</v>
      </c>
      <c r="E2081" s="63"/>
      <c r="F2081" s="325" t="str">
        <f>+$F$81</f>
        <v xml:space="preserve">Deberá acreditarse en al menos uno (1) de los contratos válidos aportados como experiencia general una </v>
      </c>
      <c r="G2081" s="326"/>
      <c r="H2081" s="326"/>
      <c r="I2081" s="326"/>
      <c r="J2081" s="326"/>
      <c r="K2081" s="73" t="s">
        <v>124</v>
      </c>
      <c r="L2081" s="74" t="s">
        <v>124</v>
      </c>
    </row>
    <row r="2082" spans="1:12" ht="23.5" hidden="1" customHeight="1" x14ac:dyDescent="0.3">
      <c r="A2082" s="18" t="s">
        <v>30</v>
      </c>
      <c r="E2082" s="63"/>
      <c r="F2082" s="325" t="str">
        <f>+$F$82</f>
        <v xml:space="preserve">Deberá acreditarse en al menos uno (1) de los contratos válidos aportados interventoría a intervención de </v>
      </c>
      <c r="G2082" s="326"/>
      <c r="H2082" s="326"/>
      <c r="I2082" s="326"/>
      <c r="J2082" s="326"/>
      <c r="K2082" s="73">
        <f>+$K$82</f>
        <v>0</v>
      </c>
      <c r="L2082" s="74" t="s">
        <v>124</v>
      </c>
    </row>
    <row r="2083" spans="1:12" ht="36" hidden="1" customHeight="1" x14ac:dyDescent="0.3">
      <c r="A2083" s="18" t="s">
        <v>30</v>
      </c>
      <c r="E2083" s="63"/>
      <c r="F2083" s="325" t="str">
        <f>+$F$83</f>
        <v xml:space="preserve">Deberá acreditarse en al menos uno (1) de los contratos válidos aportados interventoría a intervención de </v>
      </c>
      <c r="G2083" s="326"/>
      <c r="H2083" s="326"/>
      <c r="I2083" s="326"/>
      <c r="J2083" s="326"/>
      <c r="K2083" s="75">
        <f>+$K$83</f>
        <v>0</v>
      </c>
      <c r="L2083" s="76" t="s">
        <v>124</v>
      </c>
    </row>
    <row r="2084" spans="1:12" hidden="1" x14ac:dyDescent="0.3">
      <c r="A2084" s="1" t="str">
        <f>+A2010</f>
        <v>NO</v>
      </c>
      <c r="E2084" s="51"/>
      <c r="F2084" s="50"/>
      <c r="G2084" s="51"/>
      <c r="H2084" s="51"/>
      <c r="I2084" s="51"/>
      <c r="J2084" s="51"/>
      <c r="K2084" s="51"/>
      <c r="L2084" s="51"/>
    </row>
    <row r="2085" spans="1:12" ht="12.75" hidden="1" customHeight="1" x14ac:dyDescent="0.3">
      <c r="A2085" s="1" t="str">
        <f>+A2010</f>
        <v>NO</v>
      </c>
      <c r="E2085" s="40" t="str">
        <f>+$E$85</f>
        <v>VALOR MÍNIMO A CERIFICAR % P.O EN SMMMLV. NUMERAL 3.9.1</v>
      </c>
      <c r="F2085" s="41"/>
      <c r="G2085" s="41"/>
      <c r="H2085" s="41"/>
      <c r="I2085" s="41"/>
      <c r="J2085" s="41"/>
      <c r="K2085" s="41"/>
      <c r="L2085" s="42"/>
    </row>
    <row r="2086" spans="1:12" hidden="1" x14ac:dyDescent="0.3">
      <c r="A2086" s="1" t="str">
        <f>+A2010</f>
        <v>NO</v>
      </c>
      <c r="C2086" s="1" t="str">
        <f>"M"&amp;C2010</f>
        <v>M</v>
      </c>
      <c r="E2086" s="77" t="str">
        <f>+$E$86</f>
        <v>100% P.O.</v>
      </c>
      <c r="F2086" s="78"/>
      <c r="G2086" s="61">
        <v>242.41716883554506</v>
      </c>
      <c r="H2086" s="124" t="str">
        <f>+$H$86</f>
        <v>TOTAL EJECUTADO DE CONTRATOS ACREDITADOS</v>
      </c>
      <c r="I2086" s="124"/>
      <c r="J2086" s="124"/>
      <c r="K2086" s="55" t="s">
        <v>124</v>
      </c>
      <c r="L2086" s="47" t="s">
        <v>124</v>
      </c>
    </row>
    <row r="2087" spans="1:12" hidden="1" x14ac:dyDescent="0.3">
      <c r="A2087" s="1" t="str">
        <f>+A2010</f>
        <v>NO</v>
      </c>
      <c r="E2087" s="39"/>
      <c r="F2087" s="39"/>
      <c r="G2087" s="39"/>
      <c r="H2087" s="39"/>
      <c r="I2087" s="39"/>
      <c r="J2087" s="39"/>
      <c r="K2087" s="39"/>
      <c r="L2087" s="39"/>
    </row>
    <row r="2088" spans="1:12" ht="12.75" hidden="1" customHeight="1" x14ac:dyDescent="0.3">
      <c r="A2088" s="18" t="s">
        <v>30</v>
      </c>
      <c r="B2088" s="18"/>
      <c r="E2088" s="40" t="str">
        <f>+$E$88</f>
        <v>CONSIDERACIONES PARA LA VALIDEZ DE LA EXPERIENCIA REQUERIDA: EXPERIENCIA PROPONENTES PLURALES NUMERAL 10.1.2 D</v>
      </c>
      <c r="F2088" s="41"/>
      <c r="G2088" s="41"/>
      <c r="H2088" s="41"/>
      <c r="I2088" s="41"/>
      <c r="J2088" s="41"/>
      <c r="K2088" s="41"/>
      <c r="L2088" s="42"/>
    </row>
    <row r="2089" spans="1:12" ht="28" hidden="1" customHeight="1" x14ac:dyDescent="0.3">
      <c r="A2089" s="18" t="s">
        <v>30</v>
      </c>
      <c r="B2089" s="18"/>
      <c r="C2089" s="1" t="str">
        <f>"O"&amp;C2010</f>
        <v>O</v>
      </c>
      <c r="E2089" s="80" t="str">
        <f>+$E$89</f>
        <v>i)</v>
      </c>
      <c r="F2089" s="327" t="str">
        <f>+$F$89</f>
        <v>Uno de los integrantes debe aportar como mínimo el cincuenta por ciento (50 %) de la experiencia solicitada</v>
      </c>
      <c r="G2089" s="328"/>
      <c r="H2089" s="328"/>
      <c r="I2089" s="328"/>
      <c r="J2089" s="328"/>
      <c r="K2089" s="73" t="s">
        <v>124</v>
      </c>
      <c r="L2089" s="47" t="s">
        <v>124</v>
      </c>
    </row>
    <row r="2090" spans="1:12" ht="28" hidden="1" customHeight="1" x14ac:dyDescent="0.3">
      <c r="A2090" s="18" t="s">
        <v>30</v>
      </c>
      <c r="B2090" s="18"/>
      <c r="C2090" s="1" t="str">
        <f>"O"&amp;C2010</f>
        <v>O</v>
      </c>
      <c r="E2090" s="80" t="str">
        <f>+$E$90</f>
        <v>ii)</v>
      </c>
      <c r="F2090" s="327" t="str">
        <f>+$F$90</f>
        <v>Todos los demás ntegrantes deben acreditar al menos el cinco por ciento (5 %) de la experiencia solicitada, solo uno (1) de los integrantes podrá no acreditar experiencia pero su porcentaje de participación  no podrá superar el diez por ciento (10 %)</v>
      </c>
      <c r="G2090" s="328"/>
      <c r="H2090" s="328"/>
      <c r="I2090" s="328"/>
      <c r="J2090" s="328"/>
      <c r="K2090" s="73" t="s">
        <v>124</v>
      </c>
      <c r="L2090" s="47" t="s">
        <v>124</v>
      </c>
    </row>
    <row r="2091" spans="1:12" hidden="1" x14ac:dyDescent="0.3">
      <c r="A2091" s="18" t="s">
        <v>30</v>
      </c>
      <c r="B2091" s="18"/>
      <c r="E2091" s="39"/>
      <c r="F2091" s="39"/>
      <c r="G2091" s="39"/>
      <c r="H2091" s="39"/>
      <c r="I2091" s="39"/>
      <c r="J2091" s="39"/>
      <c r="K2091" s="39"/>
      <c r="L2091" s="39"/>
    </row>
    <row r="2092" spans="1:12" ht="13" hidden="1" customHeight="1" x14ac:dyDescent="0.3">
      <c r="A2092" s="18" t="str">
        <f>+A2010</f>
        <v>NO</v>
      </c>
      <c r="B2092" s="18"/>
      <c r="E2092" s="69" t="str">
        <f>+$E$92</f>
        <v>VERIFICACIÓN Y ASIGNACIÓN DE PUNTAJE POR LA EXPERIENCIA DEL PROPONENTE</v>
      </c>
      <c r="F2092" s="70"/>
      <c r="G2092" s="70"/>
      <c r="H2092" s="70"/>
      <c r="I2092" s="70"/>
      <c r="J2092" s="70"/>
      <c r="K2092" s="70"/>
      <c r="L2092" s="71"/>
    </row>
    <row r="2093" spans="1:12" hidden="1" x14ac:dyDescent="0.3">
      <c r="A2093" s="18" t="str">
        <f>+A2010</f>
        <v>NO</v>
      </c>
      <c r="B2093" s="18"/>
      <c r="E2093" s="81"/>
      <c r="F2093" s="323" t="str">
        <f>+$F$93</f>
        <v>No. CONTRATOS QUE ACREDITAN LA EXPERIENCIA (NO OBJETO DE SUBSANACIÓN)</v>
      </c>
      <c r="G2093" s="324"/>
      <c r="H2093" s="324"/>
      <c r="I2093" s="324"/>
      <c r="J2093" s="324"/>
      <c r="K2093" s="82"/>
      <c r="L2093" s="83" t="s">
        <v>124</v>
      </c>
    </row>
    <row r="2094" spans="1:12" ht="13" hidden="1" customHeight="1" x14ac:dyDescent="0.3">
      <c r="A2094" s="18" t="str">
        <f>+A2010</f>
        <v>NO</v>
      </c>
      <c r="B2094" s="18"/>
      <c r="E2094" s="84"/>
      <c r="F2094" s="323" t="str">
        <f>+$F$94</f>
        <v>TOTAL EJECUTADO DE CONTRATOS ACREDITADOS PROPUESTA INICIAL</v>
      </c>
      <c r="G2094" s="324"/>
      <c r="H2094" s="324"/>
      <c r="I2094" s="324"/>
      <c r="J2094" s="324"/>
      <c r="K2094" s="85"/>
      <c r="L2094" s="86" t="s">
        <v>124</v>
      </c>
    </row>
    <row r="2095" spans="1:12" ht="13" hidden="1" customHeight="1" x14ac:dyDescent="0.3">
      <c r="A2095" s="18" t="str">
        <f>+A2010</f>
        <v>NO</v>
      </c>
      <c r="B2095" s="18"/>
      <c r="E2095" s="87"/>
      <c r="F2095" s="323" t="str">
        <f>+$F$95</f>
        <v>PROMEDIO VALOR ACREDITADO EN SMMLV</v>
      </c>
      <c r="G2095" s="324"/>
      <c r="H2095" s="324"/>
      <c r="I2095" s="324"/>
      <c r="J2095" s="324"/>
      <c r="K2095" s="66"/>
      <c r="L2095" s="88" t="s">
        <v>124</v>
      </c>
    </row>
    <row r="2096" spans="1:12" hidden="1" x14ac:dyDescent="0.3">
      <c r="A2096" s="18" t="str">
        <f>+A2010</f>
        <v>NO</v>
      </c>
      <c r="B2096" s="18"/>
      <c r="E2096" s="89"/>
      <c r="F2096" s="89"/>
      <c r="G2096" s="89"/>
      <c r="H2096" s="89"/>
      <c r="I2096" s="89"/>
      <c r="J2096" s="89"/>
      <c r="K2096" s="89"/>
      <c r="L2096" s="89"/>
    </row>
    <row r="2097" spans="1:12" ht="13" hidden="1" customHeight="1" x14ac:dyDescent="0.3">
      <c r="A2097" s="18" t="str">
        <f>+A2010</f>
        <v>NO</v>
      </c>
      <c r="B2097" s="18"/>
      <c r="E2097" s="69" t="str">
        <f>+$E$97</f>
        <v>3.9.2 EXIGENCIAS MÍNIMAS DE EXPERIENCIA Y FORMACIÓN ACADÉMICA DEL EQUIPO DE TRABAJO</v>
      </c>
      <c r="F2097" s="70"/>
      <c r="G2097" s="70"/>
      <c r="H2097" s="70"/>
      <c r="I2097" s="70"/>
      <c r="J2097" s="70"/>
      <c r="K2097" s="70"/>
      <c r="L2097" s="71"/>
    </row>
    <row r="2098" spans="1:12" hidden="1" x14ac:dyDescent="0.3">
      <c r="A2098" s="18" t="str">
        <f>+A2010</f>
        <v>NO</v>
      </c>
      <c r="B2098" s="18"/>
      <c r="E2098" s="90" t="str">
        <f>+$E$98</f>
        <v>Formulario 8</v>
      </c>
      <c r="F2098" s="315" t="s">
        <v>46</v>
      </c>
      <c r="G2098" s="316"/>
      <c r="H2098" s="317"/>
      <c r="I2098" s="318"/>
      <c r="J2098" s="318"/>
      <c r="K2098" s="318"/>
      <c r="L2098" s="319"/>
    </row>
    <row r="2099" spans="1:12" hidden="1" x14ac:dyDescent="0.3">
      <c r="A2099" s="18" t="str">
        <f>+A2010</f>
        <v>NO</v>
      </c>
      <c r="B2099" s="18"/>
      <c r="E2099" s="91" t="s">
        <v>124</v>
      </c>
      <c r="F2099" s="91" t="str">
        <f>+$F$99</f>
        <v>Director de Interventoría</v>
      </c>
      <c r="G2099" s="91" t="str">
        <f>+$G$99</f>
        <v>Residente de Interventoría</v>
      </c>
      <c r="H2099" s="320"/>
      <c r="I2099" s="321"/>
      <c r="J2099" s="321"/>
      <c r="K2099" s="321"/>
      <c r="L2099" s="322"/>
    </row>
    <row r="2100" spans="1:12" hidden="1" x14ac:dyDescent="0.3">
      <c r="A2100" s="18" t="str">
        <f>+A2010</f>
        <v>NO</v>
      </c>
      <c r="B2100" s="18"/>
      <c r="E2100" s="304" t="str">
        <f>+$E$100</f>
        <v>OBSERVACIONES RESPECTO REQUISITO HABILITANTE DEL PERSONAL CLAVE EVALUABLE</v>
      </c>
      <c r="F2100" s="305"/>
      <c r="G2100" s="305"/>
      <c r="H2100" s="305"/>
      <c r="I2100" s="305"/>
      <c r="J2100" s="305"/>
      <c r="K2100" s="305"/>
      <c r="L2100" s="305"/>
    </row>
    <row r="2101" spans="1:12" hidden="1" x14ac:dyDescent="0.3">
      <c r="A2101" s="18" t="str">
        <f>+A2010</f>
        <v>NO</v>
      </c>
      <c r="B2101" s="18"/>
      <c r="E2101" s="312" t="s">
        <v>124</v>
      </c>
      <c r="F2101" s="313"/>
      <c r="G2101" s="313"/>
      <c r="H2101" s="313"/>
      <c r="I2101" s="313"/>
      <c r="J2101" s="313"/>
      <c r="K2101" s="313"/>
      <c r="L2101" s="314"/>
    </row>
    <row r="2102" spans="1:12" hidden="1" x14ac:dyDescent="0.3">
      <c r="A2102" s="18" t="str">
        <f>+A2010</f>
        <v>NO</v>
      </c>
      <c r="B2102" s="18"/>
      <c r="E2102" s="89"/>
      <c r="F2102" s="89"/>
      <c r="G2102" s="89"/>
      <c r="H2102" s="89"/>
      <c r="I2102" s="89"/>
      <c r="J2102" s="89"/>
      <c r="K2102" s="89"/>
      <c r="L2102" s="89"/>
    </row>
    <row r="2103" spans="1:12" ht="13" hidden="1" customHeight="1" x14ac:dyDescent="0.3">
      <c r="A2103" s="18" t="str">
        <f>+A2010</f>
        <v>NO</v>
      </c>
      <c r="B2103" s="18"/>
      <c r="E2103" s="69" t="str">
        <f>+$E$103</f>
        <v>4.2 EQUIPO DE TRABAJO (Personal Clave Evaluable)</v>
      </c>
      <c r="F2103" s="70"/>
      <c r="G2103" s="70"/>
      <c r="H2103" s="70"/>
      <c r="I2103" s="70"/>
      <c r="J2103" s="70"/>
      <c r="K2103" s="70"/>
      <c r="L2103" s="71"/>
    </row>
    <row r="2104" spans="1:12" ht="23.25" hidden="1" customHeight="1" x14ac:dyDescent="0.3">
      <c r="A2104" s="18" t="str">
        <f>+A2010</f>
        <v>NO</v>
      </c>
      <c r="B2104" s="18"/>
      <c r="E2104" s="90" t="str">
        <f>+$E$104</f>
        <v>Formulario 9</v>
      </c>
      <c r="F2104" s="315" t="s">
        <v>46</v>
      </c>
      <c r="G2104" s="316"/>
      <c r="H2104" s="317"/>
      <c r="I2104" s="318"/>
      <c r="J2104" s="318"/>
      <c r="K2104" s="318"/>
      <c r="L2104" s="319"/>
    </row>
    <row r="2105" spans="1:12" hidden="1" x14ac:dyDescent="0.3">
      <c r="A2105" s="18" t="str">
        <f>+A2010</f>
        <v>NO</v>
      </c>
      <c r="B2105" s="18"/>
      <c r="E2105" s="91" t="s">
        <v>124</v>
      </c>
      <c r="F2105" s="91" t="str">
        <f>+$F$99</f>
        <v>Director de Interventoría</v>
      </c>
      <c r="G2105" s="91" t="str">
        <f>+$G$99</f>
        <v>Residente de Interventoría</v>
      </c>
      <c r="H2105" s="320"/>
      <c r="I2105" s="321"/>
      <c r="J2105" s="321"/>
      <c r="K2105" s="321"/>
      <c r="L2105" s="322"/>
    </row>
    <row r="2106" spans="1:12" hidden="1" x14ac:dyDescent="0.3">
      <c r="A2106" s="18" t="str">
        <f>+A2010</f>
        <v>NO</v>
      </c>
      <c r="B2106" s="18"/>
      <c r="E2106" s="89"/>
      <c r="F2106" s="89"/>
      <c r="G2106" s="89"/>
      <c r="H2106" s="89"/>
      <c r="I2106" s="89"/>
      <c r="J2106" s="89"/>
      <c r="K2106" s="89"/>
      <c r="L2106" s="89"/>
    </row>
    <row r="2107" spans="1:12" hidden="1" x14ac:dyDescent="0.3">
      <c r="A2107" s="1" t="str">
        <f>+A2010</f>
        <v>NO</v>
      </c>
      <c r="E2107" s="92" t="str">
        <f>+E1982</f>
        <v>CRITERIOS DE EVALUACIÓN Y PUNTAJE</v>
      </c>
      <c r="F2107" s="93"/>
      <c r="G2107" s="93"/>
      <c r="H2107" s="93"/>
      <c r="I2107" s="93"/>
      <c r="J2107" s="93"/>
      <c r="K2107" s="94"/>
      <c r="L2107" s="95" t="str">
        <f>+$L$107</f>
        <v>PUNTAJE OBTENIDO</v>
      </c>
    </row>
    <row r="2108" spans="1:12" hidden="1" x14ac:dyDescent="0.3">
      <c r="A2108" s="1" t="str">
        <f>+A2010</f>
        <v>NO</v>
      </c>
      <c r="E2108" s="96" t="str">
        <f>+$E$108</f>
        <v>VALOR</v>
      </c>
      <c r="F2108" s="97" t="str">
        <f>+$F$108</f>
        <v>EQUIPO DE TRABAJO (PERSONAL CLAVE EVALUABLE)</v>
      </c>
      <c r="G2108" s="24"/>
      <c r="H2108" s="24"/>
      <c r="I2108" s="24"/>
      <c r="J2108" s="24"/>
      <c r="K2108" s="24"/>
      <c r="L2108" s="98"/>
    </row>
    <row r="2109" spans="1:12" ht="12.75" hidden="1" customHeight="1" x14ac:dyDescent="0.3">
      <c r="A2109" s="1" t="str">
        <f>+A2010</f>
        <v>NO</v>
      </c>
      <c r="E2109" s="96">
        <f>+$E$109</f>
        <v>5</v>
      </c>
      <c r="F2109" s="307" t="str">
        <f>+$F$109</f>
        <v xml:space="preserve"> Experiencia Específica adicional</v>
      </c>
      <c r="G2109" s="308"/>
      <c r="H2109" s="308"/>
      <c r="I2109" s="308"/>
      <c r="J2109" s="308"/>
      <c r="K2109" s="309"/>
      <c r="L2109" s="99" t="str">
        <f>IFERROR(IF(VLOOKUP(C2010,'R. PUNTAJES'!$C$14:$R$213,'R. PUNTAJES'!$I$10,0)="","",VLOOKUP(C2010,'R. PUNTAJES'!$C$14:$R$213,'R. PUNTAJES'!$I$10,0)),"")</f>
        <v/>
      </c>
    </row>
    <row r="2110" spans="1:12" ht="12.75" hidden="1" customHeight="1" x14ac:dyDescent="0.3">
      <c r="A2110" s="1" t="str">
        <f>+A2010</f>
        <v>NO</v>
      </c>
      <c r="E2110" s="96">
        <f>+$E$110</f>
        <v>5</v>
      </c>
      <c r="F2110" s="307" t="str">
        <f>+$F$110</f>
        <v>Formación Académica adicional</v>
      </c>
      <c r="G2110" s="308"/>
      <c r="H2110" s="308"/>
      <c r="I2110" s="308"/>
      <c r="J2110" s="308"/>
      <c r="K2110" s="309"/>
      <c r="L2110" s="99" t="str">
        <f>IFERROR(IF(VLOOKUP(C2010,'R. PUNTAJES'!$C$14:$R$213,'R. PUNTAJES'!$J$10,0)="","",VLOOKUP(C2010,'R. PUNTAJES'!$C$14:$R$213,'R. PUNTAJES'!$J$10,0)),"")</f>
        <v/>
      </c>
    </row>
    <row r="2111" spans="1:12" hidden="1" x14ac:dyDescent="0.3">
      <c r="A2111" s="18" t="str">
        <f>+A2010</f>
        <v>NO</v>
      </c>
      <c r="B2111" s="18"/>
      <c r="E2111" s="100"/>
      <c r="F2111" s="101" t="str">
        <f>+$F$111</f>
        <v>FACTOR DE SOSTENIBILIDAD</v>
      </c>
      <c r="G2111" s="102"/>
      <c r="H2111" s="102"/>
      <c r="I2111" s="102"/>
      <c r="J2111" s="102"/>
      <c r="K2111" s="102"/>
      <c r="L2111" s="103"/>
    </row>
    <row r="2112" spans="1:12" hidden="1" x14ac:dyDescent="0.3">
      <c r="A2112" s="18" t="str">
        <f>+A2010</f>
        <v>NO</v>
      </c>
      <c r="B2112" s="18"/>
      <c r="E2112" s="104">
        <v>1</v>
      </c>
      <c r="F2112" s="105" t="str">
        <f>+$F$112</f>
        <v>Compromisos Sostenibilidad</v>
      </c>
      <c r="G2112" s="106"/>
      <c r="H2112" s="106"/>
      <c r="I2112" s="106"/>
      <c r="J2112" s="106"/>
      <c r="K2112" s="106"/>
      <c r="L2112" s="107" t="str">
        <f>IFERROR(IF(VLOOKUP(C2010,'R. PUNTAJES'!$C$14:$R$213,'R. PUNTAJES'!$K$10,0)="","",VLOOKUP(C2010,'R. PUNTAJES'!$C$14:$R$213,'R. PUNTAJES'!$K$10,0)),"")</f>
        <v/>
      </c>
    </row>
    <row r="2113" spans="1:12" hidden="1" x14ac:dyDescent="0.3">
      <c r="A2113" s="1" t="str">
        <f>+A2010</f>
        <v>NO</v>
      </c>
      <c r="E2113" s="108"/>
      <c r="F2113" s="109" t="str">
        <f>+$F$113</f>
        <v>APOYO A LA INDUSTRIA NACIONAL</v>
      </c>
      <c r="G2113" s="110"/>
      <c r="H2113" s="110"/>
      <c r="I2113" s="110"/>
      <c r="J2113" s="110"/>
      <c r="K2113" s="110"/>
      <c r="L2113" s="111"/>
    </row>
    <row r="2114" spans="1:12" ht="12.75" hidden="1" customHeight="1" x14ac:dyDescent="0.3">
      <c r="A2114" s="1" t="str">
        <f>+A2010</f>
        <v>NO</v>
      </c>
      <c r="E2114" s="96">
        <v>20</v>
      </c>
      <c r="F2114" s="307" t="str">
        <f>+$F$114</f>
        <v>Promoción de Servicios Nacionales o con Trato Nacional</v>
      </c>
      <c r="G2114" s="308"/>
      <c r="H2114" s="308"/>
      <c r="I2114" s="308"/>
      <c r="J2114" s="308"/>
      <c r="K2114" s="309"/>
      <c r="L2114" s="99" t="str">
        <f>IFERROR(IF(VLOOKUP(C2010,'R. PUNTAJES'!$C$14:$R$213,'R. PUNTAJES'!$L$10,0)="","",
IF(VLOOKUP(C2010,'R. PUNTAJES'!$C$14:$R$213,'R. PUNTAJES'!$L$10,0)=5,0,
VLOOKUP(C2010,'R. PUNTAJES'!$C$14:$R$213,'R. PUNTAJES'!$L$10,0))),"")</f>
        <v/>
      </c>
    </row>
    <row r="2115" spans="1:12" ht="12.75" hidden="1" customHeight="1" x14ac:dyDescent="0.3">
      <c r="A2115" s="1" t="str">
        <f>+A2010</f>
        <v>NO</v>
      </c>
      <c r="E2115" s="96">
        <v>5</v>
      </c>
      <c r="F2115" s="307" t="str">
        <f>+$F$115</f>
        <v>Incorporación de componente nacional en servicios extranjeros</v>
      </c>
      <c r="G2115" s="308"/>
      <c r="H2115" s="308"/>
      <c r="I2115" s="308"/>
      <c r="J2115" s="308"/>
      <c r="K2115" s="309"/>
      <c r="L2115" s="99" t="str">
        <f>IFERROR(IF(VLOOKUP(C2010,'R. PUNTAJES'!$C$14:$R$213,'R. PUNTAJES'!$L$10,0)="","",
IF(VLOOKUP(C2010,'R. PUNTAJES'!$C$14:$R$213,'R. PUNTAJES'!$L$10,0)=20,0,
VLOOKUP(C2010,'R. PUNTAJES'!$C$14:$R$213,'R. PUNTAJES'!$L$10,0))),"")</f>
        <v/>
      </c>
    </row>
    <row r="2116" spans="1:12" hidden="1" x14ac:dyDescent="0.3">
      <c r="A2116" s="1" t="str">
        <f>+A2010</f>
        <v>NO</v>
      </c>
      <c r="E2116" s="112"/>
      <c r="F2116" s="97" t="str">
        <f>+$F$116</f>
        <v>VINCULACIÓN DE PERSONAS CON DISCAPACIDAD</v>
      </c>
      <c r="G2116" s="24"/>
      <c r="H2116" s="24"/>
      <c r="I2116" s="24"/>
      <c r="J2116" s="24"/>
      <c r="K2116" s="24"/>
      <c r="L2116" s="98"/>
    </row>
    <row r="2117" spans="1:12" ht="12.75" hidden="1" customHeight="1" x14ac:dyDescent="0.3">
      <c r="A2117" s="1" t="str">
        <f>+A2010</f>
        <v>NO</v>
      </c>
      <c r="E2117" s="96">
        <v>1</v>
      </c>
      <c r="F2117" s="307" t="str">
        <f>+$F$117</f>
        <v xml:space="preserve">Trabajadores vinculados a la planta de personal </v>
      </c>
      <c r="G2117" s="308"/>
      <c r="H2117" s="308"/>
      <c r="I2117" s="308"/>
      <c r="J2117" s="308"/>
      <c r="K2117" s="309"/>
      <c r="L2117" s="99" t="str">
        <f>IFERROR(IF(VLOOKUP(C2010,'R. PUNTAJES'!$C$14:$R$213,'R. PUNTAJES'!$M$10,0)="","",VLOOKUP(C2010,'R. PUNTAJES'!$C$14:$R$213,'R. PUNTAJES'!$M$10,0)),"")</f>
        <v/>
      </c>
    </row>
    <row r="2118" spans="1:12" hidden="1" x14ac:dyDescent="0.3">
      <c r="A2118" s="1" t="str">
        <f>+A2010</f>
        <v>NO</v>
      </c>
      <c r="E2118" s="112"/>
      <c r="F2118" s="97" t="str">
        <f>+$F$118</f>
        <v>EMPRENDIMIENTOS Y EMPRESAS DE MUJERES</v>
      </c>
      <c r="G2118" s="24"/>
      <c r="H2118" s="24"/>
      <c r="I2118" s="24"/>
      <c r="J2118" s="24"/>
      <c r="K2118" s="24"/>
      <c r="L2118" s="98"/>
    </row>
    <row r="2119" spans="1:12" ht="13" hidden="1" customHeight="1" x14ac:dyDescent="0.3">
      <c r="A2119" s="1" t="str">
        <f>+A2010</f>
        <v>NO</v>
      </c>
      <c r="E2119" s="96">
        <v>0.25</v>
      </c>
      <c r="F2119" s="307" t="str">
        <f>+$F$119</f>
        <v>Emprendimientos y empresas de mujeres</v>
      </c>
      <c r="G2119" s="308"/>
      <c r="H2119" s="308"/>
      <c r="I2119" s="308"/>
      <c r="J2119" s="308"/>
      <c r="K2119" s="309"/>
      <c r="L2119" s="113" t="str">
        <f>IFERROR(IF(VLOOKUP(C2010,'R. PUNTAJES'!$C$14:$R$213,'R. PUNTAJES'!$N$10,0)="","",VLOOKUP(C2010,'R. PUNTAJES'!$C$14:$R$213,'R. PUNTAJES'!$N$10,0)),"")</f>
        <v/>
      </c>
    </row>
    <row r="2120" spans="1:12" hidden="1" x14ac:dyDescent="0.3">
      <c r="A2120" s="18" t="str">
        <f>+A2121</f>
        <v>NO</v>
      </c>
      <c r="B2120" s="18"/>
      <c r="E2120" s="112"/>
      <c r="F2120" s="97" t="str">
        <f>+$F$120</f>
        <v>MIPYME</v>
      </c>
      <c r="G2120" s="24"/>
      <c r="H2120" s="24"/>
      <c r="I2120" s="24"/>
      <c r="J2120" s="24"/>
      <c r="K2120" s="24"/>
      <c r="L2120" s="98"/>
    </row>
    <row r="2121" spans="1:12" hidden="1" x14ac:dyDescent="0.3">
      <c r="A2121" s="18" t="str">
        <f>+IF(E2121=0,"NO",1)</f>
        <v>NO</v>
      </c>
      <c r="B2121" s="18"/>
      <c r="E2121" s="96">
        <v>0</v>
      </c>
      <c r="F2121" s="307" t="str">
        <f>+$F$121</f>
        <v>Mipyme</v>
      </c>
      <c r="G2121" s="308"/>
      <c r="H2121" s="308"/>
      <c r="I2121" s="308"/>
      <c r="J2121" s="308"/>
      <c r="K2121" s="309"/>
      <c r="L2121" s="113" t="str">
        <f>IFERROR(IF(VLOOKUP(C2010,'R. PUNTAJES'!$C$14:$R$213,'R. PUNTAJES'!$O$10,0)="","",VLOOKUP(C2010,'R. PUNTAJES'!$C$14:$R$213,'R. PUNTAJES'!$O$10,0)),"")</f>
        <v/>
      </c>
    </row>
    <row r="2122" spans="1:12" hidden="1" x14ac:dyDescent="0.3">
      <c r="A2122" s="1" t="str">
        <f>+A2010</f>
        <v>NO</v>
      </c>
      <c r="E2122" s="112"/>
      <c r="F2122" s="97" t="str">
        <f>+$F$122</f>
        <v>EXPERIENCIA DEL PROPONENTE</v>
      </c>
      <c r="G2122" s="24"/>
      <c r="H2122" s="24"/>
      <c r="I2122" s="24"/>
      <c r="J2122" s="24"/>
      <c r="K2122" s="24"/>
      <c r="L2122" s="98"/>
    </row>
    <row r="2123" spans="1:12" hidden="1" x14ac:dyDescent="0.3">
      <c r="A2123" s="1" t="str">
        <f>+A2010</f>
        <v>NO</v>
      </c>
      <c r="E2123" s="96">
        <v>59.5</v>
      </c>
      <c r="F2123" s="307" t="str">
        <f>+$F$123</f>
        <v>mediana con valor absoluto</v>
      </c>
      <c r="G2123" s="308"/>
      <c r="H2123" s="308"/>
      <c r="I2123" s="308"/>
      <c r="J2123" s="308"/>
      <c r="K2123" s="309"/>
      <c r="L2123" s="113" t="str">
        <f>IFERROR(IF(VLOOKUP(C2010,'R. PUNTAJES'!$C$14:$R$213,'R. PUNTAJES'!$R$10,0)="","",VLOOKUP(C2010,'R. PUNTAJES'!$C$14:$R$213,'R. PUNTAJES'!$R$10,0)),"")</f>
        <v/>
      </c>
    </row>
    <row r="2124" spans="1:12" hidden="1" x14ac:dyDescent="0.3">
      <c r="A2124" s="1" t="str">
        <f>+A2010</f>
        <v>NO</v>
      </c>
      <c r="E2124" s="112"/>
      <c r="F2124" s="97" t="str">
        <f>+$F$124</f>
        <v>MULTAS</v>
      </c>
      <c r="G2124" s="24"/>
      <c r="H2124" s="24"/>
      <c r="I2124" s="24"/>
      <c r="J2124" s="24"/>
      <c r="K2124" s="24"/>
      <c r="L2124" s="98"/>
    </row>
    <row r="2125" spans="1:12" ht="12.75" hidden="1" customHeight="1" x14ac:dyDescent="0.3">
      <c r="A2125" s="1" t="str">
        <f>+A2010</f>
        <v>NO</v>
      </c>
      <c r="E2125" s="96">
        <v>-2</v>
      </c>
      <c r="F2125" s="307" t="str">
        <f>+$F$125</f>
        <v>Una o más multas o cláusulas penales durante el último año</v>
      </c>
      <c r="G2125" s="310"/>
      <c r="H2125" s="310"/>
      <c r="I2125" s="310"/>
      <c r="J2125" s="310"/>
      <c r="K2125" s="311"/>
      <c r="L2125" s="99" t="str">
        <f>IFERROR(IF(VLOOKUP(C2010,'R. PUNTAJES'!$C$14:$R$213,'R. PUNTAJES'!$Q$10,0)="","",VLOOKUP(C2010,'R. PUNTAJES'!$C$14:$R$213,'R. PUNTAJES'!$Q$10,0)),"")</f>
        <v/>
      </c>
    </row>
    <row r="2126" spans="1:12" hidden="1" x14ac:dyDescent="0.3">
      <c r="A2126" s="1" t="str">
        <f>+A2010</f>
        <v>NO</v>
      </c>
      <c r="E2126" s="112"/>
      <c r="F2126" s="97" t="str">
        <f>+$F$126</f>
        <v>OBRAS INCONCLUSAS</v>
      </c>
      <c r="G2126" s="24"/>
      <c r="H2126" s="24"/>
      <c r="I2126" s="24"/>
      <c r="J2126" s="24"/>
      <c r="K2126" s="24"/>
      <c r="L2126" s="98"/>
    </row>
    <row r="2127" spans="1:12" hidden="1" x14ac:dyDescent="0.3">
      <c r="A2127" s="1" t="str">
        <f>+A2010</f>
        <v>NO</v>
      </c>
      <c r="E2127" s="96">
        <v>-1</v>
      </c>
      <c r="F2127" s="301" t="str">
        <f>+$F$127</f>
        <v>Anotación vigente de obra civil inconclusa</v>
      </c>
      <c r="G2127" s="302"/>
      <c r="H2127" s="302"/>
      <c r="I2127" s="302"/>
      <c r="J2127" s="302"/>
      <c r="K2127" s="303"/>
      <c r="L2127" s="99" t="str">
        <f>IFERROR(IF(VLOOKUP(C2010,'R. PUNTAJES'!$C$14:$R$213,'R. PUNTAJES'!$P$10,0)="","",VLOOKUP(C2010,'R. PUNTAJES'!$C$14:$R$213,'R. PUNTAJES'!$P$10,0)),"")</f>
        <v/>
      </c>
    </row>
    <row r="2128" spans="1:12" ht="7.5" hidden="1" customHeight="1" x14ac:dyDescent="0.3">
      <c r="A2128" s="1" t="str">
        <f>+A2010</f>
        <v>NO</v>
      </c>
      <c r="E2128" s="114"/>
      <c r="F2128" s="45"/>
      <c r="G2128" s="45"/>
      <c r="H2128" s="45"/>
      <c r="I2128" s="45"/>
      <c r="J2128" s="45"/>
      <c r="K2128" s="45"/>
      <c r="L2128" s="48"/>
    </row>
    <row r="2129" spans="1:16" hidden="1" x14ac:dyDescent="0.3">
      <c r="A2129" s="1" t="str">
        <f>+A2010</f>
        <v>NO</v>
      </c>
      <c r="E2129" s="115" t="str">
        <f>+$E$129</f>
        <v>PUNTAJE TOTAL</v>
      </c>
      <c r="F2129" s="116"/>
      <c r="G2129" s="116"/>
      <c r="H2129" s="116"/>
      <c r="I2129" s="116"/>
      <c r="J2129" s="116"/>
      <c r="K2129" s="117"/>
      <c r="L2129" s="118">
        <f>IFERROR(IF(VLOOKUP(C2010,'R. PUNTAJES'!$C$14:$R$213,'R. PUNTAJES'!$H$10,0)="RECHAZO","",SUM(L2109:L2127)),"")</f>
        <v>0</v>
      </c>
    </row>
    <row r="2130" spans="1:16" hidden="1" x14ac:dyDescent="0.3">
      <c r="A2130" s="1" t="str">
        <f>+A2010</f>
        <v>NO</v>
      </c>
      <c r="E2130" s="304" t="str">
        <f>+$E$130</f>
        <v>OBSERVACIONES RESPECTO A PUNTAJES</v>
      </c>
      <c r="F2130" s="305"/>
      <c r="G2130" s="305"/>
      <c r="H2130" s="305"/>
      <c r="I2130" s="305"/>
      <c r="J2130" s="305"/>
      <c r="K2130" s="305"/>
      <c r="L2130" s="305"/>
    </row>
    <row r="2131" spans="1:16" ht="12" hidden="1" customHeight="1" x14ac:dyDescent="0.3">
      <c r="A2131" s="1" t="str">
        <f>+A2010</f>
        <v>NO</v>
      </c>
      <c r="E2131" s="306" t="s">
        <v>124</v>
      </c>
      <c r="F2131" s="305"/>
      <c r="G2131" s="305"/>
      <c r="H2131" s="305"/>
      <c r="I2131" s="305"/>
      <c r="J2131" s="305"/>
      <c r="K2131" s="305"/>
      <c r="L2131" s="305"/>
      <c r="N2131" s="119"/>
      <c r="O2131" s="119"/>
      <c r="P2131" s="120"/>
    </row>
    <row r="2132" spans="1:16" ht="3" hidden="1" customHeight="1" x14ac:dyDescent="0.3">
      <c r="A2132" s="1" t="str">
        <f>+A2011</f>
        <v>NO</v>
      </c>
      <c r="E2132" s="121"/>
      <c r="F2132" s="122"/>
      <c r="G2132" s="122"/>
      <c r="H2132" s="122"/>
      <c r="I2132" s="122"/>
      <c r="J2132" s="122"/>
      <c r="K2132" s="122"/>
      <c r="L2132" s="123"/>
    </row>
    <row r="2133" spans="1:16" hidden="1" x14ac:dyDescent="0.3">
      <c r="A2133" s="1" t="str">
        <f>+IF(OR(C2135=""),"NO",1)</f>
        <v>NO</v>
      </c>
      <c r="E2133" s="346"/>
      <c r="F2133" s="347"/>
      <c r="G2133" s="347"/>
      <c r="H2133" s="347"/>
      <c r="I2133" s="347"/>
      <c r="J2133" s="347"/>
      <c r="K2133" s="347"/>
      <c r="L2133" s="347"/>
    </row>
    <row r="2134" spans="1:16" ht="4.5" hidden="1" customHeight="1" x14ac:dyDescent="0.3">
      <c r="A2134" s="1" t="str">
        <f>+A2135</f>
        <v>NO</v>
      </c>
      <c r="E2134" s="15"/>
      <c r="F2134" s="16"/>
      <c r="G2134" s="16"/>
      <c r="H2134" s="16"/>
      <c r="I2134" s="16"/>
      <c r="J2134" s="16"/>
      <c r="K2134" s="16"/>
      <c r="L2134" s="17"/>
    </row>
    <row r="2135" spans="1:16" ht="15.75" hidden="1" customHeight="1" x14ac:dyDescent="0.3">
      <c r="A2135" s="1" t="str">
        <f>+IF(OR(C2135=""),"NO",1)</f>
        <v>NO</v>
      </c>
      <c r="B2135" s="1">
        <f>1+MAX($B$1:B2134)</f>
        <v>18</v>
      </c>
      <c r="C2135" s="18" t="s">
        <v>124</v>
      </c>
      <c r="E2135" s="19" t="s">
        <v>124</v>
      </c>
      <c r="F2135" s="20"/>
      <c r="G2135" s="20"/>
      <c r="H2135" s="20"/>
      <c r="I2135" s="21"/>
      <c r="J2135" s="20"/>
      <c r="K2135" s="21"/>
      <c r="L2135" s="22"/>
    </row>
    <row r="2136" spans="1:16" hidden="1" x14ac:dyDescent="0.3">
      <c r="A2136" s="1" t="str">
        <f>A2135</f>
        <v>NO</v>
      </c>
      <c r="E2136" s="23" t="str">
        <f>+$E$11</f>
        <v>Integrantes</v>
      </c>
      <c r="F2136" s="24"/>
      <c r="G2136" s="24"/>
      <c r="H2136" s="24"/>
      <c r="I2136" s="24"/>
      <c r="J2136" s="24"/>
      <c r="K2136" s="25" t="str">
        <f>+$K$11</f>
        <v>Nit</v>
      </c>
      <c r="L2136" s="26" t="str">
        <f>+$L$11</f>
        <v>Part.</v>
      </c>
    </row>
    <row r="2137" spans="1:16" hidden="1" x14ac:dyDescent="0.3">
      <c r="A2137" s="1" t="str">
        <f>+A2136</f>
        <v>NO</v>
      </c>
      <c r="C2137" s="1" t="s">
        <v>124</v>
      </c>
      <c r="E2137" s="27" t="s">
        <v>124</v>
      </c>
      <c r="F2137" s="28"/>
      <c r="G2137" s="28"/>
      <c r="H2137" s="28"/>
      <c r="I2137" s="28"/>
      <c r="J2137" s="28"/>
      <c r="K2137" s="29" t="s">
        <v>124</v>
      </c>
      <c r="L2137" s="30" t="s">
        <v>124</v>
      </c>
    </row>
    <row r="2138" spans="1:16" hidden="1" x14ac:dyDescent="0.3">
      <c r="A2138" s="18" t="str">
        <f>+IF(OR(C2138=""),"NO",1)</f>
        <v>NO</v>
      </c>
      <c r="B2138" s="18"/>
      <c r="C2138" s="1" t="s">
        <v>124</v>
      </c>
      <c r="E2138" s="31" t="s">
        <v>124</v>
      </c>
      <c r="F2138" s="32"/>
      <c r="G2138" s="32"/>
      <c r="H2138" s="32"/>
      <c r="I2138" s="32"/>
      <c r="J2138" s="32"/>
      <c r="K2138" s="33" t="s">
        <v>124</v>
      </c>
      <c r="L2138" s="34" t="s">
        <v>124</v>
      </c>
    </row>
    <row r="2139" spans="1:16" hidden="1" x14ac:dyDescent="0.3">
      <c r="A2139" s="18" t="str">
        <f>+IF(OR(C2139=""),"NO",1)</f>
        <v>NO</v>
      </c>
      <c r="B2139" s="18"/>
      <c r="C2139" s="1" t="s">
        <v>124</v>
      </c>
      <c r="E2139" s="31" t="s">
        <v>124</v>
      </c>
      <c r="F2139" s="32"/>
      <c r="G2139" s="32"/>
      <c r="H2139" s="32"/>
      <c r="I2139" s="32"/>
      <c r="J2139" s="32"/>
      <c r="K2139" s="33" t="s">
        <v>124</v>
      </c>
      <c r="L2139" s="34" t="s">
        <v>124</v>
      </c>
    </row>
    <row r="2140" spans="1:16" hidden="1" x14ac:dyDescent="0.3">
      <c r="A2140" s="18" t="str">
        <f>+IF(OR(C2140=""),"NO",1)</f>
        <v>NO</v>
      </c>
      <c r="B2140" s="18"/>
      <c r="C2140" s="1" t="s">
        <v>124</v>
      </c>
      <c r="E2140" s="31" t="s">
        <v>13</v>
      </c>
      <c r="F2140" s="32"/>
      <c r="G2140" s="32"/>
      <c r="H2140" s="32"/>
      <c r="I2140" s="32"/>
      <c r="J2140" s="32"/>
      <c r="K2140" s="33"/>
      <c r="L2140" s="34"/>
    </row>
    <row r="2141" spans="1:16" hidden="1" x14ac:dyDescent="0.3">
      <c r="A2141" s="18" t="str">
        <f>+IF(OR(C2141=""),"NO",1)</f>
        <v>NO</v>
      </c>
      <c r="B2141" s="18"/>
      <c r="C2141" s="1" t="s">
        <v>124</v>
      </c>
      <c r="E2141" s="31" t="s">
        <v>13</v>
      </c>
      <c r="F2141" s="32"/>
      <c r="G2141" s="32"/>
      <c r="H2141" s="32"/>
      <c r="I2141" s="32"/>
      <c r="J2141" s="32"/>
      <c r="K2141" s="33"/>
      <c r="L2141" s="34"/>
    </row>
    <row r="2142" spans="1:16" hidden="1" x14ac:dyDescent="0.3">
      <c r="A2142" s="18" t="str">
        <f>+IF(OR(C2142=""),"NO",1)</f>
        <v>NO</v>
      </c>
      <c r="B2142" s="18"/>
      <c r="C2142" s="1" t="s">
        <v>124</v>
      </c>
      <c r="E2142" s="35" t="s">
        <v>13</v>
      </c>
      <c r="F2142" s="36"/>
      <c r="G2142" s="36"/>
      <c r="H2142" s="36"/>
      <c r="I2142" s="36"/>
      <c r="J2142" s="36"/>
      <c r="K2142" s="37"/>
      <c r="L2142" s="38"/>
    </row>
    <row r="2143" spans="1:16" ht="5.15" hidden="1" customHeight="1" x14ac:dyDescent="0.3">
      <c r="A2143" s="1" t="str">
        <f>+A2135</f>
        <v>NO</v>
      </c>
      <c r="E2143" s="39"/>
      <c r="F2143" s="39"/>
      <c r="G2143" s="39"/>
      <c r="H2143" s="39"/>
      <c r="I2143" s="39"/>
      <c r="J2143" s="39"/>
      <c r="K2143" s="39"/>
      <c r="L2143" s="39"/>
    </row>
    <row r="2144" spans="1:16" ht="15.75" hidden="1" customHeight="1" x14ac:dyDescent="0.3">
      <c r="A2144" s="1" t="str">
        <f>+A2135</f>
        <v>NO</v>
      </c>
      <c r="E2144" s="40" t="str">
        <f>+$E$19</f>
        <v>RESULTADO DE EVALUACIÓN TÉCNICA</v>
      </c>
      <c r="F2144" s="41"/>
      <c r="G2144" s="41"/>
      <c r="H2144" s="41"/>
      <c r="I2144" s="41"/>
      <c r="J2144" s="41"/>
      <c r="K2144" s="41"/>
      <c r="L2144" s="42"/>
    </row>
    <row r="2145" spans="1:12" hidden="1" x14ac:dyDescent="0.3">
      <c r="A2145" s="1" t="str">
        <f>+A2135</f>
        <v>NO</v>
      </c>
      <c r="E2145" s="43"/>
      <c r="F2145" s="44" t="str">
        <f>+$F$20</f>
        <v>Experiencia</v>
      </c>
      <c r="G2145" s="45"/>
      <c r="H2145" s="45"/>
      <c r="I2145" s="45"/>
      <c r="J2145" s="45"/>
      <c r="K2145" s="46"/>
      <c r="L2145" s="47" t="s">
        <v>124</v>
      </c>
    </row>
    <row r="2146" spans="1:12" hidden="1" x14ac:dyDescent="0.3">
      <c r="A2146" s="1" t="str">
        <f>+A2135</f>
        <v>NO</v>
      </c>
      <c r="E2146" s="348" t="str">
        <f>+$E$21</f>
        <v>OBSERVACIONES RESPECTO A LA EVALUACIÓN DE EXPERIENCIA</v>
      </c>
      <c r="F2146" s="308"/>
      <c r="G2146" s="308"/>
      <c r="H2146" s="308"/>
      <c r="I2146" s="308"/>
      <c r="J2146" s="308"/>
      <c r="K2146" s="308"/>
      <c r="L2146" s="349"/>
    </row>
    <row r="2147" spans="1:12" hidden="1" x14ac:dyDescent="0.3">
      <c r="A2147" s="1" t="str">
        <f>+A2135</f>
        <v>NO</v>
      </c>
      <c r="E2147" s="350" t="s">
        <v>124</v>
      </c>
      <c r="F2147" s="351"/>
      <c r="G2147" s="351"/>
      <c r="H2147" s="351"/>
      <c r="I2147" s="351"/>
      <c r="J2147" s="351"/>
      <c r="K2147" s="351"/>
      <c r="L2147" s="352"/>
    </row>
    <row r="2148" spans="1:12" ht="5.15" hidden="1" customHeight="1" x14ac:dyDescent="0.3">
      <c r="A2148" s="1" t="str">
        <f>+A2135</f>
        <v>NO</v>
      </c>
      <c r="E2148" s="39"/>
      <c r="F2148" s="39"/>
      <c r="G2148" s="39"/>
      <c r="H2148" s="39"/>
      <c r="I2148" s="39"/>
      <c r="J2148" s="39"/>
      <c r="K2148" s="39"/>
      <c r="L2148" s="39"/>
    </row>
    <row r="2149" spans="1:12" ht="12.75" hidden="1" customHeight="1" x14ac:dyDescent="0.3">
      <c r="A2149" s="1" t="str">
        <f>+A2135</f>
        <v>NO</v>
      </c>
      <c r="E2149" s="40" t="str">
        <f>+$E$24</f>
        <v>EXPERIENCIA HABILITANTE: CONTRATOS PRESENTADOS</v>
      </c>
      <c r="F2149" s="41"/>
      <c r="G2149" s="41"/>
      <c r="H2149" s="41"/>
      <c r="I2149" s="41"/>
      <c r="J2149" s="41"/>
      <c r="K2149" s="41"/>
      <c r="L2149" s="42"/>
    </row>
    <row r="2150" spans="1:12" ht="8.5" hidden="1" customHeight="1" x14ac:dyDescent="0.3">
      <c r="A2150" s="1" t="str">
        <f>+A2135</f>
        <v>NO</v>
      </c>
      <c r="E2150" s="49"/>
      <c r="F2150" s="50"/>
      <c r="G2150" s="51"/>
      <c r="H2150" s="51"/>
      <c r="I2150" s="51"/>
      <c r="J2150" s="51"/>
      <c r="K2150" s="51"/>
      <c r="L2150" s="52"/>
    </row>
    <row r="2151" spans="1:12" hidden="1" x14ac:dyDescent="0.3">
      <c r="A2151" s="18" t="str">
        <f>+IF(OR(C2151=""),"NO",1)</f>
        <v>NO</v>
      </c>
      <c r="B2151" s="18"/>
      <c r="C2151" s="1" t="s">
        <v>124</v>
      </c>
      <c r="E2151" s="329">
        <v>1</v>
      </c>
      <c r="F2151" s="53" t="str">
        <f>+$F$26</f>
        <v>OBJETO</v>
      </c>
      <c r="G2151" s="332" t="s">
        <v>124</v>
      </c>
      <c r="H2151" s="333"/>
      <c r="I2151" s="333"/>
      <c r="J2151" s="333"/>
      <c r="K2151" s="333"/>
      <c r="L2151" s="334"/>
    </row>
    <row r="2152" spans="1:12" hidden="1" x14ac:dyDescent="0.3">
      <c r="A2152" s="18" t="str">
        <f>+IF(OR(C2151=""),"NO",1)</f>
        <v>NO</v>
      </c>
      <c r="B2152" s="18"/>
      <c r="E2152" s="330"/>
      <c r="F2152" s="54" t="str">
        <f>+$F$27</f>
        <v>CONTRATANTE</v>
      </c>
      <c r="G2152" s="335" t="s">
        <v>124</v>
      </c>
      <c r="H2152" s="310"/>
      <c r="I2152" s="310"/>
      <c r="J2152" s="310"/>
      <c r="K2152" s="310"/>
      <c r="L2152" s="336"/>
    </row>
    <row r="2153" spans="1:12" hidden="1" x14ac:dyDescent="0.3">
      <c r="A2153" s="18" t="str">
        <f>+IF(OR(C2151=""),"NO",1)</f>
        <v>NO</v>
      </c>
      <c r="B2153" s="18"/>
      <c r="E2153" s="330"/>
      <c r="F2153" s="54" t="str">
        <f>+$F$28</f>
        <v>APORTANTE</v>
      </c>
      <c r="G2153" s="337" t="s">
        <v>124</v>
      </c>
      <c r="H2153" s="338"/>
      <c r="I2153" s="338"/>
      <c r="J2153" s="338"/>
      <c r="K2153" s="338"/>
      <c r="L2153" s="339"/>
    </row>
    <row r="2154" spans="1:12" hidden="1" x14ac:dyDescent="0.3">
      <c r="A2154" s="18" t="str">
        <f>+IF(OR(C2151=""),"NO",1)</f>
        <v>NO</v>
      </c>
      <c r="B2154" s="18"/>
      <c r="E2154" s="330"/>
      <c r="F2154" s="54" t="str">
        <f>+$F$29</f>
        <v>VALOR /SMMLV)</v>
      </c>
      <c r="G2154" s="55" t="s">
        <v>124</v>
      </c>
      <c r="H2154" s="56" t="str">
        <f>+$H$29</f>
        <v>% PART..</v>
      </c>
      <c r="I2154" s="57" t="s">
        <v>124</v>
      </c>
      <c r="J2154" s="58" t="str">
        <f>+$J$29</f>
        <v>VALOR ACREDITADO</v>
      </c>
      <c r="K2154" s="59"/>
      <c r="L2154" s="47" t="s">
        <v>124</v>
      </c>
    </row>
    <row r="2155" spans="1:12" hidden="1" x14ac:dyDescent="0.3">
      <c r="A2155" s="18" t="str">
        <f>+IF(OR(C2151=""),"NO",1)</f>
        <v>NO</v>
      </c>
      <c r="B2155" s="18"/>
      <c r="E2155" s="330"/>
      <c r="F2155" s="60" t="str">
        <f>+$F$30</f>
        <v>EXPERIENCIA APORTADA</v>
      </c>
      <c r="G2155" s="340" t="s">
        <v>124</v>
      </c>
      <c r="H2155" s="341"/>
      <c r="I2155" s="341"/>
      <c r="J2155" s="341"/>
      <c r="K2155" s="341"/>
      <c r="L2155" s="342"/>
    </row>
    <row r="2156" spans="1:12" hidden="1" x14ac:dyDescent="0.3">
      <c r="A2156" s="18" t="str">
        <f>+IF(OR(C2151=""),"NO",1)</f>
        <v>NO</v>
      </c>
      <c r="B2156" s="18"/>
      <c r="E2156" s="331"/>
      <c r="F2156" s="62" t="str">
        <f>+$F$31</f>
        <v>OBSERVACIÓN</v>
      </c>
      <c r="G2156" s="343" t="s">
        <v>124</v>
      </c>
      <c r="H2156" s="344"/>
      <c r="I2156" s="344"/>
      <c r="J2156" s="344"/>
      <c r="K2156" s="344"/>
      <c r="L2156" s="345"/>
    </row>
    <row r="2157" spans="1:12" ht="8.5" hidden="1" customHeight="1" x14ac:dyDescent="0.3">
      <c r="A2157" s="18" t="str">
        <f>+IF(OR(C2151=""),"NO",1)</f>
        <v>NO</v>
      </c>
      <c r="B2157" s="18"/>
      <c r="E2157" s="49"/>
      <c r="F2157" s="50"/>
      <c r="G2157" s="51"/>
      <c r="H2157" s="51"/>
      <c r="I2157" s="51"/>
      <c r="J2157" s="51"/>
      <c r="K2157" s="51"/>
      <c r="L2157" s="52"/>
    </row>
    <row r="2158" spans="1:12" hidden="1" x14ac:dyDescent="0.3">
      <c r="A2158" s="18" t="str">
        <f t="shared" ref="A2158" si="714">+IF(OR(C2158=""),"NO",1)</f>
        <v>NO</v>
      </c>
      <c r="B2158" s="18"/>
      <c r="C2158" s="1" t="s">
        <v>124</v>
      </c>
      <c r="E2158" s="329">
        <v>2</v>
      </c>
      <c r="F2158" s="53" t="str">
        <f>+$F$26</f>
        <v>OBJETO</v>
      </c>
      <c r="G2158" s="332" t="s">
        <v>124</v>
      </c>
      <c r="H2158" s="333"/>
      <c r="I2158" s="333"/>
      <c r="J2158" s="333"/>
      <c r="K2158" s="333"/>
      <c r="L2158" s="334"/>
    </row>
    <row r="2159" spans="1:12" hidden="1" x14ac:dyDescent="0.3">
      <c r="A2159" s="18" t="str">
        <f t="shared" ref="A2159" si="715">+IF(OR(C2158=""),"NO",1)</f>
        <v>NO</v>
      </c>
      <c r="B2159" s="18"/>
      <c r="E2159" s="330"/>
      <c r="F2159" s="54" t="str">
        <f>+$F$27</f>
        <v>CONTRATANTE</v>
      </c>
      <c r="G2159" s="335" t="s">
        <v>124</v>
      </c>
      <c r="H2159" s="310"/>
      <c r="I2159" s="310"/>
      <c r="J2159" s="310"/>
      <c r="K2159" s="310"/>
      <c r="L2159" s="336"/>
    </row>
    <row r="2160" spans="1:12" hidden="1" x14ac:dyDescent="0.3">
      <c r="A2160" s="18" t="str">
        <f t="shared" ref="A2160" si="716">+IF(OR(C2158=""),"NO",1)</f>
        <v>NO</v>
      </c>
      <c r="B2160" s="18"/>
      <c r="E2160" s="330"/>
      <c r="F2160" s="54" t="str">
        <f>+$F$28</f>
        <v>APORTANTE</v>
      </c>
      <c r="G2160" s="337" t="s">
        <v>124</v>
      </c>
      <c r="H2160" s="338"/>
      <c r="I2160" s="338"/>
      <c r="J2160" s="338"/>
      <c r="K2160" s="338"/>
      <c r="L2160" s="339"/>
    </row>
    <row r="2161" spans="1:12" hidden="1" x14ac:dyDescent="0.3">
      <c r="A2161" s="18" t="str">
        <f t="shared" ref="A2161" si="717">+IF(OR(C2158=""),"NO",1)</f>
        <v>NO</v>
      </c>
      <c r="B2161" s="18"/>
      <c r="E2161" s="330"/>
      <c r="F2161" s="54" t="str">
        <f>+$F$29</f>
        <v>VALOR /SMMLV)</v>
      </c>
      <c r="G2161" s="55" t="s">
        <v>124</v>
      </c>
      <c r="H2161" s="56" t="str">
        <f>+$H$29</f>
        <v>% PART..</v>
      </c>
      <c r="I2161" s="57" t="s">
        <v>124</v>
      </c>
      <c r="J2161" s="58" t="str">
        <f>+$J$29</f>
        <v>VALOR ACREDITADO</v>
      </c>
      <c r="K2161" s="59"/>
      <c r="L2161" s="47" t="s">
        <v>124</v>
      </c>
    </row>
    <row r="2162" spans="1:12" hidden="1" x14ac:dyDescent="0.3">
      <c r="A2162" s="18" t="str">
        <f t="shared" ref="A2162" si="718">+IF(OR(C2158=""),"NO",1)</f>
        <v>NO</v>
      </c>
      <c r="B2162" s="18"/>
      <c r="E2162" s="330"/>
      <c r="F2162" s="60" t="str">
        <f>+$F$30</f>
        <v>EXPERIENCIA APORTADA</v>
      </c>
      <c r="G2162" s="340" t="s">
        <v>124</v>
      </c>
      <c r="H2162" s="341"/>
      <c r="I2162" s="341"/>
      <c r="J2162" s="341"/>
      <c r="K2162" s="341"/>
      <c r="L2162" s="342"/>
    </row>
    <row r="2163" spans="1:12" hidden="1" x14ac:dyDescent="0.3">
      <c r="A2163" s="18" t="str">
        <f t="shared" ref="A2163" si="719">+IF(OR(C2158=""),"NO",1)</f>
        <v>NO</v>
      </c>
      <c r="B2163" s="18"/>
      <c r="E2163" s="331"/>
      <c r="F2163" s="62" t="str">
        <f>+$F$31</f>
        <v>OBSERVACIÓN</v>
      </c>
      <c r="G2163" s="343" t="s">
        <v>124</v>
      </c>
      <c r="H2163" s="344"/>
      <c r="I2163" s="344"/>
      <c r="J2163" s="344"/>
      <c r="K2163" s="344"/>
      <c r="L2163" s="345"/>
    </row>
    <row r="2164" spans="1:12" ht="8.5" hidden="1" customHeight="1" x14ac:dyDescent="0.3">
      <c r="A2164" s="18" t="str">
        <f t="shared" ref="A2164" si="720">+IF(OR(C2158=""),"NO",1)</f>
        <v>NO</v>
      </c>
      <c r="B2164" s="18"/>
      <c r="E2164" s="49"/>
      <c r="F2164" s="50"/>
      <c r="G2164" s="51"/>
      <c r="H2164" s="51"/>
      <c r="I2164" s="51"/>
      <c r="J2164" s="51"/>
      <c r="K2164" s="51"/>
      <c r="L2164" s="52"/>
    </row>
    <row r="2165" spans="1:12" hidden="1" x14ac:dyDescent="0.3">
      <c r="A2165" s="18" t="str">
        <f t="shared" ref="A2165" si="721">+IF(OR(C2165=""),"NO",1)</f>
        <v>NO</v>
      </c>
      <c r="B2165" s="18"/>
      <c r="C2165" s="1" t="s">
        <v>124</v>
      </c>
      <c r="E2165" s="329">
        <v>3</v>
      </c>
      <c r="F2165" s="53" t="str">
        <f>+$F$26</f>
        <v>OBJETO</v>
      </c>
      <c r="G2165" s="332" t="s">
        <v>124</v>
      </c>
      <c r="H2165" s="333"/>
      <c r="I2165" s="333"/>
      <c r="J2165" s="333"/>
      <c r="K2165" s="333"/>
      <c r="L2165" s="334"/>
    </row>
    <row r="2166" spans="1:12" hidden="1" x14ac:dyDescent="0.3">
      <c r="A2166" s="18" t="str">
        <f t="shared" ref="A2166" si="722">+IF(OR(C2165=""),"NO",1)</f>
        <v>NO</v>
      </c>
      <c r="B2166" s="18"/>
      <c r="E2166" s="330"/>
      <c r="F2166" s="54" t="str">
        <f>+$F$27</f>
        <v>CONTRATANTE</v>
      </c>
      <c r="G2166" s="335" t="s">
        <v>124</v>
      </c>
      <c r="H2166" s="310"/>
      <c r="I2166" s="310"/>
      <c r="J2166" s="310"/>
      <c r="K2166" s="310"/>
      <c r="L2166" s="336"/>
    </row>
    <row r="2167" spans="1:12" hidden="1" x14ac:dyDescent="0.3">
      <c r="A2167" s="18" t="str">
        <f t="shared" ref="A2167" si="723">+IF(OR(C2165=""),"NO",1)</f>
        <v>NO</v>
      </c>
      <c r="B2167" s="18"/>
      <c r="E2167" s="330"/>
      <c r="F2167" s="54" t="str">
        <f>+$F$28</f>
        <v>APORTANTE</v>
      </c>
      <c r="G2167" s="337" t="s">
        <v>124</v>
      </c>
      <c r="H2167" s="338"/>
      <c r="I2167" s="338"/>
      <c r="J2167" s="338"/>
      <c r="K2167" s="338"/>
      <c r="L2167" s="339"/>
    </row>
    <row r="2168" spans="1:12" hidden="1" x14ac:dyDescent="0.3">
      <c r="A2168" s="18" t="str">
        <f t="shared" ref="A2168" si="724">+IF(OR(C2165=""),"NO",1)</f>
        <v>NO</v>
      </c>
      <c r="B2168" s="18"/>
      <c r="E2168" s="330"/>
      <c r="F2168" s="54" t="str">
        <f>+$F$29</f>
        <v>VALOR /SMMLV)</v>
      </c>
      <c r="G2168" s="55" t="s">
        <v>124</v>
      </c>
      <c r="H2168" s="56" t="str">
        <f>+$H$29</f>
        <v>% PART..</v>
      </c>
      <c r="I2168" s="57" t="s">
        <v>124</v>
      </c>
      <c r="J2168" s="58" t="str">
        <f>+$J$29</f>
        <v>VALOR ACREDITADO</v>
      </c>
      <c r="K2168" s="59"/>
      <c r="L2168" s="47" t="s">
        <v>124</v>
      </c>
    </row>
    <row r="2169" spans="1:12" hidden="1" x14ac:dyDescent="0.3">
      <c r="A2169" s="18" t="str">
        <f t="shared" ref="A2169" si="725">+IF(OR(C2165=""),"NO",1)</f>
        <v>NO</v>
      </c>
      <c r="B2169" s="18"/>
      <c r="E2169" s="330"/>
      <c r="F2169" s="60" t="str">
        <f>+$F$30</f>
        <v>EXPERIENCIA APORTADA</v>
      </c>
      <c r="G2169" s="340" t="s">
        <v>124</v>
      </c>
      <c r="H2169" s="341"/>
      <c r="I2169" s="341"/>
      <c r="J2169" s="341"/>
      <c r="K2169" s="341"/>
      <c r="L2169" s="342"/>
    </row>
    <row r="2170" spans="1:12" hidden="1" x14ac:dyDescent="0.3">
      <c r="A2170" s="18" t="str">
        <f t="shared" ref="A2170" si="726">+IF(OR(C2165=""),"NO",1)</f>
        <v>NO</v>
      </c>
      <c r="B2170" s="18"/>
      <c r="E2170" s="331"/>
      <c r="F2170" s="62" t="str">
        <f>+$F$31</f>
        <v>OBSERVACIÓN</v>
      </c>
      <c r="G2170" s="343" t="s">
        <v>124</v>
      </c>
      <c r="H2170" s="344"/>
      <c r="I2170" s="344"/>
      <c r="J2170" s="344"/>
      <c r="K2170" s="344"/>
      <c r="L2170" s="345"/>
    </row>
    <row r="2171" spans="1:12" ht="8.5" hidden="1" customHeight="1" x14ac:dyDescent="0.3">
      <c r="A2171" s="18" t="str">
        <f t="shared" ref="A2171" si="727">+IF(OR(C2165=""),"NO",1)</f>
        <v>NO</v>
      </c>
      <c r="B2171" s="18"/>
      <c r="E2171" s="49"/>
      <c r="F2171" s="50"/>
      <c r="G2171" s="51"/>
      <c r="H2171" s="51"/>
      <c r="I2171" s="51"/>
      <c r="J2171" s="51"/>
      <c r="K2171" s="51"/>
      <c r="L2171" s="52"/>
    </row>
    <row r="2172" spans="1:12" hidden="1" x14ac:dyDescent="0.3">
      <c r="A2172" s="18" t="str">
        <f t="shared" ref="A2172" si="728">+IF(OR(C2172=""),"NO",1)</f>
        <v>NO</v>
      </c>
      <c r="B2172" s="18"/>
      <c r="C2172" s="1" t="s">
        <v>124</v>
      </c>
      <c r="E2172" s="329">
        <v>4</v>
      </c>
      <c r="F2172" s="53" t="str">
        <f>+$F$26</f>
        <v>OBJETO</v>
      </c>
      <c r="G2172" s="332" t="s">
        <v>124</v>
      </c>
      <c r="H2172" s="333"/>
      <c r="I2172" s="333"/>
      <c r="J2172" s="333"/>
      <c r="K2172" s="333"/>
      <c r="L2172" s="334"/>
    </row>
    <row r="2173" spans="1:12" hidden="1" x14ac:dyDescent="0.3">
      <c r="A2173" s="18" t="str">
        <f t="shared" ref="A2173" si="729">+IF(OR(C2172=""),"NO",1)</f>
        <v>NO</v>
      </c>
      <c r="B2173" s="18"/>
      <c r="E2173" s="330"/>
      <c r="F2173" s="54" t="str">
        <f>+$F$27</f>
        <v>CONTRATANTE</v>
      </c>
      <c r="G2173" s="335" t="s">
        <v>124</v>
      </c>
      <c r="H2173" s="310"/>
      <c r="I2173" s="310"/>
      <c r="J2173" s="310"/>
      <c r="K2173" s="310"/>
      <c r="L2173" s="336"/>
    </row>
    <row r="2174" spans="1:12" hidden="1" x14ac:dyDescent="0.3">
      <c r="A2174" s="18" t="str">
        <f t="shared" ref="A2174" si="730">+IF(OR(C2172=""),"NO",1)</f>
        <v>NO</v>
      </c>
      <c r="B2174" s="18"/>
      <c r="E2174" s="330"/>
      <c r="F2174" s="54" t="str">
        <f>+$F$28</f>
        <v>APORTANTE</v>
      </c>
      <c r="G2174" s="337" t="s">
        <v>124</v>
      </c>
      <c r="H2174" s="338"/>
      <c r="I2174" s="338"/>
      <c r="J2174" s="338"/>
      <c r="K2174" s="338"/>
      <c r="L2174" s="339"/>
    </row>
    <row r="2175" spans="1:12" hidden="1" x14ac:dyDescent="0.3">
      <c r="A2175" s="18" t="str">
        <f t="shared" ref="A2175" si="731">+IF(OR(C2172=""),"NO",1)</f>
        <v>NO</v>
      </c>
      <c r="B2175" s="18"/>
      <c r="E2175" s="330"/>
      <c r="F2175" s="54" t="str">
        <f>+$F$29</f>
        <v>VALOR /SMMLV)</v>
      </c>
      <c r="G2175" s="55" t="s">
        <v>124</v>
      </c>
      <c r="H2175" s="56" t="str">
        <f>+$H$29</f>
        <v>% PART..</v>
      </c>
      <c r="I2175" s="57" t="s">
        <v>124</v>
      </c>
      <c r="J2175" s="58" t="str">
        <f>+$J$29</f>
        <v>VALOR ACREDITADO</v>
      </c>
      <c r="K2175" s="59"/>
      <c r="L2175" s="47" t="s">
        <v>124</v>
      </c>
    </row>
    <row r="2176" spans="1:12" hidden="1" x14ac:dyDescent="0.3">
      <c r="A2176" s="18" t="str">
        <f t="shared" ref="A2176" si="732">+IF(OR(C2172=""),"NO",1)</f>
        <v>NO</v>
      </c>
      <c r="B2176" s="18"/>
      <c r="E2176" s="330"/>
      <c r="F2176" s="60" t="str">
        <f>+$F$30</f>
        <v>EXPERIENCIA APORTADA</v>
      </c>
      <c r="G2176" s="340" t="s">
        <v>124</v>
      </c>
      <c r="H2176" s="341"/>
      <c r="I2176" s="341"/>
      <c r="J2176" s="341"/>
      <c r="K2176" s="341"/>
      <c r="L2176" s="342"/>
    </row>
    <row r="2177" spans="1:12" hidden="1" x14ac:dyDescent="0.3">
      <c r="A2177" s="18" t="str">
        <f t="shared" ref="A2177" si="733">+IF(OR(C2172=""),"NO",1)</f>
        <v>NO</v>
      </c>
      <c r="B2177" s="18"/>
      <c r="E2177" s="331"/>
      <c r="F2177" s="62" t="str">
        <f>+$F$31</f>
        <v>OBSERVACIÓN</v>
      </c>
      <c r="G2177" s="343" t="s">
        <v>124</v>
      </c>
      <c r="H2177" s="344"/>
      <c r="I2177" s="344"/>
      <c r="J2177" s="344"/>
      <c r="K2177" s="344"/>
      <c r="L2177" s="345"/>
    </row>
    <row r="2178" spans="1:12" ht="8.5" hidden="1" customHeight="1" x14ac:dyDescent="0.3">
      <c r="A2178" s="18" t="str">
        <f t="shared" ref="A2178" si="734">+IF(OR(C2172=""),"NO",1)</f>
        <v>NO</v>
      </c>
      <c r="B2178" s="18"/>
      <c r="E2178" s="49"/>
      <c r="F2178" s="50"/>
      <c r="G2178" s="51"/>
      <c r="H2178" s="51"/>
      <c r="I2178" s="51"/>
      <c r="J2178" s="51"/>
      <c r="K2178" s="51"/>
      <c r="L2178" s="52"/>
    </row>
    <row r="2179" spans="1:12" hidden="1" x14ac:dyDescent="0.3">
      <c r="A2179" s="18" t="str">
        <f t="shared" ref="A2179" si="735">+IF(OR(C2179=""),"NO",1)</f>
        <v>NO</v>
      </c>
      <c r="B2179" s="18"/>
      <c r="C2179" s="1" t="s">
        <v>124</v>
      </c>
      <c r="E2179" s="329">
        <v>5</v>
      </c>
      <c r="F2179" s="53" t="str">
        <f>+$F$26</f>
        <v>OBJETO</v>
      </c>
      <c r="G2179" s="332" t="s">
        <v>124</v>
      </c>
      <c r="H2179" s="333"/>
      <c r="I2179" s="333"/>
      <c r="J2179" s="333"/>
      <c r="K2179" s="333"/>
      <c r="L2179" s="334"/>
    </row>
    <row r="2180" spans="1:12" hidden="1" x14ac:dyDescent="0.3">
      <c r="A2180" s="18" t="str">
        <f t="shared" ref="A2180" si="736">+IF(OR(C2179=""),"NO",1)</f>
        <v>NO</v>
      </c>
      <c r="B2180" s="18"/>
      <c r="E2180" s="330"/>
      <c r="F2180" s="54" t="str">
        <f>+$F$27</f>
        <v>CONTRATANTE</v>
      </c>
      <c r="G2180" s="335" t="s">
        <v>124</v>
      </c>
      <c r="H2180" s="310"/>
      <c r="I2180" s="310"/>
      <c r="J2180" s="310"/>
      <c r="K2180" s="310"/>
      <c r="L2180" s="336"/>
    </row>
    <row r="2181" spans="1:12" hidden="1" x14ac:dyDescent="0.3">
      <c r="A2181" s="18" t="str">
        <f t="shared" ref="A2181" si="737">+IF(OR(C2179=""),"NO",1)</f>
        <v>NO</v>
      </c>
      <c r="B2181" s="18"/>
      <c r="E2181" s="330"/>
      <c r="F2181" s="54" t="str">
        <f>+$F$28</f>
        <v>APORTANTE</v>
      </c>
      <c r="G2181" s="337" t="s">
        <v>124</v>
      </c>
      <c r="H2181" s="338"/>
      <c r="I2181" s="338"/>
      <c r="J2181" s="338"/>
      <c r="K2181" s="338"/>
      <c r="L2181" s="339"/>
    </row>
    <row r="2182" spans="1:12" hidden="1" x14ac:dyDescent="0.3">
      <c r="A2182" s="18" t="str">
        <f t="shared" ref="A2182" si="738">+IF(OR(C2179=""),"NO",1)</f>
        <v>NO</v>
      </c>
      <c r="B2182" s="18"/>
      <c r="E2182" s="330"/>
      <c r="F2182" s="54" t="str">
        <f>+$F$29</f>
        <v>VALOR /SMMLV)</v>
      </c>
      <c r="G2182" s="55" t="s">
        <v>124</v>
      </c>
      <c r="H2182" s="56" t="str">
        <f>+$H$29</f>
        <v>% PART..</v>
      </c>
      <c r="I2182" s="57" t="s">
        <v>124</v>
      </c>
      <c r="J2182" s="58" t="str">
        <f>+$J$29</f>
        <v>VALOR ACREDITADO</v>
      </c>
      <c r="K2182" s="59"/>
      <c r="L2182" s="47" t="s">
        <v>124</v>
      </c>
    </row>
    <row r="2183" spans="1:12" hidden="1" x14ac:dyDescent="0.3">
      <c r="A2183" s="18" t="str">
        <f t="shared" ref="A2183" si="739">+IF(OR(C2179=""),"NO",1)</f>
        <v>NO</v>
      </c>
      <c r="B2183" s="18"/>
      <c r="E2183" s="330"/>
      <c r="F2183" s="60" t="str">
        <f>+$F$30</f>
        <v>EXPERIENCIA APORTADA</v>
      </c>
      <c r="G2183" s="340" t="s">
        <v>124</v>
      </c>
      <c r="H2183" s="341"/>
      <c r="I2183" s="341"/>
      <c r="J2183" s="341"/>
      <c r="K2183" s="341"/>
      <c r="L2183" s="342"/>
    </row>
    <row r="2184" spans="1:12" hidden="1" x14ac:dyDescent="0.3">
      <c r="A2184" s="18" t="str">
        <f t="shared" ref="A2184" si="740">+IF(OR(C2179=""),"NO",1)</f>
        <v>NO</v>
      </c>
      <c r="B2184" s="18"/>
      <c r="E2184" s="331"/>
      <c r="F2184" s="62" t="str">
        <f>+$F$31</f>
        <v>OBSERVACIÓN</v>
      </c>
      <c r="G2184" s="343" t="s">
        <v>124</v>
      </c>
      <c r="H2184" s="344"/>
      <c r="I2184" s="344"/>
      <c r="J2184" s="344"/>
      <c r="K2184" s="344"/>
      <c r="L2184" s="345"/>
    </row>
    <row r="2185" spans="1:12" ht="8.5" hidden="1" customHeight="1" x14ac:dyDescent="0.3">
      <c r="A2185" s="18" t="str">
        <f t="shared" ref="A2185" si="741">+IF(OR(C2179=""),"NO",1)</f>
        <v>NO</v>
      </c>
      <c r="B2185" s="18"/>
      <c r="E2185" s="49"/>
      <c r="F2185" s="50"/>
      <c r="G2185" s="51"/>
      <c r="H2185" s="51"/>
      <c r="I2185" s="51"/>
      <c r="J2185" s="51"/>
      <c r="K2185" s="51"/>
      <c r="L2185" s="52"/>
    </row>
    <row r="2186" spans="1:12" hidden="1" x14ac:dyDescent="0.3">
      <c r="A2186" s="18" t="str">
        <f t="shared" ref="A2186" si="742">+IF(OR(C2186=""),"NO",1)</f>
        <v>NO</v>
      </c>
      <c r="B2186" s="18"/>
      <c r="C2186" s="1" t="s">
        <v>124</v>
      </c>
      <c r="E2186" s="329">
        <v>6</v>
      </c>
      <c r="F2186" s="53" t="str">
        <f>+$F$26</f>
        <v>OBJETO</v>
      </c>
      <c r="G2186" s="332" t="s">
        <v>124</v>
      </c>
      <c r="H2186" s="333"/>
      <c r="I2186" s="333"/>
      <c r="J2186" s="333"/>
      <c r="K2186" s="333"/>
      <c r="L2186" s="334"/>
    </row>
    <row r="2187" spans="1:12" hidden="1" x14ac:dyDescent="0.3">
      <c r="A2187" s="18" t="str">
        <f t="shared" ref="A2187" si="743">+IF(OR(C2186=""),"NO",1)</f>
        <v>NO</v>
      </c>
      <c r="B2187" s="18"/>
      <c r="E2187" s="330"/>
      <c r="F2187" s="54" t="str">
        <f>+$F$27</f>
        <v>CONTRATANTE</v>
      </c>
      <c r="G2187" s="335" t="s">
        <v>124</v>
      </c>
      <c r="H2187" s="310"/>
      <c r="I2187" s="310"/>
      <c r="J2187" s="310"/>
      <c r="K2187" s="310"/>
      <c r="L2187" s="336"/>
    </row>
    <row r="2188" spans="1:12" hidden="1" x14ac:dyDescent="0.3">
      <c r="A2188" s="18" t="str">
        <f t="shared" ref="A2188" si="744">+IF(OR(C2186=""),"NO",1)</f>
        <v>NO</v>
      </c>
      <c r="B2188" s="18"/>
      <c r="E2188" s="330"/>
      <c r="F2188" s="54" t="str">
        <f>+$F$28</f>
        <v>APORTANTE</v>
      </c>
      <c r="G2188" s="337" t="s">
        <v>124</v>
      </c>
      <c r="H2188" s="338"/>
      <c r="I2188" s="338"/>
      <c r="J2188" s="338"/>
      <c r="K2188" s="338"/>
      <c r="L2188" s="339"/>
    </row>
    <row r="2189" spans="1:12" hidden="1" x14ac:dyDescent="0.3">
      <c r="A2189" s="18" t="str">
        <f t="shared" ref="A2189" si="745">+IF(OR(C2186=""),"NO",1)</f>
        <v>NO</v>
      </c>
      <c r="B2189" s="18"/>
      <c r="E2189" s="330"/>
      <c r="F2189" s="54" t="str">
        <f>+$F$29</f>
        <v>VALOR /SMMLV)</v>
      </c>
      <c r="G2189" s="55" t="s">
        <v>124</v>
      </c>
      <c r="H2189" s="56" t="str">
        <f>+$H$29</f>
        <v>% PART..</v>
      </c>
      <c r="I2189" s="57" t="s">
        <v>124</v>
      </c>
      <c r="J2189" s="58" t="str">
        <f>+$J$29</f>
        <v>VALOR ACREDITADO</v>
      </c>
      <c r="K2189" s="59"/>
      <c r="L2189" s="47" t="s">
        <v>124</v>
      </c>
    </row>
    <row r="2190" spans="1:12" hidden="1" x14ac:dyDescent="0.3">
      <c r="A2190" s="18" t="str">
        <f t="shared" ref="A2190" si="746">+IF(OR(C2186=""),"NO",1)</f>
        <v>NO</v>
      </c>
      <c r="B2190" s="18"/>
      <c r="E2190" s="330"/>
      <c r="F2190" s="60" t="str">
        <f>+$F$30</f>
        <v>EXPERIENCIA APORTADA</v>
      </c>
      <c r="G2190" s="340" t="s">
        <v>124</v>
      </c>
      <c r="H2190" s="341"/>
      <c r="I2190" s="341"/>
      <c r="J2190" s="341"/>
      <c r="K2190" s="341"/>
      <c r="L2190" s="342"/>
    </row>
    <row r="2191" spans="1:12" hidden="1" x14ac:dyDescent="0.3">
      <c r="A2191" s="18" t="str">
        <f t="shared" ref="A2191" si="747">+IF(OR(C2186=""),"NO",1)</f>
        <v>NO</v>
      </c>
      <c r="B2191" s="18"/>
      <c r="E2191" s="331"/>
      <c r="F2191" s="62" t="str">
        <f>+$F$31</f>
        <v>OBSERVACIÓN</v>
      </c>
      <c r="G2191" s="343" t="s">
        <v>124</v>
      </c>
      <c r="H2191" s="344"/>
      <c r="I2191" s="344"/>
      <c r="J2191" s="344"/>
      <c r="K2191" s="344"/>
      <c r="L2191" s="345"/>
    </row>
    <row r="2192" spans="1:12" ht="8.5" hidden="1" customHeight="1" x14ac:dyDescent="0.3">
      <c r="A2192" s="18" t="str">
        <f t="shared" ref="A2192" si="748">+IF(OR(C2186=""),"NO",1)</f>
        <v>NO</v>
      </c>
      <c r="B2192" s="18"/>
      <c r="E2192" s="49"/>
      <c r="F2192" s="50"/>
      <c r="G2192" s="51"/>
      <c r="H2192" s="51"/>
      <c r="I2192" s="51"/>
      <c r="J2192" s="51"/>
      <c r="K2192" s="51"/>
      <c r="L2192" s="52"/>
    </row>
    <row r="2193" spans="1:12" hidden="1" x14ac:dyDescent="0.3">
      <c r="A2193" s="18" t="str">
        <f t="shared" ref="A2193" si="749">+IF(OR(C2193=""),"NO",1)</f>
        <v>NO</v>
      </c>
      <c r="B2193" s="18"/>
      <c r="C2193" s="1" t="s">
        <v>124</v>
      </c>
      <c r="E2193" s="329">
        <v>7</v>
      </c>
      <c r="F2193" s="53" t="str">
        <f>+$F$26</f>
        <v>OBJETO</v>
      </c>
      <c r="G2193" s="332" t="s">
        <v>124</v>
      </c>
      <c r="H2193" s="333"/>
      <c r="I2193" s="333"/>
      <c r="J2193" s="333"/>
      <c r="K2193" s="333"/>
      <c r="L2193" s="334"/>
    </row>
    <row r="2194" spans="1:12" hidden="1" x14ac:dyDescent="0.3">
      <c r="A2194" s="18" t="str">
        <f t="shared" ref="A2194" si="750">+IF(OR(C2193=""),"NO",1)</f>
        <v>NO</v>
      </c>
      <c r="B2194" s="18"/>
      <c r="E2194" s="330"/>
      <c r="F2194" s="54" t="str">
        <f>+$F$27</f>
        <v>CONTRATANTE</v>
      </c>
      <c r="G2194" s="335" t="s">
        <v>124</v>
      </c>
      <c r="H2194" s="310"/>
      <c r="I2194" s="310"/>
      <c r="J2194" s="310"/>
      <c r="K2194" s="310"/>
      <c r="L2194" s="336"/>
    </row>
    <row r="2195" spans="1:12" hidden="1" x14ac:dyDescent="0.3">
      <c r="A2195" s="18" t="str">
        <f t="shared" ref="A2195" si="751">+IF(OR(C2193=""),"NO",1)</f>
        <v>NO</v>
      </c>
      <c r="B2195" s="18"/>
      <c r="E2195" s="330"/>
      <c r="F2195" s="54" t="str">
        <f>+$F$28</f>
        <v>APORTANTE</v>
      </c>
      <c r="G2195" s="337" t="s">
        <v>124</v>
      </c>
      <c r="H2195" s="338"/>
      <c r="I2195" s="338"/>
      <c r="J2195" s="338"/>
      <c r="K2195" s="338"/>
      <c r="L2195" s="339"/>
    </row>
    <row r="2196" spans="1:12" hidden="1" x14ac:dyDescent="0.3">
      <c r="A2196" s="18" t="str">
        <f t="shared" ref="A2196" si="752">+IF(OR(C2193=""),"NO",1)</f>
        <v>NO</v>
      </c>
      <c r="B2196" s="18"/>
      <c r="E2196" s="330"/>
      <c r="F2196" s="54" t="str">
        <f>+$F$29</f>
        <v>VALOR /SMMLV)</v>
      </c>
      <c r="G2196" s="55" t="s">
        <v>124</v>
      </c>
      <c r="H2196" s="56" t="str">
        <f>+$H$29</f>
        <v>% PART..</v>
      </c>
      <c r="I2196" s="57" t="s">
        <v>124</v>
      </c>
      <c r="J2196" s="58" t="str">
        <f>+$J$29</f>
        <v>VALOR ACREDITADO</v>
      </c>
      <c r="K2196" s="59"/>
      <c r="L2196" s="47" t="s">
        <v>124</v>
      </c>
    </row>
    <row r="2197" spans="1:12" hidden="1" x14ac:dyDescent="0.3">
      <c r="A2197" s="18" t="str">
        <f t="shared" ref="A2197" si="753">+IF(OR(C2193=""),"NO",1)</f>
        <v>NO</v>
      </c>
      <c r="B2197" s="18"/>
      <c r="E2197" s="330"/>
      <c r="F2197" s="60" t="str">
        <f>+$F$30</f>
        <v>EXPERIENCIA APORTADA</v>
      </c>
      <c r="G2197" s="340" t="s">
        <v>124</v>
      </c>
      <c r="H2197" s="341"/>
      <c r="I2197" s="341"/>
      <c r="J2197" s="341"/>
      <c r="K2197" s="341"/>
      <c r="L2197" s="342"/>
    </row>
    <row r="2198" spans="1:12" hidden="1" x14ac:dyDescent="0.3">
      <c r="A2198" s="18" t="str">
        <f t="shared" ref="A2198" si="754">+IF(OR(C2193=""),"NO",1)</f>
        <v>NO</v>
      </c>
      <c r="B2198" s="18"/>
      <c r="E2198" s="331"/>
      <c r="F2198" s="62" t="str">
        <f>+$F$31</f>
        <v>OBSERVACIÓN</v>
      </c>
      <c r="G2198" s="343" t="s">
        <v>124</v>
      </c>
      <c r="H2198" s="344"/>
      <c r="I2198" s="344"/>
      <c r="J2198" s="344"/>
      <c r="K2198" s="344"/>
      <c r="L2198" s="345"/>
    </row>
    <row r="2199" spans="1:12" hidden="1" x14ac:dyDescent="0.3">
      <c r="A2199" s="18" t="str">
        <f t="shared" ref="A2199" si="755">+IF(OR(C2193=""),"NO",1)</f>
        <v>NO</v>
      </c>
      <c r="B2199" s="18"/>
      <c r="E2199" s="49"/>
      <c r="F2199" s="50"/>
      <c r="G2199" s="51"/>
      <c r="H2199" s="51"/>
      <c r="I2199" s="51"/>
      <c r="J2199" s="51"/>
      <c r="K2199" s="51"/>
      <c r="L2199" s="52"/>
    </row>
    <row r="2200" spans="1:12" hidden="1" x14ac:dyDescent="0.3">
      <c r="A2200" s="1" t="str">
        <f>+A2135</f>
        <v>NO</v>
      </c>
      <c r="C2200" s="1" t="str">
        <f>"N"&amp;C2135</f>
        <v>N</v>
      </c>
      <c r="E2200" s="63"/>
      <c r="F2200" s="64" t="str">
        <f>+$F$75</f>
        <v>TOTAL DE CONTRATOS PRESENTADOS VÁLIDOS QUE CUMPLEN EXPERIENCIA ACREDITADA:</v>
      </c>
      <c r="G2200" s="65"/>
      <c r="H2200" s="65"/>
      <c r="I2200" s="65"/>
      <c r="J2200" s="66"/>
      <c r="K2200" s="65"/>
      <c r="L2200" s="67" t="s">
        <v>124</v>
      </c>
    </row>
    <row r="2201" spans="1:12" ht="6.65" hidden="1" customHeight="1" x14ac:dyDescent="0.3">
      <c r="A2201" s="1" t="str">
        <f>+A2135</f>
        <v>NO</v>
      </c>
      <c r="E2201" s="51"/>
      <c r="F2201" s="50"/>
      <c r="G2201" s="51"/>
      <c r="H2201" s="51"/>
      <c r="I2201" s="51"/>
      <c r="J2201" s="51"/>
      <c r="K2201" s="51"/>
      <c r="L2201" s="51"/>
    </row>
    <row r="2202" spans="1:12" hidden="1" x14ac:dyDescent="0.3">
      <c r="A2202" s="1" t="str">
        <f>+A2135</f>
        <v>NO</v>
      </c>
      <c r="E2202" s="63"/>
      <c r="F2202" s="63" t="str">
        <f>+$F$77</f>
        <v>ACREDITA SUMINISTRO E INSTALACIÓN DE MOBILIARIO POR LO MENOS EN UN (1) CONTRATO VÁLIDO</v>
      </c>
      <c r="G2202" s="65"/>
      <c r="H2202" s="65"/>
      <c r="I2202" s="65"/>
      <c r="J2202" s="66"/>
      <c r="K2202" s="65"/>
      <c r="L2202" s="68" t="s">
        <v>157</v>
      </c>
    </row>
    <row r="2203" spans="1:12" ht="5.15" hidden="1" customHeight="1" x14ac:dyDescent="0.3">
      <c r="A2203" s="1" t="str">
        <f>+A2135</f>
        <v>NO</v>
      </c>
      <c r="E2203" s="51"/>
      <c r="F2203" s="50"/>
      <c r="G2203" s="51"/>
      <c r="H2203" s="51"/>
      <c r="I2203" s="51"/>
      <c r="J2203" s="51"/>
      <c r="K2203" s="51"/>
      <c r="L2203" s="51"/>
    </row>
    <row r="2204" spans="1:12" ht="12.75" hidden="1" customHeight="1" x14ac:dyDescent="0.3">
      <c r="A2204" s="1" t="str">
        <f>+A2135</f>
        <v>NO</v>
      </c>
      <c r="E2204" s="69" t="str">
        <f>+$E$79</f>
        <v>EXPERIENCIA ESPECÍFICA NUMERAL 10.1.1 A</v>
      </c>
      <c r="F2204" s="70"/>
      <c r="G2204" s="70"/>
      <c r="H2204" s="70"/>
      <c r="I2204" s="70"/>
      <c r="J2204" s="70"/>
      <c r="K2204" s="70"/>
      <c r="L2204" s="71"/>
    </row>
    <row r="2205" spans="1:12" ht="26.5" hidden="1" customHeight="1" x14ac:dyDescent="0.3">
      <c r="A2205" s="1" t="str">
        <f>+A2135</f>
        <v>NO</v>
      </c>
      <c r="E2205" s="72"/>
      <c r="F2205" s="325" t="str">
        <f>+$F$80</f>
        <v>Por lo menos uno (1) de los contratos válidos aportados como experiencia general debe corresponder mínimo al 60% del presupuesto oficial del presente proceso de selección.  (SMMLV)</v>
      </c>
      <c r="G2205" s="326"/>
      <c r="H2205" s="326"/>
      <c r="I2205" s="326"/>
      <c r="J2205" s="326"/>
      <c r="K2205" s="73" t="s">
        <v>124</v>
      </c>
      <c r="L2205" s="74" t="s">
        <v>124</v>
      </c>
    </row>
    <row r="2206" spans="1:12" ht="23.5" hidden="1" customHeight="1" x14ac:dyDescent="0.3">
      <c r="A2206" s="1" t="str">
        <f>+A2135</f>
        <v>NO</v>
      </c>
      <c r="E2206" s="63"/>
      <c r="F2206" s="325" t="str">
        <f>+$F$81</f>
        <v xml:space="preserve">Deberá acreditarse en al menos uno (1) de los contratos válidos aportados como experiencia general una </v>
      </c>
      <c r="G2206" s="326"/>
      <c r="H2206" s="326"/>
      <c r="I2206" s="326"/>
      <c r="J2206" s="326"/>
      <c r="K2206" s="73" t="s">
        <v>124</v>
      </c>
      <c r="L2206" s="74" t="s">
        <v>124</v>
      </c>
    </row>
    <row r="2207" spans="1:12" ht="23.5" hidden="1" customHeight="1" x14ac:dyDescent="0.3">
      <c r="A2207" s="18" t="s">
        <v>30</v>
      </c>
      <c r="E2207" s="63"/>
      <c r="F2207" s="325" t="str">
        <f>+$F$82</f>
        <v xml:space="preserve">Deberá acreditarse en al menos uno (1) de los contratos válidos aportados interventoría a intervención de </v>
      </c>
      <c r="G2207" s="326"/>
      <c r="H2207" s="326"/>
      <c r="I2207" s="326"/>
      <c r="J2207" s="326"/>
      <c r="K2207" s="73">
        <f>+$K$82</f>
        <v>0</v>
      </c>
      <c r="L2207" s="74" t="s">
        <v>124</v>
      </c>
    </row>
    <row r="2208" spans="1:12" ht="36" hidden="1" customHeight="1" x14ac:dyDescent="0.3">
      <c r="A2208" s="18" t="s">
        <v>30</v>
      </c>
      <c r="E2208" s="63"/>
      <c r="F2208" s="325" t="str">
        <f>+$F$83</f>
        <v xml:space="preserve">Deberá acreditarse en al menos uno (1) de los contratos válidos aportados interventoría a intervención de </v>
      </c>
      <c r="G2208" s="326"/>
      <c r="H2208" s="326"/>
      <c r="I2208" s="326"/>
      <c r="J2208" s="326"/>
      <c r="K2208" s="75">
        <f>+$K$83</f>
        <v>0</v>
      </c>
      <c r="L2208" s="76" t="s">
        <v>124</v>
      </c>
    </row>
    <row r="2209" spans="1:12" hidden="1" x14ac:dyDescent="0.3">
      <c r="A2209" s="1" t="str">
        <f>+A2135</f>
        <v>NO</v>
      </c>
      <c r="E2209" s="51"/>
      <c r="F2209" s="50"/>
      <c r="G2209" s="51"/>
      <c r="H2209" s="51"/>
      <c r="I2209" s="51"/>
      <c r="J2209" s="51"/>
      <c r="K2209" s="51"/>
      <c r="L2209" s="51"/>
    </row>
    <row r="2210" spans="1:12" ht="12.75" hidden="1" customHeight="1" x14ac:dyDescent="0.3">
      <c r="A2210" s="1" t="str">
        <f>+A2135</f>
        <v>NO</v>
      </c>
      <c r="E2210" s="40" t="str">
        <f>+$E$85</f>
        <v>VALOR MÍNIMO A CERIFICAR % P.O EN SMMMLV. NUMERAL 3.9.1</v>
      </c>
      <c r="F2210" s="41"/>
      <c r="G2210" s="41"/>
      <c r="H2210" s="41"/>
      <c r="I2210" s="41"/>
      <c r="J2210" s="41"/>
      <c r="K2210" s="41"/>
      <c r="L2210" s="42"/>
    </row>
    <row r="2211" spans="1:12" hidden="1" x14ac:dyDescent="0.3">
      <c r="A2211" s="1" t="str">
        <f>+A2135</f>
        <v>NO</v>
      </c>
      <c r="C2211" s="1" t="str">
        <f>"M"&amp;C2135</f>
        <v>M</v>
      </c>
      <c r="E2211" s="77" t="str">
        <f>+$E$86</f>
        <v>100% P.O.</v>
      </c>
      <c r="F2211" s="78"/>
      <c r="G2211" s="61">
        <v>242.41716883554506</v>
      </c>
      <c r="H2211" s="124" t="str">
        <f>+$H$86</f>
        <v>TOTAL EJECUTADO DE CONTRATOS ACREDITADOS</v>
      </c>
      <c r="I2211" s="124"/>
      <c r="J2211" s="124"/>
      <c r="K2211" s="55" t="s">
        <v>124</v>
      </c>
      <c r="L2211" s="47" t="s">
        <v>124</v>
      </c>
    </row>
    <row r="2212" spans="1:12" hidden="1" x14ac:dyDescent="0.3">
      <c r="A2212" s="1" t="str">
        <f>+A2135</f>
        <v>NO</v>
      </c>
      <c r="E2212" s="39"/>
      <c r="F2212" s="39"/>
      <c r="G2212" s="39"/>
      <c r="H2212" s="39"/>
      <c r="I2212" s="39"/>
      <c r="J2212" s="39"/>
      <c r="K2212" s="39"/>
      <c r="L2212" s="39"/>
    </row>
    <row r="2213" spans="1:12" ht="12.75" hidden="1" customHeight="1" x14ac:dyDescent="0.3">
      <c r="A2213" s="18" t="s">
        <v>30</v>
      </c>
      <c r="B2213" s="18"/>
      <c r="E2213" s="40" t="str">
        <f>+$E$88</f>
        <v>CONSIDERACIONES PARA LA VALIDEZ DE LA EXPERIENCIA REQUERIDA: EXPERIENCIA PROPONENTES PLURALES NUMERAL 10.1.2 D</v>
      </c>
      <c r="F2213" s="41"/>
      <c r="G2213" s="41"/>
      <c r="H2213" s="41"/>
      <c r="I2213" s="41"/>
      <c r="J2213" s="41"/>
      <c r="K2213" s="41"/>
      <c r="L2213" s="42"/>
    </row>
    <row r="2214" spans="1:12" ht="28" hidden="1" customHeight="1" x14ac:dyDescent="0.3">
      <c r="A2214" s="18" t="s">
        <v>30</v>
      </c>
      <c r="B2214" s="18"/>
      <c r="C2214" s="1" t="str">
        <f>"O"&amp;C2135</f>
        <v>O</v>
      </c>
      <c r="E2214" s="80" t="str">
        <f>+$E$89</f>
        <v>i)</v>
      </c>
      <c r="F2214" s="327" t="str">
        <f>+$F$89</f>
        <v>Uno de los integrantes debe aportar como mínimo el cincuenta por ciento (50 %) de la experiencia solicitada</v>
      </c>
      <c r="G2214" s="328"/>
      <c r="H2214" s="328"/>
      <c r="I2214" s="328"/>
      <c r="J2214" s="328"/>
      <c r="K2214" s="73" t="s">
        <v>124</v>
      </c>
      <c r="L2214" s="47" t="s">
        <v>124</v>
      </c>
    </row>
    <row r="2215" spans="1:12" ht="28" hidden="1" customHeight="1" x14ac:dyDescent="0.3">
      <c r="A2215" s="18" t="s">
        <v>30</v>
      </c>
      <c r="B2215" s="18"/>
      <c r="C2215" s="1" t="str">
        <f>"O"&amp;C2135</f>
        <v>O</v>
      </c>
      <c r="E2215" s="80" t="str">
        <f>+$E$90</f>
        <v>ii)</v>
      </c>
      <c r="F2215" s="327" t="str">
        <f>+$F$90</f>
        <v>Todos los demás ntegrantes deben acreditar al menos el cinco por ciento (5 %) de la experiencia solicitada, solo uno (1) de los integrantes podrá no acreditar experiencia pero su porcentaje de participación  no podrá superar el diez por ciento (10 %)</v>
      </c>
      <c r="G2215" s="328"/>
      <c r="H2215" s="328"/>
      <c r="I2215" s="328"/>
      <c r="J2215" s="328"/>
      <c r="K2215" s="73" t="s">
        <v>124</v>
      </c>
      <c r="L2215" s="47" t="s">
        <v>124</v>
      </c>
    </row>
    <row r="2216" spans="1:12" hidden="1" x14ac:dyDescent="0.3">
      <c r="A2216" s="18" t="s">
        <v>30</v>
      </c>
      <c r="B2216" s="18"/>
      <c r="E2216" s="39"/>
      <c r="F2216" s="39"/>
      <c r="G2216" s="39"/>
      <c r="H2216" s="39"/>
      <c r="I2216" s="39"/>
      <c r="J2216" s="39"/>
      <c r="K2216" s="39"/>
      <c r="L2216" s="39"/>
    </row>
    <row r="2217" spans="1:12" ht="13" hidden="1" customHeight="1" x14ac:dyDescent="0.3">
      <c r="A2217" s="18" t="str">
        <f>+A2135</f>
        <v>NO</v>
      </c>
      <c r="B2217" s="18"/>
      <c r="E2217" s="69" t="str">
        <f>+$E$92</f>
        <v>VERIFICACIÓN Y ASIGNACIÓN DE PUNTAJE POR LA EXPERIENCIA DEL PROPONENTE</v>
      </c>
      <c r="F2217" s="70"/>
      <c r="G2217" s="70"/>
      <c r="H2217" s="70"/>
      <c r="I2217" s="70"/>
      <c r="J2217" s="70"/>
      <c r="K2217" s="70"/>
      <c r="L2217" s="71"/>
    </row>
    <row r="2218" spans="1:12" hidden="1" x14ac:dyDescent="0.3">
      <c r="A2218" s="18" t="str">
        <f>+A2135</f>
        <v>NO</v>
      </c>
      <c r="B2218" s="18"/>
      <c r="E2218" s="81"/>
      <c r="F2218" s="323" t="str">
        <f>+$F$93</f>
        <v>No. CONTRATOS QUE ACREDITAN LA EXPERIENCIA (NO OBJETO DE SUBSANACIÓN)</v>
      </c>
      <c r="G2218" s="324"/>
      <c r="H2218" s="324"/>
      <c r="I2218" s="324"/>
      <c r="J2218" s="324"/>
      <c r="K2218" s="82"/>
      <c r="L2218" s="83" t="s">
        <v>124</v>
      </c>
    </row>
    <row r="2219" spans="1:12" ht="13" hidden="1" customHeight="1" x14ac:dyDescent="0.3">
      <c r="A2219" s="18" t="str">
        <f>+A2135</f>
        <v>NO</v>
      </c>
      <c r="B2219" s="18"/>
      <c r="E2219" s="84"/>
      <c r="F2219" s="323" t="str">
        <f>+$F$94</f>
        <v>TOTAL EJECUTADO DE CONTRATOS ACREDITADOS PROPUESTA INICIAL</v>
      </c>
      <c r="G2219" s="324"/>
      <c r="H2219" s="324"/>
      <c r="I2219" s="324"/>
      <c r="J2219" s="324"/>
      <c r="K2219" s="85"/>
      <c r="L2219" s="86" t="s">
        <v>124</v>
      </c>
    </row>
    <row r="2220" spans="1:12" ht="13" hidden="1" customHeight="1" x14ac:dyDescent="0.3">
      <c r="A2220" s="18" t="str">
        <f>+A2135</f>
        <v>NO</v>
      </c>
      <c r="B2220" s="18"/>
      <c r="E2220" s="87"/>
      <c r="F2220" s="323" t="str">
        <f>+$F$95</f>
        <v>PROMEDIO VALOR ACREDITADO EN SMMLV</v>
      </c>
      <c r="G2220" s="324"/>
      <c r="H2220" s="324"/>
      <c r="I2220" s="324"/>
      <c r="J2220" s="324"/>
      <c r="K2220" s="66"/>
      <c r="L2220" s="88" t="s">
        <v>124</v>
      </c>
    </row>
    <row r="2221" spans="1:12" hidden="1" x14ac:dyDescent="0.3">
      <c r="A2221" s="18" t="str">
        <f>+A2135</f>
        <v>NO</v>
      </c>
      <c r="B2221" s="18"/>
      <c r="E2221" s="89"/>
      <c r="F2221" s="89"/>
      <c r="G2221" s="89"/>
      <c r="H2221" s="89"/>
      <c r="I2221" s="89"/>
      <c r="J2221" s="89"/>
      <c r="K2221" s="89"/>
      <c r="L2221" s="89"/>
    </row>
    <row r="2222" spans="1:12" ht="13" hidden="1" customHeight="1" x14ac:dyDescent="0.3">
      <c r="A2222" s="18" t="str">
        <f>+A2135</f>
        <v>NO</v>
      </c>
      <c r="B2222" s="18"/>
      <c r="E2222" s="69" t="str">
        <f>+$E$97</f>
        <v>3.9.2 EXIGENCIAS MÍNIMAS DE EXPERIENCIA Y FORMACIÓN ACADÉMICA DEL EQUIPO DE TRABAJO</v>
      </c>
      <c r="F2222" s="70"/>
      <c r="G2222" s="70"/>
      <c r="H2222" s="70"/>
      <c r="I2222" s="70"/>
      <c r="J2222" s="70"/>
      <c r="K2222" s="70"/>
      <c r="L2222" s="71"/>
    </row>
    <row r="2223" spans="1:12" hidden="1" x14ac:dyDescent="0.3">
      <c r="A2223" s="18" t="str">
        <f>+A2135</f>
        <v>NO</v>
      </c>
      <c r="B2223" s="18"/>
      <c r="E2223" s="90" t="str">
        <f>+$E$98</f>
        <v>Formulario 8</v>
      </c>
      <c r="F2223" s="315" t="s">
        <v>46</v>
      </c>
      <c r="G2223" s="316"/>
      <c r="H2223" s="317"/>
      <c r="I2223" s="318"/>
      <c r="J2223" s="318"/>
      <c r="K2223" s="318"/>
      <c r="L2223" s="319"/>
    </row>
    <row r="2224" spans="1:12" hidden="1" x14ac:dyDescent="0.3">
      <c r="A2224" s="18" t="str">
        <f>+A2135</f>
        <v>NO</v>
      </c>
      <c r="B2224" s="18"/>
      <c r="E2224" s="91" t="s">
        <v>124</v>
      </c>
      <c r="F2224" s="91" t="str">
        <f>+$F$99</f>
        <v>Director de Interventoría</v>
      </c>
      <c r="G2224" s="91" t="str">
        <f>+$G$99</f>
        <v>Residente de Interventoría</v>
      </c>
      <c r="H2224" s="320"/>
      <c r="I2224" s="321"/>
      <c r="J2224" s="321"/>
      <c r="K2224" s="321"/>
      <c r="L2224" s="322"/>
    </row>
    <row r="2225" spans="1:12" hidden="1" x14ac:dyDescent="0.3">
      <c r="A2225" s="18" t="str">
        <f>+A2135</f>
        <v>NO</v>
      </c>
      <c r="B2225" s="18"/>
      <c r="E2225" s="304" t="str">
        <f>+$E$100</f>
        <v>OBSERVACIONES RESPECTO REQUISITO HABILITANTE DEL PERSONAL CLAVE EVALUABLE</v>
      </c>
      <c r="F2225" s="305"/>
      <c r="G2225" s="305"/>
      <c r="H2225" s="305"/>
      <c r="I2225" s="305"/>
      <c r="J2225" s="305"/>
      <c r="K2225" s="305"/>
      <c r="L2225" s="305"/>
    </row>
    <row r="2226" spans="1:12" hidden="1" x14ac:dyDescent="0.3">
      <c r="A2226" s="18" t="str">
        <f>+A2135</f>
        <v>NO</v>
      </c>
      <c r="B2226" s="18"/>
      <c r="E2226" s="312" t="s">
        <v>124</v>
      </c>
      <c r="F2226" s="313"/>
      <c r="G2226" s="313"/>
      <c r="H2226" s="313"/>
      <c r="I2226" s="313"/>
      <c r="J2226" s="313"/>
      <c r="K2226" s="313"/>
      <c r="L2226" s="314"/>
    </row>
    <row r="2227" spans="1:12" hidden="1" x14ac:dyDescent="0.3">
      <c r="A2227" s="18" t="str">
        <f>+A2135</f>
        <v>NO</v>
      </c>
      <c r="B2227" s="18"/>
      <c r="E2227" s="89"/>
      <c r="F2227" s="89"/>
      <c r="G2227" s="89"/>
      <c r="H2227" s="89"/>
      <c r="I2227" s="89"/>
      <c r="J2227" s="89"/>
      <c r="K2227" s="89"/>
      <c r="L2227" s="89"/>
    </row>
    <row r="2228" spans="1:12" ht="13" hidden="1" customHeight="1" x14ac:dyDescent="0.3">
      <c r="A2228" s="18" t="str">
        <f>+A2135</f>
        <v>NO</v>
      </c>
      <c r="B2228" s="18"/>
      <c r="E2228" s="69" t="str">
        <f>+$E$103</f>
        <v>4.2 EQUIPO DE TRABAJO (Personal Clave Evaluable)</v>
      </c>
      <c r="F2228" s="70"/>
      <c r="G2228" s="70"/>
      <c r="H2228" s="70"/>
      <c r="I2228" s="70"/>
      <c r="J2228" s="70"/>
      <c r="K2228" s="70"/>
      <c r="L2228" s="71"/>
    </row>
    <row r="2229" spans="1:12" ht="23.25" hidden="1" customHeight="1" x14ac:dyDescent="0.3">
      <c r="A2229" s="18" t="str">
        <f>+A2135</f>
        <v>NO</v>
      </c>
      <c r="B2229" s="18"/>
      <c r="E2229" s="90" t="str">
        <f>+$E$104</f>
        <v>Formulario 9</v>
      </c>
      <c r="F2229" s="315" t="s">
        <v>46</v>
      </c>
      <c r="G2229" s="316"/>
      <c r="H2229" s="317"/>
      <c r="I2229" s="318"/>
      <c r="J2229" s="318"/>
      <c r="K2229" s="318"/>
      <c r="L2229" s="319"/>
    </row>
    <row r="2230" spans="1:12" hidden="1" x14ac:dyDescent="0.3">
      <c r="A2230" s="18" t="str">
        <f>+A2135</f>
        <v>NO</v>
      </c>
      <c r="B2230" s="18"/>
      <c r="E2230" s="91" t="s">
        <v>124</v>
      </c>
      <c r="F2230" s="91" t="str">
        <f>+$F$99</f>
        <v>Director de Interventoría</v>
      </c>
      <c r="G2230" s="91" t="str">
        <f>+$G$99</f>
        <v>Residente de Interventoría</v>
      </c>
      <c r="H2230" s="320"/>
      <c r="I2230" s="321"/>
      <c r="J2230" s="321"/>
      <c r="K2230" s="321"/>
      <c r="L2230" s="322"/>
    </row>
    <row r="2231" spans="1:12" hidden="1" x14ac:dyDescent="0.3">
      <c r="A2231" s="18" t="str">
        <f>+A2135</f>
        <v>NO</v>
      </c>
      <c r="B2231" s="18"/>
      <c r="E2231" s="89"/>
      <c r="F2231" s="89"/>
      <c r="G2231" s="89"/>
      <c r="H2231" s="89"/>
      <c r="I2231" s="89"/>
      <c r="J2231" s="89"/>
      <c r="K2231" s="89"/>
      <c r="L2231" s="89"/>
    </row>
    <row r="2232" spans="1:12" hidden="1" x14ac:dyDescent="0.3">
      <c r="A2232" s="1" t="str">
        <f>+A2135</f>
        <v>NO</v>
      </c>
      <c r="E2232" s="92" t="str">
        <f>+E2107</f>
        <v>CRITERIOS DE EVALUACIÓN Y PUNTAJE</v>
      </c>
      <c r="F2232" s="93"/>
      <c r="G2232" s="93"/>
      <c r="H2232" s="93"/>
      <c r="I2232" s="93"/>
      <c r="J2232" s="93"/>
      <c r="K2232" s="94"/>
      <c r="L2232" s="95" t="str">
        <f>+$L$107</f>
        <v>PUNTAJE OBTENIDO</v>
      </c>
    </row>
    <row r="2233" spans="1:12" hidden="1" x14ac:dyDescent="0.3">
      <c r="A2233" s="1" t="str">
        <f>+A2135</f>
        <v>NO</v>
      </c>
      <c r="E2233" s="96" t="str">
        <f>+$E$108</f>
        <v>VALOR</v>
      </c>
      <c r="F2233" s="97" t="str">
        <f>+$F$108</f>
        <v>EQUIPO DE TRABAJO (PERSONAL CLAVE EVALUABLE)</v>
      </c>
      <c r="G2233" s="24"/>
      <c r="H2233" s="24"/>
      <c r="I2233" s="24"/>
      <c r="J2233" s="24"/>
      <c r="K2233" s="24"/>
      <c r="L2233" s="98"/>
    </row>
    <row r="2234" spans="1:12" ht="12.75" hidden="1" customHeight="1" x14ac:dyDescent="0.3">
      <c r="A2234" s="1" t="str">
        <f>+A2135</f>
        <v>NO</v>
      </c>
      <c r="E2234" s="96">
        <f>+$E$109</f>
        <v>5</v>
      </c>
      <c r="F2234" s="307" t="str">
        <f>+$F$109</f>
        <v xml:space="preserve"> Experiencia Específica adicional</v>
      </c>
      <c r="G2234" s="308"/>
      <c r="H2234" s="308"/>
      <c r="I2234" s="308"/>
      <c r="J2234" s="308"/>
      <c r="K2234" s="309"/>
      <c r="L2234" s="99" t="str">
        <f>IFERROR(IF(VLOOKUP(C2135,'R. PUNTAJES'!$C$14:$R$213,'R. PUNTAJES'!$I$10,0)="","",VLOOKUP(C2135,'R. PUNTAJES'!$C$14:$R$213,'R. PUNTAJES'!$I$10,0)),"")</f>
        <v/>
      </c>
    </row>
    <row r="2235" spans="1:12" ht="12.75" hidden="1" customHeight="1" x14ac:dyDescent="0.3">
      <c r="A2235" s="1" t="str">
        <f>+A2135</f>
        <v>NO</v>
      </c>
      <c r="E2235" s="96">
        <f>+$E$110</f>
        <v>5</v>
      </c>
      <c r="F2235" s="307" t="str">
        <f>+$F$110</f>
        <v>Formación Académica adicional</v>
      </c>
      <c r="G2235" s="308"/>
      <c r="H2235" s="308"/>
      <c r="I2235" s="308"/>
      <c r="J2235" s="308"/>
      <c r="K2235" s="309"/>
      <c r="L2235" s="99" t="str">
        <f>IFERROR(IF(VLOOKUP(C2135,'R. PUNTAJES'!$C$14:$R$213,'R. PUNTAJES'!$J$10,0)="","",VLOOKUP(C2135,'R. PUNTAJES'!$C$14:$R$213,'R. PUNTAJES'!$J$10,0)),"")</f>
        <v/>
      </c>
    </row>
    <row r="2236" spans="1:12" hidden="1" x14ac:dyDescent="0.3">
      <c r="A2236" s="18" t="str">
        <f>+A2135</f>
        <v>NO</v>
      </c>
      <c r="B2236" s="18"/>
      <c r="E2236" s="100"/>
      <c r="F2236" s="101" t="str">
        <f>+$F$111</f>
        <v>FACTOR DE SOSTENIBILIDAD</v>
      </c>
      <c r="G2236" s="102"/>
      <c r="H2236" s="102"/>
      <c r="I2236" s="102"/>
      <c r="J2236" s="102"/>
      <c r="K2236" s="102"/>
      <c r="L2236" s="103"/>
    </row>
    <row r="2237" spans="1:12" hidden="1" x14ac:dyDescent="0.3">
      <c r="A2237" s="18" t="str">
        <f>+A2135</f>
        <v>NO</v>
      </c>
      <c r="B2237" s="18"/>
      <c r="E2237" s="104">
        <v>1</v>
      </c>
      <c r="F2237" s="105" t="str">
        <f>+$F$112</f>
        <v>Compromisos Sostenibilidad</v>
      </c>
      <c r="G2237" s="106"/>
      <c r="H2237" s="106"/>
      <c r="I2237" s="106"/>
      <c r="J2237" s="106"/>
      <c r="K2237" s="106"/>
      <c r="L2237" s="107" t="str">
        <f>IFERROR(IF(VLOOKUP(C2135,'R. PUNTAJES'!$C$14:$R$213,'R. PUNTAJES'!$K$10,0)="","",VLOOKUP(C2135,'R. PUNTAJES'!$C$14:$R$213,'R. PUNTAJES'!$K$10,0)),"")</f>
        <v/>
      </c>
    </row>
    <row r="2238" spans="1:12" hidden="1" x14ac:dyDescent="0.3">
      <c r="A2238" s="1" t="str">
        <f>+A2135</f>
        <v>NO</v>
      </c>
      <c r="E2238" s="108"/>
      <c r="F2238" s="109" t="str">
        <f>+$F$113</f>
        <v>APOYO A LA INDUSTRIA NACIONAL</v>
      </c>
      <c r="G2238" s="110"/>
      <c r="H2238" s="110"/>
      <c r="I2238" s="110"/>
      <c r="J2238" s="110"/>
      <c r="K2238" s="110"/>
      <c r="L2238" s="111"/>
    </row>
    <row r="2239" spans="1:12" ht="12.75" hidden="1" customHeight="1" x14ac:dyDescent="0.3">
      <c r="A2239" s="1" t="str">
        <f>+A2135</f>
        <v>NO</v>
      </c>
      <c r="E2239" s="96">
        <v>20</v>
      </c>
      <c r="F2239" s="307" t="str">
        <f>+$F$114</f>
        <v>Promoción de Servicios Nacionales o con Trato Nacional</v>
      </c>
      <c r="G2239" s="308"/>
      <c r="H2239" s="308"/>
      <c r="I2239" s="308"/>
      <c r="J2239" s="308"/>
      <c r="K2239" s="309"/>
      <c r="L2239" s="99" t="str">
        <f>IFERROR(IF(VLOOKUP(C2135,'R. PUNTAJES'!$C$14:$R$213,'R. PUNTAJES'!$L$10,0)="","",
IF(VLOOKUP(C2135,'R. PUNTAJES'!$C$14:$R$213,'R. PUNTAJES'!$L$10,0)=5,0,
VLOOKUP(C2135,'R. PUNTAJES'!$C$14:$R$213,'R. PUNTAJES'!$L$10,0))),"")</f>
        <v/>
      </c>
    </row>
    <row r="2240" spans="1:12" ht="12.75" hidden="1" customHeight="1" x14ac:dyDescent="0.3">
      <c r="A2240" s="1" t="str">
        <f>+A2135</f>
        <v>NO</v>
      </c>
      <c r="E2240" s="96">
        <v>5</v>
      </c>
      <c r="F2240" s="307" t="str">
        <f>+$F$115</f>
        <v>Incorporación de componente nacional en servicios extranjeros</v>
      </c>
      <c r="G2240" s="308"/>
      <c r="H2240" s="308"/>
      <c r="I2240" s="308"/>
      <c r="J2240" s="308"/>
      <c r="K2240" s="309"/>
      <c r="L2240" s="99" t="str">
        <f>IFERROR(IF(VLOOKUP(C2135,'R. PUNTAJES'!$C$14:$R$213,'R. PUNTAJES'!$L$10,0)="","",
IF(VLOOKUP(C2135,'R. PUNTAJES'!$C$14:$R$213,'R. PUNTAJES'!$L$10,0)=20,0,
VLOOKUP(C2135,'R. PUNTAJES'!$C$14:$R$213,'R. PUNTAJES'!$L$10,0))),"")</f>
        <v/>
      </c>
    </row>
    <row r="2241" spans="1:16" hidden="1" x14ac:dyDescent="0.3">
      <c r="A2241" s="1" t="str">
        <f>+A2135</f>
        <v>NO</v>
      </c>
      <c r="E2241" s="112"/>
      <c r="F2241" s="97" t="str">
        <f>+$F$116</f>
        <v>VINCULACIÓN DE PERSONAS CON DISCAPACIDAD</v>
      </c>
      <c r="G2241" s="24"/>
      <c r="H2241" s="24"/>
      <c r="I2241" s="24"/>
      <c r="J2241" s="24"/>
      <c r="K2241" s="24"/>
      <c r="L2241" s="98"/>
    </row>
    <row r="2242" spans="1:16" ht="12.75" hidden="1" customHeight="1" x14ac:dyDescent="0.3">
      <c r="A2242" s="1" t="str">
        <f>+A2135</f>
        <v>NO</v>
      </c>
      <c r="E2242" s="96">
        <v>1</v>
      </c>
      <c r="F2242" s="307" t="str">
        <f>+$F$117</f>
        <v xml:space="preserve">Trabajadores vinculados a la planta de personal </v>
      </c>
      <c r="G2242" s="308"/>
      <c r="H2242" s="308"/>
      <c r="I2242" s="308"/>
      <c r="J2242" s="308"/>
      <c r="K2242" s="309"/>
      <c r="L2242" s="99" t="str">
        <f>IFERROR(IF(VLOOKUP(C2135,'R. PUNTAJES'!$C$14:$R$213,'R. PUNTAJES'!$M$10,0)="","",VLOOKUP(C2135,'R. PUNTAJES'!$C$14:$R$213,'R. PUNTAJES'!$M$10,0)),"")</f>
        <v/>
      </c>
    </row>
    <row r="2243" spans="1:16" hidden="1" x14ac:dyDescent="0.3">
      <c r="A2243" s="1" t="str">
        <f>+A2135</f>
        <v>NO</v>
      </c>
      <c r="E2243" s="112"/>
      <c r="F2243" s="97" t="str">
        <f>+$F$118</f>
        <v>EMPRENDIMIENTOS Y EMPRESAS DE MUJERES</v>
      </c>
      <c r="G2243" s="24"/>
      <c r="H2243" s="24"/>
      <c r="I2243" s="24"/>
      <c r="J2243" s="24"/>
      <c r="K2243" s="24"/>
      <c r="L2243" s="98"/>
    </row>
    <row r="2244" spans="1:16" ht="13" hidden="1" customHeight="1" x14ac:dyDescent="0.3">
      <c r="A2244" s="1" t="str">
        <f>+A2135</f>
        <v>NO</v>
      </c>
      <c r="E2244" s="96">
        <v>0.25</v>
      </c>
      <c r="F2244" s="307" t="str">
        <f>+$F$119</f>
        <v>Emprendimientos y empresas de mujeres</v>
      </c>
      <c r="G2244" s="308"/>
      <c r="H2244" s="308"/>
      <c r="I2244" s="308"/>
      <c r="J2244" s="308"/>
      <c r="K2244" s="309"/>
      <c r="L2244" s="113" t="str">
        <f>IFERROR(IF(VLOOKUP(C2135,'R. PUNTAJES'!$C$14:$R$213,'R. PUNTAJES'!$N$10,0)="","",VLOOKUP(C2135,'R. PUNTAJES'!$C$14:$R$213,'R. PUNTAJES'!$N$10,0)),"")</f>
        <v/>
      </c>
    </row>
    <row r="2245" spans="1:16" hidden="1" x14ac:dyDescent="0.3">
      <c r="A2245" s="18" t="str">
        <f>+A2246</f>
        <v>NO</v>
      </c>
      <c r="B2245" s="18"/>
      <c r="E2245" s="112"/>
      <c r="F2245" s="97" t="str">
        <f>+$F$120</f>
        <v>MIPYME</v>
      </c>
      <c r="G2245" s="24"/>
      <c r="H2245" s="24"/>
      <c r="I2245" s="24"/>
      <c r="J2245" s="24"/>
      <c r="K2245" s="24"/>
      <c r="L2245" s="98"/>
    </row>
    <row r="2246" spans="1:16" hidden="1" x14ac:dyDescent="0.3">
      <c r="A2246" s="18" t="str">
        <f>+IF(E2246=0,"NO",1)</f>
        <v>NO</v>
      </c>
      <c r="B2246" s="18"/>
      <c r="E2246" s="96">
        <v>0</v>
      </c>
      <c r="F2246" s="307" t="str">
        <f>+$F$121</f>
        <v>Mipyme</v>
      </c>
      <c r="G2246" s="308"/>
      <c r="H2246" s="308"/>
      <c r="I2246" s="308"/>
      <c r="J2246" s="308"/>
      <c r="K2246" s="309"/>
      <c r="L2246" s="113" t="str">
        <f>IFERROR(IF(VLOOKUP(C2135,'R. PUNTAJES'!$C$14:$R$213,'R. PUNTAJES'!$O$10,0)="","",VLOOKUP(C2135,'R. PUNTAJES'!$C$14:$R$213,'R. PUNTAJES'!$O$10,0)),"")</f>
        <v/>
      </c>
    </row>
    <row r="2247" spans="1:16" hidden="1" x14ac:dyDescent="0.3">
      <c r="A2247" s="1" t="str">
        <f>+A2135</f>
        <v>NO</v>
      </c>
      <c r="E2247" s="112"/>
      <c r="F2247" s="97" t="str">
        <f>+$F$122</f>
        <v>EXPERIENCIA DEL PROPONENTE</v>
      </c>
      <c r="G2247" s="24"/>
      <c r="H2247" s="24"/>
      <c r="I2247" s="24"/>
      <c r="J2247" s="24"/>
      <c r="K2247" s="24"/>
      <c r="L2247" s="98"/>
    </row>
    <row r="2248" spans="1:16" hidden="1" x14ac:dyDescent="0.3">
      <c r="A2248" s="1" t="str">
        <f>+A2135</f>
        <v>NO</v>
      </c>
      <c r="E2248" s="96">
        <v>59.5</v>
      </c>
      <c r="F2248" s="307" t="str">
        <f>+$F$123</f>
        <v>mediana con valor absoluto</v>
      </c>
      <c r="G2248" s="308"/>
      <c r="H2248" s="308"/>
      <c r="I2248" s="308"/>
      <c r="J2248" s="308"/>
      <c r="K2248" s="309"/>
      <c r="L2248" s="113" t="str">
        <f>IFERROR(IF(VLOOKUP(C2135,'R. PUNTAJES'!$C$14:$R$213,'R. PUNTAJES'!$R$10,0)="","",VLOOKUP(C2135,'R. PUNTAJES'!$C$14:$R$213,'R. PUNTAJES'!$R$10,0)),"")</f>
        <v/>
      </c>
    </row>
    <row r="2249" spans="1:16" hidden="1" x14ac:dyDescent="0.3">
      <c r="A2249" s="1" t="str">
        <f>+A2135</f>
        <v>NO</v>
      </c>
      <c r="E2249" s="112"/>
      <c r="F2249" s="97" t="str">
        <f>+$F$124</f>
        <v>MULTAS</v>
      </c>
      <c r="G2249" s="24"/>
      <c r="H2249" s="24"/>
      <c r="I2249" s="24"/>
      <c r="J2249" s="24"/>
      <c r="K2249" s="24"/>
      <c r="L2249" s="98"/>
    </row>
    <row r="2250" spans="1:16" ht="12.75" hidden="1" customHeight="1" x14ac:dyDescent="0.3">
      <c r="A2250" s="1" t="str">
        <f>+A2135</f>
        <v>NO</v>
      </c>
      <c r="E2250" s="96">
        <v>-2</v>
      </c>
      <c r="F2250" s="307" t="str">
        <f>+$F$125</f>
        <v>Una o más multas o cláusulas penales durante el último año</v>
      </c>
      <c r="G2250" s="310"/>
      <c r="H2250" s="310"/>
      <c r="I2250" s="310"/>
      <c r="J2250" s="310"/>
      <c r="K2250" s="311"/>
      <c r="L2250" s="99" t="str">
        <f>IFERROR(IF(VLOOKUP(C2135,'R. PUNTAJES'!$C$14:$R$213,'R. PUNTAJES'!$Q$10,0)="","",VLOOKUP(C2135,'R. PUNTAJES'!$C$14:$R$213,'R. PUNTAJES'!$Q$10,0)),"")</f>
        <v/>
      </c>
    </row>
    <row r="2251" spans="1:16" hidden="1" x14ac:dyDescent="0.3">
      <c r="A2251" s="1" t="str">
        <f>+A2135</f>
        <v>NO</v>
      </c>
      <c r="E2251" s="112"/>
      <c r="F2251" s="97" t="str">
        <f>+$F$126</f>
        <v>OBRAS INCONCLUSAS</v>
      </c>
      <c r="G2251" s="24"/>
      <c r="H2251" s="24"/>
      <c r="I2251" s="24"/>
      <c r="J2251" s="24"/>
      <c r="K2251" s="24"/>
      <c r="L2251" s="98"/>
    </row>
    <row r="2252" spans="1:16" hidden="1" x14ac:dyDescent="0.3">
      <c r="A2252" s="1" t="str">
        <f>+A2135</f>
        <v>NO</v>
      </c>
      <c r="E2252" s="96">
        <v>-1</v>
      </c>
      <c r="F2252" s="301" t="str">
        <f>+$F$127</f>
        <v>Anotación vigente de obra civil inconclusa</v>
      </c>
      <c r="G2252" s="302"/>
      <c r="H2252" s="302"/>
      <c r="I2252" s="302"/>
      <c r="J2252" s="302"/>
      <c r="K2252" s="303"/>
      <c r="L2252" s="99" t="str">
        <f>IFERROR(IF(VLOOKUP(C2135,'R. PUNTAJES'!$C$14:$R$213,'R. PUNTAJES'!$P$10,0)="","",VLOOKUP(C2135,'R. PUNTAJES'!$C$14:$R$213,'R. PUNTAJES'!$P$10,0)),"")</f>
        <v/>
      </c>
    </row>
    <row r="2253" spans="1:16" ht="7.5" hidden="1" customHeight="1" x14ac:dyDescent="0.3">
      <c r="A2253" s="1" t="str">
        <f>+A2135</f>
        <v>NO</v>
      </c>
      <c r="E2253" s="114"/>
      <c r="F2253" s="45"/>
      <c r="G2253" s="45"/>
      <c r="H2253" s="45"/>
      <c r="I2253" s="45"/>
      <c r="J2253" s="45"/>
      <c r="K2253" s="45"/>
      <c r="L2253" s="48"/>
    </row>
    <row r="2254" spans="1:16" hidden="1" x14ac:dyDescent="0.3">
      <c r="A2254" s="1" t="str">
        <f>+A2135</f>
        <v>NO</v>
      </c>
      <c r="E2254" s="115" t="str">
        <f>+$E$129</f>
        <v>PUNTAJE TOTAL</v>
      </c>
      <c r="F2254" s="116"/>
      <c r="G2254" s="116"/>
      <c r="H2254" s="116"/>
      <c r="I2254" s="116"/>
      <c r="J2254" s="116"/>
      <c r="K2254" s="117"/>
      <c r="L2254" s="118">
        <f>IFERROR(IF(VLOOKUP(C2135,'R. PUNTAJES'!$C$14:$R$213,'R. PUNTAJES'!$H$10,0)="RECHAZO","",SUM(L2234:L2252)),"")</f>
        <v>0</v>
      </c>
    </row>
    <row r="2255" spans="1:16" hidden="1" x14ac:dyDescent="0.3">
      <c r="A2255" s="1" t="str">
        <f>+A2135</f>
        <v>NO</v>
      </c>
      <c r="E2255" s="304" t="str">
        <f>+$E$130</f>
        <v>OBSERVACIONES RESPECTO A PUNTAJES</v>
      </c>
      <c r="F2255" s="305"/>
      <c r="G2255" s="305"/>
      <c r="H2255" s="305"/>
      <c r="I2255" s="305"/>
      <c r="J2255" s="305"/>
      <c r="K2255" s="305"/>
      <c r="L2255" s="305"/>
    </row>
    <row r="2256" spans="1:16" ht="12" hidden="1" customHeight="1" x14ac:dyDescent="0.3">
      <c r="A2256" s="1" t="str">
        <f>+A2135</f>
        <v>NO</v>
      </c>
      <c r="E2256" s="306" t="s">
        <v>124</v>
      </c>
      <c r="F2256" s="305"/>
      <c r="G2256" s="305"/>
      <c r="H2256" s="305"/>
      <c r="I2256" s="305"/>
      <c r="J2256" s="305"/>
      <c r="K2256" s="305"/>
      <c r="L2256" s="305"/>
      <c r="N2256" s="119"/>
      <c r="O2256" s="119"/>
      <c r="P2256" s="120"/>
    </row>
    <row r="2257" spans="1:12" ht="3" hidden="1" customHeight="1" x14ac:dyDescent="0.3">
      <c r="A2257" s="1" t="str">
        <f>+A2136</f>
        <v>NO</v>
      </c>
      <c r="E2257" s="121"/>
      <c r="F2257" s="122"/>
      <c r="G2257" s="122"/>
      <c r="H2257" s="122"/>
      <c r="I2257" s="122"/>
      <c r="J2257" s="122"/>
      <c r="K2257" s="122"/>
      <c r="L2257" s="123"/>
    </row>
    <row r="2258" spans="1:12" hidden="1" x14ac:dyDescent="0.3">
      <c r="A2258" s="1" t="str">
        <f>+IF(OR(C2260=""),"NO",1)</f>
        <v>NO</v>
      </c>
      <c r="E2258" s="346"/>
      <c r="F2258" s="347"/>
      <c r="G2258" s="347"/>
      <c r="H2258" s="347"/>
      <c r="I2258" s="347"/>
      <c r="J2258" s="347"/>
      <c r="K2258" s="347"/>
      <c r="L2258" s="347"/>
    </row>
    <row r="2259" spans="1:12" ht="4.5" hidden="1" customHeight="1" x14ac:dyDescent="0.3">
      <c r="A2259" s="1" t="str">
        <f>+A2260</f>
        <v>NO</v>
      </c>
      <c r="E2259" s="15"/>
      <c r="F2259" s="16"/>
      <c r="G2259" s="16"/>
      <c r="H2259" s="16"/>
      <c r="I2259" s="16"/>
      <c r="J2259" s="16"/>
      <c r="K2259" s="16"/>
      <c r="L2259" s="17"/>
    </row>
    <row r="2260" spans="1:12" ht="15.75" hidden="1" customHeight="1" x14ac:dyDescent="0.3">
      <c r="A2260" s="1" t="str">
        <f>+IF(OR(C2260=""),"NO",1)</f>
        <v>NO</v>
      </c>
      <c r="B2260" s="1">
        <f>1+MAX($B$1:B2259)</f>
        <v>19</v>
      </c>
      <c r="C2260" s="18" t="s">
        <v>124</v>
      </c>
      <c r="E2260" s="19" t="s">
        <v>124</v>
      </c>
      <c r="F2260" s="20"/>
      <c r="G2260" s="20"/>
      <c r="H2260" s="20"/>
      <c r="I2260" s="21"/>
      <c r="J2260" s="20"/>
      <c r="K2260" s="21"/>
      <c r="L2260" s="22"/>
    </row>
    <row r="2261" spans="1:12" hidden="1" x14ac:dyDescent="0.3">
      <c r="A2261" s="1" t="str">
        <f>A2260</f>
        <v>NO</v>
      </c>
      <c r="E2261" s="23" t="str">
        <f>+$E$11</f>
        <v>Integrantes</v>
      </c>
      <c r="F2261" s="24"/>
      <c r="G2261" s="24"/>
      <c r="H2261" s="24"/>
      <c r="I2261" s="24"/>
      <c r="J2261" s="24"/>
      <c r="K2261" s="25" t="str">
        <f>+$K$11</f>
        <v>Nit</v>
      </c>
      <c r="L2261" s="26" t="str">
        <f>+$L$11</f>
        <v>Part.</v>
      </c>
    </row>
    <row r="2262" spans="1:12" hidden="1" x14ac:dyDescent="0.3">
      <c r="A2262" s="1" t="str">
        <f>+A2261</f>
        <v>NO</v>
      </c>
      <c r="C2262" s="1" t="s">
        <v>124</v>
      </c>
      <c r="E2262" s="27" t="s">
        <v>124</v>
      </c>
      <c r="F2262" s="28"/>
      <c r="G2262" s="28"/>
      <c r="H2262" s="28"/>
      <c r="I2262" s="28"/>
      <c r="J2262" s="28"/>
      <c r="K2262" s="29" t="s">
        <v>124</v>
      </c>
      <c r="L2262" s="30" t="s">
        <v>124</v>
      </c>
    </row>
    <row r="2263" spans="1:12" hidden="1" x14ac:dyDescent="0.3">
      <c r="A2263" s="18" t="str">
        <f>+IF(OR(C2263=""),"NO",1)</f>
        <v>NO</v>
      </c>
      <c r="B2263" s="18"/>
      <c r="C2263" s="1" t="s">
        <v>124</v>
      </c>
      <c r="E2263" s="31" t="s">
        <v>124</v>
      </c>
      <c r="F2263" s="32"/>
      <c r="G2263" s="32"/>
      <c r="H2263" s="32"/>
      <c r="I2263" s="32"/>
      <c r="J2263" s="32"/>
      <c r="K2263" s="33" t="s">
        <v>124</v>
      </c>
      <c r="L2263" s="34" t="s">
        <v>124</v>
      </c>
    </row>
    <row r="2264" spans="1:12" hidden="1" x14ac:dyDescent="0.3">
      <c r="A2264" s="18" t="str">
        <f>+IF(OR(C2264=""),"NO",1)</f>
        <v>NO</v>
      </c>
      <c r="B2264" s="18"/>
      <c r="C2264" s="1" t="s">
        <v>124</v>
      </c>
      <c r="E2264" s="31" t="s">
        <v>124</v>
      </c>
      <c r="F2264" s="32"/>
      <c r="G2264" s="32"/>
      <c r="H2264" s="32"/>
      <c r="I2264" s="32"/>
      <c r="J2264" s="32"/>
      <c r="K2264" s="33" t="s">
        <v>124</v>
      </c>
      <c r="L2264" s="34" t="s">
        <v>124</v>
      </c>
    </row>
    <row r="2265" spans="1:12" hidden="1" x14ac:dyDescent="0.3">
      <c r="A2265" s="18" t="str">
        <f>+IF(OR(C2265=""),"NO",1)</f>
        <v>NO</v>
      </c>
      <c r="B2265" s="18"/>
      <c r="C2265" s="1" t="s">
        <v>124</v>
      </c>
      <c r="E2265" s="31" t="s">
        <v>13</v>
      </c>
      <c r="F2265" s="32"/>
      <c r="G2265" s="32"/>
      <c r="H2265" s="32"/>
      <c r="I2265" s="32"/>
      <c r="J2265" s="32"/>
      <c r="K2265" s="33"/>
      <c r="L2265" s="34"/>
    </row>
    <row r="2266" spans="1:12" hidden="1" x14ac:dyDescent="0.3">
      <c r="A2266" s="18" t="str">
        <f>+IF(OR(C2266=""),"NO",1)</f>
        <v>NO</v>
      </c>
      <c r="B2266" s="18"/>
      <c r="C2266" s="1" t="s">
        <v>124</v>
      </c>
      <c r="E2266" s="31" t="s">
        <v>13</v>
      </c>
      <c r="F2266" s="32"/>
      <c r="G2266" s="32"/>
      <c r="H2266" s="32"/>
      <c r="I2266" s="32"/>
      <c r="J2266" s="32"/>
      <c r="K2266" s="33"/>
      <c r="L2266" s="34"/>
    </row>
    <row r="2267" spans="1:12" hidden="1" x14ac:dyDescent="0.3">
      <c r="A2267" s="18" t="str">
        <f>+IF(OR(C2267=""),"NO",1)</f>
        <v>NO</v>
      </c>
      <c r="B2267" s="18"/>
      <c r="C2267" s="1" t="s">
        <v>124</v>
      </c>
      <c r="E2267" s="35" t="s">
        <v>13</v>
      </c>
      <c r="F2267" s="36"/>
      <c r="G2267" s="36"/>
      <c r="H2267" s="36"/>
      <c r="I2267" s="36"/>
      <c r="J2267" s="36"/>
      <c r="K2267" s="37"/>
      <c r="L2267" s="38"/>
    </row>
    <row r="2268" spans="1:12" ht="5.15" hidden="1" customHeight="1" x14ac:dyDescent="0.3">
      <c r="A2268" s="1" t="str">
        <f>+A2260</f>
        <v>NO</v>
      </c>
      <c r="E2268" s="39"/>
      <c r="F2268" s="39"/>
      <c r="G2268" s="39"/>
      <c r="H2268" s="39"/>
      <c r="I2268" s="39"/>
      <c r="J2268" s="39"/>
      <c r="K2268" s="39"/>
      <c r="L2268" s="39"/>
    </row>
    <row r="2269" spans="1:12" ht="15.75" hidden="1" customHeight="1" x14ac:dyDescent="0.3">
      <c r="A2269" s="1" t="str">
        <f>+A2260</f>
        <v>NO</v>
      </c>
      <c r="E2269" s="40" t="str">
        <f>+$E$19</f>
        <v>RESULTADO DE EVALUACIÓN TÉCNICA</v>
      </c>
      <c r="F2269" s="41"/>
      <c r="G2269" s="41"/>
      <c r="H2269" s="41"/>
      <c r="I2269" s="41"/>
      <c r="J2269" s="41"/>
      <c r="K2269" s="41"/>
      <c r="L2269" s="42"/>
    </row>
    <row r="2270" spans="1:12" hidden="1" x14ac:dyDescent="0.3">
      <c r="A2270" s="1" t="str">
        <f>+A2260</f>
        <v>NO</v>
      </c>
      <c r="E2270" s="43"/>
      <c r="F2270" s="44" t="str">
        <f>+$F$20</f>
        <v>Experiencia</v>
      </c>
      <c r="G2270" s="45"/>
      <c r="H2270" s="45"/>
      <c r="I2270" s="45"/>
      <c r="J2270" s="45"/>
      <c r="K2270" s="46"/>
      <c r="L2270" s="47" t="s">
        <v>124</v>
      </c>
    </row>
    <row r="2271" spans="1:12" hidden="1" x14ac:dyDescent="0.3">
      <c r="A2271" s="1" t="str">
        <f>+A2260</f>
        <v>NO</v>
      </c>
      <c r="E2271" s="348" t="str">
        <f>+$E$21</f>
        <v>OBSERVACIONES RESPECTO A LA EVALUACIÓN DE EXPERIENCIA</v>
      </c>
      <c r="F2271" s="308"/>
      <c r="G2271" s="308"/>
      <c r="H2271" s="308"/>
      <c r="I2271" s="308"/>
      <c r="J2271" s="308"/>
      <c r="K2271" s="308"/>
      <c r="L2271" s="349"/>
    </row>
    <row r="2272" spans="1:12" hidden="1" x14ac:dyDescent="0.3">
      <c r="A2272" s="1" t="str">
        <f>+A2260</f>
        <v>NO</v>
      </c>
      <c r="E2272" s="350" t="s">
        <v>124</v>
      </c>
      <c r="F2272" s="351"/>
      <c r="G2272" s="351"/>
      <c r="H2272" s="351"/>
      <c r="I2272" s="351"/>
      <c r="J2272" s="351"/>
      <c r="K2272" s="351"/>
      <c r="L2272" s="352"/>
    </row>
    <row r="2273" spans="1:12" ht="5.15" hidden="1" customHeight="1" x14ac:dyDescent="0.3">
      <c r="A2273" s="1" t="str">
        <f>+A2260</f>
        <v>NO</v>
      </c>
      <c r="E2273" s="39"/>
      <c r="F2273" s="39"/>
      <c r="G2273" s="39"/>
      <c r="H2273" s="39"/>
      <c r="I2273" s="39"/>
      <c r="J2273" s="39"/>
      <c r="K2273" s="39"/>
      <c r="L2273" s="39"/>
    </row>
    <row r="2274" spans="1:12" ht="12.75" hidden="1" customHeight="1" x14ac:dyDescent="0.3">
      <c r="A2274" s="1" t="str">
        <f>+A2260</f>
        <v>NO</v>
      </c>
      <c r="E2274" s="40" t="str">
        <f>+$E$24</f>
        <v>EXPERIENCIA HABILITANTE: CONTRATOS PRESENTADOS</v>
      </c>
      <c r="F2274" s="41"/>
      <c r="G2274" s="41"/>
      <c r="H2274" s="41"/>
      <c r="I2274" s="41"/>
      <c r="J2274" s="41"/>
      <c r="K2274" s="41"/>
      <c r="L2274" s="42"/>
    </row>
    <row r="2275" spans="1:12" ht="8.5" hidden="1" customHeight="1" x14ac:dyDescent="0.3">
      <c r="A2275" s="1" t="str">
        <f>+A2260</f>
        <v>NO</v>
      </c>
      <c r="E2275" s="49"/>
      <c r="F2275" s="50"/>
      <c r="G2275" s="51"/>
      <c r="H2275" s="51"/>
      <c r="I2275" s="51"/>
      <c r="J2275" s="51"/>
      <c r="K2275" s="51"/>
      <c r="L2275" s="52"/>
    </row>
    <row r="2276" spans="1:12" hidden="1" x14ac:dyDescent="0.3">
      <c r="A2276" s="18" t="str">
        <f>+IF(OR(C2276=""),"NO",1)</f>
        <v>NO</v>
      </c>
      <c r="B2276" s="18"/>
      <c r="C2276" s="1" t="s">
        <v>124</v>
      </c>
      <c r="E2276" s="329">
        <v>1</v>
      </c>
      <c r="F2276" s="53" t="str">
        <f>+$F$26</f>
        <v>OBJETO</v>
      </c>
      <c r="G2276" s="332" t="s">
        <v>124</v>
      </c>
      <c r="H2276" s="333"/>
      <c r="I2276" s="333"/>
      <c r="J2276" s="333"/>
      <c r="K2276" s="333"/>
      <c r="L2276" s="334"/>
    </row>
    <row r="2277" spans="1:12" hidden="1" x14ac:dyDescent="0.3">
      <c r="A2277" s="18" t="str">
        <f>+IF(OR(C2276=""),"NO",1)</f>
        <v>NO</v>
      </c>
      <c r="B2277" s="18"/>
      <c r="E2277" s="330"/>
      <c r="F2277" s="54" t="str">
        <f>+$F$27</f>
        <v>CONTRATANTE</v>
      </c>
      <c r="G2277" s="335" t="s">
        <v>124</v>
      </c>
      <c r="H2277" s="310"/>
      <c r="I2277" s="310"/>
      <c r="J2277" s="310"/>
      <c r="K2277" s="310"/>
      <c r="L2277" s="336"/>
    </row>
    <row r="2278" spans="1:12" hidden="1" x14ac:dyDescent="0.3">
      <c r="A2278" s="18" t="str">
        <f>+IF(OR(C2276=""),"NO",1)</f>
        <v>NO</v>
      </c>
      <c r="B2278" s="18"/>
      <c r="E2278" s="330"/>
      <c r="F2278" s="54" t="str">
        <f>+$F$28</f>
        <v>APORTANTE</v>
      </c>
      <c r="G2278" s="337" t="s">
        <v>124</v>
      </c>
      <c r="H2278" s="338"/>
      <c r="I2278" s="338"/>
      <c r="J2278" s="338"/>
      <c r="K2278" s="338"/>
      <c r="L2278" s="339"/>
    </row>
    <row r="2279" spans="1:12" hidden="1" x14ac:dyDescent="0.3">
      <c r="A2279" s="18" t="str">
        <f>+IF(OR(C2276=""),"NO",1)</f>
        <v>NO</v>
      </c>
      <c r="B2279" s="18"/>
      <c r="E2279" s="330"/>
      <c r="F2279" s="54" t="str">
        <f>+$F$29</f>
        <v>VALOR /SMMLV)</v>
      </c>
      <c r="G2279" s="55" t="s">
        <v>124</v>
      </c>
      <c r="H2279" s="56" t="str">
        <f>+$H$29</f>
        <v>% PART..</v>
      </c>
      <c r="I2279" s="57" t="s">
        <v>124</v>
      </c>
      <c r="J2279" s="58" t="str">
        <f>+$J$29</f>
        <v>VALOR ACREDITADO</v>
      </c>
      <c r="K2279" s="59"/>
      <c r="L2279" s="47" t="s">
        <v>124</v>
      </c>
    </row>
    <row r="2280" spans="1:12" hidden="1" x14ac:dyDescent="0.3">
      <c r="A2280" s="18" t="str">
        <f>+IF(OR(C2276=""),"NO",1)</f>
        <v>NO</v>
      </c>
      <c r="B2280" s="18"/>
      <c r="E2280" s="330"/>
      <c r="F2280" s="60" t="str">
        <f>+$F$30</f>
        <v>EXPERIENCIA APORTADA</v>
      </c>
      <c r="G2280" s="340" t="s">
        <v>124</v>
      </c>
      <c r="H2280" s="341"/>
      <c r="I2280" s="341"/>
      <c r="J2280" s="341"/>
      <c r="K2280" s="341"/>
      <c r="L2280" s="342"/>
    </row>
    <row r="2281" spans="1:12" hidden="1" x14ac:dyDescent="0.3">
      <c r="A2281" s="18" t="str">
        <f>+IF(OR(C2276=""),"NO",1)</f>
        <v>NO</v>
      </c>
      <c r="B2281" s="18"/>
      <c r="E2281" s="331"/>
      <c r="F2281" s="62" t="str">
        <f>+$F$31</f>
        <v>OBSERVACIÓN</v>
      </c>
      <c r="G2281" s="343" t="s">
        <v>124</v>
      </c>
      <c r="H2281" s="344"/>
      <c r="I2281" s="344"/>
      <c r="J2281" s="344"/>
      <c r="K2281" s="344"/>
      <c r="L2281" s="345"/>
    </row>
    <row r="2282" spans="1:12" ht="8.5" hidden="1" customHeight="1" x14ac:dyDescent="0.3">
      <c r="A2282" s="18" t="str">
        <f>+IF(OR(C2276=""),"NO",1)</f>
        <v>NO</v>
      </c>
      <c r="B2282" s="18"/>
      <c r="E2282" s="49"/>
      <c r="F2282" s="50"/>
      <c r="G2282" s="51"/>
      <c r="H2282" s="51"/>
      <c r="I2282" s="51"/>
      <c r="J2282" s="51"/>
      <c r="K2282" s="51"/>
      <c r="L2282" s="52"/>
    </row>
    <row r="2283" spans="1:12" hidden="1" x14ac:dyDescent="0.3">
      <c r="A2283" s="18" t="str">
        <f t="shared" ref="A2283" si="756">+IF(OR(C2283=""),"NO",1)</f>
        <v>NO</v>
      </c>
      <c r="B2283" s="18"/>
      <c r="C2283" s="1" t="s">
        <v>124</v>
      </c>
      <c r="E2283" s="329">
        <v>2</v>
      </c>
      <c r="F2283" s="53" t="str">
        <f>+$F$26</f>
        <v>OBJETO</v>
      </c>
      <c r="G2283" s="332" t="s">
        <v>124</v>
      </c>
      <c r="H2283" s="333"/>
      <c r="I2283" s="333"/>
      <c r="J2283" s="333"/>
      <c r="K2283" s="333"/>
      <c r="L2283" s="334"/>
    </row>
    <row r="2284" spans="1:12" hidden="1" x14ac:dyDescent="0.3">
      <c r="A2284" s="18" t="str">
        <f t="shared" ref="A2284" si="757">+IF(OR(C2283=""),"NO",1)</f>
        <v>NO</v>
      </c>
      <c r="B2284" s="18"/>
      <c r="E2284" s="330"/>
      <c r="F2284" s="54" t="str">
        <f>+$F$27</f>
        <v>CONTRATANTE</v>
      </c>
      <c r="G2284" s="335" t="s">
        <v>124</v>
      </c>
      <c r="H2284" s="310"/>
      <c r="I2284" s="310"/>
      <c r="J2284" s="310"/>
      <c r="K2284" s="310"/>
      <c r="L2284" s="336"/>
    </row>
    <row r="2285" spans="1:12" hidden="1" x14ac:dyDescent="0.3">
      <c r="A2285" s="18" t="str">
        <f t="shared" ref="A2285" si="758">+IF(OR(C2283=""),"NO",1)</f>
        <v>NO</v>
      </c>
      <c r="B2285" s="18"/>
      <c r="E2285" s="330"/>
      <c r="F2285" s="54" t="str">
        <f>+$F$28</f>
        <v>APORTANTE</v>
      </c>
      <c r="G2285" s="337" t="s">
        <v>124</v>
      </c>
      <c r="H2285" s="338"/>
      <c r="I2285" s="338"/>
      <c r="J2285" s="338"/>
      <c r="K2285" s="338"/>
      <c r="L2285" s="339"/>
    </row>
    <row r="2286" spans="1:12" hidden="1" x14ac:dyDescent="0.3">
      <c r="A2286" s="18" t="str">
        <f t="shared" ref="A2286" si="759">+IF(OR(C2283=""),"NO",1)</f>
        <v>NO</v>
      </c>
      <c r="B2286" s="18"/>
      <c r="E2286" s="330"/>
      <c r="F2286" s="54" t="str">
        <f>+$F$29</f>
        <v>VALOR /SMMLV)</v>
      </c>
      <c r="G2286" s="55" t="s">
        <v>124</v>
      </c>
      <c r="H2286" s="56" t="str">
        <f>+$H$29</f>
        <v>% PART..</v>
      </c>
      <c r="I2286" s="57" t="s">
        <v>124</v>
      </c>
      <c r="J2286" s="58" t="str">
        <f>+$J$29</f>
        <v>VALOR ACREDITADO</v>
      </c>
      <c r="K2286" s="59"/>
      <c r="L2286" s="47" t="s">
        <v>124</v>
      </c>
    </row>
    <row r="2287" spans="1:12" hidden="1" x14ac:dyDescent="0.3">
      <c r="A2287" s="18" t="str">
        <f t="shared" ref="A2287" si="760">+IF(OR(C2283=""),"NO",1)</f>
        <v>NO</v>
      </c>
      <c r="B2287" s="18"/>
      <c r="E2287" s="330"/>
      <c r="F2287" s="60" t="str">
        <f>+$F$30</f>
        <v>EXPERIENCIA APORTADA</v>
      </c>
      <c r="G2287" s="340" t="s">
        <v>124</v>
      </c>
      <c r="H2287" s="341"/>
      <c r="I2287" s="341"/>
      <c r="J2287" s="341"/>
      <c r="K2287" s="341"/>
      <c r="L2287" s="342"/>
    </row>
    <row r="2288" spans="1:12" hidden="1" x14ac:dyDescent="0.3">
      <c r="A2288" s="18" t="str">
        <f t="shared" ref="A2288" si="761">+IF(OR(C2283=""),"NO",1)</f>
        <v>NO</v>
      </c>
      <c r="B2288" s="18"/>
      <c r="E2288" s="331"/>
      <c r="F2288" s="62" t="str">
        <f>+$F$31</f>
        <v>OBSERVACIÓN</v>
      </c>
      <c r="G2288" s="343" t="s">
        <v>124</v>
      </c>
      <c r="H2288" s="344"/>
      <c r="I2288" s="344"/>
      <c r="J2288" s="344"/>
      <c r="K2288" s="344"/>
      <c r="L2288" s="345"/>
    </row>
    <row r="2289" spans="1:12" ht="8.5" hidden="1" customHeight="1" x14ac:dyDescent="0.3">
      <c r="A2289" s="18" t="str">
        <f t="shared" ref="A2289" si="762">+IF(OR(C2283=""),"NO",1)</f>
        <v>NO</v>
      </c>
      <c r="B2289" s="18"/>
      <c r="E2289" s="49"/>
      <c r="F2289" s="50"/>
      <c r="G2289" s="51"/>
      <c r="H2289" s="51"/>
      <c r="I2289" s="51"/>
      <c r="J2289" s="51"/>
      <c r="K2289" s="51"/>
      <c r="L2289" s="52"/>
    </row>
    <row r="2290" spans="1:12" hidden="1" x14ac:dyDescent="0.3">
      <c r="A2290" s="18" t="str">
        <f t="shared" ref="A2290" si="763">+IF(OR(C2290=""),"NO",1)</f>
        <v>NO</v>
      </c>
      <c r="B2290" s="18"/>
      <c r="C2290" s="1" t="s">
        <v>124</v>
      </c>
      <c r="E2290" s="329">
        <v>3</v>
      </c>
      <c r="F2290" s="53" t="str">
        <f>+$F$26</f>
        <v>OBJETO</v>
      </c>
      <c r="G2290" s="332" t="s">
        <v>124</v>
      </c>
      <c r="H2290" s="333"/>
      <c r="I2290" s="333"/>
      <c r="J2290" s="333"/>
      <c r="K2290" s="333"/>
      <c r="L2290" s="334"/>
    </row>
    <row r="2291" spans="1:12" hidden="1" x14ac:dyDescent="0.3">
      <c r="A2291" s="18" t="str">
        <f t="shared" ref="A2291" si="764">+IF(OR(C2290=""),"NO",1)</f>
        <v>NO</v>
      </c>
      <c r="B2291" s="18"/>
      <c r="E2291" s="330"/>
      <c r="F2291" s="54" t="str">
        <f>+$F$27</f>
        <v>CONTRATANTE</v>
      </c>
      <c r="G2291" s="335" t="s">
        <v>124</v>
      </c>
      <c r="H2291" s="310"/>
      <c r="I2291" s="310"/>
      <c r="J2291" s="310"/>
      <c r="K2291" s="310"/>
      <c r="L2291" s="336"/>
    </row>
    <row r="2292" spans="1:12" hidden="1" x14ac:dyDescent="0.3">
      <c r="A2292" s="18" t="str">
        <f t="shared" ref="A2292" si="765">+IF(OR(C2290=""),"NO",1)</f>
        <v>NO</v>
      </c>
      <c r="B2292" s="18"/>
      <c r="E2292" s="330"/>
      <c r="F2292" s="54" t="str">
        <f>+$F$28</f>
        <v>APORTANTE</v>
      </c>
      <c r="G2292" s="337" t="s">
        <v>124</v>
      </c>
      <c r="H2292" s="338"/>
      <c r="I2292" s="338"/>
      <c r="J2292" s="338"/>
      <c r="K2292" s="338"/>
      <c r="L2292" s="339"/>
    </row>
    <row r="2293" spans="1:12" hidden="1" x14ac:dyDescent="0.3">
      <c r="A2293" s="18" t="str">
        <f t="shared" ref="A2293" si="766">+IF(OR(C2290=""),"NO",1)</f>
        <v>NO</v>
      </c>
      <c r="B2293" s="18"/>
      <c r="E2293" s="330"/>
      <c r="F2293" s="54" t="str">
        <f>+$F$29</f>
        <v>VALOR /SMMLV)</v>
      </c>
      <c r="G2293" s="55" t="s">
        <v>124</v>
      </c>
      <c r="H2293" s="56" t="str">
        <f>+$H$29</f>
        <v>% PART..</v>
      </c>
      <c r="I2293" s="57" t="s">
        <v>124</v>
      </c>
      <c r="J2293" s="58" t="str">
        <f>+$J$29</f>
        <v>VALOR ACREDITADO</v>
      </c>
      <c r="K2293" s="59"/>
      <c r="L2293" s="47" t="s">
        <v>124</v>
      </c>
    </row>
    <row r="2294" spans="1:12" hidden="1" x14ac:dyDescent="0.3">
      <c r="A2294" s="18" t="str">
        <f t="shared" ref="A2294" si="767">+IF(OR(C2290=""),"NO",1)</f>
        <v>NO</v>
      </c>
      <c r="B2294" s="18"/>
      <c r="E2294" s="330"/>
      <c r="F2294" s="60" t="str">
        <f>+$F$30</f>
        <v>EXPERIENCIA APORTADA</v>
      </c>
      <c r="G2294" s="340" t="s">
        <v>124</v>
      </c>
      <c r="H2294" s="341"/>
      <c r="I2294" s="341"/>
      <c r="J2294" s="341"/>
      <c r="K2294" s="341"/>
      <c r="L2294" s="342"/>
    </row>
    <row r="2295" spans="1:12" hidden="1" x14ac:dyDescent="0.3">
      <c r="A2295" s="18" t="str">
        <f t="shared" ref="A2295" si="768">+IF(OR(C2290=""),"NO",1)</f>
        <v>NO</v>
      </c>
      <c r="B2295" s="18"/>
      <c r="E2295" s="331"/>
      <c r="F2295" s="62" t="str">
        <f>+$F$31</f>
        <v>OBSERVACIÓN</v>
      </c>
      <c r="G2295" s="343" t="s">
        <v>124</v>
      </c>
      <c r="H2295" s="344"/>
      <c r="I2295" s="344"/>
      <c r="J2295" s="344"/>
      <c r="K2295" s="344"/>
      <c r="L2295" s="345"/>
    </row>
    <row r="2296" spans="1:12" ht="8.5" hidden="1" customHeight="1" x14ac:dyDescent="0.3">
      <c r="A2296" s="18" t="str">
        <f t="shared" ref="A2296" si="769">+IF(OR(C2290=""),"NO",1)</f>
        <v>NO</v>
      </c>
      <c r="B2296" s="18"/>
      <c r="E2296" s="49"/>
      <c r="F2296" s="50"/>
      <c r="G2296" s="51"/>
      <c r="H2296" s="51"/>
      <c r="I2296" s="51"/>
      <c r="J2296" s="51"/>
      <c r="K2296" s="51"/>
      <c r="L2296" s="52"/>
    </row>
    <row r="2297" spans="1:12" hidden="1" x14ac:dyDescent="0.3">
      <c r="A2297" s="18" t="str">
        <f t="shared" ref="A2297" si="770">+IF(OR(C2297=""),"NO",1)</f>
        <v>NO</v>
      </c>
      <c r="B2297" s="18"/>
      <c r="C2297" s="1" t="s">
        <v>124</v>
      </c>
      <c r="E2297" s="329">
        <v>4</v>
      </c>
      <c r="F2297" s="53" t="str">
        <f>+$F$26</f>
        <v>OBJETO</v>
      </c>
      <c r="G2297" s="332" t="s">
        <v>124</v>
      </c>
      <c r="H2297" s="333"/>
      <c r="I2297" s="333"/>
      <c r="J2297" s="333"/>
      <c r="K2297" s="333"/>
      <c r="L2297" s="334"/>
    </row>
    <row r="2298" spans="1:12" hidden="1" x14ac:dyDescent="0.3">
      <c r="A2298" s="18" t="str">
        <f t="shared" ref="A2298" si="771">+IF(OR(C2297=""),"NO",1)</f>
        <v>NO</v>
      </c>
      <c r="B2298" s="18"/>
      <c r="E2298" s="330"/>
      <c r="F2298" s="54" t="str">
        <f>+$F$27</f>
        <v>CONTRATANTE</v>
      </c>
      <c r="G2298" s="335" t="s">
        <v>124</v>
      </c>
      <c r="H2298" s="310"/>
      <c r="I2298" s="310"/>
      <c r="J2298" s="310"/>
      <c r="K2298" s="310"/>
      <c r="L2298" s="336"/>
    </row>
    <row r="2299" spans="1:12" hidden="1" x14ac:dyDescent="0.3">
      <c r="A2299" s="18" t="str">
        <f t="shared" ref="A2299" si="772">+IF(OR(C2297=""),"NO",1)</f>
        <v>NO</v>
      </c>
      <c r="B2299" s="18"/>
      <c r="E2299" s="330"/>
      <c r="F2299" s="54" t="str">
        <f>+$F$28</f>
        <v>APORTANTE</v>
      </c>
      <c r="G2299" s="337" t="s">
        <v>124</v>
      </c>
      <c r="H2299" s="338"/>
      <c r="I2299" s="338"/>
      <c r="J2299" s="338"/>
      <c r="K2299" s="338"/>
      <c r="L2299" s="339"/>
    </row>
    <row r="2300" spans="1:12" hidden="1" x14ac:dyDescent="0.3">
      <c r="A2300" s="18" t="str">
        <f t="shared" ref="A2300" si="773">+IF(OR(C2297=""),"NO",1)</f>
        <v>NO</v>
      </c>
      <c r="B2300" s="18"/>
      <c r="E2300" s="330"/>
      <c r="F2300" s="54" t="str">
        <f>+$F$29</f>
        <v>VALOR /SMMLV)</v>
      </c>
      <c r="G2300" s="55" t="s">
        <v>124</v>
      </c>
      <c r="H2300" s="56" t="str">
        <f>+$H$29</f>
        <v>% PART..</v>
      </c>
      <c r="I2300" s="57" t="s">
        <v>124</v>
      </c>
      <c r="J2300" s="58" t="str">
        <f>+$J$29</f>
        <v>VALOR ACREDITADO</v>
      </c>
      <c r="K2300" s="59"/>
      <c r="L2300" s="47" t="s">
        <v>124</v>
      </c>
    </row>
    <row r="2301" spans="1:12" hidden="1" x14ac:dyDescent="0.3">
      <c r="A2301" s="18" t="str">
        <f t="shared" ref="A2301" si="774">+IF(OR(C2297=""),"NO",1)</f>
        <v>NO</v>
      </c>
      <c r="B2301" s="18"/>
      <c r="E2301" s="330"/>
      <c r="F2301" s="60" t="str">
        <f>+$F$30</f>
        <v>EXPERIENCIA APORTADA</v>
      </c>
      <c r="G2301" s="340" t="s">
        <v>124</v>
      </c>
      <c r="H2301" s="341"/>
      <c r="I2301" s="341"/>
      <c r="J2301" s="341"/>
      <c r="K2301" s="341"/>
      <c r="L2301" s="342"/>
    </row>
    <row r="2302" spans="1:12" hidden="1" x14ac:dyDescent="0.3">
      <c r="A2302" s="18" t="str">
        <f t="shared" ref="A2302" si="775">+IF(OR(C2297=""),"NO",1)</f>
        <v>NO</v>
      </c>
      <c r="B2302" s="18"/>
      <c r="E2302" s="331"/>
      <c r="F2302" s="62" t="str">
        <f>+$F$31</f>
        <v>OBSERVACIÓN</v>
      </c>
      <c r="G2302" s="343" t="s">
        <v>124</v>
      </c>
      <c r="H2302" s="344"/>
      <c r="I2302" s="344"/>
      <c r="J2302" s="344"/>
      <c r="K2302" s="344"/>
      <c r="L2302" s="345"/>
    </row>
    <row r="2303" spans="1:12" ht="8.5" hidden="1" customHeight="1" x14ac:dyDescent="0.3">
      <c r="A2303" s="18" t="str">
        <f t="shared" ref="A2303" si="776">+IF(OR(C2297=""),"NO",1)</f>
        <v>NO</v>
      </c>
      <c r="B2303" s="18"/>
      <c r="E2303" s="49"/>
      <c r="F2303" s="50"/>
      <c r="G2303" s="51"/>
      <c r="H2303" s="51"/>
      <c r="I2303" s="51"/>
      <c r="J2303" s="51"/>
      <c r="K2303" s="51"/>
      <c r="L2303" s="52"/>
    </row>
    <row r="2304" spans="1:12" hidden="1" x14ac:dyDescent="0.3">
      <c r="A2304" s="18" t="str">
        <f t="shared" ref="A2304" si="777">+IF(OR(C2304=""),"NO",1)</f>
        <v>NO</v>
      </c>
      <c r="B2304" s="18"/>
      <c r="C2304" s="1" t="s">
        <v>124</v>
      </c>
      <c r="E2304" s="329">
        <v>5</v>
      </c>
      <c r="F2304" s="53" t="str">
        <f>+$F$26</f>
        <v>OBJETO</v>
      </c>
      <c r="G2304" s="332" t="s">
        <v>124</v>
      </c>
      <c r="H2304" s="333"/>
      <c r="I2304" s="333"/>
      <c r="J2304" s="333"/>
      <c r="K2304" s="333"/>
      <c r="L2304" s="334"/>
    </row>
    <row r="2305" spans="1:12" hidden="1" x14ac:dyDescent="0.3">
      <c r="A2305" s="18" t="str">
        <f t="shared" ref="A2305" si="778">+IF(OR(C2304=""),"NO",1)</f>
        <v>NO</v>
      </c>
      <c r="B2305" s="18"/>
      <c r="E2305" s="330"/>
      <c r="F2305" s="54" t="str">
        <f>+$F$27</f>
        <v>CONTRATANTE</v>
      </c>
      <c r="G2305" s="335" t="s">
        <v>124</v>
      </c>
      <c r="H2305" s="310"/>
      <c r="I2305" s="310"/>
      <c r="J2305" s="310"/>
      <c r="K2305" s="310"/>
      <c r="L2305" s="336"/>
    </row>
    <row r="2306" spans="1:12" hidden="1" x14ac:dyDescent="0.3">
      <c r="A2306" s="18" t="str">
        <f t="shared" ref="A2306" si="779">+IF(OR(C2304=""),"NO",1)</f>
        <v>NO</v>
      </c>
      <c r="B2306" s="18"/>
      <c r="E2306" s="330"/>
      <c r="F2306" s="54" t="str">
        <f>+$F$28</f>
        <v>APORTANTE</v>
      </c>
      <c r="G2306" s="337" t="s">
        <v>124</v>
      </c>
      <c r="H2306" s="338"/>
      <c r="I2306" s="338"/>
      <c r="J2306" s="338"/>
      <c r="K2306" s="338"/>
      <c r="L2306" s="339"/>
    </row>
    <row r="2307" spans="1:12" hidden="1" x14ac:dyDescent="0.3">
      <c r="A2307" s="18" t="str">
        <f t="shared" ref="A2307" si="780">+IF(OR(C2304=""),"NO",1)</f>
        <v>NO</v>
      </c>
      <c r="B2307" s="18"/>
      <c r="E2307" s="330"/>
      <c r="F2307" s="54" t="str">
        <f>+$F$29</f>
        <v>VALOR /SMMLV)</v>
      </c>
      <c r="G2307" s="55" t="s">
        <v>124</v>
      </c>
      <c r="H2307" s="56" t="str">
        <f>+$H$29</f>
        <v>% PART..</v>
      </c>
      <c r="I2307" s="57" t="s">
        <v>124</v>
      </c>
      <c r="J2307" s="58" t="str">
        <f>+$J$29</f>
        <v>VALOR ACREDITADO</v>
      </c>
      <c r="K2307" s="59"/>
      <c r="L2307" s="47" t="s">
        <v>124</v>
      </c>
    </row>
    <row r="2308" spans="1:12" hidden="1" x14ac:dyDescent="0.3">
      <c r="A2308" s="18" t="str">
        <f t="shared" ref="A2308" si="781">+IF(OR(C2304=""),"NO",1)</f>
        <v>NO</v>
      </c>
      <c r="B2308" s="18"/>
      <c r="E2308" s="330"/>
      <c r="F2308" s="60" t="str">
        <f>+$F$30</f>
        <v>EXPERIENCIA APORTADA</v>
      </c>
      <c r="G2308" s="340" t="s">
        <v>124</v>
      </c>
      <c r="H2308" s="341"/>
      <c r="I2308" s="341"/>
      <c r="J2308" s="341"/>
      <c r="K2308" s="341"/>
      <c r="L2308" s="342"/>
    </row>
    <row r="2309" spans="1:12" hidden="1" x14ac:dyDescent="0.3">
      <c r="A2309" s="18" t="str">
        <f t="shared" ref="A2309" si="782">+IF(OR(C2304=""),"NO",1)</f>
        <v>NO</v>
      </c>
      <c r="B2309" s="18"/>
      <c r="E2309" s="331"/>
      <c r="F2309" s="62" t="str">
        <f>+$F$31</f>
        <v>OBSERVACIÓN</v>
      </c>
      <c r="G2309" s="343" t="s">
        <v>124</v>
      </c>
      <c r="H2309" s="344"/>
      <c r="I2309" s="344"/>
      <c r="J2309" s="344"/>
      <c r="K2309" s="344"/>
      <c r="L2309" s="345"/>
    </row>
    <row r="2310" spans="1:12" ht="8.5" hidden="1" customHeight="1" x14ac:dyDescent="0.3">
      <c r="A2310" s="18" t="str">
        <f t="shared" ref="A2310" si="783">+IF(OR(C2304=""),"NO",1)</f>
        <v>NO</v>
      </c>
      <c r="B2310" s="18"/>
      <c r="E2310" s="49"/>
      <c r="F2310" s="50"/>
      <c r="G2310" s="51"/>
      <c r="H2310" s="51"/>
      <c r="I2310" s="51"/>
      <c r="J2310" s="51"/>
      <c r="K2310" s="51"/>
      <c r="L2310" s="52"/>
    </row>
    <row r="2311" spans="1:12" hidden="1" x14ac:dyDescent="0.3">
      <c r="A2311" s="18" t="str">
        <f t="shared" ref="A2311" si="784">+IF(OR(C2311=""),"NO",1)</f>
        <v>NO</v>
      </c>
      <c r="B2311" s="18"/>
      <c r="C2311" s="1" t="s">
        <v>124</v>
      </c>
      <c r="E2311" s="329">
        <v>6</v>
      </c>
      <c r="F2311" s="53" t="str">
        <f>+$F$26</f>
        <v>OBJETO</v>
      </c>
      <c r="G2311" s="332" t="s">
        <v>124</v>
      </c>
      <c r="H2311" s="333"/>
      <c r="I2311" s="333"/>
      <c r="J2311" s="333"/>
      <c r="K2311" s="333"/>
      <c r="L2311" s="334"/>
    </row>
    <row r="2312" spans="1:12" hidden="1" x14ac:dyDescent="0.3">
      <c r="A2312" s="18" t="str">
        <f t="shared" ref="A2312" si="785">+IF(OR(C2311=""),"NO",1)</f>
        <v>NO</v>
      </c>
      <c r="B2312" s="18"/>
      <c r="E2312" s="330"/>
      <c r="F2312" s="54" t="str">
        <f>+$F$27</f>
        <v>CONTRATANTE</v>
      </c>
      <c r="G2312" s="335" t="s">
        <v>124</v>
      </c>
      <c r="H2312" s="310"/>
      <c r="I2312" s="310"/>
      <c r="J2312" s="310"/>
      <c r="K2312" s="310"/>
      <c r="L2312" s="336"/>
    </row>
    <row r="2313" spans="1:12" hidden="1" x14ac:dyDescent="0.3">
      <c r="A2313" s="18" t="str">
        <f t="shared" ref="A2313" si="786">+IF(OR(C2311=""),"NO",1)</f>
        <v>NO</v>
      </c>
      <c r="B2313" s="18"/>
      <c r="E2313" s="330"/>
      <c r="F2313" s="54" t="str">
        <f>+$F$28</f>
        <v>APORTANTE</v>
      </c>
      <c r="G2313" s="337" t="s">
        <v>124</v>
      </c>
      <c r="H2313" s="338"/>
      <c r="I2313" s="338"/>
      <c r="J2313" s="338"/>
      <c r="K2313" s="338"/>
      <c r="L2313" s="339"/>
    </row>
    <row r="2314" spans="1:12" hidden="1" x14ac:dyDescent="0.3">
      <c r="A2314" s="18" t="str">
        <f t="shared" ref="A2314" si="787">+IF(OR(C2311=""),"NO",1)</f>
        <v>NO</v>
      </c>
      <c r="B2314" s="18"/>
      <c r="E2314" s="330"/>
      <c r="F2314" s="54" t="str">
        <f>+$F$29</f>
        <v>VALOR /SMMLV)</v>
      </c>
      <c r="G2314" s="55" t="s">
        <v>124</v>
      </c>
      <c r="H2314" s="56" t="str">
        <f>+$H$29</f>
        <v>% PART..</v>
      </c>
      <c r="I2314" s="57" t="s">
        <v>124</v>
      </c>
      <c r="J2314" s="58" t="str">
        <f>+$J$29</f>
        <v>VALOR ACREDITADO</v>
      </c>
      <c r="K2314" s="59"/>
      <c r="L2314" s="47" t="s">
        <v>124</v>
      </c>
    </row>
    <row r="2315" spans="1:12" hidden="1" x14ac:dyDescent="0.3">
      <c r="A2315" s="18" t="str">
        <f t="shared" ref="A2315" si="788">+IF(OR(C2311=""),"NO",1)</f>
        <v>NO</v>
      </c>
      <c r="B2315" s="18"/>
      <c r="E2315" s="330"/>
      <c r="F2315" s="60" t="str">
        <f>+$F$30</f>
        <v>EXPERIENCIA APORTADA</v>
      </c>
      <c r="G2315" s="340" t="s">
        <v>124</v>
      </c>
      <c r="H2315" s="341"/>
      <c r="I2315" s="341"/>
      <c r="J2315" s="341"/>
      <c r="K2315" s="341"/>
      <c r="L2315" s="342"/>
    </row>
    <row r="2316" spans="1:12" hidden="1" x14ac:dyDescent="0.3">
      <c r="A2316" s="18" t="str">
        <f t="shared" ref="A2316" si="789">+IF(OR(C2311=""),"NO",1)</f>
        <v>NO</v>
      </c>
      <c r="B2316" s="18"/>
      <c r="E2316" s="331"/>
      <c r="F2316" s="62" t="str">
        <f>+$F$31</f>
        <v>OBSERVACIÓN</v>
      </c>
      <c r="G2316" s="343" t="s">
        <v>124</v>
      </c>
      <c r="H2316" s="344"/>
      <c r="I2316" s="344"/>
      <c r="J2316" s="344"/>
      <c r="K2316" s="344"/>
      <c r="L2316" s="345"/>
    </row>
    <row r="2317" spans="1:12" ht="8.5" hidden="1" customHeight="1" x14ac:dyDescent="0.3">
      <c r="A2317" s="18" t="str">
        <f t="shared" ref="A2317" si="790">+IF(OR(C2311=""),"NO",1)</f>
        <v>NO</v>
      </c>
      <c r="B2317" s="18"/>
      <c r="E2317" s="49"/>
      <c r="F2317" s="50"/>
      <c r="G2317" s="51"/>
      <c r="H2317" s="51"/>
      <c r="I2317" s="51"/>
      <c r="J2317" s="51"/>
      <c r="K2317" s="51"/>
      <c r="L2317" s="52"/>
    </row>
    <row r="2318" spans="1:12" hidden="1" x14ac:dyDescent="0.3">
      <c r="A2318" s="18" t="str">
        <f t="shared" ref="A2318" si="791">+IF(OR(C2318=""),"NO",1)</f>
        <v>NO</v>
      </c>
      <c r="B2318" s="18"/>
      <c r="C2318" s="1" t="s">
        <v>124</v>
      </c>
      <c r="E2318" s="329">
        <v>7</v>
      </c>
      <c r="F2318" s="53" t="str">
        <f>+$F$26</f>
        <v>OBJETO</v>
      </c>
      <c r="G2318" s="332" t="s">
        <v>124</v>
      </c>
      <c r="H2318" s="333"/>
      <c r="I2318" s="333"/>
      <c r="J2318" s="333"/>
      <c r="K2318" s="333"/>
      <c r="L2318" s="334"/>
    </row>
    <row r="2319" spans="1:12" hidden="1" x14ac:dyDescent="0.3">
      <c r="A2319" s="18" t="str">
        <f t="shared" ref="A2319" si="792">+IF(OR(C2318=""),"NO",1)</f>
        <v>NO</v>
      </c>
      <c r="B2319" s="18"/>
      <c r="E2319" s="330"/>
      <c r="F2319" s="54" t="str">
        <f>+$F$27</f>
        <v>CONTRATANTE</v>
      </c>
      <c r="G2319" s="335" t="s">
        <v>124</v>
      </c>
      <c r="H2319" s="310"/>
      <c r="I2319" s="310"/>
      <c r="J2319" s="310"/>
      <c r="K2319" s="310"/>
      <c r="L2319" s="336"/>
    </row>
    <row r="2320" spans="1:12" hidden="1" x14ac:dyDescent="0.3">
      <c r="A2320" s="18" t="str">
        <f t="shared" ref="A2320" si="793">+IF(OR(C2318=""),"NO",1)</f>
        <v>NO</v>
      </c>
      <c r="B2320" s="18"/>
      <c r="E2320" s="330"/>
      <c r="F2320" s="54" t="str">
        <f>+$F$28</f>
        <v>APORTANTE</v>
      </c>
      <c r="G2320" s="337" t="s">
        <v>124</v>
      </c>
      <c r="H2320" s="338"/>
      <c r="I2320" s="338"/>
      <c r="J2320" s="338"/>
      <c r="K2320" s="338"/>
      <c r="L2320" s="339"/>
    </row>
    <row r="2321" spans="1:12" hidden="1" x14ac:dyDescent="0.3">
      <c r="A2321" s="18" t="str">
        <f t="shared" ref="A2321" si="794">+IF(OR(C2318=""),"NO",1)</f>
        <v>NO</v>
      </c>
      <c r="B2321" s="18"/>
      <c r="E2321" s="330"/>
      <c r="F2321" s="54" t="str">
        <f>+$F$29</f>
        <v>VALOR /SMMLV)</v>
      </c>
      <c r="G2321" s="55" t="s">
        <v>124</v>
      </c>
      <c r="H2321" s="56" t="str">
        <f>+$H$29</f>
        <v>% PART..</v>
      </c>
      <c r="I2321" s="57" t="s">
        <v>124</v>
      </c>
      <c r="J2321" s="58" t="str">
        <f>+$J$29</f>
        <v>VALOR ACREDITADO</v>
      </c>
      <c r="K2321" s="59"/>
      <c r="L2321" s="47" t="s">
        <v>124</v>
      </c>
    </row>
    <row r="2322" spans="1:12" hidden="1" x14ac:dyDescent="0.3">
      <c r="A2322" s="18" t="str">
        <f t="shared" ref="A2322" si="795">+IF(OR(C2318=""),"NO",1)</f>
        <v>NO</v>
      </c>
      <c r="B2322" s="18"/>
      <c r="E2322" s="330"/>
      <c r="F2322" s="60" t="str">
        <f>+$F$30</f>
        <v>EXPERIENCIA APORTADA</v>
      </c>
      <c r="G2322" s="340" t="s">
        <v>124</v>
      </c>
      <c r="H2322" s="341"/>
      <c r="I2322" s="341"/>
      <c r="J2322" s="341"/>
      <c r="K2322" s="341"/>
      <c r="L2322" s="342"/>
    </row>
    <row r="2323" spans="1:12" hidden="1" x14ac:dyDescent="0.3">
      <c r="A2323" s="18" t="str">
        <f t="shared" ref="A2323" si="796">+IF(OR(C2318=""),"NO",1)</f>
        <v>NO</v>
      </c>
      <c r="B2323" s="18"/>
      <c r="E2323" s="331"/>
      <c r="F2323" s="62" t="str">
        <f>+$F$31</f>
        <v>OBSERVACIÓN</v>
      </c>
      <c r="G2323" s="343" t="s">
        <v>124</v>
      </c>
      <c r="H2323" s="344"/>
      <c r="I2323" s="344"/>
      <c r="J2323" s="344"/>
      <c r="K2323" s="344"/>
      <c r="L2323" s="345"/>
    </row>
    <row r="2324" spans="1:12" hidden="1" x14ac:dyDescent="0.3">
      <c r="A2324" s="18" t="str">
        <f t="shared" ref="A2324" si="797">+IF(OR(C2318=""),"NO",1)</f>
        <v>NO</v>
      </c>
      <c r="B2324" s="18"/>
      <c r="E2324" s="49"/>
      <c r="F2324" s="50"/>
      <c r="G2324" s="51"/>
      <c r="H2324" s="51"/>
      <c r="I2324" s="51"/>
      <c r="J2324" s="51"/>
      <c r="K2324" s="51"/>
      <c r="L2324" s="52"/>
    </row>
    <row r="2325" spans="1:12" hidden="1" x14ac:dyDescent="0.3">
      <c r="A2325" s="1" t="str">
        <f>+A2260</f>
        <v>NO</v>
      </c>
      <c r="C2325" s="1" t="str">
        <f>"N"&amp;C2260</f>
        <v>N</v>
      </c>
      <c r="E2325" s="63"/>
      <c r="F2325" s="64" t="str">
        <f>+$F$75</f>
        <v>TOTAL DE CONTRATOS PRESENTADOS VÁLIDOS QUE CUMPLEN EXPERIENCIA ACREDITADA:</v>
      </c>
      <c r="G2325" s="65"/>
      <c r="H2325" s="65"/>
      <c r="I2325" s="65"/>
      <c r="J2325" s="66"/>
      <c r="K2325" s="65"/>
      <c r="L2325" s="67" t="s">
        <v>124</v>
      </c>
    </row>
    <row r="2326" spans="1:12" ht="6.65" hidden="1" customHeight="1" x14ac:dyDescent="0.3">
      <c r="A2326" s="1" t="str">
        <f>+A2260</f>
        <v>NO</v>
      </c>
      <c r="E2326" s="51"/>
      <c r="F2326" s="50"/>
      <c r="G2326" s="51"/>
      <c r="H2326" s="51"/>
      <c r="I2326" s="51"/>
      <c r="J2326" s="51"/>
      <c r="K2326" s="51"/>
      <c r="L2326" s="51"/>
    </row>
    <row r="2327" spans="1:12" hidden="1" x14ac:dyDescent="0.3">
      <c r="A2327" s="1" t="str">
        <f>+A2260</f>
        <v>NO</v>
      </c>
      <c r="E2327" s="63"/>
      <c r="F2327" s="63" t="str">
        <f>+$F$77</f>
        <v>ACREDITA SUMINISTRO E INSTALACIÓN DE MOBILIARIO POR LO MENOS EN UN (1) CONTRATO VÁLIDO</v>
      </c>
      <c r="G2327" s="65"/>
      <c r="H2327" s="65"/>
      <c r="I2327" s="65"/>
      <c r="J2327" s="66"/>
      <c r="K2327" s="65"/>
      <c r="L2327" s="68" t="s">
        <v>157</v>
      </c>
    </row>
    <row r="2328" spans="1:12" ht="5.15" hidden="1" customHeight="1" x14ac:dyDescent="0.3">
      <c r="A2328" s="1" t="str">
        <f>+A2260</f>
        <v>NO</v>
      </c>
      <c r="E2328" s="51"/>
      <c r="F2328" s="50"/>
      <c r="G2328" s="51"/>
      <c r="H2328" s="51"/>
      <c r="I2328" s="51"/>
      <c r="J2328" s="51"/>
      <c r="K2328" s="51"/>
      <c r="L2328" s="51"/>
    </row>
    <row r="2329" spans="1:12" ht="12.75" hidden="1" customHeight="1" x14ac:dyDescent="0.3">
      <c r="A2329" s="1" t="str">
        <f>+A2260</f>
        <v>NO</v>
      </c>
      <c r="E2329" s="69" t="str">
        <f>+$E$79</f>
        <v>EXPERIENCIA ESPECÍFICA NUMERAL 10.1.1 A</v>
      </c>
      <c r="F2329" s="70"/>
      <c r="G2329" s="70"/>
      <c r="H2329" s="70"/>
      <c r="I2329" s="70"/>
      <c r="J2329" s="70"/>
      <c r="K2329" s="70"/>
      <c r="L2329" s="71"/>
    </row>
    <row r="2330" spans="1:12" ht="26.5" hidden="1" customHeight="1" x14ac:dyDescent="0.3">
      <c r="A2330" s="1" t="str">
        <f>+A2260</f>
        <v>NO</v>
      </c>
      <c r="E2330" s="72"/>
      <c r="F2330" s="325" t="str">
        <f>+$F$80</f>
        <v>Por lo menos uno (1) de los contratos válidos aportados como experiencia general debe corresponder mínimo al 60% del presupuesto oficial del presente proceso de selección.  (SMMLV)</v>
      </c>
      <c r="G2330" s="326"/>
      <c r="H2330" s="326"/>
      <c r="I2330" s="326"/>
      <c r="J2330" s="326"/>
      <c r="K2330" s="73" t="s">
        <v>124</v>
      </c>
      <c r="L2330" s="74" t="s">
        <v>124</v>
      </c>
    </row>
    <row r="2331" spans="1:12" ht="23.5" hidden="1" customHeight="1" x14ac:dyDescent="0.3">
      <c r="A2331" s="1" t="str">
        <f>+A2260</f>
        <v>NO</v>
      </c>
      <c r="E2331" s="63"/>
      <c r="F2331" s="325" t="str">
        <f>+$F$81</f>
        <v xml:space="preserve">Deberá acreditarse en al menos uno (1) de los contratos válidos aportados como experiencia general una </v>
      </c>
      <c r="G2331" s="326"/>
      <c r="H2331" s="326"/>
      <c r="I2331" s="326"/>
      <c r="J2331" s="326"/>
      <c r="K2331" s="73" t="s">
        <v>124</v>
      </c>
      <c r="L2331" s="74" t="s">
        <v>124</v>
      </c>
    </row>
    <row r="2332" spans="1:12" ht="23.5" hidden="1" customHeight="1" x14ac:dyDescent="0.3">
      <c r="A2332" s="18" t="s">
        <v>30</v>
      </c>
      <c r="E2332" s="63"/>
      <c r="F2332" s="325" t="str">
        <f>+$F$82</f>
        <v xml:space="preserve">Deberá acreditarse en al menos uno (1) de los contratos válidos aportados interventoría a intervención de </v>
      </c>
      <c r="G2332" s="326"/>
      <c r="H2332" s="326"/>
      <c r="I2332" s="326"/>
      <c r="J2332" s="326"/>
      <c r="K2332" s="73">
        <f>+$K$82</f>
        <v>0</v>
      </c>
      <c r="L2332" s="74" t="s">
        <v>124</v>
      </c>
    </row>
    <row r="2333" spans="1:12" ht="36" hidden="1" customHeight="1" x14ac:dyDescent="0.3">
      <c r="A2333" s="18" t="s">
        <v>30</v>
      </c>
      <c r="E2333" s="63"/>
      <c r="F2333" s="325" t="str">
        <f>+$F$83</f>
        <v xml:space="preserve">Deberá acreditarse en al menos uno (1) de los contratos válidos aportados interventoría a intervención de </v>
      </c>
      <c r="G2333" s="326"/>
      <c r="H2333" s="326"/>
      <c r="I2333" s="326"/>
      <c r="J2333" s="326"/>
      <c r="K2333" s="75">
        <f>+$K$83</f>
        <v>0</v>
      </c>
      <c r="L2333" s="76" t="s">
        <v>124</v>
      </c>
    </row>
    <row r="2334" spans="1:12" hidden="1" x14ac:dyDescent="0.3">
      <c r="A2334" s="1" t="str">
        <f>+A2260</f>
        <v>NO</v>
      </c>
      <c r="E2334" s="51"/>
      <c r="F2334" s="50"/>
      <c r="G2334" s="51"/>
      <c r="H2334" s="51"/>
      <c r="I2334" s="51"/>
      <c r="J2334" s="51"/>
      <c r="K2334" s="51"/>
      <c r="L2334" s="51"/>
    </row>
    <row r="2335" spans="1:12" ht="12.75" hidden="1" customHeight="1" x14ac:dyDescent="0.3">
      <c r="A2335" s="1" t="str">
        <f>+A2260</f>
        <v>NO</v>
      </c>
      <c r="E2335" s="40" t="str">
        <f>+$E$85</f>
        <v>VALOR MÍNIMO A CERIFICAR % P.O EN SMMMLV. NUMERAL 3.9.1</v>
      </c>
      <c r="F2335" s="41"/>
      <c r="G2335" s="41"/>
      <c r="H2335" s="41"/>
      <c r="I2335" s="41"/>
      <c r="J2335" s="41"/>
      <c r="K2335" s="41"/>
      <c r="L2335" s="42"/>
    </row>
    <row r="2336" spans="1:12" hidden="1" x14ac:dyDescent="0.3">
      <c r="A2336" s="1" t="str">
        <f>+A2260</f>
        <v>NO</v>
      </c>
      <c r="C2336" s="1" t="str">
        <f>"M"&amp;C2260</f>
        <v>M</v>
      </c>
      <c r="E2336" s="77" t="str">
        <f>+$E$86</f>
        <v>100% P.O.</v>
      </c>
      <c r="F2336" s="78"/>
      <c r="G2336" s="61">
        <v>242.41716883554506</v>
      </c>
      <c r="H2336" s="124" t="str">
        <f>+$H$86</f>
        <v>TOTAL EJECUTADO DE CONTRATOS ACREDITADOS</v>
      </c>
      <c r="I2336" s="124"/>
      <c r="J2336" s="124"/>
      <c r="K2336" s="55" t="s">
        <v>124</v>
      </c>
      <c r="L2336" s="47" t="s">
        <v>124</v>
      </c>
    </row>
    <row r="2337" spans="1:12" hidden="1" x14ac:dyDescent="0.3">
      <c r="A2337" s="1" t="str">
        <f>+A2260</f>
        <v>NO</v>
      </c>
      <c r="E2337" s="39"/>
      <c r="F2337" s="39"/>
      <c r="G2337" s="39"/>
      <c r="H2337" s="39"/>
      <c r="I2337" s="39"/>
      <c r="J2337" s="39"/>
      <c r="K2337" s="39"/>
      <c r="L2337" s="39"/>
    </row>
    <row r="2338" spans="1:12" ht="12.75" hidden="1" customHeight="1" x14ac:dyDescent="0.3">
      <c r="A2338" s="18" t="s">
        <v>30</v>
      </c>
      <c r="B2338" s="18"/>
      <c r="E2338" s="40" t="str">
        <f>+$E$88</f>
        <v>CONSIDERACIONES PARA LA VALIDEZ DE LA EXPERIENCIA REQUERIDA: EXPERIENCIA PROPONENTES PLURALES NUMERAL 10.1.2 D</v>
      </c>
      <c r="F2338" s="41"/>
      <c r="G2338" s="41"/>
      <c r="H2338" s="41"/>
      <c r="I2338" s="41"/>
      <c r="J2338" s="41"/>
      <c r="K2338" s="41"/>
      <c r="L2338" s="42"/>
    </row>
    <row r="2339" spans="1:12" ht="28" hidden="1" customHeight="1" x14ac:dyDescent="0.3">
      <c r="A2339" s="18" t="s">
        <v>30</v>
      </c>
      <c r="B2339" s="18"/>
      <c r="C2339" s="1" t="str">
        <f>"O"&amp;C2260</f>
        <v>O</v>
      </c>
      <c r="E2339" s="80" t="str">
        <f>+$E$89</f>
        <v>i)</v>
      </c>
      <c r="F2339" s="327" t="str">
        <f>+$F$89</f>
        <v>Uno de los integrantes debe aportar como mínimo el cincuenta por ciento (50 %) de la experiencia solicitada</v>
      </c>
      <c r="G2339" s="328"/>
      <c r="H2339" s="328"/>
      <c r="I2339" s="328"/>
      <c r="J2339" s="328"/>
      <c r="K2339" s="73" t="s">
        <v>124</v>
      </c>
      <c r="L2339" s="47" t="s">
        <v>124</v>
      </c>
    </row>
    <row r="2340" spans="1:12" ht="28" hidden="1" customHeight="1" x14ac:dyDescent="0.3">
      <c r="A2340" s="18" t="s">
        <v>30</v>
      </c>
      <c r="B2340" s="18"/>
      <c r="C2340" s="1" t="str">
        <f>"O"&amp;C2260</f>
        <v>O</v>
      </c>
      <c r="E2340" s="80" t="str">
        <f>+$E$90</f>
        <v>ii)</v>
      </c>
      <c r="F2340" s="327" t="str">
        <f>+$F$90</f>
        <v>Todos los demás ntegrantes deben acreditar al menos el cinco por ciento (5 %) de la experiencia solicitada, solo uno (1) de los integrantes podrá no acreditar experiencia pero su porcentaje de participación  no podrá superar el diez por ciento (10 %)</v>
      </c>
      <c r="G2340" s="328"/>
      <c r="H2340" s="328"/>
      <c r="I2340" s="328"/>
      <c r="J2340" s="328"/>
      <c r="K2340" s="73" t="s">
        <v>124</v>
      </c>
      <c r="L2340" s="47" t="s">
        <v>124</v>
      </c>
    </row>
    <row r="2341" spans="1:12" hidden="1" x14ac:dyDescent="0.3">
      <c r="A2341" s="18" t="s">
        <v>30</v>
      </c>
      <c r="B2341" s="18"/>
      <c r="E2341" s="39"/>
      <c r="F2341" s="39"/>
      <c r="G2341" s="39"/>
      <c r="H2341" s="39"/>
      <c r="I2341" s="39"/>
      <c r="J2341" s="39"/>
      <c r="K2341" s="39"/>
      <c r="L2341" s="39"/>
    </row>
    <row r="2342" spans="1:12" ht="13" hidden="1" customHeight="1" x14ac:dyDescent="0.3">
      <c r="A2342" s="18" t="str">
        <f>+A2260</f>
        <v>NO</v>
      </c>
      <c r="B2342" s="18"/>
      <c r="E2342" s="69" t="str">
        <f>+$E$92</f>
        <v>VERIFICACIÓN Y ASIGNACIÓN DE PUNTAJE POR LA EXPERIENCIA DEL PROPONENTE</v>
      </c>
      <c r="F2342" s="70"/>
      <c r="G2342" s="70"/>
      <c r="H2342" s="70"/>
      <c r="I2342" s="70"/>
      <c r="J2342" s="70"/>
      <c r="K2342" s="70"/>
      <c r="L2342" s="71"/>
    </row>
    <row r="2343" spans="1:12" hidden="1" x14ac:dyDescent="0.3">
      <c r="A2343" s="18" t="str">
        <f>+A2260</f>
        <v>NO</v>
      </c>
      <c r="B2343" s="18"/>
      <c r="E2343" s="81"/>
      <c r="F2343" s="323" t="str">
        <f>+$F$93</f>
        <v>No. CONTRATOS QUE ACREDITAN LA EXPERIENCIA (NO OBJETO DE SUBSANACIÓN)</v>
      </c>
      <c r="G2343" s="324"/>
      <c r="H2343" s="324"/>
      <c r="I2343" s="324"/>
      <c r="J2343" s="324"/>
      <c r="K2343" s="82"/>
      <c r="L2343" s="83" t="s">
        <v>124</v>
      </c>
    </row>
    <row r="2344" spans="1:12" ht="13" hidden="1" customHeight="1" x14ac:dyDescent="0.3">
      <c r="A2344" s="18" t="str">
        <f>+A2260</f>
        <v>NO</v>
      </c>
      <c r="B2344" s="18"/>
      <c r="E2344" s="84"/>
      <c r="F2344" s="323" t="str">
        <f>+$F$94</f>
        <v>TOTAL EJECUTADO DE CONTRATOS ACREDITADOS PROPUESTA INICIAL</v>
      </c>
      <c r="G2344" s="324"/>
      <c r="H2344" s="324"/>
      <c r="I2344" s="324"/>
      <c r="J2344" s="324"/>
      <c r="K2344" s="85"/>
      <c r="L2344" s="86" t="s">
        <v>124</v>
      </c>
    </row>
    <row r="2345" spans="1:12" ht="13" hidden="1" customHeight="1" x14ac:dyDescent="0.3">
      <c r="A2345" s="18" t="str">
        <f>+A2260</f>
        <v>NO</v>
      </c>
      <c r="B2345" s="18"/>
      <c r="E2345" s="87"/>
      <c r="F2345" s="323" t="str">
        <f>+$F$95</f>
        <v>PROMEDIO VALOR ACREDITADO EN SMMLV</v>
      </c>
      <c r="G2345" s="324"/>
      <c r="H2345" s="324"/>
      <c r="I2345" s="324"/>
      <c r="J2345" s="324"/>
      <c r="K2345" s="66"/>
      <c r="L2345" s="88" t="s">
        <v>124</v>
      </c>
    </row>
    <row r="2346" spans="1:12" hidden="1" x14ac:dyDescent="0.3">
      <c r="A2346" s="18" t="str">
        <f>+A2260</f>
        <v>NO</v>
      </c>
      <c r="B2346" s="18"/>
      <c r="E2346" s="89"/>
      <c r="F2346" s="89"/>
      <c r="G2346" s="89"/>
      <c r="H2346" s="89"/>
      <c r="I2346" s="89"/>
      <c r="J2346" s="89"/>
      <c r="K2346" s="89"/>
      <c r="L2346" s="89"/>
    </row>
    <row r="2347" spans="1:12" ht="13" hidden="1" customHeight="1" x14ac:dyDescent="0.3">
      <c r="A2347" s="18" t="str">
        <f>+A2260</f>
        <v>NO</v>
      </c>
      <c r="B2347" s="18"/>
      <c r="E2347" s="69" t="str">
        <f>+$E$97</f>
        <v>3.9.2 EXIGENCIAS MÍNIMAS DE EXPERIENCIA Y FORMACIÓN ACADÉMICA DEL EQUIPO DE TRABAJO</v>
      </c>
      <c r="F2347" s="70"/>
      <c r="G2347" s="70"/>
      <c r="H2347" s="70"/>
      <c r="I2347" s="70"/>
      <c r="J2347" s="70"/>
      <c r="K2347" s="70"/>
      <c r="L2347" s="71"/>
    </row>
    <row r="2348" spans="1:12" hidden="1" x14ac:dyDescent="0.3">
      <c r="A2348" s="18" t="str">
        <f>+A2260</f>
        <v>NO</v>
      </c>
      <c r="B2348" s="18"/>
      <c r="E2348" s="90" t="str">
        <f>+$E$98</f>
        <v>Formulario 8</v>
      </c>
      <c r="F2348" s="315" t="s">
        <v>46</v>
      </c>
      <c r="G2348" s="316"/>
      <c r="H2348" s="317"/>
      <c r="I2348" s="318"/>
      <c r="J2348" s="318"/>
      <c r="K2348" s="318"/>
      <c r="L2348" s="319"/>
    </row>
    <row r="2349" spans="1:12" hidden="1" x14ac:dyDescent="0.3">
      <c r="A2349" s="18" t="str">
        <f>+A2260</f>
        <v>NO</v>
      </c>
      <c r="B2349" s="18"/>
      <c r="E2349" s="91" t="s">
        <v>124</v>
      </c>
      <c r="F2349" s="91" t="str">
        <f>+$F$99</f>
        <v>Director de Interventoría</v>
      </c>
      <c r="G2349" s="91" t="str">
        <f>+$G$99</f>
        <v>Residente de Interventoría</v>
      </c>
      <c r="H2349" s="320"/>
      <c r="I2349" s="321"/>
      <c r="J2349" s="321"/>
      <c r="K2349" s="321"/>
      <c r="L2349" s="322"/>
    </row>
    <row r="2350" spans="1:12" hidden="1" x14ac:dyDescent="0.3">
      <c r="A2350" s="18" t="str">
        <f>+A2260</f>
        <v>NO</v>
      </c>
      <c r="B2350" s="18"/>
      <c r="E2350" s="304" t="str">
        <f>+$E$100</f>
        <v>OBSERVACIONES RESPECTO REQUISITO HABILITANTE DEL PERSONAL CLAVE EVALUABLE</v>
      </c>
      <c r="F2350" s="305"/>
      <c r="G2350" s="305"/>
      <c r="H2350" s="305"/>
      <c r="I2350" s="305"/>
      <c r="J2350" s="305"/>
      <c r="K2350" s="305"/>
      <c r="L2350" s="305"/>
    </row>
    <row r="2351" spans="1:12" hidden="1" x14ac:dyDescent="0.3">
      <c r="A2351" s="18" t="str">
        <f>+A2260</f>
        <v>NO</v>
      </c>
      <c r="B2351" s="18"/>
      <c r="E2351" s="312" t="s">
        <v>124</v>
      </c>
      <c r="F2351" s="313"/>
      <c r="G2351" s="313"/>
      <c r="H2351" s="313"/>
      <c r="I2351" s="313"/>
      <c r="J2351" s="313"/>
      <c r="K2351" s="313"/>
      <c r="L2351" s="314"/>
    </row>
    <row r="2352" spans="1:12" hidden="1" x14ac:dyDescent="0.3">
      <c r="A2352" s="18" t="str">
        <f>+A2260</f>
        <v>NO</v>
      </c>
      <c r="B2352" s="18"/>
      <c r="E2352" s="89"/>
      <c r="F2352" s="89"/>
      <c r="G2352" s="89"/>
      <c r="H2352" s="89"/>
      <c r="I2352" s="89"/>
      <c r="J2352" s="89"/>
      <c r="K2352" s="89"/>
      <c r="L2352" s="89"/>
    </row>
    <row r="2353" spans="1:12" ht="13" hidden="1" customHeight="1" x14ac:dyDescent="0.3">
      <c r="A2353" s="18" t="str">
        <f>+A2260</f>
        <v>NO</v>
      </c>
      <c r="B2353" s="18"/>
      <c r="E2353" s="69" t="str">
        <f>+$E$103</f>
        <v>4.2 EQUIPO DE TRABAJO (Personal Clave Evaluable)</v>
      </c>
      <c r="F2353" s="70"/>
      <c r="G2353" s="70"/>
      <c r="H2353" s="70"/>
      <c r="I2353" s="70"/>
      <c r="J2353" s="70"/>
      <c r="K2353" s="70"/>
      <c r="L2353" s="71"/>
    </row>
    <row r="2354" spans="1:12" ht="23.25" hidden="1" customHeight="1" x14ac:dyDescent="0.3">
      <c r="A2354" s="18" t="str">
        <f>+A2260</f>
        <v>NO</v>
      </c>
      <c r="B2354" s="18"/>
      <c r="E2354" s="90" t="str">
        <f>+$E$104</f>
        <v>Formulario 9</v>
      </c>
      <c r="F2354" s="315" t="s">
        <v>46</v>
      </c>
      <c r="G2354" s="316"/>
      <c r="H2354" s="317"/>
      <c r="I2354" s="318"/>
      <c r="J2354" s="318"/>
      <c r="K2354" s="318"/>
      <c r="L2354" s="319"/>
    </row>
    <row r="2355" spans="1:12" hidden="1" x14ac:dyDescent="0.3">
      <c r="A2355" s="18" t="str">
        <f>+A2260</f>
        <v>NO</v>
      </c>
      <c r="B2355" s="18"/>
      <c r="E2355" s="91" t="s">
        <v>124</v>
      </c>
      <c r="F2355" s="91" t="str">
        <f>+$F$99</f>
        <v>Director de Interventoría</v>
      </c>
      <c r="G2355" s="91" t="str">
        <f>+$G$99</f>
        <v>Residente de Interventoría</v>
      </c>
      <c r="H2355" s="320"/>
      <c r="I2355" s="321"/>
      <c r="J2355" s="321"/>
      <c r="K2355" s="321"/>
      <c r="L2355" s="322"/>
    </row>
    <row r="2356" spans="1:12" hidden="1" x14ac:dyDescent="0.3">
      <c r="A2356" s="18" t="str">
        <f>+A2260</f>
        <v>NO</v>
      </c>
      <c r="B2356" s="18"/>
      <c r="E2356" s="89"/>
      <c r="F2356" s="89"/>
      <c r="G2356" s="89"/>
      <c r="H2356" s="89"/>
      <c r="I2356" s="89"/>
      <c r="J2356" s="89"/>
      <c r="K2356" s="89"/>
      <c r="L2356" s="89"/>
    </row>
    <row r="2357" spans="1:12" hidden="1" x14ac:dyDescent="0.3">
      <c r="A2357" s="1" t="str">
        <f>+A2260</f>
        <v>NO</v>
      </c>
      <c r="E2357" s="92" t="str">
        <f>+E2232</f>
        <v>CRITERIOS DE EVALUACIÓN Y PUNTAJE</v>
      </c>
      <c r="F2357" s="93"/>
      <c r="G2357" s="93"/>
      <c r="H2357" s="93"/>
      <c r="I2357" s="93"/>
      <c r="J2357" s="93"/>
      <c r="K2357" s="94"/>
      <c r="L2357" s="95" t="str">
        <f>+$L$107</f>
        <v>PUNTAJE OBTENIDO</v>
      </c>
    </row>
    <row r="2358" spans="1:12" hidden="1" x14ac:dyDescent="0.3">
      <c r="A2358" s="1" t="str">
        <f>+A2260</f>
        <v>NO</v>
      </c>
      <c r="E2358" s="96" t="str">
        <f>+$E$108</f>
        <v>VALOR</v>
      </c>
      <c r="F2358" s="97" t="str">
        <f>+$F$108</f>
        <v>EQUIPO DE TRABAJO (PERSONAL CLAVE EVALUABLE)</v>
      </c>
      <c r="G2358" s="24"/>
      <c r="H2358" s="24"/>
      <c r="I2358" s="24"/>
      <c r="J2358" s="24"/>
      <c r="K2358" s="24"/>
      <c r="L2358" s="98"/>
    </row>
    <row r="2359" spans="1:12" ht="12.75" hidden="1" customHeight="1" x14ac:dyDescent="0.3">
      <c r="A2359" s="1" t="str">
        <f>+A2260</f>
        <v>NO</v>
      </c>
      <c r="E2359" s="96">
        <f>+$E$109</f>
        <v>5</v>
      </c>
      <c r="F2359" s="307" t="str">
        <f>+$F$109</f>
        <v xml:space="preserve"> Experiencia Específica adicional</v>
      </c>
      <c r="G2359" s="308"/>
      <c r="H2359" s="308"/>
      <c r="I2359" s="308"/>
      <c r="J2359" s="308"/>
      <c r="K2359" s="309"/>
      <c r="L2359" s="99" t="str">
        <f>IFERROR(IF(VLOOKUP(C2260,'R. PUNTAJES'!$C$14:$R$213,'R. PUNTAJES'!$I$10,0)="","",VLOOKUP(C2260,'R. PUNTAJES'!$C$14:$R$213,'R. PUNTAJES'!$I$10,0)),"")</f>
        <v/>
      </c>
    </row>
    <row r="2360" spans="1:12" ht="12.75" hidden="1" customHeight="1" x14ac:dyDescent="0.3">
      <c r="A2360" s="1" t="str">
        <f>+A2260</f>
        <v>NO</v>
      </c>
      <c r="E2360" s="96">
        <f>+$E$110</f>
        <v>5</v>
      </c>
      <c r="F2360" s="307" t="str">
        <f>+$F$110</f>
        <v>Formación Académica adicional</v>
      </c>
      <c r="G2360" s="308"/>
      <c r="H2360" s="308"/>
      <c r="I2360" s="308"/>
      <c r="J2360" s="308"/>
      <c r="K2360" s="309"/>
      <c r="L2360" s="99" t="str">
        <f>IFERROR(IF(VLOOKUP(C2260,'R. PUNTAJES'!$C$14:$R$213,'R. PUNTAJES'!$J$10,0)="","",VLOOKUP(C2260,'R. PUNTAJES'!$C$14:$R$213,'R. PUNTAJES'!$J$10,0)),"")</f>
        <v/>
      </c>
    </row>
    <row r="2361" spans="1:12" hidden="1" x14ac:dyDescent="0.3">
      <c r="A2361" s="18" t="str">
        <f>+A2260</f>
        <v>NO</v>
      </c>
      <c r="B2361" s="18"/>
      <c r="E2361" s="100"/>
      <c r="F2361" s="101" t="str">
        <f>+$F$111</f>
        <v>FACTOR DE SOSTENIBILIDAD</v>
      </c>
      <c r="G2361" s="102"/>
      <c r="H2361" s="102"/>
      <c r="I2361" s="102"/>
      <c r="J2361" s="102"/>
      <c r="K2361" s="102"/>
      <c r="L2361" s="103"/>
    </row>
    <row r="2362" spans="1:12" hidden="1" x14ac:dyDescent="0.3">
      <c r="A2362" s="18" t="str">
        <f>+A2260</f>
        <v>NO</v>
      </c>
      <c r="B2362" s="18"/>
      <c r="E2362" s="104">
        <v>1</v>
      </c>
      <c r="F2362" s="105" t="str">
        <f>+$F$112</f>
        <v>Compromisos Sostenibilidad</v>
      </c>
      <c r="G2362" s="106"/>
      <c r="H2362" s="106"/>
      <c r="I2362" s="106"/>
      <c r="J2362" s="106"/>
      <c r="K2362" s="106"/>
      <c r="L2362" s="107" t="str">
        <f>IFERROR(IF(VLOOKUP(C2260,'R. PUNTAJES'!$C$14:$R$213,'R. PUNTAJES'!$K$10,0)="","",VLOOKUP(C2260,'R. PUNTAJES'!$C$14:$R$213,'R. PUNTAJES'!$K$10,0)),"")</f>
        <v/>
      </c>
    </row>
    <row r="2363" spans="1:12" hidden="1" x14ac:dyDescent="0.3">
      <c r="A2363" s="1" t="str">
        <f>+A2260</f>
        <v>NO</v>
      </c>
      <c r="E2363" s="108"/>
      <c r="F2363" s="109" t="str">
        <f>+$F$113</f>
        <v>APOYO A LA INDUSTRIA NACIONAL</v>
      </c>
      <c r="G2363" s="110"/>
      <c r="H2363" s="110"/>
      <c r="I2363" s="110"/>
      <c r="J2363" s="110"/>
      <c r="K2363" s="110"/>
      <c r="L2363" s="111"/>
    </row>
    <row r="2364" spans="1:12" ht="12.75" hidden="1" customHeight="1" x14ac:dyDescent="0.3">
      <c r="A2364" s="1" t="str">
        <f>+A2260</f>
        <v>NO</v>
      </c>
      <c r="E2364" s="96">
        <v>20</v>
      </c>
      <c r="F2364" s="307" t="str">
        <f>+$F$114</f>
        <v>Promoción de Servicios Nacionales o con Trato Nacional</v>
      </c>
      <c r="G2364" s="308"/>
      <c r="H2364" s="308"/>
      <c r="I2364" s="308"/>
      <c r="J2364" s="308"/>
      <c r="K2364" s="309"/>
      <c r="L2364" s="99" t="str">
        <f>IFERROR(IF(VLOOKUP(C2260,'R. PUNTAJES'!$C$14:$R$213,'R. PUNTAJES'!$L$10,0)="","",
IF(VLOOKUP(C2260,'R. PUNTAJES'!$C$14:$R$213,'R. PUNTAJES'!$L$10,0)=5,0,
VLOOKUP(C2260,'R. PUNTAJES'!$C$14:$R$213,'R. PUNTAJES'!$L$10,0))),"")</f>
        <v/>
      </c>
    </row>
    <row r="2365" spans="1:12" ht="12.75" hidden="1" customHeight="1" x14ac:dyDescent="0.3">
      <c r="A2365" s="1" t="str">
        <f>+A2260</f>
        <v>NO</v>
      </c>
      <c r="E2365" s="96">
        <v>5</v>
      </c>
      <c r="F2365" s="307" t="str">
        <f>+$F$115</f>
        <v>Incorporación de componente nacional en servicios extranjeros</v>
      </c>
      <c r="G2365" s="308"/>
      <c r="H2365" s="308"/>
      <c r="I2365" s="308"/>
      <c r="J2365" s="308"/>
      <c r="K2365" s="309"/>
      <c r="L2365" s="99" t="str">
        <f>IFERROR(IF(VLOOKUP(C2260,'R. PUNTAJES'!$C$14:$R$213,'R. PUNTAJES'!$L$10,0)="","",
IF(VLOOKUP(C2260,'R. PUNTAJES'!$C$14:$R$213,'R. PUNTAJES'!$L$10,0)=20,0,
VLOOKUP(C2260,'R. PUNTAJES'!$C$14:$R$213,'R. PUNTAJES'!$L$10,0))),"")</f>
        <v/>
      </c>
    </row>
    <row r="2366" spans="1:12" hidden="1" x14ac:dyDescent="0.3">
      <c r="A2366" s="1" t="str">
        <f>+A2260</f>
        <v>NO</v>
      </c>
      <c r="E2366" s="112"/>
      <c r="F2366" s="97" t="str">
        <f>+$F$116</f>
        <v>VINCULACIÓN DE PERSONAS CON DISCAPACIDAD</v>
      </c>
      <c r="G2366" s="24"/>
      <c r="H2366" s="24"/>
      <c r="I2366" s="24"/>
      <c r="J2366" s="24"/>
      <c r="K2366" s="24"/>
      <c r="L2366" s="98"/>
    </row>
    <row r="2367" spans="1:12" ht="12.75" hidden="1" customHeight="1" x14ac:dyDescent="0.3">
      <c r="A2367" s="1" t="str">
        <f>+A2260</f>
        <v>NO</v>
      </c>
      <c r="E2367" s="96">
        <v>1</v>
      </c>
      <c r="F2367" s="307" t="str">
        <f>+$F$117</f>
        <v xml:space="preserve">Trabajadores vinculados a la planta de personal </v>
      </c>
      <c r="G2367" s="308"/>
      <c r="H2367" s="308"/>
      <c r="I2367" s="308"/>
      <c r="J2367" s="308"/>
      <c r="K2367" s="309"/>
      <c r="L2367" s="99" t="str">
        <f>IFERROR(IF(VLOOKUP(C2260,'R. PUNTAJES'!$C$14:$R$213,'R. PUNTAJES'!$M$10,0)="","",VLOOKUP(C2260,'R. PUNTAJES'!$C$14:$R$213,'R. PUNTAJES'!$M$10,0)),"")</f>
        <v/>
      </c>
    </row>
    <row r="2368" spans="1:12" hidden="1" x14ac:dyDescent="0.3">
      <c r="A2368" s="1" t="str">
        <f>+A2260</f>
        <v>NO</v>
      </c>
      <c r="E2368" s="112"/>
      <c r="F2368" s="97" t="str">
        <f>+$F$118</f>
        <v>EMPRENDIMIENTOS Y EMPRESAS DE MUJERES</v>
      </c>
      <c r="G2368" s="24"/>
      <c r="H2368" s="24"/>
      <c r="I2368" s="24"/>
      <c r="J2368" s="24"/>
      <c r="K2368" s="24"/>
      <c r="L2368" s="98"/>
    </row>
    <row r="2369" spans="1:16" ht="13" hidden="1" customHeight="1" x14ac:dyDescent="0.3">
      <c r="A2369" s="1" t="str">
        <f>+A2260</f>
        <v>NO</v>
      </c>
      <c r="E2369" s="96">
        <v>0.25</v>
      </c>
      <c r="F2369" s="307" t="str">
        <f>+$F$119</f>
        <v>Emprendimientos y empresas de mujeres</v>
      </c>
      <c r="G2369" s="308"/>
      <c r="H2369" s="308"/>
      <c r="I2369" s="308"/>
      <c r="J2369" s="308"/>
      <c r="K2369" s="309"/>
      <c r="L2369" s="113" t="str">
        <f>IFERROR(IF(VLOOKUP(C2260,'R. PUNTAJES'!$C$14:$R$213,'R. PUNTAJES'!$N$10,0)="","",VLOOKUP(C2260,'R. PUNTAJES'!$C$14:$R$213,'R. PUNTAJES'!$N$10,0)),"")</f>
        <v/>
      </c>
    </row>
    <row r="2370" spans="1:16" hidden="1" x14ac:dyDescent="0.3">
      <c r="A2370" s="18" t="str">
        <f>+A2371</f>
        <v>NO</v>
      </c>
      <c r="B2370" s="18"/>
      <c r="E2370" s="112"/>
      <c r="F2370" s="97" t="str">
        <f>+$F$120</f>
        <v>MIPYME</v>
      </c>
      <c r="G2370" s="24"/>
      <c r="H2370" s="24"/>
      <c r="I2370" s="24"/>
      <c r="J2370" s="24"/>
      <c r="K2370" s="24"/>
      <c r="L2370" s="98"/>
    </row>
    <row r="2371" spans="1:16" hidden="1" x14ac:dyDescent="0.3">
      <c r="A2371" s="18" t="str">
        <f>+IF(E2371=0,"NO",1)</f>
        <v>NO</v>
      </c>
      <c r="B2371" s="18"/>
      <c r="E2371" s="96">
        <v>0</v>
      </c>
      <c r="F2371" s="307" t="str">
        <f>+$F$121</f>
        <v>Mipyme</v>
      </c>
      <c r="G2371" s="308"/>
      <c r="H2371" s="308"/>
      <c r="I2371" s="308"/>
      <c r="J2371" s="308"/>
      <c r="K2371" s="309"/>
      <c r="L2371" s="113" t="str">
        <f>IFERROR(IF(VLOOKUP(C2260,'R. PUNTAJES'!$C$14:$R$213,'R. PUNTAJES'!$O$10,0)="","",VLOOKUP(C2260,'R. PUNTAJES'!$C$14:$R$213,'R. PUNTAJES'!$O$10,0)),"")</f>
        <v/>
      </c>
    </row>
    <row r="2372" spans="1:16" hidden="1" x14ac:dyDescent="0.3">
      <c r="A2372" s="1" t="str">
        <f>+A2260</f>
        <v>NO</v>
      </c>
      <c r="E2372" s="112"/>
      <c r="F2372" s="97" t="str">
        <f>+$F$122</f>
        <v>EXPERIENCIA DEL PROPONENTE</v>
      </c>
      <c r="G2372" s="24"/>
      <c r="H2372" s="24"/>
      <c r="I2372" s="24"/>
      <c r="J2372" s="24"/>
      <c r="K2372" s="24"/>
      <c r="L2372" s="98"/>
    </row>
    <row r="2373" spans="1:16" hidden="1" x14ac:dyDescent="0.3">
      <c r="A2373" s="1" t="str">
        <f>+A2260</f>
        <v>NO</v>
      </c>
      <c r="E2373" s="96">
        <v>59.5</v>
      </c>
      <c r="F2373" s="307" t="str">
        <f>+$F$123</f>
        <v>mediana con valor absoluto</v>
      </c>
      <c r="G2373" s="308"/>
      <c r="H2373" s="308"/>
      <c r="I2373" s="308"/>
      <c r="J2373" s="308"/>
      <c r="K2373" s="309"/>
      <c r="L2373" s="113" t="str">
        <f>IFERROR(IF(VLOOKUP(C2260,'R. PUNTAJES'!$C$14:$R$213,'R. PUNTAJES'!$R$10,0)="","",VLOOKUP(C2260,'R. PUNTAJES'!$C$14:$R$213,'R. PUNTAJES'!$R$10,0)),"")</f>
        <v/>
      </c>
    </row>
    <row r="2374" spans="1:16" hidden="1" x14ac:dyDescent="0.3">
      <c r="A2374" s="1" t="str">
        <f>+A2260</f>
        <v>NO</v>
      </c>
      <c r="E2374" s="112"/>
      <c r="F2374" s="97" t="str">
        <f>+$F$124</f>
        <v>MULTAS</v>
      </c>
      <c r="G2374" s="24"/>
      <c r="H2374" s="24"/>
      <c r="I2374" s="24"/>
      <c r="J2374" s="24"/>
      <c r="K2374" s="24"/>
      <c r="L2374" s="98"/>
    </row>
    <row r="2375" spans="1:16" ht="12.75" hidden="1" customHeight="1" x14ac:dyDescent="0.3">
      <c r="A2375" s="1" t="str">
        <f>+A2260</f>
        <v>NO</v>
      </c>
      <c r="E2375" s="96">
        <v>-2</v>
      </c>
      <c r="F2375" s="307" t="str">
        <f>+$F$125</f>
        <v>Una o más multas o cláusulas penales durante el último año</v>
      </c>
      <c r="G2375" s="310"/>
      <c r="H2375" s="310"/>
      <c r="I2375" s="310"/>
      <c r="J2375" s="310"/>
      <c r="K2375" s="311"/>
      <c r="L2375" s="99" t="str">
        <f>IFERROR(IF(VLOOKUP(C2260,'R. PUNTAJES'!$C$14:$R$213,'R. PUNTAJES'!$Q$10,0)="","",VLOOKUP(C2260,'R. PUNTAJES'!$C$14:$R$213,'R. PUNTAJES'!$Q$10,0)),"")</f>
        <v/>
      </c>
    </row>
    <row r="2376" spans="1:16" hidden="1" x14ac:dyDescent="0.3">
      <c r="A2376" s="1" t="str">
        <f>+A2260</f>
        <v>NO</v>
      </c>
      <c r="E2376" s="112"/>
      <c r="F2376" s="97" t="str">
        <f>+$F$126</f>
        <v>OBRAS INCONCLUSAS</v>
      </c>
      <c r="G2376" s="24"/>
      <c r="H2376" s="24"/>
      <c r="I2376" s="24"/>
      <c r="J2376" s="24"/>
      <c r="K2376" s="24"/>
      <c r="L2376" s="98"/>
    </row>
    <row r="2377" spans="1:16" hidden="1" x14ac:dyDescent="0.3">
      <c r="A2377" s="1" t="str">
        <f>+A2260</f>
        <v>NO</v>
      </c>
      <c r="E2377" s="96">
        <v>-1</v>
      </c>
      <c r="F2377" s="301" t="str">
        <f>+$F$127</f>
        <v>Anotación vigente de obra civil inconclusa</v>
      </c>
      <c r="G2377" s="302"/>
      <c r="H2377" s="302"/>
      <c r="I2377" s="302"/>
      <c r="J2377" s="302"/>
      <c r="K2377" s="303"/>
      <c r="L2377" s="99" t="str">
        <f>IFERROR(IF(VLOOKUP(C2260,'R. PUNTAJES'!$C$14:$R$213,'R. PUNTAJES'!$P$10,0)="","",VLOOKUP(C2260,'R. PUNTAJES'!$C$14:$R$213,'R. PUNTAJES'!$P$10,0)),"")</f>
        <v/>
      </c>
    </row>
    <row r="2378" spans="1:16" ht="7.5" hidden="1" customHeight="1" x14ac:dyDescent="0.3">
      <c r="A2378" s="1" t="str">
        <f>+A2260</f>
        <v>NO</v>
      </c>
      <c r="E2378" s="114"/>
      <c r="F2378" s="45"/>
      <c r="G2378" s="45"/>
      <c r="H2378" s="45"/>
      <c r="I2378" s="45"/>
      <c r="J2378" s="45"/>
      <c r="K2378" s="45"/>
      <c r="L2378" s="48"/>
    </row>
    <row r="2379" spans="1:16" hidden="1" x14ac:dyDescent="0.3">
      <c r="A2379" s="1" t="str">
        <f>+A2260</f>
        <v>NO</v>
      </c>
      <c r="E2379" s="115" t="str">
        <f>+$E$129</f>
        <v>PUNTAJE TOTAL</v>
      </c>
      <c r="F2379" s="116"/>
      <c r="G2379" s="116"/>
      <c r="H2379" s="116"/>
      <c r="I2379" s="116"/>
      <c r="J2379" s="116"/>
      <c r="K2379" s="117"/>
      <c r="L2379" s="118">
        <f>IFERROR(IF(VLOOKUP(C2260,'R. PUNTAJES'!$C$14:$R$213,'R. PUNTAJES'!$H$10,0)="RECHAZO","",SUM(L2359:L2377)),"")</f>
        <v>0</v>
      </c>
    </row>
    <row r="2380" spans="1:16" hidden="1" x14ac:dyDescent="0.3">
      <c r="A2380" s="1" t="str">
        <f>+A2260</f>
        <v>NO</v>
      </c>
      <c r="E2380" s="304" t="str">
        <f>+$E$130</f>
        <v>OBSERVACIONES RESPECTO A PUNTAJES</v>
      </c>
      <c r="F2380" s="305"/>
      <c r="G2380" s="305"/>
      <c r="H2380" s="305"/>
      <c r="I2380" s="305"/>
      <c r="J2380" s="305"/>
      <c r="K2380" s="305"/>
      <c r="L2380" s="305"/>
    </row>
    <row r="2381" spans="1:16" ht="12" hidden="1" customHeight="1" x14ac:dyDescent="0.3">
      <c r="A2381" s="1" t="str">
        <f>+A2260</f>
        <v>NO</v>
      </c>
      <c r="E2381" s="306" t="s">
        <v>124</v>
      </c>
      <c r="F2381" s="305"/>
      <c r="G2381" s="305"/>
      <c r="H2381" s="305"/>
      <c r="I2381" s="305"/>
      <c r="J2381" s="305"/>
      <c r="K2381" s="305"/>
      <c r="L2381" s="305"/>
      <c r="N2381" s="119"/>
      <c r="O2381" s="119"/>
      <c r="P2381" s="120"/>
    </row>
    <row r="2382" spans="1:16" ht="3" hidden="1" customHeight="1" x14ac:dyDescent="0.3">
      <c r="A2382" s="1" t="str">
        <f>+A2261</f>
        <v>NO</v>
      </c>
      <c r="E2382" s="121"/>
      <c r="F2382" s="122"/>
      <c r="G2382" s="122"/>
      <c r="H2382" s="122"/>
      <c r="I2382" s="122"/>
      <c r="J2382" s="122"/>
      <c r="K2382" s="122"/>
      <c r="L2382" s="123"/>
    </row>
    <row r="2383" spans="1:16" hidden="1" x14ac:dyDescent="0.3">
      <c r="A2383" s="1" t="str">
        <f>+IF(OR(C2385=""),"NO",1)</f>
        <v>NO</v>
      </c>
      <c r="E2383" s="346"/>
      <c r="F2383" s="347"/>
      <c r="G2383" s="347"/>
      <c r="H2383" s="347"/>
      <c r="I2383" s="347"/>
      <c r="J2383" s="347"/>
      <c r="K2383" s="347"/>
      <c r="L2383" s="347"/>
    </row>
    <row r="2384" spans="1:16" ht="4.5" hidden="1" customHeight="1" x14ac:dyDescent="0.3">
      <c r="A2384" s="1" t="str">
        <f>+A2385</f>
        <v>NO</v>
      </c>
      <c r="E2384" s="15"/>
      <c r="F2384" s="16"/>
      <c r="G2384" s="16"/>
      <c r="H2384" s="16"/>
      <c r="I2384" s="16"/>
      <c r="J2384" s="16"/>
      <c r="K2384" s="16"/>
      <c r="L2384" s="17"/>
    </row>
    <row r="2385" spans="1:12" ht="15.75" hidden="1" customHeight="1" x14ac:dyDescent="0.3">
      <c r="A2385" s="1" t="str">
        <f>+IF(OR(C2385=""),"NO",1)</f>
        <v>NO</v>
      </c>
      <c r="B2385" s="1">
        <f>1+MAX($B$1:B2384)</f>
        <v>20</v>
      </c>
      <c r="C2385" s="18" t="s">
        <v>124</v>
      </c>
      <c r="E2385" s="19" t="s">
        <v>124</v>
      </c>
      <c r="F2385" s="20"/>
      <c r="G2385" s="20"/>
      <c r="H2385" s="20"/>
      <c r="I2385" s="21"/>
      <c r="J2385" s="20"/>
      <c r="K2385" s="21"/>
      <c r="L2385" s="22"/>
    </row>
    <row r="2386" spans="1:12" hidden="1" x14ac:dyDescent="0.3">
      <c r="A2386" s="1" t="str">
        <f>A2385</f>
        <v>NO</v>
      </c>
      <c r="E2386" s="23" t="str">
        <f>+$E$11</f>
        <v>Integrantes</v>
      </c>
      <c r="F2386" s="24"/>
      <c r="G2386" s="24"/>
      <c r="H2386" s="24"/>
      <c r="I2386" s="24"/>
      <c r="J2386" s="24"/>
      <c r="K2386" s="25" t="str">
        <f>+$K$11</f>
        <v>Nit</v>
      </c>
      <c r="L2386" s="26" t="str">
        <f>+$L$11</f>
        <v>Part.</v>
      </c>
    </row>
    <row r="2387" spans="1:12" hidden="1" x14ac:dyDescent="0.3">
      <c r="A2387" s="1" t="str">
        <f>+A2386</f>
        <v>NO</v>
      </c>
      <c r="C2387" s="1" t="s">
        <v>124</v>
      </c>
      <c r="E2387" s="27" t="s">
        <v>124</v>
      </c>
      <c r="F2387" s="28"/>
      <c r="G2387" s="28"/>
      <c r="H2387" s="28"/>
      <c r="I2387" s="28"/>
      <c r="J2387" s="28"/>
      <c r="K2387" s="29" t="s">
        <v>124</v>
      </c>
      <c r="L2387" s="30" t="s">
        <v>124</v>
      </c>
    </row>
    <row r="2388" spans="1:12" hidden="1" x14ac:dyDescent="0.3">
      <c r="A2388" s="18" t="str">
        <f>+IF(OR(C2388=""),"NO",1)</f>
        <v>NO</v>
      </c>
      <c r="B2388" s="18"/>
      <c r="C2388" s="1" t="s">
        <v>124</v>
      </c>
      <c r="E2388" s="31" t="s">
        <v>124</v>
      </c>
      <c r="F2388" s="32"/>
      <c r="G2388" s="32"/>
      <c r="H2388" s="32"/>
      <c r="I2388" s="32"/>
      <c r="J2388" s="32"/>
      <c r="K2388" s="33" t="s">
        <v>124</v>
      </c>
      <c r="L2388" s="34" t="s">
        <v>124</v>
      </c>
    </row>
    <row r="2389" spans="1:12" hidden="1" x14ac:dyDescent="0.3">
      <c r="A2389" s="18" t="str">
        <f>+IF(OR(C2389=""),"NO",1)</f>
        <v>NO</v>
      </c>
      <c r="B2389" s="18"/>
      <c r="C2389" s="1" t="s">
        <v>124</v>
      </c>
      <c r="E2389" s="31" t="s">
        <v>124</v>
      </c>
      <c r="F2389" s="32"/>
      <c r="G2389" s="32"/>
      <c r="H2389" s="32"/>
      <c r="I2389" s="32"/>
      <c r="J2389" s="32"/>
      <c r="K2389" s="33" t="s">
        <v>124</v>
      </c>
      <c r="L2389" s="34" t="s">
        <v>124</v>
      </c>
    </row>
    <row r="2390" spans="1:12" hidden="1" x14ac:dyDescent="0.3">
      <c r="A2390" s="18" t="str">
        <f>+IF(OR(C2390=""),"NO",1)</f>
        <v>NO</v>
      </c>
      <c r="B2390" s="18"/>
      <c r="C2390" s="1" t="s">
        <v>124</v>
      </c>
      <c r="E2390" s="31" t="s">
        <v>13</v>
      </c>
      <c r="F2390" s="32"/>
      <c r="G2390" s="32"/>
      <c r="H2390" s="32"/>
      <c r="I2390" s="32"/>
      <c r="J2390" s="32"/>
      <c r="K2390" s="33"/>
      <c r="L2390" s="34"/>
    </row>
    <row r="2391" spans="1:12" hidden="1" x14ac:dyDescent="0.3">
      <c r="A2391" s="18" t="str">
        <f>+IF(OR(C2391=""),"NO",1)</f>
        <v>NO</v>
      </c>
      <c r="B2391" s="18"/>
      <c r="C2391" s="1" t="s">
        <v>124</v>
      </c>
      <c r="E2391" s="31" t="s">
        <v>13</v>
      </c>
      <c r="F2391" s="32"/>
      <c r="G2391" s="32"/>
      <c r="H2391" s="32"/>
      <c r="I2391" s="32"/>
      <c r="J2391" s="32"/>
      <c r="K2391" s="33"/>
      <c r="L2391" s="34"/>
    </row>
    <row r="2392" spans="1:12" hidden="1" x14ac:dyDescent="0.3">
      <c r="A2392" s="18" t="str">
        <f>+IF(OR(C2392=""),"NO",1)</f>
        <v>NO</v>
      </c>
      <c r="B2392" s="18"/>
      <c r="C2392" s="1" t="s">
        <v>124</v>
      </c>
      <c r="E2392" s="35" t="s">
        <v>13</v>
      </c>
      <c r="F2392" s="36"/>
      <c r="G2392" s="36"/>
      <c r="H2392" s="36"/>
      <c r="I2392" s="36"/>
      <c r="J2392" s="36"/>
      <c r="K2392" s="37"/>
      <c r="L2392" s="38"/>
    </row>
    <row r="2393" spans="1:12" ht="5.15" hidden="1" customHeight="1" x14ac:dyDescent="0.3">
      <c r="A2393" s="1" t="str">
        <f>+A2385</f>
        <v>NO</v>
      </c>
      <c r="E2393" s="39"/>
      <c r="F2393" s="39"/>
      <c r="G2393" s="39"/>
      <c r="H2393" s="39"/>
      <c r="I2393" s="39"/>
      <c r="J2393" s="39"/>
      <c r="K2393" s="39"/>
      <c r="L2393" s="39"/>
    </row>
    <row r="2394" spans="1:12" ht="15.75" hidden="1" customHeight="1" x14ac:dyDescent="0.3">
      <c r="A2394" s="1" t="str">
        <f>+A2385</f>
        <v>NO</v>
      </c>
      <c r="E2394" s="40" t="str">
        <f>+$E$19</f>
        <v>RESULTADO DE EVALUACIÓN TÉCNICA</v>
      </c>
      <c r="F2394" s="41"/>
      <c r="G2394" s="41"/>
      <c r="H2394" s="41"/>
      <c r="I2394" s="41"/>
      <c r="J2394" s="41"/>
      <c r="K2394" s="41"/>
      <c r="L2394" s="42"/>
    </row>
    <row r="2395" spans="1:12" hidden="1" x14ac:dyDescent="0.3">
      <c r="A2395" s="1" t="str">
        <f>+A2385</f>
        <v>NO</v>
      </c>
      <c r="E2395" s="43"/>
      <c r="F2395" s="44" t="str">
        <f>+$F$20</f>
        <v>Experiencia</v>
      </c>
      <c r="G2395" s="45"/>
      <c r="H2395" s="45"/>
      <c r="I2395" s="45"/>
      <c r="J2395" s="45"/>
      <c r="K2395" s="46"/>
      <c r="L2395" s="47" t="s">
        <v>124</v>
      </c>
    </row>
    <row r="2396" spans="1:12" hidden="1" x14ac:dyDescent="0.3">
      <c r="A2396" s="1" t="str">
        <f>+A2385</f>
        <v>NO</v>
      </c>
      <c r="E2396" s="348" t="str">
        <f>+$E$21</f>
        <v>OBSERVACIONES RESPECTO A LA EVALUACIÓN DE EXPERIENCIA</v>
      </c>
      <c r="F2396" s="308"/>
      <c r="G2396" s="308"/>
      <c r="H2396" s="308"/>
      <c r="I2396" s="308"/>
      <c r="J2396" s="308"/>
      <c r="K2396" s="308"/>
      <c r="L2396" s="349"/>
    </row>
    <row r="2397" spans="1:12" hidden="1" x14ac:dyDescent="0.3">
      <c r="A2397" s="1" t="str">
        <f>+A2385</f>
        <v>NO</v>
      </c>
      <c r="E2397" s="350" t="s">
        <v>124</v>
      </c>
      <c r="F2397" s="351"/>
      <c r="G2397" s="351"/>
      <c r="H2397" s="351"/>
      <c r="I2397" s="351"/>
      <c r="J2397" s="351"/>
      <c r="K2397" s="351"/>
      <c r="L2397" s="352"/>
    </row>
    <row r="2398" spans="1:12" ht="5.15" hidden="1" customHeight="1" x14ac:dyDescent="0.3">
      <c r="A2398" s="1" t="str">
        <f>+A2385</f>
        <v>NO</v>
      </c>
      <c r="E2398" s="39"/>
      <c r="F2398" s="39"/>
      <c r="G2398" s="39"/>
      <c r="H2398" s="39"/>
      <c r="I2398" s="39"/>
      <c r="J2398" s="39"/>
      <c r="K2398" s="39"/>
      <c r="L2398" s="39"/>
    </row>
    <row r="2399" spans="1:12" ht="12.75" hidden="1" customHeight="1" x14ac:dyDescent="0.3">
      <c r="A2399" s="1" t="str">
        <f>+A2385</f>
        <v>NO</v>
      </c>
      <c r="E2399" s="40" t="str">
        <f>+$E$24</f>
        <v>EXPERIENCIA HABILITANTE: CONTRATOS PRESENTADOS</v>
      </c>
      <c r="F2399" s="41"/>
      <c r="G2399" s="41"/>
      <c r="H2399" s="41"/>
      <c r="I2399" s="41"/>
      <c r="J2399" s="41"/>
      <c r="K2399" s="41"/>
      <c r="L2399" s="42"/>
    </row>
    <row r="2400" spans="1:12" ht="8.5" hidden="1" customHeight="1" x14ac:dyDescent="0.3">
      <c r="A2400" s="1" t="str">
        <f>+A2385</f>
        <v>NO</v>
      </c>
      <c r="E2400" s="49"/>
      <c r="F2400" s="50"/>
      <c r="G2400" s="51"/>
      <c r="H2400" s="51"/>
      <c r="I2400" s="51"/>
      <c r="J2400" s="51"/>
      <c r="K2400" s="51"/>
      <c r="L2400" s="52"/>
    </row>
    <row r="2401" spans="1:12" hidden="1" x14ac:dyDescent="0.3">
      <c r="A2401" s="18" t="str">
        <f>+IF(OR(C2401=""),"NO",1)</f>
        <v>NO</v>
      </c>
      <c r="B2401" s="18"/>
      <c r="C2401" s="1" t="s">
        <v>124</v>
      </c>
      <c r="E2401" s="329">
        <v>1</v>
      </c>
      <c r="F2401" s="53" t="str">
        <f>+$F$26</f>
        <v>OBJETO</v>
      </c>
      <c r="G2401" s="332" t="s">
        <v>124</v>
      </c>
      <c r="H2401" s="333"/>
      <c r="I2401" s="333"/>
      <c r="J2401" s="333"/>
      <c r="K2401" s="333"/>
      <c r="L2401" s="334"/>
    </row>
    <row r="2402" spans="1:12" hidden="1" x14ac:dyDescent="0.3">
      <c r="A2402" s="18" t="str">
        <f>+IF(OR(C2401=""),"NO",1)</f>
        <v>NO</v>
      </c>
      <c r="B2402" s="18"/>
      <c r="E2402" s="330"/>
      <c r="F2402" s="54" t="str">
        <f>+$F$27</f>
        <v>CONTRATANTE</v>
      </c>
      <c r="G2402" s="335" t="s">
        <v>124</v>
      </c>
      <c r="H2402" s="310"/>
      <c r="I2402" s="310"/>
      <c r="J2402" s="310"/>
      <c r="K2402" s="310"/>
      <c r="L2402" s="336"/>
    </row>
    <row r="2403" spans="1:12" hidden="1" x14ac:dyDescent="0.3">
      <c r="A2403" s="18" t="str">
        <f>+IF(OR(C2401=""),"NO",1)</f>
        <v>NO</v>
      </c>
      <c r="B2403" s="18"/>
      <c r="E2403" s="330"/>
      <c r="F2403" s="54" t="str">
        <f>+$F$28</f>
        <v>APORTANTE</v>
      </c>
      <c r="G2403" s="337" t="s">
        <v>124</v>
      </c>
      <c r="H2403" s="338"/>
      <c r="I2403" s="338"/>
      <c r="J2403" s="338"/>
      <c r="K2403" s="338"/>
      <c r="L2403" s="339"/>
    </row>
    <row r="2404" spans="1:12" hidden="1" x14ac:dyDescent="0.3">
      <c r="A2404" s="18" t="str">
        <f>+IF(OR(C2401=""),"NO",1)</f>
        <v>NO</v>
      </c>
      <c r="B2404" s="18"/>
      <c r="E2404" s="330"/>
      <c r="F2404" s="54" t="str">
        <f>+$F$29</f>
        <v>VALOR /SMMLV)</v>
      </c>
      <c r="G2404" s="55" t="s">
        <v>124</v>
      </c>
      <c r="H2404" s="56" t="str">
        <f>+$H$29</f>
        <v>% PART..</v>
      </c>
      <c r="I2404" s="57" t="s">
        <v>124</v>
      </c>
      <c r="J2404" s="58" t="str">
        <f>+$J$29</f>
        <v>VALOR ACREDITADO</v>
      </c>
      <c r="K2404" s="59"/>
      <c r="L2404" s="47" t="s">
        <v>124</v>
      </c>
    </row>
    <row r="2405" spans="1:12" hidden="1" x14ac:dyDescent="0.3">
      <c r="A2405" s="18" t="str">
        <f>+IF(OR(C2401=""),"NO",1)</f>
        <v>NO</v>
      </c>
      <c r="B2405" s="18"/>
      <c r="E2405" s="330"/>
      <c r="F2405" s="60" t="str">
        <f>+$F$30</f>
        <v>EXPERIENCIA APORTADA</v>
      </c>
      <c r="G2405" s="340" t="s">
        <v>124</v>
      </c>
      <c r="H2405" s="341"/>
      <c r="I2405" s="341"/>
      <c r="J2405" s="341"/>
      <c r="K2405" s="341"/>
      <c r="L2405" s="342"/>
    </row>
    <row r="2406" spans="1:12" hidden="1" x14ac:dyDescent="0.3">
      <c r="A2406" s="18" t="str">
        <f>+IF(OR(C2401=""),"NO",1)</f>
        <v>NO</v>
      </c>
      <c r="B2406" s="18"/>
      <c r="E2406" s="331"/>
      <c r="F2406" s="62" t="str">
        <f>+$F$31</f>
        <v>OBSERVACIÓN</v>
      </c>
      <c r="G2406" s="343" t="s">
        <v>124</v>
      </c>
      <c r="H2406" s="344"/>
      <c r="I2406" s="344"/>
      <c r="J2406" s="344"/>
      <c r="K2406" s="344"/>
      <c r="L2406" s="345"/>
    </row>
    <row r="2407" spans="1:12" ht="8.5" hidden="1" customHeight="1" x14ac:dyDescent="0.3">
      <c r="A2407" s="18" t="str">
        <f>+IF(OR(C2401=""),"NO",1)</f>
        <v>NO</v>
      </c>
      <c r="B2407" s="18"/>
      <c r="E2407" s="49"/>
      <c r="F2407" s="50"/>
      <c r="G2407" s="51"/>
      <c r="H2407" s="51"/>
      <c r="I2407" s="51"/>
      <c r="J2407" s="51"/>
      <c r="K2407" s="51"/>
      <c r="L2407" s="52"/>
    </row>
    <row r="2408" spans="1:12" hidden="1" x14ac:dyDescent="0.3">
      <c r="A2408" s="18" t="str">
        <f t="shared" ref="A2408" si="798">+IF(OR(C2408=""),"NO",1)</f>
        <v>NO</v>
      </c>
      <c r="B2408" s="18"/>
      <c r="C2408" s="1" t="s">
        <v>124</v>
      </c>
      <c r="E2408" s="329">
        <v>2</v>
      </c>
      <c r="F2408" s="53" t="str">
        <f>+$F$26</f>
        <v>OBJETO</v>
      </c>
      <c r="G2408" s="332" t="s">
        <v>124</v>
      </c>
      <c r="H2408" s="333"/>
      <c r="I2408" s="333"/>
      <c r="J2408" s="333"/>
      <c r="K2408" s="333"/>
      <c r="L2408" s="334"/>
    </row>
    <row r="2409" spans="1:12" hidden="1" x14ac:dyDescent="0.3">
      <c r="A2409" s="18" t="str">
        <f t="shared" ref="A2409" si="799">+IF(OR(C2408=""),"NO",1)</f>
        <v>NO</v>
      </c>
      <c r="B2409" s="18"/>
      <c r="E2409" s="330"/>
      <c r="F2409" s="54" t="str">
        <f>+$F$27</f>
        <v>CONTRATANTE</v>
      </c>
      <c r="G2409" s="335" t="s">
        <v>124</v>
      </c>
      <c r="H2409" s="310"/>
      <c r="I2409" s="310"/>
      <c r="J2409" s="310"/>
      <c r="K2409" s="310"/>
      <c r="L2409" s="336"/>
    </row>
    <row r="2410" spans="1:12" hidden="1" x14ac:dyDescent="0.3">
      <c r="A2410" s="18" t="str">
        <f t="shared" ref="A2410" si="800">+IF(OR(C2408=""),"NO",1)</f>
        <v>NO</v>
      </c>
      <c r="B2410" s="18"/>
      <c r="E2410" s="330"/>
      <c r="F2410" s="54" t="str">
        <f>+$F$28</f>
        <v>APORTANTE</v>
      </c>
      <c r="G2410" s="337" t="s">
        <v>124</v>
      </c>
      <c r="H2410" s="338"/>
      <c r="I2410" s="338"/>
      <c r="J2410" s="338"/>
      <c r="K2410" s="338"/>
      <c r="L2410" s="339"/>
    </row>
    <row r="2411" spans="1:12" hidden="1" x14ac:dyDescent="0.3">
      <c r="A2411" s="18" t="str">
        <f t="shared" ref="A2411" si="801">+IF(OR(C2408=""),"NO",1)</f>
        <v>NO</v>
      </c>
      <c r="B2411" s="18"/>
      <c r="E2411" s="330"/>
      <c r="F2411" s="54" t="str">
        <f>+$F$29</f>
        <v>VALOR /SMMLV)</v>
      </c>
      <c r="G2411" s="55" t="s">
        <v>124</v>
      </c>
      <c r="H2411" s="56" t="str">
        <f>+$H$29</f>
        <v>% PART..</v>
      </c>
      <c r="I2411" s="57" t="s">
        <v>124</v>
      </c>
      <c r="J2411" s="58" t="str">
        <f>+$J$29</f>
        <v>VALOR ACREDITADO</v>
      </c>
      <c r="K2411" s="59"/>
      <c r="L2411" s="47" t="s">
        <v>124</v>
      </c>
    </row>
    <row r="2412" spans="1:12" hidden="1" x14ac:dyDescent="0.3">
      <c r="A2412" s="18" t="str">
        <f t="shared" ref="A2412" si="802">+IF(OR(C2408=""),"NO",1)</f>
        <v>NO</v>
      </c>
      <c r="B2412" s="18"/>
      <c r="E2412" s="330"/>
      <c r="F2412" s="60" t="str">
        <f>+$F$30</f>
        <v>EXPERIENCIA APORTADA</v>
      </c>
      <c r="G2412" s="340" t="s">
        <v>124</v>
      </c>
      <c r="H2412" s="341"/>
      <c r="I2412" s="341"/>
      <c r="J2412" s="341"/>
      <c r="K2412" s="341"/>
      <c r="L2412" s="342"/>
    </row>
    <row r="2413" spans="1:12" hidden="1" x14ac:dyDescent="0.3">
      <c r="A2413" s="18" t="str">
        <f t="shared" ref="A2413" si="803">+IF(OR(C2408=""),"NO",1)</f>
        <v>NO</v>
      </c>
      <c r="B2413" s="18"/>
      <c r="E2413" s="331"/>
      <c r="F2413" s="62" t="str">
        <f>+$F$31</f>
        <v>OBSERVACIÓN</v>
      </c>
      <c r="G2413" s="343" t="s">
        <v>124</v>
      </c>
      <c r="H2413" s="344"/>
      <c r="I2413" s="344"/>
      <c r="J2413" s="344"/>
      <c r="K2413" s="344"/>
      <c r="L2413" s="345"/>
    </row>
    <row r="2414" spans="1:12" ht="8.5" hidden="1" customHeight="1" x14ac:dyDescent="0.3">
      <c r="A2414" s="18" t="str">
        <f t="shared" ref="A2414" si="804">+IF(OR(C2408=""),"NO",1)</f>
        <v>NO</v>
      </c>
      <c r="B2414" s="18"/>
      <c r="E2414" s="49"/>
      <c r="F2414" s="50"/>
      <c r="G2414" s="51"/>
      <c r="H2414" s="51"/>
      <c r="I2414" s="51"/>
      <c r="J2414" s="51"/>
      <c r="K2414" s="51"/>
      <c r="L2414" s="52"/>
    </row>
    <row r="2415" spans="1:12" hidden="1" x14ac:dyDescent="0.3">
      <c r="A2415" s="18" t="str">
        <f t="shared" ref="A2415" si="805">+IF(OR(C2415=""),"NO",1)</f>
        <v>NO</v>
      </c>
      <c r="B2415" s="18"/>
      <c r="C2415" s="1" t="s">
        <v>124</v>
      </c>
      <c r="E2415" s="329">
        <v>3</v>
      </c>
      <c r="F2415" s="53" t="str">
        <f>+$F$26</f>
        <v>OBJETO</v>
      </c>
      <c r="G2415" s="332" t="s">
        <v>124</v>
      </c>
      <c r="H2415" s="333"/>
      <c r="I2415" s="333"/>
      <c r="J2415" s="333"/>
      <c r="K2415" s="333"/>
      <c r="L2415" s="334"/>
    </row>
    <row r="2416" spans="1:12" hidden="1" x14ac:dyDescent="0.3">
      <c r="A2416" s="18" t="str">
        <f t="shared" ref="A2416" si="806">+IF(OR(C2415=""),"NO",1)</f>
        <v>NO</v>
      </c>
      <c r="B2416" s="18"/>
      <c r="E2416" s="330"/>
      <c r="F2416" s="54" t="str">
        <f>+$F$27</f>
        <v>CONTRATANTE</v>
      </c>
      <c r="G2416" s="335" t="s">
        <v>124</v>
      </c>
      <c r="H2416" s="310"/>
      <c r="I2416" s="310"/>
      <c r="J2416" s="310"/>
      <c r="K2416" s="310"/>
      <c r="L2416" s="336"/>
    </row>
    <row r="2417" spans="1:12" hidden="1" x14ac:dyDescent="0.3">
      <c r="A2417" s="18" t="str">
        <f t="shared" ref="A2417" si="807">+IF(OR(C2415=""),"NO",1)</f>
        <v>NO</v>
      </c>
      <c r="B2417" s="18"/>
      <c r="E2417" s="330"/>
      <c r="F2417" s="54" t="str">
        <f>+$F$28</f>
        <v>APORTANTE</v>
      </c>
      <c r="G2417" s="337" t="s">
        <v>124</v>
      </c>
      <c r="H2417" s="338"/>
      <c r="I2417" s="338"/>
      <c r="J2417" s="338"/>
      <c r="K2417" s="338"/>
      <c r="L2417" s="339"/>
    </row>
    <row r="2418" spans="1:12" hidden="1" x14ac:dyDescent="0.3">
      <c r="A2418" s="18" t="str">
        <f t="shared" ref="A2418" si="808">+IF(OR(C2415=""),"NO",1)</f>
        <v>NO</v>
      </c>
      <c r="B2418" s="18"/>
      <c r="E2418" s="330"/>
      <c r="F2418" s="54" t="str">
        <f>+$F$29</f>
        <v>VALOR /SMMLV)</v>
      </c>
      <c r="G2418" s="55" t="s">
        <v>124</v>
      </c>
      <c r="H2418" s="56" t="str">
        <f>+$H$29</f>
        <v>% PART..</v>
      </c>
      <c r="I2418" s="57" t="s">
        <v>124</v>
      </c>
      <c r="J2418" s="58" t="str">
        <f>+$J$29</f>
        <v>VALOR ACREDITADO</v>
      </c>
      <c r="K2418" s="59"/>
      <c r="L2418" s="47" t="s">
        <v>124</v>
      </c>
    </row>
    <row r="2419" spans="1:12" hidden="1" x14ac:dyDescent="0.3">
      <c r="A2419" s="18" t="str">
        <f t="shared" ref="A2419" si="809">+IF(OR(C2415=""),"NO",1)</f>
        <v>NO</v>
      </c>
      <c r="B2419" s="18"/>
      <c r="E2419" s="330"/>
      <c r="F2419" s="60" t="str">
        <f>+$F$30</f>
        <v>EXPERIENCIA APORTADA</v>
      </c>
      <c r="G2419" s="340" t="s">
        <v>124</v>
      </c>
      <c r="H2419" s="341"/>
      <c r="I2419" s="341"/>
      <c r="J2419" s="341"/>
      <c r="K2419" s="341"/>
      <c r="L2419" s="342"/>
    </row>
    <row r="2420" spans="1:12" hidden="1" x14ac:dyDescent="0.3">
      <c r="A2420" s="18" t="str">
        <f t="shared" ref="A2420" si="810">+IF(OR(C2415=""),"NO",1)</f>
        <v>NO</v>
      </c>
      <c r="B2420" s="18"/>
      <c r="E2420" s="331"/>
      <c r="F2420" s="62" t="str">
        <f>+$F$31</f>
        <v>OBSERVACIÓN</v>
      </c>
      <c r="G2420" s="343" t="s">
        <v>124</v>
      </c>
      <c r="H2420" s="344"/>
      <c r="I2420" s="344"/>
      <c r="J2420" s="344"/>
      <c r="K2420" s="344"/>
      <c r="L2420" s="345"/>
    </row>
    <row r="2421" spans="1:12" ht="8.5" hidden="1" customHeight="1" x14ac:dyDescent="0.3">
      <c r="A2421" s="18" t="str">
        <f t="shared" ref="A2421" si="811">+IF(OR(C2415=""),"NO",1)</f>
        <v>NO</v>
      </c>
      <c r="B2421" s="18"/>
      <c r="E2421" s="49"/>
      <c r="F2421" s="50"/>
      <c r="G2421" s="51"/>
      <c r="H2421" s="51"/>
      <c r="I2421" s="51"/>
      <c r="J2421" s="51"/>
      <c r="K2421" s="51"/>
      <c r="L2421" s="52"/>
    </row>
    <row r="2422" spans="1:12" hidden="1" x14ac:dyDescent="0.3">
      <c r="A2422" s="18" t="str">
        <f t="shared" ref="A2422" si="812">+IF(OR(C2422=""),"NO",1)</f>
        <v>NO</v>
      </c>
      <c r="B2422" s="18"/>
      <c r="C2422" s="1" t="s">
        <v>124</v>
      </c>
      <c r="E2422" s="329">
        <v>4</v>
      </c>
      <c r="F2422" s="53" t="str">
        <f>+$F$26</f>
        <v>OBJETO</v>
      </c>
      <c r="G2422" s="332" t="s">
        <v>124</v>
      </c>
      <c r="H2422" s="333"/>
      <c r="I2422" s="333"/>
      <c r="J2422" s="333"/>
      <c r="K2422" s="333"/>
      <c r="L2422" s="334"/>
    </row>
    <row r="2423" spans="1:12" hidden="1" x14ac:dyDescent="0.3">
      <c r="A2423" s="18" t="str">
        <f t="shared" ref="A2423" si="813">+IF(OR(C2422=""),"NO",1)</f>
        <v>NO</v>
      </c>
      <c r="B2423" s="18"/>
      <c r="E2423" s="330"/>
      <c r="F2423" s="54" t="str">
        <f>+$F$27</f>
        <v>CONTRATANTE</v>
      </c>
      <c r="G2423" s="335" t="s">
        <v>124</v>
      </c>
      <c r="H2423" s="310"/>
      <c r="I2423" s="310"/>
      <c r="J2423" s="310"/>
      <c r="K2423" s="310"/>
      <c r="L2423" s="336"/>
    </row>
    <row r="2424" spans="1:12" hidden="1" x14ac:dyDescent="0.3">
      <c r="A2424" s="18" t="str">
        <f t="shared" ref="A2424" si="814">+IF(OR(C2422=""),"NO",1)</f>
        <v>NO</v>
      </c>
      <c r="B2424" s="18"/>
      <c r="E2424" s="330"/>
      <c r="F2424" s="54" t="str">
        <f>+$F$28</f>
        <v>APORTANTE</v>
      </c>
      <c r="G2424" s="337" t="s">
        <v>124</v>
      </c>
      <c r="H2424" s="338"/>
      <c r="I2424" s="338"/>
      <c r="J2424" s="338"/>
      <c r="K2424" s="338"/>
      <c r="L2424" s="339"/>
    </row>
    <row r="2425" spans="1:12" hidden="1" x14ac:dyDescent="0.3">
      <c r="A2425" s="18" t="str">
        <f t="shared" ref="A2425" si="815">+IF(OR(C2422=""),"NO",1)</f>
        <v>NO</v>
      </c>
      <c r="B2425" s="18"/>
      <c r="E2425" s="330"/>
      <c r="F2425" s="54" t="str">
        <f>+$F$29</f>
        <v>VALOR /SMMLV)</v>
      </c>
      <c r="G2425" s="55" t="s">
        <v>124</v>
      </c>
      <c r="H2425" s="56" t="str">
        <f>+$H$29</f>
        <v>% PART..</v>
      </c>
      <c r="I2425" s="57" t="s">
        <v>124</v>
      </c>
      <c r="J2425" s="58" t="str">
        <f>+$J$29</f>
        <v>VALOR ACREDITADO</v>
      </c>
      <c r="K2425" s="59"/>
      <c r="L2425" s="47" t="s">
        <v>124</v>
      </c>
    </row>
    <row r="2426" spans="1:12" hidden="1" x14ac:dyDescent="0.3">
      <c r="A2426" s="18" t="str">
        <f t="shared" ref="A2426" si="816">+IF(OR(C2422=""),"NO",1)</f>
        <v>NO</v>
      </c>
      <c r="B2426" s="18"/>
      <c r="E2426" s="330"/>
      <c r="F2426" s="60" t="str">
        <f>+$F$30</f>
        <v>EXPERIENCIA APORTADA</v>
      </c>
      <c r="G2426" s="340" t="s">
        <v>124</v>
      </c>
      <c r="H2426" s="341"/>
      <c r="I2426" s="341"/>
      <c r="J2426" s="341"/>
      <c r="K2426" s="341"/>
      <c r="L2426" s="342"/>
    </row>
    <row r="2427" spans="1:12" hidden="1" x14ac:dyDescent="0.3">
      <c r="A2427" s="18" t="str">
        <f t="shared" ref="A2427" si="817">+IF(OR(C2422=""),"NO",1)</f>
        <v>NO</v>
      </c>
      <c r="B2427" s="18"/>
      <c r="E2427" s="331"/>
      <c r="F2427" s="62" t="str">
        <f>+$F$31</f>
        <v>OBSERVACIÓN</v>
      </c>
      <c r="G2427" s="343" t="s">
        <v>124</v>
      </c>
      <c r="H2427" s="344"/>
      <c r="I2427" s="344"/>
      <c r="J2427" s="344"/>
      <c r="K2427" s="344"/>
      <c r="L2427" s="345"/>
    </row>
    <row r="2428" spans="1:12" ht="8.5" hidden="1" customHeight="1" x14ac:dyDescent="0.3">
      <c r="A2428" s="18" t="str">
        <f t="shared" ref="A2428" si="818">+IF(OR(C2422=""),"NO",1)</f>
        <v>NO</v>
      </c>
      <c r="B2428" s="18"/>
      <c r="E2428" s="49"/>
      <c r="F2428" s="50"/>
      <c r="G2428" s="51"/>
      <c r="H2428" s="51"/>
      <c r="I2428" s="51"/>
      <c r="J2428" s="51"/>
      <c r="K2428" s="51"/>
      <c r="L2428" s="52"/>
    </row>
    <row r="2429" spans="1:12" hidden="1" x14ac:dyDescent="0.3">
      <c r="A2429" s="18" t="str">
        <f t="shared" ref="A2429" si="819">+IF(OR(C2429=""),"NO",1)</f>
        <v>NO</v>
      </c>
      <c r="B2429" s="18"/>
      <c r="C2429" s="1" t="s">
        <v>124</v>
      </c>
      <c r="E2429" s="329">
        <v>5</v>
      </c>
      <c r="F2429" s="53" t="str">
        <f>+$F$26</f>
        <v>OBJETO</v>
      </c>
      <c r="G2429" s="332" t="s">
        <v>124</v>
      </c>
      <c r="H2429" s="333"/>
      <c r="I2429" s="333"/>
      <c r="J2429" s="333"/>
      <c r="K2429" s="333"/>
      <c r="L2429" s="334"/>
    </row>
    <row r="2430" spans="1:12" hidden="1" x14ac:dyDescent="0.3">
      <c r="A2430" s="18" t="str">
        <f t="shared" ref="A2430" si="820">+IF(OR(C2429=""),"NO",1)</f>
        <v>NO</v>
      </c>
      <c r="B2430" s="18"/>
      <c r="E2430" s="330"/>
      <c r="F2430" s="54" t="str">
        <f>+$F$27</f>
        <v>CONTRATANTE</v>
      </c>
      <c r="G2430" s="335" t="s">
        <v>124</v>
      </c>
      <c r="H2430" s="310"/>
      <c r="I2430" s="310"/>
      <c r="J2430" s="310"/>
      <c r="K2430" s="310"/>
      <c r="L2430" s="336"/>
    </row>
    <row r="2431" spans="1:12" hidden="1" x14ac:dyDescent="0.3">
      <c r="A2431" s="18" t="str">
        <f t="shared" ref="A2431" si="821">+IF(OR(C2429=""),"NO",1)</f>
        <v>NO</v>
      </c>
      <c r="B2431" s="18"/>
      <c r="E2431" s="330"/>
      <c r="F2431" s="54" t="str">
        <f>+$F$28</f>
        <v>APORTANTE</v>
      </c>
      <c r="G2431" s="337" t="s">
        <v>124</v>
      </c>
      <c r="H2431" s="338"/>
      <c r="I2431" s="338"/>
      <c r="J2431" s="338"/>
      <c r="K2431" s="338"/>
      <c r="L2431" s="339"/>
    </row>
    <row r="2432" spans="1:12" hidden="1" x14ac:dyDescent="0.3">
      <c r="A2432" s="18" t="str">
        <f t="shared" ref="A2432" si="822">+IF(OR(C2429=""),"NO",1)</f>
        <v>NO</v>
      </c>
      <c r="B2432" s="18"/>
      <c r="E2432" s="330"/>
      <c r="F2432" s="54" t="str">
        <f>+$F$29</f>
        <v>VALOR /SMMLV)</v>
      </c>
      <c r="G2432" s="55" t="s">
        <v>124</v>
      </c>
      <c r="H2432" s="56" t="str">
        <f>+$H$29</f>
        <v>% PART..</v>
      </c>
      <c r="I2432" s="57" t="s">
        <v>124</v>
      </c>
      <c r="J2432" s="58" t="str">
        <f>+$J$29</f>
        <v>VALOR ACREDITADO</v>
      </c>
      <c r="K2432" s="59"/>
      <c r="L2432" s="47" t="s">
        <v>124</v>
      </c>
    </row>
    <row r="2433" spans="1:12" hidden="1" x14ac:dyDescent="0.3">
      <c r="A2433" s="18" t="str">
        <f t="shared" ref="A2433" si="823">+IF(OR(C2429=""),"NO",1)</f>
        <v>NO</v>
      </c>
      <c r="B2433" s="18"/>
      <c r="E2433" s="330"/>
      <c r="F2433" s="60" t="str">
        <f>+$F$30</f>
        <v>EXPERIENCIA APORTADA</v>
      </c>
      <c r="G2433" s="340" t="s">
        <v>124</v>
      </c>
      <c r="H2433" s="341"/>
      <c r="I2433" s="341"/>
      <c r="J2433" s="341"/>
      <c r="K2433" s="341"/>
      <c r="L2433" s="342"/>
    </row>
    <row r="2434" spans="1:12" hidden="1" x14ac:dyDescent="0.3">
      <c r="A2434" s="18" t="str">
        <f t="shared" ref="A2434" si="824">+IF(OR(C2429=""),"NO",1)</f>
        <v>NO</v>
      </c>
      <c r="B2434" s="18"/>
      <c r="E2434" s="331"/>
      <c r="F2434" s="62" t="str">
        <f>+$F$31</f>
        <v>OBSERVACIÓN</v>
      </c>
      <c r="G2434" s="343" t="s">
        <v>124</v>
      </c>
      <c r="H2434" s="344"/>
      <c r="I2434" s="344"/>
      <c r="J2434" s="344"/>
      <c r="K2434" s="344"/>
      <c r="L2434" s="345"/>
    </row>
    <row r="2435" spans="1:12" ht="8.5" hidden="1" customHeight="1" x14ac:dyDescent="0.3">
      <c r="A2435" s="18" t="str">
        <f t="shared" ref="A2435" si="825">+IF(OR(C2429=""),"NO",1)</f>
        <v>NO</v>
      </c>
      <c r="B2435" s="18"/>
      <c r="E2435" s="49"/>
      <c r="F2435" s="50"/>
      <c r="G2435" s="51"/>
      <c r="H2435" s="51"/>
      <c r="I2435" s="51"/>
      <c r="J2435" s="51"/>
      <c r="K2435" s="51"/>
      <c r="L2435" s="52"/>
    </row>
    <row r="2436" spans="1:12" hidden="1" x14ac:dyDescent="0.3">
      <c r="A2436" s="18" t="str">
        <f t="shared" ref="A2436" si="826">+IF(OR(C2436=""),"NO",1)</f>
        <v>NO</v>
      </c>
      <c r="B2436" s="18"/>
      <c r="C2436" s="1" t="s">
        <v>124</v>
      </c>
      <c r="E2436" s="329">
        <v>6</v>
      </c>
      <c r="F2436" s="53" t="str">
        <f>+$F$26</f>
        <v>OBJETO</v>
      </c>
      <c r="G2436" s="332" t="s">
        <v>124</v>
      </c>
      <c r="H2436" s="333"/>
      <c r="I2436" s="333"/>
      <c r="J2436" s="333"/>
      <c r="K2436" s="333"/>
      <c r="L2436" s="334"/>
    </row>
    <row r="2437" spans="1:12" hidden="1" x14ac:dyDescent="0.3">
      <c r="A2437" s="18" t="str">
        <f t="shared" ref="A2437" si="827">+IF(OR(C2436=""),"NO",1)</f>
        <v>NO</v>
      </c>
      <c r="B2437" s="18"/>
      <c r="E2437" s="330"/>
      <c r="F2437" s="54" t="str">
        <f>+$F$27</f>
        <v>CONTRATANTE</v>
      </c>
      <c r="G2437" s="335" t="s">
        <v>124</v>
      </c>
      <c r="H2437" s="310"/>
      <c r="I2437" s="310"/>
      <c r="J2437" s="310"/>
      <c r="K2437" s="310"/>
      <c r="L2437" s="336"/>
    </row>
    <row r="2438" spans="1:12" hidden="1" x14ac:dyDescent="0.3">
      <c r="A2438" s="18" t="str">
        <f t="shared" ref="A2438" si="828">+IF(OR(C2436=""),"NO",1)</f>
        <v>NO</v>
      </c>
      <c r="B2438" s="18"/>
      <c r="E2438" s="330"/>
      <c r="F2438" s="54" t="str">
        <f>+$F$28</f>
        <v>APORTANTE</v>
      </c>
      <c r="G2438" s="337" t="s">
        <v>124</v>
      </c>
      <c r="H2438" s="338"/>
      <c r="I2438" s="338"/>
      <c r="J2438" s="338"/>
      <c r="K2438" s="338"/>
      <c r="L2438" s="339"/>
    </row>
    <row r="2439" spans="1:12" hidden="1" x14ac:dyDescent="0.3">
      <c r="A2439" s="18" t="str">
        <f t="shared" ref="A2439" si="829">+IF(OR(C2436=""),"NO",1)</f>
        <v>NO</v>
      </c>
      <c r="B2439" s="18"/>
      <c r="E2439" s="330"/>
      <c r="F2439" s="54" t="str">
        <f>+$F$29</f>
        <v>VALOR /SMMLV)</v>
      </c>
      <c r="G2439" s="55" t="s">
        <v>124</v>
      </c>
      <c r="H2439" s="56" t="str">
        <f>+$H$29</f>
        <v>% PART..</v>
      </c>
      <c r="I2439" s="57" t="s">
        <v>124</v>
      </c>
      <c r="J2439" s="58" t="str">
        <f>+$J$29</f>
        <v>VALOR ACREDITADO</v>
      </c>
      <c r="K2439" s="59"/>
      <c r="L2439" s="47" t="s">
        <v>124</v>
      </c>
    </row>
    <row r="2440" spans="1:12" hidden="1" x14ac:dyDescent="0.3">
      <c r="A2440" s="18" t="str">
        <f t="shared" ref="A2440" si="830">+IF(OR(C2436=""),"NO",1)</f>
        <v>NO</v>
      </c>
      <c r="B2440" s="18"/>
      <c r="E2440" s="330"/>
      <c r="F2440" s="60" t="str">
        <f>+$F$30</f>
        <v>EXPERIENCIA APORTADA</v>
      </c>
      <c r="G2440" s="340" t="s">
        <v>124</v>
      </c>
      <c r="H2440" s="341"/>
      <c r="I2440" s="341"/>
      <c r="J2440" s="341"/>
      <c r="K2440" s="341"/>
      <c r="L2440" s="342"/>
    </row>
    <row r="2441" spans="1:12" hidden="1" x14ac:dyDescent="0.3">
      <c r="A2441" s="18" t="str">
        <f t="shared" ref="A2441" si="831">+IF(OR(C2436=""),"NO",1)</f>
        <v>NO</v>
      </c>
      <c r="B2441" s="18"/>
      <c r="E2441" s="331"/>
      <c r="F2441" s="62" t="str">
        <f>+$F$31</f>
        <v>OBSERVACIÓN</v>
      </c>
      <c r="G2441" s="343" t="s">
        <v>124</v>
      </c>
      <c r="H2441" s="344"/>
      <c r="I2441" s="344"/>
      <c r="J2441" s="344"/>
      <c r="K2441" s="344"/>
      <c r="L2441" s="345"/>
    </row>
    <row r="2442" spans="1:12" ht="8.5" hidden="1" customHeight="1" x14ac:dyDescent="0.3">
      <c r="A2442" s="18" t="str">
        <f t="shared" ref="A2442" si="832">+IF(OR(C2436=""),"NO",1)</f>
        <v>NO</v>
      </c>
      <c r="B2442" s="18"/>
      <c r="E2442" s="49"/>
      <c r="F2442" s="50"/>
      <c r="G2442" s="51"/>
      <c r="H2442" s="51"/>
      <c r="I2442" s="51"/>
      <c r="J2442" s="51"/>
      <c r="K2442" s="51"/>
      <c r="L2442" s="52"/>
    </row>
    <row r="2443" spans="1:12" hidden="1" x14ac:dyDescent="0.3">
      <c r="A2443" s="18" t="str">
        <f t="shared" ref="A2443" si="833">+IF(OR(C2443=""),"NO",1)</f>
        <v>NO</v>
      </c>
      <c r="B2443" s="18"/>
      <c r="C2443" s="1" t="s">
        <v>124</v>
      </c>
      <c r="E2443" s="329">
        <v>7</v>
      </c>
      <c r="F2443" s="53" t="str">
        <f>+$F$26</f>
        <v>OBJETO</v>
      </c>
      <c r="G2443" s="332" t="s">
        <v>124</v>
      </c>
      <c r="H2443" s="333"/>
      <c r="I2443" s="333"/>
      <c r="J2443" s="333"/>
      <c r="K2443" s="333"/>
      <c r="L2443" s="334"/>
    </row>
    <row r="2444" spans="1:12" hidden="1" x14ac:dyDescent="0.3">
      <c r="A2444" s="18" t="str">
        <f t="shared" ref="A2444" si="834">+IF(OR(C2443=""),"NO",1)</f>
        <v>NO</v>
      </c>
      <c r="B2444" s="18"/>
      <c r="E2444" s="330"/>
      <c r="F2444" s="54" t="str">
        <f>+$F$27</f>
        <v>CONTRATANTE</v>
      </c>
      <c r="G2444" s="335" t="s">
        <v>124</v>
      </c>
      <c r="H2444" s="310"/>
      <c r="I2444" s="310"/>
      <c r="J2444" s="310"/>
      <c r="K2444" s="310"/>
      <c r="L2444" s="336"/>
    </row>
    <row r="2445" spans="1:12" hidden="1" x14ac:dyDescent="0.3">
      <c r="A2445" s="18" t="str">
        <f t="shared" ref="A2445" si="835">+IF(OR(C2443=""),"NO",1)</f>
        <v>NO</v>
      </c>
      <c r="B2445" s="18"/>
      <c r="E2445" s="330"/>
      <c r="F2445" s="54" t="str">
        <f>+$F$28</f>
        <v>APORTANTE</v>
      </c>
      <c r="G2445" s="337" t="s">
        <v>124</v>
      </c>
      <c r="H2445" s="338"/>
      <c r="I2445" s="338"/>
      <c r="J2445" s="338"/>
      <c r="K2445" s="338"/>
      <c r="L2445" s="339"/>
    </row>
    <row r="2446" spans="1:12" hidden="1" x14ac:dyDescent="0.3">
      <c r="A2446" s="18" t="str">
        <f t="shared" ref="A2446" si="836">+IF(OR(C2443=""),"NO",1)</f>
        <v>NO</v>
      </c>
      <c r="B2446" s="18"/>
      <c r="E2446" s="330"/>
      <c r="F2446" s="54" t="str">
        <f>+$F$29</f>
        <v>VALOR /SMMLV)</v>
      </c>
      <c r="G2446" s="55" t="s">
        <v>124</v>
      </c>
      <c r="H2446" s="56" t="str">
        <f>+$H$29</f>
        <v>% PART..</v>
      </c>
      <c r="I2446" s="57" t="s">
        <v>124</v>
      </c>
      <c r="J2446" s="58" t="str">
        <f>+$J$29</f>
        <v>VALOR ACREDITADO</v>
      </c>
      <c r="K2446" s="59"/>
      <c r="L2446" s="47" t="s">
        <v>124</v>
      </c>
    </row>
    <row r="2447" spans="1:12" hidden="1" x14ac:dyDescent="0.3">
      <c r="A2447" s="18" t="str">
        <f t="shared" ref="A2447" si="837">+IF(OR(C2443=""),"NO",1)</f>
        <v>NO</v>
      </c>
      <c r="B2447" s="18"/>
      <c r="E2447" s="330"/>
      <c r="F2447" s="60" t="str">
        <f>+$F$30</f>
        <v>EXPERIENCIA APORTADA</v>
      </c>
      <c r="G2447" s="340" t="s">
        <v>124</v>
      </c>
      <c r="H2447" s="341"/>
      <c r="I2447" s="341"/>
      <c r="J2447" s="341"/>
      <c r="K2447" s="341"/>
      <c r="L2447" s="342"/>
    </row>
    <row r="2448" spans="1:12" hidden="1" x14ac:dyDescent="0.3">
      <c r="A2448" s="18" t="str">
        <f t="shared" ref="A2448" si="838">+IF(OR(C2443=""),"NO",1)</f>
        <v>NO</v>
      </c>
      <c r="B2448" s="18"/>
      <c r="E2448" s="331"/>
      <c r="F2448" s="62" t="str">
        <f>+$F$31</f>
        <v>OBSERVACIÓN</v>
      </c>
      <c r="G2448" s="343" t="s">
        <v>124</v>
      </c>
      <c r="H2448" s="344"/>
      <c r="I2448" s="344"/>
      <c r="J2448" s="344"/>
      <c r="K2448" s="344"/>
      <c r="L2448" s="345"/>
    </row>
    <row r="2449" spans="1:12" hidden="1" x14ac:dyDescent="0.3">
      <c r="A2449" s="18" t="str">
        <f t="shared" ref="A2449" si="839">+IF(OR(C2443=""),"NO",1)</f>
        <v>NO</v>
      </c>
      <c r="B2449" s="18"/>
      <c r="E2449" s="49"/>
      <c r="F2449" s="50"/>
      <c r="G2449" s="51"/>
      <c r="H2449" s="51"/>
      <c r="I2449" s="51"/>
      <c r="J2449" s="51"/>
      <c r="K2449" s="51"/>
      <c r="L2449" s="52"/>
    </row>
    <row r="2450" spans="1:12" hidden="1" x14ac:dyDescent="0.3">
      <c r="A2450" s="1" t="str">
        <f>+A2385</f>
        <v>NO</v>
      </c>
      <c r="C2450" s="1" t="str">
        <f>"N"&amp;C2385</f>
        <v>N</v>
      </c>
      <c r="E2450" s="63"/>
      <c r="F2450" s="64" t="str">
        <f>+$F$75</f>
        <v>TOTAL DE CONTRATOS PRESENTADOS VÁLIDOS QUE CUMPLEN EXPERIENCIA ACREDITADA:</v>
      </c>
      <c r="G2450" s="65"/>
      <c r="H2450" s="65"/>
      <c r="I2450" s="65"/>
      <c r="J2450" s="66"/>
      <c r="K2450" s="65"/>
      <c r="L2450" s="67" t="s">
        <v>124</v>
      </c>
    </row>
    <row r="2451" spans="1:12" ht="6.65" hidden="1" customHeight="1" x14ac:dyDescent="0.3">
      <c r="A2451" s="1" t="str">
        <f>+A2385</f>
        <v>NO</v>
      </c>
      <c r="E2451" s="51"/>
      <c r="F2451" s="50"/>
      <c r="G2451" s="51"/>
      <c r="H2451" s="51"/>
      <c r="I2451" s="51"/>
      <c r="J2451" s="51"/>
      <c r="K2451" s="51"/>
      <c r="L2451" s="51"/>
    </row>
    <row r="2452" spans="1:12" hidden="1" x14ac:dyDescent="0.3">
      <c r="A2452" s="1" t="str">
        <f>+A2385</f>
        <v>NO</v>
      </c>
      <c r="E2452" s="63"/>
      <c r="F2452" s="63" t="str">
        <f>+$F$77</f>
        <v>ACREDITA SUMINISTRO E INSTALACIÓN DE MOBILIARIO POR LO MENOS EN UN (1) CONTRATO VÁLIDO</v>
      </c>
      <c r="G2452" s="65"/>
      <c r="H2452" s="65"/>
      <c r="I2452" s="65"/>
      <c r="J2452" s="66"/>
      <c r="K2452" s="65"/>
      <c r="L2452" s="68" t="s">
        <v>157</v>
      </c>
    </row>
    <row r="2453" spans="1:12" ht="5.15" hidden="1" customHeight="1" x14ac:dyDescent="0.3">
      <c r="A2453" s="1" t="str">
        <f>+A2385</f>
        <v>NO</v>
      </c>
      <c r="E2453" s="51"/>
      <c r="F2453" s="50"/>
      <c r="G2453" s="51"/>
      <c r="H2453" s="51"/>
      <c r="I2453" s="51"/>
      <c r="J2453" s="51"/>
      <c r="K2453" s="51"/>
      <c r="L2453" s="51"/>
    </row>
    <row r="2454" spans="1:12" ht="12.75" hidden="1" customHeight="1" x14ac:dyDescent="0.3">
      <c r="A2454" s="1" t="str">
        <f>+A2385</f>
        <v>NO</v>
      </c>
      <c r="E2454" s="69" t="str">
        <f>+$E$79</f>
        <v>EXPERIENCIA ESPECÍFICA NUMERAL 10.1.1 A</v>
      </c>
      <c r="F2454" s="70"/>
      <c r="G2454" s="70"/>
      <c r="H2454" s="70"/>
      <c r="I2454" s="70"/>
      <c r="J2454" s="70"/>
      <c r="K2454" s="70"/>
      <c r="L2454" s="71"/>
    </row>
    <row r="2455" spans="1:12" ht="26.5" hidden="1" customHeight="1" x14ac:dyDescent="0.3">
      <c r="A2455" s="1" t="str">
        <f>+A2385</f>
        <v>NO</v>
      </c>
      <c r="E2455" s="72"/>
      <c r="F2455" s="325" t="str">
        <f>+$F$80</f>
        <v>Por lo menos uno (1) de los contratos válidos aportados como experiencia general debe corresponder mínimo al 60% del presupuesto oficial del presente proceso de selección.  (SMMLV)</v>
      </c>
      <c r="G2455" s="326"/>
      <c r="H2455" s="326"/>
      <c r="I2455" s="326"/>
      <c r="J2455" s="326"/>
      <c r="K2455" s="73" t="s">
        <v>124</v>
      </c>
      <c r="L2455" s="74" t="s">
        <v>124</v>
      </c>
    </row>
    <row r="2456" spans="1:12" ht="23.5" hidden="1" customHeight="1" x14ac:dyDescent="0.3">
      <c r="A2456" s="1" t="str">
        <f>+A2385</f>
        <v>NO</v>
      </c>
      <c r="E2456" s="63"/>
      <c r="F2456" s="325" t="str">
        <f>+$F$81</f>
        <v xml:space="preserve">Deberá acreditarse en al menos uno (1) de los contratos válidos aportados como experiencia general una </v>
      </c>
      <c r="G2456" s="326"/>
      <c r="H2456" s="326"/>
      <c r="I2456" s="326"/>
      <c r="J2456" s="326"/>
      <c r="K2456" s="73" t="s">
        <v>124</v>
      </c>
      <c r="L2456" s="74" t="s">
        <v>124</v>
      </c>
    </row>
    <row r="2457" spans="1:12" ht="23.5" hidden="1" customHeight="1" x14ac:dyDescent="0.3">
      <c r="A2457" s="18" t="s">
        <v>30</v>
      </c>
      <c r="E2457" s="63"/>
      <c r="F2457" s="325" t="str">
        <f>+$F$82</f>
        <v xml:space="preserve">Deberá acreditarse en al menos uno (1) de los contratos válidos aportados interventoría a intervención de </v>
      </c>
      <c r="G2457" s="326"/>
      <c r="H2457" s="326"/>
      <c r="I2457" s="326"/>
      <c r="J2457" s="326"/>
      <c r="K2457" s="73">
        <f>+$K$82</f>
        <v>0</v>
      </c>
      <c r="L2457" s="74" t="s">
        <v>124</v>
      </c>
    </row>
    <row r="2458" spans="1:12" ht="36" hidden="1" customHeight="1" x14ac:dyDescent="0.3">
      <c r="A2458" s="18" t="s">
        <v>30</v>
      </c>
      <c r="E2458" s="63"/>
      <c r="F2458" s="325" t="str">
        <f>+$F$83</f>
        <v xml:space="preserve">Deberá acreditarse en al menos uno (1) de los contratos válidos aportados interventoría a intervención de </v>
      </c>
      <c r="G2458" s="326"/>
      <c r="H2458" s="326"/>
      <c r="I2458" s="326"/>
      <c r="J2458" s="326"/>
      <c r="K2458" s="75">
        <f>+$K$83</f>
        <v>0</v>
      </c>
      <c r="L2458" s="76" t="s">
        <v>124</v>
      </c>
    </row>
    <row r="2459" spans="1:12" hidden="1" x14ac:dyDescent="0.3">
      <c r="A2459" s="1" t="str">
        <f>+A2385</f>
        <v>NO</v>
      </c>
      <c r="E2459" s="51"/>
      <c r="F2459" s="50"/>
      <c r="G2459" s="51"/>
      <c r="H2459" s="51"/>
      <c r="I2459" s="51"/>
      <c r="J2459" s="51"/>
      <c r="K2459" s="51"/>
      <c r="L2459" s="51"/>
    </row>
    <row r="2460" spans="1:12" ht="12.75" hidden="1" customHeight="1" x14ac:dyDescent="0.3">
      <c r="A2460" s="1" t="str">
        <f>+A2385</f>
        <v>NO</v>
      </c>
      <c r="E2460" s="40" t="str">
        <f>+$E$85</f>
        <v>VALOR MÍNIMO A CERIFICAR % P.O EN SMMMLV. NUMERAL 3.9.1</v>
      </c>
      <c r="F2460" s="41"/>
      <c r="G2460" s="41"/>
      <c r="H2460" s="41"/>
      <c r="I2460" s="41"/>
      <c r="J2460" s="41"/>
      <c r="K2460" s="41"/>
      <c r="L2460" s="42"/>
    </row>
    <row r="2461" spans="1:12" hidden="1" x14ac:dyDescent="0.3">
      <c r="A2461" s="1" t="str">
        <f>+A2385</f>
        <v>NO</v>
      </c>
      <c r="C2461" s="1" t="str">
        <f>"M"&amp;C2385</f>
        <v>M</v>
      </c>
      <c r="E2461" s="77" t="str">
        <f>+$E$86</f>
        <v>100% P.O.</v>
      </c>
      <c r="F2461" s="78"/>
      <c r="G2461" s="61">
        <v>242.41716883554506</v>
      </c>
      <c r="H2461" s="124" t="str">
        <f>+$H$86</f>
        <v>TOTAL EJECUTADO DE CONTRATOS ACREDITADOS</v>
      </c>
      <c r="I2461" s="124"/>
      <c r="J2461" s="124"/>
      <c r="K2461" s="55" t="s">
        <v>124</v>
      </c>
      <c r="L2461" s="47" t="s">
        <v>124</v>
      </c>
    </row>
    <row r="2462" spans="1:12" hidden="1" x14ac:dyDescent="0.3">
      <c r="A2462" s="1" t="str">
        <f>+A2385</f>
        <v>NO</v>
      </c>
      <c r="E2462" s="39"/>
      <c r="F2462" s="39"/>
      <c r="G2462" s="39"/>
      <c r="H2462" s="39"/>
      <c r="I2462" s="39"/>
      <c r="J2462" s="39"/>
      <c r="K2462" s="39"/>
      <c r="L2462" s="39"/>
    </row>
    <row r="2463" spans="1:12" ht="12.75" hidden="1" customHeight="1" x14ac:dyDescent="0.3">
      <c r="A2463" s="18" t="s">
        <v>30</v>
      </c>
      <c r="B2463" s="18"/>
      <c r="E2463" s="40" t="str">
        <f>+$E$88</f>
        <v>CONSIDERACIONES PARA LA VALIDEZ DE LA EXPERIENCIA REQUERIDA: EXPERIENCIA PROPONENTES PLURALES NUMERAL 10.1.2 D</v>
      </c>
      <c r="F2463" s="41"/>
      <c r="G2463" s="41"/>
      <c r="H2463" s="41"/>
      <c r="I2463" s="41"/>
      <c r="J2463" s="41"/>
      <c r="K2463" s="41"/>
      <c r="L2463" s="42"/>
    </row>
    <row r="2464" spans="1:12" ht="28" hidden="1" customHeight="1" x14ac:dyDescent="0.3">
      <c r="A2464" s="18" t="s">
        <v>30</v>
      </c>
      <c r="B2464" s="18"/>
      <c r="C2464" s="1" t="str">
        <f>"O"&amp;C2385</f>
        <v>O</v>
      </c>
      <c r="E2464" s="80" t="str">
        <f>+$E$89</f>
        <v>i)</v>
      </c>
      <c r="F2464" s="327" t="str">
        <f>+$F$89</f>
        <v>Uno de los integrantes debe aportar como mínimo el cincuenta por ciento (50 %) de la experiencia solicitada</v>
      </c>
      <c r="G2464" s="328"/>
      <c r="H2464" s="328"/>
      <c r="I2464" s="328"/>
      <c r="J2464" s="328"/>
      <c r="K2464" s="73" t="s">
        <v>124</v>
      </c>
      <c r="L2464" s="47" t="s">
        <v>124</v>
      </c>
    </row>
    <row r="2465" spans="1:12" ht="28" hidden="1" customHeight="1" x14ac:dyDescent="0.3">
      <c r="A2465" s="18" t="s">
        <v>30</v>
      </c>
      <c r="B2465" s="18"/>
      <c r="C2465" s="1" t="str">
        <f>"O"&amp;C2385</f>
        <v>O</v>
      </c>
      <c r="E2465" s="80" t="str">
        <f>+$E$90</f>
        <v>ii)</v>
      </c>
      <c r="F2465" s="327" t="str">
        <f>+$F$90</f>
        <v>Todos los demás ntegrantes deben acreditar al menos el cinco por ciento (5 %) de la experiencia solicitada, solo uno (1) de los integrantes podrá no acreditar experiencia pero su porcentaje de participación  no podrá superar el diez por ciento (10 %)</v>
      </c>
      <c r="G2465" s="328"/>
      <c r="H2465" s="328"/>
      <c r="I2465" s="328"/>
      <c r="J2465" s="328"/>
      <c r="K2465" s="73" t="s">
        <v>124</v>
      </c>
      <c r="L2465" s="47" t="s">
        <v>124</v>
      </c>
    </row>
    <row r="2466" spans="1:12" hidden="1" x14ac:dyDescent="0.3">
      <c r="A2466" s="18" t="s">
        <v>30</v>
      </c>
      <c r="B2466" s="18"/>
      <c r="E2466" s="39"/>
      <c r="F2466" s="39"/>
      <c r="G2466" s="39"/>
      <c r="H2466" s="39"/>
      <c r="I2466" s="39"/>
      <c r="J2466" s="39"/>
      <c r="K2466" s="39"/>
      <c r="L2466" s="39"/>
    </row>
    <row r="2467" spans="1:12" ht="13" hidden="1" customHeight="1" x14ac:dyDescent="0.3">
      <c r="A2467" s="18" t="str">
        <f>+A2385</f>
        <v>NO</v>
      </c>
      <c r="B2467" s="18"/>
      <c r="E2467" s="69" t="str">
        <f>+$E$92</f>
        <v>VERIFICACIÓN Y ASIGNACIÓN DE PUNTAJE POR LA EXPERIENCIA DEL PROPONENTE</v>
      </c>
      <c r="F2467" s="70"/>
      <c r="G2467" s="70"/>
      <c r="H2467" s="70"/>
      <c r="I2467" s="70"/>
      <c r="J2467" s="70"/>
      <c r="K2467" s="70"/>
      <c r="L2467" s="71"/>
    </row>
    <row r="2468" spans="1:12" hidden="1" x14ac:dyDescent="0.3">
      <c r="A2468" s="18" t="str">
        <f>+A2385</f>
        <v>NO</v>
      </c>
      <c r="B2468" s="18"/>
      <c r="E2468" s="81"/>
      <c r="F2468" s="323" t="str">
        <f>+$F$93</f>
        <v>No. CONTRATOS QUE ACREDITAN LA EXPERIENCIA (NO OBJETO DE SUBSANACIÓN)</v>
      </c>
      <c r="G2468" s="324"/>
      <c r="H2468" s="324"/>
      <c r="I2468" s="324"/>
      <c r="J2468" s="324"/>
      <c r="K2468" s="82"/>
      <c r="L2468" s="83" t="s">
        <v>124</v>
      </c>
    </row>
    <row r="2469" spans="1:12" ht="13" hidden="1" customHeight="1" x14ac:dyDescent="0.3">
      <c r="A2469" s="18" t="str">
        <f>+A2385</f>
        <v>NO</v>
      </c>
      <c r="B2469" s="18"/>
      <c r="E2469" s="84"/>
      <c r="F2469" s="323" t="str">
        <f>+$F$94</f>
        <v>TOTAL EJECUTADO DE CONTRATOS ACREDITADOS PROPUESTA INICIAL</v>
      </c>
      <c r="G2469" s="324"/>
      <c r="H2469" s="324"/>
      <c r="I2469" s="324"/>
      <c r="J2469" s="324"/>
      <c r="K2469" s="85"/>
      <c r="L2469" s="86" t="s">
        <v>124</v>
      </c>
    </row>
    <row r="2470" spans="1:12" ht="13" hidden="1" customHeight="1" x14ac:dyDescent="0.3">
      <c r="A2470" s="18" t="str">
        <f>+A2385</f>
        <v>NO</v>
      </c>
      <c r="B2470" s="18"/>
      <c r="E2470" s="87"/>
      <c r="F2470" s="323" t="str">
        <f>+$F$95</f>
        <v>PROMEDIO VALOR ACREDITADO EN SMMLV</v>
      </c>
      <c r="G2470" s="324"/>
      <c r="H2470" s="324"/>
      <c r="I2470" s="324"/>
      <c r="J2470" s="324"/>
      <c r="K2470" s="66"/>
      <c r="L2470" s="88" t="s">
        <v>124</v>
      </c>
    </row>
    <row r="2471" spans="1:12" hidden="1" x14ac:dyDescent="0.3">
      <c r="A2471" s="18" t="str">
        <f>+A2385</f>
        <v>NO</v>
      </c>
      <c r="B2471" s="18"/>
      <c r="E2471" s="89"/>
      <c r="F2471" s="89"/>
      <c r="G2471" s="89"/>
      <c r="H2471" s="89"/>
      <c r="I2471" s="89"/>
      <c r="J2471" s="89"/>
      <c r="K2471" s="89"/>
      <c r="L2471" s="89"/>
    </row>
    <row r="2472" spans="1:12" ht="13" hidden="1" customHeight="1" x14ac:dyDescent="0.3">
      <c r="A2472" s="18" t="str">
        <f>+A2385</f>
        <v>NO</v>
      </c>
      <c r="B2472" s="18"/>
      <c r="E2472" s="69" t="str">
        <f>+$E$97</f>
        <v>3.9.2 EXIGENCIAS MÍNIMAS DE EXPERIENCIA Y FORMACIÓN ACADÉMICA DEL EQUIPO DE TRABAJO</v>
      </c>
      <c r="F2472" s="70"/>
      <c r="G2472" s="70"/>
      <c r="H2472" s="70"/>
      <c r="I2472" s="70"/>
      <c r="J2472" s="70"/>
      <c r="K2472" s="70"/>
      <c r="L2472" s="71"/>
    </row>
    <row r="2473" spans="1:12" hidden="1" x14ac:dyDescent="0.3">
      <c r="A2473" s="18" t="str">
        <f>+A2385</f>
        <v>NO</v>
      </c>
      <c r="B2473" s="18"/>
      <c r="E2473" s="90" t="str">
        <f>+$E$98</f>
        <v>Formulario 8</v>
      </c>
      <c r="F2473" s="315" t="s">
        <v>46</v>
      </c>
      <c r="G2473" s="316"/>
      <c r="H2473" s="317"/>
      <c r="I2473" s="318"/>
      <c r="J2473" s="318"/>
      <c r="K2473" s="318"/>
      <c r="L2473" s="319"/>
    </row>
    <row r="2474" spans="1:12" hidden="1" x14ac:dyDescent="0.3">
      <c r="A2474" s="18" t="str">
        <f>+A2385</f>
        <v>NO</v>
      </c>
      <c r="B2474" s="18"/>
      <c r="E2474" s="91" t="s">
        <v>124</v>
      </c>
      <c r="F2474" s="91" t="str">
        <f>+$F$99</f>
        <v>Director de Interventoría</v>
      </c>
      <c r="G2474" s="91" t="str">
        <f>+$G$99</f>
        <v>Residente de Interventoría</v>
      </c>
      <c r="H2474" s="320"/>
      <c r="I2474" s="321"/>
      <c r="J2474" s="321"/>
      <c r="K2474" s="321"/>
      <c r="L2474" s="322"/>
    </row>
    <row r="2475" spans="1:12" hidden="1" x14ac:dyDescent="0.3">
      <c r="A2475" s="18" t="str">
        <f>+A2385</f>
        <v>NO</v>
      </c>
      <c r="B2475" s="18"/>
      <c r="E2475" s="304" t="str">
        <f>+$E$100</f>
        <v>OBSERVACIONES RESPECTO REQUISITO HABILITANTE DEL PERSONAL CLAVE EVALUABLE</v>
      </c>
      <c r="F2475" s="305"/>
      <c r="G2475" s="305"/>
      <c r="H2475" s="305"/>
      <c r="I2475" s="305"/>
      <c r="J2475" s="305"/>
      <c r="K2475" s="305"/>
      <c r="L2475" s="305"/>
    </row>
    <row r="2476" spans="1:12" hidden="1" x14ac:dyDescent="0.3">
      <c r="A2476" s="18" t="str">
        <f>+A2385</f>
        <v>NO</v>
      </c>
      <c r="B2476" s="18"/>
      <c r="E2476" s="312" t="s">
        <v>124</v>
      </c>
      <c r="F2476" s="313"/>
      <c r="G2476" s="313"/>
      <c r="H2476" s="313"/>
      <c r="I2476" s="313"/>
      <c r="J2476" s="313"/>
      <c r="K2476" s="313"/>
      <c r="L2476" s="314"/>
    </row>
    <row r="2477" spans="1:12" hidden="1" x14ac:dyDescent="0.3">
      <c r="A2477" s="18" t="str">
        <f>+A2385</f>
        <v>NO</v>
      </c>
      <c r="B2477" s="18"/>
      <c r="E2477" s="89"/>
      <c r="F2477" s="89"/>
      <c r="G2477" s="89"/>
      <c r="H2477" s="89"/>
      <c r="I2477" s="89"/>
      <c r="J2477" s="89"/>
      <c r="K2477" s="89"/>
      <c r="L2477" s="89"/>
    </row>
    <row r="2478" spans="1:12" ht="13" hidden="1" customHeight="1" x14ac:dyDescent="0.3">
      <c r="A2478" s="18" t="str">
        <f>+A2385</f>
        <v>NO</v>
      </c>
      <c r="B2478" s="18"/>
      <c r="E2478" s="69" t="str">
        <f>+$E$103</f>
        <v>4.2 EQUIPO DE TRABAJO (Personal Clave Evaluable)</v>
      </c>
      <c r="F2478" s="70"/>
      <c r="G2478" s="70"/>
      <c r="H2478" s="70"/>
      <c r="I2478" s="70"/>
      <c r="J2478" s="70"/>
      <c r="K2478" s="70"/>
      <c r="L2478" s="71"/>
    </row>
    <row r="2479" spans="1:12" ht="23.25" hidden="1" customHeight="1" x14ac:dyDescent="0.3">
      <c r="A2479" s="18" t="str">
        <f>+A2385</f>
        <v>NO</v>
      </c>
      <c r="B2479" s="18"/>
      <c r="E2479" s="90" t="str">
        <f>+$E$104</f>
        <v>Formulario 9</v>
      </c>
      <c r="F2479" s="315" t="s">
        <v>46</v>
      </c>
      <c r="G2479" s="316"/>
      <c r="H2479" s="317"/>
      <c r="I2479" s="318"/>
      <c r="J2479" s="318"/>
      <c r="K2479" s="318"/>
      <c r="L2479" s="319"/>
    </row>
    <row r="2480" spans="1:12" hidden="1" x14ac:dyDescent="0.3">
      <c r="A2480" s="18" t="str">
        <f>+A2385</f>
        <v>NO</v>
      </c>
      <c r="B2480" s="18"/>
      <c r="E2480" s="91" t="s">
        <v>124</v>
      </c>
      <c r="F2480" s="91" t="str">
        <f>+$F$99</f>
        <v>Director de Interventoría</v>
      </c>
      <c r="G2480" s="91" t="str">
        <f>+$G$99</f>
        <v>Residente de Interventoría</v>
      </c>
      <c r="H2480" s="320"/>
      <c r="I2480" s="321"/>
      <c r="J2480" s="321"/>
      <c r="K2480" s="321"/>
      <c r="L2480" s="322"/>
    </row>
    <row r="2481" spans="1:12" hidden="1" x14ac:dyDescent="0.3">
      <c r="A2481" s="18" t="str">
        <f>+A2385</f>
        <v>NO</v>
      </c>
      <c r="B2481" s="18"/>
      <c r="E2481" s="89"/>
      <c r="F2481" s="89"/>
      <c r="G2481" s="89"/>
      <c r="H2481" s="89"/>
      <c r="I2481" s="89"/>
      <c r="J2481" s="89"/>
      <c r="K2481" s="89"/>
      <c r="L2481" s="89"/>
    </row>
    <row r="2482" spans="1:12" hidden="1" x14ac:dyDescent="0.3">
      <c r="A2482" s="1" t="str">
        <f>+A2385</f>
        <v>NO</v>
      </c>
      <c r="E2482" s="92" t="str">
        <f>+E2357</f>
        <v>CRITERIOS DE EVALUACIÓN Y PUNTAJE</v>
      </c>
      <c r="F2482" s="93"/>
      <c r="G2482" s="93"/>
      <c r="H2482" s="93"/>
      <c r="I2482" s="93"/>
      <c r="J2482" s="93"/>
      <c r="K2482" s="94"/>
      <c r="L2482" s="95" t="str">
        <f>+$L$107</f>
        <v>PUNTAJE OBTENIDO</v>
      </c>
    </row>
    <row r="2483" spans="1:12" hidden="1" x14ac:dyDescent="0.3">
      <c r="A2483" s="1" t="str">
        <f>+A2385</f>
        <v>NO</v>
      </c>
      <c r="E2483" s="96" t="str">
        <f>+$E$108</f>
        <v>VALOR</v>
      </c>
      <c r="F2483" s="97" t="str">
        <f>+$F$108</f>
        <v>EQUIPO DE TRABAJO (PERSONAL CLAVE EVALUABLE)</v>
      </c>
      <c r="G2483" s="24"/>
      <c r="H2483" s="24"/>
      <c r="I2483" s="24"/>
      <c r="J2483" s="24"/>
      <c r="K2483" s="24"/>
      <c r="L2483" s="98"/>
    </row>
    <row r="2484" spans="1:12" ht="12.75" hidden="1" customHeight="1" x14ac:dyDescent="0.3">
      <c r="A2484" s="1" t="str">
        <f>+A2385</f>
        <v>NO</v>
      </c>
      <c r="E2484" s="96">
        <f>+$E$109</f>
        <v>5</v>
      </c>
      <c r="F2484" s="307" t="str">
        <f>+$F$109</f>
        <v xml:space="preserve"> Experiencia Específica adicional</v>
      </c>
      <c r="G2484" s="308"/>
      <c r="H2484" s="308"/>
      <c r="I2484" s="308"/>
      <c r="J2484" s="308"/>
      <c r="K2484" s="309"/>
      <c r="L2484" s="99" t="str">
        <f>IFERROR(IF(VLOOKUP(C2385,'R. PUNTAJES'!$C$14:$R$213,'R. PUNTAJES'!$I$10,0)="","",VLOOKUP(C2385,'R. PUNTAJES'!$C$14:$R$213,'R. PUNTAJES'!$I$10,0)),"")</f>
        <v/>
      </c>
    </row>
    <row r="2485" spans="1:12" ht="12.75" hidden="1" customHeight="1" x14ac:dyDescent="0.3">
      <c r="A2485" s="1" t="str">
        <f>+A2385</f>
        <v>NO</v>
      </c>
      <c r="E2485" s="96">
        <f>+$E$110</f>
        <v>5</v>
      </c>
      <c r="F2485" s="307" t="str">
        <f>+$F$110</f>
        <v>Formación Académica adicional</v>
      </c>
      <c r="G2485" s="308"/>
      <c r="H2485" s="308"/>
      <c r="I2485" s="308"/>
      <c r="J2485" s="308"/>
      <c r="K2485" s="309"/>
      <c r="L2485" s="99" t="str">
        <f>IFERROR(IF(VLOOKUP(C2385,'R. PUNTAJES'!$C$14:$R$213,'R. PUNTAJES'!$J$10,0)="","",VLOOKUP(C2385,'R. PUNTAJES'!$C$14:$R$213,'R. PUNTAJES'!$J$10,0)),"")</f>
        <v/>
      </c>
    </row>
    <row r="2486" spans="1:12" hidden="1" x14ac:dyDescent="0.3">
      <c r="A2486" s="18" t="str">
        <f>+A2385</f>
        <v>NO</v>
      </c>
      <c r="B2486" s="18"/>
      <c r="E2486" s="100"/>
      <c r="F2486" s="101" t="str">
        <f>+$F$111</f>
        <v>FACTOR DE SOSTENIBILIDAD</v>
      </c>
      <c r="G2486" s="102"/>
      <c r="H2486" s="102"/>
      <c r="I2486" s="102"/>
      <c r="J2486" s="102"/>
      <c r="K2486" s="102"/>
      <c r="L2486" s="103"/>
    </row>
    <row r="2487" spans="1:12" hidden="1" x14ac:dyDescent="0.3">
      <c r="A2487" s="18" t="str">
        <f>+A2385</f>
        <v>NO</v>
      </c>
      <c r="B2487" s="18"/>
      <c r="E2487" s="104">
        <v>1</v>
      </c>
      <c r="F2487" s="105" t="str">
        <f>+$F$112</f>
        <v>Compromisos Sostenibilidad</v>
      </c>
      <c r="G2487" s="106"/>
      <c r="H2487" s="106"/>
      <c r="I2487" s="106"/>
      <c r="J2487" s="106"/>
      <c r="K2487" s="106"/>
      <c r="L2487" s="107" t="str">
        <f>IFERROR(IF(VLOOKUP(C2385,'R. PUNTAJES'!$C$14:$R$213,'R. PUNTAJES'!$K$10,0)="","",VLOOKUP(C2385,'R. PUNTAJES'!$C$14:$R$213,'R. PUNTAJES'!$K$10,0)),"")</f>
        <v/>
      </c>
    </row>
    <row r="2488" spans="1:12" hidden="1" x14ac:dyDescent="0.3">
      <c r="A2488" s="1" t="str">
        <f>+A2385</f>
        <v>NO</v>
      </c>
      <c r="E2488" s="108"/>
      <c r="F2488" s="109" t="str">
        <f>+$F$113</f>
        <v>APOYO A LA INDUSTRIA NACIONAL</v>
      </c>
      <c r="G2488" s="110"/>
      <c r="H2488" s="110"/>
      <c r="I2488" s="110"/>
      <c r="J2488" s="110"/>
      <c r="K2488" s="110"/>
      <c r="L2488" s="111"/>
    </row>
    <row r="2489" spans="1:12" ht="12.75" hidden="1" customHeight="1" x14ac:dyDescent="0.3">
      <c r="A2489" s="1" t="str">
        <f>+A2385</f>
        <v>NO</v>
      </c>
      <c r="E2489" s="96">
        <v>20</v>
      </c>
      <c r="F2489" s="307" t="str">
        <f>+$F$114</f>
        <v>Promoción de Servicios Nacionales o con Trato Nacional</v>
      </c>
      <c r="G2489" s="308"/>
      <c r="H2489" s="308"/>
      <c r="I2489" s="308"/>
      <c r="J2489" s="308"/>
      <c r="K2489" s="309"/>
      <c r="L2489" s="99" t="str">
        <f>IFERROR(IF(VLOOKUP(C2385,'R. PUNTAJES'!$C$14:$R$213,'R. PUNTAJES'!$L$10,0)="","",
IF(VLOOKUP(C2385,'R. PUNTAJES'!$C$14:$R$213,'R. PUNTAJES'!$L$10,0)=5,0,
VLOOKUP(C2385,'R. PUNTAJES'!$C$14:$R$213,'R. PUNTAJES'!$L$10,0))),"")</f>
        <v/>
      </c>
    </row>
    <row r="2490" spans="1:12" ht="12.75" hidden="1" customHeight="1" x14ac:dyDescent="0.3">
      <c r="A2490" s="1" t="str">
        <f>+A2385</f>
        <v>NO</v>
      </c>
      <c r="E2490" s="96">
        <v>5</v>
      </c>
      <c r="F2490" s="307" t="str">
        <f>+$F$115</f>
        <v>Incorporación de componente nacional en servicios extranjeros</v>
      </c>
      <c r="G2490" s="308"/>
      <c r="H2490" s="308"/>
      <c r="I2490" s="308"/>
      <c r="J2490" s="308"/>
      <c r="K2490" s="309"/>
      <c r="L2490" s="99" t="str">
        <f>IFERROR(IF(VLOOKUP(C2385,'R. PUNTAJES'!$C$14:$R$213,'R. PUNTAJES'!$L$10,0)="","",
IF(VLOOKUP(C2385,'R. PUNTAJES'!$C$14:$R$213,'R. PUNTAJES'!$L$10,0)=20,0,
VLOOKUP(C2385,'R. PUNTAJES'!$C$14:$R$213,'R. PUNTAJES'!$L$10,0))),"")</f>
        <v/>
      </c>
    </row>
    <row r="2491" spans="1:12" hidden="1" x14ac:dyDescent="0.3">
      <c r="A2491" s="1" t="str">
        <f>+A2385</f>
        <v>NO</v>
      </c>
      <c r="E2491" s="112"/>
      <c r="F2491" s="97" t="str">
        <f>+$F$116</f>
        <v>VINCULACIÓN DE PERSONAS CON DISCAPACIDAD</v>
      </c>
      <c r="G2491" s="24"/>
      <c r="H2491" s="24"/>
      <c r="I2491" s="24"/>
      <c r="J2491" s="24"/>
      <c r="K2491" s="24"/>
      <c r="L2491" s="98"/>
    </row>
    <row r="2492" spans="1:12" ht="12.75" hidden="1" customHeight="1" x14ac:dyDescent="0.3">
      <c r="A2492" s="1" t="str">
        <f>+A2385</f>
        <v>NO</v>
      </c>
      <c r="E2492" s="96">
        <v>1</v>
      </c>
      <c r="F2492" s="307" t="str">
        <f>+$F$117</f>
        <v xml:space="preserve">Trabajadores vinculados a la planta de personal </v>
      </c>
      <c r="G2492" s="308"/>
      <c r="H2492" s="308"/>
      <c r="I2492" s="308"/>
      <c r="J2492" s="308"/>
      <c r="K2492" s="309"/>
      <c r="L2492" s="99" t="str">
        <f>IFERROR(IF(VLOOKUP(C2385,'R. PUNTAJES'!$C$14:$R$213,'R. PUNTAJES'!$M$10,0)="","",VLOOKUP(C2385,'R. PUNTAJES'!$C$14:$R$213,'R. PUNTAJES'!$M$10,0)),"")</f>
        <v/>
      </c>
    </row>
    <row r="2493" spans="1:12" hidden="1" x14ac:dyDescent="0.3">
      <c r="A2493" s="1" t="str">
        <f>+A2385</f>
        <v>NO</v>
      </c>
      <c r="E2493" s="112"/>
      <c r="F2493" s="97" t="str">
        <f>+$F$118</f>
        <v>EMPRENDIMIENTOS Y EMPRESAS DE MUJERES</v>
      </c>
      <c r="G2493" s="24"/>
      <c r="H2493" s="24"/>
      <c r="I2493" s="24"/>
      <c r="J2493" s="24"/>
      <c r="K2493" s="24"/>
      <c r="L2493" s="98"/>
    </row>
    <row r="2494" spans="1:12" ht="13" hidden="1" customHeight="1" x14ac:dyDescent="0.3">
      <c r="A2494" s="1" t="str">
        <f>+A2385</f>
        <v>NO</v>
      </c>
      <c r="E2494" s="96">
        <v>0.25</v>
      </c>
      <c r="F2494" s="307" t="str">
        <f>+$F$119</f>
        <v>Emprendimientos y empresas de mujeres</v>
      </c>
      <c r="G2494" s="308"/>
      <c r="H2494" s="308"/>
      <c r="I2494" s="308"/>
      <c r="J2494" s="308"/>
      <c r="K2494" s="309"/>
      <c r="L2494" s="113" t="str">
        <f>IFERROR(IF(VLOOKUP(C2385,'R. PUNTAJES'!$C$14:$R$213,'R. PUNTAJES'!$N$10,0)="","",VLOOKUP(C2385,'R. PUNTAJES'!$C$14:$R$213,'R. PUNTAJES'!$N$10,0)),"")</f>
        <v/>
      </c>
    </row>
    <row r="2495" spans="1:12" hidden="1" x14ac:dyDescent="0.3">
      <c r="A2495" s="18" t="str">
        <f>+A2496</f>
        <v>NO</v>
      </c>
      <c r="B2495" s="18"/>
      <c r="E2495" s="112"/>
      <c r="F2495" s="97" t="str">
        <f>+$F$120</f>
        <v>MIPYME</v>
      </c>
      <c r="G2495" s="24"/>
      <c r="H2495" s="24"/>
      <c r="I2495" s="24"/>
      <c r="J2495" s="24"/>
      <c r="K2495" s="24"/>
      <c r="L2495" s="98"/>
    </row>
    <row r="2496" spans="1:12" hidden="1" x14ac:dyDescent="0.3">
      <c r="A2496" s="18" t="str">
        <f>+IF(E2496=0,"NO",1)</f>
        <v>NO</v>
      </c>
      <c r="B2496" s="18"/>
      <c r="E2496" s="96">
        <v>0</v>
      </c>
      <c r="F2496" s="307" t="str">
        <f>+$F$121</f>
        <v>Mipyme</v>
      </c>
      <c r="G2496" s="308"/>
      <c r="H2496" s="308"/>
      <c r="I2496" s="308"/>
      <c r="J2496" s="308"/>
      <c r="K2496" s="309"/>
      <c r="L2496" s="113" t="str">
        <f>IFERROR(IF(VLOOKUP(C2385,'R. PUNTAJES'!$C$14:$R$213,'R. PUNTAJES'!$O$10,0)="","",VLOOKUP(C2385,'R. PUNTAJES'!$C$14:$R$213,'R. PUNTAJES'!$O$10,0)),"")</f>
        <v/>
      </c>
    </row>
    <row r="2497" spans="1:16" hidden="1" x14ac:dyDescent="0.3">
      <c r="A2497" s="1" t="str">
        <f>+A2385</f>
        <v>NO</v>
      </c>
      <c r="E2497" s="112"/>
      <c r="F2497" s="97" t="str">
        <f>+$F$122</f>
        <v>EXPERIENCIA DEL PROPONENTE</v>
      </c>
      <c r="G2497" s="24"/>
      <c r="H2497" s="24"/>
      <c r="I2497" s="24"/>
      <c r="J2497" s="24"/>
      <c r="K2497" s="24"/>
      <c r="L2497" s="98"/>
    </row>
    <row r="2498" spans="1:16" hidden="1" x14ac:dyDescent="0.3">
      <c r="A2498" s="1" t="str">
        <f>+A2385</f>
        <v>NO</v>
      </c>
      <c r="E2498" s="96">
        <v>59.5</v>
      </c>
      <c r="F2498" s="307" t="str">
        <f>+$F$123</f>
        <v>mediana con valor absoluto</v>
      </c>
      <c r="G2498" s="308"/>
      <c r="H2498" s="308"/>
      <c r="I2498" s="308"/>
      <c r="J2498" s="308"/>
      <c r="K2498" s="309"/>
      <c r="L2498" s="113" t="str">
        <f>IFERROR(IF(VLOOKUP(C2385,'R. PUNTAJES'!$C$14:$R$213,'R. PUNTAJES'!$R$10,0)="","",VLOOKUP(C2385,'R. PUNTAJES'!$C$14:$R$213,'R. PUNTAJES'!$R$10,0)),"")</f>
        <v/>
      </c>
    </row>
    <row r="2499" spans="1:16" hidden="1" x14ac:dyDescent="0.3">
      <c r="A2499" s="1" t="str">
        <f>+A2385</f>
        <v>NO</v>
      </c>
      <c r="E2499" s="112"/>
      <c r="F2499" s="97" t="str">
        <f>+$F$124</f>
        <v>MULTAS</v>
      </c>
      <c r="G2499" s="24"/>
      <c r="H2499" s="24"/>
      <c r="I2499" s="24"/>
      <c r="J2499" s="24"/>
      <c r="K2499" s="24"/>
      <c r="L2499" s="98"/>
    </row>
    <row r="2500" spans="1:16" ht="12.75" hidden="1" customHeight="1" x14ac:dyDescent="0.3">
      <c r="A2500" s="1" t="str">
        <f>+A2385</f>
        <v>NO</v>
      </c>
      <c r="E2500" s="96">
        <v>-2</v>
      </c>
      <c r="F2500" s="307" t="str">
        <f>+$F$125</f>
        <v>Una o más multas o cláusulas penales durante el último año</v>
      </c>
      <c r="G2500" s="310"/>
      <c r="H2500" s="310"/>
      <c r="I2500" s="310"/>
      <c r="J2500" s="310"/>
      <c r="K2500" s="311"/>
      <c r="L2500" s="99" t="str">
        <f>IFERROR(IF(VLOOKUP(C2385,'R. PUNTAJES'!$C$14:$R$213,'R. PUNTAJES'!$Q$10,0)="","",VLOOKUP(C2385,'R. PUNTAJES'!$C$14:$R$213,'R. PUNTAJES'!$Q$10,0)),"")</f>
        <v/>
      </c>
    </row>
    <row r="2501" spans="1:16" hidden="1" x14ac:dyDescent="0.3">
      <c r="A2501" s="1" t="str">
        <f>+A2385</f>
        <v>NO</v>
      </c>
      <c r="E2501" s="112"/>
      <c r="F2501" s="97" t="str">
        <f>+$F$126</f>
        <v>OBRAS INCONCLUSAS</v>
      </c>
      <c r="G2501" s="24"/>
      <c r="H2501" s="24"/>
      <c r="I2501" s="24"/>
      <c r="J2501" s="24"/>
      <c r="K2501" s="24"/>
      <c r="L2501" s="98"/>
    </row>
    <row r="2502" spans="1:16" hidden="1" x14ac:dyDescent="0.3">
      <c r="A2502" s="1" t="str">
        <f>+A2385</f>
        <v>NO</v>
      </c>
      <c r="E2502" s="96">
        <v>-1</v>
      </c>
      <c r="F2502" s="301" t="str">
        <f>+$F$127</f>
        <v>Anotación vigente de obra civil inconclusa</v>
      </c>
      <c r="G2502" s="302"/>
      <c r="H2502" s="302"/>
      <c r="I2502" s="302"/>
      <c r="J2502" s="302"/>
      <c r="K2502" s="303"/>
      <c r="L2502" s="99" t="str">
        <f>IFERROR(IF(VLOOKUP(C2385,'R. PUNTAJES'!$C$14:$R$213,'R. PUNTAJES'!$P$10,0)="","",VLOOKUP(C2385,'R. PUNTAJES'!$C$14:$R$213,'R. PUNTAJES'!$P$10,0)),"")</f>
        <v/>
      </c>
    </row>
    <row r="2503" spans="1:16" ht="7.5" hidden="1" customHeight="1" x14ac:dyDescent="0.3">
      <c r="A2503" s="1" t="str">
        <f>+A2385</f>
        <v>NO</v>
      </c>
      <c r="E2503" s="114"/>
      <c r="F2503" s="45"/>
      <c r="G2503" s="45"/>
      <c r="H2503" s="45"/>
      <c r="I2503" s="45"/>
      <c r="J2503" s="45"/>
      <c r="K2503" s="45"/>
      <c r="L2503" s="48"/>
    </row>
    <row r="2504" spans="1:16" hidden="1" x14ac:dyDescent="0.3">
      <c r="A2504" s="1" t="str">
        <f>+A2385</f>
        <v>NO</v>
      </c>
      <c r="E2504" s="115" t="str">
        <f>+$E$129</f>
        <v>PUNTAJE TOTAL</v>
      </c>
      <c r="F2504" s="116"/>
      <c r="G2504" s="116"/>
      <c r="H2504" s="116"/>
      <c r="I2504" s="116"/>
      <c r="J2504" s="116"/>
      <c r="K2504" s="117"/>
      <c r="L2504" s="118">
        <f>IFERROR(IF(VLOOKUP(C2385,'R. PUNTAJES'!$C$14:$R$213,'R. PUNTAJES'!$H$10,0)="RECHAZO","",SUM(L2484:L2502)),"")</f>
        <v>0</v>
      </c>
    </row>
    <row r="2505" spans="1:16" hidden="1" x14ac:dyDescent="0.3">
      <c r="A2505" s="1" t="str">
        <f>+A2385</f>
        <v>NO</v>
      </c>
      <c r="E2505" s="304" t="str">
        <f>+$E$130</f>
        <v>OBSERVACIONES RESPECTO A PUNTAJES</v>
      </c>
      <c r="F2505" s="305"/>
      <c r="G2505" s="305"/>
      <c r="H2505" s="305"/>
      <c r="I2505" s="305"/>
      <c r="J2505" s="305"/>
      <c r="K2505" s="305"/>
      <c r="L2505" s="305"/>
    </row>
    <row r="2506" spans="1:16" ht="12" hidden="1" customHeight="1" x14ac:dyDescent="0.3">
      <c r="A2506" s="1" t="str">
        <f>+A2385</f>
        <v>NO</v>
      </c>
      <c r="E2506" s="306" t="s">
        <v>124</v>
      </c>
      <c r="F2506" s="305"/>
      <c r="G2506" s="305"/>
      <c r="H2506" s="305"/>
      <c r="I2506" s="305"/>
      <c r="J2506" s="305"/>
      <c r="K2506" s="305"/>
      <c r="L2506" s="305"/>
      <c r="N2506" s="119"/>
      <c r="O2506" s="119"/>
      <c r="P2506" s="120"/>
    </row>
    <row r="2507" spans="1:16" ht="3" hidden="1" customHeight="1" x14ac:dyDescent="0.3">
      <c r="A2507" s="1" t="str">
        <f>+A2386</f>
        <v>NO</v>
      </c>
      <c r="E2507" s="121"/>
      <c r="F2507" s="122"/>
      <c r="G2507" s="122"/>
      <c r="H2507" s="122"/>
      <c r="I2507" s="122"/>
      <c r="J2507" s="122"/>
      <c r="K2507" s="122"/>
      <c r="L2507" s="123"/>
    </row>
    <row r="2508" spans="1:16" hidden="1" x14ac:dyDescent="0.3">
      <c r="A2508" s="1" t="str">
        <f>+IF(OR(C2510=""),"NO",1)</f>
        <v>NO</v>
      </c>
      <c r="E2508" s="346"/>
      <c r="F2508" s="347"/>
      <c r="G2508" s="347"/>
      <c r="H2508" s="347"/>
      <c r="I2508" s="347"/>
      <c r="J2508" s="347"/>
      <c r="K2508" s="347"/>
      <c r="L2508" s="347"/>
    </row>
    <row r="2509" spans="1:16" ht="4.5" hidden="1" customHeight="1" x14ac:dyDescent="0.3">
      <c r="A2509" s="1" t="str">
        <f>+A2510</f>
        <v>NO</v>
      </c>
      <c r="E2509" s="15"/>
      <c r="F2509" s="16"/>
      <c r="G2509" s="16"/>
      <c r="H2509" s="16"/>
      <c r="I2509" s="16"/>
      <c r="J2509" s="16"/>
      <c r="K2509" s="16"/>
      <c r="L2509" s="17"/>
    </row>
    <row r="2510" spans="1:16" ht="15.75" hidden="1" customHeight="1" x14ac:dyDescent="0.3">
      <c r="A2510" s="1" t="str">
        <f>+IF(OR(C2510=""),"NO",1)</f>
        <v>NO</v>
      </c>
      <c r="B2510" s="1">
        <f>1+MAX($B$1:B2509)</f>
        <v>21</v>
      </c>
      <c r="C2510" s="18" t="s">
        <v>124</v>
      </c>
      <c r="E2510" s="19" t="s">
        <v>124</v>
      </c>
      <c r="F2510" s="20"/>
      <c r="G2510" s="20"/>
      <c r="H2510" s="20"/>
      <c r="I2510" s="21"/>
      <c r="J2510" s="20"/>
      <c r="K2510" s="21"/>
      <c r="L2510" s="22"/>
    </row>
    <row r="2511" spans="1:16" hidden="1" x14ac:dyDescent="0.3">
      <c r="A2511" s="1" t="str">
        <f>A2510</f>
        <v>NO</v>
      </c>
      <c r="E2511" s="23" t="str">
        <f>+$E$11</f>
        <v>Integrantes</v>
      </c>
      <c r="F2511" s="24"/>
      <c r="G2511" s="24"/>
      <c r="H2511" s="24"/>
      <c r="I2511" s="24"/>
      <c r="J2511" s="24"/>
      <c r="K2511" s="25" t="str">
        <f>+$K$11</f>
        <v>Nit</v>
      </c>
      <c r="L2511" s="26" t="str">
        <f>+$L$11</f>
        <v>Part.</v>
      </c>
    </row>
    <row r="2512" spans="1:16" hidden="1" x14ac:dyDescent="0.3">
      <c r="A2512" s="1" t="str">
        <f>+A2511</f>
        <v>NO</v>
      </c>
      <c r="C2512" s="1" t="s">
        <v>124</v>
      </c>
      <c r="E2512" s="27" t="s">
        <v>124</v>
      </c>
      <c r="F2512" s="28"/>
      <c r="G2512" s="28"/>
      <c r="H2512" s="28"/>
      <c r="I2512" s="28"/>
      <c r="J2512" s="28"/>
      <c r="K2512" s="29" t="s">
        <v>124</v>
      </c>
      <c r="L2512" s="30" t="s">
        <v>124</v>
      </c>
    </row>
    <row r="2513" spans="1:12" hidden="1" x14ac:dyDescent="0.3">
      <c r="A2513" s="18" t="str">
        <f>+IF(OR(C2513=""),"NO",1)</f>
        <v>NO</v>
      </c>
      <c r="B2513" s="18"/>
      <c r="C2513" s="1" t="s">
        <v>124</v>
      </c>
      <c r="E2513" s="31" t="s">
        <v>124</v>
      </c>
      <c r="F2513" s="32"/>
      <c r="G2513" s="32"/>
      <c r="H2513" s="32"/>
      <c r="I2513" s="32"/>
      <c r="J2513" s="32"/>
      <c r="K2513" s="33" t="s">
        <v>124</v>
      </c>
      <c r="L2513" s="34" t="s">
        <v>124</v>
      </c>
    </row>
    <row r="2514" spans="1:12" hidden="1" x14ac:dyDescent="0.3">
      <c r="A2514" s="18" t="str">
        <f>+IF(OR(C2514=""),"NO",1)</f>
        <v>NO</v>
      </c>
      <c r="B2514" s="18"/>
      <c r="C2514" s="1" t="s">
        <v>124</v>
      </c>
      <c r="E2514" s="31" t="s">
        <v>124</v>
      </c>
      <c r="F2514" s="32"/>
      <c r="G2514" s="32"/>
      <c r="H2514" s="32"/>
      <c r="I2514" s="32"/>
      <c r="J2514" s="32"/>
      <c r="K2514" s="33" t="s">
        <v>124</v>
      </c>
      <c r="L2514" s="34" t="s">
        <v>124</v>
      </c>
    </row>
    <row r="2515" spans="1:12" hidden="1" x14ac:dyDescent="0.3">
      <c r="A2515" s="18" t="str">
        <f>+IF(OR(C2515=""),"NO",1)</f>
        <v>NO</v>
      </c>
      <c r="B2515" s="18"/>
      <c r="C2515" s="1" t="s">
        <v>124</v>
      </c>
      <c r="E2515" s="31" t="s">
        <v>13</v>
      </c>
      <c r="F2515" s="32"/>
      <c r="G2515" s="32"/>
      <c r="H2515" s="32"/>
      <c r="I2515" s="32"/>
      <c r="J2515" s="32"/>
      <c r="K2515" s="33"/>
      <c r="L2515" s="34"/>
    </row>
    <row r="2516" spans="1:12" hidden="1" x14ac:dyDescent="0.3">
      <c r="A2516" s="18" t="str">
        <f>+IF(OR(C2516=""),"NO",1)</f>
        <v>NO</v>
      </c>
      <c r="B2516" s="18"/>
      <c r="C2516" s="1" t="s">
        <v>124</v>
      </c>
      <c r="E2516" s="31" t="s">
        <v>13</v>
      </c>
      <c r="F2516" s="32"/>
      <c r="G2516" s="32"/>
      <c r="H2516" s="32"/>
      <c r="I2516" s="32"/>
      <c r="J2516" s="32"/>
      <c r="K2516" s="33"/>
      <c r="L2516" s="34"/>
    </row>
    <row r="2517" spans="1:12" hidden="1" x14ac:dyDescent="0.3">
      <c r="A2517" s="18" t="str">
        <f>+IF(OR(C2517=""),"NO",1)</f>
        <v>NO</v>
      </c>
      <c r="B2517" s="18"/>
      <c r="C2517" s="1" t="s">
        <v>124</v>
      </c>
      <c r="E2517" s="35" t="s">
        <v>13</v>
      </c>
      <c r="F2517" s="36"/>
      <c r="G2517" s="36"/>
      <c r="H2517" s="36"/>
      <c r="I2517" s="36"/>
      <c r="J2517" s="36"/>
      <c r="K2517" s="37"/>
      <c r="L2517" s="38"/>
    </row>
    <row r="2518" spans="1:12" ht="5.15" hidden="1" customHeight="1" x14ac:dyDescent="0.3">
      <c r="A2518" s="1" t="str">
        <f>+A2510</f>
        <v>NO</v>
      </c>
      <c r="E2518" s="39"/>
      <c r="F2518" s="39"/>
      <c r="G2518" s="39"/>
      <c r="H2518" s="39"/>
      <c r="I2518" s="39"/>
      <c r="J2518" s="39"/>
      <c r="K2518" s="39"/>
      <c r="L2518" s="39"/>
    </row>
    <row r="2519" spans="1:12" ht="15.75" hidden="1" customHeight="1" x14ac:dyDescent="0.3">
      <c r="A2519" s="1" t="str">
        <f>+A2510</f>
        <v>NO</v>
      </c>
      <c r="E2519" s="40" t="str">
        <f>+$E$19</f>
        <v>RESULTADO DE EVALUACIÓN TÉCNICA</v>
      </c>
      <c r="F2519" s="41"/>
      <c r="G2519" s="41"/>
      <c r="H2519" s="41"/>
      <c r="I2519" s="41"/>
      <c r="J2519" s="41"/>
      <c r="K2519" s="41"/>
      <c r="L2519" s="42"/>
    </row>
    <row r="2520" spans="1:12" hidden="1" x14ac:dyDescent="0.3">
      <c r="A2520" s="1" t="str">
        <f>+A2510</f>
        <v>NO</v>
      </c>
      <c r="E2520" s="43"/>
      <c r="F2520" s="44" t="str">
        <f>+$F$20</f>
        <v>Experiencia</v>
      </c>
      <c r="G2520" s="45"/>
      <c r="H2520" s="45"/>
      <c r="I2520" s="45"/>
      <c r="J2520" s="45"/>
      <c r="K2520" s="46"/>
      <c r="L2520" s="47" t="s">
        <v>124</v>
      </c>
    </row>
    <row r="2521" spans="1:12" hidden="1" x14ac:dyDescent="0.3">
      <c r="A2521" s="1" t="str">
        <f>+A2510</f>
        <v>NO</v>
      </c>
      <c r="E2521" s="348" t="str">
        <f>+$E$21</f>
        <v>OBSERVACIONES RESPECTO A LA EVALUACIÓN DE EXPERIENCIA</v>
      </c>
      <c r="F2521" s="308"/>
      <c r="G2521" s="308"/>
      <c r="H2521" s="308"/>
      <c r="I2521" s="308"/>
      <c r="J2521" s="308"/>
      <c r="K2521" s="308"/>
      <c r="L2521" s="349"/>
    </row>
    <row r="2522" spans="1:12" hidden="1" x14ac:dyDescent="0.3">
      <c r="A2522" s="1" t="str">
        <f>+A2510</f>
        <v>NO</v>
      </c>
      <c r="E2522" s="350" t="s">
        <v>124</v>
      </c>
      <c r="F2522" s="351"/>
      <c r="G2522" s="351"/>
      <c r="H2522" s="351"/>
      <c r="I2522" s="351"/>
      <c r="J2522" s="351"/>
      <c r="K2522" s="351"/>
      <c r="L2522" s="352"/>
    </row>
    <row r="2523" spans="1:12" ht="5.15" hidden="1" customHeight="1" x14ac:dyDescent="0.3">
      <c r="A2523" s="1" t="str">
        <f>+A2510</f>
        <v>NO</v>
      </c>
      <c r="E2523" s="39"/>
      <c r="F2523" s="39"/>
      <c r="G2523" s="39"/>
      <c r="H2523" s="39"/>
      <c r="I2523" s="39"/>
      <c r="J2523" s="39"/>
      <c r="K2523" s="39"/>
      <c r="L2523" s="39"/>
    </row>
    <row r="2524" spans="1:12" ht="12.75" hidden="1" customHeight="1" x14ac:dyDescent="0.3">
      <c r="A2524" s="1" t="str">
        <f>+A2510</f>
        <v>NO</v>
      </c>
      <c r="E2524" s="40" t="str">
        <f>+$E$24</f>
        <v>EXPERIENCIA HABILITANTE: CONTRATOS PRESENTADOS</v>
      </c>
      <c r="F2524" s="41"/>
      <c r="G2524" s="41"/>
      <c r="H2524" s="41"/>
      <c r="I2524" s="41"/>
      <c r="J2524" s="41"/>
      <c r="K2524" s="41"/>
      <c r="L2524" s="42"/>
    </row>
    <row r="2525" spans="1:12" ht="8.5" hidden="1" customHeight="1" x14ac:dyDescent="0.3">
      <c r="A2525" s="1" t="str">
        <f>+A2510</f>
        <v>NO</v>
      </c>
      <c r="E2525" s="49"/>
      <c r="F2525" s="50"/>
      <c r="G2525" s="51"/>
      <c r="H2525" s="51"/>
      <c r="I2525" s="51"/>
      <c r="J2525" s="51"/>
      <c r="K2525" s="51"/>
      <c r="L2525" s="52"/>
    </row>
    <row r="2526" spans="1:12" hidden="1" x14ac:dyDescent="0.3">
      <c r="A2526" s="18" t="str">
        <f>+IF(OR(C2526=""),"NO",1)</f>
        <v>NO</v>
      </c>
      <c r="B2526" s="18"/>
      <c r="C2526" s="1" t="s">
        <v>124</v>
      </c>
      <c r="E2526" s="329">
        <v>1</v>
      </c>
      <c r="F2526" s="53" t="str">
        <f>+$F$26</f>
        <v>OBJETO</v>
      </c>
      <c r="G2526" s="332" t="s">
        <v>124</v>
      </c>
      <c r="H2526" s="333"/>
      <c r="I2526" s="333"/>
      <c r="J2526" s="333"/>
      <c r="K2526" s="333"/>
      <c r="L2526" s="334"/>
    </row>
    <row r="2527" spans="1:12" hidden="1" x14ac:dyDescent="0.3">
      <c r="A2527" s="18" t="str">
        <f>+IF(OR(C2526=""),"NO",1)</f>
        <v>NO</v>
      </c>
      <c r="B2527" s="18"/>
      <c r="E2527" s="330"/>
      <c r="F2527" s="54" t="str">
        <f>+$F$27</f>
        <v>CONTRATANTE</v>
      </c>
      <c r="G2527" s="335" t="s">
        <v>124</v>
      </c>
      <c r="H2527" s="310"/>
      <c r="I2527" s="310"/>
      <c r="J2527" s="310"/>
      <c r="K2527" s="310"/>
      <c r="L2527" s="336"/>
    </row>
    <row r="2528" spans="1:12" hidden="1" x14ac:dyDescent="0.3">
      <c r="A2528" s="18" t="str">
        <f>+IF(OR(C2526=""),"NO",1)</f>
        <v>NO</v>
      </c>
      <c r="B2528" s="18"/>
      <c r="E2528" s="330"/>
      <c r="F2528" s="54" t="str">
        <f>+$F$28</f>
        <v>APORTANTE</v>
      </c>
      <c r="G2528" s="337" t="s">
        <v>124</v>
      </c>
      <c r="H2528" s="338"/>
      <c r="I2528" s="338"/>
      <c r="J2528" s="338"/>
      <c r="K2528" s="338"/>
      <c r="L2528" s="339"/>
    </row>
    <row r="2529" spans="1:12" hidden="1" x14ac:dyDescent="0.3">
      <c r="A2529" s="18" t="str">
        <f>+IF(OR(C2526=""),"NO",1)</f>
        <v>NO</v>
      </c>
      <c r="B2529" s="18"/>
      <c r="E2529" s="330"/>
      <c r="F2529" s="54" t="str">
        <f>+$F$29</f>
        <v>VALOR /SMMLV)</v>
      </c>
      <c r="G2529" s="55" t="s">
        <v>124</v>
      </c>
      <c r="H2529" s="56" t="str">
        <f>+$H$29</f>
        <v>% PART..</v>
      </c>
      <c r="I2529" s="57" t="s">
        <v>124</v>
      </c>
      <c r="J2529" s="58" t="str">
        <f>+$J$29</f>
        <v>VALOR ACREDITADO</v>
      </c>
      <c r="K2529" s="59"/>
      <c r="L2529" s="47" t="s">
        <v>124</v>
      </c>
    </row>
    <row r="2530" spans="1:12" hidden="1" x14ac:dyDescent="0.3">
      <c r="A2530" s="18" t="str">
        <f>+IF(OR(C2526=""),"NO",1)</f>
        <v>NO</v>
      </c>
      <c r="B2530" s="18"/>
      <c r="E2530" s="330"/>
      <c r="F2530" s="60" t="str">
        <f>+$F$30</f>
        <v>EXPERIENCIA APORTADA</v>
      </c>
      <c r="G2530" s="340" t="s">
        <v>124</v>
      </c>
      <c r="H2530" s="341"/>
      <c r="I2530" s="341"/>
      <c r="J2530" s="341"/>
      <c r="K2530" s="341"/>
      <c r="L2530" s="342"/>
    </row>
    <row r="2531" spans="1:12" hidden="1" x14ac:dyDescent="0.3">
      <c r="A2531" s="18" t="str">
        <f>+IF(OR(C2526=""),"NO",1)</f>
        <v>NO</v>
      </c>
      <c r="B2531" s="18"/>
      <c r="E2531" s="331"/>
      <c r="F2531" s="62" t="str">
        <f>+$F$31</f>
        <v>OBSERVACIÓN</v>
      </c>
      <c r="G2531" s="343" t="s">
        <v>124</v>
      </c>
      <c r="H2531" s="344"/>
      <c r="I2531" s="344"/>
      <c r="J2531" s="344"/>
      <c r="K2531" s="344"/>
      <c r="L2531" s="345"/>
    </row>
    <row r="2532" spans="1:12" ht="8.5" hidden="1" customHeight="1" x14ac:dyDescent="0.3">
      <c r="A2532" s="18" t="str">
        <f>+IF(OR(C2526=""),"NO",1)</f>
        <v>NO</v>
      </c>
      <c r="B2532" s="18"/>
      <c r="E2532" s="49"/>
      <c r="F2532" s="50"/>
      <c r="G2532" s="51"/>
      <c r="H2532" s="51"/>
      <c r="I2532" s="51"/>
      <c r="J2532" s="51"/>
      <c r="K2532" s="51"/>
      <c r="L2532" s="52"/>
    </row>
    <row r="2533" spans="1:12" hidden="1" x14ac:dyDescent="0.3">
      <c r="A2533" s="18" t="str">
        <f t="shared" ref="A2533" si="840">+IF(OR(C2533=""),"NO",1)</f>
        <v>NO</v>
      </c>
      <c r="B2533" s="18"/>
      <c r="C2533" s="1" t="s">
        <v>124</v>
      </c>
      <c r="E2533" s="329">
        <v>2</v>
      </c>
      <c r="F2533" s="53" t="str">
        <f>+$F$26</f>
        <v>OBJETO</v>
      </c>
      <c r="G2533" s="332" t="s">
        <v>124</v>
      </c>
      <c r="H2533" s="333"/>
      <c r="I2533" s="333"/>
      <c r="J2533" s="333"/>
      <c r="K2533" s="333"/>
      <c r="L2533" s="334"/>
    </row>
    <row r="2534" spans="1:12" hidden="1" x14ac:dyDescent="0.3">
      <c r="A2534" s="18" t="str">
        <f t="shared" ref="A2534" si="841">+IF(OR(C2533=""),"NO",1)</f>
        <v>NO</v>
      </c>
      <c r="B2534" s="18"/>
      <c r="E2534" s="330"/>
      <c r="F2534" s="54" t="str">
        <f>+$F$27</f>
        <v>CONTRATANTE</v>
      </c>
      <c r="G2534" s="335" t="s">
        <v>124</v>
      </c>
      <c r="H2534" s="310"/>
      <c r="I2534" s="310"/>
      <c r="J2534" s="310"/>
      <c r="K2534" s="310"/>
      <c r="L2534" s="336"/>
    </row>
    <row r="2535" spans="1:12" hidden="1" x14ac:dyDescent="0.3">
      <c r="A2535" s="18" t="str">
        <f t="shared" ref="A2535" si="842">+IF(OR(C2533=""),"NO",1)</f>
        <v>NO</v>
      </c>
      <c r="B2535" s="18"/>
      <c r="E2535" s="330"/>
      <c r="F2535" s="54" t="str">
        <f>+$F$28</f>
        <v>APORTANTE</v>
      </c>
      <c r="G2535" s="337" t="s">
        <v>124</v>
      </c>
      <c r="H2535" s="338"/>
      <c r="I2535" s="338"/>
      <c r="J2535" s="338"/>
      <c r="K2535" s="338"/>
      <c r="L2535" s="339"/>
    </row>
    <row r="2536" spans="1:12" hidden="1" x14ac:dyDescent="0.3">
      <c r="A2536" s="18" t="str">
        <f t="shared" ref="A2536" si="843">+IF(OR(C2533=""),"NO",1)</f>
        <v>NO</v>
      </c>
      <c r="B2536" s="18"/>
      <c r="E2536" s="330"/>
      <c r="F2536" s="54" t="str">
        <f>+$F$29</f>
        <v>VALOR /SMMLV)</v>
      </c>
      <c r="G2536" s="55" t="s">
        <v>124</v>
      </c>
      <c r="H2536" s="56" t="str">
        <f>+$H$29</f>
        <v>% PART..</v>
      </c>
      <c r="I2536" s="57" t="s">
        <v>124</v>
      </c>
      <c r="J2536" s="58" t="str">
        <f>+$J$29</f>
        <v>VALOR ACREDITADO</v>
      </c>
      <c r="K2536" s="59"/>
      <c r="L2536" s="47" t="s">
        <v>124</v>
      </c>
    </row>
    <row r="2537" spans="1:12" hidden="1" x14ac:dyDescent="0.3">
      <c r="A2537" s="18" t="str">
        <f t="shared" ref="A2537" si="844">+IF(OR(C2533=""),"NO",1)</f>
        <v>NO</v>
      </c>
      <c r="B2537" s="18"/>
      <c r="E2537" s="330"/>
      <c r="F2537" s="60" t="str">
        <f>+$F$30</f>
        <v>EXPERIENCIA APORTADA</v>
      </c>
      <c r="G2537" s="340" t="s">
        <v>124</v>
      </c>
      <c r="H2537" s="341"/>
      <c r="I2537" s="341"/>
      <c r="J2537" s="341"/>
      <c r="K2537" s="341"/>
      <c r="L2537" s="342"/>
    </row>
    <row r="2538" spans="1:12" hidden="1" x14ac:dyDescent="0.3">
      <c r="A2538" s="18" t="str">
        <f t="shared" ref="A2538" si="845">+IF(OR(C2533=""),"NO",1)</f>
        <v>NO</v>
      </c>
      <c r="B2538" s="18"/>
      <c r="E2538" s="331"/>
      <c r="F2538" s="62" t="str">
        <f>+$F$31</f>
        <v>OBSERVACIÓN</v>
      </c>
      <c r="G2538" s="343" t="s">
        <v>124</v>
      </c>
      <c r="H2538" s="344"/>
      <c r="I2538" s="344"/>
      <c r="J2538" s="344"/>
      <c r="K2538" s="344"/>
      <c r="L2538" s="345"/>
    </row>
    <row r="2539" spans="1:12" ht="8.5" hidden="1" customHeight="1" x14ac:dyDescent="0.3">
      <c r="A2539" s="18" t="str">
        <f t="shared" ref="A2539" si="846">+IF(OR(C2533=""),"NO",1)</f>
        <v>NO</v>
      </c>
      <c r="B2539" s="18"/>
      <c r="E2539" s="49"/>
      <c r="F2539" s="50"/>
      <c r="G2539" s="51"/>
      <c r="H2539" s="51"/>
      <c r="I2539" s="51"/>
      <c r="J2539" s="51"/>
      <c r="K2539" s="51"/>
      <c r="L2539" s="52"/>
    </row>
    <row r="2540" spans="1:12" hidden="1" x14ac:dyDescent="0.3">
      <c r="A2540" s="18" t="str">
        <f t="shared" ref="A2540" si="847">+IF(OR(C2540=""),"NO",1)</f>
        <v>NO</v>
      </c>
      <c r="B2540" s="18"/>
      <c r="C2540" s="1" t="s">
        <v>124</v>
      </c>
      <c r="E2540" s="329">
        <v>3</v>
      </c>
      <c r="F2540" s="53" t="str">
        <f>+$F$26</f>
        <v>OBJETO</v>
      </c>
      <c r="G2540" s="332" t="s">
        <v>124</v>
      </c>
      <c r="H2540" s="333"/>
      <c r="I2540" s="333"/>
      <c r="J2540" s="333"/>
      <c r="K2540" s="333"/>
      <c r="L2540" s="334"/>
    </row>
    <row r="2541" spans="1:12" hidden="1" x14ac:dyDescent="0.3">
      <c r="A2541" s="18" t="str">
        <f t="shared" ref="A2541" si="848">+IF(OR(C2540=""),"NO",1)</f>
        <v>NO</v>
      </c>
      <c r="B2541" s="18"/>
      <c r="E2541" s="330"/>
      <c r="F2541" s="54" t="str">
        <f>+$F$27</f>
        <v>CONTRATANTE</v>
      </c>
      <c r="G2541" s="335" t="s">
        <v>124</v>
      </c>
      <c r="H2541" s="310"/>
      <c r="I2541" s="310"/>
      <c r="J2541" s="310"/>
      <c r="K2541" s="310"/>
      <c r="L2541" s="336"/>
    </row>
    <row r="2542" spans="1:12" hidden="1" x14ac:dyDescent="0.3">
      <c r="A2542" s="18" t="str">
        <f t="shared" ref="A2542" si="849">+IF(OR(C2540=""),"NO",1)</f>
        <v>NO</v>
      </c>
      <c r="B2542" s="18"/>
      <c r="E2542" s="330"/>
      <c r="F2542" s="54" t="str">
        <f>+$F$28</f>
        <v>APORTANTE</v>
      </c>
      <c r="G2542" s="337" t="s">
        <v>124</v>
      </c>
      <c r="H2542" s="338"/>
      <c r="I2542" s="338"/>
      <c r="J2542" s="338"/>
      <c r="K2542" s="338"/>
      <c r="L2542" s="339"/>
    </row>
    <row r="2543" spans="1:12" hidden="1" x14ac:dyDescent="0.3">
      <c r="A2543" s="18" t="str">
        <f t="shared" ref="A2543" si="850">+IF(OR(C2540=""),"NO",1)</f>
        <v>NO</v>
      </c>
      <c r="B2543" s="18"/>
      <c r="E2543" s="330"/>
      <c r="F2543" s="54" t="str">
        <f>+$F$29</f>
        <v>VALOR /SMMLV)</v>
      </c>
      <c r="G2543" s="55" t="s">
        <v>124</v>
      </c>
      <c r="H2543" s="56" t="str">
        <f>+$H$29</f>
        <v>% PART..</v>
      </c>
      <c r="I2543" s="57" t="s">
        <v>124</v>
      </c>
      <c r="J2543" s="58" t="str">
        <f>+$J$29</f>
        <v>VALOR ACREDITADO</v>
      </c>
      <c r="K2543" s="59"/>
      <c r="L2543" s="47" t="s">
        <v>124</v>
      </c>
    </row>
    <row r="2544" spans="1:12" hidden="1" x14ac:dyDescent="0.3">
      <c r="A2544" s="18" t="str">
        <f t="shared" ref="A2544" si="851">+IF(OR(C2540=""),"NO",1)</f>
        <v>NO</v>
      </c>
      <c r="B2544" s="18"/>
      <c r="E2544" s="330"/>
      <c r="F2544" s="60" t="str">
        <f>+$F$30</f>
        <v>EXPERIENCIA APORTADA</v>
      </c>
      <c r="G2544" s="340" t="s">
        <v>124</v>
      </c>
      <c r="H2544" s="341"/>
      <c r="I2544" s="341"/>
      <c r="J2544" s="341"/>
      <c r="K2544" s="341"/>
      <c r="L2544" s="342"/>
    </row>
    <row r="2545" spans="1:12" hidden="1" x14ac:dyDescent="0.3">
      <c r="A2545" s="18" t="str">
        <f t="shared" ref="A2545" si="852">+IF(OR(C2540=""),"NO",1)</f>
        <v>NO</v>
      </c>
      <c r="B2545" s="18"/>
      <c r="E2545" s="331"/>
      <c r="F2545" s="62" t="str">
        <f>+$F$31</f>
        <v>OBSERVACIÓN</v>
      </c>
      <c r="G2545" s="343" t="s">
        <v>124</v>
      </c>
      <c r="H2545" s="344"/>
      <c r="I2545" s="344"/>
      <c r="J2545" s="344"/>
      <c r="K2545" s="344"/>
      <c r="L2545" s="345"/>
    </row>
    <row r="2546" spans="1:12" ht="8.5" hidden="1" customHeight="1" x14ac:dyDescent="0.3">
      <c r="A2546" s="18" t="str">
        <f t="shared" ref="A2546" si="853">+IF(OR(C2540=""),"NO",1)</f>
        <v>NO</v>
      </c>
      <c r="B2546" s="18"/>
      <c r="E2546" s="49"/>
      <c r="F2546" s="50"/>
      <c r="G2546" s="51"/>
      <c r="H2546" s="51"/>
      <c r="I2546" s="51"/>
      <c r="J2546" s="51"/>
      <c r="K2546" s="51"/>
      <c r="L2546" s="52"/>
    </row>
    <row r="2547" spans="1:12" hidden="1" x14ac:dyDescent="0.3">
      <c r="A2547" s="18" t="str">
        <f t="shared" ref="A2547" si="854">+IF(OR(C2547=""),"NO",1)</f>
        <v>NO</v>
      </c>
      <c r="B2547" s="18"/>
      <c r="C2547" s="1" t="s">
        <v>124</v>
      </c>
      <c r="E2547" s="329">
        <v>4</v>
      </c>
      <c r="F2547" s="53" t="str">
        <f>+$F$26</f>
        <v>OBJETO</v>
      </c>
      <c r="G2547" s="332" t="s">
        <v>124</v>
      </c>
      <c r="H2547" s="333"/>
      <c r="I2547" s="333"/>
      <c r="J2547" s="333"/>
      <c r="K2547" s="333"/>
      <c r="L2547" s="334"/>
    </row>
    <row r="2548" spans="1:12" hidden="1" x14ac:dyDescent="0.3">
      <c r="A2548" s="18" t="str">
        <f t="shared" ref="A2548" si="855">+IF(OR(C2547=""),"NO",1)</f>
        <v>NO</v>
      </c>
      <c r="B2548" s="18"/>
      <c r="E2548" s="330"/>
      <c r="F2548" s="54" t="str">
        <f>+$F$27</f>
        <v>CONTRATANTE</v>
      </c>
      <c r="G2548" s="335" t="s">
        <v>124</v>
      </c>
      <c r="H2548" s="310"/>
      <c r="I2548" s="310"/>
      <c r="J2548" s="310"/>
      <c r="K2548" s="310"/>
      <c r="L2548" s="336"/>
    </row>
    <row r="2549" spans="1:12" hidden="1" x14ac:dyDescent="0.3">
      <c r="A2549" s="18" t="str">
        <f t="shared" ref="A2549" si="856">+IF(OR(C2547=""),"NO",1)</f>
        <v>NO</v>
      </c>
      <c r="B2549" s="18"/>
      <c r="E2549" s="330"/>
      <c r="F2549" s="54" t="str">
        <f>+$F$28</f>
        <v>APORTANTE</v>
      </c>
      <c r="G2549" s="337" t="s">
        <v>124</v>
      </c>
      <c r="H2549" s="338"/>
      <c r="I2549" s="338"/>
      <c r="J2549" s="338"/>
      <c r="K2549" s="338"/>
      <c r="L2549" s="339"/>
    </row>
    <row r="2550" spans="1:12" hidden="1" x14ac:dyDescent="0.3">
      <c r="A2550" s="18" t="str">
        <f t="shared" ref="A2550" si="857">+IF(OR(C2547=""),"NO",1)</f>
        <v>NO</v>
      </c>
      <c r="B2550" s="18"/>
      <c r="E2550" s="330"/>
      <c r="F2550" s="54" t="str">
        <f>+$F$29</f>
        <v>VALOR /SMMLV)</v>
      </c>
      <c r="G2550" s="55" t="s">
        <v>124</v>
      </c>
      <c r="H2550" s="56" t="str">
        <f>+$H$29</f>
        <v>% PART..</v>
      </c>
      <c r="I2550" s="57" t="s">
        <v>124</v>
      </c>
      <c r="J2550" s="58" t="str">
        <f>+$J$29</f>
        <v>VALOR ACREDITADO</v>
      </c>
      <c r="K2550" s="59"/>
      <c r="L2550" s="47" t="s">
        <v>124</v>
      </c>
    </row>
    <row r="2551" spans="1:12" hidden="1" x14ac:dyDescent="0.3">
      <c r="A2551" s="18" t="str">
        <f t="shared" ref="A2551" si="858">+IF(OR(C2547=""),"NO",1)</f>
        <v>NO</v>
      </c>
      <c r="B2551" s="18"/>
      <c r="E2551" s="330"/>
      <c r="F2551" s="60" t="str">
        <f>+$F$30</f>
        <v>EXPERIENCIA APORTADA</v>
      </c>
      <c r="G2551" s="340" t="s">
        <v>124</v>
      </c>
      <c r="H2551" s="341"/>
      <c r="I2551" s="341"/>
      <c r="J2551" s="341"/>
      <c r="K2551" s="341"/>
      <c r="L2551" s="342"/>
    </row>
    <row r="2552" spans="1:12" hidden="1" x14ac:dyDescent="0.3">
      <c r="A2552" s="18" t="str">
        <f t="shared" ref="A2552" si="859">+IF(OR(C2547=""),"NO",1)</f>
        <v>NO</v>
      </c>
      <c r="B2552" s="18"/>
      <c r="E2552" s="331"/>
      <c r="F2552" s="62" t="str">
        <f>+$F$31</f>
        <v>OBSERVACIÓN</v>
      </c>
      <c r="G2552" s="343" t="s">
        <v>124</v>
      </c>
      <c r="H2552" s="344"/>
      <c r="I2552" s="344"/>
      <c r="J2552" s="344"/>
      <c r="K2552" s="344"/>
      <c r="L2552" s="345"/>
    </row>
    <row r="2553" spans="1:12" ht="8.5" hidden="1" customHeight="1" x14ac:dyDescent="0.3">
      <c r="A2553" s="18" t="str">
        <f t="shared" ref="A2553" si="860">+IF(OR(C2547=""),"NO",1)</f>
        <v>NO</v>
      </c>
      <c r="B2553" s="18"/>
      <c r="E2553" s="49"/>
      <c r="F2553" s="50"/>
      <c r="G2553" s="51"/>
      <c r="H2553" s="51"/>
      <c r="I2553" s="51"/>
      <c r="J2553" s="51"/>
      <c r="K2553" s="51"/>
      <c r="L2553" s="52"/>
    </row>
    <row r="2554" spans="1:12" hidden="1" x14ac:dyDescent="0.3">
      <c r="A2554" s="18" t="str">
        <f t="shared" ref="A2554" si="861">+IF(OR(C2554=""),"NO",1)</f>
        <v>NO</v>
      </c>
      <c r="B2554" s="18"/>
      <c r="C2554" s="1" t="s">
        <v>124</v>
      </c>
      <c r="E2554" s="329">
        <v>5</v>
      </c>
      <c r="F2554" s="53" t="str">
        <f>+$F$26</f>
        <v>OBJETO</v>
      </c>
      <c r="G2554" s="332" t="s">
        <v>124</v>
      </c>
      <c r="H2554" s="333"/>
      <c r="I2554" s="333"/>
      <c r="J2554" s="333"/>
      <c r="K2554" s="333"/>
      <c r="L2554" s="334"/>
    </row>
    <row r="2555" spans="1:12" hidden="1" x14ac:dyDescent="0.3">
      <c r="A2555" s="18" t="str">
        <f t="shared" ref="A2555" si="862">+IF(OR(C2554=""),"NO",1)</f>
        <v>NO</v>
      </c>
      <c r="B2555" s="18"/>
      <c r="E2555" s="330"/>
      <c r="F2555" s="54" t="str">
        <f>+$F$27</f>
        <v>CONTRATANTE</v>
      </c>
      <c r="G2555" s="335" t="s">
        <v>124</v>
      </c>
      <c r="H2555" s="310"/>
      <c r="I2555" s="310"/>
      <c r="J2555" s="310"/>
      <c r="K2555" s="310"/>
      <c r="L2555" s="336"/>
    </row>
    <row r="2556" spans="1:12" hidden="1" x14ac:dyDescent="0.3">
      <c r="A2556" s="18" t="str">
        <f t="shared" ref="A2556" si="863">+IF(OR(C2554=""),"NO",1)</f>
        <v>NO</v>
      </c>
      <c r="B2556" s="18"/>
      <c r="E2556" s="330"/>
      <c r="F2556" s="54" t="str">
        <f>+$F$28</f>
        <v>APORTANTE</v>
      </c>
      <c r="G2556" s="337" t="s">
        <v>124</v>
      </c>
      <c r="H2556" s="338"/>
      <c r="I2556" s="338"/>
      <c r="J2556" s="338"/>
      <c r="K2556" s="338"/>
      <c r="L2556" s="339"/>
    </row>
    <row r="2557" spans="1:12" hidden="1" x14ac:dyDescent="0.3">
      <c r="A2557" s="18" t="str">
        <f t="shared" ref="A2557" si="864">+IF(OR(C2554=""),"NO",1)</f>
        <v>NO</v>
      </c>
      <c r="B2557" s="18"/>
      <c r="E2557" s="330"/>
      <c r="F2557" s="54" t="str">
        <f>+$F$29</f>
        <v>VALOR /SMMLV)</v>
      </c>
      <c r="G2557" s="55" t="s">
        <v>124</v>
      </c>
      <c r="H2557" s="56" t="str">
        <f>+$H$29</f>
        <v>% PART..</v>
      </c>
      <c r="I2557" s="57" t="s">
        <v>124</v>
      </c>
      <c r="J2557" s="58" t="str">
        <f>+$J$29</f>
        <v>VALOR ACREDITADO</v>
      </c>
      <c r="K2557" s="59"/>
      <c r="L2557" s="47" t="s">
        <v>124</v>
      </c>
    </row>
    <row r="2558" spans="1:12" hidden="1" x14ac:dyDescent="0.3">
      <c r="A2558" s="18" t="str">
        <f t="shared" ref="A2558" si="865">+IF(OR(C2554=""),"NO",1)</f>
        <v>NO</v>
      </c>
      <c r="B2558" s="18"/>
      <c r="E2558" s="330"/>
      <c r="F2558" s="60" t="str">
        <f>+$F$30</f>
        <v>EXPERIENCIA APORTADA</v>
      </c>
      <c r="G2558" s="340" t="s">
        <v>124</v>
      </c>
      <c r="H2558" s="341"/>
      <c r="I2558" s="341"/>
      <c r="J2558" s="341"/>
      <c r="K2558" s="341"/>
      <c r="L2558" s="342"/>
    </row>
    <row r="2559" spans="1:12" hidden="1" x14ac:dyDescent="0.3">
      <c r="A2559" s="18" t="str">
        <f t="shared" ref="A2559" si="866">+IF(OR(C2554=""),"NO",1)</f>
        <v>NO</v>
      </c>
      <c r="B2559" s="18"/>
      <c r="E2559" s="331"/>
      <c r="F2559" s="62" t="str">
        <f>+$F$31</f>
        <v>OBSERVACIÓN</v>
      </c>
      <c r="G2559" s="343" t="s">
        <v>124</v>
      </c>
      <c r="H2559" s="344"/>
      <c r="I2559" s="344"/>
      <c r="J2559" s="344"/>
      <c r="K2559" s="344"/>
      <c r="L2559" s="345"/>
    </row>
    <row r="2560" spans="1:12" ht="8.5" hidden="1" customHeight="1" x14ac:dyDescent="0.3">
      <c r="A2560" s="18" t="str">
        <f t="shared" ref="A2560" si="867">+IF(OR(C2554=""),"NO",1)</f>
        <v>NO</v>
      </c>
      <c r="B2560" s="18"/>
      <c r="E2560" s="49"/>
      <c r="F2560" s="50"/>
      <c r="G2560" s="51"/>
      <c r="H2560" s="51"/>
      <c r="I2560" s="51"/>
      <c r="J2560" s="51"/>
      <c r="K2560" s="51"/>
      <c r="L2560" s="52"/>
    </row>
    <row r="2561" spans="1:12" hidden="1" x14ac:dyDescent="0.3">
      <c r="A2561" s="18" t="str">
        <f t="shared" ref="A2561" si="868">+IF(OR(C2561=""),"NO",1)</f>
        <v>NO</v>
      </c>
      <c r="B2561" s="18"/>
      <c r="C2561" s="1" t="s">
        <v>124</v>
      </c>
      <c r="E2561" s="329">
        <v>6</v>
      </c>
      <c r="F2561" s="53" t="str">
        <f>+$F$26</f>
        <v>OBJETO</v>
      </c>
      <c r="G2561" s="332" t="s">
        <v>124</v>
      </c>
      <c r="H2561" s="333"/>
      <c r="I2561" s="333"/>
      <c r="J2561" s="333"/>
      <c r="K2561" s="333"/>
      <c r="L2561" s="334"/>
    </row>
    <row r="2562" spans="1:12" hidden="1" x14ac:dyDescent="0.3">
      <c r="A2562" s="18" t="str">
        <f t="shared" ref="A2562" si="869">+IF(OR(C2561=""),"NO",1)</f>
        <v>NO</v>
      </c>
      <c r="B2562" s="18"/>
      <c r="E2562" s="330"/>
      <c r="F2562" s="54" t="str">
        <f>+$F$27</f>
        <v>CONTRATANTE</v>
      </c>
      <c r="G2562" s="335" t="s">
        <v>124</v>
      </c>
      <c r="H2562" s="310"/>
      <c r="I2562" s="310"/>
      <c r="J2562" s="310"/>
      <c r="K2562" s="310"/>
      <c r="L2562" s="336"/>
    </row>
    <row r="2563" spans="1:12" hidden="1" x14ac:dyDescent="0.3">
      <c r="A2563" s="18" t="str">
        <f t="shared" ref="A2563" si="870">+IF(OR(C2561=""),"NO",1)</f>
        <v>NO</v>
      </c>
      <c r="B2563" s="18"/>
      <c r="E2563" s="330"/>
      <c r="F2563" s="54" t="str">
        <f>+$F$28</f>
        <v>APORTANTE</v>
      </c>
      <c r="G2563" s="337" t="s">
        <v>124</v>
      </c>
      <c r="H2563" s="338"/>
      <c r="I2563" s="338"/>
      <c r="J2563" s="338"/>
      <c r="K2563" s="338"/>
      <c r="L2563" s="339"/>
    </row>
    <row r="2564" spans="1:12" hidden="1" x14ac:dyDescent="0.3">
      <c r="A2564" s="18" t="str">
        <f t="shared" ref="A2564" si="871">+IF(OR(C2561=""),"NO",1)</f>
        <v>NO</v>
      </c>
      <c r="B2564" s="18"/>
      <c r="E2564" s="330"/>
      <c r="F2564" s="54" t="str">
        <f>+$F$29</f>
        <v>VALOR /SMMLV)</v>
      </c>
      <c r="G2564" s="55" t="s">
        <v>124</v>
      </c>
      <c r="H2564" s="56" t="str">
        <f>+$H$29</f>
        <v>% PART..</v>
      </c>
      <c r="I2564" s="57" t="s">
        <v>124</v>
      </c>
      <c r="J2564" s="58" t="str">
        <f>+$J$29</f>
        <v>VALOR ACREDITADO</v>
      </c>
      <c r="K2564" s="59"/>
      <c r="L2564" s="47" t="s">
        <v>124</v>
      </c>
    </row>
    <row r="2565" spans="1:12" hidden="1" x14ac:dyDescent="0.3">
      <c r="A2565" s="18" t="str">
        <f t="shared" ref="A2565" si="872">+IF(OR(C2561=""),"NO",1)</f>
        <v>NO</v>
      </c>
      <c r="B2565" s="18"/>
      <c r="E2565" s="330"/>
      <c r="F2565" s="60" t="str">
        <f>+$F$30</f>
        <v>EXPERIENCIA APORTADA</v>
      </c>
      <c r="G2565" s="340" t="s">
        <v>124</v>
      </c>
      <c r="H2565" s="341"/>
      <c r="I2565" s="341"/>
      <c r="J2565" s="341"/>
      <c r="K2565" s="341"/>
      <c r="L2565" s="342"/>
    </row>
    <row r="2566" spans="1:12" hidden="1" x14ac:dyDescent="0.3">
      <c r="A2566" s="18" t="str">
        <f t="shared" ref="A2566" si="873">+IF(OR(C2561=""),"NO",1)</f>
        <v>NO</v>
      </c>
      <c r="B2566" s="18"/>
      <c r="E2566" s="331"/>
      <c r="F2566" s="62" t="str">
        <f>+$F$31</f>
        <v>OBSERVACIÓN</v>
      </c>
      <c r="G2566" s="343" t="s">
        <v>124</v>
      </c>
      <c r="H2566" s="344"/>
      <c r="I2566" s="344"/>
      <c r="J2566" s="344"/>
      <c r="K2566" s="344"/>
      <c r="L2566" s="345"/>
    </row>
    <row r="2567" spans="1:12" ht="8.5" hidden="1" customHeight="1" x14ac:dyDescent="0.3">
      <c r="A2567" s="18" t="str">
        <f t="shared" ref="A2567" si="874">+IF(OR(C2561=""),"NO",1)</f>
        <v>NO</v>
      </c>
      <c r="B2567" s="18"/>
      <c r="E2567" s="49"/>
      <c r="F2567" s="50"/>
      <c r="G2567" s="51"/>
      <c r="H2567" s="51"/>
      <c r="I2567" s="51"/>
      <c r="J2567" s="51"/>
      <c r="K2567" s="51"/>
      <c r="L2567" s="52"/>
    </row>
    <row r="2568" spans="1:12" hidden="1" x14ac:dyDescent="0.3">
      <c r="A2568" s="18" t="str">
        <f t="shared" ref="A2568" si="875">+IF(OR(C2568=""),"NO",1)</f>
        <v>NO</v>
      </c>
      <c r="B2568" s="18"/>
      <c r="C2568" s="1" t="s">
        <v>124</v>
      </c>
      <c r="E2568" s="329">
        <v>7</v>
      </c>
      <c r="F2568" s="53" t="str">
        <f>+$F$26</f>
        <v>OBJETO</v>
      </c>
      <c r="G2568" s="332" t="s">
        <v>124</v>
      </c>
      <c r="H2568" s="333"/>
      <c r="I2568" s="333"/>
      <c r="J2568" s="333"/>
      <c r="K2568" s="333"/>
      <c r="L2568" s="334"/>
    </row>
    <row r="2569" spans="1:12" hidden="1" x14ac:dyDescent="0.3">
      <c r="A2569" s="18" t="str">
        <f t="shared" ref="A2569" si="876">+IF(OR(C2568=""),"NO",1)</f>
        <v>NO</v>
      </c>
      <c r="B2569" s="18"/>
      <c r="E2569" s="330"/>
      <c r="F2569" s="54" t="str">
        <f>+$F$27</f>
        <v>CONTRATANTE</v>
      </c>
      <c r="G2569" s="335" t="s">
        <v>124</v>
      </c>
      <c r="H2569" s="310"/>
      <c r="I2569" s="310"/>
      <c r="J2569" s="310"/>
      <c r="K2569" s="310"/>
      <c r="L2569" s="336"/>
    </row>
    <row r="2570" spans="1:12" hidden="1" x14ac:dyDescent="0.3">
      <c r="A2570" s="18" t="str">
        <f t="shared" ref="A2570" si="877">+IF(OR(C2568=""),"NO",1)</f>
        <v>NO</v>
      </c>
      <c r="B2570" s="18"/>
      <c r="E2570" s="330"/>
      <c r="F2570" s="54" t="str">
        <f>+$F$28</f>
        <v>APORTANTE</v>
      </c>
      <c r="G2570" s="337" t="s">
        <v>124</v>
      </c>
      <c r="H2570" s="338"/>
      <c r="I2570" s="338"/>
      <c r="J2570" s="338"/>
      <c r="K2570" s="338"/>
      <c r="L2570" s="339"/>
    </row>
    <row r="2571" spans="1:12" hidden="1" x14ac:dyDescent="0.3">
      <c r="A2571" s="18" t="str">
        <f t="shared" ref="A2571" si="878">+IF(OR(C2568=""),"NO",1)</f>
        <v>NO</v>
      </c>
      <c r="B2571" s="18"/>
      <c r="E2571" s="330"/>
      <c r="F2571" s="54" t="str">
        <f>+$F$29</f>
        <v>VALOR /SMMLV)</v>
      </c>
      <c r="G2571" s="55" t="s">
        <v>124</v>
      </c>
      <c r="H2571" s="56" t="str">
        <f>+$H$29</f>
        <v>% PART..</v>
      </c>
      <c r="I2571" s="57" t="s">
        <v>124</v>
      </c>
      <c r="J2571" s="58" t="str">
        <f>+$J$29</f>
        <v>VALOR ACREDITADO</v>
      </c>
      <c r="K2571" s="59"/>
      <c r="L2571" s="47" t="s">
        <v>124</v>
      </c>
    </row>
    <row r="2572" spans="1:12" hidden="1" x14ac:dyDescent="0.3">
      <c r="A2572" s="18" t="str">
        <f t="shared" ref="A2572" si="879">+IF(OR(C2568=""),"NO",1)</f>
        <v>NO</v>
      </c>
      <c r="B2572" s="18"/>
      <c r="E2572" s="330"/>
      <c r="F2572" s="60" t="str">
        <f>+$F$30</f>
        <v>EXPERIENCIA APORTADA</v>
      </c>
      <c r="G2572" s="340" t="s">
        <v>124</v>
      </c>
      <c r="H2572" s="341"/>
      <c r="I2572" s="341"/>
      <c r="J2572" s="341"/>
      <c r="K2572" s="341"/>
      <c r="L2572" s="342"/>
    </row>
    <row r="2573" spans="1:12" hidden="1" x14ac:dyDescent="0.3">
      <c r="A2573" s="18" t="str">
        <f t="shared" ref="A2573" si="880">+IF(OR(C2568=""),"NO",1)</f>
        <v>NO</v>
      </c>
      <c r="B2573" s="18"/>
      <c r="E2573" s="331"/>
      <c r="F2573" s="62" t="str">
        <f>+$F$31</f>
        <v>OBSERVACIÓN</v>
      </c>
      <c r="G2573" s="343" t="s">
        <v>124</v>
      </c>
      <c r="H2573" s="344"/>
      <c r="I2573" s="344"/>
      <c r="J2573" s="344"/>
      <c r="K2573" s="344"/>
      <c r="L2573" s="345"/>
    </row>
    <row r="2574" spans="1:12" hidden="1" x14ac:dyDescent="0.3">
      <c r="A2574" s="18" t="str">
        <f t="shared" ref="A2574" si="881">+IF(OR(C2568=""),"NO",1)</f>
        <v>NO</v>
      </c>
      <c r="B2574" s="18"/>
      <c r="E2574" s="49"/>
      <c r="F2574" s="50"/>
      <c r="G2574" s="51"/>
      <c r="H2574" s="51"/>
      <c r="I2574" s="51"/>
      <c r="J2574" s="51"/>
      <c r="K2574" s="51"/>
      <c r="L2574" s="52"/>
    </row>
    <row r="2575" spans="1:12" hidden="1" x14ac:dyDescent="0.3">
      <c r="A2575" s="1" t="str">
        <f>+A2510</f>
        <v>NO</v>
      </c>
      <c r="C2575" s="1" t="str">
        <f>"N"&amp;C2510</f>
        <v>N</v>
      </c>
      <c r="E2575" s="63"/>
      <c r="F2575" s="64" t="str">
        <f>+$F$75</f>
        <v>TOTAL DE CONTRATOS PRESENTADOS VÁLIDOS QUE CUMPLEN EXPERIENCIA ACREDITADA:</v>
      </c>
      <c r="G2575" s="65"/>
      <c r="H2575" s="65"/>
      <c r="I2575" s="65"/>
      <c r="J2575" s="66"/>
      <c r="K2575" s="65"/>
      <c r="L2575" s="67" t="s">
        <v>124</v>
      </c>
    </row>
    <row r="2576" spans="1:12" ht="6.65" hidden="1" customHeight="1" x14ac:dyDescent="0.3">
      <c r="A2576" s="1" t="str">
        <f>+A2510</f>
        <v>NO</v>
      </c>
      <c r="E2576" s="51"/>
      <c r="F2576" s="50"/>
      <c r="G2576" s="51"/>
      <c r="H2576" s="51"/>
      <c r="I2576" s="51"/>
      <c r="J2576" s="51"/>
      <c r="K2576" s="51"/>
      <c r="L2576" s="51"/>
    </row>
    <row r="2577" spans="1:12" hidden="1" x14ac:dyDescent="0.3">
      <c r="A2577" s="1" t="str">
        <f>+A2510</f>
        <v>NO</v>
      </c>
      <c r="E2577" s="63"/>
      <c r="F2577" s="63" t="str">
        <f>+$F$77</f>
        <v>ACREDITA SUMINISTRO E INSTALACIÓN DE MOBILIARIO POR LO MENOS EN UN (1) CONTRATO VÁLIDO</v>
      </c>
      <c r="G2577" s="65"/>
      <c r="H2577" s="65"/>
      <c r="I2577" s="65"/>
      <c r="J2577" s="66"/>
      <c r="K2577" s="65"/>
      <c r="L2577" s="68" t="s">
        <v>157</v>
      </c>
    </row>
    <row r="2578" spans="1:12" ht="5.15" hidden="1" customHeight="1" x14ac:dyDescent="0.3">
      <c r="A2578" s="1" t="str">
        <f>+A2510</f>
        <v>NO</v>
      </c>
      <c r="E2578" s="51"/>
      <c r="F2578" s="50"/>
      <c r="G2578" s="51"/>
      <c r="H2578" s="51"/>
      <c r="I2578" s="51"/>
      <c r="J2578" s="51"/>
      <c r="K2578" s="51"/>
      <c r="L2578" s="51"/>
    </row>
    <row r="2579" spans="1:12" ht="12.75" hidden="1" customHeight="1" x14ac:dyDescent="0.3">
      <c r="A2579" s="1" t="str">
        <f>+A2510</f>
        <v>NO</v>
      </c>
      <c r="E2579" s="69" t="str">
        <f>+$E$79</f>
        <v>EXPERIENCIA ESPECÍFICA NUMERAL 10.1.1 A</v>
      </c>
      <c r="F2579" s="70"/>
      <c r="G2579" s="70"/>
      <c r="H2579" s="70"/>
      <c r="I2579" s="70"/>
      <c r="J2579" s="70"/>
      <c r="K2579" s="70"/>
      <c r="L2579" s="71"/>
    </row>
    <row r="2580" spans="1:12" ht="26.5" hidden="1" customHeight="1" x14ac:dyDescent="0.3">
      <c r="A2580" s="1" t="str">
        <f>+A2510</f>
        <v>NO</v>
      </c>
      <c r="E2580" s="72"/>
      <c r="F2580" s="325" t="str">
        <f>+$F$80</f>
        <v>Por lo menos uno (1) de los contratos válidos aportados como experiencia general debe corresponder mínimo al 60% del presupuesto oficial del presente proceso de selección.  (SMMLV)</v>
      </c>
      <c r="G2580" s="326"/>
      <c r="H2580" s="326"/>
      <c r="I2580" s="326"/>
      <c r="J2580" s="326"/>
      <c r="K2580" s="73" t="s">
        <v>124</v>
      </c>
      <c r="L2580" s="74" t="s">
        <v>124</v>
      </c>
    </row>
    <row r="2581" spans="1:12" ht="23.5" hidden="1" customHeight="1" x14ac:dyDescent="0.3">
      <c r="A2581" s="1" t="str">
        <f>+A2510</f>
        <v>NO</v>
      </c>
      <c r="E2581" s="63"/>
      <c r="F2581" s="325" t="str">
        <f>+$F$81</f>
        <v xml:space="preserve">Deberá acreditarse en al menos uno (1) de los contratos válidos aportados como experiencia general una </v>
      </c>
      <c r="G2581" s="326"/>
      <c r="H2581" s="326"/>
      <c r="I2581" s="326"/>
      <c r="J2581" s="326"/>
      <c r="K2581" s="73" t="s">
        <v>124</v>
      </c>
      <c r="L2581" s="74" t="s">
        <v>124</v>
      </c>
    </row>
    <row r="2582" spans="1:12" ht="23.5" hidden="1" customHeight="1" x14ac:dyDescent="0.3">
      <c r="A2582" s="18" t="s">
        <v>30</v>
      </c>
      <c r="E2582" s="63"/>
      <c r="F2582" s="325" t="str">
        <f>+$F$82</f>
        <v xml:space="preserve">Deberá acreditarse en al menos uno (1) de los contratos válidos aportados interventoría a intervención de </v>
      </c>
      <c r="G2582" s="326"/>
      <c r="H2582" s="326"/>
      <c r="I2582" s="326"/>
      <c r="J2582" s="326"/>
      <c r="K2582" s="73">
        <f>+$K$82</f>
        <v>0</v>
      </c>
      <c r="L2582" s="74" t="s">
        <v>124</v>
      </c>
    </row>
    <row r="2583" spans="1:12" ht="36" hidden="1" customHeight="1" x14ac:dyDescent="0.3">
      <c r="A2583" s="18" t="s">
        <v>30</v>
      </c>
      <c r="E2583" s="63"/>
      <c r="F2583" s="325" t="str">
        <f>+$F$83</f>
        <v xml:space="preserve">Deberá acreditarse en al menos uno (1) de los contratos válidos aportados interventoría a intervención de </v>
      </c>
      <c r="G2583" s="326"/>
      <c r="H2583" s="326"/>
      <c r="I2583" s="326"/>
      <c r="J2583" s="326"/>
      <c r="K2583" s="75">
        <f>+$K$83</f>
        <v>0</v>
      </c>
      <c r="L2583" s="76" t="s">
        <v>124</v>
      </c>
    </row>
    <row r="2584" spans="1:12" hidden="1" x14ac:dyDescent="0.3">
      <c r="A2584" s="1" t="str">
        <f>+A2510</f>
        <v>NO</v>
      </c>
      <c r="E2584" s="51"/>
      <c r="F2584" s="50"/>
      <c r="G2584" s="51"/>
      <c r="H2584" s="51"/>
      <c r="I2584" s="51"/>
      <c r="J2584" s="51"/>
      <c r="K2584" s="51"/>
      <c r="L2584" s="51"/>
    </row>
    <row r="2585" spans="1:12" ht="12.75" hidden="1" customHeight="1" x14ac:dyDescent="0.3">
      <c r="A2585" s="1" t="str">
        <f>+A2510</f>
        <v>NO</v>
      </c>
      <c r="E2585" s="40" t="str">
        <f>+$E$85</f>
        <v>VALOR MÍNIMO A CERIFICAR % P.O EN SMMMLV. NUMERAL 3.9.1</v>
      </c>
      <c r="F2585" s="41"/>
      <c r="G2585" s="41"/>
      <c r="H2585" s="41"/>
      <c r="I2585" s="41"/>
      <c r="J2585" s="41"/>
      <c r="K2585" s="41"/>
      <c r="L2585" s="42"/>
    </row>
    <row r="2586" spans="1:12" hidden="1" x14ac:dyDescent="0.3">
      <c r="A2586" s="1" t="str">
        <f>+A2510</f>
        <v>NO</v>
      </c>
      <c r="C2586" s="1" t="str">
        <f>"M"&amp;C2510</f>
        <v>M</v>
      </c>
      <c r="E2586" s="77" t="str">
        <f>+$E$86</f>
        <v>100% P.O.</v>
      </c>
      <c r="F2586" s="78"/>
      <c r="G2586" s="61">
        <v>242.41716883554506</v>
      </c>
      <c r="H2586" s="124" t="str">
        <f>+$H$86</f>
        <v>TOTAL EJECUTADO DE CONTRATOS ACREDITADOS</v>
      </c>
      <c r="I2586" s="124"/>
      <c r="J2586" s="124"/>
      <c r="K2586" s="55" t="s">
        <v>124</v>
      </c>
      <c r="L2586" s="47" t="s">
        <v>124</v>
      </c>
    </row>
    <row r="2587" spans="1:12" hidden="1" x14ac:dyDescent="0.3">
      <c r="A2587" s="1" t="str">
        <f>+A2510</f>
        <v>NO</v>
      </c>
      <c r="E2587" s="39"/>
      <c r="F2587" s="39"/>
      <c r="G2587" s="39"/>
      <c r="H2587" s="39"/>
      <c r="I2587" s="39"/>
      <c r="J2587" s="39"/>
      <c r="K2587" s="39"/>
      <c r="L2587" s="39"/>
    </row>
    <row r="2588" spans="1:12" ht="12.75" hidden="1" customHeight="1" x14ac:dyDescent="0.3">
      <c r="A2588" s="18" t="s">
        <v>30</v>
      </c>
      <c r="B2588" s="18"/>
      <c r="E2588" s="40" t="str">
        <f>+$E$88</f>
        <v>CONSIDERACIONES PARA LA VALIDEZ DE LA EXPERIENCIA REQUERIDA: EXPERIENCIA PROPONENTES PLURALES NUMERAL 10.1.2 D</v>
      </c>
      <c r="F2588" s="41"/>
      <c r="G2588" s="41"/>
      <c r="H2588" s="41"/>
      <c r="I2588" s="41"/>
      <c r="J2588" s="41"/>
      <c r="K2588" s="41"/>
      <c r="L2588" s="42"/>
    </row>
    <row r="2589" spans="1:12" ht="28" hidden="1" customHeight="1" x14ac:dyDescent="0.3">
      <c r="A2589" s="18" t="s">
        <v>30</v>
      </c>
      <c r="B2589" s="18"/>
      <c r="C2589" s="1" t="str">
        <f>"O"&amp;C2510</f>
        <v>O</v>
      </c>
      <c r="E2589" s="80" t="str">
        <f>+$E$89</f>
        <v>i)</v>
      </c>
      <c r="F2589" s="327" t="str">
        <f>+$F$89</f>
        <v>Uno de los integrantes debe aportar como mínimo el cincuenta por ciento (50 %) de la experiencia solicitada</v>
      </c>
      <c r="G2589" s="328"/>
      <c r="H2589" s="328"/>
      <c r="I2589" s="328"/>
      <c r="J2589" s="328"/>
      <c r="K2589" s="73" t="s">
        <v>124</v>
      </c>
      <c r="L2589" s="47" t="s">
        <v>124</v>
      </c>
    </row>
    <row r="2590" spans="1:12" ht="28" hidden="1" customHeight="1" x14ac:dyDescent="0.3">
      <c r="A2590" s="18" t="s">
        <v>30</v>
      </c>
      <c r="B2590" s="18"/>
      <c r="C2590" s="1" t="str">
        <f>"O"&amp;C2510</f>
        <v>O</v>
      </c>
      <c r="E2590" s="80" t="str">
        <f>+$E$90</f>
        <v>ii)</v>
      </c>
      <c r="F2590" s="327" t="str">
        <f>+$F$90</f>
        <v>Todos los demás ntegrantes deben acreditar al menos el cinco por ciento (5 %) de la experiencia solicitada, solo uno (1) de los integrantes podrá no acreditar experiencia pero su porcentaje de participación  no podrá superar el diez por ciento (10 %)</v>
      </c>
      <c r="G2590" s="328"/>
      <c r="H2590" s="328"/>
      <c r="I2590" s="328"/>
      <c r="J2590" s="328"/>
      <c r="K2590" s="73" t="s">
        <v>124</v>
      </c>
      <c r="L2590" s="47" t="s">
        <v>124</v>
      </c>
    </row>
    <row r="2591" spans="1:12" hidden="1" x14ac:dyDescent="0.3">
      <c r="A2591" s="18" t="s">
        <v>30</v>
      </c>
      <c r="B2591" s="18"/>
      <c r="E2591" s="39"/>
      <c r="F2591" s="39"/>
      <c r="G2591" s="39"/>
      <c r="H2591" s="39"/>
      <c r="I2591" s="39"/>
      <c r="J2591" s="39"/>
      <c r="K2591" s="39"/>
      <c r="L2591" s="39"/>
    </row>
    <row r="2592" spans="1:12" ht="13" hidden="1" customHeight="1" x14ac:dyDescent="0.3">
      <c r="A2592" s="18" t="str">
        <f>+A2510</f>
        <v>NO</v>
      </c>
      <c r="B2592" s="18"/>
      <c r="E2592" s="69" t="str">
        <f>+$E$92</f>
        <v>VERIFICACIÓN Y ASIGNACIÓN DE PUNTAJE POR LA EXPERIENCIA DEL PROPONENTE</v>
      </c>
      <c r="F2592" s="70"/>
      <c r="G2592" s="70"/>
      <c r="H2592" s="70"/>
      <c r="I2592" s="70"/>
      <c r="J2592" s="70"/>
      <c r="K2592" s="70"/>
      <c r="L2592" s="71"/>
    </row>
    <row r="2593" spans="1:12" hidden="1" x14ac:dyDescent="0.3">
      <c r="A2593" s="18" t="str">
        <f>+A2510</f>
        <v>NO</v>
      </c>
      <c r="B2593" s="18"/>
      <c r="E2593" s="81"/>
      <c r="F2593" s="323" t="str">
        <f>+$F$93</f>
        <v>No. CONTRATOS QUE ACREDITAN LA EXPERIENCIA (NO OBJETO DE SUBSANACIÓN)</v>
      </c>
      <c r="G2593" s="324"/>
      <c r="H2593" s="324"/>
      <c r="I2593" s="324"/>
      <c r="J2593" s="324"/>
      <c r="K2593" s="82"/>
      <c r="L2593" s="83" t="s">
        <v>124</v>
      </c>
    </row>
    <row r="2594" spans="1:12" ht="13" hidden="1" customHeight="1" x14ac:dyDescent="0.3">
      <c r="A2594" s="18" t="str">
        <f>+A2510</f>
        <v>NO</v>
      </c>
      <c r="B2594" s="18"/>
      <c r="E2594" s="84"/>
      <c r="F2594" s="323" t="str">
        <f>+$F$94</f>
        <v>TOTAL EJECUTADO DE CONTRATOS ACREDITADOS PROPUESTA INICIAL</v>
      </c>
      <c r="G2594" s="324"/>
      <c r="H2594" s="324"/>
      <c r="I2594" s="324"/>
      <c r="J2594" s="324"/>
      <c r="K2594" s="85"/>
      <c r="L2594" s="86" t="s">
        <v>124</v>
      </c>
    </row>
    <row r="2595" spans="1:12" ht="13" hidden="1" customHeight="1" x14ac:dyDescent="0.3">
      <c r="A2595" s="18" t="str">
        <f>+A2510</f>
        <v>NO</v>
      </c>
      <c r="B2595" s="18"/>
      <c r="E2595" s="87"/>
      <c r="F2595" s="323" t="str">
        <f>+$F$95</f>
        <v>PROMEDIO VALOR ACREDITADO EN SMMLV</v>
      </c>
      <c r="G2595" s="324"/>
      <c r="H2595" s="324"/>
      <c r="I2595" s="324"/>
      <c r="J2595" s="324"/>
      <c r="K2595" s="66"/>
      <c r="L2595" s="88" t="s">
        <v>124</v>
      </c>
    </row>
    <row r="2596" spans="1:12" hidden="1" x14ac:dyDescent="0.3">
      <c r="A2596" s="18" t="str">
        <f>+A2510</f>
        <v>NO</v>
      </c>
      <c r="B2596" s="18"/>
      <c r="E2596" s="89"/>
      <c r="F2596" s="89"/>
      <c r="G2596" s="89"/>
      <c r="H2596" s="89"/>
      <c r="I2596" s="89"/>
      <c r="J2596" s="89"/>
      <c r="K2596" s="89"/>
      <c r="L2596" s="89"/>
    </row>
    <row r="2597" spans="1:12" ht="13" hidden="1" customHeight="1" x14ac:dyDescent="0.3">
      <c r="A2597" s="18" t="str">
        <f>+A2510</f>
        <v>NO</v>
      </c>
      <c r="B2597" s="18"/>
      <c r="E2597" s="69" t="str">
        <f>+$E$97</f>
        <v>3.9.2 EXIGENCIAS MÍNIMAS DE EXPERIENCIA Y FORMACIÓN ACADÉMICA DEL EQUIPO DE TRABAJO</v>
      </c>
      <c r="F2597" s="70"/>
      <c r="G2597" s="70"/>
      <c r="H2597" s="70"/>
      <c r="I2597" s="70"/>
      <c r="J2597" s="70"/>
      <c r="K2597" s="70"/>
      <c r="L2597" s="71"/>
    </row>
    <row r="2598" spans="1:12" hidden="1" x14ac:dyDescent="0.3">
      <c r="A2598" s="18" t="str">
        <f>+A2510</f>
        <v>NO</v>
      </c>
      <c r="B2598" s="18"/>
      <c r="E2598" s="90" t="str">
        <f>+$E$98</f>
        <v>Formulario 8</v>
      </c>
      <c r="F2598" s="315" t="s">
        <v>46</v>
      </c>
      <c r="G2598" s="316"/>
      <c r="H2598" s="317"/>
      <c r="I2598" s="318"/>
      <c r="J2598" s="318"/>
      <c r="K2598" s="318"/>
      <c r="L2598" s="319"/>
    </row>
    <row r="2599" spans="1:12" hidden="1" x14ac:dyDescent="0.3">
      <c r="A2599" s="18" t="str">
        <f>+A2510</f>
        <v>NO</v>
      </c>
      <c r="B2599" s="18"/>
      <c r="E2599" s="91" t="s">
        <v>124</v>
      </c>
      <c r="F2599" s="91" t="str">
        <f>+$F$99</f>
        <v>Director de Interventoría</v>
      </c>
      <c r="G2599" s="91" t="str">
        <f>+$G$99</f>
        <v>Residente de Interventoría</v>
      </c>
      <c r="H2599" s="320"/>
      <c r="I2599" s="321"/>
      <c r="J2599" s="321"/>
      <c r="K2599" s="321"/>
      <c r="L2599" s="322"/>
    </row>
    <row r="2600" spans="1:12" hidden="1" x14ac:dyDescent="0.3">
      <c r="A2600" s="18" t="str">
        <f>+A2510</f>
        <v>NO</v>
      </c>
      <c r="B2600" s="18"/>
      <c r="E2600" s="304" t="str">
        <f>+$E$100</f>
        <v>OBSERVACIONES RESPECTO REQUISITO HABILITANTE DEL PERSONAL CLAVE EVALUABLE</v>
      </c>
      <c r="F2600" s="305"/>
      <c r="G2600" s="305"/>
      <c r="H2600" s="305"/>
      <c r="I2600" s="305"/>
      <c r="J2600" s="305"/>
      <c r="K2600" s="305"/>
      <c r="L2600" s="305"/>
    </row>
    <row r="2601" spans="1:12" hidden="1" x14ac:dyDescent="0.3">
      <c r="A2601" s="18" t="str">
        <f>+A2510</f>
        <v>NO</v>
      </c>
      <c r="B2601" s="18"/>
      <c r="E2601" s="312" t="s">
        <v>124</v>
      </c>
      <c r="F2601" s="313"/>
      <c r="G2601" s="313"/>
      <c r="H2601" s="313"/>
      <c r="I2601" s="313"/>
      <c r="J2601" s="313"/>
      <c r="K2601" s="313"/>
      <c r="L2601" s="314"/>
    </row>
    <row r="2602" spans="1:12" hidden="1" x14ac:dyDescent="0.3">
      <c r="A2602" s="18" t="str">
        <f>+A2510</f>
        <v>NO</v>
      </c>
      <c r="B2602" s="18"/>
      <c r="E2602" s="89"/>
      <c r="F2602" s="89"/>
      <c r="G2602" s="89"/>
      <c r="H2602" s="89"/>
      <c r="I2602" s="89"/>
      <c r="J2602" s="89"/>
      <c r="K2602" s="89"/>
      <c r="L2602" s="89"/>
    </row>
    <row r="2603" spans="1:12" ht="13" hidden="1" customHeight="1" x14ac:dyDescent="0.3">
      <c r="A2603" s="18" t="str">
        <f>+A2510</f>
        <v>NO</v>
      </c>
      <c r="B2603" s="18"/>
      <c r="E2603" s="69" t="str">
        <f>+$E$103</f>
        <v>4.2 EQUIPO DE TRABAJO (Personal Clave Evaluable)</v>
      </c>
      <c r="F2603" s="70"/>
      <c r="G2603" s="70"/>
      <c r="H2603" s="70"/>
      <c r="I2603" s="70"/>
      <c r="J2603" s="70"/>
      <c r="K2603" s="70"/>
      <c r="L2603" s="71"/>
    </row>
    <row r="2604" spans="1:12" ht="23.25" hidden="1" customHeight="1" x14ac:dyDescent="0.3">
      <c r="A2604" s="18" t="str">
        <f>+A2510</f>
        <v>NO</v>
      </c>
      <c r="B2604" s="18"/>
      <c r="E2604" s="90" t="str">
        <f>+$E$104</f>
        <v>Formulario 9</v>
      </c>
      <c r="F2604" s="315" t="s">
        <v>46</v>
      </c>
      <c r="G2604" s="316"/>
      <c r="H2604" s="317"/>
      <c r="I2604" s="318"/>
      <c r="J2604" s="318"/>
      <c r="K2604" s="318"/>
      <c r="L2604" s="319"/>
    </row>
    <row r="2605" spans="1:12" hidden="1" x14ac:dyDescent="0.3">
      <c r="A2605" s="18" t="str">
        <f>+A2510</f>
        <v>NO</v>
      </c>
      <c r="B2605" s="18"/>
      <c r="E2605" s="91" t="s">
        <v>124</v>
      </c>
      <c r="F2605" s="91" t="str">
        <f>+$F$99</f>
        <v>Director de Interventoría</v>
      </c>
      <c r="G2605" s="91" t="str">
        <f>+$G$99</f>
        <v>Residente de Interventoría</v>
      </c>
      <c r="H2605" s="320"/>
      <c r="I2605" s="321"/>
      <c r="J2605" s="321"/>
      <c r="K2605" s="321"/>
      <c r="L2605" s="322"/>
    </row>
    <row r="2606" spans="1:12" hidden="1" x14ac:dyDescent="0.3">
      <c r="A2606" s="18" t="str">
        <f>+A2510</f>
        <v>NO</v>
      </c>
      <c r="B2606" s="18"/>
      <c r="E2606" s="89"/>
      <c r="F2606" s="89"/>
      <c r="G2606" s="89"/>
      <c r="H2606" s="89"/>
      <c r="I2606" s="89"/>
      <c r="J2606" s="89"/>
      <c r="K2606" s="89"/>
      <c r="L2606" s="89"/>
    </row>
    <row r="2607" spans="1:12" hidden="1" x14ac:dyDescent="0.3">
      <c r="A2607" s="1" t="str">
        <f>+A2510</f>
        <v>NO</v>
      </c>
      <c r="E2607" s="92" t="str">
        <f>+E2482</f>
        <v>CRITERIOS DE EVALUACIÓN Y PUNTAJE</v>
      </c>
      <c r="F2607" s="93"/>
      <c r="G2607" s="93"/>
      <c r="H2607" s="93"/>
      <c r="I2607" s="93"/>
      <c r="J2607" s="93"/>
      <c r="K2607" s="94"/>
      <c r="L2607" s="95" t="str">
        <f>+$L$107</f>
        <v>PUNTAJE OBTENIDO</v>
      </c>
    </row>
    <row r="2608" spans="1:12" hidden="1" x14ac:dyDescent="0.3">
      <c r="A2608" s="1" t="str">
        <f>+A2510</f>
        <v>NO</v>
      </c>
      <c r="E2608" s="96" t="str">
        <f>+$E$108</f>
        <v>VALOR</v>
      </c>
      <c r="F2608" s="97" t="str">
        <f>+$F$108</f>
        <v>EQUIPO DE TRABAJO (PERSONAL CLAVE EVALUABLE)</v>
      </c>
      <c r="G2608" s="24"/>
      <c r="H2608" s="24"/>
      <c r="I2608" s="24"/>
      <c r="J2608" s="24"/>
      <c r="K2608" s="24"/>
      <c r="L2608" s="98"/>
    </row>
    <row r="2609" spans="1:12" ht="12.75" hidden="1" customHeight="1" x14ac:dyDescent="0.3">
      <c r="A2609" s="1" t="str">
        <f>+A2510</f>
        <v>NO</v>
      </c>
      <c r="E2609" s="96">
        <f>+$E$109</f>
        <v>5</v>
      </c>
      <c r="F2609" s="307" t="str">
        <f>+$F$109</f>
        <v xml:space="preserve"> Experiencia Específica adicional</v>
      </c>
      <c r="G2609" s="308"/>
      <c r="H2609" s="308"/>
      <c r="I2609" s="308"/>
      <c r="J2609" s="308"/>
      <c r="K2609" s="309"/>
      <c r="L2609" s="99" t="str">
        <f>IFERROR(IF(VLOOKUP(C2510,'R. PUNTAJES'!$C$14:$R$213,'R. PUNTAJES'!$I$10,0)="","",VLOOKUP(C2510,'R. PUNTAJES'!$C$14:$R$213,'R. PUNTAJES'!$I$10,0)),"")</f>
        <v/>
      </c>
    </row>
    <row r="2610" spans="1:12" ht="12.75" hidden="1" customHeight="1" x14ac:dyDescent="0.3">
      <c r="A2610" s="1" t="str">
        <f>+A2510</f>
        <v>NO</v>
      </c>
      <c r="E2610" s="96">
        <f>+$E$110</f>
        <v>5</v>
      </c>
      <c r="F2610" s="307" t="str">
        <f>+$F$110</f>
        <v>Formación Académica adicional</v>
      </c>
      <c r="G2610" s="308"/>
      <c r="H2610" s="308"/>
      <c r="I2610" s="308"/>
      <c r="J2610" s="308"/>
      <c r="K2610" s="309"/>
      <c r="L2610" s="99" t="str">
        <f>IFERROR(IF(VLOOKUP(C2510,'R. PUNTAJES'!$C$14:$R$213,'R. PUNTAJES'!$J$10,0)="","",VLOOKUP(C2510,'R. PUNTAJES'!$C$14:$R$213,'R. PUNTAJES'!$J$10,0)),"")</f>
        <v/>
      </c>
    </row>
    <row r="2611" spans="1:12" hidden="1" x14ac:dyDescent="0.3">
      <c r="A2611" s="18" t="str">
        <f>+A2510</f>
        <v>NO</v>
      </c>
      <c r="B2611" s="18"/>
      <c r="E2611" s="100"/>
      <c r="F2611" s="101" t="str">
        <f>+$F$111</f>
        <v>FACTOR DE SOSTENIBILIDAD</v>
      </c>
      <c r="G2611" s="102"/>
      <c r="H2611" s="102"/>
      <c r="I2611" s="102"/>
      <c r="J2611" s="102"/>
      <c r="K2611" s="102"/>
      <c r="L2611" s="103"/>
    </row>
    <row r="2612" spans="1:12" hidden="1" x14ac:dyDescent="0.3">
      <c r="A2612" s="18" t="str">
        <f>+A2510</f>
        <v>NO</v>
      </c>
      <c r="B2612" s="18"/>
      <c r="E2612" s="104">
        <v>1</v>
      </c>
      <c r="F2612" s="105" t="str">
        <f>+$F$112</f>
        <v>Compromisos Sostenibilidad</v>
      </c>
      <c r="G2612" s="106"/>
      <c r="H2612" s="106"/>
      <c r="I2612" s="106"/>
      <c r="J2612" s="106"/>
      <c r="K2612" s="106"/>
      <c r="L2612" s="107" t="str">
        <f>IFERROR(IF(VLOOKUP(C2510,'R. PUNTAJES'!$C$14:$R$213,'R. PUNTAJES'!$K$10,0)="","",VLOOKUP(C2510,'R. PUNTAJES'!$C$14:$R$213,'R. PUNTAJES'!$K$10,0)),"")</f>
        <v/>
      </c>
    </row>
    <row r="2613" spans="1:12" hidden="1" x14ac:dyDescent="0.3">
      <c r="A2613" s="1" t="str">
        <f>+A2510</f>
        <v>NO</v>
      </c>
      <c r="E2613" s="108"/>
      <c r="F2613" s="109" t="str">
        <f>+$F$113</f>
        <v>APOYO A LA INDUSTRIA NACIONAL</v>
      </c>
      <c r="G2613" s="110"/>
      <c r="H2613" s="110"/>
      <c r="I2613" s="110"/>
      <c r="J2613" s="110"/>
      <c r="K2613" s="110"/>
      <c r="L2613" s="111"/>
    </row>
    <row r="2614" spans="1:12" ht="12.75" hidden="1" customHeight="1" x14ac:dyDescent="0.3">
      <c r="A2614" s="1" t="str">
        <f>+A2510</f>
        <v>NO</v>
      </c>
      <c r="E2614" s="96">
        <v>20</v>
      </c>
      <c r="F2614" s="307" t="str">
        <f>+$F$114</f>
        <v>Promoción de Servicios Nacionales o con Trato Nacional</v>
      </c>
      <c r="G2614" s="308"/>
      <c r="H2614" s="308"/>
      <c r="I2614" s="308"/>
      <c r="J2614" s="308"/>
      <c r="K2614" s="309"/>
      <c r="L2614" s="99" t="str">
        <f>IFERROR(IF(VLOOKUP(C2510,'R. PUNTAJES'!$C$14:$R$213,'R. PUNTAJES'!$L$10,0)="","",
IF(VLOOKUP(C2510,'R. PUNTAJES'!$C$14:$R$213,'R. PUNTAJES'!$L$10,0)=5,0,
VLOOKUP(C2510,'R. PUNTAJES'!$C$14:$R$213,'R. PUNTAJES'!$L$10,0))),"")</f>
        <v/>
      </c>
    </row>
    <row r="2615" spans="1:12" ht="12.75" hidden="1" customHeight="1" x14ac:dyDescent="0.3">
      <c r="A2615" s="1" t="str">
        <f>+A2510</f>
        <v>NO</v>
      </c>
      <c r="E2615" s="96">
        <v>5</v>
      </c>
      <c r="F2615" s="307" t="str">
        <f>+$F$115</f>
        <v>Incorporación de componente nacional en servicios extranjeros</v>
      </c>
      <c r="G2615" s="308"/>
      <c r="H2615" s="308"/>
      <c r="I2615" s="308"/>
      <c r="J2615" s="308"/>
      <c r="K2615" s="309"/>
      <c r="L2615" s="99" t="str">
        <f>IFERROR(IF(VLOOKUP(C2510,'R. PUNTAJES'!$C$14:$R$213,'R. PUNTAJES'!$L$10,0)="","",
IF(VLOOKUP(C2510,'R. PUNTAJES'!$C$14:$R$213,'R. PUNTAJES'!$L$10,0)=20,0,
VLOOKUP(C2510,'R. PUNTAJES'!$C$14:$R$213,'R. PUNTAJES'!$L$10,0))),"")</f>
        <v/>
      </c>
    </row>
    <row r="2616" spans="1:12" hidden="1" x14ac:dyDescent="0.3">
      <c r="A2616" s="1" t="str">
        <f>+A2510</f>
        <v>NO</v>
      </c>
      <c r="E2616" s="112"/>
      <c r="F2616" s="97" t="str">
        <f>+$F$116</f>
        <v>VINCULACIÓN DE PERSONAS CON DISCAPACIDAD</v>
      </c>
      <c r="G2616" s="24"/>
      <c r="H2616" s="24"/>
      <c r="I2616" s="24"/>
      <c r="J2616" s="24"/>
      <c r="K2616" s="24"/>
      <c r="L2616" s="98"/>
    </row>
    <row r="2617" spans="1:12" ht="12.75" hidden="1" customHeight="1" x14ac:dyDescent="0.3">
      <c r="A2617" s="1" t="str">
        <f>+A2510</f>
        <v>NO</v>
      </c>
      <c r="E2617" s="96">
        <v>1</v>
      </c>
      <c r="F2617" s="307" t="str">
        <f>+$F$117</f>
        <v xml:space="preserve">Trabajadores vinculados a la planta de personal </v>
      </c>
      <c r="G2617" s="308"/>
      <c r="H2617" s="308"/>
      <c r="I2617" s="308"/>
      <c r="J2617" s="308"/>
      <c r="K2617" s="309"/>
      <c r="L2617" s="99" t="str">
        <f>IFERROR(IF(VLOOKUP(C2510,'R. PUNTAJES'!$C$14:$R$213,'R. PUNTAJES'!$M$10,0)="","",VLOOKUP(C2510,'R. PUNTAJES'!$C$14:$R$213,'R. PUNTAJES'!$M$10,0)),"")</f>
        <v/>
      </c>
    </row>
    <row r="2618" spans="1:12" hidden="1" x14ac:dyDescent="0.3">
      <c r="A2618" s="1" t="str">
        <f>+A2510</f>
        <v>NO</v>
      </c>
      <c r="E2618" s="112"/>
      <c r="F2618" s="97" t="str">
        <f>+$F$118</f>
        <v>EMPRENDIMIENTOS Y EMPRESAS DE MUJERES</v>
      </c>
      <c r="G2618" s="24"/>
      <c r="H2618" s="24"/>
      <c r="I2618" s="24"/>
      <c r="J2618" s="24"/>
      <c r="K2618" s="24"/>
      <c r="L2618" s="98"/>
    </row>
    <row r="2619" spans="1:12" ht="13" hidden="1" customHeight="1" x14ac:dyDescent="0.3">
      <c r="A2619" s="1" t="str">
        <f>+A2510</f>
        <v>NO</v>
      </c>
      <c r="E2619" s="96">
        <v>0.25</v>
      </c>
      <c r="F2619" s="307" t="str">
        <f>+$F$119</f>
        <v>Emprendimientos y empresas de mujeres</v>
      </c>
      <c r="G2619" s="308"/>
      <c r="H2619" s="308"/>
      <c r="I2619" s="308"/>
      <c r="J2619" s="308"/>
      <c r="K2619" s="309"/>
      <c r="L2619" s="113" t="str">
        <f>IFERROR(IF(VLOOKUP(C2510,'R. PUNTAJES'!$C$14:$R$213,'R. PUNTAJES'!$N$10,0)="","",VLOOKUP(C2510,'R. PUNTAJES'!$C$14:$R$213,'R. PUNTAJES'!$N$10,0)),"")</f>
        <v/>
      </c>
    </row>
    <row r="2620" spans="1:12" hidden="1" x14ac:dyDescent="0.3">
      <c r="A2620" s="18" t="str">
        <f>+A2621</f>
        <v>NO</v>
      </c>
      <c r="B2620" s="18"/>
      <c r="E2620" s="112"/>
      <c r="F2620" s="97" t="str">
        <f>+$F$120</f>
        <v>MIPYME</v>
      </c>
      <c r="G2620" s="24"/>
      <c r="H2620" s="24"/>
      <c r="I2620" s="24"/>
      <c r="J2620" s="24"/>
      <c r="K2620" s="24"/>
      <c r="L2620" s="98"/>
    </row>
    <row r="2621" spans="1:12" hidden="1" x14ac:dyDescent="0.3">
      <c r="A2621" s="18" t="str">
        <f>+IF(E2621=0,"NO",1)</f>
        <v>NO</v>
      </c>
      <c r="B2621" s="18"/>
      <c r="E2621" s="96">
        <v>0</v>
      </c>
      <c r="F2621" s="307" t="str">
        <f>+$F$121</f>
        <v>Mipyme</v>
      </c>
      <c r="G2621" s="308"/>
      <c r="H2621" s="308"/>
      <c r="I2621" s="308"/>
      <c r="J2621" s="308"/>
      <c r="K2621" s="309"/>
      <c r="L2621" s="113" t="str">
        <f>IFERROR(IF(VLOOKUP(C2510,'R. PUNTAJES'!$C$14:$R$213,'R. PUNTAJES'!$O$10,0)="","",VLOOKUP(C2510,'R. PUNTAJES'!$C$14:$R$213,'R. PUNTAJES'!$O$10,0)),"")</f>
        <v/>
      </c>
    </row>
    <row r="2622" spans="1:12" hidden="1" x14ac:dyDescent="0.3">
      <c r="A2622" s="1" t="str">
        <f>+A2510</f>
        <v>NO</v>
      </c>
      <c r="E2622" s="112"/>
      <c r="F2622" s="97" t="str">
        <f>+$F$122</f>
        <v>EXPERIENCIA DEL PROPONENTE</v>
      </c>
      <c r="G2622" s="24"/>
      <c r="H2622" s="24"/>
      <c r="I2622" s="24"/>
      <c r="J2622" s="24"/>
      <c r="K2622" s="24"/>
      <c r="L2622" s="98"/>
    </row>
    <row r="2623" spans="1:12" hidden="1" x14ac:dyDescent="0.3">
      <c r="A2623" s="1" t="str">
        <f>+A2510</f>
        <v>NO</v>
      </c>
      <c r="E2623" s="96">
        <v>59.5</v>
      </c>
      <c r="F2623" s="307" t="str">
        <f>+$F$123</f>
        <v>mediana con valor absoluto</v>
      </c>
      <c r="G2623" s="308"/>
      <c r="H2623" s="308"/>
      <c r="I2623" s="308"/>
      <c r="J2623" s="308"/>
      <c r="K2623" s="309"/>
      <c r="L2623" s="113" t="str">
        <f>IFERROR(IF(VLOOKUP(C2510,'R. PUNTAJES'!$C$14:$R$213,'R. PUNTAJES'!$R$10,0)="","",VLOOKUP(C2510,'R. PUNTAJES'!$C$14:$R$213,'R. PUNTAJES'!$R$10,0)),"")</f>
        <v/>
      </c>
    </row>
    <row r="2624" spans="1:12" hidden="1" x14ac:dyDescent="0.3">
      <c r="A2624" s="1" t="str">
        <f>+A2510</f>
        <v>NO</v>
      </c>
      <c r="E2624" s="112"/>
      <c r="F2624" s="97" t="str">
        <f>+$F$124</f>
        <v>MULTAS</v>
      </c>
      <c r="G2624" s="24"/>
      <c r="H2624" s="24"/>
      <c r="I2624" s="24"/>
      <c r="J2624" s="24"/>
      <c r="K2624" s="24"/>
      <c r="L2624" s="98"/>
    </row>
    <row r="2625" spans="1:16" ht="12.75" hidden="1" customHeight="1" x14ac:dyDescent="0.3">
      <c r="A2625" s="1" t="str">
        <f>+A2510</f>
        <v>NO</v>
      </c>
      <c r="E2625" s="96">
        <v>-2</v>
      </c>
      <c r="F2625" s="307" t="str">
        <f>+$F$125</f>
        <v>Una o más multas o cláusulas penales durante el último año</v>
      </c>
      <c r="G2625" s="310"/>
      <c r="H2625" s="310"/>
      <c r="I2625" s="310"/>
      <c r="J2625" s="310"/>
      <c r="K2625" s="311"/>
      <c r="L2625" s="99" t="str">
        <f>IFERROR(IF(VLOOKUP(C2510,'R. PUNTAJES'!$C$14:$R$213,'R. PUNTAJES'!$Q$10,0)="","",VLOOKUP(C2510,'R. PUNTAJES'!$C$14:$R$213,'R. PUNTAJES'!$Q$10,0)),"")</f>
        <v/>
      </c>
    </row>
    <row r="2626" spans="1:16" hidden="1" x14ac:dyDescent="0.3">
      <c r="A2626" s="1" t="str">
        <f>+A2510</f>
        <v>NO</v>
      </c>
      <c r="E2626" s="112"/>
      <c r="F2626" s="97" t="str">
        <f>+$F$126</f>
        <v>OBRAS INCONCLUSAS</v>
      </c>
      <c r="G2626" s="24"/>
      <c r="H2626" s="24"/>
      <c r="I2626" s="24"/>
      <c r="J2626" s="24"/>
      <c r="K2626" s="24"/>
      <c r="L2626" s="98"/>
    </row>
    <row r="2627" spans="1:16" hidden="1" x14ac:dyDescent="0.3">
      <c r="A2627" s="1" t="str">
        <f>+A2510</f>
        <v>NO</v>
      </c>
      <c r="E2627" s="96">
        <v>-1</v>
      </c>
      <c r="F2627" s="301" t="str">
        <f>+$F$127</f>
        <v>Anotación vigente de obra civil inconclusa</v>
      </c>
      <c r="G2627" s="302"/>
      <c r="H2627" s="302"/>
      <c r="I2627" s="302"/>
      <c r="J2627" s="302"/>
      <c r="K2627" s="303"/>
      <c r="L2627" s="99" t="str">
        <f>IFERROR(IF(VLOOKUP(C2510,'R. PUNTAJES'!$C$14:$R$213,'R. PUNTAJES'!$P$10,0)="","",VLOOKUP(C2510,'R. PUNTAJES'!$C$14:$R$213,'R. PUNTAJES'!$P$10,0)),"")</f>
        <v/>
      </c>
    </row>
    <row r="2628" spans="1:16" ht="7.5" hidden="1" customHeight="1" x14ac:dyDescent="0.3">
      <c r="A2628" s="1" t="str">
        <f>+A2510</f>
        <v>NO</v>
      </c>
      <c r="E2628" s="114"/>
      <c r="F2628" s="45"/>
      <c r="G2628" s="45"/>
      <c r="H2628" s="45"/>
      <c r="I2628" s="45"/>
      <c r="J2628" s="45"/>
      <c r="K2628" s="45"/>
      <c r="L2628" s="48"/>
    </row>
    <row r="2629" spans="1:16" hidden="1" x14ac:dyDescent="0.3">
      <c r="A2629" s="1" t="str">
        <f>+A2510</f>
        <v>NO</v>
      </c>
      <c r="E2629" s="115" t="str">
        <f>+$E$129</f>
        <v>PUNTAJE TOTAL</v>
      </c>
      <c r="F2629" s="116"/>
      <c r="G2629" s="116"/>
      <c r="H2629" s="116"/>
      <c r="I2629" s="116"/>
      <c r="J2629" s="116"/>
      <c r="K2629" s="117"/>
      <c r="L2629" s="118">
        <f>IFERROR(IF(VLOOKUP(C2510,'R. PUNTAJES'!$C$14:$R$213,'R. PUNTAJES'!$H$10,0)="RECHAZO","",SUM(L2609:L2627)),"")</f>
        <v>0</v>
      </c>
    </row>
    <row r="2630" spans="1:16" hidden="1" x14ac:dyDescent="0.3">
      <c r="A2630" s="1" t="str">
        <f>+A2510</f>
        <v>NO</v>
      </c>
      <c r="E2630" s="304" t="str">
        <f>+$E$130</f>
        <v>OBSERVACIONES RESPECTO A PUNTAJES</v>
      </c>
      <c r="F2630" s="305"/>
      <c r="G2630" s="305"/>
      <c r="H2630" s="305"/>
      <c r="I2630" s="305"/>
      <c r="J2630" s="305"/>
      <c r="K2630" s="305"/>
      <c r="L2630" s="305"/>
    </row>
    <row r="2631" spans="1:16" ht="12" hidden="1" customHeight="1" x14ac:dyDescent="0.3">
      <c r="A2631" s="1" t="str">
        <f>+A2510</f>
        <v>NO</v>
      </c>
      <c r="E2631" s="306" t="s">
        <v>124</v>
      </c>
      <c r="F2631" s="305"/>
      <c r="G2631" s="305"/>
      <c r="H2631" s="305"/>
      <c r="I2631" s="305"/>
      <c r="J2631" s="305"/>
      <c r="K2631" s="305"/>
      <c r="L2631" s="305"/>
      <c r="N2631" s="119"/>
      <c r="O2631" s="119"/>
      <c r="P2631" s="120"/>
    </row>
    <row r="2632" spans="1:16" ht="3" hidden="1" customHeight="1" x14ac:dyDescent="0.3">
      <c r="A2632" s="1" t="str">
        <f>+A2511</f>
        <v>NO</v>
      </c>
      <c r="E2632" s="121"/>
      <c r="F2632" s="122"/>
      <c r="G2632" s="122"/>
      <c r="H2632" s="122"/>
      <c r="I2632" s="122"/>
      <c r="J2632" s="122"/>
      <c r="K2632" s="122"/>
      <c r="L2632" s="123"/>
    </row>
    <row r="2633" spans="1:16" hidden="1" x14ac:dyDescent="0.3">
      <c r="A2633" s="1" t="str">
        <f>+IF(OR(C2635=""),"NO",1)</f>
        <v>NO</v>
      </c>
      <c r="E2633" s="346"/>
      <c r="F2633" s="347"/>
      <c r="G2633" s="347"/>
      <c r="H2633" s="347"/>
      <c r="I2633" s="347"/>
      <c r="J2633" s="347"/>
      <c r="K2633" s="347"/>
      <c r="L2633" s="347"/>
    </row>
    <row r="2634" spans="1:16" ht="4.5" hidden="1" customHeight="1" x14ac:dyDescent="0.3">
      <c r="A2634" s="1" t="str">
        <f>+A2635</f>
        <v>NO</v>
      </c>
      <c r="E2634" s="15"/>
      <c r="F2634" s="16"/>
      <c r="G2634" s="16"/>
      <c r="H2634" s="16"/>
      <c r="I2634" s="16"/>
      <c r="J2634" s="16"/>
      <c r="K2634" s="16"/>
      <c r="L2634" s="17"/>
    </row>
    <row r="2635" spans="1:16" ht="15.75" hidden="1" customHeight="1" x14ac:dyDescent="0.3">
      <c r="A2635" s="1" t="str">
        <f>+IF(OR(C2635=""),"NO",1)</f>
        <v>NO</v>
      </c>
      <c r="B2635" s="1">
        <f>1+MAX($B$1:B2634)</f>
        <v>22</v>
      </c>
      <c r="C2635" s="18" t="s">
        <v>124</v>
      </c>
      <c r="E2635" s="19" t="s">
        <v>124</v>
      </c>
      <c r="F2635" s="20"/>
      <c r="G2635" s="20"/>
      <c r="H2635" s="20"/>
      <c r="I2635" s="21"/>
      <c r="J2635" s="20"/>
      <c r="K2635" s="21"/>
      <c r="L2635" s="22"/>
    </row>
    <row r="2636" spans="1:16" hidden="1" x14ac:dyDescent="0.3">
      <c r="A2636" s="1" t="str">
        <f>A2635</f>
        <v>NO</v>
      </c>
      <c r="E2636" s="23" t="str">
        <f>+$E$11</f>
        <v>Integrantes</v>
      </c>
      <c r="F2636" s="24"/>
      <c r="G2636" s="24"/>
      <c r="H2636" s="24"/>
      <c r="I2636" s="24"/>
      <c r="J2636" s="24"/>
      <c r="K2636" s="25" t="str">
        <f>+$K$11</f>
        <v>Nit</v>
      </c>
      <c r="L2636" s="26" t="str">
        <f>+$L$11</f>
        <v>Part.</v>
      </c>
    </row>
    <row r="2637" spans="1:16" hidden="1" x14ac:dyDescent="0.3">
      <c r="A2637" s="1" t="str">
        <f>+A2636</f>
        <v>NO</v>
      </c>
      <c r="C2637" s="1" t="s">
        <v>124</v>
      </c>
      <c r="E2637" s="27" t="s">
        <v>124</v>
      </c>
      <c r="F2637" s="28"/>
      <c r="G2637" s="28"/>
      <c r="H2637" s="28"/>
      <c r="I2637" s="28"/>
      <c r="J2637" s="28"/>
      <c r="K2637" s="29" t="s">
        <v>124</v>
      </c>
      <c r="L2637" s="30" t="s">
        <v>124</v>
      </c>
    </row>
    <row r="2638" spans="1:16" hidden="1" x14ac:dyDescent="0.3">
      <c r="A2638" s="18" t="str">
        <f>+IF(OR(C2638=""),"NO",1)</f>
        <v>NO</v>
      </c>
      <c r="B2638" s="18"/>
      <c r="C2638" s="1" t="s">
        <v>124</v>
      </c>
      <c r="E2638" s="31" t="s">
        <v>124</v>
      </c>
      <c r="F2638" s="32"/>
      <c r="G2638" s="32"/>
      <c r="H2638" s="32"/>
      <c r="I2638" s="32"/>
      <c r="J2638" s="32"/>
      <c r="K2638" s="33" t="s">
        <v>124</v>
      </c>
      <c r="L2638" s="34" t="s">
        <v>124</v>
      </c>
    </row>
    <row r="2639" spans="1:16" hidden="1" x14ac:dyDescent="0.3">
      <c r="A2639" s="18" t="str">
        <f>+IF(OR(C2639=""),"NO",1)</f>
        <v>NO</v>
      </c>
      <c r="B2639" s="18"/>
      <c r="C2639" s="1" t="s">
        <v>124</v>
      </c>
      <c r="E2639" s="31" t="s">
        <v>124</v>
      </c>
      <c r="F2639" s="32"/>
      <c r="G2639" s="32"/>
      <c r="H2639" s="32"/>
      <c r="I2639" s="32"/>
      <c r="J2639" s="32"/>
      <c r="K2639" s="33" t="s">
        <v>124</v>
      </c>
      <c r="L2639" s="34" t="s">
        <v>124</v>
      </c>
    </row>
    <row r="2640" spans="1:16" hidden="1" x14ac:dyDescent="0.3">
      <c r="A2640" s="18" t="str">
        <f>+IF(OR(C2640=""),"NO",1)</f>
        <v>NO</v>
      </c>
      <c r="B2640" s="18"/>
      <c r="C2640" s="1" t="s">
        <v>124</v>
      </c>
      <c r="E2640" s="31" t="s">
        <v>13</v>
      </c>
      <c r="F2640" s="32"/>
      <c r="G2640" s="32"/>
      <c r="H2640" s="32"/>
      <c r="I2640" s="32"/>
      <c r="J2640" s="32"/>
      <c r="K2640" s="33"/>
      <c r="L2640" s="34"/>
    </row>
    <row r="2641" spans="1:12" hidden="1" x14ac:dyDescent="0.3">
      <c r="A2641" s="18" t="str">
        <f>+IF(OR(C2641=""),"NO",1)</f>
        <v>NO</v>
      </c>
      <c r="B2641" s="18"/>
      <c r="C2641" s="1" t="s">
        <v>124</v>
      </c>
      <c r="E2641" s="31" t="s">
        <v>13</v>
      </c>
      <c r="F2641" s="32"/>
      <c r="G2641" s="32"/>
      <c r="H2641" s="32"/>
      <c r="I2641" s="32"/>
      <c r="J2641" s="32"/>
      <c r="K2641" s="33"/>
      <c r="L2641" s="34"/>
    </row>
    <row r="2642" spans="1:12" hidden="1" x14ac:dyDescent="0.3">
      <c r="A2642" s="18" t="str">
        <f>+IF(OR(C2642=""),"NO",1)</f>
        <v>NO</v>
      </c>
      <c r="B2642" s="18"/>
      <c r="C2642" s="1" t="s">
        <v>124</v>
      </c>
      <c r="E2642" s="35" t="s">
        <v>13</v>
      </c>
      <c r="F2642" s="36"/>
      <c r="G2642" s="36"/>
      <c r="H2642" s="36"/>
      <c r="I2642" s="36"/>
      <c r="J2642" s="36"/>
      <c r="K2642" s="37"/>
      <c r="L2642" s="38"/>
    </row>
    <row r="2643" spans="1:12" ht="5.15" hidden="1" customHeight="1" x14ac:dyDescent="0.3">
      <c r="A2643" s="1" t="str">
        <f>+A2635</f>
        <v>NO</v>
      </c>
      <c r="E2643" s="39"/>
      <c r="F2643" s="39"/>
      <c r="G2643" s="39"/>
      <c r="H2643" s="39"/>
      <c r="I2643" s="39"/>
      <c r="J2643" s="39"/>
      <c r="K2643" s="39"/>
      <c r="L2643" s="39"/>
    </row>
    <row r="2644" spans="1:12" ht="15.75" hidden="1" customHeight="1" x14ac:dyDescent="0.3">
      <c r="A2644" s="1" t="str">
        <f>+A2635</f>
        <v>NO</v>
      </c>
      <c r="E2644" s="40" t="str">
        <f>+$E$19</f>
        <v>RESULTADO DE EVALUACIÓN TÉCNICA</v>
      </c>
      <c r="F2644" s="41"/>
      <c r="G2644" s="41"/>
      <c r="H2644" s="41"/>
      <c r="I2644" s="41"/>
      <c r="J2644" s="41"/>
      <c r="K2644" s="41"/>
      <c r="L2644" s="42"/>
    </row>
    <row r="2645" spans="1:12" hidden="1" x14ac:dyDescent="0.3">
      <c r="A2645" s="1" t="str">
        <f>+A2635</f>
        <v>NO</v>
      </c>
      <c r="E2645" s="43"/>
      <c r="F2645" s="44" t="str">
        <f>+$F$20</f>
        <v>Experiencia</v>
      </c>
      <c r="G2645" s="45"/>
      <c r="H2645" s="45"/>
      <c r="I2645" s="45"/>
      <c r="J2645" s="45"/>
      <c r="K2645" s="46"/>
      <c r="L2645" s="47" t="s">
        <v>124</v>
      </c>
    </row>
    <row r="2646" spans="1:12" hidden="1" x14ac:dyDescent="0.3">
      <c r="A2646" s="1" t="str">
        <f>+A2635</f>
        <v>NO</v>
      </c>
      <c r="E2646" s="348" t="str">
        <f>+$E$21</f>
        <v>OBSERVACIONES RESPECTO A LA EVALUACIÓN DE EXPERIENCIA</v>
      </c>
      <c r="F2646" s="308"/>
      <c r="G2646" s="308"/>
      <c r="H2646" s="308"/>
      <c r="I2646" s="308"/>
      <c r="J2646" s="308"/>
      <c r="K2646" s="308"/>
      <c r="L2646" s="349"/>
    </row>
    <row r="2647" spans="1:12" hidden="1" x14ac:dyDescent="0.3">
      <c r="A2647" s="1" t="str">
        <f>+A2635</f>
        <v>NO</v>
      </c>
      <c r="E2647" s="350" t="s">
        <v>124</v>
      </c>
      <c r="F2647" s="351"/>
      <c r="G2647" s="351"/>
      <c r="H2647" s="351"/>
      <c r="I2647" s="351"/>
      <c r="J2647" s="351"/>
      <c r="K2647" s="351"/>
      <c r="L2647" s="352"/>
    </row>
    <row r="2648" spans="1:12" ht="5.15" hidden="1" customHeight="1" x14ac:dyDescent="0.3">
      <c r="A2648" s="1" t="str">
        <f>+A2635</f>
        <v>NO</v>
      </c>
      <c r="E2648" s="39"/>
      <c r="F2648" s="39"/>
      <c r="G2648" s="39"/>
      <c r="H2648" s="39"/>
      <c r="I2648" s="39"/>
      <c r="J2648" s="39"/>
      <c r="K2648" s="39"/>
      <c r="L2648" s="39"/>
    </row>
    <row r="2649" spans="1:12" ht="12.75" hidden="1" customHeight="1" x14ac:dyDescent="0.3">
      <c r="A2649" s="1" t="str">
        <f>+A2635</f>
        <v>NO</v>
      </c>
      <c r="E2649" s="40" t="str">
        <f>+$E$24</f>
        <v>EXPERIENCIA HABILITANTE: CONTRATOS PRESENTADOS</v>
      </c>
      <c r="F2649" s="41"/>
      <c r="G2649" s="41"/>
      <c r="H2649" s="41"/>
      <c r="I2649" s="41"/>
      <c r="J2649" s="41"/>
      <c r="K2649" s="41"/>
      <c r="L2649" s="42"/>
    </row>
    <row r="2650" spans="1:12" ht="8.5" hidden="1" customHeight="1" x14ac:dyDescent="0.3">
      <c r="A2650" s="1" t="str">
        <f>+A2635</f>
        <v>NO</v>
      </c>
      <c r="E2650" s="49"/>
      <c r="F2650" s="50"/>
      <c r="G2650" s="51"/>
      <c r="H2650" s="51"/>
      <c r="I2650" s="51"/>
      <c r="J2650" s="51"/>
      <c r="K2650" s="51"/>
      <c r="L2650" s="52"/>
    </row>
    <row r="2651" spans="1:12" hidden="1" x14ac:dyDescent="0.3">
      <c r="A2651" s="18" t="str">
        <f>+IF(OR(C2651=""),"NO",1)</f>
        <v>NO</v>
      </c>
      <c r="B2651" s="18"/>
      <c r="C2651" s="1" t="s">
        <v>124</v>
      </c>
      <c r="E2651" s="329">
        <v>1</v>
      </c>
      <c r="F2651" s="53" t="str">
        <f>+$F$26</f>
        <v>OBJETO</v>
      </c>
      <c r="G2651" s="332" t="s">
        <v>124</v>
      </c>
      <c r="H2651" s="333"/>
      <c r="I2651" s="333"/>
      <c r="J2651" s="333"/>
      <c r="K2651" s="333"/>
      <c r="L2651" s="334"/>
    </row>
    <row r="2652" spans="1:12" hidden="1" x14ac:dyDescent="0.3">
      <c r="A2652" s="18" t="str">
        <f>+IF(OR(C2651=""),"NO",1)</f>
        <v>NO</v>
      </c>
      <c r="B2652" s="18"/>
      <c r="E2652" s="330"/>
      <c r="F2652" s="54" t="str">
        <f>+$F$27</f>
        <v>CONTRATANTE</v>
      </c>
      <c r="G2652" s="335" t="s">
        <v>124</v>
      </c>
      <c r="H2652" s="310"/>
      <c r="I2652" s="310"/>
      <c r="J2652" s="310"/>
      <c r="K2652" s="310"/>
      <c r="L2652" s="336"/>
    </row>
    <row r="2653" spans="1:12" hidden="1" x14ac:dyDescent="0.3">
      <c r="A2653" s="18" t="str">
        <f>+IF(OR(C2651=""),"NO",1)</f>
        <v>NO</v>
      </c>
      <c r="B2653" s="18"/>
      <c r="E2653" s="330"/>
      <c r="F2653" s="54" t="str">
        <f>+$F$28</f>
        <v>APORTANTE</v>
      </c>
      <c r="G2653" s="337" t="s">
        <v>124</v>
      </c>
      <c r="H2653" s="338"/>
      <c r="I2653" s="338"/>
      <c r="J2653" s="338"/>
      <c r="K2653" s="338"/>
      <c r="L2653" s="339"/>
    </row>
    <row r="2654" spans="1:12" hidden="1" x14ac:dyDescent="0.3">
      <c r="A2654" s="18" t="str">
        <f>+IF(OR(C2651=""),"NO",1)</f>
        <v>NO</v>
      </c>
      <c r="B2654" s="18"/>
      <c r="E2654" s="330"/>
      <c r="F2654" s="54" t="str">
        <f>+$F$29</f>
        <v>VALOR /SMMLV)</v>
      </c>
      <c r="G2654" s="55" t="s">
        <v>124</v>
      </c>
      <c r="H2654" s="56" t="str">
        <f>+$H$29</f>
        <v>% PART..</v>
      </c>
      <c r="I2654" s="57" t="s">
        <v>124</v>
      </c>
      <c r="J2654" s="58" t="str">
        <f>+$J$29</f>
        <v>VALOR ACREDITADO</v>
      </c>
      <c r="K2654" s="59"/>
      <c r="L2654" s="47" t="s">
        <v>124</v>
      </c>
    </row>
    <row r="2655" spans="1:12" hidden="1" x14ac:dyDescent="0.3">
      <c r="A2655" s="18" t="str">
        <f>+IF(OR(C2651=""),"NO",1)</f>
        <v>NO</v>
      </c>
      <c r="B2655" s="18"/>
      <c r="E2655" s="330"/>
      <c r="F2655" s="60" t="str">
        <f>+$F$30</f>
        <v>EXPERIENCIA APORTADA</v>
      </c>
      <c r="G2655" s="340" t="s">
        <v>124</v>
      </c>
      <c r="H2655" s="341"/>
      <c r="I2655" s="341"/>
      <c r="J2655" s="341"/>
      <c r="K2655" s="341"/>
      <c r="L2655" s="342"/>
    </row>
    <row r="2656" spans="1:12" hidden="1" x14ac:dyDescent="0.3">
      <c r="A2656" s="18" t="str">
        <f>+IF(OR(C2651=""),"NO",1)</f>
        <v>NO</v>
      </c>
      <c r="B2656" s="18"/>
      <c r="E2656" s="331"/>
      <c r="F2656" s="62" t="str">
        <f>+$F$31</f>
        <v>OBSERVACIÓN</v>
      </c>
      <c r="G2656" s="343" t="s">
        <v>124</v>
      </c>
      <c r="H2656" s="344"/>
      <c r="I2656" s="344"/>
      <c r="J2656" s="344"/>
      <c r="K2656" s="344"/>
      <c r="L2656" s="345"/>
    </row>
    <row r="2657" spans="1:12" ht="8.5" hidden="1" customHeight="1" x14ac:dyDescent="0.3">
      <c r="A2657" s="18" t="str">
        <f>+IF(OR(C2651=""),"NO",1)</f>
        <v>NO</v>
      </c>
      <c r="B2657" s="18"/>
      <c r="E2657" s="49"/>
      <c r="F2657" s="50"/>
      <c r="G2657" s="51"/>
      <c r="H2657" s="51"/>
      <c r="I2657" s="51"/>
      <c r="J2657" s="51"/>
      <c r="K2657" s="51"/>
      <c r="L2657" s="52"/>
    </row>
    <row r="2658" spans="1:12" hidden="1" x14ac:dyDescent="0.3">
      <c r="A2658" s="18" t="str">
        <f t="shared" ref="A2658" si="882">+IF(OR(C2658=""),"NO",1)</f>
        <v>NO</v>
      </c>
      <c r="B2658" s="18"/>
      <c r="C2658" s="1" t="s">
        <v>124</v>
      </c>
      <c r="E2658" s="329">
        <v>2</v>
      </c>
      <c r="F2658" s="53" t="str">
        <f>+$F$26</f>
        <v>OBJETO</v>
      </c>
      <c r="G2658" s="332" t="s">
        <v>124</v>
      </c>
      <c r="H2658" s="333"/>
      <c r="I2658" s="333"/>
      <c r="J2658" s="333"/>
      <c r="K2658" s="333"/>
      <c r="L2658" s="334"/>
    </row>
    <row r="2659" spans="1:12" hidden="1" x14ac:dyDescent="0.3">
      <c r="A2659" s="18" t="str">
        <f t="shared" ref="A2659" si="883">+IF(OR(C2658=""),"NO",1)</f>
        <v>NO</v>
      </c>
      <c r="B2659" s="18"/>
      <c r="E2659" s="330"/>
      <c r="F2659" s="54" t="str">
        <f>+$F$27</f>
        <v>CONTRATANTE</v>
      </c>
      <c r="G2659" s="335" t="s">
        <v>124</v>
      </c>
      <c r="H2659" s="310"/>
      <c r="I2659" s="310"/>
      <c r="J2659" s="310"/>
      <c r="K2659" s="310"/>
      <c r="L2659" s="336"/>
    </row>
    <row r="2660" spans="1:12" hidden="1" x14ac:dyDescent="0.3">
      <c r="A2660" s="18" t="str">
        <f t="shared" ref="A2660" si="884">+IF(OR(C2658=""),"NO",1)</f>
        <v>NO</v>
      </c>
      <c r="B2660" s="18"/>
      <c r="E2660" s="330"/>
      <c r="F2660" s="54" t="str">
        <f>+$F$28</f>
        <v>APORTANTE</v>
      </c>
      <c r="G2660" s="337" t="s">
        <v>124</v>
      </c>
      <c r="H2660" s="338"/>
      <c r="I2660" s="338"/>
      <c r="J2660" s="338"/>
      <c r="K2660" s="338"/>
      <c r="L2660" s="339"/>
    </row>
    <row r="2661" spans="1:12" hidden="1" x14ac:dyDescent="0.3">
      <c r="A2661" s="18" t="str">
        <f t="shared" ref="A2661" si="885">+IF(OR(C2658=""),"NO",1)</f>
        <v>NO</v>
      </c>
      <c r="B2661" s="18"/>
      <c r="E2661" s="330"/>
      <c r="F2661" s="54" t="str">
        <f>+$F$29</f>
        <v>VALOR /SMMLV)</v>
      </c>
      <c r="G2661" s="55" t="s">
        <v>124</v>
      </c>
      <c r="H2661" s="56" t="str">
        <f>+$H$29</f>
        <v>% PART..</v>
      </c>
      <c r="I2661" s="57" t="s">
        <v>124</v>
      </c>
      <c r="J2661" s="58" t="str">
        <f>+$J$29</f>
        <v>VALOR ACREDITADO</v>
      </c>
      <c r="K2661" s="59"/>
      <c r="L2661" s="47" t="s">
        <v>124</v>
      </c>
    </row>
    <row r="2662" spans="1:12" hidden="1" x14ac:dyDescent="0.3">
      <c r="A2662" s="18" t="str">
        <f t="shared" ref="A2662" si="886">+IF(OR(C2658=""),"NO",1)</f>
        <v>NO</v>
      </c>
      <c r="B2662" s="18"/>
      <c r="E2662" s="330"/>
      <c r="F2662" s="60" t="str">
        <f>+$F$30</f>
        <v>EXPERIENCIA APORTADA</v>
      </c>
      <c r="G2662" s="340" t="s">
        <v>124</v>
      </c>
      <c r="H2662" s="341"/>
      <c r="I2662" s="341"/>
      <c r="J2662" s="341"/>
      <c r="K2662" s="341"/>
      <c r="L2662" s="342"/>
    </row>
    <row r="2663" spans="1:12" hidden="1" x14ac:dyDescent="0.3">
      <c r="A2663" s="18" t="str">
        <f t="shared" ref="A2663" si="887">+IF(OR(C2658=""),"NO",1)</f>
        <v>NO</v>
      </c>
      <c r="B2663" s="18"/>
      <c r="E2663" s="331"/>
      <c r="F2663" s="62" t="str">
        <f>+$F$31</f>
        <v>OBSERVACIÓN</v>
      </c>
      <c r="G2663" s="343" t="s">
        <v>124</v>
      </c>
      <c r="H2663" s="344"/>
      <c r="I2663" s="344"/>
      <c r="J2663" s="344"/>
      <c r="K2663" s="344"/>
      <c r="L2663" s="345"/>
    </row>
    <row r="2664" spans="1:12" ht="8.5" hidden="1" customHeight="1" x14ac:dyDescent="0.3">
      <c r="A2664" s="18" t="str">
        <f t="shared" ref="A2664" si="888">+IF(OR(C2658=""),"NO",1)</f>
        <v>NO</v>
      </c>
      <c r="B2664" s="18"/>
      <c r="E2664" s="49"/>
      <c r="F2664" s="50"/>
      <c r="G2664" s="51"/>
      <c r="H2664" s="51"/>
      <c r="I2664" s="51"/>
      <c r="J2664" s="51"/>
      <c r="K2664" s="51"/>
      <c r="L2664" s="52"/>
    </row>
    <row r="2665" spans="1:12" hidden="1" x14ac:dyDescent="0.3">
      <c r="A2665" s="18" t="str">
        <f t="shared" ref="A2665" si="889">+IF(OR(C2665=""),"NO",1)</f>
        <v>NO</v>
      </c>
      <c r="B2665" s="18"/>
      <c r="C2665" s="1" t="s">
        <v>124</v>
      </c>
      <c r="E2665" s="329">
        <v>3</v>
      </c>
      <c r="F2665" s="53" t="str">
        <f>+$F$26</f>
        <v>OBJETO</v>
      </c>
      <c r="G2665" s="332" t="s">
        <v>124</v>
      </c>
      <c r="H2665" s="333"/>
      <c r="I2665" s="333"/>
      <c r="J2665" s="333"/>
      <c r="K2665" s="333"/>
      <c r="L2665" s="334"/>
    </row>
    <row r="2666" spans="1:12" hidden="1" x14ac:dyDescent="0.3">
      <c r="A2666" s="18" t="str">
        <f t="shared" ref="A2666" si="890">+IF(OR(C2665=""),"NO",1)</f>
        <v>NO</v>
      </c>
      <c r="B2666" s="18"/>
      <c r="E2666" s="330"/>
      <c r="F2666" s="54" t="str">
        <f>+$F$27</f>
        <v>CONTRATANTE</v>
      </c>
      <c r="G2666" s="335" t="s">
        <v>124</v>
      </c>
      <c r="H2666" s="310"/>
      <c r="I2666" s="310"/>
      <c r="J2666" s="310"/>
      <c r="K2666" s="310"/>
      <c r="L2666" s="336"/>
    </row>
    <row r="2667" spans="1:12" hidden="1" x14ac:dyDescent="0.3">
      <c r="A2667" s="18" t="str">
        <f t="shared" ref="A2667" si="891">+IF(OR(C2665=""),"NO",1)</f>
        <v>NO</v>
      </c>
      <c r="B2667" s="18"/>
      <c r="E2667" s="330"/>
      <c r="F2667" s="54" t="str">
        <f>+$F$28</f>
        <v>APORTANTE</v>
      </c>
      <c r="G2667" s="337" t="s">
        <v>124</v>
      </c>
      <c r="H2667" s="338"/>
      <c r="I2667" s="338"/>
      <c r="J2667" s="338"/>
      <c r="K2667" s="338"/>
      <c r="L2667" s="339"/>
    </row>
    <row r="2668" spans="1:12" hidden="1" x14ac:dyDescent="0.3">
      <c r="A2668" s="18" t="str">
        <f t="shared" ref="A2668" si="892">+IF(OR(C2665=""),"NO",1)</f>
        <v>NO</v>
      </c>
      <c r="B2668" s="18"/>
      <c r="E2668" s="330"/>
      <c r="F2668" s="54" t="str">
        <f>+$F$29</f>
        <v>VALOR /SMMLV)</v>
      </c>
      <c r="G2668" s="55" t="s">
        <v>124</v>
      </c>
      <c r="H2668" s="56" t="str">
        <f>+$H$29</f>
        <v>% PART..</v>
      </c>
      <c r="I2668" s="57" t="s">
        <v>124</v>
      </c>
      <c r="J2668" s="58" t="str">
        <f>+$J$29</f>
        <v>VALOR ACREDITADO</v>
      </c>
      <c r="K2668" s="59"/>
      <c r="L2668" s="47" t="s">
        <v>124</v>
      </c>
    </row>
    <row r="2669" spans="1:12" hidden="1" x14ac:dyDescent="0.3">
      <c r="A2669" s="18" t="str">
        <f t="shared" ref="A2669" si="893">+IF(OR(C2665=""),"NO",1)</f>
        <v>NO</v>
      </c>
      <c r="B2669" s="18"/>
      <c r="E2669" s="330"/>
      <c r="F2669" s="60" t="str">
        <f>+$F$30</f>
        <v>EXPERIENCIA APORTADA</v>
      </c>
      <c r="G2669" s="340" t="s">
        <v>124</v>
      </c>
      <c r="H2669" s="341"/>
      <c r="I2669" s="341"/>
      <c r="J2669" s="341"/>
      <c r="K2669" s="341"/>
      <c r="L2669" s="342"/>
    </row>
    <row r="2670" spans="1:12" hidden="1" x14ac:dyDescent="0.3">
      <c r="A2670" s="18" t="str">
        <f t="shared" ref="A2670" si="894">+IF(OR(C2665=""),"NO",1)</f>
        <v>NO</v>
      </c>
      <c r="B2670" s="18"/>
      <c r="E2670" s="331"/>
      <c r="F2670" s="62" t="str">
        <f>+$F$31</f>
        <v>OBSERVACIÓN</v>
      </c>
      <c r="G2670" s="343" t="s">
        <v>124</v>
      </c>
      <c r="H2670" s="344"/>
      <c r="I2670" s="344"/>
      <c r="J2670" s="344"/>
      <c r="K2670" s="344"/>
      <c r="L2670" s="345"/>
    </row>
    <row r="2671" spans="1:12" ht="8.5" hidden="1" customHeight="1" x14ac:dyDescent="0.3">
      <c r="A2671" s="18" t="str">
        <f t="shared" ref="A2671" si="895">+IF(OR(C2665=""),"NO",1)</f>
        <v>NO</v>
      </c>
      <c r="B2671" s="18"/>
      <c r="E2671" s="49"/>
      <c r="F2671" s="50"/>
      <c r="G2671" s="51"/>
      <c r="H2671" s="51"/>
      <c r="I2671" s="51"/>
      <c r="J2671" s="51"/>
      <c r="K2671" s="51"/>
      <c r="L2671" s="52"/>
    </row>
    <row r="2672" spans="1:12" hidden="1" x14ac:dyDescent="0.3">
      <c r="A2672" s="18" t="str">
        <f t="shared" ref="A2672" si="896">+IF(OR(C2672=""),"NO",1)</f>
        <v>NO</v>
      </c>
      <c r="B2672" s="18"/>
      <c r="C2672" s="1" t="s">
        <v>124</v>
      </c>
      <c r="E2672" s="329">
        <v>4</v>
      </c>
      <c r="F2672" s="53" t="str">
        <f>+$F$26</f>
        <v>OBJETO</v>
      </c>
      <c r="G2672" s="332" t="s">
        <v>124</v>
      </c>
      <c r="H2672" s="333"/>
      <c r="I2672" s="333"/>
      <c r="J2672" s="333"/>
      <c r="K2672" s="333"/>
      <c r="L2672" s="334"/>
    </row>
    <row r="2673" spans="1:12" hidden="1" x14ac:dyDescent="0.3">
      <c r="A2673" s="18" t="str">
        <f t="shared" ref="A2673" si="897">+IF(OR(C2672=""),"NO",1)</f>
        <v>NO</v>
      </c>
      <c r="B2673" s="18"/>
      <c r="E2673" s="330"/>
      <c r="F2673" s="54" t="str">
        <f>+$F$27</f>
        <v>CONTRATANTE</v>
      </c>
      <c r="G2673" s="335" t="s">
        <v>124</v>
      </c>
      <c r="H2673" s="310"/>
      <c r="I2673" s="310"/>
      <c r="J2673" s="310"/>
      <c r="K2673" s="310"/>
      <c r="L2673" s="336"/>
    </row>
    <row r="2674" spans="1:12" hidden="1" x14ac:dyDescent="0.3">
      <c r="A2674" s="18" t="str">
        <f t="shared" ref="A2674" si="898">+IF(OR(C2672=""),"NO",1)</f>
        <v>NO</v>
      </c>
      <c r="B2674" s="18"/>
      <c r="E2674" s="330"/>
      <c r="F2674" s="54" t="str">
        <f>+$F$28</f>
        <v>APORTANTE</v>
      </c>
      <c r="G2674" s="337" t="s">
        <v>124</v>
      </c>
      <c r="H2674" s="338"/>
      <c r="I2674" s="338"/>
      <c r="J2674" s="338"/>
      <c r="K2674" s="338"/>
      <c r="L2674" s="339"/>
    </row>
    <row r="2675" spans="1:12" hidden="1" x14ac:dyDescent="0.3">
      <c r="A2675" s="18" t="str">
        <f t="shared" ref="A2675" si="899">+IF(OR(C2672=""),"NO",1)</f>
        <v>NO</v>
      </c>
      <c r="B2675" s="18"/>
      <c r="E2675" s="330"/>
      <c r="F2675" s="54" t="str">
        <f>+$F$29</f>
        <v>VALOR /SMMLV)</v>
      </c>
      <c r="G2675" s="55" t="s">
        <v>124</v>
      </c>
      <c r="H2675" s="56" t="str">
        <f>+$H$29</f>
        <v>% PART..</v>
      </c>
      <c r="I2675" s="57" t="s">
        <v>124</v>
      </c>
      <c r="J2675" s="58" t="str">
        <f>+$J$29</f>
        <v>VALOR ACREDITADO</v>
      </c>
      <c r="K2675" s="59"/>
      <c r="L2675" s="47" t="s">
        <v>124</v>
      </c>
    </row>
    <row r="2676" spans="1:12" hidden="1" x14ac:dyDescent="0.3">
      <c r="A2676" s="18" t="str">
        <f t="shared" ref="A2676" si="900">+IF(OR(C2672=""),"NO",1)</f>
        <v>NO</v>
      </c>
      <c r="B2676" s="18"/>
      <c r="E2676" s="330"/>
      <c r="F2676" s="60" t="str">
        <f>+$F$30</f>
        <v>EXPERIENCIA APORTADA</v>
      </c>
      <c r="G2676" s="340" t="s">
        <v>124</v>
      </c>
      <c r="H2676" s="341"/>
      <c r="I2676" s="341"/>
      <c r="J2676" s="341"/>
      <c r="K2676" s="341"/>
      <c r="L2676" s="342"/>
    </row>
    <row r="2677" spans="1:12" hidden="1" x14ac:dyDescent="0.3">
      <c r="A2677" s="18" t="str">
        <f t="shared" ref="A2677" si="901">+IF(OR(C2672=""),"NO",1)</f>
        <v>NO</v>
      </c>
      <c r="B2677" s="18"/>
      <c r="E2677" s="331"/>
      <c r="F2677" s="62" t="str">
        <f>+$F$31</f>
        <v>OBSERVACIÓN</v>
      </c>
      <c r="G2677" s="343" t="s">
        <v>124</v>
      </c>
      <c r="H2677" s="344"/>
      <c r="I2677" s="344"/>
      <c r="J2677" s="344"/>
      <c r="K2677" s="344"/>
      <c r="L2677" s="345"/>
    </row>
    <row r="2678" spans="1:12" ht="8.5" hidden="1" customHeight="1" x14ac:dyDescent="0.3">
      <c r="A2678" s="18" t="str">
        <f t="shared" ref="A2678" si="902">+IF(OR(C2672=""),"NO",1)</f>
        <v>NO</v>
      </c>
      <c r="B2678" s="18"/>
      <c r="E2678" s="49"/>
      <c r="F2678" s="50"/>
      <c r="G2678" s="51"/>
      <c r="H2678" s="51"/>
      <c r="I2678" s="51"/>
      <c r="J2678" s="51"/>
      <c r="K2678" s="51"/>
      <c r="L2678" s="52"/>
    </row>
    <row r="2679" spans="1:12" hidden="1" x14ac:dyDescent="0.3">
      <c r="A2679" s="18" t="str">
        <f t="shared" ref="A2679" si="903">+IF(OR(C2679=""),"NO",1)</f>
        <v>NO</v>
      </c>
      <c r="B2679" s="18"/>
      <c r="C2679" s="1" t="s">
        <v>124</v>
      </c>
      <c r="E2679" s="329">
        <v>5</v>
      </c>
      <c r="F2679" s="53" t="str">
        <f>+$F$26</f>
        <v>OBJETO</v>
      </c>
      <c r="G2679" s="332" t="s">
        <v>124</v>
      </c>
      <c r="H2679" s="333"/>
      <c r="I2679" s="333"/>
      <c r="J2679" s="333"/>
      <c r="K2679" s="333"/>
      <c r="L2679" s="334"/>
    </row>
    <row r="2680" spans="1:12" hidden="1" x14ac:dyDescent="0.3">
      <c r="A2680" s="18" t="str">
        <f t="shared" ref="A2680" si="904">+IF(OR(C2679=""),"NO",1)</f>
        <v>NO</v>
      </c>
      <c r="B2680" s="18"/>
      <c r="E2680" s="330"/>
      <c r="F2680" s="54" t="str">
        <f>+$F$27</f>
        <v>CONTRATANTE</v>
      </c>
      <c r="G2680" s="335" t="s">
        <v>124</v>
      </c>
      <c r="H2680" s="310"/>
      <c r="I2680" s="310"/>
      <c r="J2680" s="310"/>
      <c r="K2680" s="310"/>
      <c r="L2680" s="336"/>
    </row>
    <row r="2681" spans="1:12" hidden="1" x14ac:dyDescent="0.3">
      <c r="A2681" s="18" t="str">
        <f t="shared" ref="A2681" si="905">+IF(OR(C2679=""),"NO",1)</f>
        <v>NO</v>
      </c>
      <c r="B2681" s="18"/>
      <c r="E2681" s="330"/>
      <c r="F2681" s="54" t="str">
        <f>+$F$28</f>
        <v>APORTANTE</v>
      </c>
      <c r="G2681" s="337" t="s">
        <v>124</v>
      </c>
      <c r="H2681" s="338"/>
      <c r="I2681" s="338"/>
      <c r="J2681" s="338"/>
      <c r="K2681" s="338"/>
      <c r="L2681" s="339"/>
    </row>
    <row r="2682" spans="1:12" hidden="1" x14ac:dyDescent="0.3">
      <c r="A2682" s="18" t="str">
        <f t="shared" ref="A2682" si="906">+IF(OR(C2679=""),"NO",1)</f>
        <v>NO</v>
      </c>
      <c r="B2682" s="18"/>
      <c r="E2682" s="330"/>
      <c r="F2682" s="54" t="str">
        <f>+$F$29</f>
        <v>VALOR /SMMLV)</v>
      </c>
      <c r="G2682" s="55" t="s">
        <v>124</v>
      </c>
      <c r="H2682" s="56" t="str">
        <f>+$H$29</f>
        <v>% PART..</v>
      </c>
      <c r="I2682" s="57" t="s">
        <v>124</v>
      </c>
      <c r="J2682" s="58" t="str">
        <f>+$J$29</f>
        <v>VALOR ACREDITADO</v>
      </c>
      <c r="K2682" s="59"/>
      <c r="L2682" s="47" t="s">
        <v>124</v>
      </c>
    </row>
    <row r="2683" spans="1:12" hidden="1" x14ac:dyDescent="0.3">
      <c r="A2683" s="18" t="str">
        <f t="shared" ref="A2683" si="907">+IF(OR(C2679=""),"NO",1)</f>
        <v>NO</v>
      </c>
      <c r="B2683" s="18"/>
      <c r="E2683" s="330"/>
      <c r="F2683" s="60" t="str">
        <f>+$F$30</f>
        <v>EXPERIENCIA APORTADA</v>
      </c>
      <c r="G2683" s="340" t="s">
        <v>124</v>
      </c>
      <c r="H2683" s="341"/>
      <c r="I2683" s="341"/>
      <c r="J2683" s="341"/>
      <c r="K2683" s="341"/>
      <c r="L2683" s="342"/>
    </row>
    <row r="2684" spans="1:12" hidden="1" x14ac:dyDescent="0.3">
      <c r="A2684" s="18" t="str">
        <f t="shared" ref="A2684" si="908">+IF(OR(C2679=""),"NO",1)</f>
        <v>NO</v>
      </c>
      <c r="B2684" s="18"/>
      <c r="E2684" s="331"/>
      <c r="F2684" s="62" t="str">
        <f>+$F$31</f>
        <v>OBSERVACIÓN</v>
      </c>
      <c r="G2684" s="343" t="s">
        <v>124</v>
      </c>
      <c r="H2684" s="344"/>
      <c r="I2684" s="344"/>
      <c r="J2684" s="344"/>
      <c r="K2684" s="344"/>
      <c r="L2684" s="345"/>
    </row>
    <row r="2685" spans="1:12" ht="8.5" hidden="1" customHeight="1" x14ac:dyDescent="0.3">
      <c r="A2685" s="18" t="str">
        <f t="shared" ref="A2685" si="909">+IF(OR(C2679=""),"NO",1)</f>
        <v>NO</v>
      </c>
      <c r="B2685" s="18"/>
      <c r="E2685" s="49"/>
      <c r="F2685" s="50"/>
      <c r="G2685" s="51"/>
      <c r="H2685" s="51"/>
      <c r="I2685" s="51"/>
      <c r="J2685" s="51"/>
      <c r="K2685" s="51"/>
      <c r="L2685" s="52"/>
    </row>
    <row r="2686" spans="1:12" hidden="1" x14ac:dyDescent="0.3">
      <c r="A2686" s="18" t="str">
        <f t="shared" ref="A2686" si="910">+IF(OR(C2686=""),"NO",1)</f>
        <v>NO</v>
      </c>
      <c r="B2686" s="18"/>
      <c r="C2686" s="1" t="s">
        <v>124</v>
      </c>
      <c r="E2686" s="329">
        <v>6</v>
      </c>
      <c r="F2686" s="53" t="str">
        <f>+$F$26</f>
        <v>OBJETO</v>
      </c>
      <c r="G2686" s="332" t="s">
        <v>124</v>
      </c>
      <c r="H2686" s="333"/>
      <c r="I2686" s="333"/>
      <c r="J2686" s="333"/>
      <c r="K2686" s="333"/>
      <c r="L2686" s="334"/>
    </row>
    <row r="2687" spans="1:12" hidden="1" x14ac:dyDescent="0.3">
      <c r="A2687" s="18" t="str">
        <f t="shared" ref="A2687" si="911">+IF(OR(C2686=""),"NO",1)</f>
        <v>NO</v>
      </c>
      <c r="B2687" s="18"/>
      <c r="E2687" s="330"/>
      <c r="F2687" s="54" t="str">
        <f>+$F$27</f>
        <v>CONTRATANTE</v>
      </c>
      <c r="G2687" s="335" t="s">
        <v>124</v>
      </c>
      <c r="H2687" s="310"/>
      <c r="I2687" s="310"/>
      <c r="J2687" s="310"/>
      <c r="K2687" s="310"/>
      <c r="L2687" s="336"/>
    </row>
    <row r="2688" spans="1:12" hidden="1" x14ac:dyDescent="0.3">
      <c r="A2688" s="18" t="str">
        <f t="shared" ref="A2688" si="912">+IF(OR(C2686=""),"NO",1)</f>
        <v>NO</v>
      </c>
      <c r="B2688" s="18"/>
      <c r="E2688" s="330"/>
      <c r="F2688" s="54" t="str">
        <f>+$F$28</f>
        <v>APORTANTE</v>
      </c>
      <c r="G2688" s="337" t="s">
        <v>124</v>
      </c>
      <c r="H2688" s="338"/>
      <c r="I2688" s="338"/>
      <c r="J2688" s="338"/>
      <c r="K2688" s="338"/>
      <c r="L2688" s="339"/>
    </row>
    <row r="2689" spans="1:12" hidden="1" x14ac:dyDescent="0.3">
      <c r="A2689" s="18" t="str">
        <f t="shared" ref="A2689" si="913">+IF(OR(C2686=""),"NO",1)</f>
        <v>NO</v>
      </c>
      <c r="B2689" s="18"/>
      <c r="E2689" s="330"/>
      <c r="F2689" s="54" t="str">
        <f>+$F$29</f>
        <v>VALOR /SMMLV)</v>
      </c>
      <c r="G2689" s="55" t="s">
        <v>124</v>
      </c>
      <c r="H2689" s="56" t="str">
        <f>+$H$29</f>
        <v>% PART..</v>
      </c>
      <c r="I2689" s="57" t="s">
        <v>124</v>
      </c>
      <c r="J2689" s="58" t="str">
        <f>+$J$29</f>
        <v>VALOR ACREDITADO</v>
      </c>
      <c r="K2689" s="59"/>
      <c r="L2689" s="47" t="s">
        <v>124</v>
      </c>
    </row>
    <row r="2690" spans="1:12" hidden="1" x14ac:dyDescent="0.3">
      <c r="A2690" s="18" t="str">
        <f t="shared" ref="A2690" si="914">+IF(OR(C2686=""),"NO",1)</f>
        <v>NO</v>
      </c>
      <c r="B2690" s="18"/>
      <c r="E2690" s="330"/>
      <c r="F2690" s="60" t="str">
        <f>+$F$30</f>
        <v>EXPERIENCIA APORTADA</v>
      </c>
      <c r="G2690" s="340" t="s">
        <v>124</v>
      </c>
      <c r="H2690" s="341"/>
      <c r="I2690" s="341"/>
      <c r="J2690" s="341"/>
      <c r="K2690" s="341"/>
      <c r="L2690" s="342"/>
    </row>
    <row r="2691" spans="1:12" hidden="1" x14ac:dyDescent="0.3">
      <c r="A2691" s="18" t="str">
        <f t="shared" ref="A2691" si="915">+IF(OR(C2686=""),"NO",1)</f>
        <v>NO</v>
      </c>
      <c r="B2691" s="18"/>
      <c r="E2691" s="331"/>
      <c r="F2691" s="62" t="str">
        <f>+$F$31</f>
        <v>OBSERVACIÓN</v>
      </c>
      <c r="G2691" s="343" t="s">
        <v>124</v>
      </c>
      <c r="H2691" s="344"/>
      <c r="I2691" s="344"/>
      <c r="J2691" s="344"/>
      <c r="K2691" s="344"/>
      <c r="L2691" s="345"/>
    </row>
    <row r="2692" spans="1:12" ht="8.5" hidden="1" customHeight="1" x14ac:dyDescent="0.3">
      <c r="A2692" s="18" t="str">
        <f t="shared" ref="A2692" si="916">+IF(OR(C2686=""),"NO",1)</f>
        <v>NO</v>
      </c>
      <c r="B2692" s="18"/>
      <c r="E2692" s="49"/>
      <c r="F2692" s="50"/>
      <c r="G2692" s="51"/>
      <c r="H2692" s="51"/>
      <c r="I2692" s="51"/>
      <c r="J2692" s="51"/>
      <c r="K2692" s="51"/>
      <c r="L2692" s="52"/>
    </row>
    <row r="2693" spans="1:12" hidden="1" x14ac:dyDescent="0.3">
      <c r="A2693" s="18" t="str">
        <f t="shared" ref="A2693" si="917">+IF(OR(C2693=""),"NO",1)</f>
        <v>NO</v>
      </c>
      <c r="B2693" s="18"/>
      <c r="C2693" s="1" t="s">
        <v>124</v>
      </c>
      <c r="E2693" s="329">
        <v>7</v>
      </c>
      <c r="F2693" s="53" t="str">
        <f>+$F$26</f>
        <v>OBJETO</v>
      </c>
      <c r="G2693" s="332" t="s">
        <v>124</v>
      </c>
      <c r="H2693" s="333"/>
      <c r="I2693" s="333"/>
      <c r="J2693" s="333"/>
      <c r="K2693" s="333"/>
      <c r="L2693" s="334"/>
    </row>
    <row r="2694" spans="1:12" hidden="1" x14ac:dyDescent="0.3">
      <c r="A2694" s="18" t="str">
        <f t="shared" ref="A2694" si="918">+IF(OR(C2693=""),"NO",1)</f>
        <v>NO</v>
      </c>
      <c r="B2694" s="18"/>
      <c r="E2694" s="330"/>
      <c r="F2694" s="54" t="str">
        <f>+$F$27</f>
        <v>CONTRATANTE</v>
      </c>
      <c r="G2694" s="335" t="s">
        <v>124</v>
      </c>
      <c r="H2694" s="310"/>
      <c r="I2694" s="310"/>
      <c r="J2694" s="310"/>
      <c r="K2694" s="310"/>
      <c r="L2694" s="336"/>
    </row>
    <row r="2695" spans="1:12" hidden="1" x14ac:dyDescent="0.3">
      <c r="A2695" s="18" t="str">
        <f t="shared" ref="A2695" si="919">+IF(OR(C2693=""),"NO",1)</f>
        <v>NO</v>
      </c>
      <c r="B2695" s="18"/>
      <c r="E2695" s="330"/>
      <c r="F2695" s="54" t="str">
        <f>+$F$28</f>
        <v>APORTANTE</v>
      </c>
      <c r="G2695" s="337" t="s">
        <v>124</v>
      </c>
      <c r="H2695" s="338"/>
      <c r="I2695" s="338"/>
      <c r="J2695" s="338"/>
      <c r="K2695" s="338"/>
      <c r="L2695" s="339"/>
    </row>
    <row r="2696" spans="1:12" hidden="1" x14ac:dyDescent="0.3">
      <c r="A2696" s="18" t="str">
        <f t="shared" ref="A2696" si="920">+IF(OR(C2693=""),"NO",1)</f>
        <v>NO</v>
      </c>
      <c r="B2696" s="18"/>
      <c r="E2696" s="330"/>
      <c r="F2696" s="54" t="str">
        <f>+$F$29</f>
        <v>VALOR /SMMLV)</v>
      </c>
      <c r="G2696" s="55" t="s">
        <v>124</v>
      </c>
      <c r="H2696" s="56" t="str">
        <f>+$H$29</f>
        <v>% PART..</v>
      </c>
      <c r="I2696" s="57" t="s">
        <v>124</v>
      </c>
      <c r="J2696" s="58" t="str">
        <f>+$J$29</f>
        <v>VALOR ACREDITADO</v>
      </c>
      <c r="K2696" s="59"/>
      <c r="L2696" s="47" t="s">
        <v>124</v>
      </c>
    </row>
    <row r="2697" spans="1:12" hidden="1" x14ac:dyDescent="0.3">
      <c r="A2697" s="18" t="str">
        <f t="shared" ref="A2697" si="921">+IF(OR(C2693=""),"NO",1)</f>
        <v>NO</v>
      </c>
      <c r="B2697" s="18"/>
      <c r="E2697" s="330"/>
      <c r="F2697" s="60" t="str">
        <f>+$F$30</f>
        <v>EXPERIENCIA APORTADA</v>
      </c>
      <c r="G2697" s="340" t="s">
        <v>124</v>
      </c>
      <c r="H2697" s="341"/>
      <c r="I2697" s="341"/>
      <c r="J2697" s="341"/>
      <c r="K2697" s="341"/>
      <c r="L2697" s="342"/>
    </row>
    <row r="2698" spans="1:12" hidden="1" x14ac:dyDescent="0.3">
      <c r="A2698" s="18" t="str">
        <f t="shared" ref="A2698" si="922">+IF(OR(C2693=""),"NO",1)</f>
        <v>NO</v>
      </c>
      <c r="B2698" s="18"/>
      <c r="E2698" s="331"/>
      <c r="F2698" s="62" t="str">
        <f>+$F$31</f>
        <v>OBSERVACIÓN</v>
      </c>
      <c r="G2698" s="343" t="s">
        <v>124</v>
      </c>
      <c r="H2698" s="344"/>
      <c r="I2698" s="344"/>
      <c r="J2698" s="344"/>
      <c r="K2698" s="344"/>
      <c r="L2698" s="345"/>
    </row>
    <row r="2699" spans="1:12" hidden="1" x14ac:dyDescent="0.3">
      <c r="A2699" s="18" t="str">
        <f t="shared" ref="A2699" si="923">+IF(OR(C2693=""),"NO",1)</f>
        <v>NO</v>
      </c>
      <c r="B2699" s="18"/>
      <c r="E2699" s="49"/>
      <c r="F2699" s="50"/>
      <c r="G2699" s="51"/>
      <c r="H2699" s="51"/>
      <c r="I2699" s="51"/>
      <c r="J2699" s="51"/>
      <c r="K2699" s="51"/>
      <c r="L2699" s="52"/>
    </row>
    <row r="2700" spans="1:12" hidden="1" x14ac:dyDescent="0.3">
      <c r="A2700" s="1" t="str">
        <f>+A2635</f>
        <v>NO</v>
      </c>
      <c r="C2700" s="1" t="str">
        <f>"N"&amp;C2635</f>
        <v>N</v>
      </c>
      <c r="E2700" s="63"/>
      <c r="F2700" s="64" t="str">
        <f>+$F$75</f>
        <v>TOTAL DE CONTRATOS PRESENTADOS VÁLIDOS QUE CUMPLEN EXPERIENCIA ACREDITADA:</v>
      </c>
      <c r="G2700" s="65"/>
      <c r="H2700" s="65"/>
      <c r="I2700" s="65"/>
      <c r="J2700" s="66"/>
      <c r="K2700" s="65"/>
      <c r="L2700" s="67" t="s">
        <v>124</v>
      </c>
    </row>
    <row r="2701" spans="1:12" ht="6.65" hidden="1" customHeight="1" x14ac:dyDescent="0.3">
      <c r="A2701" s="1" t="str">
        <f>+A2635</f>
        <v>NO</v>
      </c>
      <c r="E2701" s="51"/>
      <c r="F2701" s="50"/>
      <c r="G2701" s="51"/>
      <c r="H2701" s="51"/>
      <c r="I2701" s="51"/>
      <c r="J2701" s="51"/>
      <c r="K2701" s="51"/>
      <c r="L2701" s="51"/>
    </row>
    <row r="2702" spans="1:12" hidden="1" x14ac:dyDescent="0.3">
      <c r="A2702" s="1" t="str">
        <f>+A2635</f>
        <v>NO</v>
      </c>
      <c r="E2702" s="63"/>
      <c r="F2702" s="63" t="str">
        <f>+$F$77</f>
        <v>ACREDITA SUMINISTRO E INSTALACIÓN DE MOBILIARIO POR LO MENOS EN UN (1) CONTRATO VÁLIDO</v>
      </c>
      <c r="G2702" s="65"/>
      <c r="H2702" s="65"/>
      <c r="I2702" s="65"/>
      <c r="J2702" s="66"/>
      <c r="K2702" s="65"/>
      <c r="L2702" s="68" t="s">
        <v>157</v>
      </c>
    </row>
    <row r="2703" spans="1:12" ht="5.15" hidden="1" customHeight="1" x14ac:dyDescent="0.3">
      <c r="A2703" s="1" t="str">
        <f>+A2635</f>
        <v>NO</v>
      </c>
      <c r="E2703" s="51"/>
      <c r="F2703" s="50"/>
      <c r="G2703" s="51"/>
      <c r="H2703" s="51"/>
      <c r="I2703" s="51"/>
      <c r="J2703" s="51"/>
      <c r="K2703" s="51"/>
      <c r="L2703" s="51"/>
    </row>
    <row r="2704" spans="1:12" ht="12.75" hidden="1" customHeight="1" x14ac:dyDescent="0.3">
      <c r="A2704" s="1" t="str">
        <f>+A2635</f>
        <v>NO</v>
      </c>
      <c r="E2704" s="69" t="str">
        <f>+$E$79</f>
        <v>EXPERIENCIA ESPECÍFICA NUMERAL 10.1.1 A</v>
      </c>
      <c r="F2704" s="70"/>
      <c r="G2704" s="70"/>
      <c r="H2704" s="70"/>
      <c r="I2704" s="70"/>
      <c r="J2704" s="70"/>
      <c r="K2704" s="70"/>
      <c r="L2704" s="71"/>
    </row>
    <row r="2705" spans="1:12" ht="26.5" hidden="1" customHeight="1" x14ac:dyDescent="0.3">
      <c r="A2705" s="1" t="str">
        <f>+A2635</f>
        <v>NO</v>
      </c>
      <c r="E2705" s="72"/>
      <c r="F2705" s="325" t="str">
        <f>+$F$80</f>
        <v>Por lo menos uno (1) de los contratos válidos aportados como experiencia general debe corresponder mínimo al 60% del presupuesto oficial del presente proceso de selección.  (SMMLV)</v>
      </c>
      <c r="G2705" s="326"/>
      <c r="H2705" s="326"/>
      <c r="I2705" s="326"/>
      <c r="J2705" s="326"/>
      <c r="K2705" s="73" t="s">
        <v>124</v>
      </c>
      <c r="L2705" s="74" t="s">
        <v>124</v>
      </c>
    </row>
    <row r="2706" spans="1:12" ht="23.5" hidden="1" customHeight="1" x14ac:dyDescent="0.3">
      <c r="A2706" s="1" t="str">
        <f>+A2635</f>
        <v>NO</v>
      </c>
      <c r="E2706" s="63"/>
      <c r="F2706" s="325" t="str">
        <f>+$F$81</f>
        <v xml:space="preserve">Deberá acreditarse en al menos uno (1) de los contratos válidos aportados como experiencia general una </v>
      </c>
      <c r="G2706" s="326"/>
      <c r="H2706" s="326"/>
      <c r="I2706" s="326"/>
      <c r="J2706" s="326"/>
      <c r="K2706" s="73" t="s">
        <v>124</v>
      </c>
      <c r="L2706" s="74" t="s">
        <v>124</v>
      </c>
    </row>
    <row r="2707" spans="1:12" ht="23.5" hidden="1" customHeight="1" x14ac:dyDescent="0.3">
      <c r="A2707" s="18" t="s">
        <v>30</v>
      </c>
      <c r="E2707" s="63"/>
      <c r="F2707" s="325" t="str">
        <f>+$F$82</f>
        <v xml:space="preserve">Deberá acreditarse en al menos uno (1) de los contratos válidos aportados interventoría a intervención de </v>
      </c>
      <c r="G2707" s="326"/>
      <c r="H2707" s="326"/>
      <c r="I2707" s="326"/>
      <c r="J2707" s="326"/>
      <c r="K2707" s="73">
        <f>+$K$82</f>
        <v>0</v>
      </c>
      <c r="L2707" s="74" t="s">
        <v>124</v>
      </c>
    </row>
    <row r="2708" spans="1:12" ht="36" hidden="1" customHeight="1" x14ac:dyDescent="0.3">
      <c r="A2708" s="18" t="s">
        <v>30</v>
      </c>
      <c r="E2708" s="63"/>
      <c r="F2708" s="325" t="str">
        <f>+$F$83</f>
        <v xml:space="preserve">Deberá acreditarse en al menos uno (1) de los contratos válidos aportados interventoría a intervención de </v>
      </c>
      <c r="G2708" s="326"/>
      <c r="H2708" s="326"/>
      <c r="I2708" s="326"/>
      <c r="J2708" s="326"/>
      <c r="K2708" s="75">
        <f>+$K$83</f>
        <v>0</v>
      </c>
      <c r="L2708" s="76" t="s">
        <v>124</v>
      </c>
    </row>
    <row r="2709" spans="1:12" hidden="1" x14ac:dyDescent="0.3">
      <c r="A2709" s="1" t="str">
        <f>+A2635</f>
        <v>NO</v>
      </c>
      <c r="E2709" s="51"/>
      <c r="F2709" s="50"/>
      <c r="G2709" s="51"/>
      <c r="H2709" s="51"/>
      <c r="I2709" s="51"/>
      <c r="J2709" s="51"/>
      <c r="K2709" s="51"/>
      <c r="L2709" s="51"/>
    </row>
    <row r="2710" spans="1:12" ht="12.75" hidden="1" customHeight="1" x14ac:dyDescent="0.3">
      <c r="A2710" s="1" t="str">
        <f>+A2635</f>
        <v>NO</v>
      </c>
      <c r="E2710" s="40" t="str">
        <f>+$E$85</f>
        <v>VALOR MÍNIMO A CERIFICAR % P.O EN SMMMLV. NUMERAL 3.9.1</v>
      </c>
      <c r="F2710" s="41"/>
      <c r="G2710" s="41"/>
      <c r="H2710" s="41"/>
      <c r="I2710" s="41"/>
      <c r="J2710" s="41"/>
      <c r="K2710" s="41"/>
      <c r="L2710" s="42"/>
    </row>
    <row r="2711" spans="1:12" hidden="1" x14ac:dyDescent="0.3">
      <c r="A2711" s="1" t="str">
        <f>+A2635</f>
        <v>NO</v>
      </c>
      <c r="C2711" s="1" t="str">
        <f>"M"&amp;C2635</f>
        <v>M</v>
      </c>
      <c r="E2711" s="77" t="str">
        <f>+$E$86</f>
        <v>100% P.O.</v>
      </c>
      <c r="F2711" s="78"/>
      <c r="G2711" s="61">
        <v>242.41716883554506</v>
      </c>
      <c r="H2711" s="124" t="str">
        <f>+$H$86</f>
        <v>TOTAL EJECUTADO DE CONTRATOS ACREDITADOS</v>
      </c>
      <c r="I2711" s="124"/>
      <c r="J2711" s="124"/>
      <c r="K2711" s="55" t="s">
        <v>124</v>
      </c>
      <c r="L2711" s="47" t="s">
        <v>124</v>
      </c>
    </row>
    <row r="2712" spans="1:12" hidden="1" x14ac:dyDescent="0.3">
      <c r="A2712" s="1" t="str">
        <f>+A2635</f>
        <v>NO</v>
      </c>
      <c r="E2712" s="39"/>
      <c r="F2712" s="39"/>
      <c r="G2712" s="39"/>
      <c r="H2712" s="39"/>
      <c r="I2712" s="39"/>
      <c r="J2712" s="39"/>
      <c r="K2712" s="39"/>
      <c r="L2712" s="39"/>
    </row>
    <row r="2713" spans="1:12" ht="12.75" hidden="1" customHeight="1" x14ac:dyDescent="0.3">
      <c r="A2713" s="18" t="s">
        <v>30</v>
      </c>
      <c r="B2713" s="18"/>
      <c r="E2713" s="40" t="str">
        <f>+$E$88</f>
        <v>CONSIDERACIONES PARA LA VALIDEZ DE LA EXPERIENCIA REQUERIDA: EXPERIENCIA PROPONENTES PLURALES NUMERAL 10.1.2 D</v>
      </c>
      <c r="F2713" s="41"/>
      <c r="G2713" s="41"/>
      <c r="H2713" s="41"/>
      <c r="I2713" s="41"/>
      <c r="J2713" s="41"/>
      <c r="K2713" s="41"/>
      <c r="L2713" s="42"/>
    </row>
    <row r="2714" spans="1:12" ht="28" hidden="1" customHeight="1" x14ac:dyDescent="0.3">
      <c r="A2714" s="18" t="s">
        <v>30</v>
      </c>
      <c r="B2714" s="18"/>
      <c r="C2714" s="1" t="str">
        <f>"O"&amp;C2635</f>
        <v>O</v>
      </c>
      <c r="E2714" s="80" t="str">
        <f>+$E$89</f>
        <v>i)</v>
      </c>
      <c r="F2714" s="327" t="str">
        <f>+$F$89</f>
        <v>Uno de los integrantes debe aportar como mínimo el cincuenta por ciento (50 %) de la experiencia solicitada</v>
      </c>
      <c r="G2714" s="328"/>
      <c r="H2714" s="328"/>
      <c r="I2714" s="328"/>
      <c r="J2714" s="328"/>
      <c r="K2714" s="73" t="s">
        <v>124</v>
      </c>
      <c r="L2714" s="47" t="s">
        <v>124</v>
      </c>
    </row>
    <row r="2715" spans="1:12" ht="28" hidden="1" customHeight="1" x14ac:dyDescent="0.3">
      <c r="A2715" s="18" t="s">
        <v>30</v>
      </c>
      <c r="B2715" s="18"/>
      <c r="C2715" s="1" t="str">
        <f>"O"&amp;C2635</f>
        <v>O</v>
      </c>
      <c r="E2715" s="80" t="str">
        <f>+$E$90</f>
        <v>ii)</v>
      </c>
      <c r="F2715" s="327" t="str">
        <f>+$F$90</f>
        <v>Todos los demás ntegrantes deben acreditar al menos el cinco por ciento (5 %) de la experiencia solicitada, solo uno (1) de los integrantes podrá no acreditar experiencia pero su porcentaje de participación  no podrá superar el diez por ciento (10 %)</v>
      </c>
      <c r="G2715" s="328"/>
      <c r="H2715" s="328"/>
      <c r="I2715" s="328"/>
      <c r="J2715" s="328"/>
      <c r="K2715" s="73" t="s">
        <v>124</v>
      </c>
      <c r="L2715" s="47" t="s">
        <v>124</v>
      </c>
    </row>
    <row r="2716" spans="1:12" hidden="1" x14ac:dyDescent="0.3">
      <c r="A2716" s="18" t="s">
        <v>30</v>
      </c>
      <c r="B2716" s="18"/>
      <c r="E2716" s="39"/>
      <c r="F2716" s="39"/>
      <c r="G2716" s="39"/>
      <c r="H2716" s="39"/>
      <c r="I2716" s="39"/>
      <c r="J2716" s="39"/>
      <c r="K2716" s="39"/>
      <c r="L2716" s="39"/>
    </row>
    <row r="2717" spans="1:12" ht="13" hidden="1" customHeight="1" x14ac:dyDescent="0.3">
      <c r="A2717" s="18" t="str">
        <f>+A2635</f>
        <v>NO</v>
      </c>
      <c r="B2717" s="18"/>
      <c r="E2717" s="69" t="str">
        <f>+$E$92</f>
        <v>VERIFICACIÓN Y ASIGNACIÓN DE PUNTAJE POR LA EXPERIENCIA DEL PROPONENTE</v>
      </c>
      <c r="F2717" s="70"/>
      <c r="G2717" s="70"/>
      <c r="H2717" s="70"/>
      <c r="I2717" s="70"/>
      <c r="J2717" s="70"/>
      <c r="K2717" s="70"/>
      <c r="L2717" s="71"/>
    </row>
    <row r="2718" spans="1:12" hidden="1" x14ac:dyDescent="0.3">
      <c r="A2718" s="18" t="str">
        <f>+A2635</f>
        <v>NO</v>
      </c>
      <c r="B2718" s="18"/>
      <c r="E2718" s="81"/>
      <c r="F2718" s="323" t="str">
        <f>+$F$93</f>
        <v>No. CONTRATOS QUE ACREDITAN LA EXPERIENCIA (NO OBJETO DE SUBSANACIÓN)</v>
      </c>
      <c r="G2718" s="324"/>
      <c r="H2718" s="324"/>
      <c r="I2718" s="324"/>
      <c r="J2718" s="324"/>
      <c r="K2718" s="82"/>
      <c r="L2718" s="83" t="s">
        <v>124</v>
      </c>
    </row>
    <row r="2719" spans="1:12" ht="13" hidden="1" customHeight="1" x14ac:dyDescent="0.3">
      <c r="A2719" s="18" t="str">
        <f>+A2635</f>
        <v>NO</v>
      </c>
      <c r="B2719" s="18"/>
      <c r="E2719" s="84"/>
      <c r="F2719" s="323" t="str">
        <f>+$F$94</f>
        <v>TOTAL EJECUTADO DE CONTRATOS ACREDITADOS PROPUESTA INICIAL</v>
      </c>
      <c r="G2719" s="324"/>
      <c r="H2719" s="324"/>
      <c r="I2719" s="324"/>
      <c r="J2719" s="324"/>
      <c r="K2719" s="85"/>
      <c r="L2719" s="86" t="s">
        <v>124</v>
      </c>
    </row>
    <row r="2720" spans="1:12" ht="13" hidden="1" customHeight="1" x14ac:dyDescent="0.3">
      <c r="A2720" s="18" t="str">
        <f>+A2635</f>
        <v>NO</v>
      </c>
      <c r="B2720" s="18"/>
      <c r="E2720" s="87"/>
      <c r="F2720" s="323" t="str">
        <f>+$F$95</f>
        <v>PROMEDIO VALOR ACREDITADO EN SMMLV</v>
      </c>
      <c r="G2720" s="324"/>
      <c r="H2720" s="324"/>
      <c r="I2720" s="324"/>
      <c r="J2720" s="324"/>
      <c r="K2720" s="66"/>
      <c r="L2720" s="88" t="s">
        <v>124</v>
      </c>
    </row>
    <row r="2721" spans="1:12" hidden="1" x14ac:dyDescent="0.3">
      <c r="A2721" s="18" t="str">
        <f>+A2635</f>
        <v>NO</v>
      </c>
      <c r="B2721" s="18"/>
      <c r="E2721" s="89"/>
      <c r="F2721" s="89"/>
      <c r="G2721" s="89"/>
      <c r="H2721" s="89"/>
      <c r="I2721" s="89"/>
      <c r="J2721" s="89"/>
      <c r="K2721" s="89"/>
      <c r="L2721" s="89"/>
    </row>
    <row r="2722" spans="1:12" ht="13" hidden="1" customHeight="1" x14ac:dyDescent="0.3">
      <c r="A2722" s="18" t="str">
        <f>+A2635</f>
        <v>NO</v>
      </c>
      <c r="B2722" s="18"/>
      <c r="E2722" s="69" t="str">
        <f>+$E$97</f>
        <v>3.9.2 EXIGENCIAS MÍNIMAS DE EXPERIENCIA Y FORMACIÓN ACADÉMICA DEL EQUIPO DE TRABAJO</v>
      </c>
      <c r="F2722" s="70"/>
      <c r="G2722" s="70"/>
      <c r="H2722" s="70"/>
      <c r="I2722" s="70"/>
      <c r="J2722" s="70"/>
      <c r="K2722" s="70"/>
      <c r="L2722" s="71"/>
    </row>
    <row r="2723" spans="1:12" hidden="1" x14ac:dyDescent="0.3">
      <c r="A2723" s="18" t="str">
        <f>+A2635</f>
        <v>NO</v>
      </c>
      <c r="B2723" s="18"/>
      <c r="E2723" s="90" t="str">
        <f>+$E$98</f>
        <v>Formulario 8</v>
      </c>
      <c r="F2723" s="315" t="s">
        <v>46</v>
      </c>
      <c r="G2723" s="316"/>
      <c r="H2723" s="317"/>
      <c r="I2723" s="318"/>
      <c r="J2723" s="318"/>
      <c r="K2723" s="318"/>
      <c r="L2723" s="319"/>
    </row>
    <row r="2724" spans="1:12" hidden="1" x14ac:dyDescent="0.3">
      <c r="A2724" s="18" t="str">
        <f>+A2635</f>
        <v>NO</v>
      </c>
      <c r="B2724" s="18"/>
      <c r="E2724" s="91" t="s">
        <v>124</v>
      </c>
      <c r="F2724" s="91" t="str">
        <f>+$F$99</f>
        <v>Director de Interventoría</v>
      </c>
      <c r="G2724" s="91" t="str">
        <f>+$G$99</f>
        <v>Residente de Interventoría</v>
      </c>
      <c r="H2724" s="320"/>
      <c r="I2724" s="321"/>
      <c r="J2724" s="321"/>
      <c r="K2724" s="321"/>
      <c r="L2724" s="322"/>
    </row>
    <row r="2725" spans="1:12" hidden="1" x14ac:dyDescent="0.3">
      <c r="A2725" s="18" t="str">
        <f>+A2635</f>
        <v>NO</v>
      </c>
      <c r="B2725" s="18"/>
      <c r="E2725" s="304" t="str">
        <f>+$E$100</f>
        <v>OBSERVACIONES RESPECTO REQUISITO HABILITANTE DEL PERSONAL CLAVE EVALUABLE</v>
      </c>
      <c r="F2725" s="305"/>
      <c r="G2725" s="305"/>
      <c r="H2725" s="305"/>
      <c r="I2725" s="305"/>
      <c r="J2725" s="305"/>
      <c r="K2725" s="305"/>
      <c r="L2725" s="305"/>
    </row>
    <row r="2726" spans="1:12" hidden="1" x14ac:dyDescent="0.3">
      <c r="A2726" s="18" t="str">
        <f>+A2635</f>
        <v>NO</v>
      </c>
      <c r="B2726" s="18"/>
      <c r="E2726" s="312" t="s">
        <v>124</v>
      </c>
      <c r="F2726" s="313"/>
      <c r="G2726" s="313"/>
      <c r="H2726" s="313"/>
      <c r="I2726" s="313"/>
      <c r="J2726" s="313"/>
      <c r="K2726" s="313"/>
      <c r="L2726" s="314"/>
    </row>
    <row r="2727" spans="1:12" hidden="1" x14ac:dyDescent="0.3">
      <c r="A2727" s="18" t="str">
        <f>+A2635</f>
        <v>NO</v>
      </c>
      <c r="B2727" s="18"/>
      <c r="E2727" s="89"/>
      <c r="F2727" s="89"/>
      <c r="G2727" s="89"/>
      <c r="H2727" s="89"/>
      <c r="I2727" s="89"/>
      <c r="J2727" s="89"/>
      <c r="K2727" s="89"/>
      <c r="L2727" s="89"/>
    </row>
    <row r="2728" spans="1:12" ht="13" hidden="1" customHeight="1" x14ac:dyDescent="0.3">
      <c r="A2728" s="18" t="str">
        <f>+A2635</f>
        <v>NO</v>
      </c>
      <c r="B2728" s="18"/>
      <c r="E2728" s="69" t="str">
        <f>+$E$103</f>
        <v>4.2 EQUIPO DE TRABAJO (Personal Clave Evaluable)</v>
      </c>
      <c r="F2728" s="70"/>
      <c r="G2728" s="70"/>
      <c r="H2728" s="70"/>
      <c r="I2728" s="70"/>
      <c r="J2728" s="70"/>
      <c r="K2728" s="70"/>
      <c r="L2728" s="71"/>
    </row>
    <row r="2729" spans="1:12" ht="23.25" hidden="1" customHeight="1" x14ac:dyDescent="0.3">
      <c r="A2729" s="18" t="str">
        <f>+A2635</f>
        <v>NO</v>
      </c>
      <c r="B2729" s="18"/>
      <c r="E2729" s="90" t="str">
        <f>+$E$104</f>
        <v>Formulario 9</v>
      </c>
      <c r="F2729" s="315" t="s">
        <v>46</v>
      </c>
      <c r="G2729" s="316"/>
      <c r="H2729" s="317"/>
      <c r="I2729" s="318"/>
      <c r="J2729" s="318"/>
      <c r="K2729" s="318"/>
      <c r="L2729" s="319"/>
    </row>
    <row r="2730" spans="1:12" hidden="1" x14ac:dyDescent="0.3">
      <c r="A2730" s="18" t="str">
        <f>+A2635</f>
        <v>NO</v>
      </c>
      <c r="B2730" s="18"/>
      <c r="E2730" s="91" t="s">
        <v>124</v>
      </c>
      <c r="F2730" s="91" t="str">
        <f>+$F$99</f>
        <v>Director de Interventoría</v>
      </c>
      <c r="G2730" s="91" t="str">
        <f>+$G$99</f>
        <v>Residente de Interventoría</v>
      </c>
      <c r="H2730" s="320"/>
      <c r="I2730" s="321"/>
      <c r="J2730" s="321"/>
      <c r="K2730" s="321"/>
      <c r="L2730" s="322"/>
    </row>
    <row r="2731" spans="1:12" hidden="1" x14ac:dyDescent="0.3">
      <c r="A2731" s="18" t="str">
        <f>+A2635</f>
        <v>NO</v>
      </c>
      <c r="B2731" s="18"/>
      <c r="E2731" s="89"/>
      <c r="F2731" s="89"/>
      <c r="G2731" s="89"/>
      <c r="H2731" s="89"/>
      <c r="I2731" s="89"/>
      <c r="J2731" s="89"/>
      <c r="K2731" s="89"/>
      <c r="L2731" s="89"/>
    </row>
    <row r="2732" spans="1:12" hidden="1" x14ac:dyDescent="0.3">
      <c r="A2732" s="1" t="str">
        <f>+A2635</f>
        <v>NO</v>
      </c>
      <c r="E2732" s="92" t="str">
        <f>+E2607</f>
        <v>CRITERIOS DE EVALUACIÓN Y PUNTAJE</v>
      </c>
      <c r="F2732" s="93"/>
      <c r="G2732" s="93"/>
      <c r="H2732" s="93"/>
      <c r="I2732" s="93"/>
      <c r="J2732" s="93"/>
      <c r="K2732" s="94"/>
      <c r="L2732" s="95" t="str">
        <f>+$L$107</f>
        <v>PUNTAJE OBTENIDO</v>
      </c>
    </row>
    <row r="2733" spans="1:12" hidden="1" x14ac:dyDescent="0.3">
      <c r="A2733" s="1" t="str">
        <f>+A2635</f>
        <v>NO</v>
      </c>
      <c r="E2733" s="96" t="str">
        <f>+$E$108</f>
        <v>VALOR</v>
      </c>
      <c r="F2733" s="97" t="str">
        <f>+$F$108</f>
        <v>EQUIPO DE TRABAJO (PERSONAL CLAVE EVALUABLE)</v>
      </c>
      <c r="G2733" s="24"/>
      <c r="H2733" s="24"/>
      <c r="I2733" s="24"/>
      <c r="J2733" s="24"/>
      <c r="K2733" s="24"/>
      <c r="L2733" s="98"/>
    </row>
    <row r="2734" spans="1:12" ht="12.75" hidden="1" customHeight="1" x14ac:dyDescent="0.3">
      <c r="A2734" s="1" t="str">
        <f>+A2635</f>
        <v>NO</v>
      </c>
      <c r="E2734" s="96">
        <f>+$E$109</f>
        <v>5</v>
      </c>
      <c r="F2734" s="307" t="str">
        <f>+$F$109</f>
        <v xml:space="preserve"> Experiencia Específica adicional</v>
      </c>
      <c r="G2734" s="308"/>
      <c r="H2734" s="308"/>
      <c r="I2734" s="308"/>
      <c r="J2734" s="308"/>
      <c r="K2734" s="309"/>
      <c r="L2734" s="99" t="str">
        <f>IFERROR(IF(VLOOKUP(C2635,'R. PUNTAJES'!$C$14:$R$213,'R. PUNTAJES'!$I$10,0)="","",VLOOKUP(C2635,'R. PUNTAJES'!$C$14:$R$213,'R. PUNTAJES'!$I$10,0)),"")</f>
        <v/>
      </c>
    </row>
    <row r="2735" spans="1:12" ht="12.75" hidden="1" customHeight="1" x14ac:dyDescent="0.3">
      <c r="A2735" s="1" t="str">
        <f>+A2635</f>
        <v>NO</v>
      </c>
      <c r="E2735" s="96">
        <f>+$E$110</f>
        <v>5</v>
      </c>
      <c r="F2735" s="307" t="str">
        <f>+$F$110</f>
        <v>Formación Académica adicional</v>
      </c>
      <c r="G2735" s="308"/>
      <c r="H2735" s="308"/>
      <c r="I2735" s="308"/>
      <c r="J2735" s="308"/>
      <c r="K2735" s="309"/>
      <c r="L2735" s="99" t="str">
        <f>IFERROR(IF(VLOOKUP(C2635,'R. PUNTAJES'!$C$14:$R$213,'R. PUNTAJES'!$J$10,0)="","",VLOOKUP(C2635,'R. PUNTAJES'!$C$14:$R$213,'R. PUNTAJES'!$J$10,0)),"")</f>
        <v/>
      </c>
    </row>
    <row r="2736" spans="1:12" hidden="1" x14ac:dyDescent="0.3">
      <c r="A2736" s="18" t="str">
        <f>+A2635</f>
        <v>NO</v>
      </c>
      <c r="B2736" s="18"/>
      <c r="E2736" s="100"/>
      <c r="F2736" s="101" t="str">
        <f>+$F$111</f>
        <v>FACTOR DE SOSTENIBILIDAD</v>
      </c>
      <c r="G2736" s="102"/>
      <c r="H2736" s="102"/>
      <c r="I2736" s="102"/>
      <c r="J2736" s="102"/>
      <c r="K2736" s="102"/>
      <c r="L2736" s="103"/>
    </row>
    <row r="2737" spans="1:12" hidden="1" x14ac:dyDescent="0.3">
      <c r="A2737" s="18" t="str">
        <f>+A2635</f>
        <v>NO</v>
      </c>
      <c r="B2737" s="18"/>
      <c r="E2737" s="104">
        <v>1</v>
      </c>
      <c r="F2737" s="105" t="str">
        <f>+$F$112</f>
        <v>Compromisos Sostenibilidad</v>
      </c>
      <c r="G2737" s="106"/>
      <c r="H2737" s="106"/>
      <c r="I2737" s="106"/>
      <c r="J2737" s="106"/>
      <c r="K2737" s="106"/>
      <c r="L2737" s="107" t="str">
        <f>IFERROR(IF(VLOOKUP(C2635,'R. PUNTAJES'!$C$14:$R$213,'R. PUNTAJES'!$K$10,0)="","",VLOOKUP(C2635,'R. PUNTAJES'!$C$14:$R$213,'R. PUNTAJES'!$K$10,0)),"")</f>
        <v/>
      </c>
    </row>
    <row r="2738" spans="1:12" hidden="1" x14ac:dyDescent="0.3">
      <c r="A2738" s="1" t="str">
        <f>+A2635</f>
        <v>NO</v>
      </c>
      <c r="E2738" s="108"/>
      <c r="F2738" s="109" t="str">
        <f>+$F$113</f>
        <v>APOYO A LA INDUSTRIA NACIONAL</v>
      </c>
      <c r="G2738" s="110"/>
      <c r="H2738" s="110"/>
      <c r="I2738" s="110"/>
      <c r="J2738" s="110"/>
      <c r="K2738" s="110"/>
      <c r="L2738" s="111"/>
    </row>
    <row r="2739" spans="1:12" ht="12.75" hidden="1" customHeight="1" x14ac:dyDescent="0.3">
      <c r="A2739" s="1" t="str">
        <f>+A2635</f>
        <v>NO</v>
      </c>
      <c r="E2739" s="96">
        <v>20</v>
      </c>
      <c r="F2739" s="307" t="str">
        <f>+$F$114</f>
        <v>Promoción de Servicios Nacionales o con Trato Nacional</v>
      </c>
      <c r="G2739" s="308"/>
      <c r="H2739" s="308"/>
      <c r="I2739" s="308"/>
      <c r="J2739" s="308"/>
      <c r="K2739" s="309"/>
      <c r="L2739" s="99" t="str">
        <f>IFERROR(IF(VLOOKUP(C2635,'R. PUNTAJES'!$C$14:$R$213,'R. PUNTAJES'!$L$10,0)="","",
IF(VLOOKUP(C2635,'R. PUNTAJES'!$C$14:$R$213,'R. PUNTAJES'!$L$10,0)=5,0,
VLOOKUP(C2635,'R. PUNTAJES'!$C$14:$R$213,'R. PUNTAJES'!$L$10,0))),"")</f>
        <v/>
      </c>
    </row>
    <row r="2740" spans="1:12" ht="12.75" hidden="1" customHeight="1" x14ac:dyDescent="0.3">
      <c r="A2740" s="1" t="str">
        <f>+A2635</f>
        <v>NO</v>
      </c>
      <c r="E2740" s="96">
        <v>5</v>
      </c>
      <c r="F2740" s="307" t="str">
        <f>+$F$115</f>
        <v>Incorporación de componente nacional en servicios extranjeros</v>
      </c>
      <c r="G2740" s="308"/>
      <c r="H2740" s="308"/>
      <c r="I2740" s="308"/>
      <c r="J2740" s="308"/>
      <c r="K2740" s="309"/>
      <c r="L2740" s="99" t="str">
        <f>IFERROR(IF(VLOOKUP(C2635,'R. PUNTAJES'!$C$14:$R$213,'R. PUNTAJES'!$L$10,0)="","",
IF(VLOOKUP(C2635,'R. PUNTAJES'!$C$14:$R$213,'R. PUNTAJES'!$L$10,0)=20,0,
VLOOKUP(C2635,'R. PUNTAJES'!$C$14:$R$213,'R. PUNTAJES'!$L$10,0))),"")</f>
        <v/>
      </c>
    </row>
    <row r="2741" spans="1:12" hidden="1" x14ac:dyDescent="0.3">
      <c r="A2741" s="1" t="str">
        <f>+A2635</f>
        <v>NO</v>
      </c>
      <c r="E2741" s="112"/>
      <c r="F2741" s="97" t="str">
        <f>+$F$116</f>
        <v>VINCULACIÓN DE PERSONAS CON DISCAPACIDAD</v>
      </c>
      <c r="G2741" s="24"/>
      <c r="H2741" s="24"/>
      <c r="I2741" s="24"/>
      <c r="J2741" s="24"/>
      <c r="K2741" s="24"/>
      <c r="L2741" s="98"/>
    </row>
    <row r="2742" spans="1:12" ht="12.75" hidden="1" customHeight="1" x14ac:dyDescent="0.3">
      <c r="A2742" s="1" t="str">
        <f>+A2635</f>
        <v>NO</v>
      </c>
      <c r="E2742" s="96">
        <v>1</v>
      </c>
      <c r="F2742" s="307" t="str">
        <f>+$F$117</f>
        <v xml:space="preserve">Trabajadores vinculados a la planta de personal </v>
      </c>
      <c r="G2742" s="308"/>
      <c r="H2742" s="308"/>
      <c r="I2742" s="308"/>
      <c r="J2742" s="308"/>
      <c r="K2742" s="309"/>
      <c r="L2742" s="99" t="str">
        <f>IFERROR(IF(VLOOKUP(C2635,'R. PUNTAJES'!$C$14:$R$213,'R. PUNTAJES'!$M$10,0)="","",VLOOKUP(C2635,'R. PUNTAJES'!$C$14:$R$213,'R. PUNTAJES'!$M$10,0)),"")</f>
        <v/>
      </c>
    </row>
    <row r="2743" spans="1:12" hidden="1" x14ac:dyDescent="0.3">
      <c r="A2743" s="1" t="str">
        <f>+A2635</f>
        <v>NO</v>
      </c>
      <c r="E2743" s="112"/>
      <c r="F2743" s="97" t="str">
        <f>+$F$118</f>
        <v>EMPRENDIMIENTOS Y EMPRESAS DE MUJERES</v>
      </c>
      <c r="G2743" s="24"/>
      <c r="H2743" s="24"/>
      <c r="I2743" s="24"/>
      <c r="J2743" s="24"/>
      <c r="K2743" s="24"/>
      <c r="L2743" s="98"/>
    </row>
    <row r="2744" spans="1:12" ht="13" hidden="1" customHeight="1" x14ac:dyDescent="0.3">
      <c r="A2744" s="1" t="str">
        <f>+A2635</f>
        <v>NO</v>
      </c>
      <c r="E2744" s="96">
        <v>0.25</v>
      </c>
      <c r="F2744" s="307" t="str">
        <f>+$F$119</f>
        <v>Emprendimientos y empresas de mujeres</v>
      </c>
      <c r="G2744" s="308"/>
      <c r="H2744" s="308"/>
      <c r="I2744" s="308"/>
      <c r="J2744" s="308"/>
      <c r="K2744" s="309"/>
      <c r="L2744" s="113" t="str">
        <f>IFERROR(IF(VLOOKUP(C2635,'R. PUNTAJES'!$C$14:$R$213,'R. PUNTAJES'!$N$10,0)="","",VLOOKUP(C2635,'R. PUNTAJES'!$C$14:$R$213,'R. PUNTAJES'!$N$10,0)),"")</f>
        <v/>
      </c>
    </row>
    <row r="2745" spans="1:12" hidden="1" x14ac:dyDescent="0.3">
      <c r="A2745" s="18" t="str">
        <f>+A2746</f>
        <v>NO</v>
      </c>
      <c r="B2745" s="18"/>
      <c r="E2745" s="112"/>
      <c r="F2745" s="97" t="str">
        <f>+$F$120</f>
        <v>MIPYME</v>
      </c>
      <c r="G2745" s="24"/>
      <c r="H2745" s="24"/>
      <c r="I2745" s="24"/>
      <c r="J2745" s="24"/>
      <c r="K2745" s="24"/>
      <c r="L2745" s="98"/>
    </row>
    <row r="2746" spans="1:12" hidden="1" x14ac:dyDescent="0.3">
      <c r="A2746" s="18" t="str">
        <f>+IF(E2746=0,"NO",1)</f>
        <v>NO</v>
      </c>
      <c r="B2746" s="18"/>
      <c r="E2746" s="96">
        <v>0</v>
      </c>
      <c r="F2746" s="307" t="str">
        <f>+$F$121</f>
        <v>Mipyme</v>
      </c>
      <c r="G2746" s="308"/>
      <c r="H2746" s="308"/>
      <c r="I2746" s="308"/>
      <c r="J2746" s="308"/>
      <c r="K2746" s="309"/>
      <c r="L2746" s="113" t="str">
        <f>IFERROR(IF(VLOOKUP(C2635,'R. PUNTAJES'!$C$14:$R$213,'R. PUNTAJES'!$O$10,0)="","",VLOOKUP(C2635,'R. PUNTAJES'!$C$14:$R$213,'R. PUNTAJES'!$O$10,0)),"")</f>
        <v/>
      </c>
    </row>
    <row r="2747" spans="1:12" hidden="1" x14ac:dyDescent="0.3">
      <c r="A2747" s="1" t="str">
        <f>+A2635</f>
        <v>NO</v>
      </c>
      <c r="E2747" s="112"/>
      <c r="F2747" s="97" t="str">
        <f>+$F$122</f>
        <v>EXPERIENCIA DEL PROPONENTE</v>
      </c>
      <c r="G2747" s="24"/>
      <c r="H2747" s="24"/>
      <c r="I2747" s="24"/>
      <c r="J2747" s="24"/>
      <c r="K2747" s="24"/>
      <c r="L2747" s="98"/>
    </row>
    <row r="2748" spans="1:12" hidden="1" x14ac:dyDescent="0.3">
      <c r="A2748" s="1" t="str">
        <f>+A2635</f>
        <v>NO</v>
      </c>
      <c r="E2748" s="96">
        <v>59.5</v>
      </c>
      <c r="F2748" s="307" t="str">
        <f>+$F$123</f>
        <v>mediana con valor absoluto</v>
      </c>
      <c r="G2748" s="308"/>
      <c r="H2748" s="308"/>
      <c r="I2748" s="308"/>
      <c r="J2748" s="308"/>
      <c r="K2748" s="309"/>
      <c r="L2748" s="113" t="str">
        <f>IFERROR(IF(VLOOKUP(C2635,'R. PUNTAJES'!$C$14:$R$213,'R. PUNTAJES'!$R$10,0)="","",VLOOKUP(C2635,'R. PUNTAJES'!$C$14:$R$213,'R. PUNTAJES'!$R$10,0)),"")</f>
        <v/>
      </c>
    </row>
    <row r="2749" spans="1:12" hidden="1" x14ac:dyDescent="0.3">
      <c r="A2749" s="1" t="str">
        <f>+A2635</f>
        <v>NO</v>
      </c>
      <c r="E2749" s="112"/>
      <c r="F2749" s="97" t="str">
        <f>+$F$124</f>
        <v>MULTAS</v>
      </c>
      <c r="G2749" s="24"/>
      <c r="H2749" s="24"/>
      <c r="I2749" s="24"/>
      <c r="J2749" s="24"/>
      <c r="K2749" s="24"/>
      <c r="L2749" s="98"/>
    </row>
    <row r="2750" spans="1:12" ht="12.75" hidden="1" customHeight="1" x14ac:dyDescent="0.3">
      <c r="A2750" s="1" t="str">
        <f>+A2635</f>
        <v>NO</v>
      </c>
      <c r="E2750" s="96">
        <v>-2</v>
      </c>
      <c r="F2750" s="307" t="str">
        <f>+$F$125</f>
        <v>Una o más multas o cláusulas penales durante el último año</v>
      </c>
      <c r="G2750" s="310"/>
      <c r="H2750" s="310"/>
      <c r="I2750" s="310"/>
      <c r="J2750" s="310"/>
      <c r="K2750" s="311"/>
      <c r="L2750" s="99" t="str">
        <f>IFERROR(IF(VLOOKUP(C2635,'R. PUNTAJES'!$C$14:$R$213,'R. PUNTAJES'!$Q$10,0)="","",VLOOKUP(C2635,'R. PUNTAJES'!$C$14:$R$213,'R. PUNTAJES'!$Q$10,0)),"")</f>
        <v/>
      </c>
    </row>
    <row r="2751" spans="1:12" hidden="1" x14ac:dyDescent="0.3">
      <c r="A2751" s="1" t="str">
        <f>+A2635</f>
        <v>NO</v>
      </c>
      <c r="E2751" s="112"/>
      <c r="F2751" s="97" t="str">
        <f>+$F$126</f>
        <v>OBRAS INCONCLUSAS</v>
      </c>
      <c r="G2751" s="24"/>
      <c r="H2751" s="24"/>
      <c r="I2751" s="24"/>
      <c r="J2751" s="24"/>
      <c r="K2751" s="24"/>
      <c r="L2751" s="98"/>
    </row>
    <row r="2752" spans="1:12" hidden="1" x14ac:dyDescent="0.3">
      <c r="A2752" s="1" t="str">
        <f>+A2635</f>
        <v>NO</v>
      </c>
      <c r="E2752" s="96">
        <v>-1</v>
      </c>
      <c r="F2752" s="301" t="str">
        <f>+$F$127</f>
        <v>Anotación vigente de obra civil inconclusa</v>
      </c>
      <c r="G2752" s="302"/>
      <c r="H2752" s="302"/>
      <c r="I2752" s="302"/>
      <c r="J2752" s="302"/>
      <c r="K2752" s="303"/>
      <c r="L2752" s="99" t="str">
        <f>IFERROR(IF(VLOOKUP(C2635,'R. PUNTAJES'!$C$14:$R$213,'R. PUNTAJES'!$P$10,0)="","",VLOOKUP(C2635,'R. PUNTAJES'!$C$14:$R$213,'R. PUNTAJES'!$P$10,0)),"")</f>
        <v/>
      </c>
    </row>
    <row r="2753" spans="1:16" ht="7.5" hidden="1" customHeight="1" x14ac:dyDescent="0.3">
      <c r="A2753" s="1" t="str">
        <f>+A2635</f>
        <v>NO</v>
      </c>
      <c r="E2753" s="114"/>
      <c r="F2753" s="45"/>
      <c r="G2753" s="45"/>
      <c r="H2753" s="45"/>
      <c r="I2753" s="45"/>
      <c r="J2753" s="45"/>
      <c r="K2753" s="45"/>
      <c r="L2753" s="48"/>
    </row>
    <row r="2754" spans="1:16" hidden="1" x14ac:dyDescent="0.3">
      <c r="A2754" s="1" t="str">
        <f>+A2635</f>
        <v>NO</v>
      </c>
      <c r="E2754" s="115" t="str">
        <f>+$E$129</f>
        <v>PUNTAJE TOTAL</v>
      </c>
      <c r="F2754" s="116"/>
      <c r="G2754" s="116"/>
      <c r="H2754" s="116"/>
      <c r="I2754" s="116"/>
      <c r="J2754" s="116"/>
      <c r="K2754" s="117"/>
      <c r="L2754" s="118">
        <f>IFERROR(IF(VLOOKUP(C2635,'R. PUNTAJES'!$C$14:$R$213,'R. PUNTAJES'!$H$10,0)="RECHAZO","",SUM(L2734:L2752)),"")</f>
        <v>0</v>
      </c>
    </row>
    <row r="2755" spans="1:16" hidden="1" x14ac:dyDescent="0.3">
      <c r="A2755" s="1" t="str">
        <f>+A2635</f>
        <v>NO</v>
      </c>
      <c r="E2755" s="304" t="str">
        <f>+$E$130</f>
        <v>OBSERVACIONES RESPECTO A PUNTAJES</v>
      </c>
      <c r="F2755" s="305"/>
      <c r="G2755" s="305"/>
      <c r="H2755" s="305"/>
      <c r="I2755" s="305"/>
      <c r="J2755" s="305"/>
      <c r="K2755" s="305"/>
      <c r="L2755" s="305"/>
    </row>
    <row r="2756" spans="1:16" ht="12" hidden="1" customHeight="1" x14ac:dyDescent="0.3">
      <c r="A2756" s="1" t="str">
        <f>+A2635</f>
        <v>NO</v>
      </c>
      <c r="E2756" s="306" t="s">
        <v>124</v>
      </c>
      <c r="F2756" s="305"/>
      <c r="G2756" s="305"/>
      <c r="H2756" s="305"/>
      <c r="I2756" s="305"/>
      <c r="J2756" s="305"/>
      <c r="K2756" s="305"/>
      <c r="L2756" s="305"/>
      <c r="N2756" s="119"/>
      <c r="O2756" s="119"/>
      <c r="P2756" s="120"/>
    </row>
    <row r="2757" spans="1:16" ht="3" hidden="1" customHeight="1" x14ac:dyDescent="0.3">
      <c r="A2757" s="1" t="str">
        <f>+A2636</f>
        <v>NO</v>
      </c>
      <c r="E2757" s="121"/>
      <c r="F2757" s="122"/>
      <c r="G2757" s="122"/>
      <c r="H2757" s="122"/>
      <c r="I2757" s="122"/>
      <c r="J2757" s="122"/>
      <c r="K2757" s="122"/>
      <c r="L2757" s="123"/>
    </row>
    <row r="2758" spans="1:16" hidden="1" x14ac:dyDescent="0.3">
      <c r="A2758" s="1" t="str">
        <f>+IF(OR(C2760=""),"NO",1)</f>
        <v>NO</v>
      </c>
      <c r="E2758" s="346"/>
      <c r="F2758" s="347"/>
      <c r="G2758" s="347"/>
      <c r="H2758" s="347"/>
      <c r="I2758" s="347"/>
      <c r="J2758" s="347"/>
      <c r="K2758" s="347"/>
      <c r="L2758" s="347"/>
    </row>
    <row r="2759" spans="1:16" ht="4.5" hidden="1" customHeight="1" x14ac:dyDescent="0.3">
      <c r="A2759" s="1" t="str">
        <f>+A2760</f>
        <v>NO</v>
      </c>
      <c r="E2759" s="15"/>
      <c r="F2759" s="16"/>
      <c r="G2759" s="16"/>
      <c r="H2759" s="16"/>
      <c r="I2759" s="16"/>
      <c r="J2759" s="16"/>
      <c r="K2759" s="16"/>
      <c r="L2759" s="17"/>
    </row>
    <row r="2760" spans="1:16" ht="15.75" hidden="1" customHeight="1" x14ac:dyDescent="0.3">
      <c r="A2760" s="1" t="str">
        <f>+IF(OR(C2760=""),"NO",1)</f>
        <v>NO</v>
      </c>
      <c r="B2760" s="1">
        <f>1+MAX($B$1:B2759)</f>
        <v>23</v>
      </c>
      <c r="C2760" s="18" t="s">
        <v>124</v>
      </c>
      <c r="E2760" s="19" t="s">
        <v>124</v>
      </c>
      <c r="F2760" s="20"/>
      <c r="G2760" s="20"/>
      <c r="H2760" s="20"/>
      <c r="I2760" s="21"/>
      <c r="J2760" s="20"/>
      <c r="K2760" s="21"/>
      <c r="L2760" s="22"/>
    </row>
    <row r="2761" spans="1:16" hidden="1" x14ac:dyDescent="0.3">
      <c r="A2761" s="1" t="str">
        <f>A2760</f>
        <v>NO</v>
      </c>
      <c r="E2761" s="23" t="str">
        <f>+$E$11</f>
        <v>Integrantes</v>
      </c>
      <c r="F2761" s="24"/>
      <c r="G2761" s="24"/>
      <c r="H2761" s="24"/>
      <c r="I2761" s="24"/>
      <c r="J2761" s="24"/>
      <c r="K2761" s="25" t="str">
        <f>+$K$11</f>
        <v>Nit</v>
      </c>
      <c r="L2761" s="26" t="str">
        <f>+$L$11</f>
        <v>Part.</v>
      </c>
    </row>
    <row r="2762" spans="1:16" hidden="1" x14ac:dyDescent="0.3">
      <c r="A2762" s="1" t="str">
        <f>+A2761</f>
        <v>NO</v>
      </c>
      <c r="C2762" s="1" t="s">
        <v>124</v>
      </c>
      <c r="E2762" s="27" t="s">
        <v>124</v>
      </c>
      <c r="F2762" s="28"/>
      <c r="G2762" s="28"/>
      <c r="H2762" s="28"/>
      <c r="I2762" s="28"/>
      <c r="J2762" s="28"/>
      <c r="K2762" s="29" t="s">
        <v>124</v>
      </c>
      <c r="L2762" s="30" t="s">
        <v>124</v>
      </c>
    </row>
    <row r="2763" spans="1:16" hidden="1" x14ac:dyDescent="0.3">
      <c r="A2763" s="18" t="str">
        <f>+IF(OR(C2763=""),"NO",1)</f>
        <v>NO</v>
      </c>
      <c r="B2763" s="18"/>
      <c r="C2763" s="1" t="s">
        <v>124</v>
      </c>
      <c r="E2763" s="31" t="s">
        <v>124</v>
      </c>
      <c r="F2763" s="32"/>
      <c r="G2763" s="32"/>
      <c r="H2763" s="32"/>
      <c r="I2763" s="32"/>
      <c r="J2763" s="32"/>
      <c r="K2763" s="33" t="s">
        <v>124</v>
      </c>
      <c r="L2763" s="34" t="s">
        <v>124</v>
      </c>
    </row>
    <row r="2764" spans="1:16" hidden="1" x14ac:dyDescent="0.3">
      <c r="A2764" s="18" t="str">
        <f>+IF(OR(C2764=""),"NO",1)</f>
        <v>NO</v>
      </c>
      <c r="B2764" s="18"/>
      <c r="C2764" s="1" t="s">
        <v>124</v>
      </c>
      <c r="E2764" s="31" t="s">
        <v>124</v>
      </c>
      <c r="F2764" s="32"/>
      <c r="G2764" s="32"/>
      <c r="H2764" s="32"/>
      <c r="I2764" s="32"/>
      <c r="J2764" s="32"/>
      <c r="K2764" s="33" t="s">
        <v>124</v>
      </c>
      <c r="L2764" s="34" t="s">
        <v>124</v>
      </c>
    </row>
    <row r="2765" spans="1:16" hidden="1" x14ac:dyDescent="0.3">
      <c r="A2765" s="18" t="str">
        <f>+IF(OR(C2765=""),"NO",1)</f>
        <v>NO</v>
      </c>
      <c r="B2765" s="18"/>
      <c r="C2765" s="1" t="s">
        <v>124</v>
      </c>
      <c r="E2765" s="31" t="s">
        <v>13</v>
      </c>
      <c r="F2765" s="32"/>
      <c r="G2765" s="32"/>
      <c r="H2765" s="32"/>
      <c r="I2765" s="32"/>
      <c r="J2765" s="32"/>
      <c r="K2765" s="33"/>
      <c r="L2765" s="34"/>
    </row>
    <row r="2766" spans="1:16" hidden="1" x14ac:dyDescent="0.3">
      <c r="A2766" s="18" t="str">
        <f>+IF(OR(C2766=""),"NO",1)</f>
        <v>NO</v>
      </c>
      <c r="B2766" s="18"/>
      <c r="C2766" s="1" t="s">
        <v>124</v>
      </c>
      <c r="E2766" s="31" t="s">
        <v>13</v>
      </c>
      <c r="F2766" s="32"/>
      <c r="G2766" s="32"/>
      <c r="H2766" s="32"/>
      <c r="I2766" s="32"/>
      <c r="J2766" s="32"/>
      <c r="K2766" s="33"/>
      <c r="L2766" s="34"/>
    </row>
    <row r="2767" spans="1:16" hidden="1" x14ac:dyDescent="0.3">
      <c r="A2767" s="18" t="str">
        <f>+IF(OR(C2767=""),"NO",1)</f>
        <v>NO</v>
      </c>
      <c r="B2767" s="18"/>
      <c r="C2767" s="1" t="s">
        <v>124</v>
      </c>
      <c r="E2767" s="35" t="s">
        <v>13</v>
      </c>
      <c r="F2767" s="36"/>
      <c r="G2767" s="36"/>
      <c r="H2767" s="36"/>
      <c r="I2767" s="36"/>
      <c r="J2767" s="36"/>
      <c r="K2767" s="37"/>
      <c r="L2767" s="38"/>
    </row>
    <row r="2768" spans="1:16" ht="5.15" hidden="1" customHeight="1" x14ac:dyDescent="0.3">
      <c r="A2768" s="1" t="str">
        <f>+A2760</f>
        <v>NO</v>
      </c>
      <c r="E2768" s="39"/>
      <c r="F2768" s="39"/>
      <c r="G2768" s="39"/>
      <c r="H2768" s="39"/>
      <c r="I2768" s="39"/>
      <c r="J2768" s="39"/>
      <c r="K2768" s="39"/>
      <c r="L2768" s="39"/>
    </row>
    <row r="2769" spans="1:12" ht="15.75" hidden="1" customHeight="1" x14ac:dyDescent="0.3">
      <c r="A2769" s="1" t="str">
        <f>+A2760</f>
        <v>NO</v>
      </c>
      <c r="E2769" s="40" t="str">
        <f>+$E$19</f>
        <v>RESULTADO DE EVALUACIÓN TÉCNICA</v>
      </c>
      <c r="F2769" s="41"/>
      <c r="G2769" s="41"/>
      <c r="H2769" s="41"/>
      <c r="I2769" s="41"/>
      <c r="J2769" s="41"/>
      <c r="K2769" s="41"/>
      <c r="L2769" s="42"/>
    </row>
    <row r="2770" spans="1:12" hidden="1" x14ac:dyDescent="0.3">
      <c r="A2770" s="1" t="str">
        <f>+A2760</f>
        <v>NO</v>
      </c>
      <c r="E2770" s="43"/>
      <c r="F2770" s="44" t="str">
        <f>+$F$20</f>
        <v>Experiencia</v>
      </c>
      <c r="G2770" s="45"/>
      <c r="H2770" s="45"/>
      <c r="I2770" s="45"/>
      <c r="J2770" s="45"/>
      <c r="K2770" s="46"/>
      <c r="L2770" s="47" t="s">
        <v>124</v>
      </c>
    </row>
    <row r="2771" spans="1:12" hidden="1" x14ac:dyDescent="0.3">
      <c r="A2771" s="1" t="str">
        <f>+A2760</f>
        <v>NO</v>
      </c>
      <c r="E2771" s="348" t="str">
        <f>+$E$21</f>
        <v>OBSERVACIONES RESPECTO A LA EVALUACIÓN DE EXPERIENCIA</v>
      </c>
      <c r="F2771" s="308"/>
      <c r="G2771" s="308"/>
      <c r="H2771" s="308"/>
      <c r="I2771" s="308"/>
      <c r="J2771" s="308"/>
      <c r="K2771" s="308"/>
      <c r="L2771" s="349"/>
    </row>
    <row r="2772" spans="1:12" hidden="1" x14ac:dyDescent="0.3">
      <c r="A2772" s="1" t="str">
        <f>+A2760</f>
        <v>NO</v>
      </c>
      <c r="E2772" s="350" t="s">
        <v>124</v>
      </c>
      <c r="F2772" s="351"/>
      <c r="G2772" s="351"/>
      <c r="H2772" s="351"/>
      <c r="I2772" s="351"/>
      <c r="J2772" s="351"/>
      <c r="K2772" s="351"/>
      <c r="L2772" s="352"/>
    </row>
    <row r="2773" spans="1:12" ht="5.15" hidden="1" customHeight="1" x14ac:dyDescent="0.3">
      <c r="A2773" s="1" t="str">
        <f>+A2760</f>
        <v>NO</v>
      </c>
      <c r="E2773" s="39"/>
      <c r="F2773" s="39"/>
      <c r="G2773" s="39"/>
      <c r="H2773" s="39"/>
      <c r="I2773" s="39"/>
      <c r="J2773" s="39"/>
      <c r="K2773" s="39"/>
      <c r="L2773" s="39"/>
    </row>
    <row r="2774" spans="1:12" ht="12.75" hidden="1" customHeight="1" x14ac:dyDescent="0.3">
      <c r="A2774" s="1" t="str">
        <f>+A2760</f>
        <v>NO</v>
      </c>
      <c r="E2774" s="40" t="str">
        <f>+$E$24</f>
        <v>EXPERIENCIA HABILITANTE: CONTRATOS PRESENTADOS</v>
      </c>
      <c r="F2774" s="41"/>
      <c r="G2774" s="41"/>
      <c r="H2774" s="41"/>
      <c r="I2774" s="41"/>
      <c r="J2774" s="41"/>
      <c r="K2774" s="41"/>
      <c r="L2774" s="42"/>
    </row>
    <row r="2775" spans="1:12" ht="8.5" hidden="1" customHeight="1" x14ac:dyDescent="0.3">
      <c r="A2775" s="1" t="str">
        <f>+A2760</f>
        <v>NO</v>
      </c>
      <c r="E2775" s="49"/>
      <c r="F2775" s="50"/>
      <c r="G2775" s="51"/>
      <c r="H2775" s="51"/>
      <c r="I2775" s="51"/>
      <c r="J2775" s="51"/>
      <c r="K2775" s="51"/>
      <c r="L2775" s="52"/>
    </row>
    <row r="2776" spans="1:12" hidden="1" x14ac:dyDescent="0.3">
      <c r="A2776" s="18" t="str">
        <f>+IF(OR(C2776=""),"NO",1)</f>
        <v>NO</v>
      </c>
      <c r="B2776" s="18"/>
      <c r="C2776" s="1" t="s">
        <v>124</v>
      </c>
      <c r="E2776" s="329">
        <v>1</v>
      </c>
      <c r="F2776" s="53" t="str">
        <f>+$F$26</f>
        <v>OBJETO</v>
      </c>
      <c r="G2776" s="332" t="s">
        <v>124</v>
      </c>
      <c r="H2776" s="333"/>
      <c r="I2776" s="333"/>
      <c r="J2776" s="333"/>
      <c r="K2776" s="333"/>
      <c r="L2776" s="334"/>
    </row>
    <row r="2777" spans="1:12" hidden="1" x14ac:dyDescent="0.3">
      <c r="A2777" s="18" t="str">
        <f>+IF(OR(C2776=""),"NO",1)</f>
        <v>NO</v>
      </c>
      <c r="B2777" s="18"/>
      <c r="E2777" s="330"/>
      <c r="F2777" s="54" t="str">
        <f>+$F$27</f>
        <v>CONTRATANTE</v>
      </c>
      <c r="G2777" s="335" t="s">
        <v>124</v>
      </c>
      <c r="H2777" s="310"/>
      <c r="I2777" s="310"/>
      <c r="J2777" s="310"/>
      <c r="K2777" s="310"/>
      <c r="L2777" s="336"/>
    </row>
    <row r="2778" spans="1:12" hidden="1" x14ac:dyDescent="0.3">
      <c r="A2778" s="18" t="str">
        <f>+IF(OR(C2776=""),"NO",1)</f>
        <v>NO</v>
      </c>
      <c r="B2778" s="18"/>
      <c r="E2778" s="330"/>
      <c r="F2778" s="54" t="str">
        <f>+$F$28</f>
        <v>APORTANTE</v>
      </c>
      <c r="G2778" s="337" t="s">
        <v>124</v>
      </c>
      <c r="H2778" s="338"/>
      <c r="I2778" s="338"/>
      <c r="J2778" s="338"/>
      <c r="K2778" s="338"/>
      <c r="L2778" s="339"/>
    </row>
    <row r="2779" spans="1:12" hidden="1" x14ac:dyDescent="0.3">
      <c r="A2779" s="18" t="str">
        <f>+IF(OR(C2776=""),"NO",1)</f>
        <v>NO</v>
      </c>
      <c r="B2779" s="18"/>
      <c r="E2779" s="330"/>
      <c r="F2779" s="54" t="str">
        <f>+$F$29</f>
        <v>VALOR /SMMLV)</v>
      </c>
      <c r="G2779" s="55" t="s">
        <v>124</v>
      </c>
      <c r="H2779" s="56" t="str">
        <f>+$H$29</f>
        <v>% PART..</v>
      </c>
      <c r="I2779" s="57" t="s">
        <v>124</v>
      </c>
      <c r="J2779" s="58" t="str">
        <f>+$J$29</f>
        <v>VALOR ACREDITADO</v>
      </c>
      <c r="K2779" s="59"/>
      <c r="L2779" s="47" t="s">
        <v>124</v>
      </c>
    </row>
    <row r="2780" spans="1:12" hidden="1" x14ac:dyDescent="0.3">
      <c r="A2780" s="18" t="str">
        <f>+IF(OR(C2776=""),"NO",1)</f>
        <v>NO</v>
      </c>
      <c r="B2780" s="18"/>
      <c r="E2780" s="330"/>
      <c r="F2780" s="60" t="str">
        <f>+$F$30</f>
        <v>EXPERIENCIA APORTADA</v>
      </c>
      <c r="G2780" s="340" t="s">
        <v>124</v>
      </c>
      <c r="H2780" s="341"/>
      <c r="I2780" s="341"/>
      <c r="J2780" s="341"/>
      <c r="K2780" s="341"/>
      <c r="L2780" s="342"/>
    </row>
    <row r="2781" spans="1:12" hidden="1" x14ac:dyDescent="0.3">
      <c r="A2781" s="18" t="str">
        <f>+IF(OR(C2776=""),"NO",1)</f>
        <v>NO</v>
      </c>
      <c r="B2781" s="18"/>
      <c r="E2781" s="331"/>
      <c r="F2781" s="62" t="str">
        <f>+$F$31</f>
        <v>OBSERVACIÓN</v>
      </c>
      <c r="G2781" s="343" t="s">
        <v>124</v>
      </c>
      <c r="H2781" s="344"/>
      <c r="I2781" s="344"/>
      <c r="J2781" s="344"/>
      <c r="K2781" s="344"/>
      <c r="L2781" s="345"/>
    </row>
    <row r="2782" spans="1:12" ht="8.5" hidden="1" customHeight="1" x14ac:dyDescent="0.3">
      <c r="A2782" s="18" t="str">
        <f>+IF(OR(C2776=""),"NO",1)</f>
        <v>NO</v>
      </c>
      <c r="B2782" s="18"/>
      <c r="E2782" s="49"/>
      <c r="F2782" s="50"/>
      <c r="G2782" s="51"/>
      <c r="H2782" s="51"/>
      <c r="I2782" s="51"/>
      <c r="J2782" s="51"/>
      <c r="K2782" s="51"/>
      <c r="L2782" s="52"/>
    </row>
    <row r="2783" spans="1:12" hidden="1" x14ac:dyDescent="0.3">
      <c r="A2783" s="18" t="str">
        <f t="shared" ref="A2783" si="924">+IF(OR(C2783=""),"NO",1)</f>
        <v>NO</v>
      </c>
      <c r="B2783" s="18"/>
      <c r="C2783" s="1" t="s">
        <v>124</v>
      </c>
      <c r="E2783" s="329">
        <v>2</v>
      </c>
      <c r="F2783" s="53" t="str">
        <f>+$F$26</f>
        <v>OBJETO</v>
      </c>
      <c r="G2783" s="332" t="s">
        <v>124</v>
      </c>
      <c r="H2783" s="333"/>
      <c r="I2783" s="333"/>
      <c r="J2783" s="333"/>
      <c r="K2783" s="333"/>
      <c r="L2783" s="334"/>
    </row>
    <row r="2784" spans="1:12" hidden="1" x14ac:dyDescent="0.3">
      <c r="A2784" s="18" t="str">
        <f t="shared" ref="A2784" si="925">+IF(OR(C2783=""),"NO",1)</f>
        <v>NO</v>
      </c>
      <c r="B2784" s="18"/>
      <c r="E2784" s="330"/>
      <c r="F2784" s="54" t="str">
        <f>+$F$27</f>
        <v>CONTRATANTE</v>
      </c>
      <c r="G2784" s="335" t="s">
        <v>124</v>
      </c>
      <c r="H2784" s="310"/>
      <c r="I2784" s="310"/>
      <c r="J2784" s="310"/>
      <c r="K2784" s="310"/>
      <c r="L2784" s="336"/>
    </row>
    <row r="2785" spans="1:12" hidden="1" x14ac:dyDescent="0.3">
      <c r="A2785" s="18" t="str">
        <f t="shared" ref="A2785" si="926">+IF(OR(C2783=""),"NO",1)</f>
        <v>NO</v>
      </c>
      <c r="B2785" s="18"/>
      <c r="E2785" s="330"/>
      <c r="F2785" s="54" t="str">
        <f>+$F$28</f>
        <v>APORTANTE</v>
      </c>
      <c r="G2785" s="337" t="s">
        <v>124</v>
      </c>
      <c r="H2785" s="338"/>
      <c r="I2785" s="338"/>
      <c r="J2785" s="338"/>
      <c r="K2785" s="338"/>
      <c r="L2785" s="339"/>
    </row>
    <row r="2786" spans="1:12" hidden="1" x14ac:dyDescent="0.3">
      <c r="A2786" s="18" t="str">
        <f t="shared" ref="A2786" si="927">+IF(OR(C2783=""),"NO",1)</f>
        <v>NO</v>
      </c>
      <c r="B2786" s="18"/>
      <c r="E2786" s="330"/>
      <c r="F2786" s="54" t="str">
        <f>+$F$29</f>
        <v>VALOR /SMMLV)</v>
      </c>
      <c r="G2786" s="55" t="s">
        <v>124</v>
      </c>
      <c r="H2786" s="56" t="str">
        <f>+$H$29</f>
        <v>% PART..</v>
      </c>
      <c r="I2786" s="57" t="s">
        <v>124</v>
      </c>
      <c r="J2786" s="58" t="str">
        <f>+$J$29</f>
        <v>VALOR ACREDITADO</v>
      </c>
      <c r="K2786" s="59"/>
      <c r="L2786" s="47" t="s">
        <v>124</v>
      </c>
    </row>
    <row r="2787" spans="1:12" hidden="1" x14ac:dyDescent="0.3">
      <c r="A2787" s="18" t="str">
        <f t="shared" ref="A2787" si="928">+IF(OR(C2783=""),"NO",1)</f>
        <v>NO</v>
      </c>
      <c r="B2787" s="18"/>
      <c r="E2787" s="330"/>
      <c r="F2787" s="60" t="str">
        <f>+$F$30</f>
        <v>EXPERIENCIA APORTADA</v>
      </c>
      <c r="G2787" s="340" t="s">
        <v>124</v>
      </c>
      <c r="H2787" s="341"/>
      <c r="I2787" s="341"/>
      <c r="J2787" s="341"/>
      <c r="K2787" s="341"/>
      <c r="L2787" s="342"/>
    </row>
    <row r="2788" spans="1:12" hidden="1" x14ac:dyDescent="0.3">
      <c r="A2788" s="18" t="str">
        <f t="shared" ref="A2788" si="929">+IF(OR(C2783=""),"NO",1)</f>
        <v>NO</v>
      </c>
      <c r="B2788" s="18"/>
      <c r="E2788" s="331"/>
      <c r="F2788" s="62" t="str">
        <f>+$F$31</f>
        <v>OBSERVACIÓN</v>
      </c>
      <c r="G2788" s="343" t="s">
        <v>124</v>
      </c>
      <c r="H2788" s="344"/>
      <c r="I2788" s="344"/>
      <c r="J2788" s="344"/>
      <c r="K2788" s="344"/>
      <c r="L2788" s="345"/>
    </row>
    <row r="2789" spans="1:12" ht="8.5" hidden="1" customHeight="1" x14ac:dyDescent="0.3">
      <c r="A2789" s="18" t="str">
        <f t="shared" ref="A2789" si="930">+IF(OR(C2783=""),"NO",1)</f>
        <v>NO</v>
      </c>
      <c r="B2789" s="18"/>
      <c r="E2789" s="49"/>
      <c r="F2789" s="50"/>
      <c r="G2789" s="51"/>
      <c r="H2789" s="51"/>
      <c r="I2789" s="51"/>
      <c r="J2789" s="51"/>
      <c r="K2789" s="51"/>
      <c r="L2789" s="52"/>
    </row>
    <row r="2790" spans="1:12" hidden="1" x14ac:dyDescent="0.3">
      <c r="A2790" s="18" t="str">
        <f t="shared" ref="A2790" si="931">+IF(OR(C2790=""),"NO",1)</f>
        <v>NO</v>
      </c>
      <c r="B2790" s="18"/>
      <c r="C2790" s="1" t="s">
        <v>124</v>
      </c>
      <c r="E2790" s="329">
        <v>3</v>
      </c>
      <c r="F2790" s="53" t="str">
        <f>+$F$26</f>
        <v>OBJETO</v>
      </c>
      <c r="G2790" s="332" t="s">
        <v>124</v>
      </c>
      <c r="H2790" s="333"/>
      <c r="I2790" s="333"/>
      <c r="J2790" s="333"/>
      <c r="K2790" s="333"/>
      <c r="L2790" s="334"/>
    </row>
    <row r="2791" spans="1:12" hidden="1" x14ac:dyDescent="0.3">
      <c r="A2791" s="18" t="str">
        <f t="shared" ref="A2791" si="932">+IF(OR(C2790=""),"NO",1)</f>
        <v>NO</v>
      </c>
      <c r="B2791" s="18"/>
      <c r="E2791" s="330"/>
      <c r="F2791" s="54" t="str">
        <f>+$F$27</f>
        <v>CONTRATANTE</v>
      </c>
      <c r="G2791" s="335" t="s">
        <v>124</v>
      </c>
      <c r="H2791" s="310"/>
      <c r="I2791" s="310"/>
      <c r="J2791" s="310"/>
      <c r="K2791" s="310"/>
      <c r="L2791" s="336"/>
    </row>
    <row r="2792" spans="1:12" hidden="1" x14ac:dyDescent="0.3">
      <c r="A2792" s="18" t="str">
        <f t="shared" ref="A2792" si="933">+IF(OR(C2790=""),"NO",1)</f>
        <v>NO</v>
      </c>
      <c r="B2792" s="18"/>
      <c r="E2792" s="330"/>
      <c r="F2792" s="54" t="str">
        <f>+$F$28</f>
        <v>APORTANTE</v>
      </c>
      <c r="G2792" s="337" t="s">
        <v>124</v>
      </c>
      <c r="H2792" s="338"/>
      <c r="I2792" s="338"/>
      <c r="J2792" s="338"/>
      <c r="K2792" s="338"/>
      <c r="L2792" s="339"/>
    </row>
    <row r="2793" spans="1:12" hidden="1" x14ac:dyDescent="0.3">
      <c r="A2793" s="18" t="str">
        <f t="shared" ref="A2793" si="934">+IF(OR(C2790=""),"NO",1)</f>
        <v>NO</v>
      </c>
      <c r="B2793" s="18"/>
      <c r="E2793" s="330"/>
      <c r="F2793" s="54" t="str">
        <f>+$F$29</f>
        <v>VALOR /SMMLV)</v>
      </c>
      <c r="G2793" s="55" t="s">
        <v>124</v>
      </c>
      <c r="H2793" s="56" t="str">
        <f>+$H$29</f>
        <v>% PART..</v>
      </c>
      <c r="I2793" s="57" t="s">
        <v>124</v>
      </c>
      <c r="J2793" s="58" t="str">
        <f>+$J$29</f>
        <v>VALOR ACREDITADO</v>
      </c>
      <c r="K2793" s="59"/>
      <c r="L2793" s="47" t="s">
        <v>124</v>
      </c>
    </row>
    <row r="2794" spans="1:12" hidden="1" x14ac:dyDescent="0.3">
      <c r="A2794" s="18" t="str">
        <f t="shared" ref="A2794" si="935">+IF(OR(C2790=""),"NO",1)</f>
        <v>NO</v>
      </c>
      <c r="B2794" s="18"/>
      <c r="E2794" s="330"/>
      <c r="F2794" s="60" t="str">
        <f>+$F$30</f>
        <v>EXPERIENCIA APORTADA</v>
      </c>
      <c r="G2794" s="340" t="s">
        <v>124</v>
      </c>
      <c r="H2794" s="341"/>
      <c r="I2794" s="341"/>
      <c r="J2794" s="341"/>
      <c r="K2794" s="341"/>
      <c r="L2794" s="342"/>
    </row>
    <row r="2795" spans="1:12" hidden="1" x14ac:dyDescent="0.3">
      <c r="A2795" s="18" t="str">
        <f t="shared" ref="A2795" si="936">+IF(OR(C2790=""),"NO",1)</f>
        <v>NO</v>
      </c>
      <c r="B2795" s="18"/>
      <c r="E2795" s="331"/>
      <c r="F2795" s="62" t="str">
        <f>+$F$31</f>
        <v>OBSERVACIÓN</v>
      </c>
      <c r="G2795" s="343" t="s">
        <v>124</v>
      </c>
      <c r="H2795" s="344"/>
      <c r="I2795" s="344"/>
      <c r="J2795" s="344"/>
      <c r="K2795" s="344"/>
      <c r="L2795" s="345"/>
    </row>
    <row r="2796" spans="1:12" ht="8.5" hidden="1" customHeight="1" x14ac:dyDescent="0.3">
      <c r="A2796" s="18" t="str">
        <f t="shared" ref="A2796" si="937">+IF(OR(C2790=""),"NO",1)</f>
        <v>NO</v>
      </c>
      <c r="B2796" s="18"/>
      <c r="E2796" s="49"/>
      <c r="F2796" s="50"/>
      <c r="G2796" s="51"/>
      <c r="H2796" s="51"/>
      <c r="I2796" s="51"/>
      <c r="J2796" s="51"/>
      <c r="K2796" s="51"/>
      <c r="L2796" s="52"/>
    </row>
    <row r="2797" spans="1:12" hidden="1" x14ac:dyDescent="0.3">
      <c r="A2797" s="18" t="str">
        <f t="shared" ref="A2797" si="938">+IF(OR(C2797=""),"NO",1)</f>
        <v>NO</v>
      </c>
      <c r="B2797" s="18"/>
      <c r="C2797" s="1" t="s">
        <v>124</v>
      </c>
      <c r="E2797" s="329">
        <v>4</v>
      </c>
      <c r="F2797" s="53" t="str">
        <f>+$F$26</f>
        <v>OBJETO</v>
      </c>
      <c r="G2797" s="332" t="s">
        <v>124</v>
      </c>
      <c r="H2797" s="333"/>
      <c r="I2797" s="333"/>
      <c r="J2797" s="333"/>
      <c r="K2797" s="333"/>
      <c r="L2797" s="334"/>
    </row>
    <row r="2798" spans="1:12" hidden="1" x14ac:dyDescent="0.3">
      <c r="A2798" s="18" t="str">
        <f t="shared" ref="A2798" si="939">+IF(OR(C2797=""),"NO",1)</f>
        <v>NO</v>
      </c>
      <c r="B2798" s="18"/>
      <c r="E2798" s="330"/>
      <c r="F2798" s="54" t="str">
        <f>+$F$27</f>
        <v>CONTRATANTE</v>
      </c>
      <c r="G2798" s="335" t="s">
        <v>124</v>
      </c>
      <c r="H2798" s="310"/>
      <c r="I2798" s="310"/>
      <c r="J2798" s="310"/>
      <c r="K2798" s="310"/>
      <c r="L2798" s="336"/>
    </row>
    <row r="2799" spans="1:12" hidden="1" x14ac:dyDescent="0.3">
      <c r="A2799" s="18" t="str">
        <f t="shared" ref="A2799" si="940">+IF(OR(C2797=""),"NO",1)</f>
        <v>NO</v>
      </c>
      <c r="B2799" s="18"/>
      <c r="E2799" s="330"/>
      <c r="F2799" s="54" t="str">
        <f>+$F$28</f>
        <v>APORTANTE</v>
      </c>
      <c r="G2799" s="337" t="s">
        <v>124</v>
      </c>
      <c r="H2799" s="338"/>
      <c r="I2799" s="338"/>
      <c r="J2799" s="338"/>
      <c r="K2799" s="338"/>
      <c r="L2799" s="339"/>
    </row>
    <row r="2800" spans="1:12" hidden="1" x14ac:dyDescent="0.3">
      <c r="A2800" s="18" t="str">
        <f t="shared" ref="A2800" si="941">+IF(OR(C2797=""),"NO",1)</f>
        <v>NO</v>
      </c>
      <c r="B2800" s="18"/>
      <c r="E2800" s="330"/>
      <c r="F2800" s="54" t="str">
        <f>+$F$29</f>
        <v>VALOR /SMMLV)</v>
      </c>
      <c r="G2800" s="55" t="s">
        <v>124</v>
      </c>
      <c r="H2800" s="56" t="str">
        <f>+$H$29</f>
        <v>% PART..</v>
      </c>
      <c r="I2800" s="57" t="s">
        <v>124</v>
      </c>
      <c r="J2800" s="58" t="str">
        <f>+$J$29</f>
        <v>VALOR ACREDITADO</v>
      </c>
      <c r="K2800" s="59"/>
      <c r="L2800" s="47" t="s">
        <v>124</v>
      </c>
    </row>
    <row r="2801" spans="1:12" hidden="1" x14ac:dyDescent="0.3">
      <c r="A2801" s="18" t="str">
        <f t="shared" ref="A2801" si="942">+IF(OR(C2797=""),"NO",1)</f>
        <v>NO</v>
      </c>
      <c r="B2801" s="18"/>
      <c r="E2801" s="330"/>
      <c r="F2801" s="60" t="str">
        <f>+$F$30</f>
        <v>EXPERIENCIA APORTADA</v>
      </c>
      <c r="G2801" s="340" t="s">
        <v>124</v>
      </c>
      <c r="H2801" s="341"/>
      <c r="I2801" s="341"/>
      <c r="J2801" s="341"/>
      <c r="K2801" s="341"/>
      <c r="L2801" s="342"/>
    </row>
    <row r="2802" spans="1:12" hidden="1" x14ac:dyDescent="0.3">
      <c r="A2802" s="18" t="str">
        <f t="shared" ref="A2802" si="943">+IF(OR(C2797=""),"NO",1)</f>
        <v>NO</v>
      </c>
      <c r="B2802" s="18"/>
      <c r="E2802" s="331"/>
      <c r="F2802" s="62" t="str">
        <f>+$F$31</f>
        <v>OBSERVACIÓN</v>
      </c>
      <c r="G2802" s="343" t="s">
        <v>124</v>
      </c>
      <c r="H2802" s="344"/>
      <c r="I2802" s="344"/>
      <c r="J2802" s="344"/>
      <c r="K2802" s="344"/>
      <c r="L2802" s="345"/>
    </row>
    <row r="2803" spans="1:12" ht="8.5" hidden="1" customHeight="1" x14ac:dyDescent="0.3">
      <c r="A2803" s="18" t="str">
        <f t="shared" ref="A2803" si="944">+IF(OR(C2797=""),"NO",1)</f>
        <v>NO</v>
      </c>
      <c r="B2803" s="18"/>
      <c r="E2803" s="49"/>
      <c r="F2803" s="50"/>
      <c r="G2803" s="51"/>
      <c r="H2803" s="51"/>
      <c r="I2803" s="51"/>
      <c r="J2803" s="51"/>
      <c r="K2803" s="51"/>
      <c r="L2803" s="52"/>
    </row>
    <row r="2804" spans="1:12" hidden="1" x14ac:dyDescent="0.3">
      <c r="A2804" s="18" t="str">
        <f t="shared" ref="A2804" si="945">+IF(OR(C2804=""),"NO",1)</f>
        <v>NO</v>
      </c>
      <c r="B2804" s="18"/>
      <c r="C2804" s="1" t="s">
        <v>124</v>
      </c>
      <c r="E2804" s="329">
        <v>5</v>
      </c>
      <c r="F2804" s="53" t="str">
        <f>+$F$26</f>
        <v>OBJETO</v>
      </c>
      <c r="G2804" s="332" t="s">
        <v>124</v>
      </c>
      <c r="H2804" s="333"/>
      <c r="I2804" s="333"/>
      <c r="J2804" s="333"/>
      <c r="K2804" s="333"/>
      <c r="L2804" s="334"/>
    </row>
    <row r="2805" spans="1:12" hidden="1" x14ac:dyDescent="0.3">
      <c r="A2805" s="18" t="str">
        <f t="shared" ref="A2805" si="946">+IF(OR(C2804=""),"NO",1)</f>
        <v>NO</v>
      </c>
      <c r="B2805" s="18"/>
      <c r="E2805" s="330"/>
      <c r="F2805" s="54" t="str">
        <f>+$F$27</f>
        <v>CONTRATANTE</v>
      </c>
      <c r="G2805" s="335" t="s">
        <v>124</v>
      </c>
      <c r="H2805" s="310"/>
      <c r="I2805" s="310"/>
      <c r="J2805" s="310"/>
      <c r="K2805" s="310"/>
      <c r="L2805" s="336"/>
    </row>
    <row r="2806" spans="1:12" hidden="1" x14ac:dyDescent="0.3">
      <c r="A2806" s="18" t="str">
        <f t="shared" ref="A2806" si="947">+IF(OR(C2804=""),"NO",1)</f>
        <v>NO</v>
      </c>
      <c r="B2806" s="18"/>
      <c r="E2806" s="330"/>
      <c r="F2806" s="54" t="str">
        <f>+$F$28</f>
        <v>APORTANTE</v>
      </c>
      <c r="G2806" s="337" t="s">
        <v>124</v>
      </c>
      <c r="H2806" s="338"/>
      <c r="I2806" s="338"/>
      <c r="J2806" s="338"/>
      <c r="K2806" s="338"/>
      <c r="L2806" s="339"/>
    </row>
    <row r="2807" spans="1:12" hidden="1" x14ac:dyDescent="0.3">
      <c r="A2807" s="18" t="str">
        <f t="shared" ref="A2807" si="948">+IF(OR(C2804=""),"NO",1)</f>
        <v>NO</v>
      </c>
      <c r="B2807" s="18"/>
      <c r="E2807" s="330"/>
      <c r="F2807" s="54" t="str">
        <f>+$F$29</f>
        <v>VALOR /SMMLV)</v>
      </c>
      <c r="G2807" s="55" t="s">
        <v>124</v>
      </c>
      <c r="H2807" s="56" t="str">
        <f>+$H$29</f>
        <v>% PART..</v>
      </c>
      <c r="I2807" s="57" t="s">
        <v>124</v>
      </c>
      <c r="J2807" s="58" t="str">
        <f>+$J$29</f>
        <v>VALOR ACREDITADO</v>
      </c>
      <c r="K2807" s="59"/>
      <c r="L2807" s="47" t="s">
        <v>124</v>
      </c>
    </row>
    <row r="2808" spans="1:12" hidden="1" x14ac:dyDescent="0.3">
      <c r="A2808" s="18" t="str">
        <f t="shared" ref="A2808" si="949">+IF(OR(C2804=""),"NO",1)</f>
        <v>NO</v>
      </c>
      <c r="B2808" s="18"/>
      <c r="E2808" s="330"/>
      <c r="F2808" s="60" t="str">
        <f>+$F$30</f>
        <v>EXPERIENCIA APORTADA</v>
      </c>
      <c r="G2808" s="340" t="s">
        <v>124</v>
      </c>
      <c r="H2808" s="341"/>
      <c r="I2808" s="341"/>
      <c r="J2808" s="341"/>
      <c r="K2808" s="341"/>
      <c r="L2808" s="342"/>
    </row>
    <row r="2809" spans="1:12" hidden="1" x14ac:dyDescent="0.3">
      <c r="A2809" s="18" t="str">
        <f t="shared" ref="A2809" si="950">+IF(OR(C2804=""),"NO",1)</f>
        <v>NO</v>
      </c>
      <c r="B2809" s="18"/>
      <c r="E2809" s="331"/>
      <c r="F2809" s="62" t="str">
        <f>+$F$31</f>
        <v>OBSERVACIÓN</v>
      </c>
      <c r="G2809" s="343" t="s">
        <v>124</v>
      </c>
      <c r="H2809" s="344"/>
      <c r="I2809" s="344"/>
      <c r="J2809" s="344"/>
      <c r="K2809" s="344"/>
      <c r="L2809" s="345"/>
    </row>
    <row r="2810" spans="1:12" ht="8.5" hidden="1" customHeight="1" x14ac:dyDescent="0.3">
      <c r="A2810" s="18" t="str">
        <f t="shared" ref="A2810" si="951">+IF(OR(C2804=""),"NO",1)</f>
        <v>NO</v>
      </c>
      <c r="B2810" s="18"/>
      <c r="E2810" s="49"/>
      <c r="F2810" s="50"/>
      <c r="G2810" s="51"/>
      <c r="H2810" s="51"/>
      <c r="I2810" s="51"/>
      <c r="J2810" s="51"/>
      <c r="K2810" s="51"/>
      <c r="L2810" s="52"/>
    </row>
    <row r="2811" spans="1:12" hidden="1" x14ac:dyDescent="0.3">
      <c r="A2811" s="18" t="str">
        <f t="shared" ref="A2811" si="952">+IF(OR(C2811=""),"NO",1)</f>
        <v>NO</v>
      </c>
      <c r="B2811" s="18"/>
      <c r="C2811" s="1" t="s">
        <v>124</v>
      </c>
      <c r="E2811" s="329">
        <v>6</v>
      </c>
      <c r="F2811" s="53" t="str">
        <f>+$F$26</f>
        <v>OBJETO</v>
      </c>
      <c r="G2811" s="332" t="s">
        <v>124</v>
      </c>
      <c r="H2811" s="333"/>
      <c r="I2811" s="333"/>
      <c r="J2811" s="333"/>
      <c r="K2811" s="333"/>
      <c r="L2811" s="334"/>
    </row>
    <row r="2812" spans="1:12" hidden="1" x14ac:dyDescent="0.3">
      <c r="A2812" s="18" t="str">
        <f t="shared" ref="A2812" si="953">+IF(OR(C2811=""),"NO",1)</f>
        <v>NO</v>
      </c>
      <c r="B2812" s="18"/>
      <c r="E2812" s="330"/>
      <c r="F2812" s="54" t="str">
        <f>+$F$27</f>
        <v>CONTRATANTE</v>
      </c>
      <c r="G2812" s="335" t="s">
        <v>124</v>
      </c>
      <c r="H2812" s="310"/>
      <c r="I2812" s="310"/>
      <c r="J2812" s="310"/>
      <c r="K2812" s="310"/>
      <c r="L2812" s="336"/>
    </row>
    <row r="2813" spans="1:12" hidden="1" x14ac:dyDescent="0.3">
      <c r="A2813" s="18" t="str">
        <f t="shared" ref="A2813" si="954">+IF(OR(C2811=""),"NO",1)</f>
        <v>NO</v>
      </c>
      <c r="B2813" s="18"/>
      <c r="E2813" s="330"/>
      <c r="F2813" s="54" t="str">
        <f>+$F$28</f>
        <v>APORTANTE</v>
      </c>
      <c r="G2813" s="337" t="s">
        <v>124</v>
      </c>
      <c r="H2813" s="338"/>
      <c r="I2813" s="338"/>
      <c r="J2813" s="338"/>
      <c r="K2813" s="338"/>
      <c r="L2813" s="339"/>
    </row>
    <row r="2814" spans="1:12" hidden="1" x14ac:dyDescent="0.3">
      <c r="A2814" s="18" t="str">
        <f t="shared" ref="A2814" si="955">+IF(OR(C2811=""),"NO",1)</f>
        <v>NO</v>
      </c>
      <c r="B2814" s="18"/>
      <c r="E2814" s="330"/>
      <c r="F2814" s="54" t="str">
        <f>+$F$29</f>
        <v>VALOR /SMMLV)</v>
      </c>
      <c r="G2814" s="55" t="s">
        <v>124</v>
      </c>
      <c r="H2814" s="56" t="str">
        <f>+$H$29</f>
        <v>% PART..</v>
      </c>
      <c r="I2814" s="57" t="s">
        <v>124</v>
      </c>
      <c r="J2814" s="58" t="str">
        <f>+$J$29</f>
        <v>VALOR ACREDITADO</v>
      </c>
      <c r="K2814" s="59"/>
      <c r="L2814" s="47" t="s">
        <v>124</v>
      </c>
    </row>
    <row r="2815" spans="1:12" hidden="1" x14ac:dyDescent="0.3">
      <c r="A2815" s="18" t="str">
        <f t="shared" ref="A2815" si="956">+IF(OR(C2811=""),"NO",1)</f>
        <v>NO</v>
      </c>
      <c r="B2815" s="18"/>
      <c r="E2815" s="330"/>
      <c r="F2815" s="60" t="str">
        <f>+$F$30</f>
        <v>EXPERIENCIA APORTADA</v>
      </c>
      <c r="G2815" s="340" t="s">
        <v>124</v>
      </c>
      <c r="H2815" s="341"/>
      <c r="I2815" s="341"/>
      <c r="J2815" s="341"/>
      <c r="K2815" s="341"/>
      <c r="L2815" s="342"/>
    </row>
    <row r="2816" spans="1:12" hidden="1" x14ac:dyDescent="0.3">
      <c r="A2816" s="18" t="str">
        <f t="shared" ref="A2816" si="957">+IF(OR(C2811=""),"NO",1)</f>
        <v>NO</v>
      </c>
      <c r="B2816" s="18"/>
      <c r="E2816" s="331"/>
      <c r="F2816" s="62" t="str">
        <f>+$F$31</f>
        <v>OBSERVACIÓN</v>
      </c>
      <c r="G2816" s="343" t="s">
        <v>124</v>
      </c>
      <c r="H2816" s="344"/>
      <c r="I2816" s="344"/>
      <c r="J2816" s="344"/>
      <c r="K2816" s="344"/>
      <c r="L2816" s="345"/>
    </row>
    <row r="2817" spans="1:12" ht="8.5" hidden="1" customHeight="1" x14ac:dyDescent="0.3">
      <c r="A2817" s="18" t="str">
        <f t="shared" ref="A2817" si="958">+IF(OR(C2811=""),"NO",1)</f>
        <v>NO</v>
      </c>
      <c r="B2817" s="18"/>
      <c r="E2817" s="49"/>
      <c r="F2817" s="50"/>
      <c r="G2817" s="51"/>
      <c r="H2817" s="51"/>
      <c r="I2817" s="51"/>
      <c r="J2817" s="51"/>
      <c r="K2817" s="51"/>
      <c r="L2817" s="52"/>
    </row>
    <row r="2818" spans="1:12" hidden="1" x14ac:dyDescent="0.3">
      <c r="A2818" s="18" t="str">
        <f t="shared" ref="A2818" si="959">+IF(OR(C2818=""),"NO",1)</f>
        <v>NO</v>
      </c>
      <c r="B2818" s="18"/>
      <c r="C2818" s="1" t="s">
        <v>124</v>
      </c>
      <c r="E2818" s="329">
        <v>7</v>
      </c>
      <c r="F2818" s="53" t="str">
        <f>+$F$26</f>
        <v>OBJETO</v>
      </c>
      <c r="G2818" s="332" t="s">
        <v>124</v>
      </c>
      <c r="H2818" s="333"/>
      <c r="I2818" s="333"/>
      <c r="J2818" s="333"/>
      <c r="K2818" s="333"/>
      <c r="L2818" s="334"/>
    </row>
    <row r="2819" spans="1:12" hidden="1" x14ac:dyDescent="0.3">
      <c r="A2819" s="18" t="str">
        <f t="shared" ref="A2819" si="960">+IF(OR(C2818=""),"NO",1)</f>
        <v>NO</v>
      </c>
      <c r="B2819" s="18"/>
      <c r="E2819" s="330"/>
      <c r="F2819" s="54" t="str">
        <f>+$F$27</f>
        <v>CONTRATANTE</v>
      </c>
      <c r="G2819" s="335" t="s">
        <v>124</v>
      </c>
      <c r="H2819" s="310"/>
      <c r="I2819" s="310"/>
      <c r="J2819" s="310"/>
      <c r="K2819" s="310"/>
      <c r="L2819" s="336"/>
    </row>
    <row r="2820" spans="1:12" hidden="1" x14ac:dyDescent="0.3">
      <c r="A2820" s="18" t="str">
        <f t="shared" ref="A2820" si="961">+IF(OR(C2818=""),"NO",1)</f>
        <v>NO</v>
      </c>
      <c r="B2820" s="18"/>
      <c r="E2820" s="330"/>
      <c r="F2820" s="54" t="str">
        <f>+$F$28</f>
        <v>APORTANTE</v>
      </c>
      <c r="G2820" s="337" t="s">
        <v>124</v>
      </c>
      <c r="H2820" s="338"/>
      <c r="I2820" s="338"/>
      <c r="J2820" s="338"/>
      <c r="K2820" s="338"/>
      <c r="L2820" s="339"/>
    </row>
    <row r="2821" spans="1:12" hidden="1" x14ac:dyDescent="0.3">
      <c r="A2821" s="18" t="str">
        <f t="shared" ref="A2821" si="962">+IF(OR(C2818=""),"NO",1)</f>
        <v>NO</v>
      </c>
      <c r="B2821" s="18"/>
      <c r="E2821" s="330"/>
      <c r="F2821" s="54" t="str">
        <f>+$F$29</f>
        <v>VALOR /SMMLV)</v>
      </c>
      <c r="G2821" s="55" t="s">
        <v>124</v>
      </c>
      <c r="H2821" s="56" t="str">
        <f>+$H$29</f>
        <v>% PART..</v>
      </c>
      <c r="I2821" s="57" t="s">
        <v>124</v>
      </c>
      <c r="J2821" s="58" t="str">
        <f>+$J$29</f>
        <v>VALOR ACREDITADO</v>
      </c>
      <c r="K2821" s="59"/>
      <c r="L2821" s="47" t="s">
        <v>124</v>
      </c>
    </row>
    <row r="2822" spans="1:12" hidden="1" x14ac:dyDescent="0.3">
      <c r="A2822" s="18" t="str">
        <f t="shared" ref="A2822" si="963">+IF(OR(C2818=""),"NO",1)</f>
        <v>NO</v>
      </c>
      <c r="B2822" s="18"/>
      <c r="E2822" s="330"/>
      <c r="F2822" s="60" t="str">
        <f>+$F$30</f>
        <v>EXPERIENCIA APORTADA</v>
      </c>
      <c r="G2822" s="340" t="s">
        <v>124</v>
      </c>
      <c r="H2822" s="341"/>
      <c r="I2822" s="341"/>
      <c r="J2822" s="341"/>
      <c r="K2822" s="341"/>
      <c r="L2822" s="342"/>
    </row>
    <row r="2823" spans="1:12" hidden="1" x14ac:dyDescent="0.3">
      <c r="A2823" s="18" t="str">
        <f t="shared" ref="A2823" si="964">+IF(OR(C2818=""),"NO",1)</f>
        <v>NO</v>
      </c>
      <c r="B2823" s="18"/>
      <c r="E2823" s="331"/>
      <c r="F2823" s="62" t="str">
        <f>+$F$31</f>
        <v>OBSERVACIÓN</v>
      </c>
      <c r="G2823" s="343" t="s">
        <v>124</v>
      </c>
      <c r="H2823" s="344"/>
      <c r="I2823" s="344"/>
      <c r="J2823" s="344"/>
      <c r="K2823" s="344"/>
      <c r="L2823" s="345"/>
    </row>
    <row r="2824" spans="1:12" hidden="1" x14ac:dyDescent="0.3">
      <c r="A2824" s="18" t="str">
        <f t="shared" ref="A2824" si="965">+IF(OR(C2818=""),"NO",1)</f>
        <v>NO</v>
      </c>
      <c r="B2824" s="18"/>
      <c r="E2824" s="49"/>
      <c r="F2824" s="50"/>
      <c r="G2824" s="51"/>
      <c r="H2824" s="51"/>
      <c r="I2824" s="51"/>
      <c r="J2824" s="51"/>
      <c r="K2824" s="51"/>
      <c r="L2824" s="52"/>
    </row>
    <row r="2825" spans="1:12" hidden="1" x14ac:dyDescent="0.3">
      <c r="A2825" s="1" t="str">
        <f>+A2760</f>
        <v>NO</v>
      </c>
      <c r="C2825" s="1" t="str">
        <f>"N"&amp;C2760</f>
        <v>N</v>
      </c>
      <c r="E2825" s="63"/>
      <c r="F2825" s="64" t="str">
        <f>+$F$75</f>
        <v>TOTAL DE CONTRATOS PRESENTADOS VÁLIDOS QUE CUMPLEN EXPERIENCIA ACREDITADA:</v>
      </c>
      <c r="G2825" s="65"/>
      <c r="H2825" s="65"/>
      <c r="I2825" s="65"/>
      <c r="J2825" s="66"/>
      <c r="K2825" s="65"/>
      <c r="L2825" s="67" t="s">
        <v>124</v>
      </c>
    </row>
    <row r="2826" spans="1:12" ht="6.65" hidden="1" customHeight="1" x14ac:dyDescent="0.3">
      <c r="A2826" s="1" t="str">
        <f>+A2760</f>
        <v>NO</v>
      </c>
      <c r="E2826" s="51"/>
      <c r="F2826" s="50"/>
      <c r="G2826" s="51"/>
      <c r="H2826" s="51"/>
      <c r="I2826" s="51"/>
      <c r="J2826" s="51"/>
      <c r="K2826" s="51"/>
      <c r="L2826" s="51"/>
    </row>
    <row r="2827" spans="1:12" hidden="1" x14ac:dyDescent="0.3">
      <c r="A2827" s="1" t="str">
        <f>+A2760</f>
        <v>NO</v>
      </c>
      <c r="E2827" s="63"/>
      <c r="F2827" s="63" t="str">
        <f>+$F$77</f>
        <v>ACREDITA SUMINISTRO E INSTALACIÓN DE MOBILIARIO POR LO MENOS EN UN (1) CONTRATO VÁLIDO</v>
      </c>
      <c r="G2827" s="65"/>
      <c r="H2827" s="65"/>
      <c r="I2827" s="65"/>
      <c r="J2827" s="66"/>
      <c r="K2827" s="65"/>
      <c r="L2827" s="68" t="s">
        <v>157</v>
      </c>
    </row>
    <row r="2828" spans="1:12" ht="5.15" hidden="1" customHeight="1" x14ac:dyDescent="0.3">
      <c r="A2828" s="1" t="str">
        <f>+A2760</f>
        <v>NO</v>
      </c>
      <c r="E2828" s="51"/>
      <c r="F2828" s="50"/>
      <c r="G2828" s="51"/>
      <c r="H2828" s="51"/>
      <c r="I2828" s="51"/>
      <c r="J2828" s="51"/>
      <c r="K2828" s="51"/>
      <c r="L2828" s="51"/>
    </row>
    <row r="2829" spans="1:12" ht="12.75" hidden="1" customHeight="1" x14ac:dyDescent="0.3">
      <c r="A2829" s="1" t="str">
        <f>+A2760</f>
        <v>NO</v>
      </c>
      <c r="E2829" s="69" t="str">
        <f>+$E$79</f>
        <v>EXPERIENCIA ESPECÍFICA NUMERAL 10.1.1 A</v>
      </c>
      <c r="F2829" s="70"/>
      <c r="G2829" s="70"/>
      <c r="H2829" s="70"/>
      <c r="I2829" s="70"/>
      <c r="J2829" s="70"/>
      <c r="K2829" s="70"/>
      <c r="L2829" s="71"/>
    </row>
    <row r="2830" spans="1:12" ht="26.5" hidden="1" customHeight="1" x14ac:dyDescent="0.3">
      <c r="A2830" s="1" t="str">
        <f>+A2760</f>
        <v>NO</v>
      </c>
      <c r="E2830" s="72"/>
      <c r="F2830" s="325" t="str">
        <f>+$F$80</f>
        <v>Por lo menos uno (1) de los contratos válidos aportados como experiencia general debe corresponder mínimo al 60% del presupuesto oficial del presente proceso de selección.  (SMMLV)</v>
      </c>
      <c r="G2830" s="326"/>
      <c r="H2830" s="326"/>
      <c r="I2830" s="326"/>
      <c r="J2830" s="326"/>
      <c r="K2830" s="73" t="s">
        <v>124</v>
      </c>
      <c r="L2830" s="74" t="s">
        <v>124</v>
      </c>
    </row>
    <row r="2831" spans="1:12" ht="23.5" hidden="1" customHeight="1" x14ac:dyDescent="0.3">
      <c r="A2831" s="1" t="str">
        <f>+A2760</f>
        <v>NO</v>
      </c>
      <c r="E2831" s="63"/>
      <c r="F2831" s="325" t="str">
        <f>+$F$81</f>
        <v xml:space="preserve">Deberá acreditarse en al menos uno (1) de los contratos válidos aportados como experiencia general una </v>
      </c>
      <c r="G2831" s="326"/>
      <c r="H2831" s="326"/>
      <c r="I2831" s="326"/>
      <c r="J2831" s="326"/>
      <c r="K2831" s="73" t="s">
        <v>124</v>
      </c>
      <c r="L2831" s="74" t="s">
        <v>124</v>
      </c>
    </row>
    <row r="2832" spans="1:12" ht="23.5" hidden="1" customHeight="1" x14ac:dyDescent="0.3">
      <c r="A2832" s="18" t="s">
        <v>30</v>
      </c>
      <c r="E2832" s="63"/>
      <c r="F2832" s="325" t="str">
        <f>+$F$82</f>
        <v xml:space="preserve">Deberá acreditarse en al menos uno (1) de los contratos válidos aportados interventoría a intervención de </v>
      </c>
      <c r="G2832" s="326"/>
      <c r="H2832" s="326"/>
      <c r="I2832" s="326"/>
      <c r="J2832" s="326"/>
      <c r="K2832" s="73">
        <f>+$K$82</f>
        <v>0</v>
      </c>
      <c r="L2832" s="74" t="s">
        <v>124</v>
      </c>
    </row>
    <row r="2833" spans="1:12" ht="36" hidden="1" customHeight="1" x14ac:dyDescent="0.3">
      <c r="A2833" s="18" t="s">
        <v>30</v>
      </c>
      <c r="E2833" s="63"/>
      <c r="F2833" s="325" t="str">
        <f>+$F$83</f>
        <v xml:space="preserve">Deberá acreditarse en al menos uno (1) de los contratos válidos aportados interventoría a intervención de </v>
      </c>
      <c r="G2833" s="326"/>
      <c r="H2833" s="326"/>
      <c r="I2833" s="326"/>
      <c r="J2833" s="326"/>
      <c r="K2833" s="75">
        <f>+$K$83</f>
        <v>0</v>
      </c>
      <c r="L2833" s="76" t="s">
        <v>124</v>
      </c>
    </row>
    <row r="2834" spans="1:12" hidden="1" x14ac:dyDescent="0.3">
      <c r="A2834" s="1" t="str">
        <f>+A2760</f>
        <v>NO</v>
      </c>
      <c r="E2834" s="51"/>
      <c r="F2834" s="50"/>
      <c r="G2834" s="51"/>
      <c r="H2834" s="51"/>
      <c r="I2834" s="51"/>
      <c r="J2834" s="51"/>
      <c r="K2834" s="51"/>
      <c r="L2834" s="51"/>
    </row>
    <row r="2835" spans="1:12" ht="12.75" hidden="1" customHeight="1" x14ac:dyDescent="0.3">
      <c r="A2835" s="1" t="str">
        <f>+A2760</f>
        <v>NO</v>
      </c>
      <c r="E2835" s="40" t="str">
        <f>+$E$85</f>
        <v>VALOR MÍNIMO A CERIFICAR % P.O EN SMMMLV. NUMERAL 3.9.1</v>
      </c>
      <c r="F2835" s="41"/>
      <c r="G2835" s="41"/>
      <c r="H2835" s="41"/>
      <c r="I2835" s="41"/>
      <c r="J2835" s="41"/>
      <c r="K2835" s="41"/>
      <c r="L2835" s="42"/>
    </row>
    <row r="2836" spans="1:12" hidden="1" x14ac:dyDescent="0.3">
      <c r="A2836" s="1" t="str">
        <f>+A2760</f>
        <v>NO</v>
      </c>
      <c r="C2836" s="1" t="str">
        <f>"M"&amp;C2760</f>
        <v>M</v>
      </c>
      <c r="E2836" s="77" t="str">
        <f>+$E$86</f>
        <v>100% P.O.</v>
      </c>
      <c r="F2836" s="78"/>
      <c r="G2836" s="61">
        <v>242.41716883554506</v>
      </c>
      <c r="H2836" s="124" t="str">
        <f>+$H$86</f>
        <v>TOTAL EJECUTADO DE CONTRATOS ACREDITADOS</v>
      </c>
      <c r="I2836" s="124"/>
      <c r="J2836" s="124"/>
      <c r="K2836" s="55" t="s">
        <v>124</v>
      </c>
      <c r="L2836" s="47" t="s">
        <v>124</v>
      </c>
    </row>
    <row r="2837" spans="1:12" hidden="1" x14ac:dyDescent="0.3">
      <c r="A2837" s="1" t="str">
        <f>+A2760</f>
        <v>NO</v>
      </c>
      <c r="E2837" s="39"/>
      <c r="F2837" s="39"/>
      <c r="G2837" s="39"/>
      <c r="H2837" s="39"/>
      <c r="I2837" s="39"/>
      <c r="J2837" s="39"/>
      <c r="K2837" s="39"/>
      <c r="L2837" s="39"/>
    </row>
    <row r="2838" spans="1:12" ht="12.75" hidden="1" customHeight="1" x14ac:dyDescent="0.3">
      <c r="A2838" s="18" t="s">
        <v>30</v>
      </c>
      <c r="B2838" s="18"/>
      <c r="E2838" s="40" t="str">
        <f>+$E$88</f>
        <v>CONSIDERACIONES PARA LA VALIDEZ DE LA EXPERIENCIA REQUERIDA: EXPERIENCIA PROPONENTES PLURALES NUMERAL 10.1.2 D</v>
      </c>
      <c r="F2838" s="41"/>
      <c r="G2838" s="41"/>
      <c r="H2838" s="41"/>
      <c r="I2838" s="41"/>
      <c r="J2838" s="41"/>
      <c r="K2838" s="41"/>
      <c r="L2838" s="42"/>
    </row>
    <row r="2839" spans="1:12" ht="28" hidden="1" customHeight="1" x14ac:dyDescent="0.3">
      <c r="A2839" s="18" t="s">
        <v>30</v>
      </c>
      <c r="B2839" s="18"/>
      <c r="C2839" s="1" t="str">
        <f>"O"&amp;C2760</f>
        <v>O</v>
      </c>
      <c r="E2839" s="80" t="str">
        <f>+$E$89</f>
        <v>i)</v>
      </c>
      <c r="F2839" s="327" t="str">
        <f>+$F$89</f>
        <v>Uno de los integrantes debe aportar como mínimo el cincuenta por ciento (50 %) de la experiencia solicitada</v>
      </c>
      <c r="G2839" s="328"/>
      <c r="H2839" s="328"/>
      <c r="I2839" s="328"/>
      <c r="J2839" s="328"/>
      <c r="K2839" s="73" t="s">
        <v>124</v>
      </c>
      <c r="L2839" s="47" t="s">
        <v>124</v>
      </c>
    </row>
    <row r="2840" spans="1:12" ht="28" hidden="1" customHeight="1" x14ac:dyDescent="0.3">
      <c r="A2840" s="18" t="s">
        <v>30</v>
      </c>
      <c r="B2840" s="18"/>
      <c r="C2840" s="1" t="str">
        <f>"O"&amp;C2760</f>
        <v>O</v>
      </c>
      <c r="E2840" s="80" t="str">
        <f>+$E$90</f>
        <v>ii)</v>
      </c>
      <c r="F2840" s="327" t="str">
        <f>+$F$90</f>
        <v>Todos los demás ntegrantes deben acreditar al menos el cinco por ciento (5 %) de la experiencia solicitada, solo uno (1) de los integrantes podrá no acreditar experiencia pero su porcentaje de participación  no podrá superar el diez por ciento (10 %)</v>
      </c>
      <c r="G2840" s="328"/>
      <c r="H2840" s="328"/>
      <c r="I2840" s="328"/>
      <c r="J2840" s="328"/>
      <c r="K2840" s="73" t="s">
        <v>124</v>
      </c>
      <c r="L2840" s="47" t="s">
        <v>124</v>
      </c>
    </row>
    <row r="2841" spans="1:12" hidden="1" x14ac:dyDescent="0.3">
      <c r="A2841" s="18" t="s">
        <v>30</v>
      </c>
      <c r="B2841" s="18"/>
      <c r="E2841" s="39"/>
      <c r="F2841" s="39"/>
      <c r="G2841" s="39"/>
      <c r="H2841" s="39"/>
      <c r="I2841" s="39"/>
      <c r="J2841" s="39"/>
      <c r="K2841" s="39"/>
      <c r="L2841" s="39"/>
    </row>
    <row r="2842" spans="1:12" ht="13" hidden="1" customHeight="1" x14ac:dyDescent="0.3">
      <c r="A2842" s="18" t="str">
        <f>+A2760</f>
        <v>NO</v>
      </c>
      <c r="B2842" s="18"/>
      <c r="E2842" s="69" t="str">
        <f>+$E$92</f>
        <v>VERIFICACIÓN Y ASIGNACIÓN DE PUNTAJE POR LA EXPERIENCIA DEL PROPONENTE</v>
      </c>
      <c r="F2842" s="70"/>
      <c r="G2842" s="70"/>
      <c r="H2842" s="70"/>
      <c r="I2842" s="70"/>
      <c r="J2842" s="70"/>
      <c r="K2842" s="70"/>
      <c r="L2842" s="71"/>
    </row>
    <row r="2843" spans="1:12" hidden="1" x14ac:dyDescent="0.3">
      <c r="A2843" s="18" t="str">
        <f>+A2760</f>
        <v>NO</v>
      </c>
      <c r="B2843" s="18"/>
      <c r="E2843" s="81"/>
      <c r="F2843" s="323" t="str">
        <f>+$F$93</f>
        <v>No. CONTRATOS QUE ACREDITAN LA EXPERIENCIA (NO OBJETO DE SUBSANACIÓN)</v>
      </c>
      <c r="G2843" s="324"/>
      <c r="H2843" s="324"/>
      <c r="I2843" s="324"/>
      <c r="J2843" s="324"/>
      <c r="K2843" s="82"/>
      <c r="L2843" s="83" t="s">
        <v>124</v>
      </c>
    </row>
    <row r="2844" spans="1:12" ht="13" hidden="1" customHeight="1" x14ac:dyDescent="0.3">
      <c r="A2844" s="18" t="str">
        <f>+A2760</f>
        <v>NO</v>
      </c>
      <c r="B2844" s="18"/>
      <c r="E2844" s="84"/>
      <c r="F2844" s="323" t="str">
        <f>+$F$94</f>
        <v>TOTAL EJECUTADO DE CONTRATOS ACREDITADOS PROPUESTA INICIAL</v>
      </c>
      <c r="G2844" s="324"/>
      <c r="H2844" s="324"/>
      <c r="I2844" s="324"/>
      <c r="J2844" s="324"/>
      <c r="K2844" s="85"/>
      <c r="L2844" s="86" t="s">
        <v>124</v>
      </c>
    </row>
    <row r="2845" spans="1:12" ht="13" hidden="1" customHeight="1" x14ac:dyDescent="0.3">
      <c r="A2845" s="18" t="str">
        <f>+A2760</f>
        <v>NO</v>
      </c>
      <c r="B2845" s="18"/>
      <c r="E2845" s="87"/>
      <c r="F2845" s="323" t="str">
        <f>+$F$95</f>
        <v>PROMEDIO VALOR ACREDITADO EN SMMLV</v>
      </c>
      <c r="G2845" s="324"/>
      <c r="H2845" s="324"/>
      <c r="I2845" s="324"/>
      <c r="J2845" s="324"/>
      <c r="K2845" s="66"/>
      <c r="L2845" s="88" t="s">
        <v>124</v>
      </c>
    </row>
    <row r="2846" spans="1:12" hidden="1" x14ac:dyDescent="0.3">
      <c r="A2846" s="18" t="str">
        <f>+A2760</f>
        <v>NO</v>
      </c>
      <c r="B2846" s="18"/>
      <c r="E2846" s="89"/>
      <c r="F2846" s="89"/>
      <c r="G2846" s="89"/>
      <c r="H2846" s="89"/>
      <c r="I2846" s="89"/>
      <c r="J2846" s="89"/>
      <c r="K2846" s="89"/>
      <c r="L2846" s="89"/>
    </row>
    <row r="2847" spans="1:12" ht="13" hidden="1" customHeight="1" x14ac:dyDescent="0.3">
      <c r="A2847" s="18" t="str">
        <f>+A2760</f>
        <v>NO</v>
      </c>
      <c r="B2847" s="18"/>
      <c r="E2847" s="69" t="str">
        <f>+$E$97</f>
        <v>3.9.2 EXIGENCIAS MÍNIMAS DE EXPERIENCIA Y FORMACIÓN ACADÉMICA DEL EQUIPO DE TRABAJO</v>
      </c>
      <c r="F2847" s="70"/>
      <c r="G2847" s="70"/>
      <c r="H2847" s="70"/>
      <c r="I2847" s="70"/>
      <c r="J2847" s="70"/>
      <c r="K2847" s="70"/>
      <c r="L2847" s="71"/>
    </row>
    <row r="2848" spans="1:12" hidden="1" x14ac:dyDescent="0.3">
      <c r="A2848" s="18" t="str">
        <f>+A2760</f>
        <v>NO</v>
      </c>
      <c r="B2848" s="18"/>
      <c r="E2848" s="90" t="str">
        <f>+$E$98</f>
        <v>Formulario 8</v>
      </c>
      <c r="F2848" s="315" t="s">
        <v>46</v>
      </c>
      <c r="G2848" s="316"/>
      <c r="H2848" s="317"/>
      <c r="I2848" s="318"/>
      <c r="J2848" s="318"/>
      <c r="K2848" s="318"/>
      <c r="L2848" s="319"/>
    </row>
    <row r="2849" spans="1:12" hidden="1" x14ac:dyDescent="0.3">
      <c r="A2849" s="18" t="str">
        <f>+A2760</f>
        <v>NO</v>
      </c>
      <c r="B2849" s="18"/>
      <c r="E2849" s="91" t="s">
        <v>124</v>
      </c>
      <c r="F2849" s="91" t="str">
        <f>+$F$99</f>
        <v>Director de Interventoría</v>
      </c>
      <c r="G2849" s="91" t="str">
        <f>+$G$99</f>
        <v>Residente de Interventoría</v>
      </c>
      <c r="H2849" s="320"/>
      <c r="I2849" s="321"/>
      <c r="J2849" s="321"/>
      <c r="K2849" s="321"/>
      <c r="L2849" s="322"/>
    </row>
    <row r="2850" spans="1:12" hidden="1" x14ac:dyDescent="0.3">
      <c r="A2850" s="18" t="str">
        <f>+A2760</f>
        <v>NO</v>
      </c>
      <c r="B2850" s="18"/>
      <c r="E2850" s="304" t="str">
        <f>+$E$100</f>
        <v>OBSERVACIONES RESPECTO REQUISITO HABILITANTE DEL PERSONAL CLAVE EVALUABLE</v>
      </c>
      <c r="F2850" s="305"/>
      <c r="G2850" s="305"/>
      <c r="H2850" s="305"/>
      <c r="I2850" s="305"/>
      <c r="J2850" s="305"/>
      <c r="K2850" s="305"/>
      <c r="L2850" s="305"/>
    </row>
    <row r="2851" spans="1:12" hidden="1" x14ac:dyDescent="0.3">
      <c r="A2851" s="18" t="str">
        <f>+A2760</f>
        <v>NO</v>
      </c>
      <c r="B2851" s="18"/>
      <c r="E2851" s="312" t="s">
        <v>124</v>
      </c>
      <c r="F2851" s="313"/>
      <c r="G2851" s="313"/>
      <c r="H2851" s="313"/>
      <c r="I2851" s="313"/>
      <c r="J2851" s="313"/>
      <c r="K2851" s="313"/>
      <c r="L2851" s="314"/>
    </row>
    <row r="2852" spans="1:12" hidden="1" x14ac:dyDescent="0.3">
      <c r="A2852" s="18" t="str">
        <f>+A2760</f>
        <v>NO</v>
      </c>
      <c r="B2852" s="18"/>
      <c r="E2852" s="89"/>
      <c r="F2852" s="89"/>
      <c r="G2852" s="89"/>
      <c r="H2852" s="89"/>
      <c r="I2852" s="89"/>
      <c r="J2852" s="89"/>
      <c r="K2852" s="89"/>
      <c r="L2852" s="89"/>
    </row>
    <row r="2853" spans="1:12" ht="13" hidden="1" customHeight="1" x14ac:dyDescent="0.3">
      <c r="A2853" s="18" t="str">
        <f>+A2760</f>
        <v>NO</v>
      </c>
      <c r="B2853" s="18"/>
      <c r="E2853" s="69" t="str">
        <f>+$E$103</f>
        <v>4.2 EQUIPO DE TRABAJO (Personal Clave Evaluable)</v>
      </c>
      <c r="F2853" s="70"/>
      <c r="G2853" s="70"/>
      <c r="H2853" s="70"/>
      <c r="I2853" s="70"/>
      <c r="J2853" s="70"/>
      <c r="K2853" s="70"/>
      <c r="L2853" s="71"/>
    </row>
    <row r="2854" spans="1:12" ht="23.25" hidden="1" customHeight="1" x14ac:dyDescent="0.3">
      <c r="A2854" s="18" t="str">
        <f>+A2760</f>
        <v>NO</v>
      </c>
      <c r="B2854" s="18"/>
      <c r="E2854" s="90" t="str">
        <f>+$E$104</f>
        <v>Formulario 9</v>
      </c>
      <c r="F2854" s="315" t="s">
        <v>46</v>
      </c>
      <c r="G2854" s="316"/>
      <c r="H2854" s="317"/>
      <c r="I2854" s="318"/>
      <c r="J2854" s="318"/>
      <c r="K2854" s="318"/>
      <c r="L2854" s="319"/>
    </row>
    <row r="2855" spans="1:12" hidden="1" x14ac:dyDescent="0.3">
      <c r="A2855" s="18" t="str">
        <f>+A2760</f>
        <v>NO</v>
      </c>
      <c r="B2855" s="18"/>
      <c r="E2855" s="91" t="s">
        <v>124</v>
      </c>
      <c r="F2855" s="91" t="str">
        <f>+$F$99</f>
        <v>Director de Interventoría</v>
      </c>
      <c r="G2855" s="91" t="str">
        <f>+$G$99</f>
        <v>Residente de Interventoría</v>
      </c>
      <c r="H2855" s="320"/>
      <c r="I2855" s="321"/>
      <c r="J2855" s="321"/>
      <c r="K2855" s="321"/>
      <c r="L2855" s="322"/>
    </row>
    <row r="2856" spans="1:12" hidden="1" x14ac:dyDescent="0.3">
      <c r="A2856" s="18" t="str">
        <f>+A2760</f>
        <v>NO</v>
      </c>
      <c r="B2856" s="18"/>
      <c r="E2856" s="89"/>
      <c r="F2856" s="89"/>
      <c r="G2856" s="89"/>
      <c r="H2856" s="89"/>
      <c r="I2856" s="89"/>
      <c r="J2856" s="89"/>
      <c r="K2856" s="89"/>
      <c r="L2856" s="89"/>
    </row>
    <row r="2857" spans="1:12" hidden="1" x14ac:dyDescent="0.3">
      <c r="A2857" s="1" t="str">
        <f>+A2760</f>
        <v>NO</v>
      </c>
      <c r="E2857" s="92" t="str">
        <f>+E2732</f>
        <v>CRITERIOS DE EVALUACIÓN Y PUNTAJE</v>
      </c>
      <c r="F2857" s="93"/>
      <c r="G2857" s="93"/>
      <c r="H2857" s="93"/>
      <c r="I2857" s="93"/>
      <c r="J2857" s="93"/>
      <c r="K2857" s="94"/>
      <c r="L2857" s="95" t="str">
        <f>+$L$107</f>
        <v>PUNTAJE OBTENIDO</v>
      </c>
    </row>
    <row r="2858" spans="1:12" hidden="1" x14ac:dyDescent="0.3">
      <c r="A2858" s="1" t="str">
        <f>+A2760</f>
        <v>NO</v>
      </c>
      <c r="E2858" s="96" t="str">
        <f>+$E$108</f>
        <v>VALOR</v>
      </c>
      <c r="F2858" s="97" t="str">
        <f>+$F$108</f>
        <v>EQUIPO DE TRABAJO (PERSONAL CLAVE EVALUABLE)</v>
      </c>
      <c r="G2858" s="24"/>
      <c r="H2858" s="24"/>
      <c r="I2858" s="24"/>
      <c r="J2858" s="24"/>
      <c r="K2858" s="24"/>
      <c r="L2858" s="98"/>
    </row>
    <row r="2859" spans="1:12" ht="12.75" hidden="1" customHeight="1" x14ac:dyDescent="0.3">
      <c r="A2859" s="1" t="str">
        <f>+A2760</f>
        <v>NO</v>
      </c>
      <c r="E2859" s="96">
        <f>+$E$109</f>
        <v>5</v>
      </c>
      <c r="F2859" s="307" t="str">
        <f>+$F$109</f>
        <v xml:space="preserve"> Experiencia Específica adicional</v>
      </c>
      <c r="G2859" s="308"/>
      <c r="H2859" s="308"/>
      <c r="I2859" s="308"/>
      <c r="J2859" s="308"/>
      <c r="K2859" s="309"/>
      <c r="L2859" s="99" t="str">
        <f>IFERROR(IF(VLOOKUP(C2760,'R. PUNTAJES'!$C$14:$R$213,'R. PUNTAJES'!$I$10,0)="","",VLOOKUP(C2760,'R. PUNTAJES'!$C$14:$R$213,'R. PUNTAJES'!$I$10,0)),"")</f>
        <v/>
      </c>
    </row>
    <row r="2860" spans="1:12" ht="12.75" hidden="1" customHeight="1" x14ac:dyDescent="0.3">
      <c r="A2860" s="1" t="str">
        <f>+A2760</f>
        <v>NO</v>
      </c>
      <c r="E2860" s="96">
        <f>+$E$110</f>
        <v>5</v>
      </c>
      <c r="F2860" s="307" t="str">
        <f>+$F$110</f>
        <v>Formación Académica adicional</v>
      </c>
      <c r="G2860" s="308"/>
      <c r="H2860" s="308"/>
      <c r="I2860" s="308"/>
      <c r="J2860" s="308"/>
      <c r="K2860" s="309"/>
      <c r="L2860" s="99" t="str">
        <f>IFERROR(IF(VLOOKUP(C2760,'R. PUNTAJES'!$C$14:$R$213,'R. PUNTAJES'!$J$10,0)="","",VLOOKUP(C2760,'R. PUNTAJES'!$C$14:$R$213,'R. PUNTAJES'!$J$10,0)),"")</f>
        <v/>
      </c>
    </row>
    <row r="2861" spans="1:12" hidden="1" x14ac:dyDescent="0.3">
      <c r="A2861" s="18" t="str">
        <f>+A2760</f>
        <v>NO</v>
      </c>
      <c r="B2861" s="18"/>
      <c r="E2861" s="100"/>
      <c r="F2861" s="101" t="str">
        <f>+$F$111</f>
        <v>FACTOR DE SOSTENIBILIDAD</v>
      </c>
      <c r="G2861" s="102"/>
      <c r="H2861" s="102"/>
      <c r="I2861" s="102"/>
      <c r="J2861" s="102"/>
      <c r="K2861" s="102"/>
      <c r="L2861" s="103"/>
    </row>
    <row r="2862" spans="1:12" hidden="1" x14ac:dyDescent="0.3">
      <c r="A2862" s="18" t="str">
        <f>+A2760</f>
        <v>NO</v>
      </c>
      <c r="B2862" s="18"/>
      <c r="E2862" s="104">
        <v>1</v>
      </c>
      <c r="F2862" s="105" t="str">
        <f>+$F$112</f>
        <v>Compromisos Sostenibilidad</v>
      </c>
      <c r="G2862" s="106"/>
      <c r="H2862" s="106"/>
      <c r="I2862" s="106"/>
      <c r="J2862" s="106"/>
      <c r="K2862" s="106"/>
      <c r="L2862" s="107" t="str">
        <f>IFERROR(IF(VLOOKUP(C2760,'R. PUNTAJES'!$C$14:$R$213,'R. PUNTAJES'!$K$10,0)="","",VLOOKUP(C2760,'R. PUNTAJES'!$C$14:$R$213,'R. PUNTAJES'!$K$10,0)),"")</f>
        <v/>
      </c>
    </row>
    <row r="2863" spans="1:12" hidden="1" x14ac:dyDescent="0.3">
      <c r="A2863" s="1" t="str">
        <f>+A2760</f>
        <v>NO</v>
      </c>
      <c r="E2863" s="108"/>
      <c r="F2863" s="109" t="str">
        <f>+$F$113</f>
        <v>APOYO A LA INDUSTRIA NACIONAL</v>
      </c>
      <c r="G2863" s="110"/>
      <c r="H2863" s="110"/>
      <c r="I2863" s="110"/>
      <c r="J2863" s="110"/>
      <c r="K2863" s="110"/>
      <c r="L2863" s="111"/>
    </row>
    <row r="2864" spans="1:12" ht="12.75" hidden="1" customHeight="1" x14ac:dyDescent="0.3">
      <c r="A2864" s="1" t="str">
        <f>+A2760</f>
        <v>NO</v>
      </c>
      <c r="E2864" s="96">
        <v>20</v>
      </c>
      <c r="F2864" s="307" t="str">
        <f>+$F$114</f>
        <v>Promoción de Servicios Nacionales o con Trato Nacional</v>
      </c>
      <c r="G2864" s="308"/>
      <c r="H2864" s="308"/>
      <c r="I2864" s="308"/>
      <c r="J2864" s="308"/>
      <c r="K2864" s="309"/>
      <c r="L2864" s="99" t="str">
        <f>IFERROR(IF(VLOOKUP(C2760,'R. PUNTAJES'!$C$14:$R$213,'R. PUNTAJES'!$L$10,0)="","",
IF(VLOOKUP(C2760,'R. PUNTAJES'!$C$14:$R$213,'R. PUNTAJES'!$L$10,0)=5,0,
VLOOKUP(C2760,'R. PUNTAJES'!$C$14:$R$213,'R. PUNTAJES'!$L$10,0))),"")</f>
        <v/>
      </c>
    </row>
    <row r="2865" spans="1:12" ht="12.75" hidden="1" customHeight="1" x14ac:dyDescent="0.3">
      <c r="A2865" s="1" t="str">
        <f>+A2760</f>
        <v>NO</v>
      </c>
      <c r="E2865" s="96">
        <v>5</v>
      </c>
      <c r="F2865" s="307" t="str">
        <f>+$F$115</f>
        <v>Incorporación de componente nacional en servicios extranjeros</v>
      </c>
      <c r="G2865" s="308"/>
      <c r="H2865" s="308"/>
      <c r="I2865" s="308"/>
      <c r="J2865" s="308"/>
      <c r="K2865" s="309"/>
      <c r="L2865" s="99" t="str">
        <f>IFERROR(IF(VLOOKUP(C2760,'R. PUNTAJES'!$C$14:$R$213,'R. PUNTAJES'!$L$10,0)="","",
IF(VLOOKUP(C2760,'R. PUNTAJES'!$C$14:$R$213,'R. PUNTAJES'!$L$10,0)=20,0,
VLOOKUP(C2760,'R. PUNTAJES'!$C$14:$R$213,'R. PUNTAJES'!$L$10,0))),"")</f>
        <v/>
      </c>
    </row>
    <row r="2866" spans="1:12" hidden="1" x14ac:dyDescent="0.3">
      <c r="A2866" s="1" t="str">
        <f>+A2760</f>
        <v>NO</v>
      </c>
      <c r="E2866" s="112"/>
      <c r="F2866" s="97" t="str">
        <f>+$F$116</f>
        <v>VINCULACIÓN DE PERSONAS CON DISCAPACIDAD</v>
      </c>
      <c r="G2866" s="24"/>
      <c r="H2866" s="24"/>
      <c r="I2866" s="24"/>
      <c r="J2866" s="24"/>
      <c r="K2866" s="24"/>
      <c r="L2866" s="98"/>
    </row>
    <row r="2867" spans="1:12" ht="12.75" hidden="1" customHeight="1" x14ac:dyDescent="0.3">
      <c r="A2867" s="1" t="str">
        <f>+A2760</f>
        <v>NO</v>
      </c>
      <c r="E2867" s="96">
        <v>1</v>
      </c>
      <c r="F2867" s="307" t="str">
        <f>+$F$117</f>
        <v xml:space="preserve">Trabajadores vinculados a la planta de personal </v>
      </c>
      <c r="G2867" s="308"/>
      <c r="H2867" s="308"/>
      <c r="I2867" s="308"/>
      <c r="J2867" s="308"/>
      <c r="K2867" s="309"/>
      <c r="L2867" s="99" t="str">
        <f>IFERROR(IF(VLOOKUP(C2760,'R. PUNTAJES'!$C$14:$R$213,'R. PUNTAJES'!$M$10,0)="","",VLOOKUP(C2760,'R. PUNTAJES'!$C$14:$R$213,'R. PUNTAJES'!$M$10,0)),"")</f>
        <v/>
      </c>
    </row>
    <row r="2868" spans="1:12" hidden="1" x14ac:dyDescent="0.3">
      <c r="A2868" s="1" t="str">
        <f>+A2760</f>
        <v>NO</v>
      </c>
      <c r="E2868" s="112"/>
      <c r="F2868" s="97" t="str">
        <f>+$F$118</f>
        <v>EMPRENDIMIENTOS Y EMPRESAS DE MUJERES</v>
      </c>
      <c r="G2868" s="24"/>
      <c r="H2868" s="24"/>
      <c r="I2868" s="24"/>
      <c r="J2868" s="24"/>
      <c r="K2868" s="24"/>
      <c r="L2868" s="98"/>
    </row>
    <row r="2869" spans="1:12" ht="13" hidden="1" customHeight="1" x14ac:dyDescent="0.3">
      <c r="A2869" s="1" t="str">
        <f>+A2760</f>
        <v>NO</v>
      </c>
      <c r="E2869" s="96">
        <v>0.25</v>
      </c>
      <c r="F2869" s="307" t="str">
        <f>+$F$119</f>
        <v>Emprendimientos y empresas de mujeres</v>
      </c>
      <c r="G2869" s="308"/>
      <c r="H2869" s="308"/>
      <c r="I2869" s="308"/>
      <c r="J2869" s="308"/>
      <c r="K2869" s="309"/>
      <c r="L2869" s="113" t="str">
        <f>IFERROR(IF(VLOOKUP(C2760,'R. PUNTAJES'!$C$14:$R$213,'R. PUNTAJES'!$N$10,0)="","",VLOOKUP(C2760,'R. PUNTAJES'!$C$14:$R$213,'R. PUNTAJES'!$N$10,0)),"")</f>
        <v/>
      </c>
    </row>
    <row r="2870" spans="1:12" hidden="1" x14ac:dyDescent="0.3">
      <c r="A2870" s="18" t="str">
        <f>+A2871</f>
        <v>NO</v>
      </c>
      <c r="B2870" s="18"/>
      <c r="E2870" s="112"/>
      <c r="F2870" s="97" t="str">
        <f>+$F$120</f>
        <v>MIPYME</v>
      </c>
      <c r="G2870" s="24"/>
      <c r="H2870" s="24"/>
      <c r="I2870" s="24"/>
      <c r="J2870" s="24"/>
      <c r="K2870" s="24"/>
      <c r="L2870" s="98"/>
    </row>
    <row r="2871" spans="1:12" hidden="1" x14ac:dyDescent="0.3">
      <c r="A2871" s="18" t="str">
        <f>+IF(E2871=0,"NO",1)</f>
        <v>NO</v>
      </c>
      <c r="B2871" s="18"/>
      <c r="E2871" s="96">
        <v>0</v>
      </c>
      <c r="F2871" s="307" t="str">
        <f>+$F$121</f>
        <v>Mipyme</v>
      </c>
      <c r="G2871" s="308"/>
      <c r="H2871" s="308"/>
      <c r="I2871" s="308"/>
      <c r="J2871" s="308"/>
      <c r="K2871" s="309"/>
      <c r="L2871" s="113" t="str">
        <f>IFERROR(IF(VLOOKUP(C2760,'R. PUNTAJES'!$C$14:$R$213,'R. PUNTAJES'!$O$10,0)="","",VLOOKUP(C2760,'R. PUNTAJES'!$C$14:$R$213,'R. PUNTAJES'!$O$10,0)),"")</f>
        <v/>
      </c>
    </row>
    <row r="2872" spans="1:12" hidden="1" x14ac:dyDescent="0.3">
      <c r="A2872" s="1" t="str">
        <f>+A2760</f>
        <v>NO</v>
      </c>
      <c r="E2872" s="112"/>
      <c r="F2872" s="97" t="str">
        <f>+$F$122</f>
        <v>EXPERIENCIA DEL PROPONENTE</v>
      </c>
      <c r="G2872" s="24"/>
      <c r="H2872" s="24"/>
      <c r="I2872" s="24"/>
      <c r="J2872" s="24"/>
      <c r="K2872" s="24"/>
      <c r="L2872" s="98"/>
    </row>
    <row r="2873" spans="1:12" hidden="1" x14ac:dyDescent="0.3">
      <c r="A2873" s="1" t="str">
        <f>+A2760</f>
        <v>NO</v>
      </c>
      <c r="E2873" s="96">
        <v>59.5</v>
      </c>
      <c r="F2873" s="307" t="str">
        <f>+$F$123</f>
        <v>mediana con valor absoluto</v>
      </c>
      <c r="G2873" s="308"/>
      <c r="H2873" s="308"/>
      <c r="I2873" s="308"/>
      <c r="J2873" s="308"/>
      <c r="K2873" s="309"/>
      <c r="L2873" s="113" t="str">
        <f>IFERROR(IF(VLOOKUP(C2760,'R. PUNTAJES'!$C$14:$R$213,'R. PUNTAJES'!$R$10,0)="","",VLOOKUP(C2760,'R. PUNTAJES'!$C$14:$R$213,'R. PUNTAJES'!$R$10,0)),"")</f>
        <v/>
      </c>
    </row>
    <row r="2874" spans="1:12" hidden="1" x14ac:dyDescent="0.3">
      <c r="A2874" s="1" t="str">
        <f>+A2760</f>
        <v>NO</v>
      </c>
      <c r="E2874" s="112"/>
      <c r="F2874" s="97" t="str">
        <f>+$F$124</f>
        <v>MULTAS</v>
      </c>
      <c r="G2874" s="24"/>
      <c r="H2874" s="24"/>
      <c r="I2874" s="24"/>
      <c r="J2874" s="24"/>
      <c r="K2874" s="24"/>
      <c r="L2874" s="98"/>
    </row>
    <row r="2875" spans="1:12" ht="12.75" hidden="1" customHeight="1" x14ac:dyDescent="0.3">
      <c r="A2875" s="1" t="str">
        <f>+A2760</f>
        <v>NO</v>
      </c>
      <c r="E2875" s="96">
        <v>-2</v>
      </c>
      <c r="F2875" s="307" t="str">
        <f>+$F$125</f>
        <v>Una o más multas o cláusulas penales durante el último año</v>
      </c>
      <c r="G2875" s="310"/>
      <c r="H2875" s="310"/>
      <c r="I2875" s="310"/>
      <c r="J2875" s="310"/>
      <c r="K2875" s="311"/>
      <c r="L2875" s="99" t="str">
        <f>IFERROR(IF(VLOOKUP(C2760,'R. PUNTAJES'!$C$14:$R$213,'R. PUNTAJES'!$Q$10,0)="","",VLOOKUP(C2760,'R. PUNTAJES'!$C$14:$R$213,'R. PUNTAJES'!$Q$10,0)),"")</f>
        <v/>
      </c>
    </row>
    <row r="2876" spans="1:12" hidden="1" x14ac:dyDescent="0.3">
      <c r="A2876" s="1" t="str">
        <f>+A2760</f>
        <v>NO</v>
      </c>
      <c r="E2876" s="112"/>
      <c r="F2876" s="97" t="str">
        <f>+$F$126</f>
        <v>OBRAS INCONCLUSAS</v>
      </c>
      <c r="G2876" s="24"/>
      <c r="H2876" s="24"/>
      <c r="I2876" s="24"/>
      <c r="J2876" s="24"/>
      <c r="K2876" s="24"/>
      <c r="L2876" s="98"/>
    </row>
    <row r="2877" spans="1:12" hidden="1" x14ac:dyDescent="0.3">
      <c r="A2877" s="1" t="str">
        <f>+A2760</f>
        <v>NO</v>
      </c>
      <c r="E2877" s="96">
        <v>-1</v>
      </c>
      <c r="F2877" s="301" t="str">
        <f>+$F$127</f>
        <v>Anotación vigente de obra civil inconclusa</v>
      </c>
      <c r="G2877" s="302"/>
      <c r="H2877" s="302"/>
      <c r="I2877" s="302"/>
      <c r="J2877" s="302"/>
      <c r="K2877" s="303"/>
      <c r="L2877" s="99" t="str">
        <f>IFERROR(IF(VLOOKUP(C2760,'R. PUNTAJES'!$C$14:$R$213,'R. PUNTAJES'!$P$10,0)="","",VLOOKUP(C2760,'R. PUNTAJES'!$C$14:$R$213,'R. PUNTAJES'!$P$10,0)),"")</f>
        <v/>
      </c>
    </row>
    <row r="2878" spans="1:12" ht="7.5" hidden="1" customHeight="1" x14ac:dyDescent="0.3">
      <c r="A2878" s="1" t="str">
        <f>+A2760</f>
        <v>NO</v>
      </c>
      <c r="E2878" s="114"/>
      <c r="F2878" s="45"/>
      <c r="G2878" s="45"/>
      <c r="H2878" s="45"/>
      <c r="I2878" s="45"/>
      <c r="J2878" s="45"/>
      <c r="K2878" s="45"/>
      <c r="L2878" s="48"/>
    </row>
    <row r="2879" spans="1:12" hidden="1" x14ac:dyDescent="0.3">
      <c r="A2879" s="1" t="str">
        <f>+A2760</f>
        <v>NO</v>
      </c>
      <c r="E2879" s="115" t="str">
        <f>+$E$129</f>
        <v>PUNTAJE TOTAL</v>
      </c>
      <c r="F2879" s="116"/>
      <c r="G2879" s="116"/>
      <c r="H2879" s="116"/>
      <c r="I2879" s="116"/>
      <c r="J2879" s="116"/>
      <c r="K2879" s="117"/>
      <c r="L2879" s="118">
        <f>IFERROR(IF(VLOOKUP(C2760,'R. PUNTAJES'!$C$14:$R$213,'R. PUNTAJES'!$H$10,0)="RECHAZO","",SUM(L2859:L2877)),"")</f>
        <v>0</v>
      </c>
    </row>
    <row r="2880" spans="1:12" hidden="1" x14ac:dyDescent="0.3">
      <c r="A2880" s="1" t="str">
        <f>+A2760</f>
        <v>NO</v>
      </c>
      <c r="E2880" s="304" t="str">
        <f>+$E$130</f>
        <v>OBSERVACIONES RESPECTO A PUNTAJES</v>
      </c>
      <c r="F2880" s="305"/>
      <c r="G2880" s="305"/>
      <c r="H2880" s="305"/>
      <c r="I2880" s="305"/>
      <c r="J2880" s="305"/>
      <c r="K2880" s="305"/>
      <c r="L2880" s="305"/>
    </row>
    <row r="2881" spans="1:16" ht="12" hidden="1" customHeight="1" x14ac:dyDescent="0.3">
      <c r="A2881" s="1" t="str">
        <f>+A2760</f>
        <v>NO</v>
      </c>
      <c r="E2881" s="306" t="s">
        <v>124</v>
      </c>
      <c r="F2881" s="305"/>
      <c r="G2881" s="305"/>
      <c r="H2881" s="305"/>
      <c r="I2881" s="305"/>
      <c r="J2881" s="305"/>
      <c r="K2881" s="305"/>
      <c r="L2881" s="305"/>
      <c r="N2881" s="119"/>
      <c r="O2881" s="119"/>
      <c r="P2881" s="120"/>
    </row>
    <row r="2882" spans="1:16" ht="3" hidden="1" customHeight="1" x14ac:dyDescent="0.3">
      <c r="A2882" s="1" t="str">
        <f>+A2761</f>
        <v>NO</v>
      </c>
      <c r="E2882" s="121"/>
      <c r="F2882" s="122"/>
      <c r="G2882" s="122"/>
      <c r="H2882" s="122"/>
      <c r="I2882" s="122"/>
      <c r="J2882" s="122"/>
      <c r="K2882" s="122"/>
      <c r="L2882" s="123"/>
    </row>
    <row r="2883" spans="1:16" hidden="1" x14ac:dyDescent="0.3">
      <c r="A2883" s="1" t="str">
        <f>+IF(OR(C2885=""),"NO",1)</f>
        <v>NO</v>
      </c>
      <c r="E2883" s="346"/>
      <c r="F2883" s="347"/>
      <c r="G2883" s="347"/>
      <c r="H2883" s="347"/>
      <c r="I2883" s="347"/>
      <c r="J2883" s="347"/>
      <c r="K2883" s="347"/>
      <c r="L2883" s="347"/>
    </row>
    <row r="2884" spans="1:16" ht="4.5" hidden="1" customHeight="1" x14ac:dyDescent="0.3">
      <c r="A2884" s="1" t="str">
        <f>+A2885</f>
        <v>NO</v>
      </c>
      <c r="E2884" s="15"/>
      <c r="F2884" s="16"/>
      <c r="G2884" s="16"/>
      <c r="H2884" s="16"/>
      <c r="I2884" s="16"/>
      <c r="J2884" s="16"/>
      <c r="K2884" s="16"/>
      <c r="L2884" s="17"/>
    </row>
    <row r="2885" spans="1:16" ht="15.75" hidden="1" customHeight="1" x14ac:dyDescent="0.3">
      <c r="A2885" s="1" t="str">
        <f>+IF(OR(C2885=""),"NO",1)</f>
        <v>NO</v>
      </c>
      <c r="B2885" s="1">
        <f>1+MAX($B$1:B2884)</f>
        <v>24</v>
      </c>
      <c r="C2885" s="18" t="s">
        <v>124</v>
      </c>
      <c r="E2885" s="19" t="s">
        <v>124</v>
      </c>
      <c r="F2885" s="20"/>
      <c r="G2885" s="20"/>
      <c r="H2885" s="20"/>
      <c r="I2885" s="21"/>
      <c r="J2885" s="20"/>
      <c r="K2885" s="21"/>
      <c r="L2885" s="22"/>
    </row>
    <row r="2886" spans="1:16" hidden="1" x14ac:dyDescent="0.3">
      <c r="A2886" s="1" t="str">
        <f>A2885</f>
        <v>NO</v>
      </c>
      <c r="E2886" s="23" t="str">
        <f>+$E$11</f>
        <v>Integrantes</v>
      </c>
      <c r="F2886" s="24"/>
      <c r="G2886" s="24"/>
      <c r="H2886" s="24"/>
      <c r="I2886" s="24"/>
      <c r="J2886" s="24"/>
      <c r="K2886" s="25" t="str">
        <f>+$K$11</f>
        <v>Nit</v>
      </c>
      <c r="L2886" s="26" t="str">
        <f>+$L$11</f>
        <v>Part.</v>
      </c>
    </row>
    <row r="2887" spans="1:16" hidden="1" x14ac:dyDescent="0.3">
      <c r="A2887" s="1" t="str">
        <f>+A2886</f>
        <v>NO</v>
      </c>
      <c r="C2887" s="1" t="s">
        <v>124</v>
      </c>
      <c r="E2887" s="27" t="s">
        <v>124</v>
      </c>
      <c r="F2887" s="28"/>
      <c r="G2887" s="28"/>
      <c r="H2887" s="28"/>
      <c r="I2887" s="28"/>
      <c r="J2887" s="28"/>
      <c r="K2887" s="29" t="s">
        <v>124</v>
      </c>
      <c r="L2887" s="30" t="s">
        <v>124</v>
      </c>
    </row>
    <row r="2888" spans="1:16" hidden="1" x14ac:dyDescent="0.3">
      <c r="A2888" s="18" t="str">
        <f>+IF(OR(C2888=""),"NO",1)</f>
        <v>NO</v>
      </c>
      <c r="B2888" s="18"/>
      <c r="C2888" s="1" t="s">
        <v>124</v>
      </c>
      <c r="E2888" s="31" t="s">
        <v>124</v>
      </c>
      <c r="F2888" s="32"/>
      <c r="G2888" s="32"/>
      <c r="H2888" s="32"/>
      <c r="I2888" s="32"/>
      <c r="J2888" s="32"/>
      <c r="K2888" s="33" t="s">
        <v>124</v>
      </c>
      <c r="L2888" s="34" t="s">
        <v>124</v>
      </c>
    </row>
    <row r="2889" spans="1:16" hidden="1" x14ac:dyDescent="0.3">
      <c r="A2889" s="18" t="str">
        <f>+IF(OR(C2889=""),"NO",1)</f>
        <v>NO</v>
      </c>
      <c r="B2889" s="18"/>
      <c r="C2889" s="1" t="s">
        <v>124</v>
      </c>
      <c r="E2889" s="31" t="s">
        <v>124</v>
      </c>
      <c r="F2889" s="32"/>
      <c r="G2889" s="32"/>
      <c r="H2889" s="32"/>
      <c r="I2889" s="32"/>
      <c r="J2889" s="32"/>
      <c r="K2889" s="33" t="s">
        <v>124</v>
      </c>
      <c r="L2889" s="34" t="s">
        <v>124</v>
      </c>
    </row>
    <row r="2890" spans="1:16" hidden="1" x14ac:dyDescent="0.3">
      <c r="A2890" s="18" t="str">
        <f>+IF(OR(C2890=""),"NO",1)</f>
        <v>NO</v>
      </c>
      <c r="B2890" s="18"/>
      <c r="C2890" s="1" t="s">
        <v>124</v>
      </c>
      <c r="E2890" s="31" t="s">
        <v>13</v>
      </c>
      <c r="F2890" s="32"/>
      <c r="G2890" s="32"/>
      <c r="H2890" s="32"/>
      <c r="I2890" s="32"/>
      <c r="J2890" s="32"/>
      <c r="K2890" s="33"/>
      <c r="L2890" s="34"/>
    </row>
    <row r="2891" spans="1:16" hidden="1" x14ac:dyDescent="0.3">
      <c r="A2891" s="18" t="str">
        <f>+IF(OR(C2891=""),"NO",1)</f>
        <v>NO</v>
      </c>
      <c r="B2891" s="18"/>
      <c r="C2891" s="1" t="s">
        <v>124</v>
      </c>
      <c r="E2891" s="31" t="s">
        <v>13</v>
      </c>
      <c r="F2891" s="32"/>
      <c r="G2891" s="32"/>
      <c r="H2891" s="32"/>
      <c r="I2891" s="32"/>
      <c r="J2891" s="32"/>
      <c r="K2891" s="33"/>
      <c r="L2891" s="34"/>
    </row>
    <row r="2892" spans="1:16" hidden="1" x14ac:dyDescent="0.3">
      <c r="A2892" s="18" t="str">
        <f>+IF(OR(C2892=""),"NO",1)</f>
        <v>NO</v>
      </c>
      <c r="B2892" s="18"/>
      <c r="C2892" s="1" t="s">
        <v>124</v>
      </c>
      <c r="E2892" s="35" t="s">
        <v>13</v>
      </c>
      <c r="F2892" s="36"/>
      <c r="G2892" s="36"/>
      <c r="H2892" s="36"/>
      <c r="I2892" s="36"/>
      <c r="J2892" s="36"/>
      <c r="K2892" s="37"/>
      <c r="L2892" s="38"/>
    </row>
    <row r="2893" spans="1:16" ht="5.15" hidden="1" customHeight="1" x14ac:dyDescent="0.3">
      <c r="A2893" s="1" t="str">
        <f>+A2885</f>
        <v>NO</v>
      </c>
      <c r="E2893" s="39"/>
      <c r="F2893" s="39"/>
      <c r="G2893" s="39"/>
      <c r="H2893" s="39"/>
      <c r="I2893" s="39"/>
      <c r="J2893" s="39"/>
      <c r="K2893" s="39"/>
      <c r="L2893" s="39"/>
    </row>
    <row r="2894" spans="1:16" ht="15.75" hidden="1" customHeight="1" x14ac:dyDescent="0.3">
      <c r="A2894" s="1" t="str">
        <f>+A2885</f>
        <v>NO</v>
      </c>
      <c r="E2894" s="40" t="str">
        <f>+$E$19</f>
        <v>RESULTADO DE EVALUACIÓN TÉCNICA</v>
      </c>
      <c r="F2894" s="41"/>
      <c r="G2894" s="41"/>
      <c r="H2894" s="41"/>
      <c r="I2894" s="41"/>
      <c r="J2894" s="41"/>
      <c r="K2894" s="41"/>
      <c r="L2894" s="42"/>
    </row>
    <row r="2895" spans="1:16" hidden="1" x14ac:dyDescent="0.3">
      <c r="A2895" s="1" t="str">
        <f>+A2885</f>
        <v>NO</v>
      </c>
      <c r="E2895" s="43"/>
      <c r="F2895" s="44" t="str">
        <f>+$F$20</f>
        <v>Experiencia</v>
      </c>
      <c r="G2895" s="45"/>
      <c r="H2895" s="45"/>
      <c r="I2895" s="45"/>
      <c r="J2895" s="45"/>
      <c r="K2895" s="46"/>
      <c r="L2895" s="47" t="s">
        <v>124</v>
      </c>
    </row>
    <row r="2896" spans="1:16" hidden="1" x14ac:dyDescent="0.3">
      <c r="A2896" s="1" t="str">
        <f>+A2885</f>
        <v>NO</v>
      </c>
      <c r="E2896" s="348" t="str">
        <f>+$E$21</f>
        <v>OBSERVACIONES RESPECTO A LA EVALUACIÓN DE EXPERIENCIA</v>
      </c>
      <c r="F2896" s="308"/>
      <c r="G2896" s="308"/>
      <c r="H2896" s="308"/>
      <c r="I2896" s="308"/>
      <c r="J2896" s="308"/>
      <c r="K2896" s="308"/>
      <c r="L2896" s="349"/>
    </row>
    <row r="2897" spans="1:12" hidden="1" x14ac:dyDescent="0.3">
      <c r="A2897" s="1" t="str">
        <f>+A2885</f>
        <v>NO</v>
      </c>
      <c r="E2897" s="350" t="s">
        <v>124</v>
      </c>
      <c r="F2897" s="351"/>
      <c r="G2897" s="351"/>
      <c r="H2897" s="351"/>
      <c r="I2897" s="351"/>
      <c r="J2897" s="351"/>
      <c r="K2897" s="351"/>
      <c r="L2897" s="352"/>
    </row>
    <row r="2898" spans="1:12" ht="5.15" hidden="1" customHeight="1" x14ac:dyDescent="0.3">
      <c r="A2898" s="1" t="str">
        <f>+A2885</f>
        <v>NO</v>
      </c>
      <c r="E2898" s="39"/>
      <c r="F2898" s="39"/>
      <c r="G2898" s="39"/>
      <c r="H2898" s="39"/>
      <c r="I2898" s="39"/>
      <c r="J2898" s="39"/>
      <c r="K2898" s="39"/>
      <c r="L2898" s="39"/>
    </row>
    <row r="2899" spans="1:12" ht="12.75" hidden="1" customHeight="1" x14ac:dyDescent="0.3">
      <c r="A2899" s="1" t="str">
        <f>+A2885</f>
        <v>NO</v>
      </c>
      <c r="E2899" s="40" t="str">
        <f>+$E$24</f>
        <v>EXPERIENCIA HABILITANTE: CONTRATOS PRESENTADOS</v>
      </c>
      <c r="F2899" s="41"/>
      <c r="G2899" s="41"/>
      <c r="H2899" s="41"/>
      <c r="I2899" s="41"/>
      <c r="J2899" s="41"/>
      <c r="K2899" s="41"/>
      <c r="L2899" s="42"/>
    </row>
    <row r="2900" spans="1:12" ht="8.5" hidden="1" customHeight="1" x14ac:dyDescent="0.3">
      <c r="A2900" s="1" t="str">
        <f>+A2885</f>
        <v>NO</v>
      </c>
      <c r="E2900" s="49"/>
      <c r="F2900" s="50"/>
      <c r="G2900" s="51"/>
      <c r="H2900" s="51"/>
      <c r="I2900" s="51"/>
      <c r="J2900" s="51"/>
      <c r="K2900" s="51"/>
      <c r="L2900" s="52"/>
    </row>
    <row r="2901" spans="1:12" hidden="1" x14ac:dyDescent="0.3">
      <c r="A2901" s="18" t="str">
        <f>+IF(OR(C2901=""),"NO",1)</f>
        <v>NO</v>
      </c>
      <c r="B2901" s="18"/>
      <c r="C2901" s="1" t="s">
        <v>124</v>
      </c>
      <c r="E2901" s="329">
        <v>1</v>
      </c>
      <c r="F2901" s="53" t="str">
        <f>+$F$26</f>
        <v>OBJETO</v>
      </c>
      <c r="G2901" s="332" t="s">
        <v>124</v>
      </c>
      <c r="H2901" s="333"/>
      <c r="I2901" s="333"/>
      <c r="J2901" s="333"/>
      <c r="K2901" s="333"/>
      <c r="L2901" s="334"/>
    </row>
    <row r="2902" spans="1:12" hidden="1" x14ac:dyDescent="0.3">
      <c r="A2902" s="18" t="str">
        <f>+IF(OR(C2901=""),"NO",1)</f>
        <v>NO</v>
      </c>
      <c r="B2902" s="18"/>
      <c r="E2902" s="330"/>
      <c r="F2902" s="54" t="str">
        <f>+$F$27</f>
        <v>CONTRATANTE</v>
      </c>
      <c r="G2902" s="335" t="s">
        <v>124</v>
      </c>
      <c r="H2902" s="310"/>
      <c r="I2902" s="310"/>
      <c r="J2902" s="310"/>
      <c r="K2902" s="310"/>
      <c r="L2902" s="336"/>
    </row>
    <row r="2903" spans="1:12" hidden="1" x14ac:dyDescent="0.3">
      <c r="A2903" s="18" t="str">
        <f>+IF(OR(C2901=""),"NO",1)</f>
        <v>NO</v>
      </c>
      <c r="B2903" s="18"/>
      <c r="E2903" s="330"/>
      <c r="F2903" s="54" t="str">
        <f>+$F$28</f>
        <v>APORTANTE</v>
      </c>
      <c r="G2903" s="337" t="s">
        <v>124</v>
      </c>
      <c r="H2903" s="338"/>
      <c r="I2903" s="338"/>
      <c r="J2903" s="338"/>
      <c r="K2903" s="338"/>
      <c r="L2903" s="339"/>
    </row>
    <row r="2904" spans="1:12" hidden="1" x14ac:dyDescent="0.3">
      <c r="A2904" s="18" t="str">
        <f>+IF(OR(C2901=""),"NO",1)</f>
        <v>NO</v>
      </c>
      <c r="B2904" s="18"/>
      <c r="E2904" s="330"/>
      <c r="F2904" s="54" t="str">
        <f>+$F$29</f>
        <v>VALOR /SMMLV)</v>
      </c>
      <c r="G2904" s="55" t="s">
        <v>124</v>
      </c>
      <c r="H2904" s="56" t="str">
        <f>+$H$29</f>
        <v>% PART..</v>
      </c>
      <c r="I2904" s="57" t="s">
        <v>124</v>
      </c>
      <c r="J2904" s="58" t="str">
        <f>+$J$29</f>
        <v>VALOR ACREDITADO</v>
      </c>
      <c r="K2904" s="59"/>
      <c r="L2904" s="47" t="s">
        <v>124</v>
      </c>
    </row>
    <row r="2905" spans="1:12" hidden="1" x14ac:dyDescent="0.3">
      <c r="A2905" s="18" t="str">
        <f>+IF(OR(C2901=""),"NO",1)</f>
        <v>NO</v>
      </c>
      <c r="B2905" s="18"/>
      <c r="E2905" s="330"/>
      <c r="F2905" s="60" t="str">
        <f>+$F$30</f>
        <v>EXPERIENCIA APORTADA</v>
      </c>
      <c r="G2905" s="340" t="s">
        <v>124</v>
      </c>
      <c r="H2905" s="341"/>
      <c r="I2905" s="341"/>
      <c r="J2905" s="341"/>
      <c r="K2905" s="341"/>
      <c r="L2905" s="342"/>
    </row>
    <row r="2906" spans="1:12" hidden="1" x14ac:dyDescent="0.3">
      <c r="A2906" s="18" t="str">
        <f>+IF(OR(C2901=""),"NO",1)</f>
        <v>NO</v>
      </c>
      <c r="B2906" s="18"/>
      <c r="E2906" s="331"/>
      <c r="F2906" s="62" t="str">
        <f>+$F$31</f>
        <v>OBSERVACIÓN</v>
      </c>
      <c r="G2906" s="343" t="s">
        <v>124</v>
      </c>
      <c r="H2906" s="344"/>
      <c r="I2906" s="344"/>
      <c r="J2906" s="344"/>
      <c r="K2906" s="344"/>
      <c r="L2906" s="345"/>
    </row>
    <row r="2907" spans="1:12" ht="8.5" hidden="1" customHeight="1" x14ac:dyDescent="0.3">
      <c r="A2907" s="18" t="str">
        <f>+IF(OR(C2901=""),"NO",1)</f>
        <v>NO</v>
      </c>
      <c r="B2907" s="18"/>
      <c r="E2907" s="49"/>
      <c r="F2907" s="50"/>
      <c r="G2907" s="51"/>
      <c r="H2907" s="51"/>
      <c r="I2907" s="51"/>
      <c r="J2907" s="51"/>
      <c r="K2907" s="51"/>
      <c r="L2907" s="52"/>
    </row>
    <row r="2908" spans="1:12" hidden="1" x14ac:dyDescent="0.3">
      <c r="A2908" s="18" t="str">
        <f t="shared" ref="A2908" si="966">+IF(OR(C2908=""),"NO",1)</f>
        <v>NO</v>
      </c>
      <c r="B2908" s="18"/>
      <c r="C2908" s="1" t="s">
        <v>124</v>
      </c>
      <c r="E2908" s="329">
        <v>2</v>
      </c>
      <c r="F2908" s="53" t="str">
        <f>+$F$26</f>
        <v>OBJETO</v>
      </c>
      <c r="G2908" s="332" t="s">
        <v>124</v>
      </c>
      <c r="H2908" s="333"/>
      <c r="I2908" s="333"/>
      <c r="J2908" s="333"/>
      <c r="K2908" s="333"/>
      <c r="L2908" s="334"/>
    </row>
    <row r="2909" spans="1:12" hidden="1" x14ac:dyDescent="0.3">
      <c r="A2909" s="18" t="str">
        <f t="shared" ref="A2909" si="967">+IF(OR(C2908=""),"NO",1)</f>
        <v>NO</v>
      </c>
      <c r="B2909" s="18"/>
      <c r="E2909" s="330"/>
      <c r="F2909" s="54" t="str">
        <f>+$F$27</f>
        <v>CONTRATANTE</v>
      </c>
      <c r="G2909" s="335" t="s">
        <v>124</v>
      </c>
      <c r="H2909" s="310"/>
      <c r="I2909" s="310"/>
      <c r="J2909" s="310"/>
      <c r="K2909" s="310"/>
      <c r="L2909" s="336"/>
    </row>
    <row r="2910" spans="1:12" hidden="1" x14ac:dyDescent="0.3">
      <c r="A2910" s="18" t="str">
        <f t="shared" ref="A2910" si="968">+IF(OR(C2908=""),"NO",1)</f>
        <v>NO</v>
      </c>
      <c r="B2910" s="18"/>
      <c r="E2910" s="330"/>
      <c r="F2910" s="54" t="str">
        <f>+$F$28</f>
        <v>APORTANTE</v>
      </c>
      <c r="G2910" s="337" t="s">
        <v>124</v>
      </c>
      <c r="H2910" s="338"/>
      <c r="I2910" s="338"/>
      <c r="J2910" s="338"/>
      <c r="K2910" s="338"/>
      <c r="L2910" s="339"/>
    </row>
    <row r="2911" spans="1:12" hidden="1" x14ac:dyDescent="0.3">
      <c r="A2911" s="18" t="str">
        <f t="shared" ref="A2911" si="969">+IF(OR(C2908=""),"NO",1)</f>
        <v>NO</v>
      </c>
      <c r="B2911" s="18"/>
      <c r="E2911" s="330"/>
      <c r="F2911" s="54" t="str">
        <f>+$F$29</f>
        <v>VALOR /SMMLV)</v>
      </c>
      <c r="G2911" s="55" t="s">
        <v>124</v>
      </c>
      <c r="H2911" s="56" t="str">
        <f>+$H$29</f>
        <v>% PART..</v>
      </c>
      <c r="I2911" s="57" t="s">
        <v>124</v>
      </c>
      <c r="J2911" s="58" t="str">
        <f>+$J$29</f>
        <v>VALOR ACREDITADO</v>
      </c>
      <c r="K2911" s="59"/>
      <c r="L2911" s="47" t="s">
        <v>124</v>
      </c>
    </row>
    <row r="2912" spans="1:12" hidden="1" x14ac:dyDescent="0.3">
      <c r="A2912" s="18" t="str">
        <f t="shared" ref="A2912" si="970">+IF(OR(C2908=""),"NO",1)</f>
        <v>NO</v>
      </c>
      <c r="B2912" s="18"/>
      <c r="E2912" s="330"/>
      <c r="F2912" s="60" t="str">
        <f>+$F$30</f>
        <v>EXPERIENCIA APORTADA</v>
      </c>
      <c r="G2912" s="340" t="s">
        <v>124</v>
      </c>
      <c r="H2912" s="341"/>
      <c r="I2912" s="341"/>
      <c r="J2912" s="341"/>
      <c r="K2912" s="341"/>
      <c r="L2912" s="342"/>
    </row>
    <row r="2913" spans="1:12" hidden="1" x14ac:dyDescent="0.3">
      <c r="A2913" s="18" t="str">
        <f t="shared" ref="A2913" si="971">+IF(OR(C2908=""),"NO",1)</f>
        <v>NO</v>
      </c>
      <c r="B2913" s="18"/>
      <c r="E2913" s="331"/>
      <c r="F2913" s="62" t="str">
        <f>+$F$31</f>
        <v>OBSERVACIÓN</v>
      </c>
      <c r="G2913" s="343" t="s">
        <v>124</v>
      </c>
      <c r="H2913" s="344"/>
      <c r="I2913" s="344"/>
      <c r="J2913" s="344"/>
      <c r="K2913" s="344"/>
      <c r="L2913" s="345"/>
    </row>
    <row r="2914" spans="1:12" ht="8.5" hidden="1" customHeight="1" x14ac:dyDescent="0.3">
      <c r="A2914" s="18" t="str">
        <f t="shared" ref="A2914" si="972">+IF(OR(C2908=""),"NO",1)</f>
        <v>NO</v>
      </c>
      <c r="B2914" s="18"/>
      <c r="E2914" s="49"/>
      <c r="F2914" s="50"/>
      <c r="G2914" s="51"/>
      <c r="H2914" s="51"/>
      <c r="I2914" s="51"/>
      <c r="J2914" s="51"/>
      <c r="K2914" s="51"/>
      <c r="L2914" s="52"/>
    </row>
    <row r="2915" spans="1:12" hidden="1" x14ac:dyDescent="0.3">
      <c r="A2915" s="18" t="str">
        <f t="shared" ref="A2915" si="973">+IF(OR(C2915=""),"NO",1)</f>
        <v>NO</v>
      </c>
      <c r="B2915" s="18"/>
      <c r="C2915" s="1" t="s">
        <v>124</v>
      </c>
      <c r="E2915" s="329">
        <v>3</v>
      </c>
      <c r="F2915" s="53" t="str">
        <f>+$F$26</f>
        <v>OBJETO</v>
      </c>
      <c r="G2915" s="332" t="s">
        <v>124</v>
      </c>
      <c r="H2915" s="333"/>
      <c r="I2915" s="333"/>
      <c r="J2915" s="333"/>
      <c r="K2915" s="333"/>
      <c r="L2915" s="334"/>
    </row>
    <row r="2916" spans="1:12" hidden="1" x14ac:dyDescent="0.3">
      <c r="A2916" s="18" t="str">
        <f t="shared" ref="A2916" si="974">+IF(OR(C2915=""),"NO",1)</f>
        <v>NO</v>
      </c>
      <c r="B2916" s="18"/>
      <c r="E2916" s="330"/>
      <c r="F2916" s="54" t="str">
        <f>+$F$27</f>
        <v>CONTRATANTE</v>
      </c>
      <c r="G2916" s="335" t="s">
        <v>124</v>
      </c>
      <c r="H2916" s="310"/>
      <c r="I2916" s="310"/>
      <c r="J2916" s="310"/>
      <c r="K2916" s="310"/>
      <c r="L2916" s="336"/>
    </row>
    <row r="2917" spans="1:12" hidden="1" x14ac:dyDescent="0.3">
      <c r="A2917" s="18" t="str">
        <f t="shared" ref="A2917" si="975">+IF(OR(C2915=""),"NO",1)</f>
        <v>NO</v>
      </c>
      <c r="B2917" s="18"/>
      <c r="E2917" s="330"/>
      <c r="F2917" s="54" t="str">
        <f>+$F$28</f>
        <v>APORTANTE</v>
      </c>
      <c r="G2917" s="337" t="s">
        <v>124</v>
      </c>
      <c r="H2917" s="338"/>
      <c r="I2917" s="338"/>
      <c r="J2917" s="338"/>
      <c r="K2917" s="338"/>
      <c r="L2917" s="339"/>
    </row>
    <row r="2918" spans="1:12" hidden="1" x14ac:dyDescent="0.3">
      <c r="A2918" s="18" t="str">
        <f t="shared" ref="A2918" si="976">+IF(OR(C2915=""),"NO",1)</f>
        <v>NO</v>
      </c>
      <c r="B2918" s="18"/>
      <c r="E2918" s="330"/>
      <c r="F2918" s="54" t="str">
        <f>+$F$29</f>
        <v>VALOR /SMMLV)</v>
      </c>
      <c r="G2918" s="55" t="s">
        <v>124</v>
      </c>
      <c r="H2918" s="56" t="str">
        <f>+$H$29</f>
        <v>% PART..</v>
      </c>
      <c r="I2918" s="57" t="s">
        <v>124</v>
      </c>
      <c r="J2918" s="58" t="str">
        <f>+$J$29</f>
        <v>VALOR ACREDITADO</v>
      </c>
      <c r="K2918" s="59"/>
      <c r="L2918" s="47" t="s">
        <v>124</v>
      </c>
    </row>
    <row r="2919" spans="1:12" hidden="1" x14ac:dyDescent="0.3">
      <c r="A2919" s="18" t="str">
        <f t="shared" ref="A2919" si="977">+IF(OR(C2915=""),"NO",1)</f>
        <v>NO</v>
      </c>
      <c r="B2919" s="18"/>
      <c r="E2919" s="330"/>
      <c r="F2919" s="60" t="str">
        <f>+$F$30</f>
        <v>EXPERIENCIA APORTADA</v>
      </c>
      <c r="G2919" s="340" t="s">
        <v>124</v>
      </c>
      <c r="H2919" s="341"/>
      <c r="I2919" s="341"/>
      <c r="J2919" s="341"/>
      <c r="K2919" s="341"/>
      <c r="L2919" s="342"/>
    </row>
    <row r="2920" spans="1:12" hidden="1" x14ac:dyDescent="0.3">
      <c r="A2920" s="18" t="str">
        <f t="shared" ref="A2920" si="978">+IF(OR(C2915=""),"NO",1)</f>
        <v>NO</v>
      </c>
      <c r="B2920" s="18"/>
      <c r="E2920" s="331"/>
      <c r="F2920" s="62" t="str">
        <f>+$F$31</f>
        <v>OBSERVACIÓN</v>
      </c>
      <c r="G2920" s="343" t="s">
        <v>124</v>
      </c>
      <c r="H2920" s="344"/>
      <c r="I2920" s="344"/>
      <c r="J2920" s="344"/>
      <c r="K2920" s="344"/>
      <c r="L2920" s="345"/>
    </row>
    <row r="2921" spans="1:12" ht="8.5" hidden="1" customHeight="1" x14ac:dyDescent="0.3">
      <c r="A2921" s="18" t="str">
        <f t="shared" ref="A2921" si="979">+IF(OR(C2915=""),"NO",1)</f>
        <v>NO</v>
      </c>
      <c r="B2921" s="18"/>
      <c r="E2921" s="49"/>
      <c r="F2921" s="50"/>
      <c r="G2921" s="51"/>
      <c r="H2921" s="51"/>
      <c r="I2921" s="51"/>
      <c r="J2921" s="51"/>
      <c r="K2921" s="51"/>
      <c r="L2921" s="52"/>
    </row>
    <row r="2922" spans="1:12" hidden="1" x14ac:dyDescent="0.3">
      <c r="A2922" s="18" t="str">
        <f t="shared" ref="A2922" si="980">+IF(OR(C2922=""),"NO",1)</f>
        <v>NO</v>
      </c>
      <c r="B2922" s="18"/>
      <c r="C2922" s="1" t="s">
        <v>124</v>
      </c>
      <c r="E2922" s="329">
        <v>4</v>
      </c>
      <c r="F2922" s="53" t="str">
        <f>+$F$26</f>
        <v>OBJETO</v>
      </c>
      <c r="G2922" s="332" t="s">
        <v>124</v>
      </c>
      <c r="H2922" s="333"/>
      <c r="I2922" s="333"/>
      <c r="J2922" s="333"/>
      <c r="K2922" s="333"/>
      <c r="L2922" s="334"/>
    </row>
    <row r="2923" spans="1:12" hidden="1" x14ac:dyDescent="0.3">
      <c r="A2923" s="18" t="str">
        <f t="shared" ref="A2923" si="981">+IF(OR(C2922=""),"NO",1)</f>
        <v>NO</v>
      </c>
      <c r="B2923" s="18"/>
      <c r="E2923" s="330"/>
      <c r="F2923" s="54" t="str">
        <f>+$F$27</f>
        <v>CONTRATANTE</v>
      </c>
      <c r="G2923" s="335" t="s">
        <v>124</v>
      </c>
      <c r="H2923" s="310"/>
      <c r="I2923" s="310"/>
      <c r="J2923" s="310"/>
      <c r="K2923" s="310"/>
      <c r="L2923" s="336"/>
    </row>
    <row r="2924" spans="1:12" hidden="1" x14ac:dyDescent="0.3">
      <c r="A2924" s="18" t="str">
        <f t="shared" ref="A2924" si="982">+IF(OR(C2922=""),"NO",1)</f>
        <v>NO</v>
      </c>
      <c r="B2924" s="18"/>
      <c r="E2924" s="330"/>
      <c r="F2924" s="54" t="str">
        <f>+$F$28</f>
        <v>APORTANTE</v>
      </c>
      <c r="G2924" s="337" t="s">
        <v>124</v>
      </c>
      <c r="H2924" s="338"/>
      <c r="I2924" s="338"/>
      <c r="J2924" s="338"/>
      <c r="K2924" s="338"/>
      <c r="L2924" s="339"/>
    </row>
    <row r="2925" spans="1:12" hidden="1" x14ac:dyDescent="0.3">
      <c r="A2925" s="18" t="str">
        <f t="shared" ref="A2925" si="983">+IF(OR(C2922=""),"NO",1)</f>
        <v>NO</v>
      </c>
      <c r="B2925" s="18"/>
      <c r="E2925" s="330"/>
      <c r="F2925" s="54" t="str">
        <f>+$F$29</f>
        <v>VALOR /SMMLV)</v>
      </c>
      <c r="G2925" s="55" t="s">
        <v>124</v>
      </c>
      <c r="H2925" s="56" t="str">
        <f>+$H$29</f>
        <v>% PART..</v>
      </c>
      <c r="I2925" s="57" t="s">
        <v>124</v>
      </c>
      <c r="J2925" s="58" t="str">
        <f>+$J$29</f>
        <v>VALOR ACREDITADO</v>
      </c>
      <c r="K2925" s="59"/>
      <c r="L2925" s="47" t="s">
        <v>124</v>
      </c>
    </row>
    <row r="2926" spans="1:12" hidden="1" x14ac:dyDescent="0.3">
      <c r="A2926" s="18" t="str">
        <f t="shared" ref="A2926" si="984">+IF(OR(C2922=""),"NO",1)</f>
        <v>NO</v>
      </c>
      <c r="B2926" s="18"/>
      <c r="E2926" s="330"/>
      <c r="F2926" s="60" t="str">
        <f>+$F$30</f>
        <v>EXPERIENCIA APORTADA</v>
      </c>
      <c r="G2926" s="340" t="s">
        <v>124</v>
      </c>
      <c r="H2926" s="341"/>
      <c r="I2926" s="341"/>
      <c r="J2926" s="341"/>
      <c r="K2926" s="341"/>
      <c r="L2926" s="342"/>
    </row>
    <row r="2927" spans="1:12" hidden="1" x14ac:dyDescent="0.3">
      <c r="A2927" s="18" t="str">
        <f t="shared" ref="A2927" si="985">+IF(OR(C2922=""),"NO",1)</f>
        <v>NO</v>
      </c>
      <c r="B2927" s="18"/>
      <c r="E2927" s="331"/>
      <c r="F2927" s="62" t="str">
        <f>+$F$31</f>
        <v>OBSERVACIÓN</v>
      </c>
      <c r="G2927" s="343" t="s">
        <v>124</v>
      </c>
      <c r="H2927" s="344"/>
      <c r="I2927" s="344"/>
      <c r="J2927" s="344"/>
      <c r="K2927" s="344"/>
      <c r="L2927" s="345"/>
    </row>
    <row r="2928" spans="1:12" ht="8.5" hidden="1" customHeight="1" x14ac:dyDescent="0.3">
      <c r="A2928" s="18" t="str">
        <f t="shared" ref="A2928" si="986">+IF(OR(C2922=""),"NO",1)</f>
        <v>NO</v>
      </c>
      <c r="B2928" s="18"/>
      <c r="E2928" s="49"/>
      <c r="F2928" s="50"/>
      <c r="G2928" s="51"/>
      <c r="H2928" s="51"/>
      <c r="I2928" s="51"/>
      <c r="J2928" s="51"/>
      <c r="K2928" s="51"/>
      <c r="L2928" s="52"/>
    </row>
    <row r="2929" spans="1:12" hidden="1" x14ac:dyDescent="0.3">
      <c r="A2929" s="18" t="str">
        <f t="shared" ref="A2929" si="987">+IF(OR(C2929=""),"NO",1)</f>
        <v>NO</v>
      </c>
      <c r="B2929" s="18"/>
      <c r="C2929" s="1" t="s">
        <v>124</v>
      </c>
      <c r="E2929" s="329">
        <v>5</v>
      </c>
      <c r="F2929" s="53" t="str">
        <f>+$F$26</f>
        <v>OBJETO</v>
      </c>
      <c r="G2929" s="332" t="s">
        <v>124</v>
      </c>
      <c r="H2929" s="333"/>
      <c r="I2929" s="333"/>
      <c r="J2929" s="333"/>
      <c r="K2929" s="333"/>
      <c r="L2929" s="334"/>
    </row>
    <row r="2930" spans="1:12" hidden="1" x14ac:dyDescent="0.3">
      <c r="A2930" s="18" t="str">
        <f t="shared" ref="A2930" si="988">+IF(OR(C2929=""),"NO",1)</f>
        <v>NO</v>
      </c>
      <c r="B2930" s="18"/>
      <c r="E2930" s="330"/>
      <c r="F2930" s="54" t="str">
        <f>+$F$27</f>
        <v>CONTRATANTE</v>
      </c>
      <c r="G2930" s="335" t="s">
        <v>124</v>
      </c>
      <c r="H2930" s="310"/>
      <c r="I2930" s="310"/>
      <c r="J2930" s="310"/>
      <c r="K2930" s="310"/>
      <c r="L2930" s="336"/>
    </row>
    <row r="2931" spans="1:12" hidden="1" x14ac:dyDescent="0.3">
      <c r="A2931" s="18" t="str">
        <f t="shared" ref="A2931" si="989">+IF(OR(C2929=""),"NO",1)</f>
        <v>NO</v>
      </c>
      <c r="B2931" s="18"/>
      <c r="E2931" s="330"/>
      <c r="F2931" s="54" t="str">
        <f>+$F$28</f>
        <v>APORTANTE</v>
      </c>
      <c r="G2931" s="337" t="s">
        <v>124</v>
      </c>
      <c r="H2931" s="338"/>
      <c r="I2931" s="338"/>
      <c r="J2931" s="338"/>
      <c r="K2931" s="338"/>
      <c r="L2931" s="339"/>
    </row>
    <row r="2932" spans="1:12" hidden="1" x14ac:dyDescent="0.3">
      <c r="A2932" s="18" t="str">
        <f t="shared" ref="A2932" si="990">+IF(OR(C2929=""),"NO",1)</f>
        <v>NO</v>
      </c>
      <c r="B2932" s="18"/>
      <c r="E2932" s="330"/>
      <c r="F2932" s="54" t="str">
        <f>+$F$29</f>
        <v>VALOR /SMMLV)</v>
      </c>
      <c r="G2932" s="55" t="s">
        <v>124</v>
      </c>
      <c r="H2932" s="56" t="str">
        <f>+$H$29</f>
        <v>% PART..</v>
      </c>
      <c r="I2932" s="57" t="s">
        <v>124</v>
      </c>
      <c r="J2932" s="58" t="str">
        <f>+$J$29</f>
        <v>VALOR ACREDITADO</v>
      </c>
      <c r="K2932" s="59"/>
      <c r="L2932" s="47" t="s">
        <v>124</v>
      </c>
    </row>
    <row r="2933" spans="1:12" hidden="1" x14ac:dyDescent="0.3">
      <c r="A2933" s="18" t="str">
        <f t="shared" ref="A2933" si="991">+IF(OR(C2929=""),"NO",1)</f>
        <v>NO</v>
      </c>
      <c r="B2933" s="18"/>
      <c r="E2933" s="330"/>
      <c r="F2933" s="60" t="str">
        <f>+$F$30</f>
        <v>EXPERIENCIA APORTADA</v>
      </c>
      <c r="G2933" s="340" t="s">
        <v>124</v>
      </c>
      <c r="H2933" s="341"/>
      <c r="I2933" s="341"/>
      <c r="J2933" s="341"/>
      <c r="K2933" s="341"/>
      <c r="L2933" s="342"/>
    </row>
    <row r="2934" spans="1:12" hidden="1" x14ac:dyDescent="0.3">
      <c r="A2934" s="18" t="str">
        <f t="shared" ref="A2934" si="992">+IF(OR(C2929=""),"NO",1)</f>
        <v>NO</v>
      </c>
      <c r="B2934" s="18"/>
      <c r="E2934" s="331"/>
      <c r="F2934" s="62" t="str">
        <f>+$F$31</f>
        <v>OBSERVACIÓN</v>
      </c>
      <c r="G2934" s="343" t="s">
        <v>124</v>
      </c>
      <c r="H2934" s="344"/>
      <c r="I2934" s="344"/>
      <c r="J2934" s="344"/>
      <c r="K2934" s="344"/>
      <c r="L2934" s="345"/>
    </row>
    <row r="2935" spans="1:12" ht="8.5" hidden="1" customHeight="1" x14ac:dyDescent="0.3">
      <c r="A2935" s="18" t="str">
        <f t="shared" ref="A2935" si="993">+IF(OR(C2929=""),"NO",1)</f>
        <v>NO</v>
      </c>
      <c r="B2935" s="18"/>
      <c r="E2935" s="49"/>
      <c r="F2935" s="50"/>
      <c r="G2935" s="51"/>
      <c r="H2935" s="51"/>
      <c r="I2935" s="51"/>
      <c r="J2935" s="51"/>
      <c r="K2935" s="51"/>
      <c r="L2935" s="52"/>
    </row>
    <row r="2936" spans="1:12" hidden="1" x14ac:dyDescent="0.3">
      <c r="A2936" s="18" t="str">
        <f t="shared" ref="A2936" si="994">+IF(OR(C2936=""),"NO",1)</f>
        <v>NO</v>
      </c>
      <c r="B2936" s="18"/>
      <c r="C2936" s="1" t="s">
        <v>124</v>
      </c>
      <c r="E2936" s="329">
        <v>6</v>
      </c>
      <c r="F2936" s="53" t="str">
        <f>+$F$26</f>
        <v>OBJETO</v>
      </c>
      <c r="G2936" s="332" t="s">
        <v>124</v>
      </c>
      <c r="H2936" s="333"/>
      <c r="I2936" s="333"/>
      <c r="J2936" s="333"/>
      <c r="K2936" s="333"/>
      <c r="L2936" s="334"/>
    </row>
    <row r="2937" spans="1:12" hidden="1" x14ac:dyDescent="0.3">
      <c r="A2937" s="18" t="str">
        <f t="shared" ref="A2937" si="995">+IF(OR(C2936=""),"NO",1)</f>
        <v>NO</v>
      </c>
      <c r="B2937" s="18"/>
      <c r="E2937" s="330"/>
      <c r="F2937" s="54" t="str">
        <f>+$F$27</f>
        <v>CONTRATANTE</v>
      </c>
      <c r="G2937" s="335" t="s">
        <v>124</v>
      </c>
      <c r="H2937" s="310"/>
      <c r="I2937" s="310"/>
      <c r="J2937" s="310"/>
      <c r="K2937" s="310"/>
      <c r="L2937" s="336"/>
    </row>
    <row r="2938" spans="1:12" hidden="1" x14ac:dyDescent="0.3">
      <c r="A2938" s="18" t="str">
        <f t="shared" ref="A2938" si="996">+IF(OR(C2936=""),"NO",1)</f>
        <v>NO</v>
      </c>
      <c r="B2938" s="18"/>
      <c r="E2938" s="330"/>
      <c r="F2938" s="54" t="str">
        <f>+$F$28</f>
        <v>APORTANTE</v>
      </c>
      <c r="G2938" s="337" t="s">
        <v>124</v>
      </c>
      <c r="H2938" s="338"/>
      <c r="I2938" s="338"/>
      <c r="J2938" s="338"/>
      <c r="K2938" s="338"/>
      <c r="L2938" s="339"/>
    </row>
    <row r="2939" spans="1:12" hidden="1" x14ac:dyDescent="0.3">
      <c r="A2939" s="18" t="str">
        <f t="shared" ref="A2939" si="997">+IF(OR(C2936=""),"NO",1)</f>
        <v>NO</v>
      </c>
      <c r="B2939" s="18"/>
      <c r="E2939" s="330"/>
      <c r="F2939" s="54" t="str">
        <f>+$F$29</f>
        <v>VALOR /SMMLV)</v>
      </c>
      <c r="G2939" s="55" t="s">
        <v>124</v>
      </c>
      <c r="H2939" s="56" t="str">
        <f>+$H$29</f>
        <v>% PART..</v>
      </c>
      <c r="I2939" s="57" t="s">
        <v>124</v>
      </c>
      <c r="J2939" s="58" t="str">
        <f>+$J$29</f>
        <v>VALOR ACREDITADO</v>
      </c>
      <c r="K2939" s="59"/>
      <c r="L2939" s="47" t="s">
        <v>124</v>
      </c>
    </row>
    <row r="2940" spans="1:12" hidden="1" x14ac:dyDescent="0.3">
      <c r="A2940" s="18" t="str">
        <f t="shared" ref="A2940" si="998">+IF(OR(C2936=""),"NO",1)</f>
        <v>NO</v>
      </c>
      <c r="B2940" s="18"/>
      <c r="E2940" s="330"/>
      <c r="F2940" s="60" t="str">
        <f>+$F$30</f>
        <v>EXPERIENCIA APORTADA</v>
      </c>
      <c r="G2940" s="340" t="s">
        <v>124</v>
      </c>
      <c r="H2940" s="341"/>
      <c r="I2940" s="341"/>
      <c r="J2940" s="341"/>
      <c r="K2940" s="341"/>
      <c r="L2940" s="342"/>
    </row>
    <row r="2941" spans="1:12" hidden="1" x14ac:dyDescent="0.3">
      <c r="A2941" s="18" t="str">
        <f t="shared" ref="A2941" si="999">+IF(OR(C2936=""),"NO",1)</f>
        <v>NO</v>
      </c>
      <c r="B2941" s="18"/>
      <c r="E2941" s="331"/>
      <c r="F2941" s="62" t="str">
        <f>+$F$31</f>
        <v>OBSERVACIÓN</v>
      </c>
      <c r="G2941" s="343" t="s">
        <v>124</v>
      </c>
      <c r="H2941" s="344"/>
      <c r="I2941" s="344"/>
      <c r="J2941" s="344"/>
      <c r="K2941" s="344"/>
      <c r="L2941" s="345"/>
    </row>
    <row r="2942" spans="1:12" ht="8.5" hidden="1" customHeight="1" x14ac:dyDescent="0.3">
      <c r="A2942" s="18" t="str">
        <f t="shared" ref="A2942" si="1000">+IF(OR(C2936=""),"NO",1)</f>
        <v>NO</v>
      </c>
      <c r="B2942" s="18"/>
      <c r="E2942" s="49"/>
      <c r="F2942" s="50"/>
      <c r="G2942" s="51"/>
      <c r="H2942" s="51"/>
      <c r="I2942" s="51"/>
      <c r="J2942" s="51"/>
      <c r="K2942" s="51"/>
      <c r="L2942" s="52"/>
    </row>
    <row r="2943" spans="1:12" hidden="1" x14ac:dyDescent="0.3">
      <c r="A2943" s="18" t="str">
        <f t="shared" ref="A2943" si="1001">+IF(OR(C2943=""),"NO",1)</f>
        <v>NO</v>
      </c>
      <c r="B2943" s="18"/>
      <c r="C2943" s="1" t="s">
        <v>124</v>
      </c>
      <c r="E2943" s="329">
        <v>7</v>
      </c>
      <c r="F2943" s="53" t="str">
        <f>+$F$26</f>
        <v>OBJETO</v>
      </c>
      <c r="G2943" s="332" t="s">
        <v>124</v>
      </c>
      <c r="H2943" s="333"/>
      <c r="I2943" s="333"/>
      <c r="J2943" s="333"/>
      <c r="K2943" s="333"/>
      <c r="L2943" s="334"/>
    </row>
    <row r="2944" spans="1:12" hidden="1" x14ac:dyDescent="0.3">
      <c r="A2944" s="18" t="str">
        <f t="shared" ref="A2944" si="1002">+IF(OR(C2943=""),"NO",1)</f>
        <v>NO</v>
      </c>
      <c r="B2944" s="18"/>
      <c r="E2944" s="330"/>
      <c r="F2944" s="54" t="str">
        <f>+$F$27</f>
        <v>CONTRATANTE</v>
      </c>
      <c r="G2944" s="335" t="s">
        <v>124</v>
      </c>
      <c r="H2944" s="310"/>
      <c r="I2944" s="310"/>
      <c r="J2944" s="310"/>
      <c r="K2944" s="310"/>
      <c r="L2944" s="336"/>
    </row>
    <row r="2945" spans="1:12" hidden="1" x14ac:dyDescent="0.3">
      <c r="A2945" s="18" t="str">
        <f t="shared" ref="A2945" si="1003">+IF(OR(C2943=""),"NO",1)</f>
        <v>NO</v>
      </c>
      <c r="B2945" s="18"/>
      <c r="E2945" s="330"/>
      <c r="F2945" s="54" t="str">
        <f>+$F$28</f>
        <v>APORTANTE</v>
      </c>
      <c r="G2945" s="337" t="s">
        <v>124</v>
      </c>
      <c r="H2945" s="338"/>
      <c r="I2945" s="338"/>
      <c r="J2945" s="338"/>
      <c r="K2945" s="338"/>
      <c r="L2945" s="339"/>
    </row>
    <row r="2946" spans="1:12" hidden="1" x14ac:dyDescent="0.3">
      <c r="A2946" s="18" t="str">
        <f t="shared" ref="A2946" si="1004">+IF(OR(C2943=""),"NO",1)</f>
        <v>NO</v>
      </c>
      <c r="B2946" s="18"/>
      <c r="E2946" s="330"/>
      <c r="F2946" s="54" t="str">
        <f>+$F$29</f>
        <v>VALOR /SMMLV)</v>
      </c>
      <c r="G2946" s="55" t="s">
        <v>124</v>
      </c>
      <c r="H2946" s="56" t="str">
        <f>+$H$29</f>
        <v>% PART..</v>
      </c>
      <c r="I2946" s="57" t="s">
        <v>124</v>
      </c>
      <c r="J2946" s="58" t="str">
        <f>+$J$29</f>
        <v>VALOR ACREDITADO</v>
      </c>
      <c r="K2946" s="59"/>
      <c r="L2946" s="47" t="s">
        <v>124</v>
      </c>
    </row>
    <row r="2947" spans="1:12" hidden="1" x14ac:dyDescent="0.3">
      <c r="A2947" s="18" t="str">
        <f t="shared" ref="A2947" si="1005">+IF(OR(C2943=""),"NO",1)</f>
        <v>NO</v>
      </c>
      <c r="B2947" s="18"/>
      <c r="E2947" s="330"/>
      <c r="F2947" s="60" t="str">
        <f>+$F$30</f>
        <v>EXPERIENCIA APORTADA</v>
      </c>
      <c r="G2947" s="340" t="s">
        <v>124</v>
      </c>
      <c r="H2947" s="341"/>
      <c r="I2947" s="341"/>
      <c r="J2947" s="341"/>
      <c r="K2947" s="341"/>
      <c r="L2947" s="342"/>
    </row>
    <row r="2948" spans="1:12" hidden="1" x14ac:dyDescent="0.3">
      <c r="A2948" s="18" t="str">
        <f t="shared" ref="A2948" si="1006">+IF(OR(C2943=""),"NO",1)</f>
        <v>NO</v>
      </c>
      <c r="B2948" s="18"/>
      <c r="E2948" s="331"/>
      <c r="F2948" s="62" t="str">
        <f>+$F$31</f>
        <v>OBSERVACIÓN</v>
      </c>
      <c r="G2948" s="343" t="s">
        <v>124</v>
      </c>
      <c r="H2948" s="344"/>
      <c r="I2948" s="344"/>
      <c r="J2948" s="344"/>
      <c r="K2948" s="344"/>
      <c r="L2948" s="345"/>
    </row>
    <row r="2949" spans="1:12" hidden="1" x14ac:dyDescent="0.3">
      <c r="A2949" s="18" t="str">
        <f t="shared" ref="A2949" si="1007">+IF(OR(C2943=""),"NO",1)</f>
        <v>NO</v>
      </c>
      <c r="B2949" s="18"/>
      <c r="E2949" s="49"/>
      <c r="F2949" s="50"/>
      <c r="G2949" s="51"/>
      <c r="H2949" s="51"/>
      <c r="I2949" s="51"/>
      <c r="J2949" s="51"/>
      <c r="K2949" s="51"/>
      <c r="L2949" s="52"/>
    </row>
    <row r="2950" spans="1:12" hidden="1" x14ac:dyDescent="0.3">
      <c r="A2950" s="1" t="str">
        <f>+A2885</f>
        <v>NO</v>
      </c>
      <c r="C2950" s="1" t="str">
        <f>"N"&amp;C2885</f>
        <v>N</v>
      </c>
      <c r="E2950" s="63"/>
      <c r="F2950" s="64" t="str">
        <f>+$F$75</f>
        <v>TOTAL DE CONTRATOS PRESENTADOS VÁLIDOS QUE CUMPLEN EXPERIENCIA ACREDITADA:</v>
      </c>
      <c r="G2950" s="65"/>
      <c r="H2950" s="65"/>
      <c r="I2950" s="65"/>
      <c r="J2950" s="66"/>
      <c r="K2950" s="65"/>
      <c r="L2950" s="67" t="s">
        <v>124</v>
      </c>
    </row>
    <row r="2951" spans="1:12" ht="6.65" hidden="1" customHeight="1" x14ac:dyDescent="0.3">
      <c r="A2951" s="1" t="str">
        <f>+A2885</f>
        <v>NO</v>
      </c>
      <c r="E2951" s="51"/>
      <c r="F2951" s="50"/>
      <c r="G2951" s="51"/>
      <c r="H2951" s="51"/>
      <c r="I2951" s="51"/>
      <c r="J2951" s="51"/>
      <c r="K2951" s="51"/>
      <c r="L2951" s="51"/>
    </row>
    <row r="2952" spans="1:12" hidden="1" x14ac:dyDescent="0.3">
      <c r="A2952" s="1" t="str">
        <f>+A2885</f>
        <v>NO</v>
      </c>
      <c r="E2952" s="63"/>
      <c r="F2952" s="63" t="str">
        <f>+$F$77</f>
        <v>ACREDITA SUMINISTRO E INSTALACIÓN DE MOBILIARIO POR LO MENOS EN UN (1) CONTRATO VÁLIDO</v>
      </c>
      <c r="G2952" s="65"/>
      <c r="H2952" s="65"/>
      <c r="I2952" s="65"/>
      <c r="J2952" s="66"/>
      <c r="K2952" s="65"/>
      <c r="L2952" s="68" t="s">
        <v>157</v>
      </c>
    </row>
    <row r="2953" spans="1:12" ht="5.15" hidden="1" customHeight="1" x14ac:dyDescent="0.3">
      <c r="A2953" s="1" t="str">
        <f>+A2885</f>
        <v>NO</v>
      </c>
      <c r="E2953" s="51"/>
      <c r="F2953" s="50"/>
      <c r="G2953" s="51"/>
      <c r="H2953" s="51"/>
      <c r="I2953" s="51"/>
      <c r="J2953" s="51"/>
      <c r="K2953" s="51"/>
      <c r="L2953" s="51"/>
    </row>
    <row r="2954" spans="1:12" ht="12.75" hidden="1" customHeight="1" x14ac:dyDescent="0.3">
      <c r="A2954" s="1" t="str">
        <f>+A2885</f>
        <v>NO</v>
      </c>
      <c r="E2954" s="69" t="str">
        <f>+$E$79</f>
        <v>EXPERIENCIA ESPECÍFICA NUMERAL 10.1.1 A</v>
      </c>
      <c r="F2954" s="70"/>
      <c r="G2954" s="70"/>
      <c r="H2954" s="70"/>
      <c r="I2954" s="70"/>
      <c r="J2954" s="70"/>
      <c r="K2954" s="70"/>
      <c r="L2954" s="71"/>
    </row>
    <row r="2955" spans="1:12" ht="26.5" hidden="1" customHeight="1" x14ac:dyDescent="0.3">
      <c r="A2955" s="1" t="str">
        <f>+A2885</f>
        <v>NO</v>
      </c>
      <c r="E2955" s="72"/>
      <c r="F2955" s="325" t="str">
        <f>+$F$80</f>
        <v>Por lo menos uno (1) de los contratos válidos aportados como experiencia general debe corresponder mínimo al 60% del presupuesto oficial del presente proceso de selección.  (SMMLV)</v>
      </c>
      <c r="G2955" s="326"/>
      <c r="H2955" s="326"/>
      <c r="I2955" s="326"/>
      <c r="J2955" s="326"/>
      <c r="K2955" s="73" t="s">
        <v>124</v>
      </c>
      <c r="L2955" s="74" t="s">
        <v>124</v>
      </c>
    </row>
    <row r="2956" spans="1:12" ht="23.5" hidden="1" customHeight="1" x14ac:dyDescent="0.3">
      <c r="A2956" s="1" t="str">
        <f>+A2885</f>
        <v>NO</v>
      </c>
      <c r="E2956" s="63"/>
      <c r="F2956" s="325" t="str">
        <f>+$F$81</f>
        <v xml:space="preserve">Deberá acreditarse en al menos uno (1) de los contratos válidos aportados como experiencia general una </v>
      </c>
      <c r="G2956" s="326"/>
      <c r="H2956" s="326"/>
      <c r="I2956" s="326"/>
      <c r="J2956" s="326"/>
      <c r="K2956" s="73" t="s">
        <v>124</v>
      </c>
      <c r="L2956" s="74" t="s">
        <v>124</v>
      </c>
    </row>
    <row r="2957" spans="1:12" ht="23.5" hidden="1" customHeight="1" x14ac:dyDescent="0.3">
      <c r="A2957" s="18" t="s">
        <v>30</v>
      </c>
      <c r="E2957" s="63"/>
      <c r="F2957" s="325" t="str">
        <f>+$F$82</f>
        <v xml:space="preserve">Deberá acreditarse en al menos uno (1) de los contratos válidos aportados interventoría a intervención de </v>
      </c>
      <c r="G2957" s="326"/>
      <c r="H2957" s="326"/>
      <c r="I2957" s="326"/>
      <c r="J2957" s="326"/>
      <c r="K2957" s="73">
        <f>+$K$82</f>
        <v>0</v>
      </c>
      <c r="L2957" s="74" t="s">
        <v>124</v>
      </c>
    </row>
    <row r="2958" spans="1:12" ht="36" hidden="1" customHeight="1" x14ac:dyDescent="0.3">
      <c r="A2958" s="18" t="s">
        <v>30</v>
      </c>
      <c r="E2958" s="63"/>
      <c r="F2958" s="325" t="str">
        <f>+$F$83</f>
        <v xml:space="preserve">Deberá acreditarse en al menos uno (1) de los contratos válidos aportados interventoría a intervención de </v>
      </c>
      <c r="G2958" s="326"/>
      <c r="H2958" s="326"/>
      <c r="I2958" s="326"/>
      <c r="J2958" s="326"/>
      <c r="K2958" s="75">
        <f>+$K$83</f>
        <v>0</v>
      </c>
      <c r="L2958" s="76" t="s">
        <v>124</v>
      </c>
    </row>
    <row r="2959" spans="1:12" hidden="1" x14ac:dyDescent="0.3">
      <c r="A2959" s="1" t="str">
        <f>+A2885</f>
        <v>NO</v>
      </c>
      <c r="E2959" s="51"/>
      <c r="F2959" s="50"/>
      <c r="G2959" s="51"/>
      <c r="H2959" s="51"/>
      <c r="I2959" s="51"/>
      <c r="J2959" s="51"/>
      <c r="K2959" s="51"/>
      <c r="L2959" s="51"/>
    </row>
    <row r="2960" spans="1:12" ht="12.75" hidden="1" customHeight="1" x14ac:dyDescent="0.3">
      <c r="A2960" s="1" t="str">
        <f>+A2885</f>
        <v>NO</v>
      </c>
      <c r="E2960" s="40" t="str">
        <f>+$E$85</f>
        <v>VALOR MÍNIMO A CERIFICAR % P.O EN SMMMLV. NUMERAL 3.9.1</v>
      </c>
      <c r="F2960" s="41"/>
      <c r="G2960" s="41"/>
      <c r="H2960" s="41"/>
      <c r="I2960" s="41"/>
      <c r="J2960" s="41"/>
      <c r="K2960" s="41"/>
      <c r="L2960" s="42"/>
    </row>
    <row r="2961" spans="1:12" hidden="1" x14ac:dyDescent="0.3">
      <c r="A2961" s="1" t="str">
        <f>+A2885</f>
        <v>NO</v>
      </c>
      <c r="C2961" s="1" t="str">
        <f>"M"&amp;C2885</f>
        <v>M</v>
      </c>
      <c r="E2961" s="77" t="str">
        <f>+$E$86</f>
        <v>100% P.O.</v>
      </c>
      <c r="F2961" s="78"/>
      <c r="G2961" s="61">
        <v>242.41716883554506</v>
      </c>
      <c r="H2961" s="124" t="str">
        <f>+$H$86</f>
        <v>TOTAL EJECUTADO DE CONTRATOS ACREDITADOS</v>
      </c>
      <c r="I2961" s="124"/>
      <c r="J2961" s="124"/>
      <c r="K2961" s="55" t="s">
        <v>124</v>
      </c>
      <c r="L2961" s="47" t="s">
        <v>124</v>
      </c>
    </row>
    <row r="2962" spans="1:12" hidden="1" x14ac:dyDescent="0.3">
      <c r="A2962" s="1" t="str">
        <f>+A2885</f>
        <v>NO</v>
      </c>
      <c r="E2962" s="39"/>
      <c r="F2962" s="39"/>
      <c r="G2962" s="39"/>
      <c r="H2962" s="39"/>
      <c r="I2962" s="39"/>
      <c r="J2962" s="39"/>
      <c r="K2962" s="39"/>
      <c r="L2962" s="39"/>
    </row>
    <row r="2963" spans="1:12" ht="12.75" hidden="1" customHeight="1" x14ac:dyDescent="0.3">
      <c r="A2963" s="18" t="s">
        <v>30</v>
      </c>
      <c r="B2963" s="18"/>
      <c r="E2963" s="40" t="str">
        <f>+$E$88</f>
        <v>CONSIDERACIONES PARA LA VALIDEZ DE LA EXPERIENCIA REQUERIDA: EXPERIENCIA PROPONENTES PLURALES NUMERAL 10.1.2 D</v>
      </c>
      <c r="F2963" s="41"/>
      <c r="G2963" s="41"/>
      <c r="H2963" s="41"/>
      <c r="I2963" s="41"/>
      <c r="J2963" s="41"/>
      <c r="K2963" s="41"/>
      <c r="L2963" s="42"/>
    </row>
    <row r="2964" spans="1:12" ht="28" hidden="1" customHeight="1" x14ac:dyDescent="0.3">
      <c r="A2964" s="18" t="s">
        <v>30</v>
      </c>
      <c r="B2964" s="18"/>
      <c r="C2964" s="1" t="str">
        <f>"O"&amp;C2885</f>
        <v>O</v>
      </c>
      <c r="E2964" s="80" t="str">
        <f>+$E$89</f>
        <v>i)</v>
      </c>
      <c r="F2964" s="327" t="str">
        <f>+$F$89</f>
        <v>Uno de los integrantes debe aportar como mínimo el cincuenta por ciento (50 %) de la experiencia solicitada</v>
      </c>
      <c r="G2964" s="328"/>
      <c r="H2964" s="328"/>
      <c r="I2964" s="328"/>
      <c r="J2964" s="328"/>
      <c r="K2964" s="73" t="s">
        <v>124</v>
      </c>
      <c r="L2964" s="47" t="s">
        <v>124</v>
      </c>
    </row>
    <row r="2965" spans="1:12" ht="28" hidden="1" customHeight="1" x14ac:dyDescent="0.3">
      <c r="A2965" s="18" t="s">
        <v>30</v>
      </c>
      <c r="B2965" s="18"/>
      <c r="C2965" s="1" t="str">
        <f>"O"&amp;C2885</f>
        <v>O</v>
      </c>
      <c r="E2965" s="80" t="str">
        <f>+$E$90</f>
        <v>ii)</v>
      </c>
      <c r="F2965" s="327" t="str">
        <f>+$F$90</f>
        <v>Todos los demás ntegrantes deben acreditar al menos el cinco por ciento (5 %) de la experiencia solicitada, solo uno (1) de los integrantes podrá no acreditar experiencia pero su porcentaje de participación  no podrá superar el diez por ciento (10 %)</v>
      </c>
      <c r="G2965" s="328"/>
      <c r="H2965" s="328"/>
      <c r="I2965" s="328"/>
      <c r="J2965" s="328"/>
      <c r="K2965" s="73" t="s">
        <v>124</v>
      </c>
      <c r="L2965" s="47" t="s">
        <v>124</v>
      </c>
    </row>
    <row r="2966" spans="1:12" hidden="1" x14ac:dyDescent="0.3">
      <c r="A2966" s="18" t="s">
        <v>30</v>
      </c>
      <c r="B2966" s="18"/>
      <c r="E2966" s="39"/>
      <c r="F2966" s="39"/>
      <c r="G2966" s="39"/>
      <c r="H2966" s="39"/>
      <c r="I2966" s="39"/>
      <c r="J2966" s="39"/>
      <c r="K2966" s="39"/>
      <c r="L2966" s="39"/>
    </row>
    <row r="2967" spans="1:12" ht="13" hidden="1" customHeight="1" x14ac:dyDescent="0.3">
      <c r="A2967" s="18" t="str">
        <f>+A2885</f>
        <v>NO</v>
      </c>
      <c r="B2967" s="18"/>
      <c r="E2967" s="69" t="str">
        <f>+$E$92</f>
        <v>VERIFICACIÓN Y ASIGNACIÓN DE PUNTAJE POR LA EXPERIENCIA DEL PROPONENTE</v>
      </c>
      <c r="F2967" s="70"/>
      <c r="G2967" s="70"/>
      <c r="H2967" s="70"/>
      <c r="I2967" s="70"/>
      <c r="J2967" s="70"/>
      <c r="K2967" s="70"/>
      <c r="L2967" s="71"/>
    </row>
    <row r="2968" spans="1:12" hidden="1" x14ac:dyDescent="0.3">
      <c r="A2968" s="18" t="str">
        <f>+A2885</f>
        <v>NO</v>
      </c>
      <c r="B2968" s="18"/>
      <c r="E2968" s="81"/>
      <c r="F2968" s="323" t="str">
        <f>+$F$93</f>
        <v>No. CONTRATOS QUE ACREDITAN LA EXPERIENCIA (NO OBJETO DE SUBSANACIÓN)</v>
      </c>
      <c r="G2968" s="324"/>
      <c r="H2968" s="324"/>
      <c r="I2968" s="324"/>
      <c r="J2968" s="324"/>
      <c r="K2968" s="82"/>
      <c r="L2968" s="83" t="s">
        <v>124</v>
      </c>
    </row>
    <row r="2969" spans="1:12" ht="13" hidden="1" customHeight="1" x14ac:dyDescent="0.3">
      <c r="A2969" s="18" t="str">
        <f>+A2885</f>
        <v>NO</v>
      </c>
      <c r="B2969" s="18"/>
      <c r="E2969" s="84"/>
      <c r="F2969" s="323" t="str">
        <f>+$F$94</f>
        <v>TOTAL EJECUTADO DE CONTRATOS ACREDITADOS PROPUESTA INICIAL</v>
      </c>
      <c r="G2969" s="324"/>
      <c r="H2969" s="324"/>
      <c r="I2969" s="324"/>
      <c r="J2969" s="324"/>
      <c r="K2969" s="85"/>
      <c r="L2969" s="86" t="s">
        <v>124</v>
      </c>
    </row>
    <row r="2970" spans="1:12" ht="13" hidden="1" customHeight="1" x14ac:dyDescent="0.3">
      <c r="A2970" s="18" t="str">
        <f>+A2885</f>
        <v>NO</v>
      </c>
      <c r="B2970" s="18"/>
      <c r="E2970" s="87"/>
      <c r="F2970" s="323" t="str">
        <f>+$F$95</f>
        <v>PROMEDIO VALOR ACREDITADO EN SMMLV</v>
      </c>
      <c r="G2970" s="324"/>
      <c r="H2970" s="324"/>
      <c r="I2970" s="324"/>
      <c r="J2970" s="324"/>
      <c r="K2970" s="66"/>
      <c r="L2970" s="88" t="s">
        <v>124</v>
      </c>
    </row>
    <row r="2971" spans="1:12" hidden="1" x14ac:dyDescent="0.3">
      <c r="A2971" s="18" t="str">
        <f>+A2885</f>
        <v>NO</v>
      </c>
      <c r="B2971" s="18"/>
      <c r="E2971" s="89"/>
      <c r="F2971" s="89"/>
      <c r="G2971" s="89"/>
      <c r="H2971" s="89"/>
      <c r="I2971" s="89"/>
      <c r="J2971" s="89"/>
      <c r="K2971" s="89"/>
      <c r="L2971" s="89"/>
    </row>
    <row r="2972" spans="1:12" ht="13" hidden="1" customHeight="1" x14ac:dyDescent="0.3">
      <c r="A2972" s="18" t="str">
        <f>+A2885</f>
        <v>NO</v>
      </c>
      <c r="B2972" s="18"/>
      <c r="E2972" s="69" t="str">
        <f>+$E$97</f>
        <v>3.9.2 EXIGENCIAS MÍNIMAS DE EXPERIENCIA Y FORMACIÓN ACADÉMICA DEL EQUIPO DE TRABAJO</v>
      </c>
      <c r="F2972" s="70"/>
      <c r="G2972" s="70"/>
      <c r="H2972" s="70"/>
      <c r="I2972" s="70"/>
      <c r="J2972" s="70"/>
      <c r="K2972" s="70"/>
      <c r="L2972" s="71"/>
    </row>
    <row r="2973" spans="1:12" hidden="1" x14ac:dyDescent="0.3">
      <c r="A2973" s="18" t="str">
        <f>+A2885</f>
        <v>NO</v>
      </c>
      <c r="B2973" s="18"/>
      <c r="E2973" s="90" t="str">
        <f>+$E$98</f>
        <v>Formulario 8</v>
      </c>
      <c r="F2973" s="315" t="s">
        <v>46</v>
      </c>
      <c r="G2973" s="316"/>
      <c r="H2973" s="317"/>
      <c r="I2973" s="318"/>
      <c r="J2973" s="318"/>
      <c r="K2973" s="318"/>
      <c r="L2973" s="319"/>
    </row>
    <row r="2974" spans="1:12" hidden="1" x14ac:dyDescent="0.3">
      <c r="A2974" s="18" t="str">
        <f>+A2885</f>
        <v>NO</v>
      </c>
      <c r="B2974" s="18"/>
      <c r="E2974" s="91" t="s">
        <v>124</v>
      </c>
      <c r="F2974" s="91" t="str">
        <f>+$F$99</f>
        <v>Director de Interventoría</v>
      </c>
      <c r="G2974" s="91" t="str">
        <f>+$G$99</f>
        <v>Residente de Interventoría</v>
      </c>
      <c r="H2974" s="320"/>
      <c r="I2974" s="321"/>
      <c r="J2974" s="321"/>
      <c r="K2974" s="321"/>
      <c r="L2974" s="322"/>
    </row>
    <row r="2975" spans="1:12" hidden="1" x14ac:dyDescent="0.3">
      <c r="A2975" s="18" t="str">
        <f>+A2885</f>
        <v>NO</v>
      </c>
      <c r="B2975" s="18"/>
      <c r="E2975" s="304" t="str">
        <f>+$E$100</f>
        <v>OBSERVACIONES RESPECTO REQUISITO HABILITANTE DEL PERSONAL CLAVE EVALUABLE</v>
      </c>
      <c r="F2975" s="305"/>
      <c r="G2975" s="305"/>
      <c r="H2975" s="305"/>
      <c r="I2975" s="305"/>
      <c r="J2975" s="305"/>
      <c r="K2975" s="305"/>
      <c r="L2975" s="305"/>
    </row>
    <row r="2976" spans="1:12" hidden="1" x14ac:dyDescent="0.3">
      <c r="A2976" s="18" t="str">
        <f>+A2885</f>
        <v>NO</v>
      </c>
      <c r="B2976" s="18"/>
      <c r="E2976" s="312" t="s">
        <v>124</v>
      </c>
      <c r="F2976" s="313"/>
      <c r="G2976" s="313"/>
      <c r="H2976" s="313"/>
      <c r="I2976" s="313"/>
      <c r="J2976" s="313"/>
      <c r="K2976" s="313"/>
      <c r="L2976" s="314"/>
    </row>
    <row r="2977" spans="1:12" hidden="1" x14ac:dyDescent="0.3">
      <c r="A2977" s="18" t="str">
        <f>+A2885</f>
        <v>NO</v>
      </c>
      <c r="B2977" s="18"/>
      <c r="E2977" s="89"/>
      <c r="F2977" s="89"/>
      <c r="G2977" s="89"/>
      <c r="H2977" s="89"/>
      <c r="I2977" s="89"/>
      <c r="J2977" s="89"/>
      <c r="K2977" s="89"/>
      <c r="L2977" s="89"/>
    </row>
    <row r="2978" spans="1:12" ht="13" hidden="1" customHeight="1" x14ac:dyDescent="0.3">
      <c r="A2978" s="18" t="str">
        <f>+A2885</f>
        <v>NO</v>
      </c>
      <c r="B2978" s="18"/>
      <c r="E2978" s="69" t="str">
        <f>+$E$103</f>
        <v>4.2 EQUIPO DE TRABAJO (Personal Clave Evaluable)</v>
      </c>
      <c r="F2978" s="70"/>
      <c r="G2978" s="70"/>
      <c r="H2978" s="70"/>
      <c r="I2978" s="70"/>
      <c r="J2978" s="70"/>
      <c r="K2978" s="70"/>
      <c r="L2978" s="71"/>
    </row>
    <row r="2979" spans="1:12" ht="23.25" hidden="1" customHeight="1" x14ac:dyDescent="0.3">
      <c r="A2979" s="18" t="str">
        <f>+A2885</f>
        <v>NO</v>
      </c>
      <c r="B2979" s="18"/>
      <c r="E2979" s="90" t="str">
        <f>+$E$104</f>
        <v>Formulario 9</v>
      </c>
      <c r="F2979" s="315" t="s">
        <v>46</v>
      </c>
      <c r="G2979" s="316"/>
      <c r="H2979" s="317"/>
      <c r="I2979" s="318"/>
      <c r="J2979" s="318"/>
      <c r="K2979" s="318"/>
      <c r="L2979" s="319"/>
    </row>
    <row r="2980" spans="1:12" hidden="1" x14ac:dyDescent="0.3">
      <c r="A2980" s="18" t="str">
        <f>+A2885</f>
        <v>NO</v>
      </c>
      <c r="B2980" s="18"/>
      <c r="E2980" s="91" t="s">
        <v>124</v>
      </c>
      <c r="F2980" s="91" t="str">
        <f>+$F$99</f>
        <v>Director de Interventoría</v>
      </c>
      <c r="G2980" s="91" t="str">
        <f>+$G$99</f>
        <v>Residente de Interventoría</v>
      </c>
      <c r="H2980" s="320"/>
      <c r="I2980" s="321"/>
      <c r="J2980" s="321"/>
      <c r="K2980" s="321"/>
      <c r="L2980" s="322"/>
    </row>
    <row r="2981" spans="1:12" hidden="1" x14ac:dyDescent="0.3">
      <c r="A2981" s="18" t="str">
        <f>+A2885</f>
        <v>NO</v>
      </c>
      <c r="B2981" s="18"/>
      <c r="E2981" s="89"/>
      <c r="F2981" s="89"/>
      <c r="G2981" s="89"/>
      <c r="H2981" s="89"/>
      <c r="I2981" s="89"/>
      <c r="J2981" s="89"/>
      <c r="K2981" s="89"/>
      <c r="L2981" s="89"/>
    </row>
    <row r="2982" spans="1:12" hidden="1" x14ac:dyDescent="0.3">
      <c r="A2982" s="1" t="str">
        <f>+A2885</f>
        <v>NO</v>
      </c>
      <c r="E2982" s="92" t="str">
        <f>+E2857</f>
        <v>CRITERIOS DE EVALUACIÓN Y PUNTAJE</v>
      </c>
      <c r="F2982" s="93"/>
      <c r="G2982" s="93"/>
      <c r="H2982" s="93"/>
      <c r="I2982" s="93"/>
      <c r="J2982" s="93"/>
      <c r="K2982" s="94"/>
      <c r="L2982" s="95" t="str">
        <f>+$L$107</f>
        <v>PUNTAJE OBTENIDO</v>
      </c>
    </row>
    <row r="2983" spans="1:12" hidden="1" x14ac:dyDescent="0.3">
      <c r="A2983" s="1" t="str">
        <f>+A2885</f>
        <v>NO</v>
      </c>
      <c r="E2983" s="96" t="str">
        <f>+$E$108</f>
        <v>VALOR</v>
      </c>
      <c r="F2983" s="97" t="str">
        <f>+$F$108</f>
        <v>EQUIPO DE TRABAJO (PERSONAL CLAVE EVALUABLE)</v>
      </c>
      <c r="G2983" s="24"/>
      <c r="H2983" s="24"/>
      <c r="I2983" s="24"/>
      <c r="J2983" s="24"/>
      <c r="K2983" s="24"/>
      <c r="L2983" s="98"/>
    </row>
    <row r="2984" spans="1:12" ht="12.75" hidden="1" customHeight="1" x14ac:dyDescent="0.3">
      <c r="A2984" s="1" t="str">
        <f>+A2885</f>
        <v>NO</v>
      </c>
      <c r="E2984" s="96">
        <f>+$E$109</f>
        <v>5</v>
      </c>
      <c r="F2984" s="307" t="str">
        <f>+$F$109</f>
        <v xml:space="preserve"> Experiencia Específica adicional</v>
      </c>
      <c r="G2984" s="308"/>
      <c r="H2984" s="308"/>
      <c r="I2984" s="308"/>
      <c r="J2984" s="308"/>
      <c r="K2984" s="309"/>
      <c r="L2984" s="99" t="str">
        <f>IFERROR(IF(VLOOKUP(C2885,'R. PUNTAJES'!$C$14:$R$213,'R. PUNTAJES'!$I$10,0)="","",VLOOKUP(C2885,'R. PUNTAJES'!$C$14:$R$213,'R. PUNTAJES'!$I$10,0)),"")</f>
        <v/>
      </c>
    </row>
    <row r="2985" spans="1:12" ht="12.75" hidden="1" customHeight="1" x14ac:dyDescent="0.3">
      <c r="A2985" s="1" t="str">
        <f>+A2885</f>
        <v>NO</v>
      </c>
      <c r="E2985" s="96">
        <f>+$E$110</f>
        <v>5</v>
      </c>
      <c r="F2985" s="307" t="str">
        <f>+$F$110</f>
        <v>Formación Académica adicional</v>
      </c>
      <c r="G2985" s="308"/>
      <c r="H2985" s="308"/>
      <c r="I2985" s="308"/>
      <c r="J2985" s="308"/>
      <c r="K2985" s="309"/>
      <c r="L2985" s="99" t="str">
        <f>IFERROR(IF(VLOOKUP(C2885,'R. PUNTAJES'!$C$14:$R$213,'R. PUNTAJES'!$J$10,0)="","",VLOOKUP(C2885,'R. PUNTAJES'!$C$14:$R$213,'R. PUNTAJES'!$J$10,0)),"")</f>
        <v/>
      </c>
    </row>
    <row r="2986" spans="1:12" hidden="1" x14ac:dyDescent="0.3">
      <c r="A2986" s="18" t="str">
        <f>+A2885</f>
        <v>NO</v>
      </c>
      <c r="B2986" s="18"/>
      <c r="E2986" s="100"/>
      <c r="F2986" s="101" t="str">
        <f>+$F$111</f>
        <v>FACTOR DE SOSTENIBILIDAD</v>
      </c>
      <c r="G2986" s="102"/>
      <c r="H2986" s="102"/>
      <c r="I2986" s="102"/>
      <c r="J2986" s="102"/>
      <c r="K2986" s="102"/>
      <c r="L2986" s="103"/>
    </row>
    <row r="2987" spans="1:12" hidden="1" x14ac:dyDescent="0.3">
      <c r="A2987" s="18" t="str">
        <f>+A2885</f>
        <v>NO</v>
      </c>
      <c r="B2987" s="18"/>
      <c r="E2987" s="104">
        <v>1</v>
      </c>
      <c r="F2987" s="105" t="str">
        <f>+$F$112</f>
        <v>Compromisos Sostenibilidad</v>
      </c>
      <c r="G2987" s="106"/>
      <c r="H2987" s="106"/>
      <c r="I2987" s="106"/>
      <c r="J2987" s="106"/>
      <c r="K2987" s="106"/>
      <c r="L2987" s="107" t="str">
        <f>IFERROR(IF(VLOOKUP(C2885,'R. PUNTAJES'!$C$14:$R$213,'R. PUNTAJES'!$K$10,0)="","",VLOOKUP(C2885,'R. PUNTAJES'!$C$14:$R$213,'R. PUNTAJES'!$K$10,0)),"")</f>
        <v/>
      </c>
    </row>
    <row r="2988" spans="1:12" hidden="1" x14ac:dyDescent="0.3">
      <c r="A2988" s="1" t="str">
        <f>+A2885</f>
        <v>NO</v>
      </c>
      <c r="E2988" s="108"/>
      <c r="F2988" s="109" t="str">
        <f>+$F$113</f>
        <v>APOYO A LA INDUSTRIA NACIONAL</v>
      </c>
      <c r="G2988" s="110"/>
      <c r="H2988" s="110"/>
      <c r="I2988" s="110"/>
      <c r="J2988" s="110"/>
      <c r="K2988" s="110"/>
      <c r="L2988" s="111"/>
    </row>
    <row r="2989" spans="1:12" ht="12.75" hidden="1" customHeight="1" x14ac:dyDescent="0.3">
      <c r="A2989" s="1" t="str">
        <f>+A2885</f>
        <v>NO</v>
      </c>
      <c r="E2989" s="96">
        <v>20</v>
      </c>
      <c r="F2989" s="307" t="str">
        <f>+$F$114</f>
        <v>Promoción de Servicios Nacionales o con Trato Nacional</v>
      </c>
      <c r="G2989" s="308"/>
      <c r="H2989" s="308"/>
      <c r="I2989" s="308"/>
      <c r="J2989" s="308"/>
      <c r="K2989" s="309"/>
      <c r="L2989" s="99" t="str">
        <f>IFERROR(IF(VLOOKUP(C2885,'R. PUNTAJES'!$C$14:$R$213,'R. PUNTAJES'!$L$10,0)="","",
IF(VLOOKUP(C2885,'R. PUNTAJES'!$C$14:$R$213,'R. PUNTAJES'!$L$10,0)=5,0,
VLOOKUP(C2885,'R. PUNTAJES'!$C$14:$R$213,'R. PUNTAJES'!$L$10,0))),"")</f>
        <v/>
      </c>
    </row>
    <row r="2990" spans="1:12" ht="12.75" hidden="1" customHeight="1" x14ac:dyDescent="0.3">
      <c r="A2990" s="1" t="str">
        <f>+A2885</f>
        <v>NO</v>
      </c>
      <c r="E2990" s="96">
        <v>5</v>
      </c>
      <c r="F2990" s="307" t="str">
        <f>+$F$115</f>
        <v>Incorporación de componente nacional en servicios extranjeros</v>
      </c>
      <c r="G2990" s="308"/>
      <c r="H2990" s="308"/>
      <c r="I2990" s="308"/>
      <c r="J2990" s="308"/>
      <c r="K2990" s="309"/>
      <c r="L2990" s="99" t="str">
        <f>IFERROR(IF(VLOOKUP(C2885,'R. PUNTAJES'!$C$14:$R$213,'R. PUNTAJES'!$L$10,0)="","",
IF(VLOOKUP(C2885,'R. PUNTAJES'!$C$14:$R$213,'R. PUNTAJES'!$L$10,0)=20,0,
VLOOKUP(C2885,'R. PUNTAJES'!$C$14:$R$213,'R. PUNTAJES'!$L$10,0))),"")</f>
        <v/>
      </c>
    </row>
    <row r="2991" spans="1:12" hidden="1" x14ac:dyDescent="0.3">
      <c r="A2991" s="1" t="str">
        <f>+A2885</f>
        <v>NO</v>
      </c>
      <c r="E2991" s="112"/>
      <c r="F2991" s="97" t="str">
        <f>+$F$116</f>
        <v>VINCULACIÓN DE PERSONAS CON DISCAPACIDAD</v>
      </c>
      <c r="G2991" s="24"/>
      <c r="H2991" s="24"/>
      <c r="I2991" s="24"/>
      <c r="J2991" s="24"/>
      <c r="K2991" s="24"/>
      <c r="L2991" s="98"/>
    </row>
    <row r="2992" spans="1:12" ht="12.75" hidden="1" customHeight="1" x14ac:dyDescent="0.3">
      <c r="A2992" s="1" t="str">
        <f>+A2885</f>
        <v>NO</v>
      </c>
      <c r="E2992" s="96">
        <v>1</v>
      </c>
      <c r="F2992" s="307" t="str">
        <f>+$F$117</f>
        <v xml:space="preserve">Trabajadores vinculados a la planta de personal </v>
      </c>
      <c r="G2992" s="308"/>
      <c r="H2992" s="308"/>
      <c r="I2992" s="308"/>
      <c r="J2992" s="308"/>
      <c r="K2992" s="309"/>
      <c r="L2992" s="99" t="str">
        <f>IFERROR(IF(VLOOKUP(C2885,'R. PUNTAJES'!$C$14:$R$213,'R. PUNTAJES'!$M$10,0)="","",VLOOKUP(C2885,'R. PUNTAJES'!$C$14:$R$213,'R. PUNTAJES'!$M$10,0)),"")</f>
        <v/>
      </c>
    </row>
    <row r="2993" spans="1:16" hidden="1" x14ac:dyDescent="0.3">
      <c r="A2993" s="1" t="str">
        <f>+A2885</f>
        <v>NO</v>
      </c>
      <c r="E2993" s="112"/>
      <c r="F2993" s="97" t="str">
        <f>+$F$118</f>
        <v>EMPRENDIMIENTOS Y EMPRESAS DE MUJERES</v>
      </c>
      <c r="G2993" s="24"/>
      <c r="H2993" s="24"/>
      <c r="I2993" s="24"/>
      <c r="J2993" s="24"/>
      <c r="K2993" s="24"/>
      <c r="L2993" s="98"/>
    </row>
    <row r="2994" spans="1:16" ht="13" hidden="1" customHeight="1" x14ac:dyDescent="0.3">
      <c r="A2994" s="1" t="str">
        <f>+A2885</f>
        <v>NO</v>
      </c>
      <c r="E2994" s="96">
        <v>0.25</v>
      </c>
      <c r="F2994" s="307" t="str">
        <f>+$F$119</f>
        <v>Emprendimientos y empresas de mujeres</v>
      </c>
      <c r="G2994" s="308"/>
      <c r="H2994" s="308"/>
      <c r="I2994" s="308"/>
      <c r="J2994" s="308"/>
      <c r="K2994" s="309"/>
      <c r="L2994" s="113" t="str">
        <f>IFERROR(IF(VLOOKUP(C2885,'R. PUNTAJES'!$C$14:$R$213,'R. PUNTAJES'!$N$10,0)="","",VLOOKUP(C2885,'R. PUNTAJES'!$C$14:$R$213,'R. PUNTAJES'!$N$10,0)),"")</f>
        <v/>
      </c>
    </row>
    <row r="2995" spans="1:16" hidden="1" x14ac:dyDescent="0.3">
      <c r="A2995" s="18" t="str">
        <f>+A2996</f>
        <v>NO</v>
      </c>
      <c r="B2995" s="18"/>
      <c r="E2995" s="112"/>
      <c r="F2995" s="97" t="str">
        <f>+$F$120</f>
        <v>MIPYME</v>
      </c>
      <c r="G2995" s="24"/>
      <c r="H2995" s="24"/>
      <c r="I2995" s="24"/>
      <c r="J2995" s="24"/>
      <c r="K2995" s="24"/>
      <c r="L2995" s="98"/>
    </row>
    <row r="2996" spans="1:16" hidden="1" x14ac:dyDescent="0.3">
      <c r="A2996" s="18" t="str">
        <f>+IF(E2996=0,"NO",1)</f>
        <v>NO</v>
      </c>
      <c r="B2996" s="18"/>
      <c r="E2996" s="96">
        <v>0</v>
      </c>
      <c r="F2996" s="307" t="str">
        <f>+$F$121</f>
        <v>Mipyme</v>
      </c>
      <c r="G2996" s="308"/>
      <c r="H2996" s="308"/>
      <c r="I2996" s="308"/>
      <c r="J2996" s="308"/>
      <c r="K2996" s="309"/>
      <c r="L2996" s="113" t="str">
        <f>IFERROR(IF(VLOOKUP(C2885,'R. PUNTAJES'!$C$14:$R$213,'R. PUNTAJES'!$O$10,0)="","",VLOOKUP(C2885,'R. PUNTAJES'!$C$14:$R$213,'R. PUNTAJES'!$O$10,0)),"")</f>
        <v/>
      </c>
    </row>
    <row r="2997" spans="1:16" hidden="1" x14ac:dyDescent="0.3">
      <c r="A2997" s="1" t="str">
        <f>+A2885</f>
        <v>NO</v>
      </c>
      <c r="E2997" s="112"/>
      <c r="F2997" s="97" t="str">
        <f>+$F$122</f>
        <v>EXPERIENCIA DEL PROPONENTE</v>
      </c>
      <c r="G2997" s="24"/>
      <c r="H2997" s="24"/>
      <c r="I2997" s="24"/>
      <c r="J2997" s="24"/>
      <c r="K2997" s="24"/>
      <c r="L2997" s="98"/>
    </row>
    <row r="2998" spans="1:16" hidden="1" x14ac:dyDescent="0.3">
      <c r="A2998" s="1" t="str">
        <f>+A2885</f>
        <v>NO</v>
      </c>
      <c r="E2998" s="96">
        <v>59.5</v>
      </c>
      <c r="F2998" s="307" t="str">
        <f>+$F$123</f>
        <v>mediana con valor absoluto</v>
      </c>
      <c r="G2998" s="308"/>
      <c r="H2998" s="308"/>
      <c r="I2998" s="308"/>
      <c r="J2998" s="308"/>
      <c r="K2998" s="309"/>
      <c r="L2998" s="113" t="str">
        <f>IFERROR(IF(VLOOKUP(C2885,'R. PUNTAJES'!$C$14:$R$213,'R. PUNTAJES'!$R$10,0)="","",VLOOKUP(C2885,'R. PUNTAJES'!$C$14:$R$213,'R. PUNTAJES'!$R$10,0)),"")</f>
        <v/>
      </c>
    </row>
    <row r="2999" spans="1:16" hidden="1" x14ac:dyDescent="0.3">
      <c r="A2999" s="1" t="str">
        <f>+A2885</f>
        <v>NO</v>
      </c>
      <c r="E2999" s="112"/>
      <c r="F2999" s="97" t="str">
        <f>+$F$124</f>
        <v>MULTAS</v>
      </c>
      <c r="G2999" s="24"/>
      <c r="H2999" s="24"/>
      <c r="I2999" s="24"/>
      <c r="J2999" s="24"/>
      <c r="K2999" s="24"/>
      <c r="L2999" s="98"/>
    </row>
    <row r="3000" spans="1:16" ht="12.75" hidden="1" customHeight="1" x14ac:dyDescent="0.3">
      <c r="A3000" s="1" t="str">
        <f>+A2885</f>
        <v>NO</v>
      </c>
      <c r="E3000" s="96">
        <v>-2</v>
      </c>
      <c r="F3000" s="307" t="str">
        <f>+$F$125</f>
        <v>Una o más multas o cláusulas penales durante el último año</v>
      </c>
      <c r="G3000" s="310"/>
      <c r="H3000" s="310"/>
      <c r="I3000" s="310"/>
      <c r="J3000" s="310"/>
      <c r="K3000" s="311"/>
      <c r="L3000" s="99" t="str">
        <f>IFERROR(IF(VLOOKUP(C2885,'R. PUNTAJES'!$C$14:$R$213,'R. PUNTAJES'!$Q$10,0)="","",VLOOKUP(C2885,'R. PUNTAJES'!$C$14:$R$213,'R. PUNTAJES'!$Q$10,0)),"")</f>
        <v/>
      </c>
    </row>
    <row r="3001" spans="1:16" hidden="1" x14ac:dyDescent="0.3">
      <c r="A3001" s="1" t="str">
        <f>+A2885</f>
        <v>NO</v>
      </c>
      <c r="E3001" s="112"/>
      <c r="F3001" s="97" t="str">
        <f>+$F$126</f>
        <v>OBRAS INCONCLUSAS</v>
      </c>
      <c r="G3001" s="24"/>
      <c r="H3001" s="24"/>
      <c r="I3001" s="24"/>
      <c r="J3001" s="24"/>
      <c r="K3001" s="24"/>
      <c r="L3001" s="98"/>
    </row>
    <row r="3002" spans="1:16" hidden="1" x14ac:dyDescent="0.3">
      <c r="A3002" s="1" t="str">
        <f>+A2885</f>
        <v>NO</v>
      </c>
      <c r="E3002" s="96">
        <v>-1</v>
      </c>
      <c r="F3002" s="301" t="str">
        <f>+$F$127</f>
        <v>Anotación vigente de obra civil inconclusa</v>
      </c>
      <c r="G3002" s="302"/>
      <c r="H3002" s="302"/>
      <c r="I3002" s="302"/>
      <c r="J3002" s="302"/>
      <c r="K3002" s="303"/>
      <c r="L3002" s="99" t="str">
        <f>IFERROR(IF(VLOOKUP(C2885,'R. PUNTAJES'!$C$14:$R$213,'R. PUNTAJES'!$P$10,0)="","",VLOOKUP(C2885,'R. PUNTAJES'!$C$14:$R$213,'R. PUNTAJES'!$P$10,0)),"")</f>
        <v/>
      </c>
    </row>
    <row r="3003" spans="1:16" ht="7.5" hidden="1" customHeight="1" x14ac:dyDescent="0.3">
      <c r="A3003" s="1" t="str">
        <f>+A2885</f>
        <v>NO</v>
      </c>
      <c r="E3003" s="114"/>
      <c r="F3003" s="45"/>
      <c r="G3003" s="45"/>
      <c r="H3003" s="45"/>
      <c r="I3003" s="45"/>
      <c r="J3003" s="45"/>
      <c r="K3003" s="45"/>
      <c r="L3003" s="48"/>
    </row>
    <row r="3004" spans="1:16" hidden="1" x14ac:dyDescent="0.3">
      <c r="A3004" s="1" t="str">
        <f>+A2885</f>
        <v>NO</v>
      </c>
      <c r="E3004" s="115" t="str">
        <f>+$E$129</f>
        <v>PUNTAJE TOTAL</v>
      </c>
      <c r="F3004" s="116"/>
      <c r="G3004" s="116"/>
      <c r="H3004" s="116"/>
      <c r="I3004" s="116"/>
      <c r="J3004" s="116"/>
      <c r="K3004" s="117"/>
      <c r="L3004" s="118">
        <f>IFERROR(IF(VLOOKUP(C2885,'R. PUNTAJES'!$C$14:$R$213,'R. PUNTAJES'!$H$10,0)="RECHAZO","",SUM(L2984:L3002)),"")</f>
        <v>0</v>
      </c>
    </row>
    <row r="3005" spans="1:16" hidden="1" x14ac:dyDescent="0.3">
      <c r="A3005" s="1" t="str">
        <f>+A2885</f>
        <v>NO</v>
      </c>
      <c r="E3005" s="304" t="str">
        <f>+$E$130</f>
        <v>OBSERVACIONES RESPECTO A PUNTAJES</v>
      </c>
      <c r="F3005" s="305"/>
      <c r="G3005" s="305"/>
      <c r="H3005" s="305"/>
      <c r="I3005" s="305"/>
      <c r="J3005" s="305"/>
      <c r="K3005" s="305"/>
      <c r="L3005" s="305"/>
    </row>
    <row r="3006" spans="1:16" ht="12" hidden="1" customHeight="1" x14ac:dyDescent="0.3">
      <c r="A3006" s="1" t="str">
        <f>+A2885</f>
        <v>NO</v>
      </c>
      <c r="E3006" s="306" t="s">
        <v>124</v>
      </c>
      <c r="F3006" s="305"/>
      <c r="G3006" s="305"/>
      <c r="H3006" s="305"/>
      <c r="I3006" s="305"/>
      <c r="J3006" s="305"/>
      <c r="K3006" s="305"/>
      <c r="L3006" s="305"/>
      <c r="N3006" s="119"/>
      <c r="O3006" s="119"/>
      <c r="P3006" s="120"/>
    </row>
    <row r="3007" spans="1:16" ht="3" hidden="1" customHeight="1" x14ac:dyDescent="0.3">
      <c r="A3007" s="1" t="str">
        <f>+A2886</f>
        <v>NO</v>
      </c>
      <c r="E3007" s="121"/>
      <c r="F3007" s="122"/>
      <c r="G3007" s="122"/>
      <c r="H3007" s="122"/>
      <c r="I3007" s="122"/>
      <c r="J3007" s="122"/>
      <c r="K3007" s="122"/>
      <c r="L3007" s="123"/>
    </row>
    <row r="3008" spans="1:16" hidden="1" x14ac:dyDescent="0.3">
      <c r="A3008" s="1" t="str">
        <f>+IF(OR(C3010=""),"NO",1)</f>
        <v>NO</v>
      </c>
      <c r="E3008" s="346"/>
      <c r="F3008" s="347"/>
      <c r="G3008" s="347"/>
      <c r="H3008" s="347"/>
      <c r="I3008" s="347"/>
      <c r="J3008" s="347"/>
      <c r="K3008" s="347"/>
      <c r="L3008" s="347"/>
    </row>
    <row r="3009" spans="1:12" ht="4.5" hidden="1" customHeight="1" x14ac:dyDescent="0.3">
      <c r="A3009" s="1" t="str">
        <f>+A3010</f>
        <v>NO</v>
      </c>
      <c r="E3009" s="15"/>
      <c r="F3009" s="16"/>
      <c r="G3009" s="16"/>
      <c r="H3009" s="16"/>
      <c r="I3009" s="16"/>
      <c r="J3009" s="16"/>
      <c r="K3009" s="16"/>
      <c r="L3009" s="17"/>
    </row>
    <row r="3010" spans="1:12" ht="15.75" hidden="1" customHeight="1" x14ac:dyDescent="0.3">
      <c r="A3010" s="1" t="str">
        <f>+IF(OR(C3010=""),"NO",1)</f>
        <v>NO</v>
      </c>
      <c r="B3010" s="1">
        <f>1+MAX($B$1:B3009)</f>
        <v>25</v>
      </c>
      <c r="C3010" s="18" t="s">
        <v>124</v>
      </c>
      <c r="E3010" s="19" t="s">
        <v>124</v>
      </c>
      <c r="F3010" s="20"/>
      <c r="G3010" s="20"/>
      <c r="H3010" s="20"/>
      <c r="I3010" s="21"/>
      <c r="J3010" s="20"/>
      <c r="K3010" s="21"/>
      <c r="L3010" s="22"/>
    </row>
    <row r="3011" spans="1:12" hidden="1" x14ac:dyDescent="0.3">
      <c r="A3011" s="1" t="str">
        <f>A3010</f>
        <v>NO</v>
      </c>
      <c r="E3011" s="23" t="str">
        <f>+$E$11</f>
        <v>Integrantes</v>
      </c>
      <c r="F3011" s="24"/>
      <c r="G3011" s="24"/>
      <c r="H3011" s="24"/>
      <c r="I3011" s="24"/>
      <c r="J3011" s="24"/>
      <c r="K3011" s="25" t="str">
        <f>+$K$11</f>
        <v>Nit</v>
      </c>
      <c r="L3011" s="26" t="str">
        <f>+$L$11</f>
        <v>Part.</v>
      </c>
    </row>
    <row r="3012" spans="1:12" hidden="1" x14ac:dyDescent="0.3">
      <c r="A3012" s="1" t="str">
        <f>+A3011</f>
        <v>NO</v>
      </c>
      <c r="C3012" s="1" t="s">
        <v>124</v>
      </c>
      <c r="E3012" s="27" t="s">
        <v>124</v>
      </c>
      <c r="F3012" s="28"/>
      <c r="G3012" s="28"/>
      <c r="H3012" s="28"/>
      <c r="I3012" s="28"/>
      <c r="J3012" s="28"/>
      <c r="K3012" s="29" t="s">
        <v>124</v>
      </c>
      <c r="L3012" s="30" t="s">
        <v>124</v>
      </c>
    </row>
    <row r="3013" spans="1:12" hidden="1" x14ac:dyDescent="0.3">
      <c r="A3013" s="18" t="str">
        <f>+IF(OR(C3013=""),"NO",1)</f>
        <v>NO</v>
      </c>
      <c r="B3013" s="18"/>
      <c r="C3013" s="1" t="s">
        <v>124</v>
      </c>
      <c r="E3013" s="31" t="s">
        <v>124</v>
      </c>
      <c r="F3013" s="32"/>
      <c r="G3013" s="32"/>
      <c r="H3013" s="32"/>
      <c r="I3013" s="32"/>
      <c r="J3013" s="32"/>
      <c r="K3013" s="33" t="s">
        <v>124</v>
      </c>
      <c r="L3013" s="34" t="s">
        <v>124</v>
      </c>
    </row>
    <row r="3014" spans="1:12" hidden="1" x14ac:dyDescent="0.3">
      <c r="A3014" s="18" t="str">
        <f>+IF(OR(C3014=""),"NO",1)</f>
        <v>NO</v>
      </c>
      <c r="B3014" s="18"/>
      <c r="C3014" s="1" t="s">
        <v>124</v>
      </c>
      <c r="E3014" s="31" t="s">
        <v>124</v>
      </c>
      <c r="F3014" s="32"/>
      <c r="G3014" s="32"/>
      <c r="H3014" s="32"/>
      <c r="I3014" s="32"/>
      <c r="J3014" s="32"/>
      <c r="K3014" s="33" t="s">
        <v>124</v>
      </c>
      <c r="L3014" s="34" t="s">
        <v>124</v>
      </c>
    </row>
    <row r="3015" spans="1:12" hidden="1" x14ac:dyDescent="0.3">
      <c r="A3015" s="18" t="str">
        <f>+IF(OR(C3015=""),"NO",1)</f>
        <v>NO</v>
      </c>
      <c r="B3015" s="18"/>
      <c r="C3015" s="1" t="s">
        <v>124</v>
      </c>
      <c r="E3015" s="31" t="s">
        <v>13</v>
      </c>
      <c r="F3015" s="32"/>
      <c r="G3015" s="32"/>
      <c r="H3015" s="32"/>
      <c r="I3015" s="32"/>
      <c r="J3015" s="32"/>
      <c r="K3015" s="33"/>
      <c r="L3015" s="34"/>
    </row>
    <row r="3016" spans="1:12" hidden="1" x14ac:dyDescent="0.3">
      <c r="A3016" s="18" t="str">
        <f>+IF(OR(C3016=""),"NO",1)</f>
        <v>NO</v>
      </c>
      <c r="B3016" s="18"/>
      <c r="C3016" s="1" t="s">
        <v>124</v>
      </c>
      <c r="E3016" s="31" t="s">
        <v>13</v>
      </c>
      <c r="F3016" s="32"/>
      <c r="G3016" s="32"/>
      <c r="H3016" s="32"/>
      <c r="I3016" s="32"/>
      <c r="J3016" s="32"/>
      <c r="K3016" s="33"/>
      <c r="L3016" s="34"/>
    </row>
    <row r="3017" spans="1:12" hidden="1" x14ac:dyDescent="0.3">
      <c r="A3017" s="18" t="str">
        <f>+IF(OR(C3017=""),"NO",1)</f>
        <v>NO</v>
      </c>
      <c r="B3017" s="18"/>
      <c r="C3017" s="1" t="s">
        <v>124</v>
      </c>
      <c r="E3017" s="35" t="s">
        <v>13</v>
      </c>
      <c r="F3017" s="36"/>
      <c r="G3017" s="36"/>
      <c r="H3017" s="36"/>
      <c r="I3017" s="36"/>
      <c r="J3017" s="36"/>
      <c r="K3017" s="37"/>
      <c r="L3017" s="38"/>
    </row>
    <row r="3018" spans="1:12" ht="5.15" hidden="1" customHeight="1" x14ac:dyDescent="0.3">
      <c r="A3018" s="1" t="str">
        <f>+A3010</f>
        <v>NO</v>
      </c>
      <c r="E3018" s="39"/>
      <c r="F3018" s="39"/>
      <c r="G3018" s="39"/>
      <c r="H3018" s="39"/>
      <c r="I3018" s="39"/>
      <c r="J3018" s="39"/>
      <c r="K3018" s="39"/>
      <c r="L3018" s="39"/>
    </row>
    <row r="3019" spans="1:12" ht="15.75" hidden="1" customHeight="1" x14ac:dyDescent="0.3">
      <c r="A3019" s="1" t="str">
        <f>+A3010</f>
        <v>NO</v>
      </c>
      <c r="E3019" s="40" t="str">
        <f>+$E$19</f>
        <v>RESULTADO DE EVALUACIÓN TÉCNICA</v>
      </c>
      <c r="F3019" s="41"/>
      <c r="G3019" s="41"/>
      <c r="H3019" s="41"/>
      <c r="I3019" s="41"/>
      <c r="J3019" s="41"/>
      <c r="K3019" s="41"/>
      <c r="L3019" s="42"/>
    </row>
    <row r="3020" spans="1:12" hidden="1" x14ac:dyDescent="0.3">
      <c r="A3020" s="1" t="str">
        <f>+A3010</f>
        <v>NO</v>
      </c>
      <c r="E3020" s="43"/>
      <c r="F3020" s="44" t="str">
        <f>+$F$20</f>
        <v>Experiencia</v>
      </c>
      <c r="G3020" s="45"/>
      <c r="H3020" s="45"/>
      <c r="I3020" s="45"/>
      <c r="J3020" s="45"/>
      <c r="K3020" s="46"/>
      <c r="L3020" s="47" t="s">
        <v>124</v>
      </c>
    </row>
    <row r="3021" spans="1:12" hidden="1" x14ac:dyDescent="0.3">
      <c r="A3021" s="1" t="str">
        <f>+A3010</f>
        <v>NO</v>
      </c>
      <c r="E3021" s="348" t="str">
        <f>+$E$21</f>
        <v>OBSERVACIONES RESPECTO A LA EVALUACIÓN DE EXPERIENCIA</v>
      </c>
      <c r="F3021" s="308"/>
      <c r="G3021" s="308"/>
      <c r="H3021" s="308"/>
      <c r="I3021" s="308"/>
      <c r="J3021" s="308"/>
      <c r="K3021" s="308"/>
      <c r="L3021" s="349"/>
    </row>
    <row r="3022" spans="1:12" hidden="1" x14ac:dyDescent="0.3">
      <c r="A3022" s="1" t="str">
        <f>+A3010</f>
        <v>NO</v>
      </c>
      <c r="E3022" s="350" t="s">
        <v>124</v>
      </c>
      <c r="F3022" s="351"/>
      <c r="G3022" s="351"/>
      <c r="H3022" s="351"/>
      <c r="I3022" s="351"/>
      <c r="J3022" s="351"/>
      <c r="K3022" s="351"/>
      <c r="L3022" s="352"/>
    </row>
    <row r="3023" spans="1:12" ht="5.15" hidden="1" customHeight="1" x14ac:dyDescent="0.3">
      <c r="A3023" s="1" t="str">
        <f>+A3010</f>
        <v>NO</v>
      </c>
      <c r="E3023" s="39"/>
      <c r="F3023" s="39"/>
      <c r="G3023" s="39"/>
      <c r="H3023" s="39"/>
      <c r="I3023" s="39"/>
      <c r="J3023" s="39"/>
      <c r="K3023" s="39"/>
      <c r="L3023" s="39"/>
    </row>
    <row r="3024" spans="1:12" ht="12.75" hidden="1" customHeight="1" x14ac:dyDescent="0.3">
      <c r="A3024" s="1" t="str">
        <f>+A3010</f>
        <v>NO</v>
      </c>
      <c r="E3024" s="40" t="str">
        <f>+$E$24</f>
        <v>EXPERIENCIA HABILITANTE: CONTRATOS PRESENTADOS</v>
      </c>
      <c r="F3024" s="41"/>
      <c r="G3024" s="41"/>
      <c r="H3024" s="41"/>
      <c r="I3024" s="41"/>
      <c r="J3024" s="41"/>
      <c r="K3024" s="41"/>
      <c r="L3024" s="42"/>
    </row>
    <row r="3025" spans="1:12" ht="8.5" hidden="1" customHeight="1" x14ac:dyDescent="0.3">
      <c r="A3025" s="1" t="str">
        <f>+A3010</f>
        <v>NO</v>
      </c>
      <c r="E3025" s="49"/>
      <c r="F3025" s="50"/>
      <c r="G3025" s="51"/>
      <c r="H3025" s="51"/>
      <c r="I3025" s="51"/>
      <c r="J3025" s="51"/>
      <c r="K3025" s="51"/>
      <c r="L3025" s="52"/>
    </row>
    <row r="3026" spans="1:12" hidden="1" x14ac:dyDescent="0.3">
      <c r="A3026" s="18" t="str">
        <f>+IF(OR(C3026=""),"NO",1)</f>
        <v>NO</v>
      </c>
      <c r="B3026" s="18"/>
      <c r="C3026" s="1" t="s">
        <v>124</v>
      </c>
      <c r="E3026" s="329">
        <v>1</v>
      </c>
      <c r="F3026" s="53" t="str">
        <f>+$F$26</f>
        <v>OBJETO</v>
      </c>
      <c r="G3026" s="332" t="s">
        <v>124</v>
      </c>
      <c r="H3026" s="333"/>
      <c r="I3026" s="333"/>
      <c r="J3026" s="333"/>
      <c r="K3026" s="333"/>
      <c r="L3026" s="334"/>
    </row>
    <row r="3027" spans="1:12" hidden="1" x14ac:dyDescent="0.3">
      <c r="A3027" s="18" t="str">
        <f>+IF(OR(C3026=""),"NO",1)</f>
        <v>NO</v>
      </c>
      <c r="B3027" s="18"/>
      <c r="E3027" s="330"/>
      <c r="F3027" s="54" t="str">
        <f>+$F$27</f>
        <v>CONTRATANTE</v>
      </c>
      <c r="G3027" s="335" t="s">
        <v>124</v>
      </c>
      <c r="H3027" s="310"/>
      <c r="I3027" s="310"/>
      <c r="J3027" s="310"/>
      <c r="K3027" s="310"/>
      <c r="L3027" s="336"/>
    </row>
    <row r="3028" spans="1:12" hidden="1" x14ac:dyDescent="0.3">
      <c r="A3028" s="18" t="str">
        <f>+IF(OR(C3026=""),"NO",1)</f>
        <v>NO</v>
      </c>
      <c r="B3028" s="18"/>
      <c r="E3028" s="330"/>
      <c r="F3028" s="54" t="str">
        <f>+$F$28</f>
        <v>APORTANTE</v>
      </c>
      <c r="G3028" s="337" t="s">
        <v>124</v>
      </c>
      <c r="H3028" s="338"/>
      <c r="I3028" s="338"/>
      <c r="J3028" s="338"/>
      <c r="K3028" s="338"/>
      <c r="L3028" s="339"/>
    </row>
    <row r="3029" spans="1:12" hidden="1" x14ac:dyDescent="0.3">
      <c r="A3029" s="18" t="str">
        <f>+IF(OR(C3026=""),"NO",1)</f>
        <v>NO</v>
      </c>
      <c r="B3029" s="18"/>
      <c r="E3029" s="330"/>
      <c r="F3029" s="54" t="str">
        <f>+$F$29</f>
        <v>VALOR /SMMLV)</v>
      </c>
      <c r="G3029" s="55" t="s">
        <v>124</v>
      </c>
      <c r="H3029" s="56" t="str">
        <f>+$H$29</f>
        <v>% PART..</v>
      </c>
      <c r="I3029" s="57" t="s">
        <v>124</v>
      </c>
      <c r="J3029" s="58" t="str">
        <f>+$J$29</f>
        <v>VALOR ACREDITADO</v>
      </c>
      <c r="K3029" s="59"/>
      <c r="L3029" s="47" t="s">
        <v>124</v>
      </c>
    </row>
    <row r="3030" spans="1:12" hidden="1" x14ac:dyDescent="0.3">
      <c r="A3030" s="18" t="str">
        <f>+IF(OR(C3026=""),"NO",1)</f>
        <v>NO</v>
      </c>
      <c r="B3030" s="18"/>
      <c r="E3030" s="330"/>
      <c r="F3030" s="60" t="str">
        <f>+$F$30</f>
        <v>EXPERIENCIA APORTADA</v>
      </c>
      <c r="G3030" s="340" t="s">
        <v>124</v>
      </c>
      <c r="H3030" s="341"/>
      <c r="I3030" s="341"/>
      <c r="J3030" s="341"/>
      <c r="K3030" s="341"/>
      <c r="L3030" s="342"/>
    </row>
    <row r="3031" spans="1:12" hidden="1" x14ac:dyDescent="0.3">
      <c r="A3031" s="18" t="str">
        <f>+IF(OR(C3026=""),"NO",1)</f>
        <v>NO</v>
      </c>
      <c r="B3031" s="18"/>
      <c r="E3031" s="331"/>
      <c r="F3031" s="62" t="str">
        <f>+$F$31</f>
        <v>OBSERVACIÓN</v>
      </c>
      <c r="G3031" s="343" t="s">
        <v>124</v>
      </c>
      <c r="H3031" s="344"/>
      <c r="I3031" s="344"/>
      <c r="J3031" s="344"/>
      <c r="K3031" s="344"/>
      <c r="L3031" s="345"/>
    </row>
    <row r="3032" spans="1:12" ht="8.5" hidden="1" customHeight="1" x14ac:dyDescent="0.3">
      <c r="A3032" s="18" t="str">
        <f>+IF(OR(C3026=""),"NO",1)</f>
        <v>NO</v>
      </c>
      <c r="B3032" s="18"/>
      <c r="E3032" s="49"/>
      <c r="F3032" s="50"/>
      <c r="G3032" s="51"/>
      <c r="H3032" s="51"/>
      <c r="I3032" s="51"/>
      <c r="J3032" s="51"/>
      <c r="K3032" s="51"/>
      <c r="L3032" s="52"/>
    </row>
    <row r="3033" spans="1:12" hidden="1" x14ac:dyDescent="0.3">
      <c r="A3033" s="18" t="str">
        <f t="shared" ref="A3033" si="1008">+IF(OR(C3033=""),"NO",1)</f>
        <v>NO</v>
      </c>
      <c r="B3033" s="18"/>
      <c r="C3033" s="1" t="s">
        <v>124</v>
      </c>
      <c r="E3033" s="329">
        <v>2</v>
      </c>
      <c r="F3033" s="53" t="str">
        <f>+$F$26</f>
        <v>OBJETO</v>
      </c>
      <c r="G3033" s="332" t="s">
        <v>124</v>
      </c>
      <c r="H3033" s="333"/>
      <c r="I3033" s="333"/>
      <c r="J3033" s="333"/>
      <c r="K3033" s="333"/>
      <c r="L3033" s="334"/>
    </row>
    <row r="3034" spans="1:12" hidden="1" x14ac:dyDescent="0.3">
      <c r="A3034" s="18" t="str">
        <f t="shared" ref="A3034" si="1009">+IF(OR(C3033=""),"NO",1)</f>
        <v>NO</v>
      </c>
      <c r="B3034" s="18"/>
      <c r="E3034" s="330"/>
      <c r="F3034" s="54" t="str">
        <f>+$F$27</f>
        <v>CONTRATANTE</v>
      </c>
      <c r="G3034" s="335" t="s">
        <v>124</v>
      </c>
      <c r="H3034" s="310"/>
      <c r="I3034" s="310"/>
      <c r="J3034" s="310"/>
      <c r="K3034" s="310"/>
      <c r="L3034" s="336"/>
    </row>
    <row r="3035" spans="1:12" hidden="1" x14ac:dyDescent="0.3">
      <c r="A3035" s="18" t="str">
        <f t="shared" ref="A3035" si="1010">+IF(OR(C3033=""),"NO",1)</f>
        <v>NO</v>
      </c>
      <c r="B3035" s="18"/>
      <c r="E3035" s="330"/>
      <c r="F3035" s="54" t="str">
        <f>+$F$28</f>
        <v>APORTANTE</v>
      </c>
      <c r="G3035" s="337" t="s">
        <v>124</v>
      </c>
      <c r="H3035" s="338"/>
      <c r="I3035" s="338"/>
      <c r="J3035" s="338"/>
      <c r="K3035" s="338"/>
      <c r="L3035" s="339"/>
    </row>
    <row r="3036" spans="1:12" hidden="1" x14ac:dyDescent="0.3">
      <c r="A3036" s="18" t="str">
        <f t="shared" ref="A3036" si="1011">+IF(OR(C3033=""),"NO",1)</f>
        <v>NO</v>
      </c>
      <c r="B3036" s="18"/>
      <c r="E3036" s="330"/>
      <c r="F3036" s="54" t="str">
        <f>+$F$29</f>
        <v>VALOR /SMMLV)</v>
      </c>
      <c r="G3036" s="55" t="s">
        <v>124</v>
      </c>
      <c r="H3036" s="56" t="str">
        <f>+$H$29</f>
        <v>% PART..</v>
      </c>
      <c r="I3036" s="57" t="s">
        <v>124</v>
      </c>
      <c r="J3036" s="58" t="str">
        <f>+$J$29</f>
        <v>VALOR ACREDITADO</v>
      </c>
      <c r="K3036" s="59"/>
      <c r="L3036" s="47" t="s">
        <v>124</v>
      </c>
    </row>
    <row r="3037" spans="1:12" hidden="1" x14ac:dyDescent="0.3">
      <c r="A3037" s="18" t="str">
        <f t="shared" ref="A3037" si="1012">+IF(OR(C3033=""),"NO",1)</f>
        <v>NO</v>
      </c>
      <c r="B3037" s="18"/>
      <c r="E3037" s="330"/>
      <c r="F3037" s="60" t="str">
        <f>+$F$30</f>
        <v>EXPERIENCIA APORTADA</v>
      </c>
      <c r="G3037" s="340" t="s">
        <v>124</v>
      </c>
      <c r="H3037" s="341"/>
      <c r="I3037" s="341"/>
      <c r="J3037" s="341"/>
      <c r="K3037" s="341"/>
      <c r="L3037" s="342"/>
    </row>
    <row r="3038" spans="1:12" hidden="1" x14ac:dyDescent="0.3">
      <c r="A3038" s="18" t="str">
        <f t="shared" ref="A3038" si="1013">+IF(OR(C3033=""),"NO",1)</f>
        <v>NO</v>
      </c>
      <c r="B3038" s="18"/>
      <c r="E3038" s="331"/>
      <c r="F3038" s="62" t="str">
        <f>+$F$31</f>
        <v>OBSERVACIÓN</v>
      </c>
      <c r="G3038" s="343" t="s">
        <v>124</v>
      </c>
      <c r="H3038" s="344"/>
      <c r="I3038" s="344"/>
      <c r="J3038" s="344"/>
      <c r="K3038" s="344"/>
      <c r="L3038" s="345"/>
    </row>
    <row r="3039" spans="1:12" ht="8.5" hidden="1" customHeight="1" x14ac:dyDescent="0.3">
      <c r="A3039" s="18" t="str">
        <f t="shared" ref="A3039" si="1014">+IF(OR(C3033=""),"NO",1)</f>
        <v>NO</v>
      </c>
      <c r="B3039" s="18"/>
      <c r="E3039" s="49"/>
      <c r="F3039" s="50"/>
      <c r="G3039" s="51"/>
      <c r="H3039" s="51"/>
      <c r="I3039" s="51"/>
      <c r="J3039" s="51"/>
      <c r="K3039" s="51"/>
      <c r="L3039" s="52"/>
    </row>
    <row r="3040" spans="1:12" hidden="1" x14ac:dyDescent="0.3">
      <c r="A3040" s="18" t="str">
        <f t="shared" ref="A3040" si="1015">+IF(OR(C3040=""),"NO",1)</f>
        <v>NO</v>
      </c>
      <c r="B3040" s="18"/>
      <c r="C3040" s="1" t="s">
        <v>124</v>
      </c>
      <c r="E3040" s="329">
        <v>3</v>
      </c>
      <c r="F3040" s="53" t="str">
        <f>+$F$26</f>
        <v>OBJETO</v>
      </c>
      <c r="G3040" s="332" t="s">
        <v>124</v>
      </c>
      <c r="H3040" s="333"/>
      <c r="I3040" s="333"/>
      <c r="J3040" s="333"/>
      <c r="K3040" s="333"/>
      <c r="L3040" s="334"/>
    </row>
    <row r="3041" spans="1:12" hidden="1" x14ac:dyDescent="0.3">
      <c r="A3041" s="18" t="str">
        <f t="shared" ref="A3041" si="1016">+IF(OR(C3040=""),"NO",1)</f>
        <v>NO</v>
      </c>
      <c r="B3041" s="18"/>
      <c r="E3041" s="330"/>
      <c r="F3041" s="54" t="str">
        <f>+$F$27</f>
        <v>CONTRATANTE</v>
      </c>
      <c r="G3041" s="335" t="s">
        <v>124</v>
      </c>
      <c r="H3041" s="310"/>
      <c r="I3041" s="310"/>
      <c r="J3041" s="310"/>
      <c r="K3041" s="310"/>
      <c r="L3041" s="336"/>
    </row>
    <row r="3042" spans="1:12" hidden="1" x14ac:dyDescent="0.3">
      <c r="A3042" s="18" t="str">
        <f t="shared" ref="A3042" si="1017">+IF(OR(C3040=""),"NO",1)</f>
        <v>NO</v>
      </c>
      <c r="B3042" s="18"/>
      <c r="E3042" s="330"/>
      <c r="F3042" s="54" t="str">
        <f>+$F$28</f>
        <v>APORTANTE</v>
      </c>
      <c r="G3042" s="337" t="s">
        <v>124</v>
      </c>
      <c r="H3042" s="338"/>
      <c r="I3042" s="338"/>
      <c r="J3042" s="338"/>
      <c r="K3042" s="338"/>
      <c r="L3042" s="339"/>
    </row>
    <row r="3043" spans="1:12" hidden="1" x14ac:dyDescent="0.3">
      <c r="A3043" s="18" t="str">
        <f t="shared" ref="A3043" si="1018">+IF(OR(C3040=""),"NO",1)</f>
        <v>NO</v>
      </c>
      <c r="B3043" s="18"/>
      <c r="E3043" s="330"/>
      <c r="F3043" s="54" t="str">
        <f>+$F$29</f>
        <v>VALOR /SMMLV)</v>
      </c>
      <c r="G3043" s="55" t="s">
        <v>124</v>
      </c>
      <c r="H3043" s="56" t="str">
        <f>+$H$29</f>
        <v>% PART..</v>
      </c>
      <c r="I3043" s="57" t="s">
        <v>124</v>
      </c>
      <c r="J3043" s="58" t="str">
        <f>+$J$29</f>
        <v>VALOR ACREDITADO</v>
      </c>
      <c r="K3043" s="59"/>
      <c r="L3043" s="47" t="s">
        <v>124</v>
      </c>
    </row>
    <row r="3044" spans="1:12" hidden="1" x14ac:dyDescent="0.3">
      <c r="A3044" s="18" t="str">
        <f t="shared" ref="A3044" si="1019">+IF(OR(C3040=""),"NO",1)</f>
        <v>NO</v>
      </c>
      <c r="B3044" s="18"/>
      <c r="E3044" s="330"/>
      <c r="F3044" s="60" t="str">
        <f>+$F$30</f>
        <v>EXPERIENCIA APORTADA</v>
      </c>
      <c r="G3044" s="340" t="s">
        <v>124</v>
      </c>
      <c r="H3044" s="341"/>
      <c r="I3044" s="341"/>
      <c r="J3044" s="341"/>
      <c r="K3044" s="341"/>
      <c r="L3044" s="342"/>
    </row>
    <row r="3045" spans="1:12" hidden="1" x14ac:dyDescent="0.3">
      <c r="A3045" s="18" t="str">
        <f t="shared" ref="A3045" si="1020">+IF(OR(C3040=""),"NO",1)</f>
        <v>NO</v>
      </c>
      <c r="B3045" s="18"/>
      <c r="E3045" s="331"/>
      <c r="F3045" s="62" t="str">
        <f>+$F$31</f>
        <v>OBSERVACIÓN</v>
      </c>
      <c r="G3045" s="343" t="s">
        <v>124</v>
      </c>
      <c r="H3045" s="344"/>
      <c r="I3045" s="344"/>
      <c r="J3045" s="344"/>
      <c r="K3045" s="344"/>
      <c r="L3045" s="345"/>
    </row>
    <row r="3046" spans="1:12" ht="8.5" hidden="1" customHeight="1" x14ac:dyDescent="0.3">
      <c r="A3046" s="18" t="str">
        <f t="shared" ref="A3046" si="1021">+IF(OR(C3040=""),"NO",1)</f>
        <v>NO</v>
      </c>
      <c r="B3046" s="18"/>
      <c r="E3046" s="49"/>
      <c r="F3046" s="50"/>
      <c r="G3046" s="51"/>
      <c r="H3046" s="51"/>
      <c r="I3046" s="51"/>
      <c r="J3046" s="51"/>
      <c r="K3046" s="51"/>
      <c r="L3046" s="52"/>
    </row>
    <row r="3047" spans="1:12" hidden="1" x14ac:dyDescent="0.3">
      <c r="A3047" s="18" t="str">
        <f t="shared" ref="A3047" si="1022">+IF(OR(C3047=""),"NO",1)</f>
        <v>NO</v>
      </c>
      <c r="B3047" s="18"/>
      <c r="C3047" s="1" t="s">
        <v>124</v>
      </c>
      <c r="E3047" s="329">
        <v>4</v>
      </c>
      <c r="F3047" s="53" t="str">
        <f>+$F$26</f>
        <v>OBJETO</v>
      </c>
      <c r="G3047" s="332" t="s">
        <v>124</v>
      </c>
      <c r="H3047" s="333"/>
      <c r="I3047" s="333"/>
      <c r="J3047" s="333"/>
      <c r="K3047" s="333"/>
      <c r="L3047" s="334"/>
    </row>
    <row r="3048" spans="1:12" hidden="1" x14ac:dyDescent="0.3">
      <c r="A3048" s="18" t="str">
        <f t="shared" ref="A3048" si="1023">+IF(OR(C3047=""),"NO",1)</f>
        <v>NO</v>
      </c>
      <c r="B3048" s="18"/>
      <c r="E3048" s="330"/>
      <c r="F3048" s="54" t="str">
        <f>+$F$27</f>
        <v>CONTRATANTE</v>
      </c>
      <c r="G3048" s="335" t="s">
        <v>124</v>
      </c>
      <c r="H3048" s="310"/>
      <c r="I3048" s="310"/>
      <c r="J3048" s="310"/>
      <c r="K3048" s="310"/>
      <c r="L3048" s="336"/>
    </row>
    <row r="3049" spans="1:12" hidden="1" x14ac:dyDescent="0.3">
      <c r="A3049" s="18" t="str">
        <f t="shared" ref="A3049" si="1024">+IF(OR(C3047=""),"NO",1)</f>
        <v>NO</v>
      </c>
      <c r="B3049" s="18"/>
      <c r="E3049" s="330"/>
      <c r="F3049" s="54" t="str">
        <f>+$F$28</f>
        <v>APORTANTE</v>
      </c>
      <c r="G3049" s="337" t="s">
        <v>124</v>
      </c>
      <c r="H3049" s="338"/>
      <c r="I3049" s="338"/>
      <c r="J3049" s="338"/>
      <c r="K3049" s="338"/>
      <c r="L3049" s="339"/>
    </row>
    <row r="3050" spans="1:12" hidden="1" x14ac:dyDescent="0.3">
      <c r="A3050" s="18" t="str">
        <f t="shared" ref="A3050" si="1025">+IF(OR(C3047=""),"NO",1)</f>
        <v>NO</v>
      </c>
      <c r="B3050" s="18"/>
      <c r="E3050" s="330"/>
      <c r="F3050" s="54" t="str">
        <f>+$F$29</f>
        <v>VALOR /SMMLV)</v>
      </c>
      <c r="G3050" s="55" t="s">
        <v>124</v>
      </c>
      <c r="H3050" s="56" t="str">
        <f>+$H$29</f>
        <v>% PART..</v>
      </c>
      <c r="I3050" s="57" t="s">
        <v>124</v>
      </c>
      <c r="J3050" s="58" t="str">
        <f>+$J$29</f>
        <v>VALOR ACREDITADO</v>
      </c>
      <c r="K3050" s="59"/>
      <c r="L3050" s="47" t="s">
        <v>124</v>
      </c>
    </row>
    <row r="3051" spans="1:12" hidden="1" x14ac:dyDescent="0.3">
      <c r="A3051" s="18" t="str">
        <f t="shared" ref="A3051" si="1026">+IF(OR(C3047=""),"NO",1)</f>
        <v>NO</v>
      </c>
      <c r="B3051" s="18"/>
      <c r="E3051" s="330"/>
      <c r="F3051" s="60" t="str">
        <f>+$F$30</f>
        <v>EXPERIENCIA APORTADA</v>
      </c>
      <c r="G3051" s="340" t="s">
        <v>124</v>
      </c>
      <c r="H3051" s="341"/>
      <c r="I3051" s="341"/>
      <c r="J3051" s="341"/>
      <c r="K3051" s="341"/>
      <c r="L3051" s="342"/>
    </row>
    <row r="3052" spans="1:12" hidden="1" x14ac:dyDescent="0.3">
      <c r="A3052" s="18" t="str">
        <f t="shared" ref="A3052" si="1027">+IF(OR(C3047=""),"NO",1)</f>
        <v>NO</v>
      </c>
      <c r="B3052" s="18"/>
      <c r="E3052" s="331"/>
      <c r="F3052" s="62" t="str">
        <f>+$F$31</f>
        <v>OBSERVACIÓN</v>
      </c>
      <c r="G3052" s="343" t="s">
        <v>124</v>
      </c>
      <c r="H3052" s="344"/>
      <c r="I3052" s="344"/>
      <c r="J3052" s="344"/>
      <c r="K3052" s="344"/>
      <c r="L3052" s="345"/>
    </row>
    <row r="3053" spans="1:12" ht="8.5" hidden="1" customHeight="1" x14ac:dyDescent="0.3">
      <c r="A3053" s="18" t="str">
        <f t="shared" ref="A3053" si="1028">+IF(OR(C3047=""),"NO",1)</f>
        <v>NO</v>
      </c>
      <c r="B3053" s="18"/>
      <c r="E3053" s="49"/>
      <c r="F3053" s="50"/>
      <c r="G3053" s="51"/>
      <c r="H3053" s="51"/>
      <c r="I3053" s="51"/>
      <c r="J3053" s="51"/>
      <c r="K3053" s="51"/>
      <c r="L3053" s="52"/>
    </row>
    <row r="3054" spans="1:12" hidden="1" x14ac:dyDescent="0.3">
      <c r="A3054" s="18" t="str">
        <f t="shared" ref="A3054" si="1029">+IF(OR(C3054=""),"NO",1)</f>
        <v>NO</v>
      </c>
      <c r="B3054" s="18"/>
      <c r="C3054" s="1" t="s">
        <v>124</v>
      </c>
      <c r="E3054" s="329">
        <v>5</v>
      </c>
      <c r="F3054" s="53" t="str">
        <f>+$F$26</f>
        <v>OBJETO</v>
      </c>
      <c r="G3054" s="332" t="s">
        <v>124</v>
      </c>
      <c r="H3054" s="333"/>
      <c r="I3054" s="333"/>
      <c r="J3054" s="333"/>
      <c r="K3054" s="333"/>
      <c r="L3054" s="334"/>
    </row>
    <row r="3055" spans="1:12" hidden="1" x14ac:dyDescent="0.3">
      <c r="A3055" s="18" t="str">
        <f t="shared" ref="A3055" si="1030">+IF(OR(C3054=""),"NO",1)</f>
        <v>NO</v>
      </c>
      <c r="B3055" s="18"/>
      <c r="E3055" s="330"/>
      <c r="F3055" s="54" t="str">
        <f>+$F$27</f>
        <v>CONTRATANTE</v>
      </c>
      <c r="G3055" s="335" t="s">
        <v>124</v>
      </c>
      <c r="H3055" s="310"/>
      <c r="I3055" s="310"/>
      <c r="J3055" s="310"/>
      <c r="K3055" s="310"/>
      <c r="L3055" s="336"/>
    </row>
    <row r="3056" spans="1:12" hidden="1" x14ac:dyDescent="0.3">
      <c r="A3056" s="18" t="str">
        <f t="shared" ref="A3056" si="1031">+IF(OR(C3054=""),"NO",1)</f>
        <v>NO</v>
      </c>
      <c r="B3056" s="18"/>
      <c r="E3056" s="330"/>
      <c r="F3056" s="54" t="str">
        <f>+$F$28</f>
        <v>APORTANTE</v>
      </c>
      <c r="G3056" s="337" t="s">
        <v>124</v>
      </c>
      <c r="H3056" s="338"/>
      <c r="I3056" s="338"/>
      <c r="J3056" s="338"/>
      <c r="K3056" s="338"/>
      <c r="L3056" s="339"/>
    </row>
    <row r="3057" spans="1:12" hidden="1" x14ac:dyDescent="0.3">
      <c r="A3057" s="18" t="str">
        <f t="shared" ref="A3057" si="1032">+IF(OR(C3054=""),"NO",1)</f>
        <v>NO</v>
      </c>
      <c r="B3057" s="18"/>
      <c r="E3057" s="330"/>
      <c r="F3057" s="54" t="str">
        <f>+$F$29</f>
        <v>VALOR /SMMLV)</v>
      </c>
      <c r="G3057" s="55" t="s">
        <v>124</v>
      </c>
      <c r="H3057" s="56" t="str">
        <f>+$H$29</f>
        <v>% PART..</v>
      </c>
      <c r="I3057" s="57" t="s">
        <v>124</v>
      </c>
      <c r="J3057" s="58" t="str">
        <f>+$J$29</f>
        <v>VALOR ACREDITADO</v>
      </c>
      <c r="K3057" s="59"/>
      <c r="L3057" s="47" t="s">
        <v>124</v>
      </c>
    </row>
    <row r="3058" spans="1:12" hidden="1" x14ac:dyDescent="0.3">
      <c r="A3058" s="18" t="str">
        <f t="shared" ref="A3058" si="1033">+IF(OR(C3054=""),"NO",1)</f>
        <v>NO</v>
      </c>
      <c r="B3058" s="18"/>
      <c r="E3058" s="330"/>
      <c r="F3058" s="60" t="str">
        <f>+$F$30</f>
        <v>EXPERIENCIA APORTADA</v>
      </c>
      <c r="G3058" s="340" t="s">
        <v>124</v>
      </c>
      <c r="H3058" s="341"/>
      <c r="I3058" s="341"/>
      <c r="J3058" s="341"/>
      <c r="K3058" s="341"/>
      <c r="L3058" s="342"/>
    </row>
    <row r="3059" spans="1:12" hidden="1" x14ac:dyDescent="0.3">
      <c r="A3059" s="18" t="str">
        <f t="shared" ref="A3059" si="1034">+IF(OR(C3054=""),"NO",1)</f>
        <v>NO</v>
      </c>
      <c r="B3059" s="18"/>
      <c r="E3059" s="331"/>
      <c r="F3059" s="62" t="str">
        <f>+$F$31</f>
        <v>OBSERVACIÓN</v>
      </c>
      <c r="G3059" s="343" t="s">
        <v>124</v>
      </c>
      <c r="H3059" s="344"/>
      <c r="I3059" s="344"/>
      <c r="J3059" s="344"/>
      <c r="K3059" s="344"/>
      <c r="L3059" s="345"/>
    </row>
    <row r="3060" spans="1:12" ht="8.5" hidden="1" customHeight="1" x14ac:dyDescent="0.3">
      <c r="A3060" s="18" t="str">
        <f t="shared" ref="A3060" si="1035">+IF(OR(C3054=""),"NO",1)</f>
        <v>NO</v>
      </c>
      <c r="B3060" s="18"/>
      <c r="E3060" s="49"/>
      <c r="F3060" s="50"/>
      <c r="G3060" s="51"/>
      <c r="H3060" s="51"/>
      <c r="I3060" s="51"/>
      <c r="J3060" s="51"/>
      <c r="K3060" s="51"/>
      <c r="L3060" s="52"/>
    </row>
    <row r="3061" spans="1:12" hidden="1" x14ac:dyDescent="0.3">
      <c r="A3061" s="18" t="str">
        <f t="shared" ref="A3061" si="1036">+IF(OR(C3061=""),"NO",1)</f>
        <v>NO</v>
      </c>
      <c r="B3061" s="18"/>
      <c r="C3061" s="1" t="s">
        <v>124</v>
      </c>
      <c r="E3061" s="329">
        <v>6</v>
      </c>
      <c r="F3061" s="53" t="str">
        <f>+$F$26</f>
        <v>OBJETO</v>
      </c>
      <c r="G3061" s="332" t="s">
        <v>124</v>
      </c>
      <c r="H3061" s="333"/>
      <c r="I3061" s="333"/>
      <c r="J3061" s="333"/>
      <c r="K3061" s="333"/>
      <c r="L3061" s="334"/>
    </row>
    <row r="3062" spans="1:12" hidden="1" x14ac:dyDescent="0.3">
      <c r="A3062" s="18" t="str">
        <f t="shared" ref="A3062" si="1037">+IF(OR(C3061=""),"NO",1)</f>
        <v>NO</v>
      </c>
      <c r="B3062" s="18"/>
      <c r="E3062" s="330"/>
      <c r="F3062" s="54" t="str">
        <f>+$F$27</f>
        <v>CONTRATANTE</v>
      </c>
      <c r="G3062" s="335" t="s">
        <v>124</v>
      </c>
      <c r="H3062" s="310"/>
      <c r="I3062" s="310"/>
      <c r="J3062" s="310"/>
      <c r="K3062" s="310"/>
      <c r="L3062" s="336"/>
    </row>
    <row r="3063" spans="1:12" hidden="1" x14ac:dyDescent="0.3">
      <c r="A3063" s="18" t="str">
        <f t="shared" ref="A3063" si="1038">+IF(OR(C3061=""),"NO",1)</f>
        <v>NO</v>
      </c>
      <c r="B3063" s="18"/>
      <c r="E3063" s="330"/>
      <c r="F3063" s="54" t="str">
        <f>+$F$28</f>
        <v>APORTANTE</v>
      </c>
      <c r="G3063" s="337" t="s">
        <v>124</v>
      </c>
      <c r="H3063" s="338"/>
      <c r="I3063" s="338"/>
      <c r="J3063" s="338"/>
      <c r="K3063" s="338"/>
      <c r="L3063" s="339"/>
    </row>
    <row r="3064" spans="1:12" hidden="1" x14ac:dyDescent="0.3">
      <c r="A3064" s="18" t="str">
        <f t="shared" ref="A3064" si="1039">+IF(OR(C3061=""),"NO",1)</f>
        <v>NO</v>
      </c>
      <c r="B3064" s="18"/>
      <c r="E3064" s="330"/>
      <c r="F3064" s="54" t="str">
        <f>+$F$29</f>
        <v>VALOR /SMMLV)</v>
      </c>
      <c r="G3064" s="55" t="s">
        <v>124</v>
      </c>
      <c r="H3064" s="56" t="str">
        <f>+$H$29</f>
        <v>% PART..</v>
      </c>
      <c r="I3064" s="57" t="s">
        <v>124</v>
      </c>
      <c r="J3064" s="58" t="str">
        <f>+$J$29</f>
        <v>VALOR ACREDITADO</v>
      </c>
      <c r="K3064" s="59"/>
      <c r="L3064" s="47" t="s">
        <v>124</v>
      </c>
    </row>
    <row r="3065" spans="1:12" hidden="1" x14ac:dyDescent="0.3">
      <c r="A3065" s="18" t="str">
        <f t="shared" ref="A3065" si="1040">+IF(OR(C3061=""),"NO",1)</f>
        <v>NO</v>
      </c>
      <c r="B3065" s="18"/>
      <c r="E3065" s="330"/>
      <c r="F3065" s="60" t="str">
        <f>+$F$30</f>
        <v>EXPERIENCIA APORTADA</v>
      </c>
      <c r="G3065" s="340" t="s">
        <v>124</v>
      </c>
      <c r="H3065" s="341"/>
      <c r="I3065" s="341"/>
      <c r="J3065" s="341"/>
      <c r="K3065" s="341"/>
      <c r="L3065" s="342"/>
    </row>
    <row r="3066" spans="1:12" hidden="1" x14ac:dyDescent="0.3">
      <c r="A3066" s="18" t="str">
        <f t="shared" ref="A3066" si="1041">+IF(OR(C3061=""),"NO",1)</f>
        <v>NO</v>
      </c>
      <c r="B3066" s="18"/>
      <c r="E3066" s="331"/>
      <c r="F3066" s="62" t="str">
        <f>+$F$31</f>
        <v>OBSERVACIÓN</v>
      </c>
      <c r="G3066" s="343" t="s">
        <v>124</v>
      </c>
      <c r="H3066" s="344"/>
      <c r="I3066" s="344"/>
      <c r="J3066" s="344"/>
      <c r="K3066" s="344"/>
      <c r="L3066" s="345"/>
    </row>
    <row r="3067" spans="1:12" ht="8.5" hidden="1" customHeight="1" x14ac:dyDescent="0.3">
      <c r="A3067" s="18" t="str">
        <f t="shared" ref="A3067" si="1042">+IF(OR(C3061=""),"NO",1)</f>
        <v>NO</v>
      </c>
      <c r="B3067" s="18"/>
      <c r="E3067" s="49"/>
      <c r="F3067" s="50"/>
      <c r="G3067" s="51"/>
      <c r="H3067" s="51"/>
      <c r="I3067" s="51"/>
      <c r="J3067" s="51"/>
      <c r="K3067" s="51"/>
      <c r="L3067" s="52"/>
    </row>
    <row r="3068" spans="1:12" hidden="1" x14ac:dyDescent="0.3">
      <c r="A3068" s="18" t="str">
        <f t="shared" ref="A3068" si="1043">+IF(OR(C3068=""),"NO",1)</f>
        <v>NO</v>
      </c>
      <c r="B3068" s="18"/>
      <c r="C3068" s="1" t="s">
        <v>124</v>
      </c>
      <c r="E3068" s="329">
        <v>7</v>
      </c>
      <c r="F3068" s="53" t="str">
        <f>+$F$26</f>
        <v>OBJETO</v>
      </c>
      <c r="G3068" s="332" t="s">
        <v>124</v>
      </c>
      <c r="H3068" s="333"/>
      <c r="I3068" s="333"/>
      <c r="J3068" s="333"/>
      <c r="K3068" s="333"/>
      <c r="L3068" s="334"/>
    </row>
    <row r="3069" spans="1:12" hidden="1" x14ac:dyDescent="0.3">
      <c r="A3069" s="18" t="str">
        <f t="shared" ref="A3069" si="1044">+IF(OR(C3068=""),"NO",1)</f>
        <v>NO</v>
      </c>
      <c r="B3069" s="18"/>
      <c r="E3069" s="330"/>
      <c r="F3069" s="54" t="str">
        <f>+$F$27</f>
        <v>CONTRATANTE</v>
      </c>
      <c r="G3069" s="335" t="s">
        <v>124</v>
      </c>
      <c r="H3069" s="310"/>
      <c r="I3069" s="310"/>
      <c r="J3069" s="310"/>
      <c r="K3069" s="310"/>
      <c r="L3069" s="336"/>
    </row>
    <row r="3070" spans="1:12" hidden="1" x14ac:dyDescent="0.3">
      <c r="A3070" s="18" t="str">
        <f t="shared" ref="A3070" si="1045">+IF(OR(C3068=""),"NO",1)</f>
        <v>NO</v>
      </c>
      <c r="B3070" s="18"/>
      <c r="E3070" s="330"/>
      <c r="F3070" s="54" t="str">
        <f>+$F$28</f>
        <v>APORTANTE</v>
      </c>
      <c r="G3070" s="337" t="s">
        <v>124</v>
      </c>
      <c r="H3070" s="338"/>
      <c r="I3070" s="338"/>
      <c r="J3070" s="338"/>
      <c r="K3070" s="338"/>
      <c r="L3070" s="339"/>
    </row>
    <row r="3071" spans="1:12" hidden="1" x14ac:dyDescent="0.3">
      <c r="A3071" s="18" t="str">
        <f t="shared" ref="A3071" si="1046">+IF(OR(C3068=""),"NO",1)</f>
        <v>NO</v>
      </c>
      <c r="B3071" s="18"/>
      <c r="E3071" s="330"/>
      <c r="F3071" s="54" t="str">
        <f>+$F$29</f>
        <v>VALOR /SMMLV)</v>
      </c>
      <c r="G3071" s="55" t="s">
        <v>124</v>
      </c>
      <c r="H3071" s="56" t="str">
        <f>+$H$29</f>
        <v>% PART..</v>
      </c>
      <c r="I3071" s="57" t="s">
        <v>124</v>
      </c>
      <c r="J3071" s="58" t="str">
        <f>+$J$29</f>
        <v>VALOR ACREDITADO</v>
      </c>
      <c r="K3071" s="59"/>
      <c r="L3071" s="47" t="s">
        <v>124</v>
      </c>
    </row>
    <row r="3072" spans="1:12" hidden="1" x14ac:dyDescent="0.3">
      <c r="A3072" s="18" t="str">
        <f t="shared" ref="A3072" si="1047">+IF(OR(C3068=""),"NO",1)</f>
        <v>NO</v>
      </c>
      <c r="B3072" s="18"/>
      <c r="E3072" s="330"/>
      <c r="F3072" s="60" t="str">
        <f>+$F$30</f>
        <v>EXPERIENCIA APORTADA</v>
      </c>
      <c r="G3072" s="340" t="s">
        <v>124</v>
      </c>
      <c r="H3072" s="341"/>
      <c r="I3072" s="341"/>
      <c r="J3072" s="341"/>
      <c r="K3072" s="341"/>
      <c r="L3072" s="342"/>
    </row>
    <row r="3073" spans="1:12" hidden="1" x14ac:dyDescent="0.3">
      <c r="A3073" s="18" t="str">
        <f t="shared" ref="A3073" si="1048">+IF(OR(C3068=""),"NO",1)</f>
        <v>NO</v>
      </c>
      <c r="B3073" s="18"/>
      <c r="E3073" s="331"/>
      <c r="F3073" s="62" t="str">
        <f>+$F$31</f>
        <v>OBSERVACIÓN</v>
      </c>
      <c r="G3073" s="343" t="s">
        <v>124</v>
      </c>
      <c r="H3073" s="344"/>
      <c r="I3073" s="344"/>
      <c r="J3073" s="344"/>
      <c r="K3073" s="344"/>
      <c r="L3073" s="345"/>
    </row>
    <row r="3074" spans="1:12" hidden="1" x14ac:dyDescent="0.3">
      <c r="A3074" s="18" t="str">
        <f t="shared" ref="A3074" si="1049">+IF(OR(C3068=""),"NO",1)</f>
        <v>NO</v>
      </c>
      <c r="B3074" s="18"/>
      <c r="E3074" s="49"/>
      <c r="F3074" s="50"/>
      <c r="G3074" s="51"/>
      <c r="H3074" s="51"/>
      <c r="I3074" s="51"/>
      <c r="J3074" s="51"/>
      <c r="K3074" s="51"/>
      <c r="L3074" s="52"/>
    </row>
    <row r="3075" spans="1:12" hidden="1" x14ac:dyDescent="0.3">
      <c r="A3075" s="1" t="str">
        <f>+A3010</f>
        <v>NO</v>
      </c>
      <c r="C3075" s="1" t="str">
        <f>"N"&amp;C3010</f>
        <v>N</v>
      </c>
      <c r="E3075" s="63"/>
      <c r="F3075" s="64" t="str">
        <f>+$F$75</f>
        <v>TOTAL DE CONTRATOS PRESENTADOS VÁLIDOS QUE CUMPLEN EXPERIENCIA ACREDITADA:</v>
      </c>
      <c r="G3075" s="65"/>
      <c r="H3075" s="65"/>
      <c r="I3075" s="65"/>
      <c r="J3075" s="66"/>
      <c r="K3075" s="65"/>
      <c r="L3075" s="67" t="s">
        <v>124</v>
      </c>
    </row>
    <row r="3076" spans="1:12" ht="6.65" hidden="1" customHeight="1" x14ac:dyDescent="0.3">
      <c r="A3076" s="1" t="str">
        <f>+A3010</f>
        <v>NO</v>
      </c>
      <c r="E3076" s="51"/>
      <c r="F3076" s="50"/>
      <c r="G3076" s="51"/>
      <c r="H3076" s="51"/>
      <c r="I3076" s="51"/>
      <c r="J3076" s="51"/>
      <c r="K3076" s="51"/>
      <c r="L3076" s="51"/>
    </row>
    <row r="3077" spans="1:12" hidden="1" x14ac:dyDescent="0.3">
      <c r="A3077" s="1" t="str">
        <f>+A3010</f>
        <v>NO</v>
      </c>
      <c r="E3077" s="63"/>
      <c r="F3077" s="63" t="str">
        <f>+$F$77</f>
        <v>ACREDITA SUMINISTRO E INSTALACIÓN DE MOBILIARIO POR LO MENOS EN UN (1) CONTRATO VÁLIDO</v>
      </c>
      <c r="G3077" s="65"/>
      <c r="H3077" s="65"/>
      <c r="I3077" s="65"/>
      <c r="J3077" s="66"/>
      <c r="K3077" s="65"/>
      <c r="L3077" s="68" t="s">
        <v>157</v>
      </c>
    </row>
    <row r="3078" spans="1:12" ht="5.15" hidden="1" customHeight="1" x14ac:dyDescent="0.3">
      <c r="A3078" s="1" t="str">
        <f>+A3010</f>
        <v>NO</v>
      </c>
      <c r="E3078" s="51"/>
      <c r="F3078" s="50"/>
      <c r="G3078" s="51"/>
      <c r="H3078" s="51"/>
      <c r="I3078" s="51"/>
      <c r="J3078" s="51"/>
      <c r="K3078" s="51"/>
      <c r="L3078" s="51"/>
    </row>
    <row r="3079" spans="1:12" ht="12.75" hidden="1" customHeight="1" x14ac:dyDescent="0.3">
      <c r="A3079" s="1" t="str">
        <f>+A3010</f>
        <v>NO</v>
      </c>
      <c r="E3079" s="69" t="str">
        <f>+$E$79</f>
        <v>EXPERIENCIA ESPECÍFICA NUMERAL 10.1.1 A</v>
      </c>
      <c r="F3079" s="70"/>
      <c r="G3079" s="70"/>
      <c r="H3079" s="70"/>
      <c r="I3079" s="70"/>
      <c r="J3079" s="70"/>
      <c r="K3079" s="70"/>
      <c r="L3079" s="71"/>
    </row>
    <row r="3080" spans="1:12" ht="26.5" hidden="1" customHeight="1" x14ac:dyDescent="0.3">
      <c r="A3080" s="1" t="str">
        <f>+A3010</f>
        <v>NO</v>
      </c>
      <c r="E3080" s="72"/>
      <c r="F3080" s="325" t="str">
        <f>+$F$80</f>
        <v>Por lo menos uno (1) de los contratos válidos aportados como experiencia general debe corresponder mínimo al 60% del presupuesto oficial del presente proceso de selección.  (SMMLV)</v>
      </c>
      <c r="G3080" s="326"/>
      <c r="H3080" s="326"/>
      <c r="I3080" s="326"/>
      <c r="J3080" s="326"/>
      <c r="K3080" s="73" t="s">
        <v>124</v>
      </c>
      <c r="L3080" s="74" t="s">
        <v>124</v>
      </c>
    </row>
    <row r="3081" spans="1:12" ht="23.5" hidden="1" customHeight="1" x14ac:dyDescent="0.3">
      <c r="A3081" s="1" t="str">
        <f>+A3010</f>
        <v>NO</v>
      </c>
      <c r="E3081" s="63"/>
      <c r="F3081" s="325" t="str">
        <f>+$F$81</f>
        <v xml:space="preserve">Deberá acreditarse en al menos uno (1) de los contratos válidos aportados como experiencia general una </v>
      </c>
      <c r="G3081" s="326"/>
      <c r="H3081" s="326"/>
      <c r="I3081" s="326"/>
      <c r="J3081" s="326"/>
      <c r="K3081" s="73" t="s">
        <v>124</v>
      </c>
      <c r="L3081" s="74" t="s">
        <v>124</v>
      </c>
    </row>
    <row r="3082" spans="1:12" ht="23.5" hidden="1" customHeight="1" x14ac:dyDescent="0.3">
      <c r="A3082" s="18" t="s">
        <v>30</v>
      </c>
      <c r="E3082" s="63"/>
      <c r="F3082" s="325" t="str">
        <f>+$F$82</f>
        <v xml:space="preserve">Deberá acreditarse en al menos uno (1) de los contratos válidos aportados interventoría a intervención de </v>
      </c>
      <c r="G3082" s="326"/>
      <c r="H3082" s="326"/>
      <c r="I3082" s="326"/>
      <c r="J3082" s="326"/>
      <c r="K3082" s="73">
        <f>+$K$82</f>
        <v>0</v>
      </c>
      <c r="L3082" s="74" t="s">
        <v>124</v>
      </c>
    </row>
    <row r="3083" spans="1:12" ht="36" hidden="1" customHeight="1" x14ac:dyDescent="0.3">
      <c r="A3083" s="18" t="s">
        <v>30</v>
      </c>
      <c r="E3083" s="63"/>
      <c r="F3083" s="325" t="str">
        <f>+$F$83</f>
        <v xml:space="preserve">Deberá acreditarse en al menos uno (1) de los contratos válidos aportados interventoría a intervención de </v>
      </c>
      <c r="G3083" s="326"/>
      <c r="H3083" s="326"/>
      <c r="I3083" s="326"/>
      <c r="J3083" s="326"/>
      <c r="K3083" s="75">
        <f>+$K$83</f>
        <v>0</v>
      </c>
      <c r="L3083" s="76" t="s">
        <v>124</v>
      </c>
    </row>
    <row r="3084" spans="1:12" hidden="1" x14ac:dyDescent="0.3">
      <c r="A3084" s="1" t="str">
        <f>+A3010</f>
        <v>NO</v>
      </c>
      <c r="E3084" s="51"/>
      <c r="F3084" s="50"/>
      <c r="G3084" s="51"/>
      <c r="H3084" s="51"/>
      <c r="I3084" s="51"/>
      <c r="J3084" s="51"/>
      <c r="K3084" s="51"/>
      <c r="L3084" s="51"/>
    </row>
    <row r="3085" spans="1:12" ht="12.75" hidden="1" customHeight="1" x14ac:dyDescent="0.3">
      <c r="A3085" s="1" t="str">
        <f>+A3010</f>
        <v>NO</v>
      </c>
      <c r="E3085" s="40" t="str">
        <f>+$E$85</f>
        <v>VALOR MÍNIMO A CERIFICAR % P.O EN SMMMLV. NUMERAL 3.9.1</v>
      </c>
      <c r="F3085" s="41"/>
      <c r="G3085" s="41"/>
      <c r="H3085" s="41"/>
      <c r="I3085" s="41"/>
      <c r="J3085" s="41"/>
      <c r="K3085" s="41"/>
      <c r="L3085" s="42"/>
    </row>
    <row r="3086" spans="1:12" hidden="1" x14ac:dyDescent="0.3">
      <c r="A3086" s="1" t="str">
        <f>+A3010</f>
        <v>NO</v>
      </c>
      <c r="C3086" s="1" t="str">
        <f>"M"&amp;C3010</f>
        <v>M</v>
      </c>
      <c r="E3086" s="77" t="str">
        <f>+$E$86</f>
        <v>100% P.O.</v>
      </c>
      <c r="F3086" s="78"/>
      <c r="G3086" s="61">
        <v>242.41716883554506</v>
      </c>
      <c r="H3086" s="124" t="str">
        <f>+$H$86</f>
        <v>TOTAL EJECUTADO DE CONTRATOS ACREDITADOS</v>
      </c>
      <c r="I3086" s="124"/>
      <c r="J3086" s="124"/>
      <c r="K3086" s="55" t="s">
        <v>124</v>
      </c>
      <c r="L3086" s="47" t="s">
        <v>124</v>
      </c>
    </row>
    <row r="3087" spans="1:12" hidden="1" x14ac:dyDescent="0.3">
      <c r="A3087" s="1" t="str">
        <f>+A3010</f>
        <v>NO</v>
      </c>
      <c r="E3087" s="39"/>
      <c r="F3087" s="39"/>
      <c r="G3087" s="39"/>
      <c r="H3087" s="39"/>
      <c r="I3087" s="39"/>
      <c r="J3087" s="39"/>
      <c r="K3087" s="39"/>
      <c r="L3087" s="39"/>
    </row>
    <row r="3088" spans="1:12" ht="12.75" hidden="1" customHeight="1" x14ac:dyDescent="0.3">
      <c r="A3088" s="18" t="s">
        <v>30</v>
      </c>
      <c r="B3088" s="18"/>
      <c r="E3088" s="40" t="str">
        <f>+$E$88</f>
        <v>CONSIDERACIONES PARA LA VALIDEZ DE LA EXPERIENCIA REQUERIDA: EXPERIENCIA PROPONENTES PLURALES NUMERAL 10.1.2 D</v>
      </c>
      <c r="F3088" s="41"/>
      <c r="G3088" s="41"/>
      <c r="H3088" s="41"/>
      <c r="I3088" s="41"/>
      <c r="J3088" s="41"/>
      <c r="K3088" s="41"/>
      <c r="L3088" s="42"/>
    </row>
    <row r="3089" spans="1:12" ht="28" hidden="1" customHeight="1" x14ac:dyDescent="0.3">
      <c r="A3089" s="18" t="s">
        <v>30</v>
      </c>
      <c r="B3089" s="18"/>
      <c r="C3089" s="1" t="str">
        <f>"O"&amp;C3010</f>
        <v>O</v>
      </c>
      <c r="E3089" s="80" t="str">
        <f>+$E$89</f>
        <v>i)</v>
      </c>
      <c r="F3089" s="327" t="str">
        <f>+$F$89</f>
        <v>Uno de los integrantes debe aportar como mínimo el cincuenta por ciento (50 %) de la experiencia solicitada</v>
      </c>
      <c r="G3089" s="328"/>
      <c r="H3089" s="328"/>
      <c r="I3089" s="328"/>
      <c r="J3089" s="328"/>
      <c r="K3089" s="73" t="s">
        <v>124</v>
      </c>
      <c r="L3089" s="47" t="s">
        <v>124</v>
      </c>
    </row>
    <row r="3090" spans="1:12" ht="28" hidden="1" customHeight="1" x14ac:dyDescent="0.3">
      <c r="A3090" s="18" t="s">
        <v>30</v>
      </c>
      <c r="B3090" s="18"/>
      <c r="C3090" s="1" t="str">
        <f>"O"&amp;C3010</f>
        <v>O</v>
      </c>
      <c r="E3090" s="80" t="str">
        <f>+$E$90</f>
        <v>ii)</v>
      </c>
      <c r="F3090" s="327" t="str">
        <f>+$F$90</f>
        <v>Todos los demás ntegrantes deben acreditar al menos el cinco por ciento (5 %) de la experiencia solicitada, solo uno (1) de los integrantes podrá no acreditar experiencia pero su porcentaje de participación  no podrá superar el diez por ciento (10 %)</v>
      </c>
      <c r="G3090" s="328"/>
      <c r="H3090" s="328"/>
      <c r="I3090" s="328"/>
      <c r="J3090" s="328"/>
      <c r="K3090" s="73" t="s">
        <v>124</v>
      </c>
      <c r="L3090" s="47" t="s">
        <v>124</v>
      </c>
    </row>
    <row r="3091" spans="1:12" hidden="1" x14ac:dyDescent="0.3">
      <c r="A3091" s="18" t="s">
        <v>30</v>
      </c>
      <c r="B3091" s="18"/>
      <c r="E3091" s="39"/>
      <c r="F3091" s="39"/>
      <c r="G3091" s="39"/>
      <c r="H3091" s="39"/>
      <c r="I3091" s="39"/>
      <c r="J3091" s="39"/>
      <c r="K3091" s="39"/>
      <c r="L3091" s="39"/>
    </row>
    <row r="3092" spans="1:12" ht="13" hidden="1" customHeight="1" x14ac:dyDescent="0.3">
      <c r="A3092" s="18" t="str">
        <f>+A3010</f>
        <v>NO</v>
      </c>
      <c r="B3092" s="18"/>
      <c r="E3092" s="69" t="str">
        <f>+$E$92</f>
        <v>VERIFICACIÓN Y ASIGNACIÓN DE PUNTAJE POR LA EXPERIENCIA DEL PROPONENTE</v>
      </c>
      <c r="F3092" s="70"/>
      <c r="G3092" s="70"/>
      <c r="H3092" s="70"/>
      <c r="I3092" s="70"/>
      <c r="J3092" s="70"/>
      <c r="K3092" s="70"/>
      <c r="L3092" s="71"/>
    </row>
    <row r="3093" spans="1:12" hidden="1" x14ac:dyDescent="0.3">
      <c r="A3093" s="18" t="str">
        <f>+A3010</f>
        <v>NO</v>
      </c>
      <c r="B3093" s="18"/>
      <c r="E3093" s="81"/>
      <c r="F3093" s="323" t="str">
        <f>+$F$93</f>
        <v>No. CONTRATOS QUE ACREDITAN LA EXPERIENCIA (NO OBJETO DE SUBSANACIÓN)</v>
      </c>
      <c r="G3093" s="324"/>
      <c r="H3093" s="324"/>
      <c r="I3093" s="324"/>
      <c r="J3093" s="324"/>
      <c r="K3093" s="82"/>
      <c r="L3093" s="83" t="s">
        <v>124</v>
      </c>
    </row>
    <row r="3094" spans="1:12" ht="13" hidden="1" customHeight="1" x14ac:dyDescent="0.3">
      <c r="A3094" s="18" t="str">
        <f>+A3010</f>
        <v>NO</v>
      </c>
      <c r="B3094" s="18"/>
      <c r="E3094" s="84"/>
      <c r="F3094" s="323" t="str">
        <f>+$F$94</f>
        <v>TOTAL EJECUTADO DE CONTRATOS ACREDITADOS PROPUESTA INICIAL</v>
      </c>
      <c r="G3094" s="324"/>
      <c r="H3094" s="324"/>
      <c r="I3094" s="324"/>
      <c r="J3094" s="324"/>
      <c r="K3094" s="85"/>
      <c r="L3094" s="86" t="s">
        <v>124</v>
      </c>
    </row>
    <row r="3095" spans="1:12" ht="13" hidden="1" customHeight="1" x14ac:dyDescent="0.3">
      <c r="A3095" s="18" t="str">
        <f>+A3010</f>
        <v>NO</v>
      </c>
      <c r="B3095" s="18"/>
      <c r="E3095" s="87"/>
      <c r="F3095" s="323" t="str">
        <f>+$F$95</f>
        <v>PROMEDIO VALOR ACREDITADO EN SMMLV</v>
      </c>
      <c r="G3095" s="324"/>
      <c r="H3095" s="324"/>
      <c r="I3095" s="324"/>
      <c r="J3095" s="324"/>
      <c r="K3095" s="66"/>
      <c r="L3095" s="88" t="s">
        <v>124</v>
      </c>
    </row>
    <row r="3096" spans="1:12" hidden="1" x14ac:dyDescent="0.3">
      <c r="A3096" s="18" t="str">
        <f>+A3010</f>
        <v>NO</v>
      </c>
      <c r="B3096" s="18"/>
      <c r="E3096" s="89"/>
      <c r="F3096" s="89"/>
      <c r="G3096" s="89"/>
      <c r="H3096" s="89"/>
      <c r="I3096" s="89"/>
      <c r="J3096" s="89"/>
      <c r="K3096" s="89"/>
      <c r="L3096" s="89"/>
    </row>
    <row r="3097" spans="1:12" ht="13" hidden="1" customHeight="1" x14ac:dyDescent="0.3">
      <c r="A3097" s="18" t="str">
        <f>+A3010</f>
        <v>NO</v>
      </c>
      <c r="B3097" s="18"/>
      <c r="E3097" s="69" t="str">
        <f>+$E$97</f>
        <v>3.9.2 EXIGENCIAS MÍNIMAS DE EXPERIENCIA Y FORMACIÓN ACADÉMICA DEL EQUIPO DE TRABAJO</v>
      </c>
      <c r="F3097" s="70"/>
      <c r="G3097" s="70"/>
      <c r="H3097" s="70"/>
      <c r="I3097" s="70"/>
      <c r="J3097" s="70"/>
      <c r="K3097" s="70"/>
      <c r="L3097" s="71"/>
    </row>
    <row r="3098" spans="1:12" hidden="1" x14ac:dyDescent="0.3">
      <c r="A3098" s="18" t="str">
        <f>+A3010</f>
        <v>NO</v>
      </c>
      <c r="B3098" s="18"/>
      <c r="E3098" s="90" t="str">
        <f>+$E$98</f>
        <v>Formulario 8</v>
      </c>
      <c r="F3098" s="315" t="s">
        <v>46</v>
      </c>
      <c r="G3098" s="316"/>
      <c r="H3098" s="317"/>
      <c r="I3098" s="318"/>
      <c r="J3098" s="318"/>
      <c r="K3098" s="318"/>
      <c r="L3098" s="319"/>
    </row>
    <row r="3099" spans="1:12" hidden="1" x14ac:dyDescent="0.3">
      <c r="A3099" s="18" t="str">
        <f>+A3010</f>
        <v>NO</v>
      </c>
      <c r="B3099" s="18"/>
      <c r="E3099" s="91" t="s">
        <v>124</v>
      </c>
      <c r="F3099" s="91" t="str">
        <f>+$F$99</f>
        <v>Director de Interventoría</v>
      </c>
      <c r="G3099" s="91" t="str">
        <f>+$G$99</f>
        <v>Residente de Interventoría</v>
      </c>
      <c r="H3099" s="320"/>
      <c r="I3099" s="321"/>
      <c r="J3099" s="321"/>
      <c r="K3099" s="321"/>
      <c r="L3099" s="322"/>
    </row>
    <row r="3100" spans="1:12" hidden="1" x14ac:dyDescent="0.3">
      <c r="A3100" s="18" t="str">
        <f>+A3010</f>
        <v>NO</v>
      </c>
      <c r="B3100" s="18"/>
      <c r="E3100" s="304" t="str">
        <f>+$E$100</f>
        <v>OBSERVACIONES RESPECTO REQUISITO HABILITANTE DEL PERSONAL CLAVE EVALUABLE</v>
      </c>
      <c r="F3100" s="305"/>
      <c r="G3100" s="305"/>
      <c r="H3100" s="305"/>
      <c r="I3100" s="305"/>
      <c r="J3100" s="305"/>
      <c r="K3100" s="305"/>
      <c r="L3100" s="305"/>
    </row>
    <row r="3101" spans="1:12" hidden="1" x14ac:dyDescent="0.3">
      <c r="A3101" s="18" t="str">
        <f>+A3010</f>
        <v>NO</v>
      </c>
      <c r="B3101" s="18"/>
      <c r="E3101" s="312" t="s">
        <v>124</v>
      </c>
      <c r="F3101" s="313"/>
      <c r="G3101" s="313"/>
      <c r="H3101" s="313"/>
      <c r="I3101" s="313"/>
      <c r="J3101" s="313"/>
      <c r="K3101" s="313"/>
      <c r="L3101" s="314"/>
    </row>
    <row r="3102" spans="1:12" hidden="1" x14ac:dyDescent="0.3">
      <c r="A3102" s="18" t="str">
        <f>+A3010</f>
        <v>NO</v>
      </c>
      <c r="B3102" s="18"/>
      <c r="E3102" s="89"/>
      <c r="F3102" s="89"/>
      <c r="G3102" s="89"/>
      <c r="H3102" s="89"/>
      <c r="I3102" s="89"/>
      <c r="J3102" s="89"/>
      <c r="K3102" s="89"/>
      <c r="L3102" s="89"/>
    </row>
    <row r="3103" spans="1:12" ht="13" hidden="1" customHeight="1" x14ac:dyDescent="0.3">
      <c r="A3103" s="18" t="str">
        <f>+A3010</f>
        <v>NO</v>
      </c>
      <c r="B3103" s="18"/>
      <c r="E3103" s="69" t="str">
        <f>+$E$103</f>
        <v>4.2 EQUIPO DE TRABAJO (Personal Clave Evaluable)</v>
      </c>
      <c r="F3103" s="70"/>
      <c r="G3103" s="70"/>
      <c r="H3103" s="70"/>
      <c r="I3103" s="70"/>
      <c r="J3103" s="70"/>
      <c r="K3103" s="70"/>
      <c r="L3103" s="71"/>
    </row>
    <row r="3104" spans="1:12" ht="23.25" hidden="1" customHeight="1" x14ac:dyDescent="0.3">
      <c r="A3104" s="18" t="str">
        <f>+A3010</f>
        <v>NO</v>
      </c>
      <c r="B3104" s="18"/>
      <c r="E3104" s="90" t="str">
        <f>+$E$104</f>
        <v>Formulario 9</v>
      </c>
      <c r="F3104" s="315" t="s">
        <v>46</v>
      </c>
      <c r="G3104" s="316"/>
      <c r="H3104" s="317"/>
      <c r="I3104" s="318"/>
      <c r="J3104" s="318"/>
      <c r="K3104" s="318"/>
      <c r="L3104" s="319"/>
    </row>
    <row r="3105" spans="1:12" hidden="1" x14ac:dyDescent="0.3">
      <c r="A3105" s="18" t="str">
        <f>+A3010</f>
        <v>NO</v>
      </c>
      <c r="B3105" s="18"/>
      <c r="E3105" s="91" t="s">
        <v>124</v>
      </c>
      <c r="F3105" s="91" t="str">
        <f>+$F$99</f>
        <v>Director de Interventoría</v>
      </c>
      <c r="G3105" s="91" t="str">
        <f>+$G$99</f>
        <v>Residente de Interventoría</v>
      </c>
      <c r="H3105" s="320"/>
      <c r="I3105" s="321"/>
      <c r="J3105" s="321"/>
      <c r="K3105" s="321"/>
      <c r="L3105" s="322"/>
    </row>
    <row r="3106" spans="1:12" hidden="1" x14ac:dyDescent="0.3">
      <c r="A3106" s="18" t="str">
        <f>+A3010</f>
        <v>NO</v>
      </c>
      <c r="B3106" s="18"/>
      <c r="E3106" s="89"/>
      <c r="F3106" s="89"/>
      <c r="G3106" s="89"/>
      <c r="H3106" s="89"/>
      <c r="I3106" s="89"/>
      <c r="J3106" s="89"/>
      <c r="K3106" s="89"/>
      <c r="L3106" s="89"/>
    </row>
    <row r="3107" spans="1:12" hidden="1" x14ac:dyDescent="0.3">
      <c r="A3107" s="1" t="str">
        <f>+A3010</f>
        <v>NO</v>
      </c>
      <c r="E3107" s="92" t="str">
        <f>+E2982</f>
        <v>CRITERIOS DE EVALUACIÓN Y PUNTAJE</v>
      </c>
      <c r="F3107" s="93"/>
      <c r="G3107" s="93"/>
      <c r="H3107" s="93"/>
      <c r="I3107" s="93"/>
      <c r="J3107" s="93"/>
      <c r="K3107" s="94"/>
      <c r="L3107" s="95" t="str">
        <f>+$L$107</f>
        <v>PUNTAJE OBTENIDO</v>
      </c>
    </row>
    <row r="3108" spans="1:12" hidden="1" x14ac:dyDescent="0.3">
      <c r="A3108" s="1" t="str">
        <f>+A3010</f>
        <v>NO</v>
      </c>
      <c r="E3108" s="96" t="str">
        <f>+$E$108</f>
        <v>VALOR</v>
      </c>
      <c r="F3108" s="97" t="str">
        <f>+$F$108</f>
        <v>EQUIPO DE TRABAJO (PERSONAL CLAVE EVALUABLE)</v>
      </c>
      <c r="G3108" s="24"/>
      <c r="H3108" s="24"/>
      <c r="I3108" s="24"/>
      <c r="J3108" s="24"/>
      <c r="K3108" s="24"/>
      <c r="L3108" s="98"/>
    </row>
    <row r="3109" spans="1:12" ht="12.75" hidden="1" customHeight="1" x14ac:dyDescent="0.3">
      <c r="A3109" s="1" t="str">
        <f>+A3010</f>
        <v>NO</v>
      </c>
      <c r="E3109" s="96">
        <f>+$E$109</f>
        <v>5</v>
      </c>
      <c r="F3109" s="307" t="str">
        <f>+$F$109</f>
        <v xml:space="preserve"> Experiencia Específica adicional</v>
      </c>
      <c r="G3109" s="308"/>
      <c r="H3109" s="308"/>
      <c r="I3109" s="308"/>
      <c r="J3109" s="308"/>
      <c r="K3109" s="309"/>
      <c r="L3109" s="99" t="str">
        <f>IFERROR(IF(VLOOKUP(C3010,'R. PUNTAJES'!$C$14:$R$213,'R. PUNTAJES'!$I$10,0)="","",VLOOKUP(C3010,'R. PUNTAJES'!$C$14:$R$213,'R. PUNTAJES'!$I$10,0)),"")</f>
        <v/>
      </c>
    </row>
    <row r="3110" spans="1:12" ht="12.75" hidden="1" customHeight="1" x14ac:dyDescent="0.3">
      <c r="A3110" s="1" t="str">
        <f>+A3010</f>
        <v>NO</v>
      </c>
      <c r="E3110" s="96">
        <f>+$E$110</f>
        <v>5</v>
      </c>
      <c r="F3110" s="307" t="str">
        <f>+$F$110</f>
        <v>Formación Académica adicional</v>
      </c>
      <c r="G3110" s="308"/>
      <c r="H3110" s="308"/>
      <c r="I3110" s="308"/>
      <c r="J3110" s="308"/>
      <c r="K3110" s="309"/>
      <c r="L3110" s="99" t="str">
        <f>IFERROR(IF(VLOOKUP(C3010,'R. PUNTAJES'!$C$14:$R$213,'R. PUNTAJES'!$J$10,0)="","",VLOOKUP(C3010,'R. PUNTAJES'!$C$14:$R$213,'R. PUNTAJES'!$J$10,0)),"")</f>
        <v/>
      </c>
    </row>
    <row r="3111" spans="1:12" hidden="1" x14ac:dyDescent="0.3">
      <c r="A3111" s="18" t="str">
        <f>+A3010</f>
        <v>NO</v>
      </c>
      <c r="B3111" s="18"/>
      <c r="E3111" s="100"/>
      <c r="F3111" s="101" t="str">
        <f>+$F$111</f>
        <v>FACTOR DE SOSTENIBILIDAD</v>
      </c>
      <c r="G3111" s="102"/>
      <c r="H3111" s="102"/>
      <c r="I3111" s="102"/>
      <c r="J3111" s="102"/>
      <c r="K3111" s="102"/>
      <c r="L3111" s="103"/>
    </row>
    <row r="3112" spans="1:12" hidden="1" x14ac:dyDescent="0.3">
      <c r="A3112" s="18" t="str">
        <f>+A3010</f>
        <v>NO</v>
      </c>
      <c r="B3112" s="18"/>
      <c r="E3112" s="104">
        <v>1</v>
      </c>
      <c r="F3112" s="105" t="str">
        <f>+$F$112</f>
        <v>Compromisos Sostenibilidad</v>
      </c>
      <c r="G3112" s="106"/>
      <c r="H3112" s="106"/>
      <c r="I3112" s="106"/>
      <c r="J3112" s="106"/>
      <c r="K3112" s="106"/>
      <c r="L3112" s="107" t="str">
        <f>IFERROR(IF(VLOOKUP(C3010,'R. PUNTAJES'!$C$14:$R$213,'R. PUNTAJES'!$K$10,0)="","",VLOOKUP(C3010,'R. PUNTAJES'!$C$14:$R$213,'R. PUNTAJES'!$K$10,0)),"")</f>
        <v/>
      </c>
    </row>
    <row r="3113" spans="1:12" hidden="1" x14ac:dyDescent="0.3">
      <c r="A3113" s="1" t="str">
        <f>+A3010</f>
        <v>NO</v>
      </c>
      <c r="E3113" s="108"/>
      <c r="F3113" s="109" t="str">
        <f>+$F$113</f>
        <v>APOYO A LA INDUSTRIA NACIONAL</v>
      </c>
      <c r="G3113" s="110"/>
      <c r="H3113" s="110"/>
      <c r="I3113" s="110"/>
      <c r="J3113" s="110"/>
      <c r="K3113" s="110"/>
      <c r="L3113" s="111"/>
    </row>
    <row r="3114" spans="1:12" ht="12.75" hidden="1" customHeight="1" x14ac:dyDescent="0.3">
      <c r="A3114" s="1" t="str">
        <f>+A3010</f>
        <v>NO</v>
      </c>
      <c r="E3114" s="96">
        <v>20</v>
      </c>
      <c r="F3114" s="307" t="str">
        <f>+$F$114</f>
        <v>Promoción de Servicios Nacionales o con Trato Nacional</v>
      </c>
      <c r="G3114" s="308"/>
      <c r="H3114" s="308"/>
      <c r="I3114" s="308"/>
      <c r="J3114" s="308"/>
      <c r="K3114" s="309"/>
      <c r="L3114" s="99" t="str">
        <f>IFERROR(IF(VLOOKUP(C3010,'R. PUNTAJES'!$C$14:$R$213,'R. PUNTAJES'!$L$10,0)="","",
IF(VLOOKUP(C3010,'R. PUNTAJES'!$C$14:$R$213,'R. PUNTAJES'!$L$10,0)=5,0,
VLOOKUP(C3010,'R. PUNTAJES'!$C$14:$R$213,'R. PUNTAJES'!$L$10,0))),"")</f>
        <v/>
      </c>
    </row>
    <row r="3115" spans="1:12" ht="12.75" hidden="1" customHeight="1" x14ac:dyDescent="0.3">
      <c r="A3115" s="1" t="str">
        <f>+A3010</f>
        <v>NO</v>
      </c>
      <c r="E3115" s="96">
        <v>5</v>
      </c>
      <c r="F3115" s="307" t="str">
        <f>+$F$115</f>
        <v>Incorporación de componente nacional en servicios extranjeros</v>
      </c>
      <c r="G3115" s="308"/>
      <c r="H3115" s="308"/>
      <c r="I3115" s="308"/>
      <c r="J3115" s="308"/>
      <c r="K3115" s="309"/>
      <c r="L3115" s="99" t="str">
        <f>IFERROR(IF(VLOOKUP(C3010,'R. PUNTAJES'!$C$14:$R$213,'R. PUNTAJES'!$L$10,0)="","",
IF(VLOOKUP(C3010,'R. PUNTAJES'!$C$14:$R$213,'R. PUNTAJES'!$L$10,0)=20,0,
VLOOKUP(C3010,'R. PUNTAJES'!$C$14:$R$213,'R. PUNTAJES'!$L$10,0))),"")</f>
        <v/>
      </c>
    </row>
    <row r="3116" spans="1:12" hidden="1" x14ac:dyDescent="0.3">
      <c r="A3116" s="1" t="str">
        <f>+A3010</f>
        <v>NO</v>
      </c>
      <c r="E3116" s="112"/>
      <c r="F3116" s="97" t="str">
        <f>+$F$116</f>
        <v>VINCULACIÓN DE PERSONAS CON DISCAPACIDAD</v>
      </c>
      <c r="G3116" s="24"/>
      <c r="H3116" s="24"/>
      <c r="I3116" s="24"/>
      <c r="J3116" s="24"/>
      <c r="K3116" s="24"/>
      <c r="L3116" s="98"/>
    </row>
    <row r="3117" spans="1:12" ht="12.75" hidden="1" customHeight="1" x14ac:dyDescent="0.3">
      <c r="A3117" s="1" t="str">
        <f>+A3010</f>
        <v>NO</v>
      </c>
      <c r="E3117" s="96">
        <v>1</v>
      </c>
      <c r="F3117" s="307" t="str">
        <f>+$F$117</f>
        <v xml:space="preserve">Trabajadores vinculados a la planta de personal </v>
      </c>
      <c r="G3117" s="308"/>
      <c r="H3117" s="308"/>
      <c r="I3117" s="308"/>
      <c r="J3117" s="308"/>
      <c r="K3117" s="309"/>
      <c r="L3117" s="99" t="str">
        <f>IFERROR(IF(VLOOKUP(C3010,'R. PUNTAJES'!$C$14:$R$213,'R. PUNTAJES'!$M$10,0)="","",VLOOKUP(C3010,'R. PUNTAJES'!$C$14:$R$213,'R. PUNTAJES'!$M$10,0)),"")</f>
        <v/>
      </c>
    </row>
    <row r="3118" spans="1:12" hidden="1" x14ac:dyDescent="0.3">
      <c r="A3118" s="1" t="str">
        <f>+A3010</f>
        <v>NO</v>
      </c>
      <c r="E3118" s="112"/>
      <c r="F3118" s="97" t="str">
        <f>+$F$118</f>
        <v>EMPRENDIMIENTOS Y EMPRESAS DE MUJERES</v>
      </c>
      <c r="G3118" s="24"/>
      <c r="H3118" s="24"/>
      <c r="I3118" s="24"/>
      <c r="J3118" s="24"/>
      <c r="K3118" s="24"/>
      <c r="L3118" s="98"/>
    </row>
    <row r="3119" spans="1:12" ht="13" hidden="1" customHeight="1" x14ac:dyDescent="0.3">
      <c r="A3119" s="1" t="str">
        <f>+A3010</f>
        <v>NO</v>
      </c>
      <c r="E3119" s="96">
        <v>0.25</v>
      </c>
      <c r="F3119" s="307" t="str">
        <f>+$F$119</f>
        <v>Emprendimientos y empresas de mujeres</v>
      </c>
      <c r="G3119" s="308"/>
      <c r="H3119" s="308"/>
      <c r="I3119" s="308"/>
      <c r="J3119" s="308"/>
      <c r="K3119" s="309"/>
      <c r="L3119" s="113" t="str">
        <f>IFERROR(IF(VLOOKUP(C3010,'R. PUNTAJES'!$C$14:$R$213,'R. PUNTAJES'!$N$10,0)="","",VLOOKUP(C3010,'R. PUNTAJES'!$C$14:$R$213,'R. PUNTAJES'!$N$10,0)),"")</f>
        <v/>
      </c>
    </row>
    <row r="3120" spans="1:12" hidden="1" x14ac:dyDescent="0.3">
      <c r="A3120" s="18" t="str">
        <f>+A3121</f>
        <v>NO</v>
      </c>
      <c r="B3120" s="18"/>
      <c r="E3120" s="112"/>
      <c r="F3120" s="97" t="str">
        <f>+$F$120</f>
        <v>MIPYME</v>
      </c>
      <c r="G3120" s="24"/>
      <c r="H3120" s="24"/>
      <c r="I3120" s="24"/>
      <c r="J3120" s="24"/>
      <c r="K3120" s="24"/>
      <c r="L3120" s="98"/>
    </row>
    <row r="3121" spans="1:16" hidden="1" x14ac:dyDescent="0.3">
      <c r="A3121" s="18" t="str">
        <f>+IF(E3121=0,"NO",1)</f>
        <v>NO</v>
      </c>
      <c r="B3121" s="18"/>
      <c r="E3121" s="96">
        <v>0</v>
      </c>
      <c r="F3121" s="307" t="str">
        <f>+$F$121</f>
        <v>Mipyme</v>
      </c>
      <c r="G3121" s="308"/>
      <c r="H3121" s="308"/>
      <c r="I3121" s="308"/>
      <c r="J3121" s="308"/>
      <c r="K3121" s="309"/>
      <c r="L3121" s="113" t="str">
        <f>IFERROR(IF(VLOOKUP(C3010,'R. PUNTAJES'!$C$14:$R$213,'R. PUNTAJES'!$O$10,0)="","",VLOOKUP(C3010,'R. PUNTAJES'!$C$14:$R$213,'R. PUNTAJES'!$O$10,0)),"")</f>
        <v/>
      </c>
    </row>
    <row r="3122" spans="1:16" hidden="1" x14ac:dyDescent="0.3">
      <c r="A3122" s="1" t="str">
        <f>+A3010</f>
        <v>NO</v>
      </c>
      <c r="E3122" s="112"/>
      <c r="F3122" s="97" t="str">
        <f>+$F$122</f>
        <v>EXPERIENCIA DEL PROPONENTE</v>
      </c>
      <c r="G3122" s="24"/>
      <c r="H3122" s="24"/>
      <c r="I3122" s="24"/>
      <c r="J3122" s="24"/>
      <c r="K3122" s="24"/>
      <c r="L3122" s="98"/>
    </row>
    <row r="3123" spans="1:16" hidden="1" x14ac:dyDescent="0.3">
      <c r="A3123" s="1" t="str">
        <f>+A3010</f>
        <v>NO</v>
      </c>
      <c r="E3123" s="96">
        <v>59.5</v>
      </c>
      <c r="F3123" s="307" t="str">
        <f>+$F$123</f>
        <v>mediana con valor absoluto</v>
      </c>
      <c r="G3123" s="308"/>
      <c r="H3123" s="308"/>
      <c r="I3123" s="308"/>
      <c r="J3123" s="308"/>
      <c r="K3123" s="309"/>
      <c r="L3123" s="113" t="str">
        <f>IFERROR(IF(VLOOKUP(C3010,'R. PUNTAJES'!$C$14:$R$213,'R. PUNTAJES'!$R$10,0)="","",VLOOKUP(C3010,'R. PUNTAJES'!$C$14:$R$213,'R. PUNTAJES'!$R$10,0)),"")</f>
        <v/>
      </c>
    </row>
    <row r="3124" spans="1:16" hidden="1" x14ac:dyDescent="0.3">
      <c r="A3124" s="1" t="str">
        <f>+A3010</f>
        <v>NO</v>
      </c>
      <c r="E3124" s="112"/>
      <c r="F3124" s="97" t="str">
        <f>+$F$124</f>
        <v>MULTAS</v>
      </c>
      <c r="G3124" s="24"/>
      <c r="H3124" s="24"/>
      <c r="I3124" s="24"/>
      <c r="J3124" s="24"/>
      <c r="K3124" s="24"/>
      <c r="L3124" s="98"/>
    </row>
    <row r="3125" spans="1:16" ht="12.75" hidden="1" customHeight="1" x14ac:dyDescent="0.3">
      <c r="A3125" s="1" t="str">
        <f>+A3010</f>
        <v>NO</v>
      </c>
      <c r="E3125" s="96">
        <v>-2</v>
      </c>
      <c r="F3125" s="307" t="str">
        <f>+$F$125</f>
        <v>Una o más multas o cláusulas penales durante el último año</v>
      </c>
      <c r="G3125" s="310"/>
      <c r="H3125" s="310"/>
      <c r="I3125" s="310"/>
      <c r="J3125" s="310"/>
      <c r="K3125" s="311"/>
      <c r="L3125" s="99" t="str">
        <f>IFERROR(IF(VLOOKUP(C3010,'R. PUNTAJES'!$C$14:$R$213,'R. PUNTAJES'!$Q$10,0)="","",VLOOKUP(C3010,'R. PUNTAJES'!$C$14:$R$213,'R. PUNTAJES'!$Q$10,0)),"")</f>
        <v/>
      </c>
    </row>
    <row r="3126" spans="1:16" hidden="1" x14ac:dyDescent="0.3">
      <c r="A3126" s="1" t="str">
        <f>+A3010</f>
        <v>NO</v>
      </c>
      <c r="E3126" s="112"/>
      <c r="F3126" s="97" t="str">
        <f>+$F$126</f>
        <v>OBRAS INCONCLUSAS</v>
      </c>
      <c r="G3126" s="24"/>
      <c r="H3126" s="24"/>
      <c r="I3126" s="24"/>
      <c r="J3126" s="24"/>
      <c r="K3126" s="24"/>
      <c r="L3126" s="98"/>
    </row>
    <row r="3127" spans="1:16" hidden="1" x14ac:dyDescent="0.3">
      <c r="A3127" s="1" t="str">
        <f>+A3010</f>
        <v>NO</v>
      </c>
      <c r="E3127" s="96">
        <v>-1</v>
      </c>
      <c r="F3127" s="301" t="str">
        <f>+$F$127</f>
        <v>Anotación vigente de obra civil inconclusa</v>
      </c>
      <c r="G3127" s="302"/>
      <c r="H3127" s="302"/>
      <c r="I3127" s="302"/>
      <c r="J3127" s="302"/>
      <c r="K3127" s="303"/>
      <c r="L3127" s="99" t="str">
        <f>IFERROR(IF(VLOOKUP(C3010,'R. PUNTAJES'!$C$14:$R$213,'R. PUNTAJES'!$P$10,0)="","",VLOOKUP(C3010,'R. PUNTAJES'!$C$14:$R$213,'R. PUNTAJES'!$P$10,0)),"")</f>
        <v/>
      </c>
    </row>
    <row r="3128" spans="1:16" ht="7.5" hidden="1" customHeight="1" x14ac:dyDescent="0.3">
      <c r="A3128" s="1" t="str">
        <f>+A3010</f>
        <v>NO</v>
      </c>
      <c r="E3128" s="114"/>
      <c r="F3128" s="45"/>
      <c r="G3128" s="45"/>
      <c r="H3128" s="45"/>
      <c r="I3128" s="45"/>
      <c r="J3128" s="45"/>
      <c r="K3128" s="45"/>
      <c r="L3128" s="48"/>
    </row>
    <row r="3129" spans="1:16" hidden="1" x14ac:dyDescent="0.3">
      <c r="A3129" s="1" t="str">
        <f>+A3010</f>
        <v>NO</v>
      </c>
      <c r="E3129" s="115" t="str">
        <f>+$E$129</f>
        <v>PUNTAJE TOTAL</v>
      </c>
      <c r="F3129" s="116"/>
      <c r="G3129" s="116"/>
      <c r="H3129" s="116"/>
      <c r="I3129" s="116"/>
      <c r="J3129" s="116"/>
      <c r="K3129" s="117"/>
      <c r="L3129" s="118">
        <f>IFERROR(IF(VLOOKUP(C3010,'R. PUNTAJES'!$C$14:$R$213,'R. PUNTAJES'!$H$10,0)="RECHAZO","",SUM(L3109:L3127)),"")</f>
        <v>0</v>
      </c>
    </row>
    <row r="3130" spans="1:16" hidden="1" x14ac:dyDescent="0.3">
      <c r="A3130" s="1" t="str">
        <f>+A3010</f>
        <v>NO</v>
      </c>
      <c r="E3130" s="304" t="str">
        <f>+$E$130</f>
        <v>OBSERVACIONES RESPECTO A PUNTAJES</v>
      </c>
      <c r="F3130" s="305"/>
      <c r="G3130" s="305"/>
      <c r="H3130" s="305"/>
      <c r="I3130" s="305"/>
      <c r="J3130" s="305"/>
      <c r="K3130" s="305"/>
      <c r="L3130" s="305"/>
    </row>
    <row r="3131" spans="1:16" ht="12" hidden="1" customHeight="1" x14ac:dyDescent="0.3">
      <c r="A3131" s="1" t="str">
        <f>+A3010</f>
        <v>NO</v>
      </c>
      <c r="E3131" s="306" t="s">
        <v>124</v>
      </c>
      <c r="F3131" s="305"/>
      <c r="G3131" s="305"/>
      <c r="H3131" s="305"/>
      <c r="I3131" s="305"/>
      <c r="J3131" s="305"/>
      <c r="K3131" s="305"/>
      <c r="L3131" s="305"/>
      <c r="N3131" s="119"/>
      <c r="O3131" s="119"/>
      <c r="P3131" s="120"/>
    </row>
    <row r="3132" spans="1:16" ht="3" hidden="1" customHeight="1" x14ac:dyDescent="0.3">
      <c r="A3132" s="1" t="str">
        <f>+A3011</f>
        <v>NO</v>
      </c>
      <c r="E3132" s="121"/>
      <c r="F3132" s="122"/>
      <c r="G3132" s="122"/>
      <c r="H3132" s="122"/>
      <c r="I3132" s="122"/>
      <c r="J3132" s="122"/>
      <c r="K3132" s="122"/>
      <c r="L3132" s="123"/>
    </row>
    <row r="3133" spans="1:16" hidden="1" x14ac:dyDescent="0.3">
      <c r="A3133" s="1" t="str">
        <f>+IF(OR(C3135=""),"NO",1)</f>
        <v>NO</v>
      </c>
      <c r="E3133" s="346"/>
      <c r="F3133" s="347"/>
      <c r="G3133" s="347"/>
      <c r="H3133" s="347"/>
      <c r="I3133" s="347"/>
      <c r="J3133" s="347"/>
      <c r="K3133" s="347"/>
      <c r="L3133" s="347"/>
    </row>
    <row r="3134" spans="1:16" ht="4.5" hidden="1" customHeight="1" x14ac:dyDescent="0.3">
      <c r="A3134" s="1" t="str">
        <f>+A3135</f>
        <v>NO</v>
      </c>
      <c r="E3134" s="15"/>
      <c r="F3134" s="16"/>
      <c r="G3134" s="16"/>
      <c r="H3134" s="16"/>
      <c r="I3134" s="16"/>
      <c r="J3134" s="16"/>
      <c r="K3134" s="16"/>
      <c r="L3134" s="17"/>
    </row>
    <row r="3135" spans="1:16" ht="15.75" hidden="1" customHeight="1" x14ac:dyDescent="0.3">
      <c r="A3135" s="1" t="str">
        <f>+IF(OR(C3135=""),"NO",1)</f>
        <v>NO</v>
      </c>
      <c r="B3135" s="1">
        <f>1+MAX($B$1:B3134)</f>
        <v>26</v>
      </c>
      <c r="C3135" s="18" t="s">
        <v>124</v>
      </c>
      <c r="E3135" s="19" t="s">
        <v>124</v>
      </c>
      <c r="F3135" s="20"/>
      <c r="G3135" s="20"/>
      <c r="H3135" s="20"/>
      <c r="I3135" s="21"/>
      <c r="J3135" s="20"/>
      <c r="K3135" s="21"/>
      <c r="L3135" s="22"/>
    </row>
    <row r="3136" spans="1:16" hidden="1" x14ac:dyDescent="0.3">
      <c r="A3136" s="1" t="str">
        <f>A3135</f>
        <v>NO</v>
      </c>
      <c r="E3136" s="23" t="str">
        <f>+$E$11</f>
        <v>Integrantes</v>
      </c>
      <c r="F3136" s="24"/>
      <c r="G3136" s="24"/>
      <c r="H3136" s="24"/>
      <c r="I3136" s="24"/>
      <c r="J3136" s="24"/>
      <c r="K3136" s="25" t="str">
        <f>+$K$11</f>
        <v>Nit</v>
      </c>
      <c r="L3136" s="26" t="str">
        <f>+$L$11</f>
        <v>Part.</v>
      </c>
    </row>
    <row r="3137" spans="1:12" hidden="1" x14ac:dyDescent="0.3">
      <c r="A3137" s="1" t="str">
        <f>+A3136</f>
        <v>NO</v>
      </c>
      <c r="C3137" s="1" t="s">
        <v>124</v>
      </c>
      <c r="E3137" s="27" t="s">
        <v>124</v>
      </c>
      <c r="F3137" s="28"/>
      <c r="G3137" s="28"/>
      <c r="H3137" s="28"/>
      <c r="I3137" s="28"/>
      <c r="J3137" s="28"/>
      <c r="K3137" s="29" t="s">
        <v>124</v>
      </c>
      <c r="L3137" s="30" t="s">
        <v>124</v>
      </c>
    </row>
    <row r="3138" spans="1:12" hidden="1" x14ac:dyDescent="0.3">
      <c r="A3138" s="18" t="str">
        <f>+IF(OR(C3138=""),"NO",1)</f>
        <v>NO</v>
      </c>
      <c r="B3138" s="18"/>
      <c r="C3138" s="1" t="s">
        <v>124</v>
      </c>
      <c r="E3138" s="31" t="s">
        <v>124</v>
      </c>
      <c r="F3138" s="32"/>
      <c r="G3138" s="32"/>
      <c r="H3138" s="32"/>
      <c r="I3138" s="32"/>
      <c r="J3138" s="32"/>
      <c r="K3138" s="33" t="s">
        <v>124</v>
      </c>
      <c r="L3138" s="34" t="s">
        <v>124</v>
      </c>
    </row>
    <row r="3139" spans="1:12" hidden="1" x14ac:dyDescent="0.3">
      <c r="A3139" s="18" t="str">
        <f>+IF(OR(C3139=""),"NO",1)</f>
        <v>NO</v>
      </c>
      <c r="B3139" s="18"/>
      <c r="C3139" s="1" t="s">
        <v>124</v>
      </c>
      <c r="E3139" s="31" t="s">
        <v>124</v>
      </c>
      <c r="F3139" s="32"/>
      <c r="G3139" s="32"/>
      <c r="H3139" s="32"/>
      <c r="I3139" s="32"/>
      <c r="J3139" s="32"/>
      <c r="K3139" s="33" t="s">
        <v>124</v>
      </c>
      <c r="L3139" s="34" t="s">
        <v>124</v>
      </c>
    </row>
    <row r="3140" spans="1:12" hidden="1" x14ac:dyDescent="0.3">
      <c r="A3140" s="18" t="str">
        <f>+IF(OR(C3140=""),"NO",1)</f>
        <v>NO</v>
      </c>
      <c r="B3140" s="18"/>
      <c r="C3140" s="1" t="s">
        <v>124</v>
      </c>
      <c r="E3140" s="31" t="s">
        <v>13</v>
      </c>
      <c r="F3140" s="32"/>
      <c r="G3140" s="32"/>
      <c r="H3140" s="32"/>
      <c r="I3140" s="32"/>
      <c r="J3140" s="32"/>
      <c r="K3140" s="33"/>
      <c r="L3140" s="34"/>
    </row>
    <row r="3141" spans="1:12" hidden="1" x14ac:dyDescent="0.3">
      <c r="A3141" s="18" t="str">
        <f>+IF(OR(C3141=""),"NO",1)</f>
        <v>NO</v>
      </c>
      <c r="B3141" s="18"/>
      <c r="C3141" s="1" t="s">
        <v>124</v>
      </c>
      <c r="E3141" s="31" t="s">
        <v>13</v>
      </c>
      <c r="F3141" s="32"/>
      <c r="G3141" s="32"/>
      <c r="H3141" s="32"/>
      <c r="I3141" s="32"/>
      <c r="J3141" s="32"/>
      <c r="K3141" s="33"/>
      <c r="L3141" s="34"/>
    </row>
    <row r="3142" spans="1:12" hidden="1" x14ac:dyDescent="0.3">
      <c r="A3142" s="18" t="str">
        <f>+IF(OR(C3142=""),"NO",1)</f>
        <v>NO</v>
      </c>
      <c r="B3142" s="18"/>
      <c r="C3142" s="1" t="s">
        <v>124</v>
      </c>
      <c r="E3142" s="35" t="s">
        <v>13</v>
      </c>
      <c r="F3142" s="36"/>
      <c r="G3142" s="36"/>
      <c r="H3142" s="36"/>
      <c r="I3142" s="36"/>
      <c r="J3142" s="36"/>
      <c r="K3142" s="37"/>
      <c r="L3142" s="38"/>
    </row>
    <row r="3143" spans="1:12" ht="5.15" hidden="1" customHeight="1" x14ac:dyDescent="0.3">
      <c r="A3143" s="1" t="str">
        <f>+A3135</f>
        <v>NO</v>
      </c>
      <c r="E3143" s="39"/>
      <c r="F3143" s="39"/>
      <c r="G3143" s="39"/>
      <c r="H3143" s="39"/>
      <c r="I3143" s="39"/>
      <c r="J3143" s="39"/>
      <c r="K3143" s="39"/>
      <c r="L3143" s="39"/>
    </row>
    <row r="3144" spans="1:12" ht="15.75" hidden="1" customHeight="1" x14ac:dyDescent="0.3">
      <c r="A3144" s="1" t="str">
        <f>+A3135</f>
        <v>NO</v>
      </c>
      <c r="E3144" s="40" t="str">
        <f>+$E$19</f>
        <v>RESULTADO DE EVALUACIÓN TÉCNICA</v>
      </c>
      <c r="F3144" s="41"/>
      <c r="G3144" s="41"/>
      <c r="H3144" s="41"/>
      <c r="I3144" s="41"/>
      <c r="J3144" s="41"/>
      <c r="K3144" s="41"/>
      <c r="L3144" s="42"/>
    </row>
    <row r="3145" spans="1:12" hidden="1" x14ac:dyDescent="0.3">
      <c r="A3145" s="1" t="str">
        <f>+A3135</f>
        <v>NO</v>
      </c>
      <c r="E3145" s="43"/>
      <c r="F3145" s="44" t="str">
        <f>+$F$20</f>
        <v>Experiencia</v>
      </c>
      <c r="G3145" s="45"/>
      <c r="H3145" s="45"/>
      <c r="I3145" s="45"/>
      <c r="J3145" s="45"/>
      <c r="K3145" s="46"/>
      <c r="L3145" s="47" t="s">
        <v>124</v>
      </c>
    </row>
    <row r="3146" spans="1:12" hidden="1" x14ac:dyDescent="0.3">
      <c r="A3146" s="1" t="str">
        <f>+A3135</f>
        <v>NO</v>
      </c>
      <c r="E3146" s="348" t="str">
        <f>+$E$21</f>
        <v>OBSERVACIONES RESPECTO A LA EVALUACIÓN DE EXPERIENCIA</v>
      </c>
      <c r="F3146" s="308"/>
      <c r="G3146" s="308"/>
      <c r="H3146" s="308"/>
      <c r="I3146" s="308"/>
      <c r="J3146" s="308"/>
      <c r="K3146" s="308"/>
      <c r="L3146" s="349"/>
    </row>
    <row r="3147" spans="1:12" hidden="1" x14ac:dyDescent="0.3">
      <c r="A3147" s="1" t="str">
        <f>+A3135</f>
        <v>NO</v>
      </c>
      <c r="E3147" s="350" t="s">
        <v>124</v>
      </c>
      <c r="F3147" s="351"/>
      <c r="G3147" s="351"/>
      <c r="H3147" s="351"/>
      <c r="I3147" s="351"/>
      <c r="J3147" s="351"/>
      <c r="K3147" s="351"/>
      <c r="L3147" s="352"/>
    </row>
    <row r="3148" spans="1:12" ht="5.15" hidden="1" customHeight="1" x14ac:dyDescent="0.3">
      <c r="A3148" s="1" t="str">
        <f>+A3135</f>
        <v>NO</v>
      </c>
      <c r="E3148" s="39"/>
      <c r="F3148" s="39"/>
      <c r="G3148" s="39"/>
      <c r="H3148" s="39"/>
      <c r="I3148" s="39"/>
      <c r="J3148" s="39"/>
      <c r="K3148" s="39"/>
      <c r="L3148" s="39"/>
    </row>
    <row r="3149" spans="1:12" ht="12.75" hidden="1" customHeight="1" x14ac:dyDescent="0.3">
      <c r="A3149" s="1" t="str">
        <f>+A3135</f>
        <v>NO</v>
      </c>
      <c r="E3149" s="40" t="str">
        <f>+$E$24</f>
        <v>EXPERIENCIA HABILITANTE: CONTRATOS PRESENTADOS</v>
      </c>
      <c r="F3149" s="41"/>
      <c r="G3149" s="41"/>
      <c r="H3149" s="41"/>
      <c r="I3149" s="41"/>
      <c r="J3149" s="41"/>
      <c r="K3149" s="41"/>
      <c r="L3149" s="42"/>
    </row>
    <row r="3150" spans="1:12" ht="8.5" hidden="1" customHeight="1" x14ac:dyDescent="0.3">
      <c r="A3150" s="1" t="str">
        <f>+A3135</f>
        <v>NO</v>
      </c>
      <c r="E3150" s="49"/>
      <c r="F3150" s="50"/>
      <c r="G3150" s="51"/>
      <c r="H3150" s="51"/>
      <c r="I3150" s="51"/>
      <c r="J3150" s="51"/>
      <c r="K3150" s="51"/>
      <c r="L3150" s="52"/>
    </row>
    <row r="3151" spans="1:12" hidden="1" x14ac:dyDescent="0.3">
      <c r="A3151" s="18" t="str">
        <f>+IF(OR(C3151=""),"NO",1)</f>
        <v>NO</v>
      </c>
      <c r="B3151" s="18"/>
      <c r="C3151" s="1" t="s">
        <v>124</v>
      </c>
      <c r="E3151" s="329">
        <v>1</v>
      </c>
      <c r="F3151" s="53" t="str">
        <f>+$F$26</f>
        <v>OBJETO</v>
      </c>
      <c r="G3151" s="332" t="s">
        <v>124</v>
      </c>
      <c r="H3151" s="333"/>
      <c r="I3151" s="333"/>
      <c r="J3151" s="333"/>
      <c r="K3151" s="333"/>
      <c r="L3151" s="334"/>
    </row>
    <row r="3152" spans="1:12" hidden="1" x14ac:dyDescent="0.3">
      <c r="A3152" s="18" t="str">
        <f>+IF(OR(C3151=""),"NO",1)</f>
        <v>NO</v>
      </c>
      <c r="B3152" s="18"/>
      <c r="E3152" s="330"/>
      <c r="F3152" s="54" t="str">
        <f>+$F$27</f>
        <v>CONTRATANTE</v>
      </c>
      <c r="G3152" s="335" t="s">
        <v>124</v>
      </c>
      <c r="H3152" s="310"/>
      <c r="I3152" s="310"/>
      <c r="J3152" s="310"/>
      <c r="K3152" s="310"/>
      <c r="L3152" s="336"/>
    </row>
    <row r="3153" spans="1:12" hidden="1" x14ac:dyDescent="0.3">
      <c r="A3153" s="18" t="str">
        <f>+IF(OR(C3151=""),"NO",1)</f>
        <v>NO</v>
      </c>
      <c r="B3153" s="18"/>
      <c r="E3153" s="330"/>
      <c r="F3153" s="54" t="str">
        <f>+$F$28</f>
        <v>APORTANTE</v>
      </c>
      <c r="G3153" s="337" t="s">
        <v>124</v>
      </c>
      <c r="H3153" s="338"/>
      <c r="I3153" s="338"/>
      <c r="J3153" s="338"/>
      <c r="K3153" s="338"/>
      <c r="L3153" s="339"/>
    </row>
    <row r="3154" spans="1:12" hidden="1" x14ac:dyDescent="0.3">
      <c r="A3154" s="18" t="str">
        <f>+IF(OR(C3151=""),"NO",1)</f>
        <v>NO</v>
      </c>
      <c r="B3154" s="18"/>
      <c r="E3154" s="330"/>
      <c r="F3154" s="54" t="str">
        <f>+$F$29</f>
        <v>VALOR /SMMLV)</v>
      </c>
      <c r="G3154" s="55" t="s">
        <v>124</v>
      </c>
      <c r="H3154" s="56" t="str">
        <f>+$H$29</f>
        <v>% PART..</v>
      </c>
      <c r="I3154" s="57" t="s">
        <v>124</v>
      </c>
      <c r="J3154" s="58" t="str">
        <f>+$J$29</f>
        <v>VALOR ACREDITADO</v>
      </c>
      <c r="K3154" s="59"/>
      <c r="L3154" s="47" t="s">
        <v>124</v>
      </c>
    </row>
    <row r="3155" spans="1:12" hidden="1" x14ac:dyDescent="0.3">
      <c r="A3155" s="18" t="str">
        <f>+IF(OR(C3151=""),"NO",1)</f>
        <v>NO</v>
      </c>
      <c r="B3155" s="18"/>
      <c r="E3155" s="330"/>
      <c r="F3155" s="60" t="str">
        <f>+$F$30</f>
        <v>EXPERIENCIA APORTADA</v>
      </c>
      <c r="G3155" s="340" t="s">
        <v>124</v>
      </c>
      <c r="H3155" s="341"/>
      <c r="I3155" s="341"/>
      <c r="J3155" s="341"/>
      <c r="K3155" s="341"/>
      <c r="L3155" s="342"/>
    </row>
    <row r="3156" spans="1:12" hidden="1" x14ac:dyDescent="0.3">
      <c r="A3156" s="18" t="str">
        <f>+IF(OR(C3151=""),"NO",1)</f>
        <v>NO</v>
      </c>
      <c r="B3156" s="18"/>
      <c r="E3156" s="331"/>
      <c r="F3156" s="62" t="str">
        <f>+$F$31</f>
        <v>OBSERVACIÓN</v>
      </c>
      <c r="G3156" s="343" t="s">
        <v>124</v>
      </c>
      <c r="H3156" s="344"/>
      <c r="I3156" s="344"/>
      <c r="J3156" s="344"/>
      <c r="K3156" s="344"/>
      <c r="L3156" s="345"/>
    </row>
    <row r="3157" spans="1:12" ht="8.5" hidden="1" customHeight="1" x14ac:dyDescent="0.3">
      <c r="A3157" s="18" t="str">
        <f>+IF(OR(C3151=""),"NO",1)</f>
        <v>NO</v>
      </c>
      <c r="B3157" s="18"/>
      <c r="E3157" s="49"/>
      <c r="F3157" s="50"/>
      <c r="G3157" s="51"/>
      <c r="H3157" s="51"/>
      <c r="I3157" s="51"/>
      <c r="J3157" s="51"/>
      <c r="K3157" s="51"/>
      <c r="L3157" s="52"/>
    </row>
    <row r="3158" spans="1:12" hidden="1" x14ac:dyDescent="0.3">
      <c r="A3158" s="18" t="str">
        <f t="shared" ref="A3158" si="1050">+IF(OR(C3158=""),"NO",1)</f>
        <v>NO</v>
      </c>
      <c r="B3158" s="18"/>
      <c r="C3158" s="1" t="s">
        <v>124</v>
      </c>
      <c r="E3158" s="329">
        <v>2</v>
      </c>
      <c r="F3158" s="53" t="str">
        <f>+$F$26</f>
        <v>OBJETO</v>
      </c>
      <c r="G3158" s="332" t="s">
        <v>124</v>
      </c>
      <c r="H3158" s="333"/>
      <c r="I3158" s="333"/>
      <c r="J3158" s="333"/>
      <c r="K3158" s="333"/>
      <c r="L3158" s="334"/>
    </row>
    <row r="3159" spans="1:12" hidden="1" x14ac:dyDescent="0.3">
      <c r="A3159" s="18" t="str">
        <f t="shared" ref="A3159" si="1051">+IF(OR(C3158=""),"NO",1)</f>
        <v>NO</v>
      </c>
      <c r="B3159" s="18"/>
      <c r="E3159" s="330"/>
      <c r="F3159" s="54" t="str">
        <f>+$F$27</f>
        <v>CONTRATANTE</v>
      </c>
      <c r="G3159" s="335" t="s">
        <v>124</v>
      </c>
      <c r="H3159" s="310"/>
      <c r="I3159" s="310"/>
      <c r="J3159" s="310"/>
      <c r="K3159" s="310"/>
      <c r="L3159" s="336"/>
    </row>
    <row r="3160" spans="1:12" hidden="1" x14ac:dyDescent="0.3">
      <c r="A3160" s="18" t="str">
        <f t="shared" ref="A3160" si="1052">+IF(OR(C3158=""),"NO",1)</f>
        <v>NO</v>
      </c>
      <c r="B3160" s="18"/>
      <c r="E3160" s="330"/>
      <c r="F3160" s="54" t="str">
        <f>+$F$28</f>
        <v>APORTANTE</v>
      </c>
      <c r="G3160" s="337" t="s">
        <v>124</v>
      </c>
      <c r="H3160" s="338"/>
      <c r="I3160" s="338"/>
      <c r="J3160" s="338"/>
      <c r="K3160" s="338"/>
      <c r="L3160" s="339"/>
    </row>
    <row r="3161" spans="1:12" hidden="1" x14ac:dyDescent="0.3">
      <c r="A3161" s="18" t="str">
        <f t="shared" ref="A3161" si="1053">+IF(OR(C3158=""),"NO",1)</f>
        <v>NO</v>
      </c>
      <c r="B3161" s="18"/>
      <c r="E3161" s="330"/>
      <c r="F3161" s="54" t="str">
        <f>+$F$29</f>
        <v>VALOR /SMMLV)</v>
      </c>
      <c r="G3161" s="55" t="s">
        <v>124</v>
      </c>
      <c r="H3161" s="56" t="str">
        <f>+$H$29</f>
        <v>% PART..</v>
      </c>
      <c r="I3161" s="57" t="s">
        <v>124</v>
      </c>
      <c r="J3161" s="58" t="str">
        <f>+$J$29</f>
        <v>VALOR ACREDITADO</v>
      </c>
      <c r="K3161" s="59"/>
      <c r="L3161" s="47" t="s">
        <v>124</v>
      </c>
    </row>
    <row r="3162" spans="1:12" hidden="1" x14ac:dyDescent="0.3">
      <c r="A3162" s="18" t="str">
        <f t="shared" ref="A3162" si="1054">+IF(OR(C3158=""),"NO",1)</f>
        <v>NO</v>
      </c>
      <c r="B3162" s="18"/>
      <c r="E3162" s="330"/>
      <c r="F3162" s="60" t="str">
        <f>+$F$30</f>
        <v>EXPERIENCIA APORTADA</v>
      </c>
      <c r="G3162" s="340" t="s">
        <v>124</v>
      </c>
      <c r="H3162" s="341"/>
      <c r="I3162" s="341"/>
      <c r="J3162" s="341"/>
      <c r="K3162" s="341"/>
      <c r="L3162" s="342"/>
    </row>
    <row r="3163" spans="1:12" hidden="1" x14ac:dyDescent="0.3">
      <c r="A3163" s="18" t="str">
        <f t="shared" ref="A3163" si="1055">+IF(OR(C3158=""),"NO",1)</f>
        <v>NO</v>
      </c>
      <c r="B3163" s="18"/>
      <c r="E3163" s="331"/>
      <c r="F3163" s="62" t="str">
        <f>+$F$31</f>
        <v>OBSERVACIÓN</v>
      </c>
      <c r="G3163" s="343" t="s">
        <v>124</v>
      </c>
      <c r="H3163" s="344"/>
      <c r="I3163" s="344"/>
      <c r="J3163" s="344"/>
      <c r="K3163" s="344"/>
      <c r="L3163" s="345"/>
    </row>
    <row r="3164" spans="1:12" ht="8.5" hidden="1" customHeight="1" x14ac:dyDescent="0.3">
      <c r="A3164" s="18" t="str">
        <f t="shared" ref="A3164" si="1056">+IF(OR(C3158=""),"NO",1)</f>
        <v>NO</v>
      </c>
      <c r="B3164" s="18"/>
      <c r="E3164" s="49"/>
      <c r="F3164" s="50"/>
      <c r="G3164" s="51"/>
      <c r="H3164" s="51"/>
      <c r="I3164" s="51"/>
      <c r="J3164" s="51"/>
      <c r="K3164" s="51"/>
      <c r="L3164" s="52"/>
    </row>
    <row r="3165" spans="1:12" hidden="1" x14ac:dyDescent="0.3">
      <c r="A3165" s="18" t="str">
        <f t="shared" ref="A3165" si="1057">+IF(OR(C3165=""),"NO",1)</f>
        <v>NO</v>
      </c>
      <c r="B3165" s="18"/>
      <c r="C3165" s="1" t="s">
        <v>124</v>
      </c>
      <c r="E3165" s="329">
        <v>3</v>
      </c>
      <c r="F3165" s="53" t="str">
        <f>+$F$26</f>
        <v>OBJETO</v>
      </c>
      <c r="G3165" s="332" t="s">
        <v>124</v>
      </c>
      <c r="H3165" s="333"/>
      <c r="I3165" s="333"/>
      <c r="J3165" s="333"/>
      <c r="K3165" s="333"/>
      <c r="L3165" s="334"/>
    </row>
    <row r="3166" spans="1:12" hidden="1" x14ac:dyDescent="0.3">
      <c r="A3166" s="18" t="str">
        <f t="shared" ref="A3166" si="1058">+IF(OR(C3165=""),"NO",1)</f>
        <v>NO</v>
      </c>
      <c r="B3166" s="18"/>
      <c r="E3166" s="330"/>
      <c r="F3166" s="54" t="str">
        <f>+$F$27</f>
        <v>CONTRATANTE</v>
      </c>
      <c r="G3166" s="335" t="s">
        <v>124</v>
      </c>
      <c r="H3166" s="310"/>
      <c r="I3166" s="310"/>
      <c r="J3166" s="310"/>
      <c r="K3166" s="310"/>
      <c r="L3166" s="336"/>
    </row>
    <row r="3167" spans="1:12" hidden="1" x14ac:dyDescent="0.3">
      <c r="A3167" s="18" t="str">
        <f t="shared" ref="A3167" si="1059">+IF(OR(C3165=""),"NO",1)</f>
        <v>NO</v>
      </c>
      <c r="B3167" s="18"/>
      <c r="E3167" s="330"/>
      <c r="F3167" s="54" t="str">
        <f>+$F$28</f>
        <v>APORTANTE</v>
      </c>
      <c r="G3167" s="337" t="s">
        <v>124</v>
      </c>
      <c r="H3167" s="338"/>
      <c r="I3167" s="338"/>
      <c r="J3167" s="338"/>
      <c r="K3167" s="338"/>
      <c r="L3167" s="339"/>
    </row>
    <row r="3168" spans="1:12" hidden="1" x14ac:dyDescent="0.3">
      <c r="A3168" s="18" t="str">
        <f t="shared" ref="A3168" si="1060">+IF(OR(C3165=""),"NO",1)</f>
        <v>NO</v>
      </c>
      <c r="B3168" s="18"/>
      <c r="E3168" s="330"/>
      <c r="F3168" s="54" t="str">
        <f>+$F$29</f>
        <v>VALOR /SMMLV)</v>
      </c>
      <c r="G3168" s="55" t="s">
        <v>124</v>
      </c>
      <c r="H3168" s="56" t="str">
        <f>+$H$29</f>
        <v>% PART..</v>
      </c>
      <c r="I3168" s="57" t="s">
        <v>124</v>
      </c>
      <c r="J3168" s="58" t="str">
        <f>+$J$29</f>
        <v>VALOR ACREDITADO</v>
      </c>
      <c r="K3168" s="59"/>
      <c r="L3168" s="47" t="s">
        <v>124</v>
      </c>
    </row>
    <row r="3169" spans="1:12" hidden="1" x14ac:dyDescent="0.3">
      <c r="A3169" s="18" t="str">
        <f t="shared" ref="A3169" si="1061">+IF(OR(C3165=""),"NO",1)</f>
        <v>NO</v>
      </c>
      <c r="B3169" s="18"/>
      <c r="E3169" s="330"/>
      <c r="F3169" s="60" t="str">
        <f>+$F$30</f>
        <v>EXPERIENCIA APORTADA</v>
      </c>
      <c r="G3169" s="340" t="s">
        <v>124</v>
      </c>
      <c r="H3169" s="341"/>
      <c r="I3169" s="341"/>
      <c r="J3169" s="341"/>
      <c r="K3169" s="341"/>
      <c r="L3169" s="342"/>
    </row>
    <row r="3170" spans="1:12" hidden="1" x14ac:dyDescent="0.3">
      <c r="A3170" s="18" t="str">
        <f t="shared" ref="A3170" si="1062">+IF(OR(C3165=""),"NO",1)</f>
        <v>NO</v>
      </c>
      <c r="B3170" s="18"/>
      <c r="E3170" s="331"/>
      <c r="F3170" s="62" t="str">
        <f>+$F$31</f>
        <v>OBSERVACIÓN</v>
      </c>
      <c r="G3170" s="343" t="s">
        <v>124</v>
      </c>
      <c r="H3170" s="344"/>
      <c r="I3170" s="344"/>
      <c r="J3170" s="344"/>
      <c r="K3170" s="344"/>
      <c r="L3170" s="345"/>
    </row>
    <row r="3171" spans="1:12" ht="8.5" hidden="1" customHeight="1" x14ac:dyDescent="0.3">
      <c r="A3171" s="18" t="str">
        <f t="shared" ref="A3171" si="1063">+IF(OR(C3165=""),"NO",1)</f>
        <v>NO</v>
      </c>
      <c r="B3171" s="18"/>
      <c r="E3171" s="49"/>
      <c r="F3171" s="50"/>
      <c r="G3171" s="51"/>
      <c r="H3171" s="51"/>
      <c r="I3171" s="51"/>
      <c r="J3171" s="51"/>
      <c r="K3171" s="51"/>
      <c r="L3171" s="52"/>
    </row>
    <row r="3172" spans="1:12" hidden="1" x14ac:dyDescent="0.3">
      <c r="A3172" s="18" t="str">
        <f t="shared" ref="A3172" si="1064">+IF(OR(C3172=""),"NO",1)</f>
        <v>NO</v>
      </c>
      <c r="B3172" s="18"/>
      <c r="C3172" s="1" t="s">
        <v>124</v>
      </c>
      <c r="E3172" s="329">
        <v>4</v>
      </c>
      <c r="F3172" s="53" t="str">
        <f>+$F$26</f>
        <v>OBJETO</v>
      </c>
      <c r="G3172" s="332" t="s">
        <v>124</v>
      </c>
      <c r="H3172" s="333"/>
      <c r="I3172" s="333"/>
      <c r="J3172" s="333"/>
      <c r="K3172" s="333"/>
      <c r="L3172" s="334"/>
    </row>
    <row r="3173" spans="1:12" hidden="1" x14ac:dyDescent="0.3">
      <c r="A3173" s="18" t="str">
        <f t="shared" ref="A3173" si="1065">+IF(OR(C3172=""),"NO",1)</f>
        <v>NO</v>
      </c>
      <c r="B3173" s="18"/>
      <c r="E3173" s="330"/>
      <c r="F3173" s="54" t="str">
        <f>+$F$27</f>
        <v>CONTRATANTE</v>
      </c>
      <c r="G3173" s="335" t="s">
        <v>124</v>
      </c>
      <c r="H3173" s="310"/>
      <c r="I3173" s="310"/>
      <c r="J3173" s="310"/>
      <c r="K3173" s="310"/>
      <c r="L3173" s="336"/>
    </row>
    <row r="3174" spans="1:12" hidden="1" x14ac:dyDescent="0.3">
      <c r="A3174" s="18" t="str">
        <f t="shared" ref="A3174" si="1066">+IF(OR(C3172=""),"NO",1)</f>
        <v>NO</v>
      </c>
      <c r="B3174" s="18"/>
      <c r="E3174" s="330"/>
      <c r="F3174" s="54" t="str">
        <f>+$F$28</f>
        <v>APORTANTE</v>
      </c>
      <c r="G3174" s="337" t="s">
        <v>124</v>
      </c>
      <c r="H3174" s="338"/>
      <c r="I3174" s="338"/>
      <c r="J3174" s="338"/>
      <c r="K3174" s="338"/>
      <c r="L3174" s="339"/>
    </row>
    <row r="3175" spans="1:12" hidden="1" x14ac:dyDescent="0.3">
      <c r="A3175" s="18" t="str">
        <f t="shared" ref="A3175" si="1067">+IF(OR(C3172=""),"NO",1)</f>
        <v>NO</v>
      </c>
      <c r="B3175" s="18"/>
      <c r="E3175" s="330"/>
      <c r="F3175" s="54" t="str">
        <f>+$F$29</f>
        <v>VALOR /SMMLV)</v>
      </c>
      <c r="G3175" s="55" t="s">
        <v>124</v>
      </c>
      <c r="H3175" s="56" t="str">
        <f>+$H$29</f>
        <v>% PART..</v>
      </c>
      <c r="I3175" s="57" t="s">
        <v>124</v>
      </c>
      <c r="J3175" s="58" t="str">
        <f>+$J$29</f>
        <v>VALOR ACREDITADO</v>
      </c>
      <c r="K3175" s="59"/>
      <c r="L3175" s="47" t="s">
        <v>124</v>
      </c>
    </row>
    <row r="3176" spans="1:12" hidden="1" x14ac:dyDescent="0.3">
      <c r="A3176" s="18" t="str">
        <f t="shared" ref="A3176" si="1068">+IF(OR(C3172=""),"NO",1)</f>
        <v>NO</v>
      </c>
      <c r="B3176" s="18"/>
      <c r="E3176" s="330"/>
      <c r="F3176" s="60" t="str">
        <f>+$F$30</f>
        <v>EXPERIENCIA APORTADA</v>
      </c>
      <c r="G3176" s="340" t="s">
        <v>124</v>
      </c>
      <c r="H3176" s="341"/>
      <c r="I3176" s="341"/>
      <c r="J3176" s="341"/>
      <c r="K3176" s="341"/>
      <c r="L3176" s="342"/>
    </row>
    <row r="3177" spans="1:12" hidden="1" x14ac:dyDescent="0.3">
      <c r="A3177" s="18" t="str">
        <f t="shared" ref="A3177" si="1069">+IF(OR(C3172=""),"NO",1)</f>
        <v>NO</v>
      </c>
      <c r="B3177" s="18"/>
      <c r="E3177" s="331"/>
      <c r="F3177" s="62" t="str">
        <f>+$F$31</f>
        <v>OBSERVACIÓN</v>
      </c>
      <c r="G3177" s="343" t="s">
        <v>124</v>
      </c>
      <c r="H3177" s="344"/>
      <c r="I3177" s="344"/>
      <c r="J3177" s="344"/>
      <c r="K3177" s="344"/>
      <c r="L3177" s="345"/>
    </row>
    <row r="3178" spans="1:12" ht="8.5" hidden="1" customHeight="1" x14ac:dyDescent="0.3">
      <c r="A3178" s="18" t="str">
        <f t="shared" ref="A3178" si="1070">+IF(OR(C3172=""),"NO",1)</f>
        <v>NO</v>
      </c>
      <c r="B3178" s="18"/>
      <c r="E3178" s="49"/>
      <c r="F3178" s="50"/>
      <c r="G3178" s="51"/>
      <c r="H3178" s="51"/>
      <c r="I3178" s="51"/>
      <c r="J3178" s="51"/>
      <c r="K3178" s="51"/>
      <c r="L3178" s="52"/>
    </row>
    <row r="3179" spans="1:12" hidden="1" x14ac:dyDescent="0.3">
      <c r="A3179" s="18" t="str">
        <f t="shared" ref="A3179" si="1071">+IF(OR(C3179=""),"NO",1)</f>
        <v>NO</v>
      </c>
      <c r="B3179" s="18"/>
      <c r="C3179" s="1" t="s">
        <v>124</v>
      </c>
      <c r="E3179" s="329">
        <v>5</v>
      </c>
      <c r="F3179" s="53" t="str">
        <f>+$F$26</f>
        <v>OBJETO</v>
      </c>
      <c r="G3179" s="332" t="s">
        <v>124</v>
      </c>
      <c r="H3179" s="333"/>
      <c r="I3179" s="333"/>
      <c r="J3179" s="333"/>
      <c r="K3179" s="333"/>
      <c r="L3179" s="334"/>
    </row>
    <row r="3180" spans="1:12" hidden="1" x14ac:dyDescent="0.3">
      <c r="A3180" s="18" t="str">
        <f t="shared" ref="A3180" si="1072">+IF(OR(C3179=""),"NO",1)</f>
        <v>NO</v>
      </c>
      <c r="B3180" s="18"/>
      <c r="E3180" s="330"/>
      <c r="F3180" s="54" t="str">
        <f>+$F$27</f>
        <v>CONTRATANTE</v>
      </c>
      <c r="G3180" s="335" t="s">
        <v>124</v>
      </c>
      <c r="H3180" s="310"/>
      <c r="I3180" s="310"/>
      <c r="J3180" s="310"/>
      <c r="K3180" s="310"/>
      <c r="L3180" s="336"/>
    </row>
    <row r="3181" spans="1:12" hidden="1" x14ac:dyDescent="0.3">
      <c r="A3181" s="18" t="str">
        <f t="shared" ref="A3181" si="1073">+IF(OR(C3179=""),"NO",1)</f>
        <v>NO</v>
      </c>
      <c r="B3181" s="18"/>
      <c r="E3181" s="330"/>
      <c r="F3181" s="54" t="str">
        <f>+$F$28</f>
        <v>APORTANTE</v>
      </c>
      <c r="G3181" s="337" t="s">
        <v>124</v>
      </c>
      <c r="H3181" s="338"/>
      <c r="I3181" s="338"/>
      <c r="J3181" s="338"/>
      <c r="K3181" s="338"/>
      <c r="L3181" s="339"/>
    </row>
    <row r="3182" spans="1:12" hidden="1" x14ac:dyDescent="0.3">
      <c r="A3182" s="18" t="str">
        <f t="shared" ref="A3182" si="1074">+IF(OR(C3179=""),"NO",1)</f>
        <v>NO</v>
      </c>
      <c r="B3182" s="18"/>
      <c r="E3182" s="330"/>
      <c r="F3182" s="54" t="str">
        <f>+$F$29</f>
        <v>VALOR /SMMLV)</v>
      </c>
      <c r="G3182" s="55" t="s">
        <v>124</v>
      </c>
      <c r="H3182" s="56" t="str">
        <f>+$H$29</f>
        <v>% PART..</v>
      </c>
      <c r="I3182" s="57" t="s">
        <v>124</v>
      </c>
      <c r="J3182" s="58" t="str">
        <f>+$J$29</f>
        <v>VALOR ACREDITADO</v>
      </c>
      <c r="K3182" s="59"/>
      <c r="L3182" s="47" t="s">
        <v>124</v>
      </c>
    </row>
    <row r="3183" spans="1:12" hidden="1" x14ac:dyDescent="0.3">
      <c r="A3183" s="18" t="str">
        <f t="shared" ref="A3183" si="1075">+IF(OR(C3179=""),"NO",1)</f>
        <v>NO</v>
      </c>
      <c r="B3183" s="18"/>
      <c r="E3183" s="330"/>
      <c r="F3183" s="60" t="str">
        <f>+$F$30</f>
        <v>EXPERIENCIA APORTADA</v>
      </c>
      <c r="G3183" s="340" t="s">
        <v>124</v>
      </c>
      <c r="H3183" s="341"/>
      <c r="I3183" s="341"/>
      <c r="J3183" s="341"/>
      <c r="K3183" s="341"/>
      <c r="L3183" s="342"/>
    </row>
    <row r="3184" spans="1:12" hidden="1" x14ac:dyDescent="0.3">
      <c r="A3184" s="18" t="str">
        <f t="shared" ref="A3184" si="1076">+IF(OR(C3179=""),"NO",1)</f>
        <v>NO</v>
      </c>
      <c r="B3184" s="18"/>
      <c r="E3184" s="331"/>
      <c r="F3184" s="62" t="str">
        <f>+$F$31</f>
        <v>OBSERVACIÓN</v>
      </c>
      <c r="G3184" s="343" t="s">
        <v>124</v>
      </c>
      <c r="H3184" s="344"/>
      <c r="I3184" s="344"/>
      <c r="J3184" s="344"/>
      <c r="K3184" s="344"/>
      <c r="L3184" s="345"/>
    </row>
    <row r="3185" spans="1:12" ht="8.5" hidden="1" customHeight="1" x14ac:dyDescent="0.3">
      <c r="A3185" s="18" t="str">
        <f t="shared" ref="A3185" si="1077">+IF(OR(C3179=""),"NO",1)</f>
        <v>NO</v>
      </c>
      <c r="B3185" s="18"/>
      <c r="E3185" s="49"/>
      <c r="F3185" s="50"/>
      <c r="G3185" s="51"/>
      <c r="H3185" s="51"/>
      <c r="I3185" s="51"/>
      <c r="J3185" s="51"/>
      <c r="K3185" s="51"/>
      <c r="L3185" s="52"/>
    </row>
    <row r="3186" spans="1:12" hidden="1" x14ac:dyDescent="0.3">
      <c r="A3186" s="18" t="str">
        <f t="shared" ref="A3186" si="1078">+IF(OR(C3186=""),"NO",1)</f>
        <v>NO</v>
      </c>
      <c r="B3186" s="18"/>
      <c r="C3186" s="1" t="s">
        <v>124</v>
      </c>
      <c r="E3186" s="329">
        <v>6</v>
      </c>
      <c r="F3186" s="53" t="str">
        <f>+$F$26</f>
        <v>OBJETO</v>
      </c>
      <c r="G3186" s="332" t="s">
        <v>124</v>
      </c>
      <c r="H3186" s="333"/>
      <c r="I3186" s="333"/>
      <c r="J3186" s="333"/>
      <c r="K3186" s="333"/>
      <c r="L3186" s="334"/>
    </row>
    <row r="3187" spans="1:12" hidden="1" x14ac:dyDescent="0.3">
      <c r="A3187" s="18" t="str">
        <f t="shared" ref="A3187" si="1079">+IF(OR(C3186=""),"NO",1)</f>
        <v>NO</v>
      </c>
      <c r="B3187" s="18"/>
      <c r="E3187" s="330"/>
      <c r="F3187" s="54" t="str">
        <f>+$F$27</f>
        <v>CONTRATANTE</v>
      </c>
      <c r="G3187" s="335" t="s">
        <v>124</v>
      </c>
      <c r="H3187" s="310"/>
      <c r="I3187" s="310"/>
      <c r="J3187" s="310"/>
      <c r="K3187" s="310"/>
      <c r="L3187" s="336"/>
    </row>
    <row r="3188" spans="1:12" hidden="1" x14ac:dyDescent="0.3">
      <c r="A3188" s="18" t="str">
        <f t="shared" ref="A3188" si="1080">+IF(OR(C3186=""),"NO",1)</f>
        <v>NO</v>
      </c>
      <c r="B3188" s="18"/>
      <c r="E3188" s="330"/>
      <c r="F3188" s="54" t="str">
        <f>+$F$28</f>
        <v>APORTANTE</v>
      </c>
      <c r="G3188" s="337" t="s">
        <v>124</v>
      </c>
      <c r="H3188" s="338"/>
      <c r="I3188" s="338"/>
      <c r="J3188" s="338"/>
      <c r="K3188" s="338"/>
      <c r="L3188" s="339"/>
    </row>
    <row r="3189" spans="1:12" hidden="1" x14ac:dyDescent="0.3">
      <c r="A3189" s="18" t="str">
        <f t="shared" ref="A3189" si="1081">+IF(OR(C3186=""),"NO",1)</f>
        <v>NO</v>
      </c>
      <c r="B3189" s="18"/>
      <c r="E3189" s="330"/>
      <c r="F3189" s="54" t="str">
        <f>+$F$29</f>
        <v>VALOR /SMMLV)</v>
      </c>
      <c r="G3189" s="55" t="s">
        <v>124</v>
      </c>
      <c r="H3189" s="56" t="str">
        <f>+$H$29</f>
        <v>% PART..</v>
      </c>
      <c r="I3189" s="57" t="s">
        <v>124</v>
      </c>
      <c r="J3189" s="58" t="str">
        <f>+$J$29</f>
        <v>VALOR ACREDITADO</v>
      </c>
      <c r="K3189" s="59"/>
      <c r="L3189" s="47" t="s">
        <v>124</v>
      </c>
    </row>
    <row r="3190" spans="1:12" hidden="1" x14ac:dyDescent="0.3">
      <c r="A3190" s="18" t="str">
        <f t="shared" ref="A3190" si="1082">+IF(OR(C3186=""),"NO",1)</f>
        <v>NO</v>
      </c>
      <c r="B3190" s="18"/>
      <c r="E3190" s="330"/>
      <c r="F3190" s="60" t="str">
        <f>+$F$30</f>
        <v>EXPERIENCIA APORTADA</v>
      </c>
      <c r="G3190" s="340" t="s">
        <v>124</v>
      </c>
      <c r="H3190" s="341"/>
      <c r="I3190" s="341"/>
      <c r="J3190" s="341"/>
      <c r="K3190" s="341"/>
      <c r="L3190" s="342"/>
    </row>
    <row r="3191" spans="1:12" hidden="1" x14ac:dyDescent="0.3">
      <c r="A3191" s="18" t="str">
        <f t="shared" ref="A3191" si="1083">+IF(OR(C3186=""),"NO",1)</f>
        <v>NO</v>
      </c>
      <c r="B3191" s="18"/>
      <c r="E3191" s="331"/>
      <c r="F3191" s="62" t="str">
        <f>+$F$31</f>
        <v>OBSERVACIÓN</v>
      </c>
      <c r="G3191" s="343" t="s">
        <v>124</v>
      </c>
      <c r="H3191" s="344"/>
      <c r="I3191" s="344"/>
      <c r="J3191" s="344"/>
      <c r="K3191" s="344"/>
      <c r="L3191" s="345"/>
    </row>
    <row r="3192" spans="1:12" ht="8.5" hidden="1" customHeight="1" x14ac:dyDescent="0.3">
      <c r="A3192" s="18" t="str">
        <f t="shared" ref="A3192" si="1084">+IF(OR(C3186=""),"NO",1)</f>
        <v>NO</v>
      </c>
      <c r="B3192" s="18"/>
      <c r="E3192" s="49"/>
      <c r="F3192" s="50"/>
      <c r="G3192" s="51"/>
      <c r="H3192" s="51"/>
      <c r="I3192" s="51"/>
      <c r="J3192" s="51"/>
      <c r="K3192" s="51"/>
      <c r="L3192" s="52"/>
    </row>
    <row r="3193" spans="1:12" hidden="1" x14ac:dyDescent="0.3">
      <c r="A3193" s="18" t="str">
        <f t="shared" ref="A3193" si="1085">+IF(OR(C3193=""),"NO",1)</f>
        <v>NO</v>
      </c>
      <c r="B3193" s="18"/>
      <c r="C3193" s="1" t="s">
        <v>124</v>
      </c>
      <c r="E3193" s="329">
        <v>7</v>
      </c>
      <c r="F3193" s="53" t="str">
        <f>+$F$26</f>
        <v>OBJETO</v>
      </c>
      <c r="G3193" s="332" t="s">
        <v>124</v>
      </c>
      <c r="H3193" s="333"/>
      <c r="I3193" s="333"/>
      <c r="J3193" s="333"/>
      <c r="K3193" s="333"/>
      <c r="L3193" s="334"/>
    </row>
    <row r="3194" spans="1:12" hidden="1" x14ac:dyDescent="0.3">
      <c r="A3194" s="18" t="str">
        <f t="shared" ref="A3194" si="1086">+IF(OR(C3193=""),"NO",1)</f>
        <v>NO</v>
      </c>
      <c r="B3194" s="18"/>
      <c r="E3194" s="330"/>
      <c r="F3194" s="54" t="str">
        <f>+$F$27</f>
        <v>CONTRATANTE</v>
      </c>
      <c r="G3194" s="335" t="s">
        <v>124</v>
      </c>
      <c r="H3194" s="310"/>
      <c r="I3194" s="310"/>
      <c r="J3194" s="310"/>
      <c r="K3194" s="310"/>
      <c r="L3194" s="336"/>
    </row>
    <row r="3195" spans="1:12" hidden="1" x14ac:dyDescent="0.3">
      <c r="A3195" s="18" t="str">
        <f t="shared" ref="A3195" si="1087">+IF(OR(C3193=""),"NO",1)</f>
        <v>NO</v>
      </c>
      <c r="B3195" s="18"/>
      <c r="E3195" s="330"/>
      <c r="F3195" s="54" t="str">
        <f>+$F$28</f>
        <v>APORTANTE</v>
      </c>
      <c r="G3195" s="337" t="s">
        <v>124</v>
      </c>
      <c r="H3195" s="338"/>
      <c r="I3195" s="338"/>
      <c r="J3195" s="338"/>
      <c r="K3195" s="338"/>
      <c r="L3195" s="339"/>
    </row>
    <row r="3196" spans="1:12" hidden="1" x14ac:dyDescent="0.3">
      <c r="A3196" s="18" t="str">
        <f t="shared" ref="A3196" si="1088">+IF(OR(C3193=""),"NO",1)</f>
        <v>NO</v>
      </c>
      <c r="B3196" s="18"/>
      <c r="E3196" s="330"/>
      <c r="F3196" s="54" t="str">
        <f>+$F$29</f>
        <v>VALOR /SMMLV)</v>
      </c>
      <c r="G3196" s="55" t="s">
        <v>124</v>
      </c>
      <c r="H3196" s="56" t="str">
        <f>+$H$29</f>
        <v>% PART..</v>
      </c>
      <c r="I3196" s="57" t="s">
        <v>124</v>
      </c>
      <c r="J3196" s="58" t="str">
        <f>+$J$29</f>
        <v>VALOR ACREDITADO</v>
      </c>
      <c r="K3196" s="59"/>
      <c r="L3196" s="47" t="s">
        <v>124</v>
      </c>
    </row>
    <row r="3197" spans="1:12" hidden="1" x14ac:dyDescent="0.3">
      <c r="A3197" s="18" t="str">
        <f t="shared" ref="A3197" si="1089">+IF(OR(C3193=""),"NO",1)</f>
        <v>NO</v>
      </c>
      <c r="B3197" s="18"/>
      <c r="E3197" s="330"/>
      <c r="F3197" s="60" t="str">
        <f>+$F$30</f>
        <v>EXPERIENCIA APORTADA</v>
      </c>
      <c r="G3197" s="340" t="s">
        <v>124</v>
      </c>
      <c r="H3197" s="341"/>
      <c r="I3197" s="341"/>
      <c r="J3197" s="341"/>
      <c r="K3197" s="341"/>
      <c r="L3197" s="342"/>
    </row>
    <row r="3198" spans="1:12" hidden="1" x14ac:dyDescent="0.3">
      <c r="A3198" s="18" t="str">
        <f t="shared" ref="A3198" si="1090">+IF(OR(C3193=""),"NO",1)</f>
        <v>NO</v>
      </c>
      <c r="B3198" s="18"/>
      <c r="E3198" s="331"/>
      <c r="F3198" s="62" t="str">
        <f>+$F$31</f>
        <v>OBSERVACIÓN</v>
      </c>
      <c r="G3198" s="343" t="s">
        <v>124</v>
      </c>
      <c r="H3198" s="344"/>
      <c r="I3198" s="344"/>
      <c r="J3198" s="344"/>
      <c r="K3198" s="344"/>
      <c r="L3198" s="345"/>
    </row>
    <row r="3199" spans="1:12" hidden="1" x14ac:dyDescent="0.3">
      <c r="A3199" s="18" t="str">
        <f t="shared" ref="A3199" si="1091">+IF(OR(C3193=""),"NO",1)</f>
        <v>NO</v>
      </c>
      <c r="B3199" s="18"/>
      <c r="E3199" s="49"/>
      <c r="F3199" s="50"/>
      <c r="G3199" s="51"/>
      <c r="H3199" s="51"/>
      <c r="I3199" s="51"/>
      <c r="J3199" s="51"/>
      <c r="K3199" s="51"/>
      <c r="L3199" s="52"/>
    </row>
    <row r="3200" spans="1:12" hidden="1" x14ac:dyDescent="0.3">
      <c r="A3200" s="1" t="str">
        <f>+A3135</f>
        <v>NO</v>
      </c>
      <c r="C3200" s="1" t="str">
        <f>"N"&amp;C3135</f>
        <v>N</v>
      </c>
      <c r="E3200" s="63"/>
      <c r="F3200" s="64" t="str">
        <f>+$F$75</f>
        <v>TOTAL DE CONTRATOS PRESENTADOS VÁLIDOS QUE CUMPLEN EXPERIENCIA ACREDITADA:</v>
      </c>
      <c r="G3200" s="65"/>
      <c r="H3200" s="65"/>
      <c r="I3200" s="65"/>
      <c r="J3200" s="66"/>
      <c r="K3200" s="65"/>
      <c r="L3200" s="67" t="s">
        <v>124</v>
      </c>
    </row>
    <row r="3201" spans="1:12" ht="6.65" hidden="1" customHeight="1" x14ac:dyDescent="0.3">
      <c r="A3201" s="1" t="str">
        <f>+A3135</f>
        <v>NO</v>
      </c>
      <c r="E3201" s="51"/>
      <c r="F3201" s="50"/>
      <c r="G3201" s="51"/>
      <c r="H3201" s="51"/>
      <c r="I3201" s="51"/>
      <c r="J3201" s="51"/>
      <c r="K3201" s="51"/>
      <c r="L3201" s="51"/>
    </row>
    <row r="3202" spans="1:12" hidden="1" x14ac:dyDescent="0.3">
      <c r="A3202" s="1" t="str">
        <f>+A3135</f>
        <v>NO</v>
      </c>
      <c r="E3202" s="63"/>
      <c r="F3202" s="63" t="str">
        <f>+$F$77</f>
        <v>ACREDITA SUMINISTRO E INSTALACIÓN DE MOBILIARIO POR LO MENOS EN UN (1) CONTRATO VÁLIDO</v>
      </c>
      <c r="G3202" s="65"/>
      <c r="H3202" s="65"/>
      <c r="I3202" s="65"/>
      <c r="J3202" s="66"/>
      <c r="K3202" s="65"/>
      <c r="L3202" s="68" t="s">
        <v>157</v>
      </c>
    </row>
    <row r="3203" spans="1:12" ht="5.15" hidden="1" customHeight="1" x14ac:dyDescent="0.3">
      <c r="A3203" s="1" t="str">
        <f>+A3135</f>
        <v>NO</v>
      </c>
      <c r="E3203" s="51"/>
      <c r="F3203" s="50"/>
      <c r="G3203" s="51"/>
      <c r="H3203" s="51"/>
      <c r="I3203" s="51"/>
      <c r="J3203" s="51"/>
      <c r="K3203" s="51"/>
      <c r="L3203" s="51"/>
    </row>
    <row r="3204" spans="1:12" ht="12.75" hidden="1" customHeight="1" x14ac:dyDescent="0.3">
      <c r="A3204" s="1" t="str">
        <f>+A3135</f>
        <v>NO</v>
      </c>
      <c r="E3204" s="69" t="str">
        <f>+$E$79</f>
        <v>EXPERIENCIA ESPECÍFICA NUMERAL 10.1.1 A</v>
      </c>
      <c r="F3204" s="70"/>
      <c r="G3204" s="70"/>
      <c r="H3204" s="70"/>
      <c r="I3204" s="70"/>
      <c r="J3204" s="70"/>
      <c r="K3204" s="70"/>
      <c r="L3204" s="71"/>
    </row>
    <row r="3205" spans="1:12" ht="26.5" hidden="1" customHeight="1" x14ac:dyDescent="0.3">
      <c r="A3205" s="1" t="str">
        <f>+A3135</f>
        <v>NO</v>
      </c>
      <c r="E3205" s="72"/>
      <c r="F3205" s="325" t="str">
        <f>+$F$80</f>
        <v>Por lo menos uno (1) de los contratos válidos aportados como experiencia general debe corresponder mínimo al 60% del presupuesto oficial del presente proceso de selección.  (SMMLV)</v>
      </c>
      <c r="G3205" s="326"/>
      <c r="H3205" s="326"/>
      <c r="I3205" s="326"/>
      <c r="J3205" s="326"/>
      <c r="K3205" s="73" t="s">
        <v>124</v>
      </c>
      <c r="L3205" s="74" t="s">
        <v>124</v>
      </c>
    </row>
    <row r="3206" spans="1:12" ht="23.5" hidden="1" customHeight="1" x14ac:dyDescent="0.3">
      <c r="A3206" s="1" t="str">
        <f>+A3135</f>
        <v>NO</v>
      </c>
      <c r="E3206" s="63"/>
      <c r="F3206" s="325" t="str">
        <f>+$F$81</f>
        <v xml:space="preserve">Deberá acreditarse en al menos uno (1) de los contratos válidos aportados como experiencia general una </v>
      </c>
      <c r="G3206" s="326"/>
      <c r="H3206" s="326"/>
      <c r="I3206" s="326"/>
      <c r="J3206" s="326"/>
      <c r="K3206" s="73" t="s">
        <v>124</v>
      </c>
      <c r="L3206" s="74" t="s">
        <v>124</v>
      </c>
    </row>
    <row r="3207" spans="1:12" ht="23.5" hidden="1" customHeight="1" x14ac:dyDescent="0.3">
      <c r="A3207" s="18" t="s">
        <v>30</v>
      </c>
      <c r="E3207" s="63"/>
      <c r="F3207" s="325" t="str">
        <f>+$F$82</f>
        <v xml:space="preserve">Deberá acreditarse en al menos uno (1) de los contratos válidos aportados interventoría a intervención de </v>
      </c>
      <c r="G3207" s="326"/>
      <c r="H3207" s="326"/>
      <c r="I3207" s="326"/>
      <c r="J3207" s="326"/>
      <c r="K3207" s="73">
        <f>+$K$82</f>
        <v>0</v>
      </c>
      <c r="L3207" s="74" t="s">
        <v>124</v>
      </c>
    </row>
    <row r="3208" spans="1:12" ht="36" hidden="1" customHeight="1" x14ac:dyDescent="0.3">
      <c r="A3208" s="18" t="s">
        <v>30</v>
      </c>
      <c r="E3208" s="63"/>
      <c r="F3208" s="325" t="str">
        <f>+$F$83</f>
        <v xml:space="preserve">Deberá acreditarse en al menos uno (1) de los contratos válidos aportados interventoría a intervención de </v>
      </c>
      <c r="G3208" s="326"/>
      <c r="H3208" s="326"/>
      <c r="I3208" s="326"/>
      <c r="J3208" s="326"/>
      <c r="K3208" s="75">
        <f>+$K$83</f>
        <v>0</v>
      </c>
      <c r="L3208" s="76" t="s">
        <v>124</v>
      </c>
    </row>
    <row r="3209" spans="1:12" hidden="1" x14ac:dyDescent="0.3">
      <c r="A3209" s="1" t="str">
        <f>+A3135</f>
        <v>NO</v>
      </c>
      <c r="E3209" s="51"/>
      <c r="F3209" s="50"/>
      <c r="G3209" s="51"/>
      <c r="H3209" s="51"/>
      <c r="I3209" s="51"/>
      <c r="J3209" s="51"/>
      <c r="K3209" s="51"/>
      <c r="L3209" s="51"/>
    </row>
    <row r="3210" spans="1:12" ht="12.75" hidden="1" customHeight="1" x14ac:dyDescent="0.3">
      <c r="A3210" s="1" t="str">
        <f>+A3135</f>
        <v>NO</v>
      </c>
      <c r="E3210" s="40" t="str">
        <f>+$E$85</f>
        <v>VALOR MÍNIMO A CERIFICAR % P.O EN SMMMLV. NUMERAL 3.9.1</v>
      </c>
      <c r="F3210" s="41"/>
      <c r="G3210" s="41"/>
      <c r="H3210" s="41"/>
      <c r="I3210" s="41"/>
      <c r="J3210" s="41"/>
      <c r="K3210" s="41"/>
      <c r="L3210" s="42"/>
    </row>
    <row r="3211" spans="1:12" hidden="1" x14ac:dyDescent="0.3">
      <c r="A3211" s="1" t="str">
        <f>+A3135</f>
        <v>NO</v>
      </c>
      <c r="C3211" s="1" t="str">
        <f>"M"&amp;C3135</f>
        <v>M</v>
      </c>
      <c r="E3211" s="77" t="str">
        <f>+$E$86</f>
        <v>100% P.O.</v>
      </c>
      <c r="F3211" s="78"/>
      <c r="G3211" s="61">
        <v>242.41716883554506</v>
      </c>
      <c r="H3211" s="124" t="str">
        <f>+$H$86</f>
        <v>TOTAL EJECUTADO DE CONTRATOS ACREDITADOS</v>
      </c>
      <c r="I3211" s="124"/>
      <c r="J3211" s="124"/>
      <c r="K3211" s="55" t="s">
        <v>124</v>
      </c>
      <c r="L3211" s="47" t="s">
        <v>124</v>
      </c>
    </row>
    <row r="3212" spans="1:12" hidden="1" x14ac:dyDescent="0.3">
      <c r="A3212" s="1" t="str">
        <f>+A3135</f>
        <v>NO</v>
      </c>
      <c r="E3212" s="39"/>
      <c r="F3212" s="39"/>
      <c r="G3212" s="39"/>
      <c r="H3212" s="39"/>
      <c r="I3212" s="39"/>
      <c r="J3212" s="39"/>
      <c r="K3212" s="39"/>
      <c r="L3212" s="39"/>
    </row>
    <row r="3213" spans="1:12" ht="12.75" hidden="1" customHeight="1" x14ac:dyDescent="0.3">
      <c r="A3213" s="18" t="s">
        <v>30</v>
      </c>
      <c r="B3213" s="18"/>
      <c r="E3213" s="40" t="str">
        <f>+$E$88</f>
        <v>CONSIDERACIONES PARA LA VALIDEZ DE LA EXPERIENCIA REQUERIDA: EXPERIENCIA PROPONENTES PLURALES NUMERAL 10.1.2 D</v>
      </c>
      <c r="F3213" s="41"/>
      <c r="G3213" s="41"/>
      <c r="H3213" s="41"/>
      <c r="I3213" s="41"/>
      <c r="J3213" s="41"/>
      <c r="K3213" s="41"/>
      <c r="L3213" s="42"/>
    </row>
    <row r="3214" spans="1:12" ht="28" hidden="1" customHeight="1" x14ac:dyDescent="0.3">
      <c r="A3214" s="18" t="s">
        <v>30</v>
      </c>
      <c r="B3214" s="18"/>
      <c r="C3214" s="1" t="str">
        <f>"O"&amp;C3135</f>
        <v>O</v>
      </c>
      <c r="E3214" s="80" t="str">
        <f>+$E$89</f>
        <v>i)</v>
      </c>
      <c r="F3214" s="327" t="str">
        <f>+$F$89</f>
        <v>Uno de los integrantes debe aportar como mínimo el cincuenta por ciento (50 %) de la experiencia solicitada</v>
      </c>
      <c r="G3214" s="328"/>
      <c r="H3214" s="328"/>
      <c r="I3214" s="328"/>
      <c r="J3214" s="328"/>
      <c r="K3214" s="73" t="s">
        <v>124</v>
      </c>
      <c r="L3214" s="47" t="s">
        <v>124</v>
      </c>
    </row>
    <row r="3215" spans="1:12" ht="28" hidden="1" customHeight="1" x14ac:dyDescent="0.3">
      <c r="A3215" s="18" t="s">
        <v>30</v>
      </c>
      <c r="B3215" s="18"/>
      <c r="C3215" s="1" t="str">
        <f>"O"&amp;C3135</f>
        <v>O</v>
      </c>
      <c r="E3215" s="80" t="str">
        <f>+$E$90</f>
        <v>ii)</v>
      </c>
      <c r="F3215" s="327" t="str">
        <f>+$F$90</f>
        <v>Todos los demás ntegrantes deben acreditar al menos el cinco por ciento (5 %) de la experiencia solicitada, solo uno (1) de los integrantes podrá no acreditar experiencia pero su porcentaje de participación  no podrá superar el diez por ciento (10 %)</v>
      </c>
      <c r="G3215" s="328"/>
      <c r="H3215" s="328"/>
      <c r="I3215" s="328"/>
      <c r="J3215" s="328"/>
      <c r="K3215" s="73" t="s">
        <v>124</v>
      </c>
      <c r="L3215" s="47" t="s">
        <v>124</v>
      </c>
    </row>
    <row r="3216" spans="1:12" hidden="1" x14ac:dyDescent="0.3">
      <c r="A3216" s="18" t="s">
        <v>30</v>
      </c>
      <c r="B3216" s="18"/>
      <c r="E3216" s="39"/>
      <c r="F3216" s="39"/>
      <c r="G3216" s="39"/>
      <c r="H3216" s="39"/>
      <c r="I3216" s="39"/>
      <c r="J3216" s="39"/>
      <c r="K3216" s="39"/>
      <c r="L3216" s="39"/>
    </row>
    <row r="3217" spans="1:12" ht="13" hidden="1" customHeight="1" x14ac:dyDescent="0.3">
      <c r="A3217" s="18" t="str">
        <f>+A3135</f>
        <v>NO</v>
      </c>
      <c r="B3217" s="18"/>
      <c r="E3217" s="69" t="str">
        <f>+$E$92</f>
        <v>VERIFICACIÓN Y ASIGNACIÓN DE PUNTAJE POR LA EXPERIENCIA DEL PROPONENTE</v>
      </c>
      <c r="F3217" s="70"/>
      <c r="G3217" s="70"/>
      <c r="H3217" s="70"/>
      <c r="I3217" s="70"/>
      <c r="J3217" s="70"/>
      <c r="K3217" s="70"/>
      <c r="L3217" s="71"/>
    </row>
    <row r="3218" spans="1:12" hidden="1" x14ac:dyDescent="0.3">
      <c r="A3218" s="18" t="str">
        <f>+A3135</f>
        <v>NO</v>
      </c>
      <c r="B3218" s="18"/>
      <c r="E3218" s="81"/>
      <c r="F3218" s="323" t="str">
        <f>+$F$93</f>
        <v>No. CONTRATOS QUE ACREDITAN LA EXPERIENCIA (NO OBJETO DE SUBSANACIÓN)</v>
      </c>
      <c r="G3218" s="324"/>
      <c r="H3218" s="324"/>
      <c r="I3218" s="324"/>
      <c r="J3218" s="324"/>
      <c r="K3218" s="82"/>
      <c r="L3218" s="83" t="s">
        <v>124</v>
      </c>
    </row>
    <row r="3219" spans="1:12" ht="13" hidden="1" customHeight="1" x14ac:dyDescent="0.3">
      <c r="A3219" s="18" t="str">
        <f>+A3135</f>
        <v>NO</v>
      </c>
      <c r="B3219" s="18"/>
      <c r="E3219" s="84"/>
      <c r="F3219" s="323" t="str">
        <f>+$F$94</f>
        <v>TOTAL EJECUTADO DE CONTRATOS ACREDITADOS PROPUESTA INICIAL</v>
      </c>
      <c r="G3219" s="324"/>
      <c r="H3219" s="324"/>
      <c r="I3219" s="324"/>
      <c r="J3219" s="324"/>
      <c r="K3219" s="85"/>
      <c r="L3219" s="86" t="s">
        <v>124</v>
      </c>
    </row>
    <row r="3220" spans="1:12" ht="13" hidden="1" customHeight="1" x14ac:dyDescent="0.3">
      <c r="A3220" s="18" t="str">
        <f>+A3135</f>
        <v>NO</v>
      </c>
      <c r="B3220" s="18"/>
      <c r="E3220" s="87"/>
      <c r="F3220" s="323" t="str">
        <f>+$F$95</f>
        <v>PROMEDIO VALOR ACREDITADO EN SMMLV</v>
      </c>
      <c r="G3220" s="324"/>
      <c r="H3220" s="324"/>
      <c r="I3220" s="324"/>
      <c r="J3220" s="324"/>
      <c r="K3220" s="66"/>
      <c r="L3220" s="88" t="s">
        <v>124</v>
      </c>
    </row>
    <row r="3221" spans="1:12" hidden="1" x14ac:dyDescent="0.3">
      <c r="A3221" s="18" t="str">
        <f>+A3135</f>
        <v>NO</v>
      </c>
      <c r="B3221" s="18"/>
      <c r="E3221" s="89"/>
      <c r="F3221" s="89"/>
      <c r="G3221" s="89"/>
      <c r="H3221" s="89"/>
      <c r="I3221" s="89"/>
      <c r="J3221" s="89"/>
      <c r="K3221" s="89"/>
      <c r="L3221" s="89"/>
    </row>
    <row r="3222" spans="1:12" ht="13" hidden="1" customHeight="1" x14ac:dyDescent="0.3">
      <c r="A3222" s="18" t="str">
        <f>+A3135</f>
        <v>NO</v>
      </c>
      <c r="B3222" s="18"/>
      <c r="E3222" s="69" t="str">
        <f>+$E$97</f>
        <v>3.9.2 EXIGENCIAS MÍNIMAS DE EXPERIENCIA Y FORMACIÓN ACADÉMICA DEL EQUIPO DE TRABAJO</v>
      </c>
      <c r="F3222" s="70"/>
      <c r="G3222" s="70"/>
      <c r="H3222" s="70"/>
      <c r="I3222" s="70"/>
      <c r="J3222" s="70"/>
      <c r="K3222" s="70"/>
      <c r="L3222" s="71"/>
    </row>
    <row r="3223" spans="1:12" hidden="1" x14ac:dyDescent="0.3">
      <c r="A3223" s="18" t="str">
        <f>+A3135</f>
        <v>NO</v>
      </c>
      <c r="B3223" s="18"/>
      <c r="E3223" s="90" t="str">
        <f>+$E$98</f>
        <v>Formulario 8</v>
      </c>
      <c r="F3223" s="315" t="s">
        <v>46</v>
      </c>
      <c r="G3223" s="316"/>
      <c r="H3223" s="317"/>
      <c r="I3223" s="318"/>
      <c r="J3223" s="318"/>
      <c r="K3223" s="318"/>
      <c r="L3223" s="319"/>
    </row>
    <row r="3224" spans="1:12" hidden="1" x14ac:dyDescent="0.3">
      <c r="A3224" s="18" t="str">
        <f>+A3135</f>
        <v>NO</v>
      </c>
      <c r="B3224" s="18"/>
      <c r="E3224" s="91" t="s">
        <v>124</v>
      </c>
      <c r="F3224" s="91" t="str">
        <f>+$F$99</f>
        <v>Director de Interventoría</v>
      </c>
      <c r="G3224" s="91" t="str">
        <f>+$G$99</f>
        <v>Residente de Interventoría</v>
      </c>
      <c r="H3224" s="320"/>
      <c r="I3224" s="321"/>
      <c r="J3224" s="321"/>
      <c r="K3224" s="321"/>
      <c r="L3224" s="322"/>
    </row>
    <row r="3225" spans="1:12" hidden="1" x14ac:dyDescent="0.3">
      <c r="A3225" s="18" t="str">
        <f>+A3135</f>
        <v>NO</v>
      </c>
      <c r="B3225" s="18"/>
      <c r="E3225" s="304" t="str">
        <f>+$E$100</f>
        <v>OBSERVACIONES RESPECTO REQUISITO HABILITANTE DEL PERSONAL CLAVE EVALUABLE</v>
      </c>
      <c r="F3225" s="305"/>
      <c r="G3225" s="305"/>
      <c r="H3225" s="305"/>
      <c r="I3225" s="305"/>
      <c r="J3225" s="305"/>
      <c r="K3225" s="305"/>
      <c r="L3225" s="305"/>
    </row>
    <row r="3226" spans="1:12" hidden="1" x14ac:dyDescent="0.3">
      <c r="A3226" s="18" t="str">
        <f>+A3135</f>
        <v>NO</v>
      </c>
      <c r="B3226" s="18"/>
      <c r="E3226" s="312" t="s">
        <v>124</v>
      </c>
      <c r="F3226" s="313"/>
      <c r="G3226" s="313"/>
      <c r="H3226" s="313"/>
      <c r="I3226" s="313"/>
      <c r="J3226" s="313"/>
      <c r="K3226" s="313"/>
      <c r="L3226" s="314"/>
    </row>
    <row r="3227" spans="1:12" hidden="1" x14ac:dyDescent="0.3">
      <c r="A3227" s="18" t="str">
        <f>+A3135</f>
        <v>NO</v>
      </c>
      <c r="B3227" s="18"/>
      <c r="E3227" s="89"/>
      <c r="F3227" s="89"/>
      <c r="G3227" s="89"/>
      <c r="H3227" s="89"/>
      <c r="I3227" s="89"/>
      <c r="J3227" s="89"/>
      <c r="K3227" s="89"/>
      <c r="L3227" s="89"/>
    </row>
    <row r="3228" spans="1:12" ht="13" hidden="1" customHeight="1" x14ac:dyDescent="0.3">
      <c r="A3228" s="18" t="str">
        <f>+A3135</f>
        <v>NO</v>
      </c>
      <c r="B3228" s="18"/>
      <c r="E3228" s="69" t="str">
        <f>+$E$103</f>
        <v>4.2 EQUIPO DE TRABAJO (Personal Clave Evaluable)</v>
      </c>
      <c r="F3228" s="70"/>
      <c r="G3228" s="70"/>
      <c r="H3228" s="70"/>
      <c r="I3228" s="70"/>
      <c r="J3228" s="70"/>
      <c r="K3228" s="70"/>
      <c r="L3228" s="71"/>
    </row>
    <row r="3229" spans="1:12" ht="23.25" hidden="1" customHeight="1" x14ac:dyDescent="0.3">
      <c r="A3229" s="18" t="str">
        <f>+A3135</f>
        <v>NO</v>
      </c>
      <c r="B3229" s="18"/>
      <c r="E3229" s="90" t="str">
        <f>+$E$104</f>
        <v>Formulario 9</v>
      </c>
      <c r="F3229" s="315" t="s">
        <v>46</v>
      </c>
      <c r="G3229" s="316"/>
      <c r="H3229" s="317"/>
      <c r="I3229" s="318"/>
      <c r="J3229" s="318"/>
      <c r="K3229" s="318"/>
      <c r="L3229" s="319"/>
    </row>
    <row r="3230" spans="1:12" hidden="1" x14ac:dyDescent="0.3">
      <c r="A3230" s="18" t="str">
        <f>+A3135</f>
        <v>NO</v>
      </c>
      <c r="B3230" s="18"/>
      <c r="E3230" s="91" t="s">
        <v>124</v>
      </c>
      <c r="F3230" s="91" t="str">
        <f>+$F$99</f>
        <v>Director de Interventoría</v>
      </c>
      <c r="G3230" s="91" t="str">
        <f>+$G$99</f>
        <v>Residente de Interventoría</v>
      </c>
      <c r="H3230" s="320"/>
      <c r="I3230" s="321"/>
      <c r="J3230" s="321"/>
      <c r="K3230" s="321"/>
      <c r="L3230" s="322"/>
    </row>
    <row r="3231" spans="1:12" hidden="1" x14ac:dyDescent="0.3">
      <c r="A3231" s="18" t="str">
        <f>+A3135</f>
        <v>NO</v>
      </c>
      <c r="B3231" s="18"/>
      <c r="E3231" s="89"/>
      <c r="F3231" s="89"/>
      <c r="G3231" s="89"/>
      <c r="H3231" s="89"/>
      <c r="I3231" s="89"/>
      <c r="J3231" s="89"/>
      <c r="K3231" s="89"/>
      <c r="L3231" s="89"/>
    </row>
    <row r="3232" spans="1:12" hidden="1" x14ac:dyDescent="0.3">
      <c r="A3232" s="1" t="str">
        <f>+A3135</f>
        <v>NO</v>
      </c>
      <c r="E3232" s="92" t="str">
        <f>+E3107</f>
        <v>CRITERIOS DE EVALUACIÓN Y PUNTAJE</v>
      </c>
      <c r="F3232" s="93"/>
      <c r="G3232" s="93"/>
      <c r="H3232" s="93"/>
      <c r="I3232" s="93"/>
      <c r="J3232" s="93"/>
      <c r="K3232" s="94"/>
      <c r="L3232" s="95" t="str">
        <f>+$L$107</f>
        <v>PUNTAJE OBTENIDO</v>
      </c>
    </row>
    <row r="3233" spans="1:12" hidden="1" x14ac:dyDescent="0.3">
      <c r="A3233" s="1" t="str">
        <f>+A3135</f>
        <v>NO</v>
      </c>
      <c r="E3233" s="96" t="str">
        <f>+$E$108</f>
        <v>VALOR</v>
      </c>
      <c r="F3233" s="97" t="str">
        <f>+$F$108</f>
        <v>EQUIPO DE TRABAJO (PERSONAL CLAVE EVALUABLE)</v>
      </c>
      <c r="G3233" s="24"/>
      <c r="H3233" s="24"/>
      <c r="I3233" s="24"/>
      <c r="J3233" s="24"/>
      <c r="K3233" s="24"/>
      <c r="L3233" s="98"/>
    </row>
    <row r="3234" spans="1:12" ht="12.75" hidden="1" customHeight="1" x14ac:dyDescent="0.3">
      <c r="A3234" s="1" t="str">
        <f>+A3135</f>
        <v>NO</v>
      </c>
      <c r="E3234" s="96">
        <f>+$E$109</f>
        <v>5</v>
      </c>
      <c r="F3234" s="307" t="str">
        <f>+$F$109</f>
        <v xml:space="preserve"> Experiencia Específica adicional</v>
      </c>
      <c r="G3234" s="308"/>
      <c r="H3234" s="308"/>
      <c r="I3234" s="308"/>
      <c r="J3234" s="308"/>
      <c r="K3234" s="309"/>
      <c r="L3234" s="99" t="str">
        <f>IFERROR(IF(VLOOKUP(C3135,'R. PUNTAJES'!$C$14:$R$213,'R. PUNTAJES'!$I$10,0)="","",VLOOKUP(C3135,'R. PUNTAJES'!$C$14:$R$213,'R. PUNTAJES'!$I$10,0)),"")</f>
        <v/>
      </c>
    </row>
    <row r="3235" spans="1:12" ht="12.75" hidden="1" customHeight="1" x14ac:dyDescent="0.3">
      <c r="A3235" s="1" t="str">
        <f>+A3135</f>
        <v>NO</v>
      </c>
      <c r="E3235" s="96">
        <f>+$E$110</f>
        <v>5</v>
      </c>
      <c r="F3235" s="307" t="str">
        <f>+$F$110</f>
        <v>Formación Académica adicional</v>
      </c>
      <c r="G3235" s="308"/>
      <c r="H3235" s="308"/>
      <c r="I3235" s="308"/>
      <c r="J3235" s="308"/>
      <c r="K3235" s="309"/>
      <c r="L3235" s="99" t="str">
        <f>IFERROR(IF(VLOOKUP(C3135,'R. PUNTAJES'!$C$14:$R$213,'R. PUNTAJES'!$J$10,0)="","",VLOOKUP(C3135,'R. PUNTAJES'!$C$14:$R$213,'R. PUNTAJES'!$J$10,0)),"")</f>
        <v/>
      </c>
    </row>
    <row r="3236" spans="1:12" hidden="1" x14ac:dyDescent="0.3">
      <c r="A3236" s="18" t="str">
        <f>+A3135</f>
        <v>NO</v>
      </c>
      <c r="B3236" s="18"/>
      <c r="E3236" s="100"/>
      <c r="F3236" s="101" t="str">
        <f>+$F$111</f>
        <v>FACTOR DE SOSTENIBILIDAD</v>
      </c>
      <c r="G3236" s="102"/>
      <c r="H3236" s="102"/>
      <c r="I3236" s="102"/>
      <c r="J3236" s="102"/>
      <c r="K3236" s="102"/>
      <c r="L3236" s="103"/>
    </row>
    <row r="3237" spans="1:12" hidden="1" x14ac:dyDescent="0.3">
      <c r="A3237" s="18" t="str">
        <f>+A3135</f>
        <v>NO</v>
      </c>
      <c r="B3237" s="18"/>
      <c r="E3237" s="104">
        <v>1</v>
      </c>
      <c r="F3237" s="105" t="str">
        <f>+$F$112</f>
        <v>Compromisos Sostenibilidad</v>
      </c>
      <c r="G3237" s="106"/>
      <c r="H3237" s="106"/>
      <c r="I3237" s="106"/>
      <c r="J3237" s="106"/>
      <c r="K3237" s="106"/>
      <c r="L3237" s="107" t="str">
        <f>IFERROR(IF(VLOOKUP(C3135,'R. PUNTAJES'!$C$14:$R$213,'R. PUNTAJES'!$K$10,0)="","",VLOOKUP(C3135,'R. PUNTAJES'!$C$14:$R$213,'R. PUNTAJES'!$K$10,0)),"")</f>
        <v/>
      </c>
    </row>
    <row r="3238" spans="1:12" hidden="1" x14ac:dyDescent="0.3">
      <c r="A3238" s="1" t="str">
        <f>+A3135</f>
        <v>NO</v>
      </c>
      <c r="E3238" s="108"/>
      <c r="F3238" s="109" t="str">
        <f>+$F$113</f>
        <v>APOYO A LA INDUSTRIA NACIONAL</v>
      </c>
      <c r="G3238" s="110"/>
      <c r="H3238" s="110"/>
      <c r="I3238" s="110"/>
      <c r="J3238" s="110"/>
      <c r="K3238" s="110"/>
      <c r="L3238" s="111"/>
    </row>
    <row r="3239" spans="1:12" ht="12.75" hidden="1" customHeight="1" x14ac:dyDescent="0.3">
      <c r="A3239" s="1" t="str">
        <f>+A3135</f>
        <v>NO</v>
      </c>
      <c r="E3239" s="96">
        <v>20</v>
      </c>
      <c r="F3239" s="307" t="str">
        <f>+$F$114</f>
        <v>Promoción de Servicios Nacionales o con Trato Nacional</v>
      </c>
      <c r="G3239" s="308"/>
      <c r="H3239" s="308"/>
      <c r="I3239" s="308"/>
      <c r="J3239" s="308"/>
      <c r="K3239" s="309"/>
      <c r="L3239" s="99" t="str">
        <f>IFERROR(IF(VLOOKUP(C3135,'R. PUNTAJES'!$C$14:$R$213,'R. PUNTAJES'!$L$10,0)="","",
IF(VLOOKUP(C3135,'R. PUNTAJES'!$C$14:$R$213,'R. PUNTAJES'!$L$10,0)=5,0,
VLOOKUP(C3135,'R. PUNTAJES'!$C$14:$R$213,'R. PUNTAJES'!$L$10,0))),"")</f>
        <v/>
      </c>
    </row>
    <row r="3240" spans="1:12" ht="12.75" hidden="1" customHeight="1" x14ac:dyDescent="0.3">
      <c r="A3240" s="1" t="str">
        <f>+A3135</f>
        <v>NO</v>
      </c>
      <c r="E3240" s="96">
        <v>5</v>
      </c>
      <c r="F3240" s="307" t="str">
        <f>+$F$115</f>
        <v>Incorporación de componente nacional en servicios extranjeros</v>
      </c>
      <c r="G3240" s="308"/>
      <c r="H3240" s="308"/>
      <c r="I3240" s="308"/>
      <c r="J3240" s="308"/>
      <c r="K3240" s="309"/>
      <c r="L3240" s="99" t="str">
        <f>IFERROR(IF(VLOOKUP(C3135,'R. PUNTAJES'!$C$14:$R$213,'R. PUNTAJES'!$L$10,0)="","",
IF(VLOOKUP(C3135,'R. PUNTAJES'!$C$14:$R$213,'R. PUNTAJES'!$L$10,0)=20,0,
VLOOKUP(C3135,'R. PUNTAJES'!$C$14:$R$213,'R. PUNTAJES'!$L$10,0))),"")</f>
        <v/>
      </c>
    </row>
    <row r="3241" spans="1:12" hidden="1" x14ac:dyDescent="0.3">
      <c r="A3241" s="1" t="str">
        <f>+A3135</f>
        <v>NO</v>
      </c>
      <c r="E3241" s="112"/>
      <c r="F3241" s="97" t="str">
        <f>+$F$116</f>
        <v>VINCULACIÓN DE PERSONAS CON DISCAPACIDAD</v>
      </c>
      <c r="G3241" s="24"/>
      <c r="H3241" s="24"/>
      <c r="I3241" s="24"/>
      <c r="J3241" s="24"/>
      <c r="K3241" s="24"/>
      <c r="L3241" s="98"/>
    </row>
    <row r="3242" spans="1:12" ht="12.75" hidden="1" customHeight="1" x14ac:dyDescent="0.3">
      <c r="A3242" s="1" t="str">
        <f>+A3135</f>
        <v>NO</v>
      </c>
      <c r="E3242" s="96">
        <v>1</v>
      </c>
      <c r="F3242" s="307" t="str">
        <f>+$F$117</f>
        <v xml:space="preserve">Trabajadores vinculados a la planta de personal </v>
      </c>
      <c r="G3242" s="308"/>
      <c r="H3242" s="308"/>
      <c r="I3242" s="308"/>
      <c r="J3242" s="308"/>
      <c r="K3242" s="309"/>
      <c r="L3242" s="99" t="str">
        <f>IFERROR(IF(VLOOKUP(C3135,'R. PUNTAJES'!$C$14:$R$213,'R. PUNTAJES'!$M$10,0)="","",VLOOKUP(C3135,'R. PUNTAJES'!$C$14:$R$213,'R. PUNTAJES'!$M$10,0)),"")</f>
        <v/>
      </c>
    </row>
    <row r="3243" spans="1:12" hidden="1" x14ac:dyDescent="0.3">
      <c r="A3243" s="1" t="str">
        <f>+A3135</f>
        <v>NO</v>
      </c>
      <c r="E3243" s="112"/>
      <c r="F3243" s="97" t="str">
        <f>+$F$118</f>
        <v>EMPRENDIMIENTOS Y EMPRESAS DE MUJERES</v>
      </c>
      <c r="G3243" s="24"/>
      <c r="H3243" s="24"/>
      <c r="I3243" s="24"/>
      <c r="J3243" s="24"/>
      <c r="K3243" s="24"/>
      <c r="L3243" s="98"/>
    </row>
    <row r="3244" spans="1:12" ht="13" hidden="1" customHeight="1" x14ac:dyDescent="0.3">
      <c r="A3244" s="1" t="str">
        <f>+A3135</f>
        <v>NO</v>
      </c>
      <c r="E3244" s="96">
        <v>0.25</v>
      </c>
      <c r="F3244" s="307" t="str">
        <f>+$F$119</f>
        <v>Emprendimientos y empresas de mujeres</v>
      </c>
      <c r="G3244" s="308"/>
      <c r="H3244" s="308"/>
      <c r="I3244" s="308"/>
      <c r="J3244" s="308"/>
      <c r="K3244" s="309"/>
      <c r="L3244" s="113" t="str">
        <f>IFERROR(IF(VLOOKUP(C3135,'R. PUNTAJES'!$C$14:$R$213,'R. PUNTAJES'!$N$10,0)="","",VLOOKUP(C3135,'R. PUNTAJES'!$C$14:$R$213,'R. PUNTAJES'!$N$10,0)),"")</f>
        <v/>
      </c>
    </row>
    <row r="3245" spans="1:12" hidden="1" x14ac:dyDescent="0.3">
      <c r="A3245" s="18" t="str">
        <f>+A3246</f>
        <v>NO</v>
      </c>
      <c r="B3245" s="18"/>
      <c r="E3245" s="112"/>
      <c r="F3245" s="97" t="str">
        <f>+$F$120</f>
        <v>MIPYME</v>
      </c>
      <c r="G3245" s="24"/>
      <c r="H3245" s="24"/>
      <c r="I3245" s="24"/>
      <c r="J3245" s="24"/>
      <c r="K3245" s="24"/>
      <c r="L3245" s="98"/>
    </row>
    <row r="3246" spans="1:12" hidden="1" x14ac:dyDescent="0.3">
      <c r="A3246" s="18" t="str">
        <f>+IF(E3246=0,"NO",1)</f>
        <v>NO</v>
      </c>
      <c r="B3246" s="18"/>
      <c r="E3246" s="96">
        <v>0</v>
      </c>
      <c r="F3246" s="307" t="str">
        <f>+$F$121</f>
        <v>Mipyme</v>
      </c>
      <c r="G3246" s="308"/>
      <c r="H3246" s="308"/>
      <c r="I3246" s="308"/>
      <c r="J3246" s="308"/>
      <c r="K3246" s="309"/>
      <c r="L3246" s="113" t="str">
        <f>IFERROR(IF(VLOOKUP(C3135,'R. PUNTAJES'!$C$14:$R$213,'R. PUNTAJES'!$O$10,0)="","",VLOOKUP(C3135,'R. PUNTAJES'!$C$14:$R$213,'R. PUNTAJES'!$O$10,0)),"")</f>
        <v/>
      </c>
    </row>
    <row r="3247" spans="1:12" hidden="1" x14ac:dyDescent="0.3">
      <c r="A3247" s="1" t="str">
        <f>+A3135</f>
        <v>NO</v>
      </c>
      <c r="E3247" s="112"/>
      <c r="F3247" s="97" t="str">
        <f>+$F$122</f>
        <v>EXPERIENCIA DEL PROPONENTE</v>
      </c>
      <c r="G3247" s="24"/>
      <c r="H3247" s="24"/>
      <c r="I3247" s="24"/>
      <c r="J3247" s="24"/>
      <c r="K3247" s="24"/>
      <c r="L3247" s="98"/>
    </row>
    <row r="3248" spans="1:12" hidden="1" x14ac:dyDescent="0.3">
      <c r="A3248" s="1" t="str">
        <f>+A3135</f>
        <v>NO</v>
      </c>
      <c r="E3248" s="96">
        <v>59.5</v>
      </c>
      <c r="F3248" s="307" t="str">
        <f>+$F$123</f>
        <v>mediana con valor absoluto</v>
      </c>
      <c r="G3248" s="308"/>
      <c r="H3248" s="308"/>
      <c r="I3248" s="308"/>
      <c r="J3248" s="308"/>
      <c r="K3248" s="309"/>
      <c r="L3248" s="113" t="str">
        <f>IFERROR(IF(VLOOKUP(C3135,'R. PUNTAJES'!$C$14:$R$213,'R. PUNTAJES'!$R$10,0)="","",VLOOKUP(C3135,'R. PUNTAJES'!$C$14:$R$213,'R. PUNTAJES'!$R$10,0)),"")</f>
        <v/>
      </c>
    </row>
    <row r="3249" spans="1:16" hidden="1" x14ac:dyDescent="0.3">
      <c r="A3249" s="1" t="str">
        <f>+A3135</f>
        <v>NO</v>
      </c>
      <c r="E3249" s="112"/>
      <c r="F3249" s="97" t="str">
        <f>+$F$124</f>
        <v>MULTAS</v>
      </c>
      <c r="G3249" s="24"/>
      <c r="H3249" s="24"/>
      <c r="I3249" s="24"/>
      <c r="J3249" s="24"/>
      <c r="K3249" s="24"/>
      <c r="L3249" s="98"/>
    </row>
    <row r="3250" spans="1:16" ht="12.75" hidden="1" customHeight="1" x14ac:dyDescent="0.3">
      <c r="A3250" s="1" t="str">
        <f>+A3135</f>
        <v>NO</v>
      </c>
      <c r="E3250" s="96">
        <v>-2</v>
      </c>
      <c r="F3250" s="307" t="str">
        <f>+$F$125</f>
        <v>Una o más multas o cláusulas penales durante el último año</v>
      </c>
      <c r="G3250" s="310"/>
      <c r="H3250" s="310"/>
      <c r="I3250" s="310"/>
      <c r="J3250" s="310"/>
      <c r="K3250" s="311"/>
      <c r="L3250" s="99" t="str">
        <f>IFERROR(IF(VLOOKUP(C3135,'R. PUNTAJES'!$C$14:$R$213,'R. PUNTAJES'!$Q$10,0)="","",VLOOKUP(C3135,'R. PUNTAJES'!$C$14:$R$213,'R. PUNTAJES'!$Q$10,0)),"")</f>
        <v/>
      </c>
    </row>
    <row r="3251" spans="1:16" hidden="1" x14ac:dyDescent="0.3">
      <c r="A3251" s="1" t="str">
        <f>+A3135</f>
        <v>NO</v>
      </c>
      <c r="E3251" s="112"/>
      <c r="F3251" s="97" t="str">
        <f>+$F$126</f>
        <v>OBRAS INCONCLUSAS</v>
      </c>
      <c r="G3251" s="24"/>
      <c r="H3251" s="24"/>
      <c r="I3251" s="24"/>
      <c r="J3251" s="24"/>
      <c r="K3251" s="24"/>
      <c r="L3251" s="98"/>
    </row>
    <row r="3252" spans="1:16" hidden="1" x14ac:dyDescent="0.3">
      <c r="A3252" s="1" t="str">
        <f>+A3135</f>
        <v>NO</v>
      </c>
      <c r="E3252" s="96">
        <v>-1</v>
      </c>
      <c r="F3252" s="301" t="str">
        <f>+$F$127</f>
        <v>Anotación vigente de obra civil inconclusa</v>
      </c>
      <c r="G3252" s="302"/>
      <c r="H3252" s="302"/>
      <c r="I3252" s="302"/>
      <c r="J3252" s="302"/>
      <c r="K3252" s="303"/>
      <c r="L3252" s="99" t="str">
        <f>IFERROR(IF(VLOOKUP(C3135,'R. PUNTAJES'!$C$14:$R$213,'R. PUNTAJES'!$P$10,0)="","",VLOOKUP(C3135,'R. PUNTAJES'!$C$14:$R$213,'R. PUNTAJES'!$P$10,0)),"")</f>
        <v/>
      </c>
    </row>
    <row r="3253" spans="1:16" ht="7.5" hidden="1" customHeight="1" x14ac:dyDescent="0.3">
      <c r="A3253" s="1" t="str">
        <f>+A3135</f>
        <v>NO</v>
      </c>
      <c r="E3253" s="114"/>
      <c r="F3253" s="45"/>
      <c r="G3253" s="45"/>
      <c r="H3253" s="45"/>
      <c r="I3253" s="45"/>
      <c r="J3253" s="45"/>
      <c r="K3253" s="45"/>
      <c r="L3253" s="48"/>
    </row>
    <row r="3254" spans="1:16" hidden="1" x14ac:dyDescent="0.3">
      <c r="A3254" s="1" t="str">
        <f>+A3135</f>
        <v>NO</v>
      </c>
      <c r="E3254" s="115" t="str">
        <f>+$E$129</f>
        <v>PUNTAJE TOTAL</v>
      </c>
      <c r="F3254" s="116"/>
      <c r="G3254" s="116"/>
      <c r="H3254" s="116"/>
      <c r="I3254" s="116"/>
      <c r="J3254" s="116"/>
      <c r="K3254" s="117"/>
      <c r="L3254" s="118">
        <f>IFERROR(IF(VLOOKUP(C3135,'R. PUNTAJES'!$C$14:$R$213,'R. PUNTAJES'!$H$10,0)="RECHAZO","",SUM(L3234:L3252)),"")</f>
        <v>0</v>
      </c>
    </row>
    <row r="3255" spans="1:16" hidden="1" x14ac:dyDescent="0.3">
      <c r="A3255" s="1" t="str">
        <f>+A3135</f>
        <v>NO</v>
      </c>
      <c r="E3255" s="304" t="str">
        <f>+$E$130</f>
        <v>OBSERVACIONES RESPECTO A PUNTAJES</v>
      </c>
      <c r="F3255" s="305"/>
      <c r="G3255" s="305"/>
      <c r="H3255" s="305"/>
      <c r="I3255" s="305"/>
      <c r="J3255" s="305"/>
      <c r="K3255" s="305"/>
      <c r="L3255" s="305"/>
    </row>
    <row r="3256" spans="1:16" ht="12" hidden="1" customHeight="1" x14ac:dyDescent="0.3">
      <c r="A3256" s="1" t="str">
        <f>+A3135</f>
        <v>NO</v>
      </c>
      <c r="E3256" s="306" t="s">
        <v>124</v>
      </c>
      <c r="F3256" s="305"/>
      <c r="G3256" s="305"/>
      <c r="H3256" s="305"/>
      <c r="I3256" s="305"/>
      <c r="J3256" s="305"/>
      <c r="K3256" s="305"/>
      <c r="L3256" s="305"/>
      <c r="N3256" s="119"/>
      <c r="O3256" s="119"/>
      <c r="P3256" s="120"/>
    </row>
    <row r="3257" spans="1:16" ht="3" hidden="1" customHeight="1" x14ac:dyDescent="0.3">
      <c r="A3257" s="1" t="str">
        <f>+A3136</f>
        <v>NO</v>
      </c>
      <c r="E3257" s="121"/>
      <c r="F3257" s="122"/>
      <c r="G3257" s="122"/>
      <c r="H3257" s="122"/>
      <c r="I3257" s="122"/>
      <c r="J3257" s="122"/>
      <c r="K3257" s="122"/>
      <c r="L3257" s="123"/>
    </row>
    <row r="3258" spans="1:16" hidden="1" x14ac:dyDescent="0.3">
      <c r="A3258" s="1" t="str">
        <f>+IF(OR(C3260=""),"NO",1)</f>
        <v>NO</v>
      </c>
      <c r="E3258" s="346"/>
      <c r="F3258" s="347"/>
      <c r="G3258" s="347"/>
      <c r="H3258" s="347"/>
      <c r="I3258" s="347"/>
      <c r="J3258" s="347"/>
      <c r="K3258" s="347"/>
      <c r="L3258" s="347"/>
    </row>
    <row r="3259" spans="1:16" ht="4.5" hidden="1" customHeight="1" x14ac:dyDescent="0.3">
      <c r="A3259" s="1" t="str">
        <f>+A3260</f>
        <v>NO</v>
      </c>
      <c r="E3259" s="15"/>
      <c r="F3259" s="16"/>
      <c r="G3259" s="16"/>
      <c r="H3259" s="16"/>
      <c r="I3259" s="16"/>
      <c r="J3259" s="16"/>
      <c r="K3259" s="16"/>
      <c r="L3259" s="17"/>
    </row>
    <row r="3260" spans="1:16" ht="15.75" hidden="1" customHeight="1" x14ac:dyDescent="0.3">
      <c r="A3260" s="1" t="str">
        <f>+IF(OR(C3260=""),"NO",1)</f>
        <v>NO</v>
      </c>
      <c r="B3260" s="1">
        <f>1+MAX($B$1:B3259)</f>
        <v>27</v>
      </c>
      <c r="C3260" s="18" t="s">
        <v>124</v>
      </c>
      <c r="E3260" s="19" t="s">
        <v>124</v>
      </c>
      <c r="F3260" s="20"/>
      <c r="G3260" s="20"/>
      <c r="H3260" s="20"/>
      <c r="I3260" s="21"/>
      <c r="J3260" s="20"/>
      <c r="K3260" s="21"/>
      <c r="L3260" s="22"/>
    </row>
    <row r="3261" spans="1:16" hidden="1" x14ac:dyDescent="0.3">
      <c r="A3261" s="1" t="str">
        <f>A3260</f>
        <v>NO</v>
      </c>
      <c r="E3261" s="23" t="str">
        <f>+$E$11</f>
        <v>Integrantes</v>
      </c>
      <c r="F3261" s="24"/>
      <c r="G3261" s="24"/>
      <c r="H3261" s="24"/>
      <c r="I3261" s="24"/>
      <c r="J3261" s="24"/>
      <c r="K3261" s="25" t="str">
        <f>+$K$11</f>
        <v>Nit</v>
      </c>
      <c r="L3261" s="26" t="str">
        <f>+$L$11</f>
        <v>Part.</v>
      </c>
    </row>
    <row r="3262" spans="1:16" hidden="1" x14ac:dyDescent="0.3">
      <c r="A3262" s="1" t="str">
        <f>+A3261</f>
        <v>NO</v>
      </c>
      <c r="C3262" s="1" t="s">
        <v>124</v>
      </c>
      <c r="E3262" s="27" t="s">
        <v>124</v>
      </c>
      <c r="F3262" s="28"/>
      <c r="G3262" s="28"/>
      <c r="H3262" s="28"/>
      <c r="I3262" s="28"/>
      <c r="J3262" s="28"/>
      <c r="K3262" s="29" t="s">
        <v>124</v>
      </c>
      <c r="L3262" s="30" t="s">
        <v>124</v>
      </c>
    </row>
    <row r="3263" spans="1:16" hidden="1" x14ac:dyDescent="0.3">
      <c r="A3263" s="18" t="str">
        <f>+IF(OR(C3263=""),"NO",1)</f>
        <v>NO</v>
      </c>
      <c r="B3263" s="18"/>
      <c r="C3263" s="1" t="s">
        <v>124</v>
      </c>
      <c r="E3263" s="31" t="s">
        <v>124</v>
      </c>
      <c r="F3263" s="32"/>
      <c r="G3263" s="32"/>
      <c r="H3263" s="32"/>
      <c r="I3263" s="32"/>
      <c r="J3263" s="32"/>
      <c r="K3263" s="33" t="s">
        <v>124</v>
      </c>
      <c r="L3263" s="34" t="s">
        <v>124</v>
      </c>
    </row>
    <row r="3264" spans="1:16" hidden="1" x14ac:dyDescent="0.3">
      <c r="A3264" s="18" t="str">
        <f>+IF(OR(C3264=""),"NO",1)</f>
        <v>NO</v>
      </c>
      <c r="B3264" s="18"/>
      <c r="C3264" s="1" t="s">
        <v>124</v>
      </c>
      <c r="E3264" s="31" t="s">
        <v>124</v>
      </c>
      <c r="F3264" s="32"/>
      <c r="G3264" s="32"/>
      <c r="H3264" s="32"/>
      <c r="I3264" s="32"/>
      <c r="J3264" s="32"/>
      <c r="K3264" s="33" t="s">
        <v>124</v>
      </c>
      <c r="L3264" s="34" t="s">
        <v>124</v>
      </c>
    </row>
    <row r="3265" spans="1:12" hidden="1" x14ac:dyDescent="0.3">
      <c r="A3265" s="18" t="str">
        <f>+IF(OR(C3265=""),"NO",1)</f>
        <v>NO</v>
      </c>
      <c r="B3265" s="18"/>
      <c r="C3265" s="1" t="s">
        <v>124</v>
      </c>
      <c r="E3265" s="31" t="s">
        <v>13</v>
      </c>
      <c r="F3265" s="32"/>
      <c r="G3265" s="32"/>
      <c r="H3265" s="32"/>
      <c r="I3265" s="32"/>
      <c r="J3265" s="32"/>
      <c r="K3265" s="33"/>
      <c r="L3265" s="34"/>
    </row>
    <row r="3266" spans="1:12" hidden="1" x14ac:dyDescent="0.3">
      <c r="A3266" s="18" t="str">
        <f>+IF(OR(C3266=""),"NO",1)</f>
        <v>NO</v>
      </c>
      <c r="B3266" s="18"/>
      <c r="C3266" s="1" t="s">
        <v>124</v>
      </c>
      <c r="E3266" s="31" t="s">
        <v>13</v>
      </c>
      <c r="F3266" s="32"/>
      <c r="G3266" s="32"/>
      <c r="H3266" s="32"/>
      <c r="I3266" s="32"/>
      <c r="J3266" s="32"/>
      <c r="K3266" s="33"/>
      <c r="L3266" s="34"/>
    </row>
    <row r="3267" spans="1:12" hidden="1" x14ac:dyDescent="0.3">
      <c r="A3267" s="18" t="str">
        <f>+IF(OR(C3267=""),"NO",1)</f>
        <v>NO</v>
      </c>
      <c r="B3267" s="18"/>
      <c r="C3267" s="1" t="s">
        <v>124</v>
      </c>
      <c r="E3267" s="35" t="s">
        <v>13</v>
      </c>
      <c r="F3267" s="36"/>
      <c r="G3267" s="36"/>
      <c r="H3267" s="36"/>
      <c r="I3267" s="36"/>
      <c r="J3267" s="36"/>
      <c r="K3267" s="37"/>
      <c r="L3267" s="38"/>
    </row>
    <row r="3268" spans="1:12" ht="5.15" hidden="1" customHeight="1" x14ac:dyDescent="0.3">
      <c r="A3268" s="1" t="str">
        <f>+A3260</f>
        <v>NO</v>
      </c>
      <c r="E3268" s="39"/>
      <c r="F3268" s="39"/>
      <c r="G3268" s="39"/>
      <c r="H3268" s="39"/>
      <c r="I3268" s="39"/>
      <c r="J3268" s="39"/>
      <c r="K3268" s="39"/>
      <c r="L3268" s="39"/>
    </row>
    <row r="3269" spans="1:12" ht="15.75" hidden="1" customHeight="1" x14ac:dyDescent="0.3">
      <c r="A3269" s="1" t="str">
        <f>+A3260</f>
        <v>NO</v>
      </c>
      <c r="E3269" s="40" t="str">
        <f>+$E$19</f>
        <v>RESULTADO DE EVALUACIÓN TÉCNICA</v>
      </c>
      <c r="F3269" s="41"/>
      <c r="G3269" s="41"/>
      <c r="H3269" s="41"/>
      <c r="I3269" s="41"/>
      <c r="J3269" s="41"/>
      <c r="K3269" s="41"/>
      <c r="L3269" s="42"/>
    </row>
    <row r="3270" spans="1:12" hidden="1" x14ac:dyDescent="0.3">
      <c r="A3270" s="1" t="str">
        <f>+A3260</f>
        <v>NO</v>
      </c>
      <c r="E3270" s="43"/>
      <c r="F3270" s="44" t="str">
        <f>+$F$20</f>
        <v>Experiencia</v>
      </c>
      <c r="G3270" s="45"/>
      <c r="H3270" s="45"/>
      <c r="I3270" s="45"/>
      <c r="J3270" s="45"/>
      <c r="K3270" s="46"/>
      <c r="L3270" s="47" t="s">
        <v>124</v>
      </c>
    </row>
    <row r="3271" spans="1:12" hidden="1" x14ac:dyDescent="0.3">
      <c r="A3271" s="1" t="str">
        <f>+A3260</f>
        <v>NO</v>
      </c>
      <c r="E3271" s="348" t="str">
        <f>+$E$21</f>
        <v>OBSERVACIONES RESPECTO A LA EVALUACIÓN DE EXPERIENCIA</v>
      </c>
      <c r="F3271" s="308"/>
      <c r="G3271" s="308"/>
      <c r="H3271" s="308"/>
      <c r="I3271" s="308"/>
      <c r="J3271" s="308"/>
      <c r="K3271" s="308"/>
      <c r="L3271" s="349"/>
    </row>
    <row r="3272" spans="1:12" hidden="1" x14ac:dyDescent="0.3">
      <c r="A3272" s="1" t="str">
        <f>+A3260</f>
        <v>NO</v>
      </c>
      <c r="E3272" s="350" t="s">
        <v>124</v>
      </c>
      <c r="F3272" s="351"/>
      <c r="G3272" s="351"/>
      <c r="H3272" s="351"/>
      <c r="I3272" s="351"/>
      <c r="J3272" s="351"/>
      <c r="K3272" s="351"/>
      <c r="L3272" s="352"/>
    </row>
    <row r="3273" spans="1:12" ht="5.15" hidden="1" customHeight="1" x14ac:dyDescent="0.3">
      <c r="A3273" s="1" t="str">
        <f>+A3260</f>
        <v>NO</v>
      </c>
      <c r="E3273" s="39"/>
      <c r="F3273" s="39"/>
      <c r="G3273" s="39"/>
      <c r="H3273" s="39"/>
      <c r="I3273" s="39"/>
      <c r="J3273" s="39"/>
      <c r="K3273" s="39"/>
      <c r="L3273" s="39"/>
    </row>
    <row r="3274" spans="1:12" ht="12.75" hidden="1" customHeight="1" x14ac:dyDescent="0.3">
      <c r="A3274" s="1" t="str">
        <f>+A3260</f>
        <v>NO</v>
      </c>
      <c r="E3274" s="40" t="str">
        <f>+$E$24</f>
        <v>EXPERIENCIA HABILITANTE: CONTRATOS PRESENTADOS</v>
      </c>
      <c r="F3274" s="41"/>
      <c r="G3274" s="41"/>
      <c r="H3274" s="41"/>
      <c r="I3274" s="41"/>
      <c r="J3274" s="41"/>
      <c r="K3274" s="41"/>
      <c r="L3274" s="42"/>
    </row>
    <row r="3275" spans="1:12" ht="8.5" hidden="1" customHeight="1" x14ac:dyDescent="0.3">
      <c r="A3275" s="1" t="str">
        <f>+A3260</f>
        <v>NO</v>
      </c>
      <c r="E3275" s="49"/>
      <c r="F3275" s="50"/>
      <c r="G3275" s="51"/>
      <c r="H3275" s="51"/>
      <c r="I3275" s="51"/>
      <c r="J3275" s="51"/>
      <c r="K3275" s="51"/>
      <c r="L3275" s="52"/>
    </row>
    <row r="3276" spans="1:12" hidden="1" x14ac:dyDescent="0.3">
      <c r="A3276" s="18" t="str">
        <f>+IF(OR(C3276=""),"NO",1)</f>
        <v>NO</v>
      </c>
      <c r="B3276" s="18"/>
      <c r="C3276" s="1" t="s">
        <v>124</v>
      </c>
      <c r="E3276" s="329">
        <v>1</v>
      </c>
      <c r="F3276" s="53" t="str">
        <f>+$F$26</f>
        <v>OBJETO</v>
      </c>
      <c r="G3276" s="332" t="s">
        <v>124</v>
      </c>
      <c r="H3276" s="333"/>
      <c r="I3276" s="333"/>
      <c r="J3276" s="333"/>
      <c r="K3276" s="333"/>
      <c r="L3276" s="334"/>
    </row>
    <row r="3277" spans="1:12" hidden="1" x14ac:dyDescent="0.3">
      <c r="A3277" s="18" t="str">
        <f>+IF(OR(C3276=""),"NO",1)</f>
        <v>NO</v>
      </c>
      <c r="B3277" s="18"/>
      <c r="E3277" s="330"/>
      <c r="F3277" s="54" t="str">
        <f>+$F$27</f>
        <v>CONTRATANTE</v>
      </c>
      <c r="G3277" s="335" t="s">
        <v>124</v>
      </c>
      <c r="H3277" s="310"/>
      <c r="I3277" s="310"/>
      <c r="J3277" s="310"/>
      <c r="K3277" s="310"/>
      <c r="L3277" s="336"/>
    </row>
    <row r="3278" spans="1:12" hidden="1" x14ac:dyDescent="0.3">
      <c r="A3278" s="18" t="str">
        <f>+IF(OR(C3276=""),"NO",1)</f>
        <v>NO</v>
      </c>
      <c r="B3278" s="18"/>
      <c r="E3278" s="330"/>
      <c r="F3278" s="54" t="str">
        <f>+$F$28</f>
        <v>APORTANTE</v>
      </c>
      <c r="G3278" s="337" t="s">
        <v>124</v>
      </c>
      <c r="H3278" s="338"/>
      <c r="I3278" s="338"/>
      <c r="J3278" s="338"/>
      <c r="K3278" s="338"/>
      <c r="L3278" s="339"/>
    </row>
    <row r="3279" spans="1:12" hidden="1" x14ac:dyDescent="0.3">
      <c r="A3279" s="18" t="str">
        <f>+IF(OR(C3276=""),"NO",1)</f>
        <v>NO</v>
      </c>
      <c r="B3279" s="18"/>
      <c r="E3279" s="330"/>
      <c r="F3279" s="54" t="str">
        <f>+$F$29</f>
        <v>VALOR /SMMLV)</v>
      </c>
      <c r="G3279" s="55" t="s">
        <v>124</v>
      </c>
      <c r="H3279" s="56" t="str">
        <f>+$H$29</f>
        <v>% PART..</v>
      </c>
      <c r="I3279" s="57" t="s">
        <v>124</v>
      </c>
      <c r="J3279" s="58" t="str">
        <f>+$J$29</f>
        <v>VALOR ACREDITADO</v>
      </c>
      <c r="K3279" s="59"/>
      <c r="L3279" s="47" t="s">
        <v>124</v>
      </c>
    </row>
    <row r="3280" spans="1:12" hidden="1" x14ac:dyDescent="0.3">
      <c r="A3280" s="18" t="str">
        <f>+IF(OR(C3276=""),"NO",1)</f>
        <v>NO</v>
      </c>
      <c r="B3280" s="18"/>
      <c r="E3280" s="330"/>
      <c r="F3280" s="60" t="str">
        <f>+$F$30</f>
        <v>EXPERIENCIA APORTADA</v>
      </c>
      <c r="G3280" s="340" t="s">
        <v>124</v>
      </c>
      <c r="H3280" s="341"/>
      <c r="I3280" s="341"/>
      <c r="J3280" s="341"/>
      <c r="K3280" s="341"/>
      <c r="L3280" s="342"/>
    </row>
    <row r="3281" spans="1:12" hidden="1" x14ac:dyDescent="0.3">
      <c r="A3281" s="18" t="str">
        <f>+IF(OR(C3276=""),"NO",1)</f>
        <v>NO</v>
      </c>
      <c r="B3281" s="18"/>
      <c r="E3281" s="331"/>
      <c r="F3281" s="62" t="str">
        <f>+$F$31</f>
        <v>OBSERVACIÓN</v>
      </c>
      <c r="G3281" s="343" t="s">
        <v>124</v>
      </c>
      <c r="H3281" s="344"/>
      <c r="I3281" s="344"/>
      <c r="J3281" s="344"/>
      <c r="K3281" s="344"/>
      <c r="L3281" s="345"/>
    </row>
    <row r="3282" spans="1:12" ht="8.5" hidden="1" customHeight="1" x14ac:dyDescent="0.3">
      <c r="A3282" s="18" t="str">
        <f>+IF(OR(C3276=""),"NO",1)</f>
        <v>NO</v>
      </c>
      <c r="B3282" s="18"/>
      <c r="E3282" s="49"/>
      <c r="F3282" s="50"/>
      <c r="G3282" s="51"/>
      <c r="H3282" s="51"/>
      <c r="I3282" s="51"/>
      <c r="J3282" s="51"/>
      <c r="K3282" s="51"/>
      <c r="L3282" s="52"/>
    </row>
    <row r="3283" spans="1:12" hidden="1" x14ac:dyDescent="0.3">
      <c r="A3283" s="18" t="str">
        <f t="shared" ref="A3283" si="1092">+IF(OR(C3283=""),"NO",1)</f>
        <v>NO</v>
      </c>
      <c r="B3283" s="18"/>
      <c r="C3283" s="1" t="s">
        <v>124</v>
      </c>
      <c r="E3283" s="329">
        <v>2</v>
      </c>
      <c r="F3283" s="53" t="str">
        <f>+$F$26</f>
        <v>OBJETO</v>
      </c>
      <c r="G3283" s="332" t="s">
        <v>124</v>
      </c>
      <c r="H3283" s="333"/>
      <c r="I3283" s="333"/>
      <c r="J3283" s="333"/>
      <c r="K3283" s="333"/>
      <c r="L3283" s="334"/>
    </row>
    <row r="3284" spans="1:12" hidden="1" x14ac:dyDescent="0.3">
      <c r="A3284" s="18" t="str">
        <f t="shared" ref="A3284" si="1093">+IF(OR(C3283=""),"NO",1)</f>
        <v>NO</v>
      </c>
      <c r="B3284" s="18"/>
      <c r="E3284" s="330"/>
      <c r="F3284" s="54" t="str">
        <f>+$F$27</f>
        <v>CONTRATANTE</v>
      </c>
      <c r="G3284" s="335" t="s">
        <v>124</v>
      </c>
      <c r="H3284" s="310"/>
      <c r="I3284" s="310"/>
      <c r="J3284" s="310"/>
      <c r="K3284" s="310"/>
      <c r="L3284" s="336"/>
    </row>
    <row r="3285" spans="1:12" hidden="1" x14ac:dyDescent="0.3">
      <c r="A3285" s="18" t="str">
        <f t="shared" ref="A3285" si="1094">+IF(OR(C3283=""),"NO",1)</f>
        <v>NO</v>
      </c>
      <c r="B3285" s="18"/>
      <c r="E3285" s="330"/>
      <c r="F3285" s="54" t="str">
        <f>+$F$28</f>
        <v>APORTANTE</v>
      </c>
      <c r="G3285" s="337" t="s">
        <v>124</v>
      </c>
      <c r="H3285" s="338"/>
      <c r="I3285" s="338"/>
      <c r="J3285" s="338"/>
      <c r="K3285" s="338"/>
      <c r="L3285" s="339"/>
    </row>
    <row r="3286" spans="1:12" hidden="1" x14ac:dyDescent="0.3">
      <c r="A3286" s="18" t="str">
        <f t="shared" ref="A3286" si="1095">+IF(OR(C3283=""),"NO",1)</f>
        <v>NO</v>
      </c>
      <c r="B3286" s="18"/>
      <c r="E3286" s="330"/>
      <c r="F3286" s="54" t="str">
        <f>+$F$29</f>
        <v>VALOR /SMMLV)</v>
      </c>
      <c r="G3286" s="55" t="s">
        <v>124</v>
      </c>
      <c r="H3286" s="56" t="str">
        <f>+$H$29</f>
        <v>% PART..</v>
      </c>
      <c r="I3286" s="57" t="s">
        <v>124</v>
      </c>
      <c r="J3286" s="58" t="str">
        <f>+$J$29</f>
        <v>VALOR ACREDITADO</v>
      </c>
      <c r="K3286" s="59"/>
      <c r="L3286" s="47" t="s">
        <v>124</v>
      </c>
    </row>
    <row r="3287" spans="1:12" hidden="1" x14ac:dyDescent="0.3">
      <c r="A3287" s="18" t="str">
        <f t="shared" ref="A3287" si="1096">+IF(OR(C3283=""),"NO",1)</f>
        <v>NO</v>
      </c>
      <c r="B3287" s="18"/>
      <c r="E3287" s="330"/>
      <c r="F3287" s="60" t="str">
        <f>+$F$30</f>
        <v>EXPERIENCIA APORTADA</v>
      </c>
      <c r="G3287" s="340" t="s">
        <v>124</v>
      </c>
      <c r="H3287" s="341"/>
      <c r="I3287" s="341"/>
      <c r="J3287" s="341"/>
      <c r="K3287" s="341"/>
      <c r="L3287" s="342"/>
    </row>
    <row r="3288" spans="1:12" hidden="1" x14ac:dyDescent="0.3">
      <c r="A3288" s="18" t="str">
        <f t="shared" ref="A3288" si="1097">+IF(OR(C3283=""),"NO",1)</f>
        <v>NO</v>
      </c>
      <c r="B3288" s="18"/>
      <c r="E3288" s="331"/>
      <c r="F3288" s="62" t="str">
        <f>+$F$31</f>
        <v>OBSERVACIÓN</v>
      </c>
      <c r="G3288" s="343" t="s">
        <v>124</v>
      </c>
      <c r="H3288" s="344"/>
      <c r="I3288" s="344"/>
      <c r="J3288" s="344"/>
      <c r="K3288" s="344"/>
      <c r="L3288" s="345"/>
    </row>
    <row r="3289" spans="1:12" ht="8.5" hidden="1" customHeight="1" x14ac:dyDescent="0.3">
      <c r="A3289" s="18" t="str">
        <f t="shared" ref="A3289" si="1098">+IF(OR(C3283=""),"NO",1)</f>
        <v>NO</v>
      </c>
      <c r="B3289" s="18"/>
      <c r="E3289" s="49"/>
      <c r="F3289" s="50"/>
      <c r="G3289" s="51"/>
      <c r="H3289" s="51"/>
      <c r="I3289" s="51"/>
      <c r="J3289" s="51"/>
      <c r="K3289" s="51"/>
      <c r="L3289" s="52"/>
    </row>
    <row r="3290" spans="1:12" hidden="1" x14ac:dyDescent="0.3">
      <c r="A3290" s="18" t="str">
        <f t="shared" ref="A3290" si="1099">+IF(OR(C3290=""),"NO",1)</f>
        <v>NO</v>
      </c>
      <c r="B3290" s="18"/>
      <c r="C3290" s="1" t="s">
        <v>124</v>
      </c>
      <c r="E3290" s="329">
        <v>3</v>
      </c>
      <c r="F3290" s="53" t="str">
        <f>+$F$26</f>
        <v>OBJETO</v>
      </c>
      <c r="G3290" s="332" t="s">
        <v>124</v>
      </c>
      <c r="H3290" s="333"/>
      <c r="I3290" s="333"/>
      <c r="J3290" s="333"/>
      <c r="K3290" s="333"/>
      <c r="L3290" s="334"/>
    </row>
    <row r="3291" spans="1:12" hidden="1" x14ac:dyDescent="0.3">
      <c r="A3291" s="18" t="str">
        <f t="shared" ref="A3291" si="1100">+IF(OR(C3290=""),"NO",1)</f>
        <v>NO</v>
      </c>
      <c r="B3291" s="18"/>
      <c r="E3291" s="330"/>
      <c r="F3291" s="54" t="str">
        <f>+$F$27</f>
        <v>CONTRATANTE</v>
      </c>
      <c r="G3291" s="335" t="s">
        <v>124</v>
      </c>
      <c r="H3291" s="310"/>
      <c r="I3291" s="310"/>
      <c r="J3291" s="310"/>
      <c r="K3291" s="310"/>
      <c r="L3291" s="336"/>
    </row>
    <row r="3292" spans="1:12" hidden="1" x14ac:dyDescent="0.3">
      <c r="A3292" s="18" t="str">
        <f t="shared" ref="A3292" si="1101">+IF(OR(C3290=""),"NO",1)</f>
        <v>NO</v>
      </c>
      <c r="B3292" s="18"/>
      <c r="E3292" s="330"/>
      <c r="F3292" s="54" t="str">
        <f>+$F$28</f>
        <v>APORTANTE</v>
      </c>
      <c r="G3292" s="337" t="s">
        <v>124</v>
      </c>
      <c r="H3292" s="338"/>
      <c r="I3292" s="338"/>
      <c r="J3292" s="338"/>
      <c r="K3292" s="338"/>
      <c r="L3292" s="339"/>
    </row>
    <row r="3293" spans="1:12" hidden="1" x14ac:dyDescent="0.3">
      <c r="A3293" s="18" t="str">
        <f t="shared" ref="A3293" si="1102">+IF(OR(C3290=""),"NO",1)</f>
        <v>NO</v>
      </c>
      <c r="B3293" s="18"/>
      <c r="E3293" s="330"/>
      <c r="F3293" s="54" t="str">
        <f>+$F$29</f>
        <v>VALOR /SMMLV)</v>
      </c>
      <c r="G3293" s="55" t="s">
        <v>124</v>
      </c>
      <c r="H3293" s="56" t="str">
        <f>+$H$29</f>
        <v>% PART..</v>
      </c>
      <c r="I3293" s="57" t="s">
        <v>124</v>
      </c>
      <c r="J3293" s="58" t="str">
        <f>+$J$29</f>
        <v>VALOR ACREDITADO</v>
      </c>
      <c r="K3293" s="59"/>
      <c r="L3293" s="47" t="s">
        <v>124</v>
      </c>
    </row>
    <row r="3294" spans="1:12" hidden="1" x14ac:dyDescent="0.3">
      <c r="A3294" s="18" t="str">
        <f t="shared" ref="A3294" si="1103">+IF(OR(C3290=""),"NO",1)</f>
        <v>NO</v>
      </c>
      <c r="B3294" s="18"/>
      <c r="E3294" s="330"/>
      <c r="F3294" s="60" t="str">
        <f>+$F$30</f>
        <v>EXPERIENCIA APORTADA</v>
      </c>
      <c r="G3294" s="340" t="s">
        <v>124</v>
      </c>
      <c r="H3294" s="341"/>
      <c r="I3294" s="341"/>
      <c r="J3294" s="341"/>
      <c r="K3294" s="341"/>
      <c r="L3294" s="342"/>
    </row>
    <row r="3295" spans="1:12" hidden="1" x14ac:dyDescent="0.3">
      <c r="A3295" s="18" t="str">
        <f t="shared" ref="A3295" si="1104">+IF(OR(C3290=""),"NO",1)</f>
        <v>NO</v>
      </c>
      <c r="B3295" s="18"/>
      <c r="E3295" s="331"/>
      <c r="F3295" s="62" t="str">
        <f>+$F$31</f>
        <v>OBSERVACIÓN</v>
      </c>
      <c r="G3295" s="343" t="s">
        <v>124</v>
      </c>
      <c r="H3295" s="344"/>
      <c r="I3295" s="344"/>
      <c r="J3295" s="344"/>
      <c r="K3295" s="344"/>
      <c r="L3295" s="345"/>
    </row>
    <row r="3296" spans="1:12" ht="8.5" hidden="1" customHeight="1" x14ac:dyDescent="0.3">
      <c r="A3296" s="18" t="str">
        <f t="shared" ref="A3296" si="1105">+IF(OR(C3290=""),"NO",1)</f>
        <v>NO</v>
      </c>
      <c r="B3296" s="18"/>
      <c r="E3296" s="49"/>
      <c r="F3296" s="50"/>
      <c r="G3296" s="51"/>
      <c r="H3296" s="51"/>
      <c r="I3296" s="51"/>
      <c r="J3296" s="51"/>
      <c r="K3296" s="51"/>
      <c r="L3296" s="52"/>
    </row>
    <row r="3297" spans="1:12" hidden="1" x14ac:dyDescent="0.3">
      <c r="A3297" s="18" t="str">
        <f t="shared" ref="A3297" si="1106">+IF(OR(C3297=""),"NO",1)</f>
        <v>NO</v>
      </c>
      <c r="B3297" s="18"/>
      <c r="C3297" s="1" t="s">
        <v>124</v>
      </c>
      <c r="E3297" s="329">
        <v>4</v>
      </c>
      <c r="F3297" s="53" t="str">
        <f>+$F$26</f>
        <v>OBJETO</v>
      </c>
      <c r="G3297" s="332" t="s">
        <v>124</v>
      </c>
      <c r="H3297" s="333"/>
      <c r="I3297" s="333"/>
      <c r="J3297" s="333"/>
      <c r="K3297" s="333"/>
      <c r="L3297" s="334"/>
    </row>
    <row r="3298" spans="1:12" hidden="1" x14ac:dyDescent="0.3">
      <c r="A3298" s="18" t="str">
        <f t="shared" ref="A3298" si="1107">+IF(OR(C3297=""),"NO",1)</f>
        <v>NO</v>
      </c>
      <c r="B3298" s="18"/>
      <c r="E3298" s="330"/>
      <c r="F3298" s="54" t="str">
        <f>+$F$27</f>
        <v>CONTRATANTE</v>
      </c>
      <c r="G3298" s="335" t="s">
        <v>124</v>
      </c>
      <c r="H3298" s="310"/>
      <c r="I3298" s="310"/>
      <c r="J3298" s="310"/>
      <c r="K3298" s="310"/>
      <c r="L3298" s="336"/>
    </row>
    <row r="3299" spans="1:12" hidden="1" x14ac:dyDescent="0.3">
      <c r="A3299" s="18" t="str">
        <f t="shared" ref="A3299" si="1108">+IF(OR(C3297=""),"NO",1)</f>
        <v>NO</v>
      </c>
      <c r="B3299" s="18"/>
      <c r="E3299" s="330"/>
      <c r="F3299" s="54" t="str">
        <f>+$F$28</f>
        <v>APORTANTE</v>
      </c>
      <c r="G3299" s="337" t="s">
        <v>124</v>
      </c>
      <c r="H3299" s="338"/>
      <c r="I3299" s="338"/>
      <c r="J3299" s="338"/>
      <c r="K3299" s="338"/>
      <c r="L3299" s="339"/>
    </row>
    <row r="3300" spans="1:12" hidden="1" x14ac:dyDescent="0.3">
      <c r="A3300" s="18" t="str">
        <f t="shared" ref="A3300" si="1109">+IF(OR(C3297=""),"NO",1)</f>
        <v>NO</v>
      </c>
      <c r="B3300" s="18"/>
      <c r="E3300" s="330"/>
      <c r="F3300" s="54" t="str">
        <f>+$F$29</f>
        <v>VALOR /SMMLV)</v>
      </c>
      <c r="G3300" s="55" t="s">
        <v>124</v>
      </c>
      <c r="H3300" s="56" t="str">
        <f>+$H$29</f>
        <v>% PART..</v>
      </c>
      <c r="I3300" s="57" t="s">
        <v>124</v>
      </c>
      <c r="J3300" s="58" t="str">
        <f>+$J$29</f>
        <v>VALOR ACREDITADO</v>
      </c>
      <c r="K3300" s="59"/>
      <c r="L3300" s="47" t="s">
        <v>124</v>
      </c>
    </row>
    <row r="3301" spans="1:12" hidden="1" x14ac:dyDescent="0.3">
      <c r="A3301" s="18" t="str">
        <f t="shared" ref="A3301" si="1110">+IF(OR(C3297=""),"NO",1)</f>
        <v>NO</v>
      </c>
      <c r="B3301" s="18"/>
      <c r="E3301" s="330"/>
      <c r="F3301" s="60" t="str">
        <f>+$F$30</f>
        <v>EXPERIENCIA APORTADA</v>
      </c>
      <c r="G3301" s="340" t="s">
        <v>124</v>
      </c>
      <c r="H3301" s="341"/>
      <c r="I3301" s="341"/>
      <c r="J3301" s="341"/>
      <c r="K3301" s="341"/>
      <c r="L3301" s="342"/>
    </row>
    <row r="3302" spans="1:12" hidden="1" x14ac:dyDescent="0.3">
      <c r="A3302" s="18" t="str">
        <f t="shared" ref="A3302" si="1111">+IF(OR(C3297=""),"NO",1)</f>
        <v>NO</v>
      </c>
      <c r="B3302" s="18"/>
      <c r="E3302" s="331"/>
      <c r="F3302" s="62" t="str">
        <f>+$F$31</f>
        <v>OBSERVACIÓN</v>
      </c>
      <c r="G3302" s="343" t="s">
        <v>124</v>
      </c>
      <c r="H3302" s="344"/>
      <c r="I3302" s="344"/>
      <c r="J3302" s="344"/>
      <c r="K3302" s="344"/>
      <c r="L3302" s="345"/>
    </row>
    <row r="3303" spans="1:12" ht="8.5" hidden="1" customHeight="1" x14ac:dyDescent="0.3">
      <c r="A3303" s="18" t="str">
        <f t="shared" ref="A3303" si="1112">+IF(OR(C3297=""),"NO",1)</f>
        <v>NO</v>
      </c>
      <c r="B3303" s="18"/>
      <c r="E3303" s="49"/>
      <c r="F3303" s="50"/>
      <c r="G3303" s="51"/>
      <c r="H3303" s="51"/>
      <c r="I3303" s="51"/>
      <c r="J3303" s="51"/>
      <c r="K3303" s="51"/>
      <c r="L3303" s="52"/>
    </row>
    <row r="3304" spans="1:12" hidden="1" x14ac:dyDescent="0.3">
      <c r="A3304" s="18" t="str">
        <f t="shared" ref="A3304" si="1113">+IF(OR(C3304=""),"NO",1)</f>
        <v>NO</v>
      </c>
      <c r="B3304" s="18"/>
      <c r="C3304" s="1" t="s">
        <v>124</v>
      </c>
      <c r="E3304" s="329">
        <v>5</v>
      </c>
      <c r="F3304" s="53" t="str">
        <f>+$F$26</f>
        <v>OBJETO</v>
      </c>
      <c r="G3304" s="332" t="s">
        <v>124</v>
      </c>
      <c r="H3304" s="333"/>
      <c r="I3304" s="333"/>
      <c r="J3304" s="333"/>
      <c r="K3304" s="333"/>
      <c r="L3304" s="334"/>
    </row>
    <row r="3305" spans="1:12" hidden="1" x14ac:dyDescent="0.3">
      <c r="A3305" s="18" t="str">
        <f t="shared" ref="A3305" si="1114">+IF(OR(C3304=""),"NO",1)</f>
        <v>NO</v>
      </c>
      <c r="B3305" s="18"/>
      <c r="E3305" s="330"/>
      <c r="F3305" s="54" t="str">
        <f>+$F$27</f>
        <v>CONTRATANTE</v>
      </c>
      <c r="G3305" s="335" t="s">
        <v>124</v>
      </c>
      <c r="H3305" s="310"/>
      <c r="I3305" s="310"/>
      <c r="J3305" s="310"/>
      <c r="K3305" s="310"/>
      <c r="L3305" s="336"/>
    </row>
    <row r="3306" spans="1:12" hidden="1" x14ac:dyDescent="0.3">
      <c r="A3306" s="18" t="str">
        <f t="shared" ref="A3306" si="1115">+IF(OR(C3304=""),"NO",1)</f>
        <v>NO</v>
      </c>
      <c r="B3306" s="18"/>
      <c r="E3306" s="330"/>
      <c r="F3306" s="54" t="str">
        <f>+$F$28</f>
        <v>APORTANTE</v>
      </c>
      <c r="G3306" s="337" t="s">
        <v>124</v>
      </c>
      <c r="H3306" s="338"/>
      <c r="I3306" s="338"/>
      <c r="J3306" s="338"/>
      <c r="K3306" s="338"/>
      <c r="L3306" s="339"/>
    </row>
    <row r="3307" spans="1:12" hidden="1" x14ac:dyDescent="0.3">
      <c r="A3307" s="18" t="str">
        <f t="shared" ref="A3307" si="1116">+IF(OR(C3304=""),"NO",1)</f>
        <v>NO</v>
      </c>
      <c r="B3307" s="18"/>
      <c r="E3307" s="330"/>
      <c r="F3307" s="54" t="str">
        <f>+$F$29</f>
        <v>VALOR /SMMLV)</v>
      </c>
      <c r="G3307" s="55" t="s">
        <v>124</v>
      </c>
      <c r="H3307" s="56" t="str">
        <f>+$H$29</f>
        <v>% PART..</v>
      </c>
      <c r="I3307" s="57" t="s">
        <v>124</v>
      </c>
      <c r="J3307" s="58" t="str">
        <f>+$J$29</f>
        <v>VALOR ACREDITADO</v>
      </c>
      <c r="K3307" s="59"/>
      <c r="L3307" s="47" t="s">
        <v>124</v>
      </c>
    </row>
    <row r="3308" spans="1:12" hidden="1" x14ac:dyDescent="0.3">
      <c r="A3308" s="18" t="str">
        <f t="shared" ref="A3308" si="1117">+IF(OR(C3304=""),"NO",1)</f>
        <v>NO</v>
      </c>
      <c r="B3308" s="18"/>
      <c r="E3308" s="330"/>
      <c r="F3308" s="60" t="str">
        <f>+$F$30</f>
        <v>EXPERIENCIA APORTADA</v>
      </c>
      <c r="G3308" s="340" t="s">
        <v>124</v>
      </c>
      <c r="H3308" s="341"/>
      <c r="I3308" s="341"/>
      <c r="J3308" s="341"/>
      <c r="K3308" s="341"/>
      <c r="L3308" s="342"/>
    </row>
    <row r="3309" spans="1:12" hidden="1" x14ac:dyDescent="0.3">
      <c r="A3309" s="18" t="str">
        <f t="shared" ref="A3309" si="1118">+IF(OR(C3304=""),"NO",1)</f>
        <v>NO</v>
      </c>
      <c r="B3309" s="18"/>
      <c r="E3309" s="331"/>
      <c r="F3309" s="62" t="str">
        <f>+$F$31</f>
        <v>OBSERVACIÓN</v>
      </c>
      <c r="G3309" s="343" t="s">
        <v>124</v>
      </c>
      <c r="H3309" s="344"/>
      <c r="I3309" s="344"/>
      <c r="J3309" s="344"/>
      <c r="K3309" s="344"/>
      <c r="L3309" s="345"/>
    </row>
    <row r="3310" spans="1:12" ht="8.5" hidden="1" customHeight="1" x14ac:dyDescent="0.3">
      <c r="A3310" s="18" t="str">
        <f t="shared" ref="A3310" si="1119">+IF(OR(C3304=""),"NO",1)</f>
        <v>NO</v>
      </c>
      <c r="B3310" s="18"/>
      <c r="E3310" s="49"/>
      <c r="F3310" s="50"/>
      <c r="G3310" s="51"/>
      <c r="H3310" s="51"/>
      <c r="I3310" s="51"/>
      <c r="J3310" s="51"/>
      <c r="K3310" s="51"/>
      <c r="L3310" s="52"/>
    </row>
    <row r="3311" spans="1:12" hidden="1" x14ac:dyDescent="0.3">
      <c r="A3311" s="18" t="str">
        <f t="shared" ref="A3311" si="1120">+IF(OR(C3311=""),"NO",1)</f>
        <v>NO</v>
      </c>
      <c r="B3311" s="18"/>
      <c r="C3311" s="1" t="s">
        <v>124</v>
      </c>
      <c r="E3311" s="329">
        <v>6</v>
      </c>
      <c r="F3311" s="53" t="str">
        <f>+$F$26</f>
        <v>OBJETO</v>
      </c>
      <c r="G3311" s="332" t="s">
        <v>124</v>
      </c>
      <c r="H3311" s="333"/>
      <c r="I3311" s="333"/>
      <c r="J3311" s="333"/>
      <c r="K3311" s="333"/>
      <c r="L3311" s="334"/>
    </row>
    <row r="3312" spans="1:12" hidden="1" x14ac:dyDescent="0.3">
      <c r="A3312" s="18" t="str">
        <f t="shared" ref="A3312" si="1121">+IF(OR(C3311=""),"NO",1)</f>
        <v>NO</v>
      </c>
      <c r="B3312" s="18"/>
      <c r="E3312" s="330"/>
      <c r="F3312" s="54" t="str">
        <f>+$F$27</f>
        <v>CONTRATANTE</v>
      </c>
      <c r="G3312" s="335" t="s">
        <v>124</v>
      </c>
      <c r="H3312" s="310"/>
      <c r="I3312" s="310"/>
      <c r="J3312" s="310"/>
      <c r="K3312" s="310"/>
      <c r="L3312" s="336"/>
    </row>
    <row r="3313" spans="1:12" hidden="1" x14ac:dyDescent="0.3">
      <c r="A3313" s="18" t="str">
        <f t="shared" ref="A3313" si="1122">+IF(OR(C3311=""),"NO",1)</f>
        <v>NO</v>
      </c>
      <c r="B3313" s="18"/>
      <c r="E3313" s="330"/>
      <c r="F3313" s="54" t="str">
        <f>+$F$28</f>
        <v>APORTANTE</v>
      </c>
      <c r="G3313" s="337" t="s">
        <v>124</v>
      </c>
      <c r="H3313" s="338"/>
      <c r="I3313" s="338"/>
      <c r="J3313" s="338"/>
      <c r="K3313" s="338"/>
      <c r="L3313" s="339"/>
    </row>
    <row r="3314" spans="1:12" hidden="1" x14ac:dyDescent="0.3">
      <c r="A3314" s="18" t="str">
        <f t="shared" ref="A3314" si="1123">+IF(OR(C3311=""),"NO",1)</f>
        <v>NO</v>
      </c>
      <c r="B3314" s="18"/>
      <c r="E3314" s="330"/>
      <c r="F3314" s="54" t="str">
        <f>+$F$29</f>
        <v>VALOR /SMMLV)</v>
      </c>
      <c r="G3314" s="55" t="s">
        <v>124</v>
      </c>
      <c r="H3314" s="56" t="str">
        <f>+$H$29</f>
        <v>% PART..</v>
      </c>
      <c r="I3314" s="57" t="s">
        <v>124</v>
      </c>
      <c r="J3314" s="58" t="str">
        <f>+$J$29</f>
        <v>VALOR ACREDITADO</v>
      </c>
      <c r="K3314" s="59"/>
      <c r="L3314" s="47" t="s">
        <v>124</v>
      </c>
    </row>
    <row r="3315" spans="1:12" hidden="1" x14ac:dyDescent="0.3">
      <c r="A3315" s="18" t="str">
        <f t="shared" ref="A3315" si="1124">+IF(OR(C3311=""),"NO",1)</f>
        <v>NO</v>
      </c>
      <c r="B3315" s="18"/>
      <c r="E3315" s="330"/>
      <c r="F3315" s="60" t="str">
        <f>+$F$30</f>
        <v>EXPERIENCIA APORTADA</v>
      </c>
      <c r="G3315" s="340" t="s">
        <v>124</v>
      </c>
      <c r="H3315" s="341"/>
      <c r="I3315" s="341"/>
      <c r="J3315" s="341"/>
      <c r="K3315" s="341"/>
      <c r="L3315" s="342"/>
    </row>
    <row r="3316" spans="1:12" hidden="1" x14ac:dyDescent="0.3">
      <c r="A3316" s="18" t="str">
        <f t="shared" ref="A3316" si="1125">+IF(OR(C3311=""),"NO",1)</f>
        <v>NO</v>
      </c>
      <c r="B3316" s="18"/>
      <c r="E3316" s="331"/>
      <c r="F3316" s="62" t="str">
        <f>+$F$31</f>
        <v>OBSERVACIÓN</v>
      </c>
      <c r="G3316" s="343" t="s">
        <v>124</v>
      </c>
      <c r="H3316" s="344"/>
      <c r="I3316" s="344"/>
      <c r="J3316" s="344"/>
      <c r="K3316" s="344"/>
      <c r="L3316" s="345"/>
    </row>
    <row r="3317" spans="1:12" ht="8.5" hidden="1" customHeight="1" x14ac:dyDescent="0.3">
      <c r="A3317" s="18" t="str">
        <f t="shared" ref="A3317" si="1126">+IF(OR(C3311=""),"NO",1)</f>
        <v>NO</v>
      </c>
      <c r="B3317" s="18"/>
      <c r="E3317" s="49"/>
      <c r="F3317" s="50"/>
      <c r="G3317" s="51"/>
      <c r="H3317" s="51"/>
      <c r="I3317" s="51"/>
      <c r="J3317" s="51"/>
      <c r="K3317" s="51"/>
      <c r="L3317" s="52"/>
    </row>
    <row r="3318" spans="1:12" hidden="1" x14ac:dyDescent="0.3">
      <c r="A3318" s="18" t="str">
        <f t="shared" ref="A3318" si="1127">+IF(OR(C3318=""),"NO",1)</f>
        <v>NO</v>
      </c>
      <c r="B3318" s="18"/>
      <c r="C3318" s="1" t="s">
        <v>124</v>
      </c>
      <c r="E3318" s="329">
        <v>7</v>
      </c>
      <c r="F3318" s="53" t="str">
        <f>+$F$26</f>
        <v>OBJETO</v>
      </c>
      <c r="G3318" s="332" t="s">
        <v>124</v>
      </c>
      <c r="H3318" s="333"/>
      <c r="I3318" s="333"/>
      <c r="J3318" s="333"/>
      <c r="K3318" s="333"/>
      <c r="L3318" s="334"/>
    </row>
    <row r="3319" spans="1:12" hidden="1" x14ac:dyDescent="0.3">
      <c r="A3319" s="18" t="str">
        <f t="shared" ref="A3319" si="1128">+IF(OR(C3318=""),"NO",1)</f>
        <v>NO</v>
      </c>
      <c r="B3319" s="18"/>
      <c r="E3319" s="330"/>
      <c r="F3319" s="54" t="str">
        <f>+$F$27</f>
        <v>CONTRATANTE</v>
      </c>
      <c r="G3319" s="335" t="s">
        <v>124</v>
      </c>
      <c r="H3319" s="310"/>
      <c r="I3319" s="310"/>
      <c r="J3319" s="310"/>
      <c r="K3319" s="310"/>
      <c r="L3319" s="336"/>
    </row>
    <row r="3320" spans="1:12" hidden="1" x14ac:dyDescent="0.3">
      <c r="A3320" s="18" t="str">
        <f t="shared" ref="A3320" si="1129">+IF(OR(C3318=""),"NO",1)</f>
        <v>NO</v>
      </c>
      <c r="B3320" s="18"/>
      <c r="E3320" s="330"/>
      <c r="F3320" s="54" t="str">
        <f>+$F$28</f>
        <v>APORTANTE</v>
      </c>
      <c r="G3320" s="337" t="s">
        <v>124</v>
      </c>
      <c r="H3320" s="338"/>
      <c r="I3320" s="338"/>
      <c r="J3320" s="338"/>
      <c r="K3320" s="338"/>
      <c r="L3320" s="339"/>
    </row>
    <row r="3321" spans="1:12" hidden="1" x14ac:dyDescent="0.3">
      <c r="A3321" s="18" t="str">
        <f t="shared" ref="A3321" si="1130">+IF(OR(C3318=""),"NO",1)</f>
        <v>NO</v>
      </c>
      <c r="B3321" s="18"/>
      <c r="E3321" s="330"/>
      <c r="F3321" s="54" t="str">
        <f>+$F$29</f>
        <v>VALOR /SMMLV)</v>
      </c>
      <c r="G3321" s="55" t="s">
        <v>124</v>
      </c>
      <c r="H3321" s="56" t="str">
        <f>+$H$29</f>
        <v>% PART..</v>
      </c>
      <c r="I3321" s="57" t="s">
        <v>124</v>
      </c>
      <c r="J3321" s="58" t="str">
        <f>+$J$29</f>
        <v>VALOR ACREDITADO</v>
      </c>
      <c r="K3321" s="59"/>
      <c r="L3321" s="47" t="s">
        <v>124</v>
      </c>
    </row>
    <row r="3322" spans="1:12" hidden="1" x14ac:dyDescent="0.3">
      <c r="A3322" s="18" t="str">
        <f t="shared" ref="A3322" si="1131">+IF(OR(C3318=""),"NO",1)</f>
        <v>NO</v>
      </c>
      <c r="B3322" s="18"/>
      <c r="E3322" s="330"/>
      <c r="F3322" s="60" t="str">
        <f>+$F$30</f>
        <v>EXPERIENCIA APORTADA</v>
      </c>
      <c r="G3322" s="340" t="s">
        <v>124</v>
      </c>
      <c r="H3322" s="341"/>
      <c r="I3322" s="341"/>
      <c r="J3322" s="341"/>
      <c r="K3322" s="341"/>
      <c r="L3322" s="342"/>
    </row>
    <row r="3323" spans="1:12" hidden="1" x14ac:dyDescent="0.3">
      <c r="A3323" s="18" t="str">
        <f t="shared" ref="A3323" si="1132">+IF(OR(C3318=""),"NO",1)</f>
        <v>NO</v>
      </c>
      <c r="B3323" s="18"/>
      <c r="E3323" s="331"/>
      <c r="F3323" s="62" t="str">
        <f>+$F$31</f>
        <v>OBSERVACIÓN</v>
      </c>
      <c r="G3323" s="343" t="s">
        <v>124</v>
      </c>
      <c r="H3323" s="344"/>
      <c r="I3323" s="344"/>
      <c r="J3323" s="344"/>
      <c r="K3323" s="344"/>
      <c r="L3323" s="345"/>
    </row>
    <row r="3324" spans="1:12" hidden="1" x14ac:dyDescent="0.3">
      <c r="A3324" s="18" t="str">
        <f t="shared" ref="A3324" si="1133">+IF(OR(C3318=""),"NO",1)</f>
        <v>NO</v>
      </c>
      <c r="B3324" s="18"/>
      <c r="E3324" s="49"/>
      <c r="F3324" s="50"/>
      <c r="G3324" s="51"/>
      <c r="H3324" s="51"/>
      <c r="I3324" s="51"/>
      <c r="J3324" s="51"/>
      <c r="K3324" s="51"/>
      <c r="L3324" s="52"/>
    </row>
    <row r="3325" spans="1:12" hidden="1" x14ac:dyDescent="0.3">
      <c r="A3325" s="1" t="str">
        <f>+A3260</f>
        <v>NO</v>
      </c>
      <c r="C3325" s="1" t="str">
        <f>"N"&amp;C3260</f>
        <v>N</v>
      </c>
      <c r="E3325" s="63"/>
      <c r="F3325" s="64" t="str">
        <f>+$F$75</f>
        <v>TOTAL DE CONTRATOS PRESENTADOS VÁLIDOS QUE CUMPLEN EXPERIENCIA ACREDITADA:</v>
      </c>
      <c r="G3325" s="65"/>
      <c r="H3325" s="65"/>
      <c r="I3325" s="65"/>
      <c r="J3325" s="66"/>
      <c r="K3325" s="65"/>
      <c r="L3325" s="67" t="s">
        <v>124</v>
      </c>
    </row>
    <row r="3326" spans="1:12" ht="6.65" hidden="1" customHeight="1" x14ac:dyDescent="0.3">
      <c r="A3326" s="1" t="str">
        <f>+A3260</f>
        <v>NO</v>
      </c>
      <c r="E3326" s="51"/>
      <c r="F3326" s="50"/>
      <c r="G3326" s="51"/>
      <c r="H3326" s="51"/>
      <c r="I3326" s="51"/>
      <c r="J3326" s="51"/>
      <c r="K3326" s="51"/>
      <c r="L3326" s="51"/>
    </row>
    <row r="3327" spans="1:12" hidden="1" x14ac:dyDescent="0.3">
      <c r="A3327" s="1" t="str">
        <f>+A3260</f>
        <v>NO</v>
      </c>
      <c r="E3327" s="63"/>
      <c r="F3327" s="63" t="str">
        <f>+$F$77</f>
        <v>ACREDITA SUMINISTRO E INSTALACIÓN DE MOBILIARIO POR LO MENOS EN UN (1) CONTRATO VÁLIDO</v>
      </c>
      <c r="G3327" s="65"/>
      <c r="H3327" s="65"/>
      <c r="I3327" s="65"/>
      <c r="J3327" s="66"/>
      <c r="K3327" s="65"/>
      <c r="L3327" s="68" t="s">
        <v>157</v>
      </c>
    </row>
    <row r="3328" spans="1:12" ht="5.15" hidden="1" customHeight="1" x14ac:dyDescent="0.3">
      <c r="A3328" s="1" t="str">
        <f>+A3260</f>
        <v>NO</v>
      </c>
      <c r="E3328" s="51"/>
      <c r="F3328" s="50"/>
      <c r="G3328" s="51"/>
      <c r="H3328" s="51"/>
      <c r="I3328" s="51"/>
      <c r="J3328" s="51"/>
      <c r="K3328" s="51"/>
      <c r="L3328" s="51"/>
    </row>
    <row r="3329" spans="1:12" ht="12.75" hidden="1" customHeight="1" x14ac:dyDescent="0.3">
      <c r="A3329" s="1" t="str">
        <f>+A3260</f>
        <v>NO</v>
      </c>
      <c r="E3329" s="69" t="str">
        <f>+$E$79</f>
        <v>EXPERIENCIA ESPECÍFICA NUMERAL 10.1.1 A</v>
      </c>
      <c r="F3329" s="70"/>
      <c r="G3329" s="70"/>
      <c r="H3329" s="70"/>
      <c r="I3329" s="70"/>
      <c r="J3329" s="70"/>
      <c r="K3329" s="70"/>
      <c r="L3329" s="71"/>
    </row>
    <row r="3330" spans="1:12" ht="26.5" hidden="1" customHeight="1" x14ac:dyDescent="0.3">
      <c r="A3330" s="1" t="str">
        <f>+A3260</f>
        <v>NO</v>
      </c>
      <c r="E3330" s="72"/>
      <c r="F3330" s="325" t="str">
        <f>+$F$80</f>
        <v>Por lo menos uno (1) de los contratos válidos aportados como experiencia general debe corresponder mínimo al 60% del presupuesto oficial del presente proceso de selección.  (SMMLV)</v>
      </c>
      <c r="G3330" s="326"/>
      <c r="H3330" s="326"/>
      <c r="I3330" s="326"/>
      <c r="J3330" s="326"/>
      <c r="K3330" s="73" t="s">
        <v>124</v>
      </c>
      <c r="L3330" s="74" t="s">
        <v>124</v>
      </c>
    </row>
    <row r="3331" spans="1:12" ht="23.5" hidden="1" customHeight="1" x14ac:dyDescent="0.3">
      <c r="A3331" s="1" t="str">
        <f>+A3260</f>
        <v>NO</v>
      </c>
      <c r="E3331" s="63"/>
      <c r="F3331" s="325" t="str">
        <f>+$F$81</f>
        <v xml:space="preserve">Deberá acreditarse en al menos uno (1) de los contratos válidos aportados como experiencia general una </v>
      </c>
      <c r="G3331" s="326"/>
      <c r="H3331" s="326"/>
      <c r="I3331" s="326"/>
      <c r="J3331" s="326"/>
      <c r="K3331" s="73" t="s">
        <v>124</v>
      </c>
      <c r="L3331" s="74" t="s">
        <v>124</v>
      </c>
    </row>
    <row r="3332" spans="1:12" ht="23.5" hidden="1" customHeight="1" x14ac:dyDescent="0.3">
      <c r="A3332" s="18" t="s">
        <v>30</v>
      </c>
      <c r="E3332" s="63"/>
      <c r="F3332" s="325" t="str">
        <f>+$F$82</f>
        <v xml:space="preserve">Deberá acreditarse en al menos uno (1) de los contratos válidos aportados interventoría a intervención de </v>
      </c>
      <c r="G3332" s="326"/>
      <c r="H3332" s="326"/>
      <c r="I3332" s="326"/>
      <c r="J3332" s="326"/>
      <c r="K3332" s="73">
        <f>+$K$82</f>
        <v>0</v>
      </c>
      <c r="L3332" s="74" t="s">
        <v>124</v>
      </c>
    </row>
    <row r="3333" spans="1:12" ht="36" hidden="1" customHeight="1" x14ac:dyDescent="0.3">
      <c r="A3333" s="18" t="s">
        <v>30</v>
      </c>
      <c r="E3333" s="63"/>
      <c r="F3333" s="325" t="str">
        <f>+$F$83</f>
        <v xml:space="preserve">Deberá acreditarse en al menos uno (1) de los contratos válidos aportados interventoría a intervención de </v>
      </c>
      <c r="G3333" s="326"/>
      <c r="H3333" s="326"/>
      <c r="I3333" s="326"/>
      <c r="J3333" s="326"/>
      <c r="K3333" s="75">
        <f>+$K$83</f>
        <v>0</v>
      </c>
      <c r="L3333" s="76" t="s">
        <v>124</v>
      </c>
    </row>
    <row r="3334" spans="1:12" hidden="1" x14ac:dyDescent="0.3">
      <c r="A3334" s="1" t="str">
        <f>+A3260</f>
        <v>NO</v>
      </c>
      <c r="E3334" s="51"/>
      <c r="F3334" s="50"/>
      <c r="G3334" s="51"/>
      <c r="H3334" s="51"/>
      <c r="I3334" s="51"/>
      <c r="J3334" s="51"/>
      <c r="K3334" s="51"/>
      <c r="L3334" s="51"/>
    </row>
    <row r="3335" spans="1:12" ht="12.75" hidden="1" customHeight="1" x14ac:dyDescent="0.3">
      <c r="A3335" s="1" t="str">
        <f>+A3260</f>
        <v>NO</v>
      </c>
      <c r="E3335" s="40" t="str">
        <f>+$E$85</f>
        <v>VALOR MÍNIMO A CERIFICAR % P.O EN SMMMLV. NUMERAL 3.9.1</v>
      </c>
      <c r="F3335" s="41"/>
      <c r="G3335" s="41"/>
      <c r="H3335" s="41"/>
      <c r="I3335" s="41"/>
      <c r="J3335" s="41"/>
      <c r="K3335" s="41"/>
      <c r="L3335" s="42"/>
    </row>
    <row r="3336" spans="1:12" hidden="1" x14ac:dyDescent="0.3">
      <c r="A3336" s="1" t="str">
        <f>+A3260</f>
        <v>NO</v>
      </c>
      <c r="C3336" s="1" t="str">
        <f>"M"&amp;C3260</f>
        <v>M</v>
      </c>
      <c r="E3336" s="77" t="str">
        <f>+$E$86</f>
        <v>100% P.O.</v>
      </c>
      <c r="F3336" s="78"/>
      <c r="G3336" s="61">
        <v>242.41716883554506</v>
      </c>
      <c r="H3336" s="124" t="str">
        <f>+$H$86</f>
        <v>TOTAL EJECUTADO DE CONTRATOS ACREDITADOS</v>
      </c>
      <c r="I3336" s="124"/>
      <c r="J3336" s="124"/>
      <c r="K3336" s="55" t="s">
        <v>124</v>
      </c>
      <c r="L3336" s="47" t="s">
        <v>124</v>
      </c>
    </row>
    <row r="3337" spans="1:12" hidden="1" x14ac:dyDescent="0.3">
      <c r="A3337" s="1" t="str">
        <f>+A3260</f>
        <v>NO</v>
      </c>
      <c r="E3337" s="39"/>
      <c r="F3337" s="39"/>
      <c r="G3337" s="39"/>
      <c r="H3337" s="39"/>
      <c r="I3337" s="39"/>
      <c r="J3337" s="39"/>
      <c r="K3337" s="39"/>
      <c r="L3337" s="39"/>
    </row>
    <row r="3338" spans="1:12" ht="12.75" hidden="1" customHeight="1" x14ac:dyDescent="0.3">
      <c r="A3338" s="18" t="s">
        <v>30</v>
      </c>
      <c r="B3338" s="18"/>
      <c r="E3338" s="40" t="str">
        <f>+$E$88</f>
        <v>CONSIDERACIONES PARA LA VALIDEZ DE LA EXPERIENCIA REQUERIDA: EXPERIENCIA PROPONENTES PLURALES NUMERAL 10.1.2 D</v>
      </c>
      <c r="F3338" s="41"/>
      <c r="G3338" s="41"/>
      <c r="H3338" s="41"/>
      <c r="I3338" s="41"/>
      <c r="J3338" s="41"/>
      <c r="K3338" s="41"/>
      <c r="L3338" s="42"/>
    </row>
    <row r="3339" spans="1:12" ht="28" hidden="1" customHeight="1" x14ac:dyDescent="0.3">
      <c r="A3339" s="18" t="s">
        <v>30</v>
      </c>
      <c r="B3339" s="18"/>
      <c r="C3339" s="1" t="str">
        <f>"O"&amp;C3260</f>
        <v>O</v>
      </c>
      <c r="E3339" s="80" t="str">
        <f>+$E$89</f>
        <v>i)</v>
      </c>
      <c r="F3339" s="327" t="str">
        <f>+$F$89</f>
        <v>Uno de los integrantes debe aportar como mínimo el cincuenta por ciento (50 %) de la experiencia solicitada</v>
      </c>
      <c r="G3339" s="328"/>
      <c r="H3339" s="328"/>
      <c r="I3339" s="328"/>
      <c r="J3339" s="328"/>
      <c r="K3339" s="73" t="s">
        <v>124</v>
      </c>
      <c r="L3339" s="47" t="s">
        <v>124</v>
      </c>
    </row>
    <row r="3340" spans="1:12" ht="28" hidden="1" customHeight="1" x14ac:dyDescent="0.3">
      <c r="A3340" s="18" t="s">
        <v>30</v>
      </c>
      <c r="B3340" s="18"/>
      <c r="C3340" s="1" t="str">
        <f>"O"&amp;C3260</f>
        <v>O</v>
      </c>
      <c r="E3340" s="80" t="str">
        <f>+$E$90</f>
        <v>ii)</v>
      </c>
      <c r="F3340" s="327" t="str">
        <f>+$F$90</f>
        <v>Todos los demás ntegrantes deben acreditar al menos el cinco por ciento (5 %) de la experiencia solicitada, solo uno (1) de los integrantes podrá no acreditar experiencia pero su porcentaje de participación  no podrá superar el diez por ciento (10 %)</v>
      </c>
      <c r="G3340" s="328"/>
      <c r="H3340" s="328"/>
      <c r="I3340" s="328"/>
      <c r="J3340" s="328"/>
      <c r="K3340" s="73" t="s">
        <v>124</v>
      </c>
      <c r="L3340" s="47" t="s">
        <v>124</v>
      </c>
    </row>
    <row r="3341" spans="1:12" hidden="1" x14ac:dyDescent="0.3">
      <c r="A3341" s="18" t="s">
        <v>30</v>
      </c>
      <c r="B3341" s="18"/>
      <c r="E3341" s="39"/>
      <c r="F3341" s="39"/>
      <c r="G3341" s="39"/>
      <c r="H3341" s="39"/>
      <c r="I3341" s="39"/>
      <c r="J3341" s="39"/>
      <c r="K3341" s="39"/>
      <c r="L3341" s="39"/>
    </row>
    <row r="3342" spans="1:12" ht="13" hidden="1" customHeight="1" x14ac:dyDescent="0.3">
      <c r="A3342" s="18" t="str">
        <f>+A3260</f>
        <v>NO</v>
      </c>
      <c r="B3342" s="18"/>
      <c r="E3342" s="69" t="str">
        <f>+$E$92</f>
        <v>VERIFICACIÓN Y ASIGNACIÓN DE PUNTAJE POR LA EXPERIENCIA DEL PROPONENTE</v>
      </c>
      <c r="F3342" s="70"/>
      <c r="G3342" s="70"/>
      <c r="H3342" s="70"/>
      <c r="I3342" s="70"/>
      <c r="J3342" s="70"/>
      <c r="K3342" s="70"/>
      <c r="L3342" s="71"/>
    </row>
    <row r="3343" spans="1:12" hidden="1" x14ac:dyDescent="0.3">
      <c r="A3343" s="18" t="str">
        <f>+A3260</f>
        <v>NO</v>
      </c>
      <c r="B3343" s="18"/>
      <c r="E3343" s="81"/>
      <c r="F3343" s="323" t="str">
        <f>+$F$93</f>
        <v>No. CONTRATOS QUE ACREDITAN LA EXPERIENCIA (NO OBJETO DE SUBSANACIÓN)</v>
      </c>
      <c r="G3343" s="324"/>
      <c r="H3343" s="324"/>
      <c r="I3343" s="324"/>
      <c r="J3343" s="324"/>
      <c r="K3343" s="82"/>
      <c r="L3343" s="83" t="s">
        <v>124</v>
      </c>
    </row>
    <row r="3344" spans="1:12" ht="13" hidden="1" customHeight="1" x14ac:dyDescent="0.3">
      <c r="A3344" s="18" t="str">
        <f>+A3260</f>
        <v>NO</v>
      </c>
      <c r="B3344" s="18"/>
      <c r="E3344" s="84"/>
      <c r="F3344" s="323" t="str">
        <f>+$F$94</f>
        <v>TOTAL EJECUTADO DE CONTRATOS ACREDITADOS PROPUESTA INICIAL</v>
      </c>
      <c r="G3344" s="324"/>
      <c r="H3344" s="324"/>
      <c r="I3344" s="324"/>
      <c r="J3344" s="324"/>
      <c r="K3344" s="85"/>
      <c r="L3344" s="86" t="s">
        <v>124</v>
      </c>
    </row>
    <row r="3345" spans="1:12" ht="13" hidden="1" customHeight="1" x14ac:dyDescent="0.3">
      <c r="A3345" s="18" t="str">
        <f>+A3260</f>
        <v>NO</v>
      </c>
      <c r="B3345" s="18"/>
      <c r="E3345" s="87"/>
      <c r="F3345" s="323" t="str">
        <f>+$F$95</f>
        <v>PROMEDIO VALOR ACREDITADO EN SMMLV</v>
      </c>
      <c r="G3345" s="324"/>
      <c r="H3345" s="324"/>
      <c r="I3345" s="324"/>
      <c r="J3345" s="324"/>
      <c r="K3345" s="66"/>
      <c r="L3345" s="88" t="s">
        <v>124</v>
      </c>
    </row>
    <row r="3346" spans="1:12" hidden="1" x14ac:dyDescent="0.3">
      <c r="A3346" s="18" t="str">
        <f>+A3260</f>
        <v>NO</v>
      </c>
      <c r="B3346" s="18"/>
      <c r="E3346" s="89"/>
      <c r="F3346" s="89"/>
      <c r="G3346" s="89"/>
      <c r="H3346" s="89"/>
      <c r="I3346" s="89"/>
      <c r="J3346" s="89"/>
      <c r="K3346" s="89"/>
      <c r="L3346" s="89"/>
    </row>
    <row r="3347" spans="1:12" ht="13" hidden="1" customHeight="1" x14ac:dyDescent="0.3">
      <c r="A3347" s="18" t="str">
        <f>+A3260</f>
        <v>NO</v>
      </c>
      <c r="B3347" s="18"/>
      <c r="E3347" s="69" t="str">
        <f>+$E$97</f>
        <v>3.9.2 EXIGENCIAS MÍNIMAS DE EXPERIENCIA Y FORMACIÓN ACADÉMICA DEL EQUIPO DE TRABAJO</v>
      </c>
      <c r="F3347" s="70"/>
      <c r="G3347" s="70"/>
      <c r="H3347" s="70"/>
      <c r="I3347" s="70"/>
      <c r="J3347" s="70"/>
      <c r="K3347" s="70"/>
      <c r="L3347" s="71"/>
    </row>
    <row r="3348" spans="1:12" hidden="1" x14ac:dyDescent="0.3">
      <c r="A3348" s="18" t="str">
        <f>+A3260</f>
        <v>NO</v>
      </c>
      <c r="B3348" s="18"/>
      <c r="E3348" s="90" t="str">
        <f>+$E$98</f>
        <v>Formulario 8</v>
      </c>
      <c r="F3348" s="315" t="s">
        <v>46</v>
      </c>
      <c r="G3348" s="316"/>
      <c r="H3348" s="317"/>
      <c r="I3348" s="318"/>
      <c r="J3348" s="318"/>
      <c r="K3348" s="318"/>
      <c r="L3348" s="319"/>
    </row>
    <row r="3349" spans="1:12" hidden="1" x14ac:dyDescent="0.3">
      <c r="A3349" s="18" t="str">
        <f>+A3260</f>
        <v>NO</v>
      </c>
      <c r="B3349" s="18"/>
      <c r="E3349" s="91" t="s">
        <v>124</v>
      </c>
      <c r="F3349" s="91" t="str">
        <f>+$F$99</f>
        <v>Director de Interventoría</v>
      </c>
      <c r="G3349" s="91" t="str">
        <f>+$G$99</f>
        <v>Residente de Interventoría</v>
      </c>
      <c r="H3349" s="320"/>
      <c r="I3349" s="321"/>
      <c r="J3349" s="321"/>
      <c r="K3349" s="321"/>
      <c r="L3349" s="322"/>
    </row>
    <row r="3350" spans="1:12" hidden="1" x14ac:dyDescent="0.3">
      <c r="A3350" s="18" t="str">
        <f>+A3260</f>
        <v>NO</v>
      </c>
      <c r="B3350" s="18"/>
      <c r="E3350" s="304" t="str">
        <f>+$E$100</f>
        <v>OBSERVACIONES RESPECTO REQUISITO HABILITANTE DEL PERSONAL CLAVE EVALUABLE</v>
      </c>
      <c r="F3350" s="305"/>
      <c r="G3350" s="305"/>
      <c r="H3350" s="305"/>
      <c r="I3350" s="305"/>
      <c r="J3350" s="305"/>
      <c r="K3350" s="305"/>
      <c r="L3350" s="305"/>
    </row>
    <row r="3351" spans="1:12" hidden="1" x14ac:dyDescent="0.3">
      <c r="A3351" s="18" t="str">
        <f>+A3260</f>
        <v>NO</v>
      </c>
      <c r="B3351" s="18"/>
      <c r="E3351" s="312" t="s">
        <v>124</v>
      </c>
      <c r="F3351" s="313"/>
      <c r="G3351" s="313"/>
      <c r="H3351" s="313"/>
      <c r="I3351" s="313"/>
      <c r="J3351" s="313"/>
      <c r="K3351" s="313"/>
      <c r="L3351" s="314"/>
    </row>
    <row r="3352" spans="1:12" hidden="1" x14ac:dyDescent="0.3">
      <c r="A3352" s="18" t="str">
        <f>+A3260</f>
        <v>NO</v>
      </c>
      <c r="B3352" s="18"/>
      <c r="E3352" s="89"/>
      <c r="F3352" s="89"/>
      <c r="G3352" s="89"/>
      <c r="H3352" s="89"/>
      <c r="I3352" s="89"/>
      <c r="J3352" s="89"/>
      <c r="K3352" s="89"/>
      <c r="L3352" s="89"/>
    </row>
    <row r="3353" spans="1:12" ht="13" hidden="1" customHeight="1" x14ac:dyDescent="0.3">
      <c r="A3353" s="18" t="str">
        <f>+A3260</f>
        <v>NO</v>
      </c>
      <c r="B3353" s="18"/>
      <c r="E3353" s="69" t="str">
        <f>+$E$103</f>
        <v>4.2 EQUIPO DE TRABAJO (Personal Clave Evaluable)</v>
      </c>
      <c r="F3353" s="70"/>
      <c r="G3353" s="70"/>
      <c r="H3353" s="70"/>
      <c r="I3353" s="70"/>
      <c r="J3353" s="70"/>
      <c r="K3353" s="70"/>
      <c r="L3353" s="71"/>
    </row>
    <row r="3354" spans="1:12" ht="23.25" hidden="1" customHeight="1" x14ac:dyDescent="0.3">
      <c r="A3354" s="18" t="str">
        <f>+A3260</f>
        <v>NO</v>
      </c>
      <c r="B3354" s="18"/>
      <c r="E3354" s="90" t="str">
        <f>+$E$104</f>
        <v>Formulario 9</v>
      </c>
      <c r="F3354" s="315" t="s">
        <v>46</v>
      </c>
      <c r="G3354" s="316"/>
      <c r="H3354" s="317"/>
      <c r="I3354" s="318"/>
      <c r="J3354" s="318"/>
      <c r="K3354" s="318"/>
      <c r="L3354" s="319"/>
    </row>
    <row r="3355" spans="1:12" hidden="1" x14ac:dyDescent="0.3">
      <c r="A3355" s="18" t="str">
        <f>+A3260</f>
        <v>NO</v>
      </c>
      <c r="B3355" s="18"/>
      <c r="E3355" s="91" t="s">
        <v>124</v>
      </c>
      <c r="F3355" s="91" t="str">
        <f>+$F$99</f>
        <v>Director de Interventoría</v>
      </c>
      <c r="G3355" s="91" t="str">
        <f>+$G$99</f>
        <v>Residente de Interventoría</v>
      </c>
      <c r="H3355" s="320"/>
      <c r="I3355" s="321"/>
      <c r="J3355" s="321"/>
      <c r="K3355" s="321"/>
      <c r="L3355" s="322"/>
    </row>
    <row r="3356" spans="1:12" hidden="1" x14ac:dyDescent="0.3">
      <c r="A3356" s="18" t="str">
        <f>+A3260</f>
        <v>NO</v>
      </c>
      <c r="B3356" s="18"/>
      <c r="E3356" s="89"/>
      <c r="F3356" s="89"/>
      <c r="G3356" s="89"/>
      <c r="H3356" s="89"/>
      <c r="I3356" s="89"/>
      <c r="J3356" s="89"/>
      <c r="K3356" s="89"/>
      <c r="L3356" s="89"/>
    </row>
    <row r="3357" spans="1:12" hidden="1" x14ac:dyDescent="0.3">
      <c r="A3357" s="1" t="str">
        <f>+A3260</f>
        <v>NO</v>
      </c>
      <c r="E3357" s="92" t="str">
        <f>+E3232</f>
        <v>CRITERIOS DE EVALUACIÓN Y PUNTAJE</v>
      </c>
      <c r="F3357" s="93"/>
      <c r="G3357" s="93"/>
      <c r="H3357" s="93"/>
      <c r="I3357" s="93"/>
      <c r="J3357" s="93"/>
      <c r="K3357" s="94"/>
      <c r="L3357" s="95" t="str">
        <f>+$L$107</f>
        <v>PUNTAJE OBTENIDO</v>
      </c>
    </row>
    <row r="3358" spans="1:12" hidden="1" x14ac:dyDescent="0.3">
      <c r="A3358" s="1" t="str">
        <f>+A3260</f>
        <v>NO</v>
      </c>
      <c r="E3358" s="96" t="str">
        <f>+$E$108</f>
        <v>VALOR</v>
      </c>
      <c r="F3358" s="97" t="str">
        <f>+$F$108</f>
        <v>EQUIPO DE TRABAJO (PERSONAL CLAVE EVALUABLE)</v>
      </c>
      <c r="G3358" s="24"/>
      <c r="H3358" s="24"/>
      <c r="I3358" s="24"/>
      <c r="J3358" s="24"/>
      <c r="K3358" s="24"/>
      <c r="L3358" s="98"/>
    </row>
    <row r="3359" spans="1:12" ht="12.75" hidden="1" customHeight="1" x14ac:dyDescent="0.3">
      <c r="A3359" s="1" t="str">
        <f>+A3260</f>
        <v>NO</v>
      </c>
      <c r="E3359" s="96">
        <f>+$E$109</f>
        <v>5</v>
      </c>
      <c r="F3359" s="307" t="str">
        <f>+$F$109</f>
        <v xml:space="preserve"> Experiencia Específica adicional</v>
      </c>
      <c r="G3359" s="308"/>
      <c r="H3359" s="308"/>
      <c r="I3359" s="308"/>
      <c r="J3359" s="308"/>
      <c r="K3359" s="309"/>
      <c r="L3359" s="99" t="str">
        <f>IFERROR(IF(VLOOKUP(C3260,'R. PUNTAJES'!$C$14:$R$213,'R. PUNTAJES'!$I$10,0)="","",VLOOKUP(C3260,'R. PUNTAJES'!$C$14:$R$213,'R. PUNTAJES'!$I$10,0)),"")</f>
        <v/>
      </c>
    </row>
    <row r="3360" spans="1:12" ht="12.75" hidden="1" customHeight="1" x14ac:dyDescent="0.3">
      <c r="A3360" s="1" t="str">
        <f>+A3260</f>
        <v>NO</v>
      </c>
      <c r="E3360" s="96">
        <f>+$E$110</f>
        <v>5</v>
      </c>
      <c r="F3360" s="307" t="str">
        <f>+$F$110</f>
        <v>Formación Académica adicional</v>
      </c>
      <c r="G3360" s="308"/>
      <c r="H3360" s="308"/>
      <c r="I3360" s="308"/>
      <c r="J3360" s="308"/>
      <c r="K3360" s="309"/>
      <c r="L3360" s="99" t="str">
        <f>IFERROR(IF(VLOOKUP(C3260,'R. PUNTAJES'!$C$14:$R$213,'R. PUNTAJES'!$J$10,0)="","",VLOOKUP(C3260,'R. PUNTAJES'!$C$14:$R$213,'R. PUNTAJES'!$J$10,0)),"")</f>
        <v/>
      </c>
    </row>
    <row r="3361" spans="1:12" hidden="1" x14ac:dyDescent="0.3">
      <c r="A3361" s="18" t="str">
        <f>+A3260</f>
        <v>NO</v>
      </c>
      <c r="B3361" s="18"/>
      <c r="E3361" s="100"/>
      <c r="F3361" s="101" t="str">
        <f>+$F$111</f>
        <v>FACTOR DE SOSTENIBILIDAD</v>
      </c>
      <c r="G3361" s="102"/>
      <c r="H3361" s="102"/>
      <c r="I3361" s="102"/>
      <c r="J3361" s="102"/>
      <c r="K3361" s="102"/>
      <c r="L3361" s="103"/>
    </row>
    <row r="3362" spans="1:12" hidden="1" x14ac:dyDescent="0.3">
      <c r="A3362" s="18" t="str">
        <f>+A3260</f>
        <v>NO</v>
      </c>
      <c r="B3362" s="18"/>
      <c r="E3362" s="104">
        <v>1</v>
      </c>
      <c r="F3362" s="105" t="str">
        <f>+$F$112</f>
        <v>Compromisos Sostenibilidad</v>
      </c>
      <c r="G3362" s="106"/>
      <c r="H3362" s="106"/>
      <c r="I3362" s="106"/>
      <c r="J3362" s="106"/>
      <c r="K3362" s="106"/>
      <c r="L3362" s="107" t="str">
        <f>IFERROR(IF(VLOOKUP(C3260,'R. PUNTAJES'!$C$14:$R$213,'R. PUNTAJES'!$K$10,0)="","",VLOOKUP(C3260,'R. PUNTAJES'!$C$14:$R$213,'R. PUNTAJES'!$K$10,0)),"")</f>
        <v/>
      </c>
    </row>
    <row r="3363" spans="1:12" hidden="1" x14ac:dyDescent="0.3">
      <c r="A3363" s="1" t="str">
        <f>+A3260</f>
        <v>NO</v>
      </c>
      <c r="E3363" s="108"/>
      <c r="F3363" s="109" t="str">
        <f>+$F$113</f>
        <v>APOYO A LA INDUSTRIA NACIONAL</v>
      </c>
      <c r="G3363" s="110"/>
      <c r="H3363" s="110"/>
      <c r="I3363" s="110"/>
      <c r="J3363" s="110"/>
      <c r="K3363" s="110"/>
      <c r="L3363" s="111"/>
    </row>
    <row r="3364" spans="1:12" ht="12.75" hidden="1" customHeight="1" x14ac:dyDescent="0.3">
      <c r="A3364" s="1" t="str">
        <f>+A3260</f>
        <v>NO</v>
      </c>
      <c r="E3364" s="96">
        <v>20</v>
      </c>
      <c r="F3364" s="307" t="str">
        <f>+$F$114</f>
        <v>Promoción de Servicios Nacionales o con Trato Nacional</v>
      </c>
      <c r="G3364" s="308"/>
      <c r="H3364" s="308"/>
      <c r="I3364" s="308"/>
      <c r="J3364" s="308"/>
      <c r="K3364" s="309"/>
      <c r="L3364" s="99" t="str">
        <f>IFERROR(IF(VLOOKUP(C3260,'R. PUNTAJES'!$C$14:$R$213,'R. PUNTAJES'!$L$10,0)="","",
IF(VLOOKUP(C3260,'R. PUNTAJES'!$C$14:$R$213,'R. PUNTAJES'!$L$10,0)=5,0,
VLOOKUP(C3260,'R. PUNTAJES'!$C$14:$R$213,'R. PUNTAJES'!$L$10,0))),"")</f>
        <v/>
      </c>
    </row>
    <row r="3365" spans="1:12" ht="12.75" hidden="1" customHeight="1" x14ac:dyDescent="0.3">
      <c r="A3365" s="1" t="str">
        <f>+A3260</f>
        <v>NO</v>
      </c>
      <c r="E3365" s="96">
        <v>5</v>
      </c>
      <c r="F3365" s="307" t="str">
        <f>+$F$115</f>
        <v>Incorporación de componente nacional en servicios extranjeros</v>
      </c>
      <c r="G3365" s="308"/>
      <c r="H3365" s="308"/>
      <c r="I3365" s="308"/>
      <c r="J3365" s="308"/>
      <c r="K3365" s="309"/>
      <c r="L3365" s="99" t="str">
        <f>IFERROR(IF(VLOOKUP(C3260,'R. PUNTAJES'!$C$14:$R$213,'R. PUNTAJES'!$L$10,0)="","",
IF(VLOOKUP(C3260,'R. PUNTAJES'!$C$14:$R$213,'R. PUNTAJES'!$L$10,0)=20,0,
VLOOKUP(C3260,'R. PUNTAJES'!$C$14:$R$213,'R. PUNTAJES'!$L$10,0))),"")</f>
        <v/>
      </c>
    </row>
    <row r="3366" spans="1:12" hidden="1" x14ac:dyDescent="0.3">
      <c r="A3366" s="1" t="str">
        <f>+A3260</f>
        <v>NO</v>
      </c>
      <c r="E3366" s="112"/>
      <c r="F3366" s="97" t="str">
        <f>+$F$116</f>
        <v>VINCULACIÓN DE PERSONAS CON DISCAPACIDAD</v>
      </c>
      <c r="G3366" s="24"/>
      <c r="H3366" s="24"/>
      <c r="I3366" s="24"/>
      <c r="J3366" s="24"/>
      <c r="K3366" s="24"/>
      <c r="L3366" s="98"/>
    </row>
    <row r="3367" spans="1:12" ht="12.75" hidden="1" customHeight="1" x14ac:dyDescent="0.3">
      <c r="A3367" s="1" t="str">
        <f>+A3260</f>
        <v>NO</v>
      </c>
      <c r="E3367" s="96">
        <v>1</v>
      </c>
      <c r="F3367" s="307" t="str">
        <f>+$F$117</f>
        <v xml:space="preserve">Trabajadores vinculados a la planta de personal </v>
      </c>
      <c r="G3367" s="308"/>
      <c r="H3367" s="308"/>
      <c r="I3367" s="308"/>
      <c r="J3367" s="308"/>
      <c r="K3367" s="309"/>
      <c r="L3367" s="99" t="str">
        <f>IFERROR(IF(VLOOKUP(C3260,'R. PUNTAJES'!$C$14:$R$213,'R. PUNTAJES'!$M$10,0)="","",VLOOKUP(C3260,'R. PUNTAJES'!$C$14:$R$213,'R. PUNTAJES'!$M$10,0)),"")</f>
        <v/>
      </c>
    </row>
    <row r="3368" spans="1:12" hidden="1" x14ac:dyDescent="0.3">
      <c r="A3368" s="1" t="str">
        <f>+A3260</f>
        <v>NO</v>
      </c>
      <c r="E3368" s="112"/>
      <c r="F3368" s="97" t="str">
        <f>+$F$118</f>
        <v>EMPRENDIMIENTOS Y EMPRESAS DE MUJERES</v>
      </c>
      <c r="G3368" s="24"/>
      <c r="H3368" s="24"/>
      <c r="I3368" s="24"/>
      <c r="J3368" s="24"/>
      <c r="K3368" s="24"/>
      <c r="L3368" s="98"/>
    </row>
    <row r="3369" spans="1:12" ht="13" hidden="1" customHeight="1" x14ac:dyDescent="0.3">
      <c r="A3369" s="1" t="str">
        <f>+A3260</f>
        <v>NO</v>
      </c>
      <c r="E3369" s="96">
        <v>0.25</v>
      </c>
      <c r="F3369" s="307" t="str">
        <f>+$F$119</f>
        <v>Emprendimientos y empresas de mujeres</v>
      </c>
      <c r="G3369" s="308"/>
      <c r="H3369" s="308"/>
      <c r="I3369" s="308"/>
      <c r="J3369" s="308"/>
      <c r="K3369" s="309"/>
      <c r="L3369" s="113" t="str">
        <f>IFERROR(IF(VLOOKUP(C3260,'R. PUNTAJES'!$C$14:$R$213,'R. PUNTAJES'!$N$10,0)="","",VLOOKUP(C3260,'R. PUNTAJES'!$C$14:$R$213,'R. PUNTAJES'!$N$10,0)),"")</f>
        <v/>
      </c>
    </row>
    <row r="3370" spans="1:12" hidden="1" x14ac:dyDescent="0.3">
      <c r="A3370" s="18" t="str">
        <f>+A3371</f>
        <v>NO</v>
      </c>
      <c r="B3370" s="18"/>
      <c r="E3370" s="112"/>
      <c r="F3370" s="97" t="str">
        <f>+$F$120</f>
        <v>MIPYME</v>
      </c>
      <c r="G3370" s="24"/>
      <c r="H3370" s="24"/>
      <c r="I3370" s="24"/>
      <c r="J3370" s="24"/>
      <c r="K3370" s="24"/>
      <c r="L3370" s="98"/>
    </row>
    <row r="3371" spans="1:12" hidden="1" x14ac:dyDescent="0.3">
      <c r="A3371" s="18" t="str">
        <f>+IF(E3371=0,"NO",1)</f>
        <v>NO</v>
      </c>
      <c r="B3371" s="18"/>
      <c r="E3371" s="96">
        <v>0</v>
      </c>
      <c r="F3371" s="307" t="str">
        <f>+$F$121</f>
        <v>Mipyme</v>
      </c>
      <c r="G3371" s="308"/>
      <c r="H3371" s="308"/>
      <c r="I3371" s="308"/>
      <c r="J3371" s="308"/>
      <c r="K3371" s="309"/>
      <c r="L3371" s="113" t="str">
        <f>IFERROR(IF(VLOOKUP(C3260,'R. PUNTAJES'!$C$14:$R$213,'R. PUNTAJES'!$O$10,0)="","",VLOOKUP(C3260,'R. PUNTAJES'!$C$14:$R$213,'R. PUNTAJES'!$O$10,0)),"")</f>
        <v/>
      </c>
    </row>
    <row r="3372" spans="1:12" hidden="1" x14ac:dyDescent="0.3">
      <c r="A3372" s="1" t="str">
        <f>+A3260</f>
        <v>NO</v>
      </c>
      <c r="E3372" s="112"/>
      <c r="F3372" s="97" t="str">
        <f>+$F$122</f>
        <v>EXPERIENCIA DEL PROPONENTE</v>
      </c>
      <c r="G3372" s="24"/>
      <c r="H3372" s="24"/>
      <c r="I3372" s="24"/>
      <c r="J3372" s="24"/>
      <c r="K3372" s="24"/>
      <c r="L3372" s="98"/>
    </row>
    <row r="3373" spans="1:12" hidden="1" x14ac:dyDescent="0.3">
      <c r="A3373" s="1" t="str">
        <f>+A3260</f>
        <v>NO</v>
      </c>
      <c r="E3373" s="96">
        <v>59.5</v>
      </c>
      <c r="F3373" s="307" t="str">
        <f>+$F$123</f>
        <v>mediana con valor absoluto</v>
      </c>
      <c r="G3373" s="308"/>
      <c r="H3373" s="308"/>
      <c r="I3373" s="308"/>
      <c r="J3373" s="308"/>
      <c r="K3373" s="309"/>
      <c r="L3373" s="113" t="str">
        <f>IFERROR(IF(VLOOKUP(C3260,'R. PUNTAJES'!$C$14:$R$213,'R. PUNTAJES'!$R$10,0)="","",VLOOKUP(C3260,'R. PUNTAJES'!$C$14:$R$213,'R. PUNTAJES'!$R$10,0)),"")</f>
        <v/>
      </c>
    </row>
    <row r="3374" spans="1:12" hidden="1" x14ac:dyDescent="0.3">
      <c r="A3374" s="1" t="str">
        <f>+A3260</f>
        <v>NO</v>
      </c>
      <c r="E3374" s="112"/>
      <c r="F3374" s="97" t="str">
        <f>+$F$124</f>
        <v>MULTAS</v>
      </c>
      <c r="G3374" s="24"/>
      <c r="H3374" s="24"/>
      <c r="I3374" s="24"/>
      <c r="J3374" s="24"/>
      <c r="K3374" s="24"/>
      <c r="L3374" s="98"/>
    </row>
    <row r="3375" spans="1:12" ht="12.75" hidden="1" customHeight="1" x14ac:dyDescent="0.3">
      <c r="A3375" s="1" t="str">
        <f>+A3260</f>
        <v>NO</v>
      </c>
      <c r="E3375" s="96">
        <v>-2</v>
      </c>
      <c r="F3375" s="307" t="str">
        <f>+$F$125</f>
        <v>Una o más multas o cláusulas penales durante el último año</v>
      </c>
      <c r="G3375" s="310"/>
      <c r="H3375" s="310"/>
      <c r="I3375" s="310"/>
      <c r="J3375" s="310"/>
      <c r="K3375" s="311"/>
      <c r="L3375" s="99" t="str">
        <f>IFERROR(IF(VLOOKUP(C3260,'R. PUNTAJES'!$C$14:$R$213,'R. PUNTAJES'!$Q$10,0)="","",VLOOKUP(C3260,'R. PUNTAJES'!$C$14:$R$213,'R. PUNTAJES'!$Q$10,0)),"")</f>
        <v/>
      </c>
    </row>
    <row r="3376" spans="1:12" hidden="1" x14ac:dyDescent="0.3">
      <c r="A3376" s="1" t="str">
        <f>+A3260</f>
        <v>NO</v>
      </c>
      <c r="E3376" s="112"/>
      <c r="F3376" s="97" t="str">
        <f>+$F$126</f>
        <v>OBRAS INCONCLUSAS</v>
      </c>
      <c r="G3376" s="24"/>
      <c r="H3376" s="24"/>
      <c r="I3376" s="24"/>
      <c r="J3376" s="24"/>
      <c r="K3376" s="24"/>
      <c r="L3376" s="98"/>
    </row>
    <row r="3377" spans="1:16" hidden="1" x14ac:dyDescent="0.3">
      <c r="A3377" s="1" t="str">
        <f>+A3260</f>
        <v>NO</v>
      </c>
      <c r="E3377" s="96">
        <v>-1</v>
      </c>
      <c r="F3377" s="301" t="str">
        <f>+$F$127</f>
        <v>Anotación vigente de obra civil inconclusa</v>
      </c>
      <c r="G3377" s="302"/>
      <c r="H3377" s="302"/>
      <c r="I3377" s="302"/>
      <c r="J3377" s="302"/>
      <c r="K3377" s="303"/>
      <c r="L3377" s="99" t="str">
        <f>IFERROR(IF(VLOOKUP(C3260,'R. PUNTAJES'!$C$14:$R$213,'R. PUNTAJES'!$P$10,0)="","",VLOOKUP(C3260,'R. PUNTAJES'!$C$14:$R$213,'R. PUNTAJES'!$P$10,0)),"")</f>
        <v/>
      </c>
    </row>
    <row r="3378" spans="1:16" ht="7.5" hidden="1" customHeight="1" x14ac:dyDescent="0.3">
      <c r="A3378" s="1" t="str">
        <f>+A3260</f>
        <v>NO</v>
      </c>
      <c r="E3378" s="114"/>
      <c r="F3378" s="45"/>
      <c r="G3378" s="45"/>
      <c r="H3378" s="45"/>
      <c r="I3378" s="45"/>
      <c r="J3378" s="45"/>
      <c r="K3378" s="45"/>
      <c r="L3378" s="48"/>
    </row>
    <row r="3379" spans="1:16" hidden="1" x14ac:dyDescent="0.3">
      <c r="A3379" s="1" t="str">
        <f>+A3260</f>
        <v>NO</v>
      </c>
      <c r="E3379" s="115" t="str">
        <f>+$E$129</f>
        <v>PUNTAJE TOTAL</v>
      </c>
      <c r="F3379" s="116"/>
      <c r="G3379" s="116"/>
      <c r="H3379" s="116"/>
      <c r="I3379" s="116"/>
      <c r="J3379" s="116"/>
      <c r="K3379" s="117"/>
      <c r="L3379" s="118">
        <f>IFERROR(IF(VLOOKUP(C3260,'R. PUNTAJES'!$C$14:$R$213,'R. PUNTAJES'!$H$10,0)="RECHAZO","",SUM(L3359:L3377)),"")</f>
        <v>0</v>
      </c>
    </row>
    <row r="3380" spans="1:16" hidden="1" x14ac:dyDescent="0.3">
      <c r="A3380" s="1" t="str">
        <f>+A3260</f>
        <v>NO</v>
      </c>
      <c r="E3380" s="304" t="str">
        <f>+$E$130</f>
        <v>OBSERVACIONES RESPECTO A PUNTAJES</v>
      </c>
      <c r="F3380" s="305"/>
      <c r="G3380" s="305"/>
      <c r="H3380" s="305"/>
      <c r="I3380" s="305"/>
      <c r="J3380" s="305"/>
      <c r="K3380" s="305"/>
      <c r="L3380" s="305"/>
    </row>
    <row r="3381" spans="1:16" ht="12" hidden="1" customHeight="1" x14ac:dyDescent="0.3">
      <c r="A3381" s="1" t="str">
        <f>+A3260</f>
        <v>NO</v>
      </c>
      <c r="E3381" s="306" t="s">
        <v>124</v>
      </c>
      <c r="F3381" s="305"/>
      <c r="G3381" s="305"/>
      <c r="H3381" s="305"/>
      <c r="I3381" s="305"/>
      <c r="J3381" s="305"/>
      <c r="K3381" s="305"/>
      <c r="L3381" s="305"/>
      <c r="N3381" s="119"/>
      <c r="O3381" s="119"/>
      <c r="P3381" s="120"/>
    </row>
    <row r="3382" spans="1:16" ht="3" hidden="1" customHeight="1" x14ac:dyDescent="0.3">
      <c r="A3382" s="1" t="str">
        <f>+A3261</f>
        <v>NO</v>
      </c>
      <c r="E3382" s="121"/>
      <c r="F3382" s="122"/>
      <c r="G3382" s="122"/>
      <c r="H3382" s="122"/>
      <c r="I3382" s="122"/>
      <c r="J3382" s="122"/>
      <c r="K3382" s="122"/>
      <c r="L3382" s="123"/>
    </row>
    <row r="3383" spans="1:16" hidden="1" x14ac:dyDescent="0.3">
      <c r="A3383" s="1" t="str">
        <f>+IF(OR(C3385=""),"NO",1)</f>
        <v>NO</v>
      </c>
      <c r="E3383" s="346"/>
      <c r="F3383" s="347"/>
      <c r="G3383" s="347"/>
      <c r="H3383" s="347"/>
      <c r="I3383" s="347"/>
      <c r="J3383" s="347"/>
      <c r="K3383" s="347"/>
      <c r="L3383" s="347"/>
    </row>
    <row r="3384" spans="1:16" ht="4.5" hidden="1" customHeight="1" x14ac:dyDescent="0.3">
      <c r="A3384" s="1" t="str">
        <f>+A3385</f>
        <v>NO</v>
      </c>
      <c r="E3384" s="15"/>
      <c r="F3384" s="16"/>
      <c r="G3384" s="16"/>
      <c r="H3384" s="16"/>
      <c r="I3384" s="16"/>
      <c r="J3384" s="16"/>
      <c r="K3384" s="16"/>
      <c r="L3384" s="17"/>
    </row>
    <row r="3385" spans="1:16" ht="15.75" hidden="1" customHeight="1" x14ac:dyDescent="0.3">
      <c r="A3385" s="1" t="str">
        <f>+IF(OR(C3385=""),"NO",1)</f>
        <v>NO</v>
      </c>
      <c r="B3385" s="1">
        <f>1+MAX($B$1:B3384)</f>
        <v>28</v>
      </c>
      <c r="C3385" s="18" t="s">
        <v>124</v>
      </c>
      <c r="E3385" s="19" t="s">
        <v>124</v>
      </c>
      <c r="F3385" s="20"/>
      <c r="G3385" s="20"/>
      <c r="H3385" s="20"/>
      <c r="I3385" s="21"/>
      <c r="J3385" s="20"/>
      <c r="K3385" s="21"/>
      <c r="L3385" s="22"/>
    </row>
    <row r="3386" spans="1:16" hidden="1" x14ac:dyDescent="0.3">
      <c r="A3386" s="1" t="str">
        <f>A3385</f>
        <v>NO</v>
      </c>
      <c r="E3386" s="23" t="str">
        <f>+$E$11</f>
        <v>Integrantes</v>
      </c>
      <c r="F3386" s="24"/>
      <c r="G3386" s="24"/>
      <c r="H3386" s="24"/>
      <c r="I3386" s="24"/>
      <c r="J3386" s="24"/>
      <c r="K3386" s="25" t="str">
        <f>+$K$11</f>
        <v>Nit</v>
      </c>
      <c r="L3386" s="26" t="str">
        <f>+$L$11</f>
        <v>Part.</v>
      </c>
    </row>
    <row r="3387" spans="1:16" hidden="1" x14ac:dyDescent="0.3">
      <c r="A3387" s="1" t="str">
        <f>+A3386</f>
        <v>NO</v>
      </c>
      <c r="C3387" s="1" t="s">
        <v>124</v>
      </c>
      <c r="E3387" s="27" t="s">
        <v>124</v>
      </c>
      <c r="F3387" s="28"/>
      <c r="G3387" s="28"/>
      <c r="H3387" s="28"/>
      <c r="I3387" s="28"/>
      <c r="J3387" s="28"/>
      <c r="K3387" s="29" t="s">
        <v>124</v>
      </c>
      <c r="L3387" s="30" t="s">
        <v>124</v>
      </c>
    </row>
    <row r="3388" spans="1:16" hidden="1" x14ac:dyDescent="0.3">
      <c r="A3388" s="18" t="str">
        <f>+IF(OR(C3388=""),"NO",1)</f>
        <v>NO</v>
      </c>
      <c r="B3388" s="18"/>
      <c r="C3388" s="1" t="s">
        <v>124</v>
      </c>
      <c r="E3388" s="31" t="s">
        <v>124</v>
      </c>
      <c r="F3388" s="32"/>
      <c r="G3388" s="32"/>
      <c r="H3388" s="32"/>
      <c r="I3388" s="32"/>
      <c r="J3388" s="32"/>
      <c r="K3388" s="33" t="s">
        <v>124</v>
      </c>
      <c r="L3388" s="34" t="s">
        <v>124</v>
      </c>
    </row>
    <row r="3389" spans="1:16" hidden="1" x14ac:dyDescent="0.3">
      <c r="A3389" s="18" t="str">
        <f>+IF(OR(C3389=""),"NO",1)</f>
        <v>NO</v>
      </c>
      <c r="B3389" s="18"/>
      <c r="C3389" s="1" t="s">
        <v>124</v>
      </c>
      <c r="E3389" s="31" t="s">
        <v>124</v>
      </c>
      <c r="F3389" s="32"/>
      <c r="G3389" s="32"/>
      <c r="H3389" s="32"/>
      <c r="I3389" s="32"/>
      <c r="J3389" s="32"/>
      <c r="K3389" s="33" t="s">
        <v>124</v>
      </c>
      <c r="L3389" s="34" t="s">
        <v>124</v>
      </c>
    </row>
    <row r="3390" spans="1:16" hidden="1" x14ac:dyDescent="0.3">
      <c r="A3390" s="18" t="str">
        <f>+IF(OR(C3390=""),"NO",1)</f>
        <v>NO</v>
      </c>
      <c r="B3390" s="18"/>
      <c r="C3390" s="1" t="s">
        <v>124</v>
      </c>
      <c r="E3390" s="31" t="s">
        <v>13</v>
      </c>
      <c r="F3390" s="32"/>
      <c r="G3390" s="32"/>
      <c r="H3390" s="32"/>
      <c r="I3390" s="32"/>
      <c r="J3390" s="32"/>
      <c r="K3390" s="33"/>
      <c r="L3390" s="34"/>
    </row>
    <row r="3391" spans="1:16" hidden="1" x14ac:dyDescent="0.3">
      <c r="A3391" s="18" t="str">
        <f>+IF(OR(C3391=""),"NO",1)</f>
        <v>NO</v>
      </c>
      <c r="B3391" s="18"/>
      <c r="C3391" s="1" t="s">
        <v>124</v>
      </c>
      <c r="E3391" s="31" t="s">
        <v>13</v>
      </c>
      <c r="F3391" s="32"/>
      <c r="G3391" s="32"/>
      <c r="H3391" s="32"/>
      <c r="I3391" s="32"/>
      <c r="J3391" s="32"/>
      <c r="K3391" s="33"/>
      <c r="L3391" s="34"/>
    </row>
    <row r="3392" spans="1:16" hidden="1" x14ac:dyDescent="0.3">
      <c r="A3392" s="18" t="str">
        <f>+IF(OR(C3392=""),"NO",1)</f>
        <v>NO</v>
      </c>
      <c r="B3392" s="18"/>
      <c r="C3392" s="1" t="s">
        <v>124</v>
      </c>
      <c r="E3392" s="35" t="s">
        <v>13</v>
      </c>
      <c r="F3392" s="36"/>
      <c r="G3392" s="36"/>
      <c r="H3392" s="36"/>
      <c r="I3392" s="36"/>
      <c r="J3392" s="36"/>
      <c r="K3392" s="37"/>
      <c r="L3392" s="38"/>
    </row>
    <row r="3393" spans="1:12" ht="5.15" hidden="1" customHeight="1" x14ac:dyDescent="0.3">
      <c r="A3393" s="1" t="str">
        <f>+A3385</f>
        <v>NO</v>
      </c>
      <c r="E3393" s="39"/>
      <c r="F3393" s="39"/>
      <c r="G3393" s="39"/>
      <c r="H3393" s="39"/>
      <c r="I3393" s="39"/>
      <c r="J3393" s="39"/>
      <c r="K3393" s="39"/>
      <c r="L3393" s="39"/>
    </row>
    <row r="3394" spans="1:12" ht="15.75" hidden="1" customHeight="1" x14ac:dyDescent="0.3">
      <c r="A3394" s="1" t="str">
        <f>+A3385</f>
        <v>NO</v>
      </c>
      <c r="E3394" s="40" t="str">
        <f>+$E$19</f>
        <v>RESULTADO DE EVALUACIÓN TÉCNICA</v>
      </c>
      <c r="F3394" s="41"/>
      <c r="G3394" s="41"/>
      <c r="H3394" s="41"/>
      <c r="I3394" s="41"/>
      <c r="J3394" s="41"/>
      <c r="K3394" s="41"/>
      <c r="L3394" s="42"/>
    </row>
    <row r="3395" spans="1:12" hidden="1" x14ac:dyDescent="0.3">
      <c r="A3395" s="1" t="str">
        <f>+A3385</f>
        <v>NO</v>
      </c>
      <c r="E3395" s="43"/>
      <c r="F3395" s="44" t="str">
        <f>+$F$20</f>
        <v>Experiencia</v>
      </c>
      <c r="G3395" s="45"/>
      <c r="H3395" s="45"/>
      <c r="I3395" s="45"/>
      <c r="J3395" s="45"/>
      <c r="K3395" s="46"/>
      <c r="L3395" s="47" t="s">
        <v>124</v>
      </c>
    </row>
    <row r="3396" spans="1:12" hidden="1" x14ac:dyDescent="0.3">
      <c r="A3396" s="1" t="str">
        <f>+A3385</f>
        <v>NO</v>
      </c>
      <c r="E3396" s="348" t="str">
        <f>+$E$21</f>
        <v>OBSERVACIONES RESPECTO A LA EVALUACIÓN DE EXPERIENCIA</v>
      </c>
      <c r="F3396" s="308"/>
      <c r="G3396" s="308"/>
      <c r="H3396" s="308"/>
      <c r="I3396" s="308"/>
      <c r="J3396" s="308"/>
      <c r="K3396" s="308"/>
      <c r="L3396" s="349"/>
    </row>
    <row r="3397" spans="1:12" hidden="1" x14ac:dyDescent="0.3">
      <c r="A3397" s="1" t="str">
        <f>+A3385</f>
        <v>NO</v>
      </c>
      <c r="E3397" s="350" t="s">
        <v>124</v>
      </c>
      <c r="F3397" s="351"/>
      <c r="G3397" s="351"/>
      <c r="H3397" s="351"/>
      <c r="I3397" s="351"/>
      <c r="J3397" s="351"/>
      <c r="K3397" s="351"/>
      <c r="L3397" s="352"/>
    </row>
    <row r="3398" spans="1:12" ht="5.15" hidden="1" customHeight="1" x14ac:dyDescent="0.3">
      <c r="A3398" s="1" t="str">
        <f>+A3385</f>
        <v>NO</v>
      </c>
      <c r="E3398" s="39"/>
      <c r="F3398" s="39"/>
      <c r="G3398" s="39"/>
      <c r="H3398" s="39"/>
      <c r="I3398" s="39"/>
      <c r="J3398" s="39"/>
      <c r="K3398" s="39"/>
      <c r="L3398" s="39"/>
    </row>
    <row r="3399" spans="1:12" ht="12.75" hidden="1" customHeight="1" x14ac:dyDescent="0.3">
      <c r="A3399" s="1" t="str">
        <f>+A3385</f>
        <v>NO</v>
      </c>
      <c r="E3399" s="40" t="str">
        <f>+$E$24</f>
        <v>EXPERIENCIA HABILITANTE: CONTRATOS PRESENTADOS</v>
      </c>
      <c r="F3399" s="41"/>
      <c r="G3399" s="41"/>
      <c r="H3399" s="41"/>
      <c r="I3399" s="41"/>
      <c r="J3399" s="41"/>
      <c r="K3399" s="41"/>
      <c r="L3399" s="42"/>
    </row>
    <row r="3400" spans="1:12" ht="8.5" hidden="1" customHeight="1" x14ac:dyDescent="0.3">
      <c r="A3400" s="1" t="str">
        <f>+A3385</f>
        <v>NO</v>
      </c>
      <c r="E3400" s="49"/>
      <c r="F3400" s="50"/>
      <c r="G3400" s="51"/>
      <c r="H3400" s="51"/>
      <c r="I3400" s="51"/>
      <c r="J3400" s="51"/>
      <c r="K3400" s="51"/>
      <c r="L3400" s="52"/>
    </row>
    <row r="3401" spans="1:12" hidden="1" x14ac:dyDescent="0.3">
      <c r="A3401" s="18" t="str">
        <f>+IF(OR(C3401=""),"NO",1)</f>
        <v>NO</v>
      </c>
      <c r="B3401" s="18"/>
      <c r="C3401" s="1" t="s">
        <v>124</v>
      </c>
      <c r="E3401" s="329">
        <v>1</v>
      </c>
      <c r="F3401" s="53" t="str">
        <f>+$F$26</f>
        <v>OBJETO</v>
      </c>
      <c r="G3401" s="332" t="s">
        <v>124</v>
      </c>
      <c r="H3401" s="333"/>
      <c r="I3401" s="333"/>
      <c r="J3401" s="333"/>
      <c r="K3401" s="333"/>
      <c r="L3401" s="334"/>
    </row>
    <row r="3402" spans="1:12" hidden="1" x14ac:dyDescent="0.3">
      <c r="A3402" s="18" t="str">
        <f>+IF(OR(C3401=""),"NO",1)</f>
        <v>NO</v>
      </c>
      <c r="B3402" s="18"/>
      <c r="E3402" s="330"/>
      <c r="F3402" s="54" t="str">
        <f>+$F$27</f>
        <v>CONTRATANTE</v>
      </c>
      <c r="G3402" s="335" t="s">
        <v>124</v>
      </c>
      <c r="H3402" s="310"/>
      <c r="I3402" s="310"/>
      <c r="J3402" s="310"/>
      <c r="K3402" s="310"/>
      <c r="L3402" s="336"/>
    </row>
    <row r="3403" spans="1:12" hidden="1" x14ac:dyDescent="0.3">
      <c r="A3403" s="18" t="str">
        <f>+IF(OR(C3401=""),"NO",1)</f>
        <v>NO</v>
      </c>
      <c r="B3403" s="18"/>
      <c r="E3403" s="330"/>
      <c r="F3403" s="54" t="str">
        <f>+$F$28</f>
        <v>APORTANTE</v>
      </c>
      <c r="G3403" s="337" t="s">
        <v>124</v>
      </c>
      <c r="H3403" s="338"/>
      <c r="I3403" s="338"/>
      <c r="J3403" s="338"/>
      <c r="K3403" s="338"/>
      <c r="L3403" s="339"/>
    </row>
    <row r="3404" spans="1:12" hidden="1" x14ac:dyDescent="0.3">
      <c r="A3404" s="18" t="str">
        <f>+IF(OR(C3401=""),"NO",1)</f>
        <v>NO</v>
      </c>
      <c r="B3404" s="18"/>
      <c r="E3404" s="330"/>
      <c r="F3404" s="54" t="str">
        <f>+$F$29</f>
        <v>VALOR /SMMLV)</v>
      </c>
      <c r="G3404" s="55" t="s">
        <v>124</v>
      </c>
      <c r="H3404" s="56" t="str">
        <f>+$H$29</f>
        <v>% PART..</v>
      </c>
      <c r="I3404" s="57" t="s">
        <v>124</v>
      </c>
      <c r="J3404" s="58" t="str">
        <f>+$J$29</f>
        <v>VALOR ACREDITADO</v>
      </c>
      <c r="K3404" s="59"/>
      <c r="L3404" s="47" t="s">
        <v>124</v>
      </c>
    </row>
    <row r="3405" spans="1:12" hidden="1" x14ac:dyDescent="0.3">
      <c r="A3405" s="18" t="str">
        <f>+IF(OR(C3401=""),"NO",1)</f>
        <v>NO</v>
      </c>
      <c r="B3405" s="18"/>
      <c r="E3405" s="330"/>
      <c r="F3405" s="60" t="str">
        <f>+$F$30</f>
        <v>EXPERIENCIA APORTADA</v>
      </c>
      <c r="G3405" s="340" t="s">
        <v>124</v>
      </c>
      <c r="H3405" s="341"/>
      <c r="I3405" s="341"/>
      <c r="J3405" s="341"/>
      <c r="K3405" s="341"/>
      <c r="L3405" s="342"/>
    </row>
    <row r="3406" spans="1:12" hidden="1" x14ac:dyDescent="0.3">
      <c r="A3406" s="18" t="str">
        <f>+IF(OR(C3401=""),"NO",1)</f>
        <v>NO</v>
      </c>
      <c r="B3406" s="18"/>
      <c r="E3406" s="331"/>
      <c r="F3406" s="62" t="str">
        <f>+$F$31</f>
        <v>OBSERVACIÓN</v>
      </c>
      <c r="G3406" s="343" t="s">
        <v>124</v>
      </c>
      <c r="H3406" s="344"/>
      <c r="I3406" s="344"/>
      <c r="J3406" s="344"/>
      <c r="K3406" s="344"/>
      <c r="L3406" s="345"/>
    </row>
    <row r="3407" spans="1:12" ht="8.5" hidden="1" customHeight="1" x14ac:dyDescent="0.3">
      <c r="A3407" s="18" t="str">
        <f>+IF(OR(C3401=""),"NO",1)</f>
        <v>NO</v>
      </c>
      <c r="B3407" s="18"/>
      <c r="E3407" s="49"/>
      <c r="F3407" s="50"/>
      <c r="G3407" s="51"/>
      <c r="H3407" s="51"/>
      <c r="I3407" s="51"/>
      <c r="J3407" s="51"/>
      <c r="K3407" s="51"/>
      <c r="L3407" s="52"/>
    </row>
    <row r="3408" spans="1:12" hidden="1" x14ac:dyDescent="0.3">
      <c r="A3408" s="18" t="str">
        <f t="shared" ref="A3408" si="1134">+IF(OR(C3408=""),"NO",1)</f>
        <v>NO</v>
      </c>
      <c r="B3408" s="18"/>
      <c r="C3408" s="1" t="s">
        <v>124</v>
      </c>
      <c r="E3408" s="329">
        <v>2</v>
      </c>
      <c r="F3408" s="53" t="str">
        <f>+$F$26</f>
        <v>OBJETO</v>
      </c>
      <c r="G3408" s="332" t="s">
        <v>124</v>
      </c>
      <c r="H3408" s="333"/>
      <c r="I3408" s="333"/>
      <c r="J3408" s="333"/>
      <c r="K3408" s="333"/>
      <c r="L3408" s="334"/>
    </row>
    <row r="3409" spans="1:12" hidden="1" x14ac:dyDescent="0.3">
      <c r="A3409" s="18" t="str">
        <f t="shared" ref="A3409" si="1135">+IF(OR(C3408=""),"NO",1)</f>
        <v>NO</v>
      </c>
      <c r="B3409" s="18"/>
      <c r="E3409" s="330"/>
      <c r="F3409" s="54" t="str">
        <f>+$F$27</f>
        <v>CONTRATANTE</v>
      </c>
      <c r="G3409" s="335" t="s">
        <v>124</v>
      </c>
      <c r="H3409" s="310"/>
      <c r="I3409" s="310"/>
      <c r="J3409" s="310"/>
      <c r="K3409" s="310"/>
      <c r="L3409" s="336"/>
    </row>
    <row r="3410" spans="1:12" hidden="1" x14ac:dyDescent="0.3">
      <c r="A3410" s="18" t="str">
        <f t="shared" ref="A3410" si="1136">+IF(OR(C3408=""),"NO",1)</f>
        <v>NO</v>
      </c>
      <c r="B3410" s="18"/>
      <c r="E3410" s="330"/>
      <c r="F3410" s="54" t="str">
        <f>+$F$28</f>
        <v>APORTANTE</v>
      </c>
      <c r="G3410" s="337" t="s">
        <v>124</v>
      </c>
      <c r="H3410" s="338"/>
      <c r="I3410" s="338"/>
      <c r="J3410" s="338"/>
      <c r="K3410" s="338"/>
      <c r="L3410" s="339"/>
    </row>
    <row r="3411" spans="1:12" hidden="1" x14ac:dyDescent="0.3">
      <c r="A3411" s="18" t="str">
        <f t="shared" ref="A3411" si="1137">+IF(OR(C3408=""),"NO",1)</f>
        <v>NO</v>
      </c>
      <c r="B3411" s="18"/>
      <c r="E3411" s="330"/>
      <c r="F3411" s="54" t="str">
        <f>+$F$29</f>
        <v>VALOR /SMMLV)</v>
      </c>
      <c r="G3411" s="55" t="s">
        <v>124</v>
      </c>
      <c r="H3411" s="56" t="str">
        <f>+$H$29</f>
        <v>% PART..</v>
      </c>
      <c r="I3411" s="57" t="s">
        <v>124</v>
      </c>
      <c r="J3411" s="58" t="str">
        <f>+$J$29</f>
        <v>VALOR ACREDITADO</v>
      </c>
      <c r="K3411" s="59"/>
      <c r="L3411" s="47" t="s">
        <v>124</v>
      </c>
    </row>
    <row r="3412" spans="1:12" hidden="1" x14ac:dyDescent="0.3">
      <c r="A3412" s="18" t="str">
        <f t="shared" ref="A3412" si="1138">+IF(OR(C3408=""),"NO",1)</f>
        <v>NO</v>
      </c>
      <c r="B3412" s="18"/>
      <c r="E3412" s="330"/>
      <c r="F3412" s="60" t="str">
        <f>+$F$30</f>
        <v>EXPERIENCIA APORTADA</v>
      </c>
      <c r="G3412" s="340" t="s">
        <v>124</v>
      </c>
      <c r="H3412" s="341"/>
      <c r="I3412" s="341"/>
      <c r="J3412" s="341"/>
      <c r="K3412" s="341"/>
      <c r="L3412" s="342"/>
    </row>
    <row r="3413" spans="1:12" hidden="1" x14ac:dyDescent="0.3">
      <c r="A3413" s="18" t="str">
        <f t="shared" ref="A3413" si="1139">+IF(OR(C3408=""),"NO",1)</f>
        <v>NO</v>
      </c>
      <c r="B3413" s="18"/>
      <c r="E3413" s="331"/>
      <c r="F3413" s="62" t="str">
        <f>+$F$31</f>
        <v>OBSERVACIÓN</v>
      </c>
      <c r="G3413" s="343" t="s">
        <v>124</v>
      </c>
      <c r="H3413" s="344"/>
      <c r="I3413" s="344"/>
      <c r="J3413" s="344"/>
      <c r="K3413" s="344"/>
      <c r="L3413" s="345"/>
    </row>
    <row r="3414" spans="1:12" ht="8.5" hidden="1" customHeight="1" x14ac:dyDescent="0.3">
      <c r="A3414" s="18" t="str">
        <f t="shared" ref="A3414" si="1140">+IF(OR(C3408=""),"NO",1)</f>
        <v>NO</v>
      </c>
      <c r="B3414" s="18"/>
      <c r="E3414" s="49"/>
      <c r="F3414" s="50"/>
      <c r="G3414" s="51"/>
      <c r="H3414" s="51"/>
      <c r="I3414" s="51"/>
      <c r="J3414" s="51"/>
      <c r="K3414" s="51"/>
      <c r="L3414" s="52"/>
    </row>
    <row r="3415" spans="1:12" hidden="1" x14ac:dyDescent="0.3">
      <c r="A3415" s="18" t="str">
        <f t="shared" ref="A3415" si="1141">+IF(OR(C3415=""),"NO",1)</f>
        <v>NO</v>
      </c>
      <c r="B3415" s="18"/>
      <c r="C3415" s="1" t="s">
        <v>124</v>
      </c>
      <c r="E3415" s="329">
        <v>3</v>
      </c>
      <c r="F3415" s="53" t="str">
        <f>+$F$26</f>
        <v>OBJETO</v>
      </c>
      <c r="G3415" s="332" t="s">
        <v>124</v>
      </c>
      <c r="H3415" s="333"/>
      <c r="I3415" s="333"/>
      <c r="J3415" s="333"/>
      <c r="K3415" s="333"/>
      <c r="L3415" s="334"/>
    </row>
    <row r="3416" spans="1:12" hidden="1" x14ac:dyDescent="0.3">
      <c r="A3416" s="18" t="str">
        <f t="shared" ref="A3416" si="1142">+IF(OR(C3415=""),"NO",1)</f>
        <v>NO</v>
      </c>
      <c r="B3416" s="18"/>
      <c r="E3416" s="330"/>
      <c r="F3416" s="54" t="str">
        <f>+$F$27</f>
        <v>CONTRATANTE</v>
      </c>
      <c r="G3416" s="335" t="s">
        <v>124</v>
      </c>
      <c r="H3416" s="310"/>
      <c r="I3416" s="310"/>
      <c r="J3416" s="310"/>
      <c r="K3416" s="310"/>
      <c r="L3416" s="336"/>
    </row>
    <row r="3417" spans="1:12" hidden="1" x14ac:dyDescent="0.3">
      <c r="A3417" s="18" t="str">
        <f t="shared" ref="A3417" si="1143">+IF(OR(C3415=""),"NO",1)</f>
        <v>NO</v>
      </c>
      <c r="B3417" s="18"/>
      <c r="E3417" s="330"/>
      <c r="F3417" s="54" t="str">
        <f>+$F$28</f>
        <v>APORTANTE</v>
      </c>
      <c r="G3417" s="337" t="s">
        <v>124</v>
      </c>
      <c r="H3417" s="338"/>
      <c r="I3417" s="338"/>
      <c r="J3417" s="338"/>
      <c r="K3417" s="338"/>
      <c r="L3417" s="339"/>
    </row>
    <row r="3418" spans="1:12" hidden="1" x14ac:dyDescent="0.3">
      <c r="A3418" s="18" t="str">
        <f t="shared" ref="A3418" si="1144">+IF(OR(C3415=""),"NO",1)</f>
        <v>NO</v>
      </c>
      <c r="B3418" s="18"/>
      <c r="E3418" s="330"/>
      <c r="F3418" s="54" t="str">
        <f>+$F$29</f>
        <v>VALOR /SMMLV)</v>
      </c>
      <c r="G3418" s="55" t="s">
        <v>124</v>
      </c>
      <c r="H3418" s="56" t="str">
        <f>+$H$29</f>
        <v>% PART..</v>
      </c>
      <c r="I3418" s="57" t="s">
        <v>124</v>
      </c>
      <c r="J3418" s="58" t="str">
        <f>+$J$29</f>
        <v>VALOR ACREDITADO</v>
      </c>
      <c r="K3418" s="59"/>
      <c r="L3418" s="47" t="s">
        <v>124</v>
      </c>
    </row>
    <row r="3419" spans="1:12" hidden="1" x14ac:dyDescent="0.3">
      <c r="A3419" s="18" t="str">
        <f t="shared" ref="A3419" si="1145">+IF(OR(C3415=""),"NO",1)</f>
        <v>NO</v>
      </c>
      <c r="B3419" s="18"/>
      <c r="E3419" s="330"/>
      <c r="F3419" s="60" t="str">
        <f>+$F$30</f>
        <v>EXPERIENCIA APORTADA</v>
      </c>
      <c r="G3419" s="340" t="s">
        <v>124</v>
      </c>
      <c r="H3419" s="341"/>
      <c r="I3419" s="341"/>
      <c r="J3419" s="341"/>
      <c r="K3419" s="341"/>
      <c r="L3419" s="342"/>
    </row>
    <row r="3420" spans="1:12" hidden="1" x14ac:dyDescent="0.3">
      <c r="A3420" s="18" t="str">
        <f t="shared" ref="A3420" si="1146">+IF(OR(C3415=""),"NO",1)</f>
        <v>NO</v>
      </c>
      <c r="B3420" s="18"/>
      <c r="E3420" s="331"/>
      <c r="F3420" s="62" t="str">
        <f>+$F$31</f>
        <v>OBSERVACIÓN</v>
      </c>
      <c r="G3420" s="343" t="s">
        <v>124</v>
      </c>
      <c r="H3420" s="344"/>
      <c r="I3420" s="344"/>
      <c r="J3420" s="344"/>
      <c r="K3420" s="344"/>
      <c r="L3420" s="345"/>
    </row>
    <row r="3421" spans="1:12" ht="8.5" hidden="1" customHeight="1" x14ac:dyDescent="0.3">
      <c r="A3421" s="18" t="str">
        <f t="shared" ref="A3421" si="1147">+IF(OR(C3415=""),"NO",1)</f>
        <v>NO</v>
      </c>
      <c r="B3421" s="18"/>
      <c r="E3421" s="49"/>
      <c r="F3421" s="50"/>
      <c r="G3421" s="51"/>
      <c r="H3421" s="51"/>
      <c r="I3421" s="51"/>
      <c r="J3421" s="51"/>
      <c r="K3421" s="51"/>
      <c r="L3421" s="52"/>
    </row>
    <row r="3422" spans="1:12" hidden="1" x14ac:dyDescent="0.3">
      <c r="A3422" s="18" t="str">
        <f t="shared" ref="A3422" si="1148">+IF(OR(C3422=""),"NO",1)</f>
        <v>NO</v>
      </c>
      <c r="B3422" s="18"/>
      <c r="C3422" s="1" t="s">
        <v>124</v>
      </c>
      <c r="E3422" s="329">
        <v>4</v>
      </c>
      <c r="F3422" s="53" t="str">
        <f>+$F$26</f>
        <v>OBJETO</v>
      </c>
      <c r="G3422" s="332" t="s">
        <v>124</v>
      </c>
      <c r="H3422" s="333"/>
      <c r="I3422" s="333"/>
      <c r="J3422" s="333"/>
      <c r="K3422" s="333"/>
      <c r="L3422" s="334"/>
    </row>
    <row r="3423" spans="1:12" hidden="1" x14ac:dyDescent="0.3">
      <c r="A3423" s="18" t="str">
        <f t="shared" ref="A3423" si="1149">+IF(OR(C3422=""),"NO",1)</f>
        <v>NO</v>
      </c>
      <c r="B3423" s="18"/>
      <c r="E3423" s="330"/>
      <c r="F3423" s="54" t="str">
        <f>+$F$27</f>
        <v>CONTRATANTE</v>
      </c>
      <c r="G3423" s="335" t="s">
        <v>124</v>
      </c>
      <c r="H3423" s="310"/>
      <c r="I3423" s="310"/>
      <c r="J3423" s="310"/>
      <c r="K3423" s="310"/>
      <c r="L3423" s="336"/>
    </row>
    <row r="3424" spans="1:12" hidden="1" x14ac:dyDescent="0.3">
      <c r="A3424" s="18" t="str">
        <f t="shared" ref="A3424" si="1150">+IF(OR(C3422=""),"NO",1)</f>
        <v>NO</v>
      </c>
      <c r="B3424" s="18"/>
      <c r="E3424" s="330"/>
      <c r="F3424" s="54" t="str">
        <f>+$F$28</f>
        <v>APORTANTE</v>
      </c>
      <c r="G3424" s="337" t="s">
        <v>124</v>
      </c>
      <c r="H3424" s="338"/>
      <c r="I3424" s="338"/>
      <c r="J3424" s="338"/>
      <c r="K3424" s="338"/>
      <c r="L3424" s="339"/>
    </row>
    <row r="3425" spans="1:12" hidden="1" x14ac:dyDescent="0.3">
      <c r="A3425" s="18" t="str">
        <f t="shared" ref="A3425" si="1151">+IF(OR(C3422=""),"NO",1)</f>
        <v>NO</v>
      </c>
      <c r="B3425" s="18"/>
      <c r="E3425" s="330"/>
      <c r="F3425" s="54" t="str">
        <f>+$F$29</f>
        <v>VALOR /SMMLV)</v>
      </c>
      <c r="G3425" s="55" t="s">
        <v>124</v>
      </c>
      <c r="H3425" s="56" t="str">
        <f>+$H$29</f>
        <v>% PART..</v>
      </c>
      <c r="I3425" s="57" t="s">
        <v>124</v>
      </c>
      <c r="J3425" s="58" t="str">
        <f>+$J$29</f>
        <v>VALOR ACREDITADO</v>
      </c>
      <c r="K3425" s="59"/>
      <c r="L3425" s="47" t="s">
        <v>124</v>
      </c>
    </row>
    <row r="3426" spans="1:12" hidden="1" x14ac:dyDescent="0.3">
      <c r="A3426" s="18" t="str">
        <f t="shared" ref="A3426" si="1152">+IF(OR(C3422=""),"NO",1)</f>
        <v>NO</v>
      </c>
      <c r="B3426" s="18"/>
      <c r="E3426" s="330"/>
      <c r="F3426" s="60" t="str">
        <f>+$F$30</f>
        <v>EXPERIENCIA APORTADA</v>
      </c>
      <c r="G3426" s="340" t="s">
        <v>124</v>
      </c>
      <c r="H3426" s="341"/>
      <c r="I3426" s="341"/>
      <c r="J3426" s="341"/>
      <c r="K3426" s="341"/>
      <c r="L3426" s="342"/>
    </row>
    <row r="3427" spans="1:12" hidden="1" x14ac:dyDescent="0.3">
      <c r="A3427" s="18" t="str">
        <f t="shared" ref="A3427" si="1153">+IF(OR(C3422=""),"NO",1)</f>
        <v>NO</v>
      </c>
      <c r="B3427" s="18"/>
      <c r="E3427" s="331"/>
      <c r="F3427" s="62" t="str">
        <f>+$F$31</f>
        <v>OBSERVACIÓN</v>
      </c>
      <c r="G3427" s="343" t="s">
        <v>124</v>
      </c>
      <c r="H3427" s="344"/>
      <c r="I3427" s="344"/>
      <c r="J3427" s="344"/>
      <c r="K3427" s="344"/>
      <c r="L3427" s="345"/>
    </row>
    <row r="3428" spans="1:12" ht="8.5" hidden="1" customHeight="1" x14ac:dyDescent="0.3">
      <c r="A3428" s="18" t="str">
        <f t="shared" ref="A3428" si="1154">+IF(OR(C3422=""),"NO",1)</f>
        <v>NO</v>
      </c>
      <c r="B3428" s="18"/>
      <c r="E3428" s="49"/>
      <c r="F3428" s="50"/>
      <c r="G3428" s="51"/>
      <c r="H3428" s="51"/>
      <c r="I3428" s="51"/>
      <c r="J3428" s="51"/>
      <c r="K3428" s="51"/>
      <c r="L3428" s="52"/>
    </row>
    <row r="3429" spans="1:12" hidden="1" x14ac:dyDescent="0.3">
      <c r="A3429" s="18" t="str">
        <f t="shared" ref="A3429" si="1155">+IF(OR(C3429=""),"NO",1)</f>
        <v>NO</v>
      </c>
      <c r="B3429" s="18"/>
      <c r="C3429" s="1" t="s">
        <v>124</v>
      </c>
      <c r="E3429" s="329">
        <v>5</v>
      </c>
      <c r="F3429" s="53" t="str">
        <f>+$F$26</f>
        <v>OBJETO</v>
      </c>
      <c r="G3429" s="332" t="s">
        <v>124</v>
      </c>
      <c r="H3429" s="333"/>
      <c r="I3429" s="333"/>
      <c r="J3429" s="333"/>
      <c r="K3429" s="333"/>
      <c r="L3429" s="334"/>
    </row>
    <row r="3430" spans="1:12" hidden="1" x14ac:dyDescent="0.3">
      <c r="A3430" s="18" t="str">
        <f t="shared" ref="A3430" si="1156">+IF(OR(C3429=""),"NO",1)</f>
        <v>NO</v>
      </c>
      <c r="B3430" s="18"/>
      <c r="E3430" s="330"/>
      <c r="F3430" s="54" t="str">
        <f>+$F$27</f>
        <v>CONTRATANTE</v>
      </c>
      <c r="G3430" s="335" t="s">
        <v>124</v>
      </c>
      <c r="H3430" s="310"/>
      <c r="I3430" s="310"/>
      <c r="J3430" s="310"/>
      <c r="K3430" s="310"/>
      <c r="L3430" s="336"/>
    </row>
    <row r="3431" spans="1:12" hidden="1" x14ac:dyDescent="0.3">
      <c r="A3431" s="18" t="str">
        <f t="shared" ref="A3431" si="1157">+IF(OR(C3429=""),"NO",1)</f>
        <v>NO</v>
      </c>
      <c r="B3431" s="18"/>
      <c r="E3431" s="330"/>
      <c r="F3431" s="54" t="str">
        <f>+$F$28</f>
        <v>APORTANTE</v>
      </c>
      <c r="G3431" s="337" t="s">
        <v>124</v>
      </c>
      <c r="H3431" s="338"/>
      <c r="I3431" s="338"/>
      <c r="J3431" s="338"/>
      <c r="K3431" s="338"/>
      <c r="L3431" s="339"/>
    </row>
    <row r="3432" spans="1:12" hidden="1" x14ac:dyDescent="0.3">
      <c r="A3432" s="18" t="str">
        <f t="shared" ref="A3432" si="1158">+IF(OR(C3429=""),"NO",1)</f>
        <v>NO</v>
      </c>
      <c r="B3432" s="18"/>
      <c r="E3432" s="330"/>
      <c r="F3432" s="54" t="str">
        <f>+$F$29</f>
        <v>VALOR /SMMLV)</v>
      </c>
      <c r="G3432" s="55" t="s">
        <v>124</v>
      </c>
      <c r="H3432" s="56" t="str">
        <f>+$H$29</f>
        <v>% PART..</v>
      </c>
      <c r="I3432" s="57" t="s">
        <v>124</v>
      </c>
      <c r="J3432" s="58" t="str">
        <f>+$J$29</f>
        <v>VALOR ACREDITADO</v>
      </c>
      <c r="K3432" s="59"/>
      <c r="L3432" s="47" t="s">
        <v>124</v>
      </c>
    </row>
    <row r="3433" spans="1:12" hidden="1" x14ac:dyDescent="0.3">
      <c r="A3433" s="18" t="str">
        <f t="shared" ref="A3433" si="1159">+IF(OR(C3429=""),"NO",1)</f>
        <v>NO</v>
      </c>
      <c r="B3433" s="18"/>
      <c r="E3433" s="330"/>
      <c r="F3433" s="60" t="str">
        <f>+$F$30</f>
        <v>EXPERIENCIA APORTADA</v>
      </c>
      <c r="G3433" s="340" t="s">
        <v>124</v>
      </c>
      <c r="H3433" s="341"/>
      <c r="I3433" s="341"/>
      <c r="J3433" s="341"/>
      <c r="K3433" s="341"/>
      <c r="L3433" s="342"/>
    </row>
    <row r="3434" spans="1:12" hidden="1" x14ac:dyDescent="0.3">
      <c r="A3434" s="18" t="str">
        <f t="shared" ref="A3434" si="1160">+IF(OR(C3429=""),"NO",1)</f>
        <v>NO</v>
      </c>
      <c r="B3434" s="18"/>
      <c r="E3434" s="331"/>
      <c r="F3434" s="62" t="str">
        <f>+$F$31</f>
        <v>OBSERVACIÓN</v>
      </c>
      <c r="G3434" s="343" t="s">
        <v>124</v>
      </c>
      <c r="H3434" s="344"/>
      <c r="I3434" s="344"/>
      <c r="J3434" s="344"/>
      <c r="K3434" s="344"/>
      <c r="L3434" s="345"/>
    </row>
    <row r="3435" spans="1:12" ht="8.5" hidden="1" customHeight="1" x14ac:dyDescent="0.3">
      <c r="A3435" s="18" t="str">
        <f t="shared" ref="A3435" si="1161">+IF(OR(C3429=""),"NO",1)</f>
        <v>NO</v>
      </c>
      <c r="B3435" s="18"/>
      <c r="E3435" s="49"/>
      <c r="F3435" s="50"/>
      <c r="G3435" s="51"/>
      <c r="H3435" s="51"/>
      <c r="I3435" s="51"/>
      <c r="J3435" s="51"/>
      <c r="K3435" s="51"/>
      <c r="L3435" s="52"/>
    </row>
    <row r="3436" spans="1:12" hidden="1" x14ac:dyDescent="0.3">
      <c r="A3436" s="18" t="str">
        <f t="shared" ref="A3436" si="1162">+IF(OR(C3436=""),"NO",1)</f>
        <v>NO</v>
      </c>
      <c r="B3436" s="18"/>
      <c r="C3436" s="1" t="s">
        <v>124</v>
      </c>
      <c r="E3436" s="329">
        <v>6</v>
      </c>
      <c r="F3436" s="53" t="str">
        <f>+$F$26</f>
        <v>OBJETO</v>
      </c>
      <c r="G3436" s="332" t="s">
        <v>124</v>
      </c>
      <c r="H3436" s="333"/>
      <c r="I3436" s="333"/>
      <c r="J3436" s="333"/>
      <c r="K3436" s="333"/>
      <c r="L3436" s="334"/>
    </row>
    <row r="3437" spans="1:12" hidden="1" x14ac:dyDescent="0.3">
      <c r="A3437" s="18" t="str">
        <f t="shared" ref="A3437" si="1163">+IF(OR(C3436=""),"NO",1)</f>
        <v>NO</v>
      </c>
      <c r="B3437" s="18"/>
      <c r="E3437" s="330"/>
      <c r="F3437" s="54" t="str">
        <f>+$F$27</f>
        <v>CONTRATANTE</v>
      </c>
      <c r="G3437" s="335" t="s">
        <v>124</v>
      </c>
      <c r="H3437" s="310"/>
      <c r="I3437" s="310"/>
      <c r="J3437" s="310"/>
      <c r="K3437" s="310"/>
      <c r="L3437" s="336"/>
    </row>
    <row r="3438" spans="1:12" hidden="1" x14ac:dyDescent="0.3">
      <c r="A3438" s="18" t="str">
        <f t="shared" ref="A3438" si="1164">+IF(OR(C3436=""),"NO",1)</f>
        <v>NO</v>
      </c>
      <c r="B3438" s="18"/>
      <c r="E3438" s="330"/>
      <c r="F3438" s="54" t="str">
        <f>+$F$28</f>
        <v>APORTANTE</v>
      </c>
      <c r="G3438" s="337" t="s">
        <v>124</v>
      </c>
      <c r="H3438" s="338"/>
      <c r="I3438" s="338"/>
      <c r="J3438" s="338"/>
      <c r="K3438" s="338"/>
      <c r="L3438" s="339"/>
    </row>
    <row r="3439" spans="1:12" hidden="1" x14ac:dyDescent="0.3">
      <c r="A3439" s="18" t="str">
        <f t="shared" ref="A3439" si="1165">+IF(OR(C3436=""),"NO",1)</f>
        <v>NO</v>
      </c>
      <c r="B3439" s="18"/>
      <c r="E3439" s="330"/>
      <c r="F3439" s="54" t="str">
        <f>+$F$29</f>
        <v>VALOR /SMMLV)</v>
      </c>
      <c r="G3439" s="55" t="s">
        <v>124</v>
      </c>
      <c r="H3439" s="56" t="str">
        <f>+$H$29</f>
        <v>% PART..</v>
      </c>
      <c r="I3439" s="57" t="s">
        <v>124</v>
      </c>
      <c r="J3439" s="58" t="str">
        <f>+$J$29</f>
        <v>VALOR ACREDITADO</v>
      </c>
      <c r="K3439" s="59"/>
      <c r="L3439" s="47" t="s">
        <v>124</v>
      </c>
    </row>
    <row r="3440" spans="1:12" hidden="1" x14ac:dyDescent="0.3">
      <c r="A3440" s="18" t="str">
        <f t="shared" ref="A3440" si="1166">+IF(OR(C3436=""),"NO",1)</f>
        <v>NO</v>
      </c>
      <c r="B3440" s="18"/>
      <c r="E3440" s="330"/>
      <c r="F3440" s="60" t="str">
        <f>+$F$30</f>
        <v>EXPERIENCIA APORTADA</v>
      </c>
      <c r="G3440" s="340" t="s">
        <v>124</v>
      </c>
      <c r="H3440" s="341"/>
      <c r="I3440" s="341"/>
      <c r="J3440" s="341"/>
      <c r="K3440" s="341"/>
      <c r="L3440" s="342"/>
    </row>
    <row r="3441" spans="1:12" hidden="1" x14ac:dyDescent="0.3">
      <c r="A3441" s="18" t="str">
        <f t="shared" ref="A3441" si="1167">+IF(OR(C3436=""),"NO",1)</f>
        <v>NO</v>
      </c>
      <c r="B3441" s="18"/>
      <c r="E3441" s="331"/>
      <c r="F3441" s="62" t="str">
        <f>+$F$31</f>
        <v>OBSERVACIÓN</v>
      </c>
      <c r="G3441" s="343" t="s">
        <v>124</v>
      </c>
      <c r="H3441" s="344"/>
      <c r="I3441" s="344"/>
      <c r="J3441" s="344"/>
      <c r="K3441" s="344"/>
      <c r="L3441" s="345"/>
    </row>
    <row r="3442" spans="1:12" ht="8.5" hidden="1" customHeight="1" x14ac:dyDescent="0.3">
      <c r="A3442" s="18" t="str">
        <f t="shared" ref="A3442" si="1168">+IF(OR(C3436=""),"NO",1)</f>
        <v>NO</v>
      </c>
      <c r="B3442" s="18"/>
      <c r="E3442" s="49"/>
      <c r="F3442" s="50"/>
      <c r="G3442" s="51"/>
      <c r="H3442" s="51"/>
      <c r="I3442" s="51"/>
      <c r="J3442" s="51"/>
      <c r="K3442" s="51"/>
      <c r="L3442" s="52"/>
    </row>
    <row r="3443" spans="1:12" hidden="1" x14ac:dyDescent="0.3">
      <c r="A3443" s="18" t="str">
        <f t="shared" ref="A3443" si="1169">+IF(OR(C3443=""),"NO",1)</f>
        <v>NO</v>
      </c>
      <c r="B3443" s="18"/>
      <c r="C3443" s="1" t="s">
        <v>124</v>
      </c>
      <c r="E3443" s="329">
        <v>7</v>
      </c>
      <c r="F3443" s="53" t="str">
        <f>+$F$26</f>
        <v>OBJETO</v>
      </c>
      <c r="G3443" s="332" t="s">
        <v>124</v>
      </c>
      <c r="H3443" s="333"/>
      <c r="I3443" s="333"/>
      <c r="J3443" s="333"/>
      <c r="K3443" s="333"/>
      <c r="L3443" s="334"/>
    </row>
    <row r="3444" spans="1:12" hidden="1" x14ac:dyDescent="0.3">
      <c r="A3444" s="18" t="str">
        <f t="shared" ref="A3444" si="1170">+IF(OR(C3443=""),"NO",1)</f>
        <v>NO</v>
      </c>
      <c r="B3444" s="18"/>
      <c r="E3444" s="330"/>
      <c r="F3444" s="54" t="str">
        <f>+$F$27</f>
        <v>CONTRATANTE</v>
      </c>
      <c r="G3444" s="335" t="s">
        <v>124</v>
      </c>
      <c r="H3444" s="310"/>
      <c r="I3444" s="310"/>
      <c r="J3444" s="310"/>
      <c r="K3444" s="310"/>
      <c r="L3444" s="336"/>
    </row>
    <row r="3445" spans="1:12" hidden="1" x14ac:dyDescent="0.3">
      <c r="A3445" s="18" t="str">
        <f t="shared" ref="A3445" si="1171">+IF(OR(C3443=""),"NO",1)</f>
        <v>NO</v>
      </c>
      <c r="B3445" s="18"/>
      <c r="E3445" s="330"/>
      <c r="F3445" s="54" t="str">
        <f>+$F$28</f>
        <v>APORTANTE</v>
      </c>
      <c r="G3445" s="337" t="s">
        <v>124</v>
      </c>
      <c r="H3445" s="338"/>
      <c r="I3445" s="338"/>
      <c r="J3445" s="338"/>
      <c r="K3445" s="338"/>
      <c r="L3445" s="339"/>
    </row>
    <row r="3446" spans="1:12" hidden="1" x14ac:dyDescent="0.3">
      <c r="A3446" s="18" t="str">
        <f t="shared" ref="A3446" si="1172">+IF(OR(C3443=""),"NO",1)</f>
        <v>NO</v>
      </c>
      <c r="B3446" s="18"/>
      <c r="E3446" s="330"/>
      <c r="F3446" s="54" t="str">
        <f>+$F$29</f>
        <v>VALOR /SMMLV)</v>
      </c>
      <c r="G3446" s="55" t="s">
        <v>124</v>
      </c>
      <c r="H3446" s="56" t="str">
        <f>+$H$29</f>
        <v>% PART..</v>
      </c>
      <c r="I3446" s="57" t="s">
        <v>124</v>
      </c>
      <c r="J3446" s="58" t="str">
        <f>+$J$29</f>
        <v>VALOR ACREDITADO</v>
      </c>
      <c r="K3446" s="59"/>
      <c r="L3446" s="47" t="s">
        <v>124</v>
      </c>
    </row>
    <row r="3447" spans="1:12" hidden="1" x14ac:dyDescent="0.3">
      <c r="A3447" s="18" t="str">
        <f t="shared" ref="A3447" si="1173">+IF(OR(C3443=""),"NO",1)</f>
        <v>NO</v>
      </c>
      <c r="B3447" s="18"/>
      <c r="E3447" s="330"/>
      <c r="F3447" s="60" t="str">
        <f>+$F$30</f>
        <v>EXPERIENCIA APORTADA</v>
      </c>
      <c r="G3447" s="340" t="s">
        <v>124</v>
      </c>
      <c r="H3447" s="341"/>
      <c r="I3447" s="341"/>
      <c r="J3447" s="341"/>
      <c r="K3447" s="341"/>
      <c r="L3447" s="342"/>
    </row>
    <row r="3448" spans="1:12" hidden="1" x14ac:dyDescent="0.3">
      <c r="A3448" s="18" t="str">
        <f t="shared" ref="A3448" si="1174">+IF(OR(C3443=""),"NO",1)</f>
        <v>NO</v>
      </c>
      <c r="B3448" s="18"/>
      <c r="E3448" s="331"/>
      <c r="F3448" s="62" t="str">
        <f>+$F$31</f>
        <v>OBSERVACIÓN</v>
      </c>
      <c r="G3448" s="343" t="s">
        <v>124</v>
      </c>
      <c r="H3448" s="344"/>
      <c r="I3448" s="344"/>
      <c r="J3448" s="344"/>
      <c r="K3448" s="344"/>
      <c r="L3448" s="345"/>
    </row>
    <row r="3449" spans="1:12" hidden="1" x14ac:dyDescent="0.3">
      <c r="A3449" s="18" t="str">
        <f t="shared" ref="A3449" si="1175">+IF(OR(C3443=""),"NO",1)</f>
        <v>NO</v>
      </c>
      <c r="B3449" s="18"/>
      <c r="E3449" s="49"/>
      <c r="F3449" s="50"/>
      <c r="G3449" s="51"/>
      <c r="H3449" s="51"/>
      <c r="I3449" s="51"/>
      <c r="J3449" s="51"/>
      <c r="K3449" s="51"/>
      <c r="L3449" s="52"/>
    </row>
    <row r="3450" spans="1:12" hidden="1" x14ac:dyDescent="0.3">
      <c r="A3450" s="1" t="str">
        <f>+A3385</f>
        <v>NO</v>
      </c>
      <c r="C3450" s="1" t="str">
        <f>"N"&amp;C3385</f>
        <v>N</v>
      </c>
      <c r="E3450" s="63"/>
      <c r="F3450" s="64" t="str">
        <f>+$F$75</f>
        <v>TOTAL DE CONTRATOS PRESENTADOS VÁLIDOS QUE CUMPLEN EXPERIENCIA ACREDITADA:</v>
      </c>
      <c r="G3450" s="65"/>
      <c r="H3450" s="65"/>
      <c r="I3450" s="65"/>
      <c r="J3450" s="66"/>
      <c r="K3450" s="65"/>
      <c r="L3450" s="67" t="s">
        <v>124</v>
      </c>
    </row>
    <row r="3451" spans="1:12" ht="6.65" hidden="1" customHeight="1" x14ac:dyDescent="0.3">
      <c r="A3451" s="1" t="str">
        <f>+A3385</f>
        <v>NO</v>
      </c>
      <c r="E3451" s="51"/>
      <c r="F3451" s="50"/>
      <c r="G3451" s="51"/>
      <c r="H3451" s="51"/>
      <c r="I3451" s="51"/>
      <c r="J3451" s="51"/>
      <c r="K3451" s="51"/>
      <c r="L3451" s="51"/>
    </row>
    <row r="3452" spans="1:12" hidden="1" x14ac:dyDescent="0.3">
      <c r="A3452" s="1" t="str">
        <f>+A3385</f>
        <v>NO</v>
      </c>
      <c r="E3452" s="63"/>
      <c r="F3452" s="63" t="str">
        <f>+$F$77</f>
        <v>ACREDITA SUMINISTRO E INSTALACIÓN DE MOBILIARIO POR LO MENOS EN UN (1) CONTRATO VÁLIDO</v>
      </c>
      <c r="G3452" s="65"/>
      <c r="H3452" s="65"/>
      <c r="I3452" s="65"/>
      <c r="J3452" s="66"/>
      <c r="K3452" s="65"/>
      <c r="L3452" s="68" t="s">
        <v>157</v>
      </c>
    </row>
    <row r="3453" spans="1:12" ht="5.15" hidden="1" customHeight="1" x14ac:dyDescent="0.3">
      <c r="A3453" s="1" t="str">
        <f>+A3385</f>
        <v>NO</v>
      </c>
      <c r="E3453" s="51"/>
      <c r="F3453" s="50"/>
      <c r="G3453" s="51"/>
      <c r="H3453" s="51"/>
      <c r="I3453" s="51"/>
      <c r="J3453" s="51"/>
      <c r="K3453" s="51"/>
      <c r="L3453" s="51"/>
    </row>
    <row r="3454" spans="1:12" ht="12.75" hidden="1" customHeight="1" x14ac:dyDescent="0.3">
      <c r="A3454" s="1" t="str">
        <f>+A3385</f>
        <v>NO</v>
      </c>
      <c r="E3454" s="69" t="str">
        <f>+$E$79</f>
        <v>EXPERIENCIA ESPECÍFICA NUMERAL 10.1.1 A</v>
      </c>
      <c r="F3454" s="70"/>
      <c r="G3454" s="70"/>
      <c r="H3454" s="70"/>
      <c r="I3454" s="70"/>
      <c r="J3454" s="70"/>
      <c r="K3454" s="70"/>
      <c r="L3454" s="71"/>
    </row>
    <row r="3455" spans="1:12" ht="26.5" hidden="1" customHeight="1" x14ac:dyDescent="0.3">
      <c r="A3455" s="1" t="str">
        <f>+A3385</f>
        <v>NO</v>
      </c>
      <c r="E3455" s="72"/>
      <c r="F3455" s="325" t="str">
        <f>+$F$80</f>
        <v>Por lo menos uno (1) de los contratos válidos aportados como experiencia general debe corresponder mínimo al 60% del presupuesto oficial del presente proceso de selección.  (SMMLV)</v>
      </c>
      <c r="G3455" s="326"/>
      <c r="H3455" s="326"/>
      <c r="I3455" s="326"/>
      <c r="J3455" s="326"/>
      <c r="K3455" s="73" t="s">
        <v>124</v>
      </c>
      <c r="L3455" s="74" t="s">
        <v>124</v>
      </c>
    </row>
    <row r="3456" spans="1:12" ht="23.5" hidden="1" customHeight="1" x14ac:dyDescent="0.3">
      <c r="A3456" s="1" t="str">
        <f>+A3385</f>
        <v>NO</v>
      </c>
      <c r="E3456" s="63"/>
      <c r="F3456" s="325" t="str">
        <f>+$F$81</f>
        <v xml:space="preserve">Deberá acreditarse en al menos uno (1) de los contratos válidos aportados como experiencia general una </v>
      </c>
      <c r="G3456" s="326"/>
      <c r="H3456" s="326"/>
      <c r="I3456" s="326"/>
      <c r="J3456" s="326"/>
      <c r="K3456" s="73" t="s">
        <v>124</v>
      </c>
      <c r="L3456" s="74" t="s">
        <v>124</v>
      </c>
    </row>
    <row r="3457" spans="1:12" ht="23.5" hidden="1" customHeight="1" x14ac:dyDescent="0.3">
      <c r="A3457" s="18" t="s">
        <v>30</v>
      </c>
      <c r="E3457" s="63"/>
      <c r="F3457" s="325" t="str">
        <f>+$F$82</f>
        <v xml:space="preserve">Deberá acreditarse en al menos uno (1) de los contratos válidos aportados interventoría a intervención de </v>
      </c>
      <c r="G3457" s="326"/>
      <c r="H3457" s="326"/>
      <c r="I3457" s="326"/>
      <c r="J3457" s="326"/>
      <c r="K3457" s="73">
        <f>+$K$82</f>
        <v>0</v>
      </c>
      <c r="L3457" s="74" t="s">
        <v>124</v>
      </c>
    </row>
    <row r="3458" spans="1:12" ht="36" hidden="1" customHeight="1" x14ac:dyDescent="0.3">
      <c r="A3458" s="18" t="s">
        <v>30</v>
      </c>
      <c r="E3458" s="63"/>
      <c r="F3458" s="325" t="str">
        <f>+$F$83</f>
        <v xml:space="preserve">Deberá acreditarse en al menos uno (1) de los contratos válidos aportados interventoría a intervención de </v>
      </c>
      <c r="G3458" s="326"/>
      <c r="H3458" s="326"/>
      <c r="I3458" s="326"/>
      <c r="J3458" s="326"/>
      <c r="K3458" s="75">
        <f>+$K$83</f>
        <v>0</v>
      </c>
      <c r="L3458" s="76" t="s">
        <v>124</v>
      </c>
    </row>
    <row r="3459" spans="1:12" hidden="1" x14ac:dyDescent="0.3">
      <c r="A3459" s="1" t="str">
        <f>+A3385</f>
        <v>NO</v>
      </c>
      <c r="E3459" s="51"/>
      <c r="F3459" s="50"/>
      <c r="G3459" s="51"/>
      <c r="H3459" s="51"/>
      <c r="I3459" s="51"/>
      <c r="J3459" s="51"/>
      <c r="K3459" s="51"/>
      <c r="L3459" s="51"/>
    </row>
    <row r="3460" spans="1:12" ht="12.75" hidden="1" customHeight="1" x14ac:dyDescent="0.3">
      <c r="A3460" s="1" t="str">
        <f>+A3385</f>
        <v>NO</v>
      </c>
      <c r="E3460" s="40" t="str">
        <f>+$E$85</f>
        <v>VALOR MÍNIMO A CERIFICAR % P.O EN SMMMLV. NUMERAL 3.9.1</v>
      </c>
      <c r="F3460" s="41"/>
      <c r="G3460" s="41"/>
      <c r="H3460" s="41"/>
      <c r="I3460" s="41"/>
      <c r="J3460" s="41"/>
      <c r="K3460" s="41"/>
      <c r="L3460" s="42"/>
    </row>
    <row r="3461" spans="1:12" hidden="1" x14ac:dyDescent="0.3">
      <c r="A3461" s="1" t="str">
        <f>+A3385</f>
        <v>NO</v>
      </c>
      <c r="C3461" s="1" t="str">
        <f>"M"&amp;C3385</f>
        <v>M</v>
      </c>
      <c r="E3461" s="77" t="str">
        <f>+$E$86</f>
        <v>100% P.O.</v>
      </c>
      <c r="F3461" s="78"/>
      <c r="G3461" s="61">
        <v>242.41716883554506</v>
      </c>
      <c r="H3461" s="124" t="str">
        <f>+$H$86</f>
        <v>TOTAL EJECUTADO DE CONTRATOS ACREDITADOS</v>
      </c>
      <c r="I3461" s="124"/>
      <c r="J3461" s="124"/>
      <c r="K3461" s="55" t="s">
        <v>124</v>
      </c>
      <c r="L3461" s="47" t="s">
        <v>124</v>
      </c>
    </row>
    <row r="3462" spans="1:12" hidden="1" x14ac:dyDescent="0.3">
      <c r="A3462" s="1" t="str">
        <f>+A3385</f>
        <v>NO</v>
      </c>
      <c r="E3462" s="39"/>
      <c r="F3462" s="39"/>
      <c r="G3462" s="39"/>
      <c r="H3462" s="39"/>
      <c r="I3462" s="39"/>
      <c r="J3462" s="39"/>
      <c r="K3462" s="39"/>
      <c r="L3462" s="39"/>
    </row>
    <row r="3463" spans="1:12" ht="12.75" hidden="1" customHeight="1" x14ac:dyDescent="0.3">
      <c r="A3463" s="18" t="s">
        <v>30</v>
      </c>
      <c r="B3463" s="18"/>
      <c r="E3463" s="40" t="str">
        <f>+$E$88</f>
        <v>CONSIDERACIONES PARA LA VALIDEZ DE LA EXPERIENCIA REQUERIDA: EXPERIENCIA PROPONENTES PLURALES NUMERAL 10.1.2 D</v>
      </c>
      <c r="F3463" s="41"/>
      <c r="G3463" s="41"/>
      <c r="H3463" s="41"/>
      <c r="I3463" s="41"/>
      <c r="J3463" s="41"/>
      <c r="K3463" s="41"/>
      <c r="L3463" s="42"/>
    </row>
    <row r="3464" spans="1:12" ht="28" hidden="1" customHeight="1" x14ac:dyDescent="0.3">
      <c r="A3464" s="18" t="s">
        <v>30</v>
      </c>
      <c r="B3464" s="18"/>
      <c r="C3464" s="1" t="str">
        <f>"O"&amp;C3385</f>
        <v>O</v>
      </c>
      <c r="E3464" s="80" t="str">
        <f>+$E$89</f>
        <v>i)</v>
      </c>
      <c r="F3464" s="327" t="str">
        <f>+$F$89</f>
        <v>Uno de los integrantes debe aportar como mínimo el cincuenta por ciento (50 %) de la experiencia solicitada</v>
      </c>
      <c r="G3464" s="328"/>
      <c r="H3464" s="328"/>
      <c r="I3464" s="328"/>
      <c r="J3464" s="328"/>
      <c r="K3464" s="73" t="s">
        <v>124</v>
      </c>
      <c r="L3464" s="47" t="s">
        <v>124</v>
      </c>
    </row>
    <row r="3465" spans="1:12" ht="28" hidden="1" customHeight="1" x14ac:dyDescent="0.3">
      <c r="A3465" s="18" t="s">
        <v>30</v>
      </c>
      <c r="B3465" s="18"/>
      <c r="C3465" s="1" t="str">
        <f>"O"&amp;C3385</f>
        <v>O</v>
      </c>
      <c r="E3465" s="80" t="str">
        <f>+$E$90</f>
        <v>ii)</v>
      </c>
      <c r="F3465" s="327" t="str">
        <f>+$F$90</f>
        <v>Todos los demás ntegrantes deben acreditar al menos el cinco por ciento (5 %) de la experiencia solicitada, solo uno (1) de los integrantes podrá no acreditar experiencia pero su porcentaje de participación  no podrá superar el diez por ciento (10 %)</v>
      </c>
      <c r="G3465" s="328"/>
      <c r="H3465" s="328"/>
      <c r="I3465" s="328"/>
      <c r="J3465" s="328"/>
      <c r="K3465" s="73" t="s">
        <v>124</v>
      </c>
      <c r="L3465" s="47" t="s">
        <v>124</v>
      </c>
    </row>
    <row r="3466" spans="1:12" hidden="1" x14ac:dyDescent="0.3">
      <c r="A3466" s="18" t="s">
        <v>30</v>
      </c>
      <c r="B3466" s="18"/>
      <c r="E3466" s="39"/>
      <c r="F3466" s="39"/>
      <c r="G3466" s="39"/>
      <c r="H3466" s="39"/>
      <c r="I3466" s="39"/>
      <c r="J3466" s="39"/>
      <c r="K3466" s="39"/>
      <c r="L3466" s="39"/>
    </row>
    <row r="3467" spans="1:12" ht="13" hidden="1" customHeight="1" x14ac:dyDescent="0.3">
      <c r="A3467" s="18" t="str">
        <f>+A3385</f>
        <v>NO</v>
      </c>
      <c r="B3467" s="18"/>
      <c r="E3467" s="69" t="str">
        <f>+$E$92</f>
        <v>VERIFICACIÓN Y ASIGNACIÓN DE PUNTAJE POR LA EXPERIENCIA DEL PROPONENTE</v>
      </c>
      <c r="F3467" s="70"/>
      <c r="G3467" s="70"/>
      <c r="H3467" s="70"/>
      <c r="I3467" s="70"/>
      <c r="J3467" s="70"/>
      <c r="K3467" s="70"/>
      <c r="L3467" s="71"/>
    </row>
    <row r="3468" spans="1:12" hidden="1" x14ac:dyDescent="0.3">
      <c r="A3468" s="18" t="str">
        <f>+A3385</f>
        <v>NO</v>
      </c>
      <c r="B3468" s="18"/>
      <c r="E3468" s="81"/>
      <c r="F3468" s="323" t="str">
        <f>+$F$93</f>
        <v>No. CONTRATOS QUE ACREDITAN LA EXPERIENCIA (NO OBJETO DE SUBSANACIÓN)</v>
      </c>
      <c r="G3468" s="324"/>
      <c r="H3468" s="324"/>
      <c r="I3468" s="324"/>
      <c r="J3468" s="324"/>
      <c r="K3468" s="82"/>
      <c r="L3468" s="83" t="s">
        <v>124</v>
      </c>
    </row>
    <row r="3469" spans="1:12" ht="13" hidden="1" customHeight="1" x14ac:dyDescent="0.3">
      <c r="A3469" s="18" t="str">
        <f>+A3385</f>
        <v>NO</v>
      </c>
      <c r="B3469" s="18"/>
      <c r="E3469" s="84"/>
      <c r="F3469" s="323" t="str">
        <f>+$F$94</f>
        <v>TOTAL EJECUTADO DE CONTRATOS ACREDITADOS PROPUESTA INICIAL</v>
      </c>
      <c r="G3469" s="324"/>
      <c r="H3469" s="324"/>
      <c r="I3469" s="324"/>
      <c r="J3469" s="324"/>
      <c r="K3469" s="85"/>
      <c r="L3469" s="86" t="s">
        <v>124</v>
      </c>
    </row>
    <row r="3470" spans="1:12" ht="13" hidden="1" customHeight="1" x14ac:dyDescent="0.3">
      <c r="A3470" s="18" t="str">
        <f>+A3385</f>
        <v>NO</v>
      </c>
      <c r="B3470" s="18"/>
      <c r="E3470" s="87"/>
      <c r="F3470" s="323" t="str">
        <f>+$F$95</f>
        <v>PROMEDIO VALOR ACREDITADO EN SMMLV</v>
      </c>
      <c r="G3470" s="324"/>
      <c r="H3470" s="324"/>
      <c r="I3470" s="324"/>
      <c r="J3470" s="324"/>
      <c r="K3470" s="66"/>
      <c r="L3470" s="88" t="s">
        <v>124</v>
      </c>
    </row>
    <row r="3471" spans="1:12" hidden="1" x14ac:dyDescent="0.3">
      <c r="A3471" s="18" t="str">
        <f>+A3385</f>
        <v>NO</v>
      </c>
      <c r="B3471" s="18"/>
      <c r="E3471" s="89"/>
      <c r="F3471" s="89"/>
      <c r="G3471" s="89"/>
      <c r="H3471" s="89"/>
      <c r="I3471" s="89"/>
      <c r="J3471" s="89"/>
      <c r="K3471" s="89"/>
      <c r="L3471" s="89"/>
    </row>
    <row r="3472" spans="1:12" ht="13" hidden="1" customHeight="1" x14ac:dyDescent="0.3">
      <c r="A3472" s="18" t="str">
        <f>+A3385</f>
        <v>NO</v>
      </c>
      <c r="B3472" s="18"/>
      <c r="E3472" s="69" t="str">
        <f>+$E$97</f>
        <v>3.9.2 EXIGENCIAS MÍNIMAS DE EXPERIENCIA Y FORMACIÓN ACADÉMICA DEL EQUIPO DE TRABAJO</v>
      </c>
      <c r="F3472" s="70"/>
      <c r="G3472" s="70"/>
      <c r="H3472" s="70"/>
      <c r="I3472" s="70"/>
      <c r="J3472" s="70"/>
      <c r="K3472" s="70"/>
      <c r="L3472" s="71"/>
    </row>
    <row r="3473" spans="1:12" hidden="1" x14ac:dyDescent="0.3">
      <c r="A3473" s="18" t="str">
        <f>+A3385</f>
        <v>NO</v>
      </c>
      <c r="B3473" s="18"/>
      <c r="E3473" s="90" t="str">
        <f>+$E$98</f>
        <v>Formulario 8</v>
      </c>
      <c r="F3473" s="315" t="s">
        <v>46</v>
      </c>
      <c r="G3473" s="316"/>
      <c r="H3473" s="317"/>
      <c r="I3473" s="318"/>
      <c r="J3473" s="318"/>
      <c r="K3473" s="318"/>
      <c r="L3473" s="319"/>
    </row>
    <row r="3474" spans="1:12" hidden="1" x14ac:dyDescent="0.3">
      <c r="A3474" s="18" t="str">
        <f>+A3385</f>
        <v>NO</v>
      </c>
      <c r="B3474" s="18"/>
      <c r="E3474" s="91" t="s">
        <v>124</v>
      </c>
      <c r="F3474" s="91" t="str">
        <f>+$F$99</f>
        <v>Director de Interventoría</v>
      </c>
      <c r="G3474" s="91" t="str">
        <f>+$G$99</f>
        <v>Residente de Interventoría</v>
      </c>
      <c r="H3474" s="320"/>
      <c r="I3474" s="321"/>
      <c r="J3474" s="321"/>
      <c r="K3474" s="321"/>
      <c r="L3474" s="322"/>
    </row>
    <row r="3475" spans="1:12" hidden="1" x14ac:dyDescent="0.3">
      <c r="A3475" s="18" t="str">
        <f>+A3385</f>
        <v>NO</v>
      </c>
      <c r="B3475" s="18"/>
      <c r="E3475" s="304" t="str">
        <f>+$E$100</f>
        <v>OBSERVACIONES RESPECTO REQUISITO HABILITANTE DEL PERSONAL CLAVE EVALUABLE</v>
      </c>
      <c r="F3475" s="305"/>
      <c r="G3475" s="305"/>
      <c r="H3475" s="305"/>
      <c r="I3475" s="305"/>
      <c r="J3475" s="305"/>
      <c r="K3475" s="305"/>
      <c r="L3475" s="305"/>
    </row>
    <row r="3476" spans="1:12" hidden="1" x14ac:dyDescent="0.3">
      <c r="A3476" s="18" t="str">
        <f>+A3385</f>
        <v>NO</v>
      </c>
      <c r="B3476" s="18"/>
      <c r="E3476" s="312" t="s">
        <v>124</v>
      </c>
      <c r="F3476" s="313"/>
      <c r="G3476" s="313"/>
      <c r="H3476" s="313"/>
      <c r="I3476" s="313"/>
      <c r="J3476" s="313"/>
      <c r="K3476" s="313"/>
      <c r="L3476" s="314"/>
    </row>
    <row r="3477" spans="1:12" hidden="1" x14ac:dyDescent="0.3">
      <c r="A3477" s="18" t="str">
        <f>+A3385</f>
        <v>NO</v>
      </c>
      <c r="B3477" s="18"/>
      <c r="E3477" s="89"/>
      <c r="F3477" s="89"/>
      <c r="G3477" s="89"/>
      <c r="H3477" s="89"/>
      <c r="I3477" s="89"/>
      <c r="J3477" s="89"/>
      <c r="K3477" s="89"/>
      <c r="L3477" s="89"/>
    </row>
    <row r="3478" spans="1:12" ht="13" hidden="1" customHeight="1" x14ac:dyDescent="0.3">
      <c r="A3478" s="18" t="str">
        <f>+A3385</f>
        <v>NO</v>
      </c>
      <c r="B3478" s="18"/>
      <c r="E3478" s="69" t="str">
        <f>+$E$103</f>
        <v>4.2 EQUIPO DE TRABAJO (Personal Clave Evaluable)</v>
      </c>
      <c r="F3478" s="70"/>
      <c r="G3478" s="70"/>
      <c r="H3478" s="70"/>
      <c r="I3478" s="70"/>
      <c r="J3478" s="70"/>
      <c r="K3478" s="70"/>
      <c r="L3478" s="71"/>
    </row>
    <row r="3479" spans="1:12" ht="23.25" hidden="1" customHeight="1" x14ac:dyDescent="0.3">
      <c r="A3479" s="18" t="str">
        <f>+A3385</f>
        <v>NO</v>
      </c>
      <c r="B3479" s="18"/>
      <c r="E3479" s="90" t="str">
        <f>+$E$104</f>
        <v>Formulario 9</v>
      </c>
      <c r="F3479" s="315" t="s">
        <v>46</v>
      </c>
      <c r="G3479" s="316"/>
      <c r="H3479" s="317"/>
      <c r="I3479" s="318"/>
      <c r="J3479" s="318"/>
      <c r="K3479" s="318"/>
      <c r="L3479" s="319"/>
    </row>
    <row r="3480" spans="1:12" hidden="1" x14ac:dyDescent="0.3">
      <c r="A3480" s="18" t="str">
        <f>+A3385</f>
        <v>NO</v>
      </c>
      <c r="B3480" s="18"/>
      <c r="E3480" s="91" t="s">
        <v>124</v>
      </c>
      <c r="F3480" s="91" t="str">
        <f>+$F$99</f>
        <v>Director de Interventoría</v>
      </c>
      <c r="G3480" s="91" t="str">
        <f>+$G$99</f>
        <v>Residente de Interventoría</v>
      </c>
      <c r="H3480" s="320"/>
      <c r="I3480" s="321"/>
      <c r="J3480" s="321"/>
      <c r="K3480" s="321"/>
      <c r="L3480" s="322"/>
    </row>
    <row r="3481" spans="1:12" hidden="1" x14ac:dyDescent="0.3">
      <c r="A3481" s="18" t="str">
        <f>+A3385</f>
        <v>NO</v>
      </c>
      <c r="B3481" s="18"/>
      <c r="E3481" s="89"/>
      <c r="F3481" s="89"/>
      <c r="G3481" s="89"/>
      <c r="H3481" s="89"/>
      <c r="I3481" s="89"/>
      <c r="J3481" s="89"/>
      <c r="K3481" s="89"/>
      <c r="L3481" s="89"/>
    </row>
    <row r="3482" spans="1:12" hidden="1" x14ac:dyDescent="0.3">
      <c r="A3482" s="1" t="str">
        <f>+A3385</f>
        <v>NO</v>
      </c>
      <c r="E3482" s="92" t="str">
        <f>+E3357</f>
        <v>CRITERIOS DE EVALUACIÓN Y PUNTAJE</v>
      </c>
      <c r="F3482" s="93"/>
      <c r="G3482" s="93"/>
      <c r="H3482" s="93"/>
      <c r="I3482" s="93"/>
      <c r="J3482" s="93"/>
      <c r="K3482" s="94"/>
      <c r="L3482" s="95" t="str">
        <f>+$L$107</f>
        <v>PUNTAJE OBTENIDO</v>
      </c>
    </row>
    <row r="3483" spans="1:12" hidden="1" x14ac:dyDescent="0.3">
      <c r="A3483" s="1" t="str">
        <f>+A3385</f>
        <v>NO</v>
      </c>
      <c r="E3483" s="96" t="str">
        <f>+$E$108</f>
        <v>VALOR</v>
      </c>
      <c r="F3483" s="97" t="str">
        <f>+$F$108</f>
        <v>EQUIPO DE TRABAJO (PERSONAL CLAVE EVALUABLE)</v>
      </c>
      <c r="G3483" s="24"/>
      <c r="H3483" s="24"/>
      <c r="I3483" s="24"/>
      <c r="J3483" s="24"/>
      <c r="K3483" s="24"/>
      <c r="L3483" s="98"/>
    </row>
    <row r="3484" spans="1:12" ht="12.75" hidden="1" customHeight="1" x14ac:dyDescent="0.3">
      <c r="A3484" s="1" t="str">
        <f>+A3385</f>
        <v>NO</v>
      </c>
      <c r="E3484" s="96">
        <f>+$E$109</f>
        <v>5</v>
      </c>
      <c r="F3484" s="307" t="str">
        <f>+$F$109</f>
        <v xml:space="preserve"> Experiencia Específica adicional</v>
      </c>
      <c r="G3484" s="308"/>
      <c r="H3484" s="308"/>
      <c r="I3484" s="308"/>
      <c r="J3484" s="308"/>
      <c r="K3484" s="309"/>
      <c r="L3484" s="99" t="str">
        <f>IFERROR(IF(VLOOKUP(C3385,'R. PUNTAJES'!$C$14:$R$213,'R. PUNTAJES'!$I$10,0)="","",VLOOKUP(C3385,'R. PUNTAJES'!$C$14:$R$213,'R. PUNTAJES'!$I$10,0)),"")</f>
        <v/>
      </c>
    </row>
    <row r="3485" spans="1:12" ht="12.75" hidden="1" customHeight="1" x14ac:dyDescent="0.3">
      <c r="A3485" s="1" t="str">
        <f>+A3385</f>
        <v>NO</v>
      </c>
      <c r="E3485" s="96">
        <f>+$E$110</f>
        <v>5</v>
      </c>
      <c r="F3485" s="307" t="str">
        <f>+$F$110</f>
        <v>Formación Académica adicional</v>
      </c>
      <c r="G3485" s="308"/>
      <c r="H3485" s="308"/>
      <c r="I3485" s="308"/>
      <c r="J3485" s="308"/>
      <c r="K3485" s="309"/>
      <c r="L3485" s="99" t="str">
        <f>IFERROR(IF(VLOOKUP(C3385,'R. PUNTAJES'!$C$14:$R$213,'R. PUNTAJES'!$J$10,0)="","",VLOOKUP(C3385,'R. PUNTAJES'!$C$14:$R$213,'R. PUNTAJES'!$J$10,0)),"")</f>
        <v/>
      </c>
    </row>
    <row r="3486" spans="1:12" hidden="1" x14ac:dyDescent="0.3">
      <c r="A3486" s="18" t="str">
        <f>+A3385</f>
        <v>NO</v>
      </c>
      <c r="B3486" s="18"/>
      <c r="E3486" s="100"/>
      <c r="F3486" s="101" t="str">
        <f>+$F$111</f>
        <v>FACTOR DE SOSTENIBILIDAD</v>
      </c>
      <c r="G3486" s="102"/>
      <c r="H3486" s="102"/>
      <c r="I3486" s="102"/>
      <c r="J3486" s="102"/>
      <c r="K3486" s="102"/>
      <c r="L3486" s="103"/>
    </row>
    <row r="3487" spans="1:12" hidden="1" x14ac:dyDescent="0.3">
      <c r="A3487" s="18" t="str">
        <f>+A3385</f>
        <v>NO</v>
      </c>
      <c r="B3487" s="18"/>
      <c r="E3487" s="104">
        <v>1</v>
      </c>
      <c r="F3487" s="105" t="str">
        <f>+$F$112</f>
        <v>Compromisos Sostenibilidad</v>
      </c>
      <c r="G3487" s="106"/>
      <c r="H3487" s="106"/>
      <c r="I3487" s="106"/>
      <c r="J3487" s="106"/>
      <c r="K3487" s="106"/>
      <c r="L3487" s="107" t="str">
        <f>IFERROR(IF(VLOOKUP(C3385,'R. PUNTAJES'!$C$14:$R$213,'R. PUNTAJES'!$K$10,0)="","",VLOOKUP(C3385,'R. PUNTAJES'!$C$14:$R$213,'R. PUNTAJES'!$K$10,0)),"")</f>
        <v/>
      </c>
    </row>
    <row r="3488" spans="1:12" hidden="1" x14ac:dyDescent="0.3">
      <c r="A3488" s="1" t="str">
        <f>+A3385</f>
        <v>NO</v>
      </c>
      <c r="E3488" s="108"/>
      <c r="F3488" s="109" t="str">
        <f>+$F$113</f>
        <v>APOYO A LA INDUSTRIA NACIONAL</v>
      </c>
      <c r="G3488" s="110"/>
      <c r="H3488" s="110"/>
      <c r="I3488" s="110"/>
      <c r="J3488" s="110"/>
      <c r="K3488" s="110"/>
      <c r="L3488" s="111"/>
    </row>
    <row r="3489" spans="1:12" ht="12.75" hidden="1" customHeight="1" x14ac:dyDescent="0.3">
      <c r="A3489" s="1" t="str">
        <f>+A3385</f>
        <v>NO</v>
      </c>
      <c r="E3489" s="96">
        <v>20</v>
      </c>
      <c r="F3489" s="307" t="str">
        <f>+$F$114</f>
        <v>Promoción de Servicios Nacionales o con Trato Nacional</v>
      </c>
      <c r="G3489" s="308"/>
      <c r="H3489" s="308"/>
      <c r="I3489" s="308"/>
      <c r="J3489" s="308"/>
      <c r="K3489" s="309"/>
      <c r="L3489" s="99" t="str">
        <f>IFERROR(IF(VLOOKUP(C3385,'R. PUNTAJES'!$C$14:$R$213,'R. PUNTAJES'!$L$10,0)="","",
IF(VLOOKUP(C3385,'R. PUNTAJES'!$C$14:$R$213,'R. PUNTAJES'!$L$10,0)=5,0,
VLOOKUP(C3385,'R. PUNTAJES'!$C$14:$R$213,'R. PUNTAJES'!$L$10,0))),"")</f>
        <v/>
      </c>
    </row>
    <row r="3490" spans="1:12" ht="12.75" hidden="1" customHeight="1" x14ac:dyDescent="0.3">
      <c r="A3490" s="1" t="str">
        <f>+A3385</f>
        <v>NO</v>
      </c>
      <c r="E3490" s="96">
        <v>5</v>
      </c>
      <c r="F3490" s="307" t="str">
        <f>+$F$115</f>
        <v>Incorporación de componente nacional en servicios extranjeros</v>
      </c>
      <c r="G3490" s="308"/>
      <c r="H3490" s="308"/>
      <c r="I3490" s="308"/>
      <c r="J3490" s="308"/>
      <c r="K3490" s="309"/>
      <c r="L3490" s="99" t="str">
        <f>IFERROR(IF(VLOOKUP(C3385,'R. PUNTAJES'!$C$14:$R$213,'R. PUNTAJES'!$L$10,0)="","",
IF(VLOOKUP(C3385,'R. PUNTAJES'!$C$14:$R$213,'R. PUNTAJES'!$L$10,0)=20,0,
VLOOKUP(C3385,'R. PUNTAJES'!$C$14:$R$213,'R. PUNTAJES'!$L$10,0))),"")</f>
        <v/>
      </c>
    </row>
    <row r="3491" spans="1:12" hidden="1" x14ac:dyDescent="0.3">
      <c r="A3491" s="1" t="str">
        <f>+A3385</f>
        <v>NO</v>
      </c>
      <c r="E3491" s="112"/>
      <c r="F3491" s="97" t="str">
        <f>+$F$116</f>
        <v>VINCULACIÓN DE PERSONAS CON DISCAPACIDAD</v>
      </c>
      <c r="G3491" s="24"/>
      <c r="H3491" s="24"/>
      <c r="I3491" s="24"/>
      <c r="J3491" s="24"/>
      <c r="K3491" s="24"/>
      <c r="L3491" s="98"/>
    </row>
    <row r="3492" spans="1:12" ht="12.75" hidden="1" customHeight="1" x14ac:dyDescent="0.3">
      <c r="A3492" s="1" t="str">
        <f>+A3385</f>
        <v>NO</v>
      </c>
      <c r="E3492" s="96">
        <v>1</v>
      </c>
      <c r="F3492" s="307" t="str">
        <f>+$F$117</f>
        <v xml:space="preserve">Trabajadores vinculados a la planta de personal </v>
      </c>
      <c r="G3492" s="308"/>
      <c r="H3492" s="308"/>
      <c r="I3492" s="308"/>
      <c r="J3492" s="308"/>
      <c r="K3492" s="309"/>
      <c r="L3492" s="99" t="str">
        <f>IFERROR(IF(VLOOKUP(C3385,'R. PUNTAJES'!$C$14:$R$213,'R. PUNTAJES'!$M$10,0)="","",VLOOKUP(C3385,'R. PUNTAJES'!$C$14:$R$213,'R. PUNTAJES'!$M$10,0)),"")</f>
        <v/>
      </c>
    </row>
    <row r="3493" spans="1:12" hidden="1" x14ac:dyDescent="0.3">
      <c r="A3493" s="1" t="str">
        <f>+A3385</f>
        <v>NO</v>
      </c>
      <c r="E3493" s="112"/>
      <c r="F3493" s="97" t="str">
        <f>+$F$118</f>
        <v>EMPRENDIMIENTOS Y EMPRESAS DE MUJERES</v>
      </c>
      <c r="G3493" s="24"/>
      <c r="H3493" s="24"/>
      <c r="I3493" s="24"/>
      <c r="J3493" s="24"/>
      <c r="K3493" s="24"/>
      <c r="L3493" s="98"/>
    </row>
    <row r="3494" spans="1:12" ht="13" hidden="1" customHeight="1" x14ac:dyDescent="0.3">
      <c r="A3494" s="1" t="str">
        <f>+A3385</f>
        <v>NO</v>
      </c>
      <c r="E3494" s="96">
        <v>0.25</v>
      </c>
      <c r="F3494" s="307" t="str">
        <f>+$F$119</f>
        <v>Emprendimientos y empresas de mujeres</v>
      </c>
      <c r="G3494" s="308"/>
      <c r="H3494" s="308"/>
      <c r="I3494" s="308"/>
      <c r="J3494" s="308"/>
      <c r="K3494" s="309"/>
      <c r="L3494" s="113" t="str">
        <f>IFERROR(IF(VLOOKUP(C3385,'R. PUNTAJES'!$C$14:$R$213,'R. PUNTAJES'!$N$10,0)="","",VLOOKUP(C3385,'R. PUNTAJES'!$C$14:$R$213,'R. PUNTAJES'!$N$10,0)),"")</f>
        <v/>
      </c>
    </row>
    <row r="3495" spans="1:12" hidden="1" x14ac:dyDescent="0.3">
      <c r="A3495" s="18" t="str">
        <f>+A3496</f>
        <v>NO</v>
      </c>
      <c r="B3495" s="18"/>
      <c r="E3495" s="112"/>
      <c r="F3495" s="97" t="str">
        <f>+$F$120</f>
        <v>MIPYME</v>
      </c>
      <c r="G3495" s="24"/>
      <c r="H3495" s="24"/>
      <c r="I3495" s="24"/>
      <c r="J3495" s="24"/>
      <c r="K3495" s="24"/>
      <c r="L3495" s="98"/>
    </row>
    <row r="3496" spans="1:12" hidden="1" x14ac:dyDescent="0.3">
      <c r="A3496" s="18" t="str">
        <f>+IF(E3496=0,"NO",1)</f>
        <v>NO</v>
      </c>
      <c r="B3496" s="18"/>
      <c r="E3496" s="96">
        <v>0</v>
      </c>
      <c r="F3496" s="307" t="str">
        <f>+$F$121</f>
        <v>Mipyme</v>
      </c>
      <c r="G3496" s="308"/>
      <c r="H3496" s="308"/>
      <c r="I3496" s="308"/>
      <c r="J3496" s="308"/>
      <c r="K3496" s="309"/>
      <c r="L3496" s="113" t="str">
        <f>IFERROR(IF(VLOOKUP(C3385,'R. PUNTAJES'!$C$14:$R$213,'R. PUNTAJES'!$O$10,0)="","",VLOOKUP(C3385,'R. PUNTAJES'!$C$14:$R$213,'R. PUNTAJES'!$O$10,0)),"")</f>
        <v/>
      </c>
    </row>
    <row r="3497" spans="1:12" hidden="1" x14ac:dyDescent="0.3">
      <c r="A3497" s="1" t="str">
        <f>+A3385</f>
        <v>NO</v>
      </c>
      <c r="E3497" s="112"/>
      <c r="F3497" s="97" t="str">
        <f>+$F$122</f>
        <v>EXPERIENCIA DEL PROPONENTE</v>
      </c>
      <c r="G3497" s="24"/>
      <c r="H3497" s="24"/>
      <c r="I3497" s="24"/>
      <c r="J3497" s="24"/>
      <c r="K3497" s="24"/>
      <c r="L3497" s="98"/>
    </row>
    <row r="3498" spans="1:12" hidden="1" x14ac:dyDescent="0.3">
      <c r="A3498" s="1" t="str">
        <f>+A3385</f>
        <v>NO</v>
      </c>
      <c r="E3498" s="96">
        <v>59.5</v>
      </c>
      <c r="F3498" s="307" t="str">
        <f>+$F$123</f>
        <v>mediana con valor absoluto</v>
      </c>
      <c r="G3498" s="308"/>
      <c r="H3498" s="308"/>
      <c r="I3498" s="308"/>
      <c r="J3498" s="308"/>
      <c r="K3498" s="309"/>
      <c r="L3498" s="113" t="str">
        <f>IFERROR(IF(VLOOKUP(C3385,'R. PUNTAJES'!$C$14:$R$213,'R. PUNTAJES'!$R$10,0)="","",VLOOKUP(C3385,'R. PUNTAJES'!$C$14:$R$213,'R. PUNTAJES'!$R$10,0)),"")</f>
        <v/>
      </c>
    </row>
    <row r="3499" spans="1:12" hidden="1" x14ac:dyDescent="0.3">
      <c r="A3499" s="1" t="str">
        <f>+A3385</f>
        <v>NO</v>
      </c>
      <c r="E3499" s="112"/>
      <c r="F3499" s="97" t="str">
        <f>+$F$124</f>
        <v>MULTAS</v>
      </c>
      <c r="G3499" s="24"/>
      <c r="H3499" s="24"/>
      <c r="I3499" s="24"/>
      <c r="J3499" s="24"/>
      <c r="K3499" s="24"/>
      <c r="L3499" s="98"/>
    </row>
    <row r="3500" spans="1:12" ht="12.75" hidden="1" customHeight="1" x14ac:dyDescent="0.3">
      <c r="A3500" s="1" t="str">
        <f>+A3385</f>
        <v>NO</v>
      </c>
      <c r="E3500" s="96">
        <v>-2</v>
      </c>
      <c r="F3500" s="307" t="str">
        <f>+$F$125</f>
        <v>Una o más multas o cláusulas penales durante el último año</v>
      </c>
      <c r="G3500" s="310"/>
      <c r="H3500" s="310"/>
      <c r="I3500" s="310"/>
      <c r="J3500" s="310"/>
      <c r="K3500" s="311"/>
      <c r="L3500" s="99" t="str">
        <f>IFERROR(IF(VLOOKUP(C3385,'R. PUNTAJES'!$C$14:$R$213,'R. PUNTAJES'!$Q$10,0)="","",VLOOKUP(C3385,'R. PUNTAJES'!$C$14:$R$213,'R. PUNTAJES'!$Q$10,0)),"")</f>
        <v/>
      </c>
    </row>
    <row r="3501" spans="1:12" hidden="1" x14ac:dyDescent="0.3">
      <c r="A3501" s="1" t="str">
        <f>+A3385</f>
        <v>NO</v>
      </c>
      <c r="E3501" s="112"/>
      <c r="F3501" s="97" t="str">
        <f>+$F$126</f>
        <v>OBRAS INCONCLUSAS</v>
      </c>
      <c r="G3501" s="24"/>
      <c r="H3501" s="24"/>
      <c r="I3501" s="24"/>
      <c r="J3501" s="24"/>
      <c r="K3501" s="24"/>
      <c r="L3501" s="98"/>
    </row>
    <row r="3502" spans="1:12" hidden="1" x14ac:dyDescent="0.3">
      <c r="A3502" s="1" t="str">
        <f>+A3385</f>
        <v>NO</v>
      </c>
      <c r="E3502" s="96">
        <v>-1</v>
      </c>
      <c r="F3502" s="301" t="str">
        <f>+$F$127</f>
        <v>Anotación vigente de obra civil inconclusa</v>
      </c>
      <c r="G3502" s="302"/>
      <c r="H3502" s="302"/>
      <c r="I3502" s="302"/>
      <c r="J3502" s="302"/>
      <c r="K3502" s="303"/>
      <c r="L3502" s="99" t="str">
        <f>IFERROR(IF(VLOOKUP(C3385,'R. PUNTAJES'!$C$14:$R$213,'R. PUNTAJES'!$P$10,0)="","",VLOOKUP(C3385,'R. PUNTAJES'!$C$14:$R$213,'R. PUNTAJES'!$P$10,0)),"")</f>
        <v/>
      </c>
    </row>
    <row r="3503" spans="1:12" ht="7.5" hidden="1" customHeight="1" x14ac:dyDescent="0.3">
      <c r="A3503" s="1" t="str">
        <f>+A3385</f>
        <v>NO</v>
      </c>
      <c r="E3503" s="114"/>
      <c r="F3503" s="45"/>
      <c r="G3503" s="45"/>
      <c r="H3503" s="45"/>
      <c r="I3503" s="45"/>
      <c r="J3503" s="45"/>
      <c r="K3503" s="45"/>
      <c r="L3503" s="48"/>
    </row>
    <row r="3504" spans="1:12" hidden="1" x14ac:dyDescent="0.3">
      <c r="A3504" s="1" t="str">
        <f>+A3385</f>
        <v>NO</v>
      </c>
      <c r="E3504" s="115" t="str">
        <f>+$E$129</f>
        <v>PUNTAJE TOTAL</v>
      </c>
      <c r="F3504" s="116"/>
      <c r="G3504" s="116"/>
      <c r="H3504" s="116"/>
      <c r="I3504" s="116"/>
      <c r="J3504" s="116"/>
      <c r="K3504" s="117"/>
      <c r="L3504" s="118">
        <f>IFERROR(IF(VLOOKUP(C3385,'R. PUNTAJES'!$C$14:$R$213,'R. PUNTAJES'!$H$10,0)="RECHAZO","",SUM(L3484:L3502)),"")</f>
        <v>0</v>
      </c>
    </row>
    <row r="3505" spans="1:16" hidden="1" x14ac:dyDescent="0.3">
      <c r="A3505" s="1" t="str">
        <f>+A3385</f>
        <v>NO</v>
      </c>
      <c r="E3505" s="304" t="str">
        <f>+$E$130</f>
        <v>OBSERVACIONES RESPECTO A PUNTAJES</v>
      </c>
      <c r="F3505" s="305"/>
      <c r="G3505" s="305"/>
      <c r="H3505" s="305"/>
      <c r="I3505" s="305"/>
      <c r="J3505" s="305"/>
      <c r="K3505" s="305"/>
      <c r="L3505" s="305"/>
    </row>
    <row r="3506" spans="1:16" ht="12" hidden="1" customHeight="1" x14ac:dyDescent="0.3">
      <c r="A3506" s="1" t="str">
        <f>+A3385</f>
        <v>NO</v>
      </c>
      <c r="E3506" s="306" t="s">
        <v>124</v>
      </c>
      <c r="F3506" s="305"/>
      <c r="G3506" s="305"/>
      <c r="H3506" s="305"/>
      <c r="I3506" s="305"/>
      <c r="J3506" s="305"/>
      <c r="K3506" s="305"/>
      <c r="L3506" s="305"/>
      <c r="N3506" s="119"/>
      <c r="O3506" s="119"/>
      <c r="P3506" s="120"/>
    </row>
    <row r="3507" spans="1:16" ht="3" hidden="1" customHeight="1" x14ac:dyDescent="0.3">
      <c r="A3507" s="1" t="str">
        <f>+A3386</f>
        <v>NO</v>
      </c>
      <c r="E3507" s="121"/>
      <c r="F3507" s="122"/>
      <c r="G3507" s="122"/>
      <c r="H3507" s="122"/>
      <c r="I3507" s="122"/>
      <c r="J3507" s="122"/>
      <c r="K3507" s="122"/>
      <c r="L3507" s="123"/>
    </row>
    <row r="3508" spans="1:16" hidden="1" x14ac:dyDescent="0.3">
      <c r="A3508" s="1" t="str">
        <f>+IF(OR(C3510=""),"NO",1)</f>
        <v>NO</v>
      </c>
      <c r="E3508" s="346"/>
      <c r="F3508" s="347"/>
      <c r="G3508" s="347"/>
      <c r="H3508" s="347"/>
      <c r="I3508" s="347"/>
      <c r="J3508" s="347"/>
      <c r="K3508" s="347"/>
      <c r="L3508" s="347"/>
    </row>
    <row r="3509" spans="1:16" ht="4.5" hidden="1" customHeight="1" x14ac:dyDescent="0.3">
      <c r="A3509" s="1" t="str">
        <f>+A3510</f>
        <v>NO</v>
      </c>
      <c r="E3509" s="15"/>
      <c r="F3509" s="16"/>
      <c r="G3509" s="16"/>
      <c r="H3509" s="16"/>
      <c r="I3509" s="16"/>
      <c r="J3509" s="16"/>
      <c r="K3509" s="16"/>
      <c r="L3509" s="17"/>
    </row>
    <row r="3510" spans="1:16" ht="15.75" hidden="1" customHeight="1" x14ac:dyDescent="0.3">
      <c r="A3510" s="1" t="str">
        <f>+IF(OR(C3510=""),"NO",1)</f>
        <v>NO</v>
      </c>
      <c r="B3510" s="1">
        <f>1+MAX($B$1:B3509)</f>
        <v>29</v>
      </c>
      <c r="C3510" s="18" t="s">
        <v>124</v>
      </c>
      <c r="E3510" s="19" t="s">
        <v>124</v>
      </c>
      <c r="F3510" s="20"/>
      <c r="G3510" s="20"/>
      <c r="H3510" s="20"/>
      <c r="I3510" s="21"/>
      <c r="J3510" s="20"/>
      <c r="K3510" s="21"/>
      <c r="L3510" s="22"/>
    </row>
    <row r="3511" spans="1:16" hidden="1" x14ac:dyDescent="0.3">
      <c r="A3511" s="1" t="str">
        <f>A3510</f>
        <v>NO</v>
      </c>
      <c r="E3511" s="23" t="str">
        <f>+$E$11</f>
        <v>Integrantes</v>
      </c>
      <c r="F3511" s="24"/>
      <c r="G3511" s="24"/>
      <c r="H3511" s="24"/>
      <c r="I3511" s="24"/>
      <c r="J3511" s="24"/>
      <c r="K3511" s="25" t="str">
        <f>+$K$11</f>
        <v>Nit</v>
      </c>
      <c r="L3511" s="26" t="str">
        <f>+$L$11</f>
        <v>Part.</v>
      </c>
    </row>
    <row r="3512" spans="1:16" hidden="1" x14ac:dyDescent="0.3">
      <c r="A3512" s="1" t="str">
        <f>+A3511</f>
        <v>NO</v>
      </c>
      <c r="C3512" s="1" t="s">
        <v>124</v>
      </c>
      <c r="E3512" s="27" t="s">
        <v>124</v>
      </c>
      <c r="F3512" s="28"/>
      <c r="G3512" s="28"/>
      <c r="H3512" s="28"/>
      <c r="I3512" s="28"/>
      <c r="J3512" s="28"/>
      <c r="K3512" s="29" t="s">
        <v>124</v>
      </c>
      <c r="L3512" s="30" t="s">
        <v>124</v>
      </c>
    </row>
    <row r="3513" spans="1:16" hidden="1" x14ac:dyDescent="0.3">
      <c r="A3513" s="18" t="str">
        <f>+IF(OR(C3513=""),"NO",1)</f>
        <v>NO</v>
      </c>
      <c r="B3513" s="18"/>
      <c r="C3513" s="1" t="s">
        <v>124</v>
      </c>
      <c r="E3513" s="31" t="s">
        <v>124</v>
      </c>
      <c r="F3513" s="32"/>
      <c r="G3513" s="32"/>
      <c r="H3513" s="32"/>
      <c r="I3513" s="32"/>
      <c r="J3513" s="32"/>
      <c r="K3513" s="33" t="s">
        <v>124</v>
      </c>
      <c r="L3513" s="34" t="s">
        <v>124</v>
      </c>
    </row>
    <row r="3514" spans="1:16" hidden="1" x14ac:dyDescent="0.3">
      <c r="A3514" s="18" t="str">
        <f>+IF(OR(C3514=""),"NO",1)</f>
        <v>NO</v>
      </c>
      <c r="B3514" s="18"/>
      <c r="C3514" s="1" t="s">
        <v>124</v>
      </c>
      <c r="E3514" s="31" t="s">
        <v>124</v>
      </c>
      <c r="F3514" s="32"/>
      <c r="G3514" s="32"/>
      <c r="H3514" s="32"/>
      <c r="I3514" s="32"/>
      <c r="J3514" s="32"/>
      <c r="K3514" s="33" t="s">
        <v>124</v>
      </c>
      <c r="L3514" s="34" t="s">
        <v>124</v>
      </c>
    </row>
    <row r="3515" spans="1:16" hidden="1" x14ac:dyDescent="0.3">
      <c r="A3515" s="18" t="str">
        <f>+IF(OR(C3515=""),"NO",1)</f>
        <v>NO</v>
      </c>
      <c r="B3515" s="18"/>
      <c r="C3515" s="1" t="s">
        <v>124</v>
      </c>
      <c r="E3515" s="31" t="s">
        <v>13</v>
      </c>
      <c r="F3515" s="32"/>
      <c r="G3515" s="32"/>
      <c r="H3515" s="32"/>
      <c r="I3515" s="32"/>
      <c r="J3515" s="32"/>
      <c r="K3515" s="33"/>
      <c r="L3515" s="34"/>
    </row>
    <row r="3516" spans="1:16" hidden="1" x14ac:dyDescent="0.3">
      <c r="A3516" s="18" t="str">
        <f>+IF(OR(C3516=""),"NO",1)</f>
        <v>NO</v>
      </c>
      <c r="B3516" s="18"/>
      <c r="C3516" s="1" t="s">
        <v>124</v>
      </c>
      <c r="E3516" s="31" t="s">
        <v>13</v>
      </c>
      <c r="F3516" s="32"/>
      <c r="G3516" s="32"/>
      <c r="H3516" s="32"/>
      <c r="I3516" s="32"/>
      <c r="J3516" s="32"/>
      <c r="K3516" s="33"/>
      <c r="L3516" s="34"/>
    </row>
    <row r="3517" spans="1:16" hidden="1" x14ac:dyDescent="0.3">
      <c r="A3517" s="18" t="str">
        <f>+IF(OR(C3517=""),"NO",1)</f>
        <v>NO</v>
      </c>
      <c r="B3517" s="18"/>
      <c r="C3517" s="1" t="s">
        <v>124</v>
      </c>
      <c r="E3517" s="35" t="s">
        <v>13</v>
      </c>
      <c r="F3517" s="36"/>
      <c r="G3517" s="36"/>
      <c r="H3517" s="36"/>
      <c r="I3517" s="36"/>
      <c r="J3517" s="36"/>
      <c r="K3517" s="37"/>
      <c r="L3517" s="38"/>
    </row>
    <row r="3518" spans="1:16" ht="5.15" hidden="1" customHeight="1" x14ac:dyDescent="0.3">
      <c r="A3518" s="1" t="str">
        <f>+A3510</f>
        <v>NO</v>
      </c>
      <c r="E3518" s="39"/>
      <c r="F3518" s="39"/>
      <c r="G3518" s="39"/>
      <c r="H3518" s="39"/>
      <c r="I3518" s="39"/>
      <c r="J3518" s="39"/>
      <c r="K3518" s="39"/>
      <c r="L3518" s="39"/>
    </row>
    <row r="3519" spans="1:16" ht="15.75" hidden="1" customHeight="1" x14ac:dyDescent="0.3">
      <c r="A3519" s="1" t="str">
        <f>+A3510</f>
        <v>NO</v>
      </c>
      <c r="E3519" s="40" t="str">
        <f>+$E$19</f>
        <v>RESULTADO DE EVALUACIÓN TÉCNICA</v>
      </c>
      <c r="F3519" s="41"/>
      <c r="G3519" s="41"/>
      <c r="H3519" s="41"/>
      <c r="I3519" s="41"/>
      <c r="J3519" s="41"/>
      <c r="K3519" s="41"/>
      <c r="L3519" s="42"/>
    </row>
    <row r="3520" spans="1:16" hidden="1" x14ac:dyDescent="0.3">
      <c r="A3520" s="1" t="str">
        <f>+A3510</f>
        <v>NO</v>
      </c>
      <c r="E3520" s="43"/>
      <c r="F3520" s="44" t="str">
        <f>+$F$20</f>
        <v>Experiencia</v>
      </c>
      <c r="G3520" s="45"/>
      <c r="H3520" s="45"/>
      <c r="I3520" s="45"/>
      <c r="J3520" s="45"/>
      <c r="K3520" s="46"/>
      <c r="L3520" s="47" t="s">
        <v>124</v>
      </c>
    </row>
    <row r="3521" spans="1:12" hidden="1" x14ac:dyDescent="0.3">
      <c r="A3521" s="1" t="str">
        <f>+A3510</f>
        <v>NO</v>
      </c>
      <c r="E3521" s="348" t="str">
        <f>+$E$21</f>
        <v>OBSERVACIONES RESPECTO A LA EVALUACIÓN DE EXPERIENCIA</v>
      </c>
      <c r="F3521" s="308"/>
      <c r="G3521" s="308"/>
      <c r="H3521" s="308"/>
      <c r="I3521" s="308"/>
      <c r="J3521" s="308"/>
      <c r="K3521" s="308"/>
      <c r="L3521" s="349"/>
    </row>
    <row r="3522" spans="1:12" hidden="1" x14ac:dyDescent="0.3">
      <c r="A3522" s="1" t="str">
        <f>+A3510</f>
        <v>NO</v>
      </c>
      <c r="E3522" s="350" t="s">
        <v>124</v>
      </c>
      <c r="F3522" s="351"/>
      <c r="G3522" s="351"/>
      <c r="H3522" s="351"/>
      <c r="I3522" s="351"/>
      <c r="J3522" s="351"/>
      <c r="K3522" s="351"/>
      <c r="L3522" s="352"/>
    </row>
    <row r="3523" spans="1:12" ht="5.15" hidden="1" customHeight="1" x14ac:dyDescent="0.3">
      <c r="A3523" s="1" t="str">
        <f>+A3510</f>
        <v>NO</v>
      </c>
      <c r="E3523" s="39"/>
      <c r="F3523" s="39"/>
      <c r="G3523" s="39"/>
      <c r="H3523" s="39"/>
      <c r="I3523" s="39"/>
      <c r="J3523" s="39"/>
      <c r="K3523" s="39"/>
      <c r="L3523" s="39"/>
    </row>
    <row r="3524" spans="1:12" ht="12.75" hidden="1" customHeight="1" x14ac:dyDescent="0.3">
      <c r="A3524" s="1" t="str">
        <f>+A3510</f>
        <v>NO</v>
      </c>
      <c r="E3524" s="40" t="str">
        <f>+$E$24</f>
        <v>EXPERIENCIA HABILITANTE: CONTRATOS PRESENTADOS</v>
      </c>
      <c r="F3524" s="41"/>
      <c r="G3524" s="41"/>
      <c r="H3524" s="41"/>
      <c r="I3524" s="41"/>
      <c r="J3524" s="41"/>
      <c r="K3524" s="41"/>
      <c r="L3524" s="42"/>
    </row>
    <row r="3525" spans="1:12" ht="8.5" hidden="1" customHeight="1" x14ac:dyDescent="0.3">
      <c r="A3525" s="1" t="str">
        <f>+A3510</f>
        <v>NO</v>
      </c>
      <c r="E3525" s="49"/>
      <c r="F3525" s="50"/>
      <c r="G3525" s="51"/>
      <c r="H3525" s="51"/>
      <c r="I3525" s="51"/>
      <c r="J3525" s="51"/>
      <c r="K3525" s="51"/>
      <c r="L3525" s="52"/>
    </row>
    <row r="3526" spans="1:12" hidden="1" x14ac:dyDescent="0.3">
      <c r="A3526" s="18" t="str">
        <f>+IF(OR(C3526=""),"NO",1)</f>
        <v>NO</v>
      </c>
      <c r="B3526" s="18"/>
      <c r="C3526" s="1" t="s">
        <v>124</v>
      </c>
      <c r="E3526" s="329">
        <v>1</v>
      </c>
      <c r="F3526" s="53" t="str">
        <f>+$F$26</f>
        <v>OBJETO</v>
      </c>
      <c r="G3526" s="332" t="s">
        <v>124</v>
      </c>
      <c r="H3526" s="333"/>
      <c r="I3526" s="333"/>
      <c r="J3526" s="333"/>
      <c r="K3526" s="333"/>
      <c r="L3526" s="334"/>
    </row>
    <row r="3527" spans="1:12" hidden="1" x14ac:dyDescent="0.3">
      <c r="A3527" s="18" t="str">
        <f>+IF(OR(C3526=""),"NO",1)</f>
        <v>NO</v>
      </c>
      <c r="B3527" s="18"/>
      <c r="E3527" s="330"/>
      <c r="F3527" s="54" t="str">
        <f>+$F$27</f>
        <v>CONTRATANTE</v>
      </c>
      <c r="G3527" s="335" t="s">
        <v>124</v>
      </c>
      <c r="H3527" s="310"/>
      <c r="I3527" s="310"/>
      <c r="J3527" s="310"/>
      <c r="K3527" s="310"/>
      <c r="L3527" s="336"/>
    </row>
    <row r="3528" spans="1:12" hidden="1" x14ac:dyDescent="0.3">
      <c r="A3528" s="18" t="str">
        <f>+IF(OR(C3526=""),"NO",1)</f>
        <v>NO</v>
      </c>
      <c r="B3528" s="18"/>
      <c r="E3528" s="330"/>
      <c r="F3528" s="54" t="str">
        <f>+$F$28</f>
        <v>APORTANTE</v>
      </c>
      <c r="G3528" s="337" t="s">
        <v>124</v>
      </c>
      <c r="H3528" s="338"/>
      <c r="I3528" s="338"/>
      <c r="J3528" s="338"/>
      <c r="K3528" s="338"/>
      <c r="L3528" s="339"/>
    </row>
    <row r="3529" spans="1:12" hidden="1" x14ac:dyDescent="0.3">
      <c r="A3529" s="18" t="str">
        <f>+IF(OR(C3526=""),"NO",1)</f>
        <v>NO</v>
      </c>
      <c r="B3529" s="18"/>
      <c r="E3529" s="330"/>
      <c r="F3529" s="54" t="str">
        <f>+$F$29</f>
        <v>VALOR /SMMLV)</v>
      </c>
      <c r="G3529" s="55" t="s">
        <v>124</v>
      </c>
      <c r="H3529" s="56" t="str">
        <f>+$H$29</f>
        <v>% PART..</v>
      </c>
      <c r="I3529" s="57" t="s">
        <v>124</v>
      </c>
      <c r="J3529" s="58" t="str">
        <f>+$J$29</f>
        <v>VALOR ACREDITADO</v>
      </c>
      <c r="K3529" s="59"/>
      <c r="L3529" s="47" t="s">
        <v>124</v>
      </c>
    </row>
    <row r="3530" spans="1:12" hidden="1" x14ac:dyDescent="0.3">
      <c r="A3530" s="18" t="str">
        <f>+IF(OR(C3526=""),"NO",1)</f>
        <v>NO</v>
      </c>
      <c r="B3530" s="18"/>
      <c r="E3530" s="330"/>
      <c r="F3530" s="60" t="str">
        <f>+$F$30</f>
        <v>EXPERIENCIA APORTADA</v>
      </c>
      <c r="G3530" s="340" t="s">
        <v>124</v>
      </c>
      <c r="H3530" s="341"/>
      <c r="I3530" s="341"/>
      <c r="J3530" s="341"/>
      <c r="K3530" s="341"/>
      <c r="L3530" s="342"/>
    </row>
    <row r="3531" spans="1:12" hidden="1" x14ac:dyDescent="0.3">
      <c r="A3531" s="18" t="str">
        <f>+IF(OR(C3526=""),"NO",1)</f>
        <v>NO</v>
      </c>
      <c r="B3531" s="18"/>
      <c r="E3531" s="331"/>
      <c r="F3531" s="62" t="str">
        <f>+$F$31</f>
        <v>OBSERVACIÓN</v>
      </c>
      <c r="G3531" s="343" t="s">
        <v>124</v>
      </c>
      <c r="H3531" s="344"/>
      <c r="I3531" s="344"/>
      <c r="J3531" s="344"/>
      <c r="K3531" s="344"/>
      <c r="L3531" s="345"/>
    </row>
    <row r="3532" spans="1:12" ht="8.5" hidden="1" customHeight="1" x14ac:dyDescent="0.3">
      <c r="A3532" s="18" t="str">
        <f>+IF(OR(C3526=""),"NO",1)</f>
        <v>NO</v>
      </c>
      <c r="B3532" s="18"/>
      <c r="E3532" s="49"/>
      <c r="F3532" s="50"/>
      <c r="G3532" s="51"/>
      <c r="H3532" s="51"/>
      <c r="I3532" s="51"/>
      <c r="J3532" s="51"/>
      <c r="K3532" s="51"/>
      <c r="L3532" s="52"/>
    </row>
    <row r="3533" spans="1:12" hidden="1" x14ac:dyDescent="0.3">
      <c r="A3533" s="18" t="str">
        <f t="shared" ref="A3533" si="1176">+IF(OR(C3533=""),"NO",1)</f>
        <v>NO</v>
      </c>
      <c r="B3533" s="18"/>
      <c r="C3533" s="1" t="s">
        <v>124</v>
      </c>
      <c r="E3533" s="329">
        <v>2</v>
      </c>
      <c r="F3533" s="53" t="str">
        <f>+$F$26</f>
        <v>OBJETO</v>
      </c>
      <c r="G3533" s="332" t="s">
        <v>124</v>
      </c>
      <c r="H3533" s="333"/>
      <c r="I3533" s="333"/>
      <c r="J3533" s="333"/>
      <c r="K3533" s="333"/>
      <c r="L3533" s="334"/>
    </row>
    <row r="3534" spans="1:12" hidden="1" x14ac:dyDescent="0.3">
      <c r="A3534" s="18" t="str">
        <f t="shared" ref="A3534" si="1177">+IF(OR(C3533=""),"NO",1)</f>
        <v>NO</v>
      </c>
      <c r="B3534" s="18"/>
      <c r="E3534" s="330"/>
      <c r="F3534" s="54" t="str">
        <f>+$F$27</f>
        <v>CONTRATANTE</v>
      </c>
      <c r="G3534" s="335" t="s">
        <v>124</v>
      </c>
      <c r="H3534" s="310"/>
      <c r="I3534" s="310"/>
      <c r="J3534" s="310"/>
      <c r="K3534" s="310"/>
      <c r="L3534" s="336"/>
    </row>
    <row r="3535" spans="1:12" hidden="1" x14ac:dyDescent="0.3">
      <c r="A3535" s="18" t="str">
        <f t="shared" ref="A3535" si="1178">+IF(OR(C3533=""),"NO",1)</f>
        <v>NO</v>
      </c>
      <c r="B3535" s="18"/>
      <c r="E3535" s="330"/>
      <c r="F3535" s="54" t="str">
        <f>+$F$28</f>
        <v>APORTANTE</v>
      </c>
      <c r="G3535" s="337" t="s">
        <v>124</v>
      </c>
      <c r="H3535" s="338"/>
      <c r="I3535" s="338"/>
      <c r="J3535" s="338"/>
      <c r="K3535" s="338"/>
      <c r="L3535" s="339"/>
    </row>
    <row r="3536" spans="1:12" hidden="1" x14ac:dyDescent="0.3">
      <c r="A3536" s="18" t="str">
        <f t="shared" ref="A3536" si="1179">+IF(OR(C3533=""),"NO",1)</f>
        <v>NO</v>
      </c>
      <c r="B3536" s="18"/>
      <c r="E3536" s="330"/>
      <c r="F3536" s="54" t="str">
        <f>+$F$29</f>
        <v>VALOR /SMMLV)</v>
      </c>
      <c r="G3536" s="55" t="s">
        <v>124</v>
      </c>
      <c r="H3536" s="56" t="str">
        <f>+$H$29</f>
        <v>% PART..</v>
      </c>
      <c r="I3536" s="57" t="s">
        <v>124</v>
      </c>
      <c r="J3536" s="58" t="str">
        <f>+$J$29</f>
        <v>VALOR ACREDITADO</v>
      </c>
      <c r="K3536" s="59"/>
      <c r="L3536" s="47" t="s">
        <v>124</v>
      </c>
    </row>
    <row r="3537" spans="1:12" hidden="1" x14ac:dyDescent="0.3">
      <c r="A3537" s="18" t="str">
        <f t="shared" ref="A3537" si="1180">+IF(OR(C3533=""),"NO",1)</f>
        <v>NO</v>
      </c>
      <c r="B3537" s="18"/>
      <c r="E3537" s="330"/>
      <c r="F3537" s="60" t="str">
        <f>+$F$30</f>
        <v>EXPERIENCIA APORTADA</v>
      </c>
      <c r="G3537" s="340" t="s">
        <v>124</v>
      </c>
      <c r="H3537" s="341"/>
      <c r="I3537" s="341"/>
      <c r="J3537" s="341"/>
      <c r="K3537" s="341"/>
      <c r="L3537" s="342"/>
    </row>
    <row r="3538" spans="1:12" hidden="1" x14ac:dyDescent="0.3">
      <c r="A3538" s="18" t="str">
        <f t="shared" ref="A3538" si="1181">+IF(OR(C3533=""),"NO",1)</f>
        <v>NO</v>
      </c>
      <c r="B3538" s="18"/>
      <c r="E3538" s="331"/>
      <c r="F3538" s="62" t="str">
        <f>+$F$31</f>
        <v>OBSERVACIÓN</v>
      </c>
      <c r="G3538" s="343" t="s">
        <v>124</v>
      </c>
      <c r="H3538" s="344"/>
      <c r="I3538" s="344"/>
      <c r="J3538" s="344"/>
      <c r="K3538" s="344"/>
      <c r="L3538" s="345"/>
    </row>
    <row r="3539" spans="1:12" ht="8.5" hidden="1" customHeight="1" x14ac:dyDescent="0.3">
      <c r="A3539" s="18" t="str">
        <f t="shared" ref="A3539" si="1182">+IF(OR(C3533=""),"NO",1)</f>
        <v>NO</v>
      </c>
      <c r="B3539" s="18"/>
      <c r="E3539" s="49"/>
      <c r="F3539" s="50"/>
      <c r="G3539" s="51"/>
      <c r="H3539" s="51"/>
      <c r="I3539" s="51"/>
      <c r="J3539" s="51"/>
      <c r="K3539" s="51"/>
      <c r="L3539" s="52"/>
    </row>
    <row r="3540" spans="1:12" hidden="1" x14ac:dyDescent="0.3">
      <c r="A3540" s="18" t="str">
        <f t="shared" ref="A3540" si="1183">+IF(OR(C3540=""),"NO",1)</f>
        <v>NO</v>
      </c>
      <c r="B3540" s="18"/>
      <c r="C3540" s="1" t="s">
        <v>124</v>
      </c>
      <c r="E3540" s="329">
        <v>3</v>
      </c>
      <c r="F3540" s="53" t="str">
        <f>+$F$26</f>
        <v>OBJETO</v>
      </c>
      <c r="G3540" s="332" t="s">
        <v>124</v>
      </c>
      <c r="H3540" s="333"/>
      <c r="I3540" s="333"/>
      <c r="J3540" s="333"/>
      <c r="K3540" s="333"/>
      <c r="L3540" s="334"/>
    </row>
    <row r="3541" spans="1:12" hidden="1" x14ac:dyDescent="0.3">
      <c r="A3541" s="18" t="str">
        <f t="shared" ref="A3541" si="1184">+IF(OR(C3540=""),"NO",1)</f>
        <v>NO</v>
      </c>
      <c r="B3541" s="18"/>
      <c r="E3541" s="330"/>
      <c r="F3541" s="54" t="str">
        <f>+$F$27</f>
        <v>CONTRATANTE</v>
      </c>
      <c r="G3541" s="335" t="s">
        <v>124</v>
      </c>
      <c r="H3541" s="310"/>
      <c r="I3541" s="310"/>
      <c r="J3541" s="310"/>
      <c r="K3541" s="310"/>
      <c r="L3541" s="336"/>
    </row>
    <row r="3542" spans="1:12" hidden="1" x14ac:dyDescent="0.3">
      <c r="A3542" s="18" t="str">
        <f t="shared" ref="A3542" si="1185">+IF(OR(C3540=""),"NO",1)</f>
        <v>NO</v>
      </c>
      <c r="B3542" s="18"/>
      <c r="E3542" s="330"/>
      <c r="F3542" s="54" t="str">
        <f>+$F$28</f>
        <v>APORTANTE</v>
      </c>
      <c r="G3542" s="337" t="s">
        <v>124</v>
      </c>
      <c r="H3542" s="338"/>
      <c r="I3542" s="338"/>
      <c r="J3542" s="338"/>
      <c r="K3542" s="338"/>
      <c r="L3542" s="339"/>
    </row>
    <row r="3543" spans="1:12" hidden="1" x14ac:dyDescent="0.3">
      <c r="A3543" s="18" t="str">
        <f t="shared" ref="A3543" si="1186">+IF(OR(C3540=""),"NO",1)</f>
        <v>NO</v>
      </c>
      <c r="B3543" s="18"/>
      <c r="E3543" s="330"/>
      <c r="F3543" s="54" t="str">
        <f>+$F$29</f>
        <v>VALOR /SMMLV)</v>
      </c>
      <c r="G3543" s="55" t="s">
        <v>124</v>
      </c>
      <c r="H3543" s="56" t="str">
        <f>+$H$29</f>
        <v>% PART..</v>
      </c>
      <c r="I3543" s="57" t="s">
        <v>124</v>
      </c>
      <c r="J3543" s="58" t="str">
        <f>+$J$29</f>
        <v>VALOR ACREDITADO</v>
      </c>
      <c r="K3543" s="59"/>
      <c r="L3543" s="47" t="s">
        <v>124</v>
      </c>
    </row>
    <row r="3544" spans="1:12" hidden="1" x14ac:dyDescent="0.3">
      <c r="A3544" s="18" t="str">
        <f t="shared" ref="A3544" si="1187">+IF(OR(C3540=""),"NO",1)</f>
        <v>NO</v>
      </c>
      <c r="B3544" s="18"/>
      <c r="E3544" s="330"/>
      <c r="F3544" s="60" t="str">
        <f>+$F$30</f>
        <v>EXPERIENCIA APORTADA</v>
      </c>
      <c r="G3544" s="340" t="s">
        <v>124</v>
      </c>
      <c r="H3544" s="341"/>
      <c r="I3544" s="341"/>
      <c r="J3544" s="341"/>
      <c r="K3544" s="341"/>
      <c r="L3544" s="342"/>
    </row>
    <row r="3545" spans="1:12" hidden="1" x14ac:dyDescent="0.3">
      <c r="A3545" s="18" t="str">
        <f t="shared" ref="A3545" si="1188">+IF(OR(C3540=""),"NO",1)</f>
        <v>NO</v>
      </c>
      <c r="B3545" s="18"/>
      <c r="E3545" s="331"/>
      <c r="F3545" s="62" t="str">
        <f>+$F$31</f>
        <v>OBSERVACIÓN</v>
      </c>
      <c r="G3545" s="343" t="s">
        <v>124</v>
      </c>
      <c r="H3545" s="344"/>
      <c r="I3545" s="344"/>
      <c r="J3545" s="344"/>
      <c r="K3545" s="344"/>
      <c r="L3545" s="345"/>
    </row>
    <row r="3546" spans="1:12" ht="8.5" hidden="1" customHeight="1" x14ac:dyDescent="0.3">
      <c r="A3546" s="18" t="str">
        <f t="shared" ref="A3546" si="1189">+IF(OR(C3540=""),"NO",1)</f>
        <v>NO</v>
      </c>
      <c r="B3546" s="18"/>
      <c r="E3546" s="49"/>
      <c r="F3546" s="50"/>
      <c r="G3546" s="51"/>
      <c r="H3546" s="51"/>
      <c r="I3546" s="51"/>
      <c r="J3546" s="51"/>
      <c r="K3546" s="51"/>
      <c r="L3546" s="52"/>
    </row>
    <row r="3547" spans="1:12" hidden="1" x14ac:dyDescent="0.3">
      <c r="A3547" s="18" t="str">
        <f t="shared" ref="A3547" si="1190">+IF(OR(C3547=""),"NO",1)</f>
        <v>NO</v>
      </c>
      <c r="B3547" s="18"/>
      <c r="C3547" s="1" t="s">
        <v>124</v>
      </c>
      <c r="E3547" s="329">
        <v>4</v>
      </c>
      <c r="F3547" s="53" t="str">
        <f>+$F$26</f>
        <v>OBJETO</v>
      </c>
      <c r="G3547" s="332" t="s">
        <v>124</v>
      </c>
      <c r="H3547" s="333"/>
      <c r="I3547" s="333"/>
      <c r="J3547" s="333"/>
      <c r="K3547" s="333"/>
      <c r="L3547" s="334"/>
    </row>
    <row r="3548" spans="1:12" hidden="1" x14ac:dyDescent="0.3">
      <c r="A3548" s="18" t="str">
        <f t="shared" ref="A3548" si="1191">+IF(OR(C3547=""),"NO",1)</f>
        <v>NO</v>
      </c>
      <c r="B3548" s="18"/>
      <c r="E3548" s="330"/>
      <c r="F3548" s="54" t="str">
        <f>+$F$27</f>
        <v>CONTRATANTE</v>
      </c>
      <c r="G3548" s="335" t="s">
        <v>124</v>
      </c>
      <c r="H3548" s="310"/>
      <c r="I3548" s="310"/>
      <c r="J3548" s="310"/>
      <c r="K3548" s="310"/>
      <c r="L3548" s="336"/>
    </row>
    <row r="3549" spans="1:12" hidden="1" x14ac:dyDescent="0.3">
      <c r="A3549" s="18" t="str">
        <f t="shared" ref="A3549" si="1192">+IF(OR(C3547=""),"NO",1)</f>
        <v>NO</v>
      </c>
      <c r="B3549" s="18"/>
      <c r="E3549" s="330"/>
      <c r="F3549" s="54" t="str">
        <f>+$F$28</f>
        <v>APORTANTE</v>
      </c>
      <c r="G3549" s="337" t="s">
        <v>124</v>
      </c>
      <c r="H3549" s="338"/>
      <c r="I3549" s="338"/>
      <c r="J3549" s="338"/>
      <c r="K3549" s="338"/>
      <c r="L3549" s="339"/>
    </row>
    <row r="3550" spans="1:12" hidden="1" x14ac:dyDescent="0.3">
      <c r="A3550" s="18" t="str">
        <f t="shared" ref="A3550" si="1193">+IF(OR(C3547=""),"NO",1)</f>
        <v>NO</v>
      </c>
      <c r="B3550" s="18"/>
      <c r="E3550" s="330"/>
      <c r="F3550" s="54" t="str">
        <f>+$F$29</f>
        <v>VALOR /SMMLV)</v>
      </c>
      <c r="G3550" s="55" t="s">
        <v>124</v>
      </c>
      <c r="H3550" s="56" t="str">
        <f>+$H$29</f>
        <v>% PART..</v>
      </c>
      <c r="I3550" s="57" t="s">
        <v>124</v>
      </c>
      <c r="J3550" s="58" t="str">
        <f>+$J$29</f>
        <v>VALOR ACREDITADO</v>
      </c>
      <c r="K3550" s="59"/>
      <c r="L3550" s="47" t="s">
        <v>124</v>
      </c>
    </row>
    <row r="3551" spans="1:12" hidden="1" x14ac:dyDescent="0.3">
      <c r="A3551" s="18" t="str">
        <f t="shared" ref="A3551" si="1194">+IF(OR(C3547=""),"NO",1)</f>
        <v>NO</v>
      </c>
      <c r="B3551" s="18"/>
      <c r="E3551" s="330"/>
      <c r="F3551" s="60" t="str">
        <f>+$F$30</f>
        <v>EXPERIENCIA APORTADA</v>
      </c>
      <c r="G3551" s="340" t="s">
        <v>124</v>
      </c>
      <c r="H3551" s="341"/>
      <c r="I3551" s="341"/>
      <c r="J3551" s="341"/>
      <c r="K3551" s="341"/>
      <c r="L3551" s="342"/>
    </row>
    <row r="3552" spans="1:12" hidden="1" x14ac:dyDescent="0.3">
      <c r="A3552" s="18" t="str">
        <f t="shared" ref="A3552" si="1195">+IF(OR(C3547=""),"NO",1)</f>
        <v>NO</v>
      </c>
      <c r="B3552" s="18"/>
      <c r="E3552" s="331"/>
      <c r="F3552" s="62" t="str">
        <f>+$F$31</f>
        <v>OBSERVACIÓN</v>
      </c>
      <c r="G3552" s="343" t="s">
        <v>124</v>
      </c>
      <c r="H3552" s="344"/>
      <c r="I3552" s="344"/>
      <c r="J3552" s="344"/>
      <c r="K3552" s="344"/>
      <c r="L3552" s="345"/>
    </row>
    <row r="3553" spans="1:12" ht="8.5" hidden="1" customHeight="1" x14ac:dyDescent="0.3">
      <c r="A3553" s="18" t="str">
        <f t="shared" ref="A3553" si="1196">+IF(OR(C3547=""),"NO",1)</f>
        <v>NO</v>
      </c>
      <c r="B3553" s="18"/>
      <c r="E3553" s="49"/>
      <c r="F3553" s="50"/>
      <c r="G3553" s="51"/>
      <c r="H3553" s="51"/>
      <c r="I3553" s="51"/>
      <c r="J3553" s="51"/>
      <c r="K3553" s="51"/>
      <c r="L3553" s="52"/>
    </row>
    <row r="3554" spans="1:12" hidden="1" x14ac:dyDescent="0.3">
      <c r="A3554" s="18" t="str">
        <f t="shared" ref="A3554" si="1197">+IF(OR(C3554=""),"NO",1)</f>
        <v>NO</v>
      </c>
      <c r="B3554" s="18"/>
      <c r="C3554" s="1" t="s">
        <v>124</v>
      </c>
      <c r="E3554" s="329">
        <v>5</v>
      </c>
      <c r="F3554" s="53" t="str">
        <f>+$F$26</f>
        <v>OBJETO</v>
      </c>
      <c r="G3554" s="332" t="s">
        <v>124</v>
      </c>
      <c r="H3554" s="333"/>
      <c r="I3554" s="333"/>
      <c r="J3554" s="333"/>
      <c r="K3554" s="333"/>
      <c r="L3554" s="334"/>
    </row>
    <row r="3555" spans="1:12" hidden="1" x14ac:dyDescent="0.3">
      <c r="A3555" s="18" t="str">
        <f t="shared" ref="A3555" si="1198">+IF(OR(C3554=""),"NO",1)</f>
        <v>NO</v>
      </c>
      <c r="B3555" s="18"/>
      <c r="E3555" s="330"/>
      <c r="F3555" s="54" t="str">
        <f>+$F$27</f>
        <v>CONTRATANTE</v>
      </c>
      <c r="G3555" s="335" t="s">
        <v>124</v>
      </c>
      <c r="H3555" s="310"/>
      <c r="I3555" s="310"/>
      <c r="J3555" s="310"/>
      <c r="K3555" s="310"/>
      <c r="L3555" s="336"/>
    </row>
    <row r="3556" spans="1:12" hidden="1" x14ac:dyDescent="0.3">
      <c r="A3556" s="18" t="str">
        <f t="shared" ref="A3556" si="1199">+IF(OR(C3554=""),"NO",1)</f>
        <v>NO</v>
      </c>
      <c r="B3556" s="18"/>
      <c r="E3556" s="330"/>
      <c r="F3556" s="54" t="str">
        <f>+$F$28</f>
        <v>APORTANTE</v>
      </c>
      <c r="G3556" s="337" t="s">
        <v>124</v>
      </c>
      <c r="H3556" s="338"/>
      <c r="I3556" s="338"/>
      <c r="J3556" s="338"/>
      <c r="K3556" s="338"/>
      <c r="L3556" s="339"/>
    </row>
    <row r="3557" spans="1:12" hidden="1" x14ac:dyDescent="0.3">
      <c r="A3557" s="18" t="str">
        <f t="shared" ref="A3557" si="1200">+IF(OR(C3554=""),"NO",1)</f>
        <v>NO</v>
      </c>
      <c r="B3557" s="18"/>
      <c r="E3557" s="330"/>
      <c r="F3557" s="54" t="str">
        <f>+$F$29</f>
        <v>VALOR /SMMLV)</v>
      </c>
      <c r="G3557" s="55" t="s">
        <v>124</v>
      </c>
      <c r="H3557" s="56" t="str">
        <f>+$H$29</f>
        <v>% PART..</v>
      </c>
      <c r="I3557" s="57" t="s">
        <v>124</v>
      </c>
      <c r="J3557" s="58" t="str">
        <f>+$J$29</f>
        <v>VALOR ACREDITADO</v>
      </c>
      <c r="K3557" s="59"/>
      <c r="L3557" s="47" t="s">
        <v>124</v>
      </c>
    </row>
    <row r="3558" spans="1:12" hidden="1" x14ac:dyDescent="0.3">
      <c r="A3558" s="18" t="str">
        <f t="shared" ref="A3558" si="1201">+IF(OR(C3554=""),"NO",1)</f>
        <v>NO</v>
      </c>
      <c r="B3558" s="18"/>
      <c r="E3558" s="330"/>
      <c r="F3558" s="60" t="str">
        <f>+$F$30</f>
        <v>EXPERIENCIA APORTADA</v>
      </c>
      <c r="G3558" s="340" t="s">
        <v>124</v>
      </c>
      <c r="H3558" s="341"/>
      <c r="I3558" s="341"/>
      <c r="J3558" s="341"/>
      <c r="K3558" s="341"/>
      <c r="L3558" s="342"/>
    </row>
    <row r="3559" spans="1:12" hidden="1" x14ac:dyDescent="0.3">
      <c r="A3559" s="18" t="str">
        <f t="shared" ref="A3559" si="1202">+IF(OR(C3554=""),"NO",1)</f>
        <v>NO</v>
      </c>
      <c r="B3559" s="18"/>
      <c r="E3559" s="331"/>
      <c r="F3559" s="62" t="str">
        <f>+$F$31</f>
        <v>OBSERVACIÓN</v>
      </c>
      <c r="G3559" s="343" t="s">
        <v>124</v>
      </c>
      <c r="H3559" s="344"/>
      <c r="I3559" s="344"/>
      <c r="J3559" s="344"/>
      <c r="K3559" s="344"/>
      <c r="L3559" s="345"/>
    </row>
    <row r="3560" spans="1:12" ht="8.5" hidden="1" customHeight="1" x14ac:dyDescent="0.3">
      <c r="A3560" s="18" t="str">
        <f t="shared" ref="A3560" si="1203">+IF(OR(C3554=""),"NO",1)</f>
        <v>NO</v>
      </c>
      <c r="B3560" s="18"/>
      <c r="E3560" s="49"/>
      <c r="F3560" s="50"/>
      <c r="G3560" s="51"/>
      <c r="H3560" s="51"/>
      <c r="I3560" s="51"/>
      <c r="J3560" s="51"/>
      <c r="K3560" s="51"/>
      <c r="L3560" s="52"/>
    </row>
    <row r="3561" spans="1:12" hidden="1" x14ac:dyDescent="0.3">
      <c r="A3561" s="18" t="str">
        <f t="shared" ref="A3561" si="1204">+IF(OR(C3561=""),"NO",1)</f>
        <v>NO</v>
      </c>
      <c r="B3561" s="18"/>
      <c r="C3561" s="1" t="s">
        <v>124</v>
      </c>
      <c r="E3561" s="329">
        <v>6</v>
      </c>
      <c r="F3561" s="53" t="str">
        <f>+$F$26</f>
        <v>OBJETO</v>
      </c>
      <c r="G3561" s="332" t="s">
        <v>124</v>
      </c>
      <c r="H3561" s="333"/>
      <c r="I3561" s="333"/>
      <c r="J3561" s="333"/>
      <c r="K3561" s="333"/>
      <c r="L3561" s="334"/>
    </row>
    <row r="3562" spans="1:12" hidden="1" x14ac:dyDescent="0.3">
      <c r="A3562" s="18" t="str">
        <f t="shared" ref="A3562" si="1205">+IF(OR(C3561=""),"NO",1)</f>
        <v>NO</v>
      </c>
      <c r="B3562" s="18"/>
      <c r="E3562" s="330"/>
      <c r="F3562" s="54" t="str">
        <f>+$F$27</f>
        <v>CONTRATANTE</v>
      </c>
      <c r="G3562" s="335" t="s">
        <v>124</v>
      </c>
      <c r="H3562" s="310"/>
      <c r="I3562" s="310"/>
      <c r="J3562" s="310"/>
      <c r="K3562" s="310"/>
      <c r="L3562" s="336"/>
    </row>
    <row r="3563" spans="1:12" hidden="1" x14ac:dyDescent="0.3">
      <c r="A3563" s="18" t="str">
        <f t="shared" ref="A3563" si="1206">+IF(OR(C3561=""),"NO",1)</f>
        <v>NO</v>
      </c>
      <c r="B3563" s="18"/>
      <c r="E3563" s="330"/>
      <c r="F3563" s="54" t="str">
        <f>+$F$28</f>
        <v>APORTANTE</v>
      </c>
      <c r="G3563" s="337" t="s">
        <v>124</v>
      </c>
      <c r="H3563" s="338"/>
      <c r="I3563" s="338"/>
      <c r="J3563" s="338"/>
      <c r="K3563" s="338"/>
      <c r="L3563" s="339"/>
    </row>
    <row r="3564" spans="1:12" hidden="1" x14ac:dyDescent="0.3">
      <c r="A3564" s="18" t="str">
        <f t="shared" ref="A3564" si="1207">+IF(OR(C3561=""),"NO",1)</f>
        <v>NO</v>
      </c>
      <c r="B3564" s="18"/>
      <c r="E3564" s="330"/>
      <c r="F3564" s="54" t="str">
        <f>+$F$29</f>
        <v>VALOR /SMMLV)</v>
      </c>
      <c r="G3564" s="55" t="s">
        <v>124</v>
      </c>
      <c r="H3564" s="56" t="str">
        <f>+$H$29</f>
        <v>% PART..</v>
      </c>
      <c r="I3564" s="57" t="s">
        <v>124</v>
      </c>
      <c r="J3564" s="58" t="str">
        <f>+$J$29</f>
        <v>VALOR ACREDITADO</v>
      </c>
      <c r="K3564" s="59"/>
      <c r="L3564" s="47" t="s">
        <v>124</v>
      </c>
    </row>
    <row r="3565" spans="1:12" hidden="1" x14ac:dyDescent="0.3">
      <c r="A3565" s="18" t="str">
        <f t="shared" ref="A3565" si="1208">+IF(OR(C3561=""),"NO",1)</f>
        <v>NO</v>
      </c>
      <c r="B3565" s="18"/>
      <c r="E3565" s="330"/>
      <c r="F3565" s="60" t="str">
        <f>+$F$30</f>
        <v>EXPERIENCIA APORTADA</v>
      </c>
      <c r="G3565" s="340" t="s">
        <v>124</v>
      </c>
      <c r="H3565" s="341"/>
      <c r="I3565" s="341"/>
      <c r="J3565" s="341"/>
      <c r="K3565" s="341"/>
      <c r="L3565" s="342"/>
    </row>
    <row r="3566" spans="1:12" hidden="1" x14ac:dyDescent="0.3">
      <c r="A3566" s="18" t="str">
        <f t="shared" ref="A3566" si="1209">+IF(OR(C3561=""),"NO",1)</f>
        <v>NO</v>
      </c>
      <c r="B3566" s="18"/>
      <c r="E3566" s="331"/>
      <c r="F3566" s="62" t="str">
        <f>+$F$31</f>
        <v>OBSERVACIÓN</v>
      </c>
      <c r="G3566" s="343" t="s">
        <v>124</v>
      </c>
      <c r="H3566" s="344"/>
      <c r="I3566" s="344"/>
      <c r="J3566" s="344"/>
      <c r="K3566" s="344"/>
      <c r="L3566" s="345"/>
    </row>
    <row r="3567" spans="1:12" ht="8.5" hidden="1" customHeight="1" x14ac:dyDescent="0.3">
      <c r="A3567" s="18" t="str">
        <f t="shared" ref="A3567" si="1210">+IF(OR(C3561=""),"NO",1)</f>
        <v>NO</v>
      </c>
      <c r="B3567" s="18"/>
      <c r="E3567" s="49"/>
      <c r="F3567" s="50"/>
      <c r="G3567" s="51"/>
      <c r="H3567" s="51"/>
      <c r="I3567" s="51"/>
      <c r="J3567" s="51"/>
      <c r="K3567" s="51"/>
      <c r="L3567" s="52"/>
    </row>
    <row r="3568" spans="1:12" hidden="1" x14ac:dyDescent="0.3">
      <c r="A3568" s="18" t="str">
        <f t="shared" ref="A3568" si="1211">+IF(OR(C3568=""),"NO",1)</f>
        <v>NO</v>
      </c>
      <c r="B3568" s="18"/>
      <c r="C3568" s="1" t="s">
        <v>124</v>
      </c>
      <c r="E3568" s="329">
        <v>7</v>
      </c>
      <c r="F3568" s="53" t="str">
        <f>+$F$26</f>
        <v>OBJETO</v>
      </c>
      <c r="G3568" s="332" t="s">
        <v>124</v>
      </c>
      <c r="H3568" s="333"/>
      <c r="I3568" s="333"/>
      <c r="J3568" s="333"/>
      <c r="K3568" s="333"/>
      <c r="L3568" s="334"/>
    </row>
    <row r="3569" spans="1:12" hidden="1" x14ac:dyDescent="0.3">
      <c r="A3569" s="18" t="str">
        <f t="shared" ref="A3569" si="1212">+IF(OR(C3568=""),"NO",1)</f>
        <v>NO</v>
      </c>
      <c r="B3569" s="18"/>
      <c r="E3569" s="330"/>
      <c r="F3569" s="54" t="str">
        <f>+$F$27</f>
        <v>CONTRATANTE</v>
      </c>
      <c r="G3569" s="335" t="s">
        <v>124</v>
      </c>
      <c r="H3569" s="310"/>
      <c r="I3569" s="310"/>
      <c r="J3569" s="310"/>
      <c r="K3569" s="310"/>
      <c r="L3569" s="336"/>
    </row>
    <row r="3570" spans="1:12" hidden="1" x14ac:dyDescent="0.3">
      <c r="A3570" s="18" t="str">
        <f t="shared" ref="A3570" si="1213">+IF(OR(C3568=""),"NO",1)</f>
        <v>NO</v>
      </c>
      <c r="B3570" s="18"/>
      <c r="E3570" s="330"/>
      <c r="F3570" s="54" t="str">
        <f>+$F$28</f>
        <v>APORTANTE</v>
      </c>
      <c r="G3570" s="337" t="s">
        <v>124</v>
      </c>
      <c r="H3570" s="338"/>
      <c r="I3570" s="338"/>
      <c r="J3570" s="338"/>
      <c r="K3570" s="338"/>
      <c r="L3570" s="339"/>
    </row>
    <row r="3571" spans="1:12" hidden="1" x14ac:dyDescent="0.3">
      <c r="A3571" s="18" t="str">
        <f t="shared" ref="A3571" si="1214">+IF(OR(C3568=""),"NO",1)</f>
        <v>NO</v>
      </c>
      <c r="B3571" s="18"/>
      <c r="E3571" s="330"/>
      <c r="F3571" s="54" t="str">
        <f>+$F$29</f>
        <v>VALOR /SMMLV)</v>
      </c>
      <c r="G3571" s="55" t="s">
        <v>124</v>
      </c>
      <c r="H3571" s="56" t="str">
        <f>+$H$29</f>
        <v>% PART..</v>
      </c>
      <c r="I3571" s="57" t="s">
        <v>124</v>
      </c>
      <c r="J3571" s="58" t="str">
        <f>+$J$29</f>
        <v>VALOR ACREDITADO</v>
      </c>
      <c r="K3571" s="59"/>
      <c r="L3571" s="47" t="s">
        <v>124</v>
      </c>
    </row>
    <row r="3572" spans="1:12" hidden="1" x14ac:dyDescent="0.3">
      <c r="A3572" s="18" t="str">
        <f t="shared" ref="A3572" si="1215">+IF(OR(C3568=""),"NO",1)</f>
        <v>NO</v>
      </c>
      <c r="B3572" s="18"/>
      <c r="E3572" s="330"/>
      <c r="F3572" s="60" t="str">
        <f>+$F$30</f>
        <v>EXPERIENCIA APORTADA</v>
      </c>
      <c r="G3572" s="340" t="s">
        <v>124</v>
      </c>
      <c r="H3572" s="341"/>
      <c r="I3572" s="341"/>
      <c r="J3572" s="341"/>
      <c r="K3572" s="341"/>
      <c r="L3572" s="342"/>
    </row>
    <row r="3573" spans="1:12" hidden="1" x14ac:dyDescent="0.3">
      <c r="A3573" s="18" t="str">
        <f t="shared" ref="A3573" si="1216">+IF(OR(C3568=""),"NO",1)</f>
        <v>NO</v>
      </c>
      <c r="B3573" s="18"/>
      <c r="E3573" s="331"/>
      <c r="F3573" s="62" t="str">
        <f>+$F$31</f>
        <v>OBSERVACIÓN</v>
      </c>
      <c r="G3573" s="343" t="s">
        <v>124</v>
      </c>
      <c r="H3573" s="344"/>
      <c r="I3573" s="344"/>
      <c r="J3573" s="344"/>
      <c r="K3573" s="344"/>
      <c r="L3573" s="345"/>
    </row>
    <row r="3574" spans="1:12" hidden="1" x14ac:dyDescent="0.3">
      <c r="A3574" s="18" t="str">
        <f t="shared" ref="A3574" si="1217">+IF(OR(C3568=""),"NO",1)</f>
        <v>NO</v>
      </c>
      <c r="B3574" s="18"/>
      <c r="E3574" s="49"/>
      <c r="F3574" s="50"/>
      <c r="G3574" s="51"/>
      <c r="H3574" s="51"/>
      <c r="I3574" s="51"/>
      <c r="J3574" s="51"/>
      <c r="K3574" s="51"/>
      <c r="L3574" s="52"/>
    </row>
    <row r="3575" spans="1:12" hidden="1" x14ac:dyDescent="0.3">
      <c r="A3575" s="1" t="str">
        <f>+A3510</f>
        <v>NO</v>
      </c>
      <c r="C3575" s="1" t="str">
        <f>"N"&amp;C3510</f>
        <v>N</v>
      </c>
      <c r="E3575" s="63"/>
      <c r="F3575" s="64" t="str">
        <f>+$F$75</f>
        <v>TOTAL DE CONTRATOS PRESENTADOS VÁLIDOS QUE CUMPLEN EXPERIENCIA ACREDITADA:</v>
      </c>
      <c r="G3575" s="65"/>
      <c r="H3575" s="65"/>
      <c r="I3575" s="65"/>
      <c r="J3575" s="66"/>
      <c r="K3575" s="65"/>
      <c r="L3575" s="67" t="s">
        <v>124</v>
      </c>
    </row>
    <row r="3576" spans="1:12" ht="6.65" hidden="1" customHeight="1" x14ac:dyDescent="0.3">
      <c r="A3576" s="1" t="str">
        <f>+A3510</f>
        <v>NO</v>
      </c>
      <c r="E3576" s="51"/>
      <c r="F3576" s="50"/>
      <c r="G3576" s="51"/>
      <c r="H3576" s="51"/>
      <c r="I3576" s="51"/>
      <c r="J3576" s="51"/>
      <c r="K3576" s="51"/>
      <c r="L3576" s="51"/>
    </row>
    <row r="3577" spans="1:12" hidden="1" x14ac:dyDescent="0.3">
      <c r="A3577" s="1" t="str">
        <f>+A3510</f>
        <v>NO</v>
      </c>
      <c r="E3577" s="63"/>
      <c r="F3577" s="63" t="str">
        <f>+$F$77</f>
        <v>ACREDITA SUMINISTRO E INSTALACIÓN DE MOBILIARIO POR LO MENOS EN UN (1) CONTRATO VÁLIDO</v>
      </c>
      <c r="G3577" s="65"/>
      <c r="H3577" s="65"/>
      <c r="I3577" s="65"/>
      <c r="J3577" s="66"/>
      <c r="K3577" s="65"/>
      <c r="L3577" s="68" t="s">
        <v>157</v>
      </c>
    </row>
    <row r="3578" spans="1:12" ht="5.15" hidden="1" customHeight="1" x14ac:dyDescent="0.3">
      <c r="A3578" s="1" t="str">
        <f>+A3510</f>
        <v>NO</v>
      </c>
      <c r="E3578" s="51"/>
      <c r="F3578" s="50"/>
      <c r="G3578" s="51"/>
      <c r="H3578" s="51"/>
      <c r="I3578" s="51"/>
      <c r="J3578" s="51"/>
      <c r="K3578" s="51"/>
      <c r="L3578" s="51"/>
    </row>
    <row r="3579" spans="1:12" ht="12.75" hidden="1" customHeight="1" x14ac:dyDescent="0.3">
      <c r="A3579" s="1" t="str">
        <f>+A3510</f>
        <v>NO</v>
      </c>
      <c r="E3579" s="69" t="str">
        <f>+$E$79</f>
        <v>EXPERIENCIA ESPECÍFICA NUMERAL 10.1.1 A</v>
      </c>
      <c r="F3579" s="70"/>
      <c r="G3579" s="70"/>
      <c r="H3579" s="70"/>
      <c r="I3579" s="70"/>
      <c r="J3579" s="70"/>
      <c r="K3579" s="70"/>
      <c r="L3579" s="71"/>
    </row>
    <row r="3580" spans="1:12" ht="26.5" hidden="1" customHeight="1" x14ac:dyDescent="0.3">
      <c r="A3580" s="1" t="str">
        <f>+A3510</f>
        <v>NO</v>
      </c>
      <c r="E3580" s="72"/>
      <c r="F3580" s="325" t="str">
        <f>+$F$80</f>
        <v>Por lo menos uno (1) de los contratos válidos aportados como experiencia general debe corresponder mínimo al 60% del presupuesto oficial del presente proceso de selección.  (SMMLV)</v>
      </c>
      <c r="G3580" s="326"/>
      <c r="H3580" s="326"/>
      <c r="I3580" s="326"/>
      <c r="J3580" s="326"/>
      <c r="K3580" s="73" t="s">
        <v>124</v>
      </c>
      <c r="L3580" s="74" t="s">
        <v>124</v>
      </c>
    </row>
    <row r="3581" spans="1:12" ht="23.5" hidden="1" customHeight="1" x14ac:dyDescent="0.3">
      <c r="A3581" s="1" t="str">
        <f>+A3510</f>
        <v>NO</v>
      </c>
      <c r="E3581" s="63"/>
      <c r="F3581" s="325" t="str">
        <f>+$F$81</f>
        <v xml:space="preserve">Deberá acreditarse en al menos uno (1) de los contratos válidos aportados como experiencia general una </v>
      </c>
      <c r="G3581" s="326"/>
      <c r="H3581" s="326"/>
      <c r="I3581" s="326"/>
      <c r="J3581" s="326"/>
      <c r="K3581" s="73" t="s">
        <v>124</v>
      </c>
      <c r="L3581" s="74" t="s">
        <v>124</v>
      </c>
    </row>
    <row r="3582" spans="1:12" ht="23.5" hidden="1" customHeight="1" x14ac:dyDescent="0.3">
      <c r="A3582" s="18" t="s">
        <v>30</v>
      </c>
      <c r="E3582" s="63"/>
      <c r="F3582" s="325" t="str">
        <f>+$F$82</f>
        <v xml:space="preserve">Deberá acreditarse en al menos uno (1) de los contratos válidos aportados interventoría a intervención de </v>
      </c>
      <c r="G3582" s="326"/>
      <c r="H3582" s="326"/>
      <c r="I3582" s="326"/>
      <c r="J3582" s="326"/>
      <c r="K3582" s="73">
        <f>+$K$82</f>
        <v>0</v>
      </c>
      <c r="L3582" s="74" t="s">
        <v>124</v>
      </c>
    </row>
    <row r="3583" spans="1:12" ht="36" hidden="1" customHeight="1" x14ac:dyDescent="0.3">
      <c r="A3583" s="18" t="s">
        <v>30</v>
      </c>
      <c r="E3583" s="63"/>
      <c r="F3583" s="325" t="str">
        <f>+$F$83</f>
        <v xml:space="preserve">Deberá acreditarse en al menos uno (1) de los contratos válidos aportados interventoría a intervención de </v>
      </c>
      <c r="G3583" s="326"/>
      <c r="H3583" s="326"/>
      <c r="I3583" s="326"/>
      <c r="J3583" s="326"/>
      <c r="K3583" s="75">
        <f>+$K$83</f>
        <v>0</v>
      </c>
      <c r="L3583" s="76" t="s">
        <v>124</v>
      </c>
    </row>
    <row r="3584" spans="1:12" hidden="1" x14ac:dyDescent="0.3">
      <c r="A3584" s="1" t="str">
        <f>+A3510</f>
        <v>NO</v>
      </c>
      <c r="E3584" s="51"/>
      <c r="F3584" s="50"/>
      <c r="G3584" s="51"/>
      <c r="H3584" s="51"/>
      <c r="I3584" s="51"/>
      <c r="J3584" s="51"/>
      <c r="K3584" s="51"/>
      <c r="L3584" s="51"/>
    </row>
    <row r="3585" spans="1:12" ht="12.75" hidden="1" customHeight="1" x14ac:dyDescent="0.3">
      <c r="A3585" s="1" t="str">
        <f>+A3510</f>
        <v>NO</v>
      </c>
      <c r="E3585" s="40" t="str">
        <f>+$E$85</f>
        <v>VALOR MÍNIMO A CERIFICAR % P.O EN SMMMLV. NUMERAL 3.9.1</v>
      </c>
      <c r="F3585" s="41"/>
      <c r="G3585" s="41"/>
      <c r="H3585" s="41"/>
      <c r="I3585" s="41"/>
      <c r="J3585" s="41"/>
      <c r="K3585" s="41"/>
      <c r="L3585" s="42"/>
    </row>
    <row r="3586" spans="1:12" hidden="1" x14ac:dyDescent="0.3">
      <c r="A3586" s="1" t="str">
        <f>+A3510</f>
        <v>NO</v>
      </c>
      <c r="C3586" s="1" t="str">
        <f>"M"&amp;C3510</f>
        <v>M</v>
      </c>
      <c r="E3586" s="77" t="str">
        <f>+$E$86</f>
        <v>100% P.O.</v>
      </c>
      <c r="F3586" s="78"/>
      <c r="G3586" s="61">
        <v>242.41716883554506</v>
      </c>
      <c r="H3586" s="124" t="str">
        <f>+$H$86</f>
        <v>TOTAL EJECUTADO DE CONTRATOS ACREDITADOS</v>
      </c>
      <c r="I3586" s="124"/>
      <c r="J3586" s="124"/>
      <c r="K3586" s="55" t="s">
        <v>124</v>
      </c>
      <c r="L3586" s="47" t="s">
        <v>124</v>
      </c>
    </row>
    <row r="3587" spans="1:12" hidden="1" x14ac:dyDescent="0.3">
      <c r="A3587" s="1" t="str">
        <f>+A3510</f>
        <v>NO</v>
      </c>
      <c r="E3587" s="39"/>
      <c r="F3587" s="39"/>
      <c r="G3587" s="39"/>
      <c r="H3587" s="39"/>
      <c r="I3587" s="39"/>
      <c r="J3587" s="39"/>
      <c r="K3587" s="39"/>
      <c r="L3587" s="39"/>
    </row>
    <row r="3588" spans="1:12" ht="12.75" hidden="1" customHeight="1" x14ac:dyDescent="0.3">
      <c r="A3588" s="18" t="s">
        <v>30</v>
      </c>
      <c r="B3588" s="18"/>
      <c r="E3588" s="40" t="str">
        <f>+$E$88</f>
        <v>CONSIDERACIONES PARA LA VALIDEZ DE LA EXPERIENCIA REQUERIDA: EXPERIENCIA PROPONENTES PLURALES NUMERAL 10.1.2 D</v>
      </c>
      <c r="F3588" s="41"/>
      <c r="G3588" s="41"/>
      <c r="H3588" s="41"/>
      <c r="I3588" s="41"/>
      <c r="J3588" s="41"/>
      <c r="K3588" s="41"/>
      <c r="L3588" s="42"/>
    </row>
    <row r="3589" spans="1:12" ht="28" hidden="1" customHeight="1" x14ac:dyDescent="0.3">
      <c r="A3589" s="18" t="s">
        <v>30</v>
      </c>
      <c r="B3589" s="18"/>
      <c r="C3589" s="1" t="str">
        <f>"O"&amp;C3510</f>
        <v>O</v>
      </c>
      <c r="E3589" s="80" t="str">
        <f>+$E$89</f>
        <v>i)</v>
      </c>
      <c r="F3589" s="327" t="str">
        <f>+$F$89</f>
        <v>Uno de los integrantes debe aportar como mínimo el cincuenta por ciento (50 %) de la experiencia solicitada</v>
      </c>
      <c r="G3589" s="328"/>
      <c r="H3589" s="328"/>
      <c r="I3589" s="328"/>
      <c r="J3589" s="328"/>
      <c r="K3589" s="73" t="s">
        <v>124</v>
      </c>
      <c r="L3589" s="47" t="s">
        <v>124</v>
      </c>
    </row>
    <row r="3590" spans="1:12" ht="28" hidden="1" customHeight="1" x14ac:dyDescent="0.3">
      <c r="A3590" s="18" t="s">
        <v>30</v>
      </c>
      <c r="B3590" s="18"/>
      <c r="C3590" s="1" t="str">
        <f>"O"&amp;C3510</f>
        <v>O</v>
      </c>
      <c r="E3590" s="80" t="str">
        <f>+$E$90</f>
        <v>ii)</v>
      </c>
      <c r="F3590" s="327" t="str">
        <f>+$F$90</f>
        <v>Todos los demás ntegrantes deben acreditar al menos el cinco por ciento (5 %) de la experiencia solicitada, solo uno (1) de los integrantes podrá no acreditar experiencia pero su porcentaje de participación  no podrá superar el diez por ciento (10 %)</v>
      </c>
      <c r="G3590" s="328"/>
      <c r="H3590" s="328"/>
      <c r="I3590" s="328"/>
      <c r="J3590" s="328"/>
      <c r="K3590" s="73" t="s">
        <v>124</v>
      </c>
      <c r="L3590" s="47" t="s">
        <v>124</v>
      </c>
    </row>
    <row r="3591" spans="1:12" hidden="1" x14ac:dyDescent="0.3">
      <c r="A3591" s="18" t="s">
        <v>30</v>
      </c>
      <c r="B3591" s="18"/>
      <c r="E3591" s="39"/>
      <c r="F3591" s="39"/>
      <c r="G3591" s="39"/>
      <c r="H3591" s="39"/>
      <c r="I3591" s="39"/>
      <c r="J3591" s="39"/>
      <c r="K3591" s="39"/>
      <c r="L3591" s="39"/>
    </row>
    <row r="3592" spans="1:12" ht="13" hidden="1" customHeight="1" x14ac:dyDescent="0.3">
      <c r="A3592" s="18" t="str">
        <f>+A3510</f>
        <v>NO</v>
      </c>
      <c r="B3592" s="18"/>
      <c r="E3592" s="69" t="str">
        <f>+$E$92</f>
        <v>VERIFICACIÓN Y ASIGNACIÓN DE PUNTAJE POR LA EXPERIENCIA DEL PROPONENTE</v>
      </c>
      <c r="F3592" s="70"/>
      <c r="G3592" s="70"/>
      <c r="H3592" s="70"/>
      <c r="I3592" s="70"/>
      <c r="J3592" s="70"/>
      <c r="K3592" s="70"/>
      <c r="L3592" s="71"/>
    </row>
    <row r="3593" spans="1:12" hidden="1" x14ac:dyDescent="0.3">
      <c r="A3593" s="18" t="str">
        <f>+A3510</f>
        <v>NO</v>
      </c>
      <c r="B3593" s="18"/>
      <c r="E3593" s="81"/>
      <c r="F3593" s="323" t="str">
        <f>+$F$93</f>
        <v>No. CONTRATOS QUE ACREDITAN LA EXPERIENCIA (NO OBJETO DE SUBSANACIÓN)</v>
      </c>
      <c r="G3593" s="324"/>
      <c r="H3593" s="324"/>
      <c r="I3593" s="324"/>
      <c r="J3593" s="324"/>
      <c r="K3593" s="82"/>
      <c r="L3593" s="83" t="s">
        <v>124</v>
      </c>
    </row>
    <row r="3594" spans="1:12" ht="13" hidden="1" customHeight="1" x14ac:dyDescent="0.3">
      <c r="A3594" s="18" t="str">
        <f>+A3510</f>
        <v>NO</v>
      </c>
      <c r="B3594" s="18"/>
      <c r="E3594" s="84"/>
      <c r="F3594" s="323" t="str">
        <f>+$F$94</f>
        <v>TOTAL EJECUTADO DE CONTRATOS ACREDITADOS PROPUESTA INICIAL</v>
      </c>
      <c r="G3594" s="324"/>
      <c r="H3594" s="324"/>
      <c r="I3594" s="324"/>
      <c r="J3594" s="324"/>
      <c r="K3594" s="85"/>
      <c r="L3594" s="86" t="s">
        <v>124</v>
      </c>
    </row>
    <row r="3595" spans="1:12" ht="13" hidden="1" customHeight="1" x14ac:dyDescent="0.3">
      <c r="A3595" s="18" t="str">
        <f>+A3510</f>
        <v>NO</v>
      </c>
      <c r="B3595" s="18"/>
      <c r="E3595" s="87"/>
      <c r="F3595" s="323" t="str">
        <f>+$F$95</f>
        <v>PROMEDIO VALOR ACREDITADO EN SMMLV</v>
      </c>
      <c r="G3595" s="324"/>
      <c r="H3595" s="324"/>
      <c r="I3595" s="324"/>
      <c r="J3595" s="324"/>
      <c r="K3595" s="66"/>
      <c r="L3595" s="88" t="s">
        <v>124</v>
      </c>
    </row>
    <row r="3596" spans="1:12" hidden="1" x14ac:dyDescent="0.3">
      <c r="A3596" s="18" t="str">
        <f>+A3510</f>
        <v>NO</v>
      </c>
      <c r="B3596" s="18"/>
      <c r="E3596" s="89"/>
      <c r="F3596" s="89"/>
      <c r="G3596" s="89"/>
      <c r="H3596" s="89"/>
      <c r="I3596" s="89"/>
      <c r="J3596" s="89"/>
      <c r="K3596" s="89"/>
      <c r="L3596" s="89"/>
    </row>
    <row r="3597" spans="1:12" ht="13" hidden="1" customHeight="1" x14ac:dyDescent="0.3">
      <c r="A3597" s="18" t="str">
        <f>+A3510</f>
        <v>NO</v>
      </c>
      <c r="B3597" s="18"/>
      <c r="E3597" s="69" t="str">
        <f>+$E$97</f>
        <v>3.9.2 EXIGENCIAS MÍNIMAS DE EXPERIENCIA Y FORMACIÓN ACADÉMICA DEL EQUIPO DE TRABAJO</v>
      </c>
      <c r="F3597" s="70"/>
      <c r="G3597" s="70"/>
      <c r="H3597" s="70"/>
      <c r="I3597" s="70"/>
      <c r="J3597" s="70"/>
      <c r="K3597" s="70"/>
      <c r="L3597" s="71"/>
    </row>
    <row r="3598" spans="1:12" hidden="1" x14ac:dyDescent="0.3">
      <c r="A3598" s="18" t="str">
        <f>+A3510</f>
        <v>NO</v>
      </c>
      <c r="B3598" s="18"/>
      <c r="E3598" s="90" t="str">
        <f>+$E$98</f>
        <v>Formulario 8</v>
      </c>
      <c r="F3598" s="315" t="s">
        <v>46</v>
      </c>
      <c r="G3598" s="316"/>
      <c r="H3598" s="317"/>
      <c r="I3598" s="318"/>
      <c r="J3598" s="318"/>
      <c r="K3598" s="318"/>
      <c r="L3598" s="319"/>
    </row>
    <row r="3599" spans="1:12" hidden="1" x14ac:dyDescent="0.3">
      <c r="A3599" s="18" t="str">
        <f>+A3510</f>
        <v>NO</v>
      </c>
      <c r="B3599" s="18"/>
      <c r="E3599" s="91" t="s">
        <v>124</v>
      </c>
      <c r="F3599" s="91" t="str">
        <f>+$F$99</f>
        <v>Director de Interventoría</v>
      </c>
      <c r="G3599" s="91" t="str">
        <f>+$G$99</f>
        <v>Residente de Interventoría</v>
      </c>
      <c r="H3599" s="320"/>
      <c r="I3599" s="321"/>
      <c r="J3599" s="321"/>
      <c r="K3599" s="321"/>
      <c r="L3599" s="322"/>
    </row>
    <row r="3600" spans="1:12" hidden="1" x14ac:dyDescent="0.3">
      <c r="A3600" s="18" t="str">
        <f>+A3510</f>
        <v>NO</v>
      </c>
      <c r="B3600" s="18"/>
      <c r="E3600" s="304" t="str">
        <f>+$E$100</f>
        <v>OBSERVACIONES RESPECTO REQUISITO HABILITANTE DEL PERSONAL CLAVE EVALUABLE</v>
      </c>
      <c r="F3600" s="305"/>
      <c r="G3600" s="305"/>
      <c r="H3600" s="305"/>
      <c r="I3600" s="305"/>
      <c r="J3600" s="305"/>
      <c r="K3600" s="305"/>
      <c r="L3600" s="305"/>
    </row>
    <row r="3601" spans="1:12" hidden="1" x14ac:dyDescent="0.3">
      <c r="A3601" s="18" t="str">
        <f>+A3510</f>
        <v>NO</v>
      </c>
      <c r="B3601" s="18"/>
      <c r="E3601" s="312" t="s">
        <v>124</v>
      </c>
      <c r="F3601" s="313"/>
      <c r="G3601" s="313"/>
      <c r="H3601" s="313"/>
      <c r="I3601" s="313"/>
      <c r="J3601" s="313"/>
      <c r="K3601" s="313"/>
      <c r="L3601" s="314"/>
    </row>
    <row r="3602" spans="1:12" hidden="1" x14ac:dyDescent="0.3">
      <c r="A3602" s="18" t="str">
        <f>+A3510</f>
        <v>NO</v>
      </c>
      <c r="B3602" s="18"/>
      <c r="E3602" s="89"/>
      <c r="F3602" s="89"/>
      <c r="G3602" s="89"/>
      <c r="H3602" s="89"/>
      <c r="I3602" s="89"/>
      <c r="J3602" s="89"/>
      <c r="K3602" s="89"/>
      <c r="L3602" s="89"/>
    </row>
    <row r="3603" spans="1:12" ht="13" hidden="1" customHeight="1" x14ac:dyDescent="0.3">
      <c r="A3603" s="18" t="str">
        <f>+A3510</f>
        <v>NO</v>
      </c>
      <c r="B3603" s="18"/>
      <c r="E3603" s="69" t="str">
        <f>+$E$103</f>
        <v>4.2 EQUIPO DE TRABAJO (Personal Clave Evaluable)</v>
      </c>
      <c r="F3603" s="70"/>
      <c r="G3603" s="70"/>
      <c r="H3603" s="70"/>
      <c r="I3603" s="70"/>
      <c r="J3603" s="70"/>
      <c r="K3603" s="70"/>
      <c r="L3603" s="71"/>
    </row>
    <row r="3604" spans="1:12" ht="23.25" hidden="1" customHeight="1" x14ac:dyDescent="0.3">
      <c r="A3604" s="18" t="str">
        <f>+A3510</f>
        <v>NO</v>
      </c>
      <c r="B3604" s="18"/>
      <c r="E3604" s="90" t="str">
        <f>+$E$104</f>
        <v>Formulario 9</v>
      </c>
      <c r="F3604" s="315" t="s">
        <v>46</v>
      </c>
      <c r="G3604" s="316"/>
      <c r="H3604" s="317"/>
      <c r="I3604" s="318"/>
      <c r="J3604" s="318"/>
      <c r="K3604" s="318"/>
      <c r="L3604" s="319"/>
    </row>
    <row r="3605" spans="1:12" hidden="1" x14ac:dyDescent="0.3">
      <c r="A3605" s="18" t="str">
        <f>+A3510</f>
        <v>NO</v>
      </c>
      <c r="B3605" s="18"/>
      <c r="E3605" s="91" t="s">
        <v>124</v>
      </c>
      <c r="F3605" s="91" t="str">
        <f>+$F$99</f>
        <v>Director de Interventoría</v>
      </c>
      <c r="G3605" s="91" t="str">
        <f>+$G$99</f>
        <v>Residente de Interventoría</v>
      </c>
      <c r="H3605" s="320"/>
      <c r="I3605" s="321"/>
      <c r="J3605" s="321"/>
      <c r="K3605" s="321"/>
      <c r="L3605" s="322"/>
    </row>
    <row r="3606" spans="1:12" hidden="1" x14ac:dyDescent="0.3">
      <c r="A3606" s="18" t="str">
        <f>+A3510</f>
        <v>NO</v>
      </c>
      <c r="B3606" s="18"/>
      <c r="E3606" s="89"/>
      <c r="F3606" s="89"/>
      <c r="G3606" s="89"/>
      <c r="H3606" s="89"/>
      <c r="I3606" s="89"/>
      <c r="J3606" s="89"/>
      <c r="K3606" s="89"/>
      <c r="L3606" s="89"/>
    </row>
    <row r="3607" spans="1:12" hidden="1" x14ac:dyDescent="0.3">
      <c r="A3607" s="1" t="str">
        <f>+A3510</f>
        <v>NO</v>
      </c>
      <c r="E3607" s="92" t="str">
        <f>+E3482</f>
        <v>CRITERIOS DE EVALUACIÓN Y PUNTAJE</v>
      </c>
      <c r="F3607" s="93"/>
      <c r="G3607" s="93"/>
      <c r="H3607" s="93"/>
      <c r="I3607" s="93"/>
      <c r="J3607" s="93"/>
      <c r="K3607" s="94"/>
      <c r="L3607" s="95" t="str">
        <f>+$L$107</f>
        <v>PUNTAJE OBTENIDO</v>
      </c>
    </row>
    <row r="3608" spans="1:12" hidden="1" x14ac:dyDescent="0.3">
      <c r="A3608" s="1" t="str">
        <f>+A3510</f>
        <v>NO</v>
      </c>
      <c r="E3608" s="96" t="str">
        <f>+$E$108</f>
        <v>VALOR</v>
      </c>
      <c r="F3608" s="97" t="str">
        <f>+$F$108</f>
        <v>EQUIPO DE TRABAJO (PERSONAL CLAVE EVALUABLE)</v>
      </c>
      <c r="G3608" s="24"/>
      <c r="H3608" s="24"/>
      <c r="I3608" s="24"/>
      <c r="J3608" s="24"/>
      <c r="K3608" s="24"/>
      <c r="L3608" s="98"/>
    </row>
    <row r="3609" spans="1:12" ht="12.75" hidden="1" customHeight="1" x14ac:dyDescent="0.3">
      <c r="A3609" s="1" t="str">
        <f>+A3510</f>
        <v>NO</v>
      </c>
      <c r="E3609" s="96">
        <f>+$E$109</f>
        <v>5</v>
      </c>
      <c r="F3609" s="307" t="str">
        <f>+$F$109</f>
        <v xml:space="preserve"> Experiencia Específica adicional</v>
      </c>
      <c r="G3609" s="308"/>
      <c r="H3609" s="308"/>
      <c r="I3609" s="308"/>
      <c r="J3609" s="308"/>
      <c r="K3609" s="309"/>
      <c r="L3609" s="99" t="str">
        <f>IFERROR(IF(VLOOKUP(C3510,'R. PUNTAJES'!$C$14:$R$213,'R. PUNTAJES'!$I$10,0)="","",VLOOKUP(C3510,'R. PUNTAJES'!$C$14:$R$213,'R. PUNTAJES'!$I$10,0)),"")</f>
        <v/>
      </c>
    </row>
    <row r="3610" spans="1:12" ht="12.75" hidden="1" customHeight="1" x14ac:dyDescent="0.3">
      <c r="A3610" s="1" t="str">
        <f>+A3510</f>
        <v>NO</v>
      </c>
      <c r="E3610" s="96">
        <f>+$E$110</f>
        <v>5</v>
      </c>
      <c r="F3610" s="307" t="str">
        <f>+$F$110</f>
        <v>Formación Académica adicional</v>
      </c>
      <c r="G3610" s="308"/>
      <c r="H3610" s="308"/>
      <c r="I3610" s="308"/>
      <c r="J3610" s="308"/>
      <c r="K3610" s="309"/>
      <c r="L3610" s="99" t="str">
        <f>IFERROR(IF(VLOOKUP(C3510,'R. PUNTAJES'!$C$14:$R$213,'R. PUNTAJES'!$J$10,0)="","",VLOOKUP(C3510,'R. PUNTAJES'!$C$14:$R$213,'R. PUNTAJES'!$J$10,0)),"")</f>
        <v/>
      </c>
    </row>
    <row r="3611" spans="1:12" hidden="1" x14ac:dyDescent="0.3">
      <c r="A3611" s="18" t="str">
        <f>+A3510</f>
        <v>NO</v>
      </c>
      <c r="B3611" s="18"/>
      <c r="E3611" s="100"/>
      <c r="F3611" s="101" t="str">
        <f>+$F$111</f>
        <v>FACTOR DE SOSTENIBILIDAD</v>
      </c>
      <c r="G3611" s="102"/>
      <c r="H3611" s="102"/>
      <c r="I3611" s="102"/>
      <c r="J3611" s="102"/>
      <c r="K3611" s="102"/>
      <c r="L3611" s="103"/>
    </row>
    <row r="3612" spans="1:12" hidden="1" x14ac:dyDescent="0.3">
      <c r="A3612" s="18" t="str">
        <f>+A3510</f>
        <v>NO</v>
      </c>
      <c r="B3612" s="18"/>
      <c r="E3612" s="104">
        <v>1</v>
      </c>
      <c r="F3612" s="105" t="str">
        <f>+$F$112</f>
        <v>Compromisos Sostenibilidad</v>
      </c>
      <c r="G3612" s="106"/>
      <c r="H3612" s="106"/>
      <c r="I3612" s="106"/>
      <c r="J3612" s="106"/>
      <c r="K3612" s="106"/>
      <c r="L3612" s="107" t="str">
        <f>IFERROR(IF(VLOOKUP(C3510,'R. PUNTAJES'!$C$14:$R$213,'R. PUNTAJES'!$K$10,0)="","",VLOOKUP(C3510,'R. PUNTAJES'!$C$14:$R$213,'R. PUNTAJES'!$K$10,0)),"")</f>
        <v/>
      </c>
    </row>
    <row r="3613" spans="1:12" hidden="1" x14ac:dyDescent="0.3">
      <c r="A3613" s="1" t="str">
        <f>+A3510</f>
        <v>NO</v>
      </c>
      <c r="E3613" s="108"/>
      <c r="F3613" s="109" t="str">
        <f>+$F$113</f>
        <v>APOYO A LA INDUSTRIA NACIONAL</v>
      </c>
      <c r="G3613" s="110"/>
      <c r="H3613" s="110"/>
      <c r="I3613" s="110"/>
      <c r="J3613" s="110"/>
      <c r="K3613" s="110"/>
      <c r="L3613" s="111"/>
    </row>
    <row r="3614" spans="1:12" ht="12.75" hidden="1" customHeight="1" x14ac:dyDescent="0.3">
      <c r="A3614" s="1" t="str">
        <f>+A3510</f>
        <v>NO</v>
      </c>
      <c r="E3614" s="96">
        <v>20</v>
      </c>
      <c r="F3614" s="307" t="str">
        <f>+$F$114</f>
        <v>Promoción de Servicios Nacionales o con Trato Nacional</v>
      </c>
      <c r="G3614" s="308"/>
      <c r="H3614" s="308"/>
      <c r="I3614" s="308"/>
      <c r="J3614" s="308"/>
      <c r="K3614" s="309"/>
      <c r="L3614" s="99" t="str">
        <f>IFERROR(IF(VLOOKUP(C3510,'R. PUNTAJES'!$C$14:$R$213,'R. PUNTAJES'!$L$10,0)="","",
IF(VLOOKUP(C3510,'R. PUNTAJES'!$C$14:$R$213,'R. PUNTAJES'!$L$10,0)=5,0,
VLOOKUP(C3510,'R. PUNTAJES'!$C$14:$R$213,'R. PUNTAJES'!$L$10,0))),"")</f>
        <v/>
      </c>
    </row>
    <row r="3615" spans="1:12" ht="12.75" hidden="1" customHeight="1" x14ac:dyDescent="0.3">
      <c r="A3615" s="1" t="str">
        <f>+A3510</f>
        <v>NO</v>
      </c>
      <c r="E3615" s="96">
        <v>5</v>
      </c>
      <c r="F3615" s="307" t="str">
        <f>+$F$115</f>
        <v>Incorporación de componente nacional en servicios extranjeros</v>
      </c>
      <c r="G3615" s="308"/>
      <c r="H3615" s="308"/>
      <c r="I3615" s="308"/>
      <c r="J3615" s="308"/>
      <c r="K3615" s="309"/>
      <c r="L3615" s="99" t="str">
        <f>IFERROR(IF(VLOOKUP(C3510,'R. PUNTAJES'!$C$14:$R$213,'R. PUNTAJES'!$L$10,0)="","",
IF(VLOOKUP(C3510,'R. PUNTAJES'!$C$14:$R$213,'R. PUNTAJES'!$L$10,0)=20,0,
VLOOKUP(C3510,'R. PUNTAJES'!$C$14:$R$213,'R. PUNTAJES'!$L$10,0))),"")</f>
        <v/>
      </c>
    </row>
    <row r="3616" spans="1:12" hidden="1" x14ac:dyDescent="0.3">
      <c r="A3616" s="1" t="str">
        <f>+A3510</f>
        <v>NO</v>
      </c>
      <c r="E3616" s="112"/>
      <c r="F3616" s="97" t="str">
        <f>+$F$116</f>
        <v>VINCULACIÓN DE PERSONAS CON DISCAPACIDAD</v>
      </c>
      <c r="G3616" s="24"/>
      <c r="H3616" s="24"/>
      <c r="I3616" s="24"/>
      <c r="J3616" s="24"/>
      <c r="K3616" s="24"/>
      <c r="L3616" s="98"/>
    </row>
    <row r="3617" spans="1:16" ht="12.75" hidden="1" customHeight="1" x14ac:dyDescent="0.3">
      <c r="A3617" s="1" t="str">
        <f>+A3510</f>
        <v>NO</v>
      </c>
      <c r="E3617" s="96">
        <v>1</v>
      </c>
      <c r="F3617" s="307" t="str">
        <f>+$F$117</f>
        <v xml:space="preserve">Trabajadores vinculados a la planta de personal </v>
      </c>
      <c r="G3617" s="308"/>
      <c r="H3617" s="308"/>
      <c r="I3617" s="308"/>
      <c r="J3617" s="308"/>
      <c r="K3617" s="309"/>
      <c r="L3617" s="99" t="str">
        <f>IFERROR(IF(VLOOKUP(C3510,'R. PUNTAJES'!$C$14:$R$213,'R. PUNTAJES'!$M$10,0)="","",VLOOKUP(C3510,'R. PUNTAJES'!$C$14:$R$213,'R. PUNTAJES'!$M$10,0)),"")</f>
        <v/>
      </c>
    </row>
    <row r="3618" spans="1:16" hidden="1" x14ac:dyDescent="0.3">
      <c r="A3618" s="1" t="str">
        <f>+A3510</f>
        <v>NO</v>
      </c>
      <c r="E3618" s="112"/>
      <c r="F3618" s="97" t="str">
        <f>+$F$118</f>
        <v>EMPRENDIMIENTOS Y EMPRESAS DE MUJERES</v>
      </c>
      <c r="G3618" s="24"/>
      <c r="H3618" s="24"/>
      <c r="I3618" s="24"/>
      <c r="J3618" s="24"/>
      <c r="K3618" s="24"/>
      <c r="L3618" s="98"/>
    </row>
    <row r="3619" spans="1:16" ht="13" hidden="1" customHeight="1" x14ac:dyDescent="0.3">
      <c r="A3619" s="1" t="str">
        <f>+A3510</f>
        <v>NO</v>
      </c>
      <c r="E3619" s="96">
        <v>0.25</v>
      </c>
      <c r="F3619" s="307" t="str">
        <f>+$F$119</f>
        <v>Emprendimientos y empresas de mujeres</v>
      </c>
      <c r="G3619" s="308"/>
      <c r="H3619" s="308"/>
      <c r="I3619" s="308"/>
      <c r="J3619" s="308"/>
      <c r="K3619" s="309"/>
      <c r="L3619" s="113" t="str">
        <f>IFERROR(IF(VLOOKUP(C3510,'R. PUNTAJES'!$C$14:$R$213,'R. PUNTAJES'!$N$10,0)="","",VLOOKUP(C3510,'R. PUNTAJES'!$C$14:$R$213,'R. PUNTAJES'!$N$10,0)),"")</f>
        <v/>
      </c>
    </row>
    <row r="3620" spans="1:16" hidden="1" x14ac:dyDescent="0.3">
      <c r="A3620" s="18" t="str">
        <f>+A3621</f>
        <v>NO</v>
      </c>
      <c r="B3620" s="18"/>
      <c r="E3620" s="112"/>
      <c r="F3620" s="97" t="str">
        <f>+$F$120</f>
        <v>MIPYME</v>
      </c>
      <c r="G3620" s="24"/>
      <c r="H3620" s="24"/>
      <c r="I3620" s="24"/>
      <c r="J3620" s="24"/>
      <c r="K3620" s="24"/>
      <c r="L3620" s="98"/>
    </row>
    <row r="3621" spans="1:16" hidden="1" x14ac:dyDescent="0.3">
      <c r="A3621" s="18" t="str">
        <f>+IF(E3621=0,"NO",1)</f>
        <v>NO</v>
      </c>
      <c r="B3621" s="18"/>
      <c r="E3621" s="96">
        <v>0</v>
      </c>
      <c r="F3621" s="307" t="str">
        <f>+$F$121</f>
        <v>Mipyme</v>
      </c>
      <c r="G3621" s="308"/>
      <c r="H3621" s="308"/>
      <c r="I3621" s="308"/>
      <c r="J3621" s="308"/>
      <c r="K3621" s="309"/>
      <c r="L3621" s="113" t="str">
        <f>IFERROR(IF(VLOOKUP(C3510,'R. PUNTAJES'!$C$14:$R$213,'R. PUNTAJES'!$O$10,0)="","",VLOOKUP(C3510,'R. PUNTAJES'!$C$14:$R$213,'R. PUNTAJES'!$O$10,0)),"")</f>
        <v/>
      </c>
    </row>
    <row r="3622" spans="1:16" hidden="1" x14ac:dyDescent="0.3">
      <c r="A3622" s="1" t="str">
        <f>+A3510</f>
        <v>NO</v>
      </c>
      <c r="E3622" s="112"/>
      <c r="F3622" s="97" t="str">
        <f>+$F$122</f>
        <v>EXPERIENCIA DEL PROPONENTE</v>
      </c>
      <c r="G3622" s="24"/>
      <c r="H3622" s="24"/>
      <c r="I3622" s="24"/>
      <c r="J3622" s="24"/>
      <c r="K3622" s="24"/>
      <c r="L3622" s="98"/>
    </row>
    <row r="3623" spans="1:16" hidden="1" x14ac:dyDescent="0.3">
      <c r="A3623" s="1" t="str">
        <f>+A3510</f>
        <v>NO</v>
      </c>
      <c r="E3623" s="96">
        <v>59.5</v>
      </c>
      <c r="F3623" s="307" t="str">
        <f>+$F$123</f>
        <v>mediana con valor absoluto</v>
      </c>
      <c r="G3623" s="308"/>
      <c r="H3623" s="308"/>
      <c r="I3623" s="308"/>
      <c r="J3623" s="308"/>
      <c r="K3623" s="309"/>
      <c r="L3623" s="113" t="str">
        <f>IFERROR(IF(VLOOKUP(C3510,'R. PUNTAJES'!$C$14:$R$213,'R. PUNTAJES'!$R$10,0)="","",VLOOKUP(C3510,'R. PUNTAJES'!$C$14:$R$213,'R. PUNTAJES'!$R$10,0)),"")</f>
        <v/>
      </c>
    </row>
    <row r="3624" spans="1:16" hidden="1" x14ac:dyDescent="0.3">
      <c r="A3624" s="1" t="str">
        <f>+A3510</f>
        <v>NO</v>
      </c>
      <c r="E3624" s="112"/>
      <c r="F3624" s="97" t="str">
        <f>+$F$124</f>
        <v>MULTAS</v>
      </c>
      <c r="G3624" s="24"/>
      <c r="H3624" s="24"/>
      <c r="I3624" s="24"/>
      <c r="J3624" s="24"/>
      <c r="K3624" s="24"/>
      <c r="L3624" s="98"/>
    </row>
    <row r="3625" spans="1:16" ht="12.75" hidden="1" customHeight="1" x14ac:dyDescent="0.3">
      <c r="A3625" s="1" t="str">
        <f>+A3510</f>
        <v>NO</v>
      </c>
      <c r="E3625" s="96">
        <v>-2</v>
      </c>
      <c r="F3625" s="307" t="str">
        <f>+$F$125</f>
        <v>Una o más multas o cláusulas penales durante el último año</v>
      </c>
      <c r="G3625" s="310"/>
      <c r="H3625" s="310"/>
      <c r="I3625" s="310"/>
      <c r="J3625" s="310"/>
      <c r="K3625" s="311"/>
      <c r="L3625" s="99" t="str">
        <f>IFERROR(IF(VLOOKUP(C3510,'R. PUNTAJES'!$C$14:$R$213,'R. PUNTAJES'!$Q$10,0)="","",VLOOKUP(C3510,'R. PUNTAJES'!$C$14:$R$213,'R. PUNTAJES'!$Q$10,0)),"")</f>
        <v/>
      </c>
    </row>
    <row r="3626" spans="1:16" hidden="1" x14ac:dyDescent="0.3">
      <c r="A3626" s="1" t="str">
        <f>+A3510</f>
        <v>NO</v>
      </c>
      <c r="E3626" s="112"/>
      <c r="F3626" s="97" t="str">
        <f>+$F$126</f>
        <v>OBRAS INCONCLUSAS</v>
      </c>
      <c r="G3626" s="24"/>
      <c r="H3626" s="24"/>
      <c r="I3626" s="24"/>
      <c r="J3626" s="24"/>
      <c r="K3626" s="24"/>
      <c r="L3626" s="98"/>
    </row>
    <row r="3627" spans="1:16" hidden="1" x14ac:dyDescent="0.3">
      <c r="A3627" s="1" t="str">
        <f>+A3510</f>
        <v>NO</v>
      </c>
      <c r="E3627" s="96">
        <v>-1</v>
      </c>
      <c r="F3627" s="301" t="str">
        <f>+$F$127</f>
        <v>Anotación vigente de obra civil inconclusa</v>
      </c>
      <c r="G3627" s="302"/>
      <c r="H3627" s="302"/>
      <c r="I3627" s="302"/>
      <c r="J3627" s="302"/>
      <c r="K3627" s="303"/>
      <c r="L3627" s="99" t="str">
        <f>IFERROR(IF(VLOOKUP(C3510,'R. PUNTAJES'!$C$14:$R$213,'R. PUNTAJES'!$P$10,0)="","",VLOOKUP(C3510,'R. PUNTAJES'!$C$14:$R$213,'R. PUNTAJES'!$P$10,0)),"")</f>
        <v/>
      </c>
    </row>
    <row r="3628" spans="1:16" ht="7.5" hidden="1" customHeight="1" x14ac:dyDescent="0.3">
      <c r="A3628" s="1" t="str">
        <f>+A3510</f>
        <v>NO</v>
      </c>
      <c r="E3628" s="114"/>
      <c r="F3628" s="45"/>
      <c r="G3628" s="45"/>
      <c r="H3628" s="45"/>
      <c r="I3628" s="45"/>
      <c r="J3628" s="45"/>
      <c r="K3628" s="45"/>
      <c r="L3628" s="48"/>
    </row>
    <row r="3629" spans="1:16" hidden="1" x14ac:dyDescent="0.3">
      <c r="A3629" s="1" t="str">
        <f>+A3510</f>
        <v>NO</v>
      </c>
      <c r="E3629" s="115" t="str">
        <f>+$E$129</f>
        <v>PUNTAJE TOTAL</v>
      </c>
      <c r="F3629" s="116"/>
      <c r="G3629" s="116"/>
      <c r="H3629" s="116"/>
      <c r="I3629" s="116"/>
      <c r="J3629" s="116"/>
      <c r="K3629" s="117"/>
      <c r="L3629" s="118">
        <f>IFERROR(IF(VLOOKUP(C3510,'R. PUNTAJES'!$C$14:$R$213,'R. PUNTAJES'!$H$10,0)="RECHAZO","",SUM(L3609:L3627)),"")</f>
        <v>0</v>
      </c>
    </row>
    <row r="3630" spans="1:16" hidden="1" x14ac:dyDescent="0.3">
      <c r="A3630" s="1" t="str">
        <f>+A3510</f>
        <v>NO</v>
      </c>
      <c r="E3630" s="304" t="str">
        <f>+$E$130</f>
        <v>OBSERVACIONES RESPECTO A PUNTAJES</v>
      </c>
      <c r="F3630" s="305"/>
      <c r="G3630" s="305"/>
      <c r="H3630" s="305"/>
      <c r="I3630" s="305"/>
      <c r="J3630" s="305"/>
      <c r="K3630" s="305"/>
      <c r="L3630" s="305"/>
    </row>
    <row r="3631" spans="1:16" ht="12" hidden="1" customHeight="1" x14ac:dyDescent="0.3">
      <c r="A3631" s="1" t="str">
        <f>+A3510</f>
        <v>NO</v>
      </c>
      <c r="E3631" s="306" t="s">
        <v>124</v>
      </c>
      <c r="F3631" s="305"/>
      <c r="G3631" s="305"/>
      <c r="H3631" s="305"/>
      <c r="I3631" s="305"/>
      <c r="J3631" s="305"/>
      <c r="K3631" s="305"/>
      <c r="L3631" s="305"/>
      <c r="N3631" s="119"/>
      <c r="O3631" s="119"/>
      <c r="P3631" s="120"/>
    </row>
    <row r="3632" spans="1:16" ht="3" hidden="1" customHeight="1" x14ac:dyDescent="0.3">
      <c r="A3632" s="1" t="str">
        <f>+A3511</f>
        <v>NO</v>
      </c>
      <c r="E3632" s="121"/>
      <c r="F3632" s="122"/>
      <c r="G3632" s="122"/>
      <c r="H3632" s="122"/>
      <c r="I3632" s="122"/>
      <c r="J3632" s="122"/>
      <c r="K3632" s="122"/>
      <c r="L3632" s="123"/>
    </row>
    <row r="3633" spans="1:12" hidden="1" x14ac:dyDescent="0.3">
      <c r="A3633" s="1" t="str">
        <f>+IF(OR(C3635=""),"NO",1)</f>
        <v>NO</v>
      </c>
      <c r="E3633" s="346"/>
      <c r="F3633" s="347"/>
      <c r="G3633" s="347"/>
      <c r="H3633" s="347"/>
      <c r="I3633" s="347"/>
      <c r="J3633" s="347"/>
      <c r="K3633" s="347"/>
      <c r="L3633" s="347"/>
    </row>
    <row r="3634" spans="1:12" ht="4.5" hidden="1" customHeight="1" x14ac:dyDescent="0.3">
      <c r="A3634" s="1" t="str">
        <f>+A3635</f>
        <v>NO</v>
      </c>
      <c r="E3634" s="15"/>
      <c r="F3634" s="16"/>
      <c r="G3634" s="16"/>
      <c r="H3634" s="16"/>
      <c r="I3634" s="16"/>
      <c r="J3634" s="16"/>
      <c r="K3634" s="16"/>
      <c r="L3634" s="17"/>
    </row>
    <row r="3635" spans="1:12" ht="15.75" hidden="1" customHeight="1" x14ac:dyDescent="0.3">
      <c r="A3635" s="1" t="str">
        <f>+IF(OR(C3635=""),"NO",1)</f>
        <v>NO</v>
      </c>
      <c r="B3635" s="1">
        <f>1+MAX($B$1:B3634)</f>
        <v>30</v>
      </c>
      <c r="C3635" s="18" t="s">
        <v>124</v>
      </c>
      <c r="E3635" s="19" t="s">
        <v>124</v>
      </c>
      <c r="F3635" s="20"/>
      <c r="G3635" s="20"/>
      <c r="H3635" s="20"/>
      <c r="I3635" s="21"/>
      <c r="J3635" s="20"/>
      <c r="K3635" s="21"/>
      <c r="L3635" s="22"/>
    </row>
    <row r="3636" spans="1:12" hidden="1" x14ac:dyDescent="0.3">
      <c r="A3636" s="1" t="str">
        <f>A3635</f>
        <v>NO</v>
      </c>
      <c r="E3636" s="23" t="str">
        <f>+$E$11</f>
        <v>Integrantes</v>
      </c>
      <c r="F3636" s="24"/>
      <c r="G3636" s="24"/>
      <c r="H3636" s="24"/>
      <c r="I3636" s="24"/>
      <c r="J3636" s="24"/>
      <c r="K3636" s="25" t="str">
        <f>+$K$11</f>
        <v>Nit</v>
      </c>
      <c r="L3636" s="26" t="str">
        <f>+$L$11</f>
        <v>Part.</v>
      </c>
    </row>
    <row r="3637" spans="1:12" hidden="1" x14ac:dyDescent="0.3">
      <c r="A3637" s="1" t="str">
        <f>+A3636</f>
        <v>NO</v>
      </c>
      <c r="C3637" s="1" t="s">
        <v>124</v>
      </c>
      <c r="E3637" s="27" t="s">
        <v>124</v>
      </c>
      <c r="F3637" s="28"/>
      <c r="G3637" s="28"/>
      <c r="H3637" s="28"/>
      <c r="I3637" s="28"/>
      <c r="J3637" s="28"/>
      <c r="K3637" s="29" t="s">
        <v>124</v>
      </c>
      <c r="L3637" s="30" t="s">
        <v>124</v>
      </c>
    </row>
    <row r="3638" spans="1:12" hidden="1" x14ac:dyDescent="0.3">
      <c r="A3638" s="18" t="str">
        <f>+IF(OR(C3638=""),"NO",1)</f>
        <v>NO</v>
      </c>
      <c r="B3638" s="18"/>
      <c r="C3638" s="1" t="s">
        <v>124</v>
      </c>
      <c r="E3638" s="31" t="s">
        <v>124</v>
      </c>
      <c r="F3638" s="32"/>
      <c r="G3638" s="32"/>
      <c r="H3638" s="32"/>
      <c r="I3638" s="32"/>
      <c r="J3638" s="32"/>
      <c r="K3638" s="33" t="s">
        <v>124</v>
      </c>
      <c r="L3638" s="34" t="s">
        <v>124</v>
      </c>
    </row>
    <row r="3639" spans="1:12" hidden="1" x14ac:dyDescent="0.3">
      <c r="A3639" s="18" t="str">
        <f>+IF(OR(C3639=""),"NO",1)</f>
        <v>NO</v>
      </c>
      <c r="B3639" s="18"/>
      <c r="C3639" s="1" t="s">
        <v>124</v>
      </c>
      <c r="E3639" s="31" t="s">
        <v>124</v>
      </c>
      <c r="F3639" s="32"/>
      <c r="G3639" s="32"/>
      <c r="H3639" s="32"/>
      <c r="I3639" s="32"/>
      <c r="J3639" s="32"/>
      <c r="K3639" s="33" t="s">
        <v>124</v>
      </c>
      <c r="L3639" s="34" t="s">
        <v>124</v>
      </c>
    </row>
    <row r="3640" spans="1:12" hidden="1" x14ac:dyDescent="0.3">
      <c r="A3640" s="18" t="str">
        <f>+IF(OR(C3640=""),"NO",1)</f>
        <v>NO</v>
      </c>
      <c r="B3640" s="18"/>
      <c r="C3640" s="1" t="s">
        <v>124</v>
      </c>
      <c r="E3640" s="31" t="s">
        <v>13</v>
      </c>
      <c r="F3640" s="32"/>
      <c r="G3640" s="32"/>
      <c r="H3640" s="32"/>
      <c r="I3640" s="32"/>
      <c r="J3640" s="32"/>
      <c r="K3640" s="33"/>
      <c r="L3640" s="34"/>
    </row>
    <row r="3641" spans="1:12" hidden="1" x14ac:dyDescent="0.3">
      <c r="A3641" s="18" t="str">
        <f>+IF(OR(C3641=""),"NO",1)</f>
        <v>NO</v>
      </c>
      <c r="B3641" s="18"/>
      <c r="C3641" s="1" t="s">
        <v>124</v>
      </c>
      <c r="E3641" s="31" t="s">
        <v>13</v>
      </c>
      <c r="F3641" s="32"/>
      <c r="G3641" s="32"/>
      <c r="H3641" s="32"/>
      <c r="I3641" s="32"/>
      <c r="J3641" s="32"/>
      <c r="K3641" s="33"/>
      <c r="L3641" s="34"/>
    </row>
    <row r="3642" spans="1:12" hidden="1" x14ac:dyDescent="0.3">
      <c r="A3642" s="18" t="str">
        <f>+IF(OR(C3642=""),"NO",1)</f>
        <v>NO</v>
      </c>
      <c r="B3642" s="18"/>
      <c r="C3642" s="1" t="s">
        <v>124</v>
      </c>
      <c r="E3642" s="35" t="s">
        <v>13</v>
      </c>
      <c r="F3642" s="36"/>
      <c r="G3642" s="36"/>
      <c r="H3642" s="36"/>
      <c r="I3642" s="36"/>
      <c r="J3642" s="36"/>
      <c r="K3642" s="37"/>
      <c r="L3642" s="38"/>
    </row>
    <row r="3643" spans="1:12" ht="5.15" hidden="1" customHeight="1" x14ac:dyDescent="0.3">
      <c r="A3643" s="1" t="str">
        <f>+A3635</f>
        <v>NO</v>
      </c>
      <c r="E3643" s="39"/>
      <c r="F3643" s="39"/>
      <c r="G3643" s="39"/>
      <c r="H3643" s="39"/>
      <c r="I3643" s="39"/>
      <c r="J3643" s="39"/>
      <c r="K3643" s="39"/>
      <c r="L3643" s="39"/>
    </row>
    <row r="3644" spans="1:12" ht="15.75" hidden="1" customHeight="1" x14ac:dyDescent="0.3">
      <c r="A3644" s="1" t="str">
        <f>+A3635</f>
        <v>NO</v>
      </c>
      <c r="E3644" s="40" t="str">
        <f>+$E$19</f>
        <v>RESULTADO DE EVALUACIÓN TÉCNICA</v>
      </c>
      <c r="F3644" s="41"/>
      <c r="G3644" s="41"/>
      <c r="H3644" s="41"/>
      <c r="I3644" s="41"/>
      <c r="J3644" s="41"/>
      <c r="K3644" s="41"/>
      <c r="L3644" s="42"/>
    </row>
    <row r="3645" spans="1:12" hidden="1" x14ac:dyDescent="0.3">
      <c r="A3645" s="1" t="str">
        <f>+A3635</f>
        <v>NO</v>
      </c>
      <c r="E3645" s="43"/>
      <c r="F3645" s="44" t="str">
        <f>+$F$20</f>
        <v>Experiencia</v>
      </c>
      <c r="G3645" s="45"/>
      <c r="H3645" s="45"/>
      <c r="I3645" s="45"/>
      <c r="J3645" s="45"/>
      <c r="K3645" s="46"/>
      <c r="L3645" s="47" t="s">
        <v>124</v>
      </c>
    </row>
    <row r="3646" spans="1:12" hidden="1" x14ac:dyDescent="0.3">
      <c r="A3646" s="1" t="str">
        <f>+A3635</f>
        <v>NO</v>
      </c>
      <c r="E3646" s="348" t="str">
        <f>+$E$21</f>
        <v>OBSERVACIONES RESPECTO A LA EVALUACIÓN DE EXPERIENCIA</v>
      </c>
      <c r="F3646" s="308"/>
      <c r="G3646" s="308"/>
      <c r="H3646" s="308"/>
      <c r="I3646" s="308"/>
      <c r="J3646" s="308"/>
      <c r="K3646" s="308"/>
      <c r="L3646" s="349"/>
    </row>
    <row r="3647" spans="1:12" hidden="1" x14ac:dyDescent="0.3">
      <c r="A3647" s="1" t="str">
        <f>+A3635</f>
        <v>NO</v>
      </c>
      <c r="E3647" s="350" t="s">
        <v>124</v>
      </c>
      <c r="F3647" s="351"/>
      <c r="G3647" s="351"/>
      <c r="H3647" s="351"/>
      <c r="I3647" s="351"/>
      <c r="J3647" s="351"/>
      <c r="K3647" s="351"/>
      <c r="L3647" s="352"/>
    </row>
    <row r="3648" spans="1:12" ht="5.15" hidden="1" customHeight="1" x14ac:dyDescent="0.3">
      <c r="A3648" s="1" t="str">
        <f>+A3635</f>
        <v>NO</v>
      </c>
      <c r="E3648" s="39"/>
      <c r="F3648" s="39"/>
      <c r="G3648" s="39"/>
      <c r="H3648" s="39"/>
      <c r="I3648" s="39"/>
      <c r="J3648" s="39"/>
      <c r="K3648" s="39"/>
      <c r="L3648" s="39"/>
    </row>
    <row r="3649" spans="1:12" ht="12.75" hidden="1" customHeight="1" x14ac:dyDescent="0.3">
      <c r="A3649" s="1" t="str">
        <f>+A3635</f>
        <v>NO</v>
      </c>
      <c r="E3649" s="40" t="str">
        <f>+$E$24</f>
        <v>EXPERIENCIA HABILITANTE: CONTRATOS PRESENTADOS</v>
      </c>
      <c r="F3649" s="41"/>
      <c r="G3649" s="41"/>
      <c r="H3649" s="41"/>
      <c r="I3649" s="41"/>
      <c r="J3649" s="41"/>
      <c r="K3649" s="41"/>
      <c r="L3649" s="42"/>
    </row>
    <row r="3650" spans="1:12" ht="8.5" hidden="1" customHeight="1" x14ac:dyDescent="0.3">
      <c r="A3650" s="1" t="str">
        <f>+A3635</f>
        <v>NO</v>
      </c>
      <c r="E3650" s="49"/>
      <c r="F3650" s="50"/>
      <c r="G3650" s="51"/>
      <c r="H3650" s="51"/>
      <c r="I3650" s="51"/>
      <c r="J3650" s="51"/>
      <c r="K3650" s="51"/>
      <c r="L3650" s="52"/>
    </row>
    <row r="3651" spans="1:12" hidden="1" x14ac:dyDescent="0.3">
      <c r="A3651" s="18" t="str">
        <f>+IF(OR(C3651=""),"NO",1)</f>
        <v>NO</v>
      </c>
      <c r="B3651" s="18"/>
      <c r="C3651" s="1" t="s">
        <v>124</v>
      </c>
      <c r="E3651" s="329">
        <v>1</v>
      </c>
      <c r="F3651" s="53" t="str">
        <f>+$F$26</f>
        <v>OBJETO</v>
      </c>
      <c r="G3651" s="332" t="s">
        <v>124</v>
      </c>
      <c r="H3651" s="333"/>
      <c r="I3651" s="333"/>
      <c r="J3651" s="333"/>
      <c r="K3651" s="333"/>
      <c r="L3651" s="334"/>
    </row>
    <row r="3652" spans="1:12" hidden="1" x14ac:dyDescent="0.3">
      <c r="A3652" s="18" t="str">
        <f>+IF(OR(C3651=""),"NO",1)</f>
        <v>NO</v>
      </c>
      <c r="B3652" s="18"/>
      <c r="E3652" s="330"/>
      <c r="F3652" s="54" t="str">
        <f>+$F$27</f>
        <v>CONTRATANTE</v>
      </c>
      <c r="G3652" s="335" t="s">
        <v>124</v>
      </c>
      <c r="H3652" s="310"/>
      <c r="I3652" s="310"/>
      <c r="J3652" s="310"/>
      <c r="K3652" s="310"/>
      <c r="L3652" s="336"/>
    </row>
    <row r="3653" spans="1:12" hidden="1" x14ac:dyDescent="0.3">
      <c r="A3653" s="18" t="str">
        <f>+IF(OR(C3651=""),"NO",1)</f>
        <v>NO</v>
      </c>
      <c r="B3653" s="18"/>
      <c r="E3653" s="330"/>
      <c r="F3653" s="54" t="str">
        <f>+$F$28</f>
        <v>APORTANTE</v>
      </c>
      <c r="G3653" s="337" t="s">
        <v>124</v>
      </c>
      <c r="H3653" s="338"/>
      <c r="I3653" s="338"/>
      <c r="J3653" s="338"/>
      <c r="K3653" s="338"/>
      <c r="L3653" s="339"/>
    </row>
    <row r="3654" spans="1:12" hidden="1" x14ac:dyDescent="0.3">
      <c r="A3654" s="18" t="str">
        <f>+IF(OR(C3651=""),"NO",1)</f>
        <v>NO</v>
      </c>
      <c r="B3654" s="18"/>
      <c r="E3654" s="330"/>
      <c r="F3654" s="54" t="str">
        <f>+$F$29</f>
        <v>VALOR /SMMLV)</v>
      </c>
      <c r="G3654" s="55" t="s">
        <v>124</v>
      </c>
      <c r="H3654" s="56" t="str">
        <f>+$H$29</f>
        <v>% PART..</v>
      </c>
      <c r="I3654" s="57" t="s">
        <v>124</v>
      </c>
      <c r="J3654" s="58" t="str">
        <f>+$J$29</f>
        <v>VALOR ACREDITADO</v>
      </c>
      <c r="K3654" s="59"/>
      <c r="L3654" s="47" t="s">
        <v>124</v>
      </c>
    </row>
    <row r="3655" spans="1:12" hidden="1" x14ac:dyDescent="0.3">
      <c r="A3655" s="18" t="str">
        <f>+IF(OR(C3651=""),"NO",1)</f>
        <v>NO</v>
      </c>
      <c r="B3655" s="18"/>
      <c r="E3655" s="330"/>
      <c r="F3655" s="60" t="str">
        <f>+$F$30</f>
        <v>EXPERIENCIA APORTADA</v>
      </c>
      <c r="G3655" s="340" t="s">
        <v>124</v>
      </c>
      <c r="H3655" s="341"/>
      <c r="I3655" s="341"/>
      <c r="J3655" s="341"/>
      <c r="K3655" s="341"/>
      <c r="L3655" s="342"/>
    </row>
    <row r="3656" spans="1:12" hidden="1" x14ac:dyDescent="0.3">
      <c r="A3656" s="18" t="str">
        <f>+IF(OR(C3651=""),"NO",1)</f>
        <v>NO</v>
      </c>
      <c r="B3656" s="18"/>
      <c r="E3656" s="331"/>
      <c r="F3656" s="62" t="str">
        <f>+$F$31</f>
        <v>OBSERVACIÓN</v>
      </c>
      <c r="G3656" s="343" t="s">
        <v>124</v>
      </c>
      <c r="H3656" s="344"/>
      <c r="I3656" s="344"/>
      <c r="J3656" s="344"/>
      <c r="K3656" s="344"/>
      <c r="L3656" s="345"/>
    </row>
    <row r="3657" spans="1:12" ht="8.5" hidden="1" customHeight="1" x14ac:dyDescent="0.3">
      <c r="A3657" s="18" t="str">
        <f>+IF(OR(C3651=""),"NO",1)</f>
        <v>NO</v>
      </c>
      <c r="B3657" s="18"/>
      <c r="E3657" s="49"/>
      <c r="F3657" s="50"/>
      <c r="G3657" s="51"/>
      <c r="H3657" s="51"/>
      <c r="I3657" s="51"/>
      <c r="J3657" s="51"/>
      <c r="K3657" s="51"/>
      <c r="L3657" s="52"/>
    </row>
    <row r="3658" spans="1:12" hidden="1" x14ac:dyDescent="0.3">
      <c r="A3658" s="18" t="str">
        <f t="shared" ref="A3658" si="1218">+IF(OR(C3658=""),"NO",1)</f>
        <v>NO</v>
      </c>
      <c r="B3658" s="18"/>
      <c r="C3658" s="1" t="s">
        <v>124</v>
      </c>
      <c r="E3658" s="329">
        <v>2</v>
      </c>
      <c r="F3658" s="53" t="str">
        <f>+$F$26</f>
        <v>OBJETO</v>
      </c>
      <c r="G3658" s="332" t="s">
        <v>124</v>
      </c>
      <c r="H3658" s="333"/>
      <c r="I3658" s="333"/>
      <c r="J3658" s="333"/>
      <c r="K3658" s="333"/>
      <c r="L3658" s="334"/>
    </row>
    <row r="3659" spans="1:12" hidden="1" x14ac:dyDescent="0.3">
      <c r="A3659" s="18" t="str">
        <f t="shared" ref="A3659" si="1219">+IF(OR(C3658=""),"NO",1)</f>
        <v>NO</v>
      </c>
      <c r="B3659" s="18"/>
      <c r="E3659" s="330"/>
      <c r="F3659" s="54" t="str">
        <f>+$F$27</f>
        <v>CONTRATANTE</v>
      </c>
      <c r="G3659" s="335" t="s">
        <v>124</v>
      </c>
      <c r="H3659" s="310"/>
      <c r="I3659" s="310"/>
      <c r="J3659" s="310"/>
      <c r="K3659" s="310"/>
      <c r="L3659" s="336"/>
    </row>
    <row r="3660" spans="1:12" hidden="1" x14ac:dyDescent="0.3">
      <c r="A3660" s="18" t="str">
        <f t="shared" ref="A3660" si="1220">+IF(OR(C3658=""),"NO",1)</f>
        <v>NO</v>
      </c>
      <c r="B3660" s="18"/>
      <c r="E3660" s="330"/>
      <c r="F3660" s="54" t="str">
        <f>+$F$28</f>
        <v>APORTANTE</v>
      </c>
      <c r="G3660" s="337" t="s">
        <v>124</v>
      </c>
      <c r="H3660" s="338"/>
      <c r="I3660" s="338"/>
      <c r="J3660" s="338"/>
      <c r="K3660" s="338"/>
      <c r="L3660" s="339"/>
    </row>
    <row r="3661" spans="1:12" hidden="1" x14ac:dyDescent="0.3">
      <c r="A3661" s="18" t="str">
        <f t="shared" ref="A3661" si="1221">+IF(OR(C3658=""),"NO",1)</f>
        <v>NO</v>
      </c>
      <c r="B3661" s="18"/>
      <c r="E3661" s="330"/>
      <c r="F3661" s="54" t="str">
        <f>+$F$29</f>
        <v>VALOR /SMMLV)</v>
      </c>
      <c r="G3661" s="55" t="s">
        <v>124</v>
      </c>
      <c r="H3661" s="56" t="str">
        <f>+$H$29</f>
        <v>% PART..</v>
      </c>
      <c r="I3661" s="57" t="s">
        <v>124</v>
      </c>
      <c r="J3661" s="58" t="str">
        <f>+$J$29</f>
        <v>VALOR ACREDITADO</v>
      </c>
      <c r="K3661" s="59"/>
      <c r="L3661" s="47" t="s">
        <v>124</v>
      </c>
    </row>
    <row r="3662" spans="1:12" hidden="1" x14ac:dyDescent="0.3">
      <c r="A3662" s="18" t="str">
        <f t="shared" ref="A3662" si="1222">+IF(OR(C3658=""),"NO",1)</f>
        <v>NO</v>
      </c>
      <c r="B3662" s="18"/>
      <c r="E3662" s="330"/>
      <c r="F3662" s="60" t="str">
        <f>+$F$30</f>
        <v>EXPERIENCIA APORTADA</v>
      </c>
      <c r="G3662" s="340" t="s">
        <v>124</v>
      </c>
      <c r="H3662" s="341"/>
      <c r="I3662" s="341"/>
      <c r="J3662" s="341"/>
      <c r="K3662" s="341"/>
      <c r="L3662" s="342"/>
    </row>
    <row r="3663" spans="1:12" hidden="1" x14ac:dyDescent="0.3">
      <c r="A3663" s="18" t="str">
        <f t="shared" ref="A3663" si="1223">+IF(OR(C3658=""),"NO",1)</f>
        <v>NO</v>
      </c>
      <c r="B3663" s="18"/>
      <c r="E3663" s="331"/>
      <c r="F3663" s="62" t="str">
        <f>+$F$31</f>
        <v>OBSERVACIÓN</v>
      </c>
      <c r="G3663" s="343" t="s">
        <v>124</v>
      </c>
      <c r="H3663" s="344"/>
      <c r="I3663" s="344"/>
      <c r="J3663" s="344"/>
      <c r="K3663" s="344"/>
      <c r="L3663" s="345"/>
    </row>
    <row r="3664" spans="1:12" ht="8.5" hidden="1" customHeight="1" x14ac:dyDescent="0.3">
      <c r="A3664" s="18" t="str">
        <f t="shared" ref="A3664" si="1224">+IF(OR(C3658=""),"NO",1)</f>
        <v>NO</v>
      </c>
      <c r="B3664" s="18"/>
      <c r="E3664" s="49"/>
      <c r="F3664" s="50"/>
      <c r="G3664" s="51"/>
      <c r="H3664" s="51"/>
      <c r="I3664" s="51"/>
      <c r="J3664" s="51"/>
      <c r="K3664" s="51"/>
      <c r="L3664" s="52"/>
    </row>
    <row r="3665" spans="1:12" hidden="1" x14ac:dyDescent="0.3">
      <c r="A3665" s="18" t="str">
        <f t="shared" ref="A3665" si="1225">+IF(OR(C3665=""),"NO",1)</f>
        <v>NO</v>
      </c>
      <c r="B3665" s="18"/>
      <c r="C3665" s="1" t="s">
        <v>124</v>
      </c>
      <c r="E3665" s="329">
        <v>3</v>
      </c>
      <c r="F3665" s="53" t="str">
        <f>+$F$26</f>
        <v>OBJETO</v>
      </c>
      <c r="G3665" s="332" t="s">
        <v>124</v>
      </c>
      <c r="H3665" s="333"/>
      <c r="I3665" s="333"/>
      <c r="J3665" s="333"/>
      <c r="K3665" s="333"/>
      <c r="L3665" s="334"/>
    </row>
    <row r="3666" spans="1:12" hidden="1" x14ac:dyDescent="0.3">
      <c r="A3666" s="18" t="str">
        <f t="shared" ref="A3666" si="1226">+IF(OR(C3665=""),"NO",1)</f>
        <v>NO</v>
      </c>
      <c r="B3666" s="18"/>
      <c r="E3666" s="330"/>
      <c r="F3666" s="54" t="str">
        <f>+$F$27</f>
        <v>CONTRATANTE</v>
      </c>
      <c r="G3666" s="335" t="s">
        <v>124</v>
      </c>
      <c r="H3666" s="310"/>
      <c r="I3666" s="310"/>
      <c r="J3666" s="310"/>
      <c r="K3666" s="310"/>
      <c r="L3666" s="336"/>
    </row>
    <row r="3667" spans="1:12" hidden="1" x14ac:dyDescent="0.3">
      <c r="A3667" s="18" t="str">
        <f t="shared" ref="A3667" si="1227">+IF(OR(C3665=""),"NO",1)</f>
        <v>NO</v>
      </c>
      <c r="B3667" s="18"/>
      <c r="E3667" s="330"/>
      <c r="F3667" s="54" t="str">
        <f>+$F$28</f>
        <v>APORTANTE</v>
      </c>
      <c r="G3667" s="337" t="s">
        <v>124</v>
      </c>
      <c r="H3667" s="338"/>
      <c r="I3667" s="338"/>
      <c r="J3667" s="338"/>
      <c r="K3667" s="338"/>
      <c r="L3667" s="339"/>
    </row>
    <row r="3668" spans="1:12" hidden="1" x14ac:dyDescent="0.3">
      <c r="A3668" s="18" t="str">
        <f t="shared" ref="A3668" si="1228">+IF(OR(C3665=""),"NO",1)</f>
        <v>NO</v>
      </c>
      <c r="B3668" s="18"/>
      <c r="E3668" s="330"/>
      <c r="F3668" s="54" t="str">
        <f>+$F$29</f>
        <v>VALOR /SMMLV)</v>
      </c>
      <c r="G3668" s="55" t="s">
        <v>124</v>
      </c>
      <c r="H3668" s="56" t="str">
        <f>+$H$29</f>
        <v>% PART..</v>
      </c>
      <c r="I3668" s="57" t="s">
        <v>124</v>
      </c>
      <c r="J3668" s="58" t="str">
        <f>+$J$29</f>
        <v>VALOR ACREDITADO</v>
      </c>
      <c r="K3668" s="59"/>
      <c r="L3668" s="47" t="s">
        <v>124</v>
      </c>
    </row>
    <row r="3669" spans="1:12" hidden="1" x14ac:dyDescent="0.3">
      <c r="A3669" s="18" t="str">
        <f t="shared" ref="A3669" si="1229">+IF(OR(C3665=""),"NO",1)</f>
        <v>NO</v>
      </c>
      <c r="B3669" s="18"/>
      <c r="E3669" s="330"/>
      <c r="F3669" s="60" t="str">
        <f>+$F$30</f>
        <v>EXPERIENCIA APORTADA</v>
      </c>
      <c r="G3669" s="340" t="s">
        <v>124</v>
      </c>
      <c r="H3669" s="341"/>
      <c r="I3669" s="341"/>
      <c r="J3669" s="341"/>
      <c r="K3669" s="341"/>
      <c r="L3669" s="342"/>
    </row>
    <row r="3670" spans="1:12" hidden="1" x14ac:dyDescent="0.3">
      <c r="A3670" s="18" t="str">
        <f t="shared" ref="A3670" si="1230">+IF(OR(C3665=""),"NO",1)</f>
        <v>NO</v>
      </c>
      <c r="B3670" s="18"/>
      <c r="E3670" s="331"/>
      <c r="F3670" s="62" t="str">
        <f>+$F$31</f>
        <v>OBSERVACIÓN</v>
      </c>
      <c r="G3670" s="343" t="s">
        <v>124</v>
      </c>
      <c r="H3670" s="344"/>
      <c r="I3670" s="344"/>
      <c r="J3670" s="344"/>
      <c r="K3670" s="344"/>
      <c r="L3670" s="345"/>
    </row>
    <row r="3671" spans="1:12" ht="8.5" hidden="1" customHeight="1" x14ac:dyDescent="0.3">
      <c r="A3671" s="18" t="str">
        <f t="shared" ref="A3671" si="1231">+IF(OR(C3665=""),"NO",1)</f>
        <v>NO</v>
      </c>
      <c r="B3671" s="18"/>
      <c r="E3671" s="49"/>
      <c r="F3671" s="50"/>
      <c r="G3671" s="51"/>
      <c r="H3671" s="51"/>
      <c r="I3671" s="51"/>
      <c r="J3671" s="51"/>
      <c r="K3671" s="51"/>
      <c r="L3671" s="52"/>
    </row>
    <row r="3672" spans="1:12" hidden="1" x14ac:dyDescent="0.3">
      <c r="A3672" s="18" t="str">
        <f t="shared" ref="A3672" si="1232">+IF(OR(C3672=""),"NO",1)</f>
        <v>NO</v>
      </c>
      <c r="B3672" s="18"/>
      <c r="C3672" s="1" t="s">
        <v>124</v>
      </c>
      <c r="E3672" s="329">
        <v>4</v>
      </c>
      <c r="F3672" s="53" t="str">
        <f>+$F$26</f>
        <v>OBJETO</v>
      </c>
      <c r="G3672" s="332" t="s">
        <v>124</v>
      </c>
      <c r="H3672" s="333"/>
      <c r="I3672" s="333"/>
      <c r="J3672" s="333"/>
      <c r="K3672" s="333"/>
      <c r="L3672" s="334"/>
    </row>
    <row r="3673" spans="1:12" hidden="1" x14ac:dyDescent="0.3">
      <c r="A3673" s="18" t="str">
        <f t="shared" ref="A3673" si="1233">+IF(OR(C3672=""),"NO",1)</f>
        <v>NO</v>
      </c>
      <c r="B3673" s="18"/>
      <c r="E3673" s="330"/>
      <c r="F3673" s="54" t="str">
        <f>+$F$27</f>
        <v>CONTRATANTE</v>
      </c>
      <c r="G3673" s="335" t="s">
        <v>124</v>
      </c>
      <c r="H3673" s="310"/>
      <c r="I3673" s="310"/>
      <c r="J3673" s="310"/>
      <c r="K3673" s="310"/>
      <c r="L3673" s="336"/>
    </row>
    <row r="3674" spans="1:12" hidden="1" x14ac:dyDescent="0.3">
      <c r="A3674" s="18" t="str">
        <f t="shared" ref="A3674" si="1234">+IF(OR(C3672=""),"NO",1)</f>
        <v>NO</v>
      </c>
      <c r="B3674" s="18"/>
      <c r="E3674" s="330"/>
      <c r="F3674" s="54" t="str">
        <f>+$F$28</f>
        <v>APORTANTE</v>
      </c>
      <c r="G3674" s="337" t="s">
        <v>124</v>
      </c>
      <c r="H3674" s="338"/>
      <c r="I3674" s="338"/>
      <c r="J3674" s="338"/>
      <c r="K3674" s="338"/>
      <c r="L3674" s="339"/>
    </row>
    <row r="3675" spans="1:12" hidden="1" x14ac:dyDescent="0.3">
      <c r="A3675" s="18" t="str">
        <f t="shared" ref="A3675" si="1235">+IF(OR(C3672=""),"NO",1)</f>
        <v>NO</v>
      </c>
      <c r="B3675" s="18"/>
      <c r="E3675" s="330"/>
      <c r="F3675" s="54" t="str">
        <f>+$F$29</f>
        <v>VALOR /SMMLV)</v>
      </c>
      <c r="G3675" s="55" t="s">
        <v>124</v>
      </c>
      <c r="H3675" s="56" t="str">
        <f>+$H$29</f>
        <v>% PART..</v>
      </c>
      <c r="I3675" s="57" t="s">
        <v>124</v>
      </c>
      <c r="J3675" s="58" t="str">
        <f>+$J$29</f>
        <v>VALOR ACREDITADO</v>
      </c>
      <c r="K3675" s="59"/>
      <c r="L3675" s="47" t="s">
        <v>124</v>
      </c>
    </row>
    <row r="3676" spans="1:12" hidden="1" x14ac:dyDescent="0.3">
      <c r="A3676" s="18" t="str">
        <f t="shared" ref="A3676" si="1236">+IF(OR(C3672=""),"NO",1)</f>
        <v>NO</v>
      </c>
      <c r="B3676" s="18"/>
      <c r="E3676" s="330"/>
      <c r="F3676" s="60" t="str">
        <f>+$F$30</f>
        <v>EXPERIENCIA APORTADA</v>
      </c>
      <c r="G3676" s="340" t="s">
        <v>124</v>
      </c>
      <c r="H3676" s="341"/>
      <c r="I3676" s="341"/>
      <c r="J3676" s="341"/>
      <c r="K3676" s="341"/>
      <c r="L3676" s="342"/>
    </row>
    <row r="3677" spans="1:12" hidden="1" x14ac:dyDescent="0.3">
      <c r="A3677" s="18" t="str">
        <f t="shared" ref="A3677" si="1237">+IF(OR(C3672=""),"NO",1)</f>
        <v>NO</v>
      </c>
      <c r="B3677" s="18"/>
      <c r="E3677" s="331"/>
      <c r="F3677" s="62" t="str">
        <f>+$F$31</f>
        <v>OBSERVACIÓN</v>
      </c>
      <c r="G3677" s="343" t="s">
        <v>124</v>
      </c>
      <c r="H3677" s="344"/>
      <c r="I3677" s="344"/>
      <c r="J3677" s="344"/>
      <c r="K3677" s="344"/>
      <c r="L3677" s="345"/>
    </row>
    <row r="3678" spans="1:12" ht="8.5" hidden="1" customHeight="1" x14ac:dyDescent="0.3">
      <c r="A3678" s="18" t="str">
        <f t="shared" ref="A3678" si="1238">+IF(OR(C3672=""),"NO",1)</f>
        <v>NO</v>
      </c>
      <c r="B3678" s="18"/>
      <c r="E3678" s="49"/>
      <c r="F3678" s="50"/>
      <c r="G3678" s="51"/>
      <c r="H3678" s="51"/>
      <c r="I3678" s="51"/>
      <c r="J3678" s="51"/>
      <c r="K3678" s="51"/>
      <c r="L3678" s="52"/>
    </row>
    <row r="3679" spans="1:12" hidden="1" x14ac:dyDescent="0.3">
      <c r="A3679" s="18" t="str">
        <f t="shared" ref="A3679" si="1239">+IF(OR(C3679=""),"NO",1)</f>
        <v>NO</v>
      </c>
      <c r="B3679" s="18"/>
      <c r="C3679" s="1" t="s">
        <v>124</v>
      </c>
      <c r="E3679" s="329">
        <v>5</v>
      </c>
      <c r="F3679" s="53" t="str">
        <f>+$F$26</f>
        <v>OBJETO</v>
      </c>
      <c r="G3679" s="332" t="s">
        <v>124</v>
      </c>
      <c r="H3679" s="333"/>
      <c r="I3679" s="333"/>
      <c r="J3679" s="333"/>
      <c r="K3679" s="333"/>
      <c r="L3679" s="334"/>
    </row>
    <row r="3680" spans="1:12" hidden="1" x14ac:dyDescent="0.3">
      <c r="A3680" s="18" t="str">
        <f t="shared" ref="A3680" si="1240">+IF(OR(C3679=""),"NO",1)</f>
        <v>NO</v>
      </c>
      <c r="B3680" s="18"/>
      <c r="E3680" s="330"/>
      <c r="F3680" s="54" t="str">
        <f>+$F$27</f>
        <v>CONTRATANTE</v>
      </c>
      <c r="G3680" s="335" t="s">
        <v>124</v>
      </c>
      <c r="H3680" s="310"/>
      <c r="I3680" s="310"/>
      <c r="J3680" s="310"/>
      <c r="K3680" s="310"/>
      <c r="L3680" s="336"/>
    </row>
    <row r="3681" spans="1:12" hidden="1" x14ac:dyDescent="0.3">
      <c r="A3681" s="18" t="str">
        <f t="shared" ref="A3681" si="1241">+IF(OR(C3679=""),"NO",1)</f>
        <v>NO</v>
      </c>
      <c r="B3681" s="18"/>
      <c r="E3681" s="330"/>
      <c r="F3681" s="54" t="str">
        <f>+$F$28</f>
        <v>APORTANTE</v>
      </c>
      <c r="G3681" s="337" t="s">
        <v>124</v>
      </c>
      <c r="H3681" s="338"/>
      <c r="I3681" s="338"/>
      <c r="J3681" s="338"/>
      <c r="K3681" s="338"/>
      <c r="L3681" s="339"/>
    </row>
    <row r="3682" spans="1:12" hidden="1" x14ac:dyDescent="0.3">
      <c r="A3682" s="18" t="str">
        <f t="shared" ref="A3682" si="1242">+IF(OR(C3679=""),"NO",1)</f>
        <v>NO</v>
      </c>
      <c r="B3682" s="18"/>
      <c r="E3682" s="330"/>
      <c r="F3682" s="54" t="str">
        <f>+$F$29</f>
        <v>VALOR /SMMLV)</v>
      </c>
      <c r="G3682" s="55" t="s">
        <v>124</v>
      </c>
      <c r="H3682" s="56" t="str">
        <f>+$H$29</f>
        <v>% PART..</v>
      </c>
      <c r="I3682" s="57" t="s">
        <v>124</v>
      </c>
      <c r="J3682" s="58" t="str">
        <f>+$J$29</f>
        <v>VALOR ACREDITADO</v>
      </c>
      <c r="K3682" s="59"/>
      <c r="L3682" s="47" t="s">
        <v>124</v>
      </c>
    </row>
    <row r="3683" spans="1:12" hidden="1" x14ac:dyDescent="0.3">
      <c r="A3683" s="18" t="str">
        <f t="shared" ref="A3683" si="1243">+IF(OR(C3679=""),"NO",1)</f>
        <v>NO</v>
      </c>
      <c r="B3683" s="18"/>
      <c r="E3683" s="330"/>
      <c r="F3683" s="60" t="str">
        <f>+$F$30</f>
        <v>EXPERIENCIA APORTADA</v>
      </c>
      <c r="G3683" s="340" t="s">
        <v>124</v>
      </c>
      <c r="H3683" s="341"/>
      <c r="I3683" s="341"/>
      <c r="J3683" s="341"/>
      <c r="K3683" s="341"/>
      <c r="L3683" s="342"/>
    </row>
    <row r="3684" spans="1:12" hidden="1" x14ac:dyDescent="0.3">
      <c r="A3684" s="18" t="str">
        <f t="shared" ref="A3684" si="1244">+IF(OR(C3679=""),"NO",1)</f>
        <v>NO</v>
      </c>
      <c r="B3684" s="18"/>
      <c r="E3684" s="331"/>
      <c r="F3684" s="62" t="str">
        <f>+$F$31</f>
        <v>OBSERVACIÓN</v>
      </c>
      <c r="G3684" s="343" t="s">
        <v>124</v>
      </c>
      <c r="H3684" s="344"/>
      <c r="I3684" s="344"/>
      <c r="J3684" s="344"/>
      <c r="K3684" s="344"/>
      <c r="L3684" s="345"/>
    </row>
    <row r="3685" spans="1:12" ht="8.5" hidden="1" customHeight="1" x14ac:dyDescent="0.3">
      <c r="A3685" s="18" t="str">
        <f t="shared" ref="A3685" si="1245">+IF(OR(C3679=""),"NO",1)</f>
        <v>NO</v>
      </c>
      <c r="B3685" s="18"/>
      <c r="E3685" s="49"/>
      <c r="F3685" s="50"/>
      <c r="G3685" s="51"/>
      <c r="H3685" s="51"/>
      <c r="I3685" s="51"/>
      <c r="J3685" s="51"/>
      <c r="K3685" s="51"/>
      <c r="L3685" s="52"/>
    </row>
    <row r="3686" spans="1:12" hidden="1" x14ac:dyDescent="0.3">
      <c r="A3686" s="18" t="str">
        <f t="shared" ref="A3686" si="1246">+IF(OR(C3686=""),"NO",1)</f>
        <v>NO</v>
      </c>
      <c r="B3686" s="18"/>
      <c r="C3686" s="1" t="s">
        <v>124</v>
      </c>
      <c r="E3686" s="329">
        <v>6</v>
      </c>
      <c r="F3686" s="53" t="str">
        <f>+$F$26</f>
        <v>OBJETO</v>
      </c>
      <c r="G3686" s="332" t="s">
        <v>124</v>
      </c>
      <c r="H3686" s="333"/>
      <c r="I3686" s="333"/>
      <c r="J3686" s="333"/>
      <c r="K3686" s="333"/>
      <c r="L3686" s="334"/>
    </row>
    <row r="3687" spans="1:12" hidden="1" x14ac:dyDescent="0.3">
      <c r="A3687" s="18" t="str">
        <f t="shared" ref="A3687" si="1247">+IF(OR(C3686=""),"NO",1)</f>
        <v>NO</v>
      </c>
      <c r="B3687" s="18"/>
      <c r="E3687" s="330"/>
      <c r="F3687" s="54" t="str">
        <f>+$F$27</f>
        <v>CONTRATANTE</v>
      </c>
      <c r="G3687" s="335" t="s">
        <v>124</v>
      </c>
      <c r="H3687" s="310"/>
      <c r="I3687" s="310"/>
      <c r="J3687" s="310"/>
      <c r="K3687" s="310"/>
      <c r="L3687" s="336"/>
    </row>
    <row r="3688" spans="1:12" hidden="1" x14ac:dyDescent="0.3">
      <c r="A3688" s="18" t="str">
        <f t="shared" ref="A3688" si="1248">+IF(OR(C3686=""),"NO",1)</f>
        <v>NO</v>
      </c>
      <c r="B3688" s="18"/>
      <c r="E3688" s="330"/>
      <c r="F3688" s="54" t="str">
        <f>+$F$28</f>
        <v>APORTANTE</v>
      </c>
      <c r="G3688" s="337" t="s">
        <v>124</v>
      </c>
      <c r="H3688" s="338"/>
      <c r="I3688" s="338"/>
      <c r="J3688" s="338"/>
      <c r="K3688" s="338"/>
      <c r="L3688" s="339"/>
    </row>
    <row r="3689" spans="1:12" hidden="1" x14ac:dyDescent="0.3">
      <c r="A3689" s="18" t="str">
        <f t="shared" ref="A3689" si="1249">+IF(OR(C3686=""),"NO",1)</f>
        <v>NO</v>
      </c>
      <c r="B3689" s="18"/>
      <c r="E3689" s="330"/>
      <c r="F3689" s="54" t="str">
        <f>+$F$29</f>
        <v>VALOR /SMMLV)</v>
      </c>
      <c r="G3689" s="55" t="s">
        <v>124</v>
      </c>
      <c r="H3689" s="56" t="str">
        <f>+$H$29</f>
        <v>% PART..</v>
      </c>
      <c r="I3689" s="57" t="s">
        <v>124</v>
      </c>
      <c r="J3689" s="58" t="str">
        <f>+$J$29</f>
        <v>VALOR ACREDITADO</v>
      </c>
      <c r="K3689" s="59"/>
      <c r="L3689" s="47" t="s">
        <v>124</v>
      </c>
    </row>
    <row r="3690" spans="1:12" hidden="1" x14ac:dyDescent="0.3">
      <c r="A3690" s="18" t="str">
        <f t="shared" ref="A3690" si="1250">+IF(OR(C3686=""),"NO",1)</f>
        <v>NO</v>
      </c>
      <c r="B3690" s="18"/>
      <c r="E3690" s="330"/>
      <c r="F3690" s="60" t="str">
        <f>+$F$30</f>
        <v>EXPERIENCIA APORTADA</v>
      </c>
      <c r="G3690" s="340" t="s">
        <v>124</v>
      </c>
      <c r="H3690" s="341"/>
      <c r="I3690" s="341"/>
      <c r="J3690" s="341"/>
      <c r="K3690" s="341"/>
      <c r="L3690" s="342"/>
    </row>
    <row r="3691" spans="1:12" hidden="1" x14ac:dyDescent="0.3">
      <c r="A3691" s="18" t="str">
        <f t="shared" ref="A3691" si="1251">+IF(OR(C3686=""),"NO",1)</f>
        <v>NO</v>
      </c>
      <c r="B3691" s="18"/>
      <c r="E3691" s="331"/>
      <c r="F3691" s="62" t="str">
        <f>+$F$31</f>
        <v>OBSERVACIÓN</v>
      </c>
      <c r="G3691" s="343" t="s">
        <v>124</v>
      </c>
      <c r="H3691" s="344"/>
      <c r="I3691" s="344"/>
      <c r="J3691" s="344"/>
      <c r="K3691" s="344"/>
      <c r="L3691" s="345"/>
    </row>
    <row r="3692" spans="1:12" ht="8.5" hidden="1" customHeight="1" x14ac:dyDescent="0.3">
      <c r="A3692" s="18" t="str">
        <f t="shared" ref="A3692" si="1252">+IF(OR(C3686=""),"NO",1)</f>
        <v>NO</v>
      </c>
      <c r="B3692" s="18"/>
      <c r="E3692" s="49"/>
      <c r="F3692" s="50"/>
      <c r="G3692" s="51"/>
      <c r="H3692" s="51"/>
      <c r="I3692" s="51"/>
      <c r="J3692" s="51"/>
      <c r="K3692" s="51"/>
      <c r="L3692" s="52"/>
    </row>
    <row r="3693" spans="1:12" hidden="1" x14ac:dyDescent="0.3">
      <c r="A3693" s="18" t="str">
        <f t="shared" ref="A3693" si="1253">+IF(OR(C3693=""),"NO",1)</f>
        <v>NO</v>
      </c>
      <c r="B3693" s="18"/>
      <c r="C3693" s="1" t="s">
        <v>124</v>
      </c>
      <c r="E3693" s="329">
        <v>7</v>
      </c>
      <c r="F3693" s="53" t="str">
        <f>+$F$26</f>
        <v>OBJETO</v>
      </c>
      <c r="G3693" s="332" t="s">
        <v>124</v>
      </c>
      <c r="H3693" s="333"/>
      <c r="I3693" s="333"/>
      <c r="J3693" s="333"/>
      <c r="K3693" s="333"/>
      <c r="L3693" s="334"/>
    </row>
    <row r="3694" spans="1:12" hidden="1" x14ac:dyDescent="0.3">
      <c r="A3694" s="18" t="str">
        <f t="shared" ref="A3694" si="1254">+IF(OR(C3693=""),"NO",1)</f>
        <v>NO</v>
      </c>
      <c r="B3694" s="18"/>
      <c r="E3694" s="330"/>
      <c r="F3694" s="54" t="str">
        <f>+$F$27</f>
        <v>CONTRATANTE</v>
      </c>
      <c r="G3694" s="335" t="s">
        <v>124</v>
      </c>
      <c r="H3694" s="310"/>
      <c r="I3694" s="310"/>
      <c r="J3694" s="310"/>
      <c r="K3694" s="310"/>
      <c r="L3694" s="336"/>
    </row>
    <row r="3695" spans="1:12" hidden="1" x14ac:dyDescent="0.3">
      <c r="A3695" s="18" t="str">
        <f t="shared" ref="A3695" si="1255">+IF(OR(C3693=""),"NO",1)</f>
        <v>NO</v>
      </c>
      <c r="B3695" s="18"/>
      <c r="E3695" s="330"/>
      <c r="F3695" s="54" t="str">
        <f>+$F$28</f>
        <v>APORTANTE</v>
      </c>
      <c r="G3695" s="337" t="s">
        <v>124</v>
      </c>
      <c r="H3695" s="338"/>
      <c r="I3695" s="338"/>
      <c r="J3695" s="338"/>
      <c r="K3695" s="338"/>
      <c r="L3695" s="339"/>
    </row>
    <row r="3696" spans="1:12" hidden="1" x14ac:dyDescent="0.3">
      <c r="A3696" s="18" t="str">
        <f t="shared" ref="A3696" si="1256">+IF(OR(C3693=""),"NO",1)</f>
        <v>NO</v>
      </c>
      <c r="B3696" s="18"/>
      <c r="E3696" s="330"/>
      <c r="F3696" s="54" t="str">
        <f>+$F$29</f>
        <v>VALOR /SMMLV)</v>
      </c>
      <c r="G3696" s="55" t="s">
        <v>124</v>
      </c>
      <c r="H3696" s="56" t="str">
        <f>+$H$29</f>
        <v>% PART..</v>
      </c>
      <c r="I3696" s="57" t="s">
        <v>124</v>
      </c>
      <c r="J3696" s="58" t="str">
        <f>+$J$29</f>
        <v>VALOR ACREDITADO</v>
      </c>
      <c r="K3696" s="59"/>
      <c r="L3696" s="47" t="s">
        <v>124</v>
      </c>
    </row>
    <row r="3697" spans="1:12" hidden="1" x14ac:dyDescent="0.3">
      <c r="A3697" s="18" t="str">
        <f t="shared" ref="A3697" si="1257">+IF(OR(C3693=""),"NO",1)</f>
        <v>NO</v>
      </c>
      <c r="B3697" s="18"/>
      <c r="E3697" s="330"/>
      <c r="F3697" s="60" t="str">
        <f>+$F$30</f>
        <v>EXPERIENCIA APORTADA</v>
      </c>
      <c r="G3697" s="340" t="s">
        <v>124</v>
      </c>
      <c r="H3697" s="341"/>
      <c r="I3697" s="341"/>
      <c r="J3697" s="341"/>
      <c r="K3697" s="341"/>
      <c r="L3697" s="342"/>
    </row>
    <row r="3698" spans="1:12" hidden="1" x14ac:dyDescent="0.3">
      <c r="A3698" s="18" t="str">
        <f t="shared" ref="A3698" si="1258">+IF(OR(C3693=""),"NO",1)</f>
        <v>NO</v>
      </c>
      <c r="B3698" s="18"/>
      <c r="E3698" s="331"/>
      <c r="F3698" s="62" t="str">
        <f>+$F$31</f>
        <v>OBSERVACIÓN</v>
      </c>
      <c r="G3698" s="343" t="s">
        <v>124</v>
      </c>
      <c r="H3698" s="344"/>
      <c r="I3698" s="344"/>
      <c r="J3698" s="344"/>
      <c r="K3698" s="344"/>
      <c r="L3698" s="345"/>
    </row>
    <row r="3699" spans="1:12" hidden="1" x14ac:dyDescent="0.3">
      <c r="A3699" s="18" t="str">
        <f t="shared" ref="A3699" si="1259">+IF(OR(C3693=""),"NO",1)</f>
        <v>NO</v>
      </c>
      <c r="B3699" s="18"/>
      <c r="E3699" s="49"/>
      <c r="F3699" s="50"/>
      <c r="G3699" s="51"/>
      <c r="H3699" s="51"/>
      <c r="I3699" s="51"/>
      <c r="J3699" s="51"/>
      <c r="K3699" s="51"/>
      <c r="L3699" s="52"/>
    </row>
    <row r="3700" spans="1:12" hidden="1" x14ac:dyDescent="0.3">
      <c r="A3700" s="1" t="str">
        <f>+A3635</f>
        <v>NO</v>
      </c>
      <c r="C3700" s="1" t="str">
        <f>"N"&amp;C3635</f>
        <v>N</v>
      </c>
      <c r="E3700" s="63"/>
      <c r="F3700" s="64" t="str">
        <f>+$F$75</f>
        <v>TOTAL DE CONTRATOS PRESENTADOS VÁLIDOS QUE CUMPLEN EXPERIENCIA ACREDITADA:</v>
      </c>
      <c r="G3700" s="65"/>
      <c r="H3700" s="65"/>
      <c r="I3700" s="65"/>
      <c r="J3700" s="66"/>
      <c r="K3700" s="65"/>
      <c r="L3700" s="67" t="s">
        <v>124</v>
      </c>
    </row>
    <row r="3701" spans="1:12" ht="6.65" hidden="1" customHeight="1" x14ac:dyDescent="0.3">
      <c r="A3701" s="1" t="str">
        <f>+A3635</f>
        <v>NO</v>
      </c>
      <c r="E3701" s="51"/>
      <c r="F3701" s="50"/>
      <c r="G3701" s="51"/>
      <c r="H3701" s="51"/>
      <c r="I3701" s="51"/>
      <c r="J3701" s="51"/>
      <c r="K3701" s="51"/>
      <c r="L3701" s="51"/>
    </row>
    <row r="3702" spans="1:12" hidden="1" x14ac:dyDescent="0.3">
      <c r="A3702" s="1" t="str">
        <f>+A3635</f>
        <v>NO</v>
      </c>
      <c r="E3702" s="63"/>
      <c r="F3702" s="63" t="str">
        <f>+$F$77</f>
        <v>ACREDITA SUMINISTRO E INSTALACIÓN DE MOBILIARIO POR LO MENOS EN UN (1) CONTRATO VÁLIDO</v>
      </c>
      <c r="G3702" s="65"/>
      <c r="H3702" s="65"/>
      <c r="I3702" s="65"/>
      <c r="J3702" s="66"/>
      <c r="K3702" s="65"/>
      <c r="L3702" s="68" t="s">
        <v>157</v>
      </c>
    </row>
    <row r="3703" spans="1:12" ht="5.15" hidden="1" customHeight="1" x14ac:dyDescent="0.3">
      <c r="A3703" s="1" t="str">
        <f>+A3635</f>
        <v>NO</v>
      </c>
      <c r="E3703" s="51"/>
      <c r="F3703" s="50"/>
      <c r="G3703" s="51"/>
      <c r="H3703" s="51"/>
      <c r="I3703" s="51"/>
      <c r="J3703" s="51"/>
      <c r="K3703" s="51"/>
      <c r="L3703" s="51"/>
    </row>
    <row r="3704" spans="1:12" ht="12.75" hidden="1" customHeight="1" x14ac:dyDescent="0.3">
      <c r="A3704" s="1" t="str">
        <f>+A3635</f>
        <v>NO</v>
      </c>
      <c r="E3704" s="69" t="str">
        <f>+$E$79</f>
        <v>EXPERIENCIA ESPECÍFICA NUMERAL 10.1.1 A</v>
      </c>
      <c r="F3704" s="70"/>
      <c r="G3704" s="70"/>
      <c r="H3704" s="70"/>
      <c r="I3704" s="70"/>
      <c r="J3704" s="70"/>
      <c r="K3704" s="70"/>
      <c r="L3704" s="71"/>
    </row>
    <row r="3705" spans="1:12" ht="26.5" hidden="1" customHeight="1" x14ac:dyDescent="0.3">
      <c r="A3705" s="1" t="str">
        <f>+A3635</f>
        <v>NO</v>
      </c>
      <c r="E3705" s="72"/>
      <c r="F3705" s="325" t="str">
        <f>+$F$80</f>
        <v>Por lo menos uno (1) de los contratos válidos aportados como experiencia general debe corresponder mínimo al 60% del presupuesto oficial del presente proceso de selección.  (SMMLV)</v>
      </c>
      <c r="G3705" s="326"/>
      <c r="H3705" s="326"/>
      <c r="I3705" s="326"/>
      <c r="J3705" s="326"/>
      <c r="K3705" s="73" t="s">
        <v>124</v>
      </c>
      <c r="L3705" s="74" t="s">
        <v>124</v>
      </c>
    </row>
    <row r="3706" spans="1:12" ht="23.5" hidden="1" customHeight="1" x14ac:dyDescent="0.3">
      <c r="A3706" s="1" t="str">
        <f>+A3635</f>
        <v>NO</v>
      </c>
      <c r="E3706" s="63"/>
      <c r="F3706" s="325" t="str">
        <f>+$F$81</f>
        <v xml:space="preserve">Deberá acreditarse en al menos uno (1) de los contratos válidos aportados como experiencia general una </v>
      </c>
      <c r="G3706" s="326"/>
      <c r="H3706" s="326"/>
      <c r="I3706" s="326"/>
      <c r="J3706" s="326"/>
      <c r="K3706" s="73" t="s">
        <v>124</v>
      </c>
      <c r="L3706" s="74" t="s">
        <v>124</v>
      </c>
    </row>
    <row r="3707" spans="1:12" ht="23.5" hidden="1" customHeight="1" x14ac:dyDescent="0.3">
      <c r="A3707" s="18" t="s">
        <v>30</v>
      </c>
      <c r="E3707" s="63"/>
      <c r="F3707" s="325" t="str">
        <f>+$F$82</f>
        <v xml:space="preserve">Deberá acreditarse en al menos uno (1) de los contratos válidos aportados interventoría a intervención de </v>
      </c>
      <c r="G3707" s="326"/>
      <c r="H3707" s="326"/>
      <c r="I3707" s="326"/>
      <c r="J3707" s="326"/>
      <c r="K3707" s="73">
        <f>+$K$82</f>
        <v>0</v>
      </c>
      <c r="L3707" s="74" t="s">
        <v>124</v>
      </c>
    </row>
    <row r="3708" spans="1:12" ht="36" hidden="1" customHeight="1" x14ac:dyDescent="0.3">
      <c r="A3708" s="18" t="s">
        <v>30</v>
      </c>
      <c r="E3708" s="63"/>
      <c r="F3708" s="325" t="str">
        <f>+$F$83</f>
        <v xml:space="preserve">Deberá acreditarse en al menos uno (1) de los contratos válidos aportados interventoría a intervención de </v>
      </c>
      <c r="G3708" s="326"/>
      <c r="H3708" s="326"/>
      <c r="I3708" s="326"/>
      <c r="J3708" s="326"/>
      <c r="K3708" s="75">
        <f>+$K$83</f>
        <v>0</v>
      </c>
      <c r="L3708" s="76" t="s">
        <v>124</v>
      </c>
    </row>
    <row r="3709" spans="1:12" hidden="1" x14ac:dyDescent="0.3">
      <c r="A3709" s="1" t="str">
        <f>+A3635</f>
        <v>NO</v>
      </c>
      <c r="E3709" s="51"/>
      <c r="F3709" s="50"/>
      <c r="G3709" s="51"/>
      <c r="H3709" s="51"/>
      <c r="I3709" s="51"/>
      <c r="J3709" s="51"/>
      <c r="K3709" s="51"/>
      <c r="L3709" s="51"/>
    </row>
    <row r="3710" spans="1:12" ht="12.75" hidden="1" customHeight="1" x14ac:dyDescent="0.3">
      <c r="A3710" s="1" t="str">
        <f>+A3635</f>
        <v>NO</v>
      </c>
      <c r="E3710" s="40" t="str">
        <f>+$E$85</f>
        <v>VALOR MÍNIMO A CERIFICAR % P.O EN SMMMLV. NUMERAL 3.9.1</v>
      </c>
      <c r="F3710" s="41"/>
      <c r="G3710" s="41"/>
      <c r="H3710" s="41"/>
      <c r="I3710" s="41"/>
      <c r="J3710" s="41"/>
      <c r="K3710" s="41"/>
      <c r="L3710" s="42"/>
    </row>
    <row r="3711" spans="1:12" hidden="1" x14ac:dyDescent="0.3">
      <c r="A3711" s="1" t="str">
        <f>+A3635</f>
        <v>NO</v>
      </c>
      <c r="C3711" s="1" t="str">
        <f>"M"&amp;C3635</f>
        <v>M</v>
      </c>
      <c r="E3711" s="77" t="str">
        <f>+$E$86</f>
        <v>100% P.O.</v>
      </c>
      <c r="F3711" s="78"/>
      <c r="G3711" s="61">
        <v>242.41716883554506</v>
      </c>
      <c r="H3711" s="124" t="str">
        <f>+$H$86</f>
        <v>TOTAL EJECUTADO DE CONTRATOS ACREDITADOS</v>
      </c>
      <c r="I3711" s="124"/>
      <c r="J3711" s="124"/>
      <c r="K3711" s="55" t="s">
        <v>124</v>
      </c>
      <c r="L3711" s="47" t="s">
        <v>124</v>
      </c>
    </row>
    <row r="3712" spans="1:12" hidden="1" x14ac:dyDescent="0.3">
      <c r="A3712" s="1" t="str">
        <f>+A3635</f>
        <v>NO</v>
      </c>
      <c r="E3712" s="39"/>
      <c r="F3712" s="39"/>
      <c r="G3712" s="39"/>
      <c r="H3712" s="39"/>
      <c r="I3712" s="39"/>
      <c r="J3712" s="39"/>
      <c r="K3712" s="39"/>
      <c r="L3712" s="39"/>
    </row>
    <row r="3713" spans="1:12" ht="12.75" hidden="1" customHeight="1" x14ac:dyDescent="0.3">
      <c r="A3713" s="18" t="s">
        <v>30</v>
      </c>
      <c r="B3713" s="18"/>
      <c r="E3713" s="40" t="str">
        <f>+$E$88</f>
        <v>CONSIDERACIONES PARA LA VALIDEZ DE LA EXPERIENCIA REQUERIDA: EXPERIENCIA PROPONENTES PLURALES NUMERAL 10.1.2 D</v>
      </c>
      <c r="F3713" s="41"/>
      <c r="G3713" s="41"/>
      <c r="H3713" s="41"/>
      <c r="I3713" s="41"/>
      <c r="J3713" s="41"/>
      <c r="K3713" s="41"/>
      <c r="L3713" s="42"/>
    </row>
    <row r="3714" spans="1:12" ht="28" hidden="1" customHeight="1" x14ac:dyDescent="0.3">
      <c r="A3714" s="18" t="s">
        <v>30</v>
      </c>
      <c r="B3714" s="18"/>
      <c r="C3714" s="1" t="str">
        <f>"O"&amp;C3635</f>
        <v>O</v>
      </c>
      <c r="E3714" s="80" t="str">
        <f>+$E$89</f>
        <v>i)</v>
      </c>
      <c r="F3714" s="327" t="str">
        <f>+$F$89</f>
        <v>Uno de los integrantes debe aportar como mínimo el cincuenta por ciento (50 %) de la experiencia solicitada</v>
      </c>
      <c r="G3714" s="328"/>
      <c r="H3714" s="328"/>
      <c r="I3714" s="328"/>
      <c r="J3714" s="328"/>
      <c r="K3714" s="73" t="s">
        <v>124</v>
      </c>
      <c r="L3714" s="47" t="s">
        <v>124</v>
      </c>
    </row>
    <row r="3715" spans="1:12" ht="28" hidden="1" customHeight="1" x14ac:dyDescent="0.3">
      <c r="A3715" s="18" t="s">
        <v>30</v>
      </c>
      <c r="B3715" s="18"/>
      <c r="C3715" s="1" t="str">
        <f>"O"&amp;C3635</f>
        <v>O</v>
      </c>
      <c r="E3715" s="80" t="str">
        <f>+$E$90</f>
        <v>ii)</v>
      </c>
      <c r="F3715" s="327" t="str">
        <f>+$F$90</f>
        <v>Todos los demás ntegrantes deben acreditar al menos el cinco por ciento (5 %) de la experiencia solicitada, solo uno (1) de los integrantes podrá no acreditar experiencia pero su porcentaje de participación  no podrá superar el diez por ciento (10 %)</v>
      </c>
      <c r="G3715" s="328"/>
      <c r="H3715" s="328"/>
      <c r="I3715" s="328"/>
      <c r="J3715" s="328"/>
      <c r="K3715" s="73" t="s">
        <v>124</v>
      </c>
      <c r="L3715" s="47" t="s">
        <v>124</v>
      </c>
    </row>
    <row r="3716" spans="1:12" hidden="1" x14ac:dyDescent="0.3">
      <c r="A3716" s="18" t="s">
        <v>30</v>
      </c>
      <c r="B3716" s="18"/>
      <c r="E3716" s="39"/>
      <c r="F3716" s="39"/>
      <c r="G3716" s="39"/>
      <c r="H3716" s="39"/>
      <c r="I3716" s="39"/>
      <c r="J3716" s="39"/>
      <c r="K3716" s="39"/>
      <c r="L3716" s="39"/>
    </row>
    <row r="3717" spans="1:12" ht="13" hidden="1" customHeight="1" x14ac:dyDescent="0.3">
      <c r="A3717" s="18" t="str">
        <f>+A3635</f>
        <v>NO</v>
      </c>
      <c r="B3717" s="18"/>
      <c r="E3717" s="69" t="str">
        <f>+$E$92</f>
        <v>VERIFICACIÓN Y ASIGNACIÓN DE PUNTAJE POR LA EXPERIENCIA DEL PROPONENTE</v>
      </c>
      <c r="F3717" s="70"/>
      <c r="G3717" s="70"/>
      <c r="H3717" s="70"/>
      <c r="I3717" s="70"/>
      <c r="J3717" s="70"/>
      <c r="K3717" s="70"/>
      <c r="L3717" s="71"/>
    </row>
    <row r="3718" spans="1:12" hidden="1" x14ac:dyDescent="0.3">
      <c r="A3718" s="18" t="str">
        <f>+A3635</f>
        <v>NO</v>
      </c>
      <c r="B3718" s="18"/>
      <c r="E3718" s="81"/>
      <c r="F3718" s="323" t="str">
        <f>+$F$93</f>
        <v>No. CONTRATOS QUE ACREDITAN LA EXPERIENCIA (NO OBJETO DE SUBSANACIÓN)</v>
      </c>
      <c r="G3718" s="324"/>
      <c r="H3718" s="324"/>
      <c r="I3718" s="324"/>
      <c r="J3718" s="324"/>
      <c r="K3718" s="82"/>
      <c r="L3718" s="83" t="s">
        <v>124</v>
      </c>
    </row>
    <row r="3719" spans="1:12" ht="13" hidden="1" customHeight="1" x14ac:dyDescent="0.3">
      <c r="A3719" s="18" t="str">
        <f>+A3635</f>
        <v>NO</v>
      </c>
      <c r="B3719" s="18"/>
      <c r="E3719" s="84"/>
      <c r="F3719" s="323" t="str">
        <f>+$F$94</f>
        <v>TOTAL EJECUTADO DE CONTRATOS ACREDITADOS PROPUESTA INICIAL</v>
      </c>
      <c r="G3719" s="324"/>
      <c r="H3719" s="324"/>
      <c r="I3719" s="324"/>
      <c r="J3719" s="324"/>
      <c r="K3719" s="85"/>
      <c r="L3719" s="86" t="s">
        <v>124</v>
      </c>
    </row>
    <row r="3720" spans="1:12" ht="13" hidden="1" customHeight="1" x14ac:dyDescent="0.3">
      <c r="A3720" s="18" t="str">
        <f>+A3635</f>
        <v>NO</v>
      </c>
      <c r="B3720" s="18"/>
      <c r="E3720" s="87"/>
      <c r="F3720" s="323" t="str">
        <f>+$F$95</f>
        <v>PROMEDIO VALOR ACREDITADO EN SMMLV</v>
      </c>
      <c r="G3720" s="324"/>
      <c r="H3720" s="324"/>
      <c r="I3720" s="324"/>
      <c r="J3720" s="324"/>
      <c r="K3720" s="66"/>
      <c r="L3720" s="88" t="s">
        <v>124</v>
      </c>
    </row>
    <row r="3721" spans="1:12" hidden="1" x14ac:dyDescent="0.3">
      <c r="A3721" s="18" t="str">
        <f>+A3635</f>
        <v>NO</v>
      </c>
      <c r="B3721" s="18"/>
      <c r="E3721" s="89"/>
      <c r="F3721" s="89"/>
      <c r="G3721" s="89"/>
      <c r="H3721" s="89"/>
      <c r="I3721" s="89"/>
      <c r="J3721" s="89"/>
      <c r="K3721" s="89"/>
      <c r="L3721" s="89"/>
    </row>
    <row r="3722" spans="1:12" ht="13" hidden="1" customHeight="1" x14ac:dyDescent="0.3">
      <c r="A3722" s="18" t="str">
        <f>+A3635</f>
        <v>NO</v>
      </c>
      <c r="B3722" s="18"/>
      <c r="E3722" s="69" t="str">
        <f>+$E$97</f>
        <v>3.9.2 EXIGENCIAS MÍNIMAS DE EXPERIENCIA Y FORMACIÓN ACADÉMICA DEL EQUIPO DE TRABAJO</v>
      </c>
      <c r="F3722" s="70"/>
      <c r="G3722" s="70"/>
      <c r="H3722" s="70"/>
      <c r="I3722" s="70"/>
      <c r="J3722" s="70"/>
      <c r="K3722" s="70"/>
      <c r="L3722" s="71"/>
    </row>
    <row r="3723" spans="1:12" hidden="1" x14ac:dyDescent="0.3">
      <c r="A3723" s="18" t="str">
        <f>+A3635</f>
        <v>NO</v>
      </c>
      <c r="B3723" s="18"/>
      <c r="E3723" s="90" t="str">
        <f>+$E$98</f>
        <v>Formulario 8</v>
      </c>
      <c r="F3723" s="315" t="s">
        <v>46</v>
      </c>
      <c r="G3723" s="316"/>
      <c r="H3723" s="317"/>
      <c r="I3723" s="318"/>
      <c r="J3723" s="318"/>
      <c r="K3723" s="318"/>
      <c r="L3723" s="319"/>
    </row>
    <row r="3724" spans="1:12" hidden="1" x14ac:dyDescent="0.3">
      <c r="A3724" s="18" t="str">
        <f>+A3635</f>
        <v>NO</v>
      </c>
      <c r="B3724" s="18"/>
      <c r="E3724" s="91" t="s">
        <v>124</v>
      </c>
      <c r="F3724" s="91" t="str">
        <f>+$F$99</f>
        <v>Director de Interventoría</v>
      </c>
      <c r="G3724" s="91" t="str">
        <f>+$G$99</f>
        <v>Residente de Interventoría</v>
      </c>
      <c r="H3724" s="320"/>
      <c r="I3724" s="321"/>
      <c r="J3724" s="321"/>
      <c r="K3724" s="321"/>
      <c r="L3724" s="322"/>
    </row>
    <row r="3725" spans="1:12" hidden="1" x14ac:dyDescent="0.3">
      <c r="A3725" s="18" t="str">
        <f>+A3635</f>
        <v>NO</v>
      </c>
      <c r="B3725" s="18"/>
      <c r="E3725" s="304" t="str">
        <f>+$E$100</f>
        <v>OBSERVACIONES RESPECTO REQUISITO HABILITANTE DEL PERSONAL CLAVE EVALUABLE</v>
      </c>
      <c r="F3725" s="305"/>
      <c r="G3725" s="305"/>
      <c r="H3725" s="305"/>
      <c r="I3725" s="305"/>
      <c r="J3725" s="305"/>
      <c r="K3725" s="305"/>
      <c r="L3725" s="305"/>
    </row>
    <row r="3726" spans="1:12" hidden="1" x14ac:dyDescent="0.3">
      <c r="A3726" s="18" t="str">
        <f>+A3635</f>
        <v>NO</v>
      </c>
      <c r="B3726" s="18"/>
      <c r="E3726" s="312" t="s">
        <v>124</v>
      </c>
      <c r="F3726" s="313"/>
      <c r="G3726" s="313"/>
      <c r="H3726" s="313"/>
      <c r="I3726" s="313"/>
      <c r="J3726" s="313"/>
      <c r="K3726" s="313"/>
      <c r="L3726" s="314"/>
    </row>
    <row r="3727" spans="1:12" hidden="1" x14ac:dyDescent="0.3">
      <c r="A3727" s="18" t="str">
        <f>+A3635</f>
        <v>NO</v>
      </c>
      <c r="B3727" s="18"/>
      <c r="E3727" s="89"/>
      <c r="F3727" s="89"/>
      <c r="G3727" s="89"/>
      <c r="H3727" s="89"/>
      <c r="I3727" s="89"/>
      <c r="J3727" s="89"/>
      <c r="K3727" s="89"/>
      <c r="L3727" s="89"/>
    </row>
    <row r="3728" spans="1:12" ht="13" hidden="1" customHeight="1" x14ac:dyDescent="0.3">
      <c r="A3728" s="18" t="str">
        <f>+A3635</f>
        <v>NO</v>
      </c>
      <c r="B3728" s="18"/>
      <c r="E3728" s="69" t="str">
        <f>+$E$103</f>
        <v>4.2 EQUIPO DE TRABAJO (Personal Clave Evaluable)</v>
      </c>
      <c r="F3728" s="70"/>
      <c r="G3728" s="70"/>
      <c r="H3728" s="70"/>
      <c r="I3728" s="70"/>
      <c r="J3728" s="70"/>
      <c r="K3728" s="70"/>
      <c r="L3728" s="71"/>
    </row>
    <row r="3729" spans="1:12" ht="23.25" hidden="1" customHeight="1" x14ac:dyDescent="0.3">
      <c r="A3729" s="18" t="str">
        <f>+A3635</f>
        <v>NO</v>
      </c>
      <c r="B3729" s="18"/>
      <c r="E3729" s="90" t="str">
        <f>+$E$104</f>
        <v>Formulario 9</v>
      </c>
      <c r="F3729" s="315" t="s">
        <v>46</v>
      </c>
      <c r="G3729" s="316"/>
      <c r="H3729" s="317"/>
      <c r="I3729" s="318"/>
      <c r="J3729" s="318"/>
      <c r="K3729" s="318"/>
      <c r="L3729" s="319"/>
    </row>
    <row r="3730" spans="1:12" hidden="1" x14ac:dyDescent="0.3">
      <c r="A3730" s="18" t="str">
        <f>+A3635</f>
        <v>NO</v>
      </c>
      <c r="B3730" s="18"/>
      <c r="E3730" s="91" t="s">
        <v>124</v>
      </c>
      <c r="F3730" s="91" t="str">
        <f>+$F$99</f>
        <v>Director de Interventoría</v>
      </c>
      <c r="G3730" s="91" t="str">
        <f>+$G$99</f>
        <v>Residente de Interventoría</v>
      </c>
      <c r="H3730" s="320"/>
      <c r="I3730" s="321"/>
      <c r="J3730" s="321"/>
      <c r="K3730" s="321"/>
      <c r="L3730" s="322"/>
    </row>
    <row r="3731" spans="1:12" hidden="1" x14ac:dyDescent="0.3">
      <c r="A3731" s="18" t="str">
        <f>+A3635</f>
        <v>NO</v>
      </c>
      <c r="B3731" s="18"/>
      <c r="E3731" s="89"/>
      <c r="F3731" s="89"/>
      <c r="G3731" s="89"/>
      <c r="H3731" s="89"/>
      <c r="I3731" s="89"/>
      <c r="J3731" s="89"/>
      <c r="K3731" s="89"/>
      <c r="L3731" s="89"/>
    </row>
    <row r="3732" spans="1:12" hidden="1" x14ac:dyDescent="0.3">
      <c r="A3732" s="1" t="str">
        <f>+A3635</f>
        <v>NO</v>
      </c>
      <c r="E3732" s="92" t="str">
        <f>+E3607</f>
        <v>CRITERIOS DE EVALUACIÓN Y PUNTAJE</v>
      </c>
      <c r="F3732" s="93"/>
      <c r="G3732" s="93"/>
      <c r="H3732" s="93"/>
      <c r="I3732" s="93"/>
      <c r="J3732" s="93"/>
      <c r="K3732" s="94"/>
      <c r="L3732" s="95" t="str">
        <f>+$L$107</f>
        <v>PUNTAJE OBTENIDO</v>
      </c>
    </row>
    <row r="3733" spans="1:12" hidden="1" x14ac:dyDescent="0.3">
      <c r="A3733" s="1" t="str">
        <f>+A3635</f>
        <v>NO</v>
      </c>
      <c r="E3733" s="96" t="str">
        <f>+$E$108</f>
        <v>VALOR</v>
      </c>
      <c r="F3733" s="97" t="str">
        <f>+$F$108</f>
        <v>EQUIPO DE TRABAJO (PERSONAL CLAVE EVALUABLE)</v>
      </c>
      <c r="G3733" s="24"/>
      <c r="H3733" s="24"/>
      <c r="I3733" s="24"/>
      <c r="J3733" s="24"/>
      <c r="K3733" s="24"/>
      <c r="L3733" s="98"/>
    </row>
    <row r="3734" spans="1:12" ht="12.75" hidden="1" customHeight="1" x14ac:dyDescent="0.3">
      <c r="A3734" s="1" t="str">
        <f>+A3635</f>
        <v>NO</v>
      </c>
      <c r="E3734" s="96">
        <f>+$E$109</f>
        <v>5</v>
      </c>
      <c r="F3734" s="307" t="str">
        <f>+$F$109</f>
        <v xml:space="preserve"> Experiencia Específica adicional</v>
      </c>
      <c r="G3734" s="308"/>
      <c r="H3734" s="308"/>
      <c r="I3734" s="308"/>
      <c r="J3734" s="308"/>
      <c r="K3734" s="309"/>
      <c r="L3734" s="99" t="str">
        <f>IFERROR(IF(VLOOKUP(C3635,'R. PUNTAJES'!$C$14:$R$213,'R. PUNTAJES'!$I$10,0)="","",VLOOKUP(C3635,'R. PUNTAJES'!$C$14:$R$213,'R. PUNTAJES'!$I$10,0)),"")</f>
        <v/>
      </c>
    </row>
    <row r="3735" spans="1:12" ht="12.75" hidden="1" customHeight="1" x14ac:dyDescent="0.3">
      <c r="A3735" s="1" t="str">
        <f>+A3635</f>
        <v>NO</v>
      </c>
      <c r="E3735" s="96">
        <f>+$E$110</f>
        <v>5</v>
      </c>
      <c r="F3735" s="307" t="str">
        <f>+$F$110</f>
        <v>Formación Académica adicional</v>
      </c>
      <c r="G3735" s="308"/>
      <c r="H3735" s="308"/>
      <c r="I3735" s="308"/>
      <c r="J3735" s="308"/>
      <c r="K3735" s="309"/>
      <c r="L3735" s="99" t="str">
        <f>IFERROR(IF(VLOOKUP(C3635,'R. PUNTAJES'!$C$14:$R$213,'R. PUNTAJES'!$J$10,0)="","",VLOOKUP(C3635,'R. PUNTAJES'!$C$14:$R$213,'R. PUNTAJES'!$J$10,0)),"")</f>
        <v/>
      </c>
    </row>
    <row r="3736" spans="1:12" hidden="1" x14ac:dyDescent="0.3">
      <c r="A3736" s="18" t="str">
        <f>+A3635</f>
        <v>NO</v>
      </c>
      <c r="B3736" s="18"/>
      <c r="E3736" s="100"/>
      <c r="F3736" s="101" t="str">
        <f>+$F$111</f>
        <v>FACTOR DE SOSTENIBILIDAD</v>
      </c>
      <c r="G3736" s="102"/>
      <c r="H3736" s="102"/>
      <c r="I3736" s="102"/>
      <c r="J3736" s="102"/>
      <c r="K3736" s="102"/>
      <c r="L3736" s="103"/>
    </row>
    <row r="3737" spans="1:12" hidden="1" x14ac:dyDescent="0.3">
      <c r="A3737" s="18" t="str">
        <f>+A3635</f>
        <v>NO</v>
      </c>
      <c r="B3737" s="18"/>
      <c r="E3737" s="104">
        <v>1</v>
      </c>
      <c r="F3737" s="105" t="str">
        <f>+$F$112</f>
        <v>Compromisos Sostenibilidad</v>
      </c>
      <c r="G3737" s="106"/>
      <c r="H3737" s="106"/>
      <c r="I3737" s="106"/>
      <c r="J3737" s="106"/>
      <c r="K3737" s="106"/>
      <c r="L3737" s="107" t="str">
        <f>IFERROR(IF(VLOOKUP(C3635,'R. PUNTAJES'!$C$14:$R$213,'R. PUNTAJES'!$K$10,0)="","",VLOOKUP(C3635,'R. PUNTAJES'!$C$14:$R$213,'R. PUNTAJES'!$K$10,0)),"")</f>
        <v/>
      </c>
    </row>
    <row r="3738" spans="1:12" hidden="1" x14ac:dyDescent="0.3">
      <c r="A3738" s="1" t="str">
        <f>+A3635</f>
        <v>NO</v>
      </c>
      <c r="E3738" s="108"/>
      <c r="F3738" s="109" t="str">
        <f>+$F$113</f>
        <v>APOYO A LA INDUSTRIA NACIONAL</v>
      </c>
      <c r="G3738" s="110"/>
      <c r="H3738" s="110"/>
      <c r="I3738" s="110"/>
      <c r="J3738" s="110"/>
      <c r="K3738" s="110"/>
      <c r="L3738" s="111"/>
    </row>
    <row r="3739" spans="1:12" ht="12.75" hidden="1" customHeight="1" x14ac:dyDescent="0.3">
      <c r="A3739" s="1" t="str">
        <f>+A3635</f>
        <v>NO</v>
      </c>
      <c r="E3739" s="96">
        <v>20</v>
      </c>
      <c r="F3739" s="307" t="str">
        <f>+$F$114</f>
        <v>Promoción de Servicios Nacionales o con Trato Nacional</v>
      </c>
      <c r="G3739" s="308"/>
      <c r="H3739" s="308"/>
      <c r="I3739" s="308"/>
      <c r="J3739" s="308"/>
      <c r="K3739" s="309"/>
      <c r="L3739" s="99" t="str">
        <f>IFERROR(IF(VLOOKUP(C3635,'R. PUNTAJES'!$C$14:$R$213,'R. PUNTAJES'!$L$10,0)="","",
IF(VLOOKUP(C3635,'R. PUNTAJES'!$C$14:$R$213,'R. PUNTAJES'!$L$10,0)=5,0,
VLOOKUP(C3635,'R. PUNTAJES'!$C$14:$R$213,'R. PUNTAJES'!$L$10,0))),"")</f>
        <v/>
      </c>
    </row>
    <row r="3740" spans="1:12" ht="12.75" hidden="1" customHeight="1" x14ac:dyDescent="0.3">
      <c r="A3740" s="1" t="str">
        <f>+A3635</f>
        <v>NO</v>
      </c>
      <c r="E3740" s="96">
        <v>5</v>
      </c>
      <c r="F3740" s="307" t="str">
        <f>+$F$115</f>
        <v>Incorporación de componente nacional en servicios extranjeros</v>
      </c>
      <c r="G3740" s="308"/>
      <c r="H3740" s="308"/>
      <c r="I3740" s="308"/>
      <c r="J3740" s="308"/>
      <c r="K3740" s="309"/>
      <c r="L3740" s="99" t="str">
        <f>IFERROR(IF(VLOOKUP(C3635,'R. PUNTAJES'!$C$14:$R$213,'R. PUNTAJES'!$L$10,0)="","",
IF(VLOOKUP(C3635,'R. PUNTAJES'!$C$14:$R$213,'R. PUNTAJES'!$L$10,0)=20,0,
VLOOKUP(C3635,'R. PUNTAJES'!$C$14:$R$213,'R. PUNTAJES'!$L$10,0))),"")</f>
        <v/>
      </c>
    </row>
    <row r="3741" spans="1:12" hidden="1" x14ac:dyDescent="0.3">
      <c r="A3741" s="1" t="str">
        <f>+A3635</f>
        <v>NO</v>
      </c>
      <c r="E3741" s="112"/>
      <c r="F3741" s="97" t="str">
        <f>+$F$116</f>
        <v>VINCULACIÓN DE PERSONAS CON DISCAPACIDAD</v>
      </c>
      <c r="G3741" s="24"/>
      <c r="H3741" s="24"/>
      <c r="I3741" s="24"/>
      <c r="J3741" s="24"/>
      <c r="K3741" s="24"/>
      <c r="L3741" s="98"/>
    </row>
    <row r="3742" spans="1:12" ht="12.75" hidden="1" customHeight="1" x14ac:dyDescent="0.3">
      <c r="A3742" s="1" t="str">
        <f>+A3635</f>
        <v>NO</v>
      </c>
      <c r="E3742" s="96">
        <v>1</v>
      </c>
      <c r="F3742" s="307" t="str">
        <f>+$F$117</f>
        <v xml:space="preserve">Trabajadores vinculados a la planta de personal </v>
      </c>
      <c r="G3742" s="308"/>
      <c r="H3742" s="308"/>
      <c r="I3742" s="308"/>
      <c r="J3742" s="308"/>
      <c r="K3742" s="309"/>
      <c r="L3742" s="99" t="str">
        <f>IFERROR(IF(VLOOKUP(C3635,'R. PUNTAJES'!$C$14:$R$213,'R. PUNTAJES'!$M$10,0)="","",VLOOKUP(C3635,'R. PUNTAJES'!$C$14:$R$213,'R. PUNTAJES'!$M$10,0)),"")</f>
        <v/>
      </c>
    </row>
    <row r="3743" spans="1:12" hidden="1" x14ac:dyDescent="0.3">
      <c r="A3743" s="1" t="str">
        <f>+A3635</f>
        <v>NO</v>
      </c>
      <c r="E3743" s="112"/>
      <c r="F3743" s="97" t="str">
        <f>+$F$118</f>
        <v>EMPRENDIMIENTOS Y EMPRESAS DE MUJERES</v>
      </c>
      <c r="G3743" s="24"/>
      <c r="H3743" s="24"/>
      <c r="I3743" s="24"/>
      <c r="J3743" s="24"/>
      <c r="K3743" s="24"/>
      <c r="L3743" s="98"/>
    </row>
    <row r="3744" spans="1:12" ht="13" hidden="1" customHeight="1" x14ac:dyDescent="0.3">
      <c r="A3744" s="1" t="str">
        <f>+A3635</f>
        <v>NO</v>
      </c>
      <c r="E3744" s="96">
        <v>0.25</v>
      </c>
      <c r="F3744" s="307" t="str">
        <f>+$F$119</f>
        <v>Emprendimientos y empresas de mujeres</v>
      </c>
      <c r="G3744" s="308"/>
      <c r="H3744" s="308"/>
      <c r="I3744" s="308"/>
      <c r="J3744" s="308"/>
      <c r="K3744" s="309"/>
      <c r="L3744" s="113" t="str">
        <f>IFERROR(IF(VLOOKUP(C3635,'R. PUNTAJES'!$C$14:$R$213,'R. PUNTAJES'!$N$10,0)="","",VLOOKUP(C3635,'R. PUNTAJES'!$C$14:$R$213,'R. PUNTAJES'!$N$10,0)),"")</f>
        <v/>
      </c>
    </row>
    <row r="3745" spans="1:16" hidden="1" x14ac:dyDescent="0.3">
      <c r="A3745" s="18" t="str">
        <f>+A3746</f>
        <v>NO</v>
      </c>
      <c r="B3745" s="18"/>
      <c r="E3745" s="112"/>
      <c r="F3745" s="97" t="str">
        <f>+$F$120</f>
        <v>MIPYME</v>
      </c>
      <c r="G3745" s="24"/>
      <c r="H3745" s="24"/>
      <c r="I3745" s="24"/>
      <c r="J3745" s="24"/>
      <c r="K3745" s="24"/>
      <c r="L3745" s="98"/>
    </row>
    <row r="3746" spans="1:16" hidden="1" x14ac:dyDescent="0.3">
      <c r="A3746" s="18" t="str">
        <f>+IF(E3746=0,"NO",1)</f>
        <v>NO</v>
      </c>
      <c r="B3746" s="18"/>
      <c r="E3746" s="96">
        <v>0</v>
      </c>
      <c r="F3746" s="307" t="str">
        <f>+$F$121</f>
        <v>Mipyme</v>
      </c>
      <c r="G3746" s="308"/>
      <c r="H3746" s="308"/>
      <c r="I3746" s="308"/>
      <c r="J3746" s="308"/>
      <c r="K3746" s="309"/>
      <c r="L3746" s="113" t="str">
        <f>IFERROR(IF(VLOOKUP(C3635,'R. PUNTAJES'!$C$14:$R$213,'R. PUNTAJES'!$O$10,0)="","",VLOOKUP(C3635,'R. PUNTAJES'!$C$14:$R$213,'R. PUNTAJES'!$O$10,0)),"")</f>
        <v/>
      </c>
    </row>
    <row r="3747" spans="1:16" hidden="1" x14ac:dyDescent="0.3">
      <c r="A3747" s="1" t="str">
        <f>+A3635</f>
        <v>NO</v>
      </c>
      <c r="E3747" s="112"/>
      <c r="F3747" s="97" t="str">
        <f>+$F$122</f>
        <v>EXPERIENCIA DEL PROPONENTE</v>
      </c>
      <c r="G3747" s="24"/>
      <c r="H3747" s="24"/>
      <c r="I3747" s="24"/>
      <c r="J3747" s="24"/>
      <c r="K3747" s="24"/>
      <c r="L3747" s="98"/>
    </row>
    <row r="3748" spans="1:16" hidden="1" x14ac:dyDescent="0.3">
      <c r="A3748" s="1" t="str">
        <f>+A3635</f>
        <v>NO</v>
      </c>
      <c r="E3748" s="96">
        <v>59.5</v>
      </c>
      <c r="F3748" s="307" t="str">
        <f>+$F$123</f>
        <v>mediana con valor absoluto</v>
      </c>
      <c r="G3748" s="308"/>
      <c r="H3748" s="308"/>
      <c r="I3748" s="308"/>
      <c r="J3748" s="308"/>
      <c r="K3748" s="309"/>
      <c r="L3748" s="113" t="str">
        <f>IFERROR(IF(VLOOKUP(C3635,'R. PUNTAJES'!$C$14:$R$213,'R. PUNTAJES'!$R$10,0)="","",VLOOKUP(C3635,'R. PUNTAJES'!$C$14:$R$213,'R. PUNTAJES'!$R$10,0)),"")</f>
        <v/>
      </c>
    </row>
    <row r="3749" spans="1:16" hidden="1" x14ac:dyDescent="0.3">
      <c r="A3749" s="1" t="str">
        <f>+A3635</f>
        <v>NO</v>
      </c>
      <c r="E3749" s="112"/>
      <c r="F3749" s="97" t="str">
        <f>+$F$124</f>
        <v>MULTAS</v>
      </c>
      <c r="G3749" s="24"/>
      <c r="H3749" s="24"/>
      <c r="I3749" s="24"/>
      <c r="J3749" s="24"/>
      <c r="K3749" s="24"/>
      <c r="L3749" s="98"/>
    </row>
    <row r="3750" spans="1:16" ht="12.75" hidden="1" customHeight="1" x14ac:dyDescent="0.3">
      <c r="A3750" s="1" t="str">
        <f>+A3635</f>
        <v>NO</v>
      </c>
      <c r="E3750" s="96">
        <v>-2</v>
      </c>
      <c r="F3750" s="307" t="str">
        <f>+$F$125</f>
        <v>Una o más multas o cláusulas penales durante el último año</v>
      </c>
      <c r="G3750" s="310"/>
      <c r="H3750" s="310"/>
      <c r="I3750" s="310"/>
      <c r="J3750" s="310"/>
      <c r="K3750" s="311"/>
      <c r="L3750" s="99" t="str">
        <f>IFERROR(IF(VLOOKUP(C3635,'R. PUNTAJES'!$C$14:$R$213,'R. PUNTAJES'!$Q$10,0)="","",VLOOKUP(C3635,'R. PUNTAJES'!$C$14:$R$213,'R. PUNTAJES'!$Q$10,0)),"")</f>
        <v/>
      </c>
    </row>
    <row r="3751" spans="1:16" hidden="1" x14ac:dyDescent="0.3">
      <c r="A3751" s="1" t="str">
        <f>+A3635</f>
        <v>NO</v>
      </c>
      <c r="E3751" s="112"/>
      <c r="F3751" s="97" t="str">
        <f>+$F$126</f>
        <v>OBRAS INCONCLUSAS</v>
      </c>
      <c r="G3751" s="24"/>
      <c r="H3751" s="24"/>
      <c r="I3751" s="24"/>
      <c r="J3751" s="24"/>
      <c r="K3751" s="24"/>
      <c r="L3751" s="98"/>
    </row>
    <row r="3752" spans="1:16" hidden="1" x14ac:dyDescent="0.3">
      <c r="A3752" s="1" t="str">
        <f>+A3635</f>
        <v>NO</v>
      </c>
      <c r="E3752" s="96">
        <v>-1</v>
      </c>
      <c r="F3752" s="301" t="str">
        <f>+$F$127</f>
        <v>Anotación vigente de obra civil inconclusa</v>
      </c>
      <c r="G3752" s="302"/>
      <c r="H3752" s="302"/>
      <c r="I3752" s="302"/>
      <c r="J3752" s="302"/>
      <c r="K3752" s="303"/>
      <c r="L3752" s="99" t="str">
        <f>IFERROR(IF(VLOOKUP(C3635,'R. PUNTAJES'!$C$14:$R$213,'R. PUNTAJES'!$P$10,0)="","",VLOOKUP(C3635,'R. PUNTAJES'!$C$14:$R$213,'R. PUNTAJES'!$P$10,0)),"")</f>
        <v/>
      </c>
    </row>
    <row r="3753" spans="1:16" ht="7.5" hidden="1" customHeight="1" x14ac:dyDescent="0.3">
      <c r="A3753" s="1" t="str">
        <f>+A3635</f>
        <v>NO</v>
      </c>
      <c r="E3753" s="114"/>
      <c r="F3753" s="45"/>
      <c r="G3753" s="45"/>
      <c r="H3753" s="45"/>
      <c r="I3753" s="45"/>
      <c r="J3753" s="45"/>
      <c r="K3753" s="45"/>
      <c r="L3753" s="48"/>
    </row>
    <row r="3754" spans="1:16" hidden="1" x14ac:dyDescent="0.3">
      <c r="A3754" s="1" t="str">
        <f>+A3635</f>
        <v>NO</v>
      </c>
      <c r="E3754" s="115" t="str">
        <f>+$E$129</f>
        <v>PUNTAJE TOTAL</v>
      </c>
      <c r="F3754" s="116"/>
      <c r="G3754" s="116"/>
      <c r="H3754" s="116"/>
      <c r="I3754" s="116"/>
      <c r="J3754" s="116"/>
      <c r="K3754" s="117"/>
      <c r="L3754" s="118">
        <f>IFERROR(IF(VLOOKUP(C3635,'R. PUNTAJES'!$C$14:$R$213,'R. PUNTAJES'!$H$10,0)="RECHAZO","",SUM(L3734:L3752)),"")</f>
        <v>0</v>
      </c>
    </row>
    <row r="3755" spans="1:16" hidden="1" x14ac:dyDescent="0.3">
      <c r="A3755" s="1" t="str">
        <f>+A3635</f>
        <v>NO</v>
      </c>
      <c r="E3755" s="304" t="str">
        <f>+$E$130</f>
        <v>OBSERVACIONES RESPECTO A PUNTAJES</v>
      </c>
      <c r="F3755" s="305"/>
      <c r="G3755" s="305"/>
      <c r="H3755" s="305"/>
      <c r="I3755" s="305"/>
      <c r="J3755" s="305"/>
      <c r="K3755" s="305"/>
      <c r="L3755" s="305"/>
    </row>
    <row r="3756" spans="1:16" ht="12" hidden="1" customHeight="1" x14ac:dyDescent="0.3">
      <c r="A3756" s="1" t="str">
        <f>+A3635</f>
        <v>NO</v>
      </c>
      <c r="E3756" s="306" t="s">
        <v>124</v>
      </c>
      <c r="F3756" s="305"/>
      <c r="G3756" s="305"/>
      <c r="H3756" s="305"/>
      <c r="I3756" s="305"/>
      <c r="J3756" s="305"/>
      <c r="K3756" s="305"/>
      <c r="L3756" s="305"/>
      <c r="N3756" s="119"/>
      <c r="O3756" s="119"/>
      <c r="P3756" s="120"/>
    </row>
    <row r="3757" spans="1:16" ht="3" hidden="1" customHeight="1" x14ac:dyDescent="0.3">
      <c r="A3757" s="1" t="str">
        <f>+A3636</f>
        <v>NO</v>
      </c>
      <c r="E3757" s="121"/>
      <c r="F3757" s="122"/>
      <c r="G3757" s="122"/>
      <c r="H3757" s="122"/>
      <c r="I3757" s="122"/>
      <c r="J3757" s="122"/>
      <c r="K3757" s="122"/>
      <c r="L3757" s="123"/>
    </row>
    <row r="3758" spans="1:16" hidden="1" x14ac:dyDescent="0.3">
      <c r="A3758" s="1" t="str">
        <f>+IF(OR(C3760=""),"NO",1)</f>
        <v>NO</v>
      </c>
      <c r="E3758" s="346"/>
      <c r="F3758" s="347"/>
      <c r="G3758" s="347"/>
      <c r="H3758" s="347"/>
      <c r="I3758" s="347"/>
      <c r="J3758" s="347"/>
      <c r="K3758" s="347"/>
      <c r="L3758" s="347"/>
    </row>
    <row r="3759" spans="1:16" ht="4.5" hidden="1" customHeight="1" x14ac:dyDescent="0.3">
      <c r="A3759" s="1" t="str">
        <f>+A3760</f>
        <v>NO</v>
      </c>
      <c r="E3759" s="15"/>
      <c r="F3759" s="16"/>
      <c r="G3759" s="16"/>
      <c r="H3759" s="16"/>
      <c r="I3759" s="16"/>
      <c r="J3759" s="16"/>
      <c r="K3759" s="16"/>
      <c r="L3759" s="17"/>
    </row>
    <row r="3760" spans="1:16" ht="15.75" hidden="1" customHeight="1" x14ac:dyDescent="0.3">
      <c r="A3760" s="1" t="str">
        <f>+IF(OR(C3760=""),"NO",1)</f>
        <v>NO</v>
      </c>
      <c r="B3760" s="1">
        <f>1+MAX($B$1:B3759)</f>
        <v>31</v>
      </c>
      <c r="C3760" s="18" t="s">
        <v>124</v>
      </c>
      <c r="E3760" s="19" t="s">
        <v>124</v>
      </c>
      <c r="F3760" s="20"/>
      <c r="G3760" s="20"/>
      <c r="H3760" s="20"/>
      <c r="I3760" s="21"/>
      <c r="J3760" s="20"/>
      <c r="K3760" s="21"/>
      <c r="L3760" s="22"/>
    </row>
    <row r="3761" spans="1:12" hidden="1" x14ac:dyDescent="0.3">
      <c r="A3761" s="1" t="str">
        <f>A3760</f>
        <v>NO</v>
      </c>
      <c r="E3761" s="23" t="str">
        <f>+$E$11</f>
        <v>Integrantes</v>
      </c>
      <c r="F3761" s="24"/>
      <c r="G3761" s="24"/>
      <c r="H3761" s="24"/>
      <c r="I3761" s="24"/>
      <c r="J3761" s="24"/>
      <c r="K3761" s="25" t="str">
        <f>+$K$11</f>
        <v>Nit</v>
      </c>
      <c r="L3761" s="26" t="str">
        <f>+$L$11</f>
        <v>Part.</v>
      </c>
    </row>
    <row r="3762" spans="1:12" hidden="1" x14ac:dyDescent="0.3">
      <c r="A3762" s="1" t="str">
        <f>+A3761</f>
        <v>NO</v>
      </c>
      <c r="C3762" s="1" t="s">
        <v>124</v>
      </c>
      <c r="E3762" s="27" t="s">
        <v>124</v>
      </c>
      <c r="F3762" s="28"/>
      <c r="G3762" s="28"/>
      <c r="H3762" s="28"/>
      <c r="I3762" s="28"/>
      <c r="J3762" s="28"/>
      <c r="K3762" s="29" t="s">
        <v>124</v>
      </c>
      <c r="L3762" s="30" t="s">
        <v>124</v>
      </c>
    </row>
    <row r="3763" spans="1:12" hidden="1" x14ac:dyDescent="0.3">
      <c r="A3763" s="18" t="str">
        <f>+IF(OR(C3763=""),"NO",1)</f>
        <v>NO</v>
      </c>
      <c r="B3763" s="18"/>
      <c r="C3763" s="1" t="s">
        <v>124</v>
      </c>
      <c r="E3763" s="31" t="s">
        <v>124</v>
      </c>
      <c r="F3763" s="32"/>
      <c r="G3763" s="32"/>
      <c r="H3763" s="32"/>
      <c r="I3763" s="32"/>
      <c r="J3763" s="32"/>
      <c r="K3763" s="33" t="s">
        <v>124</v>
      </c>
      <c r="L3763" s="34" t="s">
        <v>124</v>
      </c>
    </row>
    <row r="3764" spans="1:12" hidden="1" x14ac:dyDescent="0.3">
      <c r="A3764" s="18" t="str">
        <f>+IF(OR(C3764=""),"NO",1)</f>
        <v>NO</v>
      </c>
      <c r="B3764" s="18"/>
      <c r="C3764" s="1" t="s">
        <v>124</v>
      </c>
      <c r="E3764" s="31" t="s">
        <v>124</v>
      </c>
      <c r="F3764" s="32"/>
      <c r="G3764" s="32"/>
      <c r="H3764" s="32"/>
      <c r="I3764" s="32"/>
      <c r="J3764" s="32"/>
      <c r="K3764" s="33" t="s">
        <v>124</v>
      </c>
      <c r="L3764" s="34" t="s">
        <v>124</v>
      </c>
    </row>
    <row r="3765" spans="1:12" hidden="1" x14ac:dyDescent="0.3">
      <c r="A3765" s="18" t="str">
        <f>+IF(OR(C3765=""),"NO",1)</f>
        <v>NO</v>
      </c>
      <c r="B3765" s="18"/>
      <c r="C3765" s="1" t="s">
        <v>124</v>
      </c>
      <c r="E3765" s="31" t="s">
        <v>13</v>
      </c>
      <c r="F3765" s="32"/>
      <c r="G3765" s="32"/>
      <c r="H3765" s="32"/>
      <c r="I3765" s="32"/>
      <c r="J3765" s="32"/>
      <c r="K3765" s="33"/>
      <c r="L3765" s="34"/>
    </row>
    <row r="3766" spans="1:12" hidden="1" x14ac:dyDescent="0.3">
      <c r="A3766" s="18" t="str">
        <f>+IF(OR(C3766=""),"NO",1)</f>
        <v>NO</v>
      </c>
      <c r="B3766" s="18"/>
      <c r="C3766" s="1" t="s">
        <v>124</v>
      </c>
      <c r="E3766" s="31" t="s">
        <v>13</v>
      </c>
      <c r="F3766" s="32"/>
      <c r="G3766" s="32"/>
      <c r="H3766" s="32"/>
      <c r="I3766" s="32"/>
      <c r="J3766" s="32"/>
      <c r="K3766" s="33"/>
      <c r="L3766" s="34"/>
    </row>
    <row r="3767" spans="1:12" hidden="1" x14ac:dyDescent="0.3">
      <c r="A3767" s="18" t="str">
        <f>+IF(OR(C3767=""),"NO",1)</f>
        <v>NO</v>
      </c>
      <c r="B3767" s="18"/>
      <c r="C3767" s="1" t="s">
        <v>124</v>
      </c>
      <c r="E3767" s="35" t="s">
        <v>13</v>
      </c>
      <c r="F3767" s="36"/>
      <c r="G3767" s="36"/>
      <c r="H3767" s="36"/>
      <c r="I3767" s="36"/>
      <c r="J3767" s="36"/>
      <c r="K3767" s="37"/>
      <c r="L3767" s="38"/>
    </row>
    <row r="3768" spans="1:12" ht="5.15" hidden="1" customHeight="1" x14ac:dyDescent="0.3">
      <c r="A3768" s="1" t="str">
        <f>+A3760</f>
        <v>NO</v>
      </c>
      <c r="E3768" s="39"/>
      <c r="F3768" s="39"/>
      <c r="G3768" s="39"/>
      <c r="H3768" s="39"/>
      <c r="I3768" s="39"/>
      <c r="J3768" s="39"/>
      <c r="K3768" s="39"/>
      <c r="L3768" s="39"/>
    </row>
    <row r="3769" spans="1:12" ht="15.75" hidden="1" customHeight="1" x14ac:dyDescent="0.3">
      <c r="A3769" s="1" t="str">
        <f>+A3760</f>
        <v>NO</v>
      </c>
      <c r="E3769" s="40" t="str">
        <f>+$E$19</f>
        <v>RESULTADO DE EVALUACIÓN TÉCNICA</v>
      </c>
      <c r="F3769" s="41"/>
      <c r="G3769" s="41"/>
      <c r="H3769" s="41"/>
      <c r="I3769" s="41"/>
      <c r="J3769" s="41"/>
      <c r="K3769" s="41"/>
      <c r="L3769" s="42"/>
    </row>
    <row r="3770" spans="1:12" hidden="1" x14ac:dyDescent="0.3">
      <c r="A3770" s="1" t="str">
        <f>+A3760</f>
        <v>NO</v>
      </c>
      <c r="E3770" s="43"/>
      <c r="F3770" s="44" t="str">
        <f>+$F$20</f>
        <v>Experiencia</v>
      </c>
      <c r="G3770" s="45"/>
      <c r="H3770" s="45"/>
      <c r="I3770" s="45"/>
      <c r="J3770" s="45"/>
      <c r="K3770" s="46"/>
      <c r="L3770" s="47" t="s">
        <v>124</v>
      </c>
    </row>
    <row r="3771" spans="1:12" hidden="1" x14ac:dyDescent="0.3">
      <c r="A3771" s="1" t="str">
        <f>+A3760</f>
        <v>NO</v>
      </c>
      <c r="E3771" s="348" t="str">
        <f>+$E$21</f>
        <v>OBSERVACIONES RESPECTO A LA EVALUACIÓN DE EXPERIENCIA</v>
      </c>
      <c r="F3771" s="308"/>
      <c r="G3771" s="308"/>
      <c r="H3771" s="308"/>
      <c r="I3771" s="308"/>
      <c r="J3771" s="308"/>
      <c r="K3771" s="308"/>
      <c r="L3771" s="349"/>
    </row>
    <row r="3772" spans="1:12" hidden="1" x14ac:dyDescent="0.3">
      <c r="A3772" s="1" t="str">
        <f>+A3760</f>
        <v>NO</v>
      </c>
      <c r="E3772" s="350" t="s">
        <v>124</v>
      </c>
      <c r="F3772" s="351"/>
      <c r="G3772" s="351"/>
      <c r="H3772" s="351"/>
      <c r="I3772" s="351"/>
      <c r="J3772" s="351"/>
      <c r="K3772" s="351"/>
      <c r="L3772" s="352"/>
    </row>
    <row r="3773" spans="1:12" ht="5.15" hidden="1" customHeight="1" x14ac:dyDescent="0.3">
      <c r="A3773" s="1" t="str">
        <f>+A3760</f>
        <v>NO</v>
      </c>
      <c r="E3773" s="39"/>
      <c r="F3773" s="39"/>
      <c r="G3773" s="39"/>
      <c r="H3773" s="39"/>
      <c r="I3773" s="39"/>
      <c r="J3773" s="39"/>
      <c r="K3773" s="39"/>
      <c r="L3773" s="39"/>
    </row>
    <row r="3774" spans="1:12" ht="12.75" hidden="1" customHeight="1" x14ac:dyDescent="0.3">
      <c r="A3774" s="1" t="str">
        <f>+A3760</f>
        <v>NO</v>
      </c>
      <c r="E3774" s="40" t="str">
        <f>+$E$24</f>
        <v>EXPERIENCIA HABILITANTE: CONTRATOS PRESENTADOS</v>
      </c>
      <c r="F3774" s="41"/>
      <c r="G3774" s="41"/>
      <c r="H3774" s="41"/>
      <c r="I3774" s="41"/>
      <c r="J3774" s="41"/>
      <c r="K3774" s="41"/>
      <c r="L3774" s="42"/>
    </row>
    <row r="3775" spans="1:12" ht="8.5" hidden="1" customHeight="1" x14ac:dyDescent="0.3">
      <c r="A3775" s="1" t="str">
        <f>+A3760</f>
        <v>NO</v>
      </c>
      <c r="E3775" s="49"/>
      <c r="F3775" s="50"/>
      <c r="G3775" s="51"/>
      <c r="H3775" s="51"/>
      <c r="I3775" s="51"/>
      <c r="J3775" s="51"/>
      <c r="K3775" s="51"/>
      <c r="L3775" s="52"/>
    </row>
    <row r="3776" spans="1:12" hidden="1" x14ac:dyDescent="0.3">
      <c r="A3776" s="18" t="str">
        <f>+IF(OR(C3776=""),"NO",1)</f>
        <v>NO</v>
      </c>
      <c r="B3776" s="18"/>
      <c r="C3776" s="1" t="s">
        <v>124</v>
      </c>
      <c r="E3776" s="329">
        <v>1</v>
      </c>
      <c r="F3776" s="53" t="str">
        <f>+$F$26</f>
        <v>OBJETO</v>
      </c>
      <c r="G3776" s="332" t="s">
        <v>124</v>
      </c>
      <c r="H3776" s="333"/>
      <c r="I3776" s="333"/>
      <c r="J3776" s="333"/>
      <c r="K3776" s="333"/>
      <c r="L3776" s="334"/>
    </row>
    <row r="3777" spans="1:12" hidden="1" x14ac:dyDescent="0.3">
      <c r="A3777" s="18" t="str">
        <f>+IF(OR(C3776=""),"NO",1)</f>
        <v>NO</v>
      </c>
      <c r="B3777" s="18"/>
      <c r="E3777" s="330"/>
      <c r="F3777" s="54" t="str">
        <f>+$F$27</f>
        <v>CONTRATANTE</v>
      </c>
      <c r="G3777" s="335" t="s">
        <v>124</v>
      </c>
      <c r="H3777" s="310"/>
      <c r="I3777" s="310"/>
      <c r="J3777" s="310"/>
      <c r="K3777" s="310"/>
      <c r="L3777" s="336"/>
    </row>
    <row r="3778" spans="1:12" hidden="1" x14ac:dyDescent="0.3">
      <c r="A3778" s="18" t="str">
        <f>+IF(OR(C3776=""),"NO",1)</f>
        <v>NO</v>
      </c>
      <c r="B3778" s="18"/>
      <c r="E3778" s="330"/>
      <c r="F3778" s="54" t="str">
        <f>+$F$28</f>
        <v>APORTANTE</v>
      </c>
      <c r="G3778" s="337" t="s">
        <v>124</v>
      </c>
      <c r="H3778" s="338"/>
      <c r="I3778" s="338"/>
      <c r="J3778" s="338"/>
      <c r="K3778" s="338"/>
      <c r="L3778" s="339"/>
    </row>
    <row r="3779" spans="1:12" hidden="1" x14ac:dyDescent="0.3">
      <c r="A3779" s="18" t="str">
        <f>+IF(OR(C3776=""),"NO",1)</f>
        <v>NO</v>
      </c>
      <c r="B3779" s="18"/>
      <c r="E3779" s="330"/>
      <c r="F3779" s="54" t="str">
        <f>+$F$29</f>
        <v>VALOR /SMMLV)</v>
      </c>
      <c r="G3779" s="55" t="s">
        <v>124</v>
      </c>
      <c r="H3779" s="56" t="str">
        <f>+$H$29</f>
        <v>% PART..</v>
      </c>
      <c r="I3779" s="57" t="s">
        <v>124</v>
      </c>
      <c r="J3779" s="58" t="str">
        <f>+$J$29</f>
        <v>VALOR ACREDITADO</v>
      </c>
      <c r="K3779" s="59"/>
      <c r="L3779" s="47" t="s">
        <v>124</v>
      </c>
    </row>
    <row r="3780" spans="1:12" hidden="1" x14ac:dyDescent="0.3">
      <c r="A3780" s="18" t="str">
        <f>+IF(OR(C3776=""),"NO",1)</f>
        <v>NO</v>
      </c>
      <c r="B3780" s="18"/>
      <c r="E3780" s="330"/>
      <c r="F3780" s="60" t="str">
        <f>+$F$30</f>
        <v>EXPERIENCIA APORTADA</v>
      </c>
      <c r="G3780" s="340" t="s">
        <v>124</v>
      </c>
      <c r="H3780" s="341"/>
      <c r="I3780" s="341"/>
      <c r="J3780" s="341"/>
      <c r="K3780" s="341"/>
      <c r="L3780" s="342"/>
    </row>
    <row r="3781" spans="1:12" hidden="1" x14ac:dyDescent="0.3">
      <c r="A3781" s="18" t="str">
        <f>+IF(OR(C3776=""),"NO",1)</f>
        <v>NO</v>
      </c>
      <c r="B3781" s="18"/>
      <c r="E3781" s="331"/>
      <c r="F3781" s="62" t="str">
        <f>+$F$31</f>
        <v>OBSERVACIÓN</v>
      </c>
      <c r="G3781" s="343" t="s">
        <v>124</v>
      </c>
      <c r="H3781" s="344"/>
      <c r="I3781" s="344"/>
      <c r="J3781" s="344"/>
      <c r="K3781" s="344"/>
      <c r="L3781" s="345"/>
    </row>
    <row r="3782" spans="1:12" ht="8.5" hidden="1" customHeight="1" x14ac:dyDescent="0.3">
      <c r="A3782" s="18" t="str">
        <f>+IF(OR(C3776=""),"NO",1)</f>
        <v>NO</v>
      </c>
      <c r="B3782" s="18"/>
      <c r="E3782" s="49"/>
      <c r="F3782" s="50"/>
      <c r="G3782" s="51"/>
      <c r="H3782" s="51"/>
      <c r="I3782" s="51"/>
      <c r="J3782" s="51"/>
      <c r="K3782" s="51"/>
      <c r="L3782" s="52"/>
    </row>
    <row r="3783" spans="1:12" hidden="1" x14ac:dyDescent="0.3">
      <c r="A3783" s="18" t="str">
        <f t="shared" ref="A3783" si="1260">+IF(OR(C3783=""),"NO",1)</f>
        <v>NO</v>
      </c>
      <c r="B3783" s="18"/>
      <c r="C3783" s="1" t="s">
        <v>124</v>
      </c>
      <c r="E3783" s="329">
        <v>2</v>
      </c>
      <c r="F3783" s="53" t="str">
        <f>+$F$26</f>
        <v>OBJETO</v>
      </c>
      <c r="G3783" s="332" t="s">
        <v>124</v>
      </c>
      <c r="H3783" s="333"/>
      <c r="I3783" s="333"/>
      <c r="J3783" s="333"/>
      <c r="K3783" s="333"/>
      <c r="L3783" s="334"/>
    </row>
    <row r="3784" spans="1:12" hidden="1" x14ac:dyDescent="0.3">
      <c r="A3784" s="18" t="str">
        <f t="shared" ref="A3784" si="1261">+IF(OR(C3783=""),"NO",1)</f>
        <v>NO</v>
      </c>
      <c r="B3784" s="18"/>
      <c r="E3784" s="330"/>
      <c r="F3784" s="54" t="str">
        <f>+$F$27</f>
        <v>CONTRATANTE</v>
      </c>
      <c r="G3784" s="335" t="s">
        <v>124</v>
      </c>
      <c r="H3784" s="310"/>
      <c r="I3784" s="310"/>
      <c r="J3784" s="310"/>
      <c r="K3784" s="310"/>
      <c r="L3784" s="336"/>
    </row>
    <row r="3785" spans="1:12" hidden="1" x14ac:dyDescent="0.3">
      <c r="A3785" s="18" t="str">
        <f t="shared" ref="A3785" si="1262">+IF(OR(C3783=""),"NO",1)</f>
        <v>NO</v>
      </c>
      <c r="B3785" s="18"/>
      <c r="E3785" s="330"/>
      <c r="F3785" s="54" t="str">
        <f>+$F$28</f>
        <v>APORTANTE</v>
      </c>
      <c r="G3785" s="337" t="s">
        <v>124</v>
      </c>
      <c r="H3785" s="338"/>
      <c r="I3785" s="338"/>
      <c r="J3785" s="338"/>
      <c r="K3785" s="338"/>
      <c r="L3785" s="339"/>
    </row>
    <row r="3786" spans="1:12" hidden="1" x14ac:dyDescent="0.3">
      <c r="A3786" s="18" t="str">
        <f t="shared" ref="A3786" si="1263">+IF(OR(C3783=""),"NO",1)</f>
        <v>NO</v>
      </c>
      <c r="B3786" s="18"/>
      <c r="E3786" s="330"/>
      <c r="F3786" s="54" t="str">
        <f>+$F$29</f>
        <v>VALOR /SMMLV)</v>
      </c>
      <c r="G3786" s="55" t="s">
        <v>124</v>
      </c>
      <c r="H3786" s="56" t="str">
        <f>+$H$29</f>
        <v>% PART..</v>
      </c>
      <c r="I3786" s="57" t="s">
        <v>124</v>
      </c>
      <c r="J3786" s="58" t="str">
        <f>+$J$29</f>
        <v>VALOR ACREDITADO</v>
      </c>
      <c r="K3786" s="59"/>
      <c r="L3786" s="47" t="s">
        <v>124</v>
      </c>
    </row>
    <row r="3787" spans="1:12" hidden="1" x14ac:dyDescent="0.3">
      <c r="A3787" s="18" t="str">
        <f t="shared" ref="A3787" si="1264">+IF(OR(C3783=""),"NO",1)</f>
        <v>NO</v>
      </c>
      <c r="B3787" s="18"/>
      <c r="E3787" s="330"/>
      <c r="F3787" s="60" t="str">
        <f>+$F$30</f>
        <v>EXPERIENCIA APORTADA</v>
      </c>
      <c r="G3787" s="340" t="s">
        <v>124</v>
      </c>
      <c r="H3787" s="341"/>
      <c r="I3787" s="341"/>
      <c r="J3787" s="341"/>
      <c r="K3787" s="341"/>
      <c r="L3787" s="342"/>
    </row>
    <row r="3788" spans="1:12" hidden="1" x14ac:dyDescent="0.3">
      <c r="A3788" s="18" t="str">
        <f t="shared" ref="A3788" si="1265">+IF(OR(C3783=""),"NO",1)</f>
        <v>NO</v>
      </c>
      <c r="B3788" s="18"/>
      <c r="E3788" s="331"/>
      <c r="F3788" s="62" t="str">
        <f>+$F$31</f>
        <v>OBSERVACIÓN</v>
      </c>
      <c r="G3788" s="343" t="s">
        <v>124</v>
      </c>
      <c r="H3788" s="344"/>
      <c r="I3788" s="344"/>
      <c r="J3788" s="344"/>
      <c r="K3788" s="344"/>
      <c r="L3788" s="345"/>
    </row>
    <row r="3789" spans="1:12" ht="8.5" hidden="1" customHeight="1" x14ac:dyDescent="0.3">
      <c r="A3789" s="18" t="str">
        <f t="shared" ref="A3789" si="1266">+IF(OR(C3783=""),"NO",1)</f>
        <v>NO</v>
      </c>
      <c r="B3789" s="18"/>
      <c r="E3789" s="49"/>
      <c r="F3789" s="50"/>
      <c r="G3789" s="51"/>
      <c r="H3789" s="51"/>
      <c r="I3789" s="51"/>
      <c r="J3789" s="51"/>
      <c r="K3789" s="51"/>
      <c r="L3789" s="52"/>
    </row>
    <row r="3790" spans="1:12" hidden="1" x14ac:dyDescent="0.3">
      <c r="A3790" s="18" t="str">
        <f t="shared" ref="A3790" si="1267">+IF(OR(C3790=""),"NO",1)</f>
        <v>NO</v>
      </c>
      <c r="B3790" s="18"/>
      <c r="C3790" s="1" t="s">
        <v>124</v>
      </c>
      <c r="E3790" s="329">
        <v>3</v>
      </c>
      <c r="F3790" s="53" t="str">
        <f>+$F$26</f>
        <v>OBJETO</v>
      </c>
      <c r="G3790" s="332" t="s">
        <v>124</v>
      </c>
      <c r="H3790" s="333"/>
      <c r="I3790" s="333"/>
      <c r="J3790" s="333"/>
      <c r="K3790" s="333"/>
      <c r="L3790" s="334"/>
    </row>
    <row r="3791" spans="1:12" hidden="1" x14ac:dyDescent="0.3">
      <c r="A3791" s="18" t="str">
        <f t="shared" ref="A3791" si="1268">+IF(OR(C3790=""),"NO",1)</f>
        <v>NO</v>
      </c>
      <c r="B3791" s="18"/>
      <c r="E3791" s="330"/>
      <c r="F3791" s="54" t="str">
        <f>+$F$27</f>
        <v>CONTRATANTE</v>
      </c>
      <c r="G3791" s="335" t="s">
        <v>124</v>
      </c>
      <c r="H3791" s="310"/>
      <c r="I3791" s="310"/>
      <c r="J3791" s="310"/>
      <c r="K3791" s="310"/>
      <c r="L3791" s="336"/>
    </row>
    <row r="3792" spans="1:12" hidden="1" x14ac:dyDescent="0.3">
      <c r="A3792" s="18" t="str">
        <f t="shared" ref="A3792" si="1269">+IF(OR(C3790=""),"NO",1)</f>
        <v>NO</v>
      </c>
      <c r="B3792" s="18"/>
      <c r="E3792" s="330"/>
      <c r="F3792" s="54" t="str">
        <f>+$F$28</f>
        <v>APORTANTE</v>
      </c>
      <c r="G3792" s="337" t="s">
        <v>124</v>
      </c>
      <c r="H3792" s="338"/>
      <c r="I3792" s="338"/>
      <c r="J3792" s="338"/>
      <c r="K3792" s="338"/>
      <c r="L3792" s="339"/>
    </row>
    <row r="3793" spans="1:12" hidden="1" x14ac:dyDescent="0.3">
      <c r="A3793" s="18" t="str">
        <f t="shared" ref="A3793" si="1270">+IF(OR(C3790=""),"NO",1)</f>
        <v>NO</v>
      </c>
      <c r="B3793" s="18"/>
      <c r="E3793" s="330"/>
      <c r="F3793" s="54" t="str">
        <f>+$F$29</f>
        <v>VALOR /SMMLV)</v>
      </c>
      <c r="G3793" s="55" t="s">
        <v>124</v>
      </c>
      <c r="H3793" s="56" t="str">
        <f>+$H$29</f>
        <v>% PART..</v>
      </c>
      <c r="I3793" s="57" t="s">
        <v>124</v>
      </c>
      <c r="J3793" s="58" t="str">
        <f>+$J$29</f>
        <v>VALOR ACREDITADO</v>
      </c>
      <c r="K3793" s="59"/>
      <c r="L3793" s="47" t="s">
        <v>124</v>
      </c>
    </row>
    <row r="3794" spans="1:12" hidden="1" x14ac:dyDescent="0.3">
      <c r="A3794" s="18" t="str">
        <f t="shared" ref="A3794" si="1271">+IF(OR(C3790=""),"NO",1)</f>
        <v>NO</v>
      </c>
      <c r="B3794" s="18"/>
      <c r="E3794" s="330"/>
      <c r="F3794" s="60" t="str">
        <f>+$F$30</f>
        <v>EXPERIENCIA APORTADA</v>
      </c>
      <c r="G3794" s="340" t="s">
        <v>124</v>
      </c>
      <c r="H3794" s="341"/>
      <c r="I3794" s="341"/>
      <c r="J3794" s="341"/>
      <c r="K3794" s="341"/>
      <c r="L3794" s="342"/>
    </row>
    <row r="3795" spans="1:12" hidden="1" x14ac:dyDescent="0.3">
      <c r="A3795" s="18" t="str">
        <f t="shared" ref="A3795" si="1272">+IF(OR(C3790=""),"NO",1)</f>
        <v>NO</v>
      </c>
      <c r="B3795" s="18"/>
      <c r="E3795" s="331"/>
      <c r="F3795" s="62" t="str">
        <f>+$F$31</f>
        <v>OBSERVACIÓN</v>
      </c>
      <c r="G3795" s="343" t="s">
        <v>124</v>
      </c>
      <c r="H3795" s="344"/>
      <c r="I3795" s="344"/>
      <c r="J3795" s="344"/>
      <c r="K3795" s="344"/>
      <c r="L3795" s="345"/>
    </row>
    <row r="3796" spans="1:12" ht="8.5" hidden="1" customHeight="1" x14ac:dyDescent="0.3">
      <c r="A3796" s="18" t="str">
        <f t="shared" ref="A3796" si="1273">+IF(OR(C3790=""),"NO",1)</f>
        <v>NO</v>
      </c>
      <c r="B3796" s="18"/>
      <c r="E3796" s="49"/>
      <c r="F3796" s="50"/>
      <c r="G3796" s="51"/>
      <c r="H3796" s="51"/>
      <c r="I3796" s="51"/>
      <c r="J3796" s="51"/>
      <c r="K3796" s="51"/>
      <c r="L3796" s="52"/>
    </row>
    <row r="3797" spans="1:12" hidden="1" x14ac:dyDescent="0.3">
      <c r="A3797" s="18" t="str">
        <f t="shared" ref="A3797" si="1274">+IF(OR(C3797=""),"NO",1)</f>
        <v>NO</v>
      </c>
      <c r="B3797" s="18"/>
      <c r="C3797" s="1" t="s">
        <v>124</v>
      </c>
      <c r="E3797" s="329">
        <v>4</v>
      </c>
      <c r="F3797" s="53" t="str">
        <f>+$F$26</f>
        <v>OBJETO</v>
      </c>
      <c r="G3797" s="332" t="s">
        <v>124</v>
      </c>
      <c r="H3797" s="333"/>
      <c r="I3797" s="333"/>
      <c r="J3797" s="333"/>
      <c r="K3797" s="333"/>
      <c r="L3797" s="334"/>
    </row>
    <row r="3798" spans="1:12" hidden="1" x14ac:dyDescent="0.3">
      <c r="A3798" s="18" t="str">
        <f t="shared" ref="A3798" si="1275">+IF(OR(C3797=""),"NO",1)</f>
        <v>NO</v>
      </c>
      <c r="B3798" s="18"/>
      <c r="E3798" s="330"/>
      <c r="F3798" s="54" t="str">
        <f>+$F$27</f>
        <v>CONTRATANTE</v>
      </c>
      <c r="G3798" s="335" t="s">
        <v>124</v>
      </c>
      <c r="H3798" s="310"/>
      <c r="I3798" s="310"/>
      <c r="J3798" s="310"/>
      <c r="K3798" s="310"/>
      <c r="L3798" s="336"/>
    </row>
    <row r="3799" spans="1:12" hidden="1" x14ac:dyDescent="0.3">
      <c r="A3799" s="18" t="str">
        <f t="shared" ref="A3799" si="1276">+IF(OR(C3797=""),"NO",1)</f>
        <v>NO</v>
      </c>
      <c r="B3799" s="18"/>
      <c r="E3799" s="330"/>
      <c r="F3799" s="54" t="str">
        <f>+$F$28</f>
        <v>APORTANTE</v>
      </c>
      <c r="G3799" s="337" t="s">
        <v>124</v>
      </c>
      <c r="H3799" s="338"/>
      <c r="I3799" s="338"/>
      <c r="J3799" s="338"/>
      <c r="K3799" s="338"/>
      <c r="L3799" s="339"/>
    </row>
    <row r="3800" spans="1:12" hidden="1" x14ac:dyDescent="0.3">
      <c r="A3800" s="18" t="str">
        <f t="shared" ref="A3800" si="1277">+IF(OR(C3797=""),"NO",1)</f>
        <v>NO</v>
      </c>
      <c r="B3800" s="18"/>
      <c r="E3800" s="330"/>
      <c r="F3800" s="54" t="str">
        <f>+$F$29</f>
        <v>VALOR /SMMLV)</v>
      </c>
      <c r="G3800" s="55" t="s">
        <v>124</v>
      </c>
      <c r="H3800" s="56" t="str">
        <f>+$H$29</f>
        <v>% PART..</v>
      </c>
      <c r="I3800" s="57" t="s">
        <v>124</v>
      </c>
      <c r="J3800" s="58" t="str">
        <f>+$J$29</f>
        <v>VALOR ACREDITADO</v>
      </c>
      <c r="K3800" s="59"/>
      <c r="L3800" s="47" t="s">
        <v>124</v>
      </c>
    </row>
    <row r="3801" spans="1:12" hidden="1" x14ac:dyDescent="0.3">
      <c r="A3801" s="18" t="str">
        <f t="shared" ref="A3801" si="1278">+IF(OR(C3797=""),"NO",1)</f>
        <v>NO</v>
      </c>
      <c r="B3801" s="18"/>
      <c r="E3801" s="330"/>
      <c r="F3801" s="60" t="str">
        <f>+$F$30</f>
        <v>EXPERIENCIA APORTADA</v>
      </c>
      <c r="G3801" s="340" t="s">
        <v>124</v>
      </c>
      <c r="H3801" s="341"/>
      <c r="I3801" s="341"/>
      <c r="J3801" s="341"/>
      <c r="K3801" s="341"/>
      <c r="L3801" s="342"/>
    </row>
    <row r="3802" spans="1:12" hidden="1" x14ac:dyDescent="0.3">
      <c r="A3802" s="18" t="str">
        <f t="shared" ref="A3802" si="1279">+IF(OR(C3797=""),"NO",1)</f>
        <v>NO</v>
      </c>
      <c r="B3802" s="18"/>
      <c r="E3802" s="331"/>
      <c r="F3802" s="62" t="str">
        <f>+$F$31</f>
        <v>OBSERVACIÓN</v>
      </c>
      <c r="G3802" s="343" t="s">
        <v>124</v>
      </c>
      <c r="H3802" s="344"/>
      <c r="I3802" s="344"/>
      <c r="J3802" s="344"/>
      <c r="K3802" s="344"/>
      <c r="L3802" s="345"/>
    </row>
    <row r="3803" spans="1:12" ht="8.5" hidden="1" customHeight="1" x14ac:dyDescent="0.3">
      <c r="A3803" s="18" t="str">
        <f t="shared" ref="A3803" si="1280">+IF(OR(C3797=""),"NO",1)</f>
        <v>NO</v>
      </c>
      <c r="B3803" s="18"/>
      <c r="E3803" s="49"/>
      <c r="F3803" s="50"/>
      <c r="G3803" s="51"/>
      <c r="H3803" s="51"/>
      <c r="I3803" s="51"/>
      <c r="J3803" s="51"/>
      <c r="K3803" s="51"/>
      <c r="L3803" s="52"/>
    </row>
    <row r="3804" spans="1:12" hidden="1" x14ac:dyDescent="0.3">
      <c r="A3804" s="18" t="str">
        <f t="shared" ref="A3804" si="1281">+IF(OR(C3804=""),"NO",1)</f>
        <v>NO</v>
      </c>
      <c r="B3804" s="18"/>
      <c r="C3804" s="1" t="s">
        <v>124</v>
      </c>
      <c r="E3804" s="329">
        <v>5</v>
      </c>
      <c r="F3804" s="53" t="str">
        <f>+$F$26</f>
        <v>OBJETO</v>
      </c>
      <c r="G3804" s="332" t="s">
        <v>124</v>
      </c>
      <c r="H3804" s="333"/>
      <c r="I3804" s="333"/>
      <c r="J3804" s="333"/>
      <c r="K3804" s="333"/>
      <c r="L3804" s="334"/>
    </row>
    <row r="3805" spans="1:12" hidden="1" x14ac:dyDescent="0.3">
      <c r="A3805" s="18" t="str">
        <f t="shared" ref="A3805" si="1282">+IF(OR(C3804=""),"NO",1)</f>
        <v>NO</v>
      </c>
      <c r="B3805" s="18"/>
      <c r="E3805" s="330"/>
      <c r="F3805" s="54" t="str">
        <f>+$F$27</f>
        <v>CONTRATANTE</v>
      </c>
      <c r="G3805" s="335" t="s">
        <v>124</v>
      </c>
      <c r="H3805" s="310"/>
      <c r="I3805" s="310"/>
      <c r="J3805" s="310"/>
      <c r="K3805" s="310"/>
      <c r="L3805" s="336"/>
    </row>
    <row r="3806" spans="1:12" hidden="1" x14ac:dyDescent="0.3">
      <c r="A3806" s="18" t="str">
        <f t="shared" ref="A3806" si="1283">+IF(OR(C3804=""),"NO",1)</f>
        <v>NO</v>
      </c>
      <c r="B3806" s="18"/>
      <c r="E3806" s="330"/>
      <c r="F3806" s="54" t="str">
        <f>+$F$28</f>
        <v>APORTANTE</v>
      </c>
      <c r="G3806" s="337" t="s">
        <v>124</v>
      </c>
      <c r="H3806" s="338"/>
      <c r="I3806" s="338"/>
      <c r="J3806" s="338"/>
      <c r="K3806" s="338"/>
      <c r="L3806" s="339"/>
    </row>
    <row r="3807" spans="1:12" hidden="1" x14ac:dyDescent="0.3">
      <c r="A3807" s="18" t="str">
        <f t="shared" ref="A3807" si="1284">+IF(OR(C3804=""),"NO",1)</f>
        <v>NO</v>
      </c>
      <c r="B3807" s="18"/>
      <c r="E3807" s="330"/>
      <c r="F3807" s="54" t="str">
        <f>+$F$29</f>
        <v>VALOR /SMMLV)</v>
      </c>
      <c r="G3807" s="55" t="s">
        <v>124</v>
      </c>
      <c r="H3807" s="56" t="str">
        <f>+$H$29</f>
        <v>% PART..</v>
      </c>
      <c r="I3807" s="57" t="s">
        <v>124</v>
      </c>
      <c r="J3807" s="58" t="str">
        <f>+$J$29</f>
        <v>VALOR ACREDITADO</v>
      </c>
      <c r="K3807" s="59"/>
      <c r="L3807" s="47" t="s">
        <v>124</v>
      </c>
    </row>
    <row r="3808" spans="1:12" hidden="1" x14ac:dyDescent="0.3">
      <c r="A3808" s="18" t="str">
        <f t="shared" ref="A3808" si="1285">+IF(OR(C3804=""),"NO",1)</f>
        <v>NO</v>
      </c>
      <c r="B3808" s="18"/>
      <c r="E3808" s="330"/>
      <c r="F3808" s="60" t="str">
        <f>+$F$30</f>
        <v>EXPERIENCIA APORTADA</v>
      </c>
      <c r="G3808" s="340" t="s">
        <v>124</v>
      </c>
      <c r="H3808" s="341"/>
      <c r="I3808" s="341"/>
      <c r="J3808" s="341"/>
      <c r="K3808" s="341"/>
      <c r="L3808" s="342"/>
    </row>
    <row r="3809" spans="1:12" hidden="1" x14ac:dyDescent="0.3">
      <c r="A3809" s="18" t="str">
        <f t="shared" ref="A3809" si="1286">+IF(OR(C3804=""),"NO",1)</f>
        <v>NO</v>
      </c>
      <c r="B3809" s="18"/>
      <c r="E3809" s="331"/>
      <c r="F3809" s="62" t="str">
        <f>+$F$31</f>
        <v>OBSERVACIÓN</v>
      </c>
      <c r="G3809" s="343" t="s">
        <v>124</v>
      </c>
      <c r="H3809" s="344"/>
      <c r="I3809" s="344"/>
      <c r="J3809" s="344"/>
      <c r="K3809" s="344"/>
      <c r="L3809" s="345"/>
    </row>
    <row r="3810" spans="1:12" ht="8.5" hidden="1" customHeight="1" x14ac:dyDescent="0.3">
      <c r="A3810" s="18" t="str">
        <f t="shared" ref="A3810" si="1287">+IF(OR(C3804=""),"NO",1)</f>
        <v>NO</v>
      </c>
      <c r="B3810" s="18"/>
      <c r="E3810" s="49"/>
      <c r="F3810" s="50"/>
      <c r="G3810" s="51"/>
      <c r="H3810" s="51"/>
      <c r="I3810" s="51"/>
      <c r="J3810" s="51"/>
      <c r="K3810" s="51"/>
      <c r="L3810" s="52"/>
    </row>
    <row r="3811" spans="1:12" hidden="1" x14ac:dyDescent="0.3">
      <c r="A3811" s="18" t="str">
        <f t="shared" ref="A3811" si="1288">+IF(OR(C3811=""),"NO",1)</f>
        <v>NO</v>
      </c>
      <c r="B3811" s="18"/>
      <c r="C3811" s="1" t="s">
        <v>124</v>
      </c>
      <c r="E3811" s="329">
        <v>6</v>
      </c>
      <c r="F3811" s="53" t="str">
        <f>+$F$26</f>
        <v>OBJETO</v>
      </c>
      <c r="G3811" s="332" t="s">
        <v>124</v>
      </c>
      <c r="H3811" s="333"/>
      <c r="I3811" s="333"/>
      <c r="J3811" s="333"/>
      <c r="K3811" s="333"/>
      <c r="L3811" s="334"/>
    </row>
    <row r="3812" spans="1:12" hidden="1" x14ac:dyDescent="0.3">
      <c r="A3812" s="18" t="str">
        <f t="shared" ref="A3812" si="1289">+IF(OR(C3811=""),"NO",1)</f>
        <v>NO</v>
      </c>
      <c r="B3812" s="18"/>
      <c r="E3812" s="330"/>
      <c r="F3812" s="54" t="str">
        <f>+$F$27</f>
        <v>CONTRATANTE</v>
      </c>
      <c r="G3812" s="335" t="s">
        <v>124</v>
      </c>
      <c r="H3812" s="310"/>
      <c r="I3812" s="310"/>
      <c r="J3812" s="310"/>
      <c r="K3812" s="310"/>
      <c r="L3812" s="336"/>
    </row>
    <row r="3813" spans="1:12" hidden="1" x14ac:dyDescent="0.3">
      <c r="A3813" s="18" t="str">
        <f t="shared" ref="A3813" si="1290">+IF(OR(C3811=""),"NO",1)</f>
        <v>NO</v>
      </c>
      <c r="B3813" s="18"/>
      <c r="E3813" s="330"/>
      <c r="F3813" s="54" t="str">
        <f>+$F$28</f>
        <v>APORTANTE</v>
      </c>
      <c r="G3813" s="337" t="s">
        <v>124</v>
      </c>
      <c r="H3813" s="338"/>
      <c r="I3813" s="338"/>
      <c r="J3813" s="338"/>
      <c r="K3813" s="338"/>
      <c r="L3813" s="339"/>
    </row>
    <row r="3814" spans="1:12" hidden="1" x14ac:dyDescent="0.3">
      <c r="A3814" s="18" t="str">
        <f t="shared" ref="A3814" si="1291">+IF(OR(C3811=""),"NO",1)</f>
        <v>NO</v>
      </c>
      <c r="B3814" s="18"/>
      <c r="E3814" s="330"/>
      <c r="F3814" s="54" t="str">
        <f>+$F$29</f>
        <v>VALOR /SMMLV)</v>
      </c>
      <c r="G3814" s="55" t="s">
        <v>124</v>
      </c>
      <c r="H3814" s="56" t="str">
        <f>+$H$29</f>
        <v>% PART..</v>
      </c>
      <c r="I3814" s="57" t="s">
        <v>124</v>
      </c>
      <c r="J3814" s="58" t="str">
        <f>+$J$29</f>
        <v>VALOR ACREDITADO</v>
      </c>
      <c r="K3814" s="59"/>
      <c r="L3814" s="47" t="s">
        <v>124</v>
      </c>
    </row>
    <row r="3815" spans="1:12" hidden="1" x14ac:dyDescent="0.3">
      <c r="A3815" s="18" t="str">
        <f t="shared" ref="A3815" si="1292">+IF(OR(C3811=""),"NO",1)</f>
        <v>NO</v>
      </c>
      <c r="B3815" s="18"/>
      <c r="E3815" s="330"/>
      <c r="F3815" s="60" t="str">
        <f>+$F$30</f>
        <v>EXPERIENCIA APORTADA</v>
      </c>
      <c r="G3815" s="340" t="s">
        <v>124</v>
      </c>
      <c r="H3815" s="341"/>
      <c r="I3815" s="341"/>
      <c r="J3815" s="341"/>
      <c r="K3815" s="341"/>
      <c r="L3815" s="342"/>
    </row>
    <row r="3816" spans="1:12" hidden="1" x14ac:dyDescent="0.3">
      <c r="A3816" s="18" t="str">
        <f t="shared" ref="A3816" si="1293">+IF(OR(C3811=""),"NO",1)</f>
        <v>NO</v>
      </c>
      <c r="B3816" s="18"/>
      <c r="E3816" s="331"/>
      <c r="F3816" s="62" t="str">
        <f>+$F$31</f>
        <v>OBSERVACIÓN</v>
      </c>
      <c r="G3816" s="343" t="s">
        <v>124</v>
      </c>
      <c r="H3816" s="344"/>
      <c r="I3816" s="344"/>
      <c r="J3816" s="344"/>
      <c r="K3816" s="344"/>
      <c r="L3816" s="345"/>
    </row>
    <row r="3817" spans="1:12" ht="8.5" hidden="1" customHeight="1" x14ac:dyDescent="0.3">
      <c r="A3817" s="18" t="str">
        <f t="shared" ref="A3817" si="1294">+IF(OR(C3811=""),"NO",1)</f>
        <v>NO</v>
      </c>
      <c r="B3817" s="18"/>
      <c r="E3817" s="49"/>
      <c r="F3817" s="50"/>
      <c r="G3817" s="51"/>
      <c r="H3817" s="51"/>
      <c r="I3817" s="51"/>
      <c r="J3817" s="51"/>
      <c r="K3817" s="51"/>
      <c r="L3817" s="52"/>
    </row>
    <row r="3818" spans="1:12" hidden="1" x14ac:dyDescent="0.3">
      <c r="A3818" s="18" t="str">
        <f t="shared" ref="A3818" si="1295">+IF(OR(C3818=""),"NO",1)</f>
        <v>NO</v>
      </c>
      <c r="B3818" s="18"/>
      <c r="C3818" s="1" t="s">
        <v>124</v>
      </c>
      <c r="E3818" s="329">
        <v>7</v>
      </c>
      <c r="F3818" s="53" t="str">
        <f>+$F$26</f>
        <v>OBJETO</v>
      </c>
      <c r="G3818" s="332" t="s">
        <v>124</v>
      </c>
      <c r="H3818" s="333"/>
      <c r="I3818" s="333"/>
      <c r="J3818" s="333"/>
      <c r="K3818" s="333"/>
      <c r="L3818" s="334"/>
    </row>
    <row r="3819" spans="1:12" hidden="1" x14ac:dyDescent="0.3">
      <c r="A3819" s="18" t="str">
        <f t="shared" ref="A3819" si="1296">+IF(OR(C3818=""),"NO",1)</f>
        <v>NO</v>
      </c>
      <c r="B3819" s="18"/>
      <c r="E3819" s="330"/>
      <c r="F3819" s="54" t="str">
        <f>+$F$27</f>
        <v>CONTRATANTE</v>
      </c>
      <c r="G3819" s="335" t="s">
        <v>124</v>
      </c>
      <c r="H3819" s="310"/>
      <c r="I3819" s="310"/>
      <c r="J3819" s="310"/>
      <c r="K3819" s="310"/>
      <c r="L3819" s="336"/>
    </row>
    <row r="3820" spans="1:12" hidden="1" x14ac:dyDescent="0.3">
      <c r="A3820" s="18" t="str">
        <f t="shared" ref="A3820" si="1297">+IF(OR(C3818=""),"NO",1)</f>
        <v>NO</v>
      </c>
      <c r="B3820" s="18"/>
      <c r="E3820" s="330"/>
      <c r="F3820" s="54" t="str">
        <f>+$F$28</f>
        <v>APORTANTE</v>
      </c>
      <c r="G3820" s="337" t="s">
        <v>124</v>
      </c>
      <c r="H3820" s="338"/>
      <c r="I3820" s="338"/>
      <c r="J3820" s="338"/>
      <c r="K3820" s="338"/>
      <c r="L3820" s="339"/>
    </row>
    <row r="3821" spans="1:12" hidden="1" x14ac:dyDescent="0.3">
      <c r="A3821" s="18" t="str">
        <f t="shared" ref="A3821" si="1298">+IF(OR(C3818=""),"NO",1)</f>
        <v>NO</v>
      </c>
      <c r="B3821" s="18"/>
      <c r="E3821" s="330"/>
      <c r="F3821" s="54" t="str">
        <f>+$F$29</f>
        <v>VALOR /SMMLV)</v>
      </c>
      <c r="G3821" s="55" t="s">
        <v>124</v>
      </c>
      <c r="H3821" s="56" t="str">
        <f>+$H$29</f>
        <v>% PART..</v>
      </c>
      <c r="I3821" s="57" t="s">
        <v>124</v>
      </c>
      <c r="J3821" s="58" t="str">
        <f>+$J$29</f>
        <v>VALOR ACREDITADO</v>
      </c>
      <c r="K3821" s="59"/>
      <c r="L3821" s="47" t="s">
        <v>124</v>
      </c>
    </row>
    <row r="3822" spans="1:12" hidden="1" x14ac:dyDescent="0.3">
      <c r="A3822" s="18" t="str">
        <f t="shared" ref="A3822" si="1299">+IF(OR(C3818=""),"NO",1)</f>
        <v>NO</v>
      </c>
      <c r="B3822" s="18"/>
      <c r="E3822" s="330"/>
      <c r="F3822" s="60" t="str">
        <f>+$F$30</f>
        <v>EXPERIENCIA APORTADA</v>
      </c>
      <c r="G3822" s="340" t="s">
        <v>124</v>
      </c>
      <c r="H3822" s="341"/>
      <c r="I3822" s="341"/>
      <c r="J3822" s="341"/>
      <c r="K3822" s="341"/>
      <c r="L3822" s="342"/>
    </row>
    <row r="3823" spans="1:12" hidden="1" x14ac:dyDescent="0.3">
      <c r="A3823" s="18" t="str">
        <f t="shared" ref="A3823" si="1300">+IF(OR(C3818=""),"NO",1)</f>
        <v>NO</v>
      </c>
      <c r="B3823" s="18"/>
      <c r="E3823" s="331"/>
      <c r="F3823" s="62" t="str">
        <f>+$F$31</f>
        <v>OBSERVACIÓN</v>
      </c>
      <c r="G3823" s="343" t="s">
        <v>124</v>
      </c>
      <c r="H3823" s="344"/>
      <c r="I3823" s="344"/>
      <c r="J3823" s="344"/>
      <c r="K3823" s="344"/>
      <c r="L3823" s="345"/>
    </row>
    <row r="3824" spans="1:12" hidden="1" x14ac:dyDescent="0.3">
      <c r="A3824" s="18" t="str">
        <f t="shared" ref="A3824" si="1301">+IF(OR(C3818=""),"NO",1)</f>
        <v>NO</v>
      </c>
      <c r="B3824" s="18"/>
      <c r="E3824" s="49"/>
      <c r="F3824" s="50"/>
      <c r="G3824" s="51"/>
      <c r="H3824" s="51"/>
      <c r="I3824" s="51"/>
      <c r="J3824" s="51"/>
      <c r="K3824" s="51"/>
      <c r="L3824" s="52"/>
    </row>
    <row r="3825" spans="1:12" hidden="1" x14ac:dyDescent="0.3">
      <c r="A3825" s="1" t="str">
        <f>+A3760</f>
        <v>NO</v>
      </c>
      <c r="C3825" s="1" t="str">
        <f>"N"&amp;C3760</f>
        <v>N</v>
      </c>
      <c r="E3825" s="63"/>
      <c r="F3825" s="64" t="str">
        <f>+$F$75</f>
        <v>TOTAL DE CONTRATOS PRESENTADOS VÁLIDOS QUE CUMPLEN EXPERIENCIA ACREDITADA:</v>
      </c>
      <c r="G3825" s="65"/>
      <c r="H3825" s="65"/>
      <c r="I3825" s="65"/>
      <c r="J3825" s="66"/>
      <c r="K3825" s="65"/>
      <c r="L3825" s="67" t="s">
        <v>124</v>
      </c>
    </row>
    <row r="3826" spans="1:12" ht="6.65" hidden="1" customHeight="1" x14ac:dyDescent="0.3">
      <c r="A3826" s="1" t="str">
        <f>+A3760</f>
        <v>NO</v>
      </c>
      <c r="E3826" s="51"/>
      <c r="F3826" s="50"/>
      <c r="G3826" s="51"/>
      <c r="H3826" s="51"/>
      <c r="I3826" s="51"/>
      <c r="J3826" s="51"/>
      <c r="K3826" s="51"/>
      <c r="L3826" s="51"/>
    </row>
    <row r="3827" spans="1:12" hidden="1" x14ac:dyDescent="0.3">
      <c r="A3827" s="1" t="str">
        <f>+A3760</f>
        <v>NO</v>
      </c>
      <c r="E3827" s="63"/>
      <c r="F3827" s="63" t="str">
        <f>+$F$77</f>
        <v>ACREDITA SUMINISTRO E INSTALACIÓN DE MOBILIARIO POR LO MENOS EN UN (1) CONTRATO VÁLIDO</v>
      </c>
      <c r="G3827" s="65"/>
      <c r="H3827" s="65"/>
      <c r="I3827" s="65"/>
      <c r="J3827" s="66"/>
      <c r="K3827" s="65"/>
      <c r="L3827" s="68" t="s">
        <v>157</v>
      </c>
    </row>
    <row r="3828" spans="1:12" ht="5.15" hidden="1" customHeight="1" x14ac:dyDescent="0.3">
      <c r="A3828" s="1" t="str">
        <f>+A3760</f>
        <v>NO</v>
      </c>
      <c r="E3828" s="51"/>
      <c r="F3828" s="50"/>
      <c r="G3828" s="51"/>
      <c r="H3828" s="51"/>
      <c r="I3828" s="51"/>
      <c r="J3828" s="51"/>
      <c r="K3828" s="51"/>
      <c r="L3828" s="51"/>
    </row>
    <row r="3829" spans="1:12" ht="12.75" hidden="1" customHeight="1" x14ac:dyDescent="0.3">
      <c r="A3829" s="1" t="str">
        <f>+A3760</f>
        <v>NO</v>
      </c>
      <c r="E3829" s="69" t="str">
        <f>+$E$79</f>
        <v>EXPERIENCIA ESPECÍFICA NUMERAL 10.1.1 A</v>
      </c>
      <c r="F3829" s="70"/>
      <c r="G3829" s="70"/>
      <c r="H3829" s="70"/>
      <c r="I3829" s="70"/>
      <c r="J3829" s="70"/>
      <c r="K3829" s="70"/>
      <c r="L3829" s="71"/>
    </row>
    <row r="3830" spans="1:12" ht="26.5" hidden="1" customHeight="1" x14ac:dyDescent="0.3">
      <c r="A3830" s="1" t="str">
        <f>+A3760</f>
        <v>NO</v>
      </c>
      <c r="E3830" s="72"/>
      <c r="F3830" s="325" t="str">
        <f>+$F$80</f>
        <v>Por lo menos uno (1) de los contratos válidos aportados como experiencia general debe corresponder mínimo al 60% del presupuesto oficial del presente proceso de selección.  (SMMLV)</v>
      </c>
      <c r="G3830" s="326"/>
      <c r="H3830" s="326"/>
      <c r="I3830" s="326"/>
      <c r="J3830" s="326"/>
      <c r="K3830" s="73" t="s">
        <v>124</v>
      </c>
      <c r="L3830" s="74" t="s">
        <v>124</v>
      </c>
    </row>
    <row r="3831" spans="1:12" ht="23.5" hidden="1" customHeight="1" x14ac:dyDescent="0.3">
      <c r="A3831" s="1" t="str">
        <f>+A3760</f>
        <v>NO</v>
      </c>
      <c r="E3831" s="63"/>
      <c r="F3831" s="325" t="str">
        <f>+$F$81</f>
        <v xml:space="preserve">Deberá acreditarse en al menos uno (1) de los contratos válidos aportados como experiencia general una </v>
      </c>
      <c r="G3831" s="326"/>
      <c r="H3831" s="326"/>
      <c r="I3831" s="326"/>
      <c r="J3831" s="326"/>
      <c r="K3831" s="73" t="s">
        <v>124</v>
      </c>
      <c r="L3831" s="74" t="s">
        <v>124</v>
      </c>
    </row>
    <row r="3832" spans="1:12" ht="23.5" hidden="1" customHeight="1" x14ac:dyDescent="0.3">
      <c r="A3832" s="18" t="s">
        <v>30</v>
      </c>
      <c r="E3832" s="63"/>
      <c r="F3832" s="325" t="str">
        <f>+$F$82</f>
        <v xml:space="preserve">Deberá acreditarse en al menos uno (1) de los contratos válidos aportados interventoría a intervención de </v>
      </c>
      <c r="G3832" s="326"/>
      <c r="H3832" s="326"/>
      <c r="I3832" s="326"/>
      <c r="J3832" s="326"/>
      <c r="K3832" s="73">
        <f>+$K$82</f>
        <v>0</v>
      </c>
      <c r="L3832" s="74" t="s">
        <v>124</v>
      </c>
    </row>
    <row r="3833" spans="1:12" ht="36" hidden="1" customHeight="1" x14ac:dyDescent="0.3">
      <c r="A3833" s="18" t="s">
        <v>30</v>
      </c>
      <c r="E3833" s="63"/>
      <c r="F3833" s="325" t="str">
        <f>+$F$83</f>
        <v xml:space="preserve">Deberá acreditarse en al menos uno (1) de los contratos válidos aportados interventoría a intervención de </v>
      </c>
      <c r="G3833" s="326"/>
      <c r="H3833" s="326"/>
      <c r="I3833" s="326"/>
      <c r="J3833" s="326"/>
      <c r="K3833" s="75">
        <f>+$K$83</f>
        <v>0</v>
      </c>
      <c r="L3833" s="76" t="s">
        <v>124</v>
      </c>
    </row>
    <row r="3834" spans="1:12" hidden="1" x14ac:dyDescent="0.3">
      <c r="A3834" s="1" t="str">
        <f>+A3760</f>
        <v>NO</v>
      </c>
      <c r="E3834" s="51"/>
      <c r="F3834" s="50"/>
      <c r="G3834" s="51"/>
      <c r="H3834" s="51"/>
      <c r="I3834" s="51"/>
      <c r="J3834" s="51"/>
      <c r="K3834" s="51"/>
      <c r="L3834" s="51"/>
    </row>
    <row r="3835" spans="1:12" ht="12.75" hidden="1" customHeight="1" x14ac:dyDescent="0.3">
      <c r="A3835" s="1" t="str">
        <f>+A3760</f>
        <v>NO</v>
      </c>
      <c r="E3835" s="40" t="str">
        <f>+$E$85</f>
        <v>VALOR MÍNIMO A CERIFICAR % P.O EN SMMMLV. NUMERAL 3.9.1</v>
      </c>
      <c r="F3835" s="41"/>
      <c r="G3835" s="41"/>
      <c r="H3835" s="41"/>
      <c r="I3835" s="41"/>
      <c r="J3835" s="41"/>
      <c r="K3835" s="41"/>
      <c r="L3835" s="42"/>
    </row>
    <row r="3836" spans="1:12" hidden="1" x14ac:dyDescent="0.3">
      <c r="A3836" s="1" t="str">
        <f>+A3760</f>
        <v>NO</v>
      </c>
      <c r="C3836" s="1" t="str">
        <f>"M"&amp;C3760</f>
        <v>M</v>
      </c>
      <c r="E3836" s="77" t="str">
        <f>+$E$86</f>
        <v>100% P.O.</v>
      </c>
      <c r="F3836" s="78"/>
      <c r="G3836" s="61">
        <v>242.41716883554506</v>
      </c>
      <c r="H3836" s="124" t="str">
        <f>+$H$86</f>
        <v>TOTAL EJECUTADO DE CONTRATOS ACREDITADOS</v>
      </c>
      <c r="I3836" s="124"/>
      <c r="J3836" s="124"/>
      <c r="K3836" s="55" t="s">
        <v>124</v>
      </c>
      <c r="L3836" s="47" t="s">
        <v>124</v>
      </c>
    </row>
    <row r="3837" spans="1:12" hidden="1" x14ac:dyDescent="0.3">
      <c r="A3837" s="1" t="str">
        <f>+A3760</f>
        <v>NO</v>
      </c>
      <c r="E3837" s="39"/>
      <c r="F3837" s="39"/>
      <c r="G3837" s="39"/>
      <c r="H3837" s="39"/>
      <c r="I3837" s="39"/>
      <c r="J3837" s="39"/>
      <c r="K3837" s="39"/>
      <c r="L3837" s="39"/>
    </row>
    <row r="3838" spans="1:12" ht="12.75" hidden="1" customHeight="1" x14ac:dyDescent="0.3">
      <c r="A3838" s="18" t="s">
        <v>30</v>
      </c>
      <c r="B3838" s="18"/>
      <c r="E3838" s="40" t="str">
        <f>+$E$88</f>
        <v>CONSIDERACIONES PARA LA VALIDEZ DE LA EXPERIENCIA REQUERIDA: EXPERIENCIA PROPONENTES PLURALES NUMERAL 10.1.2 D</v>
      </c>
      <c r="F3838" s="41"/>
      <c r="G3838" s="41"/>
      <c r="H3838" s="41"/>
      <c r="I3838" s="41"/>
      <c r="J3838" s="41"/>
      <c r="K3838" s="41"/>
      <c r="L3838" s="42"/>
    </row>
    <row r="3839" spans="1:12" ht="28" hidden="1" customHeight="1" x14ac:dyDescent="0.3">
      <c r="A3839" s="18" t="s">
        <v>30</v>
      </c>
      <c r="B3839" s="18"/>
      <c r="C3839" s="1" t="str">
        <f>"O"&amp;C3760</f>
        <v>O</v>
      </c>
      <c r="E3839" s="80" t="str">
        <f>+$E$89</f>
        <v>i)</v>
      </c>
      <c r="F3839" s="327" t="str">
        <f>+$F$89</f>
        <v>Uno de los integrantes debe aportar como mínimo el cincuenta por ciento (50 %) de la experiencia solicitada</v>
      </c>
      <c r="G3839" s="328"/>
      <c r="H3839" s="328"/>
      <c r="I3839" s="328"/>
      <c r="J3839" s="328"/>
      <c r="K3839" s="73" t="s">
        <v>124</v>
      </c>
      <c r="L3839" s="47" t="s">
        <v>124</v>
      </c>
    </row>
    <row r="3840" spans="1:12" ht="28" hidden="1" customHeight="1" x14ac:dyDescent="0.3">
      <c r="A3840" s="18" t="s">
        <v>30</v>
      </c>
      <c r="B3840" s="18"/>
      <c r="C3840" s="1" t="str">
        <f>"O"&amp;C3760</f>
        <v>O</v>
      </c>
      <c r="E3840" s="80" t="str">
        <f>+$E$90</f>
        <v>ii)</v>
      </c>
      <c r="F3840" s="327" t="str">
        <f>+$F$90</f>
        <v>Todos los demás ntegrantes deben acreditar al menos el cinco por ciento (5 %) de la experiencia solicitada, solo uno (1) de los integrantes podrá no acreditar experiencia pero su porcentaje de participación  no podrá superar el diez por ciento (10 %)</v>
      </c>
      <c r="G3840" s="328"/>
      <c r="H3840" s="328"/>
      <c r="I3840" s="328"/>
      <c r="J3840" s="328"/>
      <c r="K3840" s="73" t="s">
        <v>124</v>
      </c>
      <c r="L3840" s="47" t="s">
        <v>124</v>
      </c>
    </row>
    <row r="3841" spans="1:12" hidden="1" x14ac:dyDescent="0.3">
      <c r="A3841" s="18" t="s">
        <v>30</v>
      </c>
      <c r="B3841" s="18"/>
      <c r="E3841" s="39"/>
      <c r="F3841" s="39"/>
      <c r="G3841" s="39"/>
      <c r="H3841" s="39"/>
      <c r="I3841" s="39"/>
      <c r="J3841" s="39"/>
      <c r="K3841" s="39"/>
      <c r="L3841" s="39"/>
    </row>
    <row r="3842" spans="1:12" ht="13" hidden="1" customHeight="1" x14ac:dyDescent="0.3">
      <c r="A3842" s="18" t="str">
        <f>+A3760</f>
        <v>NO</v>
      </c>
      <c r="B3842" s="18"/>
      <c r="E3842" s="69" t="str">
        <f>+$E$92</f>
        <v>VERIFICACIÓN Y ASIGNACIÓN DE PUNTAJE POR LA EXPERIENCIA DEL PROPONENTE</v>
      </c>
      <c r="F3842" s="70"/>
      <c r="G3842" s="70"/>
      <c r="H3842" s="70"/>
      <c r="I3842" s="70"/>
      <c r="J3842" s="70"/>
      <c r="K3842" s="70"/>
      <c r="L3842" s="71"/>
    </row>
    <row r="3843" spans="1:12" hidden="1" x14ac:dyDescent="0.3">
      <c r="A3843" s="18" t="str">
        <f>+A3760</f>
        <v>NO</v>
      </c>
      <c r="B3843" s="18"/>
      <c r="E3843" s="81"/>
      <c r="F3843" s="323" t="str">
        <f>+$F$93</f>
        <v>No. CONTRATOS QUE ACREDITAN LA EXPERIENCIA (NO OBJETO DE SUBSANACIÓN)</v>
      </c>
      <c r="G3843" s="324"/>
      <c r="H3843" s="324"/>
      <c r="I3843" s="324"/>
      <c r="J3843" s="324"/>
      <c r="K3843" s="82"/>
      <c r="L3843" s="83" t="s">
        <v>124</v>
      </c>
    </row>
    <row r="3844" spans="1:12" ht="13" hidden="1" customHeight="1" x14ac:dyDescent="0.3">
      <c r="A3844" s="18" t="str">
        <f>+A3760</f>
        <v>NO</v>
      </c>
      <c r="B3844" s="18"/>
      <c r="E3844" s="84"/>
      <c r="F3844" s="323" t="str">
        <f>+$F$94</f>
        <v>TOTAL EJECUTADO DE CONTRATOS ACREDITADOS PROPUESTA INICIAL</v>
      </c>
      <c r="G3844" s="324"/>
      <c r="H3844" s="324"/>
      <c r="I3844" s="324"/>
      <c r="J3844" s="324"/>
      <c r="K3844" s="85"/>
      <c r="L3844" s="86" t="s">
        <v>124</v>
      </c>
    </row>
    <row r="3845" spans="1:12" ht="13" hidden="1" customHeight="1" x14ac:dyDescent="0.3">
      <c r="A3845" s="18" t="str">
        <f>+A3760</f>
        <v>NO</v>
      </c>
      <c r="B3845" s="18"/>
      <c r="E3845" s="87"/>
      <c r="F3845" s="323" t="str">
        <f>+$F$95</f>
        <v>PROMEDIO VALOR ACREDITADO EN SMMLV</v>
      </c>
      <c r="G3845" s="324"/>
      <c r="H3845" s="324"/>
      <c r="I3845" s="324"/>
      <c r="J3845" s="324"/>
      <c r="K3845" s="66"/>
      <c r="L3845" s="88" t="s">
        <v>124</v>
      </c>
    </row>
    <row r="3846" spans="1:12" hidden="1" x14ac:dyDescent="0.3">
      <c r="A3846" s="18" t="str">
        <f>+A3760</f>
        <v>NO</v>
      </c>
      <c r="B3846" s="18"/>
      <c r="E3846" s="89"/>
      <c r="F3846" s="89"/>
      <c r="G3846" s="89"/>
      <c r="H3846" s="89"/>
      <c r="I3846" s="89"/>
      <c r="J3846" s="89"/>
      <c r="K3846" s="89"/>
      <c r="L3846" s="89"/>
    </row>
    <row r="3847" spans="1:12" ht="13" hidden="1" customHeight="1" x14ac:dyDescent="0.3">
      <c r="A3847" s="18" t="str">
        <f>+A3760</f>
        <v>NO</v>
      </c>
      <c r="B3847" s="18"/>
      <c r="E3847" s="69" t="str">
        <f>+$E$97</f>
        <v>3.9.2 EXIGENCIAS MÍNIMAS DE EXPERIENCIA Y FORMACIÓN ACADÉMICA DEL EQUIPO DE TRABAJO</v>
      </c>
      <c r="F3847" s="70"/>
      <c r="G3847" s="70"/>
      <c r="H3847" s="70"/>
      <c r="I3847" s="70"/>
      <c r="J3847" s="70"/>
      <c r="K3847" s="70"/>
      <c r="L3847" s="71"/>
    </row>
    <row r="3848" spans="1:12" hidden="1" x14ac:dyDescent="0.3">
      <c r="A3848" s="18" t="str">
        <f>+A3760</f>
        <v>NO</v>
      </c>
      <c r="B3848" s="18"/>
      <c r="E3848" s="90" t="str">
        <f>+$E$98</f>
        <v>Formulario 8</v>
      </c>
      <c r="F3848" s="315" t="s">
        <v>46</v>
      </c>
      <c r="G3848" s="316"/>
      <c r="H3848" s="317"/>
      <c r="I3848" s="318"/>
      <c r="J3848" s="318"/>
      <c r="K3848" s="318"/>
      <c r="L3848" s="319"/>
    </row>
    <row r="3849" spans="1:12" hidden="1" x14ac:dyDescent="0.3">
      <c r="A3849" s="18" t="str">
        <f>+A3760</f>
        <v>NO</v>
      </c>
      <c r="B3849" s="18"/>
      <c r="E3849" s="91" t="s">
        <v>124</v>
      </c>
      <c r="F3849" s="91" t="str">
        <f>+$F$99</f>
        <v>Director de Interventoría</v>
      </c>
      <c r="G3849" s="91" t="str">
        <f>+$G$99</f>
        <v>Residente de Interventoría</v>
      </c>
      <c r="H3849" s="320"/>
      <c r="I3849" s="321"/>
      <c r="J3849" s="321"/>
      <c r="K3849" s="321"/>
      <c r="L3849" s="322"/>
    </row>
    <row r="3850" spans="1:12" hidden="1" x14ac:dyDescent="0.3">
      <c r="A3850" s="18" t="str">
        <f>+A3760</f>
        <v>NO</v>
      </c>
      <c r="B3850" s="18"/>
      <c r="E3850" s="304" t="str">
        <f>+$E$100</f>
        <v>OBSERVACIONES RESPECTO REQUISITO HABILITANTE DEL PERSONAL CLAVE EVALUABLE</v>
      </c>
      <c r="F3850" s="305"/>
      <c r="G3850" s="305"/>
      <c r="H3850" s="305"/>
      <c r="I3850" s="305"/>
      <c r="J3850" s="305"/>
      <c r="K3850" s="305"/>
      <c r="L3850" s="305"/>
    </row>
    <row r="3851" spans="1:12" hidden="1" x14ac:dyDescent="0.3">
      <c r="A3851" s="18" t="str">
        <f>+A3760</f>
        <v>NO</v>
      </c>
      <c r="B3851" s="18"/>
      <c r="E3851" s="312" t="s">
        <v>124</v>
      </c>
      <c r="F3851" s="313"/>
      <c r="G3851" s="313"/>
      <c r="H3851" s="313"/>
      <c r="I3851" s="313"/>
      <c r="J3851" s="313"/>
      <c r="K3851" s="313"/>
      <c r="L3851" s="314"/>
    </row>
    <row r="3852" spans="1:12" hidden="1" x14ac:dyDescent="0.3">
      <c r="A3852" s="18" t="str">
        <f>+A3760</f>
        <v>NO</v>
      </c>
      <c r="B3852" s="18"/>
      <c r="E3852" s="89"/>
      <c r="F3852" s="89"/>
      <c r="G3852" s="89"/>
      <c r="H3852" s="89"/>
      <c r="I3852" s="89"/>
      <c r="J3852" s="89"/>
      <c r="K3852" s="89"/>
      <c r="L3852" s="89"/>
    </row>
    <row r="3853" spans="1:12" ht="13" hidden="1" customHeight="1" x14ac:dyDescent="0.3">
      <c r="A3853" s="18" t="str">
        <f>+A3760</f>
        <v>NO</v>
      </c>
      <c r="B3853" s="18"/>
      <c r="E3853" s="69" t="str">
        <f>+$E$103</f>
        <v>4.2 EQUIPO DE TRABAJO (Personal Clave Evaluable)</v>
      </c>
      <c r="F3853" s="70"/>
      <c r="G3853" s="70"/>
      <c r="H3853" s="70"/>
      <c r="I3853" s="70"/>
      <c r="J3853" s="70"/>
      <c r="K3853" s="70"/>
      <c r="L3853" s="71"/>
    </row>
    <row r="3854" spans="1:12" ht="23.25" hidden="1" customHeight="1" x14ac:dyDescent="0.3">
      <c r="A3854" s="18" t="str">
        <f>+A3760</f>
        <v>NO</v>
      </c>
      <c r="B3854" s="18"/>
      <c r="E3854" s="90" t="str">
        <f>+$E$104</f>
        <v>Formulario 9</v>
      </c>
      <c r="F3854" s="315" t="s">
        <v>46</v>
      </c>
      <c r="G3854" s="316"/>
      <c r="H3854" s="317"/>
      <c r="I3854" s="318"/>
      <c r="J3854" s="318"/>
      <c r="K3854" s="318"/>
      <c r="L3854" s="319"/>
    </row>
    <row r="3855" spans="1:12" hidden="1" x14ac:dyDescent="0.3">
      <c r="A3855" s="18" t="str">
        <f>+A3760</f>
        <v>NO</v>
      </c>
      <c r="B3855" s="18"/>
      <c r="E3855" s="91" t="s">
        <v>124</v>
      </c>
      <c r="F3855" s="91" t="str">
        <f>+$F$99</f>
        <v>Director de Interventoría</v>
      </c>
      <c r="G3855" s="91" t="str">
        <f>+$G$99</f>
        <v>Residente de Interventoría</v>
      </c>
      <c r="H3855" s="320"/>
      <c r="I3855" s="321"/>
      <c r="J3855" s="321"/>
      <c r="K3855" s="321"/>
      <c r="L3855" s="322"/>
    </row>
    <row r="3856" spans="1:12" hidden="1" x14ac:dyDescent="0.3">
      <c r="A3856" s="18" t="str">
        <f>+A3760</f>
        <v>NO</v>
      </c>
      <c r="B3856" s="18"/>
      <c r="E3856" s="89"/>
      <c r="F3856" s="89"/>
      <c r="G3856" s="89"/>
      <c r="H3856" s="89"/>
      <c r="I3856" s="89"/>
      <c r="J3856" s="89"/>
      <c r="K3856" s="89"/>
      <c r="L3856" s="89"/>
    </row>
    <row r="3857" spans="1:12" hidden="1" x14ac:dyDescent="0.3">
      <c r="A3857" s="1" t="str">
        <f>+A3760</f>
        <v>NO</v>
      </c>
      <c r="E3857" s="92" t="str">
        <f>+E3732</f>
        <v>CRITERIOS DE EVALUACIÓN Y PUNTAJE</v>
      </c>
      <c r="F3857" s="93"/>
      <c r="G3857" s="93"/>
      <c r="H3857" s="93"/>
      <c r="I3857" s="93"/>
      <c r="J3857" s="93"/>
      <c r="K3857" s="94"/>
      <c r="L3857" s="95" t="str">
        <f>+$L$107</f>
        <v>PUNTAJE OBTENIDO</v>
      </c>
    </row>
    <row r="3858" spans="1:12" hidden="1" x14ac:dyDescent="0.3">
      <c r="A3858" s="1" t="str">
        <f>+A3760</f>
        <v>NO</v>
      </c>
      <c r="E3858" s="96" t="str">
        <f>+$E$108</f>
        <v>VALOR</v>
      </c>
      <c r="F3858" s="97" t="str">
        <f>+$F$108</f>
        <v>EQUIPO DE TRABAJO (PERSONAL CLAVE EVALUABLE)</v>
      </c>
      <c r="G3858" s="24"/>
      <c r="H3858" s="24"/>
      <c r="I3858" s="24"/>
      <c r="J3858" s="24"/>
      <c r="K3858" s="24"/>
      <c r="L3858" s="98"/>
    </row>
    <row r="3859" spans="1:12" ht="12.75" hidden="1" customHeight="1" x14ac:dyDescent="0.3">
      <c r="A3859" s="1" t="str">
        <f>+A3760</f>
        <v>NO</v>
      </c>
      <c r="E3859" s="96">
        <f>+$E$109</f>
        <v>5</v>
      </c>
      <c r="F3859" s="307" t="str">
        <f>+$F$109</f>
        <v xml:space="preserve"> Experiencia Específica adicional</v>
      </c>
      <c r="G3859" s="308"/>
      <c r="H3859" s="308"/>
      <c r="I3859" s="308"/>
      <c r="J3859" s="308"/>
      <c r="K3859" s="309"/>
      <c r="L3859" s="99" t="str">
        <f>IFERROR(IF(VLOOKUP(C3760,'R. PUNTAJES'!$C$14:$R$213,'R. PUNTAJES'!$I$10,0)="","",VLOOKUP(C3760,'R. PUNTAJES'!$C$14:$R$213,'R. PUNTAJES'!$I$10,0)),"")</f>
        <v/>
      </c>
    </row>
    <row r="3860" spans="1:12" ht="12.75" hidden="1" customHeight="1" x14ac:dyDescent="0.3">
      <c r="A3860" s="1" t="str">
        <f>+A3760</f>
        <v>NO</v>
      </c>
      <c r="E3860" s="96">
        <f>+$E$110</f>
        <v>5</v>
      </c>
      <c r="F3860" s="307" t="str">
        <f>+$F$110</f>
        <v>Formación Académica adicional</v>
      </c>
      <c r="G3860" s="308"/>
      <c r="H3860" s="308"/>
      <c r="I3860" s="308"/>
      <c r="J3860" s="308"/>
      <c r="K3860" s="309"/>
      <c r="L3860" s="99" t="str">
        <f>IFERROR(IF(VLOOKUP(C3760,'R. PUNTAJES'!$C$14:$R$213,'R. PUNTAJES'!$J$10,0)="","",VLOOKUP(C3760,'R. PUNTAJES'!$C$14:$R$213,'R. PUNTAJES'!$J$10,0)),"")</f>
        <v/>
      </c>
    </row>
    <row r="3861" spans="1:12" hidden="1" x14ac:dyDescent="0.3">
      <c r="A3861" s="18" t="str">
        <f>+A3760</f>
        <v>NO</v>
      </c>
      <c r="B3861" s="18"/>
      <c r="E3861" s="100"/>
      <c r="F3861" s="101" t="str">
        <f>+$F$111</f>
        <v>FACTOR DE SOSTENIBILIDAD</v>
      </c>
      <c r="G3861" s="102"/>
      <c r="H3861" s="102"/>
      <c r="I3861" s="102"/>
      <c r="J3861" s="102"/>
      <c r="K3861" s="102"/>
      <c r="L3861" s="103"/>
    </row>
    <row r="3862" spans="1:12" hidden="1" x14ac:dyDescent="0.3">
      <c r="A3862" s="18" t="str">
        <f>+A3760</f>
        <v>NO</v>
      </c>
      <c r="B3862" s="18"/>
      <c r="E3862" s="104">
        <v>1</v>
      </c>
      <c r="F3862" s="105" t="str">
        <f>+$F$112</f>
        <v>Compromisos Sostenibilidad</v>
      </c>
      <c r="G3862" s="106"/>
      <c r="H3862" s="106"/>
      <c r="I3862" s="106"/>
      <c r="J3862" s="106"/>
      <c r="K3862" s="106"/>
      <c r="L3862" s="107" t="str">
        <f>IFERROR(IF(VLOOKUP(C3760,'R. PUNTAJES'!$C$14:$R$213,'R. PUNTAJES'!$K$10,0)="","",VLOOKUP(C3760,'R. PUNTAJES'!$C$14:$R$213,'R. PUNTAJES'!$K$10,0)),"")</f>
        <v/>
      </c>
    </row>
    <row r="3863" spans="1:12" hidden="1" x14ac:dyDescent="0.3">
      <c r="A3863" s="1" t="str">
        <f>+A3760</f>
        <v>NO</v>
      </c>
      <c r="E3863" s="108"/>
      <c r="F3863" s="109" t="str">
        <f>+$F$113</f>
        <v>APOYO A LA INDUSTRIA NACIONAL</v>
      </c>
      <c r="G3863" s="110"/>
      <c r="H3863" s="110"/>
      <c r="I3863" s="110"/>
      <c r="J3863" s="110"/>
      <c r="K3863" s="110"/>
      <c r="L3863" s="111"/>
    </row>
    <row r="3864" spans="1:12" ht="12.75" hidden="1" customHeight="1" x14ac:dyDescent="0.3">
      <c r="A3864" s="1" t="str">
        <f>+A3760</f>
        <v>NO</v>
      </c>
      <c r="E3864" s="96">
        <v>20</v>
      </c>
      <c r="F3864" s="307" t="str">
        <f>+$F$114</f>
        <v>Promoción de Servicios Nacionales o con Trato Nacional</v>
      </c>
      <c r="G3864" s="308"/>
      <c r="H3864" s="308"/>
      <c r="I3864" s="308"/>
      <c r="J3864" s="308"/>
      <c r="K3864" s="309"/>
      <c r="L3864" s="99" t="str">
        <f>IFERROR(IF(VLOOKUP(C3760,'R. PUNTAJES'!$C$14:$R$213,'R. PUNTAJES'!$L$10,0)="","",
IF(VLOOKUP(C3760,'R. PUNTAJES'!$C$14:$R$213,'R. PUNTAJES'!$L$10,0)=5,0,
VLOOKUP(C3760,'R. PUNTAJES'!$C$14:$R$213,'R. PUNTAJES'!$L$10,0))),"")</f>
        <v/>
      </c>
    </row>
    <row r="3865" spans="1:12" ht="12.75" hidden="1" customHeight="1" x14ac:dyDescent="0.3">
      <c r="A3865" s="1" t="str">
        <f>+A3760</f>
        <v>NO</v>
      </c>
      <c r="E3865" s="96">
        <v>5</v>
      </c>
      <c r="F3865" s="307" t="str">
        <f>+$F$115</f>
        <v>Incorporación de componente nacional en servicios extranjeros</v>
      </c>
      <c r="G3865" s="308"/>
      <c r="H3865" s="308"/>
      <c r="I3865" s="308"/>
      <c r="J3865" s="308"/>
      <c r="K3865" s="309"/>
      <c r="L3865" s="99" t="str">
        <f>IFERROR(IF(VLOOKUP(C3760,'R. PUNTAJES'!$C$14:$R$213,'R. PUNTAJES'!$L$10,0)="","",
IF(VLOOKUP(C3760,'R. PUNTAJES'!$C$14:$R$213,'R. PUNTAJES'!$L$10,0)=20,0,
VLOOKUP(C3760,'R. PUNTAJES'!$C$14:$R$213,'R. PUNTAJES'!$L$10,0))),"")</f>
        <v/>
      </c>
    </row>
    <row r="3866" spans="1:12" hidden="1" x14ac:dyDescent="0.3">
      <c r="A3866" s="1" t="str">
        <f>+A3760</f>
        <v>NO</v>
      </c>
      <c r="E3866" s="112"/>
      <c r="F3866" s="97" t="str">
        <f>+$F$116</f>
        <v>VINCULACIÓN DE PERSONAS CON DISCAPACIDAD</v>
      </c>
      <c r="G3866" s="24"/>
      <c r="H3866" s="24"/>
      <c r="I3866" s="24"/>
      <c r="J3866" s="24"/>
      <c r="K3866" s="24"/>
      <c r="L3866" s="98"/>
    </row>
    <row r="3867" spans="1:12" ht="12.75" hidden="1" customHeight="1" x14ac:dyDescent="0.3">
      <c r="A3867" s="1" t="str">
        <f>+A3760</f>
        <v>NO</v>
      </c>
      <c r="E3867" s="96">
        <v>1</v>
      </c>
      <c r="F3867" s="307" t="str">
        <f>+$F$117</f>
        <v xml:space="preserve">Trabajadores vinculados a la planta de personal </v>
      </c>
      <c r="G3867" s="308"/>
      <c r="H3867" s="308"/>
      <c r="I3867" s="308"/>
      <c r="J3867" s="308"/>
      <c r="K3867" s="309"/>
      <c r="L3867" s="99" t="str">
        <f>IFERROR(IF(VLOOKUP(C3760,'R. PUNTAJES'!$C$14:$R$213,'R. PUNTAJES'!$M$10,0)="","",VLOOKUP(C3760,'R. PUNTAJES'!$C$14:$R$213,'R. PUNTAJES'!$M$10,0)),"")</f>
        <v/>
      </c>
    </row>
    <row r="3868" spans="1:12" hidden="1" x14ac:dyDescent="0.3">
      <c r="A3868" s="1" t="str">
        <f>+A3760</f>
        <v>NO</v>
      </c>
      <c r="E3868" s="112"/>
      <c r="F3868" s="97" t="str">
        <f>+$F$118</f>
        <v>EMPRENDIMIENTOS Y EMPRESAS DE MUJERES</v>
      </c>
      <c r="G3868" s="24"/>
      <c r="H3868" s="24"/>
      <c r="I3868" s="24"/>
      <c r="J3868" s="24"/>
      <c r="K3868" s="24"/>
      <c r="L3868" s="98"/>
    </row>
    <row r="3869" spans="1:12" ht="13" hidden="1" customHeight="1" x14ac:dyDescent="0.3">
      <c r="A3869" s="1" t="str">
        <f>+A3760</f>
        <v>NO</v>
      </c>
      <c r="E3869" s="96">
        <v>0.25</v>
      </c>
      <c r="F3869" s="307" t="str">
        <f>+$F$119</f>
        <v>Emprendimientos y empresas de mujeres</v>
      </c>
      <c r="G3869" s="308"/>
      <c r="H3869" s="308"/>
      <c r="I3869" s="308"/>
      <c r="J3869" s="308"/>
      <c r="K3869" s="309"/>
      <c r="L3869" s="113" t="str">
        <f>IFERROR(IF(VLOOKUP(C3760,'R. PUNTAJES'!$C$14:$R$213,'R. PUNTAJES'!$N$10,0)="","",VLOOKUP(C3760,'R. PUNTAJES'!$C$14:$R$213,'R. PUNTAJES'!$N$10,0)),"")</f>
        <v/>
      </c>
    </row>
    <row r="3870" spans="1:12" hidden="1" x14ac:dyDescent="0.3">
      <c r="A3870" s="18" t="str">
        <f>+A3871</f>
        <v>NO</v>
      </c>
      <c r="B3870" s="18"/>
      <c r="E3870" s="112"/>
      <c r="F3870" s="97" t="str">
        <f>+$F$120</f>
        <v>MIPYME</v>
      </c>
      <c r="G3870" s="24"/>
      <c r="H3870" s="24"/>
      <c r="I3870" s="24"/>
      <c r="J3870" s="24"/>
      <c r="K3870" s="24"/>
      <c r="L3870" s="98"/>
    </row>
    <row r="3871" spans="1:12" hidden="1" x14ac:dyDescent="0.3">
      <c r="A3871" s="18" t="str">
        <f>+IF(E3871=0,"NO",1)</f>
        <v>NO</v>
      </c>
      <c r="B3871" s="18"/>
      <c r="E3871" s="96">
        <v>0</v>
      </c>
      <c r="F3871" s="307" t="str">
        <f>+$F$121</f>
        <v>Mipyme</v>
      </c>
      <c r="G3871" s="308"/>
      <c r="H3871" s="308"/>
      <c r="I3871" s="308"/>
      <c r="J3871" s="308"/>
      <c r="K3871" s="309"/>
      <c r="L3871" s="113" t="str">
        <f>IFERROR(IF(VLOOKUP(C3760,'R. PUNTAJES'!$C$14:$R$213,'R. PUNTAJES'!$O$10,0)="","",VLOOKUP(C3760,'R. PUNTAJES'!$C$14:$R$213,'R. PUNTAJES'!$O$10,0)),"")</f>
        <v/>
      </c>
    </row>
    <row r="3872" spans="1:12" hidden="1" x14ac:dyDescent="0.3">
      <c r="A3872" s="1" t="str">
        <f>+A3760</f>
        <v>NO</v>
      </c>
      <c r="E3872" s="112"/>
      <c r="F3872" s="97" t="str">
        <f>+$F$122</f>
        <v>EXPERIENCIA DEL PROPONENTE</v>
      </c>
      <c r="G3872" s="24"/>
      <c r="H3872" s="24"/>
      <c r="I3872" s="24"/>
      <c r="J3872" s="24"/>
      <c r="K3872" s="24"/>
      <c r="L3872" s="98"/>
    </row>
    <row r="3873" spans="1:16" hidden="1" x14ac:dyDescent="0.3">
      <c r="A3873" s="1" t="str">
        <f>+A3760</f>
        <v>NO</v>
      </c>
      <c r="E3873" s="96">
        <v>59.5</v>
      </c>
      <c r="F3873" s="307" t="str">
        <f>+$F$123</f>
        <v>mediana con valor absoluto</v>
      </c>
      <c r="G3873" s="308"/>
      <c r="H3873" s="308"/>
      <c r="I3873" s="308"/>
      <c r="J3873" s="308"/>
      <c r="K3873" s="309"/>
      <c r="L3873" s="113" t="str">
        <f>IFERROR(IF(VLOOKUP(C3760,'R. PUNTAJES'!$C$14:$R$213,'R. PUNTAJES'!$R$10,0)="","",VLOOKUP(C3760,'R. PUNTAJES'!$C$14:$R$213,'R. PUNTAJES'!$R$10,0)),"")</f>
        <v/>
      </c>
    </row>
    <row r="3874" spans="1:16" hidden="1" x14ac:dyDescent="0.3">
      <c r="A3874" s="1" t="str">
        <f>+A3760</f>
        <v>NO</v>
      </c>
      <c r="E3874" s="112"/>
      <c r="F3874" s="97" t="str">
        <f>+$F$124</f>
        <v>MULTAS</v>
      </c>
      <c r="G3874" s="24"/>
      <c r="H3874" s="24"/>
      <c r="I3874" s="24"/>
      <c r="J3874" s="24"/>
      <c r="K3874" s="24"/>
      <c r="L3874" s="98"/>
    </row>
    <row r="3875" spans="1:16" ht="12.75" hidden="1" customHeight="1" x14ac:dyDescent="0.3">
      <c r="A3875" s="1" t="str">
        <f>+A3760</f>
        <v>NO</v>
      </c>
      <c r="E3875" s="96">
        <v>-2</v>
      </c>
      <c r="F3875" s="307" t="str">
        <f>+$F$125</f>
        <v>Una o más multas o cláusulas penales durante el último año</v>
      </c>
      <c r="G3875" s="310"/>
      <c r="H3875" s="310"/>
      <c r="I3875" s="310"/>
      <c r="J3875" s="310"/>
      <c r="K3875" s="311"/>
      <c r="L3875" s="99" t="str">
        <f>IFERROR(IF(VLOOKUP(C3760,'R. PUNTAJES'!$C$14:$R$213,'R. PUNTAJES'!$Q$10,0)="","",VLOOKUP(C3760,'R. PUNTAJES'!$C$14:$R$213,'R. PUNTAJES'!$Q$10,0)),"")</f>
        <v/>
      </c>
    </row>
    <row r="3876" spans="1:16" hidden="1" x14ac:dyDescent="0.3">
      <c r="A3876" s="1" t="str">
        <f>+A3760</f>
        <v>NO</v>
      </c>
      <c r="E3876" s="112"/>
      <c r="F3876" s="97" t="str">
        <f>+$F$126</f>
        <v>OBRAS INCONCLUSAS</v>
      </c>
      <c r="G3876" s="24"/>
      <c r="H3876" s="24"/>
      <c r="I3876" s="24"/>
      <c r="J3876" s="24"/>
      <c r="K3876" s="24"/>
      <c r="L3876" s="98"/>
    </row>
    <row r="3877" spans="1:16" hidden="1" x14ac:dyDescent="0.3">
      <c r="A3877" s="1" t="str">
        <f>+A3760</f>
        <v>NO</v>
      </c>
      <c r="E3877" s="96">
        <v>-1</v>
      </c>
      <c r="F3877" s="301" t="str">
        <f>+$F$127</f>
        <v>Anotación vigente de obra civil inconclusa</v>
      </c>
      <c r="G3877" s="302"/>
      <c r="H3877" s="302"/>
      <c r="I3877" s="302"/>
      <c r="J3877" s="302"/>
      <c r="K3877" s="303"/>
      <c r="L3877" s="99" t="str">
        <f>IFERROR(IF(VLOOKUP(C3760,'R. PUNTAJES'!$C$14:$R$213,'R. PUNTAJES'!$P$10,0)="","",VLOOKUP(C3760,'R. PUNTAJES'!$C$14:$R$213,'R. PUNTAJES'!$P$10,0)),"")</f>
        <v/>
      </c>
    </row>
    <row r="3878" spans="1:16" ht="7.5" hidden="1" customHeight="1" x14ac:dyDescent="0.3">
      <c r="A3878" s="1" t="str">
        <f>+A3760</f>
        <v>NO</v>
      </c>
      <c r="E3878" s="114"/>
      <c r="F3878" s="45"/>
      <c r="G3878" s="45"/>
      <c r="H3878" s="45"/>
      <c r="I3878" s="45"/>
      <c r="J3878" s="45"/>
      <c r="K3878" s="45"/>
      <c r="L3878" s="48"/>
    </row>
    <row r="3879" spans="1:16" hidden="1" x14ac:dyDescent="0.3">
      <c r="A3879" s="1" t="str">
        <f>+A3760</f>
        <v>NO</v>
      </c>
      <c r="E3879" s="115" t="str">
        <f>+$E$129</f>
        <v>PUNTAJE TOTAL</v>
      </c>
      <c r="F3879" s="116"/>
      <c r="G3879" s="116"/>
      <c r="H3879" s="116"/>
      <c r="I3879" s="116"/>
      <c r="J3879" s="116"/>
      <c r="K3879" s="117"/>
      <c r="L3879" s="118">
        <f>IFERROR(IF(VLOOKUP(C3760,'R. PUNTAJES'!$C$14:$R$213,'R. PUNTAJES'!$H$10,0)="RECHAZO","",SUM(L3859:L3877)),"")</f>
        <v>0</v>
      </c>
    </row>
    <row r="3880" spans="1:16" hidden="1" x14ac:dyDescent="0.3">
      <c r="A3880" s="1" t="str">
        <f>+A3760</f>
        <v>NO</v>
      </c>
      <c r="E3880" s="304" t="str">
        <f>+$E$130</f>
        <v>OBSERVACIONES RESPECTO A PUNTAJES</v>
      </c>
      <c r="F3880" s="305"/>
      <c r="G3880" s="305"/>
      <c r="H3880" s="305"/>
      <c r="I3880" s="305"/>
      <c r="J3880" s="305"/>
      <c r="K3880" s="305"/>
      <c r="L3880" s="305"/>
    </row>
    <row r="3881" spans="1:16" ht="12" hidden="1" customHeight="1" x14ac:dyDescent="0.3">
      <c r="A3881" s="1" t="str">
        <f>+A3760</f>
        <v>NO</v>
      </c>
      <c r="E3881" s="306" t="s">
        <v>124</v>
      </c>
      <c r="F3881" s="305"/>
      <c r="G3881" s="305"/>
      <c r="H3881" s="305"/>
      <c r="I3881" s="305"/>
      <c r="J3881" s="305"/>
      <c r="K3881" s="305"/>
      <c r="L3881" s="305"/>
      <c r="N3881" s="119"/>
      <c r="O3881" s="119"/>
      <c r="P3881" s="120"/>
    </row>
    <row r="3882" spans="1:16" ht="3" hidden="1" customHeight="1" x14ac:dyDescent="0.3">
      <c r="A3882" s="1" t="str">
        <f>+A3761</f>
        <v>NO</v>
      </c>
      <c r="E3882" s="121"/>
      <c r="F3882" s="122"/>
      <c r="G3882" s="122"/>
      <c r="H3882" s="122"/>
      <c r="I3882" s="122"/>
      <c r="J3882" s="122"/>
      <c r="K3882" s="122"/>
      <c r="L3882" s="123"/>
    </row>
    <row r="3883" spans="1:16" hidden="1" x14ac:dyDescent="0.3">
      <c r="A3883" s="1" t="str">
        <f>+IF(OR(C3885=""),"NO",1)</f>
        <v>NO</v>
      </c>
      <c r="E3883" s="346"/>
      <c r="F3883" s="347"/>
      <c r="G3883" s="347"/>
      <c r="H3883" s="347"/>
      <c r="I3883" s="347"/>
      <c r="J3883" s="347"/>
      <c r="K3883" s="347"/>
      <c r="L3883" s="347"/>
    </row>
    <row r="3884" spans="1:16" ht="4.5" hidden="1" customHeight="1" x14ac:dyDescent="0.3">
      <c r="A3884" s="1" t="str">
        <f>+A3885</f>
        <v>NO</v>
      </c>
      <c r="E3884" s="15"/>
      <c r="F3884" s="16"/>
      <c r="G3884" s="16"/>
      <c r="H3884" s="16"/>
      <c r="I3884" s="16"/>
      <c r="J3884" s="16"/>
      <c r="K3884" s="16"/>
      <c r="L3884" s="17"/>
    </row>
    <row r="3885" spans="1:16" ht="15.75" hidden="1" customHeight="1" x14ac:dyDescent="0.3">
      <c r="A3885" s="1" t="str">
        <f>+IF(OR(C3885=""),"NO",1)</f>
        <v>NO</v>
      </c>
      <c r="B3885" s="1">
        <f>1+MAX($B$1:B3884)</f>
        <v>32</v>
      </c>
      <c r="C3885" s="18" t="s">
        <v>124</v>
      </c>
      <c r="E3885" s="19" t="s">
        <v>124</v>
      </c>
      <c r="F3885" s="20"/>
      <c r="G3885" s="20"/>
      <c r="H3885" s="20"/>
      <c r="I3885" s="21"/>
      <c r="J3885" s="20"/>
      <c r="K3885" s="21"/>
      <c r="L3885" s="22"/>
    </row>
    <row r="3886" spans="1:16" hidden="1" x14ac:dyDescent="0.3">
      <c r="A3886" s="1" t="str">
        <f>A3885</f>
        <v>NO</v>
      </c>
      <c r="E3886" s="23" t="str">
        <f>+$E$11</f>
        <v>Integrantes</v>
      </c>
      <c r="F3886" s="24"/>
      <c r="G3886" s="24"/>
      <c r="H3886" s="24"/>
      <c r="I3886" s="24"/>
      <c r="J3886" s="24"/>
      <c r="K3886" s="25" t="str">
        <f>+$K$11</f>
        <v>Nit</v>
      </c>
      <c r="L3886" s="26" t="str">
        <f>+$L$11</f>
        <v>Part.</v>
      </c>
    </row>
    <row r="3887" spans="1:16" hidden="1" x14ac:dyDescent="0.3">
      <c r="A3887" s="1" t="str">
        <f>+A3886</f>
        <v>NO</v>
      </c>
      <c r="C3887" s="1" t="s">
        <v>124</v>
      </c>
      <c r="E3887" s="27" t="s">
        <v>124</v>
      </c>
      <c r="F3887" s="28"/>
      <c r="G3887" s="28"/>
      <c r="H3887" s="28"/>
      <c r="I3887" s="28"/>
      <c r="J3887" s="28"/>
      <c r="K3887" s="29" t="s">
        <v>124</v>
      </c>
      <c r="L3887" s="30" t="s">
        <v>124</v>
      </c>
    </row>
    <row r="3888" spans="1:16" hidden="1" x14ac:dyDescent="0.3">
      <c r="A3888" s="18" t="str">
        <f>+IF(OR(C3888=""),"NO",1)</f>
        <v>NO</v>
      </c>
      <c r="B3888" s="18"/>
      <c r="C3888" s="1" t="s">
        <v>124</v>
      </c>
      <c r="E3888" s="31" t="s">
        <v>124</v>
      </c>
      <c r="F3888" s="32"/>
      <c r="G3888" s="32"/>
      <c r="H3888" s="32"/>
      <c r="I3888" s="32"/>
      <c r="J3888" s="32"/>
      <c r="K3888" s="33" t="s">
        <v>124</v>
      </c>
      <c r="L3888" s="34" t="s">
        <v>124</v>
      </c>
    </row>
    <row r="3889" spans="1:12" hidden="1" x14ac:dyDescent="0.3">
      <c r="A3889" s="18" t="str">
        <f>+IF(OR(C3889=""),"NO",1)</f>
        <v>NO</v>
      </c>
      <c r="B3889" s="18"/>
      <c r="C3889" s="1" t="s">
        <v>124</v>
      </c>
      <c r="E3889" s="31" t="s">
        <v>124</v>
      </c>
      <c r="F3889" s="32"/>
      <c r="G3889" s="32"/>
      <c r="H3889" s="32"/>
      <c r="I3889" s="32"/>
      <c r="J3889" s="32"/>
      <c r="K3889" s="33" t="s">
        <v>124</v>
      </c>
      <c r="L3889" s="34" t="s">
        <v>124</v>
      </c>
    </row>
    <row r="3890" spans="1:12" hidden="1" x14ac:dyDescent="0.3">
      <c r="A3890" s="18" t="str">
        <f>+IF(OR(C3890=""),"NO",1)</f>
        <v>NO</v>
      </c>
      <c r="B3890" s="18"/>
      <c r="C3890" s="1" t="s">
        <v>124</v>
      </c>
      <c r="E3890" s="31" t="s">
        <v>13</v>
      </c>
      <c r="F3890" s="32"/>
      <c r="G3890" s="32"/>
      <c r="H3890" s="32"/>
      <c r="I3890" s="32"/>
      <c r="J3890" s="32"/>
      <c r="K3890" s="33"/>
      <c r="L3890" s="34"/>
    </row>
    <row r="3891" spans="1:12" hidden="1" x14ac:dyDescent="0.3">
      <c r="A3891" s="18" t="str">
        <f>+IF(OR(C3891=""),"NO",1)</f>
        <v>NO</v>
      </c>
      <c r="B3891" s="18"/>
      <c r="C3891" s="1" t="s">
        <v>124</v>
      </c>
      <c r="E3891" s="31" t="s">
        <v>13</v>
      </c>
      <c r="F3891" s="32"/>
      <c r="G3891" s="32"/>
      <c r="H3891" s="32"/>
      <c r="I3891" s="32"/>
      <c r="J3891" s="32"/>
      <c r="K3891" s="33"/>
      <c r="L3891" s="34"/>
    </row>
    <row r="3892" spans="1:12" hidden="1" x14ac:dyDescent="0.3">
      <c r="A3892" s="18" t="str">
        <f>+IF(OR(C3892=""),"NO",1)</f>
        <v>NO</v>
      </c>
      <c r="B3892" s="18"/>
      <c r="C3892" s="1" t="s">
        <v>124</v>
      </c>
      <c r="E3892" s="35" t="s">
        <v>13</v>
      </c>
      <c r="F3892" s="36"/>
      <c r="G3892" s="36"/>
      <c r="H3892" s="36"/>
      <c r="I3892" s="36"/>
      <c r="J3892" s="36"/>
      <c r="K3892" s="37"/>
      <c r="L3892" s="38"/>
    </row>
    <row r="3893" spans="1:12" ht="5.15" hidden="1" customHeight="1" x14ac:dyDescent="0.3">
      <c r="A3893" s="1" t="str">
        <f>+A3885</f>
        <v>NO</v>
      </c>
      <c r="E3893" s="39"/>
      <c r="F3893" s="39"/>
      <c r="G3893" s="39"/>
      <c r="H3893" s="39"/>
      <c r="I3893" s="39"/>
      <c r="J3893" s="39"/>
      <c r="K3893" s="39"/>
      <c r="L3893" s="39"/>
    </row>
    <row r="3894" spans="1:12" ht="15.75" hidden="1" customHeight="1" x14ac:dyDescent="0.3">
      <c r="A3894" s="1" t="str">
        <f>+A3885</f>
        <v>NO</v>
      </c>
      <c r="E3894" s="40" t="str">
        <f>+$E$19</f>
        <v>RESULTADO DE EVALUACIÓN TÉCNICA</v>
      </c>
      <c r="F3894" s="41"/>
      <c r="G3894" s="41"/>
      <c r="H3894" s="41"/>
      <c r="I3894" s="41"/>
      <c r="J3894" s="41"/>
      <c r="K3894" s="41"/>
      <c r="L3894" s="42"/>
    </row>
    <row r="3895" spans="1:12" hidden="1" x14ac:dyDescent="0.3">
      <c r="A3895" s="1" t="str">
        <f>+A3885</f>
        <v>NO</v>
      </c>
      <c r="E3895" s="43"/>
      <c r="F3895" s="44" t="str">
        <f>+$F$20</f>
        <v>Experiencia</v>
      </c>
      <c r="G3895" s="45"/>
      <c r="H3895" s="45"/>
      <c r="I3895" s="45"/>
      <c r="J3895" s="45"/>
      <c r="K3895" s="46"/>
      <c r="L3895" s="47" t="s">
        <v>124</v>
      </c>
    </row>
    <row r="3896" spans="1:12" hidden="1" x14ac:dyDescent="0.3">
      <c r="A3896" s="1" t="str">
        <f>+A3885</f>
        <v>NO</v>
      </c>
      <c r="E3896" s="348" t="str">
        <f>+$E$21</f>
        <v>OBSERVACIONES RESPECTO A LA EVALUACIÓN DE EXPERIENCIA</v>
      </c>
      <c r="F3896" s="308"/>
      <c r="G3896" s="308"/>
      <c r="H3896" s="308"/>
      <c r="I3896" s="308"/>
      <c r="J3896" s="308"/>
      <c r="K3896" s="308"/>
      <c r="L3896" s="349"/>
    </row>
    <row r="3897" spans="1:12" hidden="1" x14ac:dyDescent="0.3">
      <c r="A3897" s="1" t="str">
        <f>+A3885</f>
        <v>NO</v>
      </c>
      <c r="E3897" s="350" t="s">
        <v>124</v>
      </c>
      <c r="F3897" s="351"/>
      <c r="G3897" s="351"/>
      <c r="H3897" s="351"/>
      <c r="I3897" s="351"/>
      <c r="J3897" s="351"/>
      <c r="K3897" s="351"/>
      <c r="L3897" s="352"/>
    </row>
    <row r="3898" spans="1:12" ht="5.15" hidden="1" customHeight="1" x14ac:dyDescent="0.3">
      <c r="A3898" s="1" t="str">
        <f>+A3885</f>
        <v>NO</v>
      </c>
      <c r="E3898" s="39"/>
      <c r="F3898" s="39"/>
      <c r="G3898" s="39"/>
      <c r="H3898" s="39"/>
      <c r="I3898" s="39"/>
      <c r="J3898" s="39"/>
      <c r="K3898" s="39"/>
      <c r="L3898" s="39"/>
    </row>
    <row r="3899" spans="1:12" ht="12.75" hidden="1" customHeight="1" x14ac:dyDescent="0.3">
      <c r="A3899" s="1" t="str">
        <f>+A3885</f>
        <v>NO</v>
      </c>
      <c r="E3899" s="40" t="str">
        <f>+$E$24</f>
        <v>EXPERIENCIA HABILITANTE: CONTRATOS PRESENTADOS</v>
      </c>
      <c r="F3899" s="41"/>
      <c r="G3899" s="41"/>
      <c r="H3899" s="41"/>
      <c r="I3899" s="41"/>
      <c r="J3899" s="41"/>
      <c r="K3899" s="41"/>
      <c r="L3899" s="42"/>
    </row>
    <row r="3900" spans="1:12" ht="8.5" hidden="1" customHeight="1" x14ac:dyDescent="0.3">
      <c r="A3900" s="1" t="str">
        <f>+A3885</f>
        <v>NO</v>
      </c>
      <c r="E3900" s="49"/>
      <c r="F3900" s="50"/>
      <c r="G3900" s="51"/>
      <c r="H3900" s="51"/>
      <c r="I3900" s="51"/>
      <c r="J3900" s="51"/>
      <c r="K3900" s="51"/>
      <c r="L3900" s="52"/>
    </row>
    <row r="3901" spans="1:12" hidden="1" x14ac:dyDescent="0.3">
      <c r="A3901" s="18" t="str">
        <f>+IF(OR(C3901=""),"NO",1)</f>
        <v>NO</v>
      </c>
      <c r="B3901" s="18"/>
      <c r="C3901" s="1" t="s">
        <v>124</v>
      </c>
      <c r="E3901" s="329">
        <v>1</v>
      </c>
      <c r="F3901" s="53" t="str">
        <f>+$F$26</f>
        <v>OBJETO</v>
      </c>
      <c r="G3901" s="332" t="s">
        <v>124</v>
      </c>
      <c r="H3901" s="333"/>
      <c r="I3901" s="333"/>
      <c r="J3901" s="333"/>
      <c r="K3901" s="333"/>
      <c r="L3901" s="334"/>
    </row>
    <row r="3902" spans="1:12" hidden="1" x14ac:dyDescent="0.3">
      <c r="A3902" s="18" t="str">
        <f>+IF(OR(C3901=""),"NO",1)</f>
        <v>NO</v>
      </c>
      <c r="B3902" s="18"/>
      <c r="E3902" s="330"/>
      <c r="F3902" s="54" t="str">
        <f>+$F$27</f>
        <v>CONTRATANTE</v>
      </c>
      <c r="G3902" s="335" t="s">
        <v>124</v>
      </c>
      <c r="H3902" s="310"/>
      <c r="I3902" s="310"/>
      <c r="J3902" s="310"/>
      <c r="K3902" s="310"/>
      <c r="L3902" s="336"/>
    </row>
    <row r="3903" spans="1:12" hidden="1" x14ac:dyDescent="0.3">
      <c r="A3903" s="18" t="str">
        <f>+IF(OR(C3901=""),"NO",1)</f>
        <v>NO</v>
      </c>
      <c r="B3903" s="18"/>
      <c r="E3903" s="330"/>
      <c r="F3903" s="54" t="str">
        <f>+$F$28</f>
        <v>APORTANTE</v>
      </c>
      <c r="G3903" s="337" t="s">
        <v>124</v>
      </c>
      <c r="H3903" s="338"/>
      <c r="I3903" s="338"/>
      <c r="J3903" s="338"/>
      <c r="K3903" s="338"/>
      <c r="L3903" s="339"/>
    </row>
    <row r="3904" spans="1:12" hidden="1" x14ac:dyDescent="0.3">
      <c r="A3904" s="18" t="str">
        <f>+IF(OR(C3901=""),"NO",1)</f>
        <v>NO</v>
      </c>
      <c r="B3904" s="18"/>
      <c r="E3904" s="330"/>
      <c r="F3904" s="54" t="str">
        <f>+$F$29</f>
        <v>VALOR /SMMLV)</v>
      </c>
      <c r="G3904" s="55" t="s">
        <v>124</v>
      </c>
      <c r="H3904" s="56" t="str">
        <f>+$H$29</f>
        <v>% PART..</v>
      </c>
      <c r="I3904" s="57" t="s">
        <v>124</v>
      </c>
      <c r="J3904" s="58" t="str">
        <f>+$J$29</f>
        <v>VALOR ACREDITADO</v>
      </c>
      <c r="K3904" s="59"/>
      <c r="L3904" s="47" t="s">
        <v>124</v>
      </c>
    </row>
    <row r="3905" spans="1:12" hidden="1" x14ac:dyDescent="0.3">
      <c r="A3905" s="18" t="str">
        <f>+IF(OR(C3901=""),"NO",1)</f>
        <v>NO</v>
      </c>
      <c r="B3905" s="18"/>
      <c r="E3905" s="330"/>
      <c r="F3905" s="60" t="str">
        <f>+$F$30</f>
        <v>EXPERIENCIA APORTADA</v>
      </c>
      <c r="G3905" s="340" t="s">
        <v>124</v>
      </c>
      <c r="H3905" s="341"/>
      <c r="I3905" s="341"/>
      <c r="J3905" s="341"/>
      <c r="K3905" s="341"/>
      <c r="L3905" s="342"/>
    </row>
    <row r="3906" spans="1:12" hidden="1" x14ac:dyDescent="0.3">
      <c r="A3906" s="18" t="str">
        <f>+IF(OR(C3901=""),"NO",1)</f>
        <v>NO</v>
      </c>
      <c r="B3906" s="18"/>
      <c r="E3906" s="331"/>
      <c r="F3906" s="62" t="str">
        <f>+$F$31</f>
        <v>OBSERVACIÓN</v>
      </c>
      <c r="G3906" s="343" t="s">
        <v>124</v>
      </c>
      <c r="H3906" s="344"/>
      <c r="I3906" s="344"/>
      <c r="J3906" s="344"/>
      <c r="K3906" s="344"/>
      <c r="L3906" s="345"/>
    </row>
    <row r="3907" spans="1:12" ht="8.5" hidden="1" customHeight="1" x14ac:dyDescent="0.3">
      <c r="A3907" s="18" t="str">
        <f>+IF(OR(C3901=""),"NO",1)</f>
        <v>NO</v>
      </c>
      <c r="B3907" s="18"/>
      <c r="E3907" s="49"/>
      <c r="F3907" s="50"/>
      <c r="G3907" s="51"/>
      <c r="H3907" s="51"/>
      <c r="I3907" s="51"/>
      <c r="J3907" s="51"/>
      <c r="K3907" s="51"/>
      <c r="L3907" s="52"/>
    </row>
    <row r="3908" spans="1:12" hidden="1" x14ac:dyDescent="0.3">
      <c r="A3908" s="18" t="str">
        <f t="shared" ref="A3908" si="1302">+IF(OR(C3908=""),"NO",1)</f>
        <v>NO</v>
      </c>
      <c r="B3908" s="18"/>
      <c r="C3908" s="1" t="s">
        <v>124</v>
      </c>
      <c r="E3908" s="329">
        <v>2</v>
      </c>
      <c r="F3908" s="53" t="str">
        <f>+$F$26</f>
        <v>OBJETO</v>
      </c>
      <c r="G3908" s="332" t="s">
        <v>124</v>
      </c>
      <c r="H3908" s="333"/>
      <c r="I3908" s="333"/>
      <c r="J3908" s="333"/>
      <c r="K3908" s="333"/>
      <c r="L3908" s="334"/>
    </row>
    <row r="3909" spans="1:12" hidden="1" x14ac:dyDescent="0.3">
      <c r="A3909" s="18" t="str">
        <f t="shared" ref="A3909" si="1303">+IF(OR(C3908=""),"NO",1)</f>
        <v>NO</v>
      </c>
      <c r="B3909" s="18"/>
      <c r="E3909" s="330"/>
      <c r="F3909" s="54" t="str">
        <f>+$F$27</f>
        <v>CONTRATANTE</v>
      </c>
      <c r="G3909" s="335" t="s">
        <v>124</v>
      </c>
      <c r="H3909" s="310"/>
      <c r="I3909" s="310"/>
      <c r="J3909" s="310"/>
      <c r="K3909" s="310"/>
      <c r="L3909" s="336"/>
    </row>
    <row r="3910" spans="1:12" hidden="1" x14ac:dyDescent="0.3">
      <c r="A3910" s="18" t="str">
        <f t="shared" ref="A3910" si="1304">+IF(OR(C3908=""),"NO",1)</f>
        <v>NO</v>
      </c>
      <c r="B3910" s="18"/>
      <c r="E3910" s="330"/>
      <c r="F3910" s="54" t="str">
        <f>+$F$28</f>
        <v>APORTANTE</v>
      </c>
      <c r="G3910" s="337" t="s">
        <v>124</v>
      </c>
      <c r="H3910" s="338"/>
      <c r="I3910" s="338"/>
      <c r="J3910" s="338"/>
      <c r="K3910" s="338"/>
      <c r="L3910" s="339"/>
    </row>
    <row r="3911" spans="1:12" hidden="1" x14ac:dyDescent="0.3">
      <c r="A3911" s="18" t="str">
        <f t="shared" ref="A3911" si="1305">+IF(OR(C3908=""),"NO",1)</f>
        <v>NO</v>
      </c>
      <c r="B3911" s="18"/>
      <c r="E3911" s="330"/>
      <c r="F3911" s="54" t="str">
        <f>+$F$29</f>
        <v>VALOR /SMMLV)</v>
      </c>
      <c r="G3911" s="55" t="s">
        <v>124</v>
      </c>
      <c r="H3911" s="56" t="str">
        <f>+$H$29</f>
        <v>% PART..</v>
      </c>
      <c r="I3911" s="57" t="s">
        <v>124</v>
      </c>
      <c r="J3911" s="58" t="str">
        <f>+$J$29</f>
        <v>VALOR ACREDITADO</v>
      </c>
      <c r="K3911" s="59"/>
      <c r="L3911" s="47" t="s">
        <v>124</v>
      </c>
    </row>
    <row r="3912" spans="1:12" hidden="1" x14ac:dyDescent="0.3">
      <c r="A3912" s="18" t="str">
        <f t="shared" ref="A3912" si="1306">+IF(OR(C3908=""),"NO",1)</f>
        <v>NO</v>
      </c>
      <c r="B3912" s="18"/>
      <c r="E3912" s="330"/>
      <c r="F3912" s="60" t="str">
        <f>+$F$30</f>
        <v>EXPERIENCIA APORTADA</v>
      </c>
      <c r="G3912" s="340" t="s">
        <v>124</v>
      </c>
      <c r="H3912" s="341"/>
      <c r="I3912" s="341"/>
      <c r="J3912" s="341"/>
      <c r="K3912" s="341"/>
      <c r="L3912" s="342"/>
    </row>
    <row r="3913" spans="1:12" hidden="1" x14ac:dyDescent="0.3">
      <c r="A3913" s="18" t="str">
        <f t="shared" ref="A3913" si="1307">+IF(OR(C3908=""),"NO",1)</f>
        <v>NO</v>
      </c>
      <c r="B3913" s="18"/>
      <c r="E3913" s="331"/>
      <c r="F3913" s="62" t="str">
        <f>+$F$31</f>
        <v>OBSERVACIÓN</v>
      </c>
      <c r="G3913" s="343" t="s">
        <v>124</v>
      </c>
      <c r="H3913" s="344"/>
      <c r="I3913" s="344"/>
      <c r="J3913" s="344"/>
      <c r="K3913" s="344"/>
      <c r="L3913" s="345"/>
    </row>
    <row r="3914" spans="1:12" ht="8.5" hidden="1" customHeight="1" x14ac:dyDescent="0.3">
      <c r="A3914" s="18" t="str">
        <f t="shared" ref="A3914" si="1308">+IF(OR(C3908=""),"NO",1)</f>
        <v>NO</v>
      </c>
      <c r="B3914" s="18"/>
      <c r="E3914" s="49"/>
      <c r="F3914" s="50"/>
      <c r="G3914" s="51"/>
      <c r="H3914" s="51"/>
      <c r="I3914" s="51"/>
      <c r="J3914" s="51"/>
      <c r="K3914" s="51"/>
      <c r="L3914" s="52"/>
    </row>
    <row r="3915" spans="1:12" hidden="1" x14ac:dyDescent="0.3">
      <c r="A3915" s="18" t="str">
        <f t="shared" ref="A3915" si="1309">+IF(OR(C3915=""),"NO",1)</f>
        <v>NO</v>
      </c>
      <c r="B3915" s="18"/>
      <c r="C3915" s="1" t="s">
        <v>124</v>
      </c>
      <c r="E3915" s="329">
        <v>3</v>
      </c>
      <c r="F3915" s="53" t="str">
        <f>+$F$26</f>
        <v>OBJETO</v>
      </c>
      <c r="G3915" s="332" t="s">
        <v>124</v>
      </c>
      <c r="H3915" s="333"/>
      <c r="I3915" s="333"/>
      <c r="J3915" s="333"/>
      <c r="K3915" s="333"/>
      <c r="L3915" s="334"/>
    </row>
    <row r="3916" spans="1:12" hidden="1" x14ac:dyDescent="0.3">
      <c r="A3916" s="18" t="str">
        <f t="shared" ref="A3916" si="1310">+IF(OR(C3915=""),"NO",1)</f>
        <v>NO</v>
      </c>
      <c r="B3916" s="18"/>
      <c r="E3916" s="330"/>
      <c r="F3916" s="54" t="str">
        <f>+$F$27</f>
        <v>CONTRATANTE</v>
      </c>
      <c r="G3916" s="335" t="s">
        <v>124</v>
      </c>
      <c r="H3916" s="310"/>
      <c r="I3916" s="310"/>
      <c r="J3916" s="310"/>
      <c r="K3916" s="310"/>
      <c r="L3916" s="336"/>
    </row>
    <row r="3917" spans="1:12" hidden="1" x14ac:dyDescent="0.3">
      <c r="A3917" s="18" t="str">
        <f t="shared" ref="A3917" si="1311">+IF(OR(C3915=""),"NO",1)</f>
        <v>NO</v>
      </c>
      <c r="B3917" s="18"/>
      <c r="E3917" s="330"/>
      <c r="F3917" s="54" t="str">
        <f>+$F$28</f>
        <v>APORTANTE</v>
      </c>
      <c r="G3917" s="337" t="s">
        <v>124</v>
      </c>
      <c r="H3917" s="338"/>
      <c r="I3917" s="338"/>
      <c r="J3917" s="338"/>
      <c r="K3917" s="338"/>
      <c r="L3917" s="339"/>
    </row>
    <row r="3918" spans="1:12" hidden="1" x14ac:dyDescent="0.3">
      <c r="A3918" s="18" t="str">
        <f t="shared" ref="A3918" si="1312">+IF(OR(C3915=""),"NO",1)</f>
        <v>NO</v>
      </c>
      <c r="B3918" s="18"/>
      <c r="E3918" s="330"/>
      <c r="F3918" s="54" t="str">
        <f>+$F$29</f>
        <v>VALOR /SMMLV)</v>
      </c>
      <c r="G3918" s="55" t="s">
        <v>124</v>
      </c>
      <c r="H3918" s="56" t="str">
        <f>+$H$29</f>
        <v>% PART..</v>
      </c>
      <c r="I3918" s="57" t="s">
        <v>124</v>
      </c>
      <c r="J3918" s="58" t="str">
        <f>+$J$29</f>
        <v>VALOR ACREDITADO</v>
      </c>
      <c r="K3918" s="59"/>
      <c r="L3918" s="47" t="s">
        <v>124</v>
      </c>
    </row>
    <row r="3919" spans="1:12" hidden="1" x14ac:dyDescent="0.3">
      <c r="A3919" s="18" t="str">
        <f t="shared" ref="A3919" si="1313">+IF(OR(C3915=""),"NO",1)</f>
        <v>NO</v>
      </c>
      <c r="B3919" s="18"/>
      <c r="E3919" s="330"/>
      <c r="F3919" s="60" t="str">
        <f>+$F$30</f>
        <v>EXPERIENCIA APORTADA</v>
      </c>
      <c r="G3919" s="340" t="s">
        <v>124</v>
      </c>
      <c r="H3919" s="341"/>
      <c r="I3919" s="341"/>
      <c r="J3919" s="341"/>
      <c r="K3919" s="341"/>
      <c r="L3919" s="342"/>
    </row>
    <row r="3920" spans="1:12" hidden="1" x14ac:dyDescent="0.3">
      <c r="A3920" s="18" t="str">
        <f t="shared" ref="A3920" si="1314">+IF(OR(C3915=""),"NO",1)</f>
        <v>NO</v>
      </c>
      <c r="B3920" s="18"/>
      <c r="E3920" s="331"/>
      <c r="F3920" s="62" t="str">
        <f>+$F$31</f>
        <v>OBSERVACIÓN</v>
      </c>
      <c r="G3920" s="343" t="s">
        <v>124</v>
      </c>
      <c r="H3920" s="344"/>
      <c r="I3920" s="344"/>
      <c r="J3920" s="344"/>
      <c r="K3920" s="344"/>
      <c r="L3920" s="345"/>
    </row>
    <row r="3921" spans="1:12" ht="8.5" hidden="1" customHeight="1" x14ac:dyDescent="0.3">
      <c r="A3921" s="18" t="str">
        <f t="shared" ref="A3921" si="1315">+IF(OR(C3915=""),"NO",1)</f>
        <v>NO</v>
      </c>
      <c r="B3921" s="18"/>
      <c r="E3921" s="49"/>
      <c r="F3921" s="50"/>
      <c r="G3921" s="51"/>
      <c r="H3921" s="51"/>
      <c r="I3921" s="51"/>
      <c r="J3921" s="51"/>
      <c r="K3921" s="51"/>
      <c r="L3921" s="52"/>
    </row>
    <row r="3922" spans="1:12" hidden="1" x14ac:dyDescent="0.3">
      <c r="A3922" s="18" t="str">
        <f t="shared" ref="A3922" si="1316">+IF(OR(C3922=""),"NO",1)</f>
        <v>NO</v>
      </c>
      <c r="B3922" s="18"/>
      <c r="C3922" s="1" t="s">
        <v>124</v>
      </c>
      <c r="E3922" s="329">
        <v>4</v>
      </c>
      <c r="F3922" s="53" t="str">
        <f>+$F$26</f>
        <v>OBJETO</v>
      </c>
      <c r="G3922" s="332" t="s">
        <v>124</v>
      </c>
      <c r="H3922" s="333"/>
      <c r="I3922" s="333"/>
      <c r="J3922" s="333"/>
      <c r="K3922" s="333"/>
      <c r="L3922" s="334"/>
    </row>
    <row r="3923" spans="1:12" hidden="1" x14ac:dyDescent="0.3">
      <c r="A3923" s="18" t="str">
        <f t="shared" ref="A3923" si="1317">+IF(OR(C3922=""),"NO",1)</f>
        <v>NO</v>
      </c>
      <c r="B3923" s="18"/>
      <c r="E3923" s="330"/>
      <c r="F3923" s="54" t="str">
        <f>+$F$27</f>
        <v>CONTRATANTE</v>
      </c>
      <c r="G3923" s="335" t="s">
        <v>124</v>
      </c>
      <c r="H3923" s="310"/>
      <c r="I3923" s="310"/>
      <c r="J3923" s="310"/>
      <c r="K3923" s="310"/>
      <c r="L3923" s="336"/>
    </row>
    <row r="3924" spans="1:12" hidden="1" x14ac:dyDescent="0.3">
      <c r="A3924" s="18" t="str">
        <f t="shared" ref="A3924" si="1318">+IF(OR(C3922=""),"NO",1)</f>
        <v>NO</v>
      </c>
      <c r="B3924" s="18"/>
      <c r="E3924" s="330"/>
      <c r="F3924" s="54" t="str">
        <f>+$F$28</f>
        <v>APORTANTE</v>
      </c>
      <c r="G3924" s="337" t="s">
        <v>124</v>
      </c>
      <c r="H3924" s="338"/>
      <c r="I3924" s="338"/>
      <c r="J3924" s="338"/>
      <c r="K3924" s="338"/>
      <c r="L3924" s="339"/>
    </row>
    <row r="3925" spans="1:12" hidden="1" x14ac:dyDescent="0.3">
      <c r="A3925" s="18" t="str">
        <f t="shared" ref="A3925" si="1319">+IF(OR(C3922=""),"NO",1)</f>
        <v>NO</v>
      </c>
      <c r="B3925" s="18"/>
      <c r="E3925" s="330"/>
      <c r="F3925" s="54" t="str">
        <f>+$F$29</f>
        <v>VALOR /SMMLV)</v>
      </c>
      <c r="G3925" s="55" t="s">
        <v>124</v>
      </c>
      <c r="H3925" s="56" t="str">
        <f>+$H$29</f>
        <v>% PART..</v>
      </c>
      <c r="I3925" s="57" t="s">
        <v>124</v>
      </c>
      <c r="J3925" s="58" t="str">
        <f>+$J$29</f>
        <v>VALOR ACREDITADO</v>
      </c>
      <c r="K3925" s="59"/>
      <c r="L3925" s="47" t="s">
        <v>124</v>
      </c>
    </row>
    <row r="3926" spans="1:12" hidden="1" x14ac:dyDescent="0.3">
      <c r="A3926" s="18" t="str">
        <f t="shared" ref="A3926" si="1320">+IF(OR(C3922=""),"NO",1)</f>
        <v>NO</v>
      </c>
      <c r="B3926" s="18"/>
      <c r="E3926" s="330"/>
      <c r="F3926" s="60" t="str">
        <f>+$F$30</f>
        <v>EXPERIENCIA APORTADA</v>
      </c>
      <c r="G3926" s="340" t="s">
        <v>124</v>
      </c>
      <c r="H3926" s="341"/>
      <c r="I3926" s="341"/>
      <c r="J3926" s="341"/>
      <c r="K3926" s="341"/>
      <c r="L3926" s="342"/>
    </row>
    <row r="3927" spans="1:12" hidden="1" x14ac:dyDescent="0.3">
      <c r="A3927" s="18" t="str">
        <f t="shared" ref="A3927" si="1321">+IF(OR(C3922=""),"NO",1)</f>
        <v>NO</v>
      </c>
      <c r="B3927" s="18"/>
      <c r="E3927" s="331"/>
      <c r="F3927" s="62" t="str">
        <f>+$F$31</f>
        <v>OBSERVACIÓN</v>
      </c>
      <c r="G3927" s="343" t="s">
        <v>124</v>
      </c>
      <c r="H3927" s="344"/>
      <c r="I3927" s="344"/>
      <c r="J3927" s="344"/>
      <c r="K3927" s="344"/>
      <c r="L3927" s="345"/>
    </row>
    <row r="3928" spans="1:12" ht="8.5" hidden="1" customHeight="1" x14ac:dyDescent="0.3">
      <c r="A3928" s="18" t="str">
        <f t="shared" ref="A3928" si="1322">+IF(OR(C3922=""),"NO",1)</f>
        <v>NO</v>
      </c>
      <c r="B3928" s="18"/>
      <c r="E3928" s="49"/>
      <c r="F3928" s="50"/>
      <c r="G3928" s="51"/>
      <c r="H3928" s="51"/>
      <c r="I3928" s="51"/>
      <c r="J3928" s="51"/>
      <c r="K3928" s="51"/>
      <c r="L3928" s="52"/>
    </row>
    <row r="3929" spans="1:12" hidden="1" x14ac:dyDescent="0.3">
      <c r="A3929" s="18" t="str">
        <f t="shared" ref="A3929" si="1323">+IF(OR(C3929=""),"NO",1)</f>
        <v>NO</v>
      </c>
      <c r="B3929" s="18"/>
      <c r="C3929" s="1" t="s">
        <v>124</v>
      </c>
      <c r="E3929" s="329">
        <v>5</v>
      </c>
      <c r="F3929" s="53" t="str">
        <f>+$F$26</f>
        <v>OBJETO</v>
      </c>
      <c r="G3929" s="332" t="s">
        <v>124</v>
      </c>
      <c r="H3929" s="333"/>
      <c r="I3929" s="333"/>
      <c r="J3929" s="333"/>
      <c r="K3929" s="333"/>
      <c r="L3929" s="334"/>
    </row>
    <row r="3930" spans="1:12" hidden="1" x14ac:dyDescent="0.3">
      <c r="A3930" s="18" t="str">
        <f t="shared" ref="A3930" si="1324">+IF(OR(C3929=""),"NO",1)</f>
        <v>NO</v>
      </c>
      <c r="B3930" s="18"/>
      <c r="E3930" s="330"/>
      <c r="F3930" s="54" t="str">
        <f>+$F$27</f>
        <v>CONTRATANTE</v>
      </c>
      <c r="G3930" s="335" t="s">
        <v>124</v>
      </c>
      <c r="H3930" s="310"/>
      <c r="I3930" s="310"/>
      <c r="J3930" s="310"/>
      <c r="K3930" s="310"/>
      <c r="L3930" s="336"/>
    </row>
    <row r="3931" spans="1:12" hidden="1" x14ac:dyDescent="0.3">
      <c r="A3931" s="18" t="str">
        <f t="shared" ref="A3931" si="1325">+IF(OR(C3929=""),"NO",1)</f>
        <v>NO</v>
      </c>
      <c r="B3931" s="18"/>
      <c r="E3931" s="330"/>
      <c r="F3931" s="54" t="str">
        <f>+$F$28</f>
        <v>APORTANTE</v>
      </c>
      <c r="G3931" s="337" t="s">
        <v>124</v>
      </c>
      <c r="H3931" s="338"/>
      <c r="I3931" s="338"/>
      <c r="J3931" s="338"/>
      <c r="K3931" s="338"/>
      <c r="L3931" s="339"/>
    </row>
    <row r="3932" spans="1:12" hidden="1" x14ac:dyDescent="0.3">
      <c r="A3932" s="18" t="str">
        <f t="shared" ref="A3932" si="1326">+IF(OR(C3929=""),"NO",1)</f>
        <v>NO</v>
      </c>
      <c r="B3932" s="18"/>
      <c r="E3932" s="330"/>
      <c r="F3932" s="54" t="str">
        <f>+$F$29</f>
        <v>VALOR /SMMLV)</v>
      </c>
      <c r="G3932" s="55" t="s">
        <v>124</v>
      </c>
      <c r="H3932" s="56" t="str">
        <f>+$H$29</f>
        <v>% PART..</v>
      </c>
      <c r="I3932" s="57" t="s">
        <v>124</v>
      </c>
      <c r="J3932" s="58" t="str">
        <f>+$J$29</f>
        <v>VALOR ACREDITADO</v>
      </c>
      <c r="K3932" s="59"/>
      <c r="L3932" s="47" t="s">
        <v>124</v>
      </c>
    </row>
    <row r="3933" spans="1:12" hidden="1" x14ac:dyDescent="0.3">
      <c r="A3933" s="18" t="str">
        <f t="shared" ref="A3933" si="1327">+IF(OR(C3929=""),"NO",1)</f>
        <v>NO</v>
      </c>
      <c r="B3933" s="18"/>
      <c r="E3933" s="330"/>
      <c r="F3933" s="60" t="str">
        <f>+$F$30</f>
        <v>EXPERIENCIA APORTADA</v>
      </c>
      <c r="G3933" s="340" t="s">
        <v>124</v>
      </c>
      <c r="H3933" s="341"/>
      <c r="I3933" s="341"/>
      <c r="J3933" s="341"/>
      <c r="K3933" s="341"/>
      <c r="L3933" s="342"/>
    </row>
    <row r="3934" spans="1:12" hidden="1" x14ac:dyDescent="0.3">
      <c r="A3934" s="18" t="str">
        <f t="shared" ref="A3934" si="1328">+IF(OR(C3929=""),"NO",1)</f>
        <v>NO</v>
      </c>
      <c r="B3934" s="18"/>
      <c r="E3934" s="331"/>
      <c r="F3934" s="62" t="str">
        <f>+$F$31</f>
        <v>OBSERVACIÓN</v>
      </c>
      <c r="G3934" s="343" t="s">
        <v>124</v>
      </c>
      <c r="H3934" s="344"/>
      <c r="I3934" s="344"/>
      <c r="J3934" s="344"/>
      <c r="K3934" s="344"/>
      <c r="L3934" s="345"/>
    </row>
    <row r="3935" spans="1:12" ht="8.5" hidden="1" customHeight="1" x14ac:dyDescent="0.3">
      <c r="A3935" s="18" t="str">
        <f t="shared" ref="A3935" si="1329">+IF(OR(C3929=""),"NO",1)</f>
        <v>NO</v>
      </c>
      <c r="B3935" s="18"/>
      <c r="E3935" s="49"/>
      <c r="F3935" s="50"/>
      <c r="G3935" s="51"/>
      <c r="H3935" s="51"/>
      <c r="I3935" s="51"/>
      <c r="J3935" s="51"/>
      <c r="K3935" s="51"/>
      <c r="L3935" s="52"/>
    </row>
    <row r="3936" spans="1:12" hidden="1" x14ac:dyDescent="0.3">
      <c r="A3936" s="18" t="str">
        <f t="shared" ref="A3936" si="1330">+IF(OR(C3936=""),"NO",1)</f>
        <v>NO</v>
      </c>
      <c r="B3936" s="18"/>
      <c r="C3936" s="1" t="s">
        <v>124</v>
      </c>
      <c r="E3936" s="329">
        <v>6</v>
      </c>
      <c r="F3936" s="53" t="str">
        <f>+$F$26</f>
        <v>OBJETO</v>
      </c>
      <c r="G3936" s="332" t="s">
        <v>124</v>
      </c>
      <c r="H3936" s="333"/>
      <c r="I3936" s="333"/>
      <c r="J3936" s="333"/>
      <c r="K3936" s="333"/>
      <c r="L3936" s="334"/>
    </row>
    <row r="3937" spans="1:12" hidden="1" x14ac:dyDescent="0.3">
      <c r="A3937" s="18" t="str">
        <f t="shared" ref="A3937" si="1331">+IF(OR(C3936=""),"NO",1)</f>
        <v>NO</v>
      </c>
      <c r="B3937" s="18"/>
      <c r="E3937" s="330"/>
      <c r="F3937" s="54" t="str">
        <f>+$F$27</f>
        <v>CONTRATANTE</v>
      </c>
      <c r="G3937" s="335" t="s">
        <v>124</v>
      </c>
      <c r="H3937" s="310"/>
      <c r="I3937" s="310"/>
      <c r="J3937" s="310"/>
      <c r="K3937" s="310"/>
      <c r="L3937" s="336"/>
    </row>
    <row r="3938" spans="1:12" hidden="1" x14ac:dyDescent="0.3">
      <c r="A3938" s="18" t="str">
        <f t="shared" ref="A3938" si="1332">+IF(OR(C3936=""),"NO",1)</f>
        <v>NO</v>
      </c>
      <c r="B3938" s="18"/>
      <c r="E3938" s="330"/>
      <c r="F3938" s="54" t="str">
        <f>+$F$28</f>
        <v>APORTANTE</v>
      </c>
      <c r="G3938" s="337" t="s">
        <v>124</v>
      </c>
      <c r="H3938" s="338"/>
      <c r="I3938" s="338"/>
      <c r="J3938" s="338"/>
      <c r="K3938" s="338"/>
      <c r="L3938" s="339"/>
    </row>
    <row r="3939" spans="1:12" hidden="1" x14ac:dyDescent="0.3">
      <c r="A3939" s="18" t="str">
        <f t="shared" ref="A3939" si="1333">+IF(OR(C3936=""),"NO",1)</f>
        <v>NO</v>
      </c>
      <c r="B3939" s="18"/>
      <c r="E3939" s="330"/>
      <c r="F3939" s="54" t="str">
        <f>+$F$29</f>
        <v>VALOR /SMMLV)</v>
      </c>
      <c r="G3939" s="55" t="s">
        <v>124</v>
      </c>
      <c r="H3939" s="56" t="str">
        <f>+$H$29</f>
        <v>% PART..</v>
      </c>
      <c r="I3939" s="57" t="s">
        <v>124</v>
      </c>
      <c r="J3939" s="58" t="str">
        <f>+$J$29</f>
        <v>VALOR ACREDITADO</v>
      </c>
      <c r="K3939" s="59"/>
      <c r="L3939" s="47" t="s">
        <v>124</v>
      </c>
    </row>
    <row r="3940" spans="1:12" hidden="1" x14ac:dyDescent="0.3">
      <c r="A3940" s="18" t="str">
        <f t="shared" ref="A3940" si="1334">+IF(OR(C3936=""),"NO",1)</f>
        <v>NO</v>
      </c>
      <c r="B3940" s="18"/>
      <c r="E3940" s="330"/>
      <c r="F3940" s="60" t="str">
        <f>+$F$30</f>
        <v>EXPERIENCIA APORTADA</v>
      </c>
      <c r="G3940" s="340" t="s">
        <v>124</v>
      </c>
      <c r="H3940" s="341"/>
      <c r="I3940" s="341"/>
      <c r="J3940" s="341"/>
      <c r="K3940" s="341"/>
      <c r="L3940" s="342"/>
    </row>
    <row r="3941" spans="1:12" hidden="1" x14ac:dyDescent="0.3">
      <c r="A3941" s="18" t="str">
        <f t="shared" ref="A3941" si="1335">+IF(OR(C3936=""),"NO",1)</f>
        <v>NO</v>
      </c>
      <c r="B3941" s="18"/>
      <c r="E3941" s="331"/>
      <c r="F3941" s="62" t="str">
        <f>+$F$31</f>
        <v>OBSERVACIÓN</v>
      </c>
      <c r="G3941" s="343" t="s">
        <v>124</v>
      </c>
      <c r="H3941" s="344"/>
      <c r="I3941" s="344"/>
      <c r="J3941" s="344"/>
      <c r="K3941" s="344"/>
      <c r="L3941" s="345"/>
    </row>
    <row r="3942" spans="1:12" ht="8.5" hidden="1" customHeight="1" x14ac:dyDescent="0.3">
      <c r="A3942" s="18" t="str">
        <f t="shared" ref="A3942" si="1336">+IF(OR(C3936=""),"NO",1)</f>
        <v>NO</v>
      </c>
      <c r="B3942" s="18"/>
      <c r="E3942" s="49"/>
      <c r="F3942" s="50"/>
      <c r="G3942" s="51"/>
      <c r="H3942" s="51"/>
      <c r="I3942" s="51"/>
      <c r="J3942" s="51"/>
      <c r="K3942" s="51"/>
      <c r="L3942" s="52"/>
    </row>
    <row r="3943" spans="1:12" hidden="1" x14ac:dyDescent="0.3">
      <c r="A3943" s="18" t="str">
        <f t="shared" ref="A3943" si="1337">+IF(OR(C3943=""),"NO",1)</f>
        <v>NO</v>
      </c>
      <c r="B3943" s="18"/>
      <c r="C3943" s="1" t="s">
        <v>124</v>
      </c>
      <c r="E3943" s="329">
        <v>7</v>
      </c>
      <c r="F3943" s="53" t="str">
        <f>+$F$26</f>
        <v>OBJETO</v>
      </c>
      <c r="G3943" s="332" t="s">
        <v>124</v>
      </c>
      <c r="H3943" s="333"/>
      <c r="I3943" s="333"/>
      <c r="J3943" s="333"/>
      <c r="K3943" s="333"/>
      <c r="L3943" s="334"/>
    </row>
    <row r="3944" spans="1:12" hidden="1" x14ac:dyDescent="0.3">
      <c r="A3944" s="18" t="str">
        <f t="shared" ref="A3944" si="1338">+IF(OR(C3943=""),"NO",1)</f>
        <v>NO</v>
      </c>
      <c r="B3944" s="18"/>
      <c r="E3944" s="330"/>
      <c r="F3944" s="54" t="str">
        <f>+$F$27</f>
        <v>CONTRATANTE</v>
      </c>
      <c r="G3944" s="335" t="s">
        <v>124</v>
      </c>
      <c r="H3944" s="310"/>
      <c r="I3944" s="310"/>
      <c r="J3944" s="310"/>
      <c r="K3944" s="310"/>
      <c r="L3944" s="336"/>
    </row>
    <row r="3945" spans="1:12" hidden="1" x14ac:dyDescent="0.3">
      <c r="A3945" s="18" t="str">
        <f t="shared" ref="A3945" si="1339">+IF(OR(C3943=""),"NO",1)</f>
        <v>NO</v>
      </c>
      <c r="B3945" s="18"/>
      <c r="E3945" s="330"/>
      <c r="F3945" s="54" t="str">
        <f>+$F$28</f>
        <v>APORTANTE</v>
      </c>
      <c r="G3945" s="337" t="s">
        <v>124</v>
      </c>
      <c r="H3945" s="338"/>
      <c r="I3945" s="338"/>
      <c r="J3945" s="338"/>
      <c r="K3945" s="338"/>
      <c r="L3945" s="339"/>
    </row>
    <row r="3946" spans="1:12" hidden="1" x14ac:dyDescent="0.3">
      <c r="A3946" s="18" t="str">
        <f t="shared" ref="A3946" si="1340">+IF(OR(C3943=""),"NO",1)</f>
        <v>NO</v>
      </c>
      <c r="B3946" s="18"/>
      <c r="E3946" s="330"/>
      <c r="F3946" s="54" t="str">
        <f>+$F$29</f>
        <v>VALOR /SMMLV)</v>
      </c>
      <c r="G3946" s="55" t="s">
        <v>124</v>
      </c>
      <c r="H3946" s="56" t="str">
        <f>+$H$29</f>
        <v>% PART..</v>
      </c>
      <c r="I3946" s="57" t="s">
        <v>124</v>
      </c>
      <c r="J3946" s="58" t="str">
        <f>+$J$29</f>
        <v>VALOR ACREDITADO</v>
      </c>
      <c r="K3946" s="59"/>
      <c r="L3946" s="47" t="s">
        <v>124</v>
      </c>
    </row>
    <row r="3947" spans="1:12" hidden="1" x14ac:dyDescent="0.3">
      <c r="A3947" s="18" t="str">
        <f t="shared" ref="A3947" si="1341">+IF(OR(C3943=""),"NO",1)</f>
        <v>NO</v>
      </c>
      <c r="B3947" s="18"/>
      <c r="E3947" s="330"/>
      <c r="F3947" s="60" t="str">
        <f>+$F$30</f>
        <v>EXPERIENCIA APORTADA</v>
      </c>
      <c r="G3947" s="340" t="s">
        <v>124</v>
      </c>
      <c r="H3947" s="341"/>
      <c r="I3947" s="341"/>
      <c r="J3947" s="341"/>
      <c r="K3947" s="341"/>
      <c r="L3947" s="342"/>
    </row>
    <row r="3948" spans="1:12" hidden="1" x14ac:dyDescent="0.3">
      <c r="A3948" s="18" t="str">
        <f t="shared" ref="A3948" si="1342">+IF(OR(C3943=""),"NO",1)</f>
        <v>NO</v>
      </c>
      <c r="B3948" s="18"/>
      <c r="E3948" s="331"/>
      <c r="F3948" s="62" t="str">
        <f>+$F$31</f>
        <v>OBSERVACIÓN</v>
      </c>
      <c r="G3948" s="343" t="s">
        <v>124</v>
      </c>
      <c r="H3948" s="344"/>
      <c r="I3948" s="344"/>
      <c r="J3948" s="344"/>
      <c r="K3948" s="344"/>
      <c r="L3948" s="345"/>
    </row>
    <row r="3949" spans="1:12" hidden="1" x14ac:dyDescent="0.3">
      <c r="A3949" s="18" t="str">
        <f t="shared" ref="A3949" si="1343">+IF(OR(C3943=""),"NO",1)</f>
        <v>NO</v>
      </c>
      <c r="B3949" s="18"/>
      <c r="E3949" s="49"/>
      <c r="F3949" s="50"/>
      <c r="G3949" s="51"/>
      <c r="H3949" s="51"/>
      <c r="I3949" s="51"/>
      <c r="J3949" s="51"/>
      <c r="K3949" s="51"/>
      <c r="L3949" s="52"/>
    </row>
    <row r="3950" spans="1:12" hidden="1" x14ac:dyDescent="0.3">
      <c r="A3950" s="1" t="str">
        <f>+A3885</f>
        <v>NO</v>
      </c>
      <c r="C3950" s="1" t="str">
        <f>"N"&amp;C3885</f>
        <v>N</v>
      </c>
      <c r="E3950" s="63"/>
      <c r="F3950" s="64" t="str">
        <f>+$F$75</f>
        <v>TOTAL DE CONTRATOS PRESENTADOS VÁLIDOS QUE CUMPLEN EXPERIENCIA ACREDITADA:</v>
      </c>
      <c r="G3950" s="65"/>
      <c r="H3950" s="65"/>
      <c r="I3950" s="65"/>
      <c r="J3950" s="66"/>
      <c r="K3950" s="65"/>
      <c r="L3950" s="67" t="s">
        <v>124</v>
      </c>
    </row>
    <row r="3951" spans="1:12" ht="6.65" hidden="1" customHeight="1" x14ac:dyDescent="0.3">
      <c r="A3951" s="1" t="str">
        <f>+A3885</f>
        <v>NO</v>
      </c>
      <c r="E3951" s="51"/>
      <c r="F3951" s="50"/>
      <c r="G3951" s="51"/>
      <c r="H3951" s="51"/>
      <c r="I3951" s="51"/>
      <c r="J3951" s="51"/>
      <c r="K3951" s="51"/>
      <c r="L3951" s="51"/>
    </row>
    <row r="3952" spans="1:12" hidden="1" x14ac:dyDescent="0.3">
      <c r="A3952" s="1" t="str">
        <f>+A3885</f>
        <v>NO</v>
      </c>
      <c r="E3952" s="63"/>
      <c r="F3952" s="63" t="str">
        <f>+$F$77</f>
        <v>ACREDITA SUMINISTRO E INSTALACIÓN DE MOBILIARIO POR LO MENOS EN UN (1) CONTRATO VÁLIDO</v>
      </c>
      <c r="G3952" s="65"/>
      <c r="H3952" s="65"/>
      <c r="I3952" s="65"/>
      <c r="J3952" s="66"/>
      <c r="K3952" s="65"/>
      <c r="L3952" s="68" t="s">
        <v>157</v>
      </c>
    </row>
    <row r="3953" spans="1:12" ht="5.15" hidden="1" customHeight="1" x14ac:dyDescent="0.3">
      <c r="A3953" s="1" t="str">
        <f>+A3885</f>
        <v>NO</v>
      </c>
      <c r="E3953" s="51"/>
      <c r="F3953" s="50"/>
      <c r="G3953" s="51"/>
      <c r="H3953" s="51"/>
      <c r="I3953" s="51"/>
      <c r="J3953" s="51"/>
      <c r="K3953" s="51"/>
      <c r="L3953" s="51"/>
    </row>
    <row r="3954" spans="1:12" ht="12.75" hidden="1" customHeight="1" x14ac:dyDescent="0.3">
      <c r="A3954" s="1" t="str">
        <f>+A3885</f>
        <v>NO</v>
      </c>
      <c r="E3954" s="69" t="str">
        <f>+$E$79</f>
        <v>EXPERIENCIA ESPECÍFICA NUMERAL 10.1.1 A</v>
      </c>
      <c r="F3954" s="70"/>
      <c r="G3954" s="70"/>
      <c r="H3954" s="70"/>
      <c r="I3954" s="70"/>
      <c r="J3954" s="70"/>
      <c r="K3954" s="70"/>
      <c r="L3954" s="71"/>
    </row>
    <row r="3955" spans="1:12" ht="26.5" hidden="1" customHeight="1" x14ac:dyDescent="0.3">
      <c r="A3955" s="1" t="str">
        <f>+A3885</f>
        <v>NO</v>
      </c>
      <c r="E3955" s="72"/>
      <c r="F3955" s="325" t="str">
        <f>+$F$80</f>
        <v>Por lo menos uno (1) de los contratos válidos aportados como experiencia general debe corresponder mínimo al 60% del presupuesto oficial del presente proceso de selección.  (SMMLV)</v>
      </c>
      <c r="G3955" s="326"/>
      <c r="H3955" s="326"/>
      <c r="I3955" s="326"/>
      <c r="J3955" s="326"/>
      <c r="K3955" s="73" t="s">
        <v>124</v>
      </c>
      <c r="L3955" s="74" t="s">
        <v>124</v>
      </c>
    </row>
    <row r="3956" spans="1:12" ht="23.5" hidden="1" customHeight="1" x14ac:dyDescent="0.3">
      <c r="A3956" s="1" t="str">
        <f>+A3885</f>
        <v>NO</v>
      </c>
      <c r="E3956" s="63"/>
      <c r="F3956" s="325" t="str">
        <f>+$F$81</f>
        <v xml:space="preserve">Deberá acreditarse en al menos uno (1) de los contratos válidos aportados como experiencia general una </v>
      </c>
      <c r="G3956" s="326"/>
      <c r="H3956" s="326"/>
      <c r="I3956" s="326"/>
      <c r="J3956" s="326"/>
      <c r="K3956" s="73" t="s">
        <v>124</v>
      </c>
      <c r="L3956" s="74" t="s">
        <v>124</v>
      </c>
    </row>
    <row r="3957" spans="1:12" ht="23.5" hidden="1" customHeight="1" x14ac:dyDescent="0.3">
      <c r="A3957" s="18" t="s">
        <v>30</v>
      </c>
      <c r="E3957" s="63"/>
      <c r="F3957" s="325" t="str">
        <f>+$F$82</f>
        <v xml:space="preserve">Deberá acreditarse en al menos uno (1) de los contratos válidos aportados interventoría a intervención de </v>
      </c>
      <c r="G3957" s="326"/>
      <c r="H3957" s="326"/>
      <c r="I3957" s="326"/>
      <c r="J3957" s="326"/>
      <c r="K3957" s="73">
        <f>+$K$82</f>
        <v>0</v>
      </c>
      <c r="L3957" s="74" t="s">
        <v>124</v>
      </c>
    </row>
    <row r="3958" spans="1:12" ht="36" hidden="1" customHeight="1" x14ac:dyDescent="0.3">
      <c r="A3958" s="18" t="s">
        <v>30</v>
      </c>
      <c r="E3958" s="63"/>
      <c r="F3958" s="325" t="str">
        <f>+$F$83</f>
        <v xml:space="preserve">Deberá acreditarse en al menos uno (1) de los contratos válidos aportados interventoría a intervención de </v>
      </c>
      <c r="G3958" s="326"/>
      <c r="H3958" s="326"/>
      <c r="I3958" s="326"/>
      <c r="J3958" s="326"/>
      <c r="K3958" s="75">
        <f>+$K$83</f>
        <v>0</v>
      </c>
      <c r="L3958" s="76" t="s">
        <v>124</v>
      </c>
    </row>
    <row r="3959" spans="1:12" hidden="1" x14ac:dyDescent="0.3">
      <c r="A3959" s="1" t="str">
        <f>+A3885</f>
        <v>NO</v>
      </c>
      <c r="E3959" s="51"/>
      <c r="F3959" s="50"/>
      <c r="G3959" s="51"/>
      <c r="H3959" s="51"/>
      <c r="I3959" s="51"/>
      <c r="J3959" s="51"/>
      <c r="K3959" s="51"/>
      <c r="L3959" s="51"/>
    </row>
    <row r="3960" spans="1:12" ht="12.75" hidden="1" customHeight="1" x14ac:dyDescent="0.3">
      <c r="A3960" s="1" t="str">
        <f>+A3885</f>
        <v>NO</v>
      </c>
      <c r="E3960" s="40" t="str">
        <f>+$E$85</f>
        <v>VALOR MÍNIMO A CERIFICAR % P.O EN SMMMLV. NUMERAL 3.9.1</v>
      </c>
      <c r="F3960" s="41"/>
      <c r="G3960" s="41"/>
      <c r="H3960" s="41"/>
      <c r="I3960" s="41"/>
      <c r="J3960" s="41"/>
      <c r="K3960" s="41"/>
      <c r="L3960" s="42"/>
    </row>
    <row r="3961" spans="1:12" hidden="1" x14ac:dyDescent="0.3">
      <c r="A3961" s="1" t="str">
        <f>+A3885</f>
        <v>NO</v>
      </c>
      <c r="C3961" s="1" t="str">
        <f>"M"&amp;C3885</f>
        <v>M</v>
      </c>
      <c r="E3961" s="77" t="str">
        <f>+$E$86</f>
        <v>100% P.O.</v>
      </c>
      <c r="F3961" s="78"/>
      <c r="G3961" s="61">
        <v>242.41716883554506</v>
      </c>
      <c r="H3961" s="124" t="str">
        <f>+$H$86</f>
        <v>TOTAL EJECUTADO DE CONTRATOS ACREDITADOS</v>
      </c>
      <c r="I3961" s="124"/>
      <c r="J3961" s="124"/>
      <c r="K3961" s="55" t="s">
        <v>124</v>
      </c>
      <c r="L3961" s="47" t="s">
        <v>124</v>
      </c>
    </row>
    <row r="3962" spans="1:12" hidden="1" x14ac:dyDescent="0.3">
      <c r="A3962" s="1" t="str">
        <f>+A3885</f>
        <v>NO</v>
      </c>
      <c r="E3962" s="39"/>
      <c r="F3962" s="39"/>
      <c r="G3962" s="39"/>
      <c r="H3962" s="39"/>
      <c r="I3962" s="39"/>
      <c r="J3962" s="39"/>
      <c r="K3962" s="39"/>
      <c r="L3962" s="39"/>
    </row>
    <row r="3963" spans="1:12" ht="12.75" hidden="1" customHeight="1" x14ac:dyDescent="0.3">
      <c r="A3963" s="18" t="s">
        <v>30</v>
      </c>
      <c r="B3963" s="18"/>
      <c r="E3963" s="40" t="str">
        <f>+$E$88</f>
        <v>CONSIDERACIONES PARA LA VALIDEZ DE LA EXPERIENCIA REQUERIDA: EXPERIENCIA PROPONENTES PLURALES NUMERAL 10.1.2 D</v>
      </c>
      <c r="F3963" s="41"/>
      <c r="G3963" s="41"/>
      <c r="H3963" s="41"/>
      <c r="I3963" s="41"/>
      <c r="J3963" s="41"/>
      <c r="K3963" s="41"/>
      <c r="L3963" s="42"/>
    </row>
    <row r="3964" spans="1:12" ht="28" hidden="1" customHeight="1" x14ac:dyDescent="0.3">
      <c r="A3964" s="18" t="s">
        <v>30</v>
      </c>
      <c r="B3964" s="18"/>
      <c r="C3964" s="1" t="str">
        <f>"O"&amp;C3885</f>
        <v>O</v>
      </c>
      <c r="E3964" s="80" t="str">
        <f>+$E$89</f>
        <v>i)</v>
      </c>
      <c r="F3964" s="327" t="str">
        <f>+$F$89</f>
        <v>Uno de los integrantes debe aportar como mínimo el cincuenta por ciento (50 %) de la experiencia solicitada</v>
      </c>
      <c r="G3964" s="328"/>
      <c r="H3964" s="328"/>
      <c r="I3964" s="328"/>
      <c r="J3964" s="328"/>
      <c r="K3964" s="73" t="s">
        <v>124</v>
      </c>
      <c r="L3964" s="47" t="s">
        <v>124</v>
      </c>
    </row>
    <row r="3965" spans="1:12" ht="28" hidden="1" customHeight="1" x14ac:dyDescent="0.3">
      <c r="A3965" s="18" t="s">
        <v>30</v>
      </c>
      <c r="B3965" s="18"/>
      <c r="C3965" s="1" t="str">
        <f>"O"&amp;C3885</f>
        <v>O</v>
      </c>
      <c r="E3965" s="80" t="str">
        <f>+$E$90</f>
        <v>ii)</v>
      </c>
      <c r="F3965" s="327" t="str">
        <f>+$F$90</f>
        <v>Todos los demás ntegrantes deben acreditar al menos el cinco por ciento (5 %) de la experiencia solicitada, solo uno (1) de los integrantes podrá no acreditar experiencia pero su porcentaje de participación  no podrá superar el diez por ciento (10 %)</v>
      </c>
      <c r="G3965" s="328"/>
      <c r="H3965" s="328"/>
      <c r="I3965" s="328"/>
      <c r="J3965" s="328"/>
      <c r="K3965" s="73" t="s">
        <v>124</v>
      </c>
      <c r="L3965" s="47" t="s">
        <v>124</v>
      </c>
    </row>
    <row r="3966" spans="1:12" hidden="1" x14ac:dyDescent="0.3">
      <c r="A3966" s="18" t="s">
        <v>30</v>
      </c>
      <c r="B3966" s="18"/>
      <c r="E3966" s="39"/>
      <c r="F3966" s="39"/>
      <c r="G3966" s="39"/>
      <c r="H3966" s="39"/>
      <c r="I3966" s="39"/>
      <c r="J3966" s="39"/>
      <c r="K3966" s="39"/>
      <c r="L3966" s="39"/>
    </row>
    <row r="3967" spans="1:12" ht="13" hidden="1" customHeight="1" x14ac:dyDescent="0.3">
      <c r="A3967" s="18" t="str">
        <f>+A3885</f>
        <v>NO</v>
      </c>
      <c r="B3967" s="18"/>
      <c r="E3967" s="69" t="str">
        <f>+$E$92</f>
        <v>VERIFICACIÓN Y ASIGNACIÓN DE PUNTAJE POR LA EXPERIENCIA DEL PROPONENTE</v>
      </c>
      <c r="F3967" s="70"/>
      <c r="G3967" s="70"/>
      <c r="H3967" s="70"/>
      <c r="I3967" s="70"/>
      <c r="J3967" s="70"/>
      <c r="K3967" s="70"/>
      <c r="L3967" s="71"/>
    </row>
    <row r="3968" spans="1:12" hidden="1" x14ac:dyDescent="0.3">
      <c r="A3968" s="18" t="str">
        <f>+A3885</f>
        <v>NO</v>
      </c>
      <c r="B3968" s="18"/>
      <c r="E3968" s="81"/>
      <c r="F3968" s="323" t="str">
        <f>+$F$93</f>
        <v>No. CONTRATOS QUE ACREDITAN LA EXPERIENCIA (NO OBJETO DE SUBSANACIÓN)</v>
      </c>
      <c r="G3968" s="324"/>
      <c r="H3968" s="324"/>
      <c r="I3968" s="324"/>
      <c r="J3968" s="324"/>
      <c r="K3968" s="82"/>
      <c r="L3968" s="83" t="s">
        <v>124</v>
      </c>
    </row>
    <row r="3969" spans="1:12" ht="13" hidden="1" customHeight="1" x14ac:dyDescent="0.3">
      <c r="A3969" s="18" t="str">
        <f>+A3885</f>
        <v>NO</v>
      </c>
      <c r="B3969" s="18"/>
      <c r="E3969" s="84"/>
      <c r="F3969" s="323" t="str">
        <f>+$F$94</f>
        <v>TOTAL EJECUTADO DE CONTRATOS ACREDITADOS PROPUESTA INICIAL</v>
      </c>
      <c r="G3969" s="324"/>
      <c r="H3969" s="324"/>
      <c r="I3969" s="324"/>
      <c r="J3969" s="324"/>
      <c r="K3969" s="85"/>
      <c r="L3969" s="86" t="s">
        <v>124</v>
      </c>
    </row>
    <row r="3970" spans="1:12" ht="13" hidden="1" customHeight="1" x14ac:dyDescent="0.3">
      <c r="A3970" s="18" t="str">
        <f>+A3885</f>
        <v>NO</v>
      </c>
      <c r="B3970" s="18"/>
      <c r="E3970" s="87"/>
      <c r="F3970" s="323" t="str">
        <f>+$F$95</f>
        <v>PROMEDIO VALOR ACREDITADO EN SMMLV</v>
      </c>
      <c r="G3970" s="324"/>
      <c r="H3970" s="324"/>
      <c r="I3970" s="324"/>
      <c r="J3970" s="324"/>
      <c r="K3970" s="66"/>
      <c r="L3970" s="88" t="s">
        <v>124</v>
      </c>
    </row>
    <row r="3971" spans="1:12" hidden="1" x14ac:dyDescent="0.3">
      <c r="A3971" s="18" t="str">
        <f>+A3885</f>
        <v>NO</v>
      </c>
      <c r="B3971" s="18"/>
      <c r="E3971" s="89"/>
      <c r="F3971" s="89"/>
      <c r="G3971" s="89"/>
      <c r="H3971" s="89"/>
      <c r="I3971" s="89"/>
      <c r="J3971" s="89"/>
      <c r="K3971" s="89"/>
      <c r="L3971" s="89"/>
    </row>
    <row r="3972" spans="1:12" ht="13" hidden="1" customHeight="1" x14ac:dyDescent="0.3">
      <c r="A3972" s="18" t="str">
        <f>+A3885</f>
        <v>NO</v>
      </c>
      <c r="B3972" s="18"/>
      <c r="E3972" s="69" t="str">
        <f>+$E$97</f>
        <v>3.9.2 EXIGENCIAS MÍNIMAS DE EXPERIENCIA Y FORMACIÓN ACADÉMICA DEL EQUIPO DE TRABAJO</v>
      </c>
      <c r="F3972" s="70"/>
      <c r="G3972" s="70"/>
      <c r="H3972" s="70"/>
      <c r="I3972" s="70"/>
      <c r="J3972" s="70"/>
      <c r="K3972" s="70"/>
      <c r="L3972" s="71"/>
    </row>
    <row r="3973" spans="1:12" hidden="1" x14ac:dyDescent="0.3">
      <c r="A3973" s="18" t="str">
        <f>+A3885</f>
        <v>NO</v>
      </c>
      <c r="B3973" s="18"/>
      <c r="E3973" s="90" t="str">
        <f>+$E$98</f>
        <v>Formulario 8</v>
      </c>
      <c r="F3973" s="315" t="s">
        <v>46</v>
      </c>
      <c r="G3973" s="316"/>
      <c r="H3973" s="317"/>
      <c r="I3973" s="318"/>
      <c r="J3973" s="318"/>
      <c r="K3973" s="318"/>
      <c r="L3973" s="319"/>
    </row>
    <row r="3974" spans="1:12" hidden="1" x14ac:dyDescent="0.3">
      <c r="A3974" s="18" t="str">
        <f>+A3885</f>
        <v>NO</v>
      </c>
      <c r="B3974" s="18"/>
      <c r="E3974" s="91" t="s">
        <v>124</v>
      </c>
      <c r="F3974" s="91" t="str">
        <f>+$F$99</f>
        <v>Director de Interventoría</v>
      </c>
      <c r="G3974" s="91" t="str">
        <f>+$G$99</f>
        <v>Residente de Interventoría</v>
      </c>
      <c r="H3974" s="320"/>
      <c r="I3974" s="321"/>
      <c r="J3974" s="321"/>
      <c r="K3974" s="321"/>
      <c r="L3974" s="322"/>
    </row>
    <row r="3975" spans="1:12" hidden="1" x14ac:dyDescent="0.3">
      <c r="A3975" s="18" t="str">
        <f>+A3885</f>
        <v>NO</v>
      </c>
      <c r="B3975" s="18"/>
      <c r="E3975" s="304" t="str">
        <f>+$E$100</f>
        <v>OBSERVACIONES RESPECTO REQUISITO HABILITANTE DEL PERSONAL CLAVE EVALUABLE</v>
      </c>
      <c r="F3975" s="305"/>
      <c r="G3975" s="305"/>
      <c r="H3975" s="305"/>
      <c r="I3975" s="305"/>
      <c r="J3975" s="305"/>
      <c r="K3975" s="305"/>
      <c r="L3975" s="305"/>
    </row>
    <row r="3976" spans="1:12" hidden="1" x14ac:dyDescent="0.3">
      <c r="A3976" s="18" t="str">
        <f>+A3885</f>
        <v>NO</v>
      </c>
      <c r="B3976" s="18"/>
      <c r="E3976" s="312" t="s">
        <v>124</v>
      </c>
      <c r="F3976" s="313"/>
      <c r="G3976" s="313"/>
      <c r="H3976" s="313"/>
      <c r="I3976" s="313"/>
      <c r="J3976" s="313"/>
      <c r="K3976" s="313"/>
      <c r="L3976" s="314"/>
    </row>
    <row r="3977" spans="1:12" hidden="1" x14ac:dyDescent="0.3">
      <c r="A3977" s="18" t="str">
        <f>+A3885</f>
        <v>NO</v>
      </c>
      <c r="B3977" s="18"/>
      <c r="E3977" s="89"/>
      <c r="F3977" s="89"/>
      <c r="G3977" s="89"/>
      <c r="H3977" s="89"/>
      <c r="I3977" s="89"/>
      <c r="J3977" s="89"/>
      <c r="K3977" s="89"/>
      <c r="L3977" s="89"/>
    </row>
    <row r="3978" spans="1:12" ht="13" hidden="1" customHeight="1" x14ac:dyDescent="0.3">
      <c r="A3978" s="18" t="str">
        <f>+A3885</f>
        <v>NO</v>
      </c>
      <c r="B3978" s="18"/>
      <c r="E3978" s="69" t="str">
        <f>+$E$103</f>
        <v>4.2 EQUIPO DE TRABAJO (Personal Clave Evaluable)</v>
      </c>
      <c r="F3978" s="70"/>
      <c r="G3978" s="70"/>
      <c r="H3978" s="70"/>
      <c r="I3978" s="70"/>
      <c r="J3978" s="70"/>
      <c r="K3978" s="70"/>
      <c r="L3978" s="71"/>
    </row>
    <row r="3979" spans="1:12" ht="23.25" hidden="1" customHeight="1" x14ac:dyDescent="0.3">
      <c r="A3979" s="18" t="str">
        <f>+A3885</f>
        <v>NO</v>
      </c>
      <c r="B3979" s="18"/>
      <c r="E3979" s="90" t="str">
        <f>+$E$104</f>
        <v>Formulario 9</v>
      </c>
      <c r="F3979" s="315" t="s">
        <v>46</v>
      </c>
      <c r="G3979" s="316"/>
      <c r="H3979" s="317"/>
      <c r="I3979" s="318"/>
      <c r="J3979" s="318"/>
      <c r="K3979" s="318"/>
      <c r="L3979" s="319"/>
    </row>
    <row r="3980" spans="1:12" hidden="1" x14ac:dyDescent="0.3">
      <c r="A3980" s="18" t="str">
        <f>+A3885</f>
        <v>NO</v>
      </c>
      <c r="B3980" s="18"/>
      <c r="E3980" s="91" t="s">
        <v>124</v>
      </c>
      <c r="F3980" s="91" t="str">
        <f>+$F$99</f>
        <v>Director de Interventoría</v>
      </c>
      <c r="G3980" s="91" t="str">
        <f>+$G$99</f>
        <v>Residente de Interventoría</v>
      </c>
      <c r="H3980" s="320"/>
      <c r="I3980" s="321"/>
      <c r="J3980" s="321"/>
      <c r="K3980" s="321"/>
      <c r="L3980" s="322"/>
    </row>
    <row r="3981" spans="1:12" hidden="1" x14ac:dyDescent="0.3">
      <c r="A3981" s="18" t="str">
        <f>+A3885</f>
        <v>NO</v>
      </c>
      <c r="B3981" s="18"/>
      <c r="E3981" s="89"/>
      <c r="F3981" s="89"/>
      <c r="G3981" s="89"/>
      <c r="H3981" s="89"/>
      <c r="I3981" s="89"/>
      <c r="J3981" s="89"/>
      <c r="K3981" s="89"/>
      <c r="L3981" s="89"/>
    </row>
    <row r="3982" spans="1:12" hidden="1" x14ac:dyDescent="0.3">
      <c r="A3982" s="1" t="str">
        <f>+A3885</f>
        <v>NO</v>
      </c>
      <c r="E3982" s="92" t="str">
        <f>+E3857</f>
        <v>CRITERIOS DE EVALUACIÓN Y PUNTAJE</v>
      </c>
      <c r="F3982" s="93"/>
      <c r="G3982" s="93"/>
      <c r="H3982" s="93"/>
      <c r="I3982" s="93"/>
      <c r="J3982" s="93"/>
      <c r="K3982" s="94"/>
      <c r="L3982" s="95" t="str">
        <f>+$L$107</f>
        <v>PUNTAJE OBTENIDO</v>
      </c>
    </row>
    <row r="3983" spans="1:12" hidden="1" x14ac:dyDescent="0.3">
      <c r="A3983" s="1" t="str">
        <f>+A3885</f>
        <v>NO</v>
      </c>
      <c r="E3983" s="96" t="str">
        <f>+$E$108</f>
        <v>VALOR</v>
      </c>
      <c r="F3983" s="97" t="str">
        <f>+$F$108</f>
        <v>EQUIPO DE TRABAJO (PERSONAL CLAVE EVALUABLE)</v>
      </c>
      <c r="G3983" s="24"/>
      <c r="H3983" s="24"/>
      <c r="I3983" s="24"/>
      <c r="J3983" s="24"/>
      <c r="K3983" s="24"/>
      <c r="L3983" s="98"/>
    </row>
    <row r="3984" spans="1:12" ht="12.75" hidden="1" customHeight="1" x14ac:dyDescent="0.3">
      <c r="A3984" s="1" t="str">
        <f>+A3885</f>
        <v>NO</v>
      </c>
      <c r="E3984" s="96">
        <f>+$E$109</f>
        <v>5</v>
      </c>
      <c r="F3984" s="307" t="str">
        <f>+$F$109</f>
        <v xml:space="preserve"> Experiencia Específica adicional</v>
      </c>
      <c r="G3984" s="308"/>
      <c r="H3984" s="308"/>
      <c r="I3984" s="308"/>
      <c r="J3984" s="308"/>
      <c r="K3984" s="309"/>
      <c r="L3984" s="99" t="str">
        <f>IFERROR(IF(VLOOKUP(C3885,'R. PUNTAJES'!$C$14:$R$213,'R. PUNTAJES'!$I$10,0)="","",VLOOKUP(C3885,'R. PUNTAJES'!$C$14:$R$213,'R. PUNTAJES'!$I$10,0)),"")</f>
        <v/>
      </c>
    </row>
    <row r="3985" spans="1:12" ht="12.75" hidden="1" customHeight="1" x14ac:dyDescent="0.3">
      <c r="A3985" s="1" t="str">
        <f>+A3885</f>
        <v>NO</v>
      </c>
      <c r="E3985" s="96">
        <f>+$E$110</f>
        <v>5</v>
      </c>
      <c r="F3985" s="307" t="str">
        <f>+$F$110</f>
        <v>Formación Académica adicional</v>
      </c>
      <c r="G3985" s="308"/>
      <c r="H3985" s="308"/>
      <c r="I3985" s="308"/>
      <c r="J3985" s="308"/>
      <c r="K3985" s="309"/>
      <c r="L3985" s="99" t="str">
        <f>IFERROR(IF(VLOOKUP(C3885,'R. PUNTAJES'!$C$14:$R$213,'R. PUNTAJES'!$J$10,0)="","",VLOOKUP(C3885,'R. PUNTAJES'!$C$14:$R$213,'R. PUNTAJES'!$J$10,0)),"")</f>
        <v/>
      </c>
    </row>
    <row r="3986" spans="1:12" hidden="1" x14ac:dyDescent="0.3">
      <c r="A3986" s="18" t="str">
        <f>+A3885</f>
        <v>NO</v>
      </c>
      <c r="B3986" s="18"/>
      <c r="E3986" s="100"/>
      <c r="F3986" s="101" t="str">
        <f>+$F$111</f>
        <v>FACTOR DE SOSTENIBILIDAD</v>
      </c>
      <c r="G3986" s="102"/>
      <c r="H3986" s="102"/>
      <c r="I3986" s="102"/>
      <c r="J3986" s="102"/>
      <c r="K3986" s="102"/>
      <c r="L3986" s="103"/>
    </row>
    <row r="3987" spans="1:12" hidden="1" x14ac:dyDescent="0.3">
      <c r="A3987" s="18" t="str">
        <f>+A3885</f>
        <v>NO</v>
      </c>
      <c r="B3987" s="18"/>
      <c r="E3987" s="104">
        <v>1</v>
      </c>
      <c r="F3987" s="105" t="str">
        <f>+$F$112</f>
        <v>Compromisos Sostenibilidad</v>
      </c>
      <c r="G3987" s="106"/>
      <c r="H3987" s="106"/>
      <c r="I3987" s="106"/>
      <c r="J3987" s="106"/>
      <c r="K3987" s="106"/>
      <c r="L3987" s="107" t="str">
        <f>IFERROR(IF(VLOOKUP(C3885,'R. PUNTAJES'!$C$14:$R$213,'R. PUNTAJES'!$K$10,0)="","",VLOOKUP(C3885,'R. PUNTAJES'!$C$14:$R$213,'R. PUNTAJES'!$K$10,0)),"")</f>
        <v/>
      </c>
    </row>
    <row r="3988" spans="1:12" hidden="1" x14ac:dyDescent="0.3">
      <c r="A3988" s="1" t="str">
        <f>+A3885</f>
        <v>NO</v>
      </c>
      <c r="E3988" s="108"/>
      <c r="F3988" s="109" t="str">
        <f>+$F$113</f>
        <v>APOYO A LA INDUSTRIA NACIONAL</v>
      </c>
      <c r="G3988" s="110"/>
      <c r="H3988" s="110"/>
      <c r="I3988" s="110"/>
      <c r="J3988" s="110"/>
      <c r="K3988" s="110"/>
      <c r="L3988" s="111"/>
    </row>
    <row r="3989" spans="1:12" ht="12.75" hidden="1" customHeight="1" x14ac:dyDescent="0.3">
      <c r="A3989" s="1" t="str">
        <f>+A3885</f>
        <v>NO</v>
      </c>
      <c r="E3989" s="96">
        <v>20</v>
      </c>
      <c r="F3989" s="307" t="str">
        <f>+$F$114</f>
        <v>Promoción de Servicios Nacionales o con Trato Nacional</v>
      </c>
      <c r="G3989" s="308"/>
      <c r="H3989" s="308"/>
      <c r="I3989" s="308"/>
      <c r="J3989" s="308"/>
      <c r="K3989" s="309"/>
      <c r="L3989" s="99" t="str">
        <f>IFERROR(IF(VLOOKUP(C3885,'R. PUNTAJES'!$C$14:$R$213,'R. PUNTAJES'!$L$10,0)="","",
IF(VLOOKUP(C3885,'R. PUNTAJES'!$C$14:$R$213,'R. PUNTAJES'!$L$10,0)=5,0,
VLOOKUP(C3885,'R. PUNTAJES'!$C$14:$R$213,'R. PUNTAJES'!$L$10,0))),"")</f>
        <v/>
      </c>
    </row>
    <row r="3990" spans="1:12" ht="12.75" hidden="1" customHeight="1" x14ac:dyDescent="0.3">
      <c r="A3990" s="1" t="str">
        <f>+A3885</f>
        <v>NO</v>
      </c>
      <c r="E3990" s="96">
        <v>5</v>
      </c>
      <c r="F3990" s="307" t="str">
        <f>+$F$115</f>
        <v>Incorporación de componente nacional en servicios extranjeros</v>
      </c>
      <c r="G3990" s="308"/>
      <c r="H3990" s="308"/>
      <c r="I3990" s="308"/>
      <c r="J3990" s="308"/>
      <c r="K3990" s="309"/>
      <c r="L3990" s="99" t="str">
        <f>IFERROR(IF(VLOOKUP(C3885,'R. PUNTAJES'!$C$14:$R$213,'R. PUNTAJES'!$L$10,0)="","",
IF(VLOOKUP(C3885,'R. PUNTAJES'!$C$14:$R$213,'R. PUNTAJES'!$L$10,0)=20,0,
VLOOKUP(C3885,'R. PUNTAJES'!$C$14:$R$213,'R. PUNTAJES'!$L$10,0))),"")</f>
        <v/>
      </c>
    </row>
    <row r="3991" spans="1:12" hidden="1" x14ac:dyDescent="0.3">
      <c r="A3991" s="1" t="str">
        <f>+A3885</f>
        <v>NO</v>
      </c>
      <c r="E3991" s="112"/>
      <c r="F3991" s="97" t="str">
        <f>+$F$116</f>
        <v>VINCULACIÓN DE PERSONAS CON DISCAPACIDAD</v>
      </c>
      <c r="G3991" s="24"/>
      <c r="H3991" s="24"/>
      <c r="I3991" s="24"/>
      <c r="J3991" s="24"/>
      <c r="K3991" s="24"/>
      <c r="L3991" s="98"/>
    </row>
    <row r="3992" spans="1:12" ht="12.75" hidden="1" customHeight="1" x14ac:dyDescent="0.3">
      <c r="A3992" s="1" t="str">
        <f>+A3885</f>
        <v>NO</v>
      </c>
      <c r="E3992" s="96">
        <v>1</v>
      </c>
      <c r="F3992" s="307" t="str">
        <f>+$F$117</f>
        <v xml:space="preserve">Trabajadores vinculados a la planta de personal </v>
      </c>
      <c r="G3992" s="308"/>
      <c r="H3992" s="308"/>
      <c r="I3992" s="308"/>
      <c r="J3992" s="308"/>
      <c r="K3992" s="309"/>
      <c r="L3992" s="99" t="str">
        <f>IFERROR(IF(VLOOKUP(C3885,'R. PUNTAJES'!$C$14:$R$213,'R. PUNTAJES'!$M$10,0)="","",VLOOKUP(C3885,'R. PUNTAJES'!$C$14:$R$213,'R. PUNTAJES'!$M$10,0)),"")</f>
        <v/>
      </c>
    </row>
    <row r="3993" spans="1:12" hidden="1" x14ac:dyDescent="0.3">
      <c r="A3993" s="1" t="str">
        <f>+A3885</f>
        <v>NO</v>
      </c>
      <c r="E3993" s="112"/>
      <c r="F3993" s="97" t="str">
        <f>+$F$118</f>
        <v>EMPRENDIMIENTOS Y EMPRESAS DE MUJERES</v>
      </c>
      <c r="G3993" s="24"/>
      <c r="H3993" s="24"/>
      <c r="I3993" s="24"/>
      <c r="J3993" s="24"/>
      <c r="K3993" s="24"/>
      <c r="L3993" s="98"/>
    </row>
    <row r="3994" spans="1:12" ht="13" hidden="1" customHeight="1" x14ac:dyDescent="0.3">
      <c r="A3994" s="1" t="str">
        <f>+A3885</f>
        <v>NO</v>
      </c>
      <c r="E3994" s="96">
        <v>0.25</v>
      </c>
      <c r="F3994" s="307" t="str">
        <f>+$F$119</f>
        <v>Emprendimientos y empresas de mujeres</v>
      </c>
      <c r="G3994" s="308"/>
      <c r="H3994" s="308"/>
      <c r="I3994" s="308"/>
      <c r="J3994" s="308"/>
      <c r="K3994" s="309"/>
      <c r="L3994" s="113" t="str">
        <f>IFERROR(IF(VLOOKUP(C3885,'R. PUNTAJES'!$C$14:$R$213,'R. PUNTAJES'!$N$10,0)="","",VLOOKUP(C3885,'R. PUNTAJES'!$C$14:$R$213,'R. PUNTAJES'!$N$10,0)),"")</f>
        <v/>
      </c>
    </row>
    <row r="3995" spans="1:12" hidden="1" x14ac:dyDescent="0.3">
      <c r="A3995" s="18" t="str">
        <f>+A3996</f>
        <v>NO</v>
      </c>
      <c r="B3995" s="18"/>
      <c r="E3995" s="112"/>
      <c r="F3995" s="97" t="str">
        <f>+$F$120</f>
        <v>MIPYME</v>
      </c>
      <c r="G3995" s="24"/>
      <c r="H3995" s="24"/>
      <c r="I3995" s="24"/>
      <c r="J3995" s="24"/>
      <c r="K3995" s="24"/>
      <c r="L3995" s="98"/>
    </row>
    <row r="3996" spans="1:12" hidden="1" x14ac:dyDescent="0.3">
      <c r="A3996" s="18" t="str">
        <f>+IF(E3996=0,"NO",1)</f>
        <v>NO</v>
      </c>
      <c r="B3996" s="18"/>
      <c r="E3996" s="96">
        <v>0</v>
      </c>
      <c r="F3996" s="307" t="str">
        <f>+$F$121</f>
        <v>Mipyme</v>
      </c>
      <c r="G3996" s="308"/>
      <c r="H3996" s="308"/>
      <c r="I3996" s="308"/>
      <c r="J3996" s="308"/>
      <c r="K3996" s="309"/>
      <c r="L3996" s="113" t="str">
        <f>IFERROR(IF(VLOOKUP(C3885,'R. PUNTAJES'!$C$14:$R$213,'R. PUNTAJES'!$O$10,0)="","",VLOOKUP(C3885,'R. PUNTAJES'!$C$14:$R$213,'R. PUNTAJES'!$O$10,0)),"")</f>
        <v/>
      </c>
    </row>
    <row r="3997" spans="1:12" hidden="1" x14ac:dyDescent="0.3">
      <c r="A3997" s="1" t="str">
        <f>+A3885</f>
        <v>NO</v>
      </c>
      <c r="E3997" s="112"/>
      <c r="F3997" s="97" t="str">
        <f>+$F$122</f>
        <v>EXPERIENCIA DEL PROPONENTE</v>
      </c>
      <c r="G3997" s="24"/>
      <c r="H3997" s="24"/>
      <c r="I3997" s="24"/>
      <c r="J3997" s="24"/>
      <c r="K3997" s="24"/>
      <c r="L3997" s="98"/>
    </row>
    <row r="3998" spans="1:12" hidden="1" x14ac:dyDescent="0.3">
      <c r="A3998" s="1" t="str">
        <f>+A3885</f>
        <v>NO</v>
      </c>
      <c r="E3998" s="96">
        <v>59.5</v>
      </c>
      <c r="F3998" s="307" t="str">
        <f>+$F$123</f>
        <v>mediana con valor absoluto</v>
      </c>
      <c r="G3998" s="308"/>
      <c r="H3998" s="308"/>
      <c r="I3998" s="308"/>
      <c r="J3998" s="308"/>
      <c r="K3998" s="309"/>
      <c r="L3998" s="113" t="str">
        <f>IFERROR(IF(VLOOKUP(C3885,'R. PUNTAJES'!$C$14:$R$213,'R. PUNTAJES'!$R$10,0)="","",VLOOKUP(C3885,'R. PUNTAJES'!$C$14:$R$213,'R. PUNTAJES'!$R$10,0)),"")</f>
        <v/>
      </c>
    </row>
    <row r="3999" spans="1:12" hidden="1" x14ac:dyDescent="0.3">
      <c r="A3999" s="1" t="str">
        <f>+A3885</f>
        <v>NO</v>
      </c>
      <c r="E3999" s="112"/>
      <c r="F3999" s="97" t="str">
        <f>+$F$124</f>
        <v>MULTAS</v>
      </c>
      <c r="G3999" s="24"/>
      <c r="H3999" s="24"/>
      <c r="I3999" s="24"/>
      <c r="J3999" s="24"/>
      <c r="K3999" s="24"/>
      <c r="L3999" s="98"/>
    </row>
    <row r="4000" spans="1:12" ht="12.75" hidden="1" customHeight="1" x14ac:dyDescent="0.3">
      <c r="A4000" s="1" t="str">
        <f>+A3885</f>
        <v>NO</v>
      </c>
      <c r="E4000" s="96">
        <v>-2</v>
      </c>
      <c r="F4000" s="307" t="str">
        <f>+$F$125</f>
        <v>Una o más multas o cláusulas penales durante el último año</v>
      </c>
      <c r="G4000" s="310"/>
      <c r="H4000" s="310"/>
      <c r="I4000" s="310"/>
      <c r="J4000" s="310"/>
      <c r="K4000" s="311"/>
      <c r="L4000" s="99" t="str">
        <f>IFERROR(IF(VLOOKUP(C3885,'R. PUNTAJES'!$C$14:$R$213,'R. PUNTAJES'!$Q$10,0)="","",VLOOKUP(C3885,'R. PUNTAJES'!$C$14:$R$213,'R. PUNTAJES'!$Q$10,0)),"")</f>
        <v/>
      </c>
    </row>
    <row r="4001" spans="1:16" hidden="1" x14ac:dyDescent="0.3">
      <c r="A4001" s="1" t="str">
        <f>+A3885</f>
        <v>NO</v>
      </c>
      <c r="E4001" s="112"/>
      <c r="F4001" s="97" t="str">
        <f>+$F$126</f>
        <v>OBRAS INCONCLUSAS</v>
      </c>
      <c r="G4001" s="24"/>
      <c r="H4001" s="24"/>
      <c r="I4001" s="24"/>
      <c r="J4001" s="24"/>
      <c r="K4001" s="24"/>
      <c r="L4001" s="98"/>
    </row>
    <row r="4002" spans="1:16" hidden="1" x14ac:dyDescent="0.3">
      <c r="A4002" s="1" t="str">
        <f>+A3885</f>
        <v>NO</v>
      </c>
      <c r="E4002" s="96">
        <v>-1</v>
      </c>
      <c r="F4002" s="301" t="str">
        <f>+$F$127</f>
        <v>Anotación vigente de obra civil inconclusa</v>
      </c>
      <c r="G4002" s="302"/>
      <c r="H4002" s="302"/>
      <c r="I4002" s="302"/>
      <c r="J4002" s="302"/>
      <c r="K4002" s="303"/>
      <c r="L4002" s="99" t="str">
        <f>IFERROR(IF(VLOOKUP(C3885,'R. PUNTAJES'!$C$14:$R$213,'R. PUNTAJES'!$P$10,0)="","",VLOOKUP(C3885,'R. PUNTAJES'!$C$14:$R$213,'R. PUNTAJES'!$P$10,0)),"")</f>
        <v/>
      </c>
    </row>
    <row r="4003" spans="1:16" ht="7.5" hidden="1" customHeight="1" x14ac:dyDescent="0.3">
      <c r="A4003" s="1" t="str">
        <f>+A3885</f>
        <v>NO</v>
      </c>
      <c r="E4003" s="114"/>
      <c r="F4003" s="45"/>
      <c r="G4003" s="45"/>
      <c r="H4003" s="45"/>
      <c r="I4003" s="45"/>
      <c r="J4003" s="45"/>
      <c r="K4003" s="45"/>
      <c r="L4003" s="48"/>
    </row>
    <row r="4004" spans="1:16" hidden="1" x14ac:dyDescent="0.3">
      <c r="A4004" s="1" t="str">
        <f>+A3885</f>
        <v>NO</v>
      </c>
      <c r="E4004" s="115" t="str">
        <f>+$E$129</f>
        <v>PUNTAJE TOTAL</v>
      </c>
      <c r="F4004" s="116"/>
      <c r="G4004" s="116"/>
      <c r="H4004" s="116"/>
      <c r="I4004" s="116"/>
      <c r="J4004" s="116"/>
      <c r="K4004" s="117"/>
      <c r="L4004" s="118">
        <f>IFERROR(IF(VLOOKUP(C3885,'R. PUNTAJES'!$C$14:$R$213,'R. PUNTAJES'!$H$10,0)="RECHAZO","",SUM(L3984:L4002)),"")</f>
        <v>0</v>
      </c>
    </row>
    <row r="4005" spans="1:16" hidden="1" x14ac:dyDescent="0.3">
      <c r="A4005" s="1" t="str">
        <f>+A3885</f>
        <v>NO</v>
      </c>
      <c r="E4005" s="304" t="str">
        <f>+$E$130</f>
        <v>OBSERVACIONES RESPECTO A PUNTAJES</v>
      </c>
      <c r="F4005" s="305"/>
      <c r="G4005" s="305"/>
      <c r="H4005" s="305"/>
      <c r="I4005" s="305"/>
      <c r="J4005" s="305"/>
      <c r="K4005" s="305"/>
      <c r="L4005" s="305"/>
    </row>
    <row r="4006" spans="1:16" ht="12" hidden="1" customHeight="1" x14ac:dyDescent="0.3">
      <c r="A4006" s="1" t="str">
        <f>+A3885</f>
        <v>NO</v>
      </c>
      <c r="E4006" s="306" t="s">
        <v>124</v>
      </c>
      <c r="F4006" s="305"/>
      <c r="G4006" s="305"/>
      <c r="H4006" s="305"/>
      <c r="I4006" s="305"/>
      <c r="J4006" s="305"/>
      <c r="K4006" s="305"/>
      <c r="L4006" s="305"/>
      <c r="N4006" s="119"/>
      <c r="O4006" s="119"/>
      <c r="P4006" s="120"/>
    </row>
    <row r="4007" spans="1:16" ht="3" hidden="1" customHeight="1" x14ac:dyDescent="0.3">
      <c r="A4007" s="1" t="str">
        <f>+A3886</f>
        <v>NO</v>
      </c>
      <c r="E4007" s="121"/>
      <c r="F4007" s="122"/>
      <c r="G4007" s="122"/>
      <c r="H4007" s="122"/>
      <c r="I4007" s="122"/>
      <c r="J4007" s="122"/>
      <c r="K4007" s="122"/>
      <c r="L4007" s="123"/>
    </row>
    <row r="4008" spans="1:16" hidden="1" x14ac:dyDescent="0.3">
      <c r="A4008" s="1" t="str">
        <f>+IF(OR(C4010=""),"NO",1)</f>
        <v>NO</v>
      </c>
      <c r="E4008" s="346"/>
      <c r="F4008" s="347"/>
      <c r="G4008" s="347"/>
      <c r="H4008" s="347"/>
      <c r="I4008" s="347"/>
      <c r="J4008" s="347"/>
      <c r="K4008" s="347"/>
      <c r="L4008" s="347"/>
    </row>
    <row r="4009" spans="1:16" ht="4.5" hidden="1" customHeight="1" x14ac:dyDescent="0.3">
      <c r="A4009" s="1" t="str">
        <f>+A4010</f>
        <v>NO</v>
      </c>
      <c r="E4009" s="15"/>
      <c r="F4009" s="16"/>
      <c r="G4009" s="16"/>
      <c r="H4009" s="16"/>
      <c r="I4009" s="16"/>
      <c r="J4009" s="16"/>
      <c r="K4009" s="16"/>
      <c r="L4009" s="17"/>
    </row>
    <row r="4010" spans="1:16" ht="15.75" hidden="1" customHeight="1" x14ac:dyDescent="0.3">
      <c r="A4010" s="1" t="str">
        <f>+IF(OR(C4010=""),"NO",1)</f>
        <v>NO</v>
      </c>
      <c r="B4010" s="1">
        <f>1+MAX($B$1:B4009)</f>
        <v>33</v>
      </c>
      <c r="C4010" s="18" t="s">
        <v>124</v>
      </c>
      <c r="E4010" s="19" t="s">
        <v>124</v>
      </c>
      <c r="F4010" s="20"/>
      <c r="G4010" s="20"/>
      <c r="H4010" s="20"/>
      <c r="I4010" s="21"/>
      <c r="J4010" s="20"/>
      <c r="K4010" s="21"/>
      <c r="L4010" s="22"/>
    </row>
    <row r="4011" spans="1:16" hidden="1" x14ac:dyDescent="0.3">
      <c r="A4011" s="1" t="str">
        <f>A4010</f>
        <v>NO</v>
      </c>
      <c r="E4011" s="23" t="str">
        <f>+$E$11</f>
        <v>Integrantes</v>
      </c>
      <c r="F4011" s="24"/>
      <c r="G4011" s="24"/>
      <c r="H4011" s="24"/>
      <c r="I4011" s="24"/>
      <c r="J4011" s="24"/>
      <c r="K4011" s="25" t="str">
        <f>+$K$11</f>
        <v>Nit</v>
      </c>
      <c r="L4011" s="26" t="str">
        <f>+$L$11</f>
        <v>Part.</v>
      </c>
    </row>
    <row r="4012" spans="1:16" hidden="1" x14ac:dyDescent="0.3">
      <c r="A4012" s="1" t="str">
        <f>+A4011</f>
        <v>NO</v>
      </c>
      <c r="C4012" s="1" t="s">
        <v>124</v>
      </c>
      <c r="E4012" s="27" t="s">
        <v>124</v>
      </c>
      <c r="F4012" s="28"/>
      <c r="G4012" s="28"/>
      <c r="H4012" s="28"/>
      <c r="I4012" s="28"/>
      <c r="J4012" s="28"/>
      <c r="K4012" s="29" t="s">
        <v>124</v>
      </c>
      <c r="L4012" s="30" t="s">
        <v>124</v>
      </c>
    </row>
    <row r="4013" spans="1:16" hidden="1" x14ac:dyDescent="0.3">
      <c r="A4013" s="18" t="str">
        <f>+IF(OR(C4013=""),"NO",1)</f>
        <v>NO</v>
      </c>
      <c r="B4013" s="18"/>
      <c r="C4013" s="1" t="s">
        <v>124</v>
      </c>
      <c r="E4013" s="31" t="s">
        <v>124</v>
      </c>
      <c r="F4013" s="32"/>
      <c r="G4013" s="32"/>
      <c r="H4013" s="32"/>
      <c r="I4013" s="32"/>
      <c r="J4013" s="32"/>
      <c r="K4013" s="33" t="s">
        <v>124</v>
      </c>
      <c r="L4013" s="34" t="s">
        <v>124</v>
      </c>
    </row>
    <row r="4014" spans="1:16" hidden="1" x14ac:dyDescent="0.3">
      <c r="A4014" s="18" t="str">
        <f>+IF(OR(C4014=""),"NO",1)</f>
        <v>NO</v>
      </c>
      <c r="B4014" s="18"/>
      <c r="C4014" s="1" t="s">
        <v>124</v>
      </c>
      <c r="E4014" s="31" t="s">
        <v>124</v>
      </c>
      <c r="F4014" s="32"/>
      <c r="G4014" s="32"/>
      <c r="H4014" s="32"/>
      <c r="I4014" s="32"/>
      <c r="J4014" s="32"/>
      <c r="K4014" s="33" t="s">
        <v>124</v>
      </c>
      <c r="L4014" s="34" t="s">
        <v>124</v>
      </c>
    </row>
    <row r="4015" spans="1:16" hidden="1" x14ac:dyDescent="0.3">
      <c r="A4015" s="18" t="str">
        <f>+IF(OR(C4015=""),"NO",1)</f>
        <v>NO</v>
      </c>
      <c r="B4015" s="18"/>
      <c r="C4015" s="1" t="s">
        <v>124</v>
      </c>
      <c r="E4015" s="31" t="s">
        <v>13</v>
      </c>
      <c r="F4015" s="32"/>
      <c r="G4015" s="32"/>
      <c r="H4015" s="32"/>
      <c r="I4015" s="32"/>
      <c r="J4015" s="32"/>
      <c r="K4015" s="33"/>
      <c r="L4015" s="34"/>
    </row>
    <row r="4016" spans="1:16" hidden="1" x14ac:dyDescent="0.3">
      <c r="A4016" s="18" t="str">
        <f>+IF(OR(C4016=""),"NO",1)</f>
        <v>NO</v>
      </c>
      <c r="B4016" s="18"/>
      <c r="C4016" s="1" t="s">
        <v>124</v>
      </c>
      <c r="E4016" s="31" t="s">
        <v>13</v>
      </c>
      <c r="F4016" s="32"/>
      <c r="G4016" s="32"/>
      <c r="H4016" s="32"/>
      <c r="I4016" s="32"/>
      <c r="J4016" s="32"/>
      <c r="K4016" s="33"/>
      <c r="L4016" s="34"/>
    </row>
    <row r="4017" spans="1:12" hidden="1" x14ac:dyDescent="0.3">
      <c r="A4017" s="18" t="str">
        <f>+IF(OR(C4017=""),"NO",1)</f>
        <v>NO</v>
      </c>
      <c r="B4017" s="18"/>
      <c r="C4017" s="1" t="s">
        <v>124</v>
      </c>
      <c r="E4017" s="35" t="s">
        <v>13</v>
      </c>
      <c r="F4017" s="36"/>
      <c r="G4017" s="36"/>
      <c r="H4017" s="36"/>
      <c r="I4017" s="36"/>
      <c r="J4017" s="36"/>
      <c r="K4017" s="37"/>
      <c r="L4017" s="38"/>
    </row>
    <row r="4018" spans="1:12" ht="5.15" hidden="1" customHeight="1" x14ac:dyDescent="0.3">
      <c r="A4018" s="1" t="str">
        <f>+A4010</f>
        <v>NO</v>
      </c>
      <c r="E4018" s="39"/>
      <c r="F4018" s="39"/>
      <c r="G4018" s="39"/>
      <c r="H4018" s="39"/>
      <c r="I4018" s="39"/>
      <c r="J4018" s="39"/>
      <c r="K4018" s="39"/>
      <c r="L4018" s="39"/>
    </row>
    <row r="4019" spans="1:12" ht="15.75" hidden="1" customHeight="1" x14ac:dyDescent="0.3">
      <c r="A4019" s="1" t="str">
        <f>+A4010</f>
        <v>NO</v>
      </c>
      <c r="E4019" s="40" t="str">
        <f>+$E$19</f>
        <v>RESULTADO DE EVALUACIÓN TÉCNICA</v>
      </c>
      <c r="F4019" s="41"/>
      <c r="G4019" s="41"/>
      <c r="H4019" s="41"/>
      <c r="I4019" s="41"/>
      <c r="J4019" s="41"/>
      <c r="K4019" s="41"/>
      <c r="L4019" s="42"/>
    </row>
    <row r="4020" spans="1:12" hidden="1" x14ac:dyDescent="0.3">
      <c r="A4020" s="1" t="str">
        <f>+A4010</f>
        <v>NO</v>
      </c>
      <c r="E4020" s="43"/>
      <c r="F4020" s="44" t="str">
        <f>+$F$20</f>
        <v>Experiencia</v>
      </c>
      <c r="G4020" s="45"/>
      <c r="H4020" s="45"/>
      <c r="I4020" s="45"/>
      <c r="J4020" s="45"/>
      <c r="K4020" s="46"/>
      <c r="L4020" s="47" t="s">
        <v>124</v>
      </c>
    </row>
    <row r="4021" spans="1:12" hidden="1" x14ac:dyDescent="0.3">
      <c r="A4021" s="1" t="str">
        <f>+A4010</f>
        <v>NO</v>
      </c>
      <c r="E4021" s="348" t="str">
        <f>+$E$21</f>
        <v>OBSERVACIONES RESPECTO A LA EVALUACIÓN DE EXPERIENCIA</v>
      </c>
      <c r="F4021" s="308"/>
      <c r="G4021" s="308"/>
      <c r="H4021" s="308"/>
      <c r="I4021" s="308"/>
      <c r="J4021" s="308"/>
      <c r="K4021" s="308"/>
      <c r="L4021" s="349"/>
    </row>
    <row r="4022" spans="1:12" hidden="1" x14ac:dyDescent="0.3">
      <c r="A4022" s="1" t="str">
        <f>+A4010</f>
        <v>NO</v>
      </c>
      <c r="E4022" s="350" t="s">
        <v>124</v>
      </c>
      <c r="F4022" s="351"/>
      <c r="G4022" s="351"/>
      <c r="H4022" s="351"/>
      <c r="I4022" s="351"/>
      <c r="J4022" s="351"/>
      <c r="K4022" s="351"/>
      <c r="L4022" s="352"/>
    </row>
    <row r="4023" spans="1:12" ht="5.15" hidden="1" customHeight="1" x14ac:dyDescent="0.3">
      <c r="A4023" s="1" t="str">
        <f>+A4010</f>
        <v>NO</v>
      </c>
      <c r="E4023" s="39"/>
      <c r="F4023" s="39"/>
      <c r="G4023" s="39"/>
      <c r="H4023" s="39"/>
      <c r="I4023" s="39"/>
      <c r="J4023" s="39"/>
      <c r="K4023" s="39"/>
      <c r="L4023" s="39"/>
    </row>
    <row r="4024" spans="1:12" ht="12.75" hidden="1" customHeight="1" x14ac:dyDescent="0.3">
      <c r="A4024" s="1" t="str">
        <f>+A4010</f>
        <v>NO</v>
      </c>
      <c r="E4024" s="40" t="str">
        <f>+$E$24</f>
        <v>EXPERIENCIA HABILITANTE: CONTRATOS PRESENTADOS</v>
      </c>
      <c r="F4024" s="41"/>
      <c r="G4024" s="41"/>
      <c r="H4024" s="41"/>
      <c r="I4024" s="41"/>
      <c r="J4024" s="41"/>
      <c r="K4024" s="41"/>
      <c r="L4024" s="42"/>
    </row>
    <row r="4025" spans="1:12" ht="8.5" hidden="1" customHeight="1" x14ac:dyDescent="0.3">
      <c r="A4025" s="1" t="str">
        <f>+A4010</f>
        <v>NO</v>
      </c>
      <c r="E4025" s="49"/>
      <c r="F4025" s="50"/>
      <c r="G4025" s="51"/>
      <c r="H4025" s="51"/>
      <c r="I4025" s="51"/>
      <c r="J4025" s="51"/>
      <c r="K4025" s="51"/>
      <c r="L4025" s="52"/>
    </row>
    <row r="4026" spans="1:12" hidden="1" x14ac:dyDescent="0.3">
      <c r="A4026" s="18" t="str">
        <f>+IF(OR(C4026=""),"NO",1)</f>
        <v>NO</v>
      </c>
      <c r="B4026" s="18"/>
      <c r="C4026" s="1" t="s">
        <v>124</v>
      </c>
      <c r="E4026" s="329">
        <v>1</v>
      </c>
      <c r="F4026" s="53" t="str">
        <f>+$F$26</f>
        <v>OBJETO</v>
      </c>
      <c r="G4026" s="332" t="s">
        <v>124</v>
      </c>
      <c r="H4026" s="333"/>
      <c r="I4026" s="333"/>
      <c r="J4026" s="333"/>
      <c r="K4026" s="333"/>
      <c r="L4026" s="334"/>
    </row>
    <row r="4027" spans="1:12" hidden="1" x14ac:dyDescent="0.3">
      <c r="A4027" s="18" t="str">
        <f>+IF(OR(C4026=""),"NO",1)</f>
        <v>NO</v>
      </c>
      <c r="B4027" s="18"/>
      <c r="E4027" s="330"/>
      <c r="F4027" s="54" t="str">
        <f>+$F$27</f>
        <v>CONTRATANTE</v>
      </c>
      <c r="G4027" s="335" t="s">
        <v>124</v>
      </c>
      <c r="H4027" s="310"/>
      <c r="I4027" s="310"/>
      <c r="J4027" s="310"/>
      <c r="K4027" s="310"/>
      <c r="L4027" s="336"/>
    </row>
    <row r="4028" spans="1:12" hidden="1" x14ac:dyDescent="0.3">
      <c r="A4028" s="18" t="str">
        <f>+IF(OR(C4026=""),"NO",1)</f>
        <v>NO</v>
      </c>
      <c r="B4028" s="18"/>
      <c r="E4028" s="330"/>
      <c r="F4028" s="54" t="str">
        <f>+$F$28</f>
        <v>APORTANTE</v>
      </c>
      <c r="G4028" s="337" t="s">
        <v>124</v>
      </c>
      <c r="H4028" s="338"/>
      <c r="I4028" s="338"/>
      <c r="J4028" s="338"/>
      <c r="K4028" s="338"/>
      <c r="L4028" s="339"/>
    </row>
    <row r="4029" spans="1:12" hidden="1" x14ac:dyDescent="0.3">
      <c r="A4029" s="18" t="str">
        <f>+IF(OR(C4026=""),"NO",1)</f>
        <v>NO</v>
      </c>
      <c r="B4029" s="18"/>
      <c r="E4029" s="330"/>
      <c r="F4029" s="54" t="str">
        <f>+$F$29</f>
        <v>VALOR /SMMLV)</v>
      </c>
      <c r="G4029" s="55" t="s">
        <v>124</v>
      </c>
      <c r="H4029" s="56" t="str">
        <f>+$H$29</f>
        <v>% PART..</v>
      </c>
      <c r="I4029" s="57" t="s">
        <v>124</v>
      </c>
      <c r="J4029" s="58" t="str">
        <f>+$J$29</f>
        <v>VALOR ACREDITADO</v>
      </c>
      <c r="K4029" s="59"/>
      <c r="L4029" s="47" t="s">
        <v>124</v>
      </c>
    </row>
    <row r="4030" spans="1:12" hidden="1" x14ac:dyDescent="0.3">
      <c r="A4030" s="18" t="str">
        <f>+IF(OR(C4026=""),"NO",1)</f>
        <v>NO</v>
      </c>
      <c r="B4030" s="18"/>
      <c r="E4030" s="330"/>
      <c r="F4030" s="60" t="str">
        <f>+$F$30</f>
        <v>EXPERIENCIA APORTADA</v>
      </c>
      <c r="G4030" s="340" t="s">
        <v>124</v>
      </c>
      <c r="H4030" s="341"/>
      <c r="I4030" s="341"/>
      <c r="J4030" s="341"/>
      <c r="K4030" s="341"/>
      <c r="L4030" s="342"/>
    </row>
    <row r="4031" spans="1:12" hidden="1" x14ac:dyDescent="0.3">
      <c r="A4031" s="18" t="str">
        <f>+IF(OR(C4026=""),"NO",1)</f>
        <v>NO</v>
      </c>
      <c r="B4031" s="18"/>
      <c r="E4031" s="331"/>
      <c r="F4031" s="62" t="str">
        <f>+$F$31</f>
        <v>OBSERVACIÓN</v>
      </c>
      <c r="G4031" s="343" t="s">
        <v>124</v>
      </c>
      <c r="H4031" s="344"/>
      <c r="I4031" s="344"/>
      <c r="J4031" s="344"/>
      <c r="K4031" s="344"/>
      <c r="L4031" s="345"/>
    </row>
    <row r="4032" spans="1:12" ht="8.5" hidden="1" customHeight="1" x14ac:dyDescent="0.3">
      <c r="A4032" s="18" t="str">
        <f>+IF(OR(C4026=""),"NO",1)</f>
        <v>NO</v>
      </c>
      <c r="B4032" s="18"/>
      <c r="E4032" s="49"/>
      <c r="F4032" s="50"/>
      <c r="G4032" s="51"/>
      <c r="H4032" s="51"/>
      <c r="I4032" s="51"/>
      <c r="J4032" s="51"/>
      <c r="K4032" s="51"/>
      <c r="L4032" s="52"/>
    </row>
    <row r="4033" spans="1:12" hidden="1" x14ac:dyDescent="0.3">
      <c r="A4033" s="18" t="str">
        <f t="shared" ref="A4033" si="1344">+IF(OR(C4033=""),"NO",1)</f>
        <v>NO</v>
      </c>
      <c r="B4033" s="18"/>
      <c r="C4033" s="1" t="s">
        <v>124</v>
      </c>
      <c r="E4033" s="329">
        <v>2</v>
      </c>
      <c r="F4033" s="53" t="str">
        <f>+$F$26</f>
        <v>OBJETO</v>
      </c>
      <c r="G4033" s="332" t="s">
        <v>124</v>
      </c>
      <c r="H4033" s="333"/>
      <c r="I4033" s="333"/>
      <c r="J4033" s="333"/>
      <c r="K4033" s="333"/>
      <c r="L4033" s="334"/>
    </row>
    <row r="4034" spans="1:12" hidden="1" x14ac:dyDescent="0.3">
      <c r="A4034" s="18" t="str">
        <f t="shared" ref="A4034" si="1345">+IF(OR(C4033=""),"NO",1)</f>
        <v>NO</v>
      </c>
      <c r="B4034" s="18"/>
      <c r="E4034" s="330"/>
      <c r="F4034" s="54" t="str">
        <f>+$F$27</f>
        <v>CONTRATANTE</v>
      </c>
      <c r="G4034" s="335" t="s">
        <v>124</v>
      </c>
      <c r="H4034" s="310"/>
      <c r="I4034" s="310"/>
      <c r="J4034" s="310"/>
      <c r="K4034" s="310"/>
      <c r="L4034" s="336"/>
    </row>
    <row r="4035" spans="1:12" hidden="1" x14ac:dyDescent="0.3">
      <c r="A4035" s="18" t="str">
        <f t="shared" ref="A4035" si="1346">+IF(OR(C4033=""),"NO",1)</f>
        <v>NO</v>
      </c>
      <c r="B4035" s="18"/>
      <c r="E4035" s="330"/>
      <c r="F4035" s="54" t="str">
        <f>+$F$28</f>
        <v>APORTANTE</v>
      </c>
      <c r="G4035" s="337" t="s">
        <v>124</v>
      </c>
      <c r="H4035" s="338"/>
      <c r="I4035" s="338"/>
      <c r="J4035" s="338"/>
      <c r="K4035" s="338"/>
      <c r="L4035" s="339"/>
    </row>
    <row r="4036" spans="1:12" hidden="1" x14ac:dyDescent="0.3">
      <c r="A4036" s="18" t="str">
        <f t="shared" ref="A4036" si="1347">+IF(OR(C4033=""),"NO",1)</f>
        <v>NO</v>
      </c>
      <c r="B4036" s="18"/>
      <c r="E4036" s="330"/>
      <c r="F4036" s="54" t="str">
        <f>+$F$29</f>
        <v>VALOR /SMMLV)</v>
      </c>
      <c r="G4036" s="55" t="s">
        <v>124</v>
      </c>
      <c r="H4036" s="56" t="str">
        <f>+$H$29</f>
        <v>% PART..</v>
      </c>
      <c r="I4036" s="57" t="s">
        <v>124</v>
      </c>
      <c r="J4036" s="58" t="str">
        <f>+$J$29</f>
        <v>VALOR ACREDITADO</v>
      </c>
      <c r="K4036" s="59"/>
      <c r="L4036" s="47" t="s">
        <v>124</v>
      </c>
    </row>
    <row r="4037" spans="1:12" hidden="1" x14ac:dyDescent="0.3">
      <c r="A4037" s="18" t="str">
        <f t="shared" ref="A4037" si="1348">+IF(OR(C4033=""),"NO",1)</f>
        <v>NO</v>
      </c>
      <c r="B4037" s="18"/>
      <c r="E4037" s="330"/>
      <c r="F4037" s="60" t="str">
        <f>+$F$30</f>
        <v>EXPERIENCIA APORTADA</v>
      </c>
      <c r="G4037" s="340" t="s">
        <v>124</v>
      </c>
      <c r="H4037" s="341"/>
      <c r="I4037" s="341"/>
      <c r="J4037" s="341"/>
      <c r="K4037" s="341"/>
      <c r="L4037" s="342"/>
    </row>
    <row r="4038" spans="1:12" hidden="1" x14ac:dyDescent="0.3">
      <c r="A4038" s="18" t="str">
        <f t="shared" ref="A4038" si="1349">+IF(OR(C4033=""),"NO",1)</f>
        <v>NO</v>
      </c>
      <c r="B4038" s="18"/>
      <c r="E4038" s="331"/>
      <c r="F4038" s="62" t="str">
        <f>+$F$31</f>
        <v>OBSERVACIÓN</v>
      </c>
      <c r="G4038" s="343" t="s">
        <v>124</v>
      </c>
      <c r="H4038" s="344"/>
      <c r="I4038" s="344"/>
      <c r="J4038" s="344"/>
      <c r="K4038" s="344"/>
      <c r="L4038" s="345"/>
    </row>
    <row r="4039" spans="1:12" ht="8.5" hidden="1" customHeight="1" x14ac:dyDescent="0.3">
      <c r="A4039" s="18" t="str">
        <f t="shared" ref="A4039" si="1350">+IF(OR(C4033=""),"NO",1)</f>
        <v>NO</v>
      </c>
      <c r="B4039" s="18"/>
      <c r="E4039" s="49"/>
      <c r="F4039" s="50"/>
      <c r="G4039" s="51"/>
      <c r="H4039" s="51"/>
      <c r="I4039" s="51"/>
      <c r="J4039" s="51"/>
      <c r="K4039" s="51"/>
      <c r="L4039" s="52"/>
    </row>
    <row r="4040" spans="1:12" hidden="1" x14ac:dyDescent="0.3">
      <c r="A4040" s="18" t="str">
        <f t="shared" ref="A4040" si="1351">+IF(OR(C4040=""),"NO",1)</f>
        <v>NO</v>
      </c>
      <c r="B4040" s="18"/>
      <c r="C4040" s="1" t="s">
        <v>124</v>
      </c>
      <c r="E4040" s="329">
        <v>3</v>
      </c>
      <c r="F4040" s="53" t="str">
        <f>+$F$26</f>
        <v>OBJETO</v>
      </c>
      <c r="G4040" s="332" t="s">
        <v>124</v>
      </c>
      <c r="H4040" s="333"/>
      <c r="I4040" s="333"/>
      <c r="J4040" s="333"/>
      <c r="K4040" s="333"/>
      <c r="L4040" s="334"/>
    </row>
    <row r="4041" spans="1:12" hidden="1" x14ac:dyDescent="0.3">
      <c r="A4041" s="18" t="str">
        <f t="shared" ref="A4041" si="1352">+IF(OR(C4040=""),"NO",1)</f>
        <v>NO</v>
      </c>
      <c r="B4041" s="18"/>
      <c r="E4041" s="330"/>
      <c r="F4041" s="54" t="str">
        <f>+$F$27</f>
        <v>CONTRATANTE</v>
      </c>
      <c r="G4041" s="335" t="s">
        <v>124</v>
      </c>
      <c r="H4041" s="310"/>
      <c r="I4041" s="310"/>
      <c r="J4041" s="310"/>
      <c r="K4041" s="310"/>
      <c r="L4041" s="336"/>
    </row>
    <row r="4042" spans="1:12" hidden="1" x14ac:dyDescent="0.3">
      <c r="A4042" s="18" t="str">
        <f t="shared" ref="A4042" si="1353">+IF(OR(C4040=""),"NO",1)</f>
        <v>NO</v>
      </c>
      <c r="B4042" s="18"/>
      <c r="E4042" s="330"/>
      <c r="F4042" s="54" t="str">
        <f>+$F$28</f>
        <v>APORTANTE</v>
      </c>
      <c r="G4042" s="337" t="s">
        <v>124</v>
      </c>
      <c r="H4042" s="338"/>
      <c r="I4042" s="338"/>
      <c r="J4042" s="338"/>
      <c r="K4042" s="338"/>
      <c r="L4042" s="339"/>
    </row>
    <row r="4043" spans="1:12" hidden="1" x14ac:dyDescent="0.3">
      <c r="A4043" s="18" t="str">
        <f t="shared" ref="A4043" si="1354">+IF(OR(C4040=""),"NO",1)</f>
        <v>NO</v>
      </c>
      <c r="B4043" s="18"/>
      <c r="E4043" s="330"/>
      <c r="F4043" s="54" t="str">
        <f>+$F$29</f>
        <v>VALOR /SMMLV)</v>
      </c>
      <c r="G4043" s="55" t="s">
        <v>124</v>
      </c>
      <c r="H4043" s="56" t="str">
        <f>+$H$29</f>
        <v>% PART..</v>
      </c>
      <c r="I4043" s="57" t="s">
        <v>124</v>
      </c>
      <c r="J4043" s="58" t="str">
        <f>+$J$29</f>
        <v>VALOR ACREDITADO</v>
      </c>
      <c r="K4043" s="59"/>
      <c r="L4043" s="47" t="s">
        <v>124</v>
      </c>
    </row>
    <row r="4044" spans="1:12" hidden="1" x14ac:dyDescent="0.3">
      <c r="A4044" s="18" t="str">
        <f t="shared" ref="A4044" si="1355">+IF(OR(C4040=""),"NO",1)</f>
        <v>NO</v>
      </c>
      <c r="B4044" s="18"/>
      <c r="E4044" s="330"/>
      <c r="F4044" s="60" t="str">
        <f>+$F$30</f>
        <v>EXPERIENCIA APORTADA</v>
      </c>
      <c r="G4044" s="340" t="s">
        <v>124</v>
      </c>
      <c r="H4044" s="341"/>
      <c r="I4044" s="341"/>
      <c r="J4044" s="341"/>
      <c r="K4044" s="341"/>
      <c r="L4044" s="342"/>
    </row>
    <row r="4045" spans="1:12" hidden="1" x14ac:dyDescent="0.3">
      <c r="A4045" s="18" t="str">
        <f t="shared" ref="A4045" si="1356">+IF(OR(C4040=""),"NO",1)</f>
        <v>NO</v>
      </c>
      <c r="B4045" s="18"/>
      <c r="E4045" s="331"/>
      <c r="F4045" s="62" t="str">
        <f>+$F$31</f>
        <v>OBSERVACIÓN</v>
      </c>
      <c r="G4045" s="343" t="s">
        <v>124</v>
      </c>
      <c r="H4045" s="344"/>
      <c r="I4045" s="344"/>
      <c r="J4045" s="344"/>
      <c r="K4045" s="344"/>
      <c r="L4045" s="345"/>
    </row>
    <row r="4046" spans="1:12" ht="8.5" hidden="1" customHeight="1" x14ac:dyDescent="0.3">
      <c r="A4046" s="18" t="str">
        <f t="shared" ref="A4046" si="1357">+IF(OR(C4040=""),"NO",1)</f>
        <v>NO</v>
      </c>
      <c r="B4046" s="18"/>
      <c r="E4046" s="49"/>
      <c r="F4046" s="50"/>
      <c r="G4046" s="51"/>
      <c r="H4046" s="51"/>
      <c r="I4046" s="51"/>
      <c r="J4046" s="51"/>
      <c r="K4046" s="51"/>
      <c r="L4046" s="52"/>
    </row>
    <row r="4047" spans="1:12" hidden="1" x14ac:dyDescent="0.3">
      <c r="A4047" s="18" t="str">
        <f t="shared" ref="A4047" si="1358">+IF(OR(C4047=""),"NO",1)</f>
        <v>NO</v>
      </c>
      <c r="B4047" s="18"/>
      <c r="C4047" s="1" t="s">
        <v>124</v>
      </c>
      <c r="E4047" s="329">
        <v>4</v>
      </c>
      <c r="F4047" s="53" t="str">
        <f>+$F$26</f>
        <v>OBJETO</v>
      </c>
      <c r="G4047" s="332" t="s">
        <v>124</v>
      </c>
      <c r="H4047" s="333"/>
      <c r="I4047" s="333"/>
      <c r="J4047" s="333"/>
      <c r="K4047" s="333"/>
      <c r="L4047" s="334"/>
    </row>
    <row r="4048" spans="1:12" hidden="1" x14ac:dyDescent="0.3">
      <c r="A4048" s="18" t="str">
        <f t="shared" ref="A4048" si="1359">+IF(OR(C4047=""),"NO",1)</f>
        <v>NO</v>
      </c>
      <c r="B4048" s="18"/>
      <c r="E4048" s="330"/>
      <c r="F4048" s="54" t="str">
        <f>+$F$27</f>
        <v>CONTRATANTE</v>
      </c>
      <c r="G4048" s="335" t="s">
        <v>124</v>
      </c>
      <c r="H4048" s="310"/>
      <c r="I4048" s="310"/>
      <c r="J4048" s="310"/>
      <c r="K4048" s="310"/>
      <c r="L4048" s="336"/>
    </row>
    <row r="4049" spans="1:12" hidden="1" x14ac:dyDescent="0.3">
      <c r="A4049" s="18" t="str">
        <f t="shared" ref="A4049" si="1360">+IF(OR(C4047=""),"NO",1)</f>
        <v>NO</v>
      </c>
      <c r="B4049" s="18"/>
      <c r="E4049" s="330"/>
      <c r="F4049" s="54" t="str">
        <f>+$F$28</f>
        <v>APORTANTE</v>
      </c>
      <c r="G4049" s="337" t="s">
        <v>124</v>
      </c>
      <c r="H4049" s="338"/>
      <c r="I4049" s="338"/>
      <c r="J4049" s="338"/>
      <c r="K4049" s="338"/>
      <c r="L4049" s="339"/>
    </row>
    <row r="4050" spans="1:12" hidden="1" x14ac:dyDescent="0.3">
      <c r="A4050" s="18" t="str">
        <f t="shared" ref="A4050" si="1361">+IF(OR(C4047=""),"NO",1)</f>
        <v>NO</v>
      </c>
      <c r="B4050" s="18"/>
      <c r="E4050" s="330"/>
      <c r="F4050" s="54" t="str">
        <f>+$F$29</f>
        <v>VALOR /SMMLV)</v>
      </c>
      <c r="G4050" s="55" t="s">
        <v>124</v>
      </c>
      <c r="H4050" s="56" t="str">
        <f>+$H$29</f>
        <v>% PART..</v>
      </c>
      <c r="I4050" s="57" t="s">
        <v>124</v>
      </c>
      <c r="J4050" s="58" t="str">
        <f>+$J$29</f>
        <v>VALOR ACREDITADO</v>
      </c>
      <c r="K4050" s="59"/>
      <c r="L4050" s="47" t="s">
        <v>124</v>
      </c>
    </row>
    <row r="4051" spans="1:12" hidden="1" x14ac:dyDescent="0.3">
      <c r="A4051" s="18" t="str">
        <f t="shared" ref="A4051" si="1362">+IF(OR(C4047=""),"NO",1)</f>
        <v>NO</v>
      </c>
      <c r="B4051" s="18"/>
      <c r="E4051" s="330"/>
      <c r="F4051" s="60" t="str">
        <f>+$F$30</f>
        <v>EXPERIENCIA APORTADA</v>
      </c>
      <c r="G4051" s="340" t="s">
        <v>124</v>
      </c>
      <c r="H4051" s="341"/>
      <c r="I4051" s="341"/>
      <c r="J4051" s="341"/>
      <c r="K4051" s="341"/>
      <c r="L4051" s="342"/>
    </row>
    <row r="4052" spans="1:12" hidden="1" x14ac:dyDescent="0.3">
      <c r="A4052" s="18" t="str">
        <f t="shared" ref="A4052" si="1363">+IF(OR(C4047=""),"NO",1)</f>
        <v>NO</v>
      </c>
      <c r="B4052" s="18"/>
      <c r="E4052" s="331"/>
      <c r="F4052" s="62" t="str">
        <f>+$F$31</f>
        <v>OBSERVACIÓN</v>
      </c>
      <c r="G4052" s="343" t="s">
        <v>124</v>
      </c>
      <c r="H4052" s="344"/>
      <c r="I4052" s="344"/>
      <c r="J4052" s="344"/>
      <c r="K4052" s="344"/>
      <c r="L4052" s="345"/>
    </row>
    <row r="4053" spans="1:12" ht="8.5" hidden="1" customHeight="1" x14ac:dyDescent="0.3">
      <c r="A4053" s="18" t="str">
        <f t="shared" ref="A4053" si="1364">+IF(OR(C4047=""),"NO",1)</f>
        <v>NO</v>
      </c>
      <c r="B4053" s="18"/>
      <c r="E4053" s="49"/>
      <c r="F4053" s="50"/>
      <c r="G4053" s="51"/>
      <c r="H4053" s="51"/>
      <c r="I4053" s="51"/>
      <c r="J4053" s="51"/>
      <c r="K4053" s="51"/>
      <c r="L4053" s="52"/>
    </row>
    <row r="4054" spans="1:12" hidden="1" x14ac:dyDescent="0.3">
      <c r="A4054" s="18" t="str">
        <f t="shared" ref="A4054" si="1365">+IF(OR(C4054=""),"NO",1)</f>
        <v>NO</v>
      </c>
      <c r="B4054" s="18"/>
      <c r="C4054" s="1" t="s">
        <v>124</v>
      </c>
      <c r="E4054" s="329">
        <v>5</v>
      </c>
      <c r="F4054" s="53" t="str">
        <f>+$F$26</f>
        <v>OBJETO</v>
      </c>
      <c r="G4054" s="332" t="s">
        <v>124</v>
      </c>
      <c r="H4054" s="333"/>
      <c r="I4054" s="333"/>
      <c r="J4054" s="333"/>
      <c r="K4054" s="333"/>
      <c r="L4054" s="334"/>
    </row>
    <row r="4055" spans="1:12" hidden="1" x14ac:dyDescent="0.3">
      <c r="A4055" s="18" t="str">
        <f t="shared" ref="A4055" si="1366">+IF(OR(C4054=""),"NO",1)</f>
        <v>NO</v>
      </c>
      <c r="B4055" s="18"/>
      <c r="E4055" s="330"/>
      <c r="F4055" s="54" t="str">
        <f>+$F$27</f>
        <v>CONTRATANTE</v>
      </c>
      <c r="G4055" s="335" t="s">
        <v>124</v>
      </c>
      <c r="H4055" s="310"/>
      <c r="I4055" s="310"/>
      <c r="J4055" s="310"/>
      <c r="K4055" s="310"/>
      <c r="L4055" s="336"/>
    </row>
    <row r="4056" spans="1:12" hidden="1" x14ac:dyDescent="0.3">
      <c r="A4056" s="18" t="str">
        <f t="shared" ref="A4056" si="1367">+IF(OR(C4054=""),"NO",1)</f>
        <v>NO</v>
      </c>
      <c r="B4056" s="18"/>
      <c r="E4056" s="330"/>
      <c r="F4056" s="54" t="str">
        <f>+$F$28</f>
        <v>APORTANTE</v>
      </c>
      <c r="G4056" s="337" t="s">
        <v>124</v>
      </c>
      <c r="H4056" s="338"/>
      <c r="I4056" s="338"/>
      <c r="J4056" s="338"/>
      <c r="K4056" s="338"/>
      <c r="L4056" s="339"/>
    </row>
    <row r="4057" spans="1:12" hidden="1" x14ac:dyDescent="0.3">
      <c r="A4057" s="18" t="str">
        <f t="shared" ref="A4057" si="1368">+IF(OR(C4054=""),"NO",1)</f>
        <v>NO</v>
      </c>
      <c r="B4057" s="18"/>
      <c r="E4057" s="330"/>
      <c r="F4057" s="54" t="str">
        <f>+$F$29</f>
        <v>VALOR /SMMLV)</v>
      </c>
      <c r="G4057" s="55" t="s">
        <v>124</v>
      </c>
      <c r="H4057" s="56" t="str">
        <f>+$H$29</f>
        <v>% PART..</v>
      </c>
      <c r="I4057" s="57" t="s">
        <v>124</v>
      </c>
      <c r="J4057" s="58" t="str">
        <f>+$J$29</f>
        <v>VALOR ACREDITADO</v>
      </c>
      <c r="K4057" s="59"/>
      <c r="L4057" s="47" t="s">
        <v>124</v>
      </c>
    </row>
    <row r="4058" spans="1:12" hidden="1" x14ac:dyDescent="0.3">
      <c r="A4058" s="18" t="str">
        <f t="shared" ref="A4058" si="1369">+IF(OR(C4054=""),"NO",1)</f>
        <v>NO</v>
      </c>
      <c r="B4058" s="18"/>
      <c r="E4058" s="330"/>
      <c r="F4058" s="60" t="str">
        <f>+$F$30</f>
        <v>EXPERIENCIA APORTADA</v>
      </c>
      <c r="G4058" s="340" t="s">
        <v>124</v>
      </c>
      <c r="H4058" s="341"/>
      <c r="I4058" s="341"/>
      <c r="J4058" s="341"/>
      <c r="K4058" s="341"/>
      <c r="L4058" s="342"/>
    </row>
    <row r="4059" spans="1:12" hidden="1" x14ac:dyDescent="0.3">
      <c r="A4059" s="18" t="str">
        <f t="shared" ref="A4059" si="1370">+IF(OR(C4054=""),"NO",1)</f>
        <v>NO</v>
      </c>
      <c r="B4059" s="18"/>
      <c r="E4059" s="331"/>
      <c r="F4059" s="62" t="str">
        <f>+$F$31</f>
        <v>OBSERVACIÓN</v>
      </c>
      <c r="G4059" s="343" t="s">
        <v>124</v>
      </c>
      <c r="H4059" s="344"/>
      <c r="I4059" s="344"/>
      <c r="J4059" s="344"/>
      <c r="K4059" s="344"/>
      <c r="L4059" s="345"/>
    </row>
    <row r="4060" spans="1:12" ht="8.5" hidden="1" customHeight="1" x14ac:dyDescent="0.3">
      <c r="A4060" s="18" t="str">
        <f t="shared" ref="A4060" si="1371">+IF(OR(C4054=""),"NO",1)</f>
        <v>NO</v>
      </c>
      <c r="B4060" s="18"/>
      <c r="E4060" s="49"/>
      <c r="F4060" s="50"/>
      <c r="G4060" s="51"/>
      <c r="H4060" s="51"/>
      <c r="I4060" s="51"/>
      <c r="J4060" s="51"/>
      <c r="K4060" s="51"/>
      <c r="L4060" s="52"/>
    </row>
    <row r="4061" spans="1:12" hidden="1" x14ac:dyDescent="0.3">
      <c r="A4061" s="18" t="str">
        <f t="shared" ref="A4061" si="1372">+IF(OR(C4061=""),"NO",1)</f>
        <v>NO</v>
      </c>
      <c r="B4061" s="18"/>
      <c r="C4061" s="1" t="s">
        <v>124</v>
      </c>
      <c r="E4061" s="329">
        <v>6</v>
      </c>
      <c r="F4061" s="53" t="str">
        <f>+$F$26</f>
        <v>OBJETO</v>
      </c>
      <c r="G4061" s="332" t="s">
        <v>124</v>
      </c>
      <c r="H4061" s="333"/>
      <c r="I4061" s="333"/>
      <c r="J4061" s="333"/>
      <c r="K4061" s="333"/>
      <c r="L4061" s="334"/>
    </row>
    <row r="4062" spans="1:12" hidden="1" x14ac:dyDescent="0.3">
      <c r="A4062" s="18" t="str">
        <f t="shared" ref="A4062" si="1373">+IF(OR(C4061=""),"NO",1)</f>
        <v>NO</v>
      </c>
      <c r="B4062" s="18"/>
      <c r="E4062" s="330"/>
      <c r="F4062" s="54" t="str">
        <f>+$F$27</f>
        <v>CONTRATANTE</v>
      </c>
      <c r="G4062" s="335" t="s">
        <v>124</v>
      </c>
      <c r="H4062" s="310"/>
      <c r="I4062" s="310"/>
      <c r="J4062" s="310"/>
      <c r="K4062" s="310"/>
      <c r="L4062" s="336"/>
    </row>
    <row r="4063" spans="1:12" hidden="1" x14ac:dyDescent="0.3">
      <c r="A4063" s="18" t="str">
        <f t="shared" ref="A4063" si="1374">+IF(OR(C4061=""),"NO",1)</f>
        <v>NO</v>
      </c>
      <c r="B4063" s="18"/>
      <c r="E4063" s="330"/>
      <c r="F4063" s="54" t="str">
        <f>+$F$28</f>
        <v>APORTANTE</v>
      </c>
      <c r="G4063" s="337" t="s">
        <v>124</v>
      </c>
      <c r="H4063" s="338"/>
      <c r="I4063" s="338"/>
      <c r="J4063" s="338"/>
      <c r="K4063" s="338"/>
      <c r="L4063" s="339"/>
    </row>
    <row r="4064" spans="1:12" hidden="1" x14ac:dyDescent="0.3">
      <c r="A4064" s="18" t="str">
        <f t="shared" ref="A4064" si="1375">+IF(OR(C4061=""),"NO",1)</f>
        <v>NO</v>
      </c>
      <c r="B4064" s="18"/>
      <c r="E4064" s="330"/>
      <c r="F4064" s="54" t="str">
        <f>+$F$29</f>
        <v>VALOR /SMMLV)</v>
      </c>
      <c r="G4064" s="55" t="s">
        <v>124</v>
      </c>
      <c r="H4064" s="56" t="str">
        <f>+$H$29</f>
        <v>% PART..</v>
      </c>
      <c r="I4064" s="57" t="s">
        <v>124</v>
      </c>
      <c r="J4064" s="58" t="str">
        <f>+$J$29</f>
        <v>VALOR ACREDITADO</v>
      </c>
      <c r="K4064" s="59"/>
      <c r="L4064" s="47" t="s">
        <v>124</v>
      </c>
    </row>
    <row r="4065" spans="1:12" hidden="1" x14ac:dyDescent="0.3">
      <c r="A4065" s="18" t="str">
        <f t="shared" ref="A4065" si="1376">+IF(OR(C4061=""),"NO",1)</f>
        <v>NO</v>
      </c>
      <c r="B4065" s="18"/>
      <c r="E4065" s="330"/>
      <c r="F4065" s="60" t="str">
        <f>+$F$30</f>
        <v>EXPERIENCIA APORTADA</v>
      </c>
      <c r="G4065" s="340" t="s">
        <v>124</v>
      </c>
      <c r="H4065" s="341"/>
      <c r="I4065" s="341"/>
      <c r="J4065" s="341"/>
      <c r="K4065" s="341"/>
      <c r="L4065" s="342"/>
    </row>
    <row r="4066" spans="1:12" hidden="1" x14ac:dyDescent="0.3">
      <c r="A4066" s="18" t="str">
        <f t="shared" ref="A4066" si="1377">+IF(OR(C4061=""),"NO",1)</f>
        <v>NO</v>
      </c>
      <c r="B4066" s="18"/>
      <c r="E4066" s="331"/>
      <c r="F4066" s="62" t="str">
        <f>+$F$31</f>
        <v>OBSERVACIÓN</v>
      </c>
      <c r="G4066" s="343" t="s">
        <v>124</v>
      </c>
      <c r="H4066" s="344"/>
      <c r="I4066" s="344"/>
      <c r="J4066" s="344"/>
      <c r="K4066" s="344"/>
      <c r="L4066" s="345"/>
    </row>
    <row r="4067" spans="1:12" ht="8.5" hidden="1" customHeight="1" x14ac:dyDescent="0.3">
      <c r="A4067" s="18" t="str">
        <f t="shared" ref="A4067" si="1378">+IF(OR(C4061=""),"NO",1)</f>
        <v>NO</v>
      </c>
      <c r="B4067" s="18"/>
      <c r="E4067" s="49"/>
      <c r="F4067" s="50"/>
      <c r="G4067" s="51"/>
      <c r="H4067" s="51"/>
      <c r="I4067" s="51"/>
      <c r="J4067" s="51"/>
      <c r="K4067" s="51"/>
      <c r="L4067" s="52"/>
    </row>
    <row r="4068" spans="1:12" hidden="1" x14ac:dyDescent="0.3">
      <c r="A4068" s="18" t="str">
        <f t="shared" ref="A4068" si="1379">+IF(OR(C4068=""),"NO",1)</f>
        <v>NO</v>
      </c>
      <c r="B4068" s="18"/>
      <c r="C4068" s="1" t="s">
        <v>124</v>
      </c>
      <c r="E4068" s="329">
        <v>7</v>
      </c>
      <c r="F4068" s="53" t="str">
        <f>+$F$26</f>
        <v>OBJETO</v>
      </c>
      <c r="G4068" s="332" t="s">
        <v>124</v>
      </c>
      <c r="H4068" s="333"/>
      <c r="I4068" s="333"/>
      <c r="J4068" s="333"/>
      <c r="K4068" s="333"/>
      <c r="L4068" s="334"/>
    </row>
    <row r="4069" spans="1:12" hidden="1" x14ac:dyDescent="0.3">
      <c r="A4069" s="18" t="str">
        <f t="shared" ref="A4069" si="1380">+IF(OR(C4068=""),"NO",1)</f>
        <v>NO</v>
      </c>
      <c r="B4069" s="18"/>
      <c r="E4069" s="330"/>
      <c r="F4069" s="54" t="str">
        <f>+$F$27</f>
        <v>CONTRATANTE</v>
      </c>
      <c r="G4069" s="335" t="s">
        <v>124</v>
      </c>
      <c r="H4069" s="310"/>
      <c r="I4069" s="310"/>
      <c r="J4069" s="310"/>
      <c r="K4069" s="310"/>
      <c r="L4069" s="336"/>
    </row>
    <row r="4070" spans="1:12" hidden="1" x14ac:dyDescent="0.3">
      <c r="A4070" s="18" t="str">
        <f t="shared" ref="A4070" si="1381">+IF(OR(C4068=""),"NO",1)</f>
        <v>NO</v>
      </c>
      <c r="B4070" s="18"/>
      <c r="E4070" s="330"/>
      <c r="F4070" s="54" t="str">
        <f>+$F$28</f>
        <v>APORTANTE</v>
      </c>
      <c r="G4070" s="337" t="s">
        <v>124</v>
      </c>
      <c r="H4070" s="338"/>
      <c r="I4070" s="338"/>
      <c r="J4070" s="338"/>
      <c r="K4070" s="338"/>
      <c r="L4070" s="339"/>
    </row>
    <row r="4071" spans="1:12" hidden="1" x14ac:dyDescent="0.3">
      <c r="A4071" s="18" t="str">
        <f t="shared" ref="A4071" si="1382">+IF(OR(C4068=""),"NO",1)</f>
        <v>NO</v>
      </c>
      <c r="B4071" s="18"/>
      <c r="E4071" s="330"/>
      <c r="F4071" s="54" t="str">
        <f>+$F$29</f>
        <v>VALOR /SMMLV)</v>
      </c>
      <c r="G4071" s="55" t="s">
        <v>124</v>
      </c>
      <c r="H4071" s="56" t="str">
        <f>+$H$29</f>
        <v>% PART..</v>
      </c>
      <c r="I4071" s="57" t="s">
        <v>124</v>
      </c>
      <c r="J4071" s="58" t="str">
        <f>+$J$29</f>
        <v>VALOR ACREDITADO</v>
      </c>
      <c r="K4071" s="59"/>
      <c r="L4071" s="47" t="s">
        <v>124</v>
      </c>
    </row>
    <row r="4072" spans="1:12" hidden="1" x14ac:dyDescent="0.3">
      <c r="A4072" s="18" t="str">
        <f t="shared" ref="A4072" si="1383">+IF(OR(C4068=""),"NO",1)</f>
        <v>NO</v>
      </c>
      <c r="B4072" s="18"/>
      <c r="E4072" s="330"/>
      <c r="F4072" s="60" t="str">
        <f>+$F$30</f>
        <v>EXPERIENCIA APORTADA</v>
      </c>
      <c r="G4072" s="340" t="s">
        <v>124</v>
      </c>
      <c r="H4072" s="341"/>
      <c r="I4072" s="341"/>
      <c r="J4072" s="341"/>
      <c r="K4072" s="341"/>
      <c r="L4072" s="342"/>
    </row>
    <row r="4073" spans="1:12" hidden="1" x14ac:dyDescent="0.3">
      <c r="A4073" s="18" t="str">
        <f t="shared" ref="A4073" si="1384">+IF(OR(C4068=""),"NO",1)</f>
        <v>NO</v>
      </c>
      <c r="B4073" s="18"/>
      <c r="E4073" s="331"/>
      <c r="F4073" s="62" t="str">
        <f>+$F$31</f>
        <v>OBSERVACIÓN</v>
      </c>
      <c r="G4073" s="343" t="s">
        <v>124</v>
      </c>
      <c r="H4073" s="344"/>
      <c r="I4073" s="344"/>
      <c r="J4073" s="344"/>
      <c r="K4073" s="344"/>
      <c r="L4073" s="345"/>
    </row>
    <row r="4074" spans="1:12" hidden="1" x14ac:dyDescent="0.3">
      <c r="A4074" s="18" t="str">
        <f t="shared" ref="A4074" si="1385">+IF(OR(C4068=""),"NO",1)</f>
        <v>NO</v>
      </c>
      <c r="B4074" s="18"/>
      <c r="E4074" s="49"/>
      <c r="F4074" s="50"/>
      <c r="G4074" s="51"/>
      <c r="H4074" s="51"/>
      <c r="I4074" s="51"/>
      <c r="J4074" s="51"/>
      <c r="K4074" s="51"/>
      <c r="L4074" s="52"/>
    </row>
    <row r="4075" spans="1:12" hidden="1" x14ac:dyDescent="0.3">
      <c r="A4075" s="1" t="str">
        <f>+A4010</f>
        <v>NO</v>
      </c>
      <c r="C4075" s="1" t="str">
        <f>"N"&amp;C4010</f>
        <v>N</v>
      </c>
      <c r="E4075" s="63"/>
      <c r="F4075" s="64" t="str">
        <f>+$F$75</f>
        <v>TOTAL DE CONTRATOS PRESENTADOS VÁLIDOS QUE CUMPLEN EXPERIENCIA ACREDITADA:</v>
      </c>
      <c r="G4075" s="65"/>
      <c r="H4075" s="65"/>
      <c r="I4075" s="65"/>
      <c r="J4075" s="66"/>
      <c r="K4075" s="65"/>
      <c r="L4075" s="67" t="s">
        <v>124</v>
      </c>
    </row>
    <row r="4076" spans="1:12" ht="6.65" hidden="1" customHeight="1" x14ac:dyDescent="0.3">
      <c r="A4076" s="1" t="str">
        <f>+A4010</f>
        <v>NO</v>
      </c>
      <c r="E4076" s="51"/>
      <c r="F4076" s="50"/>
      <c r="G4076" s="51"/>
      <c r="H4076" s="51"/>
      <c r="I4076" s="51"/>
      <c r="J4076" s="51"/>
      <c r="K4076" s="51"/>
      <c r="L4076" s="51"/>
    </row>
    <row r="4077" spans="1:12" hidden="1" x14ac:dyDescent="0.3">
      <c r="A4077" s="1" t="str">
        <f>+A4010</f>
        <v>NO</v>
      </c>
      <c r="E4077" s="63"/>
      <c r="F4077" s="63" t="str">
        <f>+$F$77</f>
        <v>ACREDITA SUMINISTRO E INSTALACIÓN DE MOBILIARIO POR LO MENOS EN UN (1) CONTRATO VÁLIDO</v>
      </c>
      <c r="G4077" s="65"/>
      <c r="H4077" s="65"/>
      <c r="I4077" s="65"/>
      <c r="J4077" s="66"/>
      <c r="K4077" s="65"/>
      <c r="L4077" s="68" t="s">
        <v>157</v>
      </c>
    </row>
    <row r="4078" spans="1:12" ht="5.15" hidden="1" customHeight="1" x14ac:dyDescent="0.3">
      <c r="A4078" s="1" t="str">
        <f>+A4010</f>
        <v>NO</v>
      </c>
      <c r="E4078" s="51"/>
      <c r="F4078" s="50"/>
      <c r="G4078" s="51"/>
      <c r="H4078" s="51"/>
      <c r="I4078" s="51"/>
      <c r="J4078" s="51"/>
      <c r="K4078" s="51"/>
      <c r="L4078" s="51"/>
    </row>
    <row r="4079" spans="1:12" ht="12.75" hidden="1" customHeight="1" x14ac:dyDescent="0.3">
      <c r="A4079" s="1" t="str">
        <f>+A4010</f>
        <v>NO</v>
      </c>
      <c r="E4079" s="69" t="str">
        <f>+$E$79</f>
        <v>EXPERIENCIA ESPECÍFICA NUMERAL 10.1.1 A</v>
      </c>
      <c r="F4079" s="70"/>
      <c r="G4079" s="70"/>
      <c r="H4079" s="70"/>
      <c r="I4079" s="70"/>
      <c r="J4079" s="70"/>
      <c r="K4079" s="70"/>
      <c r="L4079" s="71"/>
    </row>
    <row r="4080" spans="1:12" ht="26.5" hidden="1" customHeight="1" x14ac:dyDescent="0.3">
      <c r="A4080" s="1" t="str">
        <f>+A4010</f>
        <v>NO</v>
      </c>
      <c r="E4080" s="72"/>
      <c r="F4080" s="325" t="str">
        <f>+$F$80</f>
        <v>Por lo menos uno (1) de los contratos válidos aportados como experiencia general debe corresponder mínimo al 60% del presupuesto oficial del presente proceso de selección.  (SMMLV)</v>
      </c>
      <c r="G4080" s="326"/>
      <c r="H4080" s="326"/>
      <c r="I4080" s="326"/>
      <c r="J4080" s="326"/>
      <c r="K4080" s="73" t="s">
        <v>124</v>
      </c>
      <c r="L4080" s="74" t="s">
        <v>124</v>
      </c>
    </row>
    <row r="4081" spans="1:12" ht="23.5" hidden="1" customHeight="1" x14ac:dyDescent="0.3">
      <c r="A4081" s="1" t="str">
        <f>+A4010</f>
        <v>NO</v>
      </c>
      <c r="E4081" s="63"/>
      <c r="F4081" s="325" t="str">
        <f>+$F$81</f>
        <v xml:space="preserve">Deberá acreditarse en al menos uno (1) de los contratos válidos aportados como experiencia general una </v>
      </c>
      <c r="G4081" s="326"/>
      <c r="H4081" s="326"/>
      <c r="I4081" s="326"/>
      <c r="J4081" s="326"/>
      <c r="K4081" s="73" t="s">
        <v>124</v>
      </c>
      <c r="L4081" s="74" t="s">
        <v>124</v>
      </c>
    </row>
    <row r="4082" spans="1:12" ht="23.5" hidden="1" customHeight="1" x14ac:dyDescent="0.3">
      <c r="A4082" s="18" t="s">
        <v>30</v>
      </c>
      <c r="E4082" s="63"/>
      <c r="F4082" s="325" t="str">
        <f>+$F$82</f>
        <v xml:space="preserve">Deberá acreditarse en al menos uno (1) de los contratos válidos aportados interventoría a intervención de </v>
      </c>
      <c r="G4082" s="326"/>
      <c r="H4082" s="326"/>
      <c r="I4082" s="326"/>
      <c r="J4082" s="326"/>
      <c r="K4082" s="73">
        <f>+$K$82</f>
        <v>0</v>
      </c>
      <c r="L4082" s="74" t="s">
        <v>124</v>
      </c>
    </row>
    <row r="4083" spans="1:12" ht="36" hidden="1" customHeight="1" x14ac:dyDescent="0.3">
      <c r="A4083" s="18" t="s">
        <v>30</v>
      </c>
      <c r="E4083" s="63"/>
      <c r="F4083" s="325" t="str">
        <f>+$F$83</f>
        <v xml:space="preserve">Deberá acreditarse en al menos uno (1) de los contratos válidos aportados interventoría a intervención de </v>
      </c>
      <c r="G4083" s="326"/>
      <c r="H4083" s="326"/>
      <c r="I4083" s="326"/>
      <c r="J4083" s="326"/>
      <c r="K4083" s="75">
        <f>+$K$83</f>
        <v>0</v>
      </c>
      <c r="L4083" s="76" t="s">
        <v>124</v>
      </c>
    </row>
    <row r="4084" spans="1:12" hidden="1" x14ac:dyDescent="0.3">
      <c r="A4084" s="1" t="str">
        <f>+A4010</f>
        <v>NO</v>
      </c>
      <c r="E4084" s="51"/>
      <c r="F4084" s="50"/>
      <c r="G4084" s="51"/>
      <c r="H4084" s="51"/>
      <c r="I4084" s="51"/>
      <c r="J4084" s="51"/>
      <c r="K4084" s="51"/>
      <c r="L4084" s="51"/>
    </row>
    <row r="4085" spans="1:12" ht="12.75" hidden="1" customHeight="1" x14ac:dyDescent="0.3">
      <c r="A4085" s="1" t="str">
        <f>+A4010</f>
        <v>NO</v>
      </c>
      <c r="E4085" s="40" t="str">
        <f>+$E$85</f>
        <v>VALOR MÍNIMO A CERIFICAR % P.O EN SMMMLV. NUMERAL 3.9.1</v>
      </c>
      <c r="F4085" s="41"/>
      <c r="G4085" s="41"/>
      <c r="H4085" s="41"/>
      <c r="I4085" s="41"/>
      <c r="J4085" s="41"/>
      <c r="K4085" s="41"/>
      <c r="L4085" s="42"/>
    </row>
    <row r="4086" spans="1:12" hidden="1" x14ac:dyDescent="0.3">
      <c r="A4086" s="1" t="str">
        <f>+A4010</f>
        <v>NO</v>
      </c>
      <c r="C4086" s="1" t="str">
        <f>"M"&amp;C4010</f>
        <v>M</v>
      </c>
      <c r="E4086" s="77" t="str">
        <f>+$E$86</f>
        <v>100% P.O.</v>
      </c>
      <c r="F4086" s="78"/>
      <c r="G4086" s="61">
        <v>242.41716883554506</v>
      </c>
      <c r="H4086" s="124" t="str">
        <f>+$H$86</f>
        <v>TOTAL EJECUTADO DE CONTRATOS ACREDITADOS</v>
      </c>
      <c r="I4086" s="124"/>
      <c r="J4086" s="124"/>
      <c r="K4086" s="55" t="s">
        <v>124</v>
      </c>
      <c r="L4086" s="47" t="s">
        <v>124</v>
      </c>
    </row>
    <row r="4087" spans="1:12" hidden="1" x14ac:dyDescent="0.3">
      <c r="A4087" s="1" t="str">
        <f>+A4010</f>
        <v>NO</v>
      </c>
      <c r="E4087" s="39"/>
      <c r="F4087" s="39"/>
      <c r="G4087" s="39"/>
      <c r="H4087" s="39"/>
      <c r="I4087" s="39"/>
      <c r="J4087" s="39"/>
      <c r="K4087" s="39"/>
      <c r="L4087" s="39"/>
    </row>
    <row r="4088" spans="1:12" ht="12.75" hidden="1" customHeight="1" x14ac:dyDescent="0.3">
      <c r="A4088" s="18" t="s">
        <v>30</v>
      </c>
      <c r="B4088" s="18"/>
      <c r="E4088" s="40" t="str">
        <f>+$E$88</f>
        <v>CONSIDERACIONES PARA LA VALIDEZ DE LA EXPERIENCIA REQUERIDA: EXPERIENCIA PROPONENTES PLURALES NUMERAL 10.1.2 D</v>
      </c>
      <c r="F4088" s="41"/>
      <c r="G4088" s="41"/>
      <c r="H4088" s="41"/>
      <c r="I4088" s="41"/>
      <c r="J4088" s="41"/>
      <c r="K4088" s="41"/>
      <c r="L4088" s="42"/>
    </row>
    <row r="4089" spans="1:12" ht="28" hidden="1" customHeight="1" x14ac:dyDescent="0.3">
      <c r="A4089" s="18" t="s">
        <v>30</v>
      </c>
      <c r="B4089" s="18"/>
      <c r="C4089" s="1" t="str">
        <f>"O"&amp;C4010</f>
        <v>O</v>
      </c>
      <c r="E4089" s="80" t="str">
        <f>+$E$89</f>
        <v>i)</v>
      </c>
      <c r="F4089" s="327" t="str">
        <f>+$F$89</f>
        <v>Uno de los integrantes debe aportar como mínimo el cincuenta por ciento (50 %) de la experiencia solicitada</v>
      </c>
      <c r="G4089" s="328"/>
      <c r="H4089" s="328"/>
      <c r="I4089" s="328"/>
      <c r="J4089" s="328"/>
      <c r="K4089" s="73" t="s">
        <v>124</v>
      </c>
      <c r="L4089" s="47" t="s">
        <v>124</v>
      </c>
    </row>
    <row r="4090" spans="1:12" ht="28" hidden="1" customHeight="1" x14ac:dyDescent="0.3">
      <c r="A4090" s="18" t="s">
        <v>30</v>
      </c>
      <c r="B4090" s="18"/>
      <c r="C4090" s="1" t="str">
        <f>"O"&amp;C4010</f>
        <v>O</v>
      </c>
      <c r="E4090" s="80" t="str">
        <f>+$E$90</f>
        <v>ii)</v>
      </c>
      <c r="F4090" s="327" t="str">
        <f>+$F$90</f>
        <v>Todos los demás ntegrantes deben acreditar al menos el cinco por ciento (5 %) de la experiencia solicitada, solo uno (1) de los integrantes podrá no acreditar experiencia pero su porcentaje de participación  no podrá superar el diez por ciento (10 %)</v>
      </c>
      <c r="G4090" s="328"/>
      <c r="H4090" s="328"/>
      <c r="I4090" s="328"/>
      <c r="J4090" s="328"/>
      <c r="K4090" s="73" t="s">
        <v>124</v>
      </c>
      <c r="L4090" s="47" t="s">
        <v>124</v>
      </c>
    </row>
    <row r="4091" spans="1:12" hidden="1" x14ac:dyDescent="0.3">
      <c r="A4091" s="18" t="s">
        <v>30</v>
      </c>
      <c r="B4091" s="18"/>
      <c r="E4091" s="39"/>
      <c r="F4091" s="39"/>
      <c r="G4091" s="39"/>
      <c r="H4091" s="39"/>
      <c r="I4091" s="39"/>
      <c r="J4091" s="39"/>
      <c r="K4091" s="39"/>
      <c r="L4091" s="39"/>
    </row>
    <row r="4092" spans="1:12" ht="13" hidden="1" customHeight="1" x14ac:dyDescent="0.3">
      <c r="A4092" s="18" t="str">
        <f>+A4010</f>
        <v>NO</v>
      </c>
      <c r="B4092" s="18"/>
      <c r="E4092" s="69" t="str">
        <f>+$E$92</f>
        <v>VERIFICACIÓN Y ASIGNACIÓN DE PUNTAJE POR LA EXPERIENCIA DEL PROPONENTE</v>
      </c>
      <c r="F4092" s="70"/>
      <c r="G4092" s="70"/>
      <c r="H4092" s="70"/>
      <c r="I4092" s="70"/>
      <c r="J4092" s="70"/>
      <c r="K4092" s="70"/>
      <c r="L4092" s="71"/>
    </row>
    <row r="4093" spans="1:12" hidden="1" x14ac:dyDescent="0.3">
      <c r="A4093" s="18" t="str">
        <f>+A4010</f>
        <v>NO</v>
      </c>
      <c r="B4093" s="18"/>
      <c r="E4093" s="81"/>
      <c r="F4093" s="323" t="str">
        <f>+$F$93</f>
        <v>No. CONTRATOS QUE ACREDITAN LA EXPERIENCIA (NO OBJETO DE SUBSANACIÓN)</v>
      </c>
      <c r="G4093" s="324"/>
      <c r="H4093" s="324"/>
      <c r="I4093" s="324"/>
      <c r="J4093" s="324"/>
      <c r="K4093" s="82"/>
      <c r="L4093" s="83" t="s">
        <v>124</v>
      </c>
    </row>
    <row r="4094" spans="1:12" ht="13" hidden="1" customHeight="1" x14ac:dyDescent="0.3">
      <c r="A4094" s="18" t="str">
        <f>+A4010</f>
        <v>NO</v>
      </c>
      <c r="B4094" s="18"/>
      <c r="E4094" s="84"/>
      <c r="F4094" s="323" t="str">
        <f>+$F$94</f>
        <v>TOTAL EJECUTADO DE CONTRATOS ACREDITADOS PROPUESTA INICIAL</v>
      </c>
      <c r="G4094" s="324"/>
      <c r="H4094" s="324"/>
      <c r="I4094" s="324"/>
      <c r="J4094" s="324"/>
      <c r="K4094" s="85"/>
      <c r="L4094" s="86" t="s">
        <v>124</v>
      </c>
    </row>
    <row r="4095" spans="1:12" ht="13" hidden="1" customHeight="1" x14ac:dyDescent="0.3">
      <c r="A4095" s="18" t="str">
        <f>+A4010</f>
        <v>NO</v>
      </c>
      <c r="B4095" s="18"/>
      <c r="E4095" s="87"/>
      <c r="F4095" s="323" t="str">
        <f>+$F$95</f>
        <v>PROMEDIO VALOR ACREDITADO EN SMMLV</v>
      </c>
      <c r="G4095" s="324"/>
      <c r="H4095" s="324"/>
      <c r="I4095" s="324"/>
      <c r="J4095" s="324"/>
      <c r="K4095" s="66"/>
      <c r="L4095" s="88" t="s">
        <v>124</v>
      </c>
    </row>
    <row r="4096" spans="1:12" hidden="1" x14ac:dyDescent="0.3">
      <c r="A4096" s="18" t="str">
        <f>+A4010</f>
        <v>NO</v>
      </c>
      <c r="B4096" s="18"/>
      <c r="E4096" s="89"/>
      <c r="F4096" s="89"/>
      <c r="G4096" s="89"/>
      <c r="H4096" s="89"/>
      <c r="I4096" s="89"/>
      <c r="J4096" s="89"/>
      <c r="K4096" s="89"/>
      <c r="L4096" s="89"/>
    </row>
    <row r="4097" spans="1:12" ht="13" hidden="1" customHeight="1" x14ac:dyDescent="0.3">
      <c r="A4097" s="18" t="str">
        <f>+A4010</f>
        <v>NO</v>
      </c>
      <c r="B4097" s="18"/>
      <c r="E4097" s="69" t="str">
        <f>+$E$97</f>
        <v>3.9.2 EXIGENCIAS MÍNIMAS DE EXPERIENCIA Y FORMACIÓN ACADÉMICA DEL EQUIPO DE TRABAJO</v>
      </c>
      <c r="F4097" s="70"/>
      <c r="G4097" s="70"/>
      <c r="H4097" s="70"/>
      <c r="I4097" s="70"/>
      <c r="J4097" s="70"/>
      <c r="K4097" s="70"/>
      <c r="L4097" s="71"/>
    </row>
    <row r="4098" spans="1:12" hidden="1" x14ac:dyDescent="0.3">
      <c r="A4098" s="18" t="str">
        <f>+A4010</f>
        <v>NO</v>
      </c>
      <c r="B4098" s="18"/>
      <c r="E4098" s="90" t="str">
        <f>+$E$98</f>
        <v>Formulario 8</v>
      </c>
      <c r="F4098" s="315" t="s">
        <v>46</v>
      </c>
      <c r="G4098" s="316"/>
      <c r="H4098" s="317"/>
      <c r="I4098" s="318"/>
      <c r="J4098" s="318"/>
      <c r="K4098" s="318"/>
      <c r="L4098" s="319"/>
    </row>
    <row r="4099" spans="1:12" hidden="1" x14ac:dyDescent="0.3">
      <c r="A4099" s="18" t="str">
        <f>+A4010</f>
        <v>NO</v>
      </c>
      <c r="B4099" s="18"/>
      <c r="E4099" s="91" t="s">
        <v>124</v>
      </c>
      <c r="F4099" s="91" t="str">
        <f>+$F$99</f>
        <v>Director de Interventoría</v>
      </c>
      <c r="G4099" s="91" t="str">
        <f>+$G$99</f>
        <v>Residente de Interventoría</v>
      </c>
      <c r="H4099" s="320"/>
      <c r="I4099" s="321"/>
      <c r="J4099" s="321"/>
      <c r="K4099" s="321"/>
      <c r="L4099" s="322"/>
    </row>
    <row r="4100" spans="1:12" hidden="1" x14ac:dyDescent="0.3">
      <c r="A4100" s="18" t="str">
        <f>+A4010</f>
        <v>NO</v>
      </c>
      <c r="B4100" s="18"/>
      <c r="E4100" s="304" t="str">
        <f>+$E$100</f>
        <v>OBSERVACIONES RESPECTO REQUISITO HABILITANTE DEL PERSONAL CLAVE EVALUABLE</v>
      </c>
      <c r="F4100" s="305"/>
      <c r="G4100" s="305"/>
      <c r="H4100" s="305"/>
      <c r="I4100" s="305"/>
      <c r="J4100" s="305"/>
      <c r="K4100" s="305"/>
      <c r="L4100" s="305"/>
    </row>
    <row r="4101" spans="1:12" hidden="1" x14ac:dyDescent="0.3">
      <c r="A4101" s="18" t="str">
        <f>+A4010</f>
        <v>NO</v>
      </c>
      <c r="B4101" s="18"/>
      <c r="E4101" s="312" t="s">
        <v>124</v>
      </c>
      <c r="F4101" s="313"/>
      <c r="G4101" s="313"/>
      <c r="H4101" s="313"/>
      <c r="I4101" s="313"/>
      <c r="J4101" s="313"/>
      <c r="K4101" s="313"/>
      <c r="L4101" s="314"/>
    </row>
    <row r="4102" spans="1:12" hidden="1" x14ac:dyDescent="0.3">
      <c r="A4102" s="18" t="str">
        <f>+A4010</f>
        <v>NO</v>
      </c>
      <c r="B4102" s="18"/>
      <c r="E4102" s="89"/>
      <c r="F4102" s="89"/>
      <c r="G4102" s="89"/>
      <c r="H4102" s="89"/>
      <c r="I4102" s="89"/>
      <c r="J4102" s="89"/>
      <c r="K4102" s="89"/>
      <c r="L4102" s="89"/>
    </row>
    <row r="4103" spans="1:12" ht="13" hidden="1" customHeight="1" x14ac:dyDescent="0.3">
      <c r="A4103" s="18" t="str">
        <f>+A4010</f>
        <v>NO</v>
      </c>
      <c r="B4103" s="18"/>
      <c r="E4103" s="69" t="str">
        <f>+$E$103</f>
        <v>4.2 EQUIPO DE TRABAJO (Personal Clave Evaluable)</v>
      </c>
      <c r="F4103" s="70"/>
      <c r="G4103" s="70"/>
      <c r="H4103" s="70"/>
      <c r="I4103" s="70"/>
      <c r="J4103" s="70"/>
      <c r="K4103" s="70"/>
      <c r="L4103" s="71"/>
    </row>
    <row r="4104" spans="1:12" ht="23.25" hidden="1" customHeight="1" x14ac:dyDescent="0.3">
      <c r="A4104" s="18" t="str">
        <f>+A4010</f>
        <v>NO</v>
      </c>
      <c r="B4104" s="18"/>
      <c r="E4104" s="90" t="str">
        <f>+$E$104</f>
        <v>Formulario 9</v>
      </c>
      <c r="F4104" s="315" t="s">
        <v>46</v>
      </c>
      <c r="G4104" s="316"/>
      <c r="H4104" s="317"/>
      <c r="I4104" s="318"/>
      <c r="J4104" s="318"/>
      <c r="K4104" s="318"/>
      <c r="L4104" s="319"/>
    </row>
    <row r="4105" spans="1:12" hidden="1" x14ac:dyDescent="0.3">
      <c r="A4105" s="18" t="str">
        <f>+A4010</f>
        <v>NO</v>
      </c>
      <c r="B4105" s="18"/>
      <c r="E4105" s="91" t="s">
        <v>124</v>
      </c>
      <c r="F4105" s="91" t="str">
        <f>+$F$99</f>
        <v>Director de Interventoría</v>
      </c>
      <c r="G4105" s="91" t="str">
        <f>+$G$99</f>
        <v>Residente de Interventoría</v>
      </c>
      <c r="H4105" s="320"/>
      <c r="I4105" s="321"/>
      <c r="J4105" s="321"/>
      <c r="K4105" s="321"/>
      <c r="L4105" s="322"/>
    </row>
    <row r="4106" spans="1:12" hidden="1" x14ac:dyDescent="0.3">
      <c r="A4106" s="18" t="str">
        <f>+A4010</f>
        <v>NO</v>
      </c>
      <c r="B4106" s="18"/>
      <c r="E4106" s="89"/>
      <c r="F4106" s="89"/>
      <c r="G4106" s="89"/>
      <c r="H4106" s="89"/>
      <c r="I4106" s="89"/>
      <c r="J4106" s="89"/>
      <c r="K4106" s="89"/>
      <c r="L4106" s="89"/>
    </row>
    <row r="4107" spans="1:12" hidden="1" x14ac:dyDescent="0.3">
      <c r="A4107" s="1" t="str">
        <f>+A4010</f>
        <v>NO</v>
      </c>
      <c r="E4107" s="92" t="str">
        <f>+E3982</f>
        <v>CRITERIOS DE EVALUACIÓN Y PUNTAJE</v>
      </c>
      <c r="F4107" s="93"/>
      <c r="G4107" s="93"/>
      <c r="H4107" s="93"/>
      <c r="I4107" s="93"/>
      <c r="J4107" s="93"/>
      <c r="K4107" s="94"/>
      <c r="L4107" s="95" t="str">
        <f>+$L$107</f>
        <v>PUNTAJE OBTENIDO</v>
      </c>
    </row>
    <row r="4108" spans="1:12" hidden="1" x14ac:dyDescent="0.3">
      <c r="A4108" s="1" t="str">
        <f>+A4010</f>
        <v>NO</v>
      </c>
      <c r="E4108" s="96" t="str">
        <f>+$E$108</f>
        <v>VALOR</v>
      </c>
      <c r="F4108" s="97" t="str">
        <f>+$F$108</f>
        <v>EQUIPO DE TRABAJO (PERSONAL CLAVE EVALUABLE)</v>
      </c>
      <c r="G4108" s="24"/>
      <c r="H4108" s="24"/>
      <c r="I4108" s="24"/>
      <c r="J4108" s="24"/>
      <c r="K4108" s="24"/>
      <c r="L4108" s="98"/>
    </row>
    <row r="4109" spans="1:12" ht="12.75" hidden="1" customHeight="1" x14ac:dyDescent="0.3">
      <c r="A4109" s="1" t="str">
        <f>+A4010</f>
        <v>NO</v>
      </c>
      <c r="E4109" s="96">
        <f>+$E$109</f>
        <v>5</v>
      </c>
      <c r="F4109" s="307" t="str">
        <f>+$F$109</f>
        <v xml:space="preserve"> Experiencia Específica adicional</v>
      </c>
      <c r="G4109" s="308"/>
      <c r="H4109" s="308"/>
      <c r="I4109" s="308"/>
      <c r="J4109" s="308"/>
      <c r="K4109" s="309"/>
      <c r="L4109" s="99" t="str">
        <f>IFERROR(IF(VLOOKUP(C4010,'R. PUNTAJES'!$C$14:$R$213,'R. PUNTAJES'!$I$10,0)="","",VLOOKUP(C4010,'R. PUNTAJES'!$C$14:$R$213,'R. PUNTAJES'!$I$10,0)),"")</f>
        <v/>
      </c>
    </row>
    <row r="4110" spans="1:12" ht="12.75" hidden="1" customHeight="1" x14ac:dyDescent="0.3">
      <c r="A4110" s="1" t="str">
        <f>+A4010</f>
        <v>NO</v>
      </c>
      <c r="E4110" s="96">
        <f>+$E$110</f>
        <v>5</v>
      </c>
      <c r="F4110" s="307" t="str">
        <f>+$F$110</f>
        <v>Formación Académica adicional</v>
      </c>
      <c r="G4110" s="308"/>
      <c r="H4110" s="308"/>
      <c r="I4110" s="308"/>
      <c r="J4110" s="308"/>
      <c r="K4110" s="309"/>
      <c r="L4110" s="99" t="str">
        <f>IFERROR(IF(VLOOKUP(C4010,'R. PUNTAJES'!$C$14:$R$213,'R. PUNTAJES'!$J$10,0)="","",VLOOKUP(C4010,'R. PUNTAJES'!$C$14:$R$213,'R. PUNTAJES'!$J$10,0)),"")</f>
        <v/>
      </c>
    </row>
    <row r="4111" spans="1:12" hidden="1" x14ac:dyDescent="0.3">
      <c r="A4111" s="18" t="str">
        <f>+A4010</f>
        <v>NO</v>
      </c>
      <c r="B4111" s="18"/>
      <c r="E4111" s="100"/>
      <c r="F4111" s="101" t="str">
        <f>+$F$111</f>
        <v>FACTOR DE SOSTENIBILIDAD</v>
      </c>
      <c r="G4111" s="102"/>
      <c r="H4111" s="102"/>
      <c r="I4111" s="102"/>
      <c r="J4111" s="102"/>
      <c r="K4111" s="102"/>
      <c r="L4111" s="103"/>
    </row>
    <row r="4112" spans="1:12" hidden="1" x14ac:dyDescent="0.3">
      <c r="A4112" s="18" t="str">
        <f>+A4010</f>
        <v>NO</v>
      </c>
      <c r="B4112" s="18"/>
      <c r="E4112" s="104">
        <v>1</v>
      </c>
      <c r="F4112" s="105" t="str">
        <f>+$F$112</f>
        <v>Compromisos Sostenibilidad</v>
      </c>
      <c r="G4112" s="106"/>
      <c r="H4112" s="106"/>
      <c r="I4112" s="106"/>
      <c r="J4112" s="106"/>
      <c r="K4112" s="106"/>
      <c r="L4112" s="107" t="str">
        <f>IFERROR(IF(VLOOKUP(C4010,'R. PUNTAJES'!$C$14:$R$213,'R. PUNTAJES'!$K$10,0)="","",VLOOKUP(C4010,'R. PUNTAJES'!$C$14:$R$213,'R. PUNTAJES'!$K$10,0)),"")</f>
        <v/>
      </c>
    </row>
    <row r="4113" spans="1:12" hidden="1" x14ac:dyDescent="0.3">
      <c r="A4113" s="1" t="str">
        <f>+A4010</f>
        <v>NO</v>
      </c>
      <c r="E4113" s="108"/>
      <c r="F4113" s="109" t="str">
        <f>+$F$113</f>
        <v>APOYO A LA INDUSTRIA NACIONAL</v>
      </c>
      <c r="G4113" s="110"/>
      <c r="H4113" s="110"/>
      <c r="I4113" s="110"/>
      <c r="J4113" s="110"/>
      <c r="K4113" s="110"/>
      <c r="L4113" s="111"/>
    </row>
    <row r="4114" spans="1:12" ht="12.75" hidden="1" customHeight="1" x14ac:dyDescent="0.3">
      <c r="A4114" s="1" t="str">
        <f>+A4010</f>
        <v>NO</v>
      </c>
      <c r="E4114" s="96">
        <v>20</v>
      </c>
      <c r="F4114" s="307" t="str">
        <f>+$F$114</f>
        <v>Promoción de Servicios Nacionales o con Trato Nacional</v>
      </c>
      <c r="G4114" s="308"/>
      <c r="H4114" s="308"/>
      <c r="I4114" s="308"/>
      <c r="J4114" s="308"/>
      <c r="K4114" s="309"/>
      <c r="L4114" s="99" t="str">
        <f>IFERROR(IF(VLOOKUP(C4010,'R. PUNTAJES'!$C$14:$R$213,'R. PUNTAJES'!$L$10,0)="","",
IF(VLOOKUP(C4010,'R. PUNTAJES'!$C$14:$R$213,'R. PUNTAJES'!$L$10,0)=5,0,
VLOOKUP(C4010,'R. PUNTAJES'!$C$14:$R$213,'R. PUNTAJES'!$L$10,0))),"")</f>
        <v/>
      </c>
    </row>
    <row r="4115" spans="1:12" ht="12.75" hidden="1" customHeight="1" x14ac:dyDescent="0.3">
      <c r="A4115" s="1" t="str">
        <f>+A4010</f>
        <v>NO</v>
      </c>
      <c r="E4115" s="96">
        <v>5</v>
      </c>
      <c r="F4115" s="307" t="str">
        <f>+$F$115</f>
        <v>Incorporación de componente nacional en servicios extranjeros</v>
      </c>
      <c r="G4115" s="308"/>
      <c r="H4115" s="308"/>
      <c r="I4115" s="308"/>
      <c r="J4115" s="308"/>
      <c r="K4115" s="309"/>
      <c r="L4115" s="99" t="str">
        <f>IFERROR(IF(VLOOKUP(C4010,'R. PUNTAJES'!$C$14:$R$213,'R. PUNTAJES'!$L$10,0)="","",
IF(VLOOKUP(C4010,'R. PUNTAJES'!$C$14:$R$213,'R. PUNTAJES'!$L$10,0)=20,0,
VLOOKUP(C4010,'R. PUNTAJES'!$C$14:$R$213,'R. PUNTAJES'!$L$10,0))),"")</f>
        <v/>
      </c>
    </row>
    <row r="4116" spans="1:12" hidden="1" x14ac:dyDescent="0.3">
      <c r="A4116" s="1" t="str">
        <f>+A4010</f>
        <v>NO</v>
      </c>
      <c r="E4116" s="112"/>
      <c r="F4116" s="97" t="str">
        <f>+$F$116</f>
        <v>VINCULACIÓN DE PERSONAS CON DISCAPACIDAD</v>
      </c>
      <c r="G4116" s="24"/>
      <c r="H4116" s="24"/>
      <c r="I4116" s="24"/>
      <c r="J4116" s="24"/>
      <c r="K4116" s="24"/>
      <c r="L4116" s="98"/>
    </row>
    <row r="4117" spans="1:12" ht="12.75" hidden="1" customHeight="1" x14ac:dyDescent="0.3">
      <c r="A4117" s="1" t="str">
        <f>+A4010</f>
        <v>NO</v>
      </c>
      <c r="E4117" s="96">
        <v>1</v>
      </c>
      <c r="F4117" s="307" t="str">
        <f>+$F$117</f>
        <v xml:space="preserve">Trabajadores vinculados a la planta de personal </v>
      </c>
      <c r="G4117" s="308"/>
      <c r="H4117" s="308"/>
      <c r="I4117" s="308"/>
      <c r="J4117" s="308"/>
      <c r="K4117" s="309"/>
      <c r="L4117" s="99" t="str">
        <f>IFERROR(IF(VLOOKUP(C4010,'R. PUNTAJES'!$C$14:$R$213,'R. PUNTAJES'!$M$10,0)="","",VLOOKUP(C4010,'R. PUNTAJES'!$C$14:$R$213,'R. PUNTAJES'!$M$10,0)),"")</f>
        <v/>
      </c>
    </row>
    <row r="4118" spans="1:12" hidden="1" x14ac:dyDescent="0.3">
      <c r="A4118" s="1" t="str">
        <f>+A4010</f>
        <v>NO</v>
      </c>
      <c r="E4118" s="112"/>
      <c r="F4118" s="97" t="str">
        <f>+$F$118</f>
        <v>EMPRENDIMIENTOS Y EMPRESAS DE MUJERES</v>
      </c>
      <c r="G4118" s="24"/>
      <c r="H4118" s="24"/>
      <c r="I4118" s="24"/>
      <c r="J4118" s="24"/>
      <c r="K4118" s="24"/>
      <c r="L4118" s="98"/>
    </row>
    <row r="4119" spans="1:12" ht="13" hidden="1" customHeight="1" x14ac:dyDescent="0.3">
      <c r="A4119" s="1" t="str">
        <f>+A4010</f>
        <v>NO</v>
      </c>
      <c r="E4119" s="96">
        <v>0.25</v>
      </c>
      <c r="F4119" s="307" t="str">
        <f>+$F$119</f>
        <v>Emprendimientos y empresas de mujeres</v>
      </c>
      <c r="G4119" s="308"/>
      <c r="H4119" s="308"/>
      <c r="I4119" s="308"/>
      <c r="J4119" s="308"/>
      <c r="K4119" s="309"/>
      <c r="L4119" s="113" t="str">
        <f>IFERROR(IF(VLOOKUP(C4010,'R. PUNTAJES'!$C$14:$R$213,'R. PUNTAJES'!$N$10,0)="","",VLOOKUP(C4010,'R. PUNTAJES'!$C$14:$R$213,'R. PUNTAJES'!$N$10,0)),"")</f>
        <v/>
      </c>
    </row>
    <row r="4120" spans="1:12" hidden="1" x14ac:dyDescent="0.3">
      <c r="A4120" s="18" t="str">
        <f>+A4121</f>
        <v>NO</v>
      </c>
      <c r="B4120" s="18"/>
      <c r="E4120" s="112"/>
      <c r="F4120" s="97" t="str">
        <f>+$F$120</f>
        <v>MIPYME</v>
      </c>
      <c r="G4120" s="24"/>
      <c r="H4120" s="24"/>
      <c r="I4120" s="24"/>
      <c r="J4120" s="24"/>
      <c r="K4120" s="24"/>
      <c r="L4120" s="98"/>
    </row>
    <row r="4121" spans="1:12" hidden="1" x14ac:dyDescent="0.3">
      <c r="A4121" s="18" t="str">
        <f>+IF(E4121=0,"NO",1)</f>
        <v>NO</v>
      </c>
      <c r="B4121" s="18"/>
      <c r="E4121" s="96">
        <v>0</v>
      </c>
      <c r="F4121" s="307" t="str">
        <f>+$F$121</f>
        <v>Mipyme</v>
      </c>
      <c r="G4121" s="308"/>
      <c r="H4121" s="308"/>
      <c r="I4121" s="308"/>
      <c r="J4121" s="308"/>
      <c r="K4121" s="309"/>
      <c r="L4121" s="113" t="str">
        <f>IFERROR(IF(VLOOKUP(C4010,'R. PUNTAJES'!$C$14:$R$213,'R. PUNTAJES'!$O$10,0)="","",VLOOKUP(C4010,'R. PUNTAJES'!$C$14:$R$213,'R. PUNTAJES'!$O$10,0)),"")</f>
        <v/>
      </c>
    </row>
    <row r="4122" spans="1:12" hidden="1" x14ac:dyDescent="0.3">
      <c r="A4122" s="1" t="str">
        <f>+A4010</f>
        <v>NO</v>
      </c>
      <c r="E4122" s="112"/>
      <c r="F4122" s="97" t="str">
        <f>+$F$122</f>
        <v>EXPERIENCIA DEL PROPONENTE</v>
      </c>
      <c r="G4122" s="24"/>
      <c r="H4122" s="24"/>
      <c r="I4122" s="24"/>
      <c r="J4122" s="24"/>
      <c r="K4122" s="24"/>
      <c r="L4122" s="98"/>
    </row>
    <row r="4123" spans="1:12" hidden="1" x14ac:dyDescent="0.3">
      <c r="A4123" s="1" t="str">
        <f>+A4010</f>
        <v>NO</v>
      </c>
      <c r="E4123" s="96">
        <v>59.5</v>
      </c>
      <c r="F4123" s="307" t="str">
        <f>+$F$123</f>
        <v>mediana con valor absoluto</v>
      </c>
      <c r="G4123" s="308"/>
      <c r="H4123" s="308"/>
      <c r="I4123" s="308"/>
      <c r="J4123" s="308"/>
      <c r="K4123" s="309"/>
      <c r="L4123" s="113" t="str">
        <f>IFERROR(IF(VLOOKUP(C4010,'R. PUNTAJES'!$C$14:$R$213,'R. PUNTAJES'!$R$10,0)="","",VLOOKUP(C4010,'R. PUNTAJES'!$C$14:$R$213,'R. PUNTAJES'!$R$10,0)),"")</f>
        <v/>
      </c>
    </row>
    <row r="4124" spans="1:12" hidden="1" x14ac:dyDescent="0.3">
      <c r="A4124" s="1" t="str">
        <f>+A4010</f>
        <v>NO</v>
      </c>
      <c r="E4124" s="112"/>
      <c r="F4124" s="97" t="str">
        <f>+$F$124</f>
        <v>MULTAS</v>
      </c>
      <c r="G4124" s="24"/>
      <c r="H4124" s="24"/>
      <c r="I4124" s="24"/>
      <c r="J4124" s="24"/>
      <c r="K4124" s="24"/>
      <c r="L4124" s="98"/>
    </row>
    <row r="4125" spans="1:12" ht="12.75" hidden="1" customHeight="1" x14ac:dyDescent="0.3">
      <c r="A4125" s="1" t="str">
        <f>+A4010</f>
        <v>NO</v>
      </c>
      <c r="E4125" s="96">
        <v>-2</v>
      </c>
      <c r="F4125" s="307" t="str">
        <f>+$F$125</f>
        <v>Una o más multas o cláusulas penales durante el último año</v>
      </c>
      <c r="G4125" s="310"/>
      <c r="H4125" s="310"/>
      <c r="I4125" s="310"/>
      <c r="J4125" s="310"/>
      <c r="K4125" s="311"/>
      <c r="L4125" s="99" t="str">
        <f>IFERROR(IF(VLOOKUP(C4010,'R. PUNTAJES'!$C$14:$R$213,'R. PUNTAJES'!$Q$10,0)="","",VLOOKUP(C4010,'R. PUNTAJES'!$C$14:$R$213,'R. PUNTAJES'!$Q$10,0)),"")</f>
        <v/>
      </c>
    </row>
    <row r="4126" spans="1:12" hidden="1" x14ac:dyDescent="0.3">
      <c r="A4126" s="1" t="str">
        <f>+A4010</f>
        <v>NO</v>
      </c>
      <c r="E4126" s="112"/>
      <c r="F4126" s="97" t="str">
        <f>+$F$126</f>
        <v>OBRAS INCONCLUSAS</v>
      </c>
      <c r="G4126" s="24"/>
      <c r="H4126" s="24"/>
      <c r="I4126" s="24"/>
      <c r="J4126" s="24"/>
      <c r="K4126" s="24"/>
      <c r="L4126" s="98"/>
    </row>
    <row r="4127" spans="1:12" hidden="1" x14ac:dyDescent="0.3">
      <c r="A4127" s="1" t="str">
        <f>+A4010</f>
        <v>NO</v>
      </c>
      <c r="E4127" s="96">
        <v>-1</v>
      </c>
      <c r="F4127" s="301" t="str">
        <f>+$F$127</f>
        <v>Anotación vigente de obra civil inconclusa</v>
      </c>
      <c r="G4127" s="302"/>
      <c r="H4127" s="302"/>
      <c r="I4127" s="302"/>
      <c r="J4127" s="302"/>
      <c r="K4127" s="303"/>
      <c r="L4127" s="99" t="str">
        <f>IFERROR(IF(VLOOKUP(C4010,'R. PUNTAJES'!$C$14:$R$213,'R. PUNTAJES'!$P$10,0)="","",VLOOKUP(C4010,'R. PUNTAJES'!$C$14:$R$213,'R. PUNTAJES'!$P$10,0)),"")</f>
        <v/>
      </c>
    </row>
    <row r="4128" spans="1:12" ht="7.5" hidden="1" customHeight="1" x14ac:dyDescent="0.3">
      <c r="A4128" s="1" t="str">
        <f>+A4010</f>
        <v>NO</v>
      </c>
      <c r="E4128" s="114"/>
      <c r="F4128" s="45"/>
      <c r="G4128" s="45"/>
      <c r="H4128" s="45"/>
      <c r="I4128" s="45"/>
      <c r="J4128" s="45"/>
      <c r="K4128" s="45"/>
      <c r="L4128" s="48"/>
    </row>
    <row r="4129" spans="1:16" hidden="1" x14ac:dyDescent="0.3">
      <c r="A4129" s="1" t="str">
        <f>+A4010</f>
        <v>NO</v>
      </c>
      <c r="E4129" s="115" t="str">
        <f>+$E$129</f>
        <v>PUNTAJE TOTAL</v>
      </c>
      <c r="F4129" s="116"/>
      <c r="G4129" s="116"/>
      <c r="H4129" s="116"/>
      <c r="I4129" s="116"/>
      <c r="J4129" s="116"/>
      <c r="K4129" s="117"/>
      <c r="L4129" s="118">
        <f>IFERROR(IF(VLOOKUP(C4010,'R. PUNTAJES'!$C$14:$R$213,'R. PUNTAJES'!$H$10,0)="RECHAZO","",SUM(L4109:L4127)),"")</f>
        <v>0</v>
      </c>
    </row>
    <row r="4130" spans="1:16" hidden="1" x14ac:dyDescent="0.3">
      <c r="A4130" s="1" t="str">
        <f>+A4010</f>
        <v>NO</v>
      </c>
      <c r="E4130" s="304" t="str">
        <f>+$E$130</f>
        <v>OBSERVACIONES RESPECTO A PUNTAJES</v>
      </c>
      <c r="F4130" s="305"/>
      <c r="G4130" s="305"/>
      <c r="H4130" s="305"/>
      <c r="I4130" s="305"/>
      <c r="J4130" s="305"/>
      <c r="K4130" s="305"/>
      <c r="L4130" s="305"/>
    </row>
    <row r="4131" spans="1:16" ht="12" hidden="1" customHeight="1" x14ac:dyDescent="0.3">
      <c r="A4131" s="1" t="str">
        <f>+A4010</f>
        <v>NO</v>
      </c>
      <c r="E4131" s="306" t="s">
        <v>124</v>
      </c>
      <c r="F4131" s="305"/>
      <c r="G4131" s="305"/>
      <c r="H4131" s="305"/>
      <c r="I4131" s="305"/>
      <c r="J4131" s="305"/>
      <c r="K4131" s="305"/>
      <c r="L4131" s="305"/>
      <c r="N4131" s="119"/>
      <c r="O4131" s="119"/>
      <c r="P4131" s="120"/>
    </row>
    <row r="4132" spans="1:16" ht="3" hidden="1" customHeight="1" x14ac:dyDescent="0.3">
      <c r="A4132" s="1" t="str">
        <f>+A4011</f>
        <v>NO</v>
      </c>
      <c r="E4132" s="121"/>
      <c r="F4132" s="122"/>
      <c r="G4132" s="122"/>
      <c r="H4132" s="122"/>
      <c r="I4132" s="122"/>
      <c r="J4132" s="122"/>
      <c r="K4132" s="122"/>
      <c r="L4132" s="123"/>
    </row>
    <row r="4133" spans="1:16" hidden="1" x14ac:dyDescent="0.3">
      <c r="A4133" s="1" t="str">
        <f>+IF(OR(C4135=""),"NO",1)</f>
        <v>NO</v>
      </c>
      <c r="E4133" s="346"/>
      <c r="F4133" s="347"/>
      <c r="G4133" s="347"/>
      <c r="H4133" s="347"/>
      <c r="I4133" s="347"/>
      <c r="J4133" s="347"/>
      <c r="K4133" s="347"/>
      <c r="L4133" s="347"/>
    </row>
    <row r="4134" spans="1:16" ht="4.5" hidden="1" customHeight="1" x14ac:dyDescent="0.3">
      <c r="A4134" s="1" t="str">
        <f>+A4135</f>
        <v>NO</v>
      </c>
      <c r="E4134" s="15"/>
      <c r="F4134" s="16"/>
      <c r="G4134" s="16"/>
      <c r="H4134" s="16"/>
      <c r="I4134" s="16"/>
      <c r="J4134" s="16"/>
      <c r="K4134" s="16"/>
      <c r="L4134" s="17"/>
    </row>
    <row r="4135" spans="1:16" ht="15.75" hidden="1" customHeight="1" x14ac:dyDescent="0.3">
      <c r="A4135" s="1" t="str">
        <f>+IF(OR(C4135=""),"NO",1)</f>
        <v>NO</v>
      </c>
      <c r="B4135" s="1">
        <f>1+MAX($B$1:B4134)</f>
        <v>34</v>
      </c>
      <c r="C4135" s="18" t="s">
        <v>124</v>
      </c>
      <c r="E4135" s="19" t="s">
        <v>124</v>
      </c>
      <c r="F4135" s="20"/>
      <c r="G4135" s="20"/>
      <c r="H4135" s="20"/>
      <c r="I4135" s="21"/>
      <c r="J4135" s="20"/>
      <c r="K4135" s="21"/>
      <c r="L4135" s="22"/>
    </row>
    <row r="4136" spans="1:16" hidden="1" x14ac:dyDescent="0.3">
      <c r="A4136" s="1" t="str">
        <f>A4135</f>
        <v>NO</v>
      </c>
      <c r="E4136" s="23" t="str">
        <f>+$E$11</f>
        <v>Integrantes</v>
      </c>
      <c r="F4136" s="24"/>
      <c r="G4136" s="24"/>
      <c r="H4136" s="24"/>
      <c r="I4136" s="24"/>
      <c r="J4136" s="24"/>
      <c r="K4136" s="25" t="str">
        <f>+$K$11</f>
        <v>Nit</v>
      </c>
      <c r="L4136" s="26" t="str">
        <f>+$L$11</f>
        <v>Part.</v>
      </c>
    </row>
    <row r="4137" spans="1:16" hidden="1" x14ac:dyDescent="0.3">
      <c r="A4137" s="1" t="str">
        <f>+A4136</f>
        <v>NO</v>
      </c>
      <c r="C4137" s="1" t="s">
        <v>124</v>
      </c>
      <c r="E4137" s="27" t="s">
        <v>124</v>
      </c>
      <c r="F4137" s="28"/>
      <c r="G4137" s="28"/>
      <c r="H4137" s="28"/>
      <c r="I4137" s="28"/>
      <c r="J4137" s="28"/>
      <c r="K4137" s="29" t="s">
        <v>124</v>
      </c>
      <c r="L4137" s="30" t="s">
        <v>124</v>
      </c>
    </row>
    <row r="4138" spans="1:16" hidden="1" x14ac:dyDescent="0.3">
      <c r="A4138" s="18" t="str">
        <f>+IF(OR(C4138=""),"NO",1)</f>
        <v>NO</v>
      </c>
      <c r="B4138" s="18"/>
      <c r="C4138" s="1" t="s">
        <v>124</v>
      </c>
      <c r="E4138" s="31" t="s">
        <v>124</v>
      </c>
      <c r="F4138" s="32"/>
      <c r="G4138" s="32"/>
      <c r="H4138" s="32"/>
      <c r="I4138" s="32"/>
      <c r="J4138" s="32"/>
      <c r="K4138" s="33" t="s">
        <v>124</v>
      </c>
      <c r="L4138" s="34" t="s">
        <v>124</v>
      </c>
    </row>
    <row r="4139" spans="1:16" hidden="1" x14ac:dyDescent="0.3">
      <c r="A4139" s="18" t="str">
        <f>+IF(OR(C4139=""),"NO",1)</f>
        <v>NO</v>
      </c>
      <c r="B4139" s="18"/>
      <c r="C4139" s="1" t="s">
        <v>124</v>
      </c>
      <c r="E4139" s="31" t="s">
        <v>124</v>
      </c>
      <c r="F4139" s="32"/>
      <c r="G4139" s="32"/>
      <c r="H4139" s="32"/>
      <c r="I4139" s="32"/>
      <c r="J4139" s="32"/>
      <c r="K4139" s="33" t="s">
        <v>124</v>
      </c>
      <c r="L4139" s="34" t="s">
        <v>124</v>
      </c>
    </row>
    <row r="4140" spans="1:16" hidden="1" x14ac:dyDescent="0.3">
      <c r="A4140" s="18" t="str">
        <f>+IF(OR(C4140=""),"NO",1)</f>
        <v>NO</v>
      </c>
      <c r="B4140" s="18"/>
      <c r="C4140" s="1" t="s">
        <v>124</v>
      </c>
      <c r="E4140" s="31" t="s">
        <v>13</v>
      </c>
      <c r="F4140" s="32"/>
      <c r="G4140" s="32"/>
      <c r="H4140" s="32"/>
      <c r="I4140" s="32"/>
      <c r="J4140" s="32"/>
      <c r="K4140" s="33"/>
      <c r="L4140" s="34"/>
    </row>
    <row r="4141" spans="1:16" hidden="1" x14ac:dyDescent="0.3">
      <c r="A4141" s="18" t="str">
        <f>+IF(OR(C4141=""),"NO",1)</f>
        <v>NO</v>
      </c>
      <c r="B4141" s="18"/>
      <c r="C4141" s="1" t="s">
        <v>124</v>
      </c>
      <c r="E4141" s="31" t="s">
        <v>13</v>
      </c>
      <c r="F4141" s="32"/>
      <c r="G4141" s="32"/>
      <c r="H4141" s="32"/>
      <c r="I4141" s="32"/>
      <c r="J4141" s="32"/>
      <c r="K4141" s="33"/>
      <c r="L4141" s="34"/>
    </row>
    <row r="4142" spans="1:16" hidden="1" x14ac:dyDescent="0.3">
      <c r="A4142" s="18" t="str">
        <f>+IF(OR(C4142=""),"NO",1)</f>
        <v>NO</v>
      </c>
      <c r="B4142" s="18"/>
      <c r="C4142" s="1" t="s">
        <v>124</v>
      </c>
      <c r="E4142" s="35" t="s">
        <v>13</v>
      </c>
      <c r="F4142" s="36"/>
      <c r="G4142" s="36"/>
      <c r="H4142" s="36"/>
      <c r="I4142" s="36"/>
      <c r="J4142" s="36"/>
      <c r="K4142" s="37"/>
      <c r="L4142" s="38"/>
    </row>
    <row r="4143" spans="1:16" ht="5.15" hidden="1" customHeight="1" x14ac:dyDescent="0.3">
      <c r="A4143" s="1" t="str">
        <f>+A4135</f>
        <v>NO</v>
      </c>
      <c r="E4143" s="39"/>
      <c r="F4143" s="39"/>
      <c r="G4143" s="39"/>
      <c r="H4143" s="39"/>
      <c r="I4143" s="39"/>
      <c r="J4143" s="39"/>
      <c r="K4143" s="39"/>
      <c r="L4143" s="39"/>
    </row>
    <row r="4144" spans="1:16" ht="15.75" hidden="1" customHeight="1" x14ac:dyDescent="0.3">
      <c r="A4144" s="1" t="str">
        <f>+A4135</f>
        <v>NO</v>
      </c>
      <c r="E4144" s="40" t="str">
        <f>+$E$19</f>
        <v>RESULTADO DE EVALUACIÓN TÉCNICA</v>
      </c>
      <c r="F4144" s="41"/>
      <c r="G4144" s="41"/>
      <c r="H4144" s="41"/>
      <c r="I4144" s="41"/>
      <c r="J4144" s="41"/>
      <c r="K4144" s="41"/>
      <c r="L4144" s="42"/>
    </row>
    <row r="4145" spans="1:12" hidden="1" x14ac:dyDescent="0.3">
      <c r="A4145" s="1" t="str">
        <f>+A4135</f>
        <v>NO</v>
      </c>
      <c r="E4145" s="43"/>
      <c r="F4145" s="44" t="str">
        <f>+$F$20</f>
        <v>Experiencia</v>
      </c>
      <c r="G4145" s="45"/>
      <c r="H4145" s="45"/>
      <c r="I4145" s="45"/>
      <c r="J4145" s="45"/>
      <c r="K4145" s="46"/>
      <c r="L4145" s="47" t="s">
        <v>124</v>
      </c>
    </row>
    <row r="4146" spans="1:12" hidden="1" x14ac:dyDescent="0.3">
      <c r="A4146" s="1" t="str">
        <f>+A4135</f>
        <v>NO</v>
      </c>
      <c r="E4146" s="348" t="str">
        <f>+$E$21</f>
        <v>OBSERVACIONES RESPECTO A LA EVALUACIÓN DE EXPERIENCIA</v>
      </c>
      <c r="F4146" s="308"/>
      <c r="G4146" s="308"/>
      <c r="H4146" s="308"/>
      <c r="I4146" s="308"/>
      <c r="J4146" s="308"/>
      <c r="K4146" s="308"/>
      <c r="L4146" s="349"/>
    </row>
    <row r="4147" spans="1:12" hidden="1" x14ac:dyDescent="0.3">
      <c r="A4147" s="1" t="str">
        <f>+A4135</f>
        <v>NO</v>
      </c>
      <c r="E4147" s="350" t="s">
        <v>124</v>
      </c>
      <c r="F4147" s="351"/>
      <c r="G4147" s="351"/>
      <c r="H4147" s="351"/>
      <c r="I4147" s="351"/>
      <c r="J4147" s="351"/>
      <c r="K4147" s="351"/>
      <c r="L4147" s="352"/>
    </row>
    <row r="4148" spans="1:12" ht="5.15" hidden="1" customHeight="1" x14ac:dyDescent="0.3">
      <c r="A4148" s="1" t="str">
        <f>+A4135</f>
        <v>NO</v>
      </c>
      <c r="E4148" s="39"/>
      <c r="F4148" s="39"/>
      <c r="G4148" s="39"/>
      <c r="H4148" s="39"/>
      <c r="I4148" s="39"/>
      <c r="J4148" s="39"/>
      <c r="K4148" s="39"/>
      <c r="L4148" s="39"/>
    </row>
    <row r="4149" spans="1:12" ht="12.75" hidden="1" customHeight="1" x14ac:dyDescent="0.3">
      <c r="A4149" s="1" t="str">
        <f>+A4135</f>
        <v>NO</v>
      </c>
      <c r="E4149" s="40" t="str">
        <f>+$E$24</f>
        <v>EXPERIENCIA HABILITANTE: CONTRATOS PRESENTADOS</v>
      </c>
      <c r="F4149" s="41"/>
      <c r="G4149" s="41"/>
      <c r="H4149" s="41"/>
      <c r="I4149" s="41"/>
      <c r="J4149" s="41"/>
      <c r="K4149" s="41"/>
      <c r="L4149" s="42"/>
    </row>
    <row r="4150" spans="1:12" ht="8.5" hidden="1" customHeight="1" x14ac:dyDescent="0.3">
      <c r="A4150" s="1" t="str">
        <f>+A4135</f>
        <v>NO</v>
      </c>
      <c r="E4150" s="49"/>
      <c r="F4150" s="50"/>
      <c r="G4150" s="51"/>
      <c r="H4150" s="51"/>
      <c r="I4150" s="51"/>
      <c r="J4150" s="51"/>
      <c r="K4150" s="51"/>
      <c r="L4150" s="52"/>
    </row>
    <row r="4151" spans="1:12" hidden="1" x14ac:dyDescent="0.3">
      <c r="A4151" s="18" t="str">
        <f>+IF(OR(C4151=""),"NO",1)</f>
        <v>NO</v>
      </c>
      <c r="B4151" s="18"/>
      <c r="C4151" s="1" t="s">
        <v>124</v>
      </c>
      <c r="E4151" s="329">
        <v>1</v>
      </c>
      <c r="F4151" s="53" t="str">
        <f>+$F$26</f>
        <v>OBJETO</v>
      </c>
      <c r="G4151" s="332" t="s">
        <v>124</v>
      </c>
      <c r="H4151" s="333"/>
      <c r="I4151" s="333"/>
      <c r="J4151" s="333"/>
      <c r="K4151" s="333"/>
      <c r="L4151" s="334"/>
    </row>
    <row r="4152" spans="1:12" hidden="1" x14ac:dyDescent="0.3">
      <c r="A4152" s="18" t="str">
        <f>+IF(OR(C4151=""),"NO",1)</f>
        <v>NO</v>
      </c>
      <c r="B4152" s="18"/>
      <c r="E4152" s="330"/>
      <c r="F4152" s="54" t="str">
        <f>+$F$27</f>
        <v>CONTRATANTE</v>
      </c>
      <c r="G4152" s="335" t="s">
        <v>124</v>
      </c>
      <c r="H4152" s="310"/>
      <c r="I4152" s="310"/>
      <c r="J4152" s="310"/>
      <c r="K4152" s="310"/>
      <c r="L4152" s="336"/>
    </row>
    <row r="4153" spans="1:12" hidden="1" x14ac:dyDescent="0.3">
      <c r="A4153" s="18" t="str">
        <f>+IF(OR(C4151=""),"NO",1)</f>
        <v>NO</v>
      </c>
      <c r="B4153" s="18"/>
      <c r="E4153" s="330"/>
      <c r="F4153" s="54" t="str">
        <f>+$F$28</f>
        <v>APORTANTE</v>
      </c>
      <c r="G4153" s="337" t="s">
        <v>124</v>
      </c>
      <c r="H4153" s="338"/>
      <c r="I4153" s="338"/>
      <c r="J4153" s="338"/>
      <c r="K4153" s="338"/>
      <c r="L4153" s="339"/>
    </row>
    <row r="4154" spans="1:12" hidden="1" x14ac:dyDescent="0.3">
      <c r="A4154" s="18" t="str">
        <f>+IF(OR(C4151=""),"NO",1)</f>
        <v>NO</v>
      </c>
      <c r="B4154" s="18"/>
      <c r="E4154" s="330"/>
      <c r="F4154" s="54" t="str">
        <f>+$F$29</f>
        <v>VALOR /SMMLV)</v>
      </c>
      <c r="G4154" s="55" t="s">
        <v>124</v>
      </c>
      <c r="H4154" s="56" t="str">
        <f>+$H$29</f>
        <v>% PART..</v>
      </c>
      <c r="I4154" s="57" t="s">
        <v>124</v>
      </c>
      <c r="J4154" s="58" t="str">
        <f>+$J$29</f>
        <v>VALOR ACREDITADO</v>
      </c>
      <c r="K4154" s="59"/>
      <c r="L4154" s="47" t="s">
        <v>124</v>
      </c>
    </row>
    <row r="4155" spans="1:12" hidden="1" x14ac:dyDescent="0.3">
      <c r="A4155" s="18" t="str">
        <f>+IF(OR(C4151=""),"NO",1)</f>
        <v>NO</v>
      </c>
      <c r="B4155" s="18"/>
      <c r="E4155" s="330"/>
      <c r="F4155" s="60" t="str">
        <f>+$F$30</f>
        <v>EXPERIENCIA APORTADA</v>
      </c>
      <c r="G4155" s="340" t="s">
        <v>124</v>
      </c>
      <c r="H4155" s="341"/>
      <c r="I4155" s="341"/>
      <c r="J4155" s="341"/>
      <c r="K4155" s="341"/>
      <c r="L4155" s="342"/>
    </row>
    <row r="4156" spans="1:12" hidden="1" x14ac:dyDescent="0.3">
      <c r="A4156" s="18" t="str">
        <f>+IF(OR(C4151=""),"NO",1)</f>
        <v>NO</v>
      </c>
      <c r="B4156" s="18"/>
      <c r="E4156" s="331"/>
      <c r="F4156" s="62" t="str">
        <f>+$F$31</f>
        <v>OBSERVACIÓN</v>
      </c>
      <c r="G4156" s="343" t="s">
        <v>124</v>
      </c>
      <c r="H4156" s="344"/>
      <c r="I4156" s="344"/>
      <c r="J4156" s="344"/>
      <c r="K4156" s="344"/>
      <c r="L4156" s="345"/>
    </row>
    <row r="4157" spans="1:12" ht="8.5" hidden="1" customHeight="1" x14ac:dyDescent="0.3">
      <c r="A4157" s="18" t="str">
        <f>+IF(OR(C4151=""),"NO",1)</f>
        <v>NO</v>
      </c>
      <c r="B4157" s="18"/>
      <c r="E4157" s="49"/>
      <c r="F4157" s="50"/>
      <c r="G4157" s="51"/>
      <c r="H4157" s="51"/>
      <c r="I4157" s="51"/>
      <c r="J4157" s="51"/>
      <c r="K4157" s="51"/>
      <c r="L4157" s="52"/>
    </row>
    <row r="4158" spans="1:12" hidden="1" x14ac:dyDescent="0.3">
      <c r="A4158" s="18" t="str">
        <f t="shared" ref="A4158" si="1386">+IF(OR(C4158=""),"NO",1)</f>
        <v>NO</v>
      </c>
      <c r="B4158" s="18"/>
      <c r="C4158" s="1" t="s">
        <v>124</v>
      </c>
      <c r="E4158" s="329">
        <v>2</v>
      </c>
      <c r="F4158" s="53" t="str">
        <f>+$F$26</f>
        <v>OBJETO</v>
      </c>
      <c r="G4158" s="332" t="s">
        <v>124</v>
      </c>
      <c r="H4158" s="333"/>
      <c r="I4158" s="333"/>
      <c r="J4158" s="333"/>
      <c r="K4158" s="333"/>
      <c r="L4158" s="334"/>
    </row>
    <row r="4159" spans="1:12" hidden="1" x14ac:dyDescent="0.3">
      <c r="A4159" s="18" t="str">
        <f t="shared" ref="A4159" si="1387">+IF(OR(C4158=""),"NO",1)</f>
        <v>NO</v>
      </c>
      <c r="B4159" s="18"/>
      <c r="E4159" s="330"/>
      <c r="F4159" s="54" t="str">
        <f>+$F$27</f>
        <v>CONTRATANTE</v>
      </c>
      <c r="G4159" s="335" t="s">
        <v>124</v>
      </c>
      <c r="H4159" s="310"/>
      <c r="I4159" s="310"/>
      <c r="J4159" s="310"/>
      <c r="K4159" s="310"/>
      <c r="L4159" s="336"/>
    </row>
    <row r="4160" spans="1:12" hidden="1" x14ac:dyDescent="0.3">
      <c r="A4160" s="18" t="str">
        <f t="shared" ref="A4160" si="1388">+IF(OR(C4158=""),"NO",1)</f>
        <v>NO</v>
      </c>
      <c r="B4160" s="18"/>
      <c r="E4160" s="330"/>
      <c r="F4160" s="54" t="str">
        <f>+$F$28</f>
        <v>APORTANTE</v>
      </c>
      <c r="G4160" s="337" t="s">
        <v>124</v>
      </c>
      <c r="H4160" s="338"/>
      <c r="I4160" s="338"/>
      <c r="J4160" s="338"/>
      <c r="K4160" s="338"/>
      <c r="L4160" s="339"/>
    </row>
    <row r="4161" spans="1:12" hidden="1" x14ac:dyDescent="0.3">
      <c r="A4161" s="18" t="str">
        <f t="shared" ref="A4161" si="1389">+IF(OR(C4158=""),"NO",1)</f>
        <v>NO</v>
      </c>
      <c r="B4161" s="18"/>
      <c r="E4161" s="330"/>
      <c r="F4161" s="54" t="str">
        <f>+$F$29</f>
        <v>VALOR /SMMLV)</v>
      </c>
      <c r="G4161" s="55" t="s">
        <v>124</v>
      </c>
      <c r="H4161" s="56" t="str">
        <f>+$H$29</f>
        <v>% PART..</v>
      </c>
      <c r="I4161" s="57" t="s">
        <v>124</v>
      </c>
      <c r="J4161" s="58" t="str">
        <f>+$J$29</f>
        <v>VALOR ACREDITADO</v>
      </c>
      <c r="K4161" s="59"/>
      <c r="L4161" s="47" t="s">
        <v>124</v>
      </c>
    </row>
    <row r="4162" spans="1:12" hidden="1" x14ac:dyDescent="0.3">
      <c r="A4162" s="18" t="str">
        <f t="shared" ref="A4162" si="1390">+IF(OR(C4158=""),"NO",1)</f>
        <v>NO</v>
      </c>
      <c r="B4162" s="18"/>
      <c r="E4162" s="330"/>
      <c r="F4162" s="60" t="str">
        <f>+$F$30</f>
        <v>EXPERIENCIA APORTADA</v>
      </c>
      <c r="G4162" s="340" t="s">
        <v>124</v>
      </c>
      <c r="H4162" s="341"/>
      <c r="I4162" s="341"/>
      <c r="J4162" s="341"/>
      <c r="K4162" s="341"/>
      <c r="L4162" s="342"/>
    </row>
    <row r="4163" spans="1:12" hidden="1" x14ac:dyDescent="0.3">
      <c r="A4163" s="18" t="str">
        <f t="shared" ref="A4163" si="1391">+IF(OR(C4158=""),"NO",1)</f>
        <v>NO</v>
      </c>
      <c r="B4163" s="18"/>
      <c r="E4163" s="331"/>
      <c r="F4163" s="62" t="str">
        <f>+$F$31</f>
        <v>OBSERVACIÓN</v>
      </c>
      <c r="G4163" s="343" t="s">
        <v>124</v>
      </c>
      <c r="H4163" s="344"/>
      <c r="I4163" s="344"/>
      <c r="J4163" s="344"/>
      <c r="K4163" s="344"/>
      <c r="L4163" s="345"/>
    </row>
    <row r="4164" spans="1:12" ht="8.5" hidden="1" customHeight="1" x14ac:dyDescent="0.3">
      <c r="A4164" s="18" t="str">
        <f t="shared" ref="A4164" si="1392">+IF(OR(C4158=""),"NO",1)</f>
        <v>NO</v>
      </c>
      <c r="B4164" s="18"/>
      <c r="E4164" s="49"/>
      <c r="F4164" s="50"/>
      <c r="G4164" s="51"/>
      <c r="H4164" s="51"/>
      <c r="I4164" s="51"/>
      <c r="J4164" s="51"/>
      <c r="K4164" s="51"/>
      <c r="L4164" s="52"/>
    </row>
    <row r="4165" spans="1:12" hidden="1" x14ac:dyDescent="0.3">
      <c r="A4165" s="18" t="str">
        <f t="shared" ref="A4165" si="1393">+IF(OR(C4165=""),"NO",1)</f>
        <v>NO</v>
      </c>
      <c r="B4165" s="18"/>
      <c r="C4165" s="1" t="s">
        <v>124</v>
      </c>
      <c r="E4165" s="329">
        <v>3</v>
      </c>
      <c r="F4165" s="53" t="str">
        <f>+$F$26</f>
        <v>OBJETO</v>
      </c>
      <c r="G4165" s="332" t="s">
        <v>124</v>
      </c>
      <c r="H4165" s="333"/>
      <c r="I4165" s="333"/>
      <c r="J4165" s="333"/>
      <c r="K4165" s="333"/>
      <c r="L4165" s="334"/>
    </row>
    <row r="4166" spans="1:12" hidden="1" x14ac:dyDescent="0.3">
      <c r="A4166" s="18" t="str">
        <f t="shared" ref="A4166" si="1394">+IF(OR(C4165=""),"NO",1)</f>
        <v>NO</v>
      </c>
      <c r="B4166" s="18"/>
      <c r="E4166" s="330"/>
      <c r="F4166" s="54" t="str">
        <f>+$F$27</f>
        <v>CONTRATANTE</v>
      </c>
      <c r="G4166" s="335" t="s">
        <v>124</v>
      </c>
      <c r="H4166" s="310"/>
      <c r="I4166" s="310"/>
      <c r="J4166" s="310"/>
      <c r="K4166" s="310"/>
      <c r="L4166" s="336"/>
    </row>
    <row r="4167" spans="1:12" hidden="1" x14ac:dyDescent="0.3">
      <c r="A4167" s="18" t="str">
        <f t="shared" ref="A4167" si="1395">+IF(OR(C4165=""),"NO",1)</f>
        <v>NO</v>
      </c>
      <c r="B4167" s="18"/>
      <c r="E4167" s="330"/>
      <c r="F4167" s="54" t="str">
        <f>+$F$28</f>
        <v>APORTANTE</v>
      </c>
      <c r="G4167" s="337" t="s">
        <v>124</v>
      </c>
      <c r="H4167" s="338"/>
      <c r="I4167" s="338"/>
      <c r="J4167" s="338"/>
      <c r="K4167" s="338"/>
      <c r="L4167" s="339"/>
    </row>
    <row r="4168" spans="1:12" hidden="1" x14ac:dyDescent="0.3">
      <c r="A4168" s="18" t="str">
        <f t="shared" ref="A4168" si="1396">+IF(OR(C4165=""),"NO",1)</f>
        <v>NO</v>
      </c>
      <c r="B4168" s="18"/>
      <c r="E4168" s="330"/>
      <c r="F4168" s="54" t="str">
        <f>+$F$29</f>
        <v>VALOR /SMMLV)</v>
      </c>
      <c r="G4168" s="55" t="s">
        <v>124</v>
      </c>
      <c r="H4168" s="56" t="str">
        <f>+$H$29</f>
        <v>% PART..</v>
      </c>
      <c r="I4168" s="57" t="s">
        <v>124</v>
      </c>
      <c r="J4168" s="58" t="str">
        <f>+$J$29</f>
        <v>VALOR ACREDITADO</v>
      </c>
      <c r="K4168" s="59"/>
      <c r="L4168" s="47" t="s">
        <v>124</v>
      </c>
    </row>
    <row r="4169" spans="1:12" hidden="1" x14ac:dyDescent="0.3">
      <c r="A4169" s="18" t="str">
        <f t="shared" ref="A4169" si="1397">+IF(OR(C4165=""),"NO",1)</f>
        <v>NO</v>
      </c>
      <c r="B4169" s="18"/>
      <c r="E4169" s="330"/>
      <c r="F4169" s="60" t="str">
        <f>+$F$30</f>
        <v>EXPERIENCIA APORTADA</v>
      </c>
      <c r="G4169" s="340" t="s">
        <v>124</v>
      </c>
      <c r="H4169" s="341"/>
      <c r="I4169" s="341"/>
      <c r="J4169" s="341"/>
      <c r="K4169" s="341"/>
      <c r="L4169" s="342"/>
    </row>
    <row r="4170" spans="1:12" hidden="1" x14ac:dyDescent="0.3">
      <c r="A4170" s="18" t="str">
        <f t="shared" ref="A4170" si="1398">+IF(OR(C4165=""),"NO",1)</f>
        <v>NO</v>
      </c>
      <c r="B4170" s="18"/>
      <c r="E4170" s="331"/>
      <c r="F4170" s="62" t="str">
        <f>+$F$31</f>
        <v>OBSERVACIÓN</v>
      </c>
      <c r="G4170" s="343" t="s">
        <v>124</v>
      </c>
      <c r="H4170" s="344"/>
      <c r="I4170" s="344"/>
      <c r="J4170" s="344"/>
      <c r="K4170" s="344"/>
      <c r="L4170" s="345"/>
    </row>
    <row r="4171" spans="1:12" ht="8.5" hidden="1" customHeight="1" x14ac:dyDescent="0.3">
      <c r="A4171" s="18" t="str">
        <f t="shared" ref="A4171" si="1399">+IF(OR(C4165=""),"NO",1)</f>
        <v>NO</v>
      </c>
      <c r="B4171" s="18"/>
      <c r="E4171" s="49"/>
      <c r="F4171" s="50"/>
      <c r="G4171" s="51"/>
      <c r="H4171" s="51"/>
      <c r="I4171" s="51"/>
      <c r="J4171" s="51"/>
      <c r="K4171" s="51"/>
      <c r="L4171" s="52"/>
    </row>
    <row r="4172" spans="1:12" hidden="1" x14ac:dyDescent="0.3">
      <c r="A4172" s="18" t="str">
        <f t="shared" ref="A4172" si="1400">+IF(OR(C4172=""),"NO",1)</f>
        <v>NO</v>
      </c>
      <c r="B4172" s="18"/>
      <c r="C4172" s="1" t="s">
        <v>124</v>
      </c>
      <c r="E4172" s="329">
        <v>4</v>
      </c>
      <c r="F4172" s="53" t="str">
        <f>+$F$26</f>
        <v>OBJETO</v>
      </c>
      <c r="G4172" s="332" t="s">
        <v>124</v>
      </c>
      <c r="H4172" s="333"/>
      <c r="I4172" s="333"/>
      <c r="J4172" s="333"/>
      <c r="K4172" s="333"/>
      <c r="L4172" s="334"/>
    </row>
    <row r="4173" spans="1:12" hidden="1" x14ac:dyDescent="0.3">
      <c r="A4173" s="18" t="str">
        <f t="shared" ref="A4173" si="1401">+IF(OR(C4172=""),"NO",1)</f>
        <v>NO</v>
      </c>
      <c r="B4173" s="18"/>
      <c r="E4173" s="330"/>
      <c r="F4173" s="54" t="str">
        <f>+$F$27</f>
        <v>CONTRATANTE</v>
      </c>
      <c r="G4173" s="335" t="s">
        <v>124</v>
      </c>
      <c r="H4173" s="310"/>
      <c r="I4173" s="310"/>
      <c r="J4173" s="310"/>
      <c r="K4173" s="310"/>
      <c r="L4173" s="336"/>
    </row>
    <row r="4174" spans="1:12" hidden="1" x14ac:dyDescent="0.3">
      <c r="A4174" s="18" t="str">
        <f t="shared" ref="A4174" si="1402">+IF(OR(C4172=""),"NO",1)</f>
        <v>NO</v>
      </c>
      <c r="B4174" s="18"/>
      <c r="E4174" s="330"/>
      <c r="F4174" s="54" t="str">
        <f>+$F$28</f>
        <v>APORTANTE</v>
      </c>
      <c r="G4174" s="337" t="s">
        <v>124</v>
      </c>
      <c r="H4174" s="338"/>
      <c r="I4174" s="338"/>
      <c r="J4174" s="338"/>
      <c r="K4174" s="338"/>
      <c r="L4174" s="339"/>
    </row>
    <row r="4175" spans="1:12" hidden="1" x14ac:dyDescent="0.3">
      <c r="A4175" s="18" t="str">
        <f t="shared" ref="A4175" si="1403">+IF(OR(C4172=""),"NO",1)</f>
        <v>NO</v>
      </c>
      <c r="B4175" s="18"/>
      <c r="E4175" s="330"/>
      <c r="F4175" s="54" t="str">
        <f>+$F$29</f>
        <v>VALOR /SMMLV)</v>
      </c>
      <c r="G4175" s="55" t="s">
        <v>124</v>
      </c>
      <c r="H4175" s="56" t="str">
        <f>+$H$29</f>
        <v>% PART..</v>
      </c>
      <c r="I4175" s="57" t="s">
        <v>124</v>
      </c>
      <c r="J4175" s="58" t="str">
        <f>+$J$29</f>
        <v>VALOR ACREDITADO</v>
      </c>
      <c r="K4175" s="59"/>
      <c r="L4175" s="47" t="s">
        <v>124</v>
      </c>
    </row>
    <row r="4176" spans="1:12" hidden="1" x14ac:dyDescent="0.3">
      <c r="A4176" s="18" t="str">
        <f t="shared" ref="A4176" si="1404">+IF(OR(C4172=""),"NO",1)</f>
        <v>NO</v>
      </c>
      <c r="B4176" s="18"/>
      <c r="E4176" s="330"/>
      <c r="F4176" s="60" t="str">
        <f>+$F$30</f>
        <v>EXPERIENCIA APORTADA</v>
      </c>
      <c r="G4176" s="340" t="s">
        <v>124</v>
      </c>
      <c r="H4176" s="341"/>
      <c r="I4176" s="341"/>
      <c r="J4176" s="341"/>
      <c r="K4176" s="341"/>
      <c r="L4176" s="342"/>
    </row>
    <row r="4177" spans="1:12" hidden="1" x14ac:dyDescent="0.3">
      <c r="A4177" s="18" t="str">
        <f t="shared" ref="A4177" si="1405">+IF(OR(C4172=""),"NO",1)</f>
        <v>NO</v>
      </c>
      <c r="B4177" s="18"/>
      <c r="E4177" s="331"/>
      <c r="F4177" s="62" t="str">
        <f>+$F$31</f>
        <v>OBSERVACIÓN</v>
      </c>
      <c r="G4177" s="343" t="s">
        <v>124</v>
      </c>
      <c r="H4177" s="344"/>
      <c r="I4177" s="344"/>
      <c r="J4177" s="344"/>
      <c r="K4177" s="344"/>
      <c r="L4177" s="345"/>
    </row>
    <row r="4178" spans="1:12" ht="8.5" hidden="1" customHeight="1" x14ac:dyDescent="0.3">
      <c r="A4178" s="18" t="str">
        <f t="shared" ref="A4178" si="1406">+IF(OR(C4172=""),"NO",1)</f>
        <v>NO</v>
      </c>
      <c r="B4178" s="18"/>
      <c r="E4178" s="49"/>
      <c r="F4178" s="50"/>
      <c r="G4178" s="51"/>
      <c r="H4178" s="51"/>
      <c r="I4178" s="51"/>
      <c r="J4178" s="51"/>
      <c r="K4178" s="51"/>
      <c r="L4178" s="52"/>
    </row>
    <row r="4179" spans="1:12" hidden="1" x14ac:dyDescent="0.3">
      <c r="A4179" s="18" t="str">
        <f t="shared" ref="A4179" si="1407">+IF(OR(C4179=""),"NO",1)</f>
        <v>NO</v>
      </c>
      <c r="B4179" s="18"/>
      <c r="C4179" s="1" t="s">
        <v>124</v>
      </c>
      <c r="E4179" s="329">
        <v>5</v>
      </c>
      <c r="F4179" s="53" t="str">
        <f>+$F$26</f>
        <v>OBJETO</v>
      </c>
      <c r="G4179" s="332" t="s">
        <v>124</v>
      </c>
      <c r="H4179" s="333"/>
      <c r="I4179" s="333"/>
      <c r="J4179" s="333"/>
      <c r="K4179" s="333"/>
      <c r="L4179" s="334"/>
    </row>
    <row r="4180" spans="1:12" hidden="1" x14ac:dyDescent="0.3">
      <c r="A4180" s="18" t="str">
        <f t="shared" ref="A4180" si="1408">+IF(OR(C4179=""),"NO",1)</f>
        <v>NO</v>
      </c>
      <c r="B4180" s="18"/>
      <c r="E4180" s="330"/>
      <c r="F4180" s="54" t="str">
        <f>+$F$27</f>
        <v>CONTRATANTE</v>
      </c>
      <c r="G4180" s="335" t="s">
        <v>124</v>
      </c>
      <c r="H4180" s="310"/>
      <c r="I4180" s="310"/>
      <c r="J4180" s="310"/>
      <c r="K4180" s="310"/>
      <c r="L4180" s="336"/>
    </row>
    <row r="4181" spans="1:12" hidden="1" x14ac:dyDescent="0.3">
      <c r="A4181" s="18" t="str">
        <f t="shared" ref="A4181" si="1409">+IF(OR(C4179=""),"NO",1)</f>
        <v>NO</v>
      </c>
      <c r="B4181" s="18"/>
      <c r="E4181" s="330"/>
      <c r="F4181" s="54" t="str">
        <f>+$F$28</f>
        <v>APORTANTE</v>
      </c>
      <c r="G4181" s="337" t="s">
        <v>124</v>
      </c>
      <c r="H4181" s="338"/>
      <c r="I4181" s="338"/>
      <c r="J4181" s="338"/>
      <c r="K4181" s="338"/>
      <c r="L4181" s="339"/>
    </row>
    <row r="4182" spans="1:12" hidden="1" x14ac:dyDescent="0.3">
      <c r="A4182" s="18" t="str">
        <f t="shared" ref="A4182" si="1410">+IF(OR(C4179=""),"NO",1)</f>
        <v>NO</v>
      </c>
      <c r="B4182" s="18"/>
      <c r="E4182" s="330"/>
      <c r="F4182" s="54" t="str">
        <f>+$F$29</f>
        <v>VALOR /SMMLV)</v>
      </c>
      <c r="G4182" s="55" t="s">
        <v>124</v>
      </c>
      <c r="H4182" s="56" t="str">
        <f>+$H$29</f>
        <v>% PART..</v>
      </c>
      <c r="I4182" s="57" t="s">
        <v>124</v>
      </c>
      <c r="J4182" s="58" t="str">
        <f>+$J$29</f>
        <v>VALOR ACREDITADO</v>
      </c>
      <c r="K4182" s="59"/>
      <c r="L4182" s="47" t="s">
        <v>124</v>
      </c>
    </row>
    <row r="4183" spans="1:12" hidden="1" x14ac:dyDescent="0.3">
      <c r="A4183" s="18" t="str">
        <f t="shared" ref="A4183" si="1411">+IF(OR(C4179=""),"NO",1)</f>
        <v>NO</v>
      </c>
      <c r="B4183" s="18"/>
      <c r="E4183" s="330"/>
      <c r="F4183" s="60" t="str">
        <f>+$F$30</f>
        <v>EXPERIENCIA APORTADA</v>
      </c>
      <c r="G4183" s="340" t="s">
        <v>124</v>
      </c>
      <c r="H4183" s="341"/>
      <c r="I4183" s="341"/>
      <c r="J4183" s="341"/>
      <c r="K4183" s="341"/>
      <c r="L4183" s="342"/>
    </row>
    <row r="4184" spans="1:12" hidden="1" x14ac:dyDescent="0.3">
      <c r="A4184" s="18" t="str">
        <f t="shared" ref="A4184" si="1412">+IF(OR(C4179=""),"NO",1)</f>
        <v>NO</v>
      </c>
      <c r="B4184" s="18"/>
      <c r="E4184" s="331"/>
      <c r="F4184" s="62" t="str">
        <f>+$F$31</f>
        <v>OBSERVACIÓN</v>
      </c>
      <c r="G4184" s="343" t="s">
        <v>124</v>
      </c>
      <c r="H4184" s="344"/>
      <c r="I4184" s="344"/>
      <c r="J4184" s="344"/>
      <c r="K4184" s="344"/>
      <c r="L4184" s="345"/>
    </row>
    <row r="4185" spans="1:12" ht="8.5" hidden="1" customHeight="1" x14ac:dyDescent="0.3">
      <c r="A4185" s="18" t="str">
        <f t="shared" ref="A4185" si="1413">+IF(OR(C4179=""),"NO",1)</f>
        <v>NO</v>
      </c>
      <c r="B4185" s="18"/>
      <c r="E4185" s="49"/>
      <c r="F4185" s="50"/>
      <c r="G4185" s="51"/>
      <c r="H4185" s="51"/>
      <c r="I4185" s="51"/>
      <c r="J4185" s="51"/>
      <c r="K4185" s="51"/>
      <c r="L4185" s="52"/>
    </row>
    <row r="4186" spans="1:12" hidden="1" x14ac:dyDescent="0.3">
      <c r="A4186" s="18" t="str">
        <f t="shared" ref="A4186" si="1414">+IF(OR(C4186=""),"NO",1)</f>
        <v>NO</v>
      </c>
      <c r="B4186" s="18"/>
      <c r="C4186" s="1" t="s">
        <v>124</v>
      </c>
      <c r="E4186" s="329">
        <v>6</v>
      </c>
      <c r="F4186" s="53" t="str">
        <f>+$F$26</f>
        <v>OBJETO</v>
      </c>
      <c r="G4186" s="332" t="s">
        <v>124</v>
      </c>
      <c r="H4186" s="333"/>
      <c r="I4186" s="333"/>
      <c r="J4186" s="333"/>
      <c r="K4186" s="333"/>
      <c r="L4186" s="334"/>
    </row>
    <row r="4187" spans="1:12" hidden="1" x14ac:dyDescent="0.3">
      <c r="A4187" s="18" t="str">
        <f t="shared" ref="A4187" si="1415">+IF(OR(C4186=""),"NO",1)</f>
        <v>NO</v>
      </c>
      <c r="B4187" s="18"/>
      <c r="E4187" s="330"/>
      <c r="F4187" s="54" t="str">
        <f>+$F$27</f>
        <v>CONTRATANTE</v>
      </c>
      <c r="G4187" s="335" t="s">
        <v>124</v>
      </c>
      <c r="H4187" s="310"/>
      <c r="I4187" s="310"/>
      <c r="J4187" s="310"/>
      <c r="K4187" s="310"/>
      <c r="L4187" s="336"/>
    </row>
    <row r="4188" spans="1:12" hidden="1" x14ac:dyDescent="0.3">
      <c r="A4188" s="18" t="str">
        <f t="shared" ref="A4188" si="1416">+IF(OR(C4186=""),"NO",1)</f>
        <v>NO</v>
      </c>
      <c r="B4188" s="18"/>
      <c r="E4188" s="330"/>
      <c r="F4188" s="54" t="str">
        <f>+$F$28</f>
        <v>APORTANTE</v>
      </c>
      <c r="G4188" s="337" t="s">
        <v>124</v>
      </c>
      <c r="H4188" s="338"/>
      <c r="I4188" s="338"/>
      <c r="J4188" s="338"/>
      <c r="K4188" s="338"/>
      <c r="L4188" s="339"/>
    </row>
    <row r="4189" spans="1:12" hidden="1" x14ac:dyDescent="0.3">
      <c r="A4189" s="18" t="str">
        <f t="shared" ref="A4189" si="1417">+IF(OR(C4186=""),"NO",1)</f>
        <v>NO</v>
      </c>
      <c r="B4189" s="18"/>
      <c r="E4189" s="330"/>
      <c r="F4189" s="54" t="str">
        <f>+$F$29</f>
        <v>VALOR /SMMLV)</v>
      </c>
      <c r="G4189" s="55" t="s">
        <v>124</v>
      </c>
      <c r="H4189" s="56" t="str">
        <f>+$H$29</f>
        <v>% PART..</v>
      </c>
      <c r="I4189" s="57" t="s">
        <v>124</v>
      </c>
      <c r="J4189" s="58" t="str">
        <f>+$J$29</f>
        <v>VALOR ACREDITADO</v>
      </c>
      <c r="K4189" s="59"/>
      <c r="L4189" s="47" t="s">
        <v>124</v>
      </c>
    </row>
    <row r="4190" spans="1:12" hidden="1" x14ac:dyDescent="0.3">
      <c r="A4190" s="18" t="str">
        <f t="shared" ref="A4190" si="1418">+IF(OR(C4186=""),"NO",1)</f>
        <v>NO</v>
      </c>
      <c r="B4190" s="18"/>
      <c r="E4190" s="330"/>
      <c r="F4190" s="60" t="str">
        <f>+$F$30</f>
        <v>EXPERIENCIA APORTADA</v>
      </c>
      <c r="G4190" s="340" t="s">
        <v>124</v>
      </c>
      <c r="H4190" s="341"/>
      <c r="I4190" s="341"/>
      <c r="J4190" s="341"/>
      <c r="K4190" s="341"/>
      <c r="L4190" s="342"/>
    </row>
    <row r="4191" spans="1:12" hidden="1" x14ac:dyDescent="0.3">
      <c r="A4191" s="18" t="str">
        <f t="shared" ref="A4191" si="1419">+IF(OR(C4186=""),"NO",1)</f>
        <v>NO</v>
      </c>
      <c r="B4191" s="18"/>
      <c r="E4191" s="331"/>
      <c r="F4191" s="62" t="str">
        <f>+$F$31</f>
        <v>OBSERVACIÓN</v>
      </c>
      <c r="G4191" s="343" t="s">
        <v>124</v>
      </c>
      <c r="H4191" s="344"/>
      <c r="I4191" s="344"/>
      <c r="J4191" s="344"/>
      <c r="K4191" s="344"/>
      <c r="L4191" s="345"/>
    </row>
    <row r="4192" spans="1:12" ht="8.5" hidden="1" customHeight="1" x14ac:dyDescent="0.3">
      <c r="A4192" s="18" t="str">
        <f t="shared" ref="A4192" si="1420">+IF(OR(C4186=""),"NO",1)</f>
        <v>NO</v>
      </c>
      <c r="B4192" s="18"/>
      <c r="E4192" s="49"/>
      <c r="F4192" s="50"/>
      <c r="G4192" s="51"/>
      <c r="H4192" s="51"/>
      <c r="I4192" s="51"/>
      <c r="J4192" s="51"/>
      <c r="K4192" s="51"/>
      <c r="L4192" s="52"/>
    </row>
    <row r="4193" spans="1:12" hidden="1" x14ac:dyDescent="0.3">
      <c r="A4193" s="18" t="str">
        <f t="shared" ref="A4193" si="1421">+IF(OR(C4193=""),"NO",1)</f>
        <v>NO</v>
      </c>
      <c r="B4193" s="18"/>
      <c r="C4193" s="1" t="s">
        <v>124</v>
      </c>
      <c r="E4193" s="329">
        <v>7</v>
      </c>
      <c r="F4193" s="53" t="str">
        <f>+$F$26</f>
        <v>OBJETO</v>
      </c>
      <c r="G4193" s="332" t="s">
        <v>124</v>
      </c>
      <c r="H4193" s="333"/>
      <c r="I4193" s="333"/>
      <c r="J4193" s="333"/>
      <c r="K4193" s="333"/>
      <c r="L4193" s="334"/>
    </row>
    <row r="4194" spans="1:12" hidden="1" x14ac:dyDescent="0.3">
      <c r="A4194" s="18" t="str">
        <f t="shared" ref="A4194" si="1422">+IF(OR(C4193=""),"NO",1)</f>
        <v>NO</v>
      </c>
      <c r="B4194" s="18"/>
      <c r="E4194" s="330"/>
      <c r="F4194" s="54" t="str">
        <f>+$F$27</f>
        <v>CONTRATANTE</v>
      </c>
      <c r="G4194" s="335" t="s">
        <v>124</v>
      </c>
      <c r="H4194" s="310"/>
      <c r="I4194" s="310"/>
      <c r="J4194" s="310"/>
      <c r="K4194" s="310"/>
      <c r="L4194" s="336"/>
    </row>
    <row r="4195" spans="1:12" hidden="1" x14ac:dyDescent="0.3">
      <c r="A4195" s="18" t="str">
        <f t="shared" ref="A4195" si="1423">+IF(OR(C4193=""),"NO",1)</f>
        <v>NO</v>
      </c>
      <c r="B4195" s="18"/>
      <c r="E4195" s="330"/>
      <c r="F4195" s="54" t="str">
        <f>+$F$28</f>
        <v>APORTANTE</v>
      </c>
      <c r="G4195" s="337" t="s">
        <v>124</v>
      </c>
      <c r="H4195" s="338"/>
      <c r="I4195" s="338"/>
      <c r="J4195" s="338"/>
      <c r="K4195" s="338"/>
      <c r="L4195" s="339"/>
    </row>
    <row r="4196" spans="1:12" hidden="1" x14ac:dyDescent="0.3">
      <c r="A4196" s="18" t="str">
        <f t="shared" ref="A4196" si="1424">+IF(OR(C4193=""),"NO",1)</f>
        <v>NO</v>
      </c>
      <c r="B4196" s="18"/>
      <c r="E4196" s="330"/>
      <c r="F4196" s="54" t="str">
        <f>+$F$29</f>
        <v>VALOR /SMMLV)</v>
      </c>
      <c r="G4196" s="55" t="s">
        <v>124</v>
      </c>
      <c r="H4196" s="56" t="str">
        <f>+$H$29</f>
        <v>% PART..</v>
      </c>
      <c r="I4196" s="57" t="s">
        <v>124</v>
      </c>
      <c r="J4196" s="58" t="str">
        <f>+$J$29</f>
        <v>VALOR ACREDITADO</v>
      </c>
      <c r="K4196" s="59"/>
      <c r="L4196" s="47" t="s">
        <v>124</v>
      </c>
    </row>
    <row r="4197" spans="1:12" hidden="1" x14ac:dyDescent="0.3">
      <c r="A4197" s="18" t="str">
        <f t="shared" ref="A4197" si="1425">+IF(OR(C4193=""),"NO",1)</f>
        <v>NO</v>
      </c>
      <c r="B4197" s="18"/>
      <c r="E4197" s="330"/>
      <c r="F4197" s="60" t="str">
        <f>+$F$30</f>
        <v>EXPERIENCIA APORTADA</v>
      </c>
      <c r="G4197" s="340" t="s">
        <v>124</v>
      </c>
      <c r="H4197" s="341"/>
      <c r="I4197" s="341"/>
      <c r="J4197" s="341"/>
      <c r="K4197" s="341"/>
      <c r="L4197" s="342"/>
    </row>
    <row r="4198" spans="1:12" hidden="1" x14ac:dyDescent="0.3">
      <c r="A4198" s="18" t="str">
        <f t="shared" ref="A4198" si="1426">+IF(OR(C4193=""),"NO",1)</f>
        <v>NO</v>
      </c>
      <c r="B4198" s="18"/>
      <c r="E4198" s="331"/>
      <c r="F4198" s="62" t="str">
        <f>+$F$31</f>
        <v>OBSERVACIÓN</v>
      </c>
      <c r="G4198" s="343" t="s">
        <v>124</v>
      </c>
      <c r="H4198" s="344"/>
      <c r="I4198" s="344"/>
      <c r="J4198" s="344"/>
      <c r="K4198" s="344"/>
      <c r="L4198" s="345"/>
    </row>
    <row r="4199" spans="1:12" hidden="1" x14ac:dyDescent="0.3">
      <c r="A4199" s="18" t="str">
        <f t="shared" ref="A4199" si="1427">+IF(OR(C4193=""),"NO",1)</f>
        <v>NO</v>
      </c>
      <c r="B4199" s="18"/>
      <c r="E4199" s="49"/>
      <c r="F4199" s="50"/>
      <c r="G4199" s="51"/>
      <c r="H4199" s="51"/>
      <c r="I4199" s="51"/>
      <c r="J4199" s="51"/>
      <c r="K4199" s="51"/>
      <c r="L4199" s="52"/>
    </row>
    <row r="4200" spans="1:12" hidden="1" x14ac:dyDescent="0.3">
      <c r="A4200" s="1" t="str">
        <f>+A4135</f>
        <v>NO</v>
      </c>
      <c r="C4200" s="1" t="str">
        <f>"N"&amp;C4135</f>
        <v>N</v>
      </c>
      <c r="E4200" s="63"/>
      <c r="F4200" s="64" t="str">
        <f>+$F$75</f>
        <v>TOTAL DE CONTRATOS PRESENTADOS VÁLIDOS QUE CUMPLEN EXPERIENCIA ACREDITADA:</v>
      </c>
      <c r="G4200" s="65"/>
      <c r="H4200" s="65"/>
      <c r="I4200" s="65"/>
      <c r="J4200" s="66"/>
      <c r="K4200" s="65"/>
      <c r="L4200" s="67" t="s">
        <v>124</v>
      </c>
    </row>
    <row r="4201" spans="1:12" ht="6.65" hidden="1" customHeight="1" x14ac:dyDescent="0.3">
      <c r="A4201" s="1" t="str">
        <f>+A4135</f>
        <v>NO</v>
      </c>
      <c r="E4201" s="51"/>
      <c r="F4201" s="50"/>
      <c r="G4201" s="51"/>
      <c r="H4201" s="51"/>
      <c r="I4201" s="51"/>
      <c r="J4201" s="51"/>
      <c r="K4201" s="51"/>
      <c r="L4201" s="51"/>
    </row>
    <row r="4202" spans="1:12" hidden="1" x14ac:dyDescent="0.3">
      <c r="A4202" s="1" t="str">
        <f>+A4135</f>
        <v>NO</v>
      </c>
      <c r="E4202" s="63"/>
      <c r="F4202" s="63" t="str">
        <f>+$F$77</f>
        <v>ACREDITA SUMINISTRO E INSTALACIÓN DE MOBILIARIO POR LO MENOS EN UN (1) CONTRATO VÁLIDO</v>
      </c>
      <c r="G4202" s="65"/>
      <c r="H4202" s="65"/>
      <c r="I4202" s="65"/>
      <c r="J4202" s="66"/>
      <c r="K4202" s="65"/>
      <c r="L4202" s="68" t="s">
        <v>157</v>
      </c>
    </row>
    <row r="4203" spans="1:12" ht="5.15" hidden="1" customHeight="1" x14ac:dyDescent="0.3">
      <c r="A4203" s="1" t="str">
        <f>+A4135</f>
        <v>NO</v>
      </c>
      <c r="E4203" s="51"/>
      <c r="F4203" s="50"/>
      <c r="G4203" s="51"/>
      <c r="H4203" s="51"/>
      <c r="I4203" s="51"/>
      <c r="J4203" s="51"/>
      <c r="K4203" s="51"/>
      <c r="L4203" s="51"/>
    </row>
    <row r="4204" spans="1:12" ht="12.75" hidden="1" customHeight="1" x14ac:dyDescent="0.3">
      <c r="A4204" s="1" t="str">
        <f>+A4135</f>
        <v>NO</v>
      </c>
      <c r="E4204" s="69" t="str">
        <f>+$E$79</f>
        <v>EXPERIENCIA ESPECÍFICA NUMERAL 10.1.1 A</v>
      </c>
      <c r="F4204" s="70"/>
      <c r="G4204" s="70"/>
      <c r="H4204" s="70"/>
      <c r="I4204" s="70"/>
      <c r="J4204" s="70"/>
      <c r="K4204" s="70"/>
      <c r="L4204" s="71"/>
    </row>
    <row r="4205" spans="1:12" ht="26.5" hidden="1" customHeight="1" x14ac:dyDescent="0.3">
      <c r="A4205" s="1" t="str">
        <f>+A4135</f>
        <v>NO</v>
      </c>
      <c r="E4205" s="72"/>
      <c r="F4205" s="325" t="str">
        <f>+$F$80</f>
        <v>Por lo menos uno (1) de los contratos válidos aportados como experiencia general debe corresponder mínimo al 60% del presupuesto oficial del presente proceso de selección.  (SMMLV)</v>
      </c>
      <c r="G4205" s="326"/>
      <c r="H4205" s="326"/>
      <c r="I4205" s="326"/>
      <c r="J4205" s="326"/>
      <c r="K4205" s="73" t="s">
        <v>124</v>
      </c>
      <c r="L4205" s="74" t="s">
        <v>124</v>
      </c>
    </row>
    <row r="4206" spans="1:12" ht="23.5" hidden="1" customHeight="1" x14ac:dyDescent="0.3">
      <c r="A4206" s="1" t="str">
        <f>+A4135</f>
        <v>NO</v>
      </c>
      <c r="E4206" s="63"/>
      <c r="F4206" s="325" t="str">
        <f>+$F$81</f>
        <v xml:space="preserve">Deberá acreditarse en al menos uno (1) de los contratos válidos aportados como experiencia general una </v>
      </c>
      <c r="G4206" s="326"/>
      <c r="H4206" s="326"/>
      <c r="I4206" s="326"/>
      <c r="J4206" s="326"/>
      <c r="K4206" s="73" t="s">
        <v>124</v>
      </c>
      <c r="L4206" s="74" t="s">
        <v>124</v>
      </c>
    </row>
    <row r="4207" spans="1:12" ht="23.5" hidden="1" customHeight="1" x14ac:dyDescent="0.3">
      <c r="A4207" s="18" t="s">
        <v>30</v>
      </c>
      <c r="E4207" s="63"/>
      <c r="F4207" s="325" t="str">
        <f>+$F$82</f>
        <v xml:space="preserve">Deberá acreditarse en al menos uno (1) de los contratos válidos aportados interventoría a intervención de </v>
      </c>
      <c r="G4207" s="326"/>
      <c r="H4207" s="326"/>
      <c r="I4207" s="326"/>
      <c r="J4207" s="326"/>
      <c r="K4207" s="73">
        <f>+$K$82</f>
        <v>0</v>
      </c>
      <c r="L4207" s="74" t="s">
        <v>124</v>
      </c>
    </row>
    <row r="4208" spans="1:12" ht="36" hidden="1" customHeight="1" x14ac:dyDescent="0.3">
      <c r="A4208" s="18" t="s">
        <v>30</v>
      </c>
      <c r="E4208" s="63"/>
      <c r="F4208" s="325" t="str">
        <f>+$F$83</f>
        <v xml:space="preserve">Deberá acreditarse en al menos uno (1) de los contratos válidos aportados interventoría a intervención de </v>
      </c>
      <c r="G4208" s="326"/>
      <c r="H4208" s="326"/>
      <c r="I4208" s="326"/>
      <c r="J4208" s="326"/>
      <c r="K4208" s="75">
        <f>+$K$83</f>
        <v>0</v>
      </c>
      <c r="L4208" s="76" t="s">
        <v>124</v>
      </c>
    </row>
    <row r="4209" spans="1:12" hidden="1" x14ac:dyDescent="0.3">
      <c r="A4209" s="1" t="str">
        <f>+A4135</f>
        <v>NO</v>
      </c>
      <c r="E4209" s="51"/>
      <c r="F4209" s="50"/>
      <c r="G4209" s="51"/>
      <c r="H4209" s="51"/>
      <c r="I4209" s="51"/>
      <c r="J4209" s="51"/>
      <c r="K4209" s="51"/>
      <c r="L4209" s="51"/>
    </row>
    <row r="4210" spans="1:12" ht="12.75" hidden="1" customHeight="1" x14ac:dyDescent="0.3">
      <c r="A4210" s="1" t="str">
        <f>+A4135</f>
        <v>NO</v>
      </c>
      <c r="E4210" s="40" t="str">
        <f>+$E$85</f>
        <v>VALOR MÍNIMO A CERIFICAR % P.O EN SMMMLV. NUMERAL 3.9.1</v>
      </c>
      <c r="F4210" s="41"/>
      <c r="G4210" s="41"/>
      <c r="H4210" s="41"/>
      <c r="I4210" s="41"/>
      <c r="J4210" s="41"/>
      <c r="K4210" s="41"/>
      <c r="L4210" s="42"/>
    </row>
    <row r="4211" spans="1:12" hidden="1" x14ac:dyDescent="0.3">
      <c r="A4211" s="1" t="str">
        <f>+A4135</f>
        <v>NO</v>
      </c>
      <c r="C4211" s="1" t="str">
        <f>"M"&amp;C4135</f>
        <v>M</v>
      </c>
      <c r="E4211" s="77" t="str">
        <f>+$E$86</f>
        <v>100% P.O.</v>
      </c>
      <c r="F4211" s="78"/>
      <c r="G4211" s="61">
        <v>242.41716883554506</v>
      </c>
      <c r="H4211" s="124" t="str">
        <f>+$H$86</f>
        <v>TOTAL EJECUTADO DE CONTRATOS ACREDITADOS</v>
      </c>
      <c r="I4211" s="124"/>
      <c r="J4211" s="124"/>
      <c r="K4211" s="55" t="s">
        <v>124</v>
      </c>
      <c r="L4211" s="47" t="s">
        <v>124</v>
      </c>
    </row>
    <row r="4212" spans="1:12" hidden="1" x14ac:dyDescent="0.3">
      <c r="A4212" s="1" t="str">
        <f>+A4135</f>
        <v>NO</v>
      </c>
      <c r="E4212" s="39"/>
      <c r="F4212" s="39"/>
      <c r="G4212" s="39"/>
      <c r="H4212" s="39"/>
      <c r="I4212" s="39"/>
      <c r="J4212" s="39"/>
      <c r="K4212" s="39"/>
      <c r="L4212" s="39"/>
    </row>
    <row r="4213" spans="1:12" ht="12.75" hidden="1" customHeight="1" x14ac:dyDescent="0.3">
      <c r="A4213" s="18" t="s">
        <v>30</v>
      </c>
      <c r="B4213" s="18"/>
      <c r="E4213" s="40" t="str">
        <f>+$E$88</f>
        <v>CONSIDERACIONES PARA LA VALIDEZ DE LA EXPERIENCIA REQUERIDA: EXPERIENCIA PROPONENTES PLURALES NUMERAL 10.1.2 D</v>
      </c>
      <c r="F4213" s="41"/>
      <c r="G4213" s="41"/>
      <c r="H4213" s="41"/>
      <c r="I4213" s="41"/>
      <c r="J4213" s="41"/>
      <c r="K4213" s="41"/>
      <c r="L4213" s="42"/>
    </row>
    <row r="4214" spans="1:12" ht="28" hidden="1" customHeight="1" x14ac:dyDescent="0.3">
      <c r="A4214" s="18" t="s">
        <v>30</v>
      </c>
      <c r="B4214" s="18"/>
      <c r="C4214" s="1" t="str">
        <f>"O"&amp;C4135</f>
        <v>O</v>
      </c>
      <c r="E4214" s="80" t="str">
        <f>+$E$89</f>
        <v>i)</v>
      </c>
      <c r="F4214" s="327" t="str">
        <f>+$F$89</f>
        <v>Uno de los integrantes debe aportar como mínimo el cincuenta por ciento (50 %) de la experiencia solicitada</v>
      </c>
      <c r="G4214" s="328"/>
      <c r="H4214" s="328"/>
      <c r="I4214" s="328"/>
      <c r="J4214" s="328"/>
      <c r="K4214" s="73" t="s">
        <v>124</v>
      </c>
      <c r="L4214" s="47" t="s">
        <v>124</v>
      </c>
    </row>
    <row r="4215" spans="1:12" ht="28" hidden="1" customHeight="1" x14ac:dyDescent="0.3">
      <c r="A4215" s="18" t="s">
        <v>30</v>
      </c>
      <c r="B4215" s="18"/>
      <c r="C4215" s="1" t="str">
        <f>"O"&amp;C4135</f>
        <v>O</v>
      </c>
      <c r="E4215" s="80" t="str">
        <f>+$E$90</f>
        <v>ii)</v>
      </c>
      <c r="F4215" s="327" t="str">
        <f>+$F$90</f>
        <v>Todos los demás ntegrantes deben acreditar al menos el cinco por ciento (5 %) de la experiencia solicitada, solo uno (1) de los integrantes podrá no acreditar experiencia pero su porcentaje de participación  no podrá superar el diez por ciento (10 %)</v>
      </c>
      <c r="G4215" s="328"/>
      <c r="H4215" s="328"/>
      <c r="I4215" s="328"/>
      <c r="J4215" s="328"/>
      <c r="K4215" s="73" t="s">
        <v>124</v>
      </c>
      <c r="L4215" s="47" t="s">
        <v>124</v>
      </c>
    </row>
    <row r="4216" spans="1:12" hidden="1" x14ac:dyDescent="0.3">
      <c r="A4216" s="18" t="s">
        <v>30</v>
      </c>
      <c r="B4216" s="18"/>
      <c r="E4216" s="39"/>
      <c r="F4216" s="39"/>
      <c r="G4216" s="39"/>
      <c r="H4216" s="39"/>
      <c r="I4216" s="39"/>
      <c r="J4216" s="39"/>
      <c r="K4216" s="39"/>
      <c r="L4216" s="39"/>
    </row>
    <row r="4217" spans="1:12" ht="13" hidden="1" customHeight="1" x14ac:dyDescent="0.3">
      <c r="A4217" s="18" t="str">
        <f>+A4135</f>
        <v>NO</v>
      </c>
      <c r="B4217" s="18"/>
      <c r="E4217" s="69" t="str">
        <f>+$E$92</f>
        <v>VERIFICACIÓN Y ASIGNACIÓN DE PUNTAJE POR LA EXPERIENCIA DEL PROPONENTE</v>
      </c>
      <c r="F4217" s="70"/>
      <c r="G4217" s="70"/>
      <c r="H4217" s="70"/>
      <c r="I4217" s="70"/>
      <c r="J4217" s="70"/>
      <c r="K4217" s="70"/>
      <c r="L4217" s="71"/>
    </row>
    <row r="4218" spans="1:12" hidden="1" x14ac:dyDescent="0.3">
      <c r="A4218" s="18" t="str">
        <f>+A4135</f>
        <v>NO</v>
      </c>
      <c r="B4218" s="18"/>
      <c r="E4218" s="81"/>
      <c r="F4218" s="323" t="str">
        <f>+$F$93</f>
        <v>No. CONTRATOS QUE ACREDITAN LA EXPERIENCIA (NO OBJETO DE SUBSANACIÓN)</v>
      </c>
      <c r="G4218" s="324"/>
      <c r="H4218" s="324"/>
      <c r="I4218" s="324"/>
      <c r="J4218" s="324"/>
      <c r="K4218" s="82"/>
      <c r="L4218" s="83" t="s">
        <v>124</v>
      </c>
    </row>
    <row r="4219" spans="1:12" ht="13" hidden="1" customHeight="1" x14ac:dyDescent="0.3">
      <c r="A4219" s="18" t="str">
        <f>+A4135</f>
        <v>NO</v>
      </c>
      <c r="B4219" s="18"/>
      <c r="E4219" s="84"/>
      <c r="F4219" s="323" t="str">
        <f>+$F$94</f>
        <v>TOTAL EJECUTADO DE CONTRATOS ACREDITADOS PROPUESTA INICIAL</v>
      </c>
      <c r="G4219" s="324"/>
      <c r="H4219" s="324"/>
      <c r="I4219" s="324"/>
      <c r="J4219" s="324"/>
      <c r="K4219" s="85"/>
      <c r="L4219" s="86" t="s">
        <v>124</v>
      </c>
    </row>
    <row r="4220" spans="1:12" ht="13" hidden="1" customHeight="1" x14ac:dyDescent="0.3">
      <c r="A4220" s="18" t="str">
        <f>+A4135</f>
        <v>NO</v>
      </c>
      <c r="B4220" s="18"/>
      <c r="E4220" s="87"/>
      <c r="F4220" s="323" t="str">
        <f>+$F$95</f>
        <v>PROMEDIO VALOR ACREDITADO EN SMMLV</v>
      </c>
      <c r="G4220" s="324"/>
      <c r="H4220" s="324"/>
      <c r="I4220" s="324"/>
      <c r="J4220" s="324"/>
      <c r="K4220" s="66"/>
      <c r="L4220" s="88" t="s">
        <v>124</v>
      </c>
    </row>
    <row r="4221" spans="1:12" hidden="1" x14ac:dyDescent="0.3">
      <c r="A4221" s="18" t="str">
        <f>+A4135</f>
        <v>NO</v>
      </c>
      <c r="B4221" s="18"/>
      <c r="E4221" s="89"/>
      <c r="F4221" s="89"/>
      <c r="G4221" s="89"/>
      <c r="H4221" s="89"/>
      <c r="I4221" s="89"/>
      <c r="J4221" s="89"/>
      <c r="K4221" s="89"/>
      <c r="L4221" s="89"/>
    </row>
    <row r="4222" spans="1:12" ht="13" hidden="1" customHeight="1" x14ac:dyDescent="0.3">
      <c r="A4222" s="18" t="str">
        <f>+A4135</f>
        <v>NO</v>
      </c>
      <c r="B4222" s="18"/>
      <c r="E4222" s="69" t="str">
        <f>+$E$97</f>
        <v>3.9.2 EXIGENCIAS MÍNIMAS DE EXPERIENCIA Y FORMACIÓN ACADÉMICA DEL EQUIPO DE TRABAJO</v>
      </c>
      <c r="F4222" s="70"/>
      <c r="G4222" s="70"/>
      <c r="H4222" s="70"/>
      <c r="I4222" s="70"/>
      <c r="J4222" s="70"/>
      <c r="K4222" s="70"/>
      <c r="L4222" s="71"/>
    </row>
    <row r="4223" spans="1:12" hidden="1" x14ac:dyDescent="0.3">
      <c r="A4223" s="18" t="str">
        <f>+A4135</f>
        <v>NO</v>
      </c>
      <c r="B4223" s="18"/>
      <c r="E4223" s="90" t="str">
        <f>+$E$98</f>
        <v>Formulario 8</v>
      </c>
      <c r="F4223" s="315" t="s">
        <v>46</v>
      </c>
      <c r="G4223" s="316"/>
      <c r="H4223" s="317"/>
      <c r="I4223" s="318"/>
      <c r="J4223" s="318"/>
      <c r="K4223" s="318"/>
      <c r="L4223" s="319"/>
    </row>
    <row r="4224" spans="1:12" hidden="1" x14ac:dyDescent="0.3">
      <c r="A4224" s="18" t="str">
        <f>+A4135</f>
        <v>NO</v>
      </c>
      <c r="B4224" s="18"/>
      <c r="E4224" s="91" t="s">
        <v>124</v>
      </c>
      <c r="F4224" s="91" t="str">
        <f>+$F$99</f>
        <v>Director de Interventoría</v>
      </c>
      <c r="G4224" s="91" t="str">
        <f>+$G$99</f>
        <v>Residente de Interventoría</v>
      </c>
      <c r="H4224" s="320"/>
      <c r="I4224" s="321"/>
      <c r="J4224" s="321"/>
      <c r="K4224" s="321"/>
      <c r="L4224" s="322"/>
    </row>
    <row r="4225" spans="1:12" hidden="1" x14ac:dyDescent="0.3">
      <c r="A4225" s="18" t="str">
        <f>+A4135</f>
        <v>NO</v>
      </c>
      <c r="B4225" s="18"/>
      <c r="E4225" s="304" t="str">
        <f>+$E$100</f>
        <v>OBSERVACIONES RESPECTO REQUISITO HABILITANTE DEL PERSONAL CLAVE EVALUABLE</v>
      </c>
      <c r="F4225" s="305"/>
      <c r="G4225" s="305"/>
      <c r="H4225" s="305"/>
      <c r="I4225" s="305"/>
      <c r="J4225" s="305"/>
      <c r="K4225" s="305"/>
      <c r="L4225" s="305"/>
    </row>
    <row r="4226" spans="1:12" hidden="1" x14ac:dyDescent="0.3">
      <c r="A4226" s="18" t="str">
        <f>+A4135</f>
        <v>NO</v>
      </c>
      <c r="B4226" s="18"/>
      <c r="E4226" s="312" t="s">
        <v>124</v>
      </c>
      <c r="F4226" s="313"/>
      <c r="G4226" s="313"/>
      <c r="H4226" s="313"/>
      <c r="I4226" s="313"/>
      <c r="J4226" s="313"/>
      <c r="K4226" s="313"/>
      <c r="L4226" s="314"/>
    </row>
    <row r="4227" spans="1:12" hidden="1" x14ac:dyDescent="0.3">
      <c r="A4227" s="18" t="str">
        <f>+A4135</f>
        <v>NO</v>
      </c>
      <c r="B4227" s="18"/>
      <c r="E4227" s="89"/>
      <c r="F4227" s="89"/>
      <c r="G4227" s="89"/>
      <c r="H4227" s="89"/>
      <c r="I4227" s="89"/>
      <c r="J4227" s="89"/>
      <c r="K4227" s="89"/>
      <c r="L4227" s="89"/>
    </row>
    <row r="4228" spans="1:12" ht="13" hidden="1" customHeight="1" x14ac:dyDescent="0.3">
      <c r="A4228" s="18" t="str">
        <f>+A4135</f>
        <v>NO</v>
      </c>
      <c r="B4228" s="18"/>
      <c r="E4228" s="69" t="str">
        <f>+$E$103</f>
        <v>4.2 EQUIPO DE TRABAJO (Personal Clave Evaluable)</v>
      </c>
      <c r="F4228" s="70"/>
      <c r="G4228" s="70"/>
      <c r="H4228" s="70"/>
      <c r="I4228" s="70"/>
      <c r="J4228" s="70"/>
      <c r="K4228" s="70"/>
      <c r="L4228" s="71"/>
    </row>
    <row r="4229" spans="1:12" ht="23.25" hidden="1" customHeight="1" x14ac:dyDescent="0.3">
      <c r="A4229" s="18" t="str">
        <f>+A4135</f>
        <v>NO</v>
      </c>
      <c r="B4229" s="18"/>
      <c r="E4229" s="90" t="str">
        <f>+$E$104</f>
        <v>Formulario 9</v>
      </c>
      <c r="F4229" s="315" t="s">
        <v>46</v>
      </c>
      <c r="G4229" s="316"/>
      <c r="H4229" s="317"/>
      <c r="I4229" s="318"/>
      <c r="J4229" s="318"/>
      <c r="K4229" s="318"/>
      <c r="L4229" s="319"/>
    </row>
    <row r="4230" spans="1:12" hidden="1" x14ac:dyDescent="0.3">
      <c r="A4230" s="18" t="str">
        <f>+A4135</f>
        <v>NO</v>
      </c>
      <c r="B4230" s="18"/>
      <c r="E4230" s="91" t="s">
        <v>124</v>
      </c>
      <c r="F4230" s="91" t="str">
        <f>+$F$99</f>
        <v>Director de Interventoría</v>
      </c>
      <c r="G4230" s="91" t="str">
        <f>+$G$99</f>
        <v>Residente de Interventoría</v>
      </c>
      <c r="H4230" s="320"/>
      <c r="I4230" s="321"/>
      <c r="J4230" s="321"/>
      <c r="K4230" s="321"/>
      <c r="L4230" s="322"/>
    </row>
    <row r="4231" spans="1:12" hidden="1" x14ac:dyDescent="0.3">
      <c r="A4231" s="18" t="str">
        <f>+A4135</f>
        <v>NO</v>
      </c>
      <c r="B4231" s="18"/>
      <c r="E4231" s="89"/>
      <c r="F4231" s="89"/>
      <c r="G4231" s="89"/>
      <c r="H4231" s="89"/>
      <c r="I4231" s="89"/>
      <c r="J4231" s="89"/>
      <c r="K4231" s="89"/>
      <c r="L4231" s="89"/>
    </row>
    <row r="4232" spans="1:12" hidden="1" x14ac:dyDescent="0.3">
      <c r="A4232" s="1" t="str">
        <f>+A4135</f>
        <v>NO</v>
      </c>
      <c r="E4232" s="92" t="str">
        <f>+E4107</f>
        <v>CRITERIOS DE EVALUACIÓN Y PUNTAJE</v>
      </c>
      <c r="F4232" s="93"/>
      <c r="G4232" s="93"/>
      <c r="H4232" s="93"/>
      <c r="I4232" s="93"/>
      <c r="J4232" s="93"/>
      <c r="K4232" s="94"/>
      <c r="L4232" s="95" t="str">
        <f>+$L$107</f>
        <v>PUNTAJE OBTENIDO</v>
      </c>
    </row>
    <row r="4233" spans="1:12" hidden="1" x14ac:dyDescent="0.3">
      <c r="A4233" s="1" t="str">
        <f>+A4135</f>
        <v>NO</v>
      </c>
      <c r="E4233" s="96" t="str">
        <f>+$E$108</f>
        <v>VALOR</v>
      </c>
      <c r="F4233" s="97" t="str">
        <f>+$F$108</f>
        <v>EQUIPO DE TRABAJO (PERSONAL CLAVE EVALUABLE)</v>
      </c>
      <c r="G4233" s="24"/>
      <c r="H4233" s="24"/>
      <c r="I4233" s="24"/>
      <c r="J4233" s="24"/>
      <c r="K4233" s="24"/>
      <c r="L4233" s="98"/>
    </row>
    <row r="4234" spans="1:12" ht="12.75" hidden="1" customHeight="1" x14ac:dyDescent="0.3">
      <c r="A4234" s="1" t="str">
        <f>+A4135</f>
        <v>NO</v>
      </c>
      <c r="E4234" s="96">
        <f>+$E$109</f>
        <v>5</v>
      </c>
      <c r="F4234" s="307" t="str">
        <f>+$F$109</f>
        <v xml:space="preserve"> Experiencia Específica adicional</v>
      </c>
      <c r="G4234" s="308"/>
      <c r="H4234" s="308"/>
      <c r="I4234" s="308"/>
      <c r="J4234" s="308"/>
      <c r="K4234" s="309"/>
      <c r="L4234" s="99" t="str">
        <f>IFERROR(IF(VLOOKUP(C4135,'R. PUNTAJES'!$C$14:$R$213,'R. PUNTAJES'!$I$10,0)="","",VLOOKUP(C4135,'R. PUNTAJES'!$C$14:$R$213,'R. PUNTAJES'!$I$10,0)),"")</f>
        <v/>
      </c>
    </row>
    <row r="4235" spans="1:12" ht="12.75" hidden="1" customHeight="1" x14ac:dyDescent="0.3">
      <c r="A4235" s="1" t="str">
        <f>+A4135</f>
        <v>NO</v>
      </c>
      <c r="E4235" s="96">
        <f>+$E$110</f>
        <v>5</v>
      </c>
      <c r="F4235" s="307" t="str">
        <f>+$F$110</f>
        <v>Formación Académica adicional</v>
      </c>
      <c r="G4235" s="308"/>
      <c r="H4235" s="308"/>
      <c r="I4235" s="308"/>
      <c r="J4235" s="308"/>
      <c r="K4235" s="309"/>
      <c r="L4235" s="99" t="str">
        <f>IFERROR(IF(VLOOKUP(C4135,'R. PUNTAJES'!$C$14:$R$213,'R. PUNTAJES'!$J$10,0)="","",VLOOKUP(C4135,'R. PUNTAJES'!$C$14:$R$213,'R. PUNTAJES'!$J$10,0)),"")</f>
        <v/>
      </c>
    </row>
    <row r="4236" spans="1:12" hidden="1" x14ac:dyDescent="0.3">
      <c r="A4236" s="18" t="str">
        <f>+A4135</f>
        <v>NO</v>
      </c>
      <c r="B4236" s="18"/>
      <c r="E4236" s="100"/>
      <c r="F4236" s="101" t="str">
        <f>+$F$111</f>
        <v>FACTOR DE SOSTENIBILIDAD</v>
      </c>
      <c r="G4236" s="102"/>
      <c r="H4236" s="102"/>
      <c r="I4236" s="102"/>
      <c r="J4236" s="102"/>
      <c r="K4236" s="102"/>
      <c r="L4236" s="103"/>
    </row>
    <row r="4237" spans="1:12" hidden="1" x14ac:dyDescent="0.3">
      <c r="A4237" s="18" t="str">
        <f>+A4135</f>
        <v>NO</v>
      </c>
      <c r="B4237" s="18"/>
      <c r="E4237" s="104">
        <v>1</v>
      </c>
      <c r="F4237" s="105" t="str">
        <f>+$F$112</f>
        <v>Compromisos Sostenibilidad</v>
      </c>
      <c r="G4237" s="106"/>
      <c r="H4237" s="106"/>
      <c r="I4237" s="106"/>
      <c r="J4237" s="106"/>
      <c r="K4237" s="106"/>
      <c r="L4237" s="107" t="str">
        <f>IFERROR(IF(VLOOKUP(C4135,'R. PUNTAJES'!$C$14:$R$213,'R. PUNTAJES'!$K$10,0)="","",VLOOKUP(C4135,'R. PUNTAJES'!$C$14:$R$213,'R. PUNTAJES'!$K$10,0)),"")</f>
        <v/>
      </c>
    </row>
    <row r="4238" spans="1:12" hidden="1" x14ac:dyDescent="0.3">
      <c r="A4238" s="1" t="str">
        <f>+A4135</f>
        <v>NO</v>
      </c>
      <c r="E4238" s="108"/>
      <c r="F4238" s="109" t="str">
        <f>+$F$113</f>
        <v>APOYO A LA INDUSTRIA NACIONAL</v>
      </c>
      <c r="G4238" s="110"/>
      <c r="H4238" s="110"/>
      <c r="I4238" s="110"/>
      <c r="J4238" s="110"/>
      <c r="K4238" s="110"/>
      <c r="L4238" s="111"/>
    </row>
    <row r="4239" spans="1:12" ht="12.75" hidden="1" customHeight="1" x14ac:dyDescent="0.3">
      <c r="A4239" s="1" t="str">
        <f>+A4135</f>
        <v>NO</v>
      </c>
      <c r="E4239" s="96">
        <v>20</v>
      </c>
      <c r="F4239" s="307" t="str">
        <f>+$F$114</f>
        <v>Promoción de Servicios Nacionales o con Trato Nacional</v>
      </c>
      <c r="G4239" s="308"/>
      <c r="H4239" s="308"/>
      <c r="I4239" s="308"/>
      <c r="J4239" s="308"/>
      <c r="K4239" s="309"/>
      <c r="L4239" s="99" t="str">
        <f>IFERROR(IF(VLOOKUP(C4135,'R. PUNTAJES'!$C$14:$R$213,'R. PUNTAJES'!$L$10,0)="","",
IF(VLOOKUP(C4135,'R. PUNTAJES'!$C$14:$R$213,'R. PUNTAJES'!$L$10,0)=5,0,
VLOOKUP(C4135,'R. PUNTAJES'!$C$14:$R$213,'R. PUNTAJES'!$L$10,0))),"")</f>
        <v/>
      </c>
    </row>
    <row r="4240" spans="1:12" ht="12.75" hidden="1" customHeight="1" x14ac:dyDescent="0.3">
      <c r="A4240" s="1" t="str">
        <f>+A4135</f>
        <v>NO</v>
      </c>
      <c r="E4240" s="96">
        <v>5</v>
      </c>
      <c r="F4240" s="307" t="str">
        <f>+$F$115</f>
        <v>Incorporación de componente nacional en servicios extranjeros</v>
      </c>
      <c r="G4240" s="308"/>
      <c r="H4240" s="308"/>
      <c r="I4240" s="308"/>
      <c r="J4240" s="308"/>
      <c r="K4240" s="309"/>
      <c r="L4240" s="99" t="str">
        <f>IFERROR(IF(VLOOKUP(C4135,'R. PUNTAJES'!$C$14:$R$213,'R. PUNTAJES'!$L$10,0)="","",
IF(VLOOKUP(C4135,'R. PUNTAJES'!$C$14:$R$213,'R. PUNTAJES'!$L$10,0)=20,0,
VLOOKUP(C4135,'R. PUNTAJES'!$C$14:$R$213,'R. PUNTAJES'!$L$10,0))),"")</f>
        <v/>
      </c>
    </row>
    <row r="4241" spans="1:16" hidden="1" x14ac:dyDescent="0.3">
      <c r="A4241" s="1" t="str">
        <f>+A4135</f>
        <v>NO</v>
      </c>
      <c r="E4241" s="112"/>
      <c r="F4241" s="97" t="str">
        <f>+$F$116</f>
        <v>VINCULACIÓN DE PERSONAS CON DISCAPACIDAD</v>
      </c>
      <c r="G4241" s="24"/>
      <c r="H4241" s="24"/>
      <c r="I4241" s="24"/>
      <c r="J4241" s="24"/>
      <c r="K4241" s="24"/>
      <c r="L4241" s="98"/>
    </row>
    <row r="4242" spans="1:16" ht="12.75" hidden="1" customHeight="1" x14ac:dyDescent="0.3">
      <c r="A4242" s="1" t="str">
        <f>+A4135</f>
        <v>NO</v>
      </c>
      <c r="E4242" s="96">
        <v>1</v>
      </c>
      <c r="F4242" s="307" t="str">
        <f>+$F$117</f>
        <v xml:space="preserve">Trabajadores vinculados a la planta de personal </v>
      </c>
      <c r="G4242" s="308"/>
      <c r="H4242" s="308"/>
      <c r="I4242" s="308"/>
      <c r="J4242" s="308"/>
      <c r="K4242" s="309"/>
      <c r="L4242" s="99" t="str">
        <f>IFERROR(IF(VLOOKUP(C4135,'R. PUNTAJES'!$C$14:$R$213,'R. PUNTAJES'!$M$10,0)="","",VLOOKUP(C4135,'R. PUNTAJES'!$C$14:$R$213,'R. PUNTAJES'!$M$10,0)),"")</f>
        <v/>
      </c>
    </row>
    <row r="4243" spans="1:16" hidden="1" x14ac:dyDescent="0.3">
      <c r="A4243" s="1" t="str">
        <f>+A4135</f>
        <v>NO</v>
      </c>
      <c r="E4243" s="112"/>
      <c r="F4243" s="97" t="str">
        <f>+$F$118</f>
        <v>EMPRENDIMIENTOS Y EMPRESAS DE MUJERES</v>
      </c>
      <c r="G4243" s="24"/>
      <c r="H4243" s="24"/>
      <c r="I4243" s="24"/>
      <c r="J4243" s="24"/>
      <c r="K4243" s="24"/>
      <c r="L4243" s="98"/>
    </row>
    <row r="4244" spans="1:16" ht="13" hidden="1" customHeight="1" x14ac:dyDescent="0.3">
      <c r="A4244" s="1" t="str">
        <f>+A4135</f>
        <v>NO</v>
      </c>
      <c r="E4244" s="96">
        <v>0.25</v>
      </c>
      <c r="F4244" s="307" t="str">
        <f>+$F$119</f>
        <v>Emprendimientos y empresas de mujeres</v>
      </c>
      <c r="G4244" s="308"/>
      <c r="H4244" s="308"/>
      <c r="I4244" s="308"/>
      <c r="J4244" s="308"/>
      <c r="K4244" s="309"/>
      <c r="L4244" s="113" t="str">
        <f>IFERROR(IF(VLOOKUP(C4135,'R. PUNTAJES'!$C$14:$R$213,'R. PUNTAJES'!$N$10,0)="","",VLOOKUP(C4135,'R. PUNTAJES'!$C$14:$R$213,'R. PUNTAJES'!$N$10,0)),"")</f>
        <v/>
      </c>
    </row>
    <row r="4245" spans="1:16" hidden="1" x14ac:dyDescent="0.3">
      <c r="A4245" s="18" t="str">
        <f>+A4246</f>
        <v>NO</v>
      </c>
      <c r="B4245" s="18"/>
      <c r="E4245" s="112"/>
      <c r="F4245" s="97" t="str">
        <f>+$F$120</f>
        <v>MIPYME</v>
      </c>
      <c r="G4245" s="24"/>
      <c r="H4245" s="24"/>
      <c r="I4245" s="24"/>
      <c r="J4245" s="24"/>
      <c r="K4245" s="24"/>
      <c r="L4245" s="98"/>
    </row>
    <row r="4246" spans="1:16" hidden="1" x14ac:dyDescent="0.3">
      <c r="A4246" s="18" t="str">
        <f>+IF(E4246=0,"NO",1)</f>
        <v>NO</v>
      </c>
      <c r="B4246" s="18"/>
      <c r="E4246" s="96">
        <v>0</v>
      </c>
      <c r="F4246" s="307" t="str">
        <f>+$F$121</f>
        <v>Mipyme</v>
      </c>
      <c r="G4246" s="308"/>
      <c r="H4246" s="308"/>
      <c r="I4246" s="308"/>
      <c r="J4246" s="308"/>
      <c r="K4246" s="309"/>
      <c r="L4246" s="113" t="str">
        <f>IFERROR(IF(VLOOKUP(C4135,'R. PUNTAJES'!$C$14:$R$213,'R. PUNTAJES'!$O$10,0)="","",VLOOKUP(C4135,'R. PUNTAJES'!$C$14:$R$213,'R. PUNTAJES'!$O$10,0)),"")</f>
        <v/>
      </c>
    </row>
    <row r="4247" spans="1:16" hidden="1" x14ac:dyDescent="0.3">
      <c r="A4247" s="1" t="str">
        <f>+A4135</f>
        <v>NO</v>
      </c>
      <c r="E4247" s="112"/>
      <c r="F4247" s="97" t="str">
        <f>+$F$122</f>
        <v>EXPERIENCIA DEL PROPONENTE</v>
      </c>
      <c r="G4247" s="24"/>
      <c r="H4247" s="24"/>
      <c r="I4247" s="24"/>
      <c r="J4247" s="24"/>
      <c r="K4247" s="24"/>
      <c r="L4247" s="98"/>
    </row>
    <row r="4248" spans="1:16" hidden="1" x14ac:dyDescent="0.3">
      <c r="A4248" s="1" t="str">
        <f>+A4135</f>
        <v>NO</v>
      </c>
      <c r="E4248" s="96">
        <v>59.5</v>
      </c>
      <c r="F4248" s="307" t="str">
        <f>+$F$123</f>
        <v>mediana con valor absoluto</v>
      </c>
      <c r="G4248" s="308"/>
      <c r="H4248" s="308"/>
      <c r="I4248" s="308"/>
      <c r="J4248" s="308"/>
      <c r="K4248" s="309"/>
      <c r="L4248" s="113" t="str">
        <f>IFERROR(IF(VLOOKUP(C4135,'R. PUNTAJES'!$C$14:$R$213,'R. PUNTAJES'!$R$10,0)="","",VLOOKUP(C4135,'R. PUNTAJES'!$C$14:$R$213,'R. PUNTAJES'!$R$10,0)),"")</f>
        <v/>
      </c>
    </row>
    <row r="4249" spans="1:16" hidden="1" x14ac:dyDescent="0.3">
      <c r="A4249" s="1" t="str">
        <f>+A4135</f>
        <v>NO</v>
      </c>
      <c r="E4249" s="112"/>
      <c r="F4249" s="97" t="str">
        <f>+$F$124</f>
        <v>MULTAS</v>
      </c>
      <c r="G4249" s="24"/>
      <c r="H4249" s="24"/>
      <c r="I4249" s="24"/>
      <c r="J4249" s="24"/>
      <c r="K4249" s="24"/>
      <c r="L4249" s="98"/>
    </row>
    <row r="4250" spans="1:16" ht="12.75" hidden="1" customHeight="1" x14ac:dyDescent="0.3">
      <c r="A4250" s="1" t="str">
        <f>+A4135</f>
        <v>NO</v>
      </c>
      <c r="E4250" s="96">
        <v>-2</v>
      </c>
      <c r="F4250" s="307" t="str">
        <f>+$F$125</f>
        <v>Una o más multas o cláusulas penales durante el último año</v>
      </c>
      <c r="G4250" s="310"/>
      <c r="H4250" s="310"/>
      <c r="I4250" s="310"/>
      <c r="J4250" s="310"/>
      <c r="K4250" s="311"/>
      <c r="L4250" s="99" t="str">
        <f>IFERROR(IF(VLOOKUP(C4135,'R. PUNTAJES'!$C$14:$R$213,'R. PUNTAJES'!$Q$10,0)="","",VLOOKUP(C4135,'R. PUNTAJES'!$C$14:$R$213,'R. PUNTAJES'!$Q$10,0)),"")</f>
        <v/>
      </c>
    </row>
    <row r="4251" spans="1:16" hidden="1" x14ac:dyDescent="0.3">
      <c r="A4251" s="1" t="str">
        <f>+A4135</f>
        <v>NO</v>
      </c>
      <c r="E4251" s="112"/>
      <c r="F4251" s="97" t="str">
        <f>+$F$126</f>
        <v>OBRAS INCONCLUSAS</v>
      </c>
      <c r="G4251" s="24"/>
      <c r="H4251" s="24"/>
      <c r="I4251" s="24"/>
      <c r="J4251" s="24"/>
      <c r="K4251" s="24"/>
      <c r="L4251" s="98"/>
    </row>
    <row r="4252" spans="1:16" hidden="1" x14ac:dyDescent="0.3">
      <c r="A4252" s="1" t="str">
        <f>+A4135</f>
        <v>NO</v>
      </c>
      <c r="E4252" s="96">
        <v>-1</v>
      </c>
      <c r="F4252" s="301" t="str">
        <f>+$F$127</f>
        <v>Anotación vigente de obra civil inconclusa</v>
      </c>
      <c r="G4252" s="302"/>
      <c r="H4252" s="302"/>
      <c r="I4252" s="302"/>
      <c r="J4252" s="302"/>
      <c r="K4252" s="303"/>
      <c r="L4252" s="99" t="str">
        <f>IFERROR(IF(VLOOKUP(C4135,'R. PUNTAJES'!$C$14:$R$213,'R. PUNTAJES'!$P$10,0)="","",VLOOKUP(C4135,'R. PUNTAJES'!$C$14:$R$213,'R. PUNTAJES'!$P$10,0)),"")</f>
        <v/>
      </c>
    </row>
    <row r="4253" spans="1:16" ht="7.5" hidden="1" customHeight="1" x14ac:dyDescent="0.3">
      <c r="A4253" s="1" t="str">
        <f>+A4135</f>
        <v>NO</v>
      </c>
      <c r="E4253" s="114"/>
      <c r="F4253" s="45"/>
      <c r="G4253" s="45"/>
      <c r="H4253" s="45"/>
      <c r="I4253" s="45"/>
      <c r="J4253" s="45"/>
      <c r="K4253" s="45"/>
      <c r="L4253" s="48"/>
    </row>
    <row r="4254" spans="1:16" hidden="1" x14ac:dyDescent="0.3">
      <c r="A4254" s="1" t="str">
        <f>+A4135</f>
        <v>NO</v>
      </c>
      <c r="E4254" s="115" t="str">
        <f>+$E$129</f>
        <v>PUNTAJE TOTAL</v>
      </c>
      <c r="F4254" s="116"/>
      <c r="G4254" s="116"/>
      <c r="H4254" s="116"/>
      <c r="I4254" s="116"/>
      <c r="J4254" s="116"/>
      <c r="K4254" s="117"/>
      <c r="L4254" s="118">
        <f>IFERROR(IF(VLOOKUP(C4135,'R. PUNTAJES'!$C$14:$R$213,'R. PUNTAJES'!$H$10,0)="RECHAZO","",SUM(L4234:L4252)),"")</f>
        <v>0</v>
      </c>
    </row>
    <row r="4255" spans="1:16" hidden="1" x14ac:dyDescent="0.3">
      <c r="A4255" s="1" t="str">
        <f>+A4135</f>
        <v>NO</v>
      </c>
      <c r="E4255" s="304" t="str">
        <f>+$E$130</f>
        <v>OBSERVACIONES RESPECTO A PUNTAJES</v>
      </c>
      <c r="F4255" s="305"/>
      <c r="G4255" s="305"/>
      <c r="H4255" s="305"/>
      <c r="I4255" s="305"/>
      <c r="J4255" s="305"/>
      <c r="K4255" s="305"/>
      <c r="L4255" s="305"/>
    </row>
    <row r="4256" spans="1:16" ht="12" hidden="1" customHeight="1" x14ac:dyDescent="0.3">
      <c r="A4256" s="1" t="str">
        <f>+A4135</f>
        <v>NO</v>
      </c>
      <c r="E4256" s="306" t="s">
        <v>124</v>
      </c>
      <c r="F4256" s="305"/>
      <c r="G4256" s="305"/>
      <c r="H4256" s="305"/>
      <c r="I4256" s="305"/>
      <c r="J4256" s="305"/>
      <c r="K4256" s="305"/>
      <c r="L4256" s="305"/>
      <c r="N4256" s="119"/>
      <c r="O4256" s="119"/>
      <c r="P4256" s="120"/>
    </row>
    <row r="4257" spans="1:12" ht="3" hidden="1" customHeight="1" x14ac:dyDescent="0.3">
      <c r="A4257" s="1" t="str">
        <f>+A4136</f>
        <v>NO</v>
      </c>
      <c r="E4257" s="121"/>
      <c r="F4257" s="122"/>
      <c r="G4257" s="122"/>
      <c r="H4257" s="122"/>
      <c r="I4257" s="122"/>
      <c r="J4257" s="122"/>
      <c r="K4257" s="122"/>
      <c r="L4257" s="123"/>
    </row>
    <row r="4258" spans="1:12" hidden="1" x14ac:dyDescent="0.3">
      <c r="A4258" s="1" t="str">
        <f>+IF(OR(C4260=""),"NO",1)</f>
        <v>NO</v>
      </c>
      <c r="E4258" s="346"/>
      <c r="F4258" s="347"/>
      <c r="G4258" s="347"/>
      <c r="H4258" s="347"/>
      <c r="I4258" s="347"/>
      <c r="J4258" s="347"/>
      <c r="K4258" s="347"/>
      <c r="L4258" s="347"/>
    </row>
    <row r="4259" spans="1:12" ht="4.5" hidden="1" customHeight="1" x14ac:dyDescent="0.3">
      <c r="A4259" s="1" t="str">
        <f>+A4260</f>
        <v>NO</v>
      </c>
      <c r="E4259" s="15"/>
      <c r="F4259" s="16"/>
      <c r="G4259" s="16"/>
      <c r="H4259" s="16"/>
      <c r="I4259" s="16"/>
      <c r="J4259" s="16"/>
      <c r="K4259" s="16"/>
      <c r="L4259" s="17"/>
    </row>
    <row r="4260" spans="1:12" ht="15.75" hidden="1" customHeight="1" x14ac:dyDescent="0.3">
      <c r="A4260" s="1" t="str">
        <f>+IF(OR(C4260=""),"NO",1)</f>
        <v>NO</v>
      </c>
      <c r="B4260" s="1">
        <f>1+MAX($B$1:B4259)</f>
        <v>35</v>
      </c>
      <c r="C4260" s="18" t="s">
        <v>124</v>
      </c>
      <c r="E4260" s="19" t="s">
        <v>124</v>
      </c>
      <c r="F4260" s="20"/>
      <c r="G4260" s="20"/>
      <c r="H4260" s="20"/>
      <c r="I4260" s="21"/>
      <c r="J4260" s="20"/>
      <c r="K4260" s="21"/>
      <c r="L4260" s="22"/>
    </row>
    <row r="4261" spans="1:12" hidden="1" x14ac:dyDescent="0.3">
      <c r="A4261" s="1" t="str">
        <f>A4260</f>
        <v>NO</v>
      </c>
      <c r="E4261" s="23" t="str">
        <f>+$E$11</f>
        <v>Integrantes</v>
      </c>
      <c r="F4261" s="24"/>
      <c r="G4261" s="24"/>
      <c r="H4261" s="24"/>
      <c r="I4261" s="24"/>
      <c r="J4261" s="24"/>
      <c r="K4261" s="25" t="str">
        <f>+$K$11</f>
        <v>Nit</v>
      </c>
      <c r="L4261" s="26" t="str">
        <f>+$L$11</f>
        <v>Part.</v>
      </c>
    </row>
    <row r="4262" spans="1:12" hidden="1" x14ac:dyDescent="0.3">
      <c r="A4262" s="1" t="str">
        <f>+A4261</f>
        <v>NO</v>
      </c>
      <c r="C4262" s="1" t="s">
        <v>124</v>
      </c>
      <c r="E4262" s="27" t="s">
        <v>124</v>
      </c>
      <c r="F4262" s="28"/>
      <c r="G4262" s="28"/>
      <c r="H4262" s="28"/>
      <c r="I4262" s="28"/>
      <c r="J4262" s="28"/>
      <c r="K4262" s="29" t="s">
        <v>124</v>
      </c>
      <c r="L4262" s="30" t="s">
        <v>124</v>
      </c>
    </row>
    <row r="4263" spans="1:12" hidden="1" x14ac:dyDescent="0.3">
      <c r="A4263" s="18" t="str">
        <f>+IF(OR(C4263=""),"NO",1)</f>
        <v>NO</v>
      </c>
      <c r="B4263" s="18"/>
      <c r="C4263" s="1" t="s">
        <v>124</v>
      </c>
      <c r="E4263" s="31" t="s">
        <v>124</v>
      </c>
      <c r="F4263" s="32"/>
      <c r="G4263" s="32"/>
      <c r="H4263" s="32"/>
      <c r="I4263" s="32"/>
      <c r="J4263" s="32"/>
      <c r="K4263" s="33" t="s">
        <v>124</v>
      </c>
      <c r="L4263" s="34" t="s">
        <v>124</v>
      </c>
    </row>
    <row r="4264" spans="1:12" hidden="1" x14ac:dyDescent="0.3">
      <c r="A4264" s="18" t="str">
        <f>+IF(OR(C4264=""),"NO",1)</f>
        <v>NO</v>
      </c>
      <c r="B4264" s="18"/>
      <c r="C4264" s="1" t="s">
        <v>124</v>
      </c>
      <c r="E4264" s="31" t="s">
        <v>124</v>
      </c>
      <c r="F4264" s="32"/>
      <c r="G4264" s="32"/>
      <c r="H4264" s="32"/>
      <c r="I4264" s="32"/>
      <c r="J4264" s="32"/>
      <c r="K4264" s="33" t="s">
        <v>124</v>
      </c>
      <c r="L4264" s="34" t="s">
        <v>124</v>
      </c>
    </row>
    <row r="4265" spans="1:12" hidden="1" x14ac:dyDescent="0.3">
      <c r="A4265" s="18" t="str">
        <f>+IF(OR(C4265=""),"NO",1)</f>
        <v>NO</v>
      </c>
      <c r="B4265" s="18"/>
      <c r="C4265" s="1" t="s">
        <v>124</v>
      </c>
      <c r="E4265" s="31" t="s">
        <v>13</v>
      </c>
      <c r="F4265" s="32"/>
      <c r="G4265" s="32"/>
      <c r="H4265" s="32"/>
      <c r="I4265" s="32"/>
      <c r="J4265" s="32"/>
      <c r="K4265" s="33"/>
      <c r="L4265" s="34"/>
    </row>
    <row r="4266" spans="1:12" hidden="1" x14ac:dyDescent="0.3">
      <c r="A4266" s="18" t="str">
        <f>+IF(OR(C4266=""),"NO",1)</f>
        <v>NO</v>
      </c>
      <c r="B4266" s="18"/>
      <c r="C4266" s="1" t="s">
        <v>124</v>
      </c>
      <c r="E4266" s="31" t="s">
        <v>13</v>
      </c>
      <c r="F4266" s="32"/>
      <c r="G4266" s="32"/>
      <c r="H4266" s="32"/>
      <c r="I4266" s="32"/>
      <c r="J4266" s="32"/>
      <c r="K4266" s="33"/>
      <c r="L4266" s="34"/>
    </row>
    <row r="4267" spans="1:12" hidden="1" x14ac:dyDescent="0.3">
      <c r="A4267" s="18" t="str">
        <f>+IF(OR(C4267=""),"NO",1)</f>
        <v>NO</v>
      </c>
      <c r="B4267" s="18"/>
      <c r="C4267" s="1" t="s">
        <v>124</v>
      </c>
      <c r="E4267" s="35" t="s">
        <v>13</v>
      </c>
      <c r="F4267" s="36"/>
      <c r="G4267" s="36"/>
      <c r="H4267" s="36"/>
      <c r="I4267" s="36"/>
      <c r="J4267" s="36"/>
      <c r="K4267" s="37"/>
      <c r="L4267" s="38"/>
    </row>
    <row r="4268" spans="1:12" ht="5.15" hidden="1" customHeight="1" x14ac:dyDescent="0.3">
      <c r="A4268" s="1" t="str">
        <f>+A4260</f>
        <v>NO</v>
      </c>
      <c r="E4268" s="39"/>
      <c r="F4268" s="39"/>
      <c r="G4268" s="39"/>
      <c r="H4268" s="39"/>
      <c r="I4268" s="39"/>
      <c r="J4268" s="39"/>
      <c r="K4268" s="39"/>
      <c r="L4268" s="39"/>
    </row>
    <row r="4269" spans="1:12" ht="15.75" hidden="1" customHeight="1" x14ac:dyDescent="0.3">
      <c r="A4269" s="1" t="str">
        <f>+A4260</f>
        <v>NO</v>
      </c>
      <c r="E4269" s="40" t="str">
        <f>+$E$19</f>
        <v>RESULTADO DE EVALUACIÓN TÉCNICA</v>
      </c>
      <c r="F4269" s="41"/>
      <c r="G4269" s="41"/>
      <c r="H4269" s="41"/>
      <c r="I4269" s="41"/>
      <c r="J4269" s="41"/>
      <c r="K4269" s="41"/>
      <c r="L4269" s="42"/>
    </row>
    <row r="4270" spans="1:12" hidden="1" x14ac:dyDescent="0.3">
      <c r="A4270" s="1" t="str">
        <f>+A4260</f>
        <v>NO</v>
      </c>
      <c r="E4270" s="43"/>
      <c r="F4270" s="44" t="str">
        <f>+$F$20</f>
        <v>Experiencia</v>
      </c>
      <c r="G4270" s="45"/>
      <c r="H4270" s="45"/>
      <c r="I4270" s="45"/>
      <c r="J4270" s="45"/>
      <c r="K4270" s="46"/>
      <c r="L4270" s="47" t="s">
        <v>124</v>
      </c>
    </row>
    <row r="4271" spans="1:12" hidden="1" x14ac:dyDescent="0.3">
      <c r="A4271" s="1" t="str">
        <f>+A4260</f>
        <v>NO</v>
      </c>
      <c r="E4271" s="348" t="str">
        <f>+$E$21</f>
        <v>OBSERVACIONES RESPECTO A LA EVALUACIÓN DE EXPERIENCIA</v>
      </c>
      <c r="F4271" s="308"/>
      <c r="G4271" s="308"/>
      <c r="H4271" s="308"/>
      <c r="I4271" s="308"/>
      <c r="J4271" s="308"/>
      <c r="K4271" s="308"/>
      <c r="L4271" s="349"/>
    </row>
    <row r="4272" spans="1:12" hidden="1" x14ac:dyDescent="0.3">
      <c r="A4272" s="1" t="str">
        <f>+A4260</f>
        <v>NO</v>
      </c>
      <c r="E4272" s="350" t="s">
        <v>124</v>
      </c>
      <c r="F4272" s="351"/>
      <c r="G4272" s="351"/>
      <c r="H4272" s="351"/>
      <c r="I4272" s="351"/>
      <c r="J4272" s="351"/>
      <c r="K4272" s="351"/>
      <c r="L4272" s="352"/>
    </row>
    <row r="4273" spans="1:12" ht="5.15" hidden="1" customHeight="1" x14ac:dyDescent="0.3">
      <c r="A4273" s="1" t="str">
        <f>+A4260</f>
        <v>NO</v>
      </c>
      <c r="E4273" s="39"/>
      <c r="F4273" s="39"/>
      <c r="G4273" s="39"/>
      <c r="H4273" s="39"/>
      <c r="I4273" s="39"/>
      <c r="J4273" s="39"/>
      <c r="K4273" s="39"/>
      <c r="L4273" s="39"/>
    </row>
    <row r="4274" spans="1:12" ht="12.75" hidden="1" customHeight="1" x14ac:dyDescent="0.3">
      <c r="A4274" s="1" t="str">
        <f>+A4260</f>
        <v>NO</v>
      </c>
      <c r="E4274" s="40" t="str">
        <f>+$E$24</f>
        <v>EXPERIENCIA HABILITANTE: CONTRATOS PRESENTADOS</v>
      </c>
      <c r="F4274" s="41"/>
      <c r="G4274" s="41"/>
      <c r="H4274" s="41"/>
      <c r="I4274" s="41"/>
      <c r="J4274" s="41"/>
      <c r="K4274" s="41"/>
      <c r="L4274" s="42"/>
    </row>
    <row r="4275" spans="1:12" ht="8.5" hidden="1" customHeight="1" x14ac:dyDescent="0.3">
      <c r="A4275" s="1" t="str">
        <f>+A4260</f>
        <v>NO</v>
      </c>
      <c r="E4275" s="49"/>
      <c r="F4275" s="50"/>
      <c r="G4275" s="51"/>
      <c r="H4275" s="51"/>
      <c r="I4275" s="51"/>
      <c r="J4275" s="51"/>
      <c r="K4275" s="51"/>
      <c r="L4275" s="52"/>
    </row>
    <row r="4276" spans="1:12" hidden="1" x14ac:dyDescent="0.3">
      <c r="A4276" s="18" t="str">
        <f>+IF(OR(C4276=""),"NO",1)</f>
        <v>NO</v>
      </c>
      <c r="B4276" s="18"/>
      <c r="C4276" s="1" t="s">
        <v>124</v>
      </c>
      <c r="E4276" s="329">
        <v>1</v>
      </c>
      <c r="F4276" s="53" t="str">
        <f>+$F$26</f>
        <v>OBJETO</v>
      </c>
      <c r="G4276" s="332" t="s">
        <v>124</v>
      </c>
      <c r="H4276" s="333"/>
      <c r="I4276" s="333"/>
      <c r="J4276" s="333"/>
      <c r="K4276" s="333"/>
      <c r="L4276" s="334"/>
    </row>
    <row r="4277" spans="1:12" hidden="1" x14ac:dyDescent="0.3">
      <c r="A4277" s="18" t="str">
        <f>+IF(OR(C4276=""),"NO",1)</f>
        <v>NO</v>
      </c>
      <c r="B4277" s="18"/>
      <c r="E4277" s="330"/>
      <c r="F4277" s="54" t="str">
        <f>+$F$27</f>
        <v>CONTRATANTE</v>
      </c>
      <c r="G4277" s="335" t="s">
        <v>124</v>
      </c>
      <c r="H4277" s="310"/>
      <c r="I4277" s="310"/>
      <c r="J4277" s="310"/>
      <c r="K4277" s="310"/>
      <c r="L4277" s="336"/>
    </row>
    <row r="4278" spans="1:12" hidden="1" x14ac:dyDescent="0.3">
      <c r="A4278" s="18" t="str">
        <f>+IF(OR(C4276=""),"NO",1)</f>
        <v>NO</v>
      </c>
      <c r="B4278" s="18"/>
      <c r="E4278" s="330"/>
      <c r="F4278" s="54" t="str">
        <f>+$F$28</f>
        <v>APORTANTE</v>
      </c>
      <c r="G4278" s="337" t="s">
        <v>124</v>
      </c>
      <c r="H4278" s="338"/>
      <c r="I4278" s="338"/>
      <c r="J4278" s="338"/>
      <c r="K4278" s="338"/>
      <c r="L4278" s="339"/>
    </row>
    <row r="4279" spans="1:12" hidden="1" x14ac:dyDescent="0.3">
      <c r="A4279" s="18" t="str">
        <f>+IF(OR(C4276=""),"NO",1)</f>
        <v>NO</v>
      </c>
      <c r="B4279" s="18"/>
      <c r="E4279" s="330"/>
      <c r="F4279" s="54" t="str">
        <f>+$F$29</f>
        <v>VALOR /SMMLV)</v>
      </c>
      <c r="G4279" s="55" t="s">
        <v>124</v>
      </c>
      <c r="H4279" s="56" t="str">
        <f>+$H$29</f>
        <v>% PART..</v>
      </c>
      <c r="I4279" s="57" t="s">
        <v>124</v>
      </c>
      <c r="J4279" s="58" t="str">
        <f>+$J$29</f>
        <v>VALOR ACREDITADO</v>
      </c>
      <c r="K4279" s="59"/>
      <c r="L4279" s="47" t="s">
        <v>124</v>
      </c>
    </row>
    <row r="4280" spans="1:12" hidden="1" x14ac:dyDescent="0.3">
      <c r="A4280" s="18" t="str">
        <f>+IF(OR(C4276=""),"NO",1)</f>
        <v>NO</v>
      </c>
      <c r="B4280" s="18"/>
      <c r="E4280" s="330"/>
      <c r="F4280" s="60" t="str">
        <f>+$F$30</f>
        <v>EXPERIENCIA APORTADA</v>
      </c>
      <c r="G4280" s="340" t="s">
        <v>124</v>
      </c>
      <c r="H4280" s="341"/>
      <c r="I4280" s="341"/>
      <c r="J4280" s="341"/>
      <c r="K4280" s="341"/>
      <c r="L4280" s="342"/>
    </row>
    <row r="4281" spans="1:12" hidden="1" x14ac:dyDescent="0.3">
      <c r="A4281" s="18" t="str">
        <f>+IF(OR(C4276=""),"NO",1)</f>
        <v>NO</v>
      </c>
      <c r="B4281" s="18"/>
      <c r="E4281" s="331"/>
      <c r="F4281" s="62" t="str">
        <f>+$F$31</f>
        <v>OBSERVACIÓN</v>
      </c>
      <c r="G4281" s="343" t="s">
        <v>124</v>
      </c>
      <c r="H4281" s="344"/>
      <c r="I4281" s="344"/>
      <c r="J4281" s="344"/>
      <c r="K4281" s="344"/>
      <c r="L4281" s="345"/>
    </row>
    <row r="4282" spans="1:12" ht="8.5" hidden="1" customHeight="1" x14ac:dyDescent="0.3">
      <c r="A4282" s="18" t="str">
        <f>+IF(OR(C4276=""),"NO",1)</f>
        <v>NO</v>
      </c>
      <c r="B4282" s="18"/>
      <c r="E4282" s="49"/>
      <c r="F4282" s="50"/>
      <c r="G4282" s="51"/>
      <c r="H4282" s="51"/>
      <c r="I4282" s="51"/>
      <c r="J4282" s="51"/>
      <c r="K4282" s="51"/>
      <c r="L4282" s="52"/>
    </row>
    <row r="4283" spans="1:12" hidden="1" x14ac:dyDescent="0.3">
      <c r="A4283" s="18" t="str">
        <f t="shared" ref="A4283" si="1428">+IF(OR(C4283=""),"NO",1)</f>
        <v>NO</v>
      </c>
      <c r="B4283" s="18"/>
      <c r="C4283" s="1" t="s">
        <v>124</v>
      </c>
      <c r="E4283" s="329">
        <v>2</v>
      </c>
      <c r="F4283" s="53" t="str">
        <f>+$F$26</f>
        <v>OBJETO</v>
      </c>
      <c r="G4283" s="332" t="s">
        <v>124</v>
      </c>
      <c r="H4283" s="333"/>
      <c r="I4283" s="333"/>
      <c r="J4283" s="333"/>
      <c r="K4283" s="333"/>
      <c r="L4283" s="334"/>
    </row>
    <row r="4284" spans="1:12" hidden="1" x14ac:dyDescent="0.3">
      <c r="A4284" s="18" t="str">
        <f t="shared" ref="A4284" si="1429">+IF(OR(C4283=""),"NO",1)</f>
        <v>NO</v>
      </c>
      <c r="B4284" s="18"/>
      <c r="E4284" s="330"/>
      <c r="F4284" s="54" t="str">
        <f>+$F$27</f>
        <v>CONTRATANTE</v>
      </c>
      <c r="G4284" s="335" t="s">
        <v>124</v>
      </c>
      <c r="H4284" s="310"/>
      <c r="I4284" s="310"/>
      <c r="J4284" s="310"/>
      <c r="K4284" s="310"/>
      <c r="L4284" s="336"/>
    </row>
    <row r="4285" spans="1:12" hidden="1" x14ac:dyDescent="0.3">
      <c r="A4285" s="18" t="str">
        <f t="shared" ref="A4285" si="1430">+IF(OR(C4283=""),"NO",1)</f>
        <v>NO</v>
      </c>
      <c r="B4285" s="18"/>
      <c r="E4285" s="330"/>
      <c r="F4285" s="54" t="str">
        <f>+$F$28</f>
        <v>APORTANTE</v>
      </c>
      <c r="G4285" s="337" t="s">
        <v>124</v>
      </c>
      <c r="H4285" s="338"/>
      <c r="I4285" s="338"/>
      <c r="J4285" s="338"/>
      <c r="K4285" s="338"/>
      <c r="L4285" s="339"/>
    </row>
    <row r="4286" spans="1:12" hidden="1" x14ac:dyDescent="0.3">
      <c r="A4286" s="18" t="str">
        <f t="shared" ref="A4286" si="1431">+IF(OR(C4283=""),"NO",1)</f>
        <v>NO</v>
      </c>
      <c r="B4286" s="18"/>
      <c r="E4286" s="330"/>
      <c r="F4286" s="54" t="str">
        <f>+$F$29</f>
        <v>VALOR /SMMLV)</v>
      </c>
      <c r="G4286" s="55" t="s">
        <v>124</v>
      </c>
      <c r="H4286" s="56" t="str">
        <f>+$H$29</f>
        <v>% PART..</v>
      </c>
      <c r="I4286" s="57" t="s">
        <v>124</v>
      </c>
      <c r="J4286" s="58" t="str">
        <f>+$J$29</f>
        <v>VALOR ACREDITADO</v>
      </c>
      <c r="K4286" s="59"/>
      <c r="L4286" s="47" t="s">
        <v>124</v>
      </c>
    </row>
    <row r="4287" spans="1:12" hidden="1" x14ac:dyDescent="0.3">
      <c r="A4287" s="18" t="str">
        <f t="shared" ref="A4287" si="1432">+IF(OR(C4283=""),"NO",1)</f>
        <v>NO</v>
      </c>
      <c r="B4287" s="18"/>
      <c r="E4287" s="330"/>
      <c r="F4287" s="60" t="str">
        <f>+$F$30</f>
        <v>EXPERIENCIA APORTADA</v>
      </c>
      <c r="G4287" s="340" t="s">
        <v>124</v>
      </c>
      <c r="H4287" s="341"/>
      <c r="I4287" s="341"/>
      <c r="J4287" s="341"/>
      <c r="K4287" s="341"/>
      <c r="L4287" s="342"/>
    </row>
    <row r="4288" spans="1:12" hidden="1" x14ac:dyDescent="0.3">
      <c r="A4288" s="18" t="str">
        <f t="shared" ref="A4288" si="1433">+IF(OR(C4283=""),"NO",1)</f>
        <v>NO</v>
      </c>
      <c r="B4288" s="18"/>
      <c r="E4288" s="331"/>
      <c r="F4288" s="62" t="str">
        <f>+$F$31</f>
        <v>OBSERVACIÓN</v>
      </c>
      <c r="G4288" s="343" t="s">
        <v>124</v>
      </c>
      <c r="H4288" s="344"/>
      <c r="I4288" s="344"/>
      <c r="J4288" s="344"/>
      <c r="K4288" s="344"/>
      <c r="L4288" s="345"/>
    </row>
    <row r="4289" spans="1:12" ht="8.5" hidden="1" customHeight="1" x14ac:dyDescent="0.3">
      <c r="A4289" s="18" t="str">
        <f t="shared" ref="A4289" si="1434">+IF(OR(C4283=""),"NO",1)</f>
        <v>NO</v>
      </c>
      <c r="B4289" s="18"/>
      <c r="E4289" s="49"/>
      <c r="F4289" s="50"/>
      <c r="G4289" s="51"/>
      <c r="H4289" s="51"/>
      <c r="I4289" s="51"/>
      <c r="J4289" s="51"/>
      <c r="K4289" s="51"/>
      <c r="L4289" s="52"/>
    </row>
    <row r="4290" spans="1:12" hidden="1" x14ac:dyDescent="0.3">
      <c r="A4290" s="18" t="str">
        <f t="shared" ref="A4290" si="1435">+IF(OR(C4290=""),"NO",1)</f>
        <v>NO</v>
      </c>
      <c r="B4290" s="18"/>
      <c r="C4290" s="1" t="s">
        <v>124</v>
      </c>
      <c r="E4290" s="329">
        <v>3</v>
      </c>
      <c r="F4290" s="53" t="str">
        <f>+$F$26</f>
        <v>OBJETO</v>
      </c>
      <c r="G4290" s="332" t="s">
        <v>124</v>
      </c>
      <c r="H4290" s="333"/>
      <c r="I4290" s="333"/>
      <c r="J4290" s="333"/>
      <c r="K4290" s="333"/>
      <c r="L4290" s="334"/>
    </row>
    <row r="4291" spans="1:12" hidden="1" x14ac:dyDescent="0.3">
      <c r="A4291" s="18" t="str">
        <f t="shared" ref="A4291" si="1436">+IF(OR(C4290=""),"NO",1)</f>
        <v>NO</v>
      </c>
      <c r="B4291" s="18"/>
      <c r="E4291" s="330"/>
      <c r="F4291" s="54" t="str">
        <f>+$F$27</f>
        <v>CONTRATANTE</v>
      </c>
      <c r="G4291" s="335" t="s">
        <v>124</v>
      </c>
      <c r="H4291" s="310"/>
      <c r="I4291" s="310"/>
      <c r="J4291" s="310"/>
      <c r="K4291" s="310"/>
      <c r="L4291" s="336"/>
    </row>
    <row r="4292" spans="1:12" hidden="1" x14ac:dyDescent="0.3">
      <c r="A4292" s="18" t="str">
        <f t="shared" ref="A4292" si="1437">+IF(OR(C4290=""),"NO",1)</f>
        <v>NO</v>
      </c>
      <c r="B4292" s="18"/>
      <c r="E4292" s="330"/>
      <c r="F4292" s="54" t="str">
        <f>+$F$28</f>
        <v>APORTANTE</v>
      </c>
      <c r="G4292" s="337" t="s">
        <v>124</v>
      </c>
      <c r="H4292" s="338"/>
      <c r="I4292" s="338"/>
      <c r="J4292" s="338"/>
      <c r="K4292" s="338"/>
      <c r="L4292" s="339"/>
    </row>
    <row r="4293" spans="1:12" hidden="1" x14ac:dyDescent="0.3">
      <c r="A4293" s="18" t="str">
        <f t="shared" ref="A4293" si="1438">+IF(OR(C4290=""),"NO",1)</f>
        <v>NO</v>
      </c>
      <c r="B4293" s="18"/>
      <c r="E4293" s="330"/>
      <c r="F4293" s="54" t="str">
        <f>+$F$29</f>
        <v>VALOR /SMMLV)</v>
      </c>
      <c r="G4293" s="55" t="s">
        <v>124</v>
      </c>
      <c r="H4293" s="56" t="str">
        <f>+$H$29</f>
        <v>% PART..</v>
      </c>
      <c r="I4293" s="57" t="s">
        <v>124</v>
      </c>
      <c r="J4293" s="58" t="str">
        <f>+$J$29</f>
        <v>VALOR ACREDITADO</v>
      </c>
      <c r="K4293" s="59"/>
      <c r="L4293" s="47" t="s">
        <v>124</v>
      </c>
    </row>
    <row r="4294" spans="1:12" hidden="1" x14ac:dyDescent="0.3">
      <c r="A4294" s="18" t="str">
        <f t="shared" ref="A4294" si="1439">+IF(OR(C4290=""),"NO",1)</f>
        <v>NO</v>
      </c>
      <c r="B4294" s="18"/>
      <c r="E4294" s="330"/>
      <c r="F4294" s="60" t="str">
        <f>+$F$30</f>
        <v>EXPERIENCIA APORTADA</v>
      </c>
      <c r="G4294" s="340" t="s">
        <v>124</v>
      </c>
      <c r="H4294" s="341"/>
      <c r="I4294" s="341"/>
      <c r="J4294" s="341"/>
      <c r="K4294" s="341"/>
      <c r="L4294" s="342"/>
    </row>
    <row r="4295" spans="1:12" hidden="1" x14ac:dyDescent="0.3">
      <c r="A4295" s="18" t="str">
        <f t="shared" ref="A4295" si="1440">+IF(OR(C4290=""),"NO",1)</f>
        <v>NO</v>
      </c>
      <c r="B4295" s="18"/>
      <c r="E4295" s="331"/>
      <c r="F4295" s="62" t="str">
        <f>+$F$31</f>
        <v>OBSERVACIÓN</v>
      </c>
      <c r="G4295" s="343" t="s">
        <v>124</v>
      </c>
      <c r="H4295" s="344"/>
      <c r="I4295" s="344"/>
      <c r="J4295" s="344"/>
      <c r="K4295" s="344"/>
      <c r="L4295" s="345"/>
    </row>
    <row r="4296" spans="1:12" ht="8.5" hidden="1" customHeight="1" x14ac:dyDescent="0.3">
      <c r="A4296" s="18" t="str">
        <f t="shared" ref="A4296" si="1441">+IF(OR(C4290=""),"NO",1)</f>
        <v>NO</v>
      </c>
      <c r="B4296" s="18"/>
      <c r="E4296" s="49"/>
      <c r="F4296" s="50"/>
      <c r="G4296" s="51"/>
      <c r="H4296" s="51"/>
      <c r="I4296" s="51"/>
      <c r="J4296" s="51"/>
      <c r="K4296" s="51"/>
      <c r="L4296" s="52"/>
    </row>
    <row r="4297" spans="1:12" hidden="1" x14ac:dyDescent="0.3">
      <c r="A4297" s="18" t="str">
        <f t="shared" ref="A4297" si="1442">+IF(OR(C4297=""),"NO",1)</f>
        <v>NO</v>
      </c>
      <c r="B4297" s="18"/>
      <c r="C4297" s="1" t="s">
        <v>124</v>
      </c>
      <c r="E4297" s="329">
        <v>4</v>
      </c>
      <c r="F4297" s="53" t="str">
        <f>+$F$26</f>
        <v>OBJETO</v>
      </c>
      <c r="G4297" s="332" t="s">
        <v>124</v>
      </c>
      <c r="H4297" s="333"/>
      <c r="I4297" s="333"/>
      <c r="J4297" s="333"/>
      <c r="K4297" s="333"/>
      <c r="L4297" s="334"/>
    </row>
    <row r="4298" spans="1:12" hidden="1" x14ac:dyDescent="0.3">
      <c r="A4298" s="18" t="str">
        <f t="shared" ref="A4298" si="1443">+IF(OR(C4297=""),"NO",1)</f>
        <v>NO</v>
      </c>
      <c r="B4298" s="18"/>
      <c r="E4298" s="330"/>
      <c r="F4298" s="54" t="str">
        <f>+$F$27</f>
        <v>CONTRATANTE</v>
      </c>
      <c r="G4298" s="335" t="s">
        <v>124</v>
      </c>
      <c r="H4298" s="310"/>
      <c r="I4298" s="310"/>
      <c r="J4298" s="310"/>
      <c r="K4298" s="310"/>
      <c r="L4298" s="336"/>
    </row>
    <row r="4299" spans="1:12" hidden="1" x14ac:dyDescent="0.3">
      <c r="A4299" s="18" t="str">
        <f t="shared" ref="A4299" si="1444">+IF(OR(C4297=""),"NO",1)</f>
        <v>NO</v>
      </c>
      <c r="B4299" s="18"/>
      <c r="E4299" s="330"/>
      <c r="F4299" s="54" t="str">
        <f>+$F$28</f>
        <v>APORTANTE</v>
      </c>
      <c r="G4299" s="337" t="s">
        <v>124</v>
      </c>
      <c r="H4299" s="338"/>
      <c r="I4299" s="338"/>
      <c r="J4299" s="338"/>
      <c r="K4299" s="338"/>
      <c r="L4299" s="339"/>
    </row>
    <row r="4300" spans="1:12" hidden="1" x14ac:dyDescent="0.3">
      <c r="A4300" s="18" t="str">
        <f t="shared" ref="A4300" si="1445">+IF(OR(C4297=""),"NO",1)</f>
        <v>NO</v>
      </c>
      <c r="B4300" s="18"/>
      <c r="E4300" s="330"/>
      <c r="F4300" s="54" t="str">
        <f>+$F$29</f>
        <v>VALOR /SMMLV)</v>
      </c>
      <c r="G4300" s="55" t="s">
        <v>124</v>
      </c>
      <c r="H4300" s="56" t="str">
        <f>+$H$29</f>
        <v>% PART..</v>
      </c>
      <c r="I4300" s="57" t="s">
        <v>124</v>
      </c>
      <c r="J4300" s="58" t="str">
        <f>+$J$29</f>
        <v>VALOR ACREDITADO</v>
      </c>
      <c r="K4300" s="59"/>
      <c r="L4300" s="47" t="s">
        <v>124</v>
      </c>
    </row>
    <row r="4301" spans="1:12" hidden="1" x14ac:dyDescent="0.3">
      <c r="A4301" s="18" t="str">
        <f t="shared" ref="A4301" si="1446">+IF(OR(C4297=""),"NO",1)</f>
        <v>NO</v>
      </c>
      <c r="B4301" s="18"/>
      <c r="E4301" s="330"/>
      <c r="F4301" s="60" t="str">
        <f>+$F$30</f>
        <v>EXPERIENCIA APORTADA</v>
      </c>
      <c r="G4301" s="340" t="s">
        <v>124</v>
      </c>
      <c r="H4301" s="341"/>
      <c r="I4301" s="341"/>
      <c r="J4301" s="341"/>
      <c r="K4301" s="341"/>
      <c r="L4301" s="342"/>
    </row>
    <row r="4302" spans="1:12" hidden="1" x14ac:dyDescent="0.3">
      <c r="A4302" s="18" t="str">
        <f t="shared" ref="A4302" si="1447">+IF(OR(C4297=""),"NO",1)</f>
        <v>NO</v>
      </c>
      <c r="B4302" s="18"/>
      <c r="E4302" s="331"/>
      <c r="F4302" s="62" t="str">
        <f>+$F$31</f>
        <v>OBSERVACIÓN</v>
      </c>
      <c r="G4302" s="343" t="s">
        <v>124</v>
      </c>
      <c r="H4302" s="344"/>
      <c r="I4302" s="344"/>
      <c r="J4302" s="344"/>
      <c r="K4302" s="344"/>
      <c r="L4302" s="345"/>
    </row>
    <row r="4303" spans="1:12" ht="8.5" hidden="1" customHeight="1" x14ac:dyDescent="0.3">
      <c r="A4303" s="18" t="str">
        <f t="shared" ref="A4303" si="1448">+IF(OR(C4297=""),"NO",1)</f>
        <v>NO</v>
      </c>
      <c r="B4303" s="18"/>
      <c r="E4303" s="49"/>
      <c r="F4303" s="50"/>
      <c r="G4303" s="51"/>
      <c r="H4303" s="51"/>
      <c r="I4303" s="51"/>
      <c r="J4303" s="51"/>
      <c r="K4303" s="51"/>
      <c r="L4303" s="52"/>
    </row>
    <row r="4304" spans="1:12" hidden="1" x14ac:dyDescent="0.3">
      <c r="A4304" s="18" t="str">
        <f t="shared" ref="A4304" si="1449">+IF(OR(C4304=""),"NO",1)</f>
        <v>NO</v>
      </c>
      <c r="B4304" s="18"/>
      <c r="C4304" s="1" t="s">
        <v>124</v>
      </c>
      <c r="E4304" s="329">
        <v>5</v>
      </c>
      <c r="F4304" s="53" t="str">
        <f>+$F$26</f>
        <v>OBJETO</v>
      </c>
      <c r="G4304" s="332" t="s">
        <v>124</v>
      </c>
      <c r="H4304" s="333"/>
      <c r="I4304" s="333"/>
      <c r="J4304" s="333"/>
      <c r="K4304" s="333"/>
      <c r="L4304" s="334"/>
    </row>
    <row r="4305" spans="1:12" hidden="1" x14ac:dyDescent="0.3">
      <c r="A4305" s="18" t="str">
        <f t="shared" ref="A4305" si="1450">+IF(OR(C4304=""),"NO",1)</f>
        <v>NO</v>
      </c>
      <c r="B4305" s="18"/>
      <c r="E4305" s="330"/>
      <c r="F4305" s="54" t="str">
        <f>+$F$27</f>
        <v>CONTRATANTE</v>
      </c>
      <c r="G4305" s="335" t="s">
        <v>124</v>
      </c>
      <c r="H4305" s="310"/>
      <c r="I4305" s="310"/>
      <c r="J4305" s="310"/>
      <c r="K4305" s="310"/>
      <c r="L4305" s="336"/>
    </row>
    <row r="4306" spans="1:12" hidden="1" x14ac:dyDescent="0.3">
      <c r="A4306" s="18" t="str">
        <f t="shared" ref="A4306" si="1451">+IF(OR(C4304=""),"NO",1)</f>
        <v>NO</v>
      </c>
      <c r="B4306" s="18"/>
      <c r="E4306" s="330"/>
      <c r="F4306" s="54" t="str">
        <f>+$F$28</f>
        <v>APORTANTE</v>
      </c>
      <c r="G4306" s="337" t="s">
        <v>124</v>
      </c>
      <c r="H4306" s="338"/>
      <c r="I4306" s="338"/>
      <c r="J4306" s="338"/>
      <c r="K4306" s="338"/>
      <c r="L4306" s="339"/>
    </row>
    <row r="4307" spans="1:12" hidden="1" x14ac:dyDescent="0.3">
      <c r="A4307" s="18" t="str">
        <f t="shared" ref="A4307" si="1452">+IF(OR(C4304=""),"NO",1)</f>
        <v>NO</v>
      </c>
      <c r="B4307" s="18"/>
      <c r="E4307" s="330"/>
      <c r="F4307" s="54" t="str">
        <f>+$F$29</f>
        <v>VALOR /SMMLV)</v>
      </c>
      <c r="G4307" s="55" t="s">
        <v>124</v>
      </c>
      <c r="H4307" s="56" t="str">
        <f>+$H$29</f>
        <v>% PART..</v>
      </c>
      <c r="I4307" s="57" t="s">
        <v>124</v>
      </c>
      <c r="J4307" s="58" t="str">
        <f>+$J$29</f>
        <v>VALOR ACREDITADO</v>
      </c>
      <c r="K4307" s="59"/>
      <c r="L4307" s="47" t="s">
        <v>124</v>
      </c>
    </row>
    <row r="4308" spans="1:12" hidden="1" x14ac:dyDescent="0.3">
      <c r="A4308" s="18" t="str">
        <f t="shared" ref="A4308" si="1453">+IF(OR(C4304=""),"NO",1)</f>
        <v>NO</v>
      </c>
      <c r="B4308" s="18"/>
      <c r="E4308" s="330"/>
      <c r="F4308" s="60" t="str">
        <f>+$F$30</f>
        <v>EXPERIENCIA APORTADA</v>
      </c>
      <c r="G4308" s="340" t="s">
        <v>124</v>
      </c>
      <c r="H4308" s="341"/>
      <c r="I4308" s="341"/>
      <c r="J4308" s="341"/>
      <c r="K4308" s="341"/>
      <c r="L4308" s="342"/>
    </row>
    <row r="4309" spans="1:12" hidden="1" x14ac:dyDescent="0.3">
      <c r="A4309" s="18" t="str">
        <f t="shared" ref="A4309" si="1454">+IF(OR(C4304=""),"NO",1)</f>
        <v>NO</v>
      </c>
      <c r="B4309" s="18"/>
      <c r="E4309" s="331"/>
      <c r="F4309" s="62" t="str">
        <f>+$F$31</f>
        <v>OBSERVACIÓN</v>
      </c>
      <c r="G4309" s="343" t="s">
        <v>124</v>
      </c>
      <c r="H4309" s="344"/>
      <c r="I4309" s="344"/>
      <c r="J4309" s="344"/>
      <c r="K4309" s="344"/>
      <c r="L4309" s="345"/>
    </row>
    <row r="4310" spans="1:12" ht="8.5" hidden="1" customHeight="1" x14ac:dyDescent="0.3">
      <c r="A4310" s="18" t="str">
        <f t="shared" ref="A4310" si="1455">+IF(OR(C4304=""),"NO",1)</f>
        <v>NO</v>
      </c>
      <c r="B4310" s="18"/>
      <c r="E4310" s="49"/>
      <c r="F4310" s="50"/>
      <c r="G4310" s="51"/>
      <c r="H4310" s="51"/>
      <c r="I4310" s="51"/>
      <c r="J4310" s="51"/>
      <c r="K4310" s="51"/>
      <c r="L4310" s="52"/>
    </row>
    <row r="4311" spans="1:12" hidden="1" x14ac:dyDescent="0.3">
      <c r="A4311" s="18" t="str">
        <f t="shared" ref="A4311" si="1456">+IF(OR(C4311=""),"NO",1)</f>
        <v>NO</v>
      </c>
      <c r="B4311" s="18"/>
      <c r="C4311" s="1" t="s">
        <v>124</v>
      </c>
      <c r="E4311" s="329">
        <v>6</v>
      </c>
      <c r="F4311" s="53" t="str">
        <f>+$F$26</f>
        <v>OBJETO</v>
      </c>
      <c r="G4311" s="332" t="s">
        <v>124</v>
      </c>
      <c r="H4311" s="333"/>
      <c r="I4311" s="333"/>
      <c r="J4311" s="333"/>
      <c r="K4311" s="333"/>
      <c r="L4311" s="334"/>
    </row>
    <row r="4312" spans="1:12" hidden="1" x14ac:dyDescent="0.3">
      <c r="A4312" s="18" t="str">
        <f t="shared" ref="A4312" si="1457">+IF(OR(C4311=""),"NO",1)</f>
        <v>NO</v>
      </c>
      <c r="B4312" s="18"/>
      <c r="E4312" s="330"/>
      <c r="F4312" s="54" t="str">
        <f>+$F$27</f>
        <v>CONTRATANTE</v>
      </c>
      <c r="G4312" s="335" t="s">
        <v>124</v>
      </c>
      <c r="H4312" s="310"/>
      <c r="I4312" s="310"/>
      <c r="J4312" s="310"/>
      <c r="K4312" s="310"/>
      <c r="L4312" s="336"/>
    </row>
    <row r="4313" spans="1:12" hidden="1" x14ac:dyDescent="0.3">
      <c r="A4313" s="18" t="str">
        <f t="shared" ref="A4313" si="1458">+IF(OR(C4311=""),"NO",1)</f>
        <v>NO</v>
      </c>
      <c r="B4313" s="18"/>
      <c r="E4313" s="330"/>
      <c r="F4313" s="54" t="str">
        <f>+$F$28</f>
        <v>APORTANTE</v>
      </c>
      <c r="G4313" s="337" t="s">
        <v>124</v>
      </c>
      <c r="H4313" s="338"/>
      <c r="I4313" s="338"/>
      <c r="J4313" s="338"/>
      <c r="K4313" s="338"/>
      <c r="L4313" s="339"/>
    </row>
    <row r="4314" spans="1:12" hidden="1" x14ac:dyDescent="0.3">
      <c r="A4314" s="18" t="str">
        <f t="shared" ref="A4314" si="1459">+IF(OR(C4311=""),"NO",1)</f>
        <v>NO</v>
      </c>
      <c r="B4314" s="18"/>
      <c r="E4314" s="330"/>
      <c r="F4314" s="54" t="str">
        <f>+$F$29</f>
        <v>VALOR /SMMLV)</v>
      </c>
      <c r="G4314" s="55" t="s">
        <v>124</v>
      </c>
      <c r="H4314" s="56" t="str">
        <f>+$H$29</f>
        <v>% PART..</v>
      </c>
      <c r="I4314" s="57" t="s">
        <v>124</v>
      </c>
      <c r="J4314" s="58" t="str">
        <f>+$J$29</f>
        <v>VALOR ACREDITADO</v>
      </c>
      <c r="K4314" s="59"/>
      <c r="L4314" s="47" t="s">
        <v>124</v>
      </c>
    </row>
    <row r="4315" spans="1:12" hidden="1" x14ac:dyDescent="0.3">
      <c r="A4315" s="18" t="str">
        <f t="shared" ref="A4315" si="1460">+IF(OR(C4311=""),"NO",1)</f>
        <v>NO</v>
      </c>
      <c r="B4315" s="18"/>
      <c r="E4315" s="330"/>
      <c r="F4315" s="60" t="str">
        <f>+$F$30</f>
        <v>EXPERIENCIA APORTADA</v>
      </c>
      <c r="G4315" s="340" t="s">
        <v>124</v>
      </c>
      <c r="H4315" s="341"/>
      <c r="I4315" s="341"/>
      <c r="J4315" s="341"/>
      <c r="K4315" s="341"/>
      <c r="L4315" s="342"/>
    </row>
    <row r="4316" spans="1:12" hidden="1" x14ac:dyDescent="0.3">
      <c r="A4316" s="18" t="str">
        <f t="shared" ref="A4316" si="1461">+IF(OR(C4311=""),"NO",1)</f>
        <v>NO</v>
      </c>
      <c r="B4316" s="18"/>
      <c r="E4316" s="331"/>
      <c r="F4316" s="62" t="str">
        <f>+$F$31</f>
        <v>OBSERVACIÓN</v>
      </c>
      <c r="G4316" s="343" t="s">
        <v>124</v>
      </c>
      <c r="H4316" s="344"/>
      <c r="I4316" s="344"/>
      <c r="J4316" s="344"/>
      <c r="K4316" s="344"/>
      <c r="L4316" s="345"/>
    </row>
    <row r="4317" spans="1:12" ht="8.5" hidden="1" customHeight="1" x14ac:dyDescent="0.3">
      <c r="A4317" s="18" t="str">
        <f t="shared" ref="A4317" si="1462">+IF(OR(C4311=""),"NO",1)</f>
        <v>NO</v>
      </c>
      <c r="B4317" s="18"/>
      <c r="E4317" s="49"/>
      <c r="F4317" s="50"/>
      <c r="G4317" s="51"/>
      <c r="H4317" s="51"/>
      <c r="I4317" s="51"/>
      <c r="J4317" s="51"/>
      <c r="K4317" s="51"/>
      <c r="L4317" s="52"/>
    </row>
    <row r="4318" spans="1:12" hidden="1" x14ac:dyDescent="0.3">
      <c r="A4318" s="18" t="str">
        <f t="shared" ref="A4318" si="1463">+IF(OR(C4318=""),"NO",1)</f>
        <v>NO</v>
      </c>
      <c r="B4318" s="18"/>
      <c r="C4318" s="1" t="s">
        <v>124</v>
      </c>
      <c r="E4318" s="329">
        <v>7</v>
      </c>
      <c r="F4318" s="53" t="str">
        <f>+$F$26</f>
        <v>OBJETO</v>
      </c>
      <c r="G4318" s="332" t="s">
        <v>124</v>
      </c>
      <c r="H4318" s="333"/>
      <c r="I4318" s="333"/>
      <c r="J4318" s="333"/>
      <c r="K4318" s="333"/>
      <c r="L4318" s="334"/>
    </row>
    <row r="4319" spans="1:12" hidden="1" x14ac:dyDescent="0.3">
      <c r="A4319" s="18" t="str">
        <f t="shared" ref="A4319" si="1464">+IF(OR(C4318=""),"NO",1)</f>
        <v>NO</v>
      </c>
      <c r="B4319" s="18"/>
      <c r="E4319" s="330"/>
      <c r="F4319" s="54" t="str">
        <f>+$F$27</f>
        <v>CONTRATANTE</v>
      </c>
      <c r="G4319" s="335" t="s">
        <v>124</v>
      </c>
      <c r="H4319" s="310"/>
      <c r="I4319" s="310"/>
      <c r="J4319" s="310"/>
      <c r="K4319" s="310"/>
      <c r="L4319" s="336"/>
    </row>
    <row r="4320" spans="1:12" hidden="1" x14ac:dyDescent="0.3">
      <c r="A4320" s="18" t="str">
        <f t="shared" ref="A4320" si="1465">+IF(OR(C4318=""),"NO",1)</f>
        <v>NO</v>
      </c>
      <c r="B4320" s="18"/>
      <c r="E4320" s="330"/>
      <c r="F4320" s="54" t="str">
        <f>+$F$28</f>
        <v>APORTANTE</v>
      </c>
      <c r="G4320" s="337" t="s">
        <v>124</v>
      </c>
      <c r="H4320" s="338"/>
      <c r="I4320" s="338"/>
      <c r="J4320" s="338"/>
      <c r="K4320" s="338"/>
      <c r="L4320" s="339"/>
    </row>
    <row r="4321" spans="1:12" hidden="1" x14ac:dyDescent="0.3">
      <c r="A4321" s="18" t="str">
        <f t="shared" ref="A4321" si="1466">+IF(OR(C4318=""),"NO",1)</f>
        <v>NO</v>
      </c>
      <c r="B4321" s="18"/>
      <c r="E4321" s="330"/>
      <c r="F4321" s="54" t="str">
        <f>+$F$29</f>
        <v>VALOR /SMMLV)</v>
      </c>
      <c r="G4321" s="55" t="s">
        <v>124</v>
      </c>
      <c r="H4321" s="56" t="str">
        <f>+$H$29</f>
        <v>% PART..</v>
      </c>
      <c r="I4321" s="57" t="s">
        <v>124</v>
      </c>
      <c r="J4321" s="58" t="str">
        <f>+$J$29</f>
        <v>VALOR ACREDITADO</v>
      </c>
      <c r="K4321" s="59"/>
      <c r="L4321" s="47" t="s">
        <v>124</v>
      </c>
    </row>
    <row r="4322" spans="1:12" hidden="1" x14ac:dyDescent="0.3">
      <c r="A4322" s="18" t="str">
        <f t="shared" ref="A4322" si="1467">+IF(OR(C4318=""),"NO",1)</f>
        <v>NO</v>
      </c>
      <c r="B4322" s="18"/>
      <c r="E4322" s="330"/>
      <c r="F4322" s="60" t="str">
        <f>+$F$30</f>
        <v>EXPERIENCIA APORTADA</v>
      </c>
      <c r="G4322" s="340" t="s">
        <v>124</v>
      </c>
      <c r="H4322" s="341"/>
      <c r="I4322" s="341"/>
      <c r="J4322" s="341"/>
      <c r="K4322" s="341"/>
      <c r="L4322" s="342"/>
    </row>
    <row r="4323" spans="1:12" hidden="1" x14ac:dyDescent="0.3">
      <c r="A4323" s="18" t="str">
        <f t="shared" ref="A4323" si="1468">+IF(OR(C4318=""),"NO",1)</f>
        <v>NO</v>
      </c>
      <c r="B4323" s="18"/>
      <c r="E4323" s="331"/>
      <c r="F4323" s="62" t="str">
        <f>+$F$31</f>
        <v>OBSERVACIÓN</v>
      </c>
      <c r="G4323" s="343" t="s">
        <v>124</v>
      </c>
      <c r="H4323" s="344"/>
      <c r="I4323" s="344"/>
      <c r="J4323" s="344"/>
      <c r="K4323" s="344"/>
      <c r="L4323" s="345"/>
    </row>
    <row r="4324" spans="1:12" hidden="1" x14ac:dyDescent="0.3">
      <c r="A4324" s="18" t="str">
        <f t="shared" ref="A4324" si="1469">+IF(OR(C4318=""),"NO",1)</f>
        <v>NO</v>
      </c>
      <c r="B4324" s="18"/>
      <c r="E4324" s="49"/>
      <c r="F4324" s="50"/>
      <c r="G4324" s="51"/>
      <c r="H4324" s="51"/>
      <c r="I4324" s="51"/>
      <c r="J4324" s="51"/>
      <c r="K4324" s="51"/>
      <c r="L4324" s="52"/>
    </row>
    <row r="4325" spans="1:12" hidden="1" x14ac:dyDescent="0.3">
      <c r="A4325" s="1" t="str">
        <f>+A4260</f>
        <v>NO</v>
      </c>
      <c r="C4325" s="1" t="str">
        <f>"N"&amp;C4260</f>
        <v>N</v>
      </c>
      <c r="E4325" s="63"/>
      <c r="F4325" s="64" t="str">
        <f>+$F$75</f>
        <v>TOTAL DE CONTRATOS PRESENTADOS VÁLIDOS QUE CUMPLEN EXPERIENCIA ACREDITADA:</v>
      </c>
      <c r="G4325" s="65"/>
      <c r="H4325" s="65"/>
      <c r="I4325" s="65"/>
      <c r="J4325" s="66"/>
      <c r="K4325" s="65"/>
      <c r="L4325" s="67" t="s">
        <v>124</v>
      </c>
    </row>
    <row r="4326" spans="1:12" ht="6.65" hidden="1" customHeight="1" x14ac:dyDescent="0.3">
      <c r="A4326" s="1" t="str">
        <f>+A4260</f>
        <v>NO</v>
      </c>
      <c r="E4326" s="51"/>
      <c r="F4326" s="50"/>
      <c r="G4326" s="51"/>
      <c r="H4326" s="51"/>
      <c r="I4326" s="51"/>
      <c r="J4326" s="51"/>
      <c r="K4326" s="51"/>
      <c r="L4326" s="51"/>
    </row>
    <row r="4327" spans="1:12" hidden="1" x14ac:dyDescent="0.3">
      <c r="A4327" s="1" t="str">
        <f>+A4260</f>
        <v>NO</v>
      </c>
      <c r="E4327" s="63"/>
      <c r="F4327" s="63" t="str">
        <f>+$F$77</f>
        <v>ACREDITA SUMINISTRO E INSTALACIÓN DE MOBILIARIO POR LO MENOS EN UN (1) CONTRATO VÁLIDO</v>
      </c>
      <c r="G4327" s="65"/>
      <c r="H4327" s="65"/>
      <c r="I4327" s="65"/>
      <c r="J4327" s="66"/>
      <c r="K4327" s="65"/>
      <c r="L4327" s="68" t="s">
        <v>157</v>
      </c>
    </row>
    <row r="4328" spans="1:12" ht="5.15" hidden="1" customHeight="1" x14ac:dyDescent="0.3">
      <c r="A4328" s="1" t="str">
        <f>+A4260</f>
        <v>NO</v>
      </c>
      <c r="E4328" s="51"/>
      <c r="F4328" s="50"/>
      <c r="G4328" s="51"/>
      <c r="H4328" s="51"/>
      <c r="I4328" s="51"/>
      <c r="J4328" s="51"/>
      <c r="K4328" s="51"/>
      <c r="L4328" s="51"/>
    </row>
    <row r="4329" spans="1:12" ht="12.75" hidden="1" customHeight="1" x14ac:dyDescent="0.3">
      <c r="A4329" s="1" t="str">
        <f>+A4260</f>
        <v>NO</v>
      </c>
      <c r="E4329" s="69" t="str">
        <f>+$E$79</f>
        <v>EXPERIENCIA ESPECÍFICA NUMERAL 10.1.1 A</v>
      </c>
      <c r="F4329" s="70"/>
      <c r="G4329" s="70"/>
      <c r="H4329" s="70"/>
      <c r="I4329" s="70"/>
      <c r="J4329" s="70"/>
      <c r="K4329" s="70"/>
      <c r="L4329" s="71"/>
    </row>
    <row r="4330" spans="1:12" ht="26.5" hidden="1" customHeight="1" x14ac:dyDescent="0.3">
      <c r="A4330" s="1" t="str">
        <f>+A4260</f>
        <v>NO</v>
      </c>
      <c r="E4330" s="72"/>
      <c r="F4330" s="325" t="str">
        <f>+$F$80</f>
        <v>Por lo menos uno (1) de los contratos válidos aportados como experiencia general debe corresponder mínimo al 60% del presupuesto oficial del presente proceso de selección.  (SMMLV)</v>
      </c>
      <c r="G4330" s="326"/>
      <c r="H4330" s="326"/>
      <c r="I4330" s="326"/>
      <c r="J4330" s="326"/>
      <c r="K4330" s="73" t="s">
        <v>124</v>
      </c>
      <c r="L4330" s="74" t="s">
        <v>124</v>
      </c>
    </row>
    <row r="4331" spans="1:12" ht="23.5" hidden="1" customHeight="1" x14ac:dyDescent="0.3">
      <c r="A4331" s="1" t="str">
        <f>+A4260</f>
        <v>NO</v>
      </c>
      <c r="E4331" s="63"/>
      <c r="F4331" s="325" t="str">
        <f>+$F$81</f>
        <v xml:space="preserve">Deberá acreditarse en al menos uno (1) de los contratos válidos aportados como experiencia general una </v>
      </c>
      <c r="G4331" s="326"/>
      <c r="H4331" s="326"/>
      <c r="I4331" s="326"/>
      <c r="J4331" s="326"/>
      <c r="K4331" s="73" t="s">
        <v>124</v>
      </c>
      <c r="L4331" s="74" t="s">
        <v>124</v>
      </c>
    </row>
    <row r="4332" spans="1:12" ht="23.5" hidden="1" customHeight="1" x14ac:dyDescent="0.3">
      <c r="A4332" s="18" t="s">
        <v>30</v>
      </c>
      <c r="E4332" s="63"/>
      <c r="F4332" s="325" t="str">
        <f>+$F$82</f>
        <v xml:space="preserve">Deberá acreditarse en al menos uno (1) de los contratos válidos aportados interventoría a intervención de </v>
      </c>
      <c r="G4332" s="326"/>
      <c r="H4332" s="326"/>
      <c r="I4332" s="326"/>
      <c r="J4332" s="326"/>
      <c r="K4332" s="73">
        <f>+$K$82</f>
        <v>0</v>
      </c>
      <c r="L4332" s="74" t="s">
        <v>124</v>
      </c>
    </row>
    <row r="4333" spans="1:12" ht="36" hidden="1" customHeight="1" x14ac:dyDescent="0.3">
      <c r="A4333" s="18" t="s">
        <v>30</v>
      </c>
      <c r="E4333" s="63"/>
      <c r="F4333" s="325" t="str">
        <f>+$F$83</f>
        <v xml:space="preserve">Deberá acreditarse en al menos uno (1) de los contratos válidos aportados interventoría a intervención de </v>
      </c>
      <c r="G4333" s="326"/>
      <c r="H4333" s="326"/>
      <c r="I4333" s="326"/>
      <c r="J4333" s="326"/>
      <c r="K4333" s="75">
        <f>+$K$83</f>
        <v>0</v>
      </c>
      <c r="L4333" s="76" t="s">
        <v>124</v>
      </c>
    </row>
    <row r="4334" spans="1:12" hidden="1" x14ac:dyDescent="0.3">
      <c r="A4334" s="1" t="str">
        <f>+A4260</f>
        <v>NO</v>
      </c>
      <c r="E4334" s="51"/>
      <c r="F4334" s="50"/>
      <c r="G4334" s="51"/>
      <c r="H4334" s="51"/>
      <c r="I4334" s="51"/>
      <c r="J4334" s="51"/>
      <c r="K4334" s="51"/>
      <c r="L4334" s="51"/>
    </row>
    <row r="4335" spans="1:12" ht="12.75" hidden="1" customHeight="1" x14ac:dyDescent="0.3">
      <c r="A4335" s="1" t="str">
        <f>+A4260</f>
        <v>NO</v>
      </c>
      <c r="E4335" s="40" t="str">
        <f>+$E$85</f>
        <v>VALOR MÍNIMO A CERIFICAR % P.O EN SMMMLV. NUMERAL 3.9.1</v>
      </c>
      <c r="F4335" s="41"/>
      <c r="G4335" s="41"/>
      <c r="H4335" s="41"/>
      <c r="I4335" s="41"/>
      <c r="J4335" s="41"/>
      <c r="K4335" s="41"/>
      <c r="L4335" s="42"/>
    </row>
    <row r="4336" spans="1:12" hidden="1" x14ac:dyDescent="0.3">
      <c r="A4336" s="1" t="str">
        <f>+A4260</f>
        <v>NO</v>
      </c>
      <c r="C4336" s="1" t="str">
        <f>"M"&amp;C4260</f>
        <v>M</v>
      </c>
      <c r="E4336" s="77" t="str">
        <f>+$E$86</f>
        <v>100% P.O.</v>
      </c>
      <c r="F4336" s="78"/>
      <c r="G4336" s="61">
        <v>242.41716883554506</v>
      </c>
      <c r="H4336" s="124" t="str">
        <f>+$H$86</f>
        <v>TOTAL EJECUTADO DE CONTRATOS ACREDITADOS</v>
      </c>
      <c r="I4336" s="124"/>
      <c r="J4336" s="124"/>
      <c r="K4336" s="55" t="s">
        <v>124</v>
      </c>
      <c r="L4336" s="47" t="s">
        <v>124</v>
      </c>
    </row>
    <row r="4337" spans="1:12" hidden="1" x14ac:dyDescent="0.3">
      <c r="A4337" s="1" t="str">
        <f>+A4260</f>
        <v>NO</v>
      </c>
      <c r="E4337" s="39"/>
      <c r="F4337" s="39"/>
      <c r="G4337" s="39"/>
      <c r="H4337" s="39"/>
      <c r="I4337" s="39"/>
      <c r="J4337" s="39"/>
      <c r="K4337" s="39"/>
      <c r="L4337" s="39"/>
    </row>
    <row r="4338" spans="1:12" ht="12.75" hidden="1" customHeight="1" x14ac:dyDescent="0.3">
      <c r="A4338" s="18" t="s">
        <v>30</v>
      </c>
      <c r="B4338" s="18"/>
      <c r="E4338" s="40" t="str">
        <f>+$E$88</f>
        <v>CONSIDERACIONES PARA LA VALIDEZ DE LA EXPERIENCIA REQUERIDA: EXPERIENCIA PROPONENTES PLURALES NUMERAL 10.1.2 D</v>
      </c>
      <c r="F4338" s="41"/>
      <c r="G4338" s="41"/>
      <c r="H4338" s="41"/>
      <c r="I4338" s="41"/>
      <c r="J4338" s="41"/>
      <c r="K4338" s="41"/>
      <c r="L4338" s="42"/>
    </row>
    <row r="4339" spans="1:12" ht="28" hidden="1" customHeight="1" x14ac:dyDescent="0.3">
      <c r="A4339" s="18" t="s">
        <v>30</v>
      </c>
      <c r="B4339" s="18"/>
      <c r="C4339" s="1" t="str">
        <f>"O"&amp;C4260</f>
        <v>O</v>
      </c>
      <c r="E4339" s="80" t="str">
        <f>+$E$89</f>
        <v>i)</v>
      </c>
      <c r="F4339" s="327" t="str">
        <f>+$F$89</f>
        <v>Uno de los integrantes debe aportar como mínimo el cincuenta por ciento (50 %) de la experiencia solicitada</v>
      </c>
      <c r="G4339" s="328"/>
      <c r="H4339" s="328"/>
      <c r="I4339" s="328"/>
      <c r="J4339" s="328"/>
      <c r="K4339" s="73" t="s">
        <v>124</v>
      </c>
      <c r="L4339" s="47" t="s">
        <v>124</v>
      </c>
    </row>
    <row r="4340" spans="1:12" ht="28" hidden="1" customHeight="1" x14ac:dyDescent="0.3">
      <c r="A4340" s="18" t="s">
        <v>30</v>
      </c>
      <c r="B4340" s="18"/>
      <c r="C4340" s="1" t="str">
        <f>"O"&amp;C4260</f>
        <v>O</v>
      </c>
      <c r="E4340" s="80" t="str">
        <f>+$E$90</f>
        <v>ii)</v>
      </c>
      <c r="F4340" s="327" t="str">
        <f>+$F$90</f>
        <v>Todos los demás ntegrantes deben acreditar al menos el cinco por ciento (5 %) de la experiencia solicitada, solo uno (1) de los integrantes podrá no acreditar experiencia pero su porcentaje de participación  no podrá superar el diez por ciento (10 %)</v>
      </c>
      <c r="G4340" s="328"/>
      <c r="H4340" s="328"/>
      <c r="I4340" s="328"/>
      <c r="J4340" s="328"/>
      <c r="K4340" s="73" t="s">
        <v>124</v>
      </c>
      <c r="L4340" s="47" t="s">
        <v>124</v>
      </c>
    </row>
    <row r="4341" spans="1:12" hidden="1" x14ac:dyDescent="0.3">
      <c r="A4341" s="18" t="s">
        <v>30</v>
      </c>
      <c r="B4341" s="18"/>
      <c r="E4341" s="39"/>
      <c r="F4341" s="39"/>
      <c r="G4341" s="39"/>
      <c r="H4341" s="39"/>
      <c r="I4341" s="39"/>
      <c r="J4341" s="39"/>
      <c r="K4341" s="39"/>
      <c r="L4341" s="39"/>
    </row>
    <row r="4342" spans="1:12" ht="13" hidden="1" customHeight="1" x14ac:dyDescent="0.3">
      <c r="A4342" s="18" t="str">
        <f>+A4260</f>
        <v>NO</v>
      </c>
      <c r="B4342" s="18"/>
      <c r="E4342" s="69" t="str">
        <f>+$E$92</f>
        <v>VERIFICACIÓN Y ASIGNACIÓN DE PUNTAJE POR LA EXPERIENCIA DEL PROPONENTE</v>
      </c>
      <c r="F4342" s="70"/>
      <c r="G4342" s="70"/>
      <c r="H4342" s="70"/>
      <c r="I4342" s="70"/>
      <c r="J4342" s="70"/>
      <c r="K4342" s="70"/>
      <c r="L4342" s="71"/>
    </row>
    <row r="4343" spans="1:12" hidden="1" x14ac:dyDescent="0.3">
      <c r="A4343" s="18" t="str">
        <f>+A4260</f>
        <v>NO</v>
      </c>
      <c r="B4343" s="18"/>
      <c r="E4343" s="81"/>
      <c r="F4343" s="323" t="str">
        <f>+$F$93</f>
        <v>No. CONTRATOS QUE ACREDITAN LA EXPERIENCIA (NO OBJETO DE SUBSANACIÓN)</v>
      </c>
      <c r="G4343" s="324"/>
      <c r="H4343" s="324"/>
      <c r="I4343" s="324"/>
      <c r="J4343" s="324"/>
      <c r="K4343" s="82"/>
      <c r="L4343" s="83" t="s">
        <v>124</v>
      </c>
    </row>
    <row r="4344" spans="1:12" ht="13" hidden="1" customHeight="1" x14ac:dyDescent="0.3">
      <c r="A4344" s="18" t="str">
        <f>+A4260</f>
        <v>NO</v>
      </c>
      <c r="B4344" s="18"/>
      <c r="E4344" s="84"/>
      <c r="F4344" s="323" t="str">
        <f>+$F$94</f>
        <v>TOTAL EJECUTADO DE CONTRATOS ACREDITADOS PROPUESTA INICIAL</v>
      </c>
      <c r="G4344" s="324"/>
      <c r="H4344" s="324"/>
      <c r="I4344" s="324"/>
      <c r="J4344" s="324"/>
      <c r="K4344" s="85"/>
      <c r="L4344" s="86" t="s">
        <v>124</v>
      </c>
    </row>
    <row r="4345" spans="1:12" ht="13" hidden="1" customHeight="1" x14ac:dyDescent="0.3">
      <c r="A4345" s="18" t="str">
        <f>+A4260</f>
        <v>NO</v>
      </c>
      <c r="B4345" s="18"/>
      <c r="E4345" s="87"/>
      <c r="F4345" s="323" t="str">
        <f>+$F$95</f>
        <v>PROMEDIO VALOR ACREDITADO EN SMMLV</v>
      </c>
      <c r="G4345" s="324"/>
      <c r="H4345" s="324"/>
      <c r="I4345" s="324"/>
      <c r="J4345" s="324"/>
      <c r="K4345" s="66"/>
      <c r="L4345" s="88" t="s">
        <v>124</v>
      </c>
    </row>
    <row r="4346" spans="1:12" hidden="1" x14ac:dyDescent="0.3">
      <c r="A4346" s="18" t="str">
        <f>+A4260</f>
        <v>NO</v>
      </c>
      <c r="B4346" s="18"/>
      <c r="E4346" s="89"/>
      <c r="F4346" s="89"/>
      <c r="G4346" s="89"/>
      <c r="H4346" s="89"/>
      <c r="I4346" s="89"/>
      <c r="J4346" s="89"/>
      <c r="K4346" s="89"/>
      <c r="L4346" s="89"/>
    </row>
    <row r="4347" spans="1:12" ht="13" hidden="1" customHeight="1" x14ac:dyDescent="0.3">
      <c r="A4347" s="18" t="str">
        <f>+A4260</f>
        <v>NO</v>
      </c>
      <c r="B4347" s="18"/>
      <c r="E4347" s="69" t="str">
        <f>+$E$97</f>
        <v>3.9.2 EXIGENCIAS MÍNIMAS DE EXPERIENCIA Y FORMACIÓN ACADÉMICA DEL EQUIPO DE TRABAJO</v>
      </c>
      <c r="F4347" s="70"/>
      <c r="G4347" s="70"/>
      <c r="H4347" s="70"/>
      <c r="I4347" s="70"/>
      <c r="J4347" s="70"/>
      <c r="K4347" s="70"/>
      <c r="L4347" s="71"/>
    </row>
    <row r="4348" spans="1:12" hidden="1" x14ac:dyDescent="0.3">
      <c r="A4348" s="18" t="str">
        <f>+A4260</f>
        <v>NO</v>
      </c>
      <c r="B4348" s="18"/>
      <c r="E4348" s="90" t="str">
        <f>+$E$98</f>
        <v>Formulario 8</v>
      </c>
      <c r="F4348" s="315" t="s">
        <v>46</v>
      </c>
      <c r="G4348" s="316"/>
      <c r="H4348" s="317"/>
      <c r="I4348" s="318"/>
      <c r="J4348" s="318"/>
      <c r="K4348" s="318"/>
      <c r="L4348" s="319"/>
    </row>
    <row r="4349" spans="1:12" hidden="1" x14ac:dyDescent="0.3">
      <c r="A4349" s="18" t="str">
        <f>+A4260</f>
        <v>NO</v>
      </c>
      <c r="B4349" s="18"/>
      <c r="E4349" s="91" t="s">
        <v>124</v>
      </c>
      <c r="F4349" s="91" t="str">
        <f>+$F$99</f>
        <v>Director de Interventoría</v>
      </c>
      <c r="G4349" s="91" t="str">
        <f>+$G$99</f>
        <v>Residente de Interventoría</v>
      </c>
      <c r="H4349" s="320"/>
      <c r="I4349" s="321"/>
      <c r="J4349" s="321"/>
      <c r="K4349" s="321"/>
      <c r="L4349" s="322"/>
    </row>
    <row r="4350" spans="1:12" hidden="1" x14ac:dyDescent="0.3">
      <c r="A4350" s="18" t="str">
        <f>+A4260</f>
        <v>NO</v>
      </c>
      <c r="B4350" s="18"/>
      <c r="E4350" s="304" t="str">
        <f>+$E$100</f>
        <v>OBSERVACIONES RESPECTO REQUISITO HABILITANTE DEL PERSONAL CLAVE EVALUABLE</v>
      </c>
      <c r="F4350" s="305"/>
      <c r="G4350" s="305"/>
      <c r="H4350" s="305"/>
      <c r="I4350" s="305"/>
      <c r="J4350" s="305"/>
      <c r="K4350" s="305"/>
      <c r="L4350" s="305"/>
    </row>
    <row r="4351" spans="1:12" hidden="1" x14ac:dyDescent="0.3">
      <c r="A4351" s="18" t="str">
        <f>+A4260</f>
        <v>NO</v>
      </c>
      <c r="B4351" s="18"/>
      <c r="E4351" s="312" t="s">
        <v>124</v>
      </c>
      <c r="F4351" s="313"/>
      <c r="G4351" s="313"/>
      <c r="H4351" s="313"/>
      <c r="I4351" s="313"/>
      <c r="J4351" s="313"/>
      <c r="K4351" s="313"/>
      <c r="L4351" s="314"/>
    </row>
    <row r="4352" spans="1:12" hidden="1" x14ac:dyDescent="0.3">
      <c r="A4352" s="18" t="str">
        <f>+A4260</f>
        <v>NO</v>
      </c>
      <c r="B4352" s="18"/>
      <c r="E4352" s="89"/>
      <c r="F4352" s="89"/>
      <c r="G4352" s="89"/>
      <c r="H4352" s="89"/>
      <c r="I4352" s="89"/>
      <c r="J4352" s="89"/>
      <c r="K4352" s="89"/>
      <c r="L4352" s="89"/>
    </row>
    <row r="4353" spans="1:12" ht="13" hidden="1" customHeight="1" x14ac:dyDescent="0.3">
      <c r="A4353" s="18" t="str">
        <f>+A4260</f>
        <v>NO</v>
      </c>
      <c r="B4353" s="18"/>
      <c r="E4353" s="69" t="str">
        <f>+$E$103</f>
        <v>4.2 EQUIPO DE TRABAJO (Personal Clave Evaluable)</v>
      </c>
      <c r="F4353" s="70"/>
      <c r="G4353" s="70"/>
      <c r="H4353" s="70"/>
      <c r="I4353" s="70"/>
      <c r="J4353" s="70"/>
      <c r="K4353" s="70"/>
      <c r="L4353" s="71"/>
    </row>
    <row r="4354" spans="1:12" ht="23.25" hidden="1" customHeight="1" x14ac:dyDescent="0.3">
      <c r="A4354" s="18" t="str">
        <f>+A4260</f>
        <v>NO</v>
      </c>
      <c r="B4354" s="18"/>
      <c r="E4354" s="90" t="str">
        <f>+$E$104</f>
        <v>Formulario 9</v>
      </c>
      <c r="F4354" s="315" t="s">
        <v>46</v>
      </c>
      <c r="G4354" s="316"/>
      <c r="H4354" s="317"/>
      <c r="I4354" s="318"/>
      <c r="J4354" s="318"/>
      <c r="K4354" s="318"/>
      <c r="L4354" s="319"/>
    </row>
    <row r="4355" spans="1:12" hidden="1" x14ac:dyDescent="0.3">
      <c r="A4355" s="18" t="str">
        <f>+A4260</f>
        <v>NO</v>
      </c>
      <c r="B4355" s="18"/>
      <c r="E4355" s="91" t="s">
        <v>124</v>
      </c>
      <c r="F4355" s="91" t="str">
        <f>+$F$99</f>
        <v>Director de Interventoría</v>
      </c>
      <c r="G4355" s="91" t="str">
        <f>+$G$99</f>
        <v>Residente de Interventoría</v>
      </c>
      <c r="H4355" s="320"/>
      <c r="I4355" s="321"/>
      <c r="J4355" s="321"/>
      <c r="K4355" s="321"/>
      <c r="L4355" s="322"/>
    </row>
    <row r="4356" spans="1:12" hidden="1" x14ac:dyDescent="0.3">
      <c r="A4356" s="18" t="str">
        <f>+A4260</f>
        <v>NO</v>
      </c>
      <c r="B4356" s="18"/>
      <c r="E4356" s="89"/>
      <c r="F4356" s="89"/>
      <c r="G4356" s="89"/>
      <c r="H4356" s="89"/>
      <c r="I4356" s="89"/>
      <c r="J4356" s="89"/>
      <c r="K4356" s="89"/>
      <c r="L4356" s="89"/>
    </row>
    <row r="4357" spans="1:12" hidden="1" x14ac:dyDescent="0.3">
      <c r="A4357" s="1" t="str">
        <f>+A4260</f>
        <v>NO</v>
      </c>
      <c r="E4357" s="92" t="str">
        <f>+E4232</f>
        <v>CRITERIOS DE EVALUACIÓN Y PUNTAJE</v>
      </c>
      <c r="F4357" s="93"/>
      <c r="G4357" s="93"/>
      <c r="H4357" s="93"/>
      <c r="I4357" s="93"/>
      <c r="J4357" s="93"/>
      <c r="K4357" s="94"/>
      <c r="L4357" s="95" t="str">
        <f>+$L$107</f>
        <v>PUNTAJE OBTENIDO</v>
      </c>
    </row>
    <row r="4358" spans="1:12" hidden="1" x14ac:dyDescent="0.3">
      <c r="A4358" s="1" t="str">
        <f>+A4260</f>
        <v>NO</v>
      </c>
      <c r="E4358" s="96" t="str">
        <f>+$E$108</f>
        <v>VALOR</v>
      </c>
      <c r="F4358" s="97" t="str">
        <f>+$F$108</f>
        <v>EQUIPO DE TRABAJO (PERSONAL CLAVE EVALUABLE)</v>
      </c>
      <c r="G4358" s="24"/>
      <c r="H4358" s="24"/>
      <c r="I4358" s="24"/>
      <c r="J4358" s="24"/>
      <c r="K4358" s="24"/>
      <c r="L4358" s="98"/>
    </row>
    <row r="4359" spans="1:12" ht="12.75" hidden="1" customHeight="1" x14ac:dyDescent="0.3">
      <c r="A4359" s="1" t="str">
        <f>+A4260</f>
        <v>NO</v>
      </c>
      <c r="E4359" s="96">
        <f>+$E$109</f>
        <v>5</v>
      </c>
      <c r="F4359" s="307" t="str">
        <f>+$F$109</f>
        <v xml:space="preserve"> Experiencia Específica adicional</v>
      </c>
      <c r="G4359" s="308"/>
      <c r="H4359" s="308"/>
      <c r="I4359" s="308"/>
      <c r="J4359" s="308"/>
      <c r="K4359" s="309"/>
      <c r="L4359" s="99" t="str">
        <f>IFERROR(IF(VLOOKUP(C4260,'R. PUNTAJES'!$C$14:$R$213,'R. PUNTAJES'!$I$10,0)="","",VLOOKUP(C4260,'R. PUNTAJES'!$C$14:$R$213,'R. PUNTAJES'!$I$10,0)),"")</f>
        <v/>
      </c>
    </row>
    <row r="4360" spans="1:12" ht="12.75" hidden="1" customHeight="1" x14ac:dyDescent="0.3">
      <c r="A4360" s="1" t="str">
        <f>+A4260</f>
        <v>NO</v>
      </c>
      <c r="E4360" s="96">
        <f>+$E$110</f>
        <v>5</v>
      </c>
      <c r="F4360" s="307" t="str">
        <f>+$F$110</f>
        <v>Formación Académica adicional</v>
      </c>
      <c r="G4360" s="308"/>
      <c r="H4360" s="308"/>
      <c r="I4360" s="308"/>
      <c r="J4360" s="308"/>
      <c r="K4360" s="309"/>
      <c r="L4360" s="99" t="str">
        <f>IFERROR(IF(VLOOKUP(C4260,'R. PUNTAJES'!$C$14:$R$213,'R. PUNTAJES'!$J$10,0)="","",VLOOKUP(C4260,'R. PUNTAJES'!$C$14:$R$213,'R. PUNTAJES'!$J$10,0)),"")</f>
        <v/>
      </c>
    </row>
    <row r="4361" spans="1:12" hidden="1" x14ac:dyDescent="0.3">
      <c r="A4361" s="18" t="str">
        <f>+A4260</f>
        <v>NO</v>
      </c>
      <c r="B4361" s="18"/>
      <c r="E4361" s="100"/>
      <c r="F4361" s="101" t="str">
        <f>+$F$111</f>
        <v>FACTOR DE SOSTENIBILIDAD</v>
      </c>
      <c r="G4361" s="102"/>
      <c r="H4361" s="102"/>
      <c r="I4361" s="102"/>
      <c r="J4361" s="102"/>
      <c r="K4361" s="102"/>
      <c r="L4361" s="103"/>
    </row>
    <row r="4362" spans="1:12" hidden="1" x14ac:dyDescent="0.3">
      <c r="A4362" s="18" t="str">
        <f>+A4260</f>
        <v>NO</v>
      </c>
      <c r="B4362" s="18"/>
      <c r="E4362" s="104">
        <v>1</v>
      </c>
      <c r="F4362" s="105" t="str">
        <f>+$F$112</f>
        <v>Compromisos Sostenibilidad</v>
      </c>
      <c r="G4362" s="106"/>
      <c r="H4362" s="106"/>
      <c r="I4362" s="106"/>
      <c r="J4362" s="106"/>
      <c r="K4362" s="106"/>
      <c r="L4362" s="107" t="str">
        <f>IFERROR(IF(VLOOKUP(C4260,'R. PUNTAJES'!$C$14:$R$213,'R. PUNTAJES'!$K$10,0)="","",VLOOKUP(C4260,'R. PUNTAJES'!$C$14:$R$213,'R. PUNTAJES'!$K$10,0)),"")</f>
        <v/>
      </c>
    </row>
    <row r="4363" spans="1:12" hidden="1" x14ac:dyDescent="0.3">
      <c r="A4363" s="1" t="str">
        <f>+A4260</f>
        <v>NO</v>
      </c>
      <c r="E4363" s="108"/>
      <c r="F4363" s="109" t="str">
        <f>+$F$113</f>
        <v>APOYO A LA INDUSTRIA NACIONAL</v>
      </c>
      <c r="G4363" s="110"/>
      <c r="H4363" s="110"/>
      <c r="I4363" s="110"/>
      <c r="J4363" s="110"/>
      <c r="K4363" s="110"/>
      <c r="L4363" s="111"/>
    </row>
    <row r="4364" spans="1:12" ht="12.75" hidden="1" customHeight="1" x14ac:dyDescent="0.3">
      <c r="A4364" s="1" t="str">
        <f>+A4260</f>
        <v>NO</v>
      </c>
      <c r="E4364" s="96">
        <v>20</v>
      </c>
      <c r="F4364" s="307" t="str">
        <f>+$F$114</f>
        <v>Promoción de Servicios Nacionales o con Trato Nacional</v>
      </c>
      <c r="G4364" s="308"/>
      <c r="H4364" s="308"/>
      <c r="I4364" s="308"/>
      <c r="J4364" s="308"/>
      <c r="K4364" s="309"/>
      <c r="L4364" s="99" t="str">
        <f>IFERROR(IF(VLOOKUP(C4260,'R. PUNTAJES'!$C$14:$R$213,'R. PUNTAJES'!$L$10,0)="","",
IF(VLOOKUP(C4260,'R. PUNTAJES'!$C$14:$R$213,'R. PUNTAJES'!$L$10,0)=5,0,
VLOOKUP(C4260,'R. PUNTAJES'!$C$14:$R$213,'R. PUNTAJES'!$L$10,0))),"")</f>
        <v/>
      </c>
    </row>
    <row r="4365" spans="1:12" ht="12.75" hidden="1" customHeight="1" x14ac:dyDescent="0.3">
      <c r="A4365" s="1" t="str">
        <f>+A4260</f>
        <v>NO</v>
      </c>
      <c r="E4365" s="96">
        <v>5</v>
      </c>
      <c r="F4365" s="307" t="str">
        <f>+$F$115</f>
        <v>Incorporación de componente nacional en servicios extranjeros</v>
      </c>
      <c r="G4365" s="308"/>
      <c r="H4365" s="308"/>
      <c r="I4365" s="308"/>
      <c r="J4365" s="308"/>
      <c r="K4365" s="309"/>
      <c r="L4365" s="99" t="str">
        <f>IFERROR(IF(VLOOKUP(C4260,'R. PUNTAJES'!$C$14:$R$213,'R. PUNTAJES'!$L$10,0)="","",
IF(VLOOKUP(C4260,'R. PUNTAJES'!$C$14:$R$213,'R. PUNTAJES'!$L$10,0)=20,0,
VLOOKUP(C4260,'R. PUNTAJES'!$C$14:$R$213,'R. PUNTAJES'!$L$10,0))),"")</f>
        <v/>
      </c>
    </row>
    <row r="4366" spans="1:12" hidden="1" x14ac:dyDescent="0.3">
      <c r="A4366" s="1" t="str">
        <f>+A4260</f>
        <v>NO</v>
      </c>
      <c r="E4366" s="112"/>
      <c r="F4366" s="97" t="str">
        <f>+$F$116</f>
        <v>VINCULACIÓN DE PERSONAS CON DISCAPACIDAD</v>
      </c>
      <c r="G4366" s="24"/>
      <c r="H4366" s="24"/>
      <c r="I4366" s="24"/>
      <c r="J4366" s="24"/>
      <c r="K4366" s="24"/>
      <c r="L4366" s="98"/>
    </row>
    <row r="4367" spans="1:12" ht="12.75" hidden="1" customHeight="1" x14ac:dyDescent="0.3">
      <c r="A4367" s="1" t="str">
        <f>+A4260</f>
        <v>NO</v>
      </c>
      <c r="E4367" s="96">
        <v>1</v>
      </c>
      <c r="F4367" s="307" t="str">
        <f>+$F$117</f>
        <v xml:space="preserve">Trabajadores vinculados a la planta de personal </v>
      </c>
      <c r="G4367" s="308"/>
      <c r="H4367" s="308"/>
      <c r="I4367" s="308"/>
      <c r="J4367" s="308"/>
      <c r="K4367" s="309"/>
      <c r="L4367" s="99" t="str">
        <f>IFERROR(IF(VLOOKUP(C4260,'R. PUNTAJES'!$C$14:$R$213,'R. PUNTAJES'!$M$10,0)="","",VLOOKUP(C4260,'R. PUNTAJES'!$C$14:$R$213,'R. PUNTAJES'!$M$10,0)),"")</f>
        <v/>
      </c>
    </row>
    <row r="4368" spans="1:12" hidden="1" x14ac:dyDescent="0.3">
      <c r="A4368" s="1" t="str">
        <f>+A4260</f>
        <v>NO</v>
      </c>
      <c r="E4368" s="112"/>
      <c r="F4368" s="97" t="str">
        <f>+$F$118</f>
        <v>EMPRENDIMIENTOS Y EMPRESAS DE MUJERES</v>
      </c>
      <c r="G4368" s="24"/>
      <c r="H4368" s="24"/>
      <c r="I4368" s="24"/>
      <c r="J4368" s="24"/>
      <c r="K4368" s="24"/>
      <c r="L4368" s="98"/>
    </row>
    <row r="4369" spans="1:16" ht="13" hidden="1" customHeight="1" x14ac:dyDescent="0.3">
      <c r="A4369" s="1" t="str">
        <f>+A4260</f>
        <v>NO</v>
      </c>
      <c r="E4369" s="96">
        <v>0.25</v>
      </c>
      <c r="F4369" s="307" t="str">
        <f>+$F$119</f>
        <v>Emprendimientos y empresas de mujeres</v>
      </c>
      <c r="G4369" s="308"/>
      <c r="H4369" s="308"/>
      <c r="I4369" s="308"/>
      <c r="J4369" s="308"/>
      <c r="K4369" s="309"/>
      <c r="L4369" s="113" t="str">
        <f>IFERROR(IF(VLOOKUP(C4260,'R. PUNTAJES'!$C$14:$R$213,'R. PUNTAJES'!$N$10,0)="","",VLOOKUP(C4260,'R. PUNTAJES'!$C$14:$R$213,'R. PUNTAJES'!$N$10,0)),"")</f>
        <v/>
      </c>
    </row>
    <row r="4370" spans="1:16" hidden="1" x14ac:dyDescent="0.3">
      <c r="A4370" s="18" t="str">
        <f>+A4371</f>
        <v>NO</v>
      </c>
      <c r="B4370" s="18"/>
      <c r="E4370" s="112"/>
      <c r="F4370" s="97" t="str">
        <f>+$F$120</f>
        <v>MIPYME</v>
      </c>
      <c r="G4370" s="24"/>
      <c r="H4370" s="24"/>
      <c r="I4370" s="24"/>
      <c r="J4370" s="24"/>
      <c r="K4370" s="24"/>
      <c r="L4370" s="98"/>
    </row>
    <row r="4371" spans="1:16" hidden="1" x14ac:dyDescent="0.3">
      <c r="A4371" s="18" t="str">
        <f>+IF(E4371=0,"NO",1)</f>
        <v>NO</v>
      </c>
      <c r="B4371" s="18"/>
      <c r="E4371" s="96">
        <v>0</v>
      </c>
      <c r="F4371" s="307" t="str">
        <f>+$F$121</f>
        <v>Mipyme</v>
      </c>
      <c r="G4371" s="308"/>
      <c r="H4371" s="308"/>
      <c r="I4371" s="308"/>
      <c r="J4371" s="308"/>
      <c r="K4371" s="309"/>
      <c r="L4371" s="113" t="str">
        <f>IFERROR(IF(VLOOKUP(C4260,'R. PUNTAJES'!$C$14:$R$213,'R. PUNTAJES'!$O$10,0)="","",VLOOKUP(C4260,'R. PUNTAJES'!$C$14:$R$213,'R. PUNTAJES'!$O$10,0)),"")</f>
        <v/>
      </c>
    </row>
    <row r="4372" spans="1:16" hidden="1" x14ac:dyDescent="0.3">
      <c r="A4372" s="1" t="str">
        <f>+A4260</f>
        <v>NO</v>
      </c>
      <c r="E4372" s="112"/>
      <c r="F4372" s="97" t="str">
        <f>+$F$122</f>
        <v>EXPERIENCIA DEL PROPONENTE</v>
      </c>
      <c r="G4372" s="24"/>
      <c r="H4372" s="24"/>
      <c r="I4372" s="24"/>
      <c r="J4372" s="24"/>
      <c r="K4372" s="24"/>
      <c r="L4372" s="98"/>
    </row>
    <row r="4373" spans="1:16" hidden="1" x14ac:dyDescent="0.3">
      <c r="A4373" s="1" t="str">
        <f>+A4260</f>
        <v>NO</v>
      </c>
      <c r="E4373" s="96">
        <v>59.5</v>
      </c>
      <c r="F4373" s="307" t="str">
        <f>+$F$123</f>
        <v>mediana con valor absoluto</v>
      </c>
      <c r="G4373" s="308"/>
      <c r="H4373" s="308"/>
      <c r="I4373" s="308"/>
      <c r="J4373" s="308"/>
      <c r="K4373" s="309"/>
      <c r="L4373" s="113" t="str">
        <f>IFERROR(IF(VLOOKUP(C4260,'R. PUNTAJES'!$C$14:$R$213,'R. PUNTAJES'!$R$10,0)="","",VLOOKUP(C4260,'R. PUNTAJES'!$C$14:$R$213,'R. PUNTAJES'!$R$10,0)),"")</f>
        <v/>
      </c>
    </row>
    <row r="4374" spans="1:16" hidden="1" x14ac:dyDescent="0.3">
      <c r="A4374" s="1" t="str">
        <f>+A4260</f>
        <v>NO</v>
      </c>
      <c r="E4374" s="112"/>
      <c r="F4374" s="97" t="str">
        <f>+$F$124</f>
        <v>MULTAS</v>
      </c>
      <c r="G4374" s="24"/>
      <c r="H4374" s="24"/>
      <c r="I4374" s="24"/>
      <c r="J4374" s="24"/>
      <c r="K4374" s="24"/>
      <c r="L4374" s="98"/>
    </row>
    <row r="4375" spans="1:16" ht="12.75" hidden="1" customHeight="1" x14ac:dyDescent="0.3">
      <c r="A4375" s="1" t="str">
        <f>+A4260</f>
        <v>NO</v>
      </c>
      <c r="E4375" s="96">
        <v>-2</v>
      </c>
      <c r="F4375" s="307" t="str">
        <f>+$F$125</f>
        <v>Una o más multas o cláusulas penales durante el último año</v>
      </c>
      <c r="G4375" s="310"/>
      <c r="H4375" s="310"/>
      <c r="I4375" s="310"/>
      <c r="J4375" s="310"/>
      <c r="K4375" s="311"/>
      <c r="L4375" s="99" t="str">
        <f>IFERROR(IF(VLOOKUP(C4260,'R. PUNTAJES'!$C$14:$R$213,'R. PUNTAJES'!$Q$10,0)="","",VLOOKUP(C4260,'R. PUNTAJES'!$C$14:$R$213,'R. PUNTAJES'!$Q$10,0)),"")</f>
        <v/>
      </c>
    </row>
    <row r="4376" spans="1:16" hidden="1" x14ac:dyDescent="0.3">
      <c r="A4376" s="1" t="str">
        <f>+A4260</f>
        <v>NO</v>
      </c>
      <c r="E4376" s="112"/>
      <c r="F4376" s="97" t="str">
        <f>+$F$126</f>
        <v>OBRAS INCONCLUSAS</v>
      </c>
      <c r="G4376" s="24"/>
      <c r="H4376" s="24"/>
      <c r="I4376" s="24"/>
      <c r="J4376" s="24"/>
      <c r="K4376" s="24"/>
      <c r="L4376" s="98"/>
    </row>
    <row r="4377" spans="1:16" hidden="1" x14ac:dyDescent="0.3">
      <c r="A4377" s="1" t="str">
        <f>+A4260</f>
        <v>NO</v>
      </c>
      <c r="E4377" s="96">
        <v>-1</v>
      </c>
      <c r="F4377" s="301" t="str">
        <f>+$F$127</f>
        <v>Anotación vigente de obra civil inconclusa</v>
      </c>
      <c r="G4377" s="302"/>
      <c r="H4377" s="302"/>
      <c r="I4377" s="302"/>
      <c r="J4377" s="302"/>
      <c r="K4377" s="303"/>
      <c r="L4377" s="99" t="str">
        <f>IFERROR(IF(VLOOKUP(C4260,'R. PUNTAJES'!$C$14:$R$213,'R. PUNTAJES'!$P$10,0)="","",VLOOKUP(C4260,'R. PUNTAJES'!$C$14:$R$213,'R. PUNTAJES'!$P$10,0)),"")</f>
        <v/>
      </c>
    </row>
    <row r="4378" spans="1:16" ht="7.5" hidden="1" customHeight="1" x14ac:dyDescent="0.3">
      <c r="A4378" s="1" t="str">
        <f>+A4260</f>
        <v>NO</v>
      </c>
      <c r="E4378" s="114"/>
      <c r="F4378" s="45"/>
      <c r="G4378" s="45"/>
      <c r="H4378" s="45"/>
      <c r="I4378" s="45"/>
      <c r="J4378" s="45"/>
      <c r="K4378" s="45"/>
      <c r="L4378" s="48"/>
    </row>
    <row r="4379" spans="1:16" hidden="1" x14ac:dyDescent="0.3">
      <c r="A4379" s="1" t="str">
        <f>+A4260</f>
        <v>NO</v>
      </c>
      <c r="E4379" s="115" t="str">
        <f>+$E$129</f>
        <v>PUNTAJE TOTAL</v>
      </c>
      <c r="F4379" s="116"/>
      <c r="G4379" s="116"/>
      <c r="H4379" s="116"/>
      <c r="I4379" s="116"/>
      <c r="J4379" s="116"/>
      <c r="K4379" s="117"/>
      <c r="L4379" s="118">
        <f>IFERROR(IF(VLOOKUP(C4260,'R. PUNTAJES'!$C$14:$R$213,'R. PUNTAJES'!$H$10,0)="RECHAZO","",SUM(L4359:L4377)),"")</f>
        <v>0</v>
      </c>
    </row>
    <row r="4380" spans="1:16" hidden="1" x14ac:dyDescent="0.3">
      <c r="A4380" s="1" t="str">
        <f>+A4260</f>
        <v>NO</v>
      </c>
      <c r="E4380" s="304" t="str">
        <f>+$E$130</f>
        <v>OBSERVACIONES RESPECTO A PUNTAJES</v>
      </c>
      <c r="F4380" s="305"/>
      <c r="G4380" s="305"/>
      <c r="H4380" s="305"/>
      <c r="I4380" s="305"/>
      <c r="J4380" s="305"/>
      <c r="K4380" s="305"/>
      <c r="L4380" s="305"/>
    </row>
    <row r="4381" spans="1:16" ht="12" hidden="1" customHeight="1" x14ac:dyDescent="0.3">
      <c r="A4381" s="1" t="str">
        <f>+A4260</f>
        <v>NO</v>
      </c>
      <c r="E4381" s="306" t="s">
        <v>124</v>
      </c>
      <c r="F4381" s="305"/>
      <c r="G4381" s="305"/>
      <c r="H4381" s="305"/>
      <c r="I4381" s="305"/>
      <c r="J4381" s="305"/>
      <c r="K4381" s="305"/>
      <c r="L4381" s="305"/>
      <c r="N4381" s="119"/>
      <c r="O4381" s="119"/>
      <c r="P4381" s="120"/>
    </row>
    <row r="4382" spans="1:16" ht="3" hidden="1" customHeight="1" x14ac:dyDescent="0.3">
      <c r="A4382" s="1" t="str">
        <f>+A4261</f>
        <v>NO</v>
      </c>
      <c r="E4382" s="121"/>
      <c r="F4382" s="122"/>
      <c r="G4382" s="122"/>
      <c r="H4382" s="122"/>
      <c r="I4382" s="122"/>
      <c r="J4382" s="122"/>
      <c r="K4382" s="122"/>
      <c r="L4382" s="123"/>
    </row>
    <row r="4383" spans="1:16" hidden="1" x14ac:dyDescent="0.3">
      <c r="A4383" s="1" t="str">
        <f>+IF(OR(C4385=""),"NO",1)</f>
        <v>NO</v>
      </c>
      <c r="E4383" s="346"/>
      <c r="F4383" s="347"/>
      <c r="G4383" s="347"/>
      <c r="H4383" s="347"/>
      <c r="I4383" s="347"/>
      <c r="J4383" s="347"/>
      <c r="K4383" s="347"/>
      <c r="L4383" s="347"/>
    </row>
    <row r="4384" spans="1:16" ht="4.5" hidden="1" customHeight="1" x14ac:dyDescent="0.3">
      <c r="A4384" s="1" t="str">
        <f>+A4385</f>
        <v>NO</v>
      </c>
      <c r="E4384" s="15"/>
      <c r="F4384" s="16"/>
      <c r="G4384" s="16"/>
      <c r="H4384" s="16"/>
      <c r="I4384" s="16"/>
      <c r="J4384" s="16"/>
      <c r="K4384" s="16"/>
      <c r="L4384" s="17"/>
    </row>
    <row r="4385" spans="1:12" ht="15.75" hidden="1" customHeight="1" x14ac:dyDescent="0.3">
      <c r="A4385" s="1" t="str">
        <f>+IF(OR(C4385=""),"NO",1)</f>
        <v>NO</v>
      </c>
      <c r="B4385" s="1">
        <f>1+MAX($B$1:B4384)</f>
        <v>36</v>
      </c>
      <c r="C4385" s="18" t="s">
        <v>124</v>
      </c>
      <c r="E4385" s="19" t="s">
        <v>124</v>
      </c>
      <c r="F4385" s="20"/>
      <c r="G4385" s="20"/>
      <c r="H4385" s="20"/>
      <c r="I4385" s="21"/>
      <c r="J4385" s="20"/>
      <c r="K4385" s="21"/>
      <c r="L4385" s="22"/>
    </row>
    <row r="4386" spans="1:12" hidden="1" x14ac:dyDescent="0.3">
      <c r="A4386" s="1" t="str">
        <f>A4385</f>
        <v>NO</v>
      </c>
      <c r="E4386" s="23" t="str">
        <f>+$E$11</f>
        <v>Integrantes</v>
      </c>
      <c r="F4386" s="24"/>
      <c r="G4386" s="24"/>
      <c r="H4386" s="24"/>
      <c r="I4386" s="24"/>
      <c r="J4386" s="24"/>
      <c r="K4386" s="25" t="str">
        <f>+$K$11</f>
        <v>Nit</v>
      </c>
      <c r="L4386" s="26" t="str">
        <f>+$L$11</f>
        <v>Part.</v>
      </c>
    </row>
    <row r="4387" spans="1:12" hidden="1" x14ac:dyDescent="0.3">
      <c r="A4387" s="1" t="str">
        <f>+A4386</f>
        <v>NO</v>
      </c>
      <c r="C4387" s="1" t="s">
        <v>124</v>
      </c>
      <c r="E4387" s="27" t="s">
        <v>124</v>
      </c>
      <c r="F4387" s="28"/>
      <c r="G4387" s="28"/>
      <c r="H4387" s="28"/>
      <c r="I4387" s="28"/>
      <c r="J4387" s="28"/>
      <c r="K4387" s="29" t="s">
        <v>124</v>
      </c>
      <c r="L4387" s="30" t="s">
        <v>124</v>
      </c>
    </row>
    <row r="4388" spans="1:12" hidden="1" x14ac:dyDescent="0.3">
      <c r="A4388" s="18" t="str">
        <f>+IF(OR(C4388=""),"NO",1)</f>
        <v>NO</v>
      </c>
      <c r="B4388" s="18"/>
      <c r="C4388" s="1" t="s">
        <v>124</v>
      </c>
      <c r="E4388" s="31" t="s">
        <v>124</v>
      </c>
      <c r="F4388" s="32"/>
      <c r="G4388" s="32"/>
      <c r="H4388" s="32"/>
      <c r="I4388" s="32"/>
      <c r="J4388" s="32"/>
      <c r="K4388" s="33" t="s">
        <v>124</v>
      </c>
      <c r="L4388" s="34" t="s">
        <v>124</v>
      </c>
    </row>
    <row r="4389" spans="1:12" hidden="1" x14ac:dyDescent="0.3">
      <c r="A4389" s="18" t="str">
        <f>+IF(OR(C4389=""),"NO",1)</f>
        <v>NO</v>
      </c>
      <c r="B4389" s="18"/>
      <c r="C4389" s="1" t="s">
        <v>124</v>
      </c>
      <c r="E4389" s="31" t="s">
        <v>124</v>
      </c>
      <c r="F4389" s="32"/>
      <c r="G4389" s="32"/>
      <c r="H4389" s="32"/>
      <c r="I4389" s="32"/>
      <c r="J4389" s="32"/>
      <c r="K4389" s="33" t="s">
        <v>124</v>
      </c>
      <c r="L4389" s="34" t="s">
        <v>124</v>
      </c>
    </row>
    <row r="4390" spans="1:12" hidden="1" x14ac:dyDescent="0.3">
      <c r="A4390" s="18" t="str">
        <f>+IF(OR(C4390=""),"NO",1)</f>
        <v>NO</v>
      </c>
      <c r="B4390" s="18"/>
      <c r="C4390" s="1" t="s">
        <v>124</v>
      </c>
      <c r="E4390" s="31" t="s">
        <v>13</v>
      </c>
      <c r="F4390" s="32"/>
      <c r="G4390" s="32"/>
      <c r="H4390" s="32"/>
      <c r="I4390" s="32"/>
      <c r="J4390" s="32"/>
      <c r="K4390" s="33"/>
      <c r="L4390" s="34"/>
    </row>
    <row r="4391" spans="1:12" hidden="1" x14ac:dyDescent="0.3">
      <c r="A4391" s="18" t="str">
        <f>+IF(OR(C4391=""),"NO",1)</f>
        <v>NO</v>
      </c>
      <c r="B4391" s="18"/>
      <c r="C4391" s="1" t="s">
        <v>124</v>
      </c>
      <c r="E4391" s="31" t="s">
        <v>13</v>
      </c>
      <c r="F4391" s="32"/>
      <c r="G4391" s="32"/>
      <c r="H4391" s="32"/>
      <c r="I4391" s="32"/>
      <c r="J4391" s="32"/>
      <c r="K4391" s="33"/>
      <c r="L4391" s="34"/>
    </row>
    <row r="4392" spans="1:12" hidden="1" x14ac:dyDescent="0.3">
      <c r="A4392" s="18" t="str">
        <f>+IF(OR(C4392=""),"NO",1)</f>
        <v>NO</v>
      </c>
      <c r="B4392" s="18"/>
      <c r="C4392" s="1" t="s">
        <v>124</v>
      </c>
      <c r="E4392" s="35" t="s">
        <v>13</v>
      </c>
      <c r="F4392" s="36"/>
      <c r="G4392" s="36"/>
      <c r="H4392" s="36"/>
      <c r="I4392" s="36"/>
      <c r="J4392" s="36"/>
      <c r="K4392" s="37"/>
      <c r="L4392" s="38"/>
    </row>
    <row r="4393" spans="1:12" ht="5.15" hidden="1" customHeight="1" x14ac:dyDescent="0.3">
      <c r="A4393" s="1" t="str">
        <f>+A4385</f>
        <v>NO</v>
      </c>
      <c r="E4393" s="39"/>
      <c r="F4393" s="39"/>
      <c r="G4393" s="39"/>
      <c r="H4393" s="39"/>
      <c r="I4393" s="39"/>
      <c r="J4393" s="39"/>
      <c r="K4393" s="39"/>
      <c r="L4393" s="39"/>
    </row>
    <row r="4394" spans="1:12" ht="15.75" hidden="1" customHeight="1" x14ac:dyDescent="0.3">
      <c r="A4394" s="1" t="str">
        <f>+A4385</f>
        <v>NO</v>
      </c>
      <c r="E4394" s="40" t="str">
        <f>+$E$19</f>
        <v>RESULTADO DE EVALUACIÓN TÉCNICA</v>
      </c>
      <c r="F4394" s="41"/>
      <c r="G4394" s="41"/>
      <c r="H4394" s="41"/>
      <c r="I4394" s="41"/>
      <c r="J4394" s="41"/>
      <c r="K4394" s="41"/>
      <c r="L4394" s="42"/>
    </row>
    <row r="4395" spans="1:12" hidden="1" x14ac:dyDescent="0.3">
      <c r="A4395" s="1" t="str">
        <f>+A4385</f>
        <v>NO</v>
      </c>
      <c r="E4395" s="43"/>
      <c r="F4395" s="44" t="str">
        <f>+$F$20</f>
        <v>Experiencia</v>
      </c>
      <c r="G4395" s="45"/>
      <c r="H4395" s="45"/>
      <c r="I4395" s="45"/>
      <c r="J4395" s="45"/>
      <c r="K4395" s="46"/>
      <c r="L4395" s="47" t="s">
        <v>124</v>
      </c>
    </row>
    <row r="4396" spans="1:12" hidden="1" x14ac:dyDescent="0.3">
      <c r="A4396" s="1" t="str">
        <f>+A4385</f>
        <v>NO</v>
      </c>
      <c r="E4396" s="348" t="str">
        <f>+$E$21</f>
        <v>OBSERVACIONES RESPECTO A LA EVALUACIÓN DE EXPERIENCIA</v>
      </c>
      <c r="F4396" s="308"/>
      <c r="G4396" s="308"/>
      <c r="H4396" s="308"/>
      <c r="I4396" s="308"/>
      <c r="J4396" s="308"/>
      <c r="K4396" s="308"/>
      <c r="L4396" s="349"/>
    </row>
    <row r="4397" spans="1:12" hidden="1" x14ac:dyDescent="0.3">
      <c r="A4397" s="1" t="str">
        <f>+A4385</f>
        <v>NO</v>
      </c>
      <c r="E4397" s="350" t="s">
        <v>124</v>
      </c>
      <c r="F4397" s="351"/>
      <c r="G4397" s="351"/>
      <c r="H4397" s="351"/>
      <c r="I4397" s="351"/>
      <c r="J4397" s="351"/>
      <c r="K4397" s="351"/>
      <c r="L4397" s="352"/>
    </row>
    <row r="4398" spans="1:12" ht="5.15" hidden="1" customHeight="1" x14ac:dyDescent="0.3">
      <c r="A4398" s="1" t="str">
        <f>+A4385</f>
        <v>NO</v>
      </c>
      <c r="E4398" s="39"/>
      <c r="F4398" s="39"/>
      <c r="G4398" s="39"/>
      <c r="H4398" s="39"/>
      <c r="I4398" s="39"/>
      <c r="J4398" s="39"/>
      <c r="K4398" s="39"/>
      <c r="L4398" s="39"/>
    </row>
    <row r="4399" spans="1:12" ht="12.75" hidden="1" customHeight="1" x14ac:dyDescent="0.3">
      <c r="A4399" s="1" t="str">
        <f>+A4385</f>
        <v>NO</v>
      </c>
      <c r="E4399" s="40" t="str">
        <f>+$E$24</f>
        <v>EXPERIENCIA HABILITANTE: CONTRATOS PRESENTADOS</v>
      </c>
      <c r="F4399" s="41"/>
      <c r="G4399" s="41"/>
      <c r="H4399" s="41"/>
      <c r="I4399" s="41"/>
      <c r="J4399" s="41"/>
      <c r="K4399" s="41"/>
      <c r="L4399" s="42"/>
    </row>
    <row r="4400" spans="1:12" ht="8.5" hidden="1" customHeight="1" x14ac:dyDescent="0.3">
      <c r="A4400" s="1" t="str">
        <f>+A4385</f>
        <v>NO</v>
      </c>
      <c r="E4400" s="49"/>
      <c r="F4400" s="50"/>
      <c r="G4400" s="51"/>
      <c r="H4400" s="51"/>
      <c r="I4400" s="51"/>
      <c r="J4400" s="51"/>
      <c r="K4400" s="51"/>
      <c r="L4400" s="52"/>
    </row>
    <row r="4401" spans="1:12" hidden="1" x14ac:dyDescent="0.3">
      <c r="A4401" s="18" t="str">
        <f>+IF(OR(C4401=""),"NO",1)</f>
        <v>NO</v>
      </c>
      <c r="B4401" s="18"/>
      <c r="C4401" s="1" t="s">
        <v>124</v>
      </c>
      <c r="E4401" s="329">
        <v>1</v>
      </c>
      <c r="F4401" s="53" t="str">
        <f>+$F$26</f>
        <v>OBJETO</v>
      </c>
      <c r="G4401" s="332" t="s">
        <v>124</v>
      </c>
      <c r="H4401" s="333"/>
      <c r="I4401" s="333"/>
      <c r="J4401" s="333"/>
      <c r="K4401" s="333"/>
      <c r="L4401" s="334"/>
    </row>
    <row r="4402" spans="1:12" hidden="1" x14ac:dyDescent="0.3">
      <c r="A4402" s="18" t="str">
        <f>+IF(OR(C4401=""),"NO",1)</f>
        <v>NO</v>
      </c>
      <c r="B4402" s="18"/>
      <c r="E4402" s="330"/>
      <c r="F4402" s="54" t="str">
        <f>+$F$27</f>
        <v>CONTRATANTE</v>
      </c>
      <c r="G4402" s="335" t="s">
        <v>124</v>
      </c>
      <c r="H4402" s="310"/>
      <c r="I4402" s="310"/>
      <c r="J4402" s="310"/>
      <c r="K4402" s="310"/>
      <c r="L4402" s="336"/>
    </row>
    <row r="4403" spans="1:12" hidden="1" x14ac:dyDescent="0.3">
      <c r="A4403" s="18" t="str">
        <f>+IF(OR(C4401=""),"NO",1)</f>
        <v>NO</v>
      </c>
      <c r="B4403" s="18"/>
      <c r="E4403" s="330"/>
      <c r="F4403" s="54" t="str">
        <f>+$F$28</f>
        <v>APORTANTE</v>
      </c>
      <c r="G4403" s="337" t="s">
        <v>124</v>
      </c>
      <c r="H4403" s="338"/>
      <c r="I4403" s="338"/>
      <c r="J4403" s="338"/>
      <c r="K4403" s="338"/>
      <c r="L4403" s="339"/>
    </row>
    <row r="4404" spans="1:12" hidden="1" x14ac:dyDescent="0.3">
      <c r="A4404" s="18" t="str">
        <f>+IF(OR(C4401=""),"NO",1)</f>
        <v>NO</v>
      </c>
      <c r="B4404" s="18"/>
      <c r="E4404" s="330"/>
      <c r="F4404" s="54" t="str">
        <f>+$F$29</f>
        <v>VALOR /SMMLV)</v>
      </c>
      <c r="G4404" s="55" t="s">
        <v>124</v>
      </c>
      <c r="H4404" s="56" t="str">
        <f>+$H$29</f>
        <v>% PART..</v>
      </c>
      <c r="I4404" s="57" t="s">
        <v>124</v>
      </c>
      <c r="J4404" s="58" t="str">
        <f>+$J$29</f>
        <v>VALOR ACREDITADO</v>
      </c>
      <c r="K4404" s="59"/>
      <c r="L4404" s="47" t="s">
        <v>124</v>
      </c>
    </row>
    <row r="4405" spans="1:12" hidden="1" x14ac:dyDescent="0.3">
      <c r="A4405" s="18" t="str">
        <f>+IF(OR(C4401=""),"NO",1)</f>
        <v>NO</v>
      </c>
      <c r="B4405" s="18"/>
      <c r="E4405" s="330"/>
      <c r="F4405" s="60" t="str">
        <f>+$F$30</f>
        <v>EXPERIENCIA APORTADA</v>
      </c>
      <c r="G4405" s="340" t="s">
        <v>124</v>
      </c>
      <c r="H4405" s="341"/>
      <c r="I4405" s="341"/>
      <c r="J4405" s="341"/>
      <c r="K4405" s="341"/>
      <c r="L4405" s="342"/>
    </row>
    <row r="4406" spans="1:12" hidden="1" x14ac:dyDescent="0.3">
      <c r="A4406" s="18" t="str">
        <f>+IF(OR(C4401=""),"NO",1)</f>
        <v>NO</v>
      </c>
      <c r="B4406" s="18"/>
      <c r="E4406" s="331"/>
      <c r="F4406" s="62" t="str">
        <f>+$F$31</f>
        <v>OBSERVACIÓN</v>
      </c>
      <c r="G4406" s="343" t="s">
        <v>124</v>
      </c>
      <c r="H4406" s="344"/>
      <c r="I4406" s="344"/>
      <c r="J4406" s="344"/>
      <c r="K4406" s="344"/>
      <c r="L4406" s="345"/>
    </row>
    <row r="4407" spans="1:12" ht="8.5" hidden="1" customHeight="1" x14ac:dyDescent="0.3">
      <c r="A4407" s="18" t="str">
        <f>+IF(OR(C4401=""),"NO",1)</f>
        <v>NO</v>
      </c>
      <c r="B4407" s="18"/>
      <c r="E4407" s="49"/>
      <c r="F4407" s="50"/>
      <c r="G4407" s="51"/>
      <c r="H4407" s="51"/>
      <c r="I4407" s="51"/>
      <c r="J4407" s="51"/>
      <c r="K4407" s="51"/>
      <c r="L4407" s="52"/>
    </row>
    <row r="4408" spans="1:12" hidden="1" x14ac:dyDescent="0.3">
      <c r="A4408" s="18" t="str">
        <f t="shared" ref="A4408" si="1470">+IF(OR(C4408=""),"NO",1)</f>
        <v>NO</v>
      </c>
      <c r="B4408" s="18"/>
      <c r="C4408" s="1" t="s">
        <v>124</v>
      </c>
      <c r="E4408" s="329">
        <v>2</v>
      </c>
      <c r="F4408" s="53" t="str">
        <f>+$F$26</f>
        <v>OBJETO</v>
      </c>
      <c r="G4408" s="332" t="s">
        <v>124</v>
      </c>
      <c r="H4408" s="333"/>
      <c r="I4408" s="333"/>
      <c r="J4408" s="333"/>
      <c r="K4408" s="333"/>
      <c r="L4408" s="334"/>
    </row>
    <row r="4409" spans="1:12" hidden="1" x14ac:dyDescent="0.3">
      <c r="A4409" s="18" t="str">
        <f t="shared" ref="A4409" si="1471">+IF(OR(C4408=""),"NO",1)</f>
        <v>NO</v>
      </c>
      <c r="B4409" s="18"/>
      <c r="E4409" s="330"/>
      <c r="F4409" s="54" t="str">
        <f>+$F$27</f>
        <v>CONTRATANTE</v>
      </c>
      <c r="G4409" s="335" t="s">
        <v>124</v>
      </c>
      <c r="H4409" s="310"/>
      <c r="I4409" s="310"/>
      <c r="J4409" s="310"/>
      <c r="K4409" s="310"/>
      <c r="L4409" s="336"/>
    </row>
    <row r="4410" spans="1:12" hidden="1" x14ac:dyDescent="0.3">
      <c r="A4410" s="18" t="str">
        <f t="shared" ref="A4410" si="1472">+IF(OR(C4408=""),"NO",1)</f>
        <v>NO</v>
      </c>
      <c r="B4410" s="18"/>
      <c r="E4410" s="330"/>
      <c r="F4410" s="54" t="str">
        <f>+$F$28</f>
        <v>APORTANTE</v>
      </c>
      <c r="G4410" s="337" t="s">
        <v>124</v>
      </c>
      <c r="H4410" s="338"/>
      <c r="I4410" s="338"/>
      <c r="J4410" s="338"/>
      <c r="K4410" s="338"/>
      <c r="L4410" s="339"/>
    </row>
    <row r="4411" spans="1:12" hidden="1" x14ac:dyDescent="0.3">
      <c r="A4411" s="18" t="str">
        <f t="shared" ref="A4411" si="1473">+IF(OR(C4408=""),"NO",1)</f>
        <v>NO</v>
      </c>
      <c r="B4411" s="18"/>
      <c r="E4411" s="330"/>
      <c r="F4411" s="54" t="str">
        <f>+$F$29</f>
        <v>VALOR /SMMLV)</v>
      </c>
      <c r="G4411" s="55" t="s">
        <v>124</v>
      </c>
      <c r="H4411" s="56" t="str">
        <f>+$H$29</f>
        <v>% PART..</v>
      </c>
      <c r="I4411" s="57" t="s">
        <v>124</v>
      </c>
      <c r="J4411" s="58" t="str">
        <f>+$J$29</f>
        <v>VALOR ACREDITADO</v>
      </c>
      <c r="K4411" s="59"/>
      <c r="L4411" s="47" t="s">
        <v>124</v>
      </c>
    </row>
    <row r="4412" spans="1:12" hidden="1" x14ac:dyDescent="0.3">
      <c r="A4412" s="18" t="str">
        <f t="shared" ref="A4412" si="1474">+IF(OR(C4408=""),"NO",1)</f>
        <v>NO</v>
      </c>
      <c r="B4412" s="18"/>
      <c r="E4412" s="330"/>
      <c r="F4412" s="60" t="str">
        <f>+$F$30</f>
        <v>EXPERIENCIA APORTADA</v>
      </c>
      <c r="G4412" s="340" t="s">
        <v>124</v>
      </c>
      <c r="H4412" s="341"/>
      <c r="I4412" s="341"/>
      <c r="J4412" s="341"/>
      <c r="K4412" s="341"/>
      <c r="L4412" s="342"/>
    </row>
    <row r="4413" spans="1:12" hidden="1" x14ac:dyDescent="0.3">
      <c r="A4413" s="18" t="str">
        <f t="shared" ref="A4413" si="1475">+IF(OR(C4408=""),"NO",1)</f>
        <v>NO</v>
      </c>
      <c r="B4413" s="18"/>
      <c r="E4413" s="331"/>
      <c r="F4413" s="62" t="str">
        <f>+$F$31</f>
        <v>OBSERVACIÓN</v>
      </c>
      <c r="G4413" s="343" t="s">
        <v>124</v>
      </c>
      <c r="H4413" s="344"/>
      <c r="I4413" s="344"/>
      <c r="J4413" s="344"/>
      <c r="K4413" s="344"/>
      <c r="L4413" s="345"/>
    </row>
    <row r="4414" spans="1:12" ht="8.5" hidden="1" customHeight="1" x14ac:dyDescent="0.3">
      <c r="A4414" s="18" t="str">
        <f t="shared" ref="A4414" si="1476">+IF(OR(C4408=""),"NO",1)</f>
        <v>NO</v>
      </c>
      <c r="B4414" s="18"/>
      <c r="E4414" s="49"/>
      <c r="F4414" s="50"/>
      <c r="G4414" s="51"/>
      <c r="H4414" s="51"/>
      <c r="I4414" s="51"/>
      <c r="J4414" s="51"/>
      <c r="K4414" s="51"/>
      <c r="L4414" s="52"/>
    </row>
    <row r="4415" spans="1:12" hidden="1" x14ac:dyDescent="0.3">
      <c r="A4415" s="18" t="str">
        <f t="shared" ref="A4415" si="1477">+IF(OR(C4415=""),"NO",1)</f>
        <v>NO</v>
      </c>
      <c r="B4415" s="18"/>
      <c r="C4415" s="1" t="s">
        <v>124</v>
      </c>
      <c r="E4415" s="329">
        <v>3</v>
      </c>
      <c r="F4415" s="53" t="str">
        <f>+$F$26</f>
        <v>OBJETO</v>
      </c>
      <c r="G4415" s="332" t="s">
        <v>124</v>
      </c>
      <c r="H4415" s="333"/>
      <c r="I4415" s="333"/>
      <c r="J4415" s="333"/>
      <c r="K4415" s="333"/>
      <c r="L4415" s="334"/>
    </row>
    <row r="4416" spans="1:12" hidden="1" x14ac:dyDescent="0.3">
      <c r="A4416" s="18" t="str">
        <f t="shared" ref="A4416" si="1478">+IF(OR(C4415=""),"NO",1)</f>
        <v>NO</v>
      </c>
      <c r="B4416" s="18"/>
      <c r="E4416" s="330"/>
      <c r="F4416" s="54" t="str">
        <f>+$F$27</f>
        <v>CONTRATANTE</v>
      </c>
      <c r="G4416" s="335" t="s">
        <v>124</v>
      </c>
      <c r="H4416" s="310"/>
      <c r="I4416" s="310"/>
      <c r="J4416" s="310"/>
      <c r="K4416" s="310"/>
      <c r="L4416" s="336"/>
    </row>
    <row r="4417" spans="1:12" hidden="1" x14ac:dyDescent="0.3">
      <c r="A4417" s="18" t="str">
        <f t="shared" ref="A4417" si="1479">+IF(OR(C4415=""),"NO",1)</f>
        <v>NO</v>
      </c>
      <c r="B4417" s="18"/>
      <c r="E4417" s="330"/>
      <c r="F4417" s="54" t="str">
        <f>+$F$28</f>
        <v>APORTANTE</v>
      </c>
      <c r="G4417" s="337" t="s">
        <v>124</v>
      </c>
      <c r="H4417" s="338"/>
      <c r="I4417" s="338"/>
      <c r="J4417" s="338"/>
      <c r="K4417" s="338"/>
      <c r="L4417" s="339"/>
    </row>
    <row r="4418" spans="1:12" hidden="1" x14ac:dyDescent="0.3">
      <c r="A4418" s="18" t="str">
        <f t="shared" ref="A4418" si="1480">+IF(OR(C4415=""),"NO",1)</f>
        <v>NO</v>
      </c>
      <c r="B4418" s="18"/>
      <c r="E4418" s="330"/>
      <c r="F4418" s="54" t="str">
        <f>+$F$29</f>
        <v>VALOR /SMMLV)</v>
      </c>
      <c r="G4418" s="55" t="s">
        <v>124</v>
      </c>
      <c r="H4418" s="56" t="str">
        <f>+$H$29</f>
        <v>% PART..</v>
      </c>
      <c r="I4418" s="57" t="s">
        <v>124</v>
      </c>
      <c r="J4418" s="58" t="str">
        <f>+$J$29</f>
        <v>VALOR ACREDITADO</v>
      </c>
      <c r="K4418" s="59"/>
      <c r="L4418" s="47" t="s">
        <v>124</v>
      </c>
    </row>
    <row r="4419" spans="1:12" hidden="1" x14ac:dyDescent="0.3">
      <c r="A4419" s="18" t="str">
        <f t="shared" ref="A4419" si="1481">+IF(OR(C4415=""),"NO",1)</f>
        <v>NO</v>
      </c>
      <c r="B4419" s="18"/>
      <c r="E4419" s="330"/>
      <c r="F4419" s="60" t="str">
        <f>+$F$30</f>
        <v>EXPERIENCIA APORTADA</v>
      </c>
      <c r="G4419" s="340" t="s">
        <v>124</v>
      </c>
      <c r="H4419" s="341"/>
      <c r="I4419" s="341"/>
      <c r="J4419" s="341"/>
      <c r="K4419" s="341"/>
      <c r="L4419" s="342"/>
    </row>
    <row r="4420" spans="1:12" hidden="1" x14ac:dyDescent="0.3">
      <c r="A4420" s="18" t="str">
        <f t="shared" ref="A4420" si="1482">+IF(OR(C4415=""),"NO",1)</f>
        <v>NO</v>
      </c>
      <c r="B4420" s="18"/>
      <c r="E4420" s="331"/>
      <c r="F4420" s="62" t="str">
        <f>+$F$31</f>
        <v>OBSERVACIÓN</v>
      </c>
      <c r="G4420" s="343" t="s">
        <v>124</v>
      </c>
      <c r="H4420" s="344"/>
      <c r="I4420" s="344"/>
      <c r="J4420" s="344"/>
      <c r="K4420" s="344"/>
      <c r="L4420" s="345"/>
    </row>
    <row r="4421" spans="1:12" ht="8.5" hidden="1" customHeight="1" x14ac:dyDescent="0.3">
      <c r="A4421" s="18" t="str">
        <f t="shared" ref="A4421" si="1483">+IF(OR(C4415=""),"NO",1)</f>
        <v>NO</v>
      </c>
      <c r="B4421" s="18"/>
      <c r="E4421" s="49"/>
      <c r="F4421" s="50"/>
      <c r="G4421" s="51"/>
      <c r="H4421" s="51"/>
      <c r="I4421" s="51"/>
      <c r="J4421" s="51"/>
      <c r="K4421" s="51"/>
      <c r="L4421" s="52"/>
    </row>
    <row r="4422" spans="1:12" hidden="1" x14ac:dyDescent="0.3">
      <c r="A4422" s="18" t="str">
        <f t="shared" ref="A4422" si="1484">+IF(OR(C4422=""),"NO",1)</f>
        <v>NO</v>
      </c>
      <c r="B4422" s="18"/>
      <c r="C4422" s="1" t="s">
        <v>124</v>
      </c>
      <c r="E4422" s="329">
        <v>4</v>
      </c>
      <c r="F4422" s="53" t="str">
        <f>+$F$26</f>
        <v>OBJETO</v>
      </c>
      <c r="G4422" s="332" t="s">
        <v>124</v>
      </c>
      <c r="H4422" s="333"/>
      <c r="I4422" s="333"/>
      <c r="J4422" s="333"/>
      <c r="K4422" s="333"/>
      <c r="L4422" s="334"/>
    </row>
    <row r="4423" spans="1:12" hidden="1" x14ac:dyDescent="0.3">
      <c r="A4423" s="18" t="str">
        <f t="shared" ref="A4423" si="1485">+IF(OR(C4422=""),"NO",1)</f>
        <v>NO</v>
      </c>
      <c r="B4423" s="18"/>
      <c r="E4423" s="330"/>
      <c r="F4423" s="54" t="str">
        <f>+$F$27</f>
        <v>CONTRATANTE</v>
      </c>
      <c r="G4423" s="335" t="s">
        <v>124</v>
      </c>
      <c r="H4423" s="310"/>
      <c r="I4423" s="310"/>
      <c r="J4423" s="310"/>
      <c r="K4423" s="310"/>
      <c r="L4423" s="336"/>
    </row>
    <row r="4424" spans="1:12" hidden="1" x14ac:dyDescent="0.3">
      <c r="A4424" s="18" t="str">
        <f t="shared" ref="A4424" si="1486">+IF(OR(C4422=""),"NO",1)</f>
        <v>NO</v>
      </c>
      <c r="B4424" s="18"/>
      <c r="E4424" s="330"/>
      <c r="F4424" s="54" t="str">
        <f>+$F$28</f>
        <v>APORTANTE</v>
      </c>
      <c r="G4424" s="337" t="s">
        <v>124</v>
      </c>
      <c r="H4424" s="338"/>
      <c r="I4424" s="338"/>
      <c r="J4424" s="338"/>
      <c r="K4424" s="338"/>
      <c r="L4424" s="339"/>
    </row>
    <row r="4425" spans="1:12" hidden="1" x14ac:dyDescent="0.3">
      <c r="A4425" s="18" t="str">
        <f t="shared" ref="A4425" si="1487">+IF(OR(C4422=""),"NO",1)</f>
        <v>NO</v>
      </c>
      <c r="B4425" s="18"/>
      <c r="E4425" s="330"/>
      <c r="F4425" s="54" t="str">
        <f>+$F$29</f>
        <v>VALOR /SMMLV)</v>
      </c>
      <c r="G4425" s="55" t="s">
        <v>124</v>
      </c>
      <c r="H4425" s="56" t="str">
        <f>+$H$29</f>
        <v>% PART..</v>
      </c>
      <c r="I4425" s="57" t="s">
        <v>124</v>
      </c>
      <c r="J4425" s="58" t="str">
        <f>+$J$29</f>
        <v>VALOR ACREDITADO</v>
      </c>
      <c r="K4425" s="59"/>
      <c r="L4425" s="47" t="s">
        <v>124</v>
      </c>
    </row>
    <row r="4426" spans="1:12" hidden="1" x14ac:dyDescent="0.3">
      <c r="A4426" s="18" t="str">
        <f t="shared" ref="A4426" si="1488">+IF(OR(C4422=""),"NO",1)</f>
        <v>NO</v>
      </c>
      <c r="B4426" s="18"/>
      <c r="E4426" s="330"/>
      <c r="F4426" s="60" t="str">
        <f>+$F$30</f>
        <v>EXPERIENCIA APORTADA</v>
      </c>
      <c r="G4426" s="340" t="s">
        <v>124</v>
      </c>
      <c r="H4426" s="341"/>
      <c r="I4426" s="341"/>
      <c r="J4426" s="341"/>
      <c r="K4426" s="341"/>
      <c r="L4426" s="342"/>
    </row>
    <row r="4427" spans="1:12" hidden="1" x14ac:dyDescent="0.3">
      <c r="A4427" s="18" t="str">
        <f t="shared" ref="A4427" si="1489">+IF(OR(C4422=""),"NO",1)</f>
        <v>NO</v>
      </c>
      <c r="B4427" s="18"/>
      <c r="E4427" s="331"/>
      <c r="F4427" s="62" t="str">
        <f>+$F$31</f>
        <v>OBSERVACIÓN</v>
      </c>
      <c r="G4427" s="343" t="s">
        <v>124</v>
      </c>
      <c r="H4427" s="344"/>
      <c r="I4427" s="344"/>
      <c r="J4427" s="344"/>
      <c r="K4427" s="344"/>
      <c r="L4427" s="345"/>
    </row>
    <row r="4428" spans="1:12" ht="8.5" hidden="1" customHeight="1" x14ac:dyDescent="0.3">
      <c r="A4428" s="18" t="str">
        <f t="shared" ref="A4428" si="1490">+IF(OR(C4422=""),"NO",1)</f>
        <v>NO</v>
      </c>
      <c r="B4428" s="18"/>
      <c r="E4428" s="49"/>
      <c r="F4428" s="50"/>
      <c r="G4428" s="51"/>
      <c r="H4428" s="51"/>
      <c r="I4428" s="51"/>
      <c r="J4428" s="51"/>
      <c r="K4428" s="51"/>
      <c r="L4428" s="52"/>
    </row>
    <row r="4429" spans="1:12" hidden="1" x14ac:dyDescent="0.3">
      <c r="A4429" s="18" t="str">
        <f t="shared" ref="A4429" si="1491">+IF(OR(C4429=""),"NO",1)</f>
        <v>NO</v>
      </c>
      <c r="B4429" s="18"/>
      <c r="C4429" s="1" t="s">
        <v>124</v>
      </c>
      <c r="E4429" s="329">
        <v>5</v>
      </c>
      <c r="F4429" s="53" t="str">
        <f>+$F$26</f>
        <v>OBJETO</v>
      </c>
      <c r="G4429" s="332" t="s">
        <v>124</v>
      </c>
      <c r="H4429" s="333"/>
      <c r="I4429" s="333"/>
      <c r="J4429" s="333"/>
      <c r="K4429" s="333"/>
      <c r="L4429" s="334"/>
    </row>
    <row r="4430" spans="1:12" hidden="1" x14ac:dyDescent="0.3">
      <c r="A4430" s="18" t="str">
        <f t="shared" ref="A4430" si="1492">+IF(OR(C4429=""),"NO",1)</f>
        <v>NO</v>
      </c>
      <c r="B4430" s="18"/>
      <c r="E4430" s="330"/>
      <c r="F4430" s="54" t="str">
        <f>+$F$27</f>
        <v>CONTRATANTE</v>
      </c>
      <c r="G4430" s="335" t="s">
        <v>124</v>
      </c>
      <c r="H4430" s="310"/>
      <c r="I4430" s="310"/>
      <c r="J4430" s="310"/>
      <c r="K4430" s="310"/>
      <c r="L4430" s="336"/>
    </row>
    <row r="4431" spans="1:12" hidden="1" x14ac:dyDescent="0.3">
      <c r="A4431" s="18" t="str">
        <f t="shared" ref="A4431" si="1493">+IF(OR(C4429=""),"NO",1)</f>
        <v>NO</v>
      </c>
      <c r="B4431" s="18"/>
      <c r="E4431" s="330"/>
      <c r="F4431" s="54" t="str">
        <f>+$F$28</f>
        <v>APORTANTE</v>
      </c>
      <c r="G4431" s="337" t="s">
        <v>124</v>
      </c>
      <c r="H4431" s="338"/>
      <c r="I4431" s="338"/>
      <c r="J4431" s="338"/>
      <c r="K4431" s="338"/>
      <c r="L4431" s="339"/>
    </row>
    <row r="4432" spans="1:12" hidden="1" x14ac:dyDescent="0.3">
      <c r="A4432" s="18" t="str">
        <f t="shared" ref="A4432" si="1494">+IF(OR(C4429=""),"NO",1)</f>
        <v>NO</v>
      </c>
      <c r="B4432" s="18"/>
      <c r="E4432" s="330"/>
      <c r="F4432" s="54" t="str">
        <f>+$F$29</f>
        <v>VALOR /SMMLV)</v>
      </c>
      <c r="G4432" s="55" t="s">
        <v>124</v>
      </c>
      <c r="H4432" s="56" t="str">
        <f>+$H$29</f>
        <v>% PART..</v>
      </c>
      <c r="I4432" s="57" t="s">
        <v>124</v>
      </c>
      <c r="J4432" s="58" t="str">
        <f>+$J$29</f>
        <v>VALOR ACREDITADO</v>
      </c>
      <c r="K4432" s="59"/>
      <c r="L4432" s="47" t="s">
        <v>124</v>
      </c>
    </row>
    <row r="4433" spans="1:12" hidden="1" x14ac:dyDescent="0.3">
      <c r="A4433" s="18" t="str">
        <f t="shared" ref="A4433" si="1495">+IF(OR(C4429=""),"NO",1)</f>
        <v>NO</v>
      </c>
      <c r="B4433" s="18"/>
      <c r="E4433" s="330"/>
      <c r="F4433" s="60" t="str">
        <f>+$F$30</f>
        <v>EXPERIENCIA APORTADA</v>
      </c>
      <c r="G4433" s="340" t="s">
        <v>124</v>
      </c>
      <c r="H4433" s="341"/>
      <c r="I4433" s="341"/>
      <c r="J4433" s="341"/>
      <c r="K4433" s="341"/>
      <c r="L4433" s="342"/>
    </row>
    <row r="4434" spans="1:12" hidden="1" x14ac:dyDescent="0.3">
      <c r="A4434" s="18" t="str">
        <f t="shared" ref="A4434" si="1496">+IF(OR(C4429=""),"NO",1)</f>
        <v>NO</v>
      </c>
      <c r="B4434" s="18"/>
      <c r="E4434" s="331"/>
      <c r="F4434" s="62" t="str">
        <f>+$F$31</f>
        <v>OBSERVACIÓN</v>
      </c>
      <c r="G4434" s="343" t="s">
        <v>124</v>
      </c>
      <c r="H4434" s="344"/>
      <c r="I4434" s="344"/>
      <c r="J4434" s="344"/>
      <c r="K4434" s="344"/>
      <c r="L4434" s="345"/>
    </row>
    <row r="4435" spans="1:12" ht="8.5" hidden="1" customHeight="1" x14ac:dyDescent="0.3">
      <c r="A4435" s="18" t="str">
        <f t="shared" ref="A4435" si="1497">+IF(OR(C4429=""),"NO",1)</f>
        <v>NO</v>
      </c>
      <c r="B4435" s="18"/>
      <c r="E4435" s="49"/>
      <c r="F4435" s="50"/>
      <c r="G4435" s="51"/>
      <c r="H4435" s="51"/>
      <c r="I4435" s="51"/>
      <c r="J4435" s="51"/>
      <c r="K4435" s="51"/>
      <c r="L4435" s="52"/>
    </row>
    <row r="4436" spans="1:12" hidden="1" x14ac:dyDescent="0.3">
      <c r="A4436" s="18" t="str">
        <f t="shared" ref="A4436" si="1498">+IF(OR(C4436=""),"NO",1)</f>
        <v>NO</v>
      </c>
      <c r="B4436" s="18"/>
      <c r="C4436" s="1" t="s">
        <v>124</v>
      </c>
      <c r="E4436" s="329">
        <v>6</v>
      </c>
      <c r="F4436" s="53" t="str">
        <f>+$F$26</f>
        <v>OBJETO</v>
      </c>
      <c r="G4436" s="332" t="s">
        <v>124</v>
      </c>
      <c r="H4436" s="333"/>
      <c r="I4436" s="333"/>
      <c r="J4436" s="333"/>
      <c r="K4436" s="333"/>
      <c r="L4436" s="334"/>
    </row>
    <row r="4437" spans="1:12" hidden="1" x14ac:dyDescent="0.3">
      <c r="A4437" s="18" t="str">
        <f t="shared" ref="A4437" si="1499">+IF(OR(C4436=""),"NO",1)</f>
        <v>NO</v>
      </c>
      <c r="B4437" s="18"/>
      <c r="E4437" s="330"/>
      <c r="F4437" s="54" t="str">
        <f>+$F$27</f>
        <v>CONTRATANTE</v>
      </c>
      <c r="G4437" s="335" t="s">
        <v>124</v>
      </c>
      <c r="H4437" s="310"/>
      <c r="I4437" s="310"/>
      <c r="J4437" s="310"/>
      <c r="K4437" s="310"/>
      <c r="L4437" s="336"/>
    </row>
    <row r="4438" spans="1:12" hidden="1" x14ac:dyDescent="0.3">
      <c r="A4438" s="18" t="str">
        <f t="shared" ref="A4438" si="1500">+IF(OR(C4436=""),"NO",1)</f>
        <v>NO</v>
      </c>
      <c r="B4438" s="18"/>
      <c r="E4438" s="330"/>
      <c r="F4438" s="54" t="str">
        <f>+$F$28</f>
        <v>APORTANTE</v>
      </c>
      <c r="G4438" s="337" t="s">
        <v>124</v>
      </c>
      <c r="H4438" s="338"/>
      <c r="I4438" s="338"/>
      <c r="J4438" s="338"/>
      <c r="K4438" s="338"/>
      <c r="L4438" s="339"/>
    </row>
    <row r="4439" spans="1:12" hidden="1" x14ac:dyDescent="0.3">
      <c r="A4439" s="18" t="str">
        <f t="shared" ref="A4439" si="1501">+IF(OR(C4436=""),"NO",1)</f>
        <v>NO</v>
      </c>
      <c r="B4439" s="18"/>
      <c r="E4439" s="330"/>
      <c r="F4439" s="54" t="str">
        <f>+$F$29</f>
        <v>VALOR /SMMLV)</v>
      </c>
      <c r="G4439" s="55" t="s">
        <v>124</v>
      </c>
      <c r="H4439" s="56" t="str">
        <f>+$H$29</f>
        <v>% PART..</v>
      </c>
      <c r="I4439" s="57" t="s">
        <v>124</v>
      </c>
      <c r="J4439" s="58" t="str">
        <f>+$J$29</f>
        <v>VALOR ACREDITADO</v>
      </c>
      <c r="K4439" s="59"/>
      <c r="L4439" s="47" t="s">
        <v>124</v>
      </c>
    </row>
    <row r="4440" spans="1:12" hidden="1" x14ac:dyDescent="0.3">
      <c r="A4440" s="18" t="str">
        <f t="shared" ref="A4440" si="1502">+IF(OR(C4436=""),"NO",1)</f>
        <v>NO</v>
      </c>
      <c r="B4440" s="18"/>
      <c r="E4440" s="330"/>
      <c r="F4440" s="60" t="str">
        <f>+$F$30</f>
        <v>EXPERIENCIA APORTADA</v>
      </c>
      <c r="G4440" s="340" t="s">
        <v>124</v>
      </c>
      <c r="H4440" s="341"/>
      <c r="I4440" s="341"/>
      <c r="J4440" s="341"/>
      <c r="K4440" s="341"/>
      <c r="L4440" s="342"/>
    </row>
    <row r="4441" spans="1:12" hidden="1" x14ac:dyDescent="0.3">
      <c r="A4441" s="18" t="str">
        <f t="shared" ref="A4441" si="1503">+IF(OR(C4436=""),"NO",1)</f>
        <v>NO</v>
      </c>
      <c r="B4441" s="18"/>
      <c r="E4441" s="331"/>
      <c r="F4441" s="62" t="str">
        <f>+$F$31</f>
        <v>OBSERVACIÓN</v>
      </c>
      <c r="G4441" s="343" t="s">
        <v>124</v>
      </c>
      <c r="H4441" s="344"/>
      <c r="I4441" s="344"/>
      <c r="J4441" s="344"/>
      <c r="K4441" s="344"/>
      <c r="L4441" s="345"/>
    </row>
    <row r="4442" spans="1:12" ht="8.5" hidden="1" customHeight="1" x14ac:dyDescent="0.3">
      <c r="A4442" s="18" t="str">
        <f t="shared" ref="A4442" si="1504">+IF(OR(C4436=""),"NO",1)</f>
        <v>NO</v>
      </c>
      <c r="B4442" s="18"/>
      <c r="E4442" s="49"/>
      <c r="F4442" s="50"/>
      <c r="G4442" s="51"/>
      <c r="H4442" s="51"/>
      <c r="I4442" s="51"/>
      <c r="J4442" s="51"/>
      <c r="K4442" s="51"/>
      <c r="L4442" s="52"/>
    </row>
    <row r="4443" spans="1:12" hidden="1" x14ac:dyDescent="0.3">
      <c r="A4443" s="18" t="str">
        <f t="shared" ref="A4443" si="1505">+IF(OR(C4443=""),"NO",1)</f>
        <v>NO</v>
      </c>
      <c r="B4443" s="18"/>
      <c r="C4443" s="1" t="s">
        <v>124</v>
      </c>
      <c r="E4443" s="329">
        <v>7</v>
      </c>
      <c r="F4443" s="53" t="str">
        <f>+$F$26</f>
        <v>OBJETO</v>
      </c>
      <c r="G4443" s="332" t="s">
        <v>124</v>
      </c>
      <c r="H4443" s="333"/>
      <c r="I4443" s="333"/>
      <c r="J4443" s="333"/>
      <c r="K4443" s="333"/>
      <c r="L4443" s="334"/>
    </row>
    <row r="4444" spans="1:12" hidden="1" x14ac:dyDescent="0.3">
      <c r="A4444" s="18" t="str">
        <f t="shared" ref="A4444" si="1506">+IF(OR(C4443=""),"NO",1)</f>
        <v>NO</v>
      </c>
      <c r="B4444" s="18"/>
      <c r="E4444" s="330"/>
      <c r="F4444" s="54" t="str">
        <f>+$F$27</f>
        <v>CONTRATANTE</v>
      </c>
      <c r="G4444" s="335" t="s">
        <v>124</v>
      </c>
      <c r="H4444" s="310"/>
      <c r="I4444" s="310"/>
      <c r="J4444" s="310"/>
      <c r="K4444" s="310"/>
      <c r="L4444" s="336"/>
    </row>
    <row r="4445" spans="1:12" hidden="1" x14ac:dyDescent="0.3">
      <c r="A4445" s="18" t="str">
        <f t="shared" ref="A4445" si="1507">+IF(OR(C4443=""),"NO",1)</f>
        <v>NO</v>
      </c>
      <c r="B4445" s="18"/>
      <c r="E4445" s="330"/>
      <c r="F4445" s="54" t="str">
        <f>+$F$28</f>
        <v>APORTANTE</v>
      </c>
      <c r="G4445" s="337" t="s">
        <v>124</v>
      </c>
      <c r="H4445" s="338"/>
      <c r="I4445" s="338"/>
      <c r="J4445" s="338"/>
      <c r="K4445" s="338"/>
      <c r="L4445" s="339"/>
    </row>
    <row r="4446" spans="1:12" hidden="1" x14ac:dyDescent="0.3">
      <c r="A4446" s="18" t="str">
        <f t="shared" ref="A4446" si="1508">+IF(OR(C4443=""),"NO",1)</f>
        <v>NO</v>
      </c>
      <c r="B4446" s="18"/>
      <c r="E4446" s="330"/>
      <c r="F4446" s="54" t="str">
        <f>+$F$29</f>
        <v>VALOR /SMMLV)</v>
      </c>
      <c r="G4446" s="55" t="s">
        <v>124</v>
      </c>
      <c r="H4446" s="56" t="str">
        <f>+$H$29</f>
        <v>% PART..</v>
      </c>
      <c r="I4446" s="57" t="s">
        <v>124</v>
      </c>
      <c r="J4446" s="58" t="str">
        <f>+$J$29</f>
        <v>VALOR ACREDITADO</v>
      </c>
      <c r="K4446" s="59"/>
      <c r="L4446" s="47" t="s">
        <v>124</v>
      </c>
    </row>
    <row r="4447" spans="1:12" hidden="1" x14ac:dyDescent="0.3">
      <c r="A4447" s="18" t="str">
        <f t="shared" ref="A4447" si="1509">+IF(OR(C4443=""),"NO",1)</f>
        <v>NO</v>
      </c>
      <c r="B4447" s="18"/>
      <c r="E4447" s="330"/>
      <c r="F4447" s="60" t="str">
        <f>+$F$30</f>
        <v>EXPERIENCIA APORTADA</v>
      </c>
      <c r="G4447" s="340" t="s">
        <v>124</v>
      </c>
      <c r="H4447" s="341"/>
      <c r="I4447" s="341"/>
      <c r="J4447" s="341"/>
      <c r="K4447" s="341"/>
      <c r="L4447" s="342"/>
    </row>
    <row r="4448" spans="1:12" hidden="1" x14ac:dyDescent="0.3">
      <c r="A4448" s="18" t="str">
        <f t="shared" ref="A4448" si="1510">+IF(OR(C4443=""),"NO",1)</f>
        <v>NO</v>
      </c>
      <c r="B4448" s="18"/>
      <c r="E4448" s="331"/>
      <c r="F4448" s="62" t="str">
        <f>+$F$31</f>
        <v>OBSERVACIÓN</v>
      </c>
      <c r="G4448" s="343" t="s">
        <v>124</v>
      </c>
      <c r="H4448" s="344"/>
      <c r="I4448" s="344"/>
      <c r="J4448" s="344"/>
      <c r="K4448" s="344"/>
      <c r="L4448" s="345"/>
    </row>
    <row r="4449" spans="1:12" hidden="1" x14ac:dyDescent="0.3">
      <c r="A4449" s="18" t="str">
        <f t="shared" ref="A4449" si="1511">+IF(OR(C4443=""),"NO",1)</f>
        <v>NO</v>
      </c>
      <c r="B4449" s="18"/>
      <c r="E4449" s="49"/>
      <c r="F4449" s="50"/>
      <c r="G4449" s="51"/>
      <c r="H4449" s="51"/>
      <c r="I4449" s="51"/>
      <c r="J4449" s="51"/>
      <c r="K4449" s="51"/>
      <c r="L4449" s="52"/>
    </row>
    <row r="4450" spans="1:12" hidden="1" x14ac:dyDescent="0.3">
      <c r="A4450" s="1" t="str">
        <f>+A4385</f>
        <v>NO</v>
      </c>
      <c r="C4450" s="1" t="str">
        <f>"N"&amp;C4385</f>
        <v>N</v>
      </c>
      <c r="E4450" s="63"/>
      <c r="F4450" s="64" t="str">
        <f>+$F$75</f>
        <v>TOTAL DE CONTRATOS PRESENTADOS VÁLIDOS QUE CUMPLEN EXPERIENCIA ACREDITADA:</v>
      </c>
      <c r="G4450" s="65"/>
      <c r="H4450" s="65"/>
      <c r="I4450" s="65"/>
      <c r="J4450" s="66"/>
      <c r="K4450" s="65"/>
      <c r="L4450" s="67" t="s">
        <v>124</v>
      </c>
    </row>
    <row r="4451" spans="1:12" ht="6.65" hidden="1" customHeight="1" x14ac:dyDescent="0.3">
      <c r="A4451" s="1" t="str">
        <f>+A4385</f>
        <v>NO</v>
      </c>
      <c r="E4451" s="51"/>
      <c r="F4451" s="50"/>
      <c r="G4451" s="51"/>
      <c r="H4451" s="51"/>
      <c r="I4451" s="51"/>
      <c r="J4451" s="51"/>
      <c r="K4451" s="51"/>
      <c r="L4451" s="51"/>
    </row>
    <row r="4452" spans="1:12" hidden="1" x14ac:dyDescent="0.3">
      <c r="A4452" s="1" t="str">
        <f>+A4385</f>
        <v>NO</v>
      </c>
      <c r="E4452" s="63"/>
      <c r="F4452" s="63" t="str">
        <f>+$F$77</f>
        <v>ACREDITA SUMINISTRO E INSTALACIÓN DE MOBILIARIO POR LO MENOS EN UN (1) CONTRATO VÁLIDO</v>
      </c>
      <c r="G4452" s="65"/>
      <c r="H4452" s="65"/>
      <c r="I4452" s="65"/>
      <c r="J4452" s="66"/>
      <c r="K4452" s="65"/>
      <c r="L4452" s="68" t="s">
        <v>157</v>
      </c>
    </row>
    <row r="4453" spans="1:12" ht="5.15" hidden="1" customHeight="1" x14ac:dyDescent="0.3">
      <c r="A4453" s="1" t="str">
        <f>+A4385</f>
        <v>NO</v>
      </c>
      <c r="E4453" s="51"/>
      <c r="F4453" s="50"/>
      <c r="G4453" s="51"/>
      <c r="H4453" s="51"/>
      <c r="I4453" s="51"/>
      <c r="J4453" s="51"/>
      <c r="K4453" s="51"/>
      <c r="L4453" s="51"/>
    </row>
    <row r="4454" spans="1:12" ht="12.75" hidden="1" customHeight="1" x14ac:dyDescent="0.3">
      <c r="A4454" s="1" t="str">
        <f>+A4385</f>
        <v>NO</v>
      </c>
      <c r="E4454" s="69" t="str">
        <f>+$E$79</f>
        <v>EXPERIENCIA ESPECÍFICA NUMERAL 10.1.1 A</v>
      </c>
      <c r="F4454" s="70"/>
      <c r="G4454" s="70"/>
      <c r="H4454" s="70"/>
      <c r="I4454" s="70"/>
      <c r="J4454" s="70"/>
      <c r="K4454" s="70"/>
      <c r="L4454" s="71"/>
    </row>
    <row r="4455" spans="1:12" ht="26.5" hidden="1" customHeight="1" x14ac:dyDescent="0.3">
      <c r="A4455" s="1" t="str">
        <f>+A4385</f>
        <v>NO</v>
      </c>
      <c r="E4455" s="72"/>
      <c r="F4455" s="325" t="str">
        <f>+$F$80</f>
        <v>Por lo menos uno (1) de los contratos válidos aportados como experiencia general debe corresponder mínimo al 60% del presupuesto oficial del presente proceso de selección.  (SMMLV)</v>
      </c>
      <c r="G4455" s="326"/>
      <c r="H4455" s="326"/>
      <c r="I4455" s="326"/>
      <c r="J4455" s="326"/>
      <c r="K4455" s="73" t="s">
        <v>124</v>
      </c>
      <c r="L4455" s="74" t="s">
        <v>124</v>
      </c>
    </row>
    <row r="4456" spans="1:12" ht="23.5" hidden="1" customHeight="1" x14ac:dyDescent="0.3">
      <c r="A4456" s="1" t="str">
        <f>+A4385</f>
        <v>NO</v>
      </c>
      <c r="E4456" s="63"/>
      <c r="F4456" s="325" t="str">
        <f>+$F$81</f>
        <v xml:space="preserve">Deberá acreditarse en al menos uno (1) de los contratos válidos aportados como experiencia general una </v>
      </c>
      <c r="G4456" s="326"/>
      <c r="H4456" s="326"/>
      <c r="I4456" s="326"/>
      <c r="J4456" s="326"/>
      <c r="K4456" s="73" t="s">
        <v>124</v>
      </c>
      <c r="L4456" s="74" t="s">
        <v>124</v>
      </c>
    </row>
    <row r="4457" spans="1:12" ht="23.5" hidden="1" customHeight="1" x14ac:dyDescent="0.3">
      <c r="A4457" s="18" t="s">
        <v>30</v>
      </c>
      <c r="E4457" s="63"/>
      <c r="F4457" s="325" t="str">
        <f>+$F$82</f>
        <v xml:space="preserve">Deberá acreditarse en al menos uno (1) de los contratos válidos aportados interventoría a intervención de </v>
      </c>
      <c r="G4457" s="326"/>
      <c r="H4457" s="326"/>
      <c r="I4457" s="326"/>
      <c r="J4457" s="326"/>
      <c r="K4457" s="73">
        <f>+$K$82</f>
        <v>0</v>
      </c>
      <c r="L4457" s="74" t="s">
        <v>124</v>
      </c>
    </row>
    <row r="4458" spans="1:12" ht="36" hidden="1" customHeight="1" x14ac:dyDescent="0.3">
      <c r="A4458" s="18" t="s">
        <v>30</v>
      </c>
      <c r="E4458" s="63"/>
      <c r="F4458" s="325" t="str">
        <f>+$F$83</f>
        <v xml:space="preserve">Deberá acreditarse en al menos uno (1) de los contratos válidos aportados interventoría a intervención de </v>
      </c>
      <c r="G4458" s="326"/>
      <c r="H4458" s="326"/>
      <c r="I4458" s="326"/>
      <c r="J4458" s="326"/>
      <c r="K4458" s="75">
        <f>+$K$83</f>
        <v>0</v>
      </c>
      <c r="L4458" s="76" t="s">
        <v>124</v>
      </c>
    </row>
    <row r="4459" spans="1:12" hidden="1" x14ac:dyDescent="0.3">
      <c r="A4459" s="1" t="str">
        <f>+A4385</f>
        <v>NO</v>
      </c>
      <c r="E4459" s="51"/>
      <c r="F4459" s="50"/>
      <c r="G4459" s="51"/>
      <c r="H4459" s="51"/>
      <c r="I4459" s="51"/>
      <c r="J4459" s="51"/>
      <c r="K4459" s="51"/>
      <c r="L4459" s="51"/>
    </row>
    <row r="4460" spans="1:12" ht="12.75" hidden="1" customHeight="1" x14ac:dyDescent="0.3">
      <c r="A4460" s="1" t="str">
        <f>+A4385</f>
        <v>NO</v>
      </c>
      <c r="E4460" s="40" t="str">
        <f>+$E$85</f>
        <v>VALOR MÍNIMO A CERIFICAR % P.O EN SMMMLV. NUMERAL 3.9.1</v>
      </c>
      <c r="F4460" s="41"/>
      <c r="G4460" s="41"/>
      <c r="H4460" s="41"/>
      <c r="I4460" s="41"/>
      <c r="J4460" s="41"/>
      <c r="K4460" s="41"/>
      <c r="L4460" s="42"/>
    </row>
    <row r="4461" spans="1:12" hidden="1" x14ac:dyDescent="0.3">
      <c r="A4461" s="1" t="str">
        <f>+A4385</f>
        <v>NO</v>
      </c>
      <c r="C4461" s="1" t="str">
        <f>"M"&amp;C4385</f>
        <v>M</v>
      </c>
      <c r="E4461" s="77" t="str">
        <f>+$E$86</f>
        <v>100% P.O.</v>
      </c>
      <c r="F4461" s="78"/>
      <c r="G4461" s="61">
        <v>242.41716883554506</v>
      </c>
      <c r="H4461" s="124" t="str">
        <f>+$H$86</f>
        <v>TOTAL EJECUTADO DE CONTRATOS ACREDITADOS</v>
      </c>
      <c r="I4461" s="124"/>
      <c r="J4461" s="124"/>
      <c r="K4461" s="55" t="s">
        <v>124</v>
      </c>
      <c r="L4461" s="47" t="s">
        <v>124</v>
      </c>
    </row>
    <row r="4462" spans="1:12" hidden="1" x14ac:dyDescent="0.3">
      <c r="A4462" s="1" t="str">
        <f>+A4385</f>
        <v>NO</v>
      </c>
      <c r="E4462" s="39"/>
      <c r="F4462" s="39"/>
      <c r="G4462" s="39"/>
      <c r="H4462" s="39"/>
      <c r="I4462" s="39"/>
      <c r="J4462" s="39"/>
      <c r="K4462" s="39"/>
      <c r="L4462" s="39"/>
    </row>
    <row r="4463" spans="1:12" ht="12.75" hidden="1" customHeight="1" x14ac:dyDescent="0.3">
      <c r="A4463" s="18" t="s">
        <v>30</v>
      </c>
      <c r="B4463" s="18"/>
      <c r="E4463" s="40" t="str">
        <f>+$E$88</f>
        <v>CONSIDERACIONES PARA LA VALIDEZ DE LA EXPERIENCIA REQUERIDA: EXPERIENCIA PROPONENTES PLURALES NUMERAL 10.1.2 D</v>
      </c>
      <c r="F4463" s="41"/>
      <c r="G4463" s="41"/>
      <c r="H4463" s="41"/>
      <c r="I4463" s="41"/>
      <c r="J4463" s="41"/>
      <c r="K4463" s="41"/>
      <c r="L4463" s="42"/>
    </row>
    <row r="4464" spans="1:12" ht="28" hidden="1" customHeight="1" x14ac:dyDescent="0.3">
      <c r="A4464" s="18" t="s">
        <v>30</v>
      </c>
      <c r="B4464" s="18"/>
      <c r="C4464" s="1" t="str">
        <f>"O"&amp;C4385</f>
        <v>O</v>
      </c>
      <c r="E4464" s="80" t="str">
        <f>+$E$89</f>
        <v>i)</v>
      </c>
      <c r="F4464" s="327" t="str">
        <f>+$F$89</f>
        <v>Uno de los integrantes debe aportar como mínimo el cincuenta por ciento (50 %) de la experiencia solicitada</v>
      </c>
      <c r="G4464" s="328"/>
      <c r="H4464" s="328"/>
      <c r="I4464" s="328"/>
      <c r="J4464" s="328"/>
      <c r="K4464" s="73" t="s">
        <v>124</v>
      </c>
      <c r="L4464" s="47" t="s">
        <v>124</v>
      </c>
    </row>
    <row r="4465" spans="1:12" ht="28" hidden="1" customHeight="1" x14ac:dyDescent="0.3">
      <c r="A4465" s="18" t="s">
        <v>30</v>
      </c>
      <c r="B4465" s="18"/>
      <c r="C4465" s="1" t="str">
        <f>"O"&amp;C4385</f>
        <v>O</v>
      </c>
      <c r="E4465" s="80" t="str">
        <f>+$E$90</f>
        <v>ii)</v>
      </c>
      <c r="F4465" s="327" t="str">
        <f>+$F$90</f>
        <v>Todos los demás ntegrantes deben acreditar al menos el cinco por ciento (5 %) de la experiencia solicitada, solo uno (1) de los integrantes podrá no acreditar experiencia pero su porcentaje de participación  no podrá superar el diez por ciento (10 %)</v>
      </c>
      <c r="G4465" s="328"/>
      <c r="H4465" s="328"/>
      <c r="I4465" s="328"/>
      <c r="J4465" s="328"/>
      <c r="K4465" s="73" t="s">
        <v>124</v>
      </c>
      <c r="L4465" s="47" t="s">
        <v>124</v>
      </c>
    </row>
    <row r="4466" spans="1:12" hidden="1" x14ac:dyDescent="0.3">
      <c r="A4466" s="18" t="s">
        <v>30</v>
      </c>
      <c r="B4466" s="18"/>
      <c r="E4466" s="39"/>
      <c r="F4466" s="39"/>
      <c r="G4466" s="39"/>
      <c r="H4466" s="39"/>
      <c r="I4466" s="39"/>
      <c r="J4466" s="39"/>
      <c r="K4466" s="39"/>
      <c r="L4466" s="39"/>
    </row>
    <row r="4467" spans="1:12" ht="13" hidden="1" customHeight="1" x14ac:dyDescent="0.3">
      <c r="A4467" s="18" t="str">
        <f>+A4385</f>
        <v>NO</v>
      </c>
      <c r="B4467" s="18"/>
      <c r="E4467" s="69" t="str">
        <f>+$E$92</f>
        <v>VERIFICACIÓN Y ASIGNACIÓN DE PUNTAJE POR LA EXPERIENCIA DEL PROPONENTE</v>
      </c>
      <c r="F4467" s="70"/>
      <c r="G4467" s="70"/>
      <c r="H4467" s="70"/>
      <c r="I4467" s="70"/>
      <c r="J4467" s="70"/>
      <c r="K4467" s="70"/>
      <c r="L4467" s="71"/>
    </row>
    <row r="4468" spans="1:12" hidden="1" x14ac:dyDescent="0.3">
      <c r="A4468" s="18" t="str">
        <f>+A4385</f>
        <v>NO</v>
      </c>
      <c r="B4468" s="18"/>
      <c r="E4468" s="81"/>
      <c r="F4468" s="323" t="str">
        <f>+$F$93</f>
        <v>No. CONTRATOS QUE ACREDITAN LA EXPERIENCIA (NO OBJETO DE SUBSANACIÓN)</v>
      </c>
      <c r="G4468" s="324"/>
      <c r="H4468" s="324"/>
      <c r="I4468" s="324"/>
      <c r="J4468" s="324"/>
      <c r="K4468" s="82"/>
      <c r="L4468" s="83" t="s">
        <v>124</v>
      </c>
    </row>
    <row r="4469" spans="1:12" ht="13" hidden="1" customHeight="1" x14ac:dyDescent="0.3">
      <c r="A4469" s="18" t="str">
        <f>+A4385</f>
        <v>NO</v>
      </c>
      <c r="B4469" s="18"/>
      <c r="E4469" s="84"/>
      <c r="F4469" s="323" t="str">
        <f>+$F$94</f>
        <v>TOTAL EJECUTADO DE CONTRATOS ACREDITADOS PROPUESTA INICIAL</v>
      </c>
      <c r="G4469" s="324"/>
      <c r="H4469" s="324"/>
      <c r="I4469" s="324"/>
      <c r="J4469" s="324"/>
      <c r="K4469" s="85"/>
      <c r="L4469" s="86" t="s">
        <v>124</v>
      </c>
    </row>
    <row r="4470" spans="1:12" ht="13" hidden="1" customHeight="1" x14ac:dyDescent="0.3">
      <c r="A4470" s="18" t="str">
        <f>+A4385</f>
        <v>NO</v>
      </c>
      <c r="B4470" s="18"/>
      <c r="E4470" s="87"/>
      <c r="F4470" s="323" t="str">
        <f>+$F$95</f>
        <v>PROMEDIO VALOR ACREDITADO EN SMMLV</v>
      </c>
      <c r="G4470" s="324"/>
      <c r="H4470" s="324"/>
      <c r="I4470" s="324"/>
      <c r="J4470" s="324"/>
      <c r="K4470" s="66"/>
      <c r="L4470" s="88" t="s">
        <v>124</v>
      </c>
    </row>
    <row r="4471" spans="1:12" hidden="1" x14ac:dyDescent="0.3">
      <c r="A4471" s="18" t="str">
        <f>+A4385</f>
        <v>NO</v>
      </c>
      <c r="B4471" s="18"/>
      <c r="E4471" s="89"/>
      <c r="F4471" s="89"/>
      <c r="G4471" s="89"/>
      <c r="H4471" s="89"/>
      <c r="I4471" s="89"/>
      <c r="J4471" s="89"/>
      <c r="K4471" s="89"/>
      <c r="L4471" s="89"/>
    </row>
    <row r="4472" spans="1:12" ht="13" hidden="1" customHeight="1" x14ac:dyDescent="0.3">
      <c r="A4472" s="18" t="str">
        <f>+A4385</f>
        <v>NO</v>
      </c>
      <c r="B4472" s="18"/>
      <c r="E4472" s="69" t="str">
        <f>+$E$97</f>
        <v>3.9.2 EXIGENCIAS MÍNIMAS DE EXPERIENCIA Y FORMACIÓN ACADÉMICA DEL EQUIPO DE TRABAJO</v>
      </c>
      <c r="F4472" s="70"/>
      <c r="G4472" s="70"/>
      <c r="H4472" s="70"/>
      <c r="I4472" s="70"/>
      <c r="J4472" s="70"/>
      <c r="K4472" s="70"/>
      <c r="L4472" s="71"/>
    </row>
    <row r="4473" spans="1:12" hidden="1" x14ac:dyDescent="0.3">
      <c r="A4473" s="18" t="str">
        <f>+A4385</f>
        <v>NO</v>
      </c>
      <c r="B4473" s="18"/>
      <c r="E4473" s="90" t="str">
        <f>+$E$98</f>
        <v>Formulario 8</v>
      </c>
      <c r="F4473" s="315" t="s">
        <v>46</v>
      </c>
      <c r="G4473" s="316"/>
      <c r="H4473" s="317"/>
      <c r="I4473" s="318"/>
      <c r="J4473" s="318"/>
      <c r="K4473" s="318"/>
      <c r="L4473" s="319"/>
    </row>
    <row r="4474" spans="1:12" hidden="1" x14ac:dyDescent="0.3">
      <c r="A4474" s="18" t="str">
        <f>+A4385</f>
        <v>NO</v>
      </c>
      <c r="B4474" s="18"/>
      <c r="E4474" s="91" t="s">
        <v>124</v>
      </c>
      <c r="F4474" s="91" t="str">
        <f>+$F$99</f>
        <v>Director de Interventoría</v>
      </c>
      <c r="G4474" s="91" t="str">
        <f>+$G$99</f>
        <v>Residente de Interventoría</v>
      </c>
      <c r="H4474" s="320"/>
      <c r="I4474" s="321"/>
      <c r="J4474" s="321"/>
      <c r="K4474" s="321"/>
      <c r="L4474" s="322"/>
    </row>
    <row r="4475" spans="1:12" hidden="1" x14ac:dyDescent="0.3">
      <c r="A4475" s="18" t="str">
        <f>+A4385</f>
        <v>NO</v>
      </c>
      <c r="B4475" s="18"/>
      <c r="E4475" s="304" t="str">
        <f>+$E$100</f>
        <v>OBSERVACIONES RESPECTO REQUISITO HABILITANTE DEL PERSONAL CLAVE EVALUABLE</v>
      </c>
      <c r="F4475" s="305"/>
      <c r="G4475" s="305"/>
      <c r="H4475" s="305"/>
      <c r="I4475" s="305"/>
      <c r="J4475" s="305"/>
      <c r="K4475" s="305"/>
      <c r="L4475" s="305"/>
    </row>
    <row r="4476" spans="1:12" hidden="1" x14ac:dyDescent="0.3">
      <c r="A4476" s="18" t="str">
        <f>+A4385</f>
        <v>NO</v>
      </c>
      <c r="B4476" s="18"/>
      <c r="E4476" s="312" t="s">
        <v>124</v>
      </c>
      <c r="F4476" s="313"/>
      <c r="G4476" s="313"/>
      <c r="H4476" s="313"/>
      <c r="I4476" s="313"/>
      <c r="J4476" s="313"/>
      <c r="K4476" s="313"/>
      <c r="L4476" s="314"/>
    </row>
    <row r="4477" spans="1:12" hidden="1" x14ac:dyDescent="0.3">
      <c r="A4477" s="18" t="str">
        <f>+A4385</f>
        <v>NO</v>
      </c>
      <c r="B4477" s="18"/>
      <c r="E4477" s="89"/>
      <c r="F4477" s="89"/>
      <c r="G4477" s="89"/>
      <c r="H4477" s="89"/>
      <c r="I4477" s="89"/>
      <c r="J4477" s="89"/>
      <c r="K4477" s="89"/>
      <c r="L4477" s="89"/>
    </row>
    <row r="4478" spans="1:12" ht="13" hidden="1" customHeight="1" x14ac:dyDescent="0.3">
      <c r="A4478" s="18" t="str">
        <f>+A4385</f>
        <v>NO</v>
      </c>
      <c r="B4478" s="18"/>
      <c r="E4478" s="69" t="str">
        <f>+$E$103</f>
        <v>4.2 EQUIPO DE TRABAJO (Personal Clave Evaluable)</v>
      </c>
      <c r="F4478" s="70"/>
      <c r="G4478" s="70"/>
      <c r="H4478" s="70"/>
      <c r="I4478" s="70"/>
      <c r="J4478" s="70"/>
      <c r="K4478" s="70"/>
      <c r="L4478" s="71"/>
    </row>
    <row r="4479" spans="1:12" ht="23.25" hidden="1" customHeight="1" x14ac:dyDescent="0.3">
      <c r="A4479" s="18" t="str">
        <f>+A4385</f>
        <v>NO</v>
      </c>
      <c r="B4479" s="18"/>
      <c r="E4479" s="90" t="str">
        <f>+$E$104</f>
        <v>Formulario 9</v>
      </c>
      <c r="F4479" s="315" t="s">
        <v>46</v>
      </c>
      <c r="G4479" s="316"/>
      <c r="H4479" s="317"/>
      <c r="I4479" s="318"/>
      <c r="J4479" s="318"/>
      <c r="K4479" s="318"/>
      <c r="L4479" s="319"/>
    </row>
    <row r="4480" spans="1:12" hidden="1" x14ac:dyDescent="0.3">
      <c r="A4480" s="18" t="str">
        <f>+A4385</f>
        <v>NO</v>
      </c>
      <c r="B4480" s="18"/>
      <c r="E4480" s="91" t="s">
        <v>124</v>
      </c>
      <c r="F4480" s="91" t="str">
        <f>+$F$99</f>
        <v>Director de Interventoría</v>
      </c>
      <c r="G4480" s="91" t="str">
        <f>+$G$99</f>
        <v>Residente de Interventoría</v>
      </c>
      <c r="H4480" s="320"/>
      <c r="I4480" s="321"/>
      <c r="J4480" s="321"/>
      <c r="K4480" s="321"/>
      <c r="L4480" s="322"/>
    </row>
    <row r="4481" spans="1:12" hidden="1" x14ac:dyDescent="0.3">
      <c r="A4481" s="18" t="str">
        <f>+A4385</f>
        <v>NO</v>
      </c>
      <c r="B4481" s="18"/>
      <c r="E4481" s="89"/>
      <c r="F4481" s="89"/>
      <c r="G4481" s="89"/>
      <c r="H4481" s="89"/>
      <c r="I4481" s="89"/>
      <c r="J4481" s="89"/>
      <c r="K4481" s="89"/>
      <c r="L4481" s="89"/>
    </row>
    <row r="4482" spans="1:12" hidden="1" x14ac:dyDescent="0.3">
      <c r="A4482" s="1" t="str">
        <f>+A4385</f>
        <v>NO</v>
      </c>
      <c r="E4482" s="92" t="str">
        <f>+E4357</f>
        <v>CRITERIOS DE EVALUACIÓN Y PUNTAJE</v>
      </c>
      <c r="F4482" s="93"/>
      <c r="G4482" s="93"/>
      <c r="H4482" s="93"/>
      <c r="I4482" s="93"/>
      <c r="J4482" s="93"/>
      <c r="K4482" s="94"/>
      <c r="L4482" s="95" t="str">
        <f>+$L$107</f>
        <v>PUNTAJE OBTENIDO</v>
      </c>
    </row>
    <row r="4483" spans="1:12" hidden="1" x14ac:dyDescent="0.3">
      <c r="A4483" s="1" t="str">
        <f>+A4385</f>
        <v>NO</v>
      </c>
      <c r="E4483" s="96" t="str">
        <f>+$E$108</f>
        <v>VALOR</v>
      </c>
      <c r="F4483" s="97" t="str">
        <f>+$F$108</f>
        <v>EQUIPO DE TRABAJO (PERSONAL CLAVE EVALUABLE)</v>
      </c>
      <c r="G4483" s="24"/>
      <c r="H4483" s="24"/>
      <c r="I4483" s="24"/>
      <c r="J4483" s="24"/>
      <c r="K4483" s="24"/>
      <c r="L4483" s="98"/>
    </row>
    <row r="4484" spans="1:12" ht="12.75" hidden="1" customHeight="1" x14ac:dyDescent="0.3">
      <c r="A4484" s="1" t="str">
        <f>+A4385</f>
        <v>NO</v>
      </c>
      <c r="E4484" s="96">
        <f>+$E$109</f>
        <v>5</v>
      </c>
      <c r="F4484" s="307" t="str">
        <f>+$F$109</f>
        <v xml:space="preserve"> Experiencia Específica adicional</v>
      </c>
      <c r="G4484" s="308"/>
      <c r="H4484" s="308"/>
      <c r="I4484" s="308"/>
      <c r="J4484" s="308"/>
      <c r="K4484" s="309"/>
      <c r="L4484" s="99" t="str">
        <f>IFERROR(IF(VLOOKUP(C4385,'R. PUNTAJES'!$C$14:$R$213,'R. PUNTAJES'!$I$10,0)="","",VLOOKUP(C4385,'R. PUNTAJES'!$C$14:$R$213,'R. PUNTAJES'!$I$10,0)),"")</f>
        <v/>
      </c>
    </row>
    <row r="4485" spans="1:12" ht="12.75" hidden="1" customHeight="1" x14ac:dyDescent="0.3">
      <c r="A4485" s="1" t="str">
        <f>+A4385</f>
        <v>NO</v>
      </c>
      <c r="E4485" s="96">
        <f>+$E$110</f>
        <v>5</v>
      </c>
      <c r="F4485" s="307" t="str">
        <f>+$F$110</f>
        <v>Formación Académica adicional</v>
      </c>
      <c r="G4485" s="308"/>
      <c r="H4485" s="308"/>
      <c r="I4485" s="308"/>
      <c r="J4485" s="308"/>
      <c r="K4485" s="309"/>
      <c r="L4485" s="99" t="str">
        <f>IFERROR(IF(VLOOKUP(C4385,'R. PUNTAJES'!$C$14:$R$213,'R. PUNTAJES'!$J$10,0)="","",VLOOKUP(C4385,'R. PUNTAJES'!$C$14:$R$213,'R. PUNTAJES'!$J$10,0)),"")</f>
        <v/>
      </c>
    </row>
    <row r="4486" spans="1:12" hidden="1" x14ac:dyDescent="0.3">
      <c r="A4486" s="18" t="str">
        <f>+A4385</f>
        <v>NO</v>
      </c>
      <c r="B4486" s="18"/>
      <c r="E4486" s="100"/>
      <c r="F4486" s="101" t="str">
        <f>+$F$111</f>
        <v>FACTOR DE SOSTENIBILIDAD</v>
      </c>
      <c r="G4486" s="102"/>
      <c r="H4486" s="102"/>
      <c r="I4486" s="102"/>
      <c r="J4486" s="102"/>
      <c r="K4486" s="102"/>
      <c r="L4486" s="103"/>
    </row>
    <row r="4487" spans="1:12" hidden="1" x14ac:dyDescent="0.3">
      <c r="A4487" s="18" t="str">
        <f>+A4385</f>
        <v>NO</v>
      </c>
      <c r="B4487" s="18"/>
      <c r="E4487" s="104">
        <v>1</v>
      </c>
      <c r="F4487" s="105" t="str">
        <f>+$F$112</f>
        <v>Compromisos Sostenibilidad</v>
      </c>
      <c r="G4487" s="106"/>
      <c r="H4487" s="106"/>
      <c r="I4487" s="106"/>
      <c r="J4487" s="106"/>
      <c r="K4487" s="106"/>
      <c r="L4487" s="107" t="str">
        <f>IFERROR(IF(VLOOKUP(C4385,'R. PUNTAJES'!$C$14:$R$213,'R. PUNTAJES'!$K$10,0)="","",VLOOKUP(C4385,'R. PUNTAJES'!$C$14:$R$213,'R. PUNTAJES'!$K$10,0)),"")</f>
        <v/>
      </c>
    </row>
    <row r="4488" spans="1:12" hidden="1" x14ac:dyDescent="0.3">
      <c r="A4488" s="1" t="str">
        <f>+A4385</f>
        <v>NO</v>
      </c>
      <c r="E4488" s="108"/>
      <c r="F4488" s="109" t="str">
        <f>+$F$113</f>
        <v>APOYO A LA INDUSTRIA NACIONAL</v>
      </c>
      <c r="G4488" s="110"/>
      <c r="H4488" s="110"/>
      <c r="I4488" s="110"/>
      <c r="J4488" s="110"/>
      <c r="K4488" s="110"/>
      <c r="L4488" s="111"/>
    </row>
    <row r="4489" spans="1:12" ht="12.75" hidden="1" customHeight="1" x14ac:dyDescent="0.3">
      <c r="A4489" s="1" t="str">
        <f>+A4385</f>
        <v>NO</v>
      </c>
      <c r="E4489" s="96">
        <v>20</v>
      </c>
      <c r="F4489" s="307" t="str">
        <f>+$F$114</f>
        <v>Promoción de Servicios Nacionales o con Trato Nacional</v>
      </c>
      <c r="G4489" s="308"/>
      <c r="H4489" s="308"/>
      <c r="I4489" s="308"/>
      <c r="J4489" s="308"/>
      <c r="K4489" s="309"/>
      <c r="L4489" s="99" t="str">
        <f>IFERROR(IF(VLOOKUP(C4385,'R. PUNTAJES'!$C$14:$R$213,'R. PUNTAJES'!$L$10,0)="","",
IF(VLOOKUP(C4385,'R. PUNTAJES'!$C$14:$R$213,'R. PUNTAJES'!$L$10,0)=5,0,
VLOOKUP(C4385,'R. PUNTAJES'!$C$14:$R$213,'R. PUNTAJES'!$L$10,0))),"")</f>
        <v/>
      </c>
    </row>
    <row r="4490" spans="1:12" ht="12.75" hidden="1" customHeight="1" x14ac:dyDescent="0.3">
      <c r="A4490" s="1" t="str">
        <f>+A4385</f>
        <v>NO</v>
      </c>
      <c r="E4490" s="96">
        <v>5</v>
      </c>
      <c r="F4490" s="307" t="str">
        <f>+$F$115</f>
        <v>Incorporación de componente nacional en servicios extranjeros</v>
      </c>
      <c r="G4490" s="308"/>
      <c r="H4490" s="308"/>
      <c r="I4490" s="308"/>
      <c r="J4490" s="308"/>
      <c r="K4490" s="309"/>
      <c r="L4490" s="99" t="str">
        <f>IFERROR(IF(VLOOKUP(C4385,'R. PUNTAJES'!$C$14:$R$213,'R. PUNTAJES'!$L$10,0)="","",
IF(VLOOKUP(C4385,'R. PUNTAJES'!$C$14:$R$213,'R. PUNTAJES'!$L$10,0)=20,0,
VLOOKUP(C4385,'R. PUNTAJES'!$C$14:$R$213,'R. PUNTAJES'!$L$10,0))),"")</f>
        <v/>
      </c>
    </row>
    <row r="4491" spans="1:12" hidden="1" x14ac:dyDescent="0.3">
      <c r="A4491" s="1" t="str">
        <f>+A4385</f>
        <v>NO</v>
      </c>
      <c r="E4491" s="112"/>
      <c r="F4491" s="97" t="str">
        <f>+$F$116</f>
        <v>VINCULACIÓN DE PERSONAS CON DISCAPACIDAD</v>
      </c>
      <c r="G4491" s="24"/>
      <c r="H4491" s="24"/>
      <c r="I4491" s="24"/>
      <c r="J4491" s="24"/>
      <c r="K4491" s="24"/>
      <c r="L4491" s="98"/>
    </row>
    <row r="4492" spans="1:12" ht="12.75" hidden="1" customHeight="1" x14ac:dyDescent="0.3">
      <c r="A4492" s="1" t="str">
        <f>+A4385</f>
        <v>NO</v>
      </c>
      <c r="E4492" s="96">
        <v>1</v>
      </c>
      <c r="F4492" s="307" t="str">
        <f>+$F$117</f>
        <v xml:space="preserve">Trabajadores vinculados a la planta de personal </v>
      </c>
      <c r="G4492" s="308"/>
      <c r="H4492" s="308"/>
      <c r="I4492" s="308"/>
      <c r="J4492" s="308"/>
      <c r="K4492" s="309"/>
      <c r="L4492" s="99" t="str">
        <f>IFERROR(IF(VLOOKUP(C4385,'R. PUNTAJES'!$C$14:$R$213,'R. PUNTAJES'!$M$10,0)="","",VLOOKUP(C4385,'R. PUNTAJES'!$C$14:$R$213,'R. PUNTAJES'!$M$10,0)),"")</f>
        <v/>
      </c>
    </row>
    <row r="4493" spans="1:12" hidden="1" x14ac:dyDescent="0.3">
      <c r="A4493" s="1" t="str">
        <f>+A4385</f>
        <v>NO</v>
      </c>
      <c r="E4493" s="112"/>
      <c r="F4493" s="97" t="str">
        <f>+$F$118</f>
        <v>EMPRENDIMIENTOS Y EMPRESAS DE MUJERES</v>
      </c>
      <c r="G4493" s="24"/>
      <c r="H4493" s="24"/>
      <c r="I4493" s="24"/>
      <c r="J4493" s="24"/>
      <c r="K4493" s="24"/>
      <c r="L4493" s="98"/>
    </row>
    <row r="4494" spans="1:12" ht="13" hidden="1" customHeight="1" x14ac:dyDescent="0.3">
      <c r="A4494" s="1" t="str">
        <f>+A4385</f>
        <v>NO</v>
      </c>
      <c r="E4494" s="96">
        <v>0.25</v>
      </c>
      <c r="F4494" s="307" t="str">
        <f>+$F$119</f>
        <v>Emprendimientos y empresas de mujeres</v>
      </c>
      <c r="G4494" s="308"/>
      <c r="H4494" s="308"/>
      <c r="I4494" s="308"/>
      <c r="J4494" s="308"/>
      <c r="K4494" s="309"/>
      <c r="L4494" s="113" t="str">
        <f>IFERROR(IF(VLOOKUP(C4385,'R. PUNTAJES'!$C$14:$R$213,'R. PUNTAJES'!$N$10,0)="","",VLOOKUP(C4385,'R. PUNTAJES'!$C$14:$R$213,'R. PUNTAJES'!$N$10,0)),"")</f>
        <v/>
      </c>
    </row>
    <row r="4495" spans="1:12" hidden="1" x14ac:dyDescent="0.3">
      <c r="A4495" s="18" t="str">
        <f>+A4496</f>
        <v>NO</v>
      </c>
      <c r="B4495" s="18"/>
      <c r="E4495" s="112"/>
      <c r="F4495" s="97" t="str">
        <f>+$F$120</f>
        <v>MIPYME</v>
      </c>
      <c r="G4495" s="24"/>
      <c r="H4495" s="24"/>
      <c r="I4495" s="24"/>
      <c r="J4495" s="24"/>
      <c r="K4495" s="24"/>
      <c r="L4495" s="98"/>
    </row>
    <row r="4496" spans="1:12" hidden="1" x14ac:dyDescent="0.3">
      <c r="A4496" s="18" t="str">
        <f>+IF(E4496=0,"NO",1)</f>
        <v>NO</v>
      </c>
      <c r="B4496" s="18"/>
      <c r="E4496" s="96">
        <v>0</v>
      </c>
      <c r="F4496" s="307" t="str">
        <f>+$F$121</f>
        <v>Mipyme</v>
      </c>
      <c r="G4496" s="308"/>
      <c r="H4496" s="308"/>
      <c r="I4496" s="308"/>
      <c r="J4496" s="308"/>
      <c r="K4496" s="309"/>
      <c r="L4496" s="113" t="str">
        <f>IFERROR(IF(VLOOKUP(C4385,'R. PUNTAJES'!$C$14:$R$213,'R. PUNTAJES'!$O$10,0)="","",VLOOKUP(C4385,'R. PUNTAJES'!$C$14:$R$213,'R. PUNTAJES'!$O$10,0)),"")</f>
        <v/>
      </c>
    </row>
    <row r="4497" spans="1:16" hidden="1" x14ac:dyDescent="0.3">
      <c r="A4497" s="1" t="str">
        <f>+A4385</f>
        <v>NO</v>
      </c>
      <c r="E4497" s="112"/>
      <c r="F4497" s="97" t="str">
        <f>+$F$122</f>
        <v>EXPERIENCIA DEL PROPONENTE</v>
      </c>
      <c r="G4497" s="24"/>
      <c r="H4497" s="24"/>
      <c r="I4497" s="24"/>
      <c r="J4497" s="24"/>
      <c r="K4497" s="24"/>
      <c r="L4497" s="98"/>
    </row>
    <row r="4498" spans="1:16" hidden="1" x14ac:dyDescent="0.3">
      <c r="A4498" s="1" t="str">
        <f>+A4385</f>
        <v>NO</v>
      </c>
      <c r="E4498" s="96">
        <v>59.5</v>
      </c>
      <c r="F4498" s="307" t="str">
        <f>+$F$123</f>
        <v>mediana con valor absoluto</v>
      </c>
      <c r="G4498" s="308"/>
      <c r="H4498" s="308"/>
      <c r="I4498" s="308"/>
      <c r="J4498" s="308"/>
      <c r="K4498" s="309"/>
      <c r="L4498" s="113" t="str">
        <f>IFERROR(IF(VLOOKUP(C4385,'R. PUNTAJES'!$C$14:$R$213,'R. PUNTAJES'!$R$10,0)="","",VLOOKUP(C4385,'R. PUNTAJES'!$C$14:$R$213,'R. PUNTAJES'!$R$10,0)),"")</f>
        <v/>
      </c>
    </row>
    <row r="4499" spans="1:16" hidden="1" x14ac:dyDescent="0.3">
      <c r="A4499" s="1" t="str">
        <f>+A4385</f>
        <v>NO</v>
      </c>
      <c r="E4499" s="112"/>
      <c r="F4499" s="97" t="str">
        <f>+$F$124</f>
        <v>MULTAS</v>
      </c>
      <c r="G4499" s="24"/>
      <c r="H4499" s="24"/>
      <c r="I4499" s="24"/>
      <c r="J4499" s="24"/>
      <c r="K4499" s="24"/>
      <c r="L4499" s="98"/>
    </row>
    <row r="4500" spans="1:16" ht="12.75" hidden="1" customHeight="1" x14ac:dyDescent="0.3">
      <c r="A4500" s="1" t="str">
        <f>+A4385</f>
        <v>NO</v>
      </c>
      <c r="E4500" s="96">
        <v>-2</v>
      </c>
      <c r="F4500" s="307" t="str">
        <f>+$F$125</f>
        <v>Una o más multas o cláusulas penales durante el último año</v>
      </c>
      <c r="G4500" s="310"/>
      <c r="H4500" s="310"/>
      <c r="I4500" s="310"/>
      <c r="J4500" s="310"/>
      <c r="K4500" s="311"/>
      <c r="L4500" s="99" t="str">
        <f>IFERROR(IF(VLOOKUP(C4385,'R. PUNTAJES'!$C$14:$R$213,'R. PUNTAJES'!$Q$10,0)="","",VLOOKUP(C4385,'R. PUNTAJES'!$C$14:$R$213,'R. PUNTAJES'!$Q$10,0)),"")</f>
        <v/>
      </c>
    </row>
    <row r="4501" spans="1:16" hidden="1" x14ac:dyDescent="0.3">
      <c r="A4501" s="1" t="str">
        <f>+A4385</f>
        <v>NO</v>
      </c>
      <c r="E4501" s="112"/>
      <c r="F4501" s="97" t="str">
        <f>+$F$126</f>
        <v>OBRAS INCONCLUSAS</v>
      </c>
      <c r="G4501" s="24"/>
      <c r="H4501" s="24"/>
      <c r="I4501" s="24"/>
      <c r="J4501" s="24"/>
      <c r="K4501" s="24"/>
      <c r="L4501" s="98"/>
    </row>
    <row r="4502" spans="1:16" hidden="1" x14ac:dyDescent="0.3">
      <c r="A4502" s="1" t="str">
        <f>+A4385</f>
        <v>NO</v>
      </c>
      <c r="E4502" s="96">
        <v>-1</v>
      </c>
      <c r="F4502" s="301" t="str">
        <f>+$F$127</f>
        <v>Anotación vigente de obra civil inconclusa</v>
      </c>
      <c r="G4502" s="302"/>
      <c r="H4502" s="302"/>
      <c r="I4502" s="302"/>
      <c r="J4502" s="302"/>
      <c r="K4502" s="303"/>
      <c r="L4502" s="99" t="str">
        <f>IFERROR(IF(VLOOKUP(C4385,'R. PUNTAJES'!$C$14:$R$213,'R. PUNTAJES'!$P$10,0)="","",VLOOKUP(C4385,'R. PUNTAJES'!$C$14:$R$213,'R. PUNTAJES'!$P$10,0)),"")</f>
        <v/>
      </c>
    </row>
    <row r="4503" spans="1:16" ht="7.5" hidden="1" customHeight="1" x14ac:dyDescent="0.3">
      <c r="A4503" s="1" t="str">
        <f>+A4385</f>
        <v>NO</v>
      </c>
      <c r="E4503" s="114"/>
      <c r="F4503" s="45"/>
      <c r="G4503" s="45"/>
      <c r="H4503" s="45"/>
      <c r="I4503" s="45"/>
      <c r="J4503" s="45"/>
      <c r="K4503" s="45"/>
      <c r="L4503" s="48"/>
    </row>
    <row r="4504" spans="1:16" hidden="1" x14ac:dyDescent="0.3">
      <c r="A4504" s="1" t="str">
        <f>+A4385</f>
        <v>NO</v>
      </c>
      <c r="E4504" s="115" t="str">
        <f>+$E$129</f>
        <v>PUNTAJE TOTAL</v>
      </c>
      <c r="F4504" s="116"/>
      <c r="G4504" s="116"/>
      <c r="H4504" s="116"/>
      <c r="I4504" s="116"/>
      <c r="J4504" s="116"/>
      <c r="K4504" s="117"/>
      <c r="L4504" s="118">
        <f>IFERROR(IF(VLOOKUP(C4385,'R. PUNTAJES'!$C$14:$R$213,'R. PUNTAJES'!$H$10,0)="RECHAZO","",SUM(L4484:L4502)),"")</f>
        <v>0</v>
      </c>
    </row>
    <row r="4505" spans="1:16" hidden="1" x14ac:dyDescent="0.3">
      <c r="A4505" s="1" t="str">
        <f>+A4385</f>
        <v>NO</v>
      </c>
      <c r="E4505" s="304" t="str">
        <f>+$E$130</f>
        <v>OBSERVACIONES RESPECTO A PUNTAJES</v>
      </c>
      <c r="F4505" s="305"/>
      <c r="G4505" s="305"/>
      <c r="H4505" s="305"/>
      <c r="I4505" s="305"/>
      <c r="J4505" s="305"/>
      <c r="K4505" s="305"/>
      <c r="L4505" s="305"/>
    </row>
    <row r="4506" spans="1:16" ht="12" hidden="1" customHeight="1" x14ac:dyDescent="0.3">
      <c r="A4506" s="1" t="str">
        <f>+A4385</f>
        <v>NO</v>
      </c>
      <c r="E4506" s="306" t="s">
        <v>124</v>
      </c>
      <c r="F4506" s="305"/>
      <c r="G4506" s="305"/>
      <c r="H4506" s="305"/>
      <c r="I4506" s="305"/>
      <c r="J4506" s="305"/>
      <c r="K4506" s="305"/>
      <c r="L4506" s="305"/>
      <c r="N4506" s="119"/>
      <c r="O4506" s="119"/>
      <c r="P4506" s="120"/>
    </row>
    <row r="4507" spans="1:16" ht="3" hidden="1" customHeight="1" x14ac:dyDescent="0.3">
      <c r="A4507" s="1" t="str">
        <f>+A4386</f>
        <v>NO</v>
      </c>
      <c r="E4507" s="121"/>
      <c r="F4507" s="122"/>
      <c r="G4507" s="122"/>
      <c r="H4507" s="122"/>
      <c r="I4507" s="122"/>
      <c r="J4507" s="122"/>
      <c r="K4507" s="122"/>
      <c r="L4507" s="123"/>
    </row>
    <row r="4508" spans="1:16" hidden="1" x14ac:dyDescent="0.3">
      <c r="A4508" s="1" t="str">
        <f>+IF(OR(C4510=""),"NO",1)</f>
        <v>NO</v>
      </c>
      <c r="E4508" s="346"/>
      <c r="F4508" s="347"/>
      <c r="G4508" s="347"/>
      <c r="H4508" s="347"/>
      <c r="I4508" s="347"/>
      <c r="J4508" s="347"/>
      <c r="K4508" s="347"/>
      <c r="L4508" s="347"/>
    </row>
    <row r="4509" spans="1:16" ht="4.5" hidden="1" customHeight="1" x14ac:dyDescent="0.3">
      <c r="A4509" s="1" t="str">
        <f>+A4510</f>
        <v>NO</v>
      </c>
      <c r="E4509" s="15"/>
      <c r="F4509" s="16"/>
      <c r="G4509" s="16"/>
      <c r="H4509" s="16"/>
      <c r="I4509" s="16"/>
      <c r="J4509" s="16"/>
      <c r="K4509" s="16"/>
      <c r="L4509" s="17"/>
    </row>
    <row r="4510" spans="1:16" ht="15.75" hidden="1" customHeight="1" x14ac:dyDescent="0.3">
      <c r="A4510" s="1" t="str">
        <f>+IF(OR(C4510=""),"NO",1)</f>
        <v>NO</v>
      </c>
      <c r="B4510" s="1">
        <f>1+MAX($B$1:B4509)</f>
        <v>37</v>
      </c>
      <c r="C4510" s="18" t="s">
        <v>124</v>
      </c>
      <c r="E4510" s="19" t="s">
        <v>124</v>
      </c>
      <c r="F4510" s="20"/>
      <c r="G4510" s="20"/>
      <c r="H4510" s="20"/>
      <c r="I4510" s="21"/>
      <c r="J4510" s="20"/>
      <c r="K4510" s="21"/>
      <c r="L4510" s="22"/>
    </row>
    <row r="4511" spans="1:16" hidden="1" x14ac:dyDescent="0.3">
      <c r="A4511" s="1" t="str">
        <f>A4510</f>
        <v>NO</v>
      </c>
      <c r="E4511" s="23" t="str">
        <f>+$E$11</f>
        <v>Integrantes</v>
      </c>
      <c r="F4511" s="24"/>
      <c r="G4511" s="24"/>
      <c r="H4511" s="24"/>
      <c r="I4511" s="24"/>
      <c r="J4511" s="24"/>
      <c r="K4511" s="25" t="str">
        <f>+$K$11</f>
        <v>Nit</v>
      </c>
      <c r="L4511" s="26" t="str">
        <f>+$L$11</f>
        <v>Part.</v>
      </c>
    </row>
    <row r="4512" spans="1:16" hidden="1" x14ac:dyDescent="0.3">
      <c r="A4512" s="1" t="str">
        <f>+A4511</f>
        <v>NO</v>
      </c>
      <c r="C4512" s="1" t="s">
        <v>124</v>
      </c>
      <c r="E4512" s="27" t="s">
        <v>124</v>
      </c>
      <c r="F4512" s="28"/>
      <c r="G4512" s="28"/>
      <c r="H4512" s="28"/>
      <c r="I4512" s="28"/>
      <c r="J4512" s="28"/>
      <c r="K4512" s="29" t="s">
        <v>124</v>
      </c>
      <c r="L4512" s="30" t="s">
        <v>124</v>
      </c>
    </row>
    <row r="4513" spans="1:12" hidden="1" x14ac:dyDescent="0.3">
      <c r="A4513" s="18" t="str">
        <f>+IF(OR(C4513=""),"NO",1)</f>
        <v>NO</v>
      </c>
      <c r="B4513" s="18"/>
      <c r="C4513" s="1" t="s">
        <v>124</v>
      </c>
      <c r="E4513" s="31" t="s">
        <v>124</v>
      </c>
      <c r="F4513" s="32"/>
      <c r="G4513" s="32"/>
      <c r="H4513" s="32"/>
      <c r="I4513" s="32"/>
      <c r="J4513" s="32"/>
      <c r="K4513" s="33" t="s">
        <v>124</v>
      </c>
      <c r="L4513" s="34" t="s">
        <v>124</v>
      </c>
    </row>
    <row r="4514" spans="1:12" hidden="1" x14ac:dyDescent="0.3">
      <c r="A4514" s="18" t="str">
        <f>+IF(OR(C4514=""),"NO",1)</f>
        <v>NO</v>
      </c>
      <c r="B4514" s="18"/>
      <c r="C4514" s="1" t="s">
        <v>124</v>
      </c>
      <c r="E4514" s="31" t="s">
        <v>124</v>
      </c>
      <c r="F4514" s="32"/>
      <c r="G4514" s="32"/>
      <c r="H4514" s="32"/>
      <c r="I4514" s="32"/>
      <c r="J4514" s="32"/>
      <c r="K4514" s="33" t="s">
        <v>124</v>
      </c>
      <c r="L4514" s="34" t="s">
        <v>124</v>
      </c>
    </row>
    <row r="4515" spans="1:12" hidden="1" x14ac:dyDescent="0.3">
      <c r="A4515" s="18" t="str">
        <f>+IF(OR(C4515=""),"NO",1)</f>
        <v>NO</v>
      </c>
      <c r="B4515" s="18"/>
      <c r="C4515" s="1" t="s">
        <v>124</v>
      </c>
      <c r="E4515" s="31" t="s">
        <v>13</v>
      </c>
      <c r="F4515" s="32"/>
      <c r="G4515" s="32"/>
      <c r="H4515" s="32"/>
      <c r="I4515" s="32"/>
      <c r="J4515" s="32"/>
      <c r="K4515" s="33"/>
      <c r="L4515" s="34"/>
    </row>
    <row r="4516" spans="1:12" hidden="1" x14ac:dyDescent="0.3">
      <c r="A4516" s="18" t="str">
        <f>+IF(OR(C4516=""),"NO",1)</f>
        <v>NO</v>
      </c>
      <c r="B4516" s="18"/>
      <c r="C4516" s="1" t="s">
        <v>124</v>
      </c>
      <c r="E4516" s="31" t="s">
        <v>13</v>
      </c>
      <c r="F4516" s="32"/>
      <c r="G4516" s="32"/>
      <c r="H4516" s="32"/>
      <c r="I4516" s="32"/>
      <c r="J4516" s="32"/>
      <c r="K4516" s="33"/>
      <c r="L4516" s="34"/>
    </row>
    <row r="4517" spans="1:12" hidden="1" x14ac:dyDescent="0.3">
      <c r="A4517" s="18" t="str">
        <f>+IF(OR(C4517=""),"NO",1)</f>
        <v>NO</v>
      </c>
      <c r="B4517" s="18"/>
      <c r="C4517" s="1" t="s">
        <v>124</v>
      </c>
      <c r="E4517" s="35" t="s">
        <v>13</v>
      </c>
      <c r="F4517" s="36"/>
      <c r="G4517" s="36"/>
      <c r="H4517" s="36"/>
      <c r="I4517" s="36"/>
      <c r="J4517" s="36"/>
      <c r="K4517" s="37"/>
      <c r="L4517" s="38"/>
    </row>
    <row r="4518" spans="1:12" ht="5.15" hidden="1" customHeight="1" x14ac:dyDescent="0.3">
      <c r="A4518" s="1" t="str">
        <f>+A4510</f>
        <v>NO</v>
      </c>
      <c r="E4518" s="39"/>
      <c r="F4518" s="39"/>
      <c r="G4518" s="39"/>
      <c r="H4518" s="39"/>
      <c r="I4518" s="39"/>
      <c r="J4518" s="39"/>
      <c r="K4518" s="39"/>
      <c r="L4518" s="39"/>
    </row>
    <row r="4519" spans="1:12" ht="15.75" hidden="1" customHeight="1" x14ac:dyDescent="0.3">
      <c r="A4519" s="1" t="str">
        <f>+A4510</f>
        <v>NO</v>
      </c>
      <c r="E4519" s="40" t="str">
        <f>+$E$19</f>
        <v>RESULTADO DE EVALUACIÓN TÉCNICA</v>
      </c>
      <c r="F4519" s="41"/>
      <c r="G4519" s="41"/>
      <c r="H4519" s="41"/>
      <c r="I4519" s="41"/>
      <c r="J4519" s="41"/>
      <c r="K4519" s="41"/>
      <c r="L4519" s="42"/>
    </row>
    <row r="4520" spans="1:12" hidden="1" x14ac:dyDescent="0.3">
      <c r="A4520" s="1" t="str">
        <f>+A4510</f>
        <v>NO</v>
      </c>
      <c r="E4520" s="43"/>
      <c r="F4520" s="44" t="str">
        <f>+$F$20</f>
        <v>Experiencia</v>
      </c>
      <c r="G4520" s="45"/>
      <c r="H4520" s="45"/>
      <c r="I4520" s="45"/>
      <c r="J4520" s="45"/>
      <c r="K4520" s="46"/>
      <c r="L4520" s="47" t="s">
        <v>124</v>
      </c>
    </row>
    <row r="4521" spans="1:12" hidden="1" x14ac:dyDescent="0.3">
      <c r="A4521" s="1" t="str">
        <f>+A4510</f>
        <v>NO</v>
      </c>
      <c r="E4521" s="348" t="str">
        <f>+$E$21</f>
        <v>OBSERVACIONES RESPECTO A LA EVALUACIÓN DE EXPERIENCIA</v>
      </c>
      <c r="F4521" s="308"/>
      <c r="G4521" s="308"/>
      <c r="H4521" s="308"/>
      <c r="I4521" s="308"/>
      <c r="J4521" s="308"/>
      <c r="K4521" s="308"/>
      <c r="L4521" s="349"/>
    </row>
    <row r="4522" spans="1:12" hidden="1" x14ac:dyDescent="0.3">
      <c r="A4522" s="1" t="str">
        <f>+A4510</f>
        <v>NO</v>
      </c>
      <c r="E4522" s="350" t="s">
        <v>124</v>
      </c>
      <c r="F4522" s="351"/>
      <c r="G4522" s="351"/>
      <c r="H4522" s="351"/>
      <c r="I4522" s="351"/>
      <c r="J4522" s="351"/>
      <c r="K4522" s="351"/>
      <c r="L4522" s="352"/>
    </row>
    <row r="4523" spans="1:12" ht="5.15" hidden="1" customHeight="1" x14ac:dyDescent="0.3">
      <c r="A4523" s="1" t="str">
        <f>+A4510</f>
        <v>NO</v>
      </c>
      <c r="E4523" s="39"/>
      <c r="F4523" s="39"/>
      <c r="G4523" s="39"/>
      <c r="H4523" s="39"/>
      <c r="I4523" s="39"/>
      <c r="J4523" s="39"/>
      <c r="K4523" s="39"/>
      <c r="L4523" s="39"/>
    </row>
    <row r="4524" spans="1:12" ht="12.75" hidden="1" customHeight="1" x14ac:dyDescent="0.3">
      <c r="A4524" s="1" t="str">
        <f>+A4510</f>
        <v>NO</v>
      </c>
      <c r="E4524" s="40" t="str">
        <f>+$E$24</f>
        <v>EXPERIENCIA HABILITANTE: CONTRATOS PRESENTADOS</v>
      </c>
      <c r="F4524" s="41"/>
      <c r="G4524" s="41"/>
      <c r="H4524" s="41"/>
      <c r="I4524" s="41"/>
      <c r="J4524" s="41"/>
      <c r="K4524" s="41"/>
      <c r="L4524" s="42"/>
    </row>
    <row r="4525" spans="1:12" ht="8.5" hidden="1" customHeight="1" x14ac:dyDescent="0.3">
      <c r="A4525" s="1" t="str">
        <f>+A4510</f>
        <v>NO</v>
      </c>
      <c r="E4525" s="49"/>
      <c r="F4525" s="50"/>
      <c r="G4525" s="51"/>
      <c r="H4525" s="51"/>
      <c r="I4525" s="51"/>
      <c r="J4525" s="51"/>
      <c r="K4525" s="51"/>
      <c r="L4525" s="52"/>
    </row>
    <row r="4526" spans="1:12" hidden="1" x14ac:dyDescent="0.3">
      <c r="A4526" s="18" t="str">
        <f>+IF(OR(C4526=""),"NO",1)</f>
        <v>NO</v>
      </c>
      <c r="B4526" s="18"/>
      <c r="C4526" s="1" t="s">
        <v>124</v>
      </c>
      <c r="E4526" s="329">
        <v>1</v>
      </c>
      <c r="F4526" s="53" t="str">
        <f>+$F$26</f>
        <v>OBJETO</v>
      </c>
      <c r="G4526" s="332" t="s">
        <v>124</v>
      </c>
      <c r="H4526" s="333"/>
      <c r="I4526" s="333"/>
      <c r="J4526" s="333"/>
      <c r="K4526" s="333"/>
      <c r="L4526" s="334"/>
    </row>
    <row r="4527" spans="1:12" hidden="1" x14ac:dyDescent="0.3">
      <c r="A4527" s="18" t="str">
        <f>+IF(OR(C4526=""),"NO",1)</f>
        <v>NO</v>
      </c>
      <c r="B4527" s="18"/>
      <c r="E4527" s="330"/>
      <c r="F4527" s="54" t="str">
        <f>+$F$27</f>
        <v>CONTRATANTE</v>
      </c>
      <c r="G4527" s="335" t="s">
        <v>124</v>
      </c>
      <c r="H4527" s="310"/>
      <c r="I4527" s="310"/>
      <c r="J4527" s="310"/>
      <c r="K4527" s="310"/>
      <c r="L4527" s="336"/>
    </row>
    <row r="4528" spans="1:12" hidden="1" x14ac:dyDescent="0.3">
      <c r="A4528" s="18" t="str">
        <f>+IF(OR(C4526=""),"NO",1)</f>
        <v>NO</v>
      </c>
      <c r="B4528" s="18"/>
      <c r="E4528" s="330"/>
      <c r="F4528" s="54" t="str">
        <f>+$F$28</f>
        <v>APORTANTE</v>
      </c>
      <c r="G4528" s="337" t="s">
        <v>124</v>
      </c>
      <c r="H4528" s="338"/>
      <c r="I4528" s="338"/>
      <c r="J4528" s="338"/>
      <c r="K4528" s="338"/>
      <c r="L4528" s="339"/>
    </row>
    <row r="4529" spans="1:12" hidden="1" x14ac:dyDescent="0.3">
      <c r="A4529" s="18" t="str">
        <f>+IF(OR(C4526=""),"NO",1)</f>
        <v>NO</v>
      </c>
      <c r="B4529" s="18"/>
      <c r="E4529" s="330"/>
      <c r="F4529" s="54" t="str">
        <f>+$F$29</f>
        <v>VALOR /SMMLV)</v>
      </c>
      <c r="G4529" s="55" t="s">
        <v>124</v>
      </c>
      <c r="H4529" s="56" t="str">
        <f>+$H$29</f>
        <v>% PART..</v>
      </c>
      <c r="I4529" s="57" t="s">
        <v>124</v>
      </c>
      <c r="J4529" s="58" t="str">
        <f>+$J$29</f>
        <v>VALOR ACREDITADO</v>
      </c>
      <c r="K4529" s="59"/>
      <c r="L4529" s="47" t="s">
        <v>124</v>
      </c>
    </row>
    <row r="4530" spans="1:12" hidden="1" x14ac:dyDescent="0.3">
      <c r="A4530" s="18" t="str">
        <f>+IF(OR(C4526=""),"NO",1)</f>
        <v>NO</v>
      </c>
      <c r="B4530" s="18"/>
      <c r="E4530" s="330"/>
      <c r="F4530" s="60" t="str">
        <f>+$F$30</f>
        <v>EXPERIENCIA APORTADA</v>
      </c>
      <c r="G4530" s="340" t="s">
        <v>124</v>
      </c>
      <c r="H4530" s="341"/>
      <c r="I4530" s="341"/>
      <c r="J4530" s="341"/>
      <c r="K4530" s="341"/>
      <c r="L4530" s="342"/>
    </row>
    <row r="4531" spans="1:12" hidden="1" x14ac:dyDescent="0.3">
      <c r="A4531" s="18" t="str">
        <f>+IF(OR(C4526=""),"NO",1)</f>
        <v>NO</v>
      </c>
      <c r="B4531" s="18"/>
      <c r="E4531" s="331"/>
      <c r="F4531" s="62" t="str">
        <f>+$F$31</f>
        <v>OBSERVACIÓN</v>
      </c>
      <c r="G4531" s="343" t="s">
        <v>124</v>
      </c>
      <c r="H4531" s="344"/>
      <c r="I4531" s="344"/>
      <c r="J4531" s="344"/>
      <c r="K4531" s="344"/>
      <c r="L4531" s="345"/>
    </row>
    <row r="4532" spans="1:12" ht="8.5" hidden="1" customHeight="1" x14ac:dyDescent="0.3">
      <c r="A4532" s="18" t="str">
        <f>+IF(OR(C4526=""),"NO",1)</f>
        <v>NO</v>
      </c>
      <c r="B4532" s="18"/>
      <c r="E4532" s="49"/>
      <c r="F4532" s="50"/>
      <c r="G4532" s="51"/>
      <c r="H4532" s="51"/>
      <c r="I4532" s="51"/>
      <c r="J4532" s="51"/>
      <c r="K4532" s="51"/>
      <c r="L4532" s="52"/>
    </row>
    <row r="4533" spans="1:12" hidden="1" x14ac:dyDescent="0.3">
      <c r="A4533" s="18" t="str">
        <f t="shared" ref="A4533" si="1512">+IF(OR(C4533=""),"NO",1)</f>
        <v>NO</v>
      </c>
      <c r="B4533" s="18"/>
      <c r="C4533" s="1" t="s">
        <v>124</v>
      </c>
      <c r="E4533" s="329">
        <v>2</v>
      </c>
      <c r="F4533" s="53" t="str">
        <f>+$F$26</f>
        <v>OBJETO</v>
      </c>
      <c r="G4533" s="332" t="s">
        <v>124</v>
      </c>
      <c r="H4533" s="333"/>
      <c r="I4533" s="333"/>
      <c r="J4533" s="333"/>
      <c r="K4533" s="333"/>
      <c r="L4533" s="334"/>
    </row>
    <row r="4534" spans="1:12" hidden="1" x14ac:dyDescent="0.3">
      <c r="A4534" s="18" t="str">
        <f t="shared" ref="A4534" si="1513">+IF(OR(C4533=""),"NO",1)</f>
        <v>NO</v>
      </c>
      <c r="B4534" s="18"/>
      <c r="E4534" s="330"/>
      <c r="F4534" s="54" t="str">
        <f>+$F$27</f>
        <v>CONTRATANTE</v>
      </c>
      <c r="G4534" s="335" t="s">
        <v>124</v>
      </c>
      <c r="H4534" s="310"/>
      <c r="I4534" s="310"/>
      <c r="J4534" s="310"/>
      <c r="K4534" s="310"/>
      <c r="L4534" s="336"/>
    </row>
    <row r="4535" spans="1:12" hidden="1" x14ac:dyDescent="0.3">
      <c r="A4535" s="18" t="str">
        <f t="shared" ref="A4535" si="1514">+IF(OR(C4533=""),"NO",1)</f>
        <v>NO</v>
      </c>
      <c r="B4535" s="18"/>
      <c r="E4535" s="330"/>
      <c r="F4535" s="54" t="str">
        <f>+$F$28</f>
        <v>APORTANTE</v>
      </c>
      <c r="G4535" s="337" t="s">
        <v>124</v>
      </c>
      <c r="H4535" s="338"/>
      <c r="I4535" s="338"/>
      <c r="J4535" s="338"/>
      <c r="K4535" s="338"/>
      <c r="L4535" s="339"/>
    </row>
    <row r="4536" spans="1:12" hidden="1" x14ac:dyDescent="0.3">
      <c r="A4536" s="18" t="str">
        <f t="shared" ref="A4536" si="1515">+IF(OR(C4533=""),"NO",1)</f>
        <v>NO</v>
      </c>
      <c r="B4536" s="18"/>
      <c r="E4536" s="330"/>
      <c r="F4536" s="54" t="str">
        <f>+$F$29</f>
        <v>VALOR /SMMLV)</v>
      </c>
      <c r="G4536" s="55" t="s">
        <v>124</v>
      </c>
      <c r="H4536" s="56" t="str">
        <f>+$H$29</f>
        <v>% PART..</v>
      </c>
      <c r="I4536" s="57" t="s">
        <v>124</v>
      </c>
      <c r="J4536" s="58" t="str">
        <f>+$J$29</f>
        <v>VALOR ACREDITADO</v>
      </c>
      <c r="K4536" s="59"/>
      <c r="L4536" s="47" t="s">
        <v>124</v>
      </c>
    </row>
    <row r="4537" spans="1:12" hidden="1" x14ac:dyDescent="0.3">
      <c r="A4537" s="18" t="str">
        <f t="shared" ref="A4537" si="1516">+IF(OR(C4533=""),"NO",1)</f>
        <v>NO</v>
      </c>
      <c r="B4537" s="18"/>
      <c r="E4537" s="330"/>
      <c r="F4537" s="60" t="str">
        <f>+$F$30</f>
        <v>EXPERIENCIA APORTADA</v>
      </c>
      <c r="G4537" s="340" t="s">
        <v>124</v>
      </c>
      <c r="H4537" s="341"/>
      <c r="I4537" s="341"/>
      <c r="J4537" s="341"/>
      <c r="K4537" s="341"/>
      <c r="L4537" s="342"/>
    </row>
    <row r="4538" spans="1:12" hidden="1" x14ac:dyDescent="0.3">
      <c r="A4538" s="18" t="str">
        <f t="shared" ref="A4538" si="1517">+IF(OR(C4533=""),"NO",1)</f>
        <v>NO</v>
      </c>
      <c r="B4538" s="18"/>
      <c r="E4538" s="331"/>
      <c r="F4538" s="62" t="str">
        <f>+$F$31</f>
        <v>OBSERVACIÓN</v>
      </c>
      <c r="G4538" s="343" t="s">
        <v>124</v>
      </c>
      <c r="H4538" s="344"/>
      <c r="I4538" s="344"/>
      <c r="J4538" s="344"/>
      <c r="K4538" s="344"/>
      <c r="L4538" s="345"/>
    </row>
    <row r="4539" spans="1:12" ht="8.5" hidden="1" customHeight="1" x14ac:dyDescent="0.3">
      <c r="A4539" s="18" t="str">
        <f t="shared" ref="A4539" si="1518">+IF(OR(C4533=""),"NO",1)</f>
        <v>NO</v>
      </c>
      <c r="B4539" s="18"/>
      <c r="E4539" s="49"/>
      <c r="F4539" s="50"/>
      <c r="G4539" s="51"/>
      <c r="H4539" s="51"/>
      <c r="I4539" s="51"/>
      <c r="J4539" s="51"/>
      <c r="K4539" s="51"/>
      <c r="L4539" s="52"/>
    </row>
    <row r="4540" spans="1:12" hidden="1" x14ac:dyDescent="0.3">
      <c r="A4540" s="18" t="str">
        <f t="shared" ref="A4540" si="1519">+IF(OR(C4540=""),"NO",1)</f>
        <v>NO</v>
      </c>
      <c r="B4540" s="18"/>
      <c r="C4540" s="1" t="s">
        <v>124</v>
      </c>
      <c r="E4540" s="329">
        <v>3</v>
      </c>
      <c r="F4540" s="53" t="str">
        <f>+$F$26</f>
        <v>OBJETO</v>
      </c>
      <c r="G4540" s="332" t="s">
        <v>124</v>
      </c>
      <c r="H4540" s="333"/>
      <c r="I4540" s="333"/>
      <c r="J4540" s="333"/>
      <c r="K4540" s="333"/>
      <c r="L4540" s="334"/>
    </row>
    <row r="4541" spans="1:12" hidden="1" x14ac:dyDescent="0.3">
      <c r="A4541" s="18" t="str">
        <f t="shared" ref="A4541" si="1520">+IF(OR(C4540=""),"NO",1)</f>
        <v>NO</v>
      </c>
      <c r="B4541" s="18"/>
      <c r="E4541" s="330"/>
      <c r="F4541" s="54" t="str">
        <f>+$F$27</f>
        <v>CONTRATANTE</v>
      </c>
      <c r="G4541" s="335" t="s">
        <v>124</v>
      </c>
      <c r="H4541" s="310"/>
      <c r="I4541" s="310"/>
      <c r="J4541" s="310"/>
      <c r="K4541" s="310"/>
      <c r="L4541" s="336"/>
    </row>
    <row r="4542" spans="1:12" hidden="1" x14ac:dyDescent="0.3">
      <c r="A4542" s="18" t="str">
        <f t="shared" ref="A4542" si="1521">+IF(OR(C4540=""),"NO",1)</f>
        <v>NO</v>
      </c>
      <c r="B4542" s="18"/>
      <c r="E4542" s="330"/>
      <c r="F4542" s="54" t="str">
        <f>+$F$28</f>
        <v>APORTANTE</v>
      </c>
      <c r="G4542" s="337" t="s">
        <v>124</v>
      </c>
      <c r="H4542" s="338"/>
      <c r="I4542" s="338"/>
      <c r="J4542" s="338"/>
      <c r="K4542" s="338"/>
      <c r="L4542" s="339"/>
    </row>
    <row r="4543" spans="1:12" hidden="1" x14ac:dyDescent="0.3">
      <c r="A4543" s="18" t="str">
        <f t="shared" ref="A4543" si="1522">+IF(OR(C4540=""),"NO",1)</f>
        <v>NO</v>
      </c>
      <c r="B4543" s="18"/>
      <c r="E4543" s="330"/>
      <c r="F4543" s="54" t="str">
        <f>+$F$29</f>
        <v>VALOR /SMMLV)</v>
      </c>
      <c r="G4543" s="55" t="s">
        <v>124</v>
      </c>
      <c r="H4543" s="56" t="str">
        <f>+$H$29</f>
        <v>% PART..</v>
      </c>
      <c r="I4543" s="57" t="s">
        <v>124</v>
      </c>
      <c r="J4543" s="58" t="str">
        <f>+$J$29</f>
        <v>VALOR ACREDITADO</v>
      </c>
      <c r="K4543" s="59"/>
      <c r="L4543" s="47" t="s">
        <v>124</v>
      </c>
    </row>
    <row r="4544" spans="1:12" hidden="1" x14ac:dyDescent="0.3">
      <c r="A4544" s="18" t="str">
        <f t="shared" ref="A4544" si="1523">+IF(OR(C4540=""),"NO",1)</f>
        <v>NO</v>
      </c>
      <c r="B4544" s="18"/>
      <c r="E4544" s="330"/>
      <c r="F4544" s="60" t="str">
        <f>+$F$30</f>
        <v>EXPERIENCIA APORTADA</v>
      </c>
      <c r="G4544" s="340" t="s">
        <v>124</v>
      </c>
      <c r="H4544" s="341"/>
      <c r="I4544" s="341"/>
      <c r="J4544" s="341"/>
      <c r="K4544" s="341"/>
      <c r="L4544" s="342"/>
    </row>
    <row r="4545" spans="1:12" hidden="1" x14ac:dyDescent="0.3">
      <c r="A4545" s="18" t="str">
        <f t="shared" ref="A4545" si="1524">+IF(OR(C4540=""),"NO",1)</f>
        <v>NO</v>
      </c>
      <c r="B4545" s="18"/>
      <c r="E4545" s="331"/>
      <c r="F4545" s="62" t="str">
        <f>+$F$31</f>
        <v>OBSERVACIÓN</v>
      </c>
      <c r="G4545" s="343" t="s">
        <v>124</v>
      </c>
      <c r="H4545" s="344"/>
      <c r="I4545" s="344"/>
      <c r="J4545" s="344"/>
      <c r="K4545" s="344"/>
      <c r="L4545" s="345"/>
    </row>
    <row r="4546" spans="1:12" ht="8.5" hidden="1" customHeight="1" x14ac:dyDescent="0.3">
      <c r="A4546" s="18" t="str">
        <f t="shared" ref="A4546" si="1525">+IF(OR(C4540=""),"NO",1)</f>
        <v>NO</v>
      </c>
      <c r="B4546" s="18"/>
      <c r="E4546" s="49"/>
      <c r="F4546" s="50"/>
      <c r="G4546" s="51"/>
      <c r="H4546" s="51"/>
      <c r="I4546" s="51"/>
      <c r="J4546" s="51"/>
      <c r="K4546" s="51"/>
      <c r="L4546" s="52"/>
    </row>
    <row r="4547" spans="1:12" hidden="1" x14ac:dyDescent="0.3">
      <c r="A4547" s="18" t="str">
        <f t="shared" ref="A4547" si="1526">+IF(OR(C4547=""),"NO",1)</f>
        <v>NO</v>
      </c>
      <c r="B4547" s="18"/>
      <c r="C4547" s="1" t="s">
        <v>124</v>
      </c>
      <c r="E4547" s="329">
        <v>4</v>
      </c>
      <c r="F4547" s="53" t="str">
        <f>+$F$26</f>
        <v>OBJETO</v>
      </c>
      <c r="G4547" s="332" t="s">
        <v>124</v>
      </c>
      <c r="H4547" s="333"/>
      <c r="I4547" s="333"/>
      <c r="J4547" s="333"/>
      <c r="K4547" s="333"/>
      <c r="L4547" s="334"/>
    </row>
    <row r="4548" spans="1:12" hidden="1" x14ac:dyDescent="0.3">
      <c r="A4548" s="18" t="str">
        <f t="shared" ref="A4548" si="1527">+IF(OR(C4547=""),"NO",1)</f>
        <v>NO</v>
      </c>
      <c r="B4548" s="18"/>
      <c r="E4548" s="330"/>
      <c r="F4548" s="54" t="str">
        <f>+$F$27</f>
        <v>CONTRATANTE</v>
      </c>
      <c r="G4548" s="335" t="s">
        <v>124</v>
      </c>
      <c r="H4548" s="310"/>
      <c r="I4548" s="310"/>
      <c r="J4548" s="310"/>
      <c r="K4548" s="310"/>
      <c r="L4548" s="336"/>
    </row>
    <row r="4549" spans="1:12" hidden="1" x14ac:dyDescent="0.3">
      <c r="A4549" s="18" t="str">
        <f t="shared" ref="A4549" si="1528">+IF(OR(C4547=""),"NO",1)</f>
        <v>NO</v>
      </c>
      <c r="B4549" s="18"/>
      <c r="E4549" s="330"/>
      <c r="F4549" s="54" t="str">
        <f>+$F$28</f>
        <v>APORTANTE</v>
      </c>
      <c r="G4549" s="337" t="s">
        <v>124</v>
      </c>
      <c r="H4549" s="338"/>
      <c r="I4549" s="338"/>
      <c r="J4549" s="338"/>
      <c r="K4549" s="338"/>
      <c r="L4549" s="339"/>
    </row>
    <row r="4550" spans="1:12" hidden="1" x14ac:dyDescent="0.3">
      <c r="A4550" s="18" t="str">
        <f t="shared" ref="A4550" si="1529">+IF(OR(C4547=""),"NO",1)</f>
        <v>NO</v>
      </c>
      <c r="B4550" s="18"/>
      <c r="E4550" s="330"/>
      <c r="F4550" s="54" t="str">
        <f>+$F$29</f>
        <v>VALOR /SMMLV)</v>
      </c>
      <c r="G4550" s="55" t="s">
        <v>124</v>
      </c>
      <c r="H4550" s="56" t="str">
        <f>+$H$29</f>
        <v>% PART..</v>
      </c>
      <c r="I4550" s="57" t="s">
        <v>124</v>
      </c>
      <c r="J4550" s="58" t="str">
        <f>+$J$29</f>
        <v>VALOR ACREDITADO</v>
      </c>
      <c r="K4550" s="59"/>
      <c r="L4550" s="47" t="s">
        <v>124</v>
      </c>
    </row>
    <row r="4551" spans="1:12" hidden="1" x14ac:dyDescent="0.3">
      <c r="A4551" s="18" t="str">
        <f t="shared" ref="A4551" si="1530">+IF(OR(C4547=""),"NO",1)</f>
        <v>NO</v>
      </c>
      <c r="B4551" s="18"/>
      <c r="E4551" s="330"/>
      <c r="F4551" s="60" t="str">
        <f>+$F$30</f>
        <v>EXPERIENCIA APORTADA</v>
      </c>
      <c r="G4551" s="340" t="s">
        <v>124</v>
      </c>
      <c r="H4551" s="341"/>
      <c r="I4551" s="341"/>
      <c r="J4551" s="341"/>
      <c r="K4551" s="341"/>
      <c r="L4551" s="342"/>
    </row>
    <row r="4552" spans="1:12" hidden="1" x14ac:dyDescent="0.3">
      <c r="A4552" s="18" t="str">
        <f t="shared" ref="A4552" si="1531">+IF(OR(C4547=""),"NO",1)</f>
        <v>NO</v>
      </c>
      <c r="B4552" s="18"/>
      <c r="E4552" s="331"/>
      <c r="F4552" s="62" t="str">
        <f>+$F$31</f>
        <v>OBSERVACIÓN</v>
      </c>
      <c r="G4552" s="343" t="s">
        <v>124</v>
      </c>
      <c r="H4552" s="344"/>
      <c r="I4552" s="344"/>
      <c r="J4552" s="344"/>
      <c r="K4552" s="344"/>
      <c r="L4552" s="345"/>
    </row>
    <row r="4553" spans="1:12" ht="8.5" hidden="1" customHeight="1" x14ac:dyDescent="0.3">
      <c r="A4553" s="18" t="str">
        <f t="shared" ref="A4553" si="1532">+IF(OR(C4547=""),"NO",1)</f>
        <v>NO</v>
      </c>
      <c r="B4553" s="18"/>
      <c r="E4553" s="49"/>
      <c r="F4553" s="50"/>
      <c r="G4553" s="51"/>
      <c r="H4553" s="51"/>
      <c r="I4553" s="51"/>
      <c r="J4553" s="51"/>
      <c r="K4553" s="51"/>
      <c r="L4553" s="52"/>
    </row>
    <row r="4554" spans="1:12" hidden="1" x14ac:dyDescent="0.3">
      <c r="A4554" s="18" t="str">
        <f t="shared" ref="A4554" si="1533">+IF(OR(C4554=""),"NO",1)</f>
        <v>NO</v>
      </c>
      <c r="B4554" s="18"/>
      <c r="C4554" s="1" t="s">
        <v>124</v>
      </c>
      <c r="E4554" s="329">
        <v>5</v>
      </c>
      <c r="F4554" s="53" t="str">
        <f>+$F$26</f>
        <v>OBJETO</v>
      </c>
      <c r="G4554" s="332" t="s">
        <v>124</v>
      </c>
      <c r="H4554" s="333"/>
      <c r="I4554" s="333"/>
      <c r="J4554" s="333"/>
      <c r="K4554" s="333"/>
      <c r="L4554" s="334"/>
    </row>
    <row r="4555" spans="1:12" hidden="1" x14ac:dyDescent="0.3">
      <c r="A4555" s="18" t="str">
        <f t="shared" ref="A4555" si="1534">+IF(OR(C4554=""),"NO",1)</f>
        <v>NO</v>
      </c>
      <c r="B4555" s="18"/>
      <c r="E4555" s="330"/>
      <c r="F4555" s="54" t="str">
        <f>+$F$27</f>
        <v>CONTRATANTE</v>
      </c>
      <c r="G4555" s="335" t="s">
        <v>124</v>
      </c>
      <c r="H4555" s="310"/>
      <c r="I4555" s="310"/>
      <c r="J4555" s="310"/>
      <c r="K4555" s="310"/>
      <c r="L4555" s="336"/>
    </row>
    <row r="4556" spans="1:12" hidden="1" x14ac:dyDescent="0.3">
      <c r="A4556" s="18" t="str">
        <f t="shared" ref="A4556" si="1535">+IF(OR(C4554=""),"NO",1)</f>
        <v>NO</v>
      </c>
      <c r="B4556" s="18"/>
      <c r="E4556" s="330"/>
      <c r="F4556" s="54" t="str">
        <f>+$F$28</f>
        <v>APORTANTE</v>
      </c>
      <c r="G4556" s="337" t="s">
        <v>124</v>
      </c>
      <c r="H4556" s="338"/>
      <c r="I4556" s="338"/>
      <c r="J4556" s="338"/>
      <c r="K4556" s="338"/>
      <c r="L4556" s="339"/>
    </row>
    <row r="4557" spans="1:12" hidden="1" x14ac:dyDescent="0.3">
      <c r="A4557" s="18" t="str">
        <f t="shared" ref="A4557" si="1536">+IF(OR(C4554=""),"NO",1)</f>
        <v>NO</v>
      </c>
      <c r="B4557" s="18"/>
      <c r="E4557" s="330"/>
      <c r="F4557" s="54" t="str">
        <f>+$F$29</f>
        <v>VALOR /SMMLV)</v>
      </c>
      <c r="G4557" s="55" t="s">
        <v>124</v>
      </c>
      <c r="H4557" s="56" t="str">
        <f>+$H$29</f>
        <v>% PART..</v>
      </c>
      <c r="I4557" s="57" t="s">
        <v>124</v>
      </c>
      <c r="J4557" s="58" t="str">
        <f>+$J$29</f>
        <v>VALOR ACREDITADO</v>
      </c>
      <c r="K4557" s="59"/>
      <c r="L4557" s="47" t="s">
        <v>124</v>
      </c>
    </row>
    <row r="4558" spans="1:12" hidden="1" x14ac:dyDescent="0.3">
      <c r="A4558" s="18" t="str">
        <f t="shared" ref="A4558" si="1537">+IF(OR(C4554=""),"NO",1)</f>
        <v>NO</v>
      </c>
      <c r="B4558" s="18"/>
      <c r="E4558" s="330"/>
      <c r="F4558" s="60" t="str">
        <f>+$F$30</f>
        <v>EXPERIENCIA APORTADA</v>
      </c>
      <c r="G4558" s="340" t="s">
        <v>124</v>
      </c>
      <c r="H4558" s="341"/>
      <c r="I4558" s="341"/>
      <c r="J4558" s="341"/>
      <c r="K4558" s="341"/>
      <c r="L4558" s="342"/>
    </row>
    <row r="4559" spans="1:12" hidden="1" x14ac:dyDescent="0.3">
      <c r="A4559" s="18" t="str">
        <f t="shared" ref="A4559" si="1538">+IF(OR(C4554=""),"NO",1)</f>
        <v>NO</v>
      </c>
      <c r="B4559" s="18"/>
      <c r="E4559" s="331"/>
      <c r="F4559" s="62" t="str">
        <f>+$F$31</f>
        <v>OBSERVACIÓN</v>
      </c>
      <c r="G4559" s="343" t="s">
        <v>124</v>
      </c>
      <c r="H4559" s="344"/>
      <c r="I4559" s="344"/>
      <c r="J4559" s="344"/>
      <c r="K4559" s="344"/>
      <c r="L4559" s="345"/>
    </row>
    <row r="4560" spans="1:12" ht="8.5" hidden="1" customHeight="1" x14ac:dyDescent="0.3">
      <c r="A4560" s="18" t="str">
        <f t="shared" ref="A4560" si="1539">+IF(OR(C4554=""),"NO",1)</f>
        <v>NO</v>
      </c>
      <c r="B4560" s="18"/>
      <c r="E4560" s="49"/>
      <c r="F4560" s="50"/>
      <c r="G4560" s="51"/>
      <c r="H4560" s="51"/>
      <c r="I4560" s="51"/>
      <c r="J4560" s="51"/>
      <c r="K4560" s="51"/>
      <c r="L4560" s="52"/>
    </row>
    <row r="4561" spans="1:12" hidden="1" x14ac:dyDescent="0.3">
      <c r="A4561" s="18" t="str">
        <f t="shared" ref="A4561" si="1540">+IF(OR(C4561=""),"NO",1)</f>
        <v>NO</v>
      </c>
      <c r="B4561" s="18"/>
      <c r="C4561" s="1" t="s">
        <v>124</v>
      </c>
      <c r="E4561" s="329">
        <v>6</v>
      </c>
      <c r="F4561" s="53" t="str">
        <f>+$F$26</f>
        <v>OBJETO</v>
      </c>
      <c r="G4561" s="332" t="s">
        <v>124</v>
      </c>
      <c r="H4561" s="333"/>
      <c r="I4561" s="333"/>
      <c r="J4561" s="333"/>
      <c r="K4561" s="333"/>
      <c r="L4561" s="334"/>
    </row>
    <row r="4562" spans="1:12" hidden="1" x14ac:dyDescent="0.3">
      <c r="A4562" s="18" t="str">
        <f t="shared" ref="A4562" si="1541">+IF(OR(C4561=""),"NO",1)</f>
        <v>NO</v>
      </c>
      <c r="B4562" s="18"/>
      <c r="E4562" s="330"/>
      <c r="F4562" s="54" t="str">
        <f>+$F$27</f>
        <v>CONTRATANTE</v>
      </c>
      <c r="G4562" s="335" t="s">
        <v>124</v>
      </c>
      <c r="H4562" s="310"/>
      <c r="I4562" s="310"/>
      <c r="J4562" s="310"/>
      <c r="K4562" s="310"/>
      <c r="L4562" s="336"/>
    </row>
    <row r="4563" spans="1:12" hidden="1" x14ac:dyDescent="0.3">
      <c r="A4563" s="18" t="str">
        <f t="shared" ref="A4563" si="1542">+IF(OR(C4561=""),"NO",1)</f>
        <v>NO</v>
      </c>
      <c r="B4563" s="18"/>
      <c r="E4563" s="330"/>
      <c r="F4563" s="54" t="str">
        <f>+$F$28</f>
        <v>APORTANTE</v>
      </c>
      <c r="G4563" s="337" t="s">
        <v>124</v>
      </c>
      <c r="H4563" s="338"/>
      <c r="I4563" s="338"/>
      <c r="J4563" s="338"/>
      <c r="K4563" s="338"/>
      <c r="L4563" s="339"/>
    </row>
    <row r="4564" spans="1:12" hidden="1" x14ac:dyDescent="0.3">
      <c r="A4564" s="18" t="str">
        <f t="shared" ref="A4564" si="1543">+IF(OR(C4561=""),"NO",1)</f>
        <v>NO</v>
      </c>
      <c r="B4564" s="18"/>
      <c r="E4564" s="330"/>
      <c r="F4564" s="54" t="str">
        <f>+$F$29</f>
        <v>VALOR /SMMLV)</v>
      </c>
      <c r="G4564" s="55" t="s">
        <v>124</v>
      </c>
      <c r="H4564" s="56" t="str">
        <f>+$H$29</f>
        <v>% PART..</v>
      </c>
      <c r="I4564" s="57" t="s">
        <v>124</v>
      </c>
      <c r="J4564" s="58" t="str">
        <f>+$J$29</f>
        <v>VALOR ACREDITADO</v>
      </c>
      <c r="K4564" s="59"/>
      <c r="L4564" s="47" t="s">
        <v>124</v>
      </c>
    </row>
    <row r="4565" spans="1:12" hidden="1" x14ac:dyDescent="0.3">
      <c r="A4565" s="18" t="str">
        <f t="shared" ref="A4565" si="1544">+IF(OR(C4561=""),"NO",1)</f>
        <v>NO</v>
      </c>
      <c r="B4565" s="18"/>
      <c r="E4565" s="330"/>
      <c r="F4565" s="60" t="str">
        <f>+$F$30</f>
        <v>EXPERIENCIA APORTADA</v>
      </c>
      <c r="G4565" s="340" t="s">
        <v>124</v>
      </c>
      <c r="H4565" s="341"/>
      <c r="I4565" s="341"/>
      <c r="J4565" s="341"/>
      <c r="K4565" s="341"/>
      <c r="L4565" s="342"/>
    </row>
    <row r="4566" spans="1:12" hidden="1" x14ac:dyDescent="0.3">
      <c r="A4566" s="18" t="str">
        <f t="shared" ref="A4566" si="1545">+IF(OR(C4561=""),"NO",1)</f>
        <v>NO</v>
      </c>
      <c r="B4566" s="18"/>
      <c r="E4566" s="331"/>
      <c r="F4566" s="62" t="str">
        <f>+$F$31</f>
        <v>OBSERVACIÓN</v>
      </c>
      <c r="G4566" s="343" t="s">
        <v>124</v>
      </c>
      <c r="H4566" s="344"/>
      <c r="I4566" s="344"/>
      <c r="J4566" s="344"/>
      <c r="K4566" s="344"/>
      <c r="L4566" s="345"/>
    </row>
    <row r="4567" spans="1:12" ht="8.5" hidden="1" customHeight="1" x14ac:dyDescent="0.3">
      <c r="A4567" s="18" t="str">
        <f t="shared" ref="A4567" si="1546">+IF(OR(C4561=""),"NO",1)</f>
        <v>NO</v>
      </c>
      <c r="B4567" s="18"/>
      <c r="E4567" s="49"/>
      <c r="F4567" s="50"/>
      <c r="G4567" s="51"/>
      <c r="H4567" s="51"/>
      <c r="I4567" s="51"/>
      <c r="J4567" s="51"/>
      <c r="K4567" s="51"/>
      <c r="L4567" s="52"/>
    </row>
    <row r="4568" spans="1:12" hidden="1" x14ac:dyDescent="0.3">
      <c r="A4568" s="18" t="str">
        <f t="shared" ref="A4568" si="1547">+IF(OR(C4568=""),"NO",1)</f>
        <v>NO</v>
      </c>
      <c r="B4568" s="18"/>
      <c r="C4568" s="1" t="s">
        <v>124</v>
      </c>
      <c r="E4568" s="329">
        <v>7</v>
      </c>
      <c r="F4568" s="53" t="str">
        <f>+$F$26</f>
        <v>OBJETO</v>
      </c>
      <c r="G4568" s="332" t="s">
        <v>124</v>
      </c>
      <c r="H4568" s="333"/>
      <c r="I4568" s="333"/>
      <c r="J4568" s="333"/>
      <c r="K4568" s="333"/>
      <c r="L4568" s="334"/>
    </row>
    <row r="4569" spans="1:12" hidden="1" x14ac:dyDescent="0.3">
      <c r="A4569" s="18" t="str">
        <f t="shared" ref="A4569" si="1548">+IF(OR(C4568=""),"NO",1)</f>
        <v>NO</v>
      </c>
      <c r="B4569" s="18"/>
      <c r="E4569" s="330"/>
      <c r="F4569" s="54" t="str">
        <f>+$F$27</f>
        <v>CONTRATANTE</v>
      </c>
      <c r="G4569" s="335" t="s">
        <v>124</v>
      </c>
      <c r="H4569" s="310"/>
      <c r="I4569" s="310"/>
      <c r="J4569" s="310"/>
      <c r="K4569" s="310"/>
      <c r="L4569" s="336"/>
    </row>
    <row r="4570" spans="1:12" hidden="1" x14ac:dyDescent="0.3">
      <c r="A4570" s="18" t="str">
        <f t="shared" ref="A4570" si="1549">+IF(OR(C4568=""),"NO",1)</f>
        <v>NO</v>
      </c>
      <c r="B4570" s="18"/>
      <c r="E4570" s="330"/>
      <c r="F4570" s="54" t="str">
        <f>+$F$28</f>
        <v>APORTANTE</v>
      </c>
      <c r="G4570" s="337" t="s">
        <v>124</v>
      </c>
      <c r="H4570" s="338"/>
      <c r="I4570" s="338"/>
      <c r="J4570" s="338"/>
      <c r="K4570" s="338"/>
      <c r="L4570" s="339"/>
    </row>
    <row r="4571" spans="1:12" hidden="1" x14ac:dyDescent="0.3">
      <c r="A4571" s="18" t="str">
        <f t="shared" ref="A4571" si="1550">+IF(OR(C4568=""),"NO",1)</f>
        <v>NO</v>
      </c>
      <c r="B4571" s="18"/>
      <c r="E4571" s="330"/>
      <c r="F4571" s="54" t="str">
        <f>+$F$29</f>
        <v>VALOR /SMMLV)</v>
      </c>
      <c r="G4571" s="55" t="s">
        <v>124</v>
      </c>
      <c r="H4571" s="56" t="str">
        <f>+$H$29</f>
        <v>% PART..</v>
      </c>
      <c r="I4571" s="57" t="s">
        <v>124</v>
      </c>
      <c r="J4571" s="58" t="str">
        <f>+$J$29</f>
        <v>VALOR ACREDITADO</v>
      </c>
      <c r="K4571" s="59"/>
      <c r="L4571" s="47" t="s">
        <v>124</v>
      </c>
    </row>
    <row r="4572" spans="1:12" hidden="1" x14ac:dyDescent="0.3">
      <c r="A4572" s="18" t="str">
        <f t="shared" ref="A4572" si="1551">+IF(OR(C4568=""),"NO",1)</f>
        <v>NO</v>
      </c>
      <c r="B4572" s="18"/>
      <c r="E4572" s="330"/>
      <c r="F4572" s="60" t="str">
        <f>+$F$30</f>
        <v>EXPERIENCIA APORTADA</v>
      </c>
      <c r="G4572" s="340" t="s">
        <v>124</v>
      </c>
      <c r="H4572" s="341"/>
      <c r="I4572" s="341"/>
      <c r="J4572" s="341"/>
      <c r="K4572" s="341"/>
      <c r="L4572" s="342"/>
    </row>
    <row r="4573" spans="1:12" hidden="1" x14ac:dyDescent="0.3">
      <c r="A4573" s="18" t="str">
        <f t="shared" ref="A4573" si="1552">+IF(OR(C4568=""),"NO",1)</f>
        <v>NO</v>
      </c>
      <c r="B4573" s="18"/>
      <c r="E4573" s="331"/>
      <c r="F4573" s="62" t="str">
        <f>+$F$31</f>
        <v>OBSERVACIÓN</v>
      </c>
      <c r="G4573" s="343" t="s">
        <v>124</v>
      </c>
      <c r="H4573" s="344"/>
      <c r="I4573" s="344"/>
      <c r="J4573" s="344"/>
      <c r="K4573" s="344"/>
      <c r="L4573" s="345"/>
    </row>
    <row r="4574" spans="1:12" hidden="1" x14ac:dyDescent="0.3">
      <c r="A4574" s="18" t="str">
        <f t="shared" ref="A4574" si="1553">+IF(OR(C4568=""),"NO",1)</f>
        <v>NO</v>
      </c>
      <c r="B4574" s="18"/>
      <c r="E4574" s="49"/>
      <c r="F4574" s="50"/>
      <c r="G4574" s="51"/>
      <c r="H4574" s="51"/>
      <c r="I4574" s="51"/>
      <c r="J4574" s="51"/>
      <c r="K4574" s="51"/>
      <c r="L4574" s="52"/>
    </row>
    <row r="4575" spans="1:12" hidden="1" x14ac:dyDescent="0.3">
      <c r="A4575" s="1" t="str">
        <f>+A4510</f>
        <v>NO</v>
      </c>
      <c r="C4575" s="1" t="str">
        <f>"N"&amp;C4510</f>
        <v>N</v>
      </c>
      <c r="E4575" s="63"/>
      <c r="F4575" s="64" t="str">
        <f>+$F$75</f>
        <v>TOTAL DE CONTRATOS PRESENTADOS VÁLIDOS QUE CUMPLEN EXPERIENCIA ACREDITADA:</v>
      </c>
      <c r="G4575" s="65"/>
      <c r="H4575" s="65"/>
      <c r="I4575" s="65"/>
      <c r="J4575" s="66"/>
      <c r="K4575" s="65"/>
      <c r="L4575" s="67" t="s">
        <v>124</v>
      </c>
    </row>
    <row r="4576" spans="1:12" ht="6.65" hidden="1" customHeight="1" x14ac:dyDescent="0.3">
      <c r="A4576" s="1" t="str">
        <f>+A4510</f>
        <v>NO</v>
      </c>
      <c r="E4576" s="51"/>
      <c r="F4576" s="50"/>
      <c r="G4576" s="51"/>
      <c r="H4576" s="51"/>
      <c r="I4576" s="51"/>
      <c r="J4576" s="51"/>
      <c r="K4576" s="51"/>
      <c r="L4576" s="51"/>
    </row>
    <row r="4577" spans="1:12" hidden="1" x14ac:dyDescent="0.3">
      <c r="A4577" s="1" t="str">
        <f>+A4510</f>
        <v>NO</v>
      </c>
      <c r="E4577" s="63"/>
      <c r="F4577" s="63" t="str">
        <f>+$F$77</f>
        <v>ACREDITA SUMINISTRO E INSTALACIÓN DE MOBILIARIO POR LO MENOS EN UN (1) CONTRATO VÁLIDO</v>
      </c>
      <c r="G4577" s="65"/>
      <c r="H4577" s="65"/>
      <c r="I4577" s="65"/>
      <c r="J4577" s="66"/>
      <c r="K4577" s="65"/>
      <c r="L4577" s="68" t="s">
        <v>157</v>
      </c>
    </row>
    <row r="4578" spans="1:12" ht="5.15" hidden="1" customHeight="1" x14ac:dyDescent="0.3">
      <c r="A4578" s="1" t="str">
        <f>+A4510</f>
        <v>NO</v>
      </c>
      <c r="E4578" s="51"/>
      <c r="F4578" s="50"/>
      <c r="G4578" s="51"/>
      <c r="H4578" s="51"/>
      <c r="I4578" s="51"/>
      <c r="J4578" s="51"/>
      <c r="K4578" s="51"/>
      <c r="L4578" s="51"/>
    </row>
    <row r="4579" spans="1:12" ht="12.75" hidden="1" customHeight="1" x14ac:dyDescent="0.3">
      <c r="A4579" s="1" t="str">
        <f>+A4510</f>
        <v>NO</v>
      </c>
      <c r="E4579" s="69" t="str">
        <f>+$E$79</f>
        <v>EXPERIENCIA ESPECÍFICA NUMERAL 10.1.1 A</v>
      </c>
      <c r="F4579" s="70"/>
      <c r="G4579" s="70"/>
      <c r="H4579" s="70"/>
      <c r="I4579" s="70"/>
      <c r="J4579" s="70"/>
      <c r="K4579" s="70"/>
      <c r="L4579" s="71"/>
    </row>
    <row r="4580" spans="1:12" ht="26.5" hidden="1" customHeight="1" x14ac:dyDescent="0.3">
      <c r="A4580" s="1" t="str">
        <f>+A4510</f>
        <v>NO</v>
      </c>
      <c r="E4580" s="72"/>
      <c r="F4580" s="325" t="str">
        <f>+$F$80</f>
        <v>Por lo menos uno (1) de los contratos válidos aportados como experiencia general debe corresponder mínimo al 60% del presupuesto oficial del presente proceso de selección.  (SMMLV)</v>
      </c>
      <c r="G4580" s="326"/>
      <c r="H4580" s="326"/>
      <c r="I4580" s="326"/>
      <c r="J4580" s="326"/>
      <c r="K4580" s="73" t="s">
        <v>124</v>
      </c>
      <c r="L4580" s="74" t="s">
        <v>124</v>
      </c>
    </row>
    <row r="4581" spans="1:12" ht="23.5" hidden="1" customHeight="1" x14ac:dyDescent="0.3">
      <c r="A4581" s="1" t="str">
        <f>+A4510</f>
        <v>NO</v>
      </c>
      <c r="E4581" s="63"/>
      <c r="F4581" s="325" t="str">
        <f>+$F$81</f>
        <v xml:space="preserve">Deberá acreditarse en al menos uno (1) de los contratos válidos aportados como experiencia general una </v>
      </c>
      <c r="G4581" s="326"/>
      <c r="H4581" s="326"/>
      <c r="I4581" s="326"/>
      <c r="J4581" s="326"/>
      <c r="K4581" s="73" t="s">
        <v>124</v>
      </c>
      <c r="L4581" s="74" t="s">
        <v>124</v>
      </c>
    </row>
    <row r="4582" spans="1:12" ht="23.5" hidden="1" customHeight="1" x14ac:dyDescent="0.3">
      <c r="A4582" s="18" t="s">
        <v>30</v>
      </c>
      <c r="E4582" s="63"/>
      <c r="F4582" s="325" t="str">
        <f>+$F$82</f>
        <v xml:space="preserve">Deberá acreditarse en al menos uno (1) de los contratos válidos aportados interventoría a intervención de </v>
      </c>
      <c r="G4582" s="326"/>
      <c r="H4582" s="326"/>
      <c r="I4582" s="326"/>
      <c r="J4582" s="326"/>
      <c r="K4582" s="73">
        <f>+$K$82</f>
        <v>0</v>
      </c>
      <c r="L4582" s="74" t="s">
        <v>124</v>
      </c>
    </row>
    <row r="4583" spans="1:12" ht="36" hidden="1" customHeight="1" x14ac:dyDescent="0.3">
      <c r="A4583" s="18" t="s">
        <v>30</v>
      </c>
      <c r="E4583" s="63"/>
      <c r="F4583" s="325" t="str">
        <f>+$F$83</f>
        <v xml:space="preserve">Deberá acreditarse en al menos uno (1) de los contratos válidos aportados interventoría a intervención de </v>
      </c>
      <c r="G4583" s="326"/>
      <c r="H4583" s="326"/>
      <c r="I4583" s="326"/>
      <c r="J4583" s="326"/>
      <c r="K4583" s="75">
        <f>+$K$83</f>
        <v>0</v>
      </c>
      <c r="L4583" s="76" t="s">
        <v>124</v>
      </c>
    </row>
    <row r="4584" spans="1:12" hidden="1" x14ac:dyDescent="0.3">
      <c r="A4584" s="1" t="str">
        <f>+A4510</f>
        <v>NO</v>
      </c>
      <c r="E4584" s="51"/>
      <c r="F4584" s="50"/>
      <c r="G4584" s="51"/>
      <c r="H4584" s="51"/>
      <c r="I4584" s="51"/>
      <c r="J4584" s="51"/>
      <c r="K4584" s="51"/>
      <c r="L4584" s="51"/>
    </row>
    <row r="4585" spans="1:12" ht="12.75" hidden="1" customHeight="1" x14ac:dyDescent="0.3">
      <c r="A4585" s="1" t="str">
        <f>+A4510</f>
        <v>NO</v>
      </c>
      <c r="E4585" s="40" t="str">
        <f>+$E$85</f>
        <v>VALOR MÍNIMO A CERIFICAR % P.O EN SMMMLV. NUMERAL 3.9.1</v>
      </c>
      <c r="F4585" s="41"/>
      <c r="G4585" s="41"/>
      <c r="H4585" s="41"/>
      <c r="I4585" s="41"/>
      <c r="J4585" s="41"/>
      <c r="K4585" s="41"/>
      <c r="L4585" s="42"/>
    </row>
    <row r="4586" spans="1:12" hidden="1" x14ac:dyDescent="0.3">
      <c r="A4586" s="1" t="str">
        <f>+A4510</f>
        <v>NO</v>
      </c>
      <c r="C4586" s="1" t="str">
        <f>"M"&amp;C4510</f>
        <v>M</v>
      </c>
      <c r="E4586" s="77" t="str">
        <f>+$E$86</f>
        <v>100% P.O.</v>
      </c>
      <c r="F4586" s="78"/>
      <c r="G4586" s="61">
        <v>242.41716883554506</v>
      </c>
      <c r="H4586" s="124" t="str">
        <f>+$H$86</f>
        <v>TOTAL EJECUTADO DE CONTRATOS ACREDITADOS</v>
      </c>
      <c r="I4586" s="124"/>
      <c r="J4586" s="124"/>
      <c r="K4586" s="55" t="s">
        <v>124</v>
      </c>
      <c r="L4586" s="47" t="s">
        <v>124</v>
      </c>
    </row>
    <row r="4587" spans="1:12" hidden="1" x14ac:dyDescent="0.3">
      <c r="A4587" s="1" t="str">
        <f>+A4510</f>
        <v>NO</v>
      </c>
      <c r="E4587" s="39"/>
      <c r="F4587" s="39"/>
      <c r="G4587" s="39"/>
      <c r="H4587" s="39"/>
      <c r="I4587" s="39"/>
      <c r="J4587" s="39"/>
      <c r="K4587" s="39"/>
      <c r="L4587" s="39"/>
    </row>
    <row r="4588" spans="1:12" ht="12.75" hidden="1" customHeight="1" x14ac:dyDescent="0.3">
      <c r="A4588" s="18" t="s">
        <v>30</v>
      </c>
      <c r="B4588" s="18"/>
      <c r="E4588" s="40" t="str">
        <f>+$E$88</f>
        <v>CONSIDERACIONES PARA LA VALIDEZ DE LA EXPERIENCIA REQUERIDA: EXPERIENCIA PROPONENTES PLURALES NUMERAL 10.1.2 D</v>
      </c>
      <c r="F4588" s="41"/>
      <c r="G4588" s="41"/>
      <c r="H4588" s="41"/>
      <c r="I4588" s="41"/>
      <c r="J4588" s="41"/>
      <c r="K4588" s="41"/>
      <c r="L4588" s="42"/>
    </row>
    <row r="4589" spans="1:12" ht="28" hidden="1" customHeight="1" x14ac:dyDescent="0.3">
      <c r="A4589" s="18" t="s">
        <v>30</v>
      </c>
      <c r="B4589" s="18"/>
      <c r="C4589" s="1" t="str">
        <f>"O"&amp;C4510</f>
        <v>O</v>
      </c>
      <c r="E4589" s="80" t="str">
        <f>+$E$89</f>
        <v>i)</v>
      </c>
      <c r="F4589" s="327" t="str">
        <f>+$F$89</f>
        <v>Uno de los integrantes debe aportar como mínimo el cincuenta por ciento (50 %) de la experiencia solicitada</v>
      </c>
      <c r="G4589" s="328"/>
      <c r="H4589" s="328"/>
      <c r="I4589" s="328"/>
      <c r="J4589" s="328"/>
      <c r="K4589" s="73" t="s">
        <v>124</v>
      </c>
      <c r="L4589" s="47" t="s">
        <v>124</v>
      </c>
    </row>
    <row r="4590" spans="1:12" ht="28" hidden="1" customHeight="1" x14ac:dyDescent="0.3">
      <c r="A4590" s="18" t="s">
        <v>30</v>
      </c>
      <c r="B4590" s="18"/>
      <c r="C4590" s="1" t="str">
        <f>"O"&amp;C4510</f>
        <v>O</v>
      </c>
      <c r="E4590" s="80" t="str">
        <f>+$E$90</f>
        <v>ii)</v>
      </c>
      <c r="F4590" s="327" t="str">
        <f>+$F$90</f>
        <v>Todos los demás ntegrantes deben acreditar al menos el cinco por ciento (5 %) de la experiencia solicitada, solo uno (1) de los integrantes podrá no acreditar experiencia pero su porcentaje de participación  no podrá superar el diez por ciento (10 %)</v>
      </c>
      <c r="G4590" s="328"/>
      <c r="H4590" s="328"/>
      <c r="I4590" s="328"/>
      <c r="J4590" s="328"/>
      <c r="K4590" s="73" t="s">
        <v>124</v>
      </c>
      <c r="L4590" s="47" t="s">
        <v>124</v>
      </c>
    </row>
    <row r="4591" spans="1:12" hidden="1" x14ac:dyDescent="0.3">
      <c r="A4591" s="18" t="s">
        <v>30</v>
      </c>
      <c r="B4591" s="18"/>
      <c r="E4591" s="39"/>
      <c r="F4591" s="39"/>
      <c r="G4591" s="39"/>
      <c r="H4591" s="39"/>
      <c r="I4591" s="39"/>
      <c r="J4591" s="39"/>
      <c r="K4591" s="39"/>
      <c r="L4591" s="39"/>
    </row>
    <row r="4592" spans="1:12" ht="13" hidden="1" customHeight="1" x14ac:dyDescent="0.3">
      <c r="A4592" s="18" t="str">
        <f>+A4510</f>
        <v>NO</v>
      </c>
      <c r="B4592" s="18"/>
      <c r="E4592" s="69" t="str">
        <f>+$E$92</f>
        <v>VERIFICACIÓN Y ASIGNACIÓN DE PUNTAJE POR LA EXPERIENCIA DEL PROPONENTE</v>
      </c>
      <c r="F4592" s="70"/>
      <c r="G4592" s="70"/>
      <c r="H4592" s="70"/>
      <c r="I4592" s="70"/>
      <c r="J4592" s="70"/>
      <c r="K4592" s="70"/>
      <c r="L4592" s="71"/>
    </row>
    <row r="4593" spans="1:12" hidden="1" x14ac:dyDescent="0.3">
      <c r="A4593" s="18" t="str">
        <f>+A4510</f>
        <v>NO</v>
      </c>
      <c r="B4593" s="18"/>
      <c r="E4593" s="81"/>
      <c r="F4593" s="323" t="str">
        <f>+$F$93</f>
        <v>No. CONTRATOS QUE ACREDITAN LA EXPERIENCIA (NO OBJETO DE SUBSANACIÓN)</v>
      </c>
      <c r="G4593" s="324"/>
      <c r="H4593" s="324"/>
      <c r="I4593" s="324"/>
      <c r="J4593" s="324"/>
      <c r="K4593" s="82"/>
      <c r="L4593" s="83" t="s">
        <v>124</v>
      </c>
    </row>
    <row r="4594" spans="1:12" ht="13" hidden="1" customHeight="1" x14ac:dyDescent="0.3">
      <c r="A4594" s="18" t="str">
        <f>+A4510</f>
        <v>NO</v>
      </c>
      <c r="B4594" s="18"/>
      <c r="E4594" s="84"/>
      <c r="F4594" s="323" t="str">
        <f>+$F$94</f>
        <v>TOTAL EJECUTADO DE CONTRATOS ACREDITADOS PROPUESTA INICIAL</v>
      </c>
      <c r="G4594" s="324"/>
      <c r="H4594" s="324"/>
      <c r="I4594" s="324"/>
      <c r="J4594" s="324"/>
      <c r="K4594" s="85"/>
      <c r="L4594" s="86" t="s">
        <v>124</v>
      </c>
    </row>
    <row r="4595" spans="1:12" ht="13" hidden="1" customHeight="1" x14ac:dyDescent="0.3">
      <c r="A4595" s="18" t="str">
        <f>+A4510</f>
        <v>NO</v>
      </c>
      <c r="B4595" s="18"/>
      <c r="E4595" s="87"/>
      <c r="F4595" s="323" t="str">
        <f>+$F$95</f>
        <v>PROMEDIO VALOR ACREDITADO EN SMMLV</v>
      </c>
      <c r="G4595" s="324"/>
      <c r="H4595" s="324"/>
      <c r="I4595" s="324"/>
      <c r="J4595" s="324"/>
      <c r="K4595" s="66"/>
      <c r="L4595" s="88" t="s">
        <v>124</v>
      </c>
    </row>
    <row r="4596" spans="1:12" hidden="1" x14ac:dyDescent="0.3">
      <c r="A4596" s="18" t="str">
        <f>+A4510</f>
        <v>NO</v>
      </c>
      <c r="B4596" s="18"/>
      <c r="E4596" s="89"/>
      <c r="F4596" s="89"/>
      <c r="G4596" s="89"/>
      <c r="H4596" s="89"/>
      <c r="I4596" s="89"/>
      <c r="J4596" s="89"/>
      <c r="K4596" s="89"/>
      <c r="L4596" s="89"/>
    </row>
    <row r="4597" spans="1:12" ht="13" hidden="1" customHeight="1" x14ac:dyDescent="0.3">
      <c r="A4597" s="18" t="str">
        <f>+A4510</f>
        <v>NO</v>
      </c>
      <c r="B4597" s="18"/>
      <c r="E4597" s="69" t="str">
        <f>+$E$97</f>
        <v>3.9.2 EXIGENCIAS MÍNIMAS DE EXPERIENCIA Y FORMACIÓN ACADÉMICA DEL EQUIPO DE TRABAJO</v>
      </c>
      <c r="F4597" s="70"/>
      <c r="G4597" s="70"/>
      <c r="H4597" s="70"/>
      <c r="I4597" s="70"/>
      <c r="J4597" s="70"/>
      <c r="K4597" s="70"/>
      <c r="L4597" s="71"/>
    </row>
    <row r="4598" spans="1:12" hidden="1" x14ac:dyDescent="0.3">
      <c r="A4598" s="18" t="str">
        <f>+A4510</f>
        <v>NO</v>
      </c>
      <c r="B4598" s="18"/>
      <c r="E4598" s="90" t="str">
        <f>+$E$98</f>
        <v>Formulario 8</v>
      </c>
      <c r="F4598" s="315" t="s">
        <v>46</v>
      </c>
      <c r="G4598" s="316"/>
      <c r="H4598" s="317"/>
      <c r="I4598" s="318"/>
      <c r="J4598" s="318"/>
      <c r="K4598" s="318"/>
      <c r="L4598" s="319"/>
    </row>
    <row r="4599" spans="1:12" hidden="1" x14ac:dyDescent="0.3">
      <c r="A4599" s="18" t="str">
        <f>+A4510</f>
        <v>NO</v>
      </c>
      <c r="B4599" s="18"/>
      <c r="E4599" s="91" t="s">
        <v>124</v>
      </c>
      <c r="F4599" s="91" t="str">
        <f>+$F$99</f>
        <v>Director de Interventoría</v>
      </c>
      <c r="G4599" s="91" t="str">
        <f>+$G$99</f>
        <v>Residente de Interventoría</v>
      </c>
      <c r="H4599" s="320"/>
      <c r="I4599" s="321"/>
      <c r="J4599" s="321"/>
      <c r="K4599" s="321"/>
      <c r="L4599" s="322"/>
    </row>
    <row r="4600" spans="1:12" hidden="1" x14ac:dyDescent="0.3">
      <c r="A4600" s="18" t="str">
        <f>+A4510</f>
        <v>NO</v>
      </c>
      <c r="B4600" s="18"/>
      <c r="E4600" s="304" t="str">
        <f>+$E$100</f>
        <v>OBSERVACIONES RESPECTO REQUISITO HABILITANTE DEL PERSONAL CLAVE EVALUABLE</v>
      </c>
      <c r="F4600" s="305"/>
      <c r="G4600" s="305"/>
      <c r="H4600" s="305"/>
      <c r="I4600" s="305"/>
      <c r="J4600" s="305"/>
      <c r="K4600" s="305"/>
      <c r="L4600" s="305"/>
    </row>
    <row r="4601" spans="1:12" hidden="1" x14ac:dyDescent="0.3">
      <c r="A4601" s="18" t="str">
        <f>+A4510</f>
        <v>NO</v>
      </c>
      <c r="B4601" s="18"/>
      <c r="E4601" s="312" t="s">
        <v>124</v>
      </c>
      <c r="F4601" s="313"/>
      <c r="G4601" s="313"/>
      <c r="H4601" s="313"/>
      <c r="I4601" s="313"/>
      <c r="J4601" s="313"/>
      <c r="K4601" s="313"/>
      <c r="L4601" s="314"/>
    </row>
    <row r="4602" spans="1:12" hidden="1" x14ac:dyDescent="0.3">
      <c r="A4602" s="18" t="str">
        <f>+A4510</f>
        <v>NO</v>
      </c>
      <c r="B4602" s="18"/>
      <c r="E4602" s="89"/>
      <c r="F4602" s="89"/>
      <c r="G4602" s="89"/>
      <c r="H4602" s="89"/>
      <c r="I4602" s="89"/>
      <c r="J4602" s="89"/>
      <c r="K4602" s="89"/>
      <c r="L4602" s="89"/>
    </row>
    <row r="4603" spans="1:12" ht="13" hidden="1" customHeight="1" x14ac:dyDescent="0.3">
      <c r="A4603" s="18" t="str">
        <f>+A4510</f>
        <v>NO</v>
      </c>
      <c r="B4603" s="18"/>
      <c r="E4603" s="69" t="str">
        <f>+$E$103</f>
        <v>4.2 EQUIPO DE TRABAJO (Personal Clave Evaluable)</v>
      </c>
      <c r="F4603" s="70"/>
      <c r="G4603" s="70"/>
      <c r="H4603" s="70"/>
      <c r="I4603" s="70"/>
      <c r="J4603" s="70"/>
      <c r="K4603" s="70"/>
      <c r="L4603" s="71"/>
    </row>
    <row r="4604" spans="1:12" ht="23.25" hidden="1" customHeight="1" x14ac:dyDescent="0.3">
      <c r="A4604" s="18" t="str">
        <f>+A4510</f>
        <v>NO</v>
      </c>
      <c r="B4604" s="18"/>
      <c r="E4604" s="90" t="str">
        <f>+$E$104</f>
        <v>Formulario 9</v>
      </c>
      <c r="F4604" s="315" t="s">
        <v>46</v>
      </c>
      <c r="G4604" s="316"/>
      <c r="H4604" s="317"/>
      <c r="I4604" s="318"/>
      <c r="J4604" s="318"/>
      <c r="K4604" s="318"/>
      <c r="L4604" s="319"/>
    </row>
    <row r="4605" spans="1:12" hidden="1" x14ac:dyDescent="0.3">
      <c r="A4605" s="18" t="str">
        <f>+A4510</f>
        <v>NO</v>
      </c>
      <c r="B4605" s="18"/>
      <c r="E4605" s="91" t="s">
        <v>124</v>
      </c>
      <c r="F4605" s="91" t="str">
        <f>+$F$99</f>
        <v>Director de Interventoría</v>
      </c>
      <c r="G4605" s="91" t="str">
        <f>+$G$99</f>
        <v>Residente de Interventoría</v>
      </c>
      <c r="H4605" s="320"/>
      <c r="I4605" s="321"/>
      <c r="J4605" s="321"/>
      <c r="K4605" s="321"/>
      <c r="L4605" s="322"/>
    </row>
    <row r="4606" spans="1:12" hidden="1" x14ac:dyDescent="0.3">
      <c r="A4606" s="18" t="str">
        <f>+A4510</f>
        <v>NO</v>
      </c>
      <c r="B4606" s="18"/>
      <c r="E4606" s="89"/>
      <c r="F4606" s="89"/>
      <c r="G4606" s="89"/>
      <c r="H4606" s="89"/>
      <c r="I4606" s="89"/>
      <c r="J4606" s="89"/>
      <c r="K4606" s="89"/>
      <c r="L4606" s="89"/>
    </row>
    <row r="4607" spans="1:12" hidden="1" x14ac:dyDescent="0.3">
      <c r="A4607" s="1" t="str">
        <f>+A4510</f>
        <v>NO</v>
      </c>
      <c r="E4607" s="92" t="str">
        <f>+E4482</f>
        <v>CRITERIOS DE EVALUACIÓN Y PUNTAJE</v>
      </c>
      <c r="F4607" s="93"/>
      <c r="G4607" s="93"/>
      <c r="H4607" s="93"/>
      <c r="I4607" s="93"/>
      <c r="J4607" s="93"/>
      <c r="K4607" s="94"/>
      <c r="L4607" s="95" t="str">
        <f>+$L$107</f>
        <v>PUNTAJE OBTENIDO</v>
      </c>
    </row>
    <row r="4608" spans="1:12" hidden="1" x14ac:dyDescent="0.3">
      <c r="A4608" s="1" t="str">
        <f>+A4510</f>
        <v>NO</v>
      </c>
      <c r="E4608" s="96" t="str">
        <f>+$E$108</f>
        <v>VALOR</v>
      </c>
      <c r="F4608" s="97" t="str">
        <f>+$F$108</f>
        <v>EQUIPO DE TRABAJO (PERSONAL CLAVE EVALUABLE)</v>
      </c>
      <c r="G4608" s="24"/>
      <c r="H4608" s="24"/>
      <c r="I4608" s="24"/>
      <c r="J4608" s="24"/>
      <c r="K4608" s="24"/>
      <c r="L4608" s="98"/>
    </row>
    <row r="4609" spans="1:12" ht="12.75" hidden="1" customHeight="1" x14ac:dyDescent="0.3">
      <c r="A4609" s="1" t="str">
        <f>+A4510</f>
        <v>NO</v>
      </c>
      <c r="E4609" s="96">
        <f>+$E$109</f>
        <v>5</v>
      </c>
      <c r="F4609" s="307" t="str">
        <f>+$F$109</f>
        <v xml:space="preserve"> Experiencia Específica adicional</v>
      </c>
      <c r="G4609" s="308"/>
      <c r="H4609" s="308"/>
      <c r="I4609" s="308"/>
      <c r="J4609" s="308"/>
      <c r="K4609" s="309"/>
      <c r="L4609" s="99" t="str">
        <f>IFERROR(IF(VLOOKUP(C4510,'R. PUNTAJES'!$C$14:$R$213,'R. PUNTAJES'!$I$10,0)="","",VLOOKUP(C4510,'R. PUNTAJES'!$C$14:$R$213,'R. PUNTAJES'!$I$10,0)),"")</f>
        <v/>
      </c>
    </row>
    <row r="4610" spans="1:12" ht="12.75" hidden="1" customHeight="1" x14ac:dyDescent="0.3">
      <c r="A4610" s="1" t="str">
        <f>+A4510</f>
        <v>NO</v>
      </c>
      <c r="E4610" s="96">
        <f>+$E$110</f>
        <v>5</v>
      </c>
      <c r="F4610" s="307" t="str">
        <f>+$F$110</f>
        <v>Formación Académica adicional</v>
      </c>
      <c r="G4610" s="308"/>
      <c r="H4610" s="308"/>
      <c r="I4610" s="308"/>
      <c r="J4610" s="308"/>
      <c r="K4610" s="309"/>
      <c r="L4610" s="99" t="str">
        <f>IFERROR(IF(VLOOKUP(C4510,'R. PUNTAJES'!$C$14:$R$213,'R. PUNTAJES'!$J$10,0)="","",VLOOKUP(C4510,'R. PUNTAJES'!$C$14:$R$213,'R. PUNTAJES'!$J$10,0)),"")</f>
        <v/>
      </c>
    </row>
    <row r="4611" spans="1:12" hidden="1" x14ac:dyDescent="0.3">
      <c r="A4611" s="18" t="str">
        <f>+A4510</f>
        <v>NO</v>
      </c>
      <c r="B4611" s="18"/>
      <c r="E4611" s="100"/>
      <c r="F4611" s="101" t="str">
        <f>+$F$111</f>
        <v>FACTOR DE SOSTENIBILIDAD</v>
      </c>
      <c r="G4611" s="102"/>
      <c r="H4611" s="102"/>
      <c r="I4611" s="102"/>
      <c r="J4611" s="102"/>
      <c r="K4611" s="102"/>
      <c r="L4611" s="103"/>
    </row>
    <row r="4612" spans="1:12" hidden="1" x14ac:dyDescent="0.3">
      <c r="A4612" s="18" t="str">
        <f>+A4510</f>
        <v>NO</v>
      </c>
      <c r="B4612" s="18"/>
      <c r="E4612" s="104">
        <v>1</v>
      </c>
      <c r="F4612" s="105" t="str">
        <f>+$F$112</f>
        <v>Compromisos Sostenibilidad</v>
      </c>
      <c r="G4612" s="106"/>
      <c r="H4612" s="106"/>
      <c r="I4612" s="106"/>
      <c r="J4612" s="106"/>
      <c r="K4612" s="106"/>
      <c r="L4612" s="107" t="str">
        <f>IFERROR(IF(VLOOKUP(C4510,'R. PUNTAJES'!$C$14:$R$213,'R. PUNTAJES'!$K$10,0)="","",VLOOKUP(C4510,'R. PUNTAJES'!$C$14:$R$213,'R. PUNTAJES'!$K$10,0)),"")</f>
        <v/>
      </c>
    </row>
    <row r="4613" spans="1:12" hidden="1" x14ac:dyDescent="0.3">
      <c r="A4613" s="1" t="str">
        <f>+A4510</f>
        <v>NO</v>
      </c>
      <c r="E4613" s="108"/>
      <c r="F4613" s="109" t="str">
        <f>+$F$113</f>
        <v>APOYO A LA INDUSTRIA NACIONAL</v>
      </c>
      <c r="G4613" s="110"/>
      <c r="H4613" s="110"/>
      <c r="I4613" s="110"/>
      <c r="J4613" s="110"/>
      <c r="K4613" s="110"/>
      <c r="L4613" s="111"/>
    </row>
    <row r="4614" spans="1:12" ht="12.75" hidden="1" customHeight="1" x14ac:dyDescent="0.3">
      <c r="A4614" s="1" t="str">
        <f>+A4510</f>
        <v>NO</v>
      </c>
      <c r="E4614" s="96">
        <v>20</v>
      </c>
      <c r="F4614" s="307" t="str">
        <f>+$F$114</f>
        <v>Promoción de Servicios Nacionales o con Trato Nacional</v>
      </c>
      <c r="G4614" s="308"/>
      <c r="H4614" s="308"/>
      <c r="I4614" s="308"/>
      <c r="J4614" s="308"/>
      <c r="K4614" s="309"/>
      <c r="L4614" s="99" t="str">
        <f>IFERROR(IF(VLOOKUP(C4510,'R. PUNTAJES'!$C$14:$R$213,'R. PUNTAJES'!$L$10,0)="","",
IF(VLOOKUP(C4510,'R. PUNTAJES'!$C$14:$R$213,'R. PUNTAJES'!$L$10,0)=5,0,
VLOOKUP(C4510,'R. PUNTAJES'!$C$14:$R$213,'R. PUNTAJES'!$L$10,0))),"")</f>
        <v/>
      </c>
    </row>
    <row r="4615" spans="1:12" ht="12.75" hidden="1" customHeight="1" x14ac:dyDescent="0.3">
      <c r="A4615" s="1" t="str">
        <f>+A4510</f>
        <v>NO</v>
      </c>
      <c r="E4615" s="96">
        <v>5</v>
      </c>
      <c r="F4615" s="307" t="str">
        <f>+$F$115</f>
        <v>Incorporación de componente nacional en servicios extranjeros</v>
      </c>
      <c r="G4615" s="308"/>
      <c r="H4615" s="308"/>
      <c r="I4615" s="308"/>
      <c r="J4615" s="308"/>
      <c r="K4615" s="309"/>
      <c r="L4615" s="99" t="str">
        <f>IFERROR(IF(VLOOKUP(C4510,'R. PUNTAJES'!$C$14:$R$213,'R. PUNTAJES'!$L$10,0)="","",
IF(VLOOKUP(C4510,'R. PUNTAJES'!$C$14:$R$213,'R. PUNTAJES'!$L$10,0)=20,0,
VLOOKUP(C4510,'R. PUNTAJES'!$C$14:$R$213,'R. PUNTAJES'!$L$10,0))),"")</f>
        <v/>
      </c>
    </row>
    <row r="4616" spans="1:12" hidden="1" x14ac:dyDescent="0.3">
      <c r="A4616" s="1" t="str">
        <f>+A4510</f>
        <v>NO</v>
      </c>
      <c r="E4616" s="112"/>
      <c r="F4616" s="97" t="str">
        <f>+$F$116</f>
        <v>VINCULACIÓN DE PERSONAS CON DISCAPACIDAD</v>
      </c>
      <c r="G4616" s="24"/>
      <c r="H4616" s="24"/>
      <c r="I4616" s="24"/>
      <c r="J4616" s="24"/>
      <c r="K4616" s="24"/>
      <c r="L4616" s="98"/>
    </row>
    <row r="4617" spans="1:12" ht="12.75" hidden="1" customHeight="1" x14ac:dyDescent="0.3">
      <c r="A4617" s="1" t="str">
        <f>+A4510</f>
        <v>NO</v>
      </c>
      <c r="E4617" s="96">
        <v>1</v>
      </c>
      <c r="F4617" s="307" t="str">
        <f>+$F$117</f>
        <v xml:space="preserve">Trabajadores vinculados a la planta de personal </v>
      </c>
      <c r="G4617" s="308"/>
      <c r="H4617" s="308"/>
      <c r="I4617" s="308"/>
      <c r="J4617" s="308"/>
      <c r="K4617" s="309"/>
      <c r="L4617" s="99" t="str">
        <f>IFERROR(IF(VLOOKUP(C4510,'R. PUNTAJES'!$C$14:$R$213,'R. PUNTAJES'!$M$10,0)="","",VLOOKUP(C4510,'R. PUNTAJES'!$C$14:$R$213,'R. PUNTAJES'!$M$10,0)),"")</f>
        <v/>
      </c>
    </row>
    <row r="4618" spans="1:12" hidden="1" x14ac:dyDescent="0.3">
      <c r="A4618" s="1" t="str">
        <f>+A4510</f>
        <v>NO</v>
      </c>
      <c r="E4618" s="112"/>
      <c r="F4618" s="97" t="str">
        <f>+$F$118</f>
        <v>EMPRENDIMIENTOS Y EMPRESAS DE MUJERES</v>
      </c>
      <c r="G4618" s="24"/>
      <c r="H4618" s="24"/>
      <c r="I4618" s="24"/>
      <c r="J4618" s="24"/>
      <c r="K4618" s="24"/>
      <c r="L4618" s="98"/>
    </row>
    <row r="4619" spans="1:12" ht="13" hidden="1" customHeight="1" x14ac:dyDescent="0.3">
      <c r="A4619" s="1" t="str">
        <f>+A4510</f>
        <v>NO</v>
      </c>
      <c r="E4619" s="96">
        <v>0.25</v>
      </c>
      <c r="F4619" s="307" t="str">
        <f>+$F$119</f>
        <v>Emprendimientos y empresas de mujeres</v>
      </c>
      <c r="G4619" s="308"/>
      <c r="H4619" s="308"/>
      <c r="I4619" s="308"/>
      <c r="J4619" s="308"/>
      <c r="K4619" s="309"/>
      <c r="L4619" s="113" t="str">
        <f>IFERROR(IF(VLOOKUP(C4510,'R. PUNTAJES'!$C$14:$R$213,'R. PUNTAJES'!$N$10,0)="","",VLOOKUP(C4510,'R. PUNTAJES'!$C$14:$R$213,'R. PUNTAJES'!$N$10,0)),"")</f>
        <v/>
      </c>
    </row>
    <row r="4620" spans="1:12" hidden="1" x14ac:dyDescent="0.3">
      <c r="A4620" s="18" t="str">
        <f>+A4621</f>
        <v>NO</v>
      </c>
      <c r="B4620" s="18"/>
      <c r="E4620" s="112"/>
      <c r="F4620" s="97" t="str">
        <f>+$F$120</f>
        <v>MIPYME</v>
      </c>
      <c r="G4620" s="24"/>
      <c r="H4620" s="24"/>
      <c r="I4620" s="24"/>
      <c r="J4620" s="24"/>
      <c r="K4620" s="24"/>
      <c r="L4620" s="98"/>
    </row>
    <row r="4621" spans="1:12" hidden="1" x14ac:dyDescent="0.3">
      <c r="A4621" s="18" t="str">
        <f>+IF(E4621=0,"NO",1)</f>
        <v>NO</v>
      </c>
      <c r="B4621" s="18"/>
      <c r="E4621" s="96">
        <v>0</v>
      </c>
      <c r="F4621" s="307" t="str">
        <f>+$F$121</f>
        <v>Mipyme</v>
      </c>
      <c r="G4621" s="308"/>
      <c r="H4621" s="308"/>
      <c r="I4621" s="308"/>
      <c r="J4621" s="308"/>
      <c r="K4621" s="309"/>
      <c r="L4621" s="113" t="str">
        <f>IFERROR(IF(VLOOKUP(C4510,'R. PUNTAJES'!$C$14:$R$213,'R. PUNTAJES'!$O$10,0)="","",VLOOKUP(C4510,'R. PUNTAJES'!$C$14:$R$213,'R. PUNTAJES'!$O$10,0)),"")</f>
        <v/>
      </c>
    </row>
    <row r="4622" spans="1:12" hidden="1" x14ac:dyDescent="0.3">
      <c r="A4622" s="1" t="str">
        <f>+A4510</f>
        <v>NO</v>
      </c>
      <c r="E4622" s="112"/>
      <c r="F4622" s="97" t="str">
        <f>+$F$122</f>
        <v>EXPERIENCIA DEL PROPONENTE</v>
      </c>
      <c r="G4622" s="24"/>
      <c r="H4622" s="24"/>
      <c r="I4622" s="24"/>
      <c r="J4622" s="24"/>
      <c r="K4622" s="24"/>
      <c r="L4622" s="98"/>
    </row>
    <row r="4623" spans="1:12" hidden="1" x14ac:dyDescent="0.3">
      <c r="A4623" s="1" t="str">
        <f>+A4510</f>
        <v>NO</v>
      </c>
      <c r="E4623" s="96">
        <v>59.5</v>
      </c>
      <c r="F4623" s="307" t="str">
        <f>+$F$123</f>
        <v>mediana con valor absoluto</v>
      </c>
      <c r="G4623" s="308"/>
      <c r="H4623" s="308"/>
      <c r="I4623" s="308"/>
      <c r="J4623" s="308"/>
      <c r="K4623" s="309"/>
      <c r="L4623" s="113" t="str">
        <f>IFERROR(IF(VLOOKUP(C4510,'R. PUNTAJES'!$C$14:$R$213,'R. PUNTAJES'!$R$10,0)="","",VLOOKUP(C4510,'R. PUNTAJES'!$C$14:$R$213,'R. PUNTAJES'!$R$10,0)),"")</f>
        <v/>
      </c>
    </row>
    <row r="4624" spans="1:12" hidden="1" x14ac:dyDescent="0.3">
      <c r="A4624" s="1" t="str">
        <f>+A4510</f>
        <v>NO</v>
      </c>
      <c r="E4624" s="112"/>
      <c r="F4624" s="97" t="str">
        <f>+$F$124</f>
        <v>MULTAS</v>
      </c>
      <c r="G4624" s="24"/>
      <c r="H4624" s="24"/>
      <c r="I4624" s="24"/>
      <c r="J4624" s="24"/>
      <c r="K4624" s="24"/>
      <c r="L4624" s="98"/>
    </row>
    <row r="4625" spans="1:16" ht="12.75" hidden="1" customHeight="1" x14ac:dyDescent="0.3">
      <c r="A4625" s="1" t="str">
        <f>+A4510</f>
        <v>NO</v>
      </c>
      <c r="E4625" s="96">
        <v>-2</v>
      </c>
      <c r="F4625" s="307" t="str">
        <f>+$F$125</f>
        <v>Una o más multas o cláusulas penales durante el último año</v>
      </c>
      <c r="G4625" s="310"/>
      <c r="H4625" s="310"/>
      <c r="I4625" s="310"/>
      <c r="J4625" s="310"/>
      <c r="K4625" s="311"/>
      <c r="L4625" s="99" t="str">
        <f>IFERROR(IF(VLOOKUP(C4510,'R. PUNTAJES'!$C$14:$R$213,'R. PUNTAJES'!$Q$10,0)="","",VLOOKUP(C4510,'R. PUNTAJES'!$C$14:$R$213,'R. PUNTAJES'!$Q$10,0)),"")</f>
        <v/>
      </c>
    </row>
    <row r="4626" spans="1:16" hidden="1" x14ac:dyDescent="0.3">
      <c r="A4626" s="1" t="str">
        <f>+A4510</f>
        <v>NO</v>
      </c>
      <c r="E4626" s="112"/>
      <c r="F4626" s="97" t="str">
        <f>+$F$126</f>
        <v>OBRAS INCONCLUSAS</v>
      </c>
      <c r="G4626" s="24"/>
      <c r="H4626" s="24"/>
      <c r="I4626" s="24"/>
      <c r="J4626" s="24"/>
      <c r="K4626" s="24"/>
      <c r="L4626" s="98"/>
    </row>
    <row r="4627" spans="1:16" hidden="1" x14ac:dyDescent="0.3">
      <c r="A4627" s="1" t="str">
        <f>+A4510</f>
        <v>NO</v>
      </c>
      <c r="E4627" s="96">
        <v>-1</v>
      </c>
      <c r="F4627" s="301" t="str">
        <f>+$F$127</f>
        <v>Anotación vigente de obra civil inconclusa</v>
      </c>
      <c r="G4627" s="302"/>
      <c r="H4627" s="302"/>
      <c r="I4627" s="302"/>
      <c r="J4627" s="302"/>
      <c r="K4627" s="303"/>
      <c r="L4627" s="99" t="str">
        <f>IFERROR(IF(VLOOKUP(C4510,'R. PUNTAJES'!$C$14:$R$213,'R. PUNTAJES'!$P$10,0)="","",VLOOKUP(C4510,'R. PUNTAJES'!$C$14:$R$213,'R. PUNTAJES'!$P$10,0)),"")</f>
        <v/>
      </c>
    </row>
    <row r="4628" spans="1:16" ht="7.5" hidden="1" customHeight="1" x14ac:dyDescent="0.3">
      <c r="A4628" s="1" t="str">
        <f>+A4510</f>
        <v>NO</v>
      </c>
      <c r="E4628" s="114"/>
      <c r="F4628" s="45"/>
      <c r="G4628" s="45"/>
      <c r="H4628" s="45"/>
      <c r="I4628" s="45"/>
      <c r="J4628" s="45"/>
      <c r="K4628" s="45"/>
      <c r="L4628" s="48"/>
    </row>
    <row r="4629" spans="1:16" hidden="1" x14ac:dyDescent="0.3">
      <c r="A4629" s="1" t="str">
        <f>+A4510</f>
        <v>NO</v>
      </c>
      <c r="E4629" s="115" t="str">
        <f>+$E$129</f>
        <v>PUNTAJE TOTAL</v>
      </c>
      <c r="F4629" s="116"/>
      <c r="G4629" s="116"/>
      <c r="H4629" s="116"/>
      <c r="I4629" s="116"/>
      <c r="J4629" s="116"/>
      <c r="K4629" s="117"/>
      <c r="L4629" s="118">
        <f>IFERROR(IF(VLOOKUP(C4510,'R. PUNTAJES'!$C$14:$R$213,'R. PUNTAJES'!$H$10,0)="RECHAZO","",SUM(L4609:L4627)),"")</f>
        <v>0</v>
      </c>
    </row>
    <row r="4630" spans="1:16" hidden="1" x14ac:dyDescent="0.3">
      <c r="A4630" s="1" t="str">
        <f>+A4510</f>
        <v>NO</v>
      </c>
      <c r="E4630" s="304" t="str">
        <f>+$E$130</f>
        <v>OBSERVACIONES RESPECTO A PUNTAJES</v>
      </c>
      <c r="F4630" s="305"/>
      <c r="G4630" s="305"/>
      <c r="H4630" s="305"/>
      <c r="I4630" s="305"/>
      <c r="J4630" s="305"/>
      <c r="K4630" s="305"/>
      <c r="L4630" s="305"/>
    </row>
    <row r="4631" spans="1:16" ht="12" hidden="1" customHeight="1" x14ac:dyDescent="0.3">
      <c r="A4631" s="1" t="str">
        <f>+A4510</f>
        <v>NO</v>
      </c>
      <c r="E4631" s="306" t="s">
        <v>124</v>
      </c>
      <c r="F4631" s="305"/>
      <c r="G4631" s="305"/>
      <c r="H4631" s="305"/>
      <c r="I4631" s="305"/>
      <c r="J4631" s="305"/>
      <c r="K4631" s="305"/>
      <c r="L4631" s="305"/>
      <c r="N4631" s="119"/>
      <c r="O4631" s="119"/>
      <c r="P4631" s="120"/>
    </row>
    <row r="4632" spans="1:16" ht="3" hidden="1" customHeight="1" x14ac:dyDescent="0.3">
      <c r="A4632" s="1" t="str">
        <f>+A4511</f>
        <v>NO</v>
      </c>
      <c r="E4632" s="121"/>
      <c r="F4632" s="122"/>
      <c r="G4632" s="122"/>
      <c r="H4632" s="122"/>
      <c r="I4632" s="122"/>
      <c r="J4632" s="122"/>
      <c r="K4632" s="122"/>
      <c r="L4632" s="123"/>
    </row>
    <row r="4633" spans="1:16" hidden="1" x14ac:dyDescent="0.3">
      <c r="A4633" s="1" t="str">
        <f>+IF(OR(C4635=""),"NO",1)</f>
        <v>NO</v>
      </c>
      <c r="E4633" s="346"/>
      <c r="F4633" s="347"/>
      <c r="G4633" s="347"/>
      <c r="H4633" s="347"/>
      <c r="I4633" s="347"/>
      <c r="J4633" s="347"/>
      <c r="K4633" s="347"/>
      <c r="L4633" s="347"/>
    </row>
    <row r="4634" spans="1:16" ht="4.5" hidden="1" customHeight="1" x14ac:dyDescent="0.3">
      <c r="A4634" s="1" t="str">
        <f>+A4635</f>
        <v>NO</v>
      </c>
      <c r="E4634" s="15"/>
      <c r="F4634" s="16"/>
      <c r="G4634" s="16"/>
      <c r="H4634" s="16"/>
      <c r="I4634" s="16"/>
      <c r="J4634" s="16"/>
      <c r="K4634" s="16"/>
      <c r="L4634" s="17"/>
    </row>
    <row r="4635" spans="1:16" ht="15.75" hidden="1" customHeight="1" x14ac:dyDescent="0.3">
      <c r="A4635" s="1" t="str">
        <f>+IF(OR(C4635=""),"NO",1)</f>
        <v>NO</v>
      </c>
      <c r="B4635" s="1">
        <f>1+MAX($B$1:B4634)</f>
        <v>38</v>
      </c>
      <c r="C4635" s="18" t="s">
        <v>124</v>
      </c>
      <c r="E4635" s="19" t="s">
        <v>124</v>
      </c>
      <c r="F4635" s="20"/>
      <c r="G4635" s="20"/>
      <c r="H4635" s="20"/>
      <c r="I4635" s="21"/>
      <c r="J4635" s="20"/>
      <c r="K4635" s="21"/>
      <c r="L4635" s="22"/>
    </row>
    <row r="4636" spans="1:16" hidden="1" x14ac:dyDescent="0.3">
      <c r="A4636" s="1" t="str">
        <f>A4635</f>
        <v>NO</v>
      </c>
      <c r="E4636" s="23" t="str">
        <f>+$E$11</f>
        <v>Integrantes</v>
      </c>
      <c r="F4636" s="24"/>
      <c r="G4636" s="24"/>
      <c r="H4636" s="24"/>
      <c r="I4636" s="24"/>
      <c r="J4636" s="24"/>
      <c r="K4636" s="25" t="str">
        <f>+$K$11</f>
        <v>Nit</v>
      </c>
      <c r="L4636" s="26" t="str">
        <f>+$L$11</f>
        <v>Part.</v>
      </c>
    </row>
    <row r="4637" spans="1:16" hidden="1" x14ac:dyDescent="0.3">
      <c r="A4637" s="1" t="str">
        <f>+A4636</f>
        <v>NO</v>
      </c>
      <c r="C4637" s="1" t="s">
        <v>124</v>
      </c>
      <c r="E4637" s="27" t="s">
        <v>124</v>
      </c>
      <c r="F4637" s="28"/>
      <c r="G4637" s="28"/>
      <c r="H4637" s="28"/>
      <c r="I4637" s="28"/>
      <c r="J4637" s="28"/>
      <c r="K4637" s="29" t="s">
        <v>124</v>
      </c>
      <c r="L4637" s="30" t="s">
        <v>124</v>
      </c>
    </row>
    <row r="4638" spans="1:16" hidden="1" x14ac:dyDescent="0.3">
      <c r="A4638" s="18" t="str">
        <f>+IF(OR(C4638=""),"NO",1)</f>
        <v>NO</v>
      </c>
      <c r="B4638" s="18"/>
      <c r="C4638" s="1" t="s">
        <v>124</v>
      </c>
      <c r="E4638" s="31" t="s">
        <v>124</v>
      </c>
      <c r="F4638" s="32"/>
      <c r="G4638" s="32"/>
      <c r="H4638" s="32"/>
      <c r="I4638" s="32"/>
      <c r="J4638" s="32"/>
      <c r="K4638" s="33" t="s">
        <v>124</v>
      </c>
      <c r="L4638" s="34" t="s">
        <v>124</v>
      </c>
    </row>
    <row r="4639" spans="1:16" hidden="1" x14ac:dyDescent="0.3">
      <c r="A4639" s="18" t="str">
        <f>+IF(OR(C4639=""),"NO",1)</f>
        <v>NO</v>
      </c>
      <c r="B4639" s="18"/>
      <c r="C4639" s="1" t="s">
        <v>124</v>
      </c>
      <c r="E4639" s="31" t="s">
        <v>124</v>
      </c>
      <c r="F4639" s="32"/>
      <c r="G4639" s="32"/>
      <c r="H4639" s="32"/>
      <c r="I4639" s="32"/>
      <c r="J4639" s="32"/>
      <c r="K4639" s="33" t="s">
        <v>124</v>
      </c>
      <c r="L4639" s="34" t="s">
        <v>124</v>
      </c>
    </row>
    <row r="4640" spans="1:16" hidden="1" x14ac:dyDescent="0.3">
      <c r="A4640" s="18" t="str">
        <f>+IF(OR(C4640=""),"NO",1)</f>
        <v>NO</v>
      </c>
      <c r="B4640" s="18"/>
      <c r="C4640" s="1" t="s">
        <v>124</v>
      </c>
      <c r="E4640" s="31" t="s">
        <v>13</v>
      </c>
      <c r="F4640" s="32"/>
      <c r="G4640" s="32"/>
      <c r="H4640" s="32"/>
      <c r="I4640" s="32"/>
      <c r="J4640" s="32"/>
      <c r="K4640" s="33"/>
      <c r="L4640" s="34"/>
    </row>
    <row r="4641" spans="1:12" hidden="1" x14ac:dyDescent="0.3">
      <c r="A4641" s="18" t="str">
        <f>+IF(OR(C4641=""),"NO",1)</f>
        <v>NO</v>
      </c>
      <c r="B4641" s="18"/>
      <c r="C4641" s="1" t="s">
        <v>124</v>
      </c>
      <c r="E4641" s="31" t="s">
        <v>13</v>
      </c>
      <c r="F4641" s="32"/>
      <c r="G4641" s="32"/>
      <c r="H4641" s="32"/>
      <c r="I4641" s="32"/>
      <c r="J4641" s="32"/>
      <c r="K4641" s="33"/>
      <c r="L4641" s="34"/>
    </row>
    <row r="4642" spans="1:12" hidden="1" x14ac:dyDescent="0.3">
      <c r="A4642" s="18" t="str">
        <f>+IF(OR(C4642=""),"NO",1)</f>
        <v>NO</v>
      </c>
      <c r="B4642" s="18"/>
      <c r="C4642" s="1" t="s">
        <v>124</v>
      </c>
      <c r="E4642" s="35" t="s">
        <v>13</v>
      </c>
      <c r="F4642" s="36"/>
      <c r="G4642" s="36"/>
      <c r="H4642" s="36"/>
      <c r="I4642" s="36"/>
      <c r="J4642" s="36"/>
      <c r="K4642" s="37"/>
      <c r="L4642" s="38"/>
    </row>
    <row r="4643" spans="1:12" ht="5.15" hidden="1" customHeight="1" x14ac:dyDescent="0.3">
      <c r="A4643" s="1" t="str">
        <f>+A4635</f>
        <v>NO</v>
      </c>
      <c r="E4643" s="39"/>
      <c r="F4643" s="39"/>
      <c r="G4643" s="39"/>
      <c r="H4643" s="39"/>
      <c r="I4643" s="39"/>
      <c r="J4643" s="39"/>
      <c r="K4643" s="39"/>
      <c r="L4643" s="39"/>
    </row>
    <row r="4644" spans="1:12" ht="15.75" hidden="1" customHeight="1" x14ac:dyDescent="0.3">
      <c r="A4644" s="1" t="str">
        <f>+A4635</f>
        <v>NO</v>
      </c>
      <c r="E4644" s="40" t="str">
        <f>+$E$19</f>
        <v>RESULTADO DE EVALUACIÓN TÉCNICA</v>
      </c>
      <c r="F4644" s="41"/>
      <c r="G4644" s="41"/>
      <c r="H4644" s="41"/>
      <c r="I4644" s="41"/>
      <c r="J4644" s="41"/>
      <c r="K4644" s="41"/>
      <c r="L4644" s="42"/>
    </row>
    <row r="4645" spans="1:12" hidden="1" x14ac:dyDescent="0.3">
      <c r="A4645" s="1" t="str">
        <f>+A4635</f>
        <v>NO</v>
      </c>
      <c r="E4645" s="43"/>
      <c r="F4645" s="44" t="str">
        <f>+$F$20</f>
        <v>Experiencia</v>
      </c>
      <c r="G4645" s="45"/>
      <c r="H4645" s="45"/>
      <c r="I4645" s="45"/>
      <c r="J4645" s="45"/>
      <c r="K4645" s="46"/>
      <c r="L4645" s="47" t="s">
        <v>124</v>
      </c>
    </row>
    <row r="4646" spans="1:12" hidden="1" x14ac:dyDescent="0.3">
      <c r="A4646" s="1" t="str">
        <f>+A4635</f>
        <v>NO</v>
      </c>
      <c r="E4646" s="348" t="str">
        <f>+$E$21</f>
        <v>OBSERVACIONES RESPECTO A LA EVALUACIÓN DE EXPERIENCIA</v>
      </c>
      <c r="F4646" s="308"/>
      <c r="G4646" s="308"/>
      <c r="H4646" s="308"/>
      <c r="I4646" s="308"/>
      <c r="J4646" s="308"/>
      <c r="K4646" s="308"/>
      <c r="L4646" s="349"/>
    </row>
    <row r="4647" spans="1:12" hidden="1" x14ac:dyDescent="0.3">
      <c r="A4647" s="1" t="str">
        <f>+A4635</f>
        <v>NO</v>
      </c>
      <c r="E4647" s="350" t="s">
        <v>124</v>
      </c>
      <c r="F4647" s="351"/>
      <c r="G4647" s="351"/>
      <c r="H4647" s="351"/>
      <c r="I4647" s="351"/>
      <c r="J4647" s="351"/>
      <c r="K4647" s="351"/>
      <c r="L4647" s="352"/>
    </row>
    <row r="4648" spans="1:12" ht="5.15" hidden="1" customHeight="1" x14ac:dyDescent="0.3">
      <c r="A4648" s="1" t="str">
        <f>+A4635</f>
        <v>NO</v>
      </c>
      <c r="E4648" s="39"/>
      <c r="F4648" s="39"/>
      <c r="G4648" s="39"/>
      <c r="H4648" s="39"/>
      <c r="I4648" s="39"/>
      <c r="J4648" s="39"/>
      <c r="K4648" s="39"/>
      <c r="L4648" s="39"/>
    </row>
    <row r="4649" spans="1:12" ht="12.75" hidden="1" customHeight="1" x14ac:dyDescent="0.3">
      <c r="A4649" s="1" t="str">
        <f>+A4635</f>
        <v>NO</v>
      </c>
      <c r="E4649" s="40" t="str">
        <f>+$E$24</f>
        <v>EXPERIENCIA HABILITANTE: CONTRATOS PRESENTADOS</v>
      </c>
      <c r="F4649" s="41"/>
      <c r="G4649" s="41"/>
      <c r="H4649" s="41"/>
      <c r="I4649" s="41"/>
      <c r="J4649" s="41"/>
      <c r="K4649" s="41"/>
      <c r="L4649" s="42"/>
    </row>
    <row r="4650" spans="1:12" ht="8.5" hidden="1" customHeight="1" x14ac:dyDescent="0.3">
      <c r="A4650" s="1" t="str">
        <f>+A4635</f>
        <v>NO</v>
      </c>
      <c r="E4650" s="49"/>
      <c r="F4650" s="50"/>
      <c r="G4650" s="51"/>
      <c r="H4650" s="51"/>
      <c r="I4650" s="51"/>
      <c r="J4650" s="51"/>
      <c r="K4650" s="51"/>
      <c r="L4650" s="52"/>
    </row>
    <row r="4651" spans="1:12" hidden="1" x14ac:dyDescent="0.3">
      <c r="A4651" s="18" t="str">
        <f>+IF(OR(C4651=""),"NO",1)</f>
        <v>NO</v>
      </c>
      <c r="B4651" s="18"/>
      <c r="C4651" s="1" t="s">
        <v>124</v>
      </c>
      <c r="E4651" s="329">
        <v>1</v>
      </c>
      <c r="F4651" s="53" t="str">
        <f>+$F$26</f>
        <v>OBJETO</v>
      </c>
      <c r="G4651" s="332" t="s">
        <v>124</v>
      </c>
      <c r="H4651" s="333"/>
      <c r="I4651" s="333"/>
      <c r="J4651" s="333"/>
      <c r="K4651" s="333"/>
      <c r="L4651" s="334"/>
    </row>
    <row r="4652" spans="1:12" hidden="1" x14ac:dyDescent="0.3">
      <c r="A4652" s="18" t="str">
        <f>+IF(OR(C4651=""),"NO",1)</f>
        <v>NO</v>
      </c>
      <c r="B4652" s="18"/>
      <c r="E4652" s="330"/>
      <c r="F4652" s="54" t="str">
        <f>+$F$27</f>
        <v>CONTRATANTE</v>
      </c>
      <c r="G4652" s="335" t="s">
        <v>124</v>
      </c>
      <c r="H4652" s="310"/>
      <c r="I4652" s="310"/>
      <c r="J4652" s="310"/>
      <c r="K4652" s="310"/>
      <c r="L4652" s="336"/>
    </row>
    <row r="4653" spans="1:12" hidden="1" x14ac:dyDescent="0.3">
      <c r="A4653" s="18" t="str">
        <f>+IF(OR(C4651=""),"NO",1)</f>
        <v>NO</v>
      </c>
      <c r="B4653" s="18"/>
      <c r="E4653" s="330"/>
      <c r="F4653" s="54" t="str">
        <f>+$F$28</f>
        <v>APORTANTE</v>
      </c>
      <c r="G4653" s="337" t="s">
        <v>124</v>
      </c>
      <c r="H4653" s="338"/>
      <c r="I4653" s="338"/>
      <c r="J4653" s="338"/>
      <c r="K4653" s="338"/>
      <c r="L4653" s="339"/>
    </row>
    <row r="4654" spans="1:12" hidden="1" x14ac:dyDescent="0.3">
      <c r="A4654" s="18" t="str">
        <f>+IF(OR(C4651=""),"NO",1)</f>
        <v>NO</v>
      </c>
      <c r="B4654" s="18"/>
      <c r="E4654" s="330"/>
      <c r="F4654" s="54" t="str">
        <f>+$F$29</f>
        <v>VALOR /SMMLV)</v>
      </c>
      <c r="G4654" s="55" t="s">
        <v>124</v>
      </c>
      <c r="H4654" s="56" t="str">
        <f>+$H$29</f>
        <v>% PART..</v>
      </c>
      <c r="I4654" s="57" t="s">
        <v>124</v>
      </c>
      <c r="J4654" s="58" t="str">
        <f>+$J$29</f>
        <v>VALOR ACREDITADO</v>
      </c>
      <c r="K4654" s="59"/>
      <c r="L4654" s="47" t="s">
        <v>124</v>
      </c>
    </row>
    <row r="4655" spans="1:12" hidden="1" x14ac:dyDescent="0.3">
      <c r="A4655" s="18" t="str">
        <f>+IF(OR(C4651=""),"NO",1)</f>
        <v>NO</v>
      </c>
      <c r="B4655" s="18"/>
      <c r="E4655" s="330"/>
      <c r="F4655" s="60" t="str">
        <f>+$F$30</f>
        <v>EXPERIENCIA APORTADA</v>
      </c>
      <c r="G4655" s="340" t="s">
        <v>124</v>
      </c>
      <c r="H4655" s="341"/>
      <c r="I4655" s="341"/>
      <c r="J4655" s="341"/>
      <c r="K4655" s="341"/>
      <c r="L4655" s="342"/>
    </row>
    <row r="4656" spans="1:12" hidden="1" x14ac:dyDescent="0.3">
      <c r="A4656" s="18" t="str">
        <f>+IF(OR(C4651=""),"NO",1)</f>
        <v>NO</v>
      </c>
      <c r="B4656" s="18"/>
      <c r="E4656" s="331"/>
      <c r="F4656" s="62" t="str">
        <f>+$F$31</f>
        <v>OBSERVACIÓN</v>
      </c>
      <c r="G4656" s="343" t="s">
        <v>124</v>
      </c>
      <c r="H4656" s="344"/>
      <c r="I4656" s="344"/>
      <c r="J4656" s="344"/>
      <c r="K4656" s="344"/>
      <c r="L4656" s="345"/>
    </row>
    <row r="4657" spans="1:12" ht="8.5" hidden="1" customHeight="1" x14ac:dyDescent="0.3">
      <c r="A4657" s="18" t="str">
        <f>+IF(OR(C4651=""),"NO",1)</f>
        <v>NO</v>
      </c>
      <c r="B4657" s="18"/>
      <c r="E4657" s="49"/>
      <c r="F4657" s="50"/>
      <c r="G4657" s="51"/>
      <c r="H4657" s="51"/>
      <c r="I4657" s="51"/>
      <c r="J4657" s="51"/>
      <c r="K4657" s="51"/>
      <c r="L4657" s="52"/>
    </row>
    <row r="4658" spans="1:12" hidden="1" x14ac:dyDescent="0.3">
      <c r="A4658" s="18" t="str">
        <f t="shared" ref="A4658" si="1554">+IF(OR(C4658=""),"NO",1)</f>
        <v>NO</v>
      </c>
      <c r="B4658" s="18"/>
      <c r="C4658" s="1" t="s">
        <v>124</v>
      </c>
      <c r="E4658" s="329">
        <v>2</v>
      </c>
      <c r="F4658" s="53" t="str">
        <f>+$F$26</f>
        <v>OBJETO</v>
      </c>
      <c r="G4658" s="332" t="s">
        <v>124</v>
      </c>
      <c r="H4658" s="333"/>
      <c r="I4658" s="333"/>
      <c r="J4658" s="333"/>
      <c r="K4658" s="333"/>
      <c r="L4658" s="334"/>
    </row>
    <row r="4659" spans="1:12" hidden="1" x14ac:dyDescent="0.3">
      <c r="A4659" s="18" t="str">
        <f t="shared" ref="A4659" si="1555">+IF(OR(C4658=""),"NO",1)</f>
        <v>NO</v>
      </c>
      <c r="B4659" s="18"/>
      <c r="E4659" s="330"/>
      <c r="F4659" s="54" t="str">
        <f>+$F$27</f>
        <v>CONTRATANTE</v>
      </c>
      <c r="G4659" s="335" t="s">
        <v>124</v>
      </c>
      <c r="H4659" s="310"/>
      <c r="I4659" s="310"/>
      <c r="J4659" s="310"/>
      <c r="K4659" s="310"/>
      <c r="L4659" s="336"/>
    </row>
    <row r="4660" spans="1:12" hidden="1" x14ac:dyDescent="0.3">
      <c r="A4660" s="18" t="str">
        <f t="shared" ref="A4660" si="1556">+IF(OR(C4658=""),"NO",1)</f>
        <v>NO</v>
      </c>
      <c r="B4660" s="18"/>
      <c r="E4660" s="330"/>
      <c r="F4660" s="54" t="str">
        <f>+$F$28</f>
        <v>APORTANTE</v>
      </c>
      <c r="G4660" s="337" t="s">
        <v>124</v>
      </c>
      <c r="H4660" s="338"/>
      <c r="I4660" s="338"/>
      <c r="J4660" s="338"/>
      <c r="K4660" s="338"/>
      <c r="L4660" s="339"/>
    </row>
    <row r="4661" spans="1:12" hidden="1" x14ac:dyDescent="0.3">
      <c r="A4661" s="18" t="str">
        <f t="shared" ref="A4661" si="1557">+IF(OR(C4658=""),"NO",1)</f>
        <v>NO</v>
      </c>
      <c r="B4661" s="18"/>
      <c r="E4661" s="330"/>
      <c r="F4661" s="54" t="str">
        <f>+$F$29</f>
        <v>VALOR /SMMLV)</v>
      </c>
      <c r="G4661" s="55" t="s">
        <v>124</v>
      </c>
      <c r="H4661" s="56" t="str">
        <f>+$H$29</f>
        <v>% PART..</v>
      </c>
      <c r="I4661" s="57" t="s">
        <v>124</v>
      </c>
      <c r="J4661" s="58" t="str">
        <f>+$J$29</f>
        <v>VALOR ACREDITADO</v>
      </c>
      <c r="K4661" s="59"/>
      <c r="L4661" s="47" t="s">
        <v>124</v>
      </c>
    </row>
    <row r="4662" spans="1:12" hidden="1" x14ac:dyDescent="0.3">
      <c r="A4662" s="18" t="str">
        <f t="shared" ref="A4662" si="1558">+IF(OR(C4658=""),"NO",1)</f>
        <v>NO</v>
      </c>
      <c r="B4662" s="18"/>
      <c r="E4662" s="330"/>
      <c r="F4662" s="60" t="str">
        <f>+$F$30</f>
        <v>EXPERIENCIA APORTADA</v>
      </c>
      <c r="G4662" s="340" t="s">
        <v>124</v>
      </c>
      <c r="H4662" s="341"/>
      <c r="I4662" s="341"/>
      <c r="J4662" s="341"/>
      <c r="K4662" s="341"/>
      <c r="L4662" s="342"/>
    </row>
    <row r="4663" spans="1:12" hidden="1" x14ac:dyDescent="0.3">
      <c r="A4663" s="18" t="str">
        <f t="shared" ref="A4663" si="1559">+IF(OR(C4658=""),"NO",1)</f>
        <v>NO</v>
      </c>
      <c r="B4663" s="18"/>
      <c r="E4663" s="331"/>
      <c r="F4663" s="62" t="str">
        <f>+$F$31</f>
        <v>OBSERVACIÓN</v>
      </c>
      <c r="G4663" s="343" t="s">
        <v>124</v>
      </c>
      <c r="H4663" s="344"/>
      <c r="I4663" s="344"/>
      <c r="J4663" s="344"/>
      <c r="K4663" s="344"/>
      <c r="L4663" s="345"/>
    </row>
    <row r="4664" spans="1:12" ht="8.5" hidden="1" customHeight="1" x14ac:dyDescent="0.3">
      <c r="A4664" s="18" t="str">
        <f t="shared" ref="A4664" si="1560">+IF(OR(C4658=""),"NO",1)</f>
        <v>NO</v>
      </c>
      <c r="B4664" s="18"/>
      <c r="E4664" s="49"/>
      <c r="F4664" s="50"/>
      <c r="G4664" s="51"/>
      <c r="H4664" s="51"/>
      <c r="I4664" s="51"/>
      <c r="J4664" s="51"/>
      <c r="K4664" s="51"/>
      <c r="L4664" s="52"/>
    </row>
    <row r="4665" spans="1:12" hidden="1" x14ac:dyDescent="0.3">
      <c r="A4665" s="18" t="str">
        <f t="shared" ref="A4665" si="1561">+IF(OR(C4665=""),"NO",1)</f>
        <v>NO</v>
      </c>
      <c r="B4665" s="18"/>
      <c r="C4665" s="1" t="s">
        <v>124</v>
      </c>
      <c r="E4665" s="329">
        <v>3</v>
      </c>
      <c r="F4665" s="53" t="str">
        <f>+$F$26</f>
        <v>OBJETO</v>
      </c>
      <c r="G4665" s="332" t="s">
        <v>124</v>
      </c>
      <c r="H4665" s="333"/>
      <c r="I4665" s="333"/>
      <c r="J4665" s="333"/>
      <c r="K4665" s="333"/>
      <c r="L4665" s="334"/>
    </row>
    <row r="4666" spans="1:12" hidden="1" x14ac:dyDescent="0.3">
      <c r="A4666" s="18" t="str">
        <f t="shared" ref="A4666" si="1562">+IF(OR(C4665=""),"NO",1)</f>
        <v>NO</v>
      </c>
      <c r="B4666" s="18"/>
      <c r="E4666" s="330"/>
      <c r="F4666" s="54" t="str">
        <f>+$F$27</f>
        <v>CONTRATANTE</v>
      </c>
      <c r="G4666" s="335" t="s">
        <v>124</v>
      </c>
      <c r="H4666" s="310"/>
      <c r="I4666" s="310"/>
      <c r="J4666" s="310"/>
      <c r="K4666" s="310"/>
      <c r="L4666" s="336"/>
    </row>
    <row r="4667" spans="1:12" hidden="1" x14ac:dyDescent="0.3">
      <c r="A4667" s="18" t="str">
        <f t="shared" ref="A4667" si="1563">+IF(OR(C4665=""),"NO",1)</f>
        <v>NO</v>
      </c>
      <c r="B4667" s="18"/>
      <c r="E4667" s="330"/>
      <c r="F4667" s="54" t="str">
        <f>+$F$28</f>
        <v>APORTANTE</v>
      </c>
      <c r="G4667" s="337" t="s">
        <v>124</v>
      </c>
      <c r="H4667" s="338"/>
      <c r="I4667" s="338"/>
      <c r="J4667" s="338"/>
      <c r="K4667" s="338"/>
      <c r="L4667" s="339"/>
    </row>
    <row r="4668" spans="1:12" hidden="1" x14ac:dyDescent="0.3">
      <c r="A4668" s="18" t="str">
        <f t="shared" ref="A4668" si="1564">+IF(OR(C4665=""),"NO",1)</f>
        <v>NO</v>
      </c>
      <c r="B4668" s="18"/>
      <c r="E4668" s="330"/>
      <c r="F4668" s="54" t="str">
        <f>+$F$29</f>
        <v>VALOR /SMMLV)</v>
      </c>
      <c r="G4668" s="55" t="s">
        <v>124</v>
      </c>
      <c r="H4668" s="56" t="str">
        <f>+$H$29</f>
        <v>% PART..</v>
      </c>
      <c r="I4668" s="57" t="s">
        <v>124</v>
      </c>
      <c r="J4668" s="58" t="str">
        <f>+$J$29</f>
        <v>VALOR ACREDITADO</v>
      </c>
      <c r="K4668" s="59"/>
      <c r="L4668" s="47" t="s">
        <v>124</v>
      </c>
    </row>
    <row r="4669" spans="1:12" hidden="1" x14ac:dyDescent="0.3">
      <c r="A4669" s="18" t="str">
        <f t="shared" ref="A4669" si="1565">+IF(OR(C4665=""),"NO",1)</f>
        <v>NO</v>
      </c>
      <c r="B4669" s="18"/>
      <c r="E4669" s="330"/>
      <c r="F4669" s="60" t="str">
        <f>+$F$30</f>
        <v>EXPERIENCIA APORTADA</v>
      </c>
      <c r="G4669" s="340" t="s">
        <v>124</v>
      </c>
      <c r="H4669" s="341"/>
      <c r="I4669" s="341"/>
      <c r="J4669" s="341"/>
      <c r="K4669" s="341"/>
      <c r="L4669" s="342"/>
    </row>
    <row r="4670" spans="1:12" hidden="1" x14ac:dyDescent="0.3">
      <c r="A4670" s="18" t="str">
        <f t="shared" ref="A4670" si="1566">+IF(OR(C4665=""),"NO",1)</f>
        <v>NO</v>
      </c>
      <c r="B4670" s="18"/>
      <c r="E4670" s="331"/>
      <c r="F4670" s="62" t="str">
        <f>+$F$31</f>
        <v>OBSERVACIÓN</v>
      </c>
      <c r="G4670" s="343" t="s">
        <v>124</v>
      </c>
      <c r="H4670" s="344"/>
      <c r="I4670" s="344"/>
      <c r="J4670" s="344"/>
      <c r="K4670" s="344"/>
      <c r="L4670" s="345"/>
    </row>
    <row r="4671" spans="1:12" ht="8.5" hidden="1" customHeight="1" x14ac:dyDescent="0.3">
      <c r="A4671" s="18" t="str">
        <f t="shared" ref="A4671" si="1567">+IF(OR(C4665=""),"NO",1)</f>
        <v>NO</v>
      </c>
      <c r="B4671" s="18"/>
      <c r="E4671" s="49"/>
      <c r="F4671" s="50"/>
      <c r="G4671" s="51"/>
      <c r="H4671" s="51"/>
      <c r="I4671" s="51"/>
      <c r="J4671" s="51"/>
      <c r="K4671" s="51"/>
      <c r="L4671" s="52"/>
    </row>
    <row r="4672" spans="1:12" hidden="1" x14ac:dyDescent="0.3">
      <c r="A4672" s="18" t="str">
        <f t="shared" ref="A4672" si="1568">+IF(OR(C4672=""),"NO",1)</f>
        <v>NO</v>
      </c>
      <c r="B4672" s="18"/>
      <c r="C4672" s="1" t="s">
        <v>124</v>
      </c>
      <c r="E4672" s="329">
        <v>4</v>
      </c>
      <c r="F4672" s="53" t="str">
        <f>+$F$26</f>
        <v>OBJETO</v>
      </c>
      <c r="G4672" s="332" t="s">
        <v>124</v>
      </c>
      <c r="H4672" s="333"/>
      <c r="I4672" s="333"/>
      <c r="J4672" s="333"/>
      <c r="K4672" s="333"/>
      <c r="L4672" s="334"/>
    </row>
    <row r="4673" spans="1:12" hidden="1" x14ac:dyDescent="0.3">
      <c r="A4673" s="18" t="str">
        <f t="shared" ref="A4673" si="1569">+IF(OR(C4672=""),"NO",1)</f>
        <v>NO</v>
      </c>
      <c r="B4673" s="18"/>
      <c r="E4673" s="330"/>
      <c r="F4673" s="54" t="str">
        <f>+$F$27</f>
        <v>CONTRATANTE</v>
      </c>
      <c r="G4673" s="335" t="s">
        <v>124</v>
      </c>
      <c r="H4673" s="310"/>
      <c r="I4673" s="310"/>
      <c r="J4673" s="310"/>
      <c r="K4673" s="310"/>
      <c r="L4673" s="336"/>
    </row>
    <row r="4674" spans="1:12" hidden="1" x14ac:dyDescent="0.3">
      <c r="A4674" s="18" t="str">
        <f t="shared" ref="A4674" si="1570">+IF(OR(C4672=""),"NO",1)</f>
        <v>NO</v>
      </c>
      <c r="B4674" s="18"/>
      <c r="E4674" s="330"/>
      <c r="F4674" s="54" t="str">
        <f>+$F$28</f>
        <v>APORTANTE</v>
      </c>
      <c r="G4674" s="337" t="s">
        <v>124</v>
      </c>
      <c r="H4674" s="338"/>
      <c r="I4674" s="338"/>
      <c r="J4674" s="338"/>
      <c r="K4674" s="338"/>
      <c r="L4674" s="339"/>
    </row>
    <row r="4675" spans="1:12" hidden="1" x14ac:dyDescent="0.3">
      <c r="A4675" s="18" t="str">
        <f t="shared" ref="A4675" si="1571">+IF(OR(C4672=""),"NO",1)</f>
        <v>NO</v>
      </c>
      <c r="B4675" s="18"/>
      <c r="E4675" s="330"/>
      <c r="F4675" s="54" t="str">
        <f>+$F$29</f>
        <v>VALOR /SMMLV)</v>
      </c>
      <c r="G4675" s="55" t="s">
        <v>124</v>
      </c>
      <c r="H4675" s="56" t="str">
        <f>+$H$29</f>
        <v>% PART..</v>
      </c>
      <c r="I4675" s="57" t="s">
        <v>124</v>
      </c>
      <c r="J4675" s="58" t="str">
        <f>+$J$29</f>
        <v>VALOR ACREDITADO</v>
      </c>
      <c r="K4675" s="59"/>
      <c r="L4675" s="47" t="s">
        <v>124</v>
      </c>
    </row>
    <row r="4676" spans="1:12" hidden="1" x14ac:dyDescent="0.3">
      <c r="A4676" s="18" t="str">
        <f t="shared" ref="A4676" si="1572">+IF(OR(C4672=""),"NO",1)</f>
        <v>NO</v>
      </c>
      <c r="B4676" s="18"/>
      <c r="E4676" s="330"/>
      <c r="F4676" s="60" t="str">
        <f>+$F$30</f>
        <v>EXPERIENCIA APORTADA</v>
      </c>
      <c r="G4676" s="340" t="s">
        <v>124</v>
      </c>
      <c r="H4676" s="341"/>
      <c r="I4676" s="341"/>
      <c r="J4676" s="341"/>
      <c r="K4676" s="341"/>
      <c r="L4676" s="342"/>
    </row>
    <row r="4677" spans="1:12" hidden="1" x14ac:dyDescent="0.3">
      <c r="A4677" s="18" t="str">
        <f t="shared" ref="A4677" si="1573">+IF(OR(C4672=""),"NO",1)</f>
        <v>NO</v>
      </c>
      <c r="B4677" s="18"/>
      <c r="E4677" s="331"/>
      <c r="F4677" s="62" t="str">
        <f>+$F$31</f>
        <v>OBSERVACIÓN</v>
      </c>
      <c r="G4677" s="343" t="s">
        <v>124</v>
      </c>
      <c r="H4677" s="344"/>
      <c r="I4677" s="344"/>
      <c r="J4677" s="344"/>
      <c r="K4677" s="344"/>
      <c r="L4677" s="345"/>
    </row>
    <row r="4678" spans="1:12" ht="8.5" hidden="1" customHeight="1" x14ac:dyDescent="0.3">
      <c r="A4678" s="18" t="str">
        <f t="shared" ref="A4678" si="1574">+IF(OR(C4672=""),"NO",1)</f>
        <v>NO</v>
      </c>
      <c r="B4678" s="18"/>
      <c r="E4678" s="49"/>
      <c r="F4678" s="50"/>
      <c r="G4678" s="51"/>
      <c r="H4678" s="51"/>
      <c r="I4678" s="51"/>
      <c r="J4678" s="51"/>
      <c r="K4678" s="51"/>
      <c r="L4678" s="52"/>
    </row>
    <row r="4679" spans="1:12" hidden="1" x14ac:dyDescent="0.3">
      <c r="A4679" s="18" t="str">
        <f t="shared" ref="A4679" si="1575">+IF(OR(C4679=""),"NO",1)</f>
        <v>NO</v>
      </c>
      <c r="B4679" s="18"/>
      <c r="C4679" s="1" t="s">
        <v>124</v>
      </c>
      <c r="E4679" s="329">
        <v>5</v>
      </c>
      <c r="F4679" s="53" t="str">
        <f>+$F$26</f>
        <v>OBJETO</v>
      </c>
      <c r="G4679" s="332" t="s">
        <v>124</v>
      </c>
      <c r="H4679" s="333"/>
      <c r="I4679" s="333"/>
      <c r="J4679" s="333"/>
      <c r="K4679" s="333"/>
      <c r="L4679" s="334"/>
    </row>
    <row r="4680" spans="1:12" hidden="1" x14ac:dyDescent="0.3">
      <c r="A4680" s="18" t="str">
        <f t="shared" ref="A4680" si="1576">+IF(OR(C4679=""),"NO",1)</f>
        <v>NO</v>
      </c>
      <c r="B4680" s="18"/>
      <c r="E4680" s="330"/>
      <c r="F4680" s="54" t="str">
        <f>+$F$27</f>
        <v>CONTRATANTE</v>
      </c>
      <c r="G4680" s="335" t="s">
        <v>124</v>
      </c>
      <c r="H4680" s="310"/>
      <c r="I4680" s="310"/>
      <c r="J4680" s="310"/>
      <c r="K4680" s="310"/>
      <c r="L4680" s="336"/>
    </row>
    <row r="4681" spans="1:12" hidden="1" x14ac:dyDescent="0.3">
      <c r="A4681" s="18" t="str">
        <f t="shared" ref="A4681" si="1577">+IF(OR(C4679=""),"NO",1)</f>
        <v>NO</v>
      </c>
      <c r="B4681" s="18"/>
      <c r="E4681" s="330"/>
      <c r="F4681" s="54" t="str">
        <f>+$F$28</f>
        <v>APORTANTE</v>
      </c>
      <c r="G4681" s="337" t="s">
        <v>124</v>
      </c>
      <c r="H4681" s="338"/>
      <c r="I4681" s="338"/>
      <c r="J4681" s="338"/>
      <c r="K4681" s="338"/>
      <c r="L4681" s="339"/>
    </row>
    <row r="4682" spans="1:12" hidden="1" x14ac:dyDescent="0.3">
      <c r="A4682" s="18" t="str">
        <f t="shared" ref="A4682" si="1578">+IF(OR(C4679=""),"NO",1)</f>
        <v>NO</v>
      </c>
      <c r="B4682" s="18"/>
      <c r="E4682" s="330"/>
      <c r="F4682" s="54" t="str">
        <f>+$F$29</f>
        <v>VALOR /SMMLV)</v>
      </c>
      <c r="G4682" s="55" t="s">
        <v>124</v>
      </c>
      <c r="H4682" s="56" t="str">
        <f>+$H$29</f>
        <v>% PART..</v>
      </c>
      <c r="I4682" s="57" t="s">
        <v>124</v>
      </c>
      <c r="J4682" s="58" t="str">
        <f>+$J$29</f>
        <v>VALOR ACREDITADO</v>
      </c>
      <c r="K4682" s="59"/>
      <c r="L4682" s="47" t="s">
        <v>124</v>
      </c>
    </row>
    <row r="4683" spans="1:12" hidden="1" x14ac:dyDescent="0.3">
      <c r="A4683" s="18" t="str">
        <f t="shared" ref="A4683" si="1579">+IF(OR(C4679=""),"NO",1)</f>
        <v>NO</v>
      </c>
      <c r="B4683" s="18"/>
      <c r="E4683" s="330"/>
      <c r="F4683" s="60" t="str">
        <f>+$F$30</f>
        <v>EXPERIENCIA APORTADA</v>
      </c>
      <c r="G4683" s="340" t="s">
        <v>124</v>
      </c>
      <c r="H4683" s="341"/>
      <c r="I4683" s="341"/>
      <c r="J4683" s="341"/>
      <c r="K4683" s="341"/>
      <c r="L4683" s="342"/>
    </row>
    <row r="4684" spans="1:12" hidden="1" x14ac:dyDescent="0.3">
      <c r="A4684" s="18" t="str">
        <f t="shared" ref="A4684" si="1580">+IF(OR(C4679=""),"NO",1)</f>
        <v>NO</v>
      </c>
      <c r="B4684" s="18"/>
      <c r="E4684" s="331"/>
      <c r="F4684" s="62" t="str">
        <f>+$F$31</f>
        <v>OBSERVACIÓN</v>
      </c>
      <c r="G4684" s="343" t="s">
        <v>124</v>
      </c>
      <c r="H4684" s="344"/>
      <c r="I4684" s="344"/>
      <c r="J4684" s="344"/>
      <c r="K4684" s="344"/>
      <c r="L4684" s="345"/>
    </row>
    <row r="4685" spans="1:12" ht="8.5" hidden="1" customHeight="1" x14ac:dyDescent="0.3">
      <c r="A4685" s="18" t="str">
        <f t="shared" ref="A4685" si="1581">+IF(OR(C4679=""),"NO",1)</f>
        <v>NO</v>
      </c>
      <c r="B4685" s="18"/>
      <c r="E4685" s="49"/>
      <c r="F4685" s="50"/>
      <c r="G4685" s="51"/>
      <c r="H4685" s="51"/>
      <c r="I4685" s="51"/>
      <c r="J4685" s="51"/>
      <c r="K4685" s="51"/>
      <c r="L4685" s="52"/>
    </row>
    <row r="4686" spans="1:12" hidden="1" x14ac:dyDescent="0.3">
      <c r="A4686" s="18" t="str">
        <f t="shared" ref="A4686" si="1582">+IF(OR(C4686=""),"NO",1)</f>
        <v>NO</v>
      </c>
      <c r="B4686" s="18"/>
      <c r="C4686" s="1" t="s">
        <v>124</v>
      </c>
      <c r="E4686" s="329">
        <v>6</v>
      </c>
      <c r="F4686" s="53" t="str">
        <f>+$F$26</f>
        <v>OBJETO</v>
      </c>
      <c r="G4686" s="332" t="s">
        <v>124</v>
      </c>
      <c r="H4686" s="333"/>
      <c r="I4686" s="333"/>
      <c r="J4686" s="333"/>
      <c r="K4686" s="333"/>
      <c r="L4686" s="334"/>
    </row>
    <row r="4687" spans="1:12" hidden="1" x14ac:dyDescent="0.3">
      <c r="A4687" s="18" t="str">
        <f t="shared" ref="A4687" si="1583">+IF(OR(C4686=""),"NO",1)</f>
        <v>NO</v>
      </c>
      <c r="B4687" s="18"/>
      <c r="E4687" s="330"/>
      <c r="F4687" s="54" t="str">
        <f>+$F$27</f>
        <v>CONTRATANTE</v>
      </c>
      <c r="G4687" s="335" t="s">
        <v>124</v>
      </c>
      <c r="H4687" s="310"/>
      <c r="I4687" s="310"/>
      <c r="J4687" s="310"/>
      <c r="K4687" s="310"/>
      <c r="L4687" s="336"/>
    </row>
    <row r="4688" spans="1:12" hidden="1" x14ac:dyDescent="0.3">
      <c r="A4688" s="18" t="str">
        <f t="shared" ref="A4688" si="1584">+IF(OR(C4686=""),"NO",1)</f>
        <v>NO</v>
      </c>
      <c r="B4688" s="18"/>
      <c r="E4688" s="330"/>
      <c r="F4688" s="54" t="str">
        <f>+$F$28</f>
        <v>APORTANTE</v>
      </c>
      <c r="G4688" s="337" t="s">
        <v>124</v>
      </c>
      <c r="H4688" s="338"/>
      <c r="I4688" s="338"/>
      <c r="J4688" s="338"/>
      <c r="K4688" s="338"/>
      <c r="L4688" s="339"/>
    </row>
    <row r="4689" spans="1:12" hidden="1" x14ac:dyDescent="0.3">
      <c r="A4689" s="18" t="str">
        <f t="shared" ref="A4689" si="1585">+IF(OR(C4686=""),"NO",1)</f>
        <v>NO</v>
      </c>
      <c r="B4689" s="18"/>
      <c r="E4689" s="330"/>
      <c r="F4689" s="54" t="str">
        <f>+$F$29</f>
        <v>VALOR /SMMLV)</v>
      </c>
      <c r="G4689" s="55" t="s">
        <v>124</v>
      </c>
      <c r="H4689" s="56" t="str">
        <f>+$H$29</f>
        <v>% PART..</v>
      </c>
      <c r="I4689" s="57" t="s">
        <v>124</v>
      </c>
      <c r="J4689" s="58" t="str">
        <f>+$J$29</f>
        <v>VALOR ACREDITADO</v>
      </c>
      <c r="K4689" s="59"/>
      <c r="L4689" s="47" t="s">
        <v>124</v>
      </c>
    </row>
    <row r="4690" spans="1:12" hidden="1" x14ac:dyDescent="0.3">
      <c r="A4690" s="18" t="str">
        <f t="shared" ref="A4690" si="1586">+IF(OR(C4686=""),"NO",1)</f>
        <v>NO</v>
      </c>
      <c r="B4690" s="18"/>
      <c r="E4690" s="330"/>
      <c r="F4690" s="60" t="str">
        <f>+$F$30</f>
        <v>EXPERIENCIA APORTADA</v>
      </c>
      <c r="G4690" s="340" t="s">
        <v>124</v>
      </c>
      <c r="H4690" s="341"/>
      <c r="I4690" s="341"/>
      <c r="J4690" s="341"/>
      <c r="K4690" s="341"/>
      <c r="L4690" s="342"/>
    </row>
    <row r="4691" spans="1:12" hidden="1" x14ac:dyDescent="0.3">
      <c r="A4691" s="18" t="str">
        <f t="shared" ref="A4691" si="1587">+IF(OR(C4686=""),"NO",1)</f>
        <v>NO</v>
      </c>
      <c r="B4691" s="18"/>
      <c r="E4691" s="331"/>
      <c r="F4691" s="62" t="str">
        <f>+$F$31</f>
        <v>OBSERVACIÓN</v>
      </c>
      <c r="G4691" s="343" t="s">
        <v>124</v>
      </c>
      <c r="H4691" s="344"/>
      <c r="I4691" s="344"/>
      <c r="J4691" s="344"/>
      <c r="K4691" s="344"/>
      <c r="L4691" s="345"/>
    </row>
    <row r="4692" spans="1:12" ht="8.5" hidden="1" customHeight="1" x14ac:dyDescent="0.3">
      <c r="A4692" s="18" t="str">
        <f t="shared" ref="A4692" si="1588">+IF(OR(C4686=""),"NO",1)</f>
        <v>NO</v>
      </c>
      <c r="B4692" s="18"/>
      <c r="E4692" s="49"/>
      <c r="F4692" s="50"/>
      <c r="G4692" s="51"/>
      <c r="H4692" s="51"/>
      <c r="I4692" s="51"/>
      <c r="J4692" s="51"/>
      <c r="K4692" s="51"/>
      <c r="L4692" s="52"/>
    </row>
    <row r="4693" spans="1:12" hidden="1" x14ac:dyDescent="0.3">
      <c r="A4693" s="18" t="str">
        <f t="shared" ref="A4693" si="1589">+IF(OR(C4693=""),"NO",1)</f>
        <v>NO</v>
      </c>
      <c r="B4693" s="18"/>
      <c r="C4693" s="1" t="s">
        <v>124</v>
      </c>
      <c r="E4693" s="329">
        <v>7</v>
      </c>
      <c r="F4693" s="53" t="str">
        <f>+$F$26</f>
        <v>OBJETO</v>
      </c>
      <c r="G4693" s="332" t="s">
        <v>124</v>
      </c>
      <c r="H4693" s="333"/>
      <c r="I4693" s="333"/>
      <c r="J4693" s="333"/>
      <c r="K4693" s="333"/>
      <c r="L4693" s="334"/>
    </row>
    <row r="4694" spans="1:12" hidden="1" x14ac:dyDescent="0.3">
      <c r="A4694" s="18" t="str">
        <f t="shared" ref="A4694" si="1590">+IF(OR(C4693=""),"NO",1)</f>
        <v>NO</v>
      </c>
      <c r="B4694" s="18"/>
      <c r="E4694" s="330"/>
      <c r="F4694" s="54" t="str">
        <f>+$F$27</f>
        <v>CONTRATANTE</v>
      </c>
      <c r="G4694" s="335" t="s">
        <v>124</v>
      </c>
      <c r="H4694" s="310"/>
      <c r="I4694" s="310"/>
      <c r="J4694" s="310"/>
      <c r="K4694" s="310"/>
      <c r="L4694" s="336"/>
    </row>
    <row r="4695" spans="1:12" hidden="1" x14ac:dyDescent="0.3">
      <c r="A4695" s="18" t="str">
        <f t="shared" ref="A4695" si="1591">+IF(OR(C4693=""),"NO",1)</f>
        <v>NO</v>
      </c>
      <c r="B4695" s="18"/>
      <c r="E4695" s="330"/>
      <c r="F4695" s="54" t="str">
        <f>+$F$28</f>
        <v>APORTANTE</v>
      </c>
      <c r="G4695" s="337" t="s">
        <v>124</v>
      </c>
      <c r="H4695" s="338"/>
      <c r="I4695" s="338"/>
      <c r="J4695" s="338"/>
      <c r="K4695" s="338"/>
      <c r="L4695" s="339"/>
    </row>
    <row r="4696" spans="1:12" hidden="1" x14ac:dyDescent="0.3">
      <c r="A4696" s="18" t="str">
        <f t="shared" ref="A4696" si="1592">+IF(OR(C4693=""),"NO",1)</f>
        <v>NO</v>
      </c>
      <c r="B4696" s="18"/>
      <c r="E4696" s="330"/>
      <c r="F4696" s="54" t="str">
        <f>+$F$29</f>
        <v>VALOR /SMMLV)</v>
      </c>
      <c r="G4696" s="55" t="s">
        <v>124</v>
      </c>
      <c r="H4696" s="56" t="str">
        <f>+$H$29</f>
        <v>% PART..</v>
      </c>
      <c r="I4696" s="57" t="s">
        <v>124</v>
      </c>
      <c r="J4696" s="58" t="str">
        <f>+$J$29</f>
        <v>VALOR ACREDITADO</v>
      </c>
      <c r="K4696" s="59"/>
      <c r="L4696" s="47" t="s">
        <v>124</v>
      </c>
    </row>
    <row r="4697" spans="1:12" hidden="1" x14ac:dyDescent="0.3">
      <c r="A4697" s="18" t="str">
        <f t="shared" ref="A4697" si="1593">+IF(OR(C4693=""),"NO",1)</f>
        <v>NO</v>
      </c>
      <c r="B4697" s="18"/>
      <c r="E4697" s="330"/>
      <c r="F4697" s="60" t="str">
        <f>+$F$30</f>
        <v>EXPERIENCIA APORTADA</v>
      </c>
      <c r="G4697" s="340" t="s">
        <v>124</v>
      </c>
      <c r="H4697" s="341"/>
      <c r="I4697" s="341"/>
      <c r="J4697" s="341"/>
      <c r="K4697" s="341"/>
      <c r="L4697" s="342"/>
    </row>
    <row r="4698" spans="1:12" hidden="1" x14ac:dyDescent="0.3">
      <c r="A4698" s="18" t="str">
        <f t="shared" ref="A4698" si="1594">+IF(OR(C4693=""),"NO",1)</f>
        <v>NO</v>
      </c>
      <c r="B4698" s="18"/>
      <c r="E4698" s="331"/>
      <c r="F4698" s="62" t="str">
        <f>+$F$31</f>
        <v>OBSERVACIÓN</v>
      </c>
      <c r="G4698" s="343" t="s">
        <v>124</v>
      </c>
      <c r="H4698" s="344"/>
      <c r="I4698" s="344"/>
      <c r="J4698" s="344"/>
      <c r="K4698" s="344"/>
      <c r="L4698" s="345"/>
    </row>
    <row r="4699" spans="1:12" hidden="1" x14ac:dyDescent="0.3">
      <c r="A4699" s="18" t="str">
        <f t="shared" ref="A4699" si="1595">+IF(OR(C4693=""),"NO",1)</f>
        <v>NO</v>
      </c>
      <c r="B4699" s="18"/>
      <c r="E4699" s="49"/>
      <c r="F4699" s="50"/>
      <c r="G4699" s="51"/>
      <c r="H4699" s="51"/>
      <c r="I4699" s="51"/>
      <c r="J4699" s="51"/>
      <c r="K4699" s="51"/>
      <c r="L4699" s="52"/>
    </row>
    <row r="4700" spans="1:12" hidden="1" x14ac:dyDescent="0.3">
      <c r="A4700" s="1" t="str">
        <f>+A4635</f>
        <v>NO</v>
      </c>
      <c r="C4700" s="1" t="str">
        <f>"N"&amp;C4635</f>
        <v>N</v>
      </c>
      <c r="E4700" s="63"/>
      <c r="F4700" s="64" t="str">
        <f>+$F$75</f>
        <v>TOTAL DE CONTRATOS PRESENTADOS VÁLIDOS QUE CUMPLEN EXPERIENCIA ACREDITADA:</v>
      </c>
      <c r="G4700" s="65"/>
      <c r="H4700" s="65"/>
      <c r="I4700" s="65"/>
      <c r="J4700" s="66"/>
      <c r="K4700" s="65"/>
      <c r="L4700" s="67" t="s">
        <v>124</v>
      </c>
    </row>
    <row r="4701" spans="1:12" ht="6.65" hidden="1" customHeight="1" x14ac:dyDescent="0.3">
      <c r="A4701" s="1" t="str">
        <f>+A4635</f>
        <v>NO</v>
      </c>
      <c r="E4701" s="51"/>
      <c r="F4701" s="50"/>
      <c r="G4701" s="51"/>
      <c r="H4701" s="51"/>
      <c r="I4701" s="51"/>
      <c r="J4701" s="51"/>
      <c r="K4701" s="51"/>
      <c r="L4701" s="51"/>
    </row>
    <row r="4702" spans="1:12" hidden="1" x14ac:dyDescent="0.3">
      <c r="A4702" s="1" t="str">
        <f>+A4635</f>
        <v>NO</v>
      </c>
      <c r="E4702" s="63"/>
      <c r="F4702" s="63" t="str">
        <f>+$F$77</f>
        <v>ACREDITA SUMINISTRO E INSTALACIÓN DE MOBILIARIO POR LO MENOS EN UN (1) CONTRATO VÁLIDO</v>
      </c>
      <c r="G4702" s="65"/>
      <c r="H4702" s="65"/>
      <c r="I4702" s="65"/>
      <c r="J4702" s="66"/>
      <c r="K4702" s="65"/>
      <c r="L4702" s="68" t="s">
        <v>157</v>
      </c>
    </row>
    <row r="4703" spans="1:12" ht="5.15" hidden="1" customHeight="1" x14ac:dyDescent="0.3">
      <c r="A4703" s="1" t="str">
        <f>+A4635</f>
        <v>NO</v>
      </c>
      <c r="E4703" s="51"/>
      <c r="F4703" s="50"/>
      <c r="G4703" s="51"/>
      <c r="H4703" s="51"/>
      <c r="I4703" s="51"/>
      <c r="J4703" s="51"/>
      <c r="K4703" s="51"/>
      <c r="L4703" s="51"/>
    </row>
    <row r="4704" spans="1:12" ht="12.75" hidden="1" customHeight="1" x14ac:dyDescent="0.3">
      <c r="A4704" s="1" t="str">
        <f>+A4635</f>
        <v>NO</v>
      </c>
      <c r="E4704" s="69" t="str">
        <f>+$E$79</f>
        <v>EXPERIENCIA ESPECÍFICA NUMERAL 10.1.1 A</v>
      </c>
      <c r="F4704" s="70"/>
      <c r="G4704" s="70"/>
      <c r="H4704" s="70"/>
      <c r="I4704" s="70"/>
      <c r="J4704" s="70"/>
      <c r="K4704" s="70"/>
      <c r="L4704" s="71"/>
    </row>
    <row r="4705" spans="1:12" ht="26.5" hidden="1" customHeight="1" x14ac:dyDescent="0.3">
      <c r="A4705" s="1" t="str">
        <f>+A4635</f>
        <v>NO</v>
      </c>
      <c r="E4705" s="72"/>
      <c r="F4705" s="325" t="str">
        <f>+$F$80</f>
        <v>Por lo menos uno (1) de los contratos válidos aportados como experiencia general debe corresponder mínimo al 60% del presupuesto oficial del presente proceso de selección.  (SMMLV)</v>
      </c>
      <c r="G4705" s="326"/>
      <c r="H4705" s="326"/>
      <c r="I4705" s="326"/>
      <c r="J4705" s="326"/>
      <c r="K4705" s="73" t="s">
        <v>124</v>
      </c>
      <c r="L4705" s="74" t="s">
        <v>124</v>
      </c>
    </row>
    <row r="4706" spans="1:12" ht="23.5" hidden="1" customHeight="1" x14ac:dyDescent="0.3">
      <c r="A4706" s="1" t="str">
        <f>+A4635</f>
        <v>NO</v>
      </c>
      <c r="E4706" s="63"/>
      <c r="F4706" s="325" t="str">
        <f>+$F$81</f>
        <v xml:space="preserve">Deberá acreditarse en al menos uno (1) de los contratos válidos aportados como experiencia general una </v>
      </c>
      <c r="G4706" s="326"/>
      <c r="H4706" s="326"/>
      <c r="I4706" s="326"/>
      <c r="J4706" s="326"/>
      <c r="K4706" s="73" t="s">
        <v>124</v>
      </c>
      <c r="L4706" s="74" t="s">
        <v>124</v>
      </c>
    </row>
    <row r="4707" spans="1:12" ht="23.5" hidden="1" customHeight="1" x14ac:dyDescent="0.3">
      <c r="A4707" s="18" t="s">
        <v>30</v>
      </c>
      <c r="E4707" s="63"/>
      <c r="F4707" s="325" t="str">
        <f>+$F$82</f>
        <v xml:space="preserve">Deberá acreditarse en al menos uno (1) de los contratos válidos aportados interventoría a intervención de </v>
      </c>
      <c r="G4707" s="326"/>
      <c r="H4707" s="326"/>
      <c r="I4707" s="326"/>
      <c r="J4707" s="326"/>
      <c r="K4707" s="73">
        <f>+$K$82</f>
        <v>0</v>
      </c>
      <c r="L4707" s="74" t="s">
        <v>124</v>
      </c>
    </row>
    <row r="4708" spans="1:12" ht="36" hidden="1" customHeight="1" x14ac:dyDescent="0.3">
      <c r="A4708" s="18" t="s">
        <v>30</v>
      </c>
      <c r="E4708" s="63"/>
      <c r="F4708" s="325" t="str">
        <f>+$F$83</f>
        <v xml:space="preserve">Deberá acreditarse en al menos uno (1) de los contratos válidos aportados interventoría a intervención de </v>
      </c>
      <c r="G4708" s="326"/>
      <c r="H4708" s="326"/>
      <c r="I4708" s="326"/>
      <c r="J4708" s="326"/>
      <c r="K4708" s="75">
        <f>+$K$83</f>
        <v>0</v>
      </c>
      <c r="L4708" s="76" t="s">
        <v>124</v>
      </c>
    </row>
    <row r="4709" spans="1:12" hidden="1" x14ac:dyDescent="0.3">
      <c r="A4709" s="1" t="str">
        <f>+A4635</f>
        <v>NO</v>
      </c>
      <c r="E4709" s="51"/>
      <c r="F4709" s="50"/>
      <c r="G4709" s="51"/>
      <c r="H4709" s="51"/>
      <c r="I4709" s="51"/>
      <c r="J4709" s="51"/>
      <c r="K4709" s="51"/>
      <c r="L4709" s="51"/>
    </row>
    <row r="4710" spans="1:12" ht="12.75" hidden="1" customHeight="1" x14ac:dyDescent="0.3">
      <c r="A4710" s="1" t="str">
        <f>+A4635</f>
        <v>NO</v>
      </c>
      <c r="E4710" s="40" t="str">
        <f>+$E$85</f>
        <v>VALOR MÍNIMO A CERIFICAR % P.O EN SMMMLV. NUMERAL 3.9.1</v>
      </c>
      <c r="F4710" s="41"/>
      <c r="G4710" s="41"/>
      <c r="H4710" s="41"/>
      <c r="I4710" s="41"/>
      <c r="J4710" s="41"/>
      <c r="K4710" s="41"/>
      <c r="L4710" s="42"/>
    </row>
    <row r="4711" spans="1:12" hidden="1" x14ac:dyDescent="0.3">
      <c r="A4711" s="1" t="str">
        <f>+A4635</f>
        <v>NO</v>
      </c>
      <c r="C4711" s="1" t="str">
        <f>"M"&amp;C4635</f>
        <v>M</v>
      </c>
      <c r="E4711" s="77" t="str">
        <f>+$E$86</f>
        <v>100% P.O.</v>
      </c>
      <c r="F4711" s="78"/>
      <c r="G4711" s="61">
        <v>242.41716883554506</v>
      </c>
      <c r="H4711" s="124" t="str">
        <f>+$H$86</f>
        <v>TOTAL EJECUTADO DE CONTRATOS ACREDITADOS</v>
      </c>
      <c r="I4711" s="124"/>
      <c r="J4711" s="124"/>
      <c r="K4711" s="55" t="s">
        <v>124</v>
      </c>
      <c r="L4711" s="47" t="s">
        <v>124</v>
      </c>
    </row>
    <row r="4712" spans="1:12" hidden="1" x14ac:dyDescent="0.3">
      <c r="A4712" s="1" t="str">
        <f>+A4635</f>
        <v>NO</v>
      </c>
      <c r="E4712" s="39"/>
      <c r="F4712" s="39"/>
      <c r="G4712" s="39"/>
      <c r="H4712" s="39"/>
      <c r="I4712" s="39"/>
      <c r="J4712" s="39"/>
      <c r="K4712" s="39"/>
      <c r="L4712" s="39"/>
    </row>
    <row r="4713" spans="1:12" ht="12.75" hidden="1" customHeight="1" x14ac:dyDescent="0.3">
      <c r="A4713" s="18" t="s">
        <v>30</v>
      </c>
      <c r="B4713" s="18"/>
      <c r="E4713" s="40" t="str">
        <f>+$E$88</f>
        <v>CONSIDERACIONES PARA LA VALIDEZ DE LA EXPERIENCIA REQUERIDA: EXPERIENCIA PROPONENTES PLURALES NUMERAL 10.1.2 D</v>
      </c>
      <c r="F4713" s="41"/>
      <c r="G4713" s="41"/>
      <c r="H4713" s="41"/>
      <c r="I4713" s="41"/>
      <c r="J4713" s="41"/>
      <c r="K4713" s="41"/>
      <c r="L4713" s="42"/>
    </row>
    <row r="4714" spans="1:12" ht="28" hidden="1" customHeight="1" x14ac:dyDescent="0.3">
      <c r="A4714" s="18" t="s">
        <v>30</v>
      </c>
      <c r="B4714" s="18"/>
      <c r="C4714" s="1" t="str">
        <f>"O"&amp;C4635</f>
        <v>O</v>
      </c>
      <c r="E4714" s="80" t="str">
        <f>+$E$89</f>
        <v>i)</v>
      </c>
      <c r="F4714" s="327" t="str">
        <f>+$F$89</f>
        <v>Uno de los integrantes debe aportar como mínimo el cincuenta por ciento (50 %) de la experiencia solicitada</v>
      </c>
      <c r="G4714" s="328"/>
      <c r="H4714" s="328"/>
      <c r="I4714" s="328"/>
      <c r="J4714" s="328"/>
      <c r="K4714" s="73" t="s">
        <v>124</v>
      </c>
      <c r="L4714" s="47" t="s">
        <v>124</v>
      </c>
    </row>
    <row r="4715" spans="1:12" ht="28" hidden="1" customHeight="1" x14ac:dyDescent="0.3">
      <c r="A4715" s="18" t="s">
        <v>30</v>
      </c>
      <c r="B4715" s="18"/>
      <c r="C4715" s="1" t="str">
        <f>"O"&amp;C4635</f>
        <v>O</v>
      </c>
      <c r="E4715" s="80" t="str">
        <f>+$E$90</f>
        <v>ii)</v>
      </c>
      <c r="F4715" s="327" t="str">
        <f>+$F$90</f>
        <v>Todos los demás ntegrantes deben acreditar al menos el cinco por ciento (5 %) de la experiencia solicitada, solo uno (1) de los integrantes podrá no acreditar experiencia pero su porcentaje de participación  no podrá superar el diez por ciento (10 %)</v>
      </c>
      <c r="G4715" s="328"/>
      <c r="H4715" s="328"/>
      <c r="I4715" s="328"/>
      <c r="J4715" s="328"/>
      <c r="K4715" s="73" t="s">
        <v>124</v>
      </c>
      <c r="L4715" s="47" t="s">
        <v>124</v>
      </c>
    </row>
    <row r="4716" spans="1:12" hidden="1" x14ac:dyDescent="0.3">
      <c r="A4716" s="18" t="s">
        <v>30</v>
      </c>
      <c r="B4716" s="18"/>
      <c r="E4716" s="39"/>
      <c r="F4716" s="39"/>
      <c r="G4716" s="39"/>
      <c r="H4716" s="39"/>
      <c r="I4716" s="39"/>
      <c r="J4716" s="39"/>
      <c r="K4716" s="39"/>
      <c r="L4716" s="39"/>
    </row>
    <row r="4717" spans="1:12" ht="13" hidden="1" customHeight="1" x14ac:dyDescent="0.3">
      <c r="A4717" s="18" t="str">
        <f>+A4635</f>
        <v>NO</v>
      </c>
      <c r="B4717" s="18"/>
      <c r="E4717" s="69" t="str">
        <f>+$E$92</f>
        <v>VERIFICACIÓN Y ASIGNACIÓN DE PUNTAJE POR LA EXPERIENCIA DEL PROPONENTE</v>
      </c>
      <c r="F4717" s="70"/>
      <c r="G4717" s="70"/>
      <c r="H4717" s="70"/>
      <c r="I4717" s="70"/>
      <c r="J4717" s="70"/>
      <c r="K4717" s="70"/>
      <c r="L4717" s="71"/>
    </row>
    <row r="4718" spans="1:12" hidden="1" x14ac:dyDescent="0.3">
      <c r="A4718" s="18" t="str">
        <f>+A4635</f>
        <v>NO</v>
      </c>
      <c r="B4718" s="18"/>
      <c r="E4718" s="81"/>
      <c r="F4718" s="323" t="str">
        <f>+$F$93</f>
        <v>No. CONTRATOS QUE ACREDITAN LA EXPERIENCIA (NO OBJETO DE SUBSANACIÓN)</v>
      </c>
      <c r="G4718" s="324"/>
      <c r="H4718" s="324"/>
      <c r="I4718" s="324"/>
      <c r="J4718" s="324"/>
      <c r="K4718" s="82"/>
      <c r="L4718" s="83" t="s">
        <v>124</v>
      </c>
    </row>
    <row r="4719" spans="1:12" ht="13" hidden="1" customHeight="1" x14ac:dyDescent="0.3">
      <c r="A4719" s="18" t="str">
        <f>+A4635</f>
        <v>NO</v>
      </c>
      <c r="B4719" s="18"/>
      <c r="E4719" s="84"/>
      <c r="F4719" s="323" t="str">
        <f>+$F$94</f>
        <v>TOTAL EJECUTADO DE CONTRATOS ACREDITADOS PROPUESTA INICIAL</v>
      </c>
      <c r="G4719" s="324"/>
      <c r="H4719" s="324"/>
      <c r="I4719" s="324"/>
      <c r="J4719" s="324"/>
      <c r="K4719" s="85"/>
      <c r="L4719" s="86" t="s">
        <v>124</v>
      </c>
    </row>
    <row r="4720" spans="1:12" ht="13" hidden="1" customHeight="1" x14ac:dyDescent="0.3">
      <c r="A4720" s="18" t="str">
        <f>+A4635</f>
        <v>NO</v>
      </c>
      <c r="B4720" s="18"/>
      <c r="E4720" s="87"/>
      <c r="F4720" s="323" t="str">
        <f>+$F$95</f>
        <v>PROMEDIO VALOR ACREDITADO EN SMMLV</v>
      </c>
      <c r="G4720" s="324"/>
      <c r="H4720" s="324"/>
      <c r="I4720" s="324"/>
      <c r="J4720" s="324"/>
      <c r="K4720" s="66"/>
      <c r="L4720" s="88" t="s">
        <v>124</v>
      </c>
    </row>
    <row r="4721" spans="1:12" hidden="1" x14ac:dyDescent="0.3">
      <c r="A4721" s="18" t="str">
        <f>+A4635</f>
        <v>NO</v>
      </c>
      <c r="B4721" s="18"/>
      <c r="E4721" s="89"/>
      <c r="F4721" s="89"/>
      <c r="G4721" s="89"/>
      <c r="H4721" s="89"/>
      <c r="I4721" s="89"/>
      <c r="J4721" s="89"/>
      <c r="K4721" s="89"/>
      <c r="L4721" s="89"/>
    </row>
    <row r="4722" spans="1:12" ht="13" hidden="1" customHeight="1" x14ac:dyDescent="0.3">
      <c r="A4722" s="18" t="str">
        <f>+A4635</f>
        <v>NO</v>
      </c>
      <c r="B4722" s="18"/>
      <c r="E4722" s="69" t="str">
        <f>+$E$97</f>
        <v>3.9.2 EXIGENCIAS MÍNIMAS DE EXPERIENCIA Y FORMACIÓN ACADÉMICA DEL EQUIPO DE TRABAJO</v>
      </c>
      <c r="F4722" s="70"/>
      <c r="G4722" s="70"/>
      <c r="H4722" s="70"/>
      <c r="I4722" s="70"/>
      <c r="J4722" s="70"/>
      <c r="K4722" s="70"/>
      <c r="L4722" s="71"/>
    </row>
    <row r="4723" spans="1:12" hidden="1" x14ac:dyDescent="0.3">
      <c r="A4723" s="18" t="str">
        <f>+A4635</f>
        <v>NO</v>
      </c>
      <c r="B4723" s="18"/>
      <c r="E4723" s="90" t="str">
        <f>+$E$98</f>
        <v>Formulario 8</v>
      </c>
      <c r="F4723" s="315" t="s">
        <v>46</v>
      </c>
      <c r="G4723" s="316"/>
      <c r="H4723" s="317"/>
      <c r="I4723" s="318"/>
      <c r="J4723" s="318"/>
      <c r="K4723" s="318"/>
      <c r="L4723" s="319"/>
    </row>
    <row r="4724" spans="1:12" hidden="1" x14ac:dyDescent="0.3">
      <c r="A4724" s="18" t="str">
        <f>+A4635</f>
        <v>NO</v>
      </c>
      <c r="B4724" s="18"/>
      <c r="E4724" s="91" t="s">
        <v>124</v>
      </c>
      <c r="F4724" s="91" t="str">
        <f>+$F$99</f>
        <v>Director de Interventoría</v>
      </c>
      <c r="G4724" s="91" t="str">
        <f>+$G$99</f>
        <v>Residente de Interventoría</v>
      </c>
      <c r="H4724" s="320"/>
      <c r="I4724" s="321"/>
      <c r="J4724" s="321"/>
      <c r="K4724" s="321"/>
      <c r="L4724" s="322"/>
    </row>
    <row r="4725" spans="1:12" hidden="1" x14ac:dyDescent="0.3">
      <c r="A4725" s="18" t="str">
        <f>+A4635</f>
        <v>NO</v>
      </c>
      <c r="B4725" s="18"/>
      <c r="E4725" s="304" t="str">
        <f>+$E$100</f>
        <v>OBSERVACIONES RESPECTO REQUISITO HABILITANTE DEL PERSONAL CLAVE EVALUABLE</v>
      </c>
      <c r="F4725" s="305"/>
      <c r="G4725" s="305"/>
      <c r="H4725" s="305"/>
      <c r="I4725" s="305"/>
      <c r="J4725" s="305"/>
      <c r="K4725" s="305"/>
      <c r="L4725" s="305"/>
    </row>
    <row r="4726" spans="1:12" hidden="1" x14ac:dyDescent="0.3">
      <c r="A4726" s="18" t="str">
        <f>+A4635</f>
        <v>NO</v>
      </c>
      <c r="B4726" s="18"/>
      <c r="E4726" s="312" t="s">
        <v>124</v>
      </c>
      <c r="F4726" s="313"/>
      <c r="G4726" s="313"/>
      <c r="H4726" s="313"/>
      <c r="I4726" s="313"/>
      <c r="J4726" s="313"/>
      <c r="K4726" s="313"/>
      <c r="L4726" s="314"/>
    </row>
    <row r="4727" spans="1:12" hidden="1" x14ac:dyDescent="0.3">
      <c r="A4727" s="18" t="str">
        <f>+A4635</f>
        <v>NO</v>
      </c>
      <c r="B4727" s="18"/>
      <c r="E4727" s="89"/>
      <c r="F4727" s="89"/>
      <c r="G4727" s="89"/>
      <c r="H4727" s="89"/>
      <c r="I4727" s="89"/>
      <c r="J4727" s="89"/>
      <c r="K4727" s="89"/>
      <c r="L4727" s="89"/>
    </row>
    <row r="4728" spans="1:12" ht="13" hidden="1" customHeight="1" x14ac:dyDescent="0.3">
      <c r="A4728" s="18" t="str">
        <f>+A4635</f>
        <v>NO</v>
      </c>
      <c r="B4728" s="18"/>
      <c r="E4728" s="69" t="str">
        <f>+$E$103</f>
        <v>4.2 EQUIPO DE TRABAJO (Personal Clave Evaluable)</v>
      </c>
      <c r="F4728" s="70"/>
      <c r="G4728" s="70"/>
      <c r="H4728" s="70"/>
      <c r="I4728" s="70"/>
      <c r="J4728" s="70"/>
      <c r="K4728" s="70"/>
      <c r="L4728" s="71"/>
    </row>
    <row r="4729" spans="1:12" ht="23.25" hidden="1" customHeight="1" x14ac:dyDescent="0.3">
      <c r="A4729" s="18" t="str">
        <f>+A4635</f>
        <v>NO</v>
      </c>
      <c r="B4729" s="18"/>
      <c r="E4729" s="90" t="str">
        <f>+$E$104</f>
        <v>Formulario 9</v>
      </c>
      <c r="F4729" s="315" t="s">
        <v>46</v>
      </c>
      <c r="G4729" s="316"/>
      <c r="H4729" s="317"/>
      <c r="I4729" s="318"/>
      <c r="J4729" s="318"/>
      <c r="K4729" s="318"/>
      <c r="L4729" s="319"/>
    </row>
    <row r="4730" spans="1:12" hidden="1" x14ac:dyDescent="0.3">
      <c r="A4730" s="18" t="str">
        <f>+A4635</f>
        <v>NO</v>
      </c>
      <c r="B4730" s="18"/>
      <c r="E4730" s="91" t="s">
        <v>124</v>
      </c>
      <c r="F4730" s="91" t="str">
        <f>+$F$99</f>
        <v>Director de Interventoría</v>
      </c>
      <c r="G4730" s="91" t="str">
        <f>+$G$99</f>
        <v>Residente de Interventoría</v>
      </c>
      <c r="H4730" s="320"/>
      <c r="I4730" s="321"/>
      <c r="J4730" s="321"/>
      <c r="K4730" s="321"/>
      <c r="L4730" s="322"/>
    </row>
    <row r="4731" spans="1:12" hidden="1" x14ac:dyDescent="0.3">
      <c r="A4731" s="18" t="str">
        <f>+A4635</f>
        <v>NO</v>
      </c>
      <c r="B4731" s="18"/>
      <c r="E4731" s="89"/>
      <c r="F4731" s="89"/>
      <c r="G4731" s="89"/>
      <c r="H4731" s="89"/>
      <c r="I4731" s="89"/>
      <c r="J4731" s="89"/>
      <c r="K4731" s="89"/>
      <c r="L4731" s="89"/>
    </row>
    <row r="4732" spans="1:12" hidden="1" x14ac:dyDescent="0.3">
      <c r="A4732" s="1" t="str">
        <f>+A4635</f>
        <v>NO</v>
      </c>
      <c r="E4732" s="92" t="str">
        <f>+E4607</f>
        <v>CRITERIOS DE EVALUACIÓN Y PUNTAJE</v>
      </c>
      <c r="F4732" s="93"/>
      <c r="G4732" s="93"/>
      <c r="H4732" s="93"/>
      <c r="I4732" s="93"/>
      <c r="J4732" s="93"/>
      <c r="K4732" s="94"/>
      <c r="L4732" s="95" t="str">
        <f>+$L$107</f>
        <v>PUNTAJE OBTENIDO</v>
      </c>
    </row>
    <row r="4733" spans="1:12" hidden="1" x14ac:dyDescent="0.3">
      <c r="A4733" s="1" t="str">
        <f>+A4635</f>
        <v>NO</v>
      </c>
      <c r="E4733" s="96" t="str">
        <f>+$E$108</f>
        <v>VALOR</v>
      </c>
      <c r="F4733" s="97" t="str">
        <f>+$F$108</f>
        <v>EQUIPO DE TRABAJO (PERSONAL CLAVE EVALUABLE)</v>
      </c>
      <c r="G4733" s="24"/>
      <c r="H4733" s="24"/>
      <c r="I4733" s="24"/>
      <c r="J4733" s="24"/>
      <c r="K4733" s="24"/>
      <c r="L4733" s="98"/>
    </row>
    <row r="4734" spans="1:12" ht="12.75" hidden="1" customHeight="1" x14ac:dyDescent="0.3">
      <c r="A4734" s="1" t="str">
        <f>+A4635</f>
        <v>NO</v>
      </c>
      <c r="E4734" s="96">
        <f>+$E$109</f>
        <v>5</v>
      </c>
      <c r="F4734" s="307" t="str">
        <f>+$F$109</f>
        <v xml:space="preserve"> Experiencia Específica adicional</v>
      </c>
      <c r="G4734" s="308"/>
      <c r="H4734" s="308"/>
      <c r="I4734" s="308"/>
      <c r="J4734" s="308"/>
      <c r="K4734" s="309"/>
      <c r="L4734" s="99" t="str">
        <f>IFERROR(IF(VLOOKUP(C4635,'R. PUNTAJES'!$C$14:$R$213,'R. PUNTAJES'!$I$10,0)="","",VLOOKUP(C4635,'R. PUNTAJES'!$C$14:$R$213,'R. PUNTAJES'!$I$10,0)),"")</f>
        <v/>
      </c>
    </row>
    <row r="4735" spans="1:12" ht="12.75" hidden="1" customHeight="1" x14ac:dyDescent="0.3">
      <c r="A4735" s="1" t="str">
        <f>+A4635</f>
        <v>NO</v>
      </c>
      <c r="E4735" s="96">
        <f>+$E$110</f>
        <v>5</v>
      </c>
      <c r="F4735" s="307" t="str">
        <f>+$F$110</f>
        <v>Formación Académica adicional</v>
      </c>
      <c r="G4735" s="308"/>
      <c r="H4735" s="308"/>
      <c r="I4735" s="308"/>
      <c r="J4735" s="308"/>
      <c r="K4735" s="309"/>
      <c r="L4735" s="99" t="str">
        <f>IFERROR(IF(VLOOKUP(C4635,'R. PUNTAJES'!$C$14:$R$213,'R. PUNTAJES'!$J$10,0)="","",VLOOKUP(C4635,'R. PUNTAJES'!$C$14:$R$213,'R. PUNTAJES'!$J$10,0)),"")</f>
        <v/>
      </c>
    </row>
    <row r="4736" spans="1:12" hidden="1" x14ac:dyDescent="0.3">
      <c r="A4736" s="18" t="str">
        <f>+A4635</f>
        <v>NO</v>
      </c>
      <c r="B4736" s="18"/>
      <c r="E4736" s="100"/>
      <c r="F4736" s="101" t="str">
        <f>+$F$111</f>
        <v>FACTOR DE SOSTENIBILIDAD</v>
      </c>
      <c r="G4736" s="102"/>
      <c r="H4736" s="102"/>
      <c r="I4736" s="102"/>
      <c r="J4736" s="102"/>
      <c r="K4736" s="102"/>
      <c r="L4736" s="103"/>
    </row>
    <row r="4737" spans="1:12" hidden="1" x14ac:dyDescent="0.3">
      <c r="A4737" s="18" t="str">
        <f>+A4635</f>
        <v>NO</v>
      </c>
      <c r="B4737" s="18"/>
      <c r="E4737" s="104">
        <v>1</v>
      </c>
      <c r="F4737" s="105" t="str">
        <f>+$F$112</f>
        <v>Compromisos Sostenibilidad</v>
      </c>
      <c r="G4737" s="106"/>
      <c r="H4737" s="106"/>
      <c r="I4737" s="106"/>
      <c r="J4737" s="106"/>
      <c r="K4737" s="106"/>
      <c r="L4737" s="107" t="str">
        <f>IFERROR(IF(VLOOKUP(C4635,'R. PUNTAJES'!$C$14:$R$213,'R. PUNTAJES'!$K$10,0)="","",VLOOKUP(C4635,'R. PUNTAJES'!$C$14:$R$213,'R. PUNTAJES'!$K$10,0)),"")</f>
        <v/>
      </c>
    </row>
    <row r="4738" spans="1:12" hidden="1" x14ac:dyDescent="0.3">
      <c r="A4738" s="1" t="str">
        <f>+A4635</f>
        <v>NO</v>
      </c>
      <c r="E4738" s="108"/>
      <c r="F4738" s="109" t="str">
        <f>+$F$113</f>
        <v>APOYO A LA INDUSTRIA NACIONAL</v>
      </c>
      <c r="G4738" s="110"/>
      <c r="H4738" s="110"/>
      <c r="I4738" s="110"/>
      <c r="J4738" s="110"/>
      <c r="K4738" s="110"/>
      <c r="L4738" s="111"/>
    </row>
    <row r="4739" spans="1:12" ht="12.75" hidden="1" customHeight="1" x14ac:dyDescent="0.3">
      <c r="A4739" s="1" t="str">
        <f>+A4635</f>
        <v>NO</v>
      </c>
      <c r="E4739" s="96">
        <v>20</v>
      </c>
      <c r="F4739" s="307" t="str">
        <f>+$F$114</f>
        <v>Promoción de Servicios Nacionales o con Trato Nacional</v>
      </c>
      <c r="G4739" s="308"/>
      <c r="H4739" s="308"/>
      <c r="I4739" s="308"/>
      <c r="J4739" s="308"/>
      <c r="K4739" s="309"/>
      <c r="L4739" s="99" t="str">
        <f>IFERROR(IF(VLOOKUP(C4635,'R. PUNTAJES'!$C$14:$R$213,'R. PUNTAJES'!$L$10,0)="","",
IF(VLOOKUP(C4635,'R. PUNTAJES'!$C$14:$R$213,'R. PUNTAJES'!$L$10,0)=5,0,
VLOOKUP(C4635,'R. PUNTAJES'!$C$14:$R$213,'R. PUNTAJES'!$L$10,0))),"")</f>
        <v/>
      </c>
    </row>
    <row r="4740" spans="1:12" ht="12.75" hidden="1" customHeight="1" x14ac:dyDescent="0.3">
      <c r="A4740" s="1" t="str">
        <f>+A4635</f>
        <v>NO</v>
      </c>
      <c r="E4740" s="96">
        <v>5</v>
      </c>
      <c r="F4740" s="307" t="str">
        <f>+$F$115</f>
        <v>Incorporación de componente nacional en servicios extranjeros</v>
      </c>
      <c r="G4740" s="308"/>
      <c r="H4740" s="308"/>
      <c r="I4740" s="308"/>
      <c r="J4740" s="308"/>
      <c r="K4740" s="309"/>
      <c r="L4740" s="99" t="str">
        <f>IFERROR(IF(VLOOKUP(C4635,'R. PUNTAJES'!$C$14:$R$213,'R. PUNTAJES'!$L$10,0)="","",
IF(VLOOKUP(C4635,'R. PUNTAJES'!$C$14:$R$213,'R. PUNTAJES'!$L$10,0)=20,0,
VLOOKUP(C4635,'R. PUNTAJES'!$C$14:$R$213,'R. PUNTAJES'!$L$10,0))),"")</f>
        <v/>
      </c>
    </row>
    <row r="4741" spans="1:12" hidden="1" x14ac:dyDescent="0.3">
      <c r="A4741" s="1" t="str">
        <f>+A4635</f>
        <v>NO</v>
      </c>
      <c r="E4741" s="112"/>
      <c r="F4741" s="97" t="str">
        <f>+$F$116</f>
        <v>VINCULACIÓN DE PERSONAS CON DISCAPACIDAD</v>
      </c>
      <c r="G4741" s="24"/>
      <c r="H4741" s="24"/>
      <c r="I4741" s="24"/>
      <c r="J4741" s="24"/>
      <c r="K4741" s="24"/>
      <c r="L4741" s="98"/>
    </row>
    <row r="4742" spans="1:12" ht="12.75" hidden="1" customHeight="1" x14ac:dyDescent="0.3">
      <c r="A4742" s="1" t="str">
        <f>+A4635</f>
        <v>NO</v>
      </c>
      <c r="E4742" s="96">
        <v>1</v>
      </c>
      <c r="F4742" s="307" t="str">
        <f>+$F$117</f>
        <v xml:space="preserve">Trabajadores vinculados a la planta de personal </v>
      </c>
      <c r="G4742" s="308"/>
      <c r="H4742" s="308"/>
      <c r="I4742" s="308"/>
      <c r="J4742" s="308"/>
      <c r="K4742" s="309"/>
      <c r="L4742" s="99" t="str">
        <f>IFERROR(IF(VLOOKUP(C4635,'R. PUNTAJES'!$C$14:$R$213,'R. PUNTAJES'!$M$10,0)="","",VLOOKUP(C4635,'R. PUNTAJES'!$C$14:$R$213,'R. PUNTAJES'!$M$10,0)),"")</f>
        <v/>
      </c>
    </row>
    <row r="4743" spans="1:12" hidden="1" x14ac:dyDescent="0.3">
      <c r="A4743" s="1" t="str">
        <f>+A4635</f>
        <v>NO</v>
      </c>
      <c r="E4743" s="112"/>
      <c r="F4743" s="97" t="str">
        <f>+$F$118</f>
        <v>EMPRENDIMIENTOS Y EMPRESAS DE MUJERES</v>
      </c>
      <c r="G4743" s="24"/>
      <c r="H4743" s="24"/>
      <c r="I4743" s="24"/>
      <c r="J4743" s="24"/>
      <c r="K4743" s="24"/>
      <c r="L4743" s="98"/>
    </row>
    <row r="4744" spans="1:12" ht="13" hidden="1" customHeight="1" x14ac:dyDescent="0.3">
      <c r="A4744" s="1" t="str">
        <f>+A4635</f>
        <v>NO</v>
      </c>
      <c r="E4744" s="96">
        <v>0.25</v>
      </c>
      <c r="F4744" s="307" t="str">
        <f>+$F$119</f>
        <v>Emprendimientos y empresas de mujeres</v>
      </c>
      <c r="G4744" s="308"/>
      <c r="H4744" s="308"/>
      <c r="I4744" s="308"/>
      <c r="J4744" s="308"/>
      <c r="K4744" s="309"/>
      <c r="L4744" s="113" t="str">
        <f>IFERROR(IF(VLOOKUP(C4635,'R. PUNTAJES'!$C$14:$R$213,'R. PUNTAJES'!$N$10,0)="","",VLOOKUP(C4635,'R. PUNTAJES'!$C$14:$R$213,'R. PUNTAJES'!$N$10,0)),"")</f>
        <v/>
      </c>
    </row>
    <row r="4745" spans="1:12" hidden="1" x14ac:dyDescent="0.3">
      <c r="A4745" s="18" t="str">
        <f>+A4746</f>
        <v>NO</v>
      </c>
      <c r="B4745" s="18"/>
      <c r="E4745" s="112"/>
      <c r="F4745" s="97" t="str">
        <f>+$F$120</f>
        <v>MIPYME</v>
      </c>
      <c r="G4745" s="24"/>
      <c r="H4745" s="24"/>
      <c r="I4745" s="24"/>
      <c r="J4745" s="24"/>
      <c r="K4745" s="24"/>
      <c r="L4745" s="98"/>
    </row>
    <row r="4746" spans="1:12" hidden="1" x14ac:dyDescent="0.3">
      <c r="A4746" s="18" t="str">
        <f>+IF(E4746=0,"NO",1)</f>
        <v>NO</v>
      </c>
      <c r="B4746" s="18"/>
      <c r="E4746" s="96">
        <v>0</v>
      </c>
      <c r="F4746" s="307" t="str">
        <f>+$F$121</f>
        <v>Mipyme</v>
      </c>
      <c r="G4746" s="308"/>
      <c r="H4746" s="308"/>
      <c r="I4746" s="308"/>
      <c r="J4746" s="308"/>
      <c r="K4746" s="309"/>
      <c r="L4746" s="113" t="str">
        <f>IFERROR(IF(VLOOKUP(C4635,'R. PUNTAJES'!$C$14:$R$213,'R. PUNTAJES'!$O$10,0)="","",VLOOKUP(C4635,'R. PUNTAJES'!$C$14:$R$213,'R. PUNTAJES'!$O$10,0)),"")</f>
        <v/>
      </c>
    </row>
    <row r="4747" spans="1:12" hidden="1" x14ac:dyDescent="0.3">
      <c r="A4747" s="1" t="str">
        <f>+A4635</f>
        <v>NO</v>
      </c>
      <c r="E4747" s="112"/>
      <c r="F4747" s="97" t="str">
        <f>+$F$122</f>
        <v>EXPERIENCIA DEL PROPONENTE</v>
      </c>
      <c r="G4747" s="24"/>
      <c r="H4747" s="24"/>
      <c r="I4747" s="24"/>
      <c r="J4747" s="24"/>
      <c r="K4747" s="24"/>
      <c r="L4747" s="98"/>
    </row>
    <row r="4748" spans="1:12" hidden="1" x14ac:dyDescent="0.3">
      <c r="A4748" s="1" t="str">
        <f>+A4635</f>
        <v>NO</v>
      </c>
      <c r="E4748" s="96">
        <v>59.5</v>
      </c>
      <c r="F4748" s="307" t="str">
        <f>+$F$123</f>
        <v>mediana con valor absoluto</v>
      </c>
      <c r="G4748" s="308"/>
      <c r="H4748" s="308"/>
      <c r="I4748" s="308"/>
      <c r="J4748" s="308"/>
      <c r="K4748" s="309"/>
      <c r="L4748" s="113" t="str">
        <f>IFERROR(IF(VLOOKUP(C4635,'R. PUNTAJES'!$C$14:$R$213,'R. PUNTAJES'!$R$10,0)="","",VLOOKUP(C4635,'R. PUNTAJES'!$C$14:$R$213,'R. PUNTAJES'!$R$10,0)),"")</f>
        <v/>
      </c>
    </row>
    <row r="4749" spans="1:12" hidden="1" x14ac:dyDescent="0.3">
      <c r="A4749" s="1" t="str">
        <f>+A4635</f>
        <v>NO</v>
      </c>
      <c r="E4749" s="112"/>
      <c r="F4749" s="97" t="str">
        <f>+$F$124</f>
        <v>MULTAS</v>
      </c>
      <c r="G4749" s="24"/>
      <c r="H4749" s="24"/>
      <c r="I4749" s="24"/>
      <c r="J4749" s="24"/>
      <c r="K4749" s="24"/>
      <c r="L4749" s="98"/>
    </row>
    <row r="4750" spans="1:12" ht="12.75" hidden="1" customHeight="1" x14ac:dyDescent="0.3">
      <c r="A4750" s="1" t="str">
        <f>+A4635</f>
        <v>NO</v>
      </c>
      <c r="E4750" s="96">
        <v>-2</v>
      </c>
      <c r="F4750" s="307" t="str">
        <f>+$F$125</f>
        <v>Una o más multas o cláusulas penales durante el último año</v>
      </c>
      <c r="G4750" s="310"/>
      <c r="H4750" s="310"/>
      <c r="I4750" s="310"/>
      <c r="J4750" s="310"/>
      <c r="K4750" s="311"/>
      <c r="L4750" s="99" t="str">
        <f>IFERROR(IF(VLOOKUP(C4635,'R. PUNTAJES'!$C$14:$R$213,'R. PUNTAJES'!$Q$10,0)="","",VLOOKUP(C4635,'R. PUNTAJES'!$C$14:$R$213,'R. PUNTAJES'!$Q$10,0)),"")</f>
        <v/>
      </c>
    </row>
    <row r="4751" spans="1:12" hidden="1" x14ac:dyDescent="0.3">
      <c r="A4751" s="1" t="str">
        <f>+A4635</f>
        <v>NO</v>
      </c>
      <c r="E4751" s="112"/>
      <c r="F4751" s="97" t="str">
        <f>+$F$126</f>
        <v>OBRAS INCONCLUSAS</v>
      </c>
      <c r="G4751" s="24"/>
      <c r="H4751" s="24"/>
      <c r="I4751" s="24"/>
      <c r="J4751" s="24"/>
      <c r="K4751" s="24"/>
      <c r="L4751" s="98"/>
    </row>
    <row r="4752" spans="1:12" hidden="1" x14ac:dyDescent="0.3">
      <c r="A4752" s="1" t="str">
        <f>+A4635</f>
        <v>NO</v>
      </c>
      <c r="E4752" s="96">
        <v>-1</v>
      </c>
      <c r="F4752" s="301" t="str">
        <f>+$F$127</f>
        <v>Anotación vigente de obra civil inconclusa</v>
      </c>
      <c r="G4752" s="302"/>
      <c r="H4752" s="302"/>
      <c r="I4752" s="302"/>
      <c r="J4752" s="302"/>
      <c r="K4752" s="303"/>
      <c r="L4752" s="99" t="str">
        <f>IFERROR(IF(VLOOKUP(C4635,'R. PUNTAJES'!$C$14:$R$213,'R. PUNTAJES'!$P$10,0)="","",VLOOKUP(C4635,'R. PUNTAJES'!$C$14:$R$213,'R. PUNTAJES'!$P$10,0)),"")</f>
        <v/>
      </c>
    </row>
    <row r="4753" spans="1:16" ht="7.5" hidden="1" customHeight="1" x14ac:dyDescent="0.3">
      <c r="A4753" s="1" t="str">
        <f>+A4635</f>
        <v>NO</v>
      </c>
      <c r="E4753" s="114"/>
      <c r="F4753" s="45"/>
      <c r="G4753" s="45"/>
      <c r="H4753" s="45"/>
      <c r="I4753" s="45"/>
      <c r="J4753" s="45"/>
      <c r="K4753" s="45"/>
      <c r="L4753" s="48"/>
    </row>
    <row r="4754" spans="1:16" hidden="1" x14ac:dyDescent="0.3">
      <c r="A4754" s="1" t="str">
        <f>+A4635</f>
        <v>NO</v>
      </c>
      <c r="E4754" s="115" t="str">
        <f>+$E$129</f>
        <v>PUNTAJE TOTAL</v>
      </c>
      <c r="F4754" s="116"/>
      <c r="G4754" s="116"/>
      <c r="H4754" s="116"/>
      <c r="I4754" s="116"/>
      <c r="J4754" s="116"/>
      <c r="K4754" s="117"/>
      <c r="L4754" s="118">
        <f>IFERROR(IF(VLOOKUP(C4635,'R. PUNTAJES'!$C$14:$R$213,'R. PUNTAJES'!$H$10,0)="RECHAZO","",SUM(L4734:L4752)),"")</f>
        <v>0</v>
      </c>
    </row>
    <row r="4755" spans="1:16" hidden="1" x14ac:dyDescent="0.3">
      <c r="A4755" s="1" t="str">
        <f>+A4635</f>
        <v>NO</v>
      </c>
      <c r="E4755" s="304" t="str">
        <f>+$E$130</f>
        <v>OBSERVACIONES RESPECTO A PUNTAJES</v>
      </c>
      <c r="F4755" s="305"/>
      <c r="G4755" s="305"/>
      <c r="H4755" s="305"/>
      <c r="I4755" s="305"/>
      <c r="J4755" s="305"/>
      <c r="K4755" s="305"/>
      <c r="L4755" s="305"/>
    </row>
    <row r="4756" spans="1:16" ht="12" hidden="1" customHeight="1" x14ac:dyDescent="0.3">
      <c r="A4756" s="1" t="str">
        <f>+A4635</f>
        <v>NO</v>
      </c>
      <c r="E4756" s="306" t="s">
        <v>124</v>
      </c>
      <c r="F4756" s="305"/>
      <c r="G4756" s="305"/>
      <c r="H4756" s="305"/>
      <c r="I4756" s="305"/>
      <c r="J4756" s="305"/>
      <c r="K4756" s="305"/>
      <c r="L4756" s="305"/>
      <c r="N4756" s="119"/>
      <c r="O4756" s="119"/>
      <c r="P4756" s="120"/>
    </row>
    <row r="4757" spans="1:16" ht="3" hidden="1" customHeight="1" x14ac:dyDescent="0.3">
      <c r="A4757" s="1" t="str">
        <f>+A4636</f>
        <v>NO</v>
      </c>
      <c r="E4757" s="121"/>
      <c r="F4757" s="122"/>
      <c r="G4757" s="122"/>
      <c r="H4757" s="122"/>
      <c r="I4757" s="122"/>
      <c r="J4757" s="122"/>
      <c r="K4757" s="122"/>
      <c r="L4757" s="123"/>
    </row>
    <row r="4758" spans="1:16" hidden="1" x14ac:dyDescent="0.3">
      <c r="A4758" s="1" t="str">
        <f>+IF(OR(C4760=""),"NO",1)</f>
        <v>NO</v>
      </c>
      <c r="E4758" s="346"/>
      <c r="F4758" s="347"/>
      <c r="G4758" s="347"/>
      <c r="H4758" s="347"/>
      <c r="I4758" s="347"/>
      <c r="J4758" s="347"/>
      <c r="K4758" s="347"/>
      <c r="L4758" s="347"/>
    </row>
    <row r="4759" spans="1:16" ht="4.5" hidden="1" customHeight="1" x14ac:dyDescent="0.3">
      <c r="A4759" s="1" t="str">
        <f>+A4760</f>
        <v>NO</v>
      </c>
      <c r="E4759" s="15"/>
      <c r="F4759" s="16"/>
      <c r="G4759" s="16"/>
      <c r="H4759" s="16"/>
      <c r="I4759" s="16"/>
      <c r="J4759" s="16"/>
      <c r="K4759" s="16"/>
      <c r="L4759" s="17"/>
    </row>
    <row r="4760" spans="1:16" ht="15.75" hidden="1" customHeight="1" x14ac:dyDescent="0.3">
      <c r="A4760" s="1" t="str">
        <f>+IF(OR(C4760=""),"NO",1)</f>
        <v>NO</v>
      </c>
      <c r="B4760" s="1">
        <f>1+MAX($B$1:B4759)</f>
        <v>39</v>
      </c>
      <c r="C4760" s="18" t="s">
        <v>124</v>
      </c>
      <c r="E4760" s="19" t="s">
        <v>124</v>
      </c>
      <c r="F4760" s="20"/>
      <c r="G4760" s="20"/>
      <c r="H4760" s="20"/>
      <c r="I4760" s="21"/>
      <c r="J4760" s="20"/>
      <c r="K4760" s="21"/>
      <c r="L4760" s="22"/>
    </row>
    <row r="4761" spans="1:16" hidden="1" x14ac:dyDescent="0.3">
      <c r="A4761" s="1" t="str">
        <f>A4760</f>
        <v>NO</v>
      </c>
      <c r="E4761" s="23" t="str">
        <f>+$E$11</f>
        <v>Integrantes</v>
      </c>
      <c r="F4761" s="24"/>
      <c r="G4761" s="24"/>
      <c r="H4761" s="24"/>
      <c r="I4761" s="24"/>
      <c r="J4761" s="24"/>
      <c r="K4761" s="25" t="str">
        <f>+$K$11</f>
        <v>Nit</v>
      </c>
      <c r="L4761" s="26" t="str">
        <f>+$L$11</f>
        <v>Part.</v>
      </c>
    </row>
    <row r="4762" spans="1:16" hidden="1" x14ac:dyDescent="0.3">
      <c r="A4762" s="1" t="str">
        <f>+A4761</f>
        <v>NO</v>
      </c>
      <c r="C4762" s="1" t="s">
        <v>124</v>
      </c>
      <c r="E4762" s="27" t="s">
        <v>124</v>
      </c>
      <c r="F4762" s="28"/>
      <c r="G4762" s="28"/>
      <c r="H4762" s="28"/>
      <c r="I4762" s="28"/>
      <c r="J4762" s="28"/>
      <c r="K4762" s="29" t="s">
        <v>124</v>
      </c>
      <c r="L4762" s="30" t="s">
        <v>124</v>
      </c>
    </row>
    <row r="4763" spans="1:16" hidden="1" x14ac:dyDescent="0.3">
      <c r="A4763" s="18" t="str">
        <f>+IF(OR(C4763=""),"NO",1)</f>
        <v>NO</v>
      </c>
      <c r="B4763" s="18"/>
      <c r="C4763" s="1" t="s">
        <v>124</v>
      </c>
      <c r="E4763" s="31" t="s">
        <v>124</v>
      </c>
      <c r="F4763" s="32"/>
      <c r="G4763" s="32"/>
      <c r="H4763" s="32"/>
      <c r="I4763" s="32"/>
      <c r="J4763" s="32"/>
      <c r="K4763" s="33" t="s">
        <v>124</v>
      </c>
      <c r="L4763" s="34" t="s">
        <v>124</v>
      </c>
    </row>
    <row r="4764" spans="1:16" hidden="1" x14ac:dyDescent="0.3">
      <c r="A4764" s="18" t="str">
        <f>+IF(OR(C4764=""),"NO",1)</f>
        <v>NO</v>
      </c>
      <c r="B4764" s="18"/>
      <c r="C4764" s="1" t="s">
        <v>124</v>
      </c>
      <c r="E4764" s="31" t="s">
        <v>124</v>
      </c>
      <c r="F4764" s="32"/>
      <c r="G4764" s="32"/>
      <c r="H4764" s="32"/>
      <c r="I4764" s="32"/>
      <c r="J4764" s="32"/>
      <c r="K4764" s="33" t="s">
        <v>124</v>
      </c>
      <c r="L4764" s="34" t="s">
        <v>124</v>
      </c>
    </row>
    <row r="4765" spans="1:16" hidden="1" x14ac:dyDescent="0.3">
      <c r="A4765" s="18" t="str">
        <f>+IF(OR(C4765=""),"NO",1)</f>
        <v>NO</v>
      </c>
      <c r="B4765" s="18"/>
      <c r="C4765" s="1" t="s">
        <v>124</v>
      </c>
      <c r="E4765" s="31" t="s">
        <v>13</v>
      </c>
      <c r="F4765" s="32"/>
      <c r="G4765" s="32"/>
      <c r="H4765" s="32"/>
      <c r="I4765" s="32"/>
      <c r="J4765" s="32"/>
      <c r="K4765" s="33"/>
      <c r="L4765" s="34"/>
    </row>
    <row r="4766" spans="1:16" hidden="1" x14ac:dyDescent="0.3">
      <c r="A4766" s="18" t="str">
        <f>+IF(OR(C4766=""),"NO",1)</f>
        <v>NO</v>
      </c>
      <c r="B4766" s="18"/>
      <c r="C4766" s="1" t="s">
        <v>124</v>
      </c>
      <c r="E4766" s="31" t="s">
        <v>13</v>
      </c>
      <c r="F4766" s="32"/>
      <c r="G4766" s="32"/>
      <c r="H4766" s="32"/>
      <c r="I4766" s="32"/>
      <c r="J4766" s="32"/>
      <c r="K4766" s="33"/>
      <c r="L4766" s="34"/>
    </row>
    <row r="4767" spans="1:16" hidden="1" x14ac:dyDescent="0.3">
      <c r="A4767" s="18" t="str">
        <f>+IF(OR(C4767=""),"NO",1)</f>
        <v>NO</v>
      </c>
      <c r="B4767" s="18"/>
      <c r="C4767" s="1" t="s">
        <v>124</v>
      </c>
      <c r="E4767" s="35" t="s">
        <v>13</v>
      </c>
      <c r="F4767" s="36"/>
      <c r="G4767" s="36"/>
      <c r="H4767" s="36"/>
      <c r="I4767" s="36"/>
      <c r="J4767" s="36"/>
      <c r="K4767" s="37"/>
      <c r="L4767" s="38"/>
    </row>
    <row r="4768" spans="1:16" ht="5.15" hidden="1" customHeight="1" x14ac:dyDescent="0.3">
      <c r="A4768" s="1" t="str">
        <f>+A4760</f>
        <v>NO</v>
      </c>
      <c r="E4768" s="39"/>
      <c r="F4768" s="39"/>
      <c r="G4768" s="39"/>
      <c r="H4768" s="39"/>
      <c r="I4768" s="39"/>
      <c r="J4768" s="39"/>
      <c r="K4768" s="39"/>
      <c r="L4768" s="39"/>
    </row>
    <row r="4769" spans="1:12" ht="15.75" hidden="1" customHeight="1" x14ac:dyDescent="0.3">
      <c r="A4769" s="1" t="str">
        <f>+A4760</f>
        <v>NO</v>
      </c>
      <c r="E4769" s="40" t="str">
        <f>+$E$19</f>
        <v>RESULTADO DE EVALUACIÓN TÉCNICA</v>
      </c>
      <c r="F4769" s="41"/>
      <c r="G4769" s="41"/>
      <c r="H4769" s="41"/>
      <c r="I4769" s="41"/>
      <c r="J4769" s="41"/>
      <c r="K4769" s="41"/>
      <c r="L4769" s="42"/>
    </row>
    <row r="4770" spans="1:12" hidden="1" x14ac:dyDescent="0.3">
      <c r="A4770" s="1" t="str">
        <f>+A4760</f>
        <v>NO</v>
      </c>
      <c r="E4770" s="43"/>
      <c r="F4770" s="44" t="str">
        <f>+$F$20</f>
        <v>Experiencia</v>
      </c>
      <c r="G4770" s="45"/>
      <c r="H4770" s="45"/>
      <c r="I4770" s="45"/>
      <c r="J4770" s="45"/>
      <c r="K4770" s="46"/>
      <c r="L4770" s="47" t="s">
        <v>124</v>
      </c>
    </row>
    <row r="4771" spans="1:12" hidden="1" x14ac:dyDescent="0.3">
      <c r="A4771" s="1" t="str">
        <f>+A4760</f>
        <v>NO</v>
      </c>
      <c r="E4771" s="348" t="str">
        <f>+$E$21</f>
        <v>OBSERVACIONES RESPECTO A LA EVALUACIÓN DE EXPERIENCIA</v>
      </c>
      <c r="F4771" s="308"/>
      <c r="G4771" s="308"/>
      <c r="H4771" s="308"/>
      <c r="I4771" s="308"/>
      <c r="J4771" s="308"/>
      <c r="K4771" s="308"/>
      <c r="L4771" s="349"/>
    </row>
    <row r="4772" spans="1:12" hidden="1" x14ac:dyDescent="0.3">
      <c r="A4772" s="1" t="str">
        <f>+A4760</f>
        <v>NO</v>
      </c>
      <c r="E4772" s="350" t="s">
        <v>124</v>
      </c>
      <c r="F4772" s="351"/>
      <c r="G4772" s="351"/>
      <c r="H4772" s="351"/>
      <c r="I4772" s="351"/>
      <c r="J4772" s="351"/>
      <c r="K4772" s="351"/>
      <c r="L4772" s="352"/>
    </row>
    <row r="4773" spans="1:12" ht="5.15" hidden="1" customHeight="1" x14ac:dyDescent="0.3">
      <c r="A4773" s="1" t="str">
        <f>+A4760</f>
        <v>NO</v>
      </c>
      <c r="E4773" s="39"/>
      <c r="F4773" s="39"/>
      <c r="G4773" s="39"/>
      <c r="H4773" s="39"/>
      <c r="I4773" s="39"/>
      <c r="J4773" s="39"/>
      <c r="K4773" s="39"/>
      <c r="L4773" s="39"/>
    </row>
    <row r="4774" spans="1:12" ht="12.75" hidden="1" customHeight="1" x14ac:dyDescent="0.3">
      <c r="A4774" s="1" t="str">
        <f>+A4760</f>
        <v>NO</v>
      </c>
      <c r="E4774" s="40" t="str">
        <f>+$E$24</f>
        <v>EXPERIENCIA HABILITANTE: CONTRATOS PRESENTADOS</v>
      </c>
      <c r="F4774" s="41"/>
      <c r="G4774" s="41"/>
      <c r="H4774" s="41"/>
      <c r="I4774" s="41"/>
      <c r="J4774" s="41"/>
      <c r="K4774" s="41"/>
      <c r="L4774" s="42"/>
    </row>
    <row r="4775" spans="1:12" ht="8.5" hidden="1" customHeight="1" x14ac:dyDescent="0.3">
      <c r="A4775" s="1" t="str">
        <f>+A4760</f>
        <v>NO</v>
      </c>
      <c r="E4775" s="49"/>
      <c r="F4775" s="50"/>
      <c r="G4775" s="51"/>
      <c r="H4775" s="51"/>
      <c r="I4775" s="51"/>
      <c r="J4775" s="51"/>
      <c r="K4775" s="51"/>
      <c r="L4775" s="52"/>
    </row>
    <row r="4776" spans="1:12" hidden="1" x14ac:dyDescent="0.3">
      <c r="A4776" s="18" t="str">
        <f>+IF(OR(C4776=""),"NO",1)</f>
        <v>NO</v>
      </c>
      <c r="B4776" s="18"/>
      <c r="C4776" s="1" t="s">
        <v>124</v>
      </c>
      <c r="E4776" s="329">
        <v>1</v>
      </c>
      <c r="F4776" s="53" t="str">
        <f>+$F$26</f>
        <v>OBJETO</v>
      </c>
      <c r="G4776" s="332" t="s">
        <v>124</v>
      </c>
      <c r="H4776" s="333"/>
      <c r="I4776" s="333"/>
      <c r="J4776" s="333"/>
      <c r="K4776" s="333"/>
      <c r="L4776" s="334"/>
    </row>
    <row r="4777" spans="1:12" hidden="1" x14ac:dyDescent="0.3">
      <c r="A4777" s="18" t="str">
        <f>+IF(OR(C4776=""),"NO",1)</f>
        <v>NO</v>
      </c>
      <c r="B4777" s="18"/>
      <c r="E4777" s="330"/>
      <c r="F4777" s="54" t="str">
        <f>+$F$27</f>
        <v>CONTRATANTE</v>
      </c>
      <c r="G4777" s="335" t="s">
        <v>124</v>
      </c>
      <c r="H4777" s="310"/>
      <c r="I4777" s="310"/>
      <c r="J4777" s="310"/>
      <c r="K4777" s="310"/>
      <c r="L4777" s="336"/>
    </row>
    <row r="4778" spans="1:12" hidden="1" x14ac:dyDescent="0.3">
      <c r="A4778" s="18" t="str">
        <f>+IF(OR(C4776=""),"NO",1)</f>
        <v>NO</v>
      </c>
      <c r="B4778" s="18"/>
      <c r="E4778" s="330"/>
      <c r="F4778" s="54" t="str">
        <f>+$F$28</f>
        <v>APORTANTE</v>
      </c>
      <c r="G4778" s="337" t="s">
        <v>124</v>
      </c>
      <c r="H4778" s="338"/>
      <c r="I4778" s="338"/>
      <c r="J4778" s="338"/>
      <c r="K4778" s="338"/>
      <c r="L4778" s="339"/>
    </row>
    <row r="4779" spans="1:12" hidden="1" x14ac:dyDescent="0.3">
      <c r="A4779" s="18" t="str">
        <f>+IF(OR(C4776=""),"NO",1)</f>
        <v>NO</v>
      </c>
      <c r="B4779" s="18"/>
      <c r="E4779" s="330"/>
      <c r="F4779" s="54" t="str">
        <f>+$F$29</f>
        <v>VALOR /SMMLV)</v>
      </c>
      <c r="G4779" s="55" t="s">
        <v>124</v>
      </c>
      <c r="H4779" s="56" t="str">
        <f>+$H$29</f>
        <v>% PART..</v>
      </c>
      <c r="I4779" s="57" t="s">
        <v>124</v>
      </c>
      <c r="J4779" s="58" t="str">
        <f>+$J$29</f>
        <v>VALOR ACREDITADO</v>
      </c>
      <c r="K4779" s="59"/>
      <c r="L4779" s="47" t="s">
        <v>124</v>
      </c>
    </row>
    <row r="4780" spans="1:12" hidden="1" x14ac:dyDescent="0.3">
      <c r="A4780" s="18" t="str">
        <f>+IF(OR(C4776=""),"NO",1)</f>
        <v>NO</v>
      </c>
      <c r="B4780" s="18"/>
      <c r="E4780" s="330"/>
      <c r="F4780" s="60" t="str">
        <f>+$F$30</f>
        <v>EXPERIENCIA APORTADA</v>
      </c>
      <c r="G4780" s="340" t="s">
        <v>124</v>
      </c>
      <c r="H4780" s="341"/>
      <c r="I4780" s="341"/>
      <c r="J4780" s="341"/>
      <c r="K4780" s="341"/>
      <c r="L4780" s="342"/>
    </row>
    <row r="4781" spans="1:12" hidden="1" x14ac:dyDescent="0.3">
      <c r="A4781" s="18" t="str">
        <f>+IF(OR(C4776=""),"NO",1)</f>
        <v>NO</v>
      </c>
      <c r="B4781" s="18"/>
      <c r="E4781" s="331"/>
      <c r="F4781" s="62" t="str">
        <f>+$F$31</f>
        <v>OBSERVACIÓN</v>
      </c>
      <c r="G4781" s="343" t="s">
        <v>124</v>
      </c>
      <c r="H4781" s="344"/>
      <c r="I4781" s="344"/>
      <c r="J4781" s="344"/>
      <c r="K4781" s="344"/>
      <c r="L4781" s="345"/>
    </row>
    <row r="4782" spans="1:12" ht="8.5" hidden="1" customHeight="1" x14ac:dyDescent="0.3">
      <c r="A4782" s="18" t="str">
        <f>+IF(OR(C4776=""),"NO",1)</f>
        <v>NO</v>
      </c>
      <c r="B4782" s="18"/>
      <c r="E4782" s="49"/>
      <c r="F4782" s="50"/>
      <c r="G4782" s="51"/>
      <c r="H4782" s="51"/>
      <c r="I4782" s="51"/>
      <c r="J4782" s="51"/>
      <c r="K4782" s="51"/>
      <c r="L4782" s="52"/>
    </row>
    <row r="4783" spans="1:12" hidden="1" x14ac:dyDescent="0.3">
      <c r="A4783" s="18" t="str">
        <f t="shared" ref="A4783" si="1596">+IF(OR(C4783=""),"NO",1)</f>
        <v>NO</v>
      </c>
      <c r="B4783" s="18"/>
      <c r="C4783" s="1" t="s">
        <v>124</v>
      </c>
      <c r="E4783" s="329">
        <v>2</v>
      </c>
      <c r="F4783" s="53" t="str">
        <f>+$F$26</f>
        <v>OBJETO</v>
      </c>
      <c r="G4783" s="332" t="s">
        <v>124</v>
      </c>
      <c r="H4783" s="333"/>
      <c r="I4783" s="333"/>
      <c r="J4783" s="333"/>
      <c r="K4783" s="333"/>
      <c r="L4783" s="334"/>
    </row>
    <row r="4784" spans="1:12" hidden="1" x14ac:dyDescent="0.3">
      <c r="A4784" s="18" t="str">
        <f t="shared" ref="A4784" si="1597">+IF(OR(C4783=""),"NO",1)</f>
        <v>NO</v>
      </c>
      <c r="B4784" s="18"/>
      <c r="E4784" s="330"/>
      <c r="F4784" s="54" t="str">
        <f>+$F$27</f>
        <v>CONTRATANTE</v>
      </c>
      <c r="G4784" s="335" t="s">
        <v>124</v>
      </c>
      <c r="H4784" s="310"/>
      <c r="I4784" s="310"/>
      <c r="J4784" s="310"/>
      <c r="K4784" s="310"/>
      <c r="L4784" s="336"/>
    </row>
    <row r="4785" spans="1:12" hidden="1" x14ac:dyDescent="0.3">
      <c r="A4785" s="18" t="str">
        <f t="shared" ref="A4785" si="1598">+IF(OR(C4783=""),"NO",1)</f>
        <v>NO</v>
      </c>
      <c r="B4785" s="18"/>
      <c r="E4785" s="330"/>
      <c r="F4785" s="54" t="str">
        <f>+$F$28</f>
        <v>APORTANTE</v>
      </c>
      <c r="G4785" s="337" t="s">
        <v>124</v>
      </c>
      <c r="H4785" s="338"/>
      <c r="I4785" s="338"/>
      <c r="J4785" s="338"/>
      <c r="K4785" s="338"/>
      <c r="L4785" s="339"/>
    </row>
    <row r="4786" spans="1:12" hidden="1" x14ac:dyDescent="0.3">
      <c r="A4786" s="18" t="str">
        <f t="shared" ref="A4786" si="1599">+IF(OR(C4783=""),"NO",1)</f>
        <v>NO</v>
      </c>
      <c r="B4786" s="18"/>
      <c r="E4786" s="330"/>
      <c r="F4786" s="54" t="str">
        <f>+$F$29</f>
        <v>VALOR /SMMLV)</v>
      </c>
      <c r="G4786" s="55" t="s">
        <v>124</v>
      </c>
      <c r="H4786" s="56" t="str">
        <f>+$H$29</f>
        <v>% PART..</v>
      </c>
      <c r="I4786" s="57" t="s">
        <v>124</v>
      </c>
      <c r="J4786" s="58" t="str">
        <f>+$J$29</f>
        <v>VALOR ACREDITADO</v>
      </c>
      <c r="K4786" s="59"/>
      <c r="L4786" s="47" t="s">
        <v>124</v>
      </c>
    </row>
    <row r="4787" spans="1:12" hidden="1" x14ac:dyDescent="0.3">
      <c r="A4787" s="18" t="str">
        <f t="shared" ref="A4787" si="1600">+IF(OR(C4783=""),"NO",1)</f>
        <v>NO</v>
      </c>
      <c r="B4787" s="18"/>
      <c r="E4787" s="330"/>
      <c r="F4787" s="60" t="str">
        <f>+$F$30</f>
        <v>EXPERIENCIA APORTADA</v>
      </c>
      <c r="G4787" s="340" t="s">
        <v>124</v>
      </c>
      <c r="H4787" s="341"/>
      <c r="I4787" s="341"/>
      <c r="J4787" s="341"/>
      <c r="K4787" s="341"/>
      <c r="L4787" s="342"/>
    </row>
    <row r="4788" spans="1:12" hidden="1" x14ac:dyDescent="0.3">
      <c r="A4788" s="18" t="str">
        <f t="shared" ref="A4788" si="1601">+IF(OR(C4783=""),"NO",1)</f>
        <v>NO</v>
      </c>
      <c r="B4788" s="18"/>
      <c r="E4788" s="331"/>
      <c r="F4788" s="62" t="str">
        <f>+$F$31</f>
        <v>OBSERVACIÓN</v>
      </c>
      <c r="G4788" s="343" t="s">
        <v>124</v>
      </c>
      <c r="H4788" s="344"/>
      <c r="I4788" s="344"/>
      <c r="J4788" s="344"/>
      <c r="K4788" s="344"/>
      <c r="L4788" s="345"/>
    </row>
    <row r="4789" spans="1:12" ht="8.5" hidden="1" customHeight="1" x14ac:dyDescent="0.3">
      <c r="A4789" s="18" t="str">
        <f t="shared" ref="A4789" si="1602">+IF(OR(C4783=""),"NO",1)</f>
        <v>NO</v>
      </c>
      <c r="B4789" s="18"/>
      <c r="E4789" s="49"/>
      <c r="F4789" s="50"/>
      <c r="G4789" s="51"/>
      <c r="H4789" s="51"/>
      <c r="I4789" s="51"/>
      <c r="J4789" s="51"/>
      <c r="K4789" s="51"/>
      <c r="L4789" s="52"/>
    </row>
    <row r="4790" spans="1:12" hidden="1" x14ac:dyDescent="0.3">
      <c r="A4790" s="18" t="str">
        <f t="shared" ref="A4790" si="1603">+IF(OR(C4790=""),"NO",1)</f>
        <v>NO</v>
      </c>
      <c r="B4790" s="18"/>
      <c r="C4790" s="1" t="s">
        <v>124</v>
      </c>
      <c r="E4790" s="329">
        <v>3</v>
      </c>
      <c r="F4790" s="53" t="str">
        <f>+$F$26</f>
        <v>OBJETO</v>
      </c>
      <c r="G4790" s="332" t="s">
        <v>124</v>
      </c>
      <c r="H4790" s="333"/>
      <c r="I4790" s="333"/>
      <c r="J4790" s="333"/>
      <c r="K4790" s="333"/>
      <c r="L4790" s="334"/>
    </row>
    <row r="4791" spans="1:12" hidden="1" x14ac:dyDescent="0.3">
      <c r="A4791" s="18" t="str">
        <f t="shared" ref="A4791" si="1604">+IF(OR(C4790=""),"NO",1)</f>
        <v>NO</v>
      </c>
      <c r="B4791" s="18"/>
      <c r="E4791" s="330"/>
      <c r="F4791" s="54" t="str">
        <f>+$F$27</f>
        <v>CONTRATANTE</v>
      </c>
      <c r="G4791" s="335" t="s">
        <v>124</v>
      </c>
      <c r="H4791" s="310"/>
      <c r="I4791" s="310"/>
      <c r="J4791" s="310"/>
      <c r="K4791" s="310"/>
      <c r="L4791" s="336"/>
    </row>
    <row r="4792" spans="1:12" hidden="1" x14ac:dyDescent="0.3">
      <c r="A4792" s="18" t="str">
        <f t="shared" ref="A4792" si="1605">+IF(OR(C4790=""),"NO",1)</f>
        <v>NO</v>
      </c>
      <c r="B4792" s="18"/>
      <c r="E4792" s="330"/>
      <c r="F4792" s="54" t="str">
        <f>+$F$28</f>
        <v>APORTANTE</v>
      </c>
      <c r="G4792" s="337" t="s">
        <v>124</v>
      </c>
      <c r="H4792" s="338"/>
      <c r="I4792" s="338"/>
      <c r="J4792" s="338"/>
      <c r="K4792" s="338"/>
      <c r="L4792" s="339"/>
    </row>
    <row r="4793" spans="1:12" hidden="1" x14ac:dyDescent="0.3">
      <c r="A4793" s="18" t="str">
        <f t="shared" ref="A4793" si="1606">+IF(OR(C4790=""),"NO",1)</f>
        <v>NO</v>
      </c>
      <c r="B4793" s="18"/>
      <c r="E4793" s="330"/>
      <c r="F4793" s="54" t="str">
        <f>+$F$29</f>
        <v>VALOR /SMMLV)</v>
      </c>
      <c r="G4793" s="55" t="s">
        <v>124</v>
      </c>
      <c r="H4793" s="56" t="str">
        <f>+$H$29</f>
        <v>% PART..</v>
      </c>
      <c r="I4793" s="57" t="s">
        <v>124</v>
      </c>
      <c r="J4793" s="58" t="str">
        <f>+$J$29</f>
        <v>VALOR ACREDITADO</v>
      </c>
      <c r="K4793" s="59"/>
      <c r="L4793" s="47" t="s">
        <v>124</v>
      </c>
    </row>
    <row r="4794" spans="1:12" hidden="1" x14ac:dyDescent="0.3">
      <c r="A4794" s="18" t="str">
        <f t="shared" ref="A4794" si="1607">+IF(OR(C4790=""),"NO",1)</f>
        <v>NO</v>
      </c>
      <c r="B4794" s="18"/>
      <c r="E4794" s="330"/>
      <c r="F4794" s="60" t="str">
        <f>+$F$30</f>
        <v>EXPERIENCIA APORTADA</v>
      </c>
      <c r="G4794" s="340" t="s">
        <v>124</v>
      </c>
      <c r="H4794" s="341"/>
      <c r="I4794" s="341"/>
      <c r="J4794" s="341"/>
      <c r="K4794" s="341"/>
      <c r="L4794" s="342"/>
    </row>
    <row r="4795" spans="1:12" hidden="1" x14ac:dyDescent="0.3">
      <c r="A4795" s="18" t="str">
        <f t="shared" ref="A4795" si="1608">+IF(OR(C4790=""),"NO",1)</f>
        <v>NO</v>
      </c>
      <c r="B4795" s="18"/>
      <c r="E4795" s="331"/>
      <c r="F4795" s="62" t="str">
        <f>+$F$31</f>
        <v>OBSERVACIÓN</v>
      </c>
      <c r="G4795" s="343" t="s">
        <v>124</v>
      </c>
      <c r="H4795" s="344"/>
      <c r="I4795" s="344"/>
      <c r="J4795" s="344"/>
      <c r="K4795" s="344"/>
      <c r="L4795" s="345"/>
    </row>
    <row r="4796" spans="1:12" ht="8.5" hidden="1" customHeight="1" x14ac:dyDescent="0.3">
      <c r="A4796" s="18" t="str">
        <f t="shared" ref="A4796" si="1609">+IF(OR(C4790=""),"NO",1)</f>
        <v>NO</v>
      </c>
      <c r="B4796" s="18"/>
      <c r="E4796" s="49"/>
      <c r="F4796" s="50"/>
      <c r="G4796" s="51"/>
      <c r="H4796" s="51"/>
      <c r="I4796" s="51"/>
      <c r="J4796" s="51"/>
      <c r="K4796" s="51"/>
      <c r="L4796" s="52"/>
    </row>
    <row r="4797" spans="1:12" hidden="1" x14ac:dyDescent="0.3">
      <c r="A4797" s="18" t="str">
        <f t="shared" ref="A4797" si="1610">+IF(OR(C4797=""),"NO",1)</f>
        <v>NO</v>
      </c>
      <c r="B4797" s="18"/>
      <c r="C4797" s="1" t="s">
        <v>124</v>
      </c>
      <c r="E4797" s="329">
        <v>4</v>
      </c>
      <c r="F4797" s="53" t="str">
        <f>+$F$26</f>
        <v>OBJETO</v>
      </c>
      <c r="G4797" s="332" t="s">
        <v>124</v>
      </c>
      <c r="H4797" s="333"/>
      <c r="I4797" s="333"/>
      <c r="J4797" s="333"/>
      <c r="K4797" s="333"/>
      <c r="L4797" s="334"/>
    </row>
    <row r="4798" spans="1:12" hidden="1" x14ac:dyDescent="0.3">
      <c r="A4798" s="18" t="str">
        <f t="shared" ref="A4798" si="1611">+IF(OR(C4797=""),"NO",1)</f>
        <v>NO</v>
      </c>
      <c r="B4798" s="18"/>
      <c r="E4798" s="330"/>
      <c r="F4798" s="54" t="str">
        <f>+$F$27</f>
        <v>CONTRATANTE</v>
      </c>
      <c r="G4798" s="335" t="s">
        <v>124</v>
      </c>
      <c r="H4798" s="310"/>
      <c r="I4798" s="310"/>
      <c r="J4798" s="310"/>
      <c r="K4798" s="310"/>
      <c r="L4798" s="336"/>
    </row>
    <row r="4799" spans="1:12" hidden="1" x14ac:dyDescent="0.3">
      <c r="A4799" s="18" t="str">
        <f t="shared" ref="A4799" si="1612">+IF(OR(C4797=""),"NO",1)</f>
        <v>NO</v>
      </c>
      <c r="B4799" s="18"/>
      <c r="E4799" s="330"/>
      <c r="F4799" s="54" t="str">
        <f>+$F$28</f>
        <v>APORTANTE</v>
      </c>
      <c r="G4799" s="337" t="s">
        <v>124</v>
      </c>
      <c r="H4799" s="338"/>
      <c r="I4799" s="338"/>
      <c r="J4799" s="338"/>
      <c r="K4799" s="338"/>
      <c r="L4799" s="339"/>
    </row>
    <row r="4800" spans="1:12" hidden="1" x14ac:dyDescent="0.3">
      <c r="A4800" s="18" t="str">
        <f t="shared" ref="A4800" si="1613">+IF(OR(C4797=""),"NO",1)</f>
        <v>NO</v>
      </c>
      <c r="B4800" s="18"/>
      <c r="E4800" s="330"/>
      <c r="F4800" s="54" t="str">
        <f>+$F$29</f>
        <v>VALOR /SMMLV)</v>
      </c>
      <c r="G4800" s="55" t="s">
        <v>124</v>
      </c>
      <c r="H4800" s="56" t="str">
        <f>+$H$29</f>
        <v>% PART..</v>
      </c>
      <c r="I4800" s="57" t="s">
        <v>124</v>
      </c>
      <c r="J4800" s="58" t="str">
        <f>+$J$29</f>
        <v>VALOR ACREDITADO</v>
      </c>
      <c r="K4800" s="59"/>
      <c r="L4800" s="47" t="s">
        <v>124</v>
      </c>
    </row>
    <row r="4801" spans="1:12" hidden="1" x14ac:dyDescent="0.3">
      <c r="A4801" s="18" t="str">
        <f t="shared" ref="A4801" si="1614">+IF(OR(C4797=""),"NO",1)</f>
        <v>NO</v>
      </c>
      <c r="B4801" s="18"/>
      <c r="E4801" s="330"/>
      <c r="F4801" s="60" t="str">
        <f>+$F$30</f>
        <v>EXPERIENCIA APORTADA</v>
      </c>
      <c r="G4801" s="340" t="s">
        <v>124</v>
      </c>
      <c r="H4801" s="341"/>
      <c r="I4801" s="341"/>
      <c r="J4801" s="341"/>
      <c r="K4801" s="341"/>
      <c r="L4801" s="342"/>
    </row>
    <row r="4802" spans="1:12" hidden="1" x14ac:dyDescent="0.3">
      <c r="A4802" s="18" t="str">
        <f t="shared" ref="A4802" si="1615">+IF(OR(C4797=""),"NO",1)</f>
        <v>NO</v>
      </c>
      <c r="B4802" s="18"/>
      <c r="E4802" s="331"/>
      <c r="F4802" s="62" t="str">
        <f>+$F$31</f>
        <v>OBSERVACIÓN</v>
      </c>
      <c r="G4802" s="343" t="s">
        <v>124</v>
      </c>
      <c r="H4802" s="344"/>
      <c r="I4802" s="344"/>
      <c r="J4802" s="344"/>
      <c r="K4802" s="344"/>
      <c r="L4802" s="345"/>
    </row>
    <row r="4803" spans="1:12" ht="8.5" hidden="1" customHeight="1" x14ac:dyDescent="0.3">
      <c r="A4803" s="18" t="str">
        <f t="shared" ref="A4803" si="1616">+IF(OR(C4797=""),"NO",1)</f>
        <v>NO</v>
      </c>
      <c r="B4803" s="18"/>
      <c r="E4803" s="49"/>
      <c r="F4803" s="50"/>
      <c r="G4803" s="51"/>
      <c r="H4803" s="51"/>
      <c r="I4803" s="51"/>
      <c r="J4803" s="51"/>
      <c r="K4803" s="51"/>
      <c r="L4803" s="52"/>
    </row>
    <row r="4804" spans="1:12" hidden="1" x14ac:dyDescent="0.3">
      <c r="A4804" s="18" t="str">
        <f t="shared" ref="A4804" si="1617">+IF(OR(C4804=""),"NO",1)</f>
        <v>NO</v>
      </c>
      <c r="B4804" s="18"/>
      <c r="C4804" s="1" t="s">
        <v>124</v>
      </c>
      <c r="E4804" s="329">
        <v>5</v>
      </c>
      <c r="F4804" s="53" t="str">
        <f>+$F$26</f>
        <v>OBJETO</v>
      </c>
      <c r="G4804" s="332" t="s">
        <v>124</v>
      </c>
      <c r="H4804" s="333"/>
      <c r="I4804" s="333"/>
      <c r="J4804" s="333"/>
      <c r="K4804" s="333"/>
      <c r="L4804" s="334"/>
    </row>
    <row r="4805" spans="1:12" hidden="1" x14ac:dyDescent="0.3">
      <c r="A4805" s="18" t="str">
        <f t="shared" ref="A4805" si="1618">+IF(OR(C4804=""),"NO",1)</f>
        <v>NO</v>
      </c>
      <c r="B4805" s="18"/>
      <c r="E4805" s="330"/>
      <c r="F4805" s="54" t="str">
        <f>+$F$27</f>
        <v>CONTRATANTE</v>
      </c>
      <c r="G4805" s="335" t="s">
        <v>124</v>
      </c>
      <c r="H4805" s="310"/>
      <c r="I4805" s="310"/>
      <c r="J4805" s="310"/>
      <c r="K4805" s="310"/>
      <c r="L4805" s="336"/>
    </row>
    <row r="4806" spans="1:12" hidden="1" x14ac:dyDescent="0.3">
      <c r="A4806" s="18" t="str">
        <f t="shared" ref="A4806" si="1619">+IF(OR(C4804=""),"NO",1)</f>
        <v>NO</v>
      </c>
      <c r="B4806" s="18"/>
      <c r="E4806" s="330"/>
      <c r="F4806" s="54" t="str">
        <f>+$F$28</f>
        <v>APORTANTE</v>
      </c>
      <c r="G4806" s="337" t="s">
        <v>124</v>
      </c>
      <c r="H4806" s="338"/>
      <c r="I4806" s="338"/>
      <c r="J4806" s="338"/>
      <c r="K4806" s="338"/>
      <c r="L4806" s="339"/>
    </row>
    <row r="4807" spans="1:12" hidden="1" x14ac:dyDescent="0.3">
      <c r="A4807" s="18" t="str">
        <f t="shared" ref="A4807" si="1620">+IF(OR(C4804=""),"NO",1)</f>
        <v>NO</v>
      </c>
      <c r="B4807" s="18"/>
      <c r="E4807" s="330"/>
      <c r="F4807" s="54" t="str">
        <f>+$F$29</f>
        <v>VALOR /SMMLV)</v>
      </c>
      <c r="G4807" s="55" t="s">
        <v>124</v>
      </c>
      <c r="H4807" s="56" t="str">
        <f>+$H$29</f>
        <v>% PART..</v>
      </c>
      <c r="I4807" s="57" t="s">
        <v>124</v>
      </c>
      <c r="J4807" s="58" t="str">
        <f>+$J$29</f>
        <v>VALOR ACREDITADO</v>
      </c>
      <c r="K4807" s="59"/>
      <c r="L4807" s="47" t="s">
        <v>124</v>
      </c>
    </row>
    <row r="4808" spans="1:12" hidden="1" x14ac:dyDescent="0.3">
      <c r="A4808" s="18" t="str">
        <f t="shared" ref="A4808" si="1621">+IF(OR(C4804=""),"NO",1)</f>
        <v>NO</v>
      </c>
      <c r="B4808" s="18"/>
      <c r="E4808" s="330"/>
      <c r="F4808" s="60" t="str">
        <f>+$F$30</f>
        <v>EXPERIENCIA APORTADA</v>
      </c>
      <c r="G4808" s="340" t="s">
        <v>124</v>
      </c>
      <c r="H4808" s="341"/>
      <c r="I4808" s="341"/>
      <c r="J4808" s="341"/>
      <c r="K4808" s="341"/>
      <c r="L4808" s="342"/>
    </row>
    <row r="4809" spans="1:12" hidden="1" x14ac:dyDescent="0.3">
      <c r="A4809" s="18" t="str">
        <f t="shared" ref="A4809" si="1622">+IF(OR(C4804=""),"NO",1)</f>
        <v>NO</v>
      </c>
      <c r="B4809" s="18"/>
      <c r="E4809" s="331"/>
      <c r="F4809" s="62" t="str">
        <f>+$F$31</f>
        <v>OBSERVACIÓN</v>
      </c>
      <c r="G4809" s="343" t="s">
        <v>124</v>
      </c>
      <c r="H4809" s="344"/>
      <c r="I4809" s="344"/>
      <c r="J4809" s="344"/>
      <c r="K4809" s="344"/>
      <c r="L4809" s="345"/>
    </row>
    <row r="4810" spans="1:12" ht="8.5" hidden="1" customHeight="1" x14ac:dyDescent="0.3">
      <c r="A4810" s="18" t="str">
        <f t="shared" ref="A4810" si="1623">+IF(OR(C4804=""),"NO",1)</f>
        <v>NO</v>
      </c>
      <c r="B4810" s="18"/>
      <c r="E4810" s="49"/>
      <c r="F4810" s="50"/>
      <c r="G4810" s="51"/>
      <c r="H4810" s="51"/>
      <c r="I4810" s="51"/>
      <c r="J4810" s="51"/>
      <c r="K4810" s="51"/>
      <c r="L4810" s="52"/>
    </row>
    <row r="4811" spans="1:12" hidden="1" x14ac:dyDescent="0.3">
      <c r="A4811" s="18" t="str">
        <f t="shared" ref="A4811" si="1624">+IF(OR(C4811=""),"NO",1)</f>
        <v>NO</v>
      </c>
      <c r="B4811" s="18"/>
      <c r="C4811" s="1" t="s">
        <v>124</v>
      </c>
      <c r="E4811" s="329">
        <v>6</v>
      </c>
      <c r="F4811" s="53" t="str">
        <f>+$F$26</f>
        <v>OBJETO</v>
      </c>
      <c r="G4811" s="332" t="s">
        <v>124</v>
      </c>
      <c r="H4811" s="333"/>
      <c r="I4811" s="333"/>
      <c r="J4811" s="333"/>
      <c r="K4811" s="333"/>
      <c r="L4811" s="334"/>
    </row>
    <row r="4812" spans="1:12" hidden="1" x14ac:dyDescent="0.3">
      <c r="A4812" s="18" t="str">
        <f t="shared" ref="A4812" si="1625">+IF(OR(C4811=""),"NO",1)</f>
        <v>NO</v>
      </c>
      <c r="B4812" s="18"/>
      <c r="E4812" s="330"/>
      <c r="F4812" s="54" t="str">
        <f>+$F$27</f>
        <v>CONTRATANTE</v>
      </c>
      <c r="G4812" s="335" t="s">
        <v>124</v>
      </c>
      <c r="H4812" s="310"/>
      <c r="I4812" s="310"/>
      <c r="J4812" s="310"/>
      <c r="K4812" s="310"/>
      <c r="L4812" s="336"/>
    </row>
    <row r="4813" spans="1:12" hidden="1" x14ac:dyDescent="0.3">
      <c r="A4813" s="18" t="str">
        <f t="shared" ref="A4813" si="1626">+IF(OR(C4811=""),"NO",1)</f>
        <v>NO</v>
      </c>
      <c r="B4813" s="18"/>
      <c r="E4813" s="330"/>
      <c r="F4813" s="54" t="str">
        <f>+$F$28</f>
        <v>APORTANTE</v>
      </c>
      <c r="G4813" s="337" t="s">
        <v>124</v>
      </c>
      <c r="H4813" s="338"/>
      <c r="I4813" s="338"/>
      <c r="J4813" s="338"/>
      <c r="K4813" s="338"/>
      <c r="L4813" s="339"/>
    </row>
    <row r="4814" spans="1:12" hidden="1" x14ac:dyDescent="0.3">
      <c r="A4814" s="18" t="str">
        <f t="shared" ref="A4814" si="1627">+IF(OR(C4811=""),"NO",1)</f>
        <v>NO</v>
      </c>
      <c r="B4814" s="18"/>
      <c r="E4814" s="330"/>
      <c r="F4814" s="54" t="str">
        <f>+$F$29</f>
        <v>VALOR /SMMLV)</v>
      </c>
      <c r="G4814" s="55" t="s">
        <v>124</v>
      </c>
      <c r="H4814" s="56" t="str">
        <f>+$H$29</f>
        <v>% PART..</v>
      </c>
      <c r="I4814" s="57" t="s">
        <v>124</v>
      </c>
      <c r="J4814" s="58" t="str">
        <f>+$J$29</f>
        <v>VALOR ACREDITADO</v>
      </c>
      <c r="K4814" s="59"/>
      <c r="L4814" s="47" t="s">
        <v>124</v>
      </c>
    </row>
    <row r="4815" spans="1:12" hidden="1" x14ac:dyDescent="0.3">
      <c r="A4815" s="18" t="str">
        <f t="shared" ref="A4815" si="1628">+IF(OR(C4811=""),"NO",1)</f>
        <v>NO</v>
      </c>
      <c r="B4815" s="18"/>
      <c r="E4815" s="330"/>
      <c r="F4815" s="60" t="str">
        <f>+$F$30</f>
        <v>EXPERIENCIA APORTADA</v>
      </c>
      <c r="G4815" s="340" t="s">
        <v>124</v>
      </c>
      <c r="H4815" s="341"/>
      <c r="I4815" s="341"/>
      <c r="J4815" s="341"/>
      <c r="K4815" s="341"/>
      <c r="L4815" s="342"/>
    </row>
    <row r="4816" spans="1:12" hidden="1" x14ac:dyDescent="0.3">
      <c r="A4816" s="18" t="str">
        <f t="shared" ref="A4816" si="1629">+IF(OR(C4811=""),"NO",1)</f>
        <v>NO</v>
      </c>
      <c r="B4816" s="18"/>
      <c r="E4816" s="331"/>
      <c r="F4816" s="62" t="str">
        <f>+$F$31</f>
        <v>OBSERVACIÓN</v>
      </c>
      <c r="G4816" s="343" t="s">
        <v>124</v>
      </c>
      <c r="H4816" s="344"/>
      <c r="I4816" s="344"/>
      <c r="J4816" s="344"/>
      <c r="K4816" s="344"/>
      <c r="L4816" s="345"/>
    </row>
    <row r="4817" spans="1:12" ht="8.5" hidden="1" customHeight="1" x14ac:dyDescent="0.3">
      <c r="A4817" s="18" t="str">
        <f t="shared" ref="A4817" si="1630">+IF(OR(C4811=""),"NO",1)</f>
        <v>NO</v>
      </c>
      <c r="B4817" s="18"/>
      <c r="E4817" s="49"/>
      <c r="F4817" s="50"/>
      <c r="G4817" s="51"/>
      <c r="H4817" s="51"/>
      <c r="I4817" s="51"/>
      <c r="J4817" s="51"/>
      <c r="K4817" s="51"/>
      <c r="L4817" s="52"/>
    </row>
    <row r="4818" spans="1:12" hidden="1" x14ac:dyDescent="0.3">
      <c r="A4818" s="18" t="str">
        <f t="shared" ref="A4818" si="1631">+IF(OR(C4818=""),"NO",1)</f>
        <v>NO</v>
      </c>
      <c r="B4818" s="18"/>
      <c r="C4818" s="1" t="s">
        <v>124</v>
      </c>
      <c r="E4818" s="329">
        <v>7</v>
      </c>
      <c r="F4818" s="53" t="str">
        <f>+$F$26</f>
        <v>OBJETO</v>
      </c>
      <c r="G4818" s="332" t="s">
        <v>124</v>
      </c>
      <c r="H4818" s="333"/>
      <c r="I4818" s="333"/>
      <c r="J4818" s="333"/>
      <c r="K4818" s="333"/>
      <c r="L4818" s="334"/>
    </row>
    <row r="4819" spans="1:12" hidden="1" x14ac:dyDescent="0.3">
      <c r="A4819" s="18" t="str">
        <f t="shared" ref="A4819" si="1632">+IF(OR(C4818=""),"NO",1)</f>
        <v>NO</v>
      </c>
      <c r="B4819" s="18"/>
      <c r="E4819" s="330"/>
      <c r="F4819" s="54" t="str">
        <f>+$F$27</f>
        <v>CONTRATANTE</v>
      </c>
      <c r="G4819" s="335" t="s">
        <v>124</v>
      </c>
      <c r="H4819" s="310"/>
      <c r="I4819" s="310"/>
      <c r="J4819" s="310"/>
      <c r="K4819" s="310"/>
      <c r="L4819" s="336"/>
    </row>
    <row r="4820" spans="1:12" hidden="1" x14ac:dyDescent="0.3">
      <c r="A4820" s="18" t="str">
        <f t="shared" ref="A4820" si="1633">+IF(OR(C4818=""),"NO",1)</f>
        <v>NO</v>
      </c>
      <c r="B4820" s="18"/>
      <c r="E4820" s="330"/>
      <c r="F4820" s="54" t="str">
        <f>+$F$28</f>
        <v>APORTANTE</v>
      </c>
      <c r="G4820" s="337" t="s">
        <v>124</v>
      </c>
      <c r="H4820" s="338"/>
      <c r="I4820" s="338"/>
      <c r="J4820" s="338"/>
      <c r="K4820" s="338"/>
      <c r="L4820" s="339"/>
    </row>
    <row r="4821" spans="1:12" hidden="1" x14ac:dyDescent="0.3">
      <c r="A4821" s="18" t="str">
        <f t="shared" ref="A4821" si="1634">+IF(OR(C4818=""),"NO",1)</f>
        <v>NO</v>
      </c>
      <c r="B4821" s="18"/>
      <c r="E4821" s="330"/>
      <c r="F4821" s="54" t="str">
        <f>+$F$29</f>
        <v>VALOR /SMMLV)</v>
      </c>
      <c r="G4821" s="55" t="s">
        <v>124</v>
      </c>
      <c r="H4821" s="56" t="str">
        <f>+$H$29</f>
        <v>% PART..</v>
      </c>
      <c r="I4821" s="57" t="s">
        <v>124</v>
      </c>
      <c r="J4821" s="58" t="str">
        <f>+$J$29</f>
        <v>VALOR ACREDITADO</v>
      </c>
      <c r="K4821" s="59"/>
      <c r="L4821" s="47" t="s">
        <v>124</v>
      </c>
    </row>
    <row r="4822" spans="1:12" hidden="1" x14ac:dyDescent="0.3">
      <c r="A4822" s="18" t="str">
        <f t="shared" ref="A4822" si="1635">+IF(OR(C4818=""),"NO",1)</f>
        <v>NO</v>
      </c>
      <c r="B4822" s="18"/>
      <c r="E4822" s="330"/>
      <c r="F4822" s="60" t="str">
        <f>+$F$30</f>
        <v>EXPERIENCIA APORTADA</v>
      </c>
      <c r="G4822" s="340" t="s">
        <v>124</v>
      </c>
      <c r="H4822" s="341"/>
      <c r="I4822" s="341"/>
      <c r="J4822" s="341"/>
      <c r="K4822" s="341"/>
      <c r="L4822" s="342"/>
    </row>
    <row r="4823" spans="1:12" hidden="1" x14ac:dyDescent="0.3">
      <c r="A4823" s="18" t="str">
        <f t="shared" ref="A4823" si="1636">+IF(OR(C4818=""),"NO",1)</f>
        <v>NO</v>
      </c>
      <c r="B4823" s="18"/>
      <c r="E4823" s="331"/>
      <c r="F4823" s="62" t="str">
        <f>+$F$31</f>
        <v>OBSERVACIÓN</v>
      </c>
      <c r="G4823" s="343" t="s">
        <v>124</v>
      </c>
      <c r="H4823" s="344"/>
      <c r="I4823" s="344"/>
      <c r="J4823" s="344"/>
      <c r="K4823" s="344"/>
      <c r="L4823" s="345"/>
    </row>
    <row r="4824" spans="1:12" hidden="1" x14ac:dyDescent="0.3">
      <c r="A4824" s="18" t="str">
        <f t="shared" ref="A4824" si="1637">+IF(OR(C4818=""),"NO",1)</f>
        <v>NO</v>
      </c>
      <c r="B4824" s="18"/>
      <c r="E4824" s="49"/>
      <c r="F4824" s="50"/>
      <c r="G4824" s="51"/>
      <c r="H4824" s="51"/>
      <c r="I4824" s="51"/>
      <c r="J4824" s="51"/>
      <c r="K4824" s="51"/>
      <c r="L4824" s="52"/>
    </row>
    <row r="4825" spans="1:12" hidden="1" x14ac:dyDescent="0.3">
      <c r="A4825" s="1" t="str">
        <f>+A4760</f>
        <v>NO</v>
      </c>
      <c r="C4825" s="1" t="str">
        <f>"N"&amp;C4760</f>
        <v>N</v>
      </c>
      <c r="E4825" s="63"/>
      <c r="F4825" s="64" t="str">
        <f>+$F$75</f>
        <v>TOTAL DE CONTRATOS PRESENTADOS VÁLIDOS QUE CUMPLEN EXPERIENCIA ACREDITADA:</v>
      </c>
      <c r="G4825" s="65"/>
      <c r="H4825" s="65"/>
      <c r="I4825" s="65"/>
      <c r="J4825" s="66"/>
      <c r="K4825" s="65"/>
      <c r="L4825" s="67" t="s">
        <v>124</v>
      </c>
    </row>
    <row r="4826" spans="1:12" ht="6.65" hidden="1" customHeight="1" x14ac:dyDescent="0.3">
      <c r="A4826" s="1" t="str">
        <f>+A4760</f>
        <v>NO</v>
      </c>
      <c r="E4826" s="51"/>
      <c r="F4826" s="50"/>
      <c r="G4826" s="51"/>
      <c r="H4826" s="51"/>
      <c r="I4826" s="51"/>
      <c r="J4826" s="51"/>
      <c r="K4826" s="51"/>
      <c r="L4826" s="51"/>
    </row>
    <row r="4827" spans="1:12" hidden="1" x14ac:dyDescent="0.3">
      <c r="A4827" s="1" t="str">
        <f>+A4760</f>
        <v>NO</v>
      </c>
      <c r="E4827" s="63"/>
      <c r="F4827" s="63" t="str">
        <f>+$F$77</f>
        <v>ACREDITA SUMINISTRO E INSTALACIÓN DE MOBILIARIO POR LO MENOS EN UN (1) CONTRATO VÁLIDO</v>
      </c>
      <c r="G4827" s="65"/>
      <c r="H4827" s="65"/>
      <c r="I4827" s="65"/>
      <c r="J4827" s="66"/>
      <c r="K4827" s="65"/>
      <c r="L4827" s="68" t="s">
        <v>157</v>
      </c>
    </row>
    <row r="4828" spans="1:12" ht="5.15" hidden="1" customHeight="1" x14ac:dyDescent="0.3">
      <c r="A4828" s="1" t="str">
        <f>+A4760</f>
        <v>NO</v>
      </c>
      <c r="E4828" s="51"/>
      <c r="F4828" s="50"/>
      <c r="G4828" s="51"/>
      <c r="H4828" s="51"/>
      <c r="I4828" s="51"/>
      <c r="J4828" s="51"/>
      <c r="K4828" s="51"/>
      <c r="L4828" s="51"/>
    </row>
    <row r="4829" spans="1:12" ht="12.75" hidden="1" customHeight="1" x14ac:dyDescent="0.3">
      <c r="A4829" s="1" t="str">
        <f>+A4760</f>
        <v>NO</v>
      </c>
      <c r="E4829" s="69" t="str">
        <f>+$E$79</f>
        <v>EXPERIENCIA ESPECÍFICA NUMERAL 10.1.1 A</v>
      </c>
      <c r="F4829" s="70"/>
      <c r="G4829" s="70"/>
      <c r="H4829" s="70"/>
      <c r="I4829" s="70"/>
      <c r="J4829" s="70"/>
      <c r="K4829" s="70"/>
      <c r="L4829" s="71"/>
    </row>
    <row r="4830" spans="1:12" ht="26.5" hidden="1" customHeight="1" x14ac:dyDescent="0.3">
      <c r="A4830" s="1" t="str">
        <f>+A4760</f>
        <v>NO</v>
      </c>
      <c r="E4830" s="72"/>
      <c r="F4830" s="325" t="str">
        <f>+$F$80</f>
        <v>Por lo menos uno (1) de los contratos válidos aportados como experiencia general debe corresponder mínimo al 60% del presupuesto oficial del presente proceso de selección.  (SMMLV)</v>
      </c>
      <c r="G4830" s="326"/>
      <c r="H4830" s="326"/>
      <c r="I4830" s="326"/>
      <c r="J4830" s="326"/>
      <c r="K4830" s="73" t="s">
        <v>124</v>
      </c>
      <c r="L4830" s="74" t="s">
        <v>124</v>
      </c>
    </row>
    <row r="4831" spans="1:12" ht="23.5" hidden="1" customHeight="1" x14ac:dyDescent="0.3">
      <c r="A4831" s="1" t="str">
        <f>+A4760</f>
        <v>NO</v>
      </c>
      <c r="E4831" s="63"/>
      <c r="F4831" s="325" t="str">
        <f>+$F$81</f>
        <v xml:space="preserve">Deberá acreditarse en al menos uno (1) de los contratos válidos aportados como experiencia general una </v>
      </c>
      <c r="G4831" s="326"/>
      <c r="H4831" s="326"/>
      <c r="I4831" s="326"/>
      <c r="J4831" s="326"/>
      <c r="K4831" s="73" t="s">
        <v>124</v>
      </c>
      <c r="L4831" s="74" t="s">
        <v>124</v>
      </c>
    </row>
    <row r="4832" spans="1:12" ht="23.5" hidden="1" customHeight="1" x14ac:dyDescent="0.3">
      <c r="A4832" s="18" t="s">
        <v>30</v>
      </c>
      <c r="E4832" s="63"/>
      <c r="F4832" s="325" t="str">
        <f>+$F$82</f>
        <v xml:space="preserve">Deberá acreditarse en al menos uno (1) de los contratos válidos aportados interventoría a intervención de </v>
      </c>
      <c r="G4832" s="326"/>
      <c r="H4832" s="326"/>
      <c r="I4832" s="326"/>
      <c r="J4832" s="326"/>
      <c r="K4832" s="73">
        <f>+$K$82</f>
        <v>0</v>
      </c>
      <c r="L4832" s="74" t="s">
        <v>124</v>
      </c>
    </row>
    <row r="4833" spans="1:12" ht="36" hidden="1" customHeight="1" x14ac:dyDescent="0.3">
      <c r="A4833" s="18" t="s">
        <v>30</v>
      </c>
      <c r="E4833" s="63"/>
      <c r="F4833" s="325" t="str">
        <f>+$F$83</f>
        <v xml:space="preserve">Deberá acreditarse en al menos uno (1) de los contratos válidos aportados interventoría a intervención de </v>
      </c>
      <c r="G4833" s="326"/>
      <c r="H4833" s="326"/>
      <c r="I4833" s="326"/>
      <c r="J4833" s="326"/>
      <c r="K4833" s="75">
        <f>+$K$83</f>
        <v>0</v>
      </c>
      <c r="L4833" s="76" t="s">
        <v>124</v>
      </c>
    </row>
    <row r="4834" spans="1:12" hidden="1" x14ac:dyDescent="0.3">
      <c r="A4834" s="1" t="str">
        <f>+A4760</f>
        <v>NO</v>
      </c>
      <c r="E4834" s="51"/>
      <c r="F4834" s="50"/>
      <c r="G4834" s="51"/>
      <c r="H4834" s="51"/>
      <c r="I4834" s="51"/>
      <c r="J4834" s="51"/>
      <c r="K4834" s="51"/>
      <c r="L4834" s="51"/>
    </row>
    <row r="4835" spans="1:12" ht="12.75" hidden="1" customHeight="1" x14ac:dyDescent="0.3">
      <c r="A4835" s="1" t="str">
        <f>+A4760</f>
        <v>NO</v>
      </c>
      <c r="E4835" s="40" t="str">
        <f>+$E$85</f>
        <v>VALOR MÍNIMO A CERIFICAR % P.O EN SMMMLV. NUMERAL 3.9.1</v>
      </c>
      <c r="F4835" s="41"/>
      <c r="G4835" s="41"/>
      <c r="H4835" s="41"/>
      <c r="I4835" s="41"/>
      <c r="J4835" s="41"/>
      <c r="K4835" s="41"/>
      <c r="L4835" s="42"/>
    </row>
    <row r="4836" spans="1:12" hidden="1" x14ac:dyDescent="0.3">
      <c r="A4836" s="1" t="str">
        <f>+A4760</f>
        <v>NO</v>
      </c>
      <c r="C4836" s="1" t="str">
        <f>"M"&amp;C4760</f>
        <v>M</v>
      </c>
      <c r="E4836" s="77" t="str">
        <f>+$E$86</f>
        <v>100% P.O.</v>
      </c>
      <c r="F4836" s="78"/>
      <c r="G4836" s="61">
        <v>242.41716883554506</v>
      </c>
      <c r="H4836" s="124" t="str">
        <f>+$H$86</f>
        <v>TOTAL EJECUTADO DE CONTRATOS ACREDITADOS</v>
      </c>
      <c r="I4836" s="124"/>
      <c r="J4836" s="124"/>
      <c r="K4836" s="55" t="s">
        <v>124</v>
      </c>
      <c r="L4836" s="47" t="s">
        <v>124</v>
      </c>
    </row>
    <row r="4837" spans="1:12" hidden="1" x14ac:dyDescent="0.3">
      <c r="A4837" s="1" t="str">
        <f>+A4760</f>
        <v>NO</v>
      </c>
      <c r="E4837" s="39"/>
      <c r="F4837" s="39"/>
      <c r="G4837" s="39"/>
      <c r="H4837" s="39"/>
      <c r="I4837" s="39"/>
      <c r="J4837" s="39"/>
      <c r="K4837" s="39"/>
      <c r="L4837" s="39"/>
    </row>
    <row r="4838" spans="1:12" ht="12.75" hidden="1" customHeight="1" x14ac:dyDescent="0.3">
      <c r="A4838" s="18" t="s">
        <v>30</v>
      </c>
      <c r="B4838" s="18"/>
      <c r="E4838" s="40" t="str">
        <f>+$E$88</f>
        <v>CONSIDERACIONES PARA LA VALIDEZ DE LA EXPERIENCIA REQUERIDA: EXPERIENCIA PROPONENTES PLURALES NUMERAL 10.1.2 D</v>
      </c>
      <c r="F4838" s="41"/>
      <c r="G4838" s="41"/>
      <c r="H4838" s="41"/>
      <c r="I4838" s="41"/>
      <c r="J4838" s="41"/>
      <c r="K4838" s="41"/>
      <c r="L4838" s="42"/>
    </row>
    <row r="4839" spans="1:12" ht="28" hidden="1" customHeight="1" x14ac:dyDescent="0.3">
      <c r="A4839" s="18" t="s">
        <v>30</v>
      </c>
      <c r="B4839" s="18"/>
      <c r="C4839" s="1" t="str">
        <f>"O"&amp;C4760</f>
        <v>O</v>
      </c>
      <c r="E4839" s="80" t="str">
        <f>+$E$89</f>
        <v>i)</v>
      </c>
      <c r="F4839" s="327" t="str">
        <f>+$F$89</f>
        <v>Uno de los integrantes debe aportar como mínimo el cincuenta por ciento (50 %) de la experiencia solicitada</v>
      </c>
      <c r="G4839" s="328"/>
      <c r="H4839" s="328"/>
      <c r="I4839" s="328"/>
      <c r="J4839" s="328"/>
      <c r="K4839" s="73" t="s">
        <v>124</v>
      </c>
      <c r="L4839" s="47" t="s">
        <v>124</v>
      </c>
    </row>
    <row r="4840" spans="1:12" ht="28" hidden="1" customHeight="1" x14ac:dyDescent="0.3">
      <c r="A4840" s="18" t="s">
        <v>30</v>
      </c>
      <c r="B4840" s="18"/>
      <c r="C4840" s="1" t="str">
        <f>"O"&amp;C4760</f>
        <v>O</v>
      </c>
      <c r="E4840" s="80" t="str">
        <f>+$E$90</f>
        <v>ii)</v>
      </c>
      <c r="F4840" s="327" t="str">
        <f>+$F$90</f>
        <v>Todos los demás ntegrantes deben acreditar al menos el cinco por ciento (5 %) de la experiencia solicitada, solo uno (1) de los integrantes podrá no acreditar experiencia pero su porcentaje de participación  no podrá superar el diez por ciento (10 %)</v>
      </c>
      <c r="G4840" s="328"/>
      <c r="H4840" s="328"/>
      <c r="I4840" s="328"/>
      <c r="J4840" s="328"/>
      <c r="K4840" s="73" t="s">
        <v>124</v>
      </c>
      <c r="L4840" s="47" t="s">
        <v>124</v>
      </c>
    </row>
    <row r="4841" spans="1:12" hidden="1" x14ac:dyDescent="0.3">
      <c r="A4841" s="18" t="s">
        <v>30</v>
      </c>
      <c r="B4841" s="18"/>
      <c r="E4841" s="39"/>
      <c r="F4841" s="39"/>
      <c r="G4841" s="39"/>
      <c r="H4841" s="39"/>
      <c r="I4841" s="39"/>
      <c r="J4841" s="39"/>
      <c r="K4841" s="39"/>
      <c r="L4841" s="39"/>
    </row>
    <row r="4842" spans="1:12" ht="13" hidden="1" customHeight="1" x14ac:dyDescent="0.3">
      <c r="A4842" s="18" t="str">
        <f>+A4760</f>
        <v>NO</v>
      </c>
      <c r="B4842" s="18"/>
      <c r="E4842" s="69" t="str">
        <f>+$E$92</f>
        <v>VERIFICACIÓN Y ASIGNACIÓN DE PUNTAJE POR LA EXPERIENCIA DEL PROPONENTE</v>
      </c>
      <c r="F4842" s="70"/>
      <c r="G4842" s="70"/>
      <c r="H4842" s="70"/>
      <c r="I4842" s="70"/>
      <c r="J4842" s="70"/>
      <c r="K4842" s="70"/>
      <c r="L4842" s="71"/>
    </row>
    <row r="4843" spans="1:12" hidden="1" x14ac:dyDescent="0.3">
      <c r="A4843" s="18" t="str">
        <f>+A4760</f>
        <v>NO</v>
      </c>
      <c r="B4843" s="18"/>
      <c r="E4843" s="81"/>
      <c r="F4843" s="323" t="str">
        <f>+$F$93</f>
        <v>No. CONTRATOS QUE ACREDITAN LA EXPERIENCIA (NO OBJETO DE SUBSANACIÓN)</v>
      </c>
      <c r="G4843" s="324"/>
      <c r="H4843" s="324"/>
      <c r="I4843" s="324"/>
      <c r="J4843" s="324"/>
      <c r="K4843" s="82"/>
      <c r="L4843" s="83" t="s">
        <v>124</v>
      </c>
    </row>
    <row r="4844" spans="1:12" ht="13" hidden="1" customHeight="1" x14ac:dyDescent="0.3">
      <c r="A4844" s="18" t="str">
        <f>+A4760</f>
        <v>NO</v>
      </c>
      <c r="B4844" s="18"/>
      <c r="E4844" s="84"/>
      <c r="F4844" s="323" t="str">
        <f>+$F$94</f>
        <v>TOTAL EJECUTADO DE CONTRATOS ACREDITADOS PROPUESTA INICIAL</v>
      </c>
      <c r="G4844" s="324"/>
      <c r="H4844" s="324"/>
      <c r="I4844" s="324"/>
      <c r="J4844" s="324"/>
      <c r="K4844" s="85"/>
      <c r="L4844" s="86" t="s">
        <v>124</v>
      </c>
    </row>
    <row r="4845" spans="1:12" ht="13" hidden="1" customHeight="1" x14ac:dyDescent="0.3">
      <c r="A4845" s="18" t="str">
        <f>+A4760</f>
        <v>NO</v>
      </c>
      <c r="B4845" s="18"/>
      <c r="E4845" s="87"/>
      <c r="F4845" s="323" t="str">
        <f>+$F$95</f>
        <v>PROMEDIO VALOR ACREDITADO EN SMMLV</v>
      </c>
      <c r="G4845" s="324"/>
      <c r="H4845" s="324"/>
      <c r="I4845" s="324"/>
      <c r="J4845" s="324"/>
      <c r="K4845" s="66"/>
      <c r="L4845" s="88" t="s">
        <v>124</v>
      </c>
    </row>
    <row r="4846" spans="1:12" hidden="1" x14ac:dyDescent="0.3">
      <c r="A4846" s="18" t="str">
        <f>+A4760</f>
        <v>NO</v>
      </c>
      <c r="B4846" s="18"/>
      <c r="E4846" s="89"/>
      <c r="F4846" s="89"/>
      <c r="G4846" s="89"/>
      <c r="H4846" s="89"/>
      <c r="I4846" s="89"/>
      <c r="J4846" s="89"/>
      <c r="K4846" s="89"/>
      <c r="L4846" s="89"/>
    </row>
    <row r="4847" spans="1:12" ht="13" hidden="1" customHeight="1" x14ac:dyDescent="0.3">
      <c r="A4847" s="18" t="str">
        <f>+A4760</f>
        <v>NO</v>
      </c>
      <c r="B4847" s="18"/>
      <c r="E4847" s="69" t="str">
        <f>+$E$97</f>
        <v>3.9.2 EXIGENCIAS MÍNIMAS DE EXPERIENCIA Y FORMACIÓN ACADÉMICA DEL EQUIPO DE TRABAJO</v>
      </c>
      <c r="F4847" s="70"/>
      <c r="G4847" s="70"/>
      <c r="H4847" s="70"/>
      <c r="I4847" s="70"/>
      <c r="J4847" s="70"/>
      <c r="K4847" s="70"/>
      <c r="L4847" s="71"/>
    </row>
    <row r="4848" spans="1:12" hidden="1" x14ac:dyDescent="0.3">
      <c r="A4848" s="18" t="str">
        <f>+A4760</f>
        <v>NO</v>
      </c>
      <c r="B4848" s="18"/>
      <c r="E4848" s="90" t="str">
        <f>+$E$98</f>
        <v>Formulario 8</v>
      </c>
      <c r="F4848" s="315" t="s">
        <v>46</v>
      </c>
      <c r="G4848" s="316"/>
      <c r="H4848" s="317"/>
      <c r="I4848" s="318"/>
      <c r="J4848" s="318"/>
      <c r="K4848" s="318"/>
      <c r="L4848" s="319"/>
    </row>
    <row r="4849" spans="1:12" hidden="1" x14ac:dyDescent="0.3">
      <c r="A4849" s="18" t="str">
        <f>+A4760</f>
        <v>NO</v>
      </c>
      <c r="B4849" s="18"/>
      <c r="E4849" s="91" t="s">
        <v>124</v>
      </c>
      <c r="F4849" s="91" t="str">
        <f>+$F$99</f>
        <v>Director de Interventoría</v>
      </c>
      <c r="G4849" s="91" t="str">
        <f>+$G$99</f>
        <v>Residente de Interventoría</v>
      </c>
      <c r="H4849" s="320"/>
      <c r="I4849" s="321"/>
      <c r="J4849" s="321"/>
      <c r="K4849" s="321"/>
      <c r="L4849" s="322"/>
    </row>
    <row r="4850" spans="1:12" hidden="1" x14ac:dyDescent="0.3">
      <c r="A4850" s="18" t="str">
        <f>+A4760</f>
        <v>NO</v>
      </c>
      <c r="B4850" s="18"/>
      <c r="E4850" s="304" t="str">
        <f>+$E$100</f>
        <v>OBSERVACIONES RESPECTO REQUISITO HABILITANTE DEL PERSONAL CLAVE EVALUABLE</v>
      </c>
      <c r="F4850" s="305"/>
      <c r="G4850" s="305"/>
      <c r="H4850" s="305"/>
      <c r="I4850" s="305"/>
      <c r="J4850" s="305"/>
      <c r="K4850" s="305"/>
      <c r="L4850" s="305"/>
    </row>
    <row r="4851" spans="1:12" hidden="1" x14ac:dyDescent="0.3">
      <c r="A4851" s="18" t="str">
        <f>+A4760</f>
        <v>NO</v>
      </c>
      <c r="B4851" s="18"/>
      <c r="E4851" s="312" t="s">
        <v>124</v>
      </c>
      <c r="F4851" s="313"/>
      <c r="G4851" s="313"/>
      <c r="H4851" s="313"/>
      <c r="I4851" s="313"/>
      <c r="J4851" s="313"/>
      <c r="K4851" s="313"/>
      <c r="L4851" s="314"/>
    </row>
    <row r="4852" spans="1:12" hidden="1" x14ac:dyDescent="0.3">
      <c r="A4852" s="18" t="str">
        <f>+A4760</f>
        <v>NO</v>
      </c>
      <c r="B4852" s="18"/>
      <c r="E4852" s="89"/>
      <c r="F4852" s="89"/>
      <c r="G4852" s="89"/>
      <c r="H4852" s="89"/>
      <c r="I4852" s="89"/>
      <c r="J4852" s="89"/>
      <c r="K4852" s="89"/>
      <c r="L4852" s="89"/>
    </row>
    <row r="4853" spans="1:12" ht="13" hidden="1" customHeight="1" x14ac:dyDescent="0.3">
      <c r="A4853" s="18" t="str">
        <f>+A4760</f>
        <v>NO</v>
      </c>
      <c r="B4853" s="18"/>
      <c r="E4853" s="69" t="str">
        <f>+$E$103</f>
        <v>4.2 EQUIPO DE TRABAJO (Personal Clave Evaluable)</v>
      </c>
      <c r="F4853" s="70"/>
      <c r="G4853" s="70"/>
      <c r="H4853" s="70"/>
      <c r="I4853" s="70"/>
      <c r="J4853" s="70"/>
      <c r="K4853" s="70"/>
      <c r="L4853" s="71"/>
    </row>
    <row r="4854" spans="1:12" ht="23.25" hidden="1" customHeight="1" x14ac:dyDescent="0.3">
      <c r="A4854" s="18" t="str">
        <f>+A4760</f>
        <v>NO</v>
      </c>
      <c r="B4854" s="18"/>
      <c r="E4854" s="90" t="str">
        <f>+$E$104</f>
        <v>Formulario 9</v>
      </c>
      <c r="F4854" s="315" t="s">
        <v>46</v>
      </c>
      <c r="G4854" s="316"/>
      <c r="H4854" s="317"/>
      <c r="I4854" s="318"/>
      <c r="J4854" s="318"/>
      <c r="K4854" s="318"/>
      <c r="L4854" s="319"/>
    </row>
    <row r="4855" spans="1:12" hidden="1" x14ac:dyDescent="0.3">
      <c r="A4855" s="18" t="str">
        <f>+A4760</f>
        <v>NO</v>
      </c>
      <c r="B4855" s="18"/>
      <c r="E4855" s="91" t="s">
        <v>124</v>
      </c>
      <c r="F4855" s="91" t="str">
        <f>+$F$99</f>
        <v>Director de Interventoría</v>
      </c>
      <c r="G4855" s="91" t="str">
        <f>+$G$99</f>
        <v>Residente de Interventoría</v>
      </c>
      <c r="H4855" s="320"/>
      <c r="I4855" s="321"/>
      <c r="J4855" s="321"/>
      <c r="K4855" s="321"/>
      <c r="L4855" s="322"/>
    </row>
    <row r="4856" spans="1:12" hidden="1" x14ac:dyDescent="0.3">
      <c r="A4856" s="18" t="str">
        <f>+A4760</f>
        <v>NO</v>
      </c>
      <c r="B4856" s="18"/>
      <c r="E4856" s="89"/>
      <c r="F4856" s="89"/>
      <c r="G4856" s="89"/>
      <c r="H4856" s="89"/>
      <c r="I4856" s="89"/>
      <c r="J4856" s="89"/>
      <c r="K4856" s="89"/>
      <c r="L4856" s="89"/>
    </row>
    <row r="4857" spans="1:12" hidden="1" x14ac:dyDescent="0.3">
      <c r="A4857" s="1" t="str">
        <f>+A4760</f>
        <v>NO</v>
      </c>
      <c r="E4857" s="92" t="str">
        <f>+E4732</f>
        <v>CRITERIOS DE EVALUACIÓN Y PUNTAJE</v>
      </c>
      <c r="F4857" s="93"/>
      <c r="G4857" s="93"/>
      <c r="H4857" s="93"/>
      <c r="I4857" s="93"/>
      <c r="J4857" s="93"/>
      <c r="K4857" s="94"/>
      <c r="L4857" s="95" t="str">
        <f>+$L$107</f>
        <v>PUNTAJE OBTENIDO</v>
      </c>
    </row>
    <row r="4858" spans="1:12" hidden="1" x14ac:dyDescent="0.3">
      <c r="A4858" s="1" t="str">
        <f>+A4760</f>
        <v>NO</v>
      </c>
      <c r="E4858" s="96" t="str">
        <f>+$E$108</f>
        <v>VALOR</v>
      </c>
      <c r="F4858" s="97" t="str">
        <f>+$F$108</f>
        <v>EQUIPO DE TRABAJO (PERSONAL CLAVE EVALUABLE)</v>
      </c>
      <c r="G4858" s="24"/>
      <c r="H4858" s="24"/>
      <c r="I4858" s="24"/>
      <c r="J4858" s="24"/>
      <c r="K4858" s="24"/>
      <c r="L4858" s="98"/>
    </row>
    <row r="4859" spans="1:12" ht="12.75" hidden="1" customHeight="1" x14ac:dyDescent="0.3">
      <c r="A4859" s="1" t="str">
        <f>+A4760</f>
        <v>NO</v>
      </c>
      <c r="E4859" s="96">
        <f>+$E$109</f>
        <v>5</v>
      </c>
      <c r="F4859" s="307" t="str">
        <f>+$F$109</f>
        <v xml:space="preserve"> Experiencia Específica adicional</v>
      </c>
      <c r="G4859" s="308"/>
      <c r="H4859" s="308"/>
      <c r="I4859" s="308"/>
      <c r="J4859" s="308"/>
      <c r="K4859" s="309"/>
      <c r="L4859" s="99" t="str">
        <f>IFERROR(IF(VLOOKUP(C4760,'R. PUNTAJES'!$C$14:$R$213,'R. PUNTAJES'!$I$10,0)="","",VLOOKUP(C4760,'R. PUNTAJES'!$C$14:$R$213,'R. PUNTAJES'!$I$10,0)),"")</f>
        <v/>
      </c>
    </row>
    <row r="4860" spans="1:12" ht="12.75" hidden="1" customHeight="1" x14ac:dyDescent="0.3">
      <c r="A4860" s="1" t="str">
        <f>+A4760</f>
        <v>NO</v>
      </c>
      <c r="E4860" s="96">
        <f>+$E$110</f>
        <v>5</v>
      </c>
      <c r="F4860" s="307" t="str">
        <f>+$F$110</f>
        <v>Formación Académica adicional</v>
      </c>
      <c r="G4860" s="308"/>
      <c r="H4860" s="308"/>
      <c r="I4860" s="308"/>
      <c r="J4860" s="308"/>
      <c r="K4860" s="309"/>
      <c r="L4860" s="99" t="str">
        <f>IFERROR(IF(VLOOKUP(C4760,'R. PUNTAJES'!$C$14:$R$213,'R. PUNTAJES'!$J$10,0)="","",VLOOKUP(C4760,'R. PUNTAJES'!$C$14:$R$213,'R. PUNTAJES'!$J$10,0)),"")</f>
        <v/>
      </c>
    </row>
    <row r="4861" spans="1:12" hidden="1" x14ac:dyDescent="0.3">
      <c r="A4861" s="18" t="str">
        <f>+A4760</f>
        <v>NO</v>
      </c>
      <c r="B4861" s="18"/>
      <c r="E4861" s="100"/>
      <c r="F4861" s="101" t="str">
        <f>+$F$111</f>
        <v>FACTOR DE SOSTENIBILIDAD</v>
      </c>
      <c r="G4861" s="102"/>
      <c r="H4861" s="102"/>
      <c r="I4861" s="102"/>
      <c r="J4861" s="102"/>
      <c r="K4861" s="102"/>
      <c r="L4861" s="103"/>
    </row>
    <row r="4862" spans="1:12" hidden="1" x14ac:dyDescent="0.3">
      <c r="A4862" s="18" t="str">
        <f>+A4760</f>
        <v>NO</v>
      </c>
      <c r="B4862" s="18"/>
      <c r="E4862" s="104">
        <v>1</v>
      </c>
      <c r="F4862" s="105" t="str">
        <f>+$F$112</f>
        <v>Compromisos Sostenibilidad</v>
      </c>
      <c r="G4862" s="106"/>
      <c r="H4862" s="106"/>
      <c r="I4862" s="106"/>
      <c r="J4862" s="106"/>
      <c r="K4862" s="106"/>
      <c r="L4862" s="107" t="str">
        <f>IFERROR(IF(VLOOKUP(C4760,'R. PUNTAJES'!$C$14:$R$213,'R. PUNTAJES'!$K$10,0)="","",VLOOKUP(C4760,'R. PUNTAJES'!$C$14:$R$213,'R. PUNTAJES'!$K$10,0)),"")</f>
        <v/>
      </c>
    </row>
    <row r="4863" spans="1:12" hidden="1" x14ac:dyDescent="0.3">
      <c r="A4863" s="1" t="str">
        <f>+A4760</f>
        <v>NO</v>
      </c>
      <c r="E4863" s="108"/>
      <c r="F4863" s="109" t="str">
        <f>+$F$113</f>
        <v>APOYO A LA INDUSTRIA NACIONAL</v>
      </c>
      <c r="G4863" s="110"/>
      <c r="H4863" s="110"/>
      <c r="I4863" s="110"/>
      <c r="J4863" s="110"/>
      <c r="K4863" s="110"/>
      <c r="L4863" s="111"/>
    </row>
    <row r="4864" spans="1:12" ht="12.75" hidden="1" customHeight="1" x14ac:dyDescent="0.3">
      <c r="A4864" s="1" t="str">
        <f>+A4760</f>
        <v>NO</v>
      </c>
      <c r="E4864" s="96">
        <v>20</v>
      </c>
      <c r="F4864" s="307" t="str">
        <f>+$F$114</f>
        <v>Promoción de Servicios Nacionales o con Trato Nacional</v>
      </c>
      <c r="G4864" s="308"/>
      <c r="H4864" s="308"/>
      <c r="I4864" s="308"/>
      <c r="J4864" s="308"/>
      <c r="K4864" s="309"/>
      <c r="L4864" s="99" t="str">
        <f>IFERROR(IF(VLOOKUP(C4760,'R. PUNTAJES'!$C$14:$R$213,'R. PUNTAJES'!$L$10,0)="","",
IF(VLOOKUP(C4760,'R. PUNTAJES'!$C$14:$R$213,'R. PUNTAJES'!$L$10,0)=5,0,
VLOOKUP(C4760,'R. PUNTAJES'!$C$14:$R$213,'R. PUNTAJES'!$L$10,0))),"")</f>
        <v/>
      </c>
    </row>
    <row r="4865" spans="1:12" ht="12.75" hidden="1" customHeight="1" x14ac:dyDescent="0.3">
      <c r="A4865" s="1" t="str">
        <f>+A4760</f>
        <v>NO</v>
      </c>
      <c r="E4865" s="96">
        <v>5</v>
      </c>
      <c r="F4865" s="307" t="str">
        <f>+$F$115</f>
        <v>Incorporación de componente nacional en servicios extranjeros</v>
      </c>
      <c r="G4865" s="308"/>
      <c r="H4865" s="308"/>
      <c r="I4865" s="308"/>
      <c r="J4865" s="308"/>
      <c r="K4865" s="309"/>
      <c r="L4865" s="99" t="str">
        <f>IFERROR(IF(VLOOKUP(C4760,'R. PUNTAJES'!$C$14:$R$213,'R. PUNTAJES'!$L$10,0)="","",
IF(VLOOKUP(C4760,'R. PUNTAJES'!$C$14:$R$213,'R. PUNTAJES'!$L$10,0)=20,0,
VLOOKUP(C4760,'R. PUNTAJES'!$C$14:$R$213,'R. PUNTAJES'!$L$10,0))),"")</f>
        <v/>
      </c>
    </row>
    <row r="4866" spans="1:12" hidden="1" x14ac:dyDescent="0.3">
      <c r="A4866" s="1" t="str">
        <f>+A4760</f>
        <v>NO</v>
      </c>
      <c r="E4866" s="112"/>
      <c r="F4866" s="97" t="str">
        <f>+$F$116</f>
        <v>VINCULACIÓN DE PERSONAS CON DISCAPACIDAD</v>
      </c>
      <c r="G4866" s="24"/>
      <c r="H4866" s="24"/>
      <c r="I4866" s="24"/>
      <c r="J4866" s="24"/>
      <c r="K4866" s="24"/>
      <c r="L4866" s="98"/>
    </row>
    <row r="4867" spans="1:12" ht="12.75" hidden="1" customHeight="1" x14ac:dyDescent="0.3">
      <c r="A4867" s="1" t="str">
        <f>+A4760</f>
        <v>NO</v>
      </c>
      <c r="E4867" s="96">
        <v>1</v>
      </c>
      <c r="F4867" s="307" t="str">
        <f>+$F$117</f>
        <v xml:space="preserve">Trabajadores vinculados a la planta de personal </v>
      </c>
      <c r="G4867" s="308"/>
      <c r="H4867" s="308"/>
      <c r="I4867" s="308"/>
      <c r="J4867" s="308"/>
      <c r="K4867" s="309"/>
      <c r="L4867" s="99" t="str">
        <f>IFERROR(IF(VLOOKUP(C4760,'R. PUNTAJES'!$C$14:$R$213,'R. PUNTAJES'!$M$10,0)="","",VLOOKUP(C4760,'R. PUNTAJES'!$C$14:$R$213,'R. PUNTAJES'!$M$10,0)),"")</f>
        <v/>
      </c>
    </row>
    <row r="4868" spans="1:12" hidden="1" x14ac:dyDescent="0.3">
      <c r="A4868" s="1" t="str">
        <f>+A4760</f>
        <v>NO</v>
      </c>
      <c r="E4868" s="112"/>
      <c r="F4868" s="97" t="str">
        <f>+$F$118</f>
        <v>EMPRENDIMIENTOS Y EMPRESAS DE MUJERES</v>
      </c>
      <c r="G4868" s="24"/>
      <c r="H4868" s="24"/>
      <c r="I4868" s="24"/>
      <c r="J4868" s="24"/>
      <c r="K4868" s="24"/>
      <c r="L4868" s="98"/>
    </row>
    <row r="4869" spans="1:12" ht="13" hidden="1" customHeight="1" x14ac:dyDescent="0.3">
      <c r="A4869" s="1" t="str">
        <f>+A4760</f>
        <v>NO</v>
      </c>
      <c r="E4869" s="96">
        <v>0.25</v>
      </c>
      <c r="F4869" s="307" t="str">
        <f>+$F$119</f>
        <v>Emprendimientos y empresas de mujeres</v>
      </c>
      <c r="G4869" s="308"/>
      <c r="H4869" s="308"/>
      <c r="I4869" s="308"/>
      <c r="J4869" s="308"/>
      <c r="K4869" s="309"/>
      <c r="L4869" s="113" t="str">
        <f>IFERROR(IF(VLOOKUP(C4760,'R. PUNTAJES'!$C$14:$R$213,'R. PUNTAJES'!$N$10,0)="","",VLOOKUP(C4760,'R. PUNTAJES'!$C$14:$R$213,'R. PUNTAJES'!$N$10,0)),"")</f>
        <v/>
      </c>
    </row>
    <row r="4870" spans="1:12" hidden="1" x14ac:dyDescent="0.3">
      <c r="A4870" s="18" t="str">
        <f>+A4871</f>
        <v>NO</v>
      </c>
      <c r="B4870" s="18"/>
      <c r="E4870" s="112"/>
      <c r="F4870" s="97" t="str">
        <f>+$F$120</f>
        <v>MIPYME</v>
      </c>
      <c r="G4870" s="24"/>
      <c r="H4870" s="24"/>
      <c r="I4870" s="24"/>
      <c r="J4870" s="24"/>
      <c r="K4870" s="24"/>
      <c r="L4870" s="98"/>
    </row>
    <row r="4871" spans="1:12" hidden="1" x14ac:dyDescent="0.3">
      <c r="A4871" s="18" t="str">
        <f>+IF(E4871=0,"NO",1)</f>
        <v>NO</v>
      </c>
      <c r="B4871" s="18"/>
      <c r="E4871" s="96">
        <v>0</v>
      </c>
      <c r="F4871" s="307" t="str">
        <f>+$F$121</f>
        <v>Mipyme</v>
      </c>
      <c r="G4871" s="308"/>
      <c r="H4871" s="308"/>
      <c r="I4871" s="308"/>
      <c r="J4871" s="308"/>
      <c r="K4871" s="309"/>
      <c r="L4871" s="113" t="str">
        <f>IFERROR(IF(VLOOKUP(C4760,'R. PUNTAJES'!$C$14:$R$213,'R. PUNTAJES'!$O$10,0)="","",VLOOKUP(C4760,'R. PUNTAJES'!$C$14:$R$213,'R. PUNTAJES'!$O$10,0)),"")</f>
        <v/>
      </c>
    </row>
    <row r="4872" spans="1:12" hidden="1" x14ac:dyDescent="0.3">
      <c r="A4872" s="1" t="str">
        <f>+A4760</f>
        <v>NO</v>
      </c>
      <c r="E4872" s="112"/>
      <c r="F4872" s="97" t="str">
        <f>+$F$122</f>
        <v>EXPERIENCIA DEL PROPONENTE</v>
      </c>
      <c r="G4872" s="24"/>
      <c r="H4872" s="24"/>
      <c r="I4872" s="24"/>
      <c r="J4872" s="24"/>
      <c r="K4872" s="24"/>
      <c r="L4872" s="98"/>
    </row>
    <row r="4873" spans="1:12" hidden="1" x14ac:dyDescent="0.3">
      <c r="A4873" s="1" t="str">
        <f>+A4760</f>
        <v>NO</v>
      </c>
      <c r="E4873" s="96">
        <v>59.5</v>
      </c>
      <c r="F4873" s="307" t="str">
        <f>+$F$123</f>
        <v>mediana con valor absoluto</v>
      </c>
      <c r="G4873" s="308"/>
      <c r="H4873" s="308"/>
      <c r="I4873" s="308"/>
      <c r="J4873" s="308"/>
      <c r="K4873" s="309"/>
      <c r="L4873" s="113" t="str">
        <f>IFERROR(IF(VLOOKUP(C4760,'R. PUNTAJES'!$C$14:$R$213,'R. PUNTAJES'!$R$10,0)="","",VLOOKUP(C4760,'R. PUNTAJES'!$C$14:$R$213,'R. PUNTAJES'!$R$10,0)),"")</f>
        <v/>
      </c>
    </row>
    <row r="4874" spans="1:12" hidden="1" x14ac:dyDescent="0.3">
      <c r="A4874" s="1" t="str">
        <f>+A4760</f>
        <v>NO</v>
      </c>
      <c r="E4874" s="112"/>
      <c r="F4874" s="97" t="str">
        <f>+$F$124</f>
        <v>MULTAS</v>
      </c>
      <c r="G4874" s="24"/>
      <c r="H4874" s="24"/>
      <c r="I4874" s="24"/>
      <c r="J4874" s="24"/>
      <c r="K4874" s="24"/>
      <c r="L4874" s="98"/>
    </row>
    <row r="4875" spans="1:12" ht="12.75" hidden="1" customHeight="1" x14ac:dyDescent="0.3">
      <c r="A4875" s="1" t="str">
        <f>+A4760</f>
        <v>NO</v>
      </c>
      <c r="E4875" s="96">
        <v>-2</v>
      </c>
      <c r="F4875" s="307" t="str">
        <f>+$F$125</f>
        <v>Una o más multas o cláusulas penales durante el último año</v>
      </c>
      <c r="G4875" s="310"/>
      <c r="H4875" s="310"/>
      <c r="I4875" s="310"/>
      <c r="J4875" s="310"/>
      <c r="K4875" s="311"/>
      <c r="L4875" s="99" t="str">
        <f>IFERROR(IF(VLOOKUP(C4760,'R. PUNTAJES'!$C$14:$R$213,'R. PUNTAJES'!$Q$10,0)="","",VLOOKUP(C4760,'R. PUNTAJES'!$C$14:$R$213,'R. PUNTAJES'!$Q$10,0)),"")</f>
        <v/>
      </c>
    </row>
    <row r="4876" spans="1:12" hidden="1" x14ac:dyDescent="0.3">
      <c r="A4876" s="1" t="str">
        <f>+A4760</f>
        <v>NO</v>
      </c>
      <c r="E4876" s="112"/>
      <c r="F4876" s="97" t="str">
        <f>+$F$126</f>
        <v>OBRAS INCONCLUSAS</v>
      </c>
      <c r="G4876" s="24"/>
      <c r="H4876" s="24"/>
      <c r="I4876" s="24"/>
      <c r="J4876" s="24"/>
      <c r="K4876" s="24"/>
      <c r="L4876" s="98"/>
    </row>
    <row r="4877" spans="1:12" hidden="1" x14ac:dyDescent="0.3">
      <c r="A4877" s="1" t="str">
        <f>+A4760</f>
        <v>NO</v>
      </c>
      <c r="E4877" s="96">
        <v>-1</v>
      </c>
      <c r="F4877" s="301" t="str">
        <f>+$F$127</f>
        <v>Anotación vigente de obra civil inconclusa</v>
      </c>
      <c r="G4877" s="302"/>
      <c r="H4877" s="302"/>
      <c r="I4877" s="302"/>
      <c r="J4877" s="302"/>
      <c r="K4877" s="303"/>
      <c r="L4877" s="99" t="str">
        <f>IFERROR(IF(VLOOKUP(C4760,'R. PUNTAJES'!$C$14:$R$213,'R. PUNTAJES'!$P$10,0)="","",VLOOKUP(C4760,'R. PUNTAJES'!$C$14:$R$213,'R. PUNTAJES'!$P$10,0)),"")</f>
        <v/>
      </c>
    </row>
    <row r="4878" spans="1:12" ht="7.5" hidden="1" customHeight="1" x14ac:dyDescent="0.3">
      <c r="A4878" s="1" t="str">
        <f>+A4760</f>
        <v>NO</v>
      </c>
      <c r="E4878" s="114"/>
      <c r="F4878" s="45"/>
      <c r="G4878" s="45"/>
      <c r="H4878" s="45"/>
      <c r="I4878" s="45"/>
      <c r="J4878" s="45"/>
      <c r="K4878" s="45"/>
      <c r="L4878" s="48"/>
    </row>
    <row r="4879" spans="1:12" hidden="1" x14ac:dyDescent="0.3">
      <c r="A4879" s="1" t="str">
        <f>+A4760</f>
        <v>NO</v>
      </c>
      <c r="E4879" s="115" t="str">
        <f>+$E$129</f>
        <v>PUNTAJE TOTAL</v>
      </c>
      <c r="F4879" s="116"/>
      <c r="G4879" s="116"/>
      <c r="H4879" s="116"/>
      <c r="I4879" s="116"/>
      <c r="J4879" s="116"/>
      <c r="K4879" s="117"/>
      <c r="L4879" s="118">
        <f>IFERROR(IF(VLOOKUP(C4760,'R. PUNTAJES'!$C$14:$R$213,'R. PUNTAJES'!$H$10,0)="RECHAZO","",SUM(L4859:L4877)),"")</f>
        <v>0</v>
      </c>
    </row>
    <row r="4880" spans="1:12" hidden="1" x14ac:dyDescent="0.3">
      <c r="A4880" s="1" t="str">
        <f>+A4760</f>
        <v>NO</v>
      </c>
      <c r="E4880" s="304" t="str">
        <f>+$E$130</f>
        <v>OBSERVACIONES RESPECTO A PUNTAJES</v>
      </c>
      <c r="F4880" s="305"/>
      <c r="G4880" s="305"/>
      <c r="H4880" s="305"/>
      <c r="I4880" s="305"/>
      <c r="J4880" s="305"/>
      <c r="K4880" s="305"/>
      <c r="L4880" s="305"/>
    </row>
    <row r="4881" spans="1:16" ht="12" hidden="1" customHeight="1" x14ac:dyDescent="0.3">
      <c r="A4881" s="1" t="str">
        <f>+A4760</f>
        <v>NO</v>
      </c>
      <c r="E4881" s="306" t="s">
        <v>124</v>
      </c>
      <c r="F4881" s="305"/>
      <c r="G4881" s="305"/>
      <c r="H4881" s="305"/>
      <c r="I4881" s="305"/>
      <c r="J4881" s="305"/>
      <c r="K4881" s="305"/>
      <c r="L4881" s="305"/>
      <c r="N4881" s="119"/>
      <c r="O4881" s="119"/>
      <c r="P4881" s="120"/>
    </row>
    <row r="4882" spans="1:16" ht="3" hidden="1" customHeight="1" x14ac:dyDescent="0.3">
      <c r="A4882" s="1" t="str">
        <f>+A4761</f>
        <v>NO</v>
      </c>
      <c r="E4882" s="121"/>
      <c r="F4882" s="122"/>
      <c r="G4882" s="122"/>
      <c r="H4882" s="122"/>
      <c r="I4882" s="122"/>
      <c r="J4882" s="122"/>
      <c r="K4882" s="122"/>
      <c r="L4882" s="123"/>
    </row>
    <row r="4883" spans="1:16" hidden="1" x14ac:dyDescent="0.3">
      <c r="A4883" s="1" t="str">
        <f>+IF(OR(C4885=""),"NO",1)</f>
        <v>NO</v>
      </c>
      <c r="E4883" s="346"/>
      <c r="F4883" s="347"/>
      <c r="G4883" s="347"/>
      <c r="H4883" s="347"/>
      <c r="I4883" s="347"/>
      <c r="J4883" s="347"/>
      <c r="K4883" s="347"/>
      <c r="L4883" s="347"/>
    </row>
    <row r="4884" spans="1:16" ht="4.5" hidden="1" customHeight="1" x14ac:dyDescent="0.3">
      <c r="A4884" s="1" t="str">
        <f>+A4885</f>
        <v>NO</v>
      </c>
      <c r="E4884" s="15"/>
      <c r="F4884" s="16"/>
      <c r="G4884" s="16"/>
      <c r="H4884" s="16"/>
      <c r="I4884" s="16"/>
      <c r="J4884" s="16"/>
      <c r="K4884" s="16"/>
      <c r="L4884" s="17"/>
    </row>
    <row r="4885" spans="1:16" ht="15.75" hidden="1" customHeight="1" x14ac:dyDescent="0.3">
      <c r="A4885" s="1" t="str">
        <f>+IF(OR(C4885=""),"NO",1)</f>
        <v>NO</v>
      </c>
      <c r="B4885" s="1">
        <f>1+MAX($B$1:B4884)</f>
        <v>40</v>
      </c>
      <c r="C4885" s="18" t="s">
        <v>124</v>
      </c>
      <c r="E4885" s="19" t="s">
        <v>124</v>
      </c>
      <c r="F4885" s="20"/>
      <c r="G4885" s="20"/>
      <c r="H4885" s="20"/>
      <c r="I4885" s="21"/>
      <c r="J4885" s="20"/>
      <c r="K4885" s="21"/>
      <c r="L4885" s="22"/>
    </row>
    <row r="4886" spans="1:16" hidden="1" x14ac:dyDescent="0.3">
      <c r="A4886" s="1" t="str">
        <f>A4885</f>
        <v>NO</v>
      </c>
      <c r="E4886" s="23" t="str">
        <f>+$E$11</f>
        <v>Integrantes</v>
      </c>
      <c r="F4886" s="24"/>
      <c r="G4886" s="24"/>
      <c r="H4886" s="24"/>
      <c r="I4886" s="24"/>
      <c r="J4886" s="24"/>
      <c r="K4886" s="25" t="str">
        <f>+$K$11</f>
        <v>Nit</v>
      </c>
      <c r="L4886" s="26" t="str">
        <f>+$L$11</f>
        <v>Part.</v>
      </c>
    </row>
    <row r="4887" spans="1:16" hidden="1" x14ac:dyDescent="0.3">
      <c r="A4887" s="1" t="str">
        <f>+A4886</f>
        <v>NO</v>
      </c>
      <c r="C4887" s="1" t="s">
        <v>124</v>
      </c>
      <c r="E4887" s="27" t="s">
        <v>124</v>
      </c>
      <c r="F4887" s="28"/>
      <c r="G4887" s="28"/>
      <c r="H4887" s="28"/>
      <c r="I4887" s="28"/>
      <c r="J4887" s="28"/>
      <c r="K4887" s="29" t="s">
        <v>124</v>
      </c>
      <c r="L4887" s="30" t="s">
        <v>124</v>
      </c>
    </row>
    <row r="4888" spans="1:16" hidden="1" x14ac:dyDescent="0.3">
      <c r="A4888" s="18" t="str">
        <f>+IF(OR(C4888=""),"NO",1)</f>
        <v>NO</v>
      </c>
      <c r="B4888" s="18"/>
      <c r="C4888" s="1" t="s">
        <v>124</v>
      </c>
      <c r="E4888" s="31" t="s">
        <v>124</v>
      </c>
      <c r="F4888" s="32"/>
      <c r="G4888" s="32"/>
      <c r="H4888" s="32"/>
      <c r="I4888" s="32"/>
      <c r="J4888" s="32"/>
      <c r="K4888" s="33" t="s">
        <v>124</v>
      </c>
      <c r="L4888" s="34" t="s">
        <v>124</v>
      </c>
    </row>
    <row r="4889" spans="1:16" hidden="1" x14ac:dyDescent="0.3">
      <c r="A4889" s="18" t="str">
        <f>+IF(OR(C4889=""),"NO",1)</f>
        <v>NO</v>
      </c>
      <c r="B4889" s="18"/>
      <c r="C4889" s="1" t="s">
        <v>124</v>
      </c>
      <c r="E4889" s="31" t="s">
        <v>124</v>
      </c>
      <c r="F4889" s="32"/>
      <c r="G4889" s="32"/>
      <c r="H4889" s="32"/>
      <c r="I4889" s="32"/>
      <c r="J4889" s="32"/>
      <c r="K4889" s="33" t="s">
        <v>124</v>
      </c>
      <c r="L4889" s="34" t="s">
        <v>124</v>
      </c>
    </row>
    <row r="4890" spans="1:16" hidden="1" x14ac:dyDescent="0.3">
      <c r="A4890" s="18" t="str">
        <f>+IF(OR(C4890=""),"NO",1)</f>
        <v>NO</v>
      </c>
      <c r="B4890" s="18"/>
      <c r="C4890" s="1" t="s">
        <v>124</v>
      </c>
      <c r="E4890" s="31" t="s">
        <v>13</v>
      </c>
      <c r="F4890" s="32"/>
      <c r="G4890" s="32"/>
      <c r="H4890" s="32"/>
      <c r="I4890" s="32"/>
      <c r="J4890" s="32"/>
      <c r="K4890" s="33"/>
      <c r="L4890" s="34"/>
    </row>
    <row r="4891" spans="1:16" hidden="1" x14ac:dyDescent="0.3">
      <c r="A4891" s="18" t="str">
        <f>+IF(OR(C4891=""),"NO",1)</f>
        <v>NO</v>
      </c>
      <c r="B4891" s="18"/>
      <c r="C4891" s="1" t="s">
        <v>124</v>
      </c>
      <c r="E4891" s="31" t="s">
        <v>13</v>
      </c>
      <c r="F4891" s="32"/>
      <c r="G4891" s="32"/>
      <c r="H4891" s="32"/>
      <c r="I4891" s="32"/>
      <c r="J4891" s="32"/>
      <c r="K4891" s="33"/>
      <c r="L4891" s="34"/>
    </row>
    <row r="4892" spans="1:16" hidden="1" x14ac:dyDescent="0.3">
      <c r="A4892" s="18" t="str">
        <f>+IF(OR(C4892=""),"NO",1)</f>
        <v>NO</v>
      </c>
      <c r="B4892" s="18"/>
      <c r="C4892" s="1" t="s">
        <v>124</v>
      </c>
      <c r="E4892" s="35" t="s">
        <v>13</v>
      </c>
      <c r="F4892" s="36"/>
      <c r="G4892" s="36"/>
      <c r="H4892" s="36"/>
      <c r="I4892" s="36"/>
      <c r="J4892" s="36"/>
      <c r="K4892" s="37"/>
      <c r="L4892" s="38"/>
    </row>
    <row r="4893" spans="1:16" ht="5.15" hidden="1" customHeight="1" x14ac:dyDescent="0.3">
      <c r="A4893" s="1" t="str">
        <f>+A4885</f>
        <v>NO</v>
      </c>
      <c r="E4893" s="39"/>
      <c r="F4893" s="39"/>
      <c r="G4893" s="39"/>
      <c r="H4893" s="39"/>
      <c r="I4893" s="39"/>
      <c r="J4893" s="39"/>
      <c r="K4893" s="39"/>
      <c r="L4893" s="39"/>
    </row>
    <row r="4894" spans="1:16" ht="15.75" hidden="1" customHeight="1" x14ac:dyDescent="0.3">
      <c r="A4894" s="1" t="str">
        <f>+A4885</f>
        <v>NO</v>
      </c>
      <c r="E4894" s="40" t="str">
        <f>+$E$19</f>
        <v>RESULTADO DE EVALUACIÓN TÉCNICA</v>
      </c>
      <c r="F4894" s="41"/>
      <c r="G4894" s="41"/>
      <c r="H4894" s="41"/>
      <c r="I4894" s="41"/>
      <c r="J4894" s="41"/>
      <c r="K4894" s="41"/>
      <c r="L4894" s="42"/>
    </row>
    <row r="4895" spans="1:16" hidden="1" x14ac:dyDescent="0.3">
      <c r="A4895" s="1" t="str">
        <f>+A4885</f>
        <v>NO</v>
      </c>
      <c r="E4895" s="43"/>
      <c r="F4895" s="44" t="str">
        <f>+$F$20</f>
        <v>Experiencia</v>
      </c>
      <c r="G4895" s="45"/>
      <c r="H4895" s="45"/>
      <c r="I4895" s="45"/>
      <c r="J4895" s="45"/>
      <c r="K4895" s="46"/>
      <c r="L4895" s="47" t="s">
        <v>124</v>
      </c>
    </row>
    <row r="4896" spans="1:16" hidden="1" x14ac:dyDescent="0.3">
      <c r="A4896" s="1" t="str">
        <f>+A4885</f>
        <v>NO</v>
      </c>
      <c r="E4896" s="348" t="str">
        <f>+$E$21</f>
        <v>OBSERVACIONES RESPECTO A LA EVALUACIÓN DE EXPERIENCIA</v>
      </c>
      <c r="F4896" s="308"/>
      <c r="G4896" s="308"/>
      <c r="H4896" s="308"/>
      <c r="I4896" s="308"/>
      <c r="J4896" s="308"/>
      <c r="K4896" s="308"/>
      <c r="L4896" s="349"/>
    </row>
    <row r="4897" spans="1:12" hidden="1" x14ac:dyDescent="0.3">
      <c r="A4897" s="1" t="str">
        <f>+A4885</f>
        <v>NO</v>
      </c>
      <c r="E4897" s="350" t="s">
        <v>124</v>
      </c>
      <c r="F4897" s="351"/>
      <c r="G4897" s="351"/>
      <c r="H4897" s="351"/>
      <c r="I4897" s="351"/>
      <c r="J4897" s="351"/>
      <c r="K4897" s="351"/>
      <c r="L4897" s="352"/>
    </row>
    <row r="4898" spans="1:12" ht="5.15" hidden="1" customHeight="1" x14ac:dyDescent="0.3">
      <c r="A4898" s="1" t="str">
        <f>+A4885</f>
        <v>NO</v>
      </c>
      <c r="E4898" s="39"/>
      <c r="F4898" s="39"/>
      <c r="G4898" s="39"/>
      <c r="H4898" s="39"/>
      <c r="I4898" s="39"/>
      <c r="J4898" s="39"/>
      <c r="K4898" s="39"/>
      <c r="L4898" s="39"/>
    </row>
    <row r="4899" spans="1:12" ht="12.75" hidden="1" customHeight="1" x14ac:dyDescent="0.3">
      <c r="A4899" s="1" t="str">
        <f>+A4885</f>
        <v>NO</v>
      </c>
      <c r="E4899" s="40" t="str">
        <f>+$E$24</f>
        <v>EXPERIENCIA HABILITANTE: CONTRATOS PRESENTADOS</v>
      </c>
      <c r="F4899" s="41"/>
      <c r="G4899" s="41"/>
      <c r="H4899" s="41"/>
      <c r="I4899" s="41"/>
      <c r="J4899" s="41"/>
      <c r="K4899" s="41"/>
      <c r="L4899" s="42"/>
    </row>
    <row r="4900" spans="1:12" ht="8.5" hidden="1" customHeight="1" x14ac:dyDescent="0.3">
      <c r="A4900" s="1" t="str">
        <f>+A4885</f>
        <v>NO</v>
      </c>
      <c r="E4900" s="49"/>
      <c r="F4900" s="50"/>
      <c r="G4900" s="51"/>
      <c r="H4900" s="51"/>
      <c r="I4900" s="51"/>
      <c r="J4900" s="51"/>
      <c r="K4900" s="51"/>
      <c r="L4900" s="52"/>
    </row>
    <row r="4901" spans="1:12" hidden="1" x14ac:dyDescent="0.3">
      <c r="A4901" s="18" t="str">
        <f>+IF(OR(C4901=""),"NO",1)</f>
        <v>NO</v>
      </c>
      <c r="B4901" s="18"/>
      <c r="C4901" s="1" t="s">
        <v>124</v>
      </c>
      <c r="E4901" s="329">
        <v>1</v>
      </c>
      <c r="F4901" s="53" t="str">
        <f>+$F$26</f>
        <v>OBJETO</v>
      </c>
      <c r="G4901" s="332" t="s">
        <v>124</v>
      </c>
      <c r="H4901" s="333"/>
      <c r="I4901" s="333"/>
      <c r="J4901" s="333"/>
      <c r="K4901" s="333"/>
      <c r="L4901" s="334"/>
    </row>
    <row r="4902" spans="1:12" hidden="1" x14ac:dyDescent="0.3">
      <c r="A4902" s="18" t="str">
        <f>+IF(OR(C4901=""),"NO",1)</f>
        <v>NO</v>
      </c>
      <c r="B4902" s="18"/>
      <c r="E4902" s="330"/>
      <c r="F4902" s="54" t="str">
        <f>+$F$27</f>
        <v>CONTRATANTE</v>
      </c>
      <c r="G4902" s="335" t="s">
        <v>124</v>
      </c>
      <c r="H4902" s="310"/>
      <c r="I4902" s="310"/>
      <c r="J4902" s="310"/>
      <c r="K4902" s="310"/>
      <c r="L4902" s="336"/>
    </row>
    <row r="4903" spans="1:12" hidden="1" x14ac:dyDescent="0.3">
      <c r="A4903" s="18" t="str">
        <f>+IF(OR(C4901=""),"NO",1)</f>
        <v>NO</v>
      </c>
      <c r="B4903" s="18"/>
      <c r="E4903" s="330"/>
      <c r="F4903" s="54" t="str">
        <f>+$F$28</f>
        <v>APORTANTE</v>
      </c>
      <c r="G4903" s="337" t="s">
        <v>124</v>
      </c>
      <c r="H4903" s="338"/>
      <c r="I4903" s="338"/>
      <c r="J4903" s="338"/>
      <c r="K4903" s="338"/>
      <c r="L4903" s="339"/>
    </row>
    <row r="4904" spans="1:12" hidden="1" x14ac:dyDescent="0.3">
      <c r="A4904" s="18" t="str">
        <f>+IF(OR(C4901=""),"NO",1)</f>
        <v>NO</v>
      </c>
      <c r="B4904" s="18"/>
      <c r="E4904" s="330"/>
      <c r="F4904" s="54" t="str">
        <f>+$F$29</f>
        <v>VALOR /SMMLV)</v>
      </c>
      <c r="G4904" s="55" t="s">
        <v>124</v>
      </c>
      <c r="H4904" s="56" t="str">
        <f>+$H$29</f>
        <v>% PART..</v>
      </c>
      <c r="I4904" s="57" t="s">
        <v>124</v>
      </c>
      <c r="J4904" s="58" t="str">
        <f>+$J$29</f>
        <v>VALOR ACREDITADO</v>
      </c>
      <c r="K4904" s="59"/>
      <c r="L4904" s="47" t="s">
        <v>124</v>
      </c>
    </row>
    <row r="4905" spans="1:12" hidden="1" x14ac:dyDescent="0.3">
      <c r="A4905" s="18" t="str">
        <f>+IF(OR(C4901=""),"NO",1)</f>
        <v>NO</v>
      </c>
      <c r="B4905" s="18"/>
      <c r="E4905" s="330"/>
      <c r="F4905" s="60" t="str">
        <f>+$F$30</f>
        <v>EXPERIENCIA APORTADA</v>
      </c>
      <c r="G4905" s="340" t="s">
        <v>124</v>
      </c>
      <c r="H4905" s="341"/>
      <c r="I4905" s="341"/>
      <c r="J4905" s="341"/>
      <c r="K4905" s="341"/>
      <c r="L4905" s="342"/>
    </row>
    <row r="4906" spans="1:12" hidden="1" x14ac:dyDescent="0.3">
      <c r="A4906" s="18" t="str">
        <f>+IF(OR(C4901=""),"NO",1)</f>
        <v>NO</v>
      </c>
      <c r="B4906" s="18"/>
      <c r="E4906" s="331"/>
      <c r="F4906" s="62" t="str">
        <f>+$F$31</f>
        <v>OBSERVACIÓN</v>
      </c>
      <c r="G4906" s="343" t="s">
        <v>124</v>
      </c>
      <c r="H4906" s="344"/>
      <c r="I4906" s="344"/>
      <c r="J4906" s="344"/>
      <c r="K4906" s="344"/>
      <c r="L4906" s="345"/>
    </row>
    <row r="4907" spans="1:12" ht="8.5" hidden="1" customHeight="1" x14ac:dyDescent="0.3">
      <c r="A4907" s="18" t="str">
        <f>+IF(OR(C4901=""),"NO",1)</f>
        <v>NO</v>
      </c>
      <c r="B4907" s="18"/>
      <c r="E4907" s="49"/>
      <c r="F4907" s="50"/>
      <c r="G4907" s="51"/>
      <c r="H4907" s="51"/>
      <c r="I4907" s="51"/>
      <c r="J4907" s="51"/>
      <c r="K4907" s="51"/>
      <c r="L4907" s="52"/>
    </row>
    <row r="4908" spans="1:12" hidden="1" x14ac:dyDescent="0.3">
      <c r="A4908" s="18" t="str">
        <f t="shared" ref="A4908" si="1638">+IF(OR(C4908=""),"NO",1)</f>
        <v>NO</v>
      </c>
      <c r="B4908" s="18"/>
      <c r="C4908" s="1" t="s">
        <v>124</v>
      </c>
      <c r="E4908" s="329">
        <v>2</v>
      </c>
      <c r="F4908" s="53" t="str">
        <f>+$F$26</f>
        <v>OBJETO</v>
      </c>
      <c r="G4908" s="332" t="s">
        <v>124</v>
      </c>
      <c r="H4908" s="333"/>
      <c r="I4908" s="333"/>
      <c r="J4908" s="333"/>
      <c r="K4908" s="333"/>
      <c r="L4908" s="334"/>
    </row>
    <row r="4909" spans="1:12" hidden="1" x14ac:dyDescent="0.3">
      <c r="A4909" s="18" t="str">
        <f t="shared" ref="A4909" si="1639">+IF(OR(C4908=""),"NO",1)</f>
        <v>NO</v>
      </c>
      <c r="B4909" s="18"/>
      <c r="E4909" s="330"/>
      <c r="F4909" s="54" t="str">
        <f>+$F$27</f>
        <v>CONTRATANTE</v>
      </c>
      <c r="G4909" s="335" t="s">
        <v>124</v>
      </c>
      <c r="H4909" s="310"/>
      <c r="I4909" s="310"/>
      <c r="J4909" s="310"/>
      <c r="K4909" s="310"/>
      <c r="L4909" s="336"/>
    </row>
    <row r="4910" spans="1:12" hidden="1" x14ac:dyDescent="0.3">
      <c r="A4910" s="18" t="str">
        <f t="shared" ref="A4910" si="1640">+IF(OR(C4908=""),"NO",1)</f>
        <v>NO</v>
      </c>
      <c r="B4910" s="18"/>
      <c r="E4910" s="330"/>
      <c r="F4910" s="54" t="str">
        <f>+$F$28</f>
        <v>APORTANTE</v>
      </c>
      <c r="G4910" s="337" t="s">
        <v>124</v>
      </c>
      <c r="H4910" s="338"/>
      <c r="I4910" s="338"/>
      <c r="J4910" s="338"/>
      <c r="K4910" s="338"/>
      <c r="L4910" s="339"/>
    </row>
    <row r="4911" spans="1:12" hidden="1" x14ac:dyDescent="0.3">
      <c r="A4911" s="18" t="str">
        <f t="shared" ref="A4911" si="1641">+IF(OR(C4908=""),"NO",1)</f>
        <v>NO</v>
      </c>
      <c r="B4911" s="18"/>
      <c r="E4911" s="330"/>
      <c r="F4911" s="54" t="str">
        <f>+$F$29</f>
        <v>VALOR /SMMLV)</v>
      </c>
      <c r="G4911" s="55" t="s">
        <v>124</v>
      </c>
      <c r="H4911" s="56" t="str">
        <f>+$H$29</f>
        <v>% PART..</v>
      </c>
      <c r="I4911" s="57" t="s">
        <v>124</v>
      </c>
      <c r="J4911" s="58" t="str">
        <f>+$J$29</f>
        <v>VALOR ACREDITADO</v>
      </c>
      <c r="K4911" s="59"/>
      <c r="L4911" s="47" t="s">
        <v>124</v>
      </c>
    </row>
    <row r="4912" spans="1:12" hidden="1" x14ac:dyDescent="0.3">
      <c r="A4912" s="18" t="str">
        <f t="shared" ref="A4912" si="1642">+IF(OR(C4908=""),"NO",1)</f>
        <v>NO</v>
      </c>
      <c r="B4912" s="18"/>
      <c r="E4912" s="330"/>
      <c r="F4912" s="60" t="str">
        <f>+$F$30</f>
        <v>EXPERIENCIA APORTADA</v>
      </c>
      <c r="G4912" s="340" t="s">
        <v>124</v>
      </c>
      <c r="H4912" s="341"/>
      <c r="I4912" s="341"/>
      <c r="J4912" s="341"/>
      <c r="K4912" s="341"/>
      <c r="L4912" s="342"/>
    </row>
    <row r="4913" spans="1:12" hidden="1" x14ac:dyDescent="0.3">
      <c r="A4913" s="18" t="str">
        <f t="shared" ref="A4913" si="1643">+IF(OR(C4908=""),"NO",1)</f>
        <v>NO</v>
      </c>
      <c r="B4913" s="18"/>
      <c r="E4913" s="331"/>
      <c r="F4913" s="62" t="str">
        <f>+$F$31</f>
        <v>OBSERVACIÓN</v>
      </c>
      <c r="G4913" s="343" t="s">
        <v>124</v>
      </c>
      <c r="H4913" s="344"/>
      <c r="I4913" s="344"/>
      <c r="J4913" s="344"/>
      <c r="K4913" s="344"/>
      <c r="L4913" s="345"/>
    </row>
    <row r="4914" spans="1:12" ht="8.5" hidden="1" customHeight="1" x14ac:dyDescent="0.3">
      <c r="A4914" s="18" t="str">
        <f t="shared" ref="A4914" si="1644">+IF(OR(C4908=""),"NO",1)</f>
        <v>NO</v>
      </c>
      <c r="B4914" s="18"/>
      <c r="E4914" s="49"/>
      <c r="F4914" s="50"/>
      <c r="G4914" s="51"/>
      <c r="H4914" s="51"/>
      <c r="I4914" s="51"/>
      <c r="J4914" s="51"/>
      <c r="K4914" s="51"/>
      <c r="L4914" s="52"/>
    </row>
    <row r="4915" spans="1:12" hidden="1" x14ac:dyDescent="0.3">
      <c r="A4915" s="18" t="str">
        <f t="shared" ref="A4915" si="1645">+IF(OR(C4915=""),"NO",1)</f>
        <v>NO</v>
      </c>
      <c r="B4915" s="18"/>
      <c r="C4915" s="1" t="s">
        <v>124</v>
      </c>
      <c r="E4915" s="329">
        <v>3</v>
      </c>
      <c r="F4915" s="53" t="str">
        <f>+$F$26</f>
        <v>OBJETO</v>
      </c>
      <c r="G4915" s="332" t="s">
        <v>124</v>
      </c>
      <c r="H4915" s="333"/>
      <c r="I4915" s="333"/>
      <c r="J4915" s="333"/>
      <c r="K4915" s="333"/>
      <c r="L4915" s="334"/>
    </row>
    <row r="4916" spans="1:12" hidden="1" x14ac:dyDescent="0.3">
      <c r="A4916" s="18" t="str">
        <f t="shared" ref="A4916" si="1646">+IF(OR(C4915=""),"NO",1)</f>
        <v>NO</v>
      </c>
      <c r="B4916" s="18"/>
      <c r="E4916" s="330"/>
      <c r="F4916" s="54" t="str">
        <f>+$F$27</f>
        <v>CONTRATANTE</v>
      </c>
      <c r="G4916" s="335" t="s">
        <v>124</v>
      </c>
      <c r="H4916" s="310"/>
      <c r="I4916" s="310"/>
      <c r="J4916" s="310"/>
      <c r="K4916" s="310"/>
      <c r="L4916" s="336"/>
    </row>
    <row r="4917" spans="1:12" hidden="1" x14ac:dyDescent="0.3">
      <c r="A4917" s="18" t="str">
        <f t="shared" ref="A4917" si="1647">+IF(OR(C4915=""),"NO",1)</f>
        <v>NO</v>
      </c>
      <c r="B4917" s="18"/>
      <c r="E4917" s="330"/>
      <c r="F4917" s="54" t="str">
        <f>+$F$28</f>
        <v>APORTANTE</v>
      </c>
      <c r="G4917" s="337" t="s">
        <v>124</v>
      </c>
      <c r="H4917" s="338"/>
      <c r="I4917" s="338"/>
      <c r="J4917" s="338"/>
      <c r="K4917" s="338"/>
      <c r="L4917" s="339"/>
    </row>
    <row r="4918" spans="1:12" hidden="1" x14ac:dyDescent="0.3">
      <c r="A4918" s="18" t="str">
        <f t="shared" ref="A4918" si="1648">+IF(OR(C4915=""),"NO",1)</f>
        <v>NO</v>
      </c>
      <c r="B4918" s="18"/>
      <c r="E4918" s="330"/>
      <c r="F4918" s="54" t="str">
        <f>+$F$29</f>
        <v>VALOR /SMMLV)</v>
      </c>
      <c r="G4918" s="55" t="s">
        <v>124</v>
      </c>
      <c r="H4918" s="56" t="str">
        <f>+$H$29</f>
        <v>% PART..</v>
      </c>
      <c r="I4918" s="57" t="s">
        <v>124</v>
      </c>
      <c r="J4918" s="58" t="str">
        <f>+$J$29</f>
        <v>VALOR ACREDITADO</v>
      </c>
      <c r="K4918" s="59"/>
      <c r="L4918" s="47" t="s">
        <v>124</v>
      </c>
    </row>
    <row r="4919" spans="1:12" hidden="1" x14ac:dyDescent="0.3">
      <c r="A4919" s="18" t="str">
        <f t="shared" ref="A4919" si="1649">+IF(OR(C4915=""),"NO",1)</f>
        <v>NO</v>
      </c>
      <c r="B4919" s="18"/>
      <c r="E4919" s="330"/>
      <c r="F4919" s="60" t="str">
        <f>+$F$30</f>
        <v>EXPERIENCIA APORTADA</v>
      </c>
      <c r="G4919" s="340" t="s">
        <v>124</v>
      </c>
      <c r="H4919" s="341"/>
      <c r="I4919" s="341"/>
      <c r="J4919" s="341"/>
      <c r="K4919" s="341"/>
      <c r="L4919" s="342"/>
    </row>
    <row r="4920" spans="1:12" hidden="1" x14ac:dyDescent="0.3">
      <c r="A4920" s="18" t="str">
        <f t="shared" ref="A4920" si="1650">+IF(OR(C4915=""),"NO",1)</f>
        <v>NO</v>
      </c>
      <c r="B4920" s="18"/>
      <c r="E4920" s="331"/>
      <c r="F4920" s="62" t="str">
        <f>+$F$31</f>
        <v>OBSERVACIÓN</v>
      </c>
      <c r="G4920" s="343" t="s">
        <v>124</v>
      </c>
      <c r="H4920" s="344"/>
      <c r="I4920" s="344"/>
      <c r="J4920" s="344"/>
      <c r="K4920" s="344"/>
      <c r="L4920" s="345"/>
    </row>
    <row r="4921" spans="1:12" ht="8.5" hidden="1" customHeight="1" x14ac:dyDescent="0.3">
      <c r="A4921" s="18" t="str">
        <f t="shared" ref="A4921" si="1651">+IF(OR(C4915=""),"NO",1)</f>
        <v>NO</v>
      </c>
      <c r="B4921" s="18"/>
      <c r="E4921" s="49"/>
      <c r="F4921" s="50"/>
      <c r="G4921" s="51"/>
      <c r="H4921" s="51"/>
      <c r="I4921" s="51"/>
      <c r="J4921" s="51"/>
      <c r="K4921" s="51"/>
      <c r="L4921" s="52"/>
    </row>
    <row r="4922" spans="1:12" hidden="1" x14ac:dyDescent="0.3">
      <c r="A4922" s="18" t="str">
        <f t="shared" ref="A4922" si="1652">+IF(OR(C4922=""),"NO",1)</f>
        <v>NO</v>
      </c>
      <c r="B4922" s="18"/>
      <c r="C4922" s="1" t="s">
        <v>124</v>
      </c>
      <c r="E4922" s="329">
        <v>4</v>
      </c>
      <c r="F4922" s="53" t="str">
        <f>+$F$26</f>
        <v>OBJETO</v>
      </c>
      <c r="G4922" s="332" t="s">
        <v>124</v>
      </c>
      <c r="H4922" s="333"/>
      <c r="I4922" s="333"/>
      <c r="J4922" s="333"/>
      <c r="K4922" s="333"/>
      <c r="L4922" s="334"/>
    </row>
    <row r="4923" spans="1:12" hidden="1" x14ac:dyDescent="0.3">
      <c r="A4923" s="18" t="str">
        <f t="shared" ref="A4923" si="1653">+IF(OR(C4922=""),"NO",1)</f>
        <v>NO</v>
      </c>
      <c r="B4923" s="18"/>
      <c r="E4923" s="330"/>
      <c r="F4923" s="54" t="str">
        <f>+$F$27</f>
        <v>CONTRATANTE</v>
      </c>
      <c r="G4923" s="335" t="s">
        <v>124</v>
      </c>
      <c r="H4923" s="310"/>
      <c r="I4923" s="310"/>
      <c r="J4923" s="310"/>
      <c r="K4923" s="310"/>
      <c r="L4923" s="336"/>
    </row>
    <row r="4924" spans="1:12" hidden="1" x14ac:dyDescent="0.3">
      <c r="A4924" s="18" t="str">
        <f t="shared" ref="A4924" si="1654">+IF(OR(C4922=""),"NO",1)</f>
        <v>NO</v>
      </c>
      <c r="B4924" s="18"/>
      <c r="E4924" s="330"/>
      <c r="F4924" s="54" t="str">
        <f>+$F$28</f>
        <v>APORTANTE</v>
      </c>
      <c r="G4924" s="337" t="s">
        <v>124</v>
      </c>
      <c r="H4924" s="338"/>
      <c r="I4924" s="338"/>
      <c r="J4924" s="338"/>
      <c r="K4924" s="338"/>
      <c r="L4924" s="339"/>
    </row>
    <row r="4925" spans="1:12" hidden="1" x14ac:dyDescent="0.3">
      <c r="A4925" s="18" t="str">
        <f t="shared" ref="A4925" si="1655">+IF(OR(C4922=""),"NO",1)</f>
        <v>NO</v>
      </c>
      <c r="B4925" s="18"/>
      <c r="E4925" s="330"/>
      <c r="F4925" s="54" t="str">
        <f>+$F$29</f>
        <v>VALOR /SMMLV)</v>
      </c>
      <c r="G4925" s="55" t="s">
        <v>124</v>
      </c>
      <c r="H4925" s="56" t="str">
        <f>+$H$29</f>
        <v>% PART..</v>
      </c>
      <c r="I4925" s="57" t="s">
        <v>124</v>
      </c>
      <c r="J4925" s="58" t="str">
        <f>+$J$29</f>
        <v>VALOR ACREDITADO</v>
      </c>
      <c r="K4925" s="59"/>
      <c r="L4925" s="47" t="s">
        <v>124</v>
      </c>
    </row>
    <row r="4926" spans="1:12" hidden="1" x14ac:dyDescent="0.3">
      <c r="A4926" s="18" t="str">
        <f t="shared" ref="A4926" si="1656">+IF(OR(C4922=""),"NO",1)</f>
        <v>NO</v>
      </c>
      <c r="B4926" s="18"/>
      <c r="E4926" s="330"/>
      <c r="F4926" s="60" t="str">
        <f>+$F$30</f>
        <v>EXPERIENCIA APORTADA</v>
      </c>
      <c r="G4926" s="340" t="s">
        <v>124</v>
      </c>
      <c r="H4926" s="341"/>
      <c r="I4926" s="341"/>
      <c r="J4926" s="341"/>
      <c r="K4926" s="341"/>
      <c r="L4926" s="342"/>
    </row>
    <row r="4927" spans="1:12" hidden="1" x14ac:dyDescent="0.3">
      <c r="A4927" s="18" t="str">
        <f t="shared" ref="A4927" si="1657">+IF(OR(C4922=""),"NO",1)</f>
        <v>NO</v>
      </c>
      <c r="B4927" s="18"/>
      <c r="E4927" s="331"/>
      <c r="F4927" s="62" t="str">
        <f>+$F$31</f>
        <v>OBSERVACIÓN</v>
      </c>
      <c r="G4927" s="343" t="s">
        <v>124</v>
      </c>
      <c r="H4927" s="344"/>
      <c r="I4927" s="344"/>
      <c r="J4927" s="344"/>
      <c r="K4927" s="344"/>
      <c r="L4927" s="345"/>
    </row>
    <row r="4928" spans="1:12" ht="8.5" hidden="1" customHeight="1" x14ac:dyDescent="0.3">
      <c r="A4928" s="18" t="str">
        <f t="shared" ref="A4928" si="1658">+IF(OR(C4922=""),"NO",1)</f>
        <v>NO</v>
      </c>
      <c r="B4928" s="18"/>
      <c r="E4928" s="49"/>
      <c r="F4928" s="50"/>
      <c r="G4928" s="51"/>
      <c r="H4928" s="51"/>
      <c r="I4928" s="51"/>
      <c r="J4928" s="51"/>
      <c r="K4928" s="51"/>
      <c r="L4928" s="52"/>
    </row>
    <row r="4929" spans="1:12" hidden="1" x14ac:dyDescent="0.3">
      <c r="A4929" s="18" t="str">
        <f t="shared" ref="A4929" si="1659">+IF(OR(C4929=""),"NO",1)</f>
        <v>NO</v>
      </c>
      <c r="B4929" s="18"/>
      <c r="C4929" s="1" t="s">
        <v>124</v>
      </c>
      <c r="E4929" s="329">
        <v>5</v>
      </c>
      <c r="F4929" s="53" t="str">
        <f>+$F$26</f>
        <v>OBJETO</v>
      </c>
      <c r="G4929" s="332" t="s">
        <v>124</v>
      </c>
      <c r="H4929" s="333"/>
      <c r="I4929" s="333"/>
      <c r="J4929" s="333"/>
      <c r="K4929" s="333"/>
      <c r="L4929" s="334"/>
    </row>
    <row r="4930" spans="1:12" hidden="1" x14ac:dyDescent="0.3">
      <c r="A4930" s="18" t="str">
        <f t="shared" ref="A4930" si="1660">+IF(OR(C4929=""),"NO",1)</f>
        <v>NO</v>
      </c>
      <c r="B4930" s="18"/>
      <c r="E4930" s="330"/>
      <c r="F4930" s="54" t="str">
        <f>+$F$27</f>
        <v>CONTRATANTE</v>
      </c>
      <c r="G4930" s="335" t="s">
        <v>124</v>
      </c>
      <c r="H4930" s="310"/>
      <c r="I4930" s="310"/>
      <c r="J4930" s="310"/>
      <c r="K4930" s="310"/>
      <c r="L4930" s="336"/>
    </row>
    <row r="4931" spans="1:12" hidden="1" x14ac:dyDescent="0.3">
      <c r="A4931" s="18" t="str">
        <f t="shared" ref="A4931" si="1661">+IF(OR(C4929=""),"NO",1)</f>
        <v>NO</v>
      </c>
      <c r="B4931" s="18"/>
      <c r="E4931" s="330"/>
      <c r="F4931" s="54" t="str">
        <f>+$F$28</f>
        <v>APORTANTE</v>
      </c>
      <c r="G4931" s="337" t="s">
        <v>124</v>
      </c>
      <c r="H4931" s="338"/>
      <c r="I4931" s="338"/>
      <c r="J4931" s="338"/>
      <c r="K4931" s="338"/>
      <c r="L4931" s="339"/>
    </row>
    <row r="4932" spans="1:12" hidden="1" x14ac:dyDescent="0.3">
      <c r="A4932" s="18" t="str">
        <f t="shared" ref="A4932" si="1662">+IF(OR(C4929=""),"NO",1)</f>
        <v>NO</v>
      </c>
      <c r="B4932" s="18"/>
      <c r="E4932" s="330"/>
      <c r="F4932" s="54" t="str">
        <f>+$F$29</f>
        <v>VALOR /SMMLV)</v>
      </c>
      <c r="G4932" s="55" t="s">
        <v>124</v>
      </c>
      <c r="H4932" s="56" t="str">
        <f>+$H$29</f>
        <v>% PART..</v>
      </c>
      <c r="I4932" s="57" t="s">
        <v>124</v>
      </c>
      <c r="J4932" s="58" t="str">
        <f>+$J$29</f>
        <v>VALOR ACREDITADO</v>
      </c>
      <c r="K4932" s="59"/>
      <c r="L4932" s="47" t="s">
        <v>124</v>
      </c>
    </row>
    <row r="4933" spans="1:12" hidden="1" x14ac:dyDescent="0.3">
      <c r="A4933" s="18" t="str">
        <f t="shared" ref="A4933" si="1663">+IF(OR(C4929=""),"NO",1)</f>
        <v>NO</v>
      </c>
      <c r="B4933" s="18"/>
      <c r="E4933" s="330"/>
      <c r="F4933" s="60" t="str">
        <f>+$F$30</f>
        <v>EXPERIENCIA APORTADA</v>
      </c>
      <c r="G4933" s="340" t="s">
        <v>124</v>
      </c>
      <c r="H4933" s="341"/>
      <c r="I4933" s="341"/>
      <c r="J4933" s="341"/>
      <c r="K4933" s="341"/>
      <c r="L4933" s="342"/>
    </row>
    <row r="4934" spans="1:12" hidden="1" x14ac:dyDescent="0.3">
      <c r="A4934" s="18" t="str">
        <f t="shared" ref="A4934" si="1664">+IF(OR(C4929=""),"NO",1)</f>
        <v>NO</v>
      </c>
      <c r="B4934" s="18"/>
      <c r="E4934" s="331"/>
      <c r="F4934" s="62" t="str">
        <f>+$F$31</f>
        <v>OBSERVACIÓN</v>
      </c>
      <c r="G4934" s="343" t="s">
        <v>124</v>
      </c>
      <c r="H4934" s="344"/>
      <c r="I4934" s="344"/>
      <c r="J4934" s="344"/>
      <c r="K4934" s="344"/>
      <c r="L4934" s="345"/>
    </row>
    <row r="4935" spans="1:12" ht="8.5" hidden="1" customHeight="1" x14ac:dyDescent="0.3">
      <c r="A4935" s="18" t="str">
        <f t="shared" ref="A4935" si="1665">+IF(OR(C4929=""),"NO",1)</f>
        <v>NO</v>
      </c>
      <c r="B4935" s="18"/>
      <c r="E4935" s="49"/>
      <c r="F4935" s="50"/>
      <c r="G4935" s="51"/>
      <c r="H4935" s="51"/>
      <c r="I4935" s="51"/>
      <c r="J4935" s="51"/>
      <c r="K4935" s="51"/>
      <c r="L4935" s="52"/>
    </row>
    <row r="4936" spans="1:12" hidden="1" x14ac:dyDescent="0.3">
      <c r="A4936" s="18" t="str">
        <f t="shared" ref="A4936" si="1666">+IF(OR(C4936=""),"NO",1)</f>
        <v>NO</v>
      </c>
      <c r="B4936" s="18"/>
      <c r="C4936" s="1" t="s">
        <v>124</v>
      </c>
      <c r="E4936" s="329">
        <v>6</v>
      </c>
      <c r="F4936" s="53" t="str">
        <f>+$F$26</f>
        <v>OBJETO</v>
      </c>
      <c r="G4936" s="332" t="s">
        <v>124</v>
      </c>
      <c r="H4936" s="333"/>
      <c r="I4936" s="333"/>
      <c r="J4936" s="333"/>
      <c r="K4936" s="333"/>
      <c r="L4936" s="334"/>
    </row>
    <row r="4937" spans="1:12" hidden="1" x14ac:dyDescent="0.3">
      <c r="A4937" s="18" t="str">
        <f t="shared" ref="A4937" si="1667">+IF(OR(C4936=""),"NO",1)</f>
        <v>NO</v>
      </c>
      <c r="B4937" s="18"/>
      <c r="E4937" s="330"/>
      <c r="F4937" s="54" t="str">
        <f>+$F$27</f>
        <v>CONTRATANTE</v>
      </c>
      <c r="G4937" s="335" t="s">
        <v>124</v>
      </c>
      <c r="H4937" s="310"/>
      <c r="I4937" s="310"/>
      <c r="J4937" s="310"/>
      <c r="K4937" s="310"/>
      <c r="L4937" s="336"/>
    </row>
    <row r="4938" spans="1:12" hidden="1" x14ac:dyDescent="0.3">
      <c r="A4938" s="18" t="str">
        <f t="shared" ref="A4938" si="1668">+IF(OR(C4936=""),"NO",1)</f>
        <v>NO</v>
      </c>
      <c r="B4938" s="18"/>
      <c r="E4938" s="330"/>
      <c r="F4938" s="54" t="str">
        <f>+$F$28</f>
        <v>APORTANTE</v>
      </c>
      <c r="G4938" s="337" t="s">
        <v>124</v>
      </c>
      <c r="H4938" s="338"/>
      <c r="I4938" s="338"/>
      <c r="J4938" s="338"/>
      <c r="K4938" s="338"/>
      <c r="L4938" s="339"/>
    </row>
    <row r="4939" spans="1:12" hidden="1" x14ac:dyDescent="0.3">
      <c r="A4939" s="18" t="str">
        <f t="shared" ref="A4939" si="1669">+IF(OR(C4936=""),"NO",1)</f>
        <v>NO</v>
      </c>
      <c r="B4939" s="18"/>
      <c r="E4939" s="330"/>
      <c r="F4939" s="54" t="str">
        <f>+$F$29</f>
        <v>VALOR /SMMLV)</v>
      </c>
      <c r="G4939" s="55" t="s">
        <v>124</v>
      </c>
      <c r="H4939" s="56" t="str">
        <f>+$H$29</f>
        <v>% PART..</v>
      </c>
      <c r="I4939" s="57" t="s">
        <v>124</v>
      </c>
      <c r="J4939" s="58" t="str">
        <f>+$J$29</f>
        <v>VALOR ACREDITADO</v>
      </c>
      <c r="K4939" s="59"/>
      <c r="L4939" s="47" t="s">
        <v>124</v>
      </c>
    </row>
    <row r="4940" spans="1:12" hidden="1" x14ac:dyDescent="0.3">
      <c r="A4940" s="18" t="str">
        <f t="shared" ref="A4940" si="1670">+IF(OR(C4936=""),"NO",1)</f>
        <v>NO</v>
      </c>
      <c r="B4940" s="18"/>
      <c r="E4940" s="330"/>
      <c r="F4940" s="60" t="str">
        <f>+$F$30</f>
        <v>EXPERIENCIA APORTADA</v>
      </c>
      <c r="G4940" s="340" t="s">
        <v>124</v>
      </c>
      <c r="H4940" s="341"/>
      <c r="I4940" s="341"/>
      <c r="J4940" s="341"/>
      <c r="K4940" s="341"/>
      <c r="L4940" s="342"/>
    </row>
    <row r="4941" spans="1:12" hidden="1" x14ac:dyDescent="0.3">
      <c r="A4941" s="18" t="str">
        <f t="shared" ref="A4941" si="1671">+IF(OR(C4936=""),"NO",1)</f>
        <v>NO</v>
      </c>
      <c r="B4941" s="18"/>
      <c r="E4941" s="331"/>
      <c r="F4941" s="62" t="str">
        <f>+$F$31</f>
        <v>OBSERVACIÓN</v>
      </c>
      <c r="G4941" s="343" t="s">
        <v>124</v>
      </c>
      <c r="H4941" s="344"/>
      <c r="I4941" s="344"/>
      <c r="J4941" s="344"/>
      <c r="K4941" s="344"/>
      <c r="L4941" s="345"/>
    </row>
    <row r="4942" spans="1:12" ht="8.5" hidden="1" customHeight="1" x14ac:dyDescent="0.3">
      <c r="A4942" s="18" t="str">
        <f t="shared" ref="A4942" si="1672">+IF(OR(C4936=""),"NO",1)</f>
        <v>NO</v>
      </c>
      <c r="B4942" s="18"/>
      <c r="E4942" s="49"/>
      <c r="F4942" s="50"/>
      <c r="G4942" s="51"/>
      <c r="H4942" s="51"/>
      <c r="I4942" s="51"/>
      <c r="J4942" s="51"/>
      <c r="K4942" s="51"/>
      <c r="L4942" s="52"/>
    </row>
    <row r="4943" spans="1:12" hidden="1" x14ac:dyDescent="0.3">
      <c r="A4943" s="18" t="str">
        <f t="shared" ref="A4943" si="1673">+IF(OR(C4943=""),"NO",1)</f>
        <v>NO</v>
      </c>
      <c r="B4943" s="18"/>
      <c r="C4943" s="1" t="s">
        <v>124</v>
      </c>
      <c r="E4943" s="329">
        <v>7</v>
      </c>
      <c r="F4943" s="53" t="str">
        <f>+$F$26</f>
        <v>OBJETO</v>
      </c>
      <c r="G4943" s="332" t="s">
        <v>124</v>
      </c>
      <c r="H4943" s="333"/>
      <c r="I4943" s="333"/>
      <c r="J4943" s="333"/>
      <c r="K4943" s="333"/>
      <c r="L4943" s="334"/>
    </row>
    <row r="4944" spans="1:12" hidden="1" x14ac:dyDescent="0.3">
      <c r="A4944" s="18" t="str">
        <f t="shared" ref="A4944" si="1674">+IF(OR(C4943=""),"NO",1)</f>
        <v>NO</v>
      </c>
      <c r="B4944" s="18"/>
      <c r="E4944" s="330"/>
      <c r="F4944" s="54" t="str">
        <f>+$F$27</f>
        <v>CONTRATANTE</v>
      </c>
      <c r="G4944" s="335" t="s">
        <v>124</v>
      </c>
      <c r="H4944" s="310"/>
      <c r="I4944" s="310"/>
      <c r="J4944" s="310"/>
      <c r="K4944" s="310"/>
      <c r="L4944" s="336"/>
    </row>
    <row r="4945" spans="1:12" hidden="1" x14ac:dyDescent="0.3">
      <c r="A4945" s="18" t="str">
        <f t="shared" ref="A4945" si="1675">+IF(OR(C4943=""),"NO",1)</f>
        <v>NO</v>
      </c>
      <c r="B4945" s="18"/>
      <c r="E4945" s="330"/>
      <c r="F4945" s="54" t="str">
        <f>+$F$28</f>
        <v>APORTANTE</v>
      </c>
      <c r="G4945" s="337" t="s">
        <v>124</v>
      </c>
      <c r="H4945" s="338"/>
      <c r="I4945" s="338"/>
      <c r="J4945" s="338"/>
      <c r="K4945" s="338"/>
      <c r="L4945" s="339"/>
    </row>
    <row r="4946" spans="1:12" hidden="1" x14ac:dyDescent="0.3">
      <c r="A4946" s="18" t="str">
        <f t="shared" ref="A4946" si="1676">+IF(OR(C4943=""),"NO",1)</f>
        <v>NO</v>
      </c>
      <c r="B4946" s="18"/>
      <c r="E4946" s="330"/>
      <c r="F4946" s="54" t="str">
        <f>+$F$29</f>
        <v>VALOR /SMMLV)</v>
      </c>
      <c r="G4946" s="55" t="s">
        <v>124</v>
      </c>
      <c r="H4946" s="56" t="str">
        <f>+$H$29</f>
        <v>% PART..</v>
      </c>
      <c r="I4946" s="57" t="s">
        <v>124</v>
      </c>
      <c r="J4946" s="58" t="str">
        <f>+$J$29</f>
        <v>VALOR ACREDITADO</v>
      </c>
      <c r="K4946" s="59"/>
      <c r="L4946" s="47" t="s">
        <v>124</v>
      </c>
    </row>
    <row r="4947" spans="1:12" hidden="1" x14ac:dyDescent="0.3">
      <c r="A4947" s="18" t="str">
        <f t="shared" ref="A4947" si="1677">+IF(OR(C4943=""),"NO",1)</f>
        <v>NO</v>
      </c>
      <c r="B4947" s="18"/>
      <c r="E4947" s="330"/>
      <c r="F4947" s="60" t="str">
        <f>+$F$30</f>
        <v>EXPERIENCIA APORTADA</v>
      </c>
      <c r="G4947" s="340" t="s">
        <v>124</v>
      </c>
      <c r="H4947" s="341"/>
      <c r="I4947" s="341"/>
      <c r="J4947" s="341"/>
      <c r="K4947" s="341"/>
      <c r="L4947" s="342"/>
    </row>
    <row r="4948" spans="1:12" hidden="1" x14ac:dyDescent="0.3">
      <c r="A4948" s="18" t="str">
        <f t="shared" ref="A4948" si="1678">+IF(OR(C4943=""),"NO",1)</f>
        <v>NO</v>
      </c>
      <c r="B4948" s="18"/>
      <c r="E4948" s="331"/>
      <c r="F4948" s="62" t="str">
        <f>+$F$31</f>
        <v>OBSERVACIÓN</v>
      </c>
      <c r="G4948" s="343" t="s">
        <v>124</v>
      </c>
      <c r="H4948" s="344"/>
      <c r="I4948" s="344"/>
      <c r="J4948" s="344"/>
      <c r="K4948" s="344"/>
      <c r="L4948" s="345"/>
    </row>
    <row r="4949" spans="1:12" hidden="1" x14ac:dyDescent="0.3">
      <c r="A4949" s="18" t="str">
        <f t="shared" ref="A4949" si="1679">+IF(OR(C4943=""),"NO",1)</f>
        <v>NO</v>
      </c>
      <c r="B4949" s="18"/>
      <c r="E4949" s="49"/>
      <c r="F4949" s="50"/>
      <c r="G4949" s="51"/>
      <c r="H4949" s="51"/>
      <c r="I4949" s="51"/>
      <c r="J4949" s="51"/>
      <c r="K4949" s="51"/>
      <c r="L4949" s="52"/>
    </row>
    <row r="4950" spans="1:12" hidden="1" x14ac:dyDescent="0.3">
      <c r="A4950" s="1" t="str">
        <f>+A4885</f>
        <v>NO</v>
      </c>
      <c r="C4950" s="1" t="str">
        <f>"N"&amp;C4885</f>
        <v>N</v>
      </c>
      <c r="E4950" s="63"/>
      <c r="F4950" s="64" t="str">
        <f>+$F$75</f>
        <v>TOTAL DE CONTRATOS PRESENTADOS VÁLIDOS QUE CUMPLEN EXPERIENCIA ACREDITADA:</v>
      </c>
      <c r="G4950" s="65"/>
      <c r="H4950" s="65"/>
      <c r="I4950" s="65"/>
      <c r="J4950" s="66"/>
      <c r="K4950" s="65"/>
      <c r="L4950" s="67" t="s">
        <v>124</v>
      </c>
    </row>
    <row r="4951" spans="1:12" ht="6.65" hidden="1" customHeight="1" x14ac:dyDescent="0.3">
      <c r="A4951" s="1" t="str">
        <f>+A4885</f>
        <v>NO</v>
      </c>
      <c r="E4951" s="51"/>
      <c r="F4951" s="50"/>
      <c r="G4951" s="51"/>
      <c r="H4951" s="51"/>
      <c r="I4951" s="51"/>
      <c r="J4951" s="51"/>
      <c r="K4951" s="51"/>
      <c r="L4951" s="51"/>
    </row>
    <row r="4952" spans="1:12" hidden="1" x14ac:dyDescent="0.3">
      <c r="A4952" s="1" t="str">
        <f>+A4885</f>
        <v>NO</v>
      </c>
      <c r="E4952" s="63"/>
      <c r="F4952" s="63" t="str">
        <f>+$F$77</f>
        <v>ACREDITA SUMINISTRO E INSTALACIÓN DE MOBILIARIO POR LO MENOS EN UN (1) CONTRATO VÁLIDO</v>
      </c>
      <c r="G4952" s="65"/>
      <c r="H4952" s="65"/>
      <c r="I4952" s="65"/>
      <c r="J4952" s="66"/>
      <c r="K4952" s="65"/>
      <c r="L4952" s="68" t="s">
        <v>157</v>
      </c>
    </row>
    <row r="4953" spans="1:12" ht="5.15" hidden="1" customHeight="1" x14ac:dyDescent="0.3">
      <c r="A4953" s="1" t="str">
        <f>+A4885</f>
        <v>NO</v>
      </c>
      <c r="E4953" s="51"/>
      <c r="F4953" s="50"/>
      <c r="G4953" s="51"/>
      <c r="H4953" s="51"/>
      <c r="I4953" s="51"/>
      <c r="J4953" s="51"/>
      <c r="K4953" s="51"/>
      <c r="L4953" s="51"/>
    </row>
    <row r="4954" spans="1:12" ht="12.75" hidden="1" customHeight="1" x14ac:dyDescent="0.3">
      <c r="A4954" s="1" t="str">
        <f>+A4885</f>
        <v>NO</v>
      </c>
      <c r="E4954" s="69" t="str">
        <f>+$E$79</f>
        <v>EXPERIENCIA ESPECÍFICA NUMERAL 10.1.1 A</v>
      </c>
      <c r="F4954" s="70"/>
      <c r="G4954" s="70"/>
      <c r="H4954" s="70"/>
      <c r="I4954" s="70"/>
      <c r="J4954" s="70"/>
      <c r="K4954" s="70"/>
      <c r="L4954" s="71"/>
    </row>
    <row r="4955" spans="1:12" ht="26.5" hidden="1" customHeight="1" x14ac:dyDescent="0.3">
      <c r="A4955" s="1" t="str">
        <f>+A4885</f>
        <v>NO</v>
      </c>
      <c r="E4955" s="72"/>
      <c r="F4955" s="325" t="str">
        <f>+$F$80</f>
        <v>Por lo menos uno (1) de los contratos válidos aportados como experiencia general debe corresponder mínimo al 60% del presupuesto oficial del presente proceso de selección.  (SMMLV)</v>
      </c>
      <c r="G4955" s="326"/>
      <c r="H4955" s="326"/>
      <c r="I4955" s="326"/>
      <c r="J4955" s="326"/>
      <c r="K4955" s="73" t="s">
        <v>124</v>
      </c>
      <c r="L4955" s="74" t="s">
        <v>124</v>
      </c>
    </row>
    <row r="4956" spans="1:12" ht="23.5" hidden="1" customHeight="1" x14ac:dyDescent="0.3">
      <c r="A4956" s="1" t="str">
        <f>+A4885</f>
        <v>NO</v>
      </c>
      <c r="E4956" s="63"/>
      <c r="F4956" s="325" t="str">
        <f>+$F$81</f>
        <v xml:space="preserve">Deberá acreditarse en al menos uno (1) de los contratos válidos aportados como experiencia general una </v>
      </c>
      <c r="G4956" s="326"/>
      <c r="H4956" s="326"/>
      <c r="I4956" s="326"/>
      <c r="J4956" s="326"/>
      <c r="K4956" s="73" t="s">
        <v>124</v>
      </c>
      <c r="L4956" s="74" t="s">
        <v>124</v>
      </c>
    </row>
    <row r="4957" spans="1:12" ht="23.5" hidden="1" customHeight="1" x14ac:dyDescent="0.3">
      <c r="A4957" s="18" t="s">
        <v>30</v>
      </c>
      <c r="E4957" s="63"/>
      <c r="F4957" s="325" t="str">
        <f>+$F$82</f>
        <v xml:space="preserve">Deberá acreditarse en al menos uno (1) de los contratos válidos aportados interventoría a intervención de </v>
      </c>
      <c r="G4957" s="326"/>
      <c r="H4957" s="326"/>
      <c r="I4957" s="326"/>
      <c r="J4957" s="326"/>
      <c r="K4957" s="73">
        <f>+$K$82</f>
        <v>0</v>
      </c>
      <c r="L4957" s="74" t="s">
        <v>124</v>
      </c>
    </row>
    <row r="4958" spans="1:12" ht="36" hidden="1" customHeight="1" x14ac:dyDescent="0.3">
      <c r="A4958" s="18" t="s">
        <v>30</v>
      </c>
      <c r="E4958" s="63"/>
      <c r="F4958" s="325" t="str">
        <f>+$F$83</f>
        <v xml:space="preserve">Deberá acreditarse en al menos uno (1) de los contratos válidos aportados interventoría a intervención de </v>
      </c>
      <c r="G4958" s="326"/>
      <c r="H4958" s="326"/>
      <c r="I4958" s="326"/>
      <c r="J4958" s="326"/>
      <c r="K4958" s="75">
        <f>+$K$83</f>
        <v>0</v>
      </c>
      <c r="L4958" s="76" t="s">
        <v>124</v>
      </c>
    </row>
    <row r="4959" spans="1:12" hidden="1" x14ac:dyDescent="0.3">
      <c r="A4959" s="1" t="str">
        <f>+A4885</f>
        <v>NO</v>
      </c>
      <c r="E4959" s="51"/>
      <c r="F4959" s="50"/>
      <c r="G4959" s="51"/>
      <c r="H4959" s="51"/>
      <c r="I4959" s="51"/>
      <c r="J4959" s="51"/>
      <c r="K4959" s="51"/>
      <c r="L4959" s="51"/>
    </row>
    <row r="4960" spans="1:12" ht="12.75" hidden="1" customHeight="1" x14ac:dyDescent="0.3">
      <c r="A4960" s="1" t="str">
        <f>+A4885</f>
        <v>NO</v>
      </c>
      <c r="E4960" s="40" t="str">
        <f>+$E$85</f>
        <v>VALOR MÍNIMO A CERIFICAR % P.O EN SMMMLV. NUMERAL 3.9.1</v>
      </c>
      <c r="F4960" s="41"/>
      <c r="G4960" s="41"/>
      <c r="H4960" s="41"/>
      <c r="I4960" s="41"/>
      <c r="J4960" s="41"/>
      <c r="K4960" s="41"/>
      <c r="L4960" s="42"/>
    </row>
    <row r="4961" spans="1:12" hidden="1" x14ac:dyDescent="0.3">
      <c r="A4961" s="1" t="str">
        <f>+A4885</f>
        <v>NO</v>
      </c>
      <c r="C4961" s="1" t="str">
        <f>"M"&amp;C4885</f>
        <v>M</v>
      </c>
      <c r="E4961" s="77" t="str">
        <f>+$E$86</f>
        <v>100% P.O.</v>
      </c>
      <c r="F4961" s="78"/>
      <c r="G4961" s="61">
        <v>242.41716883554506</v>
      </c>
      <c r="H4961" s="124" t="str">
        <f>+$H$86</f>
        <v>TOTAL EJECUTADO DE CONTRATOS ACREDITADOS</v>
      </c>
      <c r="I4961" s="124"/>
      <c r="J4961" s="124"/>
      <c r="K4961" s="55" t="s">
        <v>124</v>
      </c>
      <c r="L4961" s="47" t="s">
        <v>124</v>
      </c>
    </row>
    <row r="4962" spans="1:12" hidden="1" x14ac:dyDescent="0.3">
      <c r="A4962" s="1" t="str">
        <f>+A4885</f>
        <v>NO</v>
      </c>
      <c r="E4962" s="39"/>
      <c r="F4962" s="39"/>
      <c r="G4962" s="39"/>
      <c r="H4962" s="39"/>
      <c r="I4962" s="39"/>
      <c r="J4962" s="39"/>
      <c r="K4962" s="39"/>
      <c r="L4962" s="39"/>
    </row>
    <row r="4963" spans="1:12" ht="12.75" hidden="1" customHeight="1" x14ac:dyDescent="0.3">
      <c r="A4963" s="18" t="s">
        <v>30</v>
      </c>
      <c r="B4963" s="18"/>
      <c r="E4963" s="40" t="str">
        <f>+$E$88</f>
        <v>CONSIDERACIONES PARA LA VALIDEZ DE LA EXPERIENCIA REQUERIDA: EXPERIENCIA PROPONENTES PLURALES NUMERAL 10.1.2 D</v>
      </c>
      <c r="F4963" s="41"/>
      <c r="G4963" s="41"/>
      <c r="H4963" s="41"/>
      <c r="I4963" s="41"/>
      <c r="J4963" s="41"/>
      <c r="K4963" s="41"/>
      <c r="L4963" s="42"/>
    </row>
    <row r="4964" spans="1:12" ht="28" hidden="1" customHeight="1" x14ac:dyDescent="0.3">
      <c r="A4964" s="18" t="s">
        <v>30</v>
      </c>
      <c r="B4964" s="18"/>
      <c r="C4964" s="1" t="str">
        <f>"O"&amp;C4885</f>
        <v>O</v>
      </c>
      <c r="E4964" s="80" t="str">
        <f>+$E$89</f>
        <v>i)</v>
      </c>
      <c r="F4964" s="327" t="str">
        <f>+$F$89</f>
        <v>Uno de los integrantes debe aportar como mínimo el cincuenta por ciento (50 %) de la experiencia solicitada</v>
      </c>
      <c r="G4964" s="328"/>
      <c r="H4964" s="328"/>
      <c r="I4964" s="328"/>
      <c r="J4964" s="328"/>
      <c r="K4964" s="73" t="s">
        <v>124</v>
      </c>
      <c r="L4964" s="47" t="s">
        <v>124</v>
      </c>
    </row>
    <row r="4965" spans="1:12" ht="28" hidden="1" customHeight="1" x14ac:dyDescent="0.3">
      <c r="A4965" s="18" t="s">
        <v>30</v>
      </c>
      <c r="B4965" s="18"/>
      <c r="C4965" s="1" t="str">
        <f>"O"&amp;C4885</f>
        <v>O</v>
      </c>
      <c r="E4965" s="80" t="str">
        <f>+$E$90</f>
        <v>ii)</v>
      </c>
      <c r="F4965" s="327" t="str">
        <f>+$F$90</f>
        <v>Todos los demás ntegrantes deben acreditar al menos el cinco por ciento (5 %) de la experiencia solicitada, solo uno (1) de los integrantes podrá no acreditar experiencia pero su porcentaje de participación  no podrá superar el diez por ciento (10 %)</v>
      </c>
      <c r="G4965" s="328"/>
      <c r="H4965" s="328"/>
      <c r="I4965" s="328"/>
      <c r="J4965" s="328"/>
      <c r="K4965" s="73" t="s">
        <v>124</v>
      </c>
      <c r="L4965" s="47" t="s">
        <v>124</v>
      </c>
    </row>
    <row r="4966" spans="1:12" hidden="1" x14ac:dyDescent="0.3">
      <c r="A4966" s="18" t="s">
        <v>30</v>
      </c>
      <c r="B4966" s="18"/>
      <c r="E4966" s="39"/>
      <c r="F4966" s="39"/>
      <c r="G4966" s="39"/>
      <c r="H4966" s="39"/>
      <c r="I4966" s="39"/>
      <c r="J4966" s="39"/>
      <c r="K4966" s="39"/>
      <c r="L4966" s="39"/>
    </row>
    <row r="4967" spans="1:12" ht="13" hidden="1" customHeight="1" x14ac:dyDescent="0.3">
      <c r="A4967" s="18" t="str">
        <f>+A4885</f>
        <v>NO</v>
      </c>
      <c r="B4967" s="18"/>
      <c r="E4967" s="69" t="str">
        <f>+$E$92</f>
        <v>VERIFICACIÓN Y ASIGNACIÓN DE PUNTAJE POR LA EXPERIENCIA DEL PROPONENTE</v>
      </c>
      <c r="F4967" s="70"/>
      <c r="G4967" s="70"/>
      <c r="H4967" s="70"/>
      <c r="I4967" s="70"/>
      <c r="J4967" s="70"/>
      <c r="K4967" s="70"/>
      <c r="L4967" s="71"/>
    </row>
    <row r="4968" spans="1:12" hidden="1" x14ac:dyDescent="0.3">
      <c r="A4968" s="18" t="str">
        <f>+A4885</f>
        <v>NO</v>
      </c>
      <c r="B4968" s="18"/>
      <c r="E4968" s="81"/>
      <c r="F4968" s="323" t="str">
        <f>+$F$93</f>
        <v>No. CONTRATOS QUE ACREDITAN LA EXPERIENCIA (NO OBJETO DE SUBSANACIÓN)</v>
      </c>
      <c r="G4968" s="324"/>
      <c r="H4968" s="324"/>
      <c r="I4968" s="324"/>
      <c r="J4968" s="324"/>
      <c r="K4968" s="82"/>
      <c r="L4968" s="83" t="s">
        <v>124</v>
      </c>
    </row>
    <row r="4969" spans="1:12" ht="13" hidden="1" customHeight="1" x14ac:dyDescent="0.3">
      <c r="A4969" s="18" t="str">
        <f>+A4885</f>
        <v>NO</v>
      </c>
      <c r="B4969" s="18"/>
      <c r="E4969" s="84"/>
      <c r="F4969" s="323" t="str">
        <f>+$F$94</f>
        <v>TOTAL EJECUTADO DE CONTRATOS ACREDITADOS PROPUESTA INICIAL</v>
      </c>
      <c r="G4969" s="324"/>
      <c r="H4969" s="324"/>
      <c r="I4969" s="324"/>
      <c r="J4969" s="324"/>
      <c r="K4969" s="85"/>
      <c r="L4969" s="86" t="s">
        <v>124</v>
      </c>
    </row>
    <row r="4970" spans="1:12" ht="13" hidden="1" customHeight="1" x14ac:dyDescent="0.3">
      <c r="A4970" s="18" t="str">
        <f>+A4885</f>
        <v>NO</v>
      </c>
      <c r="B4970" s="18"/>
      <c r="E4970" s="87"/>
      <c r="F4970" s="323" t="str">
        <f>+$F$95</f>
        <v>PROMEDIO VALOR ACREDITADO EN SMMLV</v>
      </c>
      <c r="G4970" s="324"/>
      <c r="H4970" s="324"/>
      <c r="I4970" s="324"/>
      <c r="J4970" s="324"/>
      <c r="K4970" s="66"/>
      <c r="L4970" s="88" t="s">
        <v>124</v>
      </c>
    </row>
    <row r="4971" spans="1:12" hidden="1" x14ac:dyDescent="0.3">
      <c r="A4971" s="18" t="str">
        <f>+A4885</f>
        <v>NO</v>
      </c>
      <c r="B4971" s="18"/>
      <c r="E4971" s="89"/>
      <c r="F4971" s="89"/>
      <c r="G4971" s="89"/>
      <c r="H4971" s="89"/>
      <c r="I4971" s="89"/>
      <c r="J4971" s="89"/>
      <c r="K4971" s="89"/>
      <c r="L4971" s="89"/>
    </row>
    <row r="4972" spans="1:12" ht="13" hidden="1" customHeight="1" x14ac:dyDescent="0.3">
      <c r="A4972" s="18" t="str">
        <f>+A4885</f>
        <v>NO</v>
      </c>
      <c r="B4972" s="18"/>
      <c r="E4972" s="69" t="str">
        <f>+$E$97</f>
        <v>3.9.2 EXIGENCIAS MÍNIMAS DE EXPERIENCIA Y FORMACIÓN ACADÉMICA DEL EQUIPO DE TRABAJO</v>
      </c>
      <c r="F4972" s="70"/>
      <c r="G4972" s="70"/>
      <c r="H4972" s="70"/>
      <c r="I4972" s="70"/>
      <c r="J4972" s="70"/>
      <c r="K4972" s="70"/>
      <c r="L4972" s="71"/>
    </row>
    <row r="4973" spans="1:12" hidden="1" x14ac:dyDescent="0.3">
      <c r="A4973" s="18" t="str">
        <f>+A4885</f>
        <v>NO</v>
      </c>
      <c r="B4973" s="18"/>
      <c r="E4973" s="90" t="str">
        <f>+$E$98</f>
        <v>Formulario 8</v>
      </c>
      <c r="F4973" s="315" t="s">
        <v>46</v>
      </c>
      <c r="G4973" s="316"/>
      <c r="H4973" s="317"/>
      <c r="I4973" s="318"/>
      <c r="J4973" s="318"/>
      <c r="K4973" s="318"/>
      <c r="L4973" s="319"/>
    </row>
    <row r="4974" spans="1:12" hidden="1" x14ac:dyDescent="0.3">
      <c r="A4974" s="18" t="str">
        <f>+A4885</f>
        <v>NO</v>
      </c>
      <c r="B4974" s="18"/>
      <c r="E4974" s="91" t="s">
        <v>124</v>
      </c>
      <c r="F4974" s="91" t="str">
        <f>+$F$99</f>
        <v>Director de Interventoría</v>
      </c>
      <c r="G4974" s="91" t="str">
        <f>+$G$99</f>
        <v>Residente de Interventoría</v>
      </c>
      <c r="H4974" s="320"/>
      <c r="I4974" s="321"/>
      <c r="J4974" s="321"/>
      <c r="K4974" s="321"/>
      <c r="L4974" s="322"/>
    </row>
    <row r="4975" spans="1:12" hidden="1" x14ac:dyDescent="0.3">
      <c r="A4975" s="18" t="str">
        <f>+A4885</f>
        <v>NO</v>
      </c>
      <c r="B4975" s="18"/>
      <c r="E4975" s="304" t="str">
        <f>+$E$100</f>
        <v>OBSERVACIONES RESPECTO REQUISITO HABILITANTE DEL PERSONAL CLAVE EVALUABLE</v>
      </c>
      <c r="F4975" s="305"/>
      <c r="G4975" s="305"/>
      <c r="H4975" s="305"/>
      <c r="I4975" s="305"/>
      <c r="J4975" s="305"/>
      <c r="K4975" s="305"/>
      <c r="L4975" s="305"/>
    </row>
    <row r="4976" spans="1:12" hidden="1" x14ac:dyDescent="0.3">
      <c r="A4976" s="18" t="str">
        <f>+A4885</f>
        <v>NO</v>
      </c>
      <c r="B4976" s="18"/>
      <c r="E4976" s="312" t="s">
        <v>124</v>
      </c>
      <c r="F4976" s="313"/>
      <c r="G4976" s="313"/>
      <c r="H4976" s="313"/>
      <c r="I4976" s="313"/>
      <c r="J4976" s="313"/>
      <c r="K4976" s="313"/>
      <c r="L4976" s="314"/>
    </row>
    <row r="4977" spans="1:12" hidden="1" x14ac:dyDescent="0.3">
      <c r="A4977" s="18" t="str">
        <f>+A4885</f>
        <v>NO</v>
      </c>
      <c r="B4977" s="18"/>
      <c r="E4977" s="89"/>
      <c r="F4977" s="89"/>
      <c r="G4977" s="89"/>
      <c r="H4977" s="89"/>
      <c r="I4977" s="89"/>
      <c r="J4977" s="89"/>
      <c r="K4977" s="89"/>
      <c r="L4977" s="89"/>
    </row>
    <row r="4978" spans="1:12" ht="13" hidden="1" customHeight="1" x14ac:dyDescent="0.3">
      <c r="A4978" s="18" t="str">
        <f>+A4885</f>
        <v>NO</v>
      </c>
      <c r="B4978" s="18"/>
      <c r="E4978" s="69" t="str">
        <f>+$E$103</f>
        <v>4.2 EQUIPO DE TRABAJO (Personal Clave Evaluable)</v>
      </c>
      <c r="F4978" s="70"/>
      <c r="G4978" s="70"/>
      <c r="H4978" s="70"/>
      <c r="I4978" s="70"/>
      <c r="J4978" s="70"/>
      <c r="K4978" s="70"/>
      <c r="L4978" s="71"/>
    </row>
    <row r="4979" spans="1:12" ht="23.25" hidden="1" customHeight="1" x14ac:dyDescent="0.3">
      <c r="A4979" s="18" t="str">
        <f>+A4885</f>
        <v>NO</v>
      </c>
      <c r="B4979" s="18"/>
      <c r="E4979" s="90" t="str">
        <f>+$E$104</f>
        <v>Formulario 9</v>
      </c>
      <c r="F4979" s="315" t="s">
        <v>46</v>
      </c>
      <c r="G4979" s="316"/>
      <c r="H4979" s="317"/>
      <c r="I4979" s="318"/>
      <c r="J4979" s="318"/>
      <c r="K4979" s="318"/>
      <c r="L4979" s="319"/>
    </row>
    <row r="4980" spans="1:12" hidden="1" x14ac:dyDescent="0.3">
      <c r="A4980" s="18" t="str">
        <f>+A4885</f>
        <v>NO</v>
      </c>
      <c r="B4980" s="18"/>
      <c r="E4980" s="91" t="s">
        <v>124</v>
      </c>
      <c r="F4980" s="91" t="str">
        <f>+$F$99</f>
        <v>Director de Interventoría</v>
      </c>
      <c r="G4980" s="91" t="str">
        <f>+$G$99</f>
        <v>Residente de Interventoría</v>
      </c>
      <c r="H4980" s="320"/>
      <c r="I4980" s="321"/>
      <c r="J4980" s="321"/>
      <c r="K4980" s="321"/>
      <c r="L4980" s="322"/>
    </row>
    <row r="4981" spans="1:12" hidden="1" x14ac:dyDescent="0.3">
      <c r="A4981" s="18" t="str">
        <f>+A4885</f>
        <v>NO</v>
      </c>
      <c r="B4981" s="18"/>
      <c r="E4981" s="89"/>
      <c r="F4981" s="89"/>
      <c r="G4981" s="89"/>
      <c r="H4981" s="89"/>
      <c r="I4981" s="89"/>
      <c r="J4981" s="89"/>
      <c r="K4981" s="89"/>
      <c r="L4981" s="89"/>
    </row>
    <row r="4982" spans="1:12" hidden="1" x14ac:dyDescent="0.3">
      <c r="A4982" s="1" t="str">
        <f>+A4885</f>
        <v>NO</v>
      </c>
      <c r="E4982" s="92" t="str">
        <f>+E4857</f>
        <v>CRITERIOS DE EVALUACIÓN Y PUNTAJE</v>
      </c>
      <c r="F4982" s="93"/>
      <c r="G4982" s="93"/>
      <c r="H4982" s="93"/>
      <c r="I4982" s="93"/>
      <c r="J4982" s="93"/>
      <c r="K4982" s="94"/>
      <c r="L4982" s="95" t="str">
        <f>+$L$107</f>
        <v>PUNTAJE OBTENIDO</v>
      </c>
    </row>
    <row r="4983" spans="1:12" hidden="1" x14ac:dyDescent="0.3">
      <c r="A4983" s="1" t="str">
        <f>+A4885</f>
        <v>NO</v>
      </c>
      <c r="E4983" s="96" t="str">
        <f>+$E$108</f>
        <v>VALOR</v>
      </c>
      <c r="F4983" s="97" t="str">
        <f>+$F$108</f>
        <v>EQUIPO DE TRABAJO (PERSONAL CLAVE EVALUABLE)</v>
      </c>
      <c r="G4983" s="24"/>
      <c r="H4983" s="24"/>
      <c r="I4983" s="24"/>
      <c r="J4983" s="24"/>
      <c r="K4983" s="24"/>
      <c r="L4983" s="98"/>
    </row>
    <row r="4984" spans="1:12" ht="12.75" hidden="1" customHeight="1" x14ac:dyDescent="0.3">
      <c r="A4984" s="1" t="str">
        <f>+A4885</f>
        <v>NO</v>
      </c>
      <c r="E4984" s="96">
        <f>+$E$109</f>
        <v>5</v>
      </c>
      <c r="F4984" s="307" t="str">
        <f>+$F$109</f>
        <v xml:space="preserve"> Experiencia Específica adicional</v>
      </c>
      <c r="G4984" s="308"/>
      <c r="H4984" s="308"/>
      <c r="I4984" s="308"/>
      <c r="J4984" s="308"/>
      <c r="K4984" s="309"/>
      <c r="L4984" s="99" t="str">
        <f>IFERROR(IF(VLOOKUP(C4885,'R. PUNTAJES'!$C$14:$R$213,'R. PUNTAJES'!$I$10,0)="","",VLOOKUP(C4885,'R. PUNTAJES'!$C$14:$R$213,'R. PUNTAJES'!$I$10,0)),"")</f>
        <v/>
      </c>
    </row>
    <row r="4985" spans="1:12" ht="12.75" hidden="1" customHeight="1" x14ac:dyDescent="0.3">
      <c r="A4985" s="1" t="str">
        <f>+A4885</f>
        <v>NO</v>
      </c>
      <c r="E4985" s="96">
        <f>+$E$110</f>
        <v>5</v>
      </c>
      <c r="F4985" s="307" t="str">
        <f>+$F$110</f>
        <v>Formación Académica adicional</v>
      </c>
      <c r="G4985" s="308"/>
      <c r="H4985" s="308"/>
      <c r="I4985" s="308"/>
      <c r="J4985" s="308"/>
      <c r="K4985" s="309"/>
      <c r="L4985" s="99" t="str">
        <f>IFERROR(IF(VLOOKUP(C4885,'R. PUNTAJES'!$C$14:$R$213,'R. PUNTAJES'!$J$10,0)="","",VLOOKUP(C4885,'R. PUNTAJES'!$C$14:$R$213,'R. PUNTAJES'!$J$10,0)),"")</f>
        <v/>
      </c>
    </row>
    <row r="4986" spans="1:12" hidden="1" x14ac:dyDescent="0.3">
      <c r="A4986" s="18" t="str">
        <f>+A4885</f>
        <v>NO</v>
      </c>
      <c r="B4986" s="18"/>
      <c r="E4986" s="100"/>
      <c r="F4986" s="101" t="str">
        <f>+$F$111</f>
        <v>FACTOR DE SOSTENIBILIDAD</v>
      </c>
      <c r="G4986" s="102"/>
      <c r="H4986" s="102"/>
      <c r="I4986" s="102"/>
      <c r="J4986" s="102"/>
      <c r="K4986" s="102"/>
      <c r="L4986" s="103"/>
    </row>
    <row r="4987" spans="1:12" hidden="1" x14ac:dyDescent="0.3">
      <c r="A4987" s="18" t="str">
        <f>+A4885</f>
        <v>NO</v>
      </c>
      <c r="B4987" s="18"/>
      <c r="E4987" s="104">
        <v>1</v>
      </c>
      <c r="F4987" s="105" t="str">
        <f>+$F$112</f>
        <v>Compromisos Sostenibilidad</v>
      </c>
      <c r="G4987" s="106"/>
      <c r="H4987" s="106"/>
      <c r="I4987" s="106"/>
      <c r="J4987" s="106"/>
      <c r="K4987" s="106"/>
      <c r="L4987" s="107" t="str">
        <f>IFERROR(IF(VLOOKUP(C4885,'R. PUNTAJES'!$C$14:$R$213,'R. PUNTAJES'!$K$10,0)="","",VLOOKUP(C4885,'R. PUNTAJES'!$C$14:$R$213,'R. PUNTAJES'!$K$10,0)),"")</f>
        <v/>
      </c>
    </row>
    <row r="4988" spans="1:12" hidden="1" x14ac:dyDescent="0.3">
      <c r="A4988" s="1" t="str">
        <f>+A4885</f>
        <v>NO</v>
      </c>
      <c r="E4988" s="108"/>
      <c r="F4988" s="109" t="str">
        <f>+$F$113</f>
        <v>APOYO A LA INDUSTRIA NACIONAL</v>
      </c>
      <c r="G4988" s="110"/>
      <c r="H4988" s="110"/>
      <c r="I4988" s="110"/>
      <c r="J4988" s="110"/>
      <c r="K4988" s="110"/>
      <c r="L4988" s="111"/>
    </row>
    <row r="4989" spans="1:12" ht="12.75" hidden="1" customHeight="1" x14ac:dyDescent="0.3">
      <c r="A4989" s="1" t="str">
        <f>+A4885</f>
        <v>NO</v>
      </c>
      <c r="E4989" s="96">
        <v>20</v>
      </c>
      <c r="F4989" s="307" t="str">
        <f>+$F$114</f>
        <v>Promoción de Servicios Nacionales o con Trato Nacional</v>
      </c>
      <c r="G4989" s="308"/>
      <c r="H4989" s="308"/>
      <c r="I4989" s="308"/>
      <c r="J4989" s="308"/>
      <c r="K4989" s="309"/>
      <c r="L4989" s="99" t="str">
        <f>IFERROR(IF(VLOOKUP(C4885,'R. PUNTAJES'!$C$14:$R$213,'R. PUNTAJES'!$L$10,0)="","",
IF(VLOOKUP(C4885,'R. PUNTAJES'!$C$14:$R$213,'R. PUNTAJES'!$L$10,0)=5,0,
VLOOKUP(C4885,'R. PUNTAJES'!$C$14:$R$213,'R. PUNTAJES'!$L$10,0))),"")</f>
        <v/>
      </c>
    </row>
    <row r="4990" spans="1:12" ht="12.75" hidden="1" customHeight="1" x14ac:dyDescent="0.3">
      <c r="A4990" s="1" t="str">
        <f>+A4885</f>
        <v>NO</v>
      </c>
      <c r="E4990" s="96">
        <v>5</v>
      </c>
      <c r="F4990" s="307" t="str">
        <f>+$F$115</f>
        <v>Incorporación de componente nacional en servicios extranjeros</v>
      </c>
      <c r="G4990" s="308"/>
      <c r="H4990" s="308"/>
      <c r="I4990" s="308"/>
      <c r="J4990" s="308"/>
      <c r="K4990" s="309"/>
      <c r="L4990" s="99" t="str">
        <f>IFERROR(IF(VLOOKUP(C4885,'R. PUNTAJES'!$C$14:$R$213,'R. PUNTAJES'!$L$10,0)="","",
IF(VLOOKUP(C4885,'R. PUNTAJES'!$C$14:$R$213,'R. PUNTAJES'!$L$10,0)=20,0,
VLOOKUP(C4885,'R. PUNTAJES'!$C$14:$R$213,'R. PUNTAJES'!$L$10,0))),"")</f>
        <v/>
      </c>
    </row>
    <row r="4991" spans="1:12" hidden="1" x14ac:dyDescent="0.3">
      <c r="A4991" s="1" t="str">
        <f>+A4885</f>
        <v>NO</v>
      </c>
      <c r="E4991" s="112"/>
      <c r="F4991" s="97" t="str">
        <f>+$F$116</f>
        <v>VINCULACIÓN DE PERSONAS CON DISCAPACIDAD</v>
      </c>
      <c r="G4991" s="24"/>
      <c r="H4991" s="24"/>
      <c r="I4991" s="24"/>
      <c r="J4991" s="24"/>
      <c r="K4991" s="24"/>
      <c r="L4991" s="98"/>
    </row>
    <row r="4992" spans="1:12" ht="12.75" hidden="1" customHeight="1" x14ac:dyDescent="0.3">
      <c r="A4992" s="1" t="str">
        <f>+A4885</f>
        <v>NO</v>
      </c>
      <c r="E4992" s="96">
        <v>1</v>
      </c>
      <c r="F4992" s="307" t="str">
        <f>+$F$117</f>
        <v xml:space="preserve">Trabajadores vinculados a la planta de personal </v>
      </c>
      <c r="G4992" s="308"/>
      <c r="H4992" s="308"/>
      <c r="I4992" s="308"/>
      <c r="J4992" s="308"/>
      <c r="K4992" s="309"/>
      <c r="L4992" s="99" t="str">
        <f>IFERROR(IF(VLOOKUP(C4885,'R. PUNTAJES'!$C$14:$R$213,'R. PUNTAJES'!$M$10,0)="","",VLOOKUP(C4885,'R. PUNTAJES'!$C$14:$R$213,'R. PUNTAJES'!$M$10,0)),"")</f>
        <v/>
      </c>
    </row>
    <row r="4993" spans="1:16" hidden="1" x14ac:dyDescent="0.3">
      <c r="A4993" s="1" t="str">
        <f>+A4885</f>
        <v>NO</v>
      </c>
      <c r="E4993" s="112"/>
      <c r="F4993" s="97" t="str">
        <f>+$F$118</f>
        <v>EMPRENDIMIENTOS Y EMPRESAS DE MUJERES</v>
      </c>
      <c r="G4993" s="24"/>
      <c r="H4993" s="24"/>
      <c r="I4993" s="24"/>
      <c r="J4993" s="24"/>
      <c r="K4993" s="24"/>
      <c r="L4993" s="98"/>
    </row>
    <row r="4994" spans="1:16" ht="13" hidden="1" customHeight="1" x14ac:dyDescent="0.3">
      <c r="A4994" s="1" t="str">
        <f>+A4885</f>
        <v>NO</v>
      </c>
      <c r="E4994" s="96">
        <v>0.25</v>
      </c>
      <c r="F4994" s="307" t="str">
        <f>+$F$119</f>
        <v>Emprendimientos y empresas de mujeres</v>
      </c>
      <c r="G4994" s="308"/>
      <c r="H4994" s="308"/>
      <c r="I4994" s="308"/>
      <c r="J4994" s="308"/>
      <c r="K4994" s="309"/>
      <c r="L4994" s="113" t="str">
        <f>IFERROR(IF(VLOOKUP(C4885,'R. PUNTAJES'!$C$14:$R$213,'R. PUNTAJES'!$N$10,0)="","",VLOOKUP(C4885,'R. PUNTAJES'!$C$14:$R$213,'R. PUNTAJES'!$N$10,0)),"")</f>
        <v/>
      </c>
    </row>
    <row r="4995" spans="1:16" hidden="1" x14ac:dyDescent="0.3">
      <c r="A4995" s="18" t="str">
        <f>+A4996</f>
        <v>NO</v>
      </c>
      <c r="B4995" s="18"/>
      <c r="E4995" s="112"/>
      <c r="F4995" s="97" t="str">
        <f>+$F$120</f>
        <v>MIPYME</v>
      </c>
      <c r="G4995" s="24"/>
      <c r="H4995" s="24"/>
      <c r="I4995" s="24"/>
      <c r="J4995" s="24"/>
      <c r="K4995" s="24"/>
      <c r="L4995" s="98"/>
    </row>
    <row r="4996" spans="1:16" hidden="1" x14ac:dyDescent="0.3">
      <c r="A4996" s="18" t="str">
        <f>+IF(E4996=0,"NO",1)</f>
        <v>NO</v>
      </c>
      <c r="B4996" s="18"/>
      <c r="E4996" s="96">
        <v>0</v>
      </c>
      <c r="F4996" s="307" t="str">
        <f>+$F$121</f>
        <v>Mipyme</v>
      </c>
      <c r="G4996" s="308"/>
      <c r="H4996" s="308"/>
      <c r="I4996" s="308"/>
      <c r="J4996" s="308"/>
      <c r="K4996" s="309"/>
      <c r="L4996" s="113" t="str">
        <f>IFERROR(IF(VLOOKUP(C4885,'R. PUNTAJES'!$C$14:$R$213,'R. PUNTAJES'!$O$10,0)="","",VLOOKUP(C4885,'R. PUNTAJES'!$C$14:$R$213,'R. PUNTAJES'!$O$10,0)),"")</f>
        <v/>
      </c>
    </row>
    <row r="4997" spans="1:16" hidden="1" x14ac:dyDescent="0.3">
      <c r="A4997" s="1" t="str">
        <f>+A4885</f>
        <v>NO</v>
      </c>
      <c r="E4997" s="112"/>
      <c r="F4997" s="97" t="str">
        <f>+$F$122</f>
        <v>EXPERIENCIA DEL PROPONENTE</v>
      </c>
      <c r="G4997" s="24"/>
      <c r="H4997" s="24"/>
      <c r="I4997" s="24"/>
      <c r="J4997" s="24"/>
      <c r="K4997" s="24"/>
      <c r="L4997" s="98"/>
    </row>
    <row r="4998" spans="1:16" hidden="1" x14ac:dyDescent="0.3">
      <c r="A4998" s="1" t="str">
        <f>+A4885</f>
        <v>NO</v>
      </c>
      <c r="E4998" s="96">
        <v>59.5</v>
      </c>
      <c r="F4998" s="307" t="str">
        <f>+$F$123</f>
        <v>mediana con valor absoluto</v>
      </c>
      <c r="G4998" s="308"/>
      <c r="H4998" s="308"/>
      <c r="I4998" s="308"/>
      <c r="J4998" s="308"/>
      <c r="K4998" s="309"/>
      <c r="L4998" s="113" t="str">
        <f>IFERROR(IF(VLOOKUP(C4885,'R. PUNTAJES'!$C$14:$R$213,'R. PUNTAJES'!$R$10,0)="","",VLOOKUP(C4885,'R. PUNTAJES'!$C$14:$R$213,'R. PUNTAJES'!$R$10,0)),"")</f>
        <v/>
      </c>
    </row>
    <row r="4999" spans="1:16" hidden="1" x14ac:dyDescent="0.3">
      <c r="A4999" s="1" t="str">
        <f>+A4885</f>
        <v>NO</v>
      </c>
      <c r="E4999" s="112"/>
      <c r="F4999" s="97" t="str">
        <f>+$F$124</f>
        <v>MULTAS</v>
      </c>
      <c r="G4999" s="24"/>
      <c r="H4999" s="24"/>
      <c r="I4999" s="24"/>
      <c r="J4999" s="24"/>
      <c r="K4999" s="24"/>
      <c r="L4999" s="98"/>
    </row>
    <row r="5000" spans="1:16" ht="12.75" hidden="1" customHeight="1" x14ac:dyDescent="0.3">
      <c r="A5000" s="1" t="str">
        <f>+A4885</f>
        <v>NO</v>
      </c>
      <c r="E5000" s="96">
        <v>-2</v>
      </c>
      <c r="F5000" s="307" t="str">
        <f>+$F$125</f>
        <v>Una o más multas o cláusulas penales durante el último año</v>
      </c>
      <c r="G5000" s="310"/>
      <c r="H5000" s="310"/>
      <c r="I5000" s="310"/>
      <c r="J5000" s="310"/>
      <c r="K5000" s="311"/>
      <c r="L5000" s="99" t="str">
        <f>IFERROR(IF(VLOOKUP(C4885,'R. PUNTAJES'!$C$14:$R$213,'R. PUNTAJES'!$Q$10,0)="","",VLOOKUP(C4885,'R. PUNTAJES'!$C$14:$R$213,'R. PUNTAJES'!$Q$10,0)),"")</f>
        <v/>
      </c>
    </row>
    <row r="5001" spans="1:16" hidden="1" x14ac:dyDescent="0.3">
      <c r="A5001" s="1" t="str">
        <f>+A4885</f>
        <v>NO</v>
      </c>
      <c r="E5001" s="112"/>
      <c r="F5001" s="97" t="str">
        <f>+$F$126</f>
        <v>OBRAS INCONCLUSAS</v>
      </c>
      <c r="G5001" s="24"/>
      <c r="H5001" s="24"/>
      <c r="I5001" s="24"/>
      <c r="J5001" s="24"/>
      <c r="K5001" s="24"/>
      <c r="L5001" s="98"/>
    </row>
    <row r="5002" spans="1:16" hidden="1" x14ac:dyDescent="0.3">
      <c r="A5002" s="1" t="str">
        <f>+A4885</f>
        <v>NO</v>
      </c>
      <c r="E5002" s="96">
        <v>-1</v>
      </c>
      <c r="F5002" s="301" t="str">
        <f>+$F$127</f>
        <v>Anotación vigente de obra civil inconclusa</v>
      </c>
      <c r="G5002" s="302"/>
      <c r="H5002" s="302"/>
      <c r="I5002" s="302"/>
      <c r="J5002" s="302"/>
      <c r="K5002" s="303"/>
      <c r="L5002" s="99" t="str">
        <f>IFERROR(IF(VLOOKUP(C4885,'R. PUNTAJES'!$C$14:$R$213,'R. PUNTAJES'!$P$10,0)="","",VLOOKUP(C4885,'R. PUNTAJES'!$C$14:$R$213,'R. PUNTAJES'!$P$10,0)),"")</f>
        <v/>
      </c>
    </row>
    <row r="5003" spans="1:16" ht="7.5" hidden="1" customHeight="1" x14ac:dyDescent="0.3">
      <c r="A5003" s="1" t="str">
        <f>+A4885</f>
        <v>NO</v>
      </c>
      <c r="E5003" s="114"/>
      <c r="F5003" s="45"/>
      <c r="G5003" s="45"/>
      <c r="H5003" s="45"/>
      <c r="I5003" s="45"/>
      <c r="J5003" s="45"/>
      <c r="K5003" s="45"/>
      <c r="L5003" s="48"/>
    </row>
    <row r="5004" spans="1:16" hidden="1" x14ac:dyDescent="0.3">
      <c r="A5004" s="1" t="str">
        <f>+A4885</f>
        <v>NO</v>
      </c>
      <c r="E5004" s="115" t="str">
        <f>+$E$129</f>
        <v>PUNTAJE TOTAL</v>
      </c>
      <c r="F5004" s="116"/>
      <c r="G5004" s="116"/>
      <c r="H5004" s="116"/>
      <c r="I5004" s="116"/>
      <c r="J5004" s="116"/>
      <c r="K5004" s="117"/>
      <c r="L5004" s="118">
        <f>IFERROR(IF(VLOOKUP(C4885,'R. PUNTAJES'!$C$14:$R$213,'R. PUNTAJES'!$H$10,0)="RECHAZO","",SUM(L4984:L5002)),"")</f>
        <v>0</v>
      </c>
    </row>
    <row r="5005" spans="1:16" hidden="1" x14ac:dyDescent="0.3">
      <c r="A5005" s="1" t="str">
        <f>+A4885</f>
        <v>NO</v>
      </c>
      <c r="E5005" s="304" t="str">
        <f>+$E$130</f>
        <v>OBSERVACIONES RESPECTO A PUNTAJES</v>
      </c>
      <c r="F5005" s="305"/>
      <c r="G5005" s="305"/>
      <c r="H5005" s="305"/>
      <c r="I5005" s="305"/>
      <c r="J5005" s="305"/>
      <c r="K5005" s="305"/>
      <c r="L5005" s="305"/>
    </row>
    <row r="5006" spans="1:16" ht="12" hidden="1" customHeight="1" x14ac:dyDescent="0.3">
      <c r="A5006" s="1" t="str">
        <f>+A4885</f>
        <v>NO</v>
      </c>
      <c r="E5006" s="306" t="s">
        <v>124</v>
      </c>
      <c r="F5006" s="305"/>
      <c r="G5006" s="305"/>
      <c r="H5006" s="305"/>
      <c r="I5006" s="305"/>
      <c r="J5006" s="305"/>
      <c r="K5006" s="305"/>
      <c r="L5006" s="305"/>
      <c r="N5006" s="119"/>
      <c r="O5006" s="119"/>
      <c r="P5006" s="120"/>
    </row>
    <row r="5007" spans="1:16" ht="3" hidden="1" customHeight="1" x14ac:dyDescent="0.3">
      <c r="A5007" s="1" t="str">
        <f>+A4886</f>
        <v>NO</v>
      </c>
      <c r="E5007" s="121"/>
      <c r="F5007" s="122"/>
      <c r="G5007" s="122"/>
      <c r="H5007" s="122"/>
      <c r="I5007" s="122"/>
      <c r="J5007" s="122"/>
      <c r="K5007" s="122"/>
      <c r="L5007" s="123"/>
    </row>
    <row r="5008" spans="1:16" hidden="1" x14ac:dyDescent="0.3">
      <c r="A5008" s="1" t="str">
        <f>+IF(OR(C5010=""),"NO",1)</f>
        <v>NO</v>
      </c>
      <c r="E5008" s="346"/>
      <c r="F5008" s="347"/>
      <c r="G5008" s="347"/>
      <c r="H5008" s="347"/>
      <c r="I5008" s="347"/>
      <c r="J5008" s="347"/>
      <c r="K5008" s="347"/>
      <c r="L5008" s="347"/>
    </row>
    <row r="5009" spans="1:12" ht="4.5" hidden="1" customHeight="1" x14ac:dyDescent="0.3">
      <c r="A5009" s="1" t="str">
        <f>+A5010</f>
        <v>NO</v>
      </c>
      <c r="E5009" s="15"/>
      <c r="F5009" s="16"/>
      <c r="G5009" s="16"/>
      <c r="H5009" s="16"/>
      <c r="I5009" s="16"/>
      <c r="J5009" s="16"/>
      <c r="K5009" s="16"/>
      <c r="L5009" s="17"/>
    </row>
    <row r="5010" spans="1:12" ht="15.75" hidden="1" customHeight="1" x14ac:dyDescent="0.3">
      <c r="A5010" s="1" t="str">
        <f>+IF(OR(C5010=""),"NO",1)</f>
        <v>NO</v>
      </c>
      <c r="B5010" s="1">
        <f>1+MAX($B$1:B5009)</f>
        <v>41</v>
      </c>
      <c r="C5010" s="18" t="s">
        <v>124</v>
      </c>
      <c r="E5010" s="19" t="s">
        <v>124</v>
      </c>
      <c r="F5010" s="20"/>
      <c r="G5010" s="20"/>
      <c r="H5010" s="20"/>
      <c r="I5010" s="21"/>
      <c r="J5010" s="20"/>
      <c r="K5010" s="21"/>
      <c r="L5010" s="22"/>
    </row>
    <row r="5011" spans="1:12" hidden="1" x14ac:dyDescent="0.3">
      <c r="A5011" s="1" t="str">
        <f>A5010</f>
        <v>NO</v>
      </c>
      <c r="E5011" s="23" t="str">
        <f>+$E$11</f>
        <v>Integrantes</v>
      </c>
      <c r="F5011" s="24"/>
      <c r="G5011" s="24"/>
      <c r="H5011" s="24"/>
      <c r="I5011" s="24"/>
      <c r="J5011" s="24"/>
      <c r="K5011" s="25" t="str">
        <f>+$K$11</f>
        <v>Nit</v>
      </c>
      <c r="L5011" s="26" t="str">
        <f>+$L$11</f>
        <v>Part.</v>
      </c>
    </row>
    <row r="5012" spans="1:12" hidden="1" x14ac:dyDescent="0.3">
      <c r="A5012" s="1" t="str">
        <f>+A5011</f>
        <v>NO</v>
      </c>
      <c r="C5012" s="1" t="s">
        <v>124</v>
      </c>
      <c r="E5012" s="27" t="s">
        <v>124</v>
      </c>
      <c r="F5012" s="28"/>
      <c r="G5012" s="28"/>
      <c r="H5012" s="28"/>
      <c r="I5012" s="28"/>
      <c r="J5012" s="28"/>
      <c r="K5012" s="29" t="s">
        <v>124</v>
      </c>
      <c r="L5012" s="30" t="s">
        <v>124</v>
      </c>
    </row>
    <row r="5013" spans="1:12" hidden="1" x14ac:dyDescent="0.3">
      <c r="A5013" s="18" t="str">
        <f>+IF(OR(C5013=""),"NO",1)</f>
        <v>NO</v>
      </c>
      <c r="B5013" s="18"/>
      <c r="C5013" s="1" t="s">
        <v>124</v>
      </c>
      <c r="E5013" s="31" t="s">
        <v>124</v>
      </c>
      <c r="F5013" s="32"/>
      <c r="G5013" s="32"/>
      <c r="H5013" s="32"/>
      <c r="I5013" s="32"/>
      <c r="J5013" s="32"/>
      <c r="K5013" s="33" t="s">
        <v>124</v>
      </c>
      <c r="L5013" s="34" t="s">
        <v>124</v>
      </c>
    </row>
    <row r="5014" spans="1:12" hidden="1" x14ac:dyDescent="0.3">
      <c r="A5014" s="18" t="str">
        <f>+IF(OR(C5014=""),"NO",1)</f>
        <v>NO</v>
      </c>
      <c r="B5014" s="18"/>
      <c r="C5014" s="1" t="s">
        <v>124</v>
      </c>
      <c r="E5014" s="31" t="s">
        <v>124</v>
      </c>
      <c r="F5014" s="32"/>
      <c r="G5014" s="32"/>
      <c r="H5014" s="32"/>
      <c r="I5014" s="32"/>
      <c r="J5014" s="32"/>
      <c r="K5014" s="33" t="s">
        <v>124</v>
      </c>
      <c r="L5014" s="34" t="s">
        <v>124</v>
      </c>
    </row>
    <row r="5015" spans="1:12" hidden="1" x14ac:dyDescent="0.3">
      <c r="A5015" s="18" t="str">
        <f>+IF(OR(C5015=""),"NO",1)</f>
        <v>NO</v>
      </c>
      <c r="B5015" s="18"/>
      <c r="C5015" s="1" t="s">
        <v>124</v>
      </c>
      <c r="E5015" s="31" t="s">
        <v>13</v>
      </c>
      <c r="F5015" s="32"/>
      <c r="G5015" s="32"/>
      <c r="H5015" s="32"/>
      <c r="I5015" s="32"/>
      <c r="J5015" s="32"/>
      <c r="K5015" s="33"/>
      <c r="L5015" s="34"/>
    </row>
    <row r="5016" spans="1:12" hidden="1" x14ac:dyDescent="0.3">
      <c r="A5016" s="18" t="str">
        <f>+IF(OR(C5016=""),"NO",1)</f>
        <v>NO</v>
      </c>
      <c r="B5016" s="18"/>
      <c r="C5016" s="1" t="s">
        <v>124</v>
      </c>
      <c r="E5016" s="31" t="s">
        <v>13</v>
      </c>
      <c r="F5016" s="32"/>
      <c r="G5016" s="32"/>
      <c r="H5016" s="32"/>
      <c r="I5016" s="32"/>
      <c r="J5016" s="32"/>
      <c r="K5016" s="33"/>
      <c r="L5016" s="34"/>
    </row>
    <row r="5017" spans="1:12" hidden="1" x14ac:dyDescent="0.3">
      <c r="A5017" s="18" t="str">
        <f>+IF(OR(C5017=""),"NO",1)</f>
        <v>NO</v>
      </c>
      <c r="B5017" s="18"/>
      <c r="C5017" s="1" t="s">
        <v>124</v>
      </c>
      <c r="E5017" s="35" t="s">
        <v>13</v>
      </c>
      <c r="F5017" s="36"/>
      <c r="G5017" s="36"/>
      <c r="H5017" s="36"/>
      <c r="I5017" s="36"/>
      <c r="J5017" s="36"/>
      <c r="K5017" s="37"/>
      <c r="L5017" s="38"/>
    </row>
    <row r="5018" spans="1:12" ht="5.15" hidden="1" customHeight="1" x14ac:dyDescent="0.3">
      <c r="A5018" s="1" t="str">
        <f>+A5010</f>
        <v>NO</v>
      </c>
      <c r="E5018" s="39"/>
      <c r="F5018" s="39"/>
      <c r="G5018" s="39"/>
      <c r="H5018" s="39"/>
      <c r="I5018" s="39"/>
      <c r="J5018" s="39"/>
      <c r="K5018" s="39"/>
      <c r="L5018" s="39"/>
    </row>
    <row r="5019" spans="1:12" ht="15.75" hidden="1" customHeight="1" x14ac:dyDescent="0.3">
      <c r="A5019" s="1" t="str">
        <f>+A5010</f>
        <v>NO</v>
      </c>
      <c r="E5019" s="40" t="str">
        <f>+$E$19</f>
        <v>RESULTADO DE EVALUACIÓN TÉCNICA</v>
      </c>
      <c r="F5019" s="41"/>
      <c r="G5019" s="41"/>
      <c r="H5019" s="41"/>
      <c r="I5019" s="41"/>
      <c r="J5019" s="41"/>
      <c r="K5019" s="41"/>
      <c r="L5019" s="42"/>
    </row>
    <row r="5020" spans="1:12" hidden="1" x14ac:dyDescent="0.3">
      <c r="A5020" s="1" t="str">
        <f>+A5010</f>
        <v>NO</v>
      </c>
      <c r="E5020" s="43"/>
      <c r="F5020" s="44" t="str">
        <f>+$F$20</f>
        <v>Experiencia</v>
      </c>
      <c r="G5020" s="45"/>
      <c r="H5020" s="45"/>
      <c r="I5020" s="45"/>
      <c r="J5020" s="45"/>
      <c r="K5020" s="46"/>
      <c r="L5020" s="47" t="s">
        <v>124</v>
      </c>
    </row>
    <row r="5021" spans="1:12" hidden="1" x14ac:dyDescent="0.3">
      <c r="A5021" s="1" t="str">
        <f>+A5010</f>
        <v>NO</v>
      </c>
      <c r="E5021" s="348" t="str">
        <f>+$E$21</f>
        <v>OBSERVACIONES RESPECTO A LA EVALUACIÓN DE EXPERIENCIA</v>
      </c>
      <c r="F5021" s="308"/>
      <c r="G5021" s="308"/>
      <c r="H5021" s="308"/>
      <c r="I5021" s="308"/>
      <c r="J5021" s="308"/>
      <c r="K5021" s="308"/>
      <c r="L5021" s="349"/>
    </row>
    <row r="5022" spans="1:12" hidden="1" x14ac:dyDescent="0.3">
      <c r="A5022" s="1" t="str">
        <f>+A5010</f>
        <v>NO</v>
      </c>
      <c r="E5022" s="350" t="s">
        <v>124</v>
      </c>
      <c r="F5022" s="351"/>
      <c r="G5022" s="351"/>
      <c r="H5022" s="351"/>
      <c r="I5022" s="351"/>
      <c r="J5022" s="351"/>
      <c r="K5022" s="351"/>
      <c r="L5022" s="352"/>
    </row>
    <row r="5023" spans="1:12" ht="5.15" hidden="1" customHeight="1" x14ac:dyDescent="0.3">
      <c r="A5023" s="1" t="str">
        <f>+A5010</f>
        <v>NO</v>
      </c>
      <c r="E5023" s="39"/>
      <c r="F5023" s="39"/>
      <c r="G5023" s="39"/>
      <c r="H5023" s="39"/>
      <c r="I5023" s="39"/>
      <c r="J5023" s="39"/>
      <c r="K5023" s="39"/>
      <c r="L5023" s="39"/>
    </row>
    <row r="5024" spans="1:12" ht="12.75" hidden="1" customHeight="1" x14ac:dyDescent="0.3">
      <c r="A5024" s="1" t="str">
        <f>+A5010</f>
        <v>NO</v>
      </c>
      <c r="E5024" s="40" t="str">
        <f>+$E$24</f>
        <v>EXPERIENCIA HABILITANTE: CONTRATOS PRESENTADOS</v>
      </c>
      <c r="F5024" s="41"/>
      <c r="G5024" s="41"/>
      <c r="H5024" s="41"/>
      <c r="I5024" s="41"/>
      <c r="J5024" s="41"/>
      <c r="K5024" s="41"/>
      <c r="L5024" s="42"/>
    </row>
    <row r="5025" spans="1:12" ht="8.5" hidden="1" customHeight="1" x14ac:dyDescent="0.3">
      <c r="A5025" s="1" t="str">
        <f>+A5010</f>
        <v>NO</v>
      </c>
      <c r="E5025" s="49"/>
      <c r="F5025" s="50"/>
      <c r="G5025" s="51"/>
      <c r="H5025" s="51"/>
      <c r="I5025" s="51"/>
      <c r="J5025" s="51"/>
      <c r="K5025" s="51"/>
      <c r="L5025" s="52"/>
    </row>
    <row r="5026" spans="1:12" hidden="1" x14ac:dyDescent="0.3">
      <c r="A5026" s="18" t="str">
        <f>+IF(OR(C5026=""),"NO",1)</f>
        <v>NO</v>
      </c>
      <c r="B5026" s="18"/>
      <c r="C5026" s="1" t="s">
        <v>124</v>
      </c>
      <c r="E5026" s="329">
        <v>1</v>
      </c>
      <c r="F5026" s="53" t="str">
        <f>+$F$26</f>
        <v>OBJETO</v>
      </c>
      <c r="G5026" s="332" t="s">
        <v>124</v>
      </c>
      <c r="H5026" s="333"/>
      <c r="I5026" s="333"/>
      <c r="J5026" s="333"/>
      <c r="K5026" s="333"/>
      <c r="L5026" s="334"/>
    </row>
    <row r="5027" spans="1:12" hidden="1" x14ac:dyDescent="0.3">
      <c r="A5027" s="18" t="str">
        <f>+IF(OR(C5026=""),"NO",1)</f>
        <v>NO</v>
      </c>
      <c r="B5027" s="18"/>
      <c r="E5027" s="330"/>
      <c r="F5027" s="54" t="str">
        <f>+$F$27</f>
        <v>CONTRATANTE</v>
      </c>
      <c r="G5027" s="335" t="s">
        <v>124</v>
      </c>
      <c r="H5027" s="310"/>
      <c r="I5027" s="310"/>
      <c r="J5027" s="310"/>
      <c r="K5027" s="310"/>
      <c r="L5027" s="336"/>
    </row>
    <row r="5028" spans="1:12" hidden="1" x14ac:dyDescent="0.3">
      <c r="A5028" s="18" t="str">
        <f>+IF(OR(C5026=""),"NO",1)</f>
        <v>NO</v>
      </c>
      <c r="B5028" s="18"/>
      <c r="E5028" s="330"/>
      <c r="F5028" s="54" t="str">
        <f>+$F$28</f>
        <v>APORTANTE</v>
      </c>
      <c r="G5028" s="337" t="s">
        <v>124</v>
      </c>
      <c r="H5028" s="338"/>
      <c r="I5028" s="338"/>
      <c r="J5028" s="338"/>
      <c r="K5028" s="338"/>
      <c r="L5028" s="339"/>
    </row>
    <row r="5029" spans="1:12" hidden="1" x14ac:dyDescent="0.3">
      <c r="A5029" s="18" t="str">
        <f>+IF(OR(C5026=""),"NO",1)</f>
        <v>NO</v>
      </c>
      <c r="B5029" s="18"/>
      <c r="E5029" s="330"/>
      <c r="F5029" s="54" t="str">
        <f>+$F$29</f>
        <v>VALOR /SMMLV)</v>
      </c>
      <c r="G5029" s="55" t="s">
        <v>124</v>
      </c>
      <c r="H5029" s="56" t="str">
        <f>+$H$29</f>
        <v>% PART..</v>
      </c>
      <c r="I5029" s="57" t="s">
        <v>124</v>
      </c>
      <c r="J5029" s="58" t="str">
        <f>+$J$29</f>
        <v>VALOR ACREDITADO</v>
      </c>
      <c r="K5029" s="59"/>
      <c r="L5029" s="47" t="s">
        <v>124</v>
      </c>
    </row>
    <row r="5030" spans="1:12" hidden="1" x14ac:dyDescent="0.3">
      <c r="A5030" s="18" t="str">
        <f>+IF(OR(C5026=""),"NO",1)</f>
        <v>NO</v>
      </c>
      <c r="B5030" s="18"/>
      <c r="E5030" s="330"/>
      <c r="F5030" s="60" t="str">
        <f>+$F$30</f>
        <v>EXPERIENCIA APORTADA</v>
      </c>
      <c r="G5030" s="340" t="s">
        <v>124</v>
      </c>
      <c r="H5030" s="341"/>
      <c r="I5030" s="341"/>
      <c r="J5030" s="341"/>
      <c r="K5030" s="341"/>
      <c r="L5030" s="342"/>
    </row>
    <row r="5031" spans="1:12" hidden="1" x14ac:dyDescent="0.3">
      <c r="A5031" s="18" t="str">
        <f>+IF(OR(C5026=""),"NO",1)</f>
        <v>NO</v>
      </c>
      <c r="B5031" s="18"/>
      <c r="E5031" s="331"/>
      <c r="F5031" s="62" t="str">
        <f>+$F$31</f>
        <v>OBSERVACIÓN</v>
      </c>
      <c r="G5031" s="343" t="s">
        <v>124</v>
      </c>
      <c r="H5031" s="344"/>
      <c r="I5031" s="344"/>
      <c r="J5031" s="344"/>
      <c r="K5031" s="344"/>
      <c r="L5031" s="345"/>
    </row>
    <row r="5032" spans="1:12" ht="8.5" hidden="1" customHeight="1" x14ac:dyDescent="0.3">
      <c r="A5032" s="18" t="str">
        <f>+IF(OR(C5026=""),"NO",1)</f>
        <v>NO</v>
      </c>
      <c r="B5032" s="18"/>
      <c r="E5032" s="49"/>
      <c r="F5032" s="50"/>
      <c r="G5032" s="51"/>
      <c r="H5032" s="51"/>
      <c r="I5032" s="51"/>
      <c r="J5032" s="51"/>
      <c r="K5032" s="51"/>
      <c r="L5032" s="52"/>
    </row>
    <row r="5033" spans="1:12" hidden="1" x14ac:dyDescent="0.3">
      <c r="A5033" s="18" t="str">
        <f t="shared" ref="A5033" si="1680">+IF(OR(C5033=""),"NO",1)</f>
        <v>NO</v>
      </c>
      <c r="B5033" s="18"/>
      <c r="C5033" s="1" t="s">
        <v>124</v>
      </c>
      <c r="E5033" s="329">
        <v>2</v>
      </c>
      <c r="F5033" s="53" t="str">
        <f>+$F$26</f>
        <v>OBJETO</v>
      </c>
      <c r="G5033" s="332" t="s">
        <v>124</v>
      </c>
      <c r="H5033" s="333"/>
      <c r="I5033" s="333"/>
      <c r="J5033" s="333"/>
      <c r="K5033" s="333"/>
      <c r="L5033" s="334"/>
    </row>
    <row r="5034" spans="1:12" hidden="1" x14ac:dyDescent="0.3">
      <c r="A5034" s="18" t="str">
        <f t="shared" ref="A5034" si="1681">+IF(OR(C5033=""),"NO",1)</f>
        <v>NO</v>
      </c>
      <c r="B5034" s="18"/>
      <c r="E5034" s="330"/>
      <c r="F5034" s="54" t="str">
        <f>+$F$27</f>
        <v>CONTRATANTE</v>
      </c>
      <c r="G5034" s="335" t="s">
        <v>124</v>
      </c>
      <c r="H5034" s="310"/>
      <c r="I5034" s="310"/>
      <c r="J5034" s="310"/>
      <c r="K5034" s="310"/>
      <c r="L5034" s="336"/>
    </row>
    <row r="5035" spans="1:12" hidden="1" x14ac:dyDescent="0.3">
      <c r="A5035" s="18" t="str">
        <f t="shared" ref="A5035" si="1682">+IF(OR(C5033=""),"NO",1)</f>
        <v>NO</v>
      </c>
      <c r="B5035" s="18"/>
      <c r="E5035" s="330"/>
      <c r="F5035" s="54" t="str">
        <f>+$F$28</f>
        <v>APORTANTE</v>
      </c>
      <c r="G5035" s="337" t="s">
        <v>124</v>
      </c>
      <c r="H5035" s="338"/>
      <c r="I5035" s="338"/>
      <c r="J5035" s="338"/>
      <c r="K5035" s="338"/>
      <c r="L5035" s="339"/>
    </row>
    <row r="5036" spans="1:12" hidden="1" x14ac:dyDescent="0.3">
      <c r="A5036" s="18" t="str">
        <f t="shared" ref="A5036" si="1683">+IF(OR(C5033=""),"NO",1)</f>
        <v>NO</v>
      </c>
      <c r="B5036" s="18"/>
      <c r="E5036" s="330"/>
      <c r="F5036" s="54" t="str">
        <f>+$F$29</f>
        <v>VALOR /SMMLV)</v>
      </c>
      <c r="G5036" s="55" t="s">
        <v>124</v>
      </c>
      <c r="H5036" s="56" t="str">
        <f>+$H$29</f>
        <v>% PART..</v>
      </c>
      <c r="I5036" s="57" t="s">
        <v>124</v>
      </c>
      <c r="J5036" s="58" t="str">
        <f>+$J$29</f>
        <v>VALOR ACREDITADO</v>
      </c>
      <c r="K5036" s="59"/>
      <c r="L5036" s="47" t="s">
        <v>124</v>
      </c>
    </row>
    <row r="5037" spans="1:12" hidden="1" x14ac:dyDescent="0.3">
      <c r="A5037" s="18" t="str">
        <f t="shared" ref="A5037" si="1684">+IF(OR(C5033=""),"NO",1)</f>
        <v>NO</v>
      </c>
      <c r="B5037" s="18"/>
      <c r="E5037" s="330"/>
      <c r="F5037" s="60" t="str">
        <f>+$F$30</f>
        <v>EXPERIENCIA APORTADA</v>
      </c>
      <c r="G5037" s="340" t="s">
        <v>124</v>
      </c>
      <c r="H5037" s="341"/>
      <c r="I5037" s="341"/>
      <c r="J5037" s="341"/>
      <c r="K5037" s="341"/>
      <c r="L5037" s="342"/>
    </row>
    <row r="5038" spans="1:12" hidden="1" x14ac:dyDescent="0.3">
      <c r="A5038" s="18" t="str">
        <f t="shared" ref="A5038" si="1685">+IF(OR(C5033=""),"NO",1)</f>
        <v>NO</v>
      </c>
      <c r="B5038" s="18"/>
      <c r="E5038" s="331"/>
      <c r="F5038" s="62" t="str">
        <f>+$F$31</f>
        <v>OBSERVACIÓN</v>
      </c>
      <c r="G5038" s="343" t="s">
        <v>124</v>
      </c>
      <c r="H5038" s="344"/>
      <c r="I5038" s="344"/>
      <c r="J5038" s="344"/>
      <c r="K5038" s="344"/>
      <c r="L5038" s="345"/>
    </row>
    <row r="5039" spans="1:12" ht="8.5" hidden="1" customHeight="1" x14ac:dyDescent="0.3">
      <c r="A5039" s="18" t="str">
        <f t="shared" ref="A5039" si="1686">+IF(OR(C5033=""),"NO",1)</f>
        <v>NO</v>
      </c>
      <c r="B5039" s="18"/>
      <c r="E5039" s="49"/>
      <c r="F5039" s="50"/>
      <c r="G5039" s="51"/>
      <c r="H5039" s="51"/>
      <c r="I5039" s="51"/>
      <c r="J5039" s="51"/>
      <c r="K5039" s="51"/>
      <c r="L5039" s="52"/>
    </row>
    <row r="5040" spans="1:12" hidden="1" x14ac:dyDescent="0.3">
      <c r="A5040" s="18" t="str">
        <f t="shared" ref="A5040" si="1687">+IF(OR(C5040=""),"NO",1)</f>
        <v>NO</v>
      </c>
      <c r="B5040" s="18"/>
      <c r="C5040" s="1" t="s">
        <v>124</v>
      </c>
      <c r="E5040" s="329">
        <v>3</v>
      </c>
      <c r="F5040" s="53" t="str">
        <f>+$F$26</f>
        <v>OBJETO</v>
      </c>
      <c r="G5040" s="332" t="s">
        <v>124</v>
      </c>
      <c r="H5040" s="333"/>
      <c r="I5040" s="333"/>
      <c r="J5040" s="333"/>
      <c r="K5040" s="333"/>
      <c r="L5040" s="334"/>
    </row>
    <row r="5041" spans="1:12" hidden="1" x14ac:dyDescent="0.3">
      <c r="A5041" s="18" t="str">
        <f t="shared" ref="A5041" si="1688">+IF(OR(C5040=""),"NO",1)</f>
        <v>NO</v>
      </c>
      <c r="B5041" s="18"/>
      <c r="E5041" s="330"/>
      <c r="F5041" s="54" t="str">
        <f>+$F$27</f>
        <v>CONTRATANTE</v>
      </c>
      <c r="G5041" s="335" t="s">
        <v>124</v>
      </c>
      <c r="H5041" s="310"/>
      <c r="I5041" s="310"/>
      <c r="J5041" s="310"/>
      <c r="K5041" s="310"/>
      <c r="L5041" s="336"/>
    </row>
    <row r="5042" spans="1:12" hidden="1" x14ac:dyDescent="0.3">
      <c r="A5042" s="18" t="str">
        <f t="shared" ref="A5042" si="1689">+IF(OR(C5040=""),"NO",1)</f>
        <v>NO</v>
      </c>
      <c r="B5042" s="18"/>
      <c r="E5042" s="330"/>
      <c r="F5042" s="54" t="str">
        <f>+$F$28</f>
        <v>APORTANTE</v>
      </c>
      <c r="G5042" s="337" t="s">
        <v>124</v>
      </c>
      <c r="H5042" s="338"/>
      <c r="I5042" s="338"/>
      <c r="J5042" s="338"/>
      <c r="K5042" s="338"/>
      <c r="L5042" s="339"/>
    </row>
    <row r="5043" spans="1:12" hidden="1" x14ac:dyDescent="0.3">
      <c r="A5043" s="18" t="str">
        <f t="shared" ref="A5043" si="1690">+IF(OR(C5040=""),"NO",1)</f>
        <v>NO</v>
      </c>
      <c r="B5043" s="18"/>
      <c r="E5043" s="330"/>
      <c r="F5043" s="54" t="str">
        <f>+$F$29</f>
        <v>VALOR /SMMLV)</v>
      </c>
      <c r="G5043" s="55" t="s">
        <v>124</v>
      </c>
      <c r="H5043" s="56" t="str">
        <f>+$H$29</f>
        <v>% PART..</v>
      </c>
      <c r="I5043" s="57" t="s">
        <v>124</v>
      </c>
      <c r="J5043" s="58" t="str">
        <f>+$J$29</f>
        <v>VALOR ACREDITADO</v>
      </c>
      <c r="K5043" s="59"/>
      <c r="L5043" s="47" t="s">
        <v>124</v>
      </c>
    </row>
    <row r="5044" spans="1:12" hidden="1" x14ac:dyDescent="0.3">
      <c r="A5044" s="18" t="str">
        <f t="shared" ref="A5044" si="1691">+IF(OR(C5040=""),"NO",1)</f>
        <v>NO</v>
      </c>
      <c r="B5044" s="18"/>
      <c r="E5044" s="330"/>
      <c r="F5044" s="60" t="str">
        <f>+$F$30</f>
        <v>EXPERIENCIA APORTADA</v>
      </c>
      <c r="G5044" s="340" t="s">
        <v>124</v>
      </c>
      <c r="H5044" s="341"/>
      <c r="I5044" s="341"/>
      <c r="J5044" s="341"/>
      <c r="K5044" s="341"/>
      <c r="L5044" s="342"/>
    </row>
    <row r="5045" spans="1:12" hidden="1" x14ac:dyDescent="0.3">
      <c r="A5045" s="18" t="str">
        <f t="shared" ref="A5045" si="1692">+IF(OR(C5040=""),"NO",1)</f>
        <v>NO</v>
      </c>
      <c r="B5045" s="18"/>
      <c r="E5045" s="331"/>
      <c r="F5045" s="62" t="str">
        <f>+$F$31</f>
        <v>OBSERVACIÓN</v>
      </c>
      <c r="G5045" s="343" t="s">
        <v>124</v>
      </c>
      <c r="H5045" s="344"/>
      <c r="I5045" s="344"/>
      <c r="J5045" s="344"/>
      <c r="K5045" s="344"/>
      <c r="L5045" s="345"/>
    </row>
    <row r="5046" spans="1:12" ht="8.5" hidden="1" customHeight="1" x14ac:dyDescent="0.3">
      <c r="A5046" s="18" t="str">
        <f t="shared" ref="A5046" si="1693">+IF(OR(C5040=""),"NO",1)</f>
        <v>NO</v>
      </c>
      <c r="B5046" s="18"/>
      <c r="E5046" s="49"/>
      <c r="F5046" s="50"/>
      <c r="G5046" s="51"/>
      <c r="H5046" s="51"/>
      <c r="I5046" s="51"/>
      <c r="J5046" s="51"/>
      <c r="K5046" s="51"/>
      <c r="L5046" s="52"/>
    </row>
    <row r="5047" spans="1:12" hidden="1" x14ac:dyDescent="0.3">
      <c r="A5047" s="18" t="str">
        <f t="shared" ref="A5047" si="1694">+IF(OR(C5047=""),"NO",1)</f>
        <v>NO</v>
      </c>
      <c r="B5047" s="18"/>
      <c r="C5047" s="1" t="s">
        <v>124</v>
      </c>
      <c r="E5047" s="329">
        <v>4</v>
      </c>
      <c r="F5047" s="53" t="str">
        <f>+$F$26</f>
        <v>OBJETO</v>
      </c>
      <c r="G5047" s="332" t="s">
        <v>124</v>
      </c>
      <c r="H5047" s="333"/>
      <c r="I5047" s="333"/>
      <c r="J5047" s="333"/>
      <c r="K5047" s="333"/>
      <c r="L5047" s="334"/>
    </row>
    <row r="5048" spans="1:12" hidden="1" x14ac:dyDescent="0.3">
      <c r="A5048" s="18" t="str">
        <f t="shared" ref="A5048" si="1695">+IF(OR(C5047=""),"NO",1)</f>
        <v>NO</v>
      </c>
      <c r="B5048" s="18"/>
      <c r="E5048" s="330"/>
      <c r="F5048" s="54" t="str">
        <f>+$F$27</f>
        <v>CONTRATANTE</v>
      </c>
      <c r="G5048" s="335" t="s">
        <v>124</v>
      </c>
      <c r="H5048" s="310"/>
      <c r="I5048" s="310"/>
      <c r="J5048" s="310"/>
      <c r="K5048" s="310"/>
      <c r="L5048" s="336"/>
    </row>
    <row r="5049" spans="1:12" hidden="1" x14ac:dyDescent="0.3">
      <c r="A5049" s="18" t="str">
        <f t="shared" ref="A5049" si="1696">+IF(OR(C5047=""),"NO",1)</f>
        <v>NO</v>
      </c>
      <c r="B5049" s="18"/>
      <c r="E5049" s="330"/>
      <c r="F5049" s="54" t="str">
        <f>+$F$28</f>
        <v>APORTANTE</v>
      </c>
      <c r="G5049" s="337" t="s">
        <v>124</v>
      </c>
      <c r="H5049" s="338"/>
      <c r="I5049" s="338"/>
      <c r="J5049" s="338"/>
      <c r="K5049" s="338"/>
      <c r="L5049" s="339"/>
    </row>
    <row r="5050" spans="1:12" hidden="1" x14ac:dyDescent="0.3">
      <c r="A5050" s="18" t="str">
        <f t="shared" ref="A5050" si="1697">+IF(OR(C5047=""),"NO",1)</f>
        <v>NO</v>
      </c>
      <c r="B5050" s="18"/>
      <c r="E5050" s="330"/>
      <c r="F5050" s="54" t="str">
        <f>+$F$29</f>
        <v>VALOR /SMMLV)</v>
      </c>
      <c r="G5050" s="55" t="s">
        <v>124</v>
      </c>
      <c r="H5050" s="56" t="str">
        <f>+$H$29</f>
        <v>% PART..</v>
      </c>
      <c r="I5050" s="57" t="s">
        <v>124</v>
      </c>
      <c r="J5050" s="58" t="str">
        <f>+$J$29</f>
        <v>VALOR ACREDITADO</v>
      </c>
      <c r="K5050" s="59"/>
      <c r="L5050" s="47" t="s">
        <v>124</v>
      </c>
    </row>
    <row r="5051" spans="1:12" hidden="1" x14ac:dyDescent="0.3">
      <c r="A5051" s="18" t="str">
        <f t="shared" ref="A5051" si="1698">+IF(OR(C5047=""),"NO",1)</f>
        <v>NO</v>
      </c>
      <c r="B5051" s="18"/>
      <c r="E5051" s="330"/>
      <c r="F5051" s="60" t="str">
        <f>+$F$30</f>
        <v>EXPERIENCIA APORTADA</v>
      </c>
      <c r="G5051" s="340" t="s">
        <v>124</v>
      </c>
      <c r="H5051" s="341"/>
      <c r="I5051" s="341"/>
      <c r="J5051" s="341"/>
      <c r="K5051" s="341"/>
      <c r="L5051" s="342"/>
    </row>
    <row r="5052" spans="1:12" hidden="1" x14ac:dyDescent="0.3">
      <c r="A5052" s="18" t="str">
        <f t="shared" ref="A5052" si="1699">+IF(OR(C5047=""),"NO",1)</f>
        <v>NO</v>
      </c>
      <c r="B5052" s="18"/>
      <c r="E5052" s="331"/>
      <c r="F5052" s="62" t="str">
        <f>+$F$31</f>
        <v>OBSERVACIÓN</v>
      </c>
      <c r="G5052" s="343" t="s">
        <v>124</v>
      </c>
      <c r="H5052" s="344"/>
      <c r="I5052" s="344"/>
      <c r="J5052" s="344"/>
      <c r="K5052" s="344"/>
      <c r="L5052" s="345"/>
    </row>
    <row r="5053" spans="1:12" ht="8.5" hidden="1" customHeight="1" x14ac:dyDescent="0.3">
      <c r="A5053" s="18" t="str">
        <f t="shared" ref="A5053" si="1700">+IF(OR(C5047=""),"NO",1)</f>
        <v>NO</v>
      </c>
      <c r="B5053" s="18"/>
      <c r="E5053" s="49"/>
      <c r="F5053" s="50"/>
      <c r="G5053" s="51"/>
      <c r="H5053" s="51"/>
      <c r="I5053" s="51"/>
      <c r="J5053" s="51"/>
      <c r="K5053" s="51"/>
      <c r="L5053" s="52"/>
    </row>
    <row r="5054" spans="1:12" hidden="1" x14ac:dyDescent="0.3">
      <c r="A5054" s="18" t="str">
        <f t="shared" ref="A5054" si="1701">+IF(OR(C5054=""),"NO",1)</f>
        <v>NO</v>
      </c>
      <c r="B5054" s="18"/>
      <c r="C5054" s="1" t="s">
        <v>124</v>
      </c>
      <c r="E5054" s="329">
        <v>5</v>
      </c>
      <c r="F5054" s="53" t="str">
        <f>+$F$26</f>
        <v>OBJETO</v>
      </c>
      <c r="G5054" s="332" t="s">
        <v>124</v>
      </c>
      <c r="H5054" s="333"/>
      <c r="I5054" s="333"/>
      <c r="J5054" s="333"/>
      <c r="K5054" s="333"/>
      <c r="L5054" s="334"/>
    </row>
    <row r="5055" spans="1:12" hidden="1" x14ac:dyDescent="0.3">
      <c r="A5055" s="18" t="str">
        <f t="shared" ref="A5055" si="1702">+IF(OR(C5054=""),"NO",1)</f>
        <v>NO</v>
      </c>
      <c r="B5055" s="18"/>
      <c r="E5055" s="330"/>
      <c r="F5055" s="54" t="str">
        <f>+$F$27</f>
        <v>CONTRATANTE</v>
      </c>
      <c r="G5055" s="335" t="s">
        <v>124</v>
      </c>
      <c r="H5055" s="310"/>
      <c r="I5055" s="310"/>
      <c r="J5055" s="310"/>
      <c r="K5055" s="310"/>
      <c r="L5055" s="336"/>
    </row>
    <row r="5056" spans="1:12" hidden="1" x14ac:dyDescent="0.3">
      <c r="A5056" s="18" t="str">
        <f t="shared" ref="A5056" si="1703">+IF(OR(C5054=""),"NO",1)</f>
        <v>NO</v>
      </c>
      <c r="B5056" s="18"/>
      <c r="E5056" s="330"/>
      <c r="F5056" s="54" t="str">
        <f>+$F$28</f>
        <v>APORTANTE</v>
      </c>
      <c r="G5056" s="337" t="s">
        <v>124</v>
      </c>
      <c r="H5056" s="338"/>
      <c r="I5056" s="338"/>
      <c r="J5056" s="338"/>
      <c r="K5056" s="338"/>
      <c r="L5056" s="339"/>
    </row>
    <row r="5057" spans="1:12" hidden="1" x14ac:dyDescent="0.3">
      <c r="A5057" s="18" t="str">
        <f t="shared" ref="A5057" si="1704">+IF(OR(C5054=""),"NO",1)</f>
        <v>NO</v>
      </c>
      <c r="B5057" s="18"/>
      <c r="E5057" s="330"/>
      <c r="F5057" s="54" t="str">
        <f>+$F$29</f>
        <v>VALOR /SMMLV)</v>
      </c>
      <c r="G5057" s="55" t="s">
        <v>124</v>
      </c>
      <c r="H5057" s="56" t="str">
        <f>+$H$29</f>
        <v>% PART..</v>
      </c>
      <c r="I5057" s="57" t="s">
        <v>124</v>
      </c>
      <c r="J5057" s="58" t="str">
        <f>+$J$29</f>
        <v>VALOR ACREDITADO</v>
      </c>
      <c r="K5057" s="59"/>
      <c r="L5057" s="47" t="s">
        <v>124</v>
      </c>
    </row>
    <row r="5058" spans="1:12" hidden="1" x14ac:dyDescent="0.3">
      <c r="A5058" s="18" t="str">
        <f t="shared" ref="A5058" si="1705">+IF(OR(C5054=""),"NO",1)</f>
        <v>NO</v>
      </c>
      <c r="B5058" s="18"/>
      <c r="E5058" s="330"/>
      <c r="F5058" s="60" t="str">
        <f>+$F$30</f>
        <v>EXPERIENCIA APORTADA</v>
      </c>
      <c r="G5058" s="340" t="s">
        <v>124</v>
      </c>
      <c r="H5058" s="341"/>
      <c r="I5058" s="341"/>
      <c r="J5058" s="341"/>
      <c r="K5058" s="341"/>
      <c r="L5058" s="342"/>
    </row>
    <row r="5059" spans="1:12" hidden="1" x14ac:dyDescent="0.3">
      <c r="A5059" s="18" t="str">
        <f t="shared" ref="A5059" si="1706">+IF(OR(C5054=""),"NO",1)</f>
        <v>NO</v>
      </c>
      <c r="B5059" s="18"/>
      <c r="E5059" s="331"/>
      <c r="F5059" s="62" t="str">
        <f>+$F$31</f>
        <v>OBSERVACIÓN</v>
      </c>
      <c r="G5059" s="343" t="s">
        <v>124</v>
      </c>
      <c r="H5059" s="344"/>
      <c r="I5059" s="344"/>
      <c r="J5059" s="344"/>
      <c r="K5059" s="344"/>
      <c r="L5059" s="345"/>
    </row>
    <row r="5060" spans="1:12" ht="8.5" hidden="1" customHeight="1" x14ac:dyDescent="0.3">
      <c r="A5060" s="18" t="str">
        <f t="shared" ref="A5060" si="1707">+IF(OR(C5054=""),"NO",1)</f>
        <v>NO</v>
      </c>
      <c r="B5060" s="18"/>
      <c r="E5060" s="49"/>
      <c r="F5060" s="50"/>
      <c r="G5060" s="51"/>
      <c r="H5060" s="51"/>
      <c r="I5060" s="51"/>
      <c r="J5060" s="51"/>
      <c r="K5060" s="51"/>
      <c r="L5060" s="52"/>
    </row>
    <row r="5061" spans="1:12" hidden="1" x14ac:dyDescent="0.3">
      <c r="A5061" s="18" t="str">
        <f t="shared" ref="A5061" si="1708">+IF(OR(C5061=""),"NO",1)</f>
        <v>NO</v>
      </c>
      <c r="B5061" s="18"/>
      <c r="C5061" s="1" t="s">
        <v>124</v>
      </c>
      <c r="E5061" s="329">
        <v>6</v>
      </c>
      <c r="F5061" s="53" t="str">
        <f>+$F$26</f>
        <v>OBJETO</v>
      </c>
      <c r="G5061" s="332" t="s">
        <v>124</v>
      </c>
      <c r="H5061" s="333"/>
      <c r="I5061" s="333"/>
      <c r="J5061" s="333"/>
      <c r="K5061" s="333"/>
      <c r="L5061" s="334"/>
    </row>
    <row r="5062" spans="1:12" hidden="1" x14ac:dyDescent="0.3">
      <c r="A5062" s="18" t="str">
        <f t="shared" ref="A5062" si="1709">+IF(OR(C5061=""),"NO",1)</f>
        <v>NO</v>
      </c>
      <c r="B5062" s="18"/>
      <c r="E5062" s="330"/>
      <c r="F5062" s="54" t="str">
        <f>+$F$27</f>
        <v>CONTRATANTE</v>
      </c>
      <c r="G5062" s="335" t="s">
        <v>124</v>
      </c>
      <c r="H5062" s="310"/>
      <c r="I5062" s="310"/>
      <c r="J5062" s="310"/>
      <c r="K5062" s="310"/>
      <c r="L5062" s="336"/>
    </row>
    <row r="5063" spans="1:12" hidden="1" x14ac:dyDescent="0.3">
      <c r="A5063" s="18" t="str">
        <f t="shared" ref="A5063" si="1710">+IF(OR(C5061=""),"NO",1)</f>
        <v>NO</v>
      </c>
      <c r="B5063" s="18"/>
      <c r="E5063" s="330"/>
      <c r="F5063" s="54" t="str">
        <f>+$F$28</f>
        <v>APORTANTE</v>
      </c>
      <c r="G5063" s="337" t="s">
        <v>124</v>
      </c>
      <c r="H5063" s="338"/>
      <c r="I5063" s="338"/>
      <c r="J5063" s="338"/>
      <c r="K5063" s="338"/>
      <c r="L5063" s="339"/>
    </row>
    <row r="5064" spans="1:12" hidden="1" x14ac:dyDescent="0.3">
      <c r="A5064" s="18" t="str">
        <f t="shared" ref="A5064" si="1711">+IF(OR(C5061=""),"NO",1)</f>
        <v>NO</v>
      </c>
      <c r="B5064" s="18"/>
      <c r="E5064" s="330"/>
      <c r="F5064" s="54" t="str">
        <f>+$F$29</f>
        <v>VALOR /SMMLV)</v>
      </c>
      <c r="G5064" s="55" t="s">
        <v>124</v>
      </c>
      <c r="H5064" s="56" t="str">
        <f>+$H$29</f>
        <v>% PART..</v>
      </c>
      <c r="I5064" s="57" t="s">
        <v>124</v>
      </c>
      <c r="J5064" s="58" t="str">
        <f>+$J$29</f>
        <v>VALOR ACREDITADO</v>
      </c>
      <c r="K5064" s="59"/>
      <c r="L5064" s="47" t="s">
        <v>124</v>
      </c>
    </row>
    <row r="5065" spans="1:12" hidden="1" x14ac:dyDescent="0.3">
      <c r="A5065" s="18" t="str">
        <f t="shared" ref="A5065" si="1712">+IF(OR(C5061=""),"NO",1)</f>
        <v>NO</v>
      </c>
      <c r="B5065" s="18"/>
      <c r="E5065" s="330"/>
      <c r="F5065" s="60" t="str">
        <f>+$F$30</f>
        <v>EXPERIENCIA APORTADA</v>
      </c>
      <c r="G5065" s="340" t="s">
        <v>124</v>
      </c>
      <c r="H5065" s="341"/>
      <c r="I5065" s="341"/>
      <c r="J5065" s="341"/>
      <c r="K5065" s="341"/>
      <c r="L5065" s="342"/>
    </row>
    <row r="5066" spans="1:12" hidden="1" x14ac:dyDescent="0.3">
      <c r="A5066" s="18" t="str">
        <f t="shared" ref="A5066" si="1713">+IF(OR(C5061=""),"NO",1)</f>
        <v>NO</v>
      </c>
      <c r="B5066" s="18"/>
      <c r="E5066" s="331"/>
      <c r="F5066" s="62" t="str">
        <f>+$F$31</f>
        <v>OBSERVACIÓN</v>
      </c>
      <c r="G5066" s="343" t="s">
        <v>124</v>
      </c>
      <c r="H5066" s="344"/>
      <c r="I5066" s="344"/>
      <c r="J5066" s="344"/>
      <c r="K5066" s="344"/>
      <c r="L5066" s="345"/>
    </row>
    <row r="5067" spans="1:12" ht="8.5" hidden="1" customHeight="1" x14ac:dyDescent="0.3">
      <c r="A5067" s="18" t="str">
        <f t="shared" ref="A5067" si="1714">+IF(OR(C5061=""),"NO",1)</f>
        <v>NO</v>
      </c>
      <c r="B5067" s="18"/>
      <c r="E5067" s="49"/>
      <c r="F5067" s="50"/>
      <c r="G5067" s="51"/>
      <c r="H5067" s="51"/>
      <c r="I5067" s="51"/>
      <c r="J5067" s="51"/>
      <c r="K5067" s="51"/>
      <c r="L5067" s="52"/>
    </row>
    <row r="5068" spans="1:12" hidden="1" x14ac:dyDescent="0.3">
      <c r="A5068" s="18" t="str">
        <f t="shared" ref="A5068" si="1715">+IF(OR(C5068=""),"NO",1)</f>
        <v>NO</v>
      </c>
      <c r="B5068" s="18"/>
      <c r="C5068" s="1" t="s">
        <v>124</v>
      </c>
      <c r="E5068" s="329">
        <v>7</v>
      </c>
      <c r="F5068" s="53" t="str">
        <f>+$F$26</f>
        <v>OBJETO</v>
      </c>
      <c r="G5068" s="332" t="s">
        <v>124</v>
      </c>
      <c r="H5068" s="333"/>
      <c r="I5068" s="333"/>
      <c r="J5068" s="333"/>
      <c r="K5068" s="333"/>
      <c r="L5068" s="334"/>
    </row>
    <row r="5069" spans="1:12" hidden="1" x14ac:dyDescent="0.3">
      <c r="A5069" s="18" t="str">
        <f t="shared" ref="A5069" si="1716">+IF(OR(C5068=""),"NO",1)</f>
        <v>NO</v>
      </c>
      <c r="B5069" s="18"/>
      <c r="E5069" s="330"/>
      <c r="F5069" s="54" t="str">
        <f>+$F$27</f>
        <v>CONTRATANTE</v>
      </c>
      <c r="G5069" s="335" t="s">
        <v>124</v>
      </c>
      <c r="H5069" s="310"/>
      <c r="I5069" s="310"/>
      <c r="J5069" s="310"/>
      <c r="K5069" s="310"/>
      <c r="L5069" s="336"/>
    </row>
    <row r="5070" spans="1:12" hidden="1" x14ac:dyDescent="0.3">
      <c r="A5070" s="18" t="str">
        <f t="shared" ref="A5070" si="1717">+IF(OR(C5068=""),"NO",1)</f>
        <v>NO</v>
      </c>
      <c r="B5070" s="18"/>
      <c r="E5070" s="330"/>
      <c r="F5070" s="54" t="str">
        <f>+$F$28</f>
        <v>APORTANTE</v>
      </c>
      <c r="G5070" s="337" t="s">
        <v>124</v>
      </c>
      <c r="H5070" s="338"/>
      <c r="I5070" s="338"/>
      <c r="J5070" s="338"/>
      <c r="K5070" s="338"/>
      <c r="L5070" s="339"/>
    </row>
    <row r="5071" spans="1:12" hidden="1" x14ac:dyDescent="0.3">
      <c r="A5071" s="18" t="str">
        <f t="shared" ref="A5071" si="1718">+IF(OR(C5068=""),"NO",1)</f>
        <v>NO</v>
      </c>
      <c r="B5071" s="18"/>
      <c r="E5071" s="330"/>
      <c r="F5071" s="54" t="str">
        <f>+$F$29</f>
        <v>VALOR /SMMLV)</v>
      </c>
      <c r="G5071" s="55" t="s">
        <v>124</v>
      </c>
      <c r="H5071" s="56" t="str">
        <f>+$H$29</f>
        <v>% PART..</v>
      </c>
      <c r="I5071" s="57" t="s">
        <v>124</v>
      </c>
      <c r="J5071" s="58" t="str">
        <f>+$J$29</f>
        <v>VALOR ACREDITADO</v>
      </c>
      <c r="K5071" s="59"/>
      <c r="L5071" s="47" t="s">
        <v>124</v>
      </c>
    </row>
    <row r="5072" spans="1:12" hidden="1" x14ac:dyDescent="0.3">
      <c r="A5072" s="18" t="str">
        <f t="shared" ref="A5072" si="1719">+IF(OR(C5068=""),"NO",1)</f>
        <v>NO</v>
      </c>
      <c r="B5072" s="18"/>
      <c r="E5072" s="330"/>
      <c r="F5072" s="60" t="str">
        <f>+$F$30</f>
        <v>EXPERIENCIA APORTADA</v>
      </c>
      <c r="G5072" s="340" t="s">
        <v>124</v>
      </c>
      <c r="H5072" s="341"/>
      <c r="I5072" s="341"/>
      <c r="J5072" s="341"/>
      <c r="K5072" s="341"/>
      <c r="L5072" s="342"/>
    </row>
    <row r="5073" spans="1:12" hidden="1" x14ac:dyDescent="0.3">
      <c r="A5073" s="18" t="str">
        <f t="shared" ref="A5073" si="1720">+IF(OR(C5068=""),"NO",1)</f>
        <v>NO</v>
      </c>
      <c r="B5073" s="18"/>
      <c r="E5073" s="331"/>
      <c r="F5073" s="62" t="str">
        <f>+$F$31</f>
        <v>OBSERVACIÓN</v>
      </c>
      <c r="G5073" s="343" t="s">
        <v>124</v>
      </c>
      <c r="H5073" s="344"/>
      <c r="I5073" s="344"/>
      <c r="J5073" s="344"/>
      <c r="K5073" s="344"/>
      <c r="L5073" s="345"/>
    </row>
    <row r="5074" spans="1:12" hidden="1" x14ac:dyDescent="0.3">
      <c r="A5074" s="18" t="str">
        <f t="shared" ref="A5074" si="1721">+IF(OR(C5068=""),"NO",1)</f>
        <v>NO</v>
      </c>
      <c r="B5074" s="18"/>
      <c r="E5074" s="49"/>
      <c r="F5074" s="50"/>
      <c r="G5074" s="51"/>
      <c r="H5074" s="51"/>
      <c r="I5074" s="51"/>
      <c r="J5074" s="51"/>
      <c r="K5074" s="51"/>
      <c r="L5074" s="52"/>
    </row>
    <row r="5075" spans="1:12" hidden="1" x14ac:dyDescent="0.3">
      <c r="A5075" s="1" t="str">
        <f>+A5010</f>
        <v>NO</v>
      </c>
      <c r="C5075" s="1" t="str">
        <f>"N"&amp;C5010</f>
        <v>N</v>
      </c>
      <c r="E5075" s="63"/>
      <c r="F5075" s="64" t="str">
        <f>+$F$75</f>
        <v>TOTAL DE CONTRATOS PRESENTADOS VÁLIDOS QUE CUMPLEN EXPERIENCIA ACREDITADA:</v>
      </c>
      <c r="G5075" s="65"/>
      <c r="H5075" s="65"/>
      <c r="I5075" s="65"/>
      <c r="J5075" s="66"/>
      <c r="K5075" s="65"/>
      <c r="L5075" s="67" t="s">
        <v>124</v>
      </c>
    </row>
    <row r="5076" spans="1:12" ht="6.65" hidden="1" customHeight="1" x14ac:dyDescent="0.3">
      <c r="A5076" s="1" t="str">
        <f>+A5010</f>
        <v>NO</v>
      </c>
      <c r="E5076" s="51"/>
      <c r="F5076" s="50"/>
      <c r="G5076" s="51"/>
      <c r="H5076" s="51"/>
      <c r="I5076" s="51"/>
      <c r="J5076" s="51"/>
      <c r="K5076" s="51"/>
      <c r="L5076" s="51"/>
    </row>
    <row r="5077" spans="1:12" hidden="1" x14ac:dyDescent="0.3">
      <c r="A5077" s="1" t="str">
        <f>+A5010</f>
        <v>NO</v>
      </c>
      <c r="E5077" s="63"/>
      <c r="F5077" s="63" t="str">
        <f>+$F$77</f>
        <v>ACREDITA SUMINISTRO E INSTALACIÓN DE MOBILIARIO POR LO MENOS EN UN (1) CONTRATO VÁLIDO</v>
      </c>
      <c r="G5077" s="65"/>
      <c r="H5077" s="65"/>
      <c r="I5077" s="65"/>
      <c r="J5077" s="66"/>
      <c r="K5077" s="65"/>
      <c r="L5077" s="68" t="s">
        <v>157</v>
      </c>
    </row>
    <row r="5078" spans="1:12" ht="5.15" hidden="1" customHeight="1" x14ac:dyDescent="0.3">
      <c r="A5078" s="1" t="str">
        <f>+A5010</f>
        <v>NO</v>
      </c>
      <c r="E5078" s="51"/>
      <c r="F5078" s="50"/>
      <c r="G5078" s="51"/>
      <c r="H5078" s="51"/>
      <c r="I5078" s="51"/>
      <c r="J5078" s="51"/>
      <c r="K5078" s="51"/>
      <c r="L5078" s="51"/>
    </row>
    <row r="5079" spans="1:12" ht="12.75" hidden="1" customHeight="1" x14ac:dyDescent="0.3">
      <c r="A5079" s="1" t="str">
        <f>+A5010</f>
        <v>NO</v>
      </c>
      <c r="E5079" s="69" t="str">
        <f>+$E$79</f>
        <v>EXPERIENCIA ESPECÍFICA NUMERAL 10.1.1 A</v>
      </c>
      <c r="F5079" s="70"/>
      <c r="G5079" s="70"/>
      <c r="H5079" s="70"/>
      <c r="I5079" s="70"/>
      <c r="J5079" s="70"/>
      <c r="K5079" s="70"/>
      <c r="L5079" s="71"/>
    </row>
    <row r="5080" spans="1:12" ht="26.5" hidden="1" customHeight="1" x14ac:dyDescent="0.3">
      <c r="A5080" s="1" t="str">
        <f>+A5010</f>
        <v>NO</v>
      </c>
      <c r="E5080" s="72"/>
      <c r="F5080" s="325" t="str">
        <f>+$F$80</f>
        <v>Por lo menos uno (1) de los contratos válidos aportados como experiencia general debe corresponder mínimo al 60% del presupuesto oficial del presente proceso de selección.  (SMMLV)</v>
      </c>
      <c r="G5080" s="326"/>
      <c r="H5080" s="326"/>
      <c r="I5080" s="326"/>
      <c r="J5080" s="326"/>
      <c r="K5080" s="73" t="s">
        <v>124</v>
      </c>
      <c r="L5080" s="74" t="s">
        <v>124</v>
      </c>
    </row>
    <row r="5081" spans="1:12" ht="23.5" hidden="1" customHeight="1" x14ac:dyDescent="0.3">
      <c r="A5081" s="1" t="str">
        <f>+A5010</f>
        <v>NO</v>
      </c>
      <c r="E5081" s="63"/>
      <c r="F5081" s="325" t="str">
        <f>+$F$81</f>
        <v xml:space="preserve">Deberá acreditarse en al menos uno (1) de los contratos válidos aportados como experiencia general una </v>
      </c>
      <c r="G5081" s="326"/>
      <c r="H5081" s="326"/>
      <c r="I5081" s="326"/>
      <c r="J5081" s="326"/>
      <c r="K5081" s="73" t="s">
        <v>124</v>
      </c>
      <c r="L5081" s="74" t="s">
        <v>124</v>
      </c>
    </row>
    <row r="5082" spans="1:12" ht="23.5" hidden="1" customHeight="1" x14ac:dyDescent="0.3">
      <c r="A5082" s="18" t="s">
        <v>30</v>
      </c>
      <c r="E5082" s="63"/>
      <c r="F5082" s="325" t="str">
        <f>+$F$82</f>
        <v xml:space="preserve">Deberá acreditarse en al menos uno (1) de los contratos válidos aportados interventoría a intervención de </v>
      </c>
      <c r="G5082" s="326"/>
      <c r="H5082" s="326"/>
      <c r="I5082" s="326"/>
      <c r="J5082" s="326"/>
      <c r="K5082" s="73">
        <f>+$K$82</f>
        <v>0</v>
      </c>
      <c r="L5082" s="74" t="s">
        <v>124</v>
      </c>
    </row>
    <row r="5083" spans="1:12" ht="36" hidden="1" customHeight="1" x14ac:dyDescent="0.3">
      <c r="A5083" s="18" t="s">
        <v>30</v>
      </c>
      <c r="E5083" s="63"/>
      <c r="F5083" s="325" t="str">
        <f>+$F$83</f>
        <v xml:space="preserve">Deberá acreditarse en al menos uno (1) de los contratos válidos aportados interventoría a intervención de </v>
      </c>
      <c r="G5083" s="326"/>
      <c r="H5083" s="326"/>
      <c r="I5083" s="326"/>
      <c r="J5083" s="326"/>
      <c r="K5083" s="75">
        <f>+$K$83</f>
        <v>0</v>
      </c>
      <c r="L5083" s="76" t="s">
        <v>124</v>
      </c>
    </row>
    <row r="5084" spans="1:12" hidden="1" x14ac:dyDescent="0.3">
      <c r="A5084" s="1" t="str">
        <f>+A5010</f>
        <v>NO</v>
      </c>
      <c r="E5084" s="51"/>
      <c r="F5084" s="50"/>
      <c r="G5084" s="51"/>
      <c r="H5084" s="51"/>
      <c r="I5084" s="51"/>
      <c r="J5084" s="51"/>
      <c r="K5084" s="51"/>
      <c r="L5084" s="51"/>
    </row>
    <row r="5085" spans="1:12" ht="12.75" hidden="1" customHeight="1" x14ac:dyDescent="0.3">
      <c r="A5085" s="1" t="str">
        <f>+A5010</f>
        <v>NO</v>
      </c>
      <c r="E5085" s="40" t="str">
        <f>+$E$85</f>
        <v>VALOR MÍNIMO A CERIFICAR % P.O EN SMMMLV. NUMERAL 3.9.1</v>
      </c>
      <c r="F5085" s="41"/>
      <c r="G5085" s="41"/>
      <c r="H5085" s="41"/>
      <c r="I5085" s="41"/>
      <c r="J5085" s="41"/>
      <c r="K5085" s="41"/>
      <c r="L5085" s="42"/>
    </row>
    <row r="5086" spans="1:12" hidden="1" x14ac:dyDescent="0.3">
      <c r="A5086" s="1" t="str">
        <f>+A5010</f>
        <v>NO</v>
      </c>
      <c r="C5086" s="1" t="str">
        <f>"M"&amp;C5010</f>
        <v>M</v>
      </c>
      <c r="E5086" s="77" t="str">
        <f>+$E$86</f>
        <v>100% P.O.</v>
      </c>
      <c r="F5086" s="78"/>
      <c r="G5086" s="61">
        <v>242.41716883554506</v>
      </c>
      <c r="H5086" s="124" t="str">
        <f>+$H$86</f>
        <v>TOTAL EJECUTADO DE CONTRATOS ACREDITADOS</v>
      </c>
      <c r="I5086" s="124"/>
      <c r="J5086" s="124"/>
      <c r="K5086" s="55" t="s">
        <v>124</v>
      </c>
      <c r="L5086" s="47" t="s">
        <v>124</v>
      </c>
    </row>
    <row r="5087" spans="1:12" hidden="1" x14ac:dyDescent="0.3">
      <c r="A5087" s="1" t="str">
        <f>+A5010</f>
        <v>NO</v>
      </c>
      <c r="E5087" s="39"/>
      <c r="F5087" s="39"/>
      <c r="G5087" s="39"/>
      <c r="H5087" s="39"/>
      <c r="I5087" s="39"/>
      <c r="J5087" s="39"/>
      <c r="K5087" s="39"/>
      <c r="L5087" s="39"/>
    </row>
    <row r="5088" spans="1:12" ht="12.75" hidden="1" customHeight="1" x14ac:dyDescent="0.3">
      <c r="A5088" s="18" t="s">
        <v>30</v>
      </c>
      <c r="B5088" s="18"/>
      <c r="E5088" s="40" t="str">
        <f>+$E$88</f>
        <v>CONSIDERACIONES PARA LA VALIDEZ DE LA EXPERIENCIA REQUERIDA: EXPERIENCIA PROPONENTES PLURALES NUMERAL 10.1.2 D</v>
      </c>
      <c r="F5088" s="41"/>
      <c r="G5088" s="41"/>
      <c r="H5088" s="41"/>
      <c r="I5088" s="41"/>
      <c r="J5088" s="41"/>
      <c r="K5088" s="41"/>
      <c r="L5088" s="42"/>
    </row>
    <row r="5089" spans="1:12" ht="28" hidden="1" customHeight="1" x14ac:dyDescent="0.3">
      <c r="A5089" s="18" t="s">
        <v>30</v>
      </c>
      <c r="B5089" s="18"/>
      <c r="C5089" s="1" t="str">
        <f>"O"&amp;C5010</f>
        <v>O</v>
      </c>
      <c r="E5089" s="80" t="str">
        <f>+$E$89</f>
        <v>i)</v>
      </c>
      <c r="F5089" s="327" t="str">
        <f>+$F$89</f>
        <v>Uno de los integrantes debe aportar como mínimo el cincuenta por ciento (50 %) de la experiencia solicitada</v>
      </c>
      <c r="G5089" s="328"/>
      <c r="H5089" s="328"/>
      <c r="I5089" s="328"/>
      <c r="J5089" s="328"/>
      <c r="K5089" s="73" t="s">
        <v>124</v>
      </c>
      <c r="L5089" s="47" t="s">
        <v>124</v>
      </c>
    </row>
    <row r="5090" spans="1:12" ht="28" hidden="1" customHeight="1" x14ac:dyDescent="0.3">
      <c r="A5090" s="18" t="s">
        <v>30</v>
      </c>
      <c r="B5090" s="18"/>
      <c r="C5090" s="1" t="str">
        <f>"O"&amp;C5010</f>
        <v>O</v>
      </c>
      <c r="E5090" s="80" t="str">
        <f>+$E$90</f>
        <v>ii)</v>
      </c>
      <c r="F5090" s="327" t="str">
        <f>+$F$90</f>
        <v>Todos los demás ntegrantes deben acreditar al menos el cinco por ciento (5 %) de la experiencia solicitada, solo uno (1) de los integrantes podrá no acreditar experiencia pero su porcentaje de participación  no podrá superar el diez por ciento (10 %)</v>
      </c>
      <c r="G5090" s="328"/>
      <c r="H5090" s="328"/>
      <c r="I5090" s="328"/>
      <c r="J5090" s="328"/>
      <c r="K5090" s="73" t="s">
        <v>124</v>
      </c>
      <c r="L5090" s="47" t="s">
        <v>124</v>
      </c>
    </row>
    <row r="5091" spans="1:12" hidden="1" x14ac:dyDescent="0.3">
      <c r="A5091" s="18" t="s">
        <v>30</v>
      </c>
      <c r="B5091" s="18"/>
      <c r="E5091" s="39"/>
      <c r="F5091" s="39"/>
      <c r="G5091" s="39"/>
      <c r="H5091" s="39"/>
      <c r="I5091" s="39"/>
      <c r="J5091" s="39"/>
      <c r="K5091" s="39"/>
      <c r="L5091" s="39"/>
    </row>
    <row r="5092" spans="1:12" ht="13" hidden="1" customHeight="1" x14ac:dyDescent="0.3">
      <c r="A5092" s="18" t="str">
        <f>+A5010</f>
        <v>NO</v>
      </c>
      <c r="B5092" s="18"/>
      <c r="E5092" s="69" t="str">
        <f>+$E$92</f>
        <v>VERIFICACIÓN Y ASIGNACIÓN DE PUNTAJE POR LA EXPERIENCIA DEL PROPONENTE</v>
      </c>
      <c r="F5092" s="70"/>
      <c r="G5092" s="70"/>
      <c r="H5092" s="70"/>
      <c r="I5092" s="70"/>
      <c r="J5092" s="70"/>
      <c r="K5092" s="70"/>
      <c r="L5092" s="71"/>
    </row>
    <row r="5093" spans="1:12" hidden="1" x14ac:dyDescent="0.3">
      <c r="A5093" s="18" t="str">
        <f>+A5010</f>
        <v>NO</v>
      </c>
      <c r="B5093" s="18"/>
      <c r="E5093" s="81"/>
      <c r="F5093" s="323" t="str">
        <f>+$F$93</f>
        <v>No. CONTRATOS QUE ACREDITAN LA EXPERIENCIA (NO OBJETO DE SUBSANACIÓN)</v>
      </c>
      <c r="G5093" s="324"/>
      <c r="H5093" s="324"/>
      <c r="I5093" s="324"/>
      <c r="J5093" s="324"/>
      <c r="K5093" s="82"/>
      <c r="L5093" s="83" t="s">
        <v>124</v>
      </c>
    </row>
    <row r="5094" spans="1:12" ht="13" hidden="1" customHeight="1" x14ac:dyDescent="0.3">
      <c r="A5094" s="18" t="str">
        <f>+A5010</f>
        <v>NO</v>
      </c>
      <c r="B5094" s="18"/>
      <c r="E5094" s="84"/>
      <c r="F5094" s="323" t="str">
        <f>+$F$94</f>
        <v>TOTAL EJECUTADO DE CONTRATOS ACREDITADOS PROPUESTA INICIAL</v>
      </c>
      <c r="G5094" s="324"/>
      <c r="H5094" s="324"/>
      <c r="I5094" s="324"/>
      <c r="J5094" s="324"/>
      <c r="K5094" s="85"/>
      <c r="L5094" s="86" t="s">
        <v>124</v>
      </c>
    </row>
    <row r="5095" spans="1:12" ht="13" hidden="1" customHeight="1" x14ac:dyDescent="0.3">
      <c r="A5095" s="18" t="str">
        <f>+A5010</f>
        <v>NO</v>
      </c>
      <c r="B5095" s="18"/>
      <c r="E5095" s="87"/>
      <c r="F5095" s="323" t="str">
        <f>+$F$95</f>
        <v>PROMEDIO VALOR ACREDITADO EN SMMLV</v>
      </c>
      <c r="G5095" s="324"/>
      <c r="H5095" s="324"/>
      <c r="I5095" s="324"/>
      <c r="J5095" s="324"/>
      <c r="K5095" s="66"/>
      <c r="L5095" s="88" t="s">
        <v>124</v>
      </c>
    </row>
    <row r="5096" spans="1:12" hidden="1" x14ac:dyDescent="0.3">
      <c r="A5096" s="18" t="str">
        <f>+A5010</f>
        <v>NO</v>
      </c>
      <c r="B5096" s="18"/>
      <c r="E5096" s="89"/>
      <c r="F5096" s="89"/>
      <c r="G5096" s="89"/>
      <c r="H5096" s="89"/>
      <c r="I5096" s="89"/>
      <c r="J5096" s="89"/>
      <c r="K5096" s="89"/>
      <c r="L5096" s="89"/>
    </row>
    <row r="5097" spans="1:12" ht="13" hidden="1" customHeight="1" x14ac:dyDescent="0.3">
      <c r="A5097" s="18" t="str">
        <f>+A5010</f>
        <v>NO</v>
      </c>
      <c r="B5097" s="18"/>
      <c r="E5097" s="69" t="str">
        <f>+$E$97</f>
        <v>3.9.2 EXIGENCIAS MÍNIMAS DE EXPERIENCIA Y FORMACIÓN ACADÉMICA DEL EQUIPO DE TRABAJO</v>
      </c>
      <c r="F5097" s="70"/>
      <c r="G5097" s="70"/>
      <c r="H5097" s="70"/>
      <c r="I5097" s="70"/>
      <c r="J5097" s="70"/>
      <c r="K5097" s="70"/>
      <c r="L5097" s="71"/>
    </row>
    <row r="5098" spans="1:12" hidden="1" x14ac:dyDescent="0.3">
      <c r="A5098" s="18" t="str">
        <f>+A5010</f>
        <v>NO</v>
      </c>
      <c r="B5098" s="18"/>
      <c r="E5098" s="90" t="str">
        <f>+$E$98</f>
        <v>Formulario 8</v>
      </c>
      <c r="F5098" s="315" t="s">
        <v>46</v>
      </c>
      <c r="G5098" s="316"/>
      <c r="H5098" s="317"/>
      <c r="I5098" s="318"/>
      <c r="J5098" s="318"/>
      <c r="K5098" s="318"/>
      <c r="L5098" s="319"/>
    </row>
    <row r="5099" spans="1:12" hidden="1" x14ac:dyDescent="0.3">
      <c r="A5099" s="18" t="str">
        <f>+A5010</f>
        <v>NO</v>
      </c>
      <c r="B5099" s="18"/>
      <c r="E5099" s="91" t="s">
        <v>124</v>
      </c>
      <c r="F5099" s="91" t="str">
        <f>+$F$99</f>
        <v>Director de Interventoría</v>
      </c>
      <c r="G5099" s="91" t="str">
        <f>+$G$99</f>
        <v>Residente de Interventoría</v>
      </c>
      <c r="H5099" s="320"/>
      <c r="I5099" s="321"/>
      <c r="J5099" s="321"/>
      <c r="K5099" s="321"/>
      <c r="L5099" s="322"/>
    </row>
    <row r="5100" spans="1:12" hidden="1" x14ac:dyDescent="0.3">
      <c r="A5100" s="18" t="str">
        <f>+A5010</f>
        <v>NO</v>
      </c>
      <c r="B5100" s="18"/>
      <c r="E5100" s="304" t="str">
        <f>+$E$100</f>
        <v>OBSERVACIONES RESPECTO REQUISITO HABILITANTE DEL PERSONAL CLAVE EVALUABLE</v>
      </c>
      <c r="F5100" s="305"/>
      <c r="G5100" s="305"/>
      <c r="H5100" s="305"/>
      <c r="I5100" s="305"/>
      <c r="J5100" s="305"/>
      <c r="K5100" s="305"/>
      <c r="L5100" s="305"/>
    </row>
    <row r="5101" spans="1:12" hidden="1" x14ac:dyDescent="0.3">
      <c r="A5101" s="18" t="str">
        <f>+A5010</f>
        <v>NO</v>
      </c>
      <c r="B5101" s="18"/>
      <c r="E5101" s="312" t="s">
        <v>124</v>
      </c>
      <c r="F5101" s="313"/>
      <c r="G5101" s="313"/>
      <c r="H5101" s="313"/>
      <c r="I5101" s="313"/>
      <c r="J5101" s="313"/>
      <c r="K5101" s="313"/>
      <c r="L5101" s="314"/>
    </row>
    <row r="5102" spans="1:12" hidden="1" x14ac:dyDescent="0.3">
      <c r="A5102" s="18" t="str">
        <f>+A5010</f>
        <v>NO</v>
      </c>
      <c r="B5102" s="18"/>
      <c r="E5102" s="89"/>
      <c r="F5102" s="89"/>
      <c r="G5102" s="89"/>
      <c r="H5102" s="89"/>
      <c r="I5102" s="89"/>
      <c r="J5102" s="89"/>
      <c r="K5102" s="89"/>
      <c r="L5102" s="89"/>
    </row>
    <row r="5103" spans="1:12" ht="13" hidden="1" customHeight="1" x14ac:dyDescent="0.3">
      <c r="A5103" s="18" t="str">
        <f>+A5010</f>
        <v>NO</v>
      </c>
      <c r="B5103" s="18"/>
      <c r="E5103" s="69" t="str">
        <f>+$E$103</f>
        <v>4.2 EQUIPO DE TRABAJO (Personal Clave Evaluable)</v>
      </c>
      <c r="F5103" s="70"/>
      <c r="G5103" s="70"/>
      <c r="H5103" s="70"/>
      <c r="I5103" s="70"/>
      <c r="J5103" s="70"/>
      <c r="K5103" s="70"/>
      <c r="L5103" s="71"/>
    </row>
    <row r="5104" spans="1:12" ht="23.25" hidden="1" customHeight="1" x14ac:dyDescent="0.3">
      <c r="A5104" s="18" t="str">
        <f>+A5010</f>
        <v>NO</v>
      </c>
      <c r="B5104" s="18"/>
      <c r="E5104" s="90" t="str">
        <f>+$E$104</f>
        <v>Formulario 9</v>
      </c>
      <c r="F5104" s="315" t="s">
        <v>46</v>
      </c>
      <c r="G5104" s="316"/>
      <c r="H5104" s="317"/>
      <c r="I5104" s="318"/>
      <c r="J5104" s="318"/>
      <c r="K5104" s="318"/>
      <c r="L5104" s="319"/>
    </row>
    <row r="5105" spans="1:12" hidden="1" x14ac:dyDescent="0.3">
      <c r="A5105" s="18" t="str">
        <f>+A5010</f>
        <v>NO</v>
      </c>
      <c r="B5105" s="18"/>
      <c r="E5105" s="91" t="s">
        <v>124</v>
      </c>
      <c r="F5105" s="91" t="str">
        <f>+$F$99</f>
        <v>Director de Interventoría</v>
      </c>
      <c r="G5105" s="91" t="str">
        <f>+$G$99</f>
        <v>Residente de Interventoría</v>
      </c>
      <c r="H5105" s="320"/>
      <c r="I5105" s="321"/>
      <c r="J5105" s="321"/>
      <c r="K5105" s="321"/>
      <c r="L5105" s="322"/>
    </row>
    <row r="5106" spans="1:12" hidden="1" x14ac:dyDescent="0.3">
      <c r="A5106" s="18" t="str">
        <f>+A5010</f>
        <v>NO</v>
      </c>
      <c r="B5106" s="18"/>
      <c r="E5106" s="89"/>
      <c r="F5106" s="89"/>
      <c r="G5106" s="89"/>
      <c r="H5106" s="89"/>
      <c r="I5106" s="89"/>
      <c r="J5106" s="89"/>
      <c r="K5106" s="89"/>
      <c r="L5106" s="89"/>
    </row>
    <row r="5107" spans="1:12" hidden="1" x14ac:dyDescent="0.3">
      <c r="A5107" s="1" t="str">
        <f>+A5010</f>
        <v>NO</v>
      </c>
      <c r="E5107" s="92" t="str">
        <f>+E4982</f>
        <v>CRITERIOS DE EVALUACIÓN Y PUNTAJE</v>
      </c>
      <c r="F5107" s="93"/>
      <c r="G5107" s="93"/>
      <c r="H5107" s="93"/>
      <c r="I5107" s="93"/>
      <c r="J5107" s="93"/>
      <c r="K5107" s="94"/>
      <c r="L5107" s="95" t="str">
        <f>+$L$107</f>
        <v>PUNTAJE OBTENIDO</v>
      </c>
    </row>
    <row r="5108" spans="1:12" hidden="1" x14ac:dyDescent="0.3">
      <c r="A5108" s="1" t="str">
        <f>+A5010</f>
        <v>NO</v>
      </c>
      <c r="E5108" s="96" t="str">
        <f>+$E$108</f>
        <v>VALOR</v>
      </c>
      <c r="F5108" s="97" t="str">
        <f>+$F$108</f>
        <v>EQUIPO DE TRABAJO (PERSONAL CLAVE EVALUABLE)</v>
      </c>
      <c r="G5108" s="24"/>
      <c r="H5108" s="24"/>
      <c r="I5108" s="24"/>
      <c r="J5108" s="24"/>
      <c r="K5108" s="24"/>
      <c r="L5108" s="98"/>
    </row>
    <row r="5109" spans="1:12" ht="12.75" hidden="1" customHeight="1" x14ac:dyDescent="0.3">
      <c r="A5109" s="1" t="str">
        <f>+A5010</f>
        <v>NO</v>
      </c>
      <c r="E5109" s="96">
        <f>+$E$109</f>
        <v>5</v>
      </c>
      <c r="F5109" s="307" t="str">
        <f>+$F$109</f>
        <v xml:space="preserve"> Experiencia Específica adicional</v>
      </c>
      <c r="G5109" s="308"/>
      <c r="H5109" s="308"/>
      <c r="I5109" s="308"/>
      <c r="J5109" s="308"/>
      <c r="K5109" s="309"/>
      <c r="L5109" s="99" t="str">
        <f>IFERROR(IF(VLOOKUP(C5010,'R. PUNTAJES'!$C$14:$R$213,'R. PUNTAJES'!$I$10,0)="","",VLOOKUP(C5010,'R. PUNTAJES'!$C$14:$R$213,'R. PUNTAJES'!$I$10,0)),"")</f>
        <v/>
      </c>
    </row>
    <row r="5110" spans="1:12" ht="12.75" hidden="1" customHeight="1" x14ac:dyDescent="0.3">
      <c r="A5110" s="1" t="str">
        <f>+A5010</f>
        <v>NO</v>
      </c>
      <c r="E5110" s="96">
        <f>+$E$110</f>
        <v>5</v>
      </c>
      <c r="F5110" s="307" t="str">
        <f>+$F$110</f>
        <v>Formación Académica adicional</v>
      </c>
      <c r="G5110" s="308"/>
      <c r="H5110" s="308"/>
      <c r="I5110" s="308"/>
      <c r="J5110" s="308"/>
      <c r="K5110" s="309"/>
      <c r="L5110" s="99" t="str">
        <f>IFERROR(IF(VLOOKUP(C5010,'R. PUNTAJES'!$C$14:$R$213,'R. PUNTAJES'!$J$10,0)="","",VLOOKUP(C5010,'R. PUNTAJES'!$C$14:$R$213,'R. PUNTAJES'!$J$10,0)),"")</f>
        <v/>
      </c>
    </row>
    <row r="5111" spans="1:12" hidden="1" x14ac:dyDescent="0.3">
      <c r="A5111" s="18" t="str">
        <f>+A5010</f>
        <v>NO</v>
      </c>
      <c r="B5111" s="18"/>
      <c r="E5111" s="100"/>
      <c r="F5111" s="101" t="str">
        <f>+$F$111</f>
        <v>FACTOR DE SOSTENIBILIDAD</v>
      </c>
      <c r="G5111" s="102"/>
      <c r="H5111" s="102"/>
      <c r="I5111" s="102"/>
      <c r="J5111" s="102"/>
      <c r="K5111" s="102"/>
      <c r="L5111" s="103"/>
    </row>
    <row r="5112" spans="1:12" hidden="1" x14ac:dyDescent="0.3">
      <c r="A5112" s="18" t="str">
        <f>+A5010</f>
        <v>NO</v>
      </c>
      <c r="B5112" s="18"/>
      <c r="E5112" s="104">
        <v>1</v>
      </c>
      <c r="F5112" s="105" t="str">
        <f>+$F$112</f>
        <v>Compromisos Sostenibilidad</v>
      </c>
      <c r="G5112" s="106"/>
      <c r="H5112" s="106"/>
      <c r="I5112" s="106"/>
      <c r="J5112" s="106"/>
      <c r="K5112" s="106"/>
      <c r="L5112" s="107" t="str">
        <f>IFERROR(IF(VLOOKUP(C5010,'R. PUNTAJES'!$C$14:$R$213,'R. PUNTAJES'!$K$10,0)="","",VLOOKUP(C5010,'R. PUNTAJES'!$C$14:$R$213,'R. PUNTAJES'!$K$10,0)),"")</f>
        <v/>
      </c>
    </row>
    <row r="5113" spans="1:12" hidden="1" x14ac:dyDescent="0.3">
      <c r="A5113" s="1" t="str">
        <f>+A5010</f>
        <v>NO</v>
      </c>
      <c r="E5113" s="108"/>
      <c r="F5113" s="109" t="str">
        <f>+$F$113</f>
        <v>APOYO A LA INDUSTRIA NACIONAL</v>
      </c>
      <c r="G5113" s="110"/>
      <c r="H5113" s="110"/>
      <c r="I5113" s="110"/>
      <c r="J5113" s="110"/>
      <c r="K5113" s="110"/>
      <c r="L5113" s="111"/>
    </row>
    <row r="5114" spans="1:12" ht="12.75" hidden="1" customHeight="1" x14ac:dyDescent="0.3">
      <c r="A5114" s="1" t="str">
        <f>+A5010</f>
        <v>NO</v>
      </c>
      <c r="E5114" s="96">
        <v>20</v>
      </c>
      <c r="F5114" s="307" t="str">
        <f>+$F$114</f>
        <v>Promoción de Servicios Nacionales o con Trato Nacional</v>
      </c>
      <c r="G5114" s="308"/>
      <c r="H5114" s="308"/>
      <c r="I5114" s="308"/>
      <c r="J5114" s="308"/>
      <c r="K5114" s="309"/>
      <c r="L5114" s="99" t="str">
        <f>IFERROR(IF(VLOOKUP(C5010,'R. PUNTAJES'!$C$14:$R$213,'R. PUNTAJES'!$L$10,0)="","",
IF(VLOOKUP(C5010,'R. PUNTAJES'!$C$14:$R$213,'R. PUNTAJES'!$L$10,0)=5,0,
VLOOKUP(C5010,'R. PUNTAJES'!$C$14:$R$213,'R. PUNTAJES'!$L$10,0))),"")</f>
        <v/>
      </c>
    </row>
    <row r="5115" spans="1:12" ht="12.75" hidden="1" customHeight="1" x14ac:dyDescent="0.3">
      <c r="A5115" s="1" t="str">
        <f>+A5010</f>
        <v>NO</v>
      </c>
      <c r="E5115" s="96">
        <v>5</v>
      </c>
      <c r="F5115" s="307" t="str">
        <f>+$F$115</f>
        <v>Incorporación de componente nacional en servicios extranjeros</v>
      </c>
      <c r="G5115" s="308"/>
      <c r="H5115" s="308"/>
      <c r="I5115" s="308"/>
      <c r="J5115" s="308"/>
      <c r="K5115" s="309"/>
      <c r="L5115" s="99" t="str">
        <f>IFERROR(IF(VLOOKUP(C5010,'R. PUNTAJES'!$C$14:$R$213,'R. PUNTAJES'!$L$10,0)="","",
IF(VLOOKUP(C5010,'R. PUNTAJES'!$C$14:$R$213,'R. PUNTAJES'!$L$10,0)=20,0,
VLOOKUP(C5010,'R. PUNTAJES'!$C$14:$R$213,'R. PUNTAJES'!$L$10,0))),"")</f>
        <v/>
      </c>
    </row>
    <row r="5116" spans="1:12" hidden="1" x14ac:dyDescent="0.3">
      <c r="A5116" s="1" t="str">
        <f>+A5010</f>
        <v>NO</v>
      </c>
      <c r="E5116" s="112"/>
      <c r="F5116" s="97" t="str">
        <f>+$F$116</f>
        <v>VINCULACIÓN DE PERSONAS CON DISCAPACIDAD</v>
      </c>
      <c r="G5116" s="24"/>
      <c r="H5116" s="24"/>
      <c r="I5116" s="24"/>
      <c r="J5116" s="24"/>
      <c r="K5116" s="24"/>
      <c r="L5116" s="98"/>
    </row>
    <row r="5117" spans="1:12" ht="12.75" hidden="1" customHeight="1" x14ac:dyDescent="0.3">
      <c r="A5117" s="1" t="str">
        <f>+A5010</f>
        <v>NO</v>
      </c>
      <c r="E5117" s="96">
        <v>1</v>
      </c>
      <c r="F5117" s="307" t="str">
        <f>+$F$117</f>
        <v xml:space="preserve">Trabajadores vinculados a la planta de personal </v>
      </c>
      <c r="G5117" s="308"/>
      <c r="H5117" s="308"/>
      <c r="I5117" s="308"/>
      <c r="J5117" s="308"/>
      <c r="K5117" s="309"/>
      <c r="L5117" s="99" t="str">
        <f>IFERROR(IF(VLOOKUP(C5010,'R. PUNTAJES'!$C$14:$R$213,'R. PUNTAJES'!$M$10,0)="","",VLOOKUP(C5010,'R. PUNTAJES'!$C$14:$R$213,'R. PUNTAJES'!$M$10,0)),"")</f>
        <v/>
      </c>
    </row>
    <row r="5118" spans="1:12" hidden="1" x14ac:dyDescent="0.3">
      <c r="A5118" s="1" t="str">
        <f>+A5010</f>
        <v>NO</v>
      </c>
      <c r="E5118" s="112"/>
      <c r="F5118" s="97" t="str">
        <f>+$F$118</f>
        <v>EMPRENDIMIENTOS Y EMPRESAS DE MUJERES</v>
      </c>
      <c r="G5118" s="24"/>
      <c r="H5118" s="24"/>
      <c r="I5118" s="24"/>
      <c r="J5118" s="24"/>
      <c r="K5118" s="24"/>
      <c r="L5118" s="98"/>
    </row>
    <row r="5119" spans="1:12" ht="13" hidden="1" customHeight="1" x14ac:dyDescent="0.3">
      <c r="A5119" s="1" t="str">
        <f>+A5010</f>
        <v>NO</v>
      </c>
      <c r="E5119" s="96">
        <v>0.25</v>
      </c>
      <c r="F5119" s="307" t="str">
        <f>+$F$119</f>
        <v>Emprendimientos y empresas de mujeres</v>
      </c>
      <c r="G5119" s="308"/>
      <c r="H5119" s="308"/>
      <c r="I5119" s="308"/>
      <c r="J5119" s="308"/>
      <c r="K5119" s="309"/>
      <c r="L5119" s="113" t="str">
        <f>IFERROR(IF(VLOOKUP(C5010,'R. PUNTAJES'!$C$14:$R$213,'R. PUNTAJES'!$N$10,0)="","",VLOOKUP(C5010,'R. PUNTAJES'!$C$14:$R$213,'R. PUNTAJES'!$N$10,0)),"")</f>
        <v/>
      </c>
    </row>
    <row r="5120" spans="1:12" hidden="1" x14ac:dyDescent="0.3">
      <c r="A5120" s="18" t="str">
        <f>+A5121</f>
        <v>NO</v>
      </c>
      <c r="B5120" s="18"/>
      <c r="E5120" s="112"/>
      <c r="F5120" s="97" t="str">
        <f>+$F$120</f>
        <v>MIPYME</v>
      </c>
      <c r="G5120" s="24"/>
      <c r="H5120" s="24"/>
      <c r="I5120" s="24"/>
      <c r="J5120" s="24"/>
      <c r="K5120" s="24"/>
      <c r="L5120" s="98"/>
    </row>
    <row r="5121" spans="1:16" hidden="1" x14ac:dyDescent="0.3">
      <c r="A5121" s="18" t="str">
        <f>+IF(E5121=0,"NO",1)</f>
        <v>NO</v>
      </c>
      <c r="B5121" s="18"/>
      <c r="E5121" s="96">
        <v>0</v>
      </c>
      <c r="F5121" s="307" t="str">
        <f>+$F$121</f>
        <v>Mipyme</v>
      </c>
      <c r="G5121" s="308"/>
      <c r="H5121" s="308"/>
      <c r="I5121" s="308"/>
      <c r="J5121" s="308"/>
      <c r="K5121" s="309"/>
      <c r="L5121" s="113" t="str">
        <f>IFERROR(IF(VLOOKUP(C5010,'R. PUNTAJES'!$C$14:$R$213,'R. PUNTAJES'!$O$10,0)="","",VLOOKUP(C5010,'R. PUNTAJES'!$C$14:$R$213,'R. PUNTAJES'!$O$10,0)),"")</f>
        <v/>
      </c>
    </row>
    <row r="5122" spans="1:16" hidden="1" x14ac:dyDescent="0.3">
      <c r="A5122" s="1" t="str">
        <f>+A5010</f>
        <v>NO</v>
      </c>
      <c r="E5122" s="112"/>
      <c r="F5122" s="97" t="str">
        <f>+$F$122</f>
        <v>EXPERIENCIA DEL PROPONENTE</v>
      </c>
      <c r="G5122" s="24"/>
      <c r="H5122" s="24"/>
      <c r="I5122" s="24"/>
      <c r="J5122" s="24"/>
      <c r="K5122" s="24"/>
      <c r="L5122" s="98"/>
    </row>
    <row r="5123" spans="1:16" hidden="1" x14ac:dyDescent="0.3">
      <c r="A5123" s="1" t="str">
        <f>+A5010</f>
        <v>NO</v>
      </c>
      <c r="E5123" s="96">
        <v>59.5</v>
      </c>
      <c r="F5123" s="307" t="str">
        <f>+$F$123</f>
        <v>mediana con valor absoluto</v>
      </c>
      <c r="G5123" s="308"/>
      <c r="H5123" s="308"/>
      <c r="I5123" s="308"/>
      <c r="J5123" s="308"/>
      <c r="K5123" s="309"/>
      <c r="L5123" s="113" t="str">
        <f>IFERROR(IF(VLOOKUP(C5010,'R. PUNTAJES'!$C$14:$R$213,'R. PUNTAJES'!$R$10,0)="","",VLOOKUP(C5010,'R. PUNTAJES'!$C$14:$R$213,'R. PUNTAJES'!$R$10,0)),"")</f>
        <v/>
      </c>
    </row>
    <row r="5124" spans="1:16" hidden="1" x14ac:dyDescent="0.3">
      <c r="A5124" s="1" t="str">
        <f>+A5010</f>
        <v>NO</v>
      </c>
      <c r="E5124" s="112"/>
      <c r="F5124" s="97" t="str">
        <f>+$F$124</f>
        <v>MULTAS</v>
      </c>
      <c r="G5124" s="24"/>
      <c r="H5124" s="24"/>
      <c r="I5124" s="24"/>
      <c r="J5124" s="24"/>
      <c r="K5124" s="24"/>
      <c r="L5124" s="98"/>
    </row>
    <row r="5125" spans="1:16" ht="12.75" hidden="1" customHeight="1" x14ac:dyDescent="0.3">
      <c r="A5125" s="1" t="str">
        <f>+A5010</f>
        <v>NO</v>
      </c>
      <c r="E5125" s="96">
        <v>-2</v>
      </c>
      <c r="F5125" s="307" t="str">
        <f>+$F$125</f>
        <v>Una o más multas o cláusulas penales durante el último año</v>
      </c>
      <c r="G5125" s="310"/>
      <c r="H5125" s="310"/>
      <c r="I5125" s="310"/>
      <c r="J5125" s="310"/>
      <c r="K5125" s="311"/>
      <c r="L5125" s="99" t="str">
        <f>IFERROR(IF(VLOOKUP(C5010,'R. PUNTAJES'!$C$14:$R$213,'R. PUNTAJES'!$Q$10,0)="","",VLOOKUP(C5010,'R. PUNTAJES'!$C$14:$R$213,'R. PUNTAJES'!$Q$10,0)),"")</f>
        <v/>
      </c>
    </row>
    <row r="5126" spans="1:16" hidden="1" x14ac:dyDescent="0.3">
      <c r="A5126" s="1" t="str">
        <f>+A5010</f>
        <v>NO</v>
      </c>
      <c r="E5126" s="112"/>
      <c r="F5126" s="97" t="str">
        <f>+$F$126</f>
        <v>OBRAS INCONCLUSAS</v>
      </c>
      <c r="G5126" s="24"/>
      <c r="H5126" s="24"/>
      <c r="I5126" s="24"/>
      <c r="J5126" s="24"/>
      <c r="K5126" s="24"/>
      <c r="L5126" s="98"/>
    </row>
    <row r="5127" spans="1:16" hidden="1" x14ac:dyDescent="0.3">
      <c r="A5127" s="1" t="str">
        <f>+A5010</f>
        <v>NO</v>
      </c>
      <c r="E5127" s="96">
        <v>-1</v>
      </c>
      <c r="F5127" s="301" t="str">
        <f>+$F$127</f>
        <v>Anotación vigente de obra civil inconclusa</v>
      </c>
      <c r="G5127" s="302"/>
      <c r="H5127" s="302"/>
      <c r="I5127" s="302"/>
      <c r="J5127" s="302"/>
      <c r="K5127" s="303"/>
      <c r="L5127" s="99" t="str">
        <f>IFERROR(IF(VLOOKUP(C5010,'R. PUNTAJES'!$C$14:$R$213,'R. PUNTAJES'!$P$10,0)="","",VLOOKUP(C5010,'R. PUNTAJES'!$C$14:$R$213,'R. PUNTAJES'!$P$10,0)),"")</f>
        <v/>
      </c>
    </row>
    <row r="5128" spans="1:16" ht="7.5" hidden="1" customHeight="1" x14ac:dyDescent="0.3">
      <c r="A5128" s="1" t="str">
        <f>+A5010</f>
        <v>NO</v>
      </c>
      <c r="E5128" s="114"/>
      <c r="F5128" s="45"/>
      <c r="G5128" s="45"/>
      <c r="H5128" s="45"/>
      <c r="I5128" s="45"/>
      <c r="J5128" s="45"/>
      <c r="K5128" s="45"/>
      <c r="L5128" s="48"/>
    </row>
    <row r="5129" spans="1:16" hidden="1" x14ac:dyDescent="0.3">
      <c r="A5129" s="1" t="str">
        <f>+A5010</f>
        <v>NO</v>
      </c>
      <c r="E5129" s="115" t="str">
        <f>+$E$129</f>
        <v>PUNTAJE TOTAL</v>
      </c>
      <c r="F5129" s="116"/>
      <c r="G5129" s="116"/>
      <c r="H5129" s="116"/>
      <c r="I5129" s="116"/>
      <c r="J5129" s="116"/>
      <c r="K5129" s="117"/>
      <c r="L5129" s="118">
        <f>IFERROR(IF(VLOOKUP(C5010,'R. PUNTAJES'!$C$14:$R$213,'R. PUNTAJES'!$H$10,0)="RECHAZO","",SUM(L5109:L5127)),"")</f>
        <v>0</v>
      </c>
    </row>
    <row r="5130" spans="1:16" hidden="1" x14ac:dyDescent="0.3">
      <c r="A5130" s="1" t="str">
        <f>+A5010</f>
        <v>NO</v>
      </c>
      <c r="E5130" s="304" t="str">
        <f>+$E$130</f>
        <v>OBSERVACIONES RESPECTO A PUNTAJES</v>
      </c>
      <c r="F5130" s="305"/>
      <c r="G5130" s="305"/>
      <c r="H5130" s="305"/>
      <c r="I5130" s="305"/>
      <c r="J5130" s="305"/>
      <c r="K5130" s="305"/>
      <c r="L5130" s="305"/>
    </row>
    <row r="5131" spans="1:16" ht="12" hidden="1" customHeight="1" x14ac:dyDescent="0.3">
      <c r="A5131" s="1" t="str">
        <f>+A5010</f>
        <v>NO</v>
      </c>
      <c r="E5131" s="306" t="s">
        <v>124</v>
      </c>
      <c r="F5131" s="305"/>
      <c r="G5131" s="305"/>
      <c r="H5131" s="305"/>
      <c r="I5131" s="305"/>
      <c r="J5131" s="305"/>
      <c r="K5131" s="305"/>
      <c r="L5131" s="305"/>
      <c r="N5131" s="119"/>
      <c r="O5131" s="119"/>
      <c r="P5131" s="120"/>
    </row>
    <row r="5132" spans="1:16" ht="3" hidden="1" customHeight="1" x14ac:dyDescent="0.3">
      <c r="A5132" s="1" t="str">
        <f>+A5011</f>
        <v>NO</v>
      </c>
      <c r="E5132" s="121"/>
      <c r="F5132" s="122"/>
      <c r="G5132" s="122"/>
      <c r="H5132" s="122"/>
      <c r="I5132" s="122"/>
      <c r="J5132" s="122"/>
      <c r="K5132" s="122"/>
      <c r="L5132" s="123"/>
    </row>
    <row r="5133" spans="1:16" hidden="1" x14ac:dyDescent="0.3">
      <c r="A5133" s="1" t="str">
        <f>+IF(OR(C5135=""),"NO",1)</f>
        <v>NO</v>
      </c>
      <c r="E5133" s="346"/>
      <c r="F5133" s="347"/>
      <c r="G5133" s="347"/>
      <c r="H5133" s="347"/>
      <c r="I5133" s="347"/>
      <c r="J5133" s="347"/>
      <c r="K5133" s="347"/>
      <c r="L5133" s="347"/>
    </row>
    <row r="5134" spans="1:16" ht="4.5" hidden="1" customHeight="1" x14ac:dyDescent="0.3">
      <c r="A5134" s="1" t="str">
        <f>+A5135</f>
        <v>NO</v>
      </c>
      <c r="E5134" s="15"/>
      <c r="F5134" s="16"/>
      <c r="G5134" s="16"/>
      <c r="H5134" s="16"/>
      <c r="I5134" s="16"/>
      <c r="J5134" s="16"/>
      <c r="K5134" s="16"/>
      <c r="L5134" s="17"/>
    </row>
    <row r="5135" spans="1:16" ht="15.75" hidden="1" customHeight="1" x14ac:dyDescent="0.3">
      <c r="A5135" s="1" t="str">
        <f>+IF(OR(C5135=""),"NO",1)</f>
        <v>NO</v>
      </c>
      <c r="B5135" s="1">
        <f>1+MAX($B$1:B5134)</f>
        <v>42</v>
      </c>
      <c r="C5135" s="18" t="s">
        <v>124</v>
      </c>
      <c r="E5135" s="19" t="s">
        <v>124</v>
      </c>
      <c r="F5135" s="20"/>
      <c r="G5135" s="20"/>
      <c r="H5135" s="20"/>
      <c r="I5135" s="21"/>
      <c r="J5135" s="20"/>
      <c r="K5135" s="21"/>
      <c r="L5135" s="22"/>
    </row>
    <row r="5136" spans="1:16" hidden="1" x14ac:dyDescent="0.3">
      <c r="A5136" s="1" t="str">
        <f>A5135</f>
        <v>NO</v>
      </c>
      <c r="E5136" s="23" t="str">
        <f>+$E$11</f>
        <v>Integrantes</v>
      </c>
      <c r="F5136" s="24"/>
      <c r="G5136" s="24"/>
      <c r="H5136" s="24"/>
      <c r="I5136" s="24"/>
      <c r="J5136" s="24"/>
      <c r="K5136" s="25" t="str">
        <f>+$K$11</f>
        <v>Nit</v>
      </c>
      <c r="L5136" s="26" t="str">
        <f>+$L$11</f>
        <v>Part.</v>
      </c>
    </row>
    <row r="5137" spans="1:12" hidden="1" x14ac:dyDescent="0.3">
      <c r="A5137" s="1" t="str">
        <f>+A5136</f>
        <v>NO</v>
      </c>
      <c r="C5137" s="1" t="s">
        <v>124</v>
      </c>
      <c r="E5137" s="27" t="s">
        <v>124</v>
      </c>
      <c r="F5137" s="28"/>
      <c r="G5137" s="28"/>
      <c r="H5137" s="28"/>
      <c r="I5137" s="28"/>
      <c r="J5137" s="28"/>
      <c r="K5137" s="29" t="s">
        <v>124</v>
      </c>
      <c r="L5137" s="30" t="s">
        <v>124</v>
      </c>
    </row>
    <row r="5138" spans="1:12" hidden="1" x14ac:dyDescent="0.3">
      <c r="A5138" s="18" t="str">
        <f>+IF(OR(C5138=""),"NO",1)</f>
        <v>NO</v>
      </c>
      <c r="B5138" s="18"/>
      <c r="C5138" s="1" t="s">
        <v>124</v>
      </c>
      <c r="E5138" s="31" t="s">
        <v>124</v>
      </c>
      <c r="F5138" s="32"/>
      <c r="G5138" s="32"/>
      <c r="H5138" s="32"/>
      <c r="I5138" s="32"/>
      <c r="J5138" s="32"/>
      <c r="K5138" s="33" t="s">
        <v>124</v>
      </c>
      <c r="L5138" s="34" t="s">
        <v>124</v>
      </c>
    </row>
    <row r="5139" spans="1:12" hidden="1" x14ac:dyDescent="0.3">
      <c r="A5139" s="18" t="str">
        <f>+IF(OR(C5139=""),"NO",1)</f>
        <v>NO</v>
      </c>
      <c r="B5139" s="18"/>
      <c r="C5139" s="1" t="s">
        <v>124</v>
      </c>
      <c r="E5139" s="31" t="s">
        <v>124</v>
      </c>
      <c r="F5139" s="32"/>
      <c r="G5139" s="32"/>
      <c r="H5139" s="32"/>
      <c r="I5139" s="32"/>
      <c r="J5139" s="32"/>
      <c r="K5139" s="33" t="s">
        <v>124</v>
      </c>
      <c r="L5139" s="34" t="s">
        <v>124</v>
      </c>
    </row>
    <row r="5140" spans="1:12" hidden="1" x14ac:dyDescent="0.3">
      <c r="A5140" s="18" t="str">
        <f>+IF(OR(C5140=""),"NO",1)</f>
        <v>NO</v>
      </c>
      <c r="B5140" s="18"/>
      <c r="C5140" s="1" t="s">
        <v>124</v>
      </c>
      <c r="E5140" s="31" t="s">
        <v>13</v>
      </c>
      <c r="F5140" s="32"/>
      <c r="G5140" s="32"/>
      <c r="H5140" s="32"/>
      <c r="I5140" s="32"/>
      <c r="J5140" s="32"/>
      <c r="K5140" s="33"/>
      <c r="L5140" s="34"/>
    </row>
    <row r="5141" spans="1:12" hidden="1" x14ac:dyDescent="0.3">
      <c r="A5141" s="18" t="str">
        <f>+IF(OR(C5141=""),"NO",1)</f>
        <v>NO</v>
      </c>
      <c r="B5141" s="18"/>
      <c r="C5141" s="1" t="s">
        <v>124</v>
      </c>
      <c r="E5141" s="31" t="s">
        <v>13</v>
      </c>
      <c r="F5141" s="32"/>
      <c r="G5141" s="32"/>
      <c r="H5141" s="32"/>
      <c r="I5141" s="32"/>
      <c r="J5141" s="32"/>
      <c r="K5141" s="33"/>
      <c r="L5141" s="34"/>
    </row>
    <row r="5142" spans="1:12" hidden="1" x14ac:dyDescent="0.3">
      <c r="A5142" s="18" t="str">
        <f>+IF(OR(C5142=""),"NO",1)</f>
        <v>NO</v>
      </c>
      <c r="B5142" s="18"/>
      <c r="C5142" s="1" t="s">
        <v>124</v>
      </c>
      <c r="E5142" s="35" t="s">
        <v>13</v>
      </c>
      <c r="F5142" s="36"/>
      <c r="G5142" s="36"/>
      <c r="H5142" s="36"/>
      <c r="I5142" s="36"/>
      <c r="J5142" s="36"/>
      <c r="K5142" s="37"/>
      <c r="L5142" s="38"/>
    </row>
    <row r="5143" spans="1:12" ht="5.15" hidden="1" customHeight="1" x14ac:dyDescent="0.3">
      <c r="A5143" s="1" t="str">
        <f>+A5135</f>
        <v>NO</v>
      </c>
      <c r="E5143" s="39"/>
      <c r="F5143" s="39"/>
      <c r="G5143" s="39"/>
      <c r="H5143" s="39"/>
      <c r="I5143" s="39"/>
      <c r="J5143" s="39"/>
      <c r="K5143" s="39"/>
      <c r="L5143" s="39"/>
    </row>
    <row r="5144" spans="1:12" ht="15.75" hidden="1" customHeight="1" x14ac:dyDescent="0.3">
      <c r="A5144" s="1" t="str">
        <f>+A5135</f>
        <v>NO</v>
      </c>
      <c r="E5144" s="40" t="str">
        <f>+$E$19</f>
        <v>RESULTADO DE EVALUACIÓN TÉCNICA</v>
      </c>
      <c r="F5144" s="41"/>
      <c r="G5144" s="41"/>
      <c r="H5144" s="41"/>
      <c r="I5144" s="41"/>
      <c r="J5144" s="41"/>
      <c r="K5144" s="41"/>
      <c r="L5144" s="42"/>
    </row>
    <row r="5145" spans="1:12" hidden="1" x14ac:dyDescent="0.3">
      <c r="A5145" s="1" t="str">
        <f>+A5135</f>
        <v>NO</v>
      </c>
      <c r="E5145" s="43"/>
      <c r="F5145" s="44" t="str">
        <f>+$F$20</f>
        <v>Experiencia</v>
      </c>
      <c r="G5145" s="45"/>
      <c r="H5145" s="45"/>
      <c r="I5145" s="45"/>
      <c r="J5145" s="45"/>
      <c r="K5145" s="46"/>
      <c r="L5145" s="47" t="s">
        <v>124</v>
      </c>
    </row>
    <row r="5146" spans="1:12" hidden="1" x14ac:dyDescent="0.3">
      <c r="A5146" s="1" t="str">
        <f>+A5135</f>
        <v>NO</v>
      </c>
      <c r="E5146" s="348" t="str">
        <f>+$E$21</f>
        <v>OBSERVACIONES RESPECTO A LA EVALUACIÓN DE EXPERIENCIA</v>
      </c>
      <c r="F5146" s="308"/>
      <c r="G5146" s="308"/>
      <c r="H5146" s="308"/>
      <c r="I5146" s="308"/>
      <c r="J5146" s="308"/>
      <c r="K5146" s="308"/>
      <c r="L5146" s="349"/>
    </row>
    <row r="5147" spans="1:12" hidden="1" x14ac:dyDescent="0.3">
      <c r="A5147" s="1" t="str">
        <f>+A5135</f>
        <v>NO</v>
      </c>
      <c r="E5147" s="350" t="s">
        <v>124</v>
      </c>
      <c r="F5147" s="351"/>
      <c r="G5147" s="351"/>
      <c r="H5147" s="351"/>
      <c r="I5147" s="351"/>
      <c r="J5147" s="351"/>
      <c r="K5147" s="351"/>
      <c r="L5147" s="352"/>
    </row>
    <row r="5148" spans="1:12" ht="5.15" hidden="1" customHeight="1" x14ac:dyDescent="0.3">
      <c r="A5148" s="1" t="str">
        <f>+A5135</f>
        <v>NO</v>
      </c>
      <c r="E5148" s="39"/>
      <c r="F5148" s="39"/>
      <c r="G5148" s="39"/>
      <c r="H5148" s="39"/>
      <c r="I5148" s="39"/>
      <c r="J5148" s="39"/>
      <c r="K5148" s="39"/>
      <c r="L5148" s="39"/>
    </row>
    <row r="5149" spans="1:12" ht="12.75" hidden="1" customHeight="1" x14ac:dyDescent="0.3">
      <c r="A5149" s="1" t="str">
        <f>+A5135</f>
        <v>NO</v>
      </c>
      <c r="E5149" s="40" t="str">
        <f>+$E$24</f>
        <v>EXPERIENCIA HABILITANTE: CONTRATOS PRESENTADOS</v>
      </c>
      <c r="F5149" s="41"/>
      <c r="G5149" s="41"/>
      <c r="H5149" s="41"/>
      <c r="I5149" s="41"/>
      <c r="J5149" s="41"/>
      <c r="K5149" s="41"/>
      <c r="L5149" s="42"/>
    </row>
    <row r="5150" spans="1:12" ht="8.5" hidden="1" customHeight="1" x14ac:dyDescent="0.3">
      <c r="A5150" s="1" t="str">
        <f>+A5135</f>
        <v>NO</v>
      </c>
      <c r="E5150" s="49"/>
      <c r="F5150" s="50"/>
      <c r="G5150" s="51"/>
      <c r="H5150" s="51"/>
      <c r="I5150" s="51"/>
      <c r="J5150" s="51"/>
      <c r="K5150" s="51"/>
      <c r="L5150" s="52"/>
    </row>
    <row r="5151" spans="1:12" hidden="1" x14ac:dyDescent="0.3">
      <c r="A5151" s="18" t="str">
        <f>+IF(OR(C5151=""),"NO",1)</f>
        <v>NO</v>
      </c>
      <c r="B5151" s="18"/>
      <c r="C5151" s="1" t="s">
        <v>124</v>
      </c>
      <c r="E5151" s="329">
        <v>1</v>
      </c>
      <c r="F5151" s="53" t="str">
        <f>+$F$26</f>
        <v>OBJETO</v>
      </c>
      <c r="G5151" s="332" t="s">
        <v>124</v>
      </c>
      <c r="H5151" s="333"/>
      <c r="I5151" s="333"/>
      <c r="J5151" s="333"/>
      <c r="K5151" s="333"/>
      <c r="L5151" s="334"/>
    </row>
    <row r="5152" spans="1:12" hidden="1" x14ac:dyDescent="0.3">
      <c r="A5152" s="18" t="str">
        <f>+IF(OR(C5151=""),"NO",1)</f>
        <v>NO</v>
      </c>
      <c r="B5152" s="18"/>
      <c r="E5152" s="330"/>
      <c r="F5152" s="54" t="str">
        <f>+$F$27</f>
        <v>CONTRATANTE</v>
      </c>
      <c r="G5152" s="335" t="s">
        <v>124</v>
      </c>
      <c r="H5152" s="310"/>
      <c r="I5152" s="310"/>
      <c r="J5152" s="310"/>
      <c r="K5152" s="310"/>
      <c r="L5152" s="336"/>
    </row>
    <row r="5153" spans="1:12" hidden="1" x14ac:dyDescent="0.3">
      <c r="A5153" s="18" t="str">
        <f>+IF(OR(C5151=""),"NO",1)</f>
        <v>NO</v>
      </c>
      <c r="B5153" s="18"/>
      <c r="E5153" s="330"/>
      <c r="F5153" s="54" t="str">
        <f>+$F$28</f>
        <v>APORTANTE</v>
      </c>
      <c r="G5153" s="337" t="s">
        <v>124</v>
      </c>
      <c r="H5153" s="338"/>
      <c r="I5153" s="338"/>
      <c r="J5153" s="338"/>
      <c r="K5153" s="338"/>
      <c r="L5153" s="339"/>
    </row>
    <row r="5154" spans="1:12" hidden="1" x14ac:dyDescent="0.3">
      <c r="A5154" s="18" t="str">
        <f>+IF(OR(C5151=""),"NO",1)</f>
        <v>NO</v>
      </c>
      <c r="B5154" s="18"/>
      <c r="E5154" s="330"/>
      <c r="F5154" s="54" t="str">
        <f>+$F$29</f>
        <v>VALOR /SMMLV)</v>
      </c>
      <c r="G5154" s="55" t="s">
        <v>124</v>
      </c>
      <c r="H5154" s="56" t="str">
        <f>+$H$29</f>
        <v>% PART..</v>
      </c>
      <c r="I5154" s="57" t="s">
        <v>124</v>
      </c>
      <c r="J5154" s="58" t="str">
        <f>+$J$29</f>
        <v>VALOR ACREDITADO</v>
      </c>
      <c r="K5154" s="59"/>
      <c r="L5154" s="47" t="s">
        <v>124</v>
      </c>
    </row>
    <row r="5155" spans="1:12" hidden="1" x14ac:dyDescent="0.3">
      <c r="A5155" s="18" t="str">
        <f>+IF(OR(C5151=""),"NO",1)</f>
        <v>NO</v>
      </c>
      <c r="B5155" s="18"/>
      <c r="E5155" s="330"/>
      <c r="F5155" s="60" t="str">
        <f>+$F$30</f>
        <v>EXPERIENCIA APORTADA</v>
      </c>
      <c r="G5155" s="340" t="s">
        <v>124</v>
      </c>
      <c r="H5155" s="341"/>
      <c r="I5155" s="341"/>
      <c r="J5155" s="341"/>
      <c r="K5155" s="341"/>
      <c r="L5155" s="342"/>
    </row>
    <row r="5156" spans="1:12" hidden="1" x14ac:dyDescent="0.3">
      <c r="A5156" s="18" t="str">
        <f>+IF(OR(C5151=""),"NO",1)</f>
        <v>NO</v>
      </c>
      <c r="B5156" s="18"/>
      <c r="E5156" s="331"/>
      <c r="F5156" s="62" t="str">
        <f>+$F$31</f>
        <v>OBSERVACIÓN</v>
      </c>
      <c r="G5156" s="343" t="s">
        <v>124</v>
      </c>
      <c r="H5156" s="344"/>
      <c r="I5156" s="344"/>
      <c r="J5156" s="344"/>
      <c r="K5156" s="344"/>
      <c r="L5156" s="345"/>
    </row>
    <row r="5157" spans="1:12" ht="8.5" hidden="1" customHeight="1" x14ac:dyDescent="0.3">
      <c r="A5157" s="18" t="str">
        <f>+IF(OR(C5151=""),"NO",1)</f>
        <v>NO</v>
      </c>
      <c r="B5157" s="18"/>
      <c r="E5157" s="49"/>
      <c r="F5157" s="50"/>
      <c r="G5157" s="51"/>
      <c r="H5157" s="51"/>
      <c r="I5157" s="51"/>
      <c r="J5157" s="51"/>
      <c r="K5157" s="51"/>
      <c r="L5157" s="52"/>
    </row>
    <row r="5158" spans="1:12" hidden="1" x14ac:dyDescent="0.3">
      <c r="A5158" s="18" t="str">
        <f t="shared" ref="A5158" si="1722">+IF(OR(C5158=""),"NO",1)</f>
        <v>NO</v>
      </c>
      <c r="B5158" s="18"/>
      <c r="C5158" s="1" t="s">
        <v>124</v>
      </c>
      <c r="E5158" s="329">
        <v>2</v>
      </c>
      <c r="F5158" s="53" t="str">
        <f>+$F$26</f>
        <v>OBJETO</v>
      </c>
      <c r="G5158" s="332" t="s">
        <v>124</v>
      </c>
      <c r="H5158" s="333"/>
      <c r="I5158" s="333"/>
      <c r="J5158" s="333"/>
      <c r="K5158" s="333"/>
      <c r="L5158" s="334"/>
    </row>
    <row r="5159" spans="1:12" hidden="1" x14ac:dyDescent="0.3">
      <c r="A5159" s="18" t="str">
        <f t="shared" ref="A5159" si="1723">+IF(OR(C5158=""),"NO",1)</f>
        <v>NO</v>
      </c>
      <c r="B5159" s="18"/>
      <c r="E5159" s="330"/>
      <c r="F5159" s="54" t="str">
        <f>+$F$27</f>
        <v>CONTRATANTE</v>
      </c>
      <c r="G5159" s="335" t="s">
        <v>124</v>
      </c>
      <c r="H5159" s="310"/>
      <c r="I5159" s="310"/>
      <c r="J5159" s="310"/>
      <c r="K5159" s="310"/>
      <c r="L5159" s="336"/>
    </row>
    <row r="5160" spans="1:12" hidden="1" x14ac:dyDescent="0.3">
      <c r="A5160" s="18" t="str">
        <f t="shared" ref="A5160" si="1724">+IF(OR(C5158=""),"NO",1)</f>
        <v>NO</v>
      </c>
      <c r="B5160" s="18"/>
      <c r="E5160" s="330"/>
      <c r="F5160" s="54" t="str">
        <f>+$F$28</f>
        <v>APORTANTE</v>
      </c>
      <c r="G5160" s="337" t="s">
        <v>124</v>
      </c>
      <c r="H5160" s="338"/>
      <c r="I5160" s="338"/>
      <c r="J5160" s="338"/>
      <c r="K5160" s="338"/>
      <c r="L5160" s="339"/>
    </row>
    <row r="5161" spans="1:12" hidden="1" x14ac:dyDescent="0.3">
      <c r="A5161" s="18" t="str">
        <f t="shared" ref="A5161" si="1725">+IF(OR(C5158=""),"NO",1)</f>
        <v>NO</v>
      </c>
      <c r="B5161" s="18"/>
      <c r="E5161" s="330"/>
      <c r="F5161" s="54" t="str">
        <f>+$F$29</f>
        <v>VALOR /SMMLV)</v>
      </c>
      <c r="G5161" s="55" t="s">
        <v>124</v>
      </c>
      <c r="H5161" s="56" t="str">
        <f>+$H$29</f>
        <v>% PART..</v>
      </c>
      <c r="I5161" s="57" t="s">
        <v>124</v>
      </c>
      <c r="J5161" s="58" t="str">
        <f>+$J$29</f>
        <v>VALOR ACREDITADO</v>
      </c>
      <c r="K5161" s="59"/>
      <c r="L5161" s="47" t="s">
        <v>124</v>
      </c>
    </row>
    <row r="5162" spans="1:12" hidden="1" x14ac:dyDescent="0.3">
      <c r="A5162" s="18" t="str">
        <f t="shared" ref="A5162" si="1726">+IF(OR(C5158=""),"NO",1)</f>
        <v>NO</v>
      </c>
      <c r="B5162" s="18"/>
      <c r="E5162" s="330"/>
      <c r="F5162" s="60" t="str">
        <f>+$F$30</f>
        <v>EXPERIENCIA APORTADA</v>
      </c>
      <c r="G5162" s="340" t="s">
        <v>124</v>
      </c>
      <c r="H5162" s="341"/>
      <c r="I5162" s="341"/>
      <c r="J5162" s="341"/>
      <c r="K5162" s="341"/>
      <c r="L5162" s="342"/>
    </row>
    <row r="5163" spans="1:12" hidden="1" x14ac:dyDescent="0.3">
      <c r="A5163" s="18" t="str">
        <f t="shared" ref="A5163" si="1727">+IF(OR(C5158=""),"NO",1)</f>
        <v>NO</v>
      </c>
      <c r="B5163" s="18"/>
      <c r="E5163" s="331"/>
      <c r="F5163" s="62" t="str">
        <f>+$F$31</f>
        <v>OBSERVACIÓN</v>
      </c>
      <c r="G5163" s="343" t="s">
        <v>124</v>
      </c>
      <c r="H5163" s="344"/>
      <c r="I5163" s="344"/>
      <c r="J5163" s="344"/>
      <c r="K5163" s="344"/>
      <c r="L5163" s="345"/>
    </row>
    <row r="5164" spans="1:12" ht="8.5" hidden="1" customHeight="1" x14ac:dyDescent="0.3">
      <c r="A5164" s="18" t="str">
        <f t="shared" ref="A5164" si="1728">+IF(OR(C5158=""),"NO",1)</f>
        <v>NO</v>
      </c>
      <c r="B5164" s="18"/>
      <c r="E5164" s="49"/>
      <c r="F5164" s="50"/>
      <c r="G5164" s="51"/>
      <c r="H5164" s="51"/>
      <c r="I5164" s="51"/>
      <c r="J5164" s="51"/>
      <c r="K5164" s="51"/>
      <c r="L5164" s="52"/>
    </row>
    <row r="5165" spans="1:12" hidden="1" x14ac:dyDescent="0.3">
      <c r="A5165" s="18" t="str">
        <f t="shared" ref="A5165" si="1729">+IF(OR(C5165=""),"NO",1)</f>
        <v>NO</v>
      </c>
      <c r="B5165" s="18"/>
      <c r="C5165" s="1" t="s">
        <v>124</v>
      </c>
      <c r="E5165" s="329">
        <v>3</v>
      </c>
      <c r="F5165" s="53" t="str">
        <f>+$F$26</f>
        <v>OBJETO</v>
      </c>
      <c r="G5165" s="332" t="s">
        <v>124</v>
      </c>
      <c r="H5165" s="333"/>
      <c r="I5165" s="333"/>
      <c r="J5165" s="333"/>
      <c r="K5165" s="333"/>
      <c r="L5165" s="334"/>
    </row>
    <row r="5166" spans="1:12" hidden="1" x14ac:dyDescent="0.3">
      <c r="A5166" s="18" t="str">
        <f t="shared" ref="A5166" si="1730">+IF(OR(C5165=""),"NO",1)</f>
        <v>NO</v>
      </c>
      <c r="B5166" s="18"/>
      <c r="E5166" s="330"/>
      <c r="F5166" s="54" t="str">
        <f>+$F$27</f>
        <v>CONTRATANTE</v>
      </c>
      <c r="G5166" s="335" t="s">
        <v>124</v>
      </c>
      <c r="H5166" s="310"/>
      <c r="I5166" s="310"/>
      <c r="J5166" s="310"/>
      <c r="K5166" s="310"/>
      <c r="L5166" s="336"/>
    </row>
    <row r="5167" spans="1:12" hidden="1" x14ac:dyDescent="0.3">
      <c r="A5167" s="18" t="str">
        <f t="shared" ref="A5167" si="1731">+IF(OR(C5165=""),"NO",1)</f>
        <v>NO</v>
      </c>
      <c r="B5167" s="18"/>
      <c r="E5167" s="330"/>
      <c r="F5167" s="54" t="str">
        <f>+$F$28</f>
        <v>APORTANTE</v>
      </c>
      <c r="G5167" s="337" t="s">
        <v>124</v>
      </c>
      <c r="H5167" s="338"/>
      <c r="I5167" s="338"/>
      <c r="J5167" s="338"/>
      <c r="K5167" s="338"/>
      <c r="L5167" s="339"/>
    </row>
    <row r="5168" spans="1:12" hidden="1" x14ac:dyDescent="0.3">
      <c r="A5168" s="18" t="str">
        <f t="shared" ref="A5168" si="1732">+IF(OR(C5165=""),"NO",1)</f>
        <v>NO</v>
      </c>
      <c r="B5168" s="18"/>
      <c r="E5168" s="330"/>
      <c r="F5168" s="54" t="str">
        <f>+$F$29</f>
        <v>VALOR /SMMLV)</v>
      </c>
      <c r="G5168" s="55" t="s">
        <v>124</v>
      </c>
      <c r="H5168" s="56" t="str">
        <f>+$H$29</f>
        <v>% PART..</v>
      </c>
      <c r="I5168" s="57" t="s">
        <v>124</v>
      </c>
      <c r="J5168" s="58" t="str">
        <f>+$J$29</f>
        <v>VALOR ACREDITADO</v>
      </c>
      <c r="K5168" s="59"/>
      <c r="L5168" s="47" t="s">
        <v>124</v>
      </c>
    </row>
    <row r="5169" spans="1:12" hidden="1" x14ac:dyDescent="0.3">
      <c r="A5169" s="18" t="str">
        <f t="shared" ref="A5169" si="1733">+IF(OR(C5165=""),"NO",1)</f>
        <v>NO</v>
      </c>
      <c r="B5169" s="18"/>
      <c r="E5169" s="330"/>
      <c r="F5169" s="60" t="str">
        <f>+$F$30</f>
        <v>EXPERIENCIA APORTADA</v>
      </c>
      <c r="G5169" s="340" t="s">
        <v>124</v>
      </c>
      <c r="H5169" s="341"/>
      <c r="I5169" s="341"/>
      <c r="J5169" s="341"/>
      <c r="K5169" s="341"/>
      <c r="L5169" s="342"/>
    </row>
    <row r="5170" spans="1:12" hidden="1" x14ac:dyDescent="0.3">
      <c r="A5170" s="18" t="str">
        <f t="shared" ref="A5170" si="1734">+IF(OR(C5165=""),"NO",1)</f>
        <v>NO</v>
      </c>
      <c r="B5170" s="18"/>
      <c r="E5170" s="331"/>
      <c r="F5170" s="62" t="str">
        <f>+$F$31</f>
        <v>OBSERVACIÓN</v>
      </c>
      <c r="G5170" s="343" t="s">
        <v>124</v>
      </c>
      <c r="H5170" s="344"/>
      <c r="I5170" s="344"/>
      <c r="J5170" s="344"/>
      <c r="K5170" s="344"/>
      <c r="L5170" s="345"/>
    </row>
    <row r="5171" spans="1:12" ht="8.5" hidden="1" customHeight="1" x14ac:dyDescent="0.3">
      <c r="A5171" s="18" t="str">
        <f t="shared" ref="A5171" si="1735">+IF(OR(C5165=""),"NO",1)</f>
        <v>NO</v>
      </c>
      <c r="B5171" s="18"/>
      <c r="E5171" s="49"/>
      <c r="F5171" s="50"/>
      <c r="G5171" s="51"/>
      <c r="H5171" s="51"/>
      <c r="I5171" s="51"/>
      <c r="J5171" s="51"/>
      <c r="K5171" s="51"/>
      <c r="L5171" s="52"/>
    </row>
    <row r="5172" spans="1:12" hidden="1" x14ac:dyDescent="0.3">
      <c r="A5172" s="18" t="str">
        <f t="shared" ref="A5172" si="1736">+IF(OR(C5172=""),"NO",1)</f>
        <v>NO</v>
      </c>
      <c r="B5172" s="18"/>
      <c r="C5172" s="1" t="s">
        <v>124</v>
      </c>
      <c r="E5172" s="329">
        <v>4</v>
      </c>
      <c r="F5172" s="53" t="str">
        <f>+$F$26</f>
        <v>OBJETO</v>
      </c>
      <c r="G5172" s="332" t="s">
        <v>124</v>
      </c>
      <c r="H5172" s="333"/>
      <c r="I5172" s="333"/>
      <c r="J5172" s="333"/>
      <c r="K5172" s="333"/>
      <c r="L5172" s="334"/>
    </row>
    <row r="5173" spans="1:12" hidden="1" x14ac:dyDescent="0.3">
      <c r="A5173" s="18" t="str">
        <f t="shared" ref="A5173" si="1737">+IF(OR(C5172=""),"NO",1)</f>
        <v>NO</v>
      </c>
      <c r="B5173" s="18"/>
      <c r="E5173" s="330"/>
      <c r="F5173" s="54" t="str">
        <f>+$F$27</f>
        <v>CONTRATANTE</v>
      </c>
      <c r="G5173" s="335" t="s">
        <v>124</v>
      </c>
      <c r="H5173" s="310"/>
      <c r="I5173" s="310"/>
      <c r="J5173" s="310"/>
      <c r="K5173" s="310"/>
      <c r="L5173" s="336"/>
    </row>
    <row r="5174" spans="1:12" hidden="1" x14ac:dyDescent="0.3">
      <c r="A5174" s="18" t="str">
        <f t="shared" ref="A5174" si="1738">+IF(OR(C5172=""),"NO",1)</f>
        <v>NO</v>
      </c>
      <c r="B5174" s="18"/>
      <c r="E5174" s="330"/>
      <c r="F5174" s="54" t="str">
        <f>+$F$28</f>
        <v>APORTANTE</v>
      </c>
      <c r="G5174" s="337" t="s">
        <v>124</v>
      </c>
      <c r="H5174" s="338"/>
      <c r="I5174" s="338"/>
      <c r="J5174" s="338"/>
      <c r="K5174" s="338"/>
      <c r="L5174" s="339"/>
    </row>
    <row r="5175" spans="1:12" hidden="1" x14ac:dyDescent="0.3">
      <c r="A5175" s="18" t="str">
        <f t="shared" ref="A5175" si="1739">+IF(OR(C5172=""),"NO",1)</f>
        <v>NO</v>
      </c>
      <c r="B5175" s="18"/>
      <c r="E5175" s="330"/>
      <c r="F5175" s="54" t="str">
        <f>+$F$29</f>
        <v>VALOR /SMMLV)</v>
      </c>
      <c r="G5175" s="55" t="s">
        <v>124</v>
      </c>
      <c r="H5175" s="56" t="str">
        <f>+$H$29</f>
        <v>% PART..</v>
      </c>
      <c r="I5175" s="57" t="s">
        <v>124</v>
      </c>
      <c r="J5175" s="58" t="str">
        <f>+$J$29</f>
        <v>VALOR ACREDITADO</v>
      </c>
      <c r="K5175" s="59"/>
      <c r="L5175" s="47" t="s">
        <v>124</v>
      </c>
    </row>
    <row r="5176" spans="1:12" hidden="1" x14ac:dyDescent="0.3">
      <c r="A5176" s="18" t="str">
        <f t="shared" ref="A5176" si="1740">+IF(OR(C5172=""),"NO",1)</f>
        <v>NO</v>
      </c>
      <c r="B5176" s="18"/>
      <c r="E5176" s="330"/>
      <c r="F5176" s="60" t="str">
        <f>+$F$30</f>
        <v>EXPERIENCIA APORTADA</v>
      </c>
      <c r="G5176" s="340" t="s">
        <v>124</v>
      </c>
      <c r="H5176" s="341"/>
      <c r="I5176" s="341"/>
      <c r="J5176" s="341"/>
      <c r="K5176" s="341"/>
      <c r="L5176" s="342"/>
    </row>
    <row r="5177" spans="1:12" hidden="1" x14ac:dyDescent="0.3">
      <c r="A5177" s="18" t="str">
        <f t="shared" ref="A5177" si="1741">+IF(OR(C5172=""),"NO",1)</f>
        <v>NO</v>
      </c>
      <c r="B5177" s="18"/>
      <c r="E5177" s="331"/>
      <c r="F5177" s="62" t="str">
        <f>+$F$31</f>
        <v>OBSERVACIÓN</v>
      </c>
      <c r="G5177" s="343" t="s">
        <v>124</v>
      </c>
      <c r="H5177" s="344"/>
      <c r="I5177" s="344"/>
      <c r="J5177" s="344"/>
      <c r="K5177" s="344"/>
      <c r="L5177" s="345"/>
    </row>
    <row r="5178" spans="1:12" ht="8.5" hidden="1" customHeight="1" x14ac:dyDescent="0.3">
      <c r="A5178" s="18" t="str">
        <f t="shared" ref="A5178" si="1742">+IF(OR(C5172=""),"NO",1)</f>
        <v>NO</v>
      </c>
      <c r="B5178" s="18"/>
      <c r="E5178" s="49"/>
      <c r="F5178" s="50"/>
      <c r="G5178" s="51"/>
      <c r="H5178" s="51"/>
      <c r="I5178" s="51"/>
      <c r="J5178" s="51"/>
      <c r="K5178" s="51"/>
      <c r="L5178" s="52"/>
    </row>
    <row r="5179" spans="1:12" hidden="1" x14ac:dyDescent="0.3">
      <c r="A5179" s="18" t="str">
        <f t="shared" ref="A5179" si="1743">+IF(OR(C5179=""),"NO",1)</f>
        <v>NO</v>
      </c>
      <c r="B5179" s="18"/>
      <c r="C5179" s="1" t="s">
        <v>124</v>
      </c>
      <c r="E5179" s="329">
        <v>5</v>
      </c>
      <c r="F5179" s="53" t="str">
        <f>+$F$26</f>
        <v>OBJETO</v>
      </c>
      <c r="G5179" s="332" t="s">
        <v>124</v>
      </c>
      <c r="H5179" s="333"/>
      <c r="I5179" s="333"/>
      <c r="J5179" s="333"/>
      <c r="K5179" s="333"/>
      <c r="L5179" s="334"/>
    </row>
    <row r="5180" spans="1:12" hidden="1" x14ac:dyDescent="0.3">
      <c r="A5180" s="18" t="str">
        <f t="shared" ref="A5180" si="1744">+IF(OR(C5179=""),"NO",1)</f>
        <v>NO</v>
      </c>
      <c r="B5180" s="18"/>
      <c r="E5180" s="330"/>
      <c r="F5180" s="54" t="str">
        <f>+$F$27</f>
        <v>CONTRATANTE</v>
      </c>
      <c r="G5180" s="335" t="s">
        <v>124</v>
      </c>
      <c r="H5180" s="310"/>
      <c r="I5180" s="310"/>
      <c r="J5180" s="310"/>
      <c r="K5180" s="310"/>
      <c r="L5180" s="336"/>
    </row>
    <row r="5181" spans="1:12" hidden="1" x14ac:dyDescent="0.3">
      <c r="A5181" s="18" t="str">
        <f t="shared" ref="A5181" si="1745">+IF(OR(C5179=""),"NO",1)</f>
        <v>NO</v>
      </c>
      <c r="B5181" s="18"/>
      <c r="E5181" s="330"/>
      <c r="F5181" s="54" t="str">
        <f>+$F$28</f>
        <v>APORTANTE</v>
      </c>
      <c r="G5181" s="337" t="s">
        <v>124</v>
      </c>
      <c r="H5181" s="338"/>
      <c r="I5181" s="338"/>
      <c r="J5181" s="338"/>
      <c r="K5181" s="338"/>
      <c r="L5181" s="339"/>
    </row>
    <row r="5182" spans="1:12" hidden="1" x14ac:dyDescent="0.3">
      <c r="A5182" s="18" t="str">
        <f t="shared" ref="A5182" si="1746">+IF(OR(C5179=""),"NO",1)</f>
        <v>NO</v>
      </c>
      <c r="B5182" s="18"/>
      <c r="E5182" s="330"/>
      <c r="F5182" s="54" t="str">
        <f>+$F$29</f>
        <v>VALOR /SMMLV)</v>
      </c>
      <c r="G5182" s="55" t="s">
        <v>124</v>
      </c>
      <c r="H5182" s="56" t="str">
        <f>+$H$29</f>
        <v>% PART..</v>
      </c>
      <c r="I5182" s="57" t="s">
        <v>124</v>
      </c>
      <c r="J5182" s="58" t="str">
        <f>+$J$29</f>
        <v>VALOR ACREDITADO</v>
      </c>
      <c r="K5182" s="59"/>
      <c r="L5182" s="47" t="s">
        <v>124</v>
      </c>
    </row>
    <row r="5183" spans="1:12" hidden="1" x14ac:dyDescent="0.3">
      <c r="A5183" s="18" t="str">
        <f t="shared" ref="A5183" si="1747">+IF(OR(C5179=""),"NO",1)</f>
        <v>NO</v>
      </c>
      <c r="B5183" s="18"/>
      <c r="E5183" s="330"/>
      <c r="F5183" s="60" t="str">
        <f>+$F$30</f>
        <v>EXPERIENCIA APORTADA</v>
      </c>
      <c r="G5183" s="340" t="s">
        <v>124</v>
      </c>
      <c r="H5183" s="341"/>
      <c r="I5183" s="341"/>
      <c r="J5183" s="341"/>
      <c r="K5183" s="341"/>
      <c r="L5183" s="342"/>
    </row>
    <row r="5184" spans="1:12" hidden="1" x14ac:dyDescent="0.3">
      <c r="A5184" s="18" t="str">
        <f t="shared" ref="A5184" si="1748">+IF(OR(C5179=""),"NO",1)</f>
        <v>NO</v>
      </c>
      <c r="B5184" s="18"/>
      <c r="E5184" s="331"/>
      <c r="F5184" s="62" t="str">
        <f>+$F$31</f>
        <v>OBSERVACIÓN</v>
      </c>
      <c r="G5184" s="343" t="s">
        <v>124</v>
      </c>
      <c r="H5184" s="344"/>
      <c r="I5184" s="344"/>
      <c r="J5184" s="344"/>
      <c r="K5184" s="344"/>
      <c r="L5184" s="345"/>
    </row>
    <row r="5185" spans="1:12" ht="8.5" hidden="1" customHeight="1" x14ac:dyDescent="0.3">
      <c r="A5185" s="18" t="str">
        <f t="shared" ref="A5185" si="1749">+IF(OR(C5179=""),"NO",1)</f>
        <v>NO</v>
      </c>
      <c r="B5185" s="18"/>
      <c r="E5185" s="49"/>
      <c r="F5185" s="50"/>
      <c r="G5185" s="51"/>
      <c r="H5185" s="51"/>
      <c r="I5185" s="51"/>
      <c r="J5185" s="51"/>
      <c r="K5185" s="51"/>
      <c r="L5185" s="52"/>
    </row>
    <row r="5186" spans="1:12" hidden="1" x14ac:dyDescent="0.3">
      <c r="A5186" s="18" t="str">
        <f t="shared" ref="A5186" si="1750">+IF(OR(C5186=""),"NO",1)</f>
        <v>NO</v>
      </c>
      <c r="B5186" s="18"/>
      <c r="C5186" s="1" t="s">
        <v>124</v>
      </c>
      <c r="E5186" s="329">
        <v>6</v>
      </c>
      <c r="F5186" s="53" t="str">
        <f>+$F$26</f>
        <v>OBJETO</v>
      </c>
      <c r="G5186" s="332" t="s">
        <v>124</v>
      </c>
      <c r="H5186" s="333"/>
      <c r="I5186" s="333"/>
      <c r="J5186" s="333"/>
      <c r="K5186" s="333"/>
      <c r="L5186" s="334"/>
    </row>
    <row r="5187" spans="1:12" hidden="1" x14ac:dyDescent="0.3">
      <c r="A5187" s="18" t="str">
        <f t="shared" ref="A5187" si="1751">+IF(OR(C5186=""),"NO",1)</f>
        <v>NO</v>
      </c>
      <c r="B5187" s="18"/>
      <c r="E5187" s="330"/>
      <c r="F5187" s="54" t="str">
        <f>+$F$27</f>
        <v>CONTRATANTE</v>
      </c>
      <c r="G5187" s="335" t="s">
        <v>124</v>
      </c>
      <c r="H5187" s="310"/>
      <c r="I5187" s="310"/>
      <c r="J5187" s="310"/>
      <c r="K5187" s="310"/>
      <c r="L5187" s="336"/>
    </row>
    <row r="5188" spans="1:12" hidden="1" x14ac:dyDescent="0.3">
      <c r="A5188" s="18" t="str">
        <f t="shared" ref="A5188" si="1752">+IF(OR(C5186=""),"NO",1)</f>
        <v>NO</v>
      </c>
      <c r="B5188" s="18"/>
      <c r="E5188" s="330"/>
      <c r="F5188" s="54" t="str">
        <f>+$F$28</f>
        <v>APORTANTE</v>
      </c>
      <c r="G5188" s="337" t="s">
        <v>124</v>
      </c>
      <c r="H5188" s="338"/>
      <c r="I5188" s="338"/>
      <c r="J5188" s="338"/>
      <c r="K5188" s="338"/>
      <c r="L5188" s="339"/>
    </row>
    <row r="5189" spans="1:12" hidden="1" x14ac:dyDescent="0.3">
      <c r="A5189" s="18" t="str">
        <f t="shared" ref="A5189" si="1753">+IF(OR(C5186=""),"NO",1)</f>
        <v>NO</v>
      </c>
      <c r="B5189" s="18"/>
      <c r="E5189" s="330"/>
      <c r="F5189" s="54" t="str">
        <f>+$F$29</f>
        <v>VALOR /SMMLV)</v>
      </c>
      <c r="G5189" s="55" t="s">
        <v>124</v>
      </c>
      <c r="H5189" s="56" t="str">
        <f>+$H$29</f>
        <v>% PART..</v>
      </c>
      <c r="I5189" s="57" t="s">
        <v>124</v>
      </c>
      <c r="J5189" s="58" t="str">
        <f>+$J$29</f>
        <v>VALOR ACREDITADO</v>
      </c>
      <c r="K5189" s="59"/>
      <c r="L5189" s="47" t="s">
        <v>124</v>
      </c>
    </row>
    <row r="5190" spans="1:12" hidden="1" x14ac:dyDescent="0.3">
      <c r="A5190" s="18" t="str">
        <f t="shared" ref="A5190" si="1754">+IF(OR(C5186=""),"NO",1)</f>
        <v>NO</v>
      </c>
      <c r="B5190" s="18"/>
      <c r="E5190" s="330"/>
      <c r="F5190" s="60" t="str">
        <f>+$F$30</f>
        <v>EXPERIENCIA APORTADA</v>
      </c>
      <c r="G5190" s="340" t="s">
        <v>124</v>
      </c>
      <c r="H5190" s="341"/>
      <c r="I5190" s="341"/>
      <c r="J5190" s="341"/>
      <c r="K5190" s="341"/>
      <c r="L5190" s="342"/>
    </row>
    <row r="5191" spans="1:12" hidden="1" x14ac:dyDescent="0.3">
      <c r="A5191" s="18" t="str">
        <f t="shared" ref="A5191" si="1755">+IF(OR(C5186=""),"NO",1)</f>
        <v>NO</v>
      </c>
      <c r="B5191" s="18"/>
      <c r="E5191" s="331"/>
      <c r="F5191" s="62" t="str">
        <f>+$F$31</f>
        <v>OBSERVACIÓN</v>
      </c>
      <c r="G5191" s="343" t="s">
        <v>124</v>
      </c>
      <c r="H5191" s="344"/>
      <c r="I5191" s="344"/>
      <c r="J5191" s="344"/>
      <c r="K5191" s="344"/>
      <c r="L5191" s="345"/>
    </row>
    <row r="5192" spans="1:12" ht="8.5" hidden="1" customHeight="1" x14ac:dyDescent="0.3">
      <c r="A5192" s="18" t="str">
        <f t="shared" ref="A5192" si="1756">+IF(OR(C5186=""),"NO",1)</f>
        <v>NO</v>
      </c>
      <c r="B5192" s="18"/>
      <c r="E5192" s="49"/>
      <c r="F5192" s="50"/>
      <c r="G5192" s="51"/>
      <c r="H5192" s="51"/>
      <c r="I5192" s="51"/>
      <c r="J5192" s="51"/>
      <c r="K5192" s="51"/>
      <c r="L5192" s="52"/>
    </row>
    <row r="5193" spans="1:12" hidden="1" x14ac:dyDescent="0.3">
      <c r="A5193" s="18" t="str">
        <f t="shared" ref="A5193" si="1757">+IF(OR(C5193=""),"NO",1)</f>
        <v>NO</v>
      </c>
      <c r="B5193" s="18"/>
      <c r="C5193" s="1" t="s">
        <v>124</v>
      </c>
      <c r="E5193" s="329">
        <v>7</v>
      </c>
      <c r="F5193" s="53" t="str">
        <f>+$F$26</f>
        <v>OBJETO</v>
      </c>
      <c r="G5193" s="332" t="s">
        <v>124</v>
      </c>
      <c r="H5193" s="333"/>
      <c r="I5193" s="333"/>
      <c r="J5193" s="333"/>
      <c r="K5193" s="333"/>
      <c r="L5193" s="334"/>
    </row>
    <row r="5194" spans="1:12" hidden="1" x14ac:dyDescent="0.3">
      <c r="A5194" s="18" t="str">
        <f t="shared" ref="A5194" si="1758">+IF(OR(C5193=""),"NO",1)</f>
        <v>NO</v>
      </c>
      <c r="B5194" s="18"/>
      <c r="E5194" s="330"/>
      <c r="F5194" s="54" t="str">
        <f>+$F$27</f>
        <v>CONTRATANTE</v>
      </c>
      <c r="G5194" s="335" t="s">
        <v>124</v>
      </c>
      <c r="H5194" s="310"/>
      <c r="I5194" s="310"/>
      <c r="J5194" s="310"/>
      <c r="K5194" s="310"/>
      <c r="L5194" s="336"/>
    </row>
    <row r="5195" spans="1:12" hidden="1" x14ac:dyDescent="0.3">
      <c r="A5195" s="18" t="str">
        <f t="shared" ref="A5195" si="1759">+IF(OR(C5193=""),"NO",1)</f>
        <v>NO</v>
      </c>
      <c r="B5195" s="18"/>
      <c r="E5195" s="330"/>
      <c r="F5195" s="54" t="str">
        <f>+$F$28</f>
        <v>APORTANTE</v>
      </c>
      <c r="G5195" s="337" t="s">
        <v>124</v>
      </c>
      <c r="H5195" s="338"/>
      <c r="I5195" s="338"/>
      <c r="J5195" s="338"/>
      <c r="K5195" s="338"/>
      <c r="L5195" s="339"/>
    </row>
    <row r="5196" spans="1:12" hidden="1" x14ac:dyDescent="0.3">
      <c r="A5196" s="18" t="str">
        <f t="shared" ref="A5196" si="1760">+IF(OR(C5193=""),"NO",1)</f>
        <v>NO</v>
      </c>
      <c r="B5196" s="18"/>
      <c r="E5196" s="330"/>
      <c r="F5196" s="54" t="str">
        <f>+$F$29</f>
        <v>VALOR /SMMLV)</v>
      </c>
      <c r="G5196" s="55" t="s">
        <v>124</v>
      </c>
      <c r="H5196" s="56" t="str">
        <f>+$H$29</f>
        <v>% PART..</v>
      </c>
      <c r="I5196" s="57" t="s">
        <v>124</v>
      </c>
      <c r="J5196" s="58" t="str">
        <f>+$J$29</f>
        <v>VALOR ACREDITADO</v>
      </c>
      <c r="K5196" s="59"/>
      <c r="L5196" s="47" t="s">
        <v>124</v>
      </c>
    </row>
    <row r="5197" spans="1:12" hidden="1" x14ac:dyDescent="0.3">
      <c r="A5197" s="18" t="str">
        <f t="shared" ref="A5197" si="1761">+IF(OR(C5193=""),"NO",1)</f>
        <v>NO</v>
      </c>
      <c r="B5197" s="18"/>
      <c r="E5197" s="330"/>
      <c r="F5197" s="60" t="str">
        <f>+$F$30</f>
        <v>EXPERIENCIA APORTADA</v>
      </c>
      <c r="G5197" s="340" t="s">
        <v>124</v>
      </c>
      <c r="H5197" s="341"/>
      <c r="I5197" s="341"/>
      <c r="J5197" s="341"/>
      <c r="K5197" s="341"/>
      <c r="L5197" s="342"/>
    </row>
    <row r="5198" spans="1:12" hidden="1" x14ac:dyDescent="0.3">
      <c r="A5198" s="18" t="str">
        <f t="shared" ref="A5198" si="1762">+IF(OR(C5193=""),"NO",1)</f>
        <v>NO</v>
      </c>
      <c r="B5198" s="18"/>
      <c r="E5198" s="331"/>
      <c r="F5198" s="62" t="str">
        <f>+$F$31</f>
        <v>OBSERVACIÓN</v>
      </c>
      <c r="G5198" s="343" t="s">
        <v>124</v>
      </c>
      <c r="H5198" s="344"/>
      <c r="I5198" s="344"/>
      <c r="J5198" s="344"/>
      <c r="K5198" s="344"/>
      <c r="L5198" s="345"/>
    </row>
    <row r="5199" spans="1:12" hidden="1" x14ac:dyDescent="0.3">
      <c r="A5199" s="18" t="str">
        <f t="shared" ref="A5199" si="1763">+IF(OR(C5193=""),"NO",1)</f>
        <v>NO</v>
      </c>
      <c r="B5199" s="18"/>
      <c r="E5199" s="49"/>
      <c r="F5199" s="50"/>
      <c r="G5199" s="51"/>
      <c r="H5199" s="51"/>
      <c r="I5199" s="51"/>
      <c r="J5199" s="51"/>
      <c r="K5199" s="51"/>
      <c r="L5199" s="52"/>
    </row>
    <row r="5200" spans="1:12" hidden="1" x14ac:dyDescent="0.3">
      <c r="A5200" s="1" t="str">
        <f>+A5135</f>
        <v>NO</v>
      </c>
      <c r="C5200" s="1" t="str">
        <f>"N"&amp;C5135</f>
        <v>N</v>
      </c>
      <c r="E5200" s="63"/>
      <c r="F5200" s="64" t="str">
        <f>+$F$75</f>
        <v>TOTAL DE CONTRATOS PRESENTADOS VÁLIDOS QUE CUMPLEN EXPERIENCIA ACREDITADA:</v>
      </c>
      <c r="G5200" s="65"/>
      <c r="H5200" s="65"/>
      <c r="I5200" s="65"/>
      <c r="J5200" s="66"/>
      <c r="K5200" s="65"/>
      <c r="L5200" s="67" t="s">
        <v>124</v>
      </c>
    </row>
    <row r="5201" spans="1:12" ht="6.65" hidden="1" customHeight="1" x14ac:dyDescent="0.3">
      <c r="A5201" s="1" t="str">
        <f>+A5135</f>
        <v>NO</v>
      </c>
      <c r="E5201" s="51"/>
      <c r="F5201" s="50"/>
      <c r="G5201" s="51"/>
      <c r="H5201" s="51"/>
      <c r="I5201" s="51"/>
      <c r="J5201" s="51"/>
      <c r="K5201" s="51"/>
      <c r="L5201" s="51"/>
    </row>
    <row r="5202" spans="1:12" hidden="1" x14ac:dyDescent="0.3">
      <c r="A5202" s="1" t="str">
        <f>+A5135</f>
        <v>NO</v>
      </c>
      <c r="E5202" s="63"/>
      <c r="F5202" s="63" t="str">
        <f>+$F$77</f>
        <v>ACREDITA SUMINISTRO E INSTALACIÓN DE MOBILIARIO POR LO MENOS EN UN (1) CONTRATO VÁLIDO</v>
      </c>
      <c r="G5202" s="65"/>
      <c r="H5202" s="65"/>
      <c r="I5202" s="65"/>
      <c r="J5202" s="66"/>
      <c r="K5202" s="65"/>
      <c r="L5202" s="68" t="s">
        <v>157</v>
      </c>
    </row>
    <row r="5203" spans="1:12" ht="5.15" hidden="1" customHeight="1" x14ac:dyDescent="0.3">
      <c r="A5203" s="1" t="str">
        <f>+A5135</f>
        <v>NO</v>
      </c>
      <c r="E5203" s="51"/>
      <c r="F5203" s="50"/>
      <c r="G5203" s="51"/>
      <c r="H5203" s="51"/>
      <c r="I5203" s="51"/>
      <c r="J5203" s="51"/>
      <c r="K5203" s="51"/>
      <c r="L5203" s="51"/>
    </row>
    <row r="5204" spans="1:12" ht="12.75" hidden="1" customHeight="1" x14ac:dyDescent="0.3">
      <c r="A5204" s="1" t="str">
        <f>+A5135</f>
        <v>NO</v>
      </c>
      <c r="E5204" s="69" t="str">
        <f>+$E$79</f>
        <v>EXPERIENCIA ESPECÍFICA NUMERAL 10.1.1 A</v>
      </c>
      <c r="F5204" s="70"/>
      <c r="G5204" s="70"/>
      <c r="H5204" s="70"/>
      <c r="I5204" s="70"/>
      <c r="J5204" s="70"/>
      <c r="K5204" s="70"/>
      <c r="L5204" s="71"/>
    </row>
    <row r="5205" spans="1:12" ht="26.5" hidden="1" customHeight="1" x14ac:dyDescent="0.3">
      <c r="A5205" s="1" t="str">
        <f>+A5135</f>
        <v>NO</v>
      </c>
      <c r="E5205" s="72"/>
      <c r="F5205" s="325" t="str">
        <f>+$F$80</f>
        <v>Por lo menos uno (1) de los contratos válidos aportados como experiencia general debe corresponder mínimo al 60% del presupuesto oficial del presente proceso de selección.  (SMMLV)</v>
      </c>
      <c r="G5205" s="326"/>
      <c r="H5205" s="326"/>
      <c r="I5205" s="326"/>
      <c r="J5205" s="326"/>
      <c r="K5205" s="73" t="s">
        <v>124</v>
      </c>
      <c r="L5205" s="74" t="s">
        <v>124</v>
      </c>
    </row>
    <row r="5206" spans="1:12" ht="23.5" hidden="1" customHeight="1" x14ac:dyDescent="0.3">
      <c r="A5206" s="1" t="str">
        <f>+A5135</f>
        <v>NO</v>
      </c>
      <c r="E5206" s="63"/>
      <c r="F5206" s="325" t="str">
        <f>+$F$81</f>
        <v xml:space="preserve">Deberá acreditarse en al menos uno (1) de los contratos válidos aportados como experiencia general una </v>
      </c>
      <c r="G5206" s="326"/>
      <c r="H5206" s="326"/>
      <c r="I5206" s="326"/>
      <c r="J5206" s="326"/>
      <c r="K5206" s="73" t="s">
        <v>124</v>
      </c>
      <c r="L5206" s="74" t="s">
        <v>124</v>
      </c>
    </row>
    <row r="5207" spans="1:12" ht="23.5" hidden="1" customHeight="1" x14ac:dyDescent="0.3">
      <c r="A5207" s="18" t="s">
        <v>30</v>
      </c>
      <c r="E5207" s="63"/>
      <c r="F5207" s="325" t="str">
        <f>+$F$82</f>
        <v xml:space="preserve">Deberá acreditarse en al menos uno (1) de los contratos válidos aportados interventoría a intervención de </v>
      </c>
      <c r="G5207" s="326"/>
      <c r="H5207" s="326"/>
      <c r="I5207" s="326"/>
      <c r="J5207" s="326"/>
      <c r="K5207" s="73">
        <f>+$K$82</f>
        <v>0</v>
      </c>
      <c r="L5207" s="74" t="s">
        <v>124</v>
      </c>
    </row>
    <row r="5208" spans="1:12" ht="36" hidden="1" customHeight="1" x14ac:dyDescent="0.3">
      <c r="A5208" s="18" t="s">
        <v>30</v>
      </c>
      <c r="E5208" s="63"/>
      <c r="F5208" s="325" t="str">
        <f>+$F$83</f>
        <v xml:space="preserve">Deberá acreditarse en al menos uno (1) de los contratos válidos aportados interventoría a intervención de </v>
      </c>
      <c r="G5208" s="326"/>
      <c r="H5208" s="326"/>
      <c r="I5208" s="326"/>
      <c r="J5208" s="326"/>
      <c r="K5208" s="75">
        <f>+$K$83</f>
        <v>0</v>
      </c>
      <c r="L5208" s="76" t="s">
        <v>124</v>
      </c>
    </row>
    <row r="5209" spans="1:12" hidden="1" x14ac:dyDescent="0.3">
      <c r="A5209" s="1" t="str">
        <f>+A5135</f>
        <v>NO</v>
      </c>
      <c r="E5209" s="51"/>
      <c r="F5209" s="50"/>
      <c r="G5209" s="51"/>
      <c r="H5209" s="51"/>
      <c r="I5209" s="51"/>
      <c r="J5209" s="51"/>
      <c r="K5209" s="51"/>
      <c r="L5209" s="51"/>
    </row>
    <row r="5210" spans="1:12" ht="12.75" hidden="1" customHeight="1" x14ac:dyDescent="0.3">
      <c r="A5210" s="1" t="str">
        <f>+A5135</f>
        <v>NO</v>
      </c>
      <c r="E5210" s="40" t="str">
        <f>+$E$85</f>
        <v>VALOR MÍNIMO A CERIFICAR % P.O EN SMMMLV. NUMERAL 3.9.1</v>
      </c>
      <c r="F5210" s="41"/>
      <c r="G5210" s="41"/>
      <c r="H5210" s="41"/>
      <c r="I5210" s="41"/>
      <c r="J5210" s="41"/>
      <c r="K5210" s="41"/>
      <c r="L5210" s="42"/>
    </row>
    <row r="5211" spans="1:12" hidden="1" x14ac:dyDescent="0.3">
      <c r="A5211" s="1" t="str">
        <f>+A5135</f>
        <v>NO</v>
      </c>
      <c r="C5211" s="1" t="str">
        <f>"M"&amp;C5135</f>
        <v>M</v>
      </c>
      <c r="E5211" s="77" t="str">
        <f>+$E$86</f>
        <v>100% P.O.</v>
      </c>
      <c r="F5211" s="78"/>
      <c r="G5211" s="61">
        <v>242.41716883554506</v>
      </c>
      <c r="H5211" s="124" t="str">
        <f>+$H$86</f>
        <v>TOTAL EJECUTADO DE CONTRATOS ACREDITADOS</v>
      </c>
      <c r="I5211" s="124"/>
      <c r="J5211" s="124"/>
      <c r="K5211" s="55" t="s">
        <v>124</v>
      </c>
      <c r="L5211" s="47" t="s">
        <v>124</v>
      </c>
    </row>
    <row r="5212" spans="1:12" hidden="1" x14ac:dyDescent="0.3">
      <c r="A5212" s="1" t="str">
        <f>+A5135</f>
        <v>NO</v>
      </c>
      <c r="E5212" s="39"/>
      <c r="F5212" s="39"/>
      <c r="G5212" s="39"/>
      <c r="H5212" s="39"/>
      <c r="I5212" s="39"/>
      <c r="J5212" s="39"/>
      <c r="K5212" s="39"/>
      <c r="L5212" s="39"/>
    </row>
    <row r="5213" spans="1:12" ht="12.75" hidden="1" customHeight="1" x14ac:dyDescent="0.3">
      <c r="A5213" s="18" t="s">
        <v>30</v>
      </c>
      <c r="B5213" s="18"/>
      <c r="E5213" s="40" t="str">
        <f>+$E$88</f>
        <v>CONSIDERACIONES PARA LA VALIDEZ DE LA EXPERIENCIA REQUERIDA: EXPERIENCIA PROPONENTES PLURALES NUMERAL 10.1.2 D</v>
      </c>
      <c r="F5213" s="41"/>
      <c r="G5213" s="41"/>
      <c r="H5213" s="41"/>
      <c r="I5213" s="41"/>
      <c r="J5213" s="41"/>
      <c r="K5213" s="41"/>
      <c r="L5213" s="42"/>
    </row>
    <row r="5214" spans="1:12" ht="28" hidden="1" customHeight="1" x14ac:dyDescent="0.3">
      <c r="A5214" s="18" t="s">
        <v>30</v>
      </c>
      <c r="B5214" s="18"/>
      <c r="C5214" s="1" t="str">
        <f>"O"&amp;C5135</f>
        <v>O</v>
      </c>
      <c r="E5214" s="80" t="str">
        <f>+$E$89</f>
        <v>i)</v>
      </c>
      <c r="F5214" s="327" t="str">
        <f>+$F$89</f>
        <v>Uno de los integrantes debe aportar como mínimo el cincuenta por ciento (50 %) de la experiencia solicitada</v>
      </c>
      <c r="G5214" s="328"/>
      <c r="H5214" s="328"/>
      <c r="I5214" s="328"/>
      <c r="J5214" s="328"/>
      <c r="K5214" s="73" t="s">
        <v>124</v>
      </c>
      <c r="L5214" s="47" t="s">
        <v>124</v>
      </c>
    </row>
    <row r="5215" spans="1:12" ht="28" hidden="1" customHeight="1" x14ac:dyDescent="0.3">
      <c r="A5215" s="18" t="s">
        <v>30</v>
      </c>
      <c r="B5215" s="18"/>
      <c r="C5215" s="1" t="str">
        <f>"O"&amp;C5135</f>
        <v>O</v>
      </c>
      <c r="E5215" s="80" t="str">
        <f>+$E$90</f>
        <v>ii)</v>
      </c>
      <c r="F5215" s="327" t="str">
        <f>+$F$90</f>
        <v>Todos los demás ntegrantes deben acreditar al menos el cinco por ciento (5 %) de la experiencia solicitada, solo uno (1) de los integrantes podrá no acreditar experiencia pero su porcentaje de participación  no podrá superar el diez por ciento (10 %)</v>
      </c>
      <c r="G5215" s="328"/>
      <c r="H5215" s="328"/>
      <c r="I5215" s="328"/>
      <c r="J5215" s="328"/>
      <c r="K5215" s="73" t="s">
        <v>124</v>
      </c>
      <c r="L5215" s="47" t="s">
        <v>124</v>
      </c>
    </row>
    <row r="5216" spans="1:12" hidden="1" x14ac:dyDescent="0.3">
      <c r="A5216" s="18" t="s">
        <v>30</v>
      </c>
      <c r="B5216" s="18"/>
      <c r="E5216" s="39"/>
      <c r="F5216" s="39"/>
      <c r="G5216" s="39"/>
      <c r="H5216" s="39"/>
      <c r="I5216" s="39"/>
      <c r="J5216" s="39"/>
      <c r="K5216" s="39"/>
      <c r="L5216" s="39"/>
    </row>
    <row r="5217" spans="1:12" ht="13" hidden="1" customHeight="1" x14ac:dyDescent="0.3">
      <c r="A5217" s="18" t="str">
        <f>+A5135</f>
        <v>NO</v>
      </c>
      <c r="B5217" s="18"/>
      <c r="E5217" s="69" t="str">
        <f>+$E$92</f>
        <v>VERIFICACIÓN Y ASIGNACIÓN DE PUNTAJE POR LA EXPERIENCIA DEL PROPONENTE</v>
      </c>
      <c r="F5217" s="70"/>
      <c r="G5217" s="70"/>
      <c r="H5217" s="70"/>
      <c r="I5217" s="70"/>
      <c r="J5217" s="70"/>
      <c r="K5217" s="70"/>
      <c r="L5217" s="71"/>
    </row>
    <row r="5218" spans="1:12" hidden="1" x14ac:dyDescent="0.3">
      <c r="A5218" s="18" t="str">
        <f>+A5135</f>
        <v>NO</v>
      </c>
      <c r="B5218" s="18"/>
      <c r="E5218" s="81"/>
      <c r="F5218" s="323" t="str">
        <f>+$F$93</f>
        <v>No. CONTRATOS QUE ACREDITAN LA EXPERIENCIA (NO OBJETO DE SUBSANACIÓN)</v>
      </c>
      <c r="G5218" s="324"/>
      <c r="H5218" s="324"/>
      <c r="I5218" s="324"/>
      <c r="J5218" s="324"/>
      <c r="K5218" s="82"/>
      <c r="L5218" s="83" t="s">
        <v>124</v>
      </c>
    </row>
    <row r="5219" spans="1:12" ht="13" hidden="1" customHeight="1" x14ac:dyDescent="0.3">
      <c r="A5219" s="18" t="str">
        <f>+A5135</f>
        <v>NO</v>
      </c>
      <c r="B5219" s="18"/>
      <c r="E5219" s="84"/>
      <c r="F5219" s="323" t="str">
        <f>+$F$94</f>
        <v>TOTAL EJECUTADO DE CONTRATOS ACREDITADOS PROPUESTA INICIAL</v>
      </c>
      <c r="G5219" s="324"/>
      <c r="H5219" s="324"/>
      <c r="I5219" s="324"/>
      <c r="J5219" s="324"/>
      <c r="K5219" s="85"/>
      <c r="L5219" s="86" t="s">
        <v>124</v>
      </c>
    </row>
    <row r="5220" spans="1:12" ht="13" hidden="1" customHeight="1" x14ac:dyDescent="0.3">
      <c r="A5220" s="18" t="str">
        <f>+A5135</f>
        <v>NO</v>
      </c>
      <c r="B5220" s="18"/>
      <c r="E5220" s="87"/>
      <c r="F5220" s="323" t="str">
        <f>+$F$95</f>
        <v>PROMEDIO VALOR ACREDITADO EN SMMLV</v>
      </c>
      <c r="G5220" s="324"/>
      <c r="H5220" s="324"/>
      <c r="I5220" s="324"/>
      <c r="J5220" s="324"/>
      <c r="K5220" s="66"/>
      <c r="L5220" s="88" t="s">
        <v>124</v>
      </c>
    </row>
    <row r="5221" spans="1:12" hidden="1" x14ac:dyDescent="0.3">
      <c r="A5221" s="18" t="str">
        <f>+A5135</f>
        <v>NO</v>
      </c>
      <c r="B5221" s="18"/>
      <c r="E5221" s="89"/>
      <c r="F5221" s="89"/>
      <c r="G5221" s="89"/>
      <c r="H5221" s="89"/>
      <c r="I5221" s="89"/>
      <c r="J5221" s="89"/>
      <c r="K5221" s="89"/>
      <c r="L5221" s="89"/>
    </row>
    <row r="5222" spans="1:12" ht="13" hidden="1" customHeight="1" x14ac:dyDescent="0.3">
      <c r="A5222" s="18" t="str">
        <f>+A5135</f>
        <v>NO</v>
      </c>
      <c r="B5222" s="18"/>
      <c r="E5222" s="69" t="str">
        <f>+$E$97</f>
        <v>3.9.2 EXIGENCIAS MÍNIMAS DE EXPERIENCIA Y FORMACIÓN ACADÉMICA DEL EQUIPO DE TRABAJO</v>
      </c>
      <c r="F5222" s="70"/>
      <c r="G5222" s="70"/>
      <c r="H5222" s="70"/>
      <c r="I5222" s="70"/>
      <c r="J5222" s="70"/>
      <c r="K5222" s="70"/>
      <c r="L5222" s="71"/>
    </row>
    <row r="5223" spans="1:12" hidden="1" x14ac:dyDescent="0.3">
      <c r="A5223" s="18" t="str">
        <f>+A5135</f>
        <v>NO</v>
      </c>
      <c r="B5223" s="18"/>
      <c r="E5223" s="90" t="str">
        <f>+$E$98</f>
        <v>Formulario 8</v>
      </c>
      <c r="F5223" s="315" t="s">
        <v>46</v>
      </c>
      <c r="G5223" s="316"/>
      <c r="H5223" s="317"/>
      <c r="I5223" s="318"/>
      <c r="J5223" s="318"/>
      <c r="K5223" s="318"/>
      <c r="L5223" s="319"/>
    </row>
    <row r="5224" spans="1:12" hidden="1" x14ac:dyDescent="0.3">
      <c r="A5224" s="18" t="str">
        <f>+A5135</f>
        <v>NO</v>
      </c>
      <c r="B5224" s="18"/>
      <c r="E5224" s="91" t="s">
        <v>124</v>
      </c>
      <c r="F5224" s="91" t="str">
        <f>+$F$99</f>
        <v>Director de Interventoría</v>
      </c>
      <c r="G5224" s="91" t="str">
        <f>+$G$99</f>
        <v>Residente de Interventoría</v>
      </c>
      <c r="H5224" s="320"/>
      <c r="I5224" s="321"/>
      <c r="J5224" s="321"/>
      <c r="K5224" s="321"/>
      <c r="L5224" s="322"/>
    </row>
    <row r="5225" spans="1:12" hidden="1" x14ac:dyDescent="0.3">
      <c r="A5225" s="18" t="str">
        <f>+A5135</f>
        <v>NO</v>
      </c>
      <c r="B5225" s="18"/>
      <c r="E5225" s="304" t="str">
        <f>+$E$100</f>
        <v>OBSERVACIONES RESPECTO REQUISITO HABILITANTE DEL PERSONAL CLAVE EVALUABLE</v>
      </c>
      <c r="F5225" s="305"/>
      <c r="G5225" s="305"/>
      <c r="H5225" s="305"/>
      <c r="I5225" s="305"/>
      <c r="J5225" s="305"/>
      <c r="K5225" s="305"/>
      <c r="L5225" s="305"/>
    </row>
    <row r="5226" spans="1:12" hidden="1" x14ac:dyDescent="0.3">
      <c r="A5226" s="18" t="str">
        <f>+A5135</f>
        <v>NO</v>
      </c>
      <c r="B5226" s="18"/>
      <c r="E5226" s="312" t="s">
        <v>124</v>
      </c>
      <c r="F5226" s="313"/>
      <c r="G5226" s="313"/>
      <c r="H5226" s="313"/>
      <c r="I5226" s="313"/>
      <c r="J5226" s="313"/>
      <c r="K5226" s="313"/>
      <c r="L5226" s="314"/>
    </row>
    <row r="5227" spans="1:12" hidden="1" x14ac:dyDescent="0.3">
      <c r="A5227" s="18" t="str">
        <f>+A5135</f>
        <v>NO</v>
      </c>
      <c r="B5227" s="18"/>
      <c r="E5227" s="89"/>
      <c r="F5227" s="89"/>
      <c r="G5227" s="89"/>
      <c r="H5227" s="89"/>
      <c r="I5227" s="89"/>
      <c r="J5227" s="89"/>
      <c r="K5227" s="89"/>
      <c r="L5227" s="89"/>
    </row>
    <row r="5228" spans="1:12" ht="13" hidden="1" customHeight="1" x14ac:dyDescent="0.3">
      <c r="A5228" s="18" t="str">
        <f>+A5135</f>
        <v>NO</v>
      </c>
      <c r="B5228" s="18"/>
      <c r="E5228" s="69" t="str">
        <f>+$E$103</f>
        <v>4.2 EQUIPO DE TRABAJO (Personal Clave Evaluable)</v>
      </c>
      <c r="F5228" s="70"/>
      <c r="G5228" s="70"/>
      <c r="H5228" s="70"/>
      <c r="I5228" s="70"/>
      <c r="J5228" s="70"/>
      <c r="K5228" s="70"/>
      <c r="L5228" s="71"/>
    </row>
    <row r="5229" spans="1:12" ht="23.25" hidden="1" customHeight="1" x14ac:dyDescent="0.3">
      <c r="A5229" s="18" t="str">
        <f>+A5135</f>
        <v>NO</v>
      </c>
      <c r="B5229" s="18"/>
      <c r="E5229" s="90" t="str">
        <f>+$E$104</f>
        <v>Formulario 9</v>
      </c>
      <c r="F5229" s="315" t="s">
        <v>46</v>
      </c>
      <c r="G5229" s="316"/>
      <c r="H5229" s="317"/>
      <c r="I5229" s="318"/>
      <c r="J5229" s="318"/>
      <c r="K5229" s="318"/>
      <c r="L5229" s="319"/>
    </row>
    <row r="5230" spans="1:12" hidden="1" x14ac:dyDescent="0.3">
      <c r="A5230" s="18" t="str">
        <f>+A5135</f>
        <v>NO</v>
      </c>
      <c r="B5230" s="18"/>
      <c r="E5230" s="91" t="s">
        <v>124</v>
      </c>
      <c r="F5230" s="91" t="str">
        <f>+$F$99</f>
        <v>Director de Interventoría</v>
      </c>
      <c r="G5230" s="91" t="str">
        <f>+$G$99</f>
        <v>Residente de Interventoría</v>
      </c>
      <c r="H5230" s="320"/>
      <c r="I5230" s="321"/>
      <c r="J5230" s="321"/>
      <c r="K5230" s="321"/>
      <c r="L5230" s="322"/>
    </row>
    <row r="5231" spans="1:12" hidden="1" x14ac:dyDescent="0.3">
      <c r="A5231" s="18" t="str">
        <f>+A5135</f>
        <v>NO</v>
      </c>
      <c r="B5231" s="18"/>
      <c r="E5231" s="89"/>
      <c r="F5231" s="89"/>
      <c r="G5231" s="89"/>
      <c r="H5231" s="89"/>
      <c r="I5231" s="89"/>
      <c r="J5231" s="89"/>
      <c r="K5231" s="89"/>
      <c r="L5231" s="89"/>
    </row>
    <row r="5232" spans="1:12" hidden="1" x14ac:dyDescent="0.3">
      <c r="A5232" s="1" t="str">
        <f>+A5135</f>
        <v>NO</v>
      </c>
      <c r="E5232" s="92" t="str">
        <f>+E5107</f>
        <v>CRITERIOS DE EVALUACIÓN Y PUNTAJE</v>
      </c>
      <c r="F5232" s="93"/>
      <c r="G5232" s="93"/>
      <c r="H5232" s="93"/>
      <c r="I5232" s="93"/>
      <c r="J5232" s="93"/>
      <c r="K5232" s="94"/>
      <c r="L5232" s="95" t="str">
        <f>+$L$107</f>
        <v>PUNTAJE OBTENIDO</v>
      </c>
    </row>
    <row r="5233" spans="1:12" hidden="1" x14ac:dyDescent="0.3">
      <c r="A5233" s="1" t="str">
        <f>+A5135</f>
        <v>NO</v>
      </c>
      <c r="E5233" s="96" t="str">
        <f>+$E$108</f>
        <v>VALOR</v>
      </c>
      <c r="F5233" s="97" t="str">
        <f>+$F$108</f>
        <v>EQUIPO DE TRABAJO (PERSONAL CLAVE EVALUABLE)</v>
      </c>
      <c r="G5233" s="24"/>
      <c r="H5233" s="24"/>
      <c r="I5233" s="24"/>
      <c r="J5233" s="24"/>
      <c r="K5233" s="24"/>
      <c r="L5233" s="98"/>
    </row>
    <row r="5234" spans="1:12" ht="12.75" hidden="1" customHeight="1" x14ac:dyDescent="0.3">
      <c r="A5234" s="1" t="str">
        <f>+A5135</f>
        <v>NO</v>
      </c>
      <c r="E5234" s="96">
        <f>+$E$109</f>
        <v>5</v>
      </c>
      <c r="F5234" s="307" t="str">
        <f>+$F$109</f>
        <v xml:space="preserve"> Experiencia Específica adicional</v>
      </c>
      <c r="G5234" s="308"/>
      <c r="H5234" s="308"/>
      <c r="I5234" s="308"/>
      <c r="J5234" s="308"/>
      <c r="K5234" s="309"/>
      <c r="L5234" s="99" t="str">
        <f>IFERROR(IF(VLOOKUP(C5135,'R. PUNTAJES'!$C$14:$R$213,'R. PUNTAJES'!$I$10,0)="","",VLOOKUP(C5135,'R. PUNTAJES'!$C$14:$R$213,'R. PUNTAJES'!$I$10,0)),"")</f>
        <v/>
      </c>
    </row>
    <row r="5235" spans="1:12" ht="12.75" hidden="1" customHeight="1" x14ac:dyDescent="0.3">
      <c r="A5235" s="1" t="str">
        <f>+A5135</f>
        <v>NO</v>
      </c>
      <c r="E5235" s="96">
        <f>+$E$110</f>
        <v>5</v>
      </c>
      <c r="F5235" s="307" t="str">
        <f>+$F$110</f>
        <v>Formación Académica adicional</v>
      </c>
      <c r="G5235" s="308"/>
      <c r="H5235" s="308"/>
      <c r="I5235" s="308"/>
      <c r="J5235" s="308"/>
      <c r="K5235" s="309"/>
      <c r="L5235" s="99" t="str">
        <f>IFERROR(IF(VLOOKUP(C5135,'R. PUNTAJES'!$C$14:$R$213,'R. PUNTAJES'!$J$10,0)="","",VLOOKUP(C5135,'R. PUNTAJES'!$C$14:$R$213,'R. PUNTAJES'!$J$10,0)),"")</f>
        <v/>
      </c>
    </row>
    <row r="5236" spans="1:12" hidden="1" x14ac:dyDescent="0.3">
      <c r="A5236" s="18" t="str">
        <f>+A5135</f>
        <v>NO</v>
      </c>
      <c r="B5236" s="18"/>
      <c r="E5236" s="100"/>
      <c r="F5236" s="101" t="str">
        <f>+$F$111</f>
        <v>FACTOR DE SOSTENIBILIDAD</v>
      </c>
      <c r="G5236" s="102"/>
      <c r="H5236" s="102"/>
      <c r="I5236" s="102"/>
      <c r="J5236" s="102"/>
      <c r="K5236" s="102"/>
      <c r="L5236" s="103"/>
    </row>
    <row r="5237" spans="1:12" hidden="1" x14ac:dyDescent="0.3">
      <c r="A5237" s="18" t="str">
        <f>+A5135</f>
        <v>NO</v>
      </c>
      <c r="B5237" s="18"/>
      <c r="E5237" s="104">
        <v>1</v>
      </c>
      <c r="F5237" s="105" t="str">
        <f>+$F$112</f>
        <v>Compromisos Sostenibilidad</v>
      </c>
      <c r="G5237" s="106"/>
      <c r="H5237" s="106"/>
      <c r="I5237" s="106"/>
      <c r="J5237" s="106"/>
      <c r="K5237" s="106"/>
      <c r="L5237" s="107" t="str">
        <f>IFERROR(IF(VLOOKUP(C5135,'R. PUNTAJES'!$C$14:$R$213,'R. PUNTAJES'!$K$10,0)="","",VLOOKUP(C5135,'R. PUNTAJES'!$C$14:$R$213,'R. PUNTAJES'!$K$10,0)),"")</f>
        <v/>
      </c>
    </row>
    <row r="5238" spans="1:12" hidden="1" x14ac:dyDescent="0.3">
      <c r="A5238" s="1" t="str">
        <f>+A5135</f>
        <v>NO</v>
      </c>
      <c r="E5238" s="108"/>
      <c r="F5238" s="109" t="str">
        <f>+$F$113</f>
        <v>APOYO A LA INDUSTRIA NACIONAL</v>
      </c>
      <c r="G5238" s="110"/>
      <c r="H5238" s="110"/>
      <c r="I5238" s="110"/>
      <c r="J5238" s="110"/>
      <c r="K5238" s="110"/>
      <c r="L5238" s="111"/>
    </row>
    <row r="5239" spans="1:12" ht="12.75" hidden="1" customHeight="1" x14ac:dyDescent="0.3">
      <c r="A5239" s="1" t="str">
        <f>+A5135</f>
        <v>NO</v>
      </c>
      <c r="E5239" s="96">
        <v>20</v>
      </c>
      <c r="F5239" s="307" t="str">
        <f>+$F$114</f>
        <v>Promoción de Servicios Nacionales o con Trato Nacional</v>
      </c>
      <c r="G5239" s="308"/>
      <c r="H5239" s="308"/>
      <c r="I5239" s="308"/>
      <c r="J5239" s="308"/>
      <c r="K5239" s="309"/>
      <c r="L5239" s="99" t="str">
        <f>IFERROR(IF(VLOOKUP(C5135,'R. PUNTAJES'!$C$14:$R$213,'R. PUNTAJES'!$L$10,0)="","",
IF(VLOOKUP(C5135,'R. PUNTAJES'!$C$14:$R$213,'R. PUNTAJES'!$L$10,0)=5,0,
VLOOKUP(C5135,'R. PUNTAJES'!$C$14:$R$213,'R. PUNTAJES'!$L$10,0))),"")</f>
        <v/>
      </c>
    </row>
    <row r="5240" spans="1:12" ht="12.75" hidden="1" customHeight="1" x14ac:dyDescent="0.3">
      <c r="A5240" s="1" t="str">
        <f>+A5135</f>
        <v>NO</v>
      </c>
      <c r="E5240" s="96">
        <v>5</v>
      </c>
      <c r="F5240" s="307" t="str">
        <f>+$F$115</f>
        <v>Incorporación de componente nacional en servicios extranjeros</v>
      </c>
      <c r="G5240" s="308"/>
      <c r="H5240" s="308"/>
      <c r="I5240" s="308"/>
      <c r="J5240" s="308"/>
      <c r="K5240" s="309"/>
      <c r="L5240" s="99" t="str">
        <f>IFERROR(IF(VLOOKUP(C5135,'R. PUNTAJES'!$C$14:$R$213,'R. PUNTAJES'!$L$10,0)="","",
IF(VLOOKUP(C5135,'R. PUNTAJES'!$C$14:$R$213,'R. PUNTAJES'!$L$10,0)=20,0,
VLOOKUP(C5135,'R. PUNTAJES'!$C$14:$R$213,'R. PUNTAJES'!$L$10,0))),"")</f>
        <v/>
      </c>
    </row>
    <row r="5241" spans="1:12" hidden="1" x14ac:dyDescent="0.3">
      <c r="A5241" s="1" t="str">
        <f>+A5135</f>
        <v>NO</v>
      </c>
      <c r="E5241" s="112"/>
      <c r="F5241" s="97" t="str">
        <f>+$F$116</f>
        <v>VINCULACIÓN DE PERSONAS CON DISCAPACIDAD</v>
      </c>
      <c r="G5241" s="24"/>
      <c r="H5241" s="24"/>
      <c r="I5241" s="24"/>
      <c r="J5241" s="24"/>
      <c r="K5241" s="24"/>
      <c r="L5241" s="98"/>
    </row>
    <row r="5242" spans="1:12" ht="12.75" hidden="1" customHeight="1" x14ac:dyDescent="0.3">
      <c r="A5242" s="1" t="str">
        <f>+A5135</f>
        <v>NO</v>
      </c>
      <c r="E5242" s="96">
        <v>1</v>
      </c>
      <c r="F5242" s="307" t="str">
        <f>+$F$117</f>
        <v xml:space="preserve">Trabajadores vinculados a la planta de personal </v>
      </c>
      <c r="G5242" s="308"/>
      <c r="H5242" s="308"/>
      <c r="I5242" s="308"/>
      <c r="J5242" s="308"/>
      <c r="K5242" s="309"/>
      <c r="L5242" s="99" t="str">
        <f>IFERROR(IF(VLOOKUP(C5135,'R. PUNTAJES'!$C$14:$R$213,'R. PUNTAJES'!$M$10,0)="","",VLOOKUP(C5135,'R. PUNTAJES'!$C$14:$R$213,'R. PUNTAJES'!$M$10,0)),"")</f>
        <v/>
      </c>
    </row>
    <row r="5243" spans="1:12" hidden="1" x14ac:dyDescent="0.3">
      <c r="A5243" s="1" t="str">
        <f>+A5135</f>
        <v>NO</v>
      </c>
      <c r="E5243" s="112"/>
      <c r="F5243" s="97" t="str">
        <f>+$F$118</f>
        <v>EMPRENDIMIENTOS Y EMPRESAS DE MUJERES</v>
      </c>
      <c r="G5243" s="24"/>
      <c r="H5243" s="24"/>
      <c r="I5243" s="24"/>
      <c r="J5243" s="24"/>
      <c r="K5243" s="24"/>
      <c r="L5243" s="98"/>
    </row>
    <row r="5244" spans="1:12" ht="13" hidden="1" customHeight="1" x14ac:dyDescent="0.3">
      <c r="A5244" s="1" t="str">
        <f>+A5135</f>
        <v>NO</v>
      </c>
      <c r="E5244" s="96">
        <v>0.25</v>
      </c>
      <c r="F5244" s="307" t="str">
        <f>+$F$119</f>
        <v>Emprendimientos y empresas de mujeres</v>
      </c>
      <c r="G5244" s="308"/>
      <c r="H5244" s="308"/>
      <c r="I5244" s="308"/>
      <c r="J5244" s="308"/>
      <c r="K5244" s="309"/>
      <c r="L5244" s="113" t="str">
        <f>IFERROR(IF(VLOOKUP(C5135,'R. PUNTAJES'!$C$14:$R$213,'R. PUNTAJES'!$N$10,0)="","",VLOOKUP(C5135,'R. PUNTAJES'!$C$14:$R$213,'R. PUNTAJES'!$N$10,0)),"")</f>
        <v/>
      </c>
    </row>
    <row r="5245" spans="1:12" hidden="1" x14ac:dyDescent="0.3">
      <c r="A5245" s="18" t="str">
        <f>+A5246</f>
        <v>NO</v>
      </c>
      <c r="B5245" s="18"/>
      <c r="E5245" s="112"/>
      <c r="F5245" s="97" t="str">
        <f>+$F$120</f>
        <v>MIPYME</v>
      </c>
      <c r="G5245" s="24"/>
      <c r="H5245" s="24"/>
      <c r="I5245" s="24"/>
      <c r="J5245" s="24"/>
      <c r="K5245" s="24"/>
      <c r="L5245" s="98"/>
    </row>
    <row r="5246" spans="1:12" hidden="1" x14ac:dyDescent="0.3">
      <c r="A5246" s="18" t="str">
        <f>+IF(E5246=0,"NO",1)</f>
        <v>NO</v>
      </c>
      <c r="B5246" s="18"/>
      <c r="E5246" s="96">
        <v>0</v>
      </c>
      <c r="F5246" s="307" t="str">
        <f>+$F$121</f>
        <v>Mipyme</v>
      </c>
      <c r="G5246" s="308"/>
      <c r="H5246" s="308"/>
      <c r="I5246" s="308"/>
      <c r="J5246" s="308"/>
      <c r="K5246" s="309"/>
      <c r="L5246" s="113" t="str">
        <f>IFERROR(IF(VLOOKUP(C5135,'R. PUNTAJES'!$C$14:$R$213,'R. PUNTAJES'!$O$10,0)="","",VLOOKUP(C5135,'R. PUNTAJES'!$C$14:$R$213,'R. PUNTAJES'!$O$10,0)),"")</f>
        <v/>
      </c>
    </row>
    <row r="5247" spans="1:12" hidden="1" x14ac:dyDescent="0.3">
      <c r="A5247" s="1" t="str">
        <f>+A5135</f>
        <v>NO</v>
      </c>
      <c r="E5247" s="112"/>
      <c r="F5247" s="97" t="str">
        <f>+$F$122</f>
        <v>EXPERIENCIA DEL PROPONENTE</v>
      </c>
      <c r="G5247" s="24"/>
      <c r="H5247" s="24"/>
      <c r="I5247" s="24"/>
      <c r="J5247" s="24"/>
      <c r="K5247" s="24"/>
      <c r="L5247" s="98"/>
    </row>
    <row r="5248" spans="1:12" hidden="1" x14ac:dyDescent="0.3">
      <c r="A5248" s="1" t="str">
        <f>+A5135</f>
        <v>NO</v>
      </c>
      <c r="E5248" s="96">
        <v>59.5</v>
      </c>
      <c r="F5248" s="307" t="str">
        <f>+$F$123</f>
        <v>mediana con valor absoluto</v>
      </c>
      <c r="G5248" s="308"/>
      <c r="H5248" s="308"/>
      <c r="I5248" s="308"/>
      <c r="J5248" s="308"/>
      <c r="K5248" s="309"/>
      <c r="L5248" s="113" t="str">
        <f>IFERROR(IF(VLOOKUP(C5135,'R. PUNTAJES'!$C$14:$R$213,'R. PUNTAJES'!$R$10,0)="","",VLOOKUP(C5135,'R. PUNTAJES'!$C$14:$R$213,'R. PUNTAJES'!$R$10,0)),"")</f>
        <v/>
      </c>
    </row>
    <row r="5249" spans="1:16" hidden="1" x14ac:dyDescent="0.3">
      <c r="A5249" s="1" t="str">
        <f>+A5135</f>
        <v>NO</v>
      </c>
      <c r="E5249" s="112"/>
      <c r="F5249" s="97" t="str">
        <f>+$F$124</f>
        <v>MULTAS</v>
      </c>
      <c r="G5249" s="24"/>
      <c r="H5249" s="24"/>
      <c r="I5249" s="24"/>
      <c r="J5249" s="24"/>
      <c r="K5249" s="24"/>
      <c r="L5249" s="98"/>
    </row>
    <row r="5250" spans="1:16" ht="12.75" hidden="1" customHeight="1" x14ac:dyDescent="0.3">
      <c r="A5250" s="1" t="str">
        <f>+A5135</f>
        <v>NO</v>
      </c>
      <c r="E5250" s="96">
        <v>-2</v>
      </c>
      <c r="F5250" s="307" t="str">
        <f>+$F$125</f>
        <v>Una o más multas o cláusulas penales durante el último año</v>
      </c>
      <c r="G5250" s="310"/>
      <c r="H5250" s="310"/>
      <c r="I5250" s="310"/>
      <c r="J5250" s="310"/>
      <c r="K5250" s="311"/>
      <c r="L5250" s="99" t="str">
        <f>IFERROR(IF(VLOOKUP(C5135,'R. PUNTAJES'!$C$14:$R$213,'R. PUNTAJES'!$Q$10,0)="","",VLOOKUP(C5135,'R. PUNTAJES'!$C$14:$R$213,'R. PUNTAJES'!$Q$10,0)),"")</f>
        <v/>
      </c>
    </row>
    <row r="5251" spans="1:16" hidden="1" x14ac:dyDescent="0.3">
      <c r="A5251" s="1" t="str">
        <f>+A5135</f>
        <v>NO</v>
      </c>
      <c r="E5251" s="112"/>
      <c r="F5251" s="97" t="str">
        <f>+$F$126</f>
        <v>OBRAS INCONCLUSAS</v>
      </c>
      <c r="G5251" s="24"/>
      <c r="H5251" s="24"/>
      <c r="I5251" s="24"/>
      <c r="J5251" s="24"/>
      <c r="K5251" s="24"/>
      <c r="L5251" s="98"/>
    </row>
    <row r="5252" spans="1:16" hidden="1" x14ac:dyDescent="0.3">
      <c r="A5252" s="1" t="str">
        <f>+A5135</f>
        <v>NO</v>
      </c>
      <c r="E5252" s="96">
        <v>-1</v>
      </c>
      <c r="F5252" s="301" t="str">
        <f>+$F$127</f>
        <v>Anotación vigente de obra civil inconclusa</v>
      </c>
      <c r="G5252" s="302"/>
      <c r="H5252" s="302"/>
      <c r="I5252" s="302"/>
      <c r="J5252" s="302"/>
      <c r="K5252" s="303"/>
      <c r="L5252" s="99" t="str">
        <f>IFERROR(IF(VLOOKUP(C5135,'R. PUNTAJES'!$C$14:$R$213,'R. PUNTAJES'!$P$10,0)="","",VLOOKUP(C5135,'R. PUNTAJES'!$C$14:$R$213,'R. PUNTAJES'!$P$10,0)),"")</f>
        <v/>
      </c>
    </row>
    <row r="5253" spans="1:16" ht="7.5" hidden="1" customHeight="1" x14ac:dyDescent="0.3">
      <c r="A5253" s="1" t="str">
        <f>+A5135</f>
        <v>NO</v>
      </c>
      <c r="E5253" s="114"/>
      <c r="F5253" s="45"/>
      <c r="G5253" s="45"/>
      <c r="H5253" s="45"/>
      <c r="I5253" s="45"/>
      <c r="J5253" s="45"/>
      <c r="K5253" s="45"/>
      <c r="L5253" s="48"/>
    </row>
    <row r="5254" spans="1:16" hidden="1" x14ac:dyDescent="0.3">
      <c r="A5254" s="1" t="str">
        <f>+A5135</f>
        <v>NO</v>
      </c>
      <c r="E5254" s="115" t="str">
        <f>+$E$129</f>
        <v>PUNTAJE TOTAL</v>
      </c>
      <c r="F5254" s="116"/>
      <c r="G5254" s="116"/>
      <c r="H5254" s="116"/>
      <c r="I5254" s="116"/>
      <c r="J5254" s="116"/>
      <c r="K5254" s="117"/>
      <c r="L5254" s="118">
        <f>IFERROR(IF(VLOOKUP(C5135,'R. PUNTAJES'!$C$14:$R$213,'R. PUNTAJES'!$H$10,0)="RECHAZO","",SUM(L5234:L5252)),"")</f>
        <v>0</v>
      </c>
    </row>
    <row r="5255" spans="1:16" hidden="1" x14ac:dyDescent="0.3">
      <c r="A5255" s="1" t="str">
        <f>+A5135</f>
        <v>NO</v>
      </c>
      <c r="E5255" s="304" t="str">
        <f>+$E$130</f>
        <v>OBSERVACIONES RESPECTO A PUNTAJES</v>
      </c>
      <c r="F5255" s="305"/>
      <c r="G5255" s="305"/>
      <c r="H5255" s="305"/>
      <c r="I5255" s="305"/>
      <c r="J5255" s="305"/>
      <c r="K5255" s="305"/>
      <c r="L5255" s="305"/>
    </row>
    <row r="5256" spans="1:16" ht="12" hidden="1" customHeight="1" x14ac:dyDescent="0.3">
      <c r="A5256" s="1" t="str">
        <f>+A5135</f>
        <v>NO</v>
      </c>
      <c r="E5256" s="306" t="s">
        <v>124</v>
      </c>
      <c r="F5256" s="305"/>
      <c r="G5256" s="305"/>
      <c r="H5256" s="305"/>
      <c r="I5256" s="305"/>
      <c r="J5256" s="305"/>
      <c r="K5256" s="305"/>
      <c r="L5256" s="305"/>
      <c r="N5256" s="119"/>
      <c r="O5256" s="119"/>
      <c r="P5256" s="120"/>
    </row>
    <row r="5257" spans="1:16" ht="3" hidden="1" customHeight="1" x14ac:dyDescent="0.3">
      <c r="A5257" s="1" t="str">
        <f>+A5136</f>
        <v>NO</v>
      </c>
      <c r="E5257" s="121"/>
      <c r="F5257" s="122"/>
      <c r="G5257" s="122"/>
      <c r="H5257" s="122"/>
      <c r="I5257" s="122"/>
      <c r="J5257" s="122"/>
      <c r="K5257" s="122"/>
      <c r="L5257" s="123"/>
    </row>
    <row r="5258" spans="1:16" hidden="1" x14ac:dyDescent="0.3">
      <c r="A5258" s="1" t="str">
        <f>+IF(OR(C5260=""),"NO",1)</f>
        <v>NO</v>
      </c>
      <c r="E5258" s="346"/>
      <c r="F5258" s="347"/>
      <c r="G5258" s="347"/>
      <c r="H5258" s="347"/>
      <c r="I5258" s="347"/>
      <c r="J5258" s="347"/>
      <c r="K5258" s="347"/>
      <c r="L5258" s="347"/>
    </row>
    <row r="5259" spans="1:16" ht="4.5" hidden="1" customHeight="1" x14ac:dyDescent="0.3">
      <c r="A5259" s="1" t="str">
        <f>+A5260</f>
        <v>NO</v>
      </c>
      <c r="E5259" s="15"/>
      <c r="F5259" s="16"/>
      <c r="G5259" s="16"/>
      <c r="H5259" s="16"/>
      <c r="I5259" s="16"/>
      <c r="J5259" s="16"/>
      <c r="K5259" s="16"/>
      <c r="L5259" s="17"/>
    </row>
    <row r="5260" spans="1:16" ht="15.75" hidden="1" customHeight="1" x14ac:dyDescent="0.3">
      <c r="A5260" s="1" t="str">
        <f>+IF(OR(C5260=""),"NO",1)</f>
        <v>NO</v>
      </c>
      <c r="B5260" s="1">
        <f>1+MAX($B$1:B5259)</f>
        <v>43</v>
      </c>
      <c r="C5260" s="18" t="s">
        <v>124</v>
      </c>
      <c r="E5260" s="19" t="s">
        <v>124</v>
      </c>
      <c r="F5260" s="20"/>
      <c r="G5260" s="20"/>
      <c r="H5260" s="20"/>
      <c r="I5260" s="21"/>
      <c r="J5260" s="20"/>
      <c r="K5260" s="21"/>
      <c r="L5260" s="22"/>
    </row>
    <row r="5261" spans="1:16" hidden="1" x14ac:dyDescent="0.3">
      <c r="A5261" s="1" t="str">
        <f>A5260</f>
        <v>NO</v>
      </c>
      <c r="E5261" s="23" t="str">
        <f>+$E$11</f>
        <v>Integrantes</v>
      </c>
      <c r="F5261" s="24"/>
      <c r="G5261" s="24"/>
      <c r="H5261" s="24"/>
      <c r="I5261" s="24"/>
      <c r="J5261" s="24"/>
      <c r="K5261" s="25" t="str">
        <f>+$K$11</f>
        <v>Nit</v>
      </c>
      <c r="L5261" s="26" t="str">
        <f>+$L$11</f>
        <v>Part.</v>
      </c>
    </row>
    <row r="5262" spans="1:16" hidden="1" x14ac:dyDescent="0.3">
      <c r="A5262" s="1" t="str">
        <f>+A5261</f>
        <v>NO</v>
      </c>
      <c r="C5262" s="1" t="s">
        <v>124</v>
      </c>
      <c r="E5262" s="27" t="s">
        <v>124</v>
      </c>
      <c r="F5262" s="28"/>
      <c r="G5262" s="28"/>
      <c r="H5262" s="28"/>
      <c r="I5262" s="28"/>
      <c r="J5262" s="28"/>
      <c r="K5262" s="29" t="s">
        <v>124</v>
      </c>
      <c r="L5262" s="30" t="s">
        <v>124</v>
      </c>
    </row>
    <row r="5263" spans="1:16" hidden="1" x14ac:dyDescent="0.3">
      <c r="A5263" s="18" t="str">
        <f>+IF(OR(C5263=""),"NO",1)</f>
        <v>NO</v>
      </c>
      <c r="B5263" s="18"/>
      <c r="C5263" s="1" t="s">
        <v>124</v>
      </c>
      <c r="E5263" s="31" t="s">
        <v>124</v>
      </c>
      <c r="F5263" s="32"/>
      <c r="G5263" s="32"/>
      <c r="H5263" s="32"/>
      <c r="I5263" s="32"/>
      <c r="J5263" s="32"/>
      <c r="K5263" s="33" t="s">
        <v>124</v>
      </c>
      <c r="L5263" s="34" t="s">
        <v>124</v>
      </c>
    </row>
    <row r="5264" spans="1:16" hidden="1" x14ac:dyDescent="0.3">
      <c r="A5264" s="18" t="str">
        <f>+IF(OR(C5264=""),"NO",1)</f>
        <v>NO</v>
      </c>
      <c r="B5264" s="18"/>
      <c r="C5264" s="1" t="s">
        <v>124</v>
      </c>
      <c r="E5264" s="31" t="s">
        <v>124</v>
      </c>
      <c r="F5264" s="32"/>
      <c r="G5264" s="32"/>
      <c r="H5264" s="32"/>
      <c r="I5264" s="32"/>
      <c r="J5264" s="32"/>
      <c r="K5264" s="33" t="s">
        <v>124</v>
      </c>
      <c r="L5264" s="34" t="s">
        <v>124</v>
      </c>
    </row>
    <row r="5265" spans="1:12" hidden="1" x14ac:dyDescent="0.3">
      <c r="A5265" s="18" t="str">
        <f>+IF(OR(C5265=""),"NO",1)</f>
        <v>NO</v>
      </c>
      <c r="B5265" s="18"/>
      <c r="C5265" s="1" t="s">
        <v>124</v>
      </c>
      <c r="E5265" s="31" t="s">
        <v>13</v>
      </c>
      <c r="F5265" s="32"/>
      <c r="G5265" s="32"/>
      <c r="H5265" s="32"/>
      <c r="I5265" s="32"/>
      <c r="J5265" s="32"/>
      <c r="K5265" s="33"/>
      <c r="L5265" s="34"/>
    </row>
    <row r="5266" spans="1:12" hidden="1" x14ac:dyDescent="0.3">
      <c r="A5266" s="18" t="str">
        <f>+IF(OR(C5266=""),"NO",1)</f>
        <v>NO</v>
      </c>
      <c r="B5266" s="18"/>
      <c r="C5266" s="1" t="s">
        <v>124</v>
      </c>
      <c r="E5266" s="31" t="s">
        <v>13</v>
      </c>
      <c r="F5266" s="32"/>
      <c r="G5266" s="32"/>
      <c r="H5266" s="32"/>
      <c r="I5266" s="32"/>
      <c r="J5266" s="32"/>
      <c r="K5266" s="33"/>
      <c r="L5266" s="34"/>
    </row>
    <row r="5267" spans="1:12" hidden="1" x14ac:dyDescent="0.3">
      <c r="A5267" s="18" t="str">
        <f>+IF(OR(C5267=""),"NO",1)</f>
        <v>NO</v>
      </c>
      <c r="B5267" s="18"/>
      <c r="C5267" s="1" t="s">
        <v>124</v>
      </c>
      <c r="E5267" s="35" t="s">
        <v>13</v>
      </c>
      <c r="F5267" s="36"/>
      <c r="G5267" s="36"/>
      <c r="H5267" s="36"/>
      <c r="I5267" s="36"/>
      <c r="J5267" s="36"/>
      <c r="K5267" s="37"/>
      <c r="L5267" s="38"/>
    </row>
    <row r="5268" spans="1:12" ht="5.15" hidden="1" customHeight="1" x14ac:dyDescent="0.3">
      <c r="A5268" s="1" t="str">
        <f>+A5260</f>
        <v>NO</v>
      </c>
      <c r="E5268" s="39"/>
      <c r="F5268" s="39"/>
      <c r="G5268" s="39"/>
      <c r="H5268" s="39"/>
      <c r="I5268" s="39"/>
      <c r="J5268" s="39"/>
      <c r="K5268" s="39"/>
      <c r="L5268" s="39"/>
    </row>
    <row r="5269" spans="1:12" ht="15.75" hidden="1" customHeight="1" x14ac:dyDescent="0.3">
      <c r="A5269" s="1" t="str">
        <f>+A5260</f>
        <v>NO</v>
      </c>
      <c r="E5269" s="40" t="str">
        <f>+$E$19</f>
        <v>RESULTADO DE EVALUACIÓN TÉCNICA</v>
      </c>
      <c r="F5269" s="41"/>
      <c r="G5269" s="41"/>
      <c r="H5269" s="41"/>
      <c r="I5269" s="41"/>
      <c r="J5269" s="41"/>
      <c r="K5269" s="41"/>
      <c r="L5269" s="42"/>
    </row>
    <row r="5270" spans="1:12" hidden="1" x14ac:dyDescent="0.3">
      <c r="A5270" s="1" t="str">
        <f>+A5260</f>
        <v>NO</v>
      </c>
      <c r="E5270" s="43"/>
      <c r="F5270" s="44" t="str">
        <f>+$F$20</f>
        <v>Experiencia</v>
      </c>
      <c r="G5270" s="45"/>
      <c r="H5270" s="45"/>
      <c r="I5270" s="45"/>
      <c r="J5270" s="45"/>
      <c r="K5270" s="46"/>
      <c r="L5270" s="47" t="s">
        <v>124</v>
      </c>
    </row>
    <row r="5271" spans="1:12" hidden="1" x14ac:dyDescent="0.3">
      <c r="A5271" s="1" t="str">
        <f>+A5260</f>
        <v>NO</v>
      </c>
      <c r="E5271" s="348" t="str">
        <f>+$E$21</f>
        <v>OBSERVACIONES RESPECTO A LA EVALUACIÓN DE EXPERIENCIA</v>
      </c>
      <c r="F5271" s="308"/>
      <c r="G5271" s="308"/>
      <c r="H5271" s="308"/>
      <c r="I5271" s="308"/>
      <c r="J5271" s="308"/>
      <c r="K5271" s="308"/>
      <c r="L5271" s="349"/>
    </row>
    <row r="5272" spans="1:12" hidden="1" x14ac:dyDescent="0.3">
      <c r="A5272" s="1" t="str">
        <f>+A5260</f>
        <v>NO</v>
      </c>
      <c r="E5272" s="350" t="s">
        <v>124</v>
      </c>
      <c r="F5272" s="351"/>
      <c r="G5272" s="351"/>
      <c r="H5272" s="351"/>
      <c r="I5272" s="351"/>
      <c r="J5272" s="351"/>
      <c r="K5272" s="351"/>
      <c r="L5272" s="352"/>
    </row>
    <row r="5273" spans="1:12" ht="5.15" hidden="1" customHeight="1" x14ac:dyDescent="0.3">
      <c r="A5273" s="1" t="str">
        <f>+A5260</f>
        <v>NO</v>
      </c>
      <c r="E5273" s="39"/>
      <c r="F5273" s="39"/>
      <c r="G5273" s="39"/>
      <c r="H5273" s="39"/>
      <c r="I5273" s="39"/>
      <c r="J5273" s="39"/>
      <c r="K5273" s="39"/>
      <c r="L5273" s="39"/>
    </row>
    <row r="5274" spans="1:12" ht="12.75" hidden="1" customHeight="1" x14ac:dyDescent="0.3">
      <c r="A5274" s="1" t="str">
        <f>+A5260</f>
        <v>NO</v>
      </c>
      <c r="E5274" s="40" t="str">
        <f>+$E$24</f>
        <v>EXPERIENCIA HABILITANTE: CONTRATOS PRESENTADOS</v>
      </c>
      <c r="F5274" s="41"/>
      <c r="G5274" s="41"/>
      <c r="H5274" s="41"/>
      <c r="I5274" s="41"/>
      <c r="J5274" s="41"/>
      <c r="K5274" s="41"/>
      <c r="L5274" s="42"/>
    </row>
    <row r="5275" spans="1:12" ht="8.5" hidden="1" customHeight="1" x14ac:dyDescent="0.3">
      <c r="A5275" s="1" t="str">
        <f>+A5260</f>
        <v>NO</v>
      </c>
      <c r="E5275" s="49"/>
      <c r="F5275" s="50"/>
      <c r="G5275" s="51"/>
      <c r="H5275" s="51"/>
      <c r="I5275" s="51"/>
      <c r="J5275" s="51"/>
      <c r="K5275" s="51"/>
      <c r="L5275" s="52"/>
    </row>
    <row r="5276" spans="1:12" hidden="1" x14ac:dyDescent="0.3">
      <c r="A5276" s="18" t="str">
        <f>+IF(OR(C5276=""),"NO",1)</f>
        <v>NO</v>
      </c>
      <c r="B5276" s="18"/>
      <c r="C5276" s="1" t="s">
        <v>124</v>
      </c>
      <c r="E5276" s="329">
        <v>1</v>
      </c>
      <c r="F5276" s="53" t="str">
        <f>+$F$26</f>
        <v>OBJETO</v>
      </c>
      <c r="G5276" s="332" t="s">
        <v>124</v>
      </c>
      <c r="H5276" s="333"/>
      <c r="I5276" s="333"/>
      <c r="J5276" s="333"/>
      <c r="K5276" s="333"/>
      <c r="L5276" s="334"/>
    </row>
    <row r="5277" spans="1:12" hidden="1" x14ac:dyDescent="0.3">
      <c r="A5277" s="18" t="str">
        <f>+IF(OR(C5276=""),"NO",1)</f>
        <v>NO</v>
      </c>
      <c r="B5277" s="18"/>
      <c r="E5277" s="330"/>
      <c r="F5277" s="54" t="str">
        <f>+$F$27</f>
        <v>CONTRATANTE</v>
      </c>
      <c r="G5277" s="335" t="s">
        <v>124</v>
      </c>
      <c r="H5277" s="310"/>
      <c r="I5277" s="310"/>
      <c r="J5277" s="310"/>
      <c r="K5277" s="310"/>
      <c r="L5277" s="336"/>
    </row>
    <row r="5278" spans="1:12" hidden="1" x14ac:dyDescent="0.3">
      <c r="A5278" s="18" t="str">
        <f>+IF(OR(C5276=""),"NO",1)</f>
        <v>NO</v>
      </c>
      <c r="B5278" s="18"/>
      <c r="E5278" s="330"/>
      <c r="F5278" s="54" t="str">
        <f>+$F$28</f>
        <v>APORTANTE</v>
      </c>
      <c r="G5278" s="337" t="s">
        <v>124</v>
      </c>
      <c r="H5278" s="338"/>
      <c r="I5278" s="338"/>
      <c r="J5278" s="338"/>
      <c r="K5278" s="338"/>
      <c r="L5278" s="339"/>
    </row>
    <row r="5279" spans="1:12" hidden="1" x14ac:dyDescent="0.3">
      <c r="A5279" s="18" t="str">
        <f>+IF(OR(C5276=""),"NO",1)</f>
        <v>NO</v>
      </c>
      <c r="B5279" s="18"/>
      <c r="E5279" s="330"/>
      <c r="F5279" s="54" t="str">
        <f>+$F$29</f>
        <v>VALOR /SMMLV)</v>
      </c>
      <c r="G5279" s="55" t="s">
        <v>124</v>
      </c>
      <c r="H5279" s="56" t="str">
        <f>+$H$29</f>
        <v>% PART..</v>
      </c>
      <c r="I5279" s="57" t="s">
        <v>124</v>
      </c>
      <c r="J5279" s="58" t="str">
        <f>+$J$29</f>
        <v>VALOR ACREDITADO</v>
      </c>
      <c r="K5279" s="59"/>
      <c r="L5279" s="47" t="s">
        <v>124</v>
      </c>
    </row>
    <row r="5280" spans="1:12" hidden="1" x14ac:dyDescent="0.3">
      <c r="A5280" s="18" t="str">
        <f>+IF(OR(C5276=""),"NO",1)</f>
        <v>NO</v>
      </c>
      <c r="B5280" s="18"/>
      <c r="E5280" s="330"/>
      <c r="F5280" s="60" t="str">
        <f>+$F$30</f>
        <v>EXPERIENCIA APORTADA</v>
      </c>
      <c r="G5280" s="340" t="s">
        <v>124</v>
      </c>
      <c r="H5280" s="341"/>
      <c r="I5280" s="341"/>
      <c r="J5280" s="341"/>
      <c r="K5280" s="341"/>
      <c r="L5280" s="342"/>
    </row>
    <row r="5281" spans="1:12" hidden="1" x14ac:dyDescent="0.3">
      <c r="A5281" s="18" t="str">
        <f>+IF(OR(C5276=""),"NO",1)</f>
        <v>NO</v>
      </c>
      <c r="B5281" s="18"/>
      <c r="E5281" s="331"/>
      <c r="F5281" s="62" t="str">
        <f>+$F$31</f>
        <v>OBSERVACIÓN</v>
      </c>
      <c r="G5281" s="343" t="s">
        <v>124</v>
      </c>
      <c r="H5281" s="344"/>
      <c r="I5281" s="344"/>
      <c r="J5281" s="344"/>
      <c r="K5281" s="344"/>
      <c r="L5281" s="345"/>
    </row>
    <row r="5282" spans="1:12" ht="8.5" hidden="1" customHeight="1" x14ac:dyDescent="0.3">
      <c r="A5282" s="18" t="str">
        <f>+IF(OR(C5276=""),"NO",1)</f>
        <v>NO</v>
      </c>
      <c r="B5282" s="18"/>
      <c r="E5282" s="49"/>
      <c r="F5282" s="50"/>
      <c r="G5282" s="51"/>
      <c r="H5282" s="51"/>
      <c r="I5282" s="51"/>
      <c r="J5282" s="51"/>
      <c r="K5282" s="51"/>
      <c r="L5282" s="52"/>
    </row>
    <row r="5283" spans="1:12" hidden="1" x14ac:dyDescent="0.3">
      <c r="A5283" s="18" t="str">
        <f t="shared" ref="A5283" si="1764">+IF(OR(C5283=""),"NO",1)</f>
        <v>NO</v>
      </c>
      <c r="B5283" s="18"/>
      <c r="C5283" s="1" t="s">
        <v>124</v>
      </c>
      <c r="E5283" s="329">
        <v>2</v>
      </c>
      <c r="F5283" s="53" t="str">
        <f>+$F$26</f>
        <v>OBJETO</v>
      </c>
      <c r="G5283" s="332" t="s">
        <v>124</v>
      </c>
      <c r="H5283" s="333"/>
      <c r="I5283" s="333"/>
      <c r="J5283" s="333"/>
      <c r="K5283" s="333"/>
      <c r="L5283" s="334"/>
    </row>
    <row r="5284" spans="1:12" hidden="1" x14ac:dyDescent="0.3">
      <c r="A5284" s="18" t="str">
        <f t="shared" ref="A5284" si="1765">+IF(OR(C5283=""),"NO",1)</f>
        <v>NO</v>
      </c>
      <c r="B5284" s="18"/>
      <c r="E5284" s="330"/>
      <c r="F5284" s="54" t="str">
        <f>+$F$27</f>
        <v>CONTRATANTE</v>
      </c>
      <c r="G5284" s="335" t="s">
        <v>124</v>
      </c>
      <c r="H5284" s="310"/>
      <c r="I5284" s="310"/>
      <c r="J5284" s="310"/>
      <c r="K5284" s="310"/>
      <c r="L5284" s="336"/>
    </row>
    <row r="5285" spans="1:12" hidden="1" x14ac:dyDescent="0.3">
      <c r="A5285" s="18" t="str">
        <f t="shared" ref="A5285" si="1766">+IF(OR(C5283=""),"NO",1)</f>
        <v>NO</v>
      </c>
      <c r="B5285" s="18"/>
      <c r="E5285" s="330"/>
      <c r="F5285" s="54" t="str">
        <f>+$F$28</f>
        <v>APORTANTE</v>
      </c>
      <c r="G5285" s="337" t="s">
        <v>124</v>
      </c>
      <c r="H5285" s="338"/>
      <c r="I5285" s="338"/>
      <c r="J5285" s="338"/>
      <c r="K5285" s="338"/>
      <c r="L5285" s="339"/>
    </row>
    <row r="5286" spans="1:12" hidden="1" x14ac:dyDescent="0.3">
      <c r="A5286" s="18" t="str">
        <f t="shared" ref="A5286" si="1767">+IF(OR(C5283=""),"NO",1)</f>
        <v>NO</v>
      </c>
      <c r="B5286" s="18"/>
      <c r="E5286" s="330"/>
      <c r="F5286" s="54" t="str">
        <f>+$F$29</f>
        <v>VALOR /SMMLV)</v>
      </c>
      <c r="G5286" s="55" t="s">
        <v>124</v>
      </c>
      <c r="H5286" s="56" t="str">
        <f>+$H$29</f>
        <v>% PART..</v>
      </c>
      <c r="I5286" s="57" t="s">
        <v>124</v>
      </c>
      <c r="J5286" s="58" t="str">
        <f>+$J$29</f>
        <v>VALOR ACREDITADO</v>
      </c>
      <c r="K5286" s="59"/>
      <c r="L5286" s="47" t="s">
        <v>124</v>
      </c>
    </row>
    <row r="5287" spans="1:12" hidden="1" x14ac:dyDescent="0.3">
      <c r="A5287" s="18" t="str">
        <f t="shared" ref="A5287" si="1768">+IF(OR(C5283=""),"NO",1)</f>
        <v>NO</v>
      </c>
      <c r="B5287" s="18"/>
      <c r="E5287" s="330"/>
      <c r="F5287" s="60" t="str">
        <f>+$F$30</f>
        <v>EXPERIENCIA APORTADA</v>
      </c>
      <c r="G5287" s="340" t="s">
        <v>124</v>
      </c>
      <c r="H5287" s="341"/>
      <c r="I5287" s="341"/>
      <c r="J5287" s="341"/>
      <c r="K5287" s="341"/>
      <c r="L5287" s="342"/>
    </row>
    <row r="5288" spans="1:12" hidden="1" x14ac:dyDescent="0.3">
      <c r="A5288" s="18" t="str">
        <f t="shared" ref="A5288" si="1769">+IF(OR(C5283=""),"NO",1)</f>
        <v>NO</v>
      </c>
      <c r="B5288" s="18"/>
      <c r="E5288" s="331"/>
      <c r="F5288" s="62" t="str">
        <f>+$F$31</f>
        <v>OBSERVACIÓN</v>
      </c>
      <c r="G5288" s="343" t="s">
        <v>124</v>
      </c>
      <c r="H5288" s="344"/>
      <c r="I5288" s="344"/>
      <c r="J5288" s="344"/>
      <c r="K5288" s="344"/>
      <c r="L5288" s="345"/>
    </row>
    <row r="5289" spans="1:12" ht="8.5" hidden="1" customHeight="1" x14ac:dyDescent="0.3">
      <c r="A5289" s="18" t="str">
        <f t="shared" ref="A5289" si="1770">+IF(OR(C5283=""),"NO",1)</f>
        <v>NO</v>
      </c>
      <c r="B5289" s="18"/>
      <c r="E5289" s="49"/>
      <c r="F5289" s="50"/>
      <c r="G5289" s="51"/>
      <c r="H5289" s="51"/>
      <c r="I5289" s="51"/>
      <c r="J5289" s="51"/>
      <c r="K5289" s="51"/>
      <c r="L5289" s="52"/>
    </row>
    <row r="5290" spans="1:12" hidden="1" x14ac:dyDescent="0.3">
      <c r="A5290" s="18" t="str">
        <f t="shared" ref="A5290" si="1771">+IF(OR(C5290=""),"NO",1)</f>
        <v>NO</v>
      </c>
      <c r="B5290" s="18"/>
      <c r="C5290" s="1" t="s">
        <v>124</v>
      </c>
      <c r="E5290" s="329">
        <v>3</v>
      </c>
      <c r="F5290" s="53" t="str">
        <f>+$F$26</f>
        <v>OBJETO</v>
      </c>
      <c r="G5290" s="332" t="s">
        <v>124</v>
      </c>
      <c r="H5290" s="333"/>
      <c r="I5290" s="333"/>
      <c r="J5290" s="333"/>
      <c r="K5290" s="333"/>
      <c r="L5290" s="334"/>
    </row>
    <row r="5291" spans="1:12" hidden="1" x14ac:dyDescent="0.3">
      <c r="A5291" s="18" t="str">
        <f t="shared" ref="A5291" si="1772">+IF(OR(C5290=""),"NO",1)</f>
        <v>NO</v>
      </c>
      <c r="B5291" s="18"/>
      <c r="E5291" s="330"/>
      <c r="F5291" s="54" t="str">
        <f>+$F$27</f>
        <v>CONTRATANTE</v>
      </c>
      <c r="G5291" s="335" t="s">
        <v>124</v>
      </c>
      <c r="H5291" s="310"/>
      <c r="I5291" s="310"/>
      <c r="J5291" s="310"/>
      <c r="K5291" s="310"/>
      <c r="L5291" s="336"/>
    </row>
    <row r="5292" spans="1:12" hidden="1" x14ac:dyDescent="0.3">
      <c r="A5292" s="18" t="str">
        <f t="shared" ref="A5292" si="1773">+IF(OR(C5290=""),"NO",1)</f>
        <v>NO</v>
      </c>
      <c r="B5292" s="18"/>
      <c r="E5292" s="330"/>
      <c r="F5292" s="54" t="str">
        <f>+$F$28</f>
        <v>APORTANTE</v>
      </c>
      <c r="G5292" s="337" t="s">
        <v>124</v>
      </c>
      <c r="H5292" s="338"/>
      <c r="I5292" s="338"/>
      <c r="J5292" s="338"/>
      <c r="K5292" s="338"/>
      <c r="L5292" s="339"/>
    </row>
    <row r="5293" spans="1:12" hidden="1" x14ac:dyDescent="0.3">
      <c r="A5293" s="18" t="str">
        <f t="shared" ref="A5293" si="1774">+IF(OR(C5290=""),"NO",1)</f>
        <v>NO</v>
      </c>
      <c r="B5293" s="18"/>
      <c r="E5293" s="330"/>
      <c r="F5293" s="54" t="str">
        <f>+$F$29</f>
        <v>VALOR /SMMLV)</v>
      </c>
      <c r="G5293" s="55" t="s">
        <v>124</v>
      </c>
      <c r="H5293" s="56" t="str">
        <f>+$H$29</f>
        <v>% PART..</v>
      </c>
      <c r="I5293" s="57" t="s">
        <v>124</v>
      </c>
      <c r="J5293" s="58" t="str">
        <f>+$J$29</f>
        <v>VALOR ACREDITADO</v>
      </c>
      <c r="K5293" s="59"/>
      <c r="L5293" s="47" t="s">
        <v>124</v>
      </c>
    </row>
    <row r="5294" spans="1:12" hidden="1" x14ac:dyDescent="0.3">
      <c r="A5294" s="18" t="str">
        <f t="shared" ref="A5294" si="1775">+IF(OR(C5290=""),"NO",1)</f>
        <v>NO</v>
      </c>
      <c r="B5294" s="18"/>
      <c r="E5294" s="330"/>
      <c r="F5294" s="60" t="str">
        <f>+$F$30</f>
        <v>EXPERIENCIA APORTADA</v>
      </c>
      <c r="G5294" s="340" t="s">
        <v>124</v>
      </c>
      <c r="H5294" s="341"/>
      <c r="I5294" s="341"/>
      <c r="J5294" s="341"/>
      <c r="K5294" s="341"/>
      <c r="L5294" s="342"/>
    </row>
    <row r="5295" spans="1:12" hidden="1" x14ac:dyDescent="0.3">
      <c r="A5295" s="18" t="str">
        <f t="shared" ref="A5295" si="1776">+IF(OR(C5290=""),"NO",1)</f>
        <v>NO</v>
      </c>
      <c r="B5295" s="18"/>
      <c r="E5295" s="331"/>
      <c r="F5295" s="62" t="str">
        <f>+$F$31</f>
        <v>OBSERVACIÓN</v>
      </c>
      <c r="G5295" s="343" t="s">
        <v>124</v>
      </c>
      <c r="H5295" s="344"/>
      <c r="I5295" s="344"/>
      <c r="J5295" s="344"/>
      <c r="K5295" s="344"/>
      <c r="L5295" s="345"/>
    </row>
    <row r="5296" spans="1:12" ht="8.5" hidden="1" customHeight="1" x14ac:dyDescent="0.3">
      <c r="A5296" s="18" t="str">
        <f t="shared" ref="A5296" si="1777">+IF(OR(C5290=""),"NO",1)</f>
        <v>NO</v>
      </c>
      <c r="B5296" s="18"/>
      <c r="E5296" s="49"/>
      <c r="F5296" s="50"/>
      <c r="G5296" s="51"/>
      <c r="H5296" s="51"/>
      <c r="I5296" s="51"/>
      <c r="J5296" s="51"/>
      <c r="K5296" s="51"/>
      <c r="L5296" s="52"/>
    </row>
    <row r="5297" spans="1:12" hidden="1" x14ac:dyDescent="0.3">
      <c r="A5297" s="18" t="str">
        <f t="shared" ref="A5297" si="1778">+IF(OR(C5297=""),"NO",1)</f>
        <v>NO</v>
      </c>
      <c r="B5297" s="18"/>
      <c r="C5297" s="1" t="s">
        <v>124</v>
      </c>
      <c r="E5297" s="329">
        <v>4</v>
      </c>
      <c r="F5297" s="53" t="str">
        <f>+$F$26</f>
        <v>OBJETO</v>
      </c>
      <c r="G5297" s="332" t="s">
        <v>124</v>
      </c>
      <c r="H5297" s="333"/>
      <c r="I5297" s="333"/>
      <c r="J5297" s="333"/>
      <c r="K5297" s="333"/>
      <c r="L5297" s="334"/>
    </row>
    <row r="5298" spans="1:12" hidden="1" x14ac:dyDescent="0.3">
      <c r="A5298" s="18" t="str">
        <f t="shared" ref="A5298" si="1779">+IF(OR(C5297=""),"NO",1)</f>
        <v>NO</v>
      </c>
      <c r="B5298" s="18"/>
      <c r="E5298" s="330"/>
      <c r="F5298" s="54" t="str">
        <f>+$F$27</f>
        <v>CONTRATANTE</v>
      </c>
      <c r="G5298" s="335" t="s">
        <v>124</v>
      </c>
      <c r="H5298" s="310"/>
      <c r="I5298" s="310"/>
      <c r="J5298" s="310"/>
      <c r="K5298" s="310"/>
      <c r="L5298" s="336"/>
    </row>
    <row r="5299" spans="1:12" hidden="1" x14ac:dyDescent="0.3">
      <c r="A5299" s="18" t="str">
        <f t="shared" ref="A5299" si="1780">+IF(OR(C5297=""),"NO",1)</f>
        <v>NO</v>
      </c>
      <c r="B5299" s="18"/>
      <c r="E5299" s="330"/>
      <c r="F5299" s="54" t="str">
        <f>+$F$28</f>
        <v>APORTANTE</v>
      </c>
      <c r="G5299" s="337" t="s">
        <v>124</v>
      </c>
      <c r="H5299" s="338"/>
      <c r="I5299" s="338"/>
      <c r="J5299" s="338"/>
      <c r="K5299" s="338"/>
      <c r="L5299" s="339"/>
    </row>
    <row r="5300" spans="1:12" hidden="1" x14ac:dyDescent="0.3">
      <c r="A5300" s="18" t="str">
        <f t="shared" ref="A5300" si="1781">+IF(OR(C5297=""),"NO",1)</f>
        <v>NO</v>
      </c>
      <c r="B5300" s="18"/>
      <c r="E5300" s="330"/>
      <c r="F5300" s="54" t="str">
        <f>+$F$29</f>
        <v>VALOR /SMMLV)</v>
      </c>
      <c r="G5300" s="55" t="s">
        <v>124</v>
      </c>
      <c r="H5300" s="56" t="str">
        <f>+$H$29</f>
        <v>% PART..</v>
      </c>
      <c r="I5300" s="57" t="s">
        <v>124</v>
      </c>
      <c r="J5300" s="58" t="str">
        <f>+$J$29</f>
        <v>VALOR ACREDITADO</v>
      </c>
      <c r="K5300" s="59"/>
      <c r="L5300" s="47" t="s">
        <v>124</v>
      </c>
    </row>
    <row r="5301" spans="1:12" hidden="1" x14ac:dyDescent="0.3">
      <c r="A5301" s="18" t="str">
        <f t="shared" ref="A5301" si="1782">+IF(OR(C5297=""),"NO",1)</f>
        <v>NO</v>
      </c>
      <c r="B5301" s="18"/>
      <c r="E5301" s="330"/>
      <c r="F5301" s="60" t="str">
        <f>+$F$30</f>
        <v>EXPERIENCIA APORTADA</v>
      </c>
      <c r="G5301" s="340" t="s">
        <v>124</v>
      </c>
      <c r="H5301" s="341"/>
      <c r="I5301" s="341"/>
      <c r="J5301" s="341"/>
      <c r="K5301" s="341"/>
      <c r="L5301" s="342"/>
    </row>
    <row r="5302" spans="1:12" hidden="1" x14ac:dyDescent="0.3">
      <c r="A5302" s="18" t="str">
        <f t="shared" ref="A5302" si="1783">+IF(OR(C5297=""),"NO",1)</f>
        <v>NO</v>
      </c>
      <c r="B5302" s="18"/>
      <c r="E5302" s="331"/>
      <c r="F5302" s="62" t="str">
        <f>+$F$31</f>
        <v>OBSERVACIÓN</v>
      </c>
      <c r="G5302" s="343" t="s">
        <v>124</v>
      </c>
      <c r="H5302" s="344"/>
      <c r="I5302" s="344"/>
      <c r="J5302" s="344"/>
      <c r="K5302" s="344"/>
      <c r="L5302" s="345"/>
    </row>
    <row r="5303" spans="1:12" ht="8.5" hidden="1" customHeight="1" x14ac:dyDescent="0.3">
      <c r="A5303" s="18" t="str">
        <f t="shared" ref="A5303" si="1784">+IF(OR(C5297=""),"NO",1)</f>
        <v>NO</v>
      </c>
      <c r="B5303" s="18"/>
      <c r="E5303" s="49"/>
      <c r="F5303" s="50"/>
      <c r="G5303" s="51"/>
      <c r="H5303" s="51"/>
      <c r="I5303" s="51"/>
      <c r="J5303" s="51"/>
      <c r="K5303" s="51"/>
      <c r="L5303" s="52"/>
    </row>
    <row r="5304" spans="1:12" hidden="1" x14ac:dyDescent="0.3">
      <c r="A5304" s="18" t="str">
        <f t="shared" ref="A5304" si="1785">+IF(OR(C5304=""),"NO",1)</f>
        <v>NO</v>
      </c>
      <c r="B5304" s="18"/>
      <c r="C5304" s="1" t="s">
        <v>124</v>
      </c>
      <c r="E5304" s="329">
        <v>5</v>
      </c>
      <c r="F5304" s="53" t="str">
        <f>+$F$26</f>
        <v>OBJETO</v>
      </c>
      <c r="G5304" s="332" t="s">
        <v>124</v>
      </c>
      <c r="H5304" s="333"/>
      <c r="I5304" s="333"/>
      <c r="J5304" s="333"/>
      <c r="K5304" s="333"/>
      <c r="L5304" s="334"/>
    </row>
    <row r="5305" spans="1:12" hidden="1" x14ac:dyDescent="0.3">
      <c r="A5305" s="18" t="str">
        <f t="shared" ref="A5305" si="1786">+IF(OR(C5304=""),"NO",1)</f>
        <v>NO</v>
      </c>
      <c r="B5305" s="18"/>
      <c r="E5305" s="330"/>
      <c r="F5305" s="54" t="str">
        <f>+$F$27</f>
        <v>CONTRATANTE</v>
      </c>
      <c r="G5305" s="335" t="s">
        <v>124</v>
      </c>
      <c r="H5305" s="310"/>
      <c r="I5305" s="310"/>
      <c r="J5305" s="310"/>
      <c r="K5305" s="310"/>
      <c r="L5305" s="336"/>
    </row>
    <row r="5306" spans="1:12" hidden="1" x14ac:dyDescent="0.3">
      <c r="A5306" s="18" t="str">
        <f t="shared" ref="A5306" si="1787">+IF(OR(C5304=""),"NO",1)</f>
        <v>NO</v>
      </c>
      <c r="B5306" s="18"/>
      <c r="E5306" s="330"/>
      <c r="F5306" s="54" t="str">
        <f>+$F$28</f>
        <v>APORTANTE</v>
      </c>
      <c r="G5306" s="337" t="s">
        <v>124</v>
      </c>
      <c r="H5306" s="338"/>
      <c r="I5306" s="338"/>
      <c r="J5306" s="338"/>
      <c r="K5306" s="338"/>
      <c r="L5306" s="339"/>
    </row>
    <row r="5307" spans="1:12" hidden="1" x14ac:dyDescent="0.3">
      <c r="A5307" s="18" t="str">
        <f t="shared" ref="A5307" si="1788">+IF(OR(C5304=""),"NO",1)</f>
        <v>NO</v>
      </c>
      <c r="B5307" s="18"/>
      <c r="E5307" s="330"/>
      <c r="F5307" s="54" t="str">
        <f>+$F$29</f>
        <v>VALOR /SMMLV)</v>
      </c>
      <c r="G5307" s="55" t="s">
        <v>124</v>
      </c>
      <c r="H5307" s="56" t="str">
        <f>+$H$29</f>
        <v>% PART..</v>
      </c>
      <c r="I5307" s="57" t="s">
        <v>124</v>
      </c>
      <c r="J5307" s="58" t="str">
        <f>+$J$29</f>
        <v>VALOR ACREDITADO</v>
      </c>
      <c r="K5307" s="59"/>
      <c r="L5307" s="47" t="s">
        <v>124</v>
      </c>
    </row>
    <row r="5308" spans="1:12" hidden="1" x14ac:dyDescent="0.3">
      <c r="A5308" s="18" t="str">
        <f t="shared" ref="A5308" si="1789">+IF(OR(C5304=""),"NO",1)</f>
        <v>NO</v>
      </c>
      <c r="B5308" s="18"/>
      <c r="E5308" s="330"/>
      <c r="F5308" s="60" t="str">
        <f>+$F$30</f>
        <v>EXPERIENCIA APORTADA</v>
      </c>
      <c r="G5308" s="340" t="s">
        <v>124</v>
      </c>
      <c r="H5308" s="341"/>
      <c r="I5308" s="341"/>
      <c r="J5308" s="341"/>
      <c r="K5308" s="341"/>
      <c r="L5308" s="342"/>
    </row>
    <row r="5309" spans="1:12" hidden="1" x14ac:dyDescent="0.3">
      <c r="A5309" s="18" t="str">
        <f t="shared" ref="A5309" si="1790">+IF(OR(C5304=""),"NO",1)</f>
        <v>NO</v>
      </c>
      <c r="B5309" s="18"/>
      <c r="E5309" s="331"/>
      <c r="F5309" s="62" t="str">
        <f>+$F$31</f>
        <v>OBSERVACIÓN</v>
      </c>
      <c r="G5309" s="343" t="s">
        <v>124</v>
      </c>
      <c r="H5309" s="344"/>
      <c r="I5309" s="344"/>
      <c r="J5309" s="344"/>
      <c r="K5309" s="344"/>
      <c r="L5309" s="345"/>
    </row>
    <row r="5310" spans="1:12" ht="8.5" hidden="1" customHeight="1" x14ac:dyDescent="0.3">
      <c r="A5310" s="18" t="str">
        <f t="shared" ref="A5310" si="1791">+IF(OR(C5304=""),"NO",1)</f>
        <v>NO</v>
      </c>
      <c r="B5310" s="18"/>
      <c r="E5310" s="49"/>
      <c r="F5310" s="50"/>
      <c r="G5310" s="51"/>
      <c r="H5310" s="51"/>
      <c r="I5310" s="51"/>
      <c r="J5310" s="51"/>
      <c r="K5310" s="51"/>
      <c r="L5310" s="52"/>
    </row>
    <row r="5311" spans="1:12" hidden="1" x14ac:dyDescent="0.3">
      <c r="A5311" s="18" t="str">
        <f t="shared" ref="A5311" si="1792">+IF(OR(C5311=""),"NO",1)</f>
        <v>NO</v>
      </c>
      <c r="B5311" s="18"/>
      <c r="C5311" s="1" t="s">
        <v>124</v>
      </c>
      <c r="E5311" s="329">
        <v>6</v>
      </c>
      <c r="F5311" s="53" t="str">
        <f>+$F$26</f>
        <v>OBJETO</v>
      </c>
      <c r="G5311" s="332" t="s">
        <v>124</v>
      </c>
      <c r="H5311" s="333"/>
      <c r="I5311" s="333"/>
      <c r="J5311" s="333"/>
      <c r="K5311" s="333"/>
      <c r="L5311" s="334"/>
    </row>
    <row r="5312" spans="1:12" hidden="1" x14ac:dyDescent="0.3">
      <c r="A5312" s="18" t="str">
        <f t="shared" ref="A5312" si="1793">+IF(OR(C5311=""),"NO",1)</f>
        <v>NO</v>
      </c>
      <c r="B5312" s="18"/>
      <c r="E5312" s="330"/>
      <c r="F5312" s="54" t="str">
        <f>+$F$27</f>
        <v>CONTRATANTE</v>
      </c>
      <c r="G5312" s="335" t="s">
        <v>124</v>
      </c>
      <c r="H5312" s="310"/>
      <c r="I5312" s="310"/>
      <c r="J5312" s="310"/>
      <c r="K5312" s="310"/>
      <c r="L5312" s="336"/>
    </row>
    <row r="5313" spans="1:12" hidden="1" x14ac:dyDescent="0.3">
      <c r="A5313" s="18" t="str">
        <f t="shared" ref="A5313" si="1794">+IF(OR(C5311=""),"NO",1)</f>
        <v>NO</v>
      </c>
      <c r="B5313" s="18"/>
      <c r="E5313" s="330"/>
      <c r="F5313" s="54" t="str">
        <f>+$F$28</f>
        <v>APORTANTE</v>
      </c>
      <c r="G5313" s="337" t="s">
        <v>124</v>
      </c>
      <c r="H5313" s="338"/>
      <c r="I5313" s="338"/>
      <c r="J5313" s="338"/>
      <c r="K5313" s="338"/>
      <c r="L5313" s="339"/>
    </row>
    <row r="5314" spans="1:12" hidden="1" x14ac:dyDescent="0.3">
      <c r="A5314" s="18" t="str">
        <f t="shared" ref="A5314" si="1795">+IF(OR(C5311=""),"NO",1)</f>
        <v>NO</v>
      </c>
      <c r="B5314" s="18"/>
      <c r="E5314" s="330"/>
      <c r="F5314" s="54" t="str">
        <f>+$F$29</f>
        <v>VALOR /SMMLV)</v>
      </c>
      <c r="G5314" s="55" t="s">
        <v>124</v>
      </c>
      <c r="H5314" s="56" t="str">
        <f>+$H$29</f>
        <v>% PART..</v>
      </c>
      <c r="I5314" s="57" t="s">
        <v>124</v>
      </c>
      <c r="J5314" s="58" t="str">
        <f>+$J$29</f>
        <v>VALOR ACREDITADO</v>
      </c>
      <c r="K5314" s="59"/>
      <c r="L5314" s="47" t="s">
        <v>124</v>
      </c>
    </row>
    <row r="5315" spans="1:12" hidden="1" x14ac:dyDescent="0.3">
      <c r="A5315" s="18" t="str">
        <f t="shared" ref="A5315" si="1796">+IF(OR(C5311=""),"NO",1)</f>
        <v>NO</v>
      </c>
      <c r="B5315" s="18"/>
      <c r="E5315" s="330"/>
      <c r="F5315" s="60" t="str">
        <f>+$F$30</f>
        <v>EXPERIENCIA APORTADA</v>
      </c>
      <c r="G5315" s="340" t="s">
        <v>124</v>
      </c>
      <c r="H5315" s="341"/>
      <c r="I5315" s="341"/>
      <c r="J5315" s="341"/>
      <c r="K5315" s="341"/>
      <c r="L5315" s="342"/>
    </row>
    <row r="5316" spans="1:12" hidden="1" x14ac:dyDescent="0.3">
      <c r="A5316" s="18" t="str">
        <f t="shared" ref="A5316" si="1797">+IF(OR(C5311=""),"NO",1)</f>
        <v>NO</v>
      </c>
      <c r="B5316" s="18"/>
      <c r="E5316" s="331"/>
      <c r="F5316" s="62" t="str">
        <f>+$F$31</f>
        <v>OBSERVACIÓN</v>
      </c>
      <c r="G5316" s="343" t="s">
        <v>124</v>
      </c>
      <c r="H5316" s="344"/>
      <c r="I5316" s="344"/>
      <c r="J5316" s="344"/>
      <c r="K5316" s="344"/>
      <c r="L5316" s="345"/>
    </row>
    <row r="5317" spans="1:12" ht="8.5" hidden="1" customHeight="1" x14ac:dyDescent="0.3">
      <c r="A5317" s="18" t="str">
        <f t="shared" ref="A5317" si="1798">+IF(OR(C5311=""),"NO",1)</f>
        <v>NO</v>
      </c>
      <c r="B5317" s="18"/>
      <c r="E5317" s="49"/>
      <c r="F5317" s="50"/>
      <c r="G5317" s="51"/>
      <c r="H5317" s="51"/>
      <c r="I5317" s="51"/>
      <c r="J5317" s="51"/>
      <c r="K5317" s="51"/>
      <c r="L5317" s="52"/>
    </row>
    <row r="5318" spans="1:12" hidden="1" x14ac:dyDescent="0.3">
      <c r="A5318" s="18" t="str">
        <f t="shared" ref="A5318" si="1799">+IF(OR(C5318=""),"NO",1)</f>
        <v>NO</v>
      </c>
      <c r="B5318" s="18"/>
      <c r="C5318" s="1" t="s">
        <v>124</v>
      </c>
      <c r="E5318" s="329">
        <v>7</v>
      </c>
      <c r="F5318" s="53" t="str">
        <f>+$F$26</f>
        <v>OBJETO</v>
      </c>
      <c r="G5318" s="332" t="s">
        <v>124</v>
      </c>
      <c r="H5318" s="333"/>
      <c r="I5318" s="333"/>
      <c r="J5318" s="333"/>
      <c r="K5318" s="333"/>
      <c r="L5318" s="334"/>
    </row>
    <row r="5319" spans="1:12" hidden="1" x14ac:dyDescent="0.3">
      <c r="A5319" s="18" t="str">
        <f t="shared" ref="A5319" si="1800">+IF(OR(C5318=""),"NO",1)</f>
        <v>NO</v>
      </c>
      <c r="B5319" s="18"/>
      <c r="E5319" s="330"/>
      <c r="F5319" s="54" t="str">
        <f>+$F$27</f>
        <v>CONTRATANTE</v>
      </c>
      <c r="G5319" s="335" t="s">
        <v>124</v>
      </c>
      <c r="H5319" s="310"/>
      <c r="I5319" s="310"/>
      <c r="J5319" s="310"/>
      <c r="K5319" s="310"/>
      <c r="L5319" s="336"/>
    </row>
    <row r="5320" spans="1:12" hidden="1" x14ac:dyDescent="0.3">
      <c r="A5320" s="18" t="str">
        <f t="shared" ref="A5320" si="1801">+IF(OR(C5318=""),"NO",1)</f>
        <v>NO</v>
      </c>
      <c r="B5320" s="18"/>
      <c r="E5320" s="330"/>
      <c r="F5320" s="54" t="str">
        <f>+$F$28</f>
        <v>APORTANTE</v>
      </c>
      <c r="G5320" s="337" t="s">
        <v>124</v>
      </c>
      <c r="H5320" s="338"/>
      <c r="I5320" s="338"/>
      <c r="J5320" s="338"/>
      <c r="K5320" s="338"/>
      <c r="L5320" s="339"/>
    </row>
    <row r="5321" spans="1:12" hidden="1" x14ac:dyDescent="0.3">
      <c r="A5321" s="18" t="str">
        <f t="shared" ref="A5321" si="1802">+IF(OR(C5318=""),"NO",1)</f>
        <v>NO</v>
      </c>
      <c r="B5321" s="18"/>
      <c r="E5321" s="330"/>
      <c r="F5321" s="54" t="str">
        <f>+$F$29</f>
        <v>VALOR /SMMLV)</v>
      </c>
      <c r="G5321" s="55" t="s">
        <v>124</v>
      </c>
      <c r="H5321" s="56" t="str">
        <f>+$H$29</f>
        <v>% PART..</v>
      </c>
      <c r="I5321" s="57" t="s">
        <v>124</v>
      </c>
      <c r="J5321" s="58" t="str">
        <f>+$J$29</f>
        <v>VALOR ACREDITADO</v>
      </c>
      <c r="K5321" s="59"/>
      <c r="L5321" s="47" t="s">
        <v>124</v>
      </c>
    </row>
    <row r="5322" spans="1:12" hidden="1" x14ac:dyDescent="0.3">
      <c r="A5322" s="18" t="str">
        <f t="shared" ref="A5322" si="1803">+IF(OR(C5318=""),"NO",1)</f>
        <v>NO</v>
      </c>
      <c r="B5322" s="18"/>
      <c r="E5322" s="330"/>
      <c r="F5322" s="60" t="str">
        <f>+$F$30</f>
        <v>EXPERIENCIA APORTADA</v>
      </c>
      <c r="G5322" s="340" t="s">
        <v>124</v>
      </c>
      <c r="H5322" s="341"/>
      <c r="I5322" s="341"/>
      <c r="J5322" s="341"/>
      <c r="K5322" s="341"/>
      <c r="L5322" s="342"/>
    </row>
    <row r="5323" spans="1:12" hidden="1" x14ac:dyDescent="0.3">
      <c r="A5323" s="18" t="str">
        <f t="shared" ref="A5323" si="1804">+IF(OR(C5318=""),"NO",1)</f>
        <v>NO</v>
      </c>
      <c r="B5323" s="18"/>
      <c r="E5323" s="331"/>
      <c r="F5323" s="62" t="str">
        <f>+$F$31</f>
        <v>OBSERVACIÓN</v>
      </c>
      <c r="G5323" s="343" t="s">
        <v>124</v>
      </c>
      <c r="H5323" s="344"/>
      <c r="I5323" s="344"/>
      <c r="J5323" s="344"/>
      <c r="K5323" s="344"/>
      <c r="L5323" s="345"/>
    </row>
    <row r="5324" spans="1:12" hidden="1" x14ac:dyDescent="0.3">
      <c r="A5324" s="18" t="str">
        <f t="shared" ref="A5324" si="1805">+IF(OR(C5318=""),"NO",1)</f>
        <v>NO</v>
      </c>
      <c r="B5324" s="18"/>
      <c r="E5324" s="49"/>
      <c r="F5324" s="50"/>
      <c r="G5324" s="51"/>
      <c r="H5324" s="51"/>
      <c r="I5324" s="51"/>
      <c r="J5324" s="51"/>
      <c r="K5324" s="51"/>
      <c r="L5324" s="52"/>
    </row>
    <row r="5325" spans="1:12" hidden="1" x14ac:dyDescent="0.3">
      <c r="A5325" s="1" t="str">
        <f>+A5260</f>
        <v>NO</v>
      </c>
      <c r="C5325" s="1" t="str">
        <f>"N"&amp;C5260</f>
        <v>N</v>
      </c>
      <c r="E5325" s="63"/>
      <c r="F5325" s="64" t="str">
        <f>+$F$75</f>
        <v>TOTAL DE CONTRATOS PRESENTADOS VÁLIDOS QUE CUMPLEN EXPERIENCIA ACREDITADA:</v>
      </c>
      <c r="G5325" s="65"/>
      <c r="H5325" s="65"/>
      <c r="I5325" s="65"/>
      <c r="J5325" s="66"/>
      <c r="K5325" s="65"/>
      <c r="L5325" s="67" t="s">
        <v>124</v>
      </c>
    </row>
    <row r="5326" spans="1:12" ht="6.65" hidden="1" customHeight="1" x14ac:dyDescent="0.3">
      <c r="A5326" s="1" t="str">
        <f>+A5260</f>
        <v>NO</v>
      </c>
      <c r="E5326" s="51"/>
      <c r="F5326" s="50"/>
      <c r="G5326" s="51"/>
      <c r="H5326" s="51"/>
      <c r="I5326" s="51"/>
      <c r="J5326" s="51"/>
      <c r="K5326" s="51"/>
      <c r="L5326" s="51"/>
    </row>
    <row r="5327" spans="1:12" hidden="1" x14ac:dyDescent="0.3">
      <c r="A5327" s="1" t="str">
        <f>+A5260</f>
        <v>NO</v>
      </c>
      <c r="E5327" s="63"/>
      <c r="F5327" s="63" t="str">
        <f>+$F$77</f>
        <v>ACREDITA SUMINISTRO E INSTALACIÓN DE MOBILIARIO POR LO MENOS EN UN (1) CONTRATO VÁLIDO</v>
      </c>
      <c r="G5327" s="65"/>
      <c r="H5327" s="65"/>
      <c r="I5327" s="65"/>
      <c r="J5327" s="66"/>
      <c r="K5327" s="65"/>
      <c r="L5327" s="68" t="s">
        <v>157</v>
      </c>
    </row>
    <row r="5328" spans="1:12" ht="5.15" hidden="1" customHeight="1" x14ac:dyDescent="0.3">
      <c r="A5328" s="1" t="str">
        <f>+A5260</f>
        <v>NO</v>
      </c>
      <c r="E5328" s="51"/>
      <c r="F5328" s="50"/>
      <c r="G5328" s="51"/>
      <c r="H5328" s="51"/>
      <c r="I5328" s="51"/>
      <c r="J5328" s="51"/>
      <c r="K5328" s="51"/>
      <c r="L5328" s="51"/>
    </row>
    <row r="5329" spans="1:12" ht="12.75" hidden="1" customHeight="1" x14ac:dyDescent="0.3">
      <c r="A5329" s="1" t="str">
        <f>+A5260</f>
        <v>NO</v>
      </c>
      <c r="E5329" s="69" t="str">
        <f>+$E$79</f>
        <v>EXPERIENCIA ESPECÍFICA NUMERAL 10.1.1 A</v>
      </c>
      <c r="F5329" s="70"/>
      <c r="G5329" s="70"/>
      <c r="H5329" s="70"/>
      <c r="I5329" s="70"/>
      <c r="J5329" s="70"/>
      <c r="K5329" s="70"/>
      <c r="L5329" s="71"/>
    </row>
    <row r="5330" spans="1:12" ht="26.5" hidden="1" customHeight="1" x14ac:dyDescent="0.3">
      <c r="A5330" s="1" t="str">
        <f>+A5260</f>
        <v>NO</v>
      </c>
      <c r="E5330" s="72"/>
      <c r="F5330" s="325" t="str">
        <f>+$F$80</f>
        <v>Por lo menos uno (1) de los contratos válidos aportados como experiencia general debe corresponder mínimo al 60% del presupuesto oficial del presente proceso de selección.  (SMMLV)</v>
      </c>
      <c r="G5330" s="326"/>
      <c r="H5330" s="326"/>
      <c r="I5330" s="326"/>
      <c r="J5330" s="326"/>
      <c r="K5330" s="73" t="s">
        <v>124</v>
      </c>
      <c r="L5330" s="74" t="s">
        <v>124</v>
      </c>
    </row>
    <row r="5331" spans="1:12" ht="23.5" hidden="1" customHeight="1" x14ac:dyDescent="0.3">
      <c r="A5331" s="1" t="str">
        <f>+A5260</f>
        <v>NO</v>
      </c>
      <c r="E5331" s="63"/>
      <c r="F5331" s="325" t="str">
        <f>+$F$81</f>
        <v xml:space="preserve">Deberá acreditarse en al menos uno (1) de los contratos válidos aportados como experiencia general una </v>
      </c>
      <c r="G5331" s="326"/>
      <c r="H5331" s="326"/>
      <c r="I5331" s="326"/>
      <c r="J5331" s="326"/>
      <c r="K5331" s="73" t="s">
        <v>124</v>
      </c>
      <c r="L5331" s="74" t="s">
        <v>124</v>
      </c>
    </row>
    <row r="5332" spans="1:12" ht="23.5" hidden="1" customHeight="1" x14ac:dyDescent="0.3">
      <c r="A5332" s="18" t="s">
        <v>30</v>
      </c>
      <c r="E5332" s="63"/>
      <c r="F5332" s="325" t="str">
        <f>+$F$82</f>
        <v xml:space="preserve">Deberá acreditarse en al menos uno (1) de los contratos válidos aportados interventoría a intervención de </v>
      </c>
      <c r="G5332" s="326"/>
      <c r="H5332" s="326"/>
      <c r="I5332" s="326"/>
      <c r="J5332" s="326"/>
      <c r="K5332" s="73">
        <f>+$K$82</f>
        <v>0</v>
      </c>
      <c r="L5332" s="74" t="s">
        <v>124</v>
      </c>
    </row>
    <row r="5333" spans="1:12" ht="36" hidden="1" customHeight="1" x14ac:dyDescent="0.3">
      <c r="A5333" s="18" t="s">
        <v>30</v>
      </c>
      <c r="E5333" s="63"/>
      <c r="F5333" s="325" t="str">
        <f>+$F$83</f>
        <v xml:space="preserve">Deberá acreditarse en al menos uno (1) de los contratos válidos aportados interventoría a intervención de </v>
      </c>
      <c r="G5333" s="326"/>
      <c r="H5333" s="326"/>
      <c r="I5333" s="326"/>
      <c r="J5333" s="326"/>
      <c r="K5333" s="75">
        <f>+$K$83</f>
        <v>0</v>
      </c>
      <c r="L5333" s="76" t="s">
        <v>124</v>
      </c>
    </row>
    <row r="5334" spans="1:12" hidden="1" x14ac:dyDescent="0.3">
      <c r="A5334" s="1" t="str">
        <f>+A5260</f>
        <v>NO</v>
      </c>
      <c r="E5334" s="51"/>
      <c r="F5334" s="50"/>
      <c r="G5334" s="51"/>
      <c r="H5334" s="51"/>
      <c r="I5334" s="51"/>
      <c r="J5334" s="51"/>
      <c r="K5334" s="51"/>
      <c r="L5334" s="51"/>
    </row>
    <row r="5335" spans="1:12" ht="12.75" hidden="1" customHeight="1" x14ac:dyDescent="0.3">
      <c r="A5335" s="1" t="str">
        <f>+A5260</f>
        <v>NO</v>
      </c>
      <c r="E5335" s="40" t="str">
        <f>+$E$85</f>
        <v>VALOR MÍNIMO A CERIFICAR % P.O EN SMMMLV. NUMERAL 3.9.1</v>
      </c>
      <c r="F5335" s="41"/>
      <c r="G5335" s="41"/>
      <c r="H5335" s="41"/>
      <c r="I5335" s="41"/>
      <c r="J5335" s="41"/>
      <c r="K5335" s="41"/>
      <c r="L5335" s="42"/>
    </row>
    <row r="5336" spans="1:12" hidden="1" x14ac:dyDescent="0.3">
      <c r="A5336" s="1" t="str">
        <f>+A5260</f>
        <v>NO</v>
      </c>
      <c r="C5336" s="1" t="str">
        <f>"M"&amp;C5260</f>
        <v>M</v>
      </c>
      <c r="E5336" s="77" t="str">
        <f>+$E$86</f>
        <v>100% P.O.</v>
      </c>
      <c r="F5336" s="78"/>
      <c r="G5336" s="61">
        <v>242.41716883554506</v>
      </c>
      <c r="H5336" s="124" t="str">
        <f>+$H$86</f>
        <v>TOTAL EJECUTADO DE CONTRATOS ACREDITADOS</v>
      </c>
      <c r="I5336" s="124"/>
      <c r="J5336" s="124"/>
      <c r="K5336" s="55" t="s">
        <v>124</v>
      </c>
      <c r="L5336" s="47" t="s">
        <v>124</v>
      </c>
    </row>
    <row r="5337" spans="1:12" hidden="1" x14ac:dyDescent="0.3">
      <c r="A5337" s="1" t="str">
        <f>+A5260</f>
        <v>NO</v>
      </c>
      <c r="E5337" s="39"/>
      <c r="F5337" s="39"/>
      <c r="G5337" s="39"/>
      <c r="H5337" s="39"/>
      <c r="I5337" s="39"/>
      <c r="J5337" s="39"/>
      <c r="K5337" s="39"/>
      <c r="L5337" s="39"/>
    </row>
    <row r="5338" spans="1:12" ht="12.75" hidden="1" customHeight="1" x14ac:dyDescent="0.3">
      <c r="A5338" s="18" t="s">
        <v>30</v>
      </c>
      <c r="B5338" s="18"/>
      <c r="E5338" s="40" t="str">
        <f>+$E$88</f>
        <v>CONSIDERACIONES PARA LA VALIDEZ DE LA EXPERIENCIA REQUERIDA: EXPERIENCIA PROPONENTES PLURALES NUMERAL 10.1.2 D</v>
      </c>
      <c r="F5338" s="41"/>
      <c r="G5338" s="41"/>
      <c r="H5338" s="41"/>
      <c r="I5338" s="41"/>
      <c r="J5338" s="41"/>
      <c r="K5338" s="41"/>
      <c r="L5338" s="42"/>
    </row>
    <row r="5339" spans="1:12" ht="28" hidden="1" customHeight="1" x14ac:dyDescent="0.3">
      <c r="A5339" s="18" t="s">
        <v>30</v>
      </c>
      <c r="B5339" s="18"/>
      <c r="C5339" s="1" t="str">
        <f>"O"&amp;C5260</f>
        <v>O</v>
      </c>
      <c r="E5339" s="80" t="str">
        <f>+$E$89</f>
        <v>i)</v>
      </c>
      <c r="F5339" s="327" t="str">
        <f>+$F$89</f>
        <v>Uno de los integrantes debe aportar como mínimo el cincuenta por ciento (50 %) de la experiencia solicitada</v>
      </c>
      <c r="G5339" s="328"/>
      <c r="H5339" s="328"/>
      <c r="I5339" s="328"/>
      <c r="J5339" s="328"/>
      <c r="K5339" s="73" t="s">
        <v>124</v>
      </c>
      <c r="L5339" s="47" t="s">
        <v>124</v>
      </c>
    </row>
    <row r="5340" spans="1:12" ht="28" hidden="1" customHeight="1" x14ac:dyDescent="0.3">
      <c r="A5340" s="18" t="s">
        <v>30</v>
      </c>
      <c r="B5340" s="18"/>
      <c r="C5340" s="1" t="str">
        <f>"O"&amp;C5260</f>
        <v>O</v>
      </c>
      <c r="E5340" s="80" t="str">
        <f>+$E$90</f>
        <v>ii)</v>
      </c>
      <c r="F5340" s="327" t="str">
        <f>+$F$90</f>
        <v>Todos los demás ntegrantes deben acreditar al menos el cinco por ciento (5 %) de la experiencia solicitada, solo uno (1) de los integrantes podrá no acreditar experiencia pero su porcentaje de participación  no podrá superar el diez por ciento (10 %)</v>
      </c>
      <c r="G5340" s="328"/>
      <c r="H5340" s="328"/>
      <c r="I5340" s="328"/>
      <c r="J5340" s="328"/>
      <c r="K5340" s="73" t="s">
        <v>124</v>
      </c>
      <c r="L5340" s="47" t="s">
        <v>124</v>
      </c>
    </row>
    <row r="5341" spans="1:12" hidden="1" x14ac:dyDescent="0.3">
      <c r="A5341" s="18" t="s">
        <v>30</v>
      </c>
      <c r="B5341" s="18"/>
      <c r="E5341" s="39"/>
      <c r="F5341" s="39"/>
      <c r="G5341" s="39"/>
      <c r="H5341" s="39"/>
      <c r="I5341" s="39"/>
      <c r="J5341" s="39"/>
      <c r="K5341" s="39"/>
      <c r="L5341" s="39"/>
    </row>
    <row r="5342" spans="1:12" ht="13" hidden="1" customHeight="1" x14ac:dyDescent="0.3">
      <c r="A5342" s="18" t="str">
        <f>+A5260</f>
        <v>NO</v>
      </c>
      <c r="B5342" s="18"/>
      <c r="E5342" s="69" t="str">
        <f>+$E$92</f>
        <v>VERIFICACIÓN Y ASIGNACIÓN DE PUNTAJE POR LA EXPERIENCIA DEL PROPONENTE</v>
      </c>
      <c r="F5342" s="70"/>
      <c r="G5342" s="70"/>
      <c r="H5342" s="70"/>
      <c r="I5342" s="70"/>
      <c r="J5342" s="70"/>
      <c r="K5342" s="70"/>
      <c r="L5342" s="71"/>
    </row>
    <row r="5343" spans="1:12" hidden="1" x14ac:dyDescent="0.3">
      <c r="A5343" s="18" t="str">
        <f>+A5260</f>
        <v>NO</v>
      </c>
      <c r="B5343" s="18"/>
      <c r="E5343" s="81"/>
      <c r="F5343" s="323" t="str">
        <f>+$F$93</f>
        <v>No. CONTRATOS QUE ACREDITAN LA EXPERIENCIA (NO OBJETO DE SUBSANACIÓN)</v>
      </c>
      <c r="G5343" s="324"/>
      <c r="H5343" s="324"/>
      <c r="I5343" s="324"/>
      <c r="J5343" s="324"/>
      <c r="K5343" s="82"/>
      <c r="L5343" s="83" t="s">
        <v>124</v>
      </c>
    </row>
    <row r="5344" spans="1:12" ht="13" hidden="1" customHeight="1" x14ac:dyDescent="0.3">
      <c r="A5344" s="18" t="str">
        <f>+A5260</f>
        <v>NO</v>
      </c>
      <c r="B5344" s="18"/>
      <c r="E5344" s="84"/>
      <c r="F5344" s="323" t="str">
        <f>+$F$94</f>
        <v>TOTAL EJECUTADO DE CONTRATOS ACREDITADOS PROPUESTA INICIAL</v>
      </c>
      <c r="G5344" s="324"/>
      <c r="H5344" s="324"/>
      <c r="I5344" s="324"/>
      <c r="J5344" s="324"/>
      <c r="K5344" s="85"/>
      <c r="L5344" s="86" t="s">
        <v>124</v>
      </c>
    </row>
    <row r="5345" spans="1:12" ht="13" hidden="1" customHeight="1" x14ac:dyDescent="0.3">
      <c r="A5345" s="18" t="str">
        <f>+A5260</f>
        <v>NO</v>
      </c>
      <c r="B5345" s="18"/>
      <c r="E5345" s="87"/>
      <c r="F5345" s="323" t="str">
        <f>+$F$95</f>
        <v>PROMEDIO VALOR ACREDITADO EN SMMLV</v>
      </c>
      <c r="G5345" s="324"/>
      <c r="H5345" s="324"/>
      <c r="I5345" s="324"/>
      <c r="J5345" s="324"/>
      <c r="K5345" s="66"/>
      <c r="L5345" s="88" t="s">
        <v>124</v>
      </c>
    </row>
    <row r="5346" spans="1:12" hidden="1" x14ac:dyDescent="0.3">
      <c r="A5346" s="18" t="str">
        <f>+A5260</f>
        <v>NO</v>
      </c>
      <c r="B5346" s="18"/>
      <c r="E5346" s="89"/>
      <c r="F5346" s="89"/>
      <c r="G5346" s="89"/>
      <c r="H5346" s="89"/>
      <c r="I5346" s="89"/>
      <c r="J5346" s="89"/>
      <c r="K5346" s="89"/>
      <c r="L5346" s="89"/>
    </row>
    <row r="5347" spans="1:12" ht="13" hidden="1" customHeight="1" x14ac:dyDescent="0.3">
      <c r="A5347" s="18" t="str">
        <f>+A5260</f>
        <v>NO</v>
      </c>
      <c r="B5347" s="18"/>
      <c r="E5347" s="69" t="str">
        <f>+$E$97</f>
        <v>3.9.2 EXIGENCIAS MÍNIMAS DE EXPERIENCIA Y FORMACIÓN ACADÉMICA DEL EQUIPO DE TRABAJO</v>
      </c>
      <c r="F5347" s="70"/>
      <c r="G5347" s="70"/>
      <c r="H5347" s="70"/>
      <c r="I5347" s="70"/>
      <c r="J5347" s="70"/>
      <c r="K5347" s="70"/>
      <c r="L5347" s="71"/>
    </row>
    <row r="5348" spans="1:12" hidden="1" x14ac:dyDescent="0.3">
      <c r="A5348" s="18" t="str">
        <f>+A5260</f>
        <v>NO</v>
      </c>
      <c r="B5348" s="18"/>
      <c r="E5348" s="90" t="str">
        <f>+$E$98</f>
        <v>Formulario 8</v>
      </c>
      <c r="F5348" s="315" t="s">
        <v>46</v>
      </c>
      <c r="G5348" s="316"/>
      <c r="H5348" s="317"/>
      <c r="I5348" s="318"/>
      <c r="J5348" s="318"/>
      <c r="K5348" s="318"/>
      <c r="L5348" s="319"/>
    </row>
    <row r="5349" spans="1:12" hidden="1" x14ac:dyDescent="0.3">
      <c r="A5349" s="18" t="str">
        <f>+A5260</f>
        <v>NO</v>
      </c>
      <c r="B5349" s="18"/>
      <c r="E5349" s="91" t="s">
        <v>124</v>
      </c>
      <c r="F5349" s="91" t="str">
        <f>+$F$99</f>
        <v>Director de Interventoría</v>
      </c>
      <c r="G5349" s="91" t="str">
        <f>+$G$99</f>
        <v>Residente de Interventoría</v>
      </c>
      <c r="H5349" s="320"/>
      <c r="I5349" s="321"/>
      <c r="J5349" s="321"/>
      <c r="K5349" s="321"/>
      <c r="L5349" s="322"/>
    </row>
    <row r="5350" spans="1:12" hidden="1" x14ac:dyDescent="0.3">
      <c r="A5350" s="18" t="str">
        <f>+A5260</f>
        <v>NO</v>
      </c>
      <c r="B5350" s="18"/>
      <c r="E5350" s="304" t="str">
        <f>+$E$100</f>
        <v>OBSERVACIONES RESPECTO REQUISITO HABILITANTE DEL PERSONAL CLAVE EVALUABLE</v>
      </c>
      <c r="F5350" s="305"/>
      <c r="G5350" s="305"/>
      <c r="H5350" s="305"/>
      <c r="I5350" s="305"/>
      <c r="J5350" s="305"/>
      <c r="K5350" s="305"/>
      <c r="L5350" s="305"/>
    </row>
    <row r="5351" spans="1:12" hidden="1" x14ac:dyDescent="0.3">
      <c r="A5351" s="18" t="str">
        <f>+A5260</f>
        <v>NO</v>
      </c>
      <c r="B5351" s="18"/>
      <c r="E5351" s="312" t="s">
        <v>124</v>
      </c>
      <c r="F5351" s="313"/>
      <c r="G5351" s="313"/>
      <c r="H5351" s="313"/>
      <c r="I5351" s="313"/>
      <c r="J5351" s="313"/>
      <c r="K5351" s="313"/>
      <c r="L5351" s="314"/>
    </row>
    <row r="5352" spans="1:12" hidden="1" x14ac:dyDescent="0.3">
      <c r="A5352" s="18" t="str">
        <f>+A5260</f>
        <v>NO</v>
      </c>
      <c r="B5352" s="18"/>
      <c r="E5352" s="89"/>
      <c r="F5352" s="89"/>
      <c r="G5352" s="89"/>
      <c r="H5352" s="89"/>
      <c r="I5352" s="89"/>
      <c r="J5352" s="89"/>
      <c r="K5352" s="89"/>
      <c r="L5352" s="89"/>
    </row>
    <row r="5353" spans="1:12" ht="13" hidden="1" customHeight="1" x14ac:dyDescent="0.3">
      <c r="A5353" s="18" t="str">
        <f>+A5260</f>
        <v>NO</v>
      </c>
      <c r="B5353" s="18"/>
      <c r="E5353" s="69" t="str">
        <f>+$E$103</f>
        <v>4.2 EQUIPO DE TRABAJO (Personal Clave Evaluable)</v>
      </c>
      <c r="F5353" s="70"/>
      <c r="G5353" s="70"/>
      <c r="H5353" s="70"/>
      <c r="I5353" s="70"/>
      <c r="J5353" s="70"/>
      <c r="K5353" s="70"/>
      <c r="L5353" s="71"/>
    </row>
    <row r="5354" spans="1:12" ht="23.25" hidden="1" customHeight="1" x14ac:dyDescent="0.3">
      <c r="A5354" s="18" t="str">
        <f>+A5260</f>
        <v>NO</v>
      </c>
      <c r="B5354" s="18"/>
      <c r="E5354" s="90" t="str">
        <f>+$E$104</f>
        <v>Formulario 9</v>
      </c>
      <c r="F5354" s="315" t="s">
        <v>46</v>
      </c>
      <c r="G5354" s="316"/>
      <c r="H5354" s="317"/>
      <c r="I5354" s="318"/>
      <c r="J5354" s="318"/>
      <c r="K5354" s="318"/>
      <c r="L5354" s="319"/>
    </row>
    <row r="5355" spans="1:12" hidden="1" x14ac:dyDescent="0.3">
      <c r="A5355" s="18" t="str">
        <f>+A5260</f>
        <v>NO</v>
      </c>
      <c r="B5355" s="18"/>
      <c r="E5355" s="91" t="s">
        <v>124</v>
      </c>
      <c r="F5355" s="91" t="str">
        <f>+$F$99</f>
        <v>Director de Interventoría</v>
      </c>
      <c r="G5355" s="91" t="str">
        <f>+$G$99</f>
        <v>Residente de Interventoría</v>
      </c>
      <c r="H5355" s="320"/>
      <c r="I5355" s="321"/>
      <c r="J5355" s="321"/>
      <c r="K5355" s="321"/>
      <c r="L5355" s="322"/>
    </row>
    <row r="5356" spans="1:12" hidden="1" x14ac:dyDescent="0.3">
      <c r="A5356" s="18" t="str">
        <f>+A5260</f>
        <v>NO</v>
      </c>
      <c r="B5356" s="18"/>
      <c r="E5356" s="89"/>
      <c r="F5356" s="89"/>
      <c r="G5356" s="89"/>
      <c r="H5356" s="89"/>
      <c r="I5356" s="89"/>
      <c r="J5356" s="89"/>
      <c r="K5356" s="89"/>
      <c r="L5356" s="89"/>
    </row>
    <row r="5357" spans="1:12" hidden="1" x14ac:dyDescent="0.3">
      <c r="A5357" s="1" t="str">
        <f>+A5260</f>
        <v>NO</v>
      </c>
      <c r="E5357" s="92" t="str">
        <f>+E5232</f>
        <v>CRITERIOS DE EVALUACIÓN Y PUNTAJE</v>
      </c>
      <c r="F5357" s="93"/>
      <c r="G5357" s="93"/>
      <c r="H5357" s="93"/>
      <c r="I5357" s="93"/>
      <c r="J5357" s="93"/>
      <c r="K5357" s="94"/>
      <c r="L5357" s="95" t="str">
        <f>+$L$107</f>
        <v>PUNTAJE OBTENIDO</v>
      </c>
    </row>
    <row r="5358" spans="1:12" hidden="1" x14ac:dyDescent="0.3">
      <c r="A5358" s="1" t="str">
        <f>+A5260</f>
        <v>NO</v>
      </c>
      <c r="E5358" s="96" t="str">
        <f>+$E$108</f>
        <v>VALOR</v>
      </c>
      <c r="F5358" s="97" t="str">
        <f>+$F$108</f>
        <v>EQUIPO DE TRABAJO (PERSONAL CLAVE EVALUABLE)</v>
      </c>
      <c r="G5358" s="24"/>
      <c r="H5358" s="24"/>
      <c r="I5358" s="24"/>
      <c r="J5358" s="24"/>
      <c r="K5358" s="24"/>
      <c r="L5358" s="98"/>
    </row>
    <row r="5359" spans="1:12" ht="12.75" hidden="1" customHeight="1" x14ac:dyDescent="0.3">
      <c r="A5359" s="1" t="str">
        <f>+A5260</f>
        <v>NO</v>
      </c>
      <c r="E5359" s="96">
        <f>+$E$109</f>
        <v>5</v>
      </c>
      <c r="F5359" s="307" t="str">
        <f>+$F$109</f>
        <v xml:space="preserve"> Experiencia Específica adicional</v>
      </c>
      <c r="G5359" s="308"/>
      <c r="H5359" s="308"/>
      <c r="I5359" s="308"/>
      <c r="J5359" s="308"/>
      <c r="K5359" s="309"/>
      <c r="L5359" s="99" t="str">
        <f>IFERROR(IF(VLOOKUP(C5260,'R. PUNTAJES'!$C$14:$R$213,'R. PUNTAJES'!$I$10,0)="","",VLOOKUP(C5260,'R. PUNTAJES'!$C$14:$R$213,'R. PUNTAJES'!$I$10,0)),"")</f>
        <v/>
      </c>
    </row>
    <row r="5360" spans="1:12" ht="12.75" hidden="1" customHeight="1" x14ac:dyDescent="0.3">
      <c r="A5360" s="1" t="str">
        <f>+A5260</f>
        <v>NO</v>
      </c>
      <c r="E5360" s="96">
        <f>+$E$110</f>
        <v>5</v>
      </c>
      <c r="F5360" s="307" t="str">
        <f>+$F$110</f>
        <v>Formación Académica adicional</v>
      </c>
      <c r="G5360" s="308"/>
      <c r="H5360" s="308"/>
      <c r="I5360" s="308"/>
      <c r="J5360" s="308"/>
      <c r="K5360" s="309"/>
      <c r="L5360" s="99" t="str">
        <f>IFERROR(IF(VLOOKUP(C5260,'R. PUNTAJES'!$C$14:$R$213,'R. PUNTAJES'!$J$10,0)="","",VLOOKUP(C5260,'R. PUNTAJES'!$C$14:$R$213,'R. PUNTAJES'!$J$10,0)),"")</f>
        <v/>
      </c>
    </row>
    <row r="5361" spans="1:12" hidden="1" x14ac:dyDescent="0.3">
      <c r="A5361" s="18" t="str">
        <f>+A5260</f>
        <v>NO</v>
      </c>
      <c r="B5361" s="18"/>
      <c r="E5361" s="100"/>
      <c r="F5361" s="101" t="str">
        <f>+$F$111</f>
        <v>FACTOR DE SOSTENIBILIDAD</v>
      </c>
      <c r="G5361" s="102"/>
      <c r="H5361" s="102"/>
      <c r="I5361" s="102"/>
      <c r="J5361" s="102"/>
      <c r="K5361" s="102"/>
      <c r="L5361" s="103"/>
    </row>
    <row r="5362" spans="1:12" hidden="1" x14ac:dyDescent="0.3">
      <c r="A5362" s="18" t="str">
        <f>+A5260</f>
        <v>NO</v>
      </c>
      <c r="B5362" s="18"/>
      <c r="E5362" s="104">
        <v>1</v>
      </c>
      <c r="F5362" s="105" t="str">
        <f>+$F$112</f>
        <v>Compromisos Sostenibilidad</v>
      </c>
      <c r="G5362" s="106"/>
      <c r="H5362" s="106"/>
      <c r="I5362" s="106"/>
      <c r="J5362" s="106"/>
      <c r="K5362" s="106"/>
      <c r="L5362" s="107" t="str">
        <f>IFERROR(IF(VLOOKUP(C5260,'R. PUNTAJES'!$C$14:$R$213,'R. PUNTAJES'!$K$10,0)="","",VLOOKUP(C5260,'R. PUNTAJES'!$C$14:$R$213,'R. PUNTAJES'!$K$10,0)),"")</f>
        <v/>
      </c>
    </row>
    <row r="5363" spans="1:12" hidden="1" x14ac:dyDescent="0.3">
      <c r="A5363" s="1" t="str">
        <f>+A5260</f>
        <v>NO</v>
      </c>
      <c r="E5363" s="108"/>
      <c r="F5363" s="109" t="str">
        <f>+$F$113</f>
        <v>APOYO A LA INDUSTRIA NACIONAL</v>
      </c>
      <c r="G5363" s="110"/>
      <c r="H5363" s="110"/>
      <c r="I5363" s="110"/>
      <c r="J5363" s="110"/>
      <c r="K5363" s="110"/>
      <c r="L5363" s="111"/>
    </row>
    <row r="5364" spans="1:12" ht="12.75" hidden="1" customHeight="1" x14ac:dyDescent="0.3">
      <c r="A5364" s="1" t="str">
        <f>+A5260</f>
        <v>NO</v>
      </c>
      <c r="E5364" s="96">
        <v>20</v>
      </c>
      <c r="F5364" s="307" t="str">
        <f>+$F$114</f>
        <v>Promoción de Servicios Nacionales o con Trato Nacional</v>
      </c>
      <c r="G5364" s="308"/>
      <c r="H5364" s="308"/>
      <c r="I5364" s="308"/>
      <c r="J5364" s="308"/>
      <c r="K5364" s="309"/>
      <c r="L5364" s="99" t="str">
        <f>IFERROR(IF(VLOOKUP(C5260,'R. PUNTAJES'!$C$14:$R$213,'R. PUNTAJES'!$L$10,0)="","",
IF(VLOOKUP(C5260,'R. PUNTAJES'!$C$14:$R$213,'R. PUNTAJES'!$L$10,0)=5,0,
VLOOKUP(C5260,'R. PUNTAJES'!$C$14:$R$213,'R. PUNTAJES'!$L$10,0))),"")</f>
        <v/>
      </c>
    </row>
    <row r="5365" spans="1:12" ht="12.75" hidden="1" customHeight="1" x14ac:dyDescent="0.3">
      <c r="A5365" s="1" t="str">
        <f>+A5260</f>
        <v>NO</v>
      </c>
      <c r="E5365" s="96">
        <v>5</v>
      </c>
      <c r="F5365" s="307" t="str">
        <f>+$F$115</f>
        <v>Incorporación de componente nacional en servicios extranjeros</v>
      </c>
      <c r="G5365" s="308"/>
      <c r="H5365" s="308"/>
      <c r="I5365" s="308"/>
      <c r="J5365" s="308"/>
      <c r="K5365" s="309"/>
      <c r="L5365" s="99" t="str">
        <f>IFERROR(IF(VLOOKUP(C5260,'R. PUNTAJES'!$C$14:$R$213,'R. PUNTAJES'!$L$10,0)="","",
IF(VLOOKUP(C5260,'R. PUNTAJES'!$C$14:$R$213,'R. PUNTAJES'!$L$10,0)=20,0,
VLOOKUP(C5260,'R. PUNTAJES'!$C$14:$R$213,'R. PUNTAJES'!$L$10,0))),"")</f>
        <v/>
      </c>
    </row>
    <row r="5366" spans="1:12" hidden="1" x14ac:dyDescent="0.3">
      <c r="A5366" s="1" t="str">
        <f>+A5260</f>
        <v>NO</v>
      </c>
      <c r="E5366" s="112"/>
      <c r="F5366" s="97" t="str">
        <f>+$F$116</f>
        <v>VINCULACIÓN DE PERSONAS CON DISCAPACIDAD</v>
      </c>
      <c r="G5366" s="24"/>
      <c r="H5366" s="24"/>
      <c r="I5366" s="24"/>
      <c r="J5366" s="24"/>
      <c r="K5366" s="24"/>
      <c r="L5366" s="98"/>
    </row>
    <row r="5367" spans="1:12" ht="12.75" hidden="1" customHeight="1" x14ac:dyDescent="0.3">
      <c r="A5367" s="1" t="str">
        <f>+A5260</f>
        <v>NO</v>
      </c>
      <c r="E5367" s="96">
        <v>1</v>
      </c>
      <c r="F5367" s="307" t="str">
        <f>+$F$117</f>
        <v xml:space="preserve">Trabajadores vinculados a la planta de personal </v>
      </c>
      <c r="G5367" s="308"/>
      <c r="H5367" s="308"/>
      <c r="I5367" s="308"/>
      <c r="J5367" s="308"/>
      <c r="K5367" s="309"/>
      <c r="L5367" s="99" t="str">
        <f>IFERROR(IF(VLOOKUP(C5260,'R. PUNTAJES'!$C$14:$R$213,'R. PUNTAJES'!$M$10,0)="","",VLOOKUP(C5260,'R. PUNTAJES'!$C$14:$R$213,'R. PUNTAJES'!$M$10,0)),"")</f>
        <v/>
      </c>
    </row>
    <row r="5368" spans="1:12" hidden="1" x14ac:dyDescent="0.3">
      <c r="A5368" s="1" t="str">
        <f>+A5260</f>
        <v>NO</v>
      </c>
      <c r="E5368" s="112"/>
      <c r="F5368" s="97" t="str">
        <f>+$F$118</f>
        <v>EMPRENDIMIENTOS Y EMPRESAS DE MUJERES</v>
      </c>
      <c r="G5368" s="24"/>
      <c r="H5368" s="24"/>
      <c r="I5368" s="24"/>
      <c r="J5368" s="24"/>
      <c r="K5368" s="24"/>
      <c r="L5368" s="98"/>
    </row>
    <row r="5369" spans="1:12" ht="13" hidden="1" customHeight="1" x14ac:dyDescent="0.3">
      <c r="A5369" s="1" t="str">
        <f>+A5260</f>
        <v>NO</v>
      </c>
      <c r="E5369" s="96">
        <v>0.25</v>
      </c>
      <c r="F5369" s="307" t="str">
        <f>+$F$119</f>
        <v>Emprendimientos y empresas de mujeres</v>
      </c>
      <c r="G5369" s="308"/>
      <c r="H5369" s="308"/>
      <c r="I5369" s="308"/>
      <c r="J5369" s="308"/>
      <c r="K5369" s="309"/>
      <c r="L5369" s="113" t="str">
        <f>IFERROR(IF(VLOOKUP(C5260,'R. PUNTAJES'!$C$14:$R$213,'R. PUNTAJES'!$N$10,0)="","",VLOOKUP(C5260,'R. PUNTAJES'!$C$14:$R$213,'R. PUNTAJES'!$N$10,0)),"")</f>
        <v/>
      </c>
    </row>
    <row r="5370" spans="1:12" hidden="1" x14ac:dyDescent="0.3">
      <c r="A5370" s="18" t="str">
        <f>+A5371</f>
        <v>NO</v>
      </c>
      <c r="B5370" s="18"/>
      <c r="E5370" s="112"/>
      <c r="F5370" s="97" t="str">
        <f>+$F$120</f>
        <v>MIPYME</v>
      </c>
      <c r="G5370" s="24"/>
      <c r="H5370" s="24"/>
      <c r="I5370" s="24"/>
      <c r="J5370" s="24"/>
      <c r="K5370" s="24"/>
      <c r="L5370" s="98"/>
    </row>
    <row r="5371" spans="1:12" hidden="1" x14ac:dyDescent="0.3">
      <c r="A5371" s="18" t="str">
        <f>+IF(E5371=0,"NO",1)</f>
        <v>NO</v>
      </c>
      <c r="B5371" s="18"/>
      <c r="E5371" s="96">
        <v>0</v>
      </c>
      <c r="F5371" s="307" t="str">
        <f>+$F$121</f>
        <v>Mipyme</v>
      </c>
      <c r="G5371" s="308"/>
      <c r="H5371" s="308"/>
      <c r="I5371" s="308"/>
      <c r="J5371" s="308"/>
      <c r="K5371" s="309"/>
      <c r="L5371" s="113" t="str">
        <f>IFERROR(IF(VLOOKUP(C5260,'R. PUNTAJES'!$C$14:$R$213,'R. PUNTAJES'!$O$10,0)="","",VLOOKUP(C5260,'R. PUNTAJES'!$C$14:$R$213,'R. PUNTAJES'!$O$10,0)),"")</f>
        <v/>
      </c>
    </row>
    <row r="5372" spans="1:12" hidden="1" x14ac:dyDescent="0.3">
      <c r="A5372" s="1" t="str">
        <f>+A5260</f>
        <v>NO</v>
      </c>
      <c r="E5372" s="112"/>
      <c r="F5372" s="97" t="str">
        <f>+$F$122</f>
        <v>EXPERIENCIA DEL PROPONENTE</v>
      </c>
      <c r="G5372" s="24"/>
      <c r="H5372" s="24"/>
      <c r="I5372" s="24"/>
      <c r="J5372" s="24"/>
      <c r="K5372" s="24"/>
      <c r="L5372" s="98"/>
    </row>
    <row r="5373" spans="1:12" hidden="1" x14ac:dyDescent="0.3">
      <c r="A5373" s="1" t="str">
        <f>+A5260</f>
        <v>NO</v>
      </c>
      <c r="E5373" s="96">
        <v>59.5</v>
      </c>
      <c r="F5373" s="307" t="str">
        <f>+$F$123</f>
        <v>mediana con valor absoluto</v>
      </c>
      <c r="G5373" s="308"/>
      <c r="H5373" s="308"/>
      <c r="I5373" s="308"/>
      <c r="J5373" s="308"/>
      <c r="K5373" s="309"/>
      <c r="L5373" s="113" t="str">
        <f>IFERROR(IF(VLOOKUP(C5260,'R. PUNTAJES'!$C$14:$R$213,'R. PUNTAJES'!$R$10,0)="","",VLOOKUP(C5260,'R. PUNTAJES'!$C$14:$R$213,'R. PUNTAJES'!$R$10,0)),"")</f>
        <v/>
      </c>
    </row>
    <row r="5374" spans="1:12" hidden="1" x14ac:dyDescent="0.3">
      <c r="A5374" s="1" t="str">
        <f>+A5260</f>
        <v>NO</v>
      </c>
      <c r="E5374" s="112"/>
      <c r="F5374" s="97" t="str">
        <f>+$F$124</f>
        <v>MULTAS</v>
      </c>
      <c r="G5374" s="24"/>
      <c r="H5374" s="24"/>
      <c r="I5374" s="24"/>
      <c r="J5374" s="24"/>
      <c r="K5374" s="24"/>
      <c r="L5374" s="98"/>
    </row>
    <row r="5375" spans="1:12" ht="12.75" hidden="1" customHeight="1" x14ac:dyDescent="0.3">
      <c r="A5375" s="1" t="str">
        <f>+A5260</f>
        <v>NO</v>
      </c>
      <c r="E5375" s="96">
        <v>-2</v>
      </c>
      <c r="F5375" s="307" t="str">
        <f>+$F$125</f>
        <v>Una o más multas o cláusulas penales durante el último año</v>
      </c>
      <c r="G5375" s="310"/>
      <c r="H5375" s="310"/>
      <c r="I5375" s="310"/>
      <c r="J5375" s="310"/>
      <c r="K5375" s="311"/>
      <c r="L5375" s="99" t="str">
        <f>IFERROR(IF(VLOOKUP(C5260,'R. PUNTAJES'!$C$14:$R$213,'R. PUNTAJES'!$Q$10,0)="","",VLOOKUP(C5260,'R. PUNTAJES'!$C$14:$R$213,'R. PUNTAJES'!$Q$10,0)),"")</f>
        <v/>
      </c>
    </row>
    <row r="5376" spans="1:12" hidden="1" x14ac:dyDescent="0.3">
      <c r="A5376" s="1" t="str">
        <f>+A5260</f>
        <v>NO</v>
      </c>
      <c r="E5376" s="112"/>
      <c r="F5376" s="97" t="str">
        <f>+$F$126</f>
        <v>OBRAS INCONCLUSAS</v>
      </c>
      <c r="G5376" s="24"/>
      <c r="H5376" s="24"/>
      <c r="I5376" s="24"/>
      <c r="J5376" s="24"/>
      <c r="K5376" s="24"/>
      <c r="L5376" s="98"/>
    </row>
    <row r="5377" spans="1:16" hidden="1" x14ac:dyDescent="0.3">
      <c r="A5377" s="1" t="str">
        <f>+A5260</f>
        <v>NO</v>
      </c>
      <c r="E5377" s="96">
        <v>-1</v>
      </c>
      <c r="F5377" s="301" t="str">
        <f>+$F$127</f>
        <v>Anotación vigente de obra civil inconclusa</v>
      </c>
      <c r="G5377" s="302"/>
      <c r="H5377" s="302"/>
      <c r="I5377" s="302"/>
      <c r="J5377" s="302"/>
      <c r="K5377" s="303"/>
      <c r="L5377" s="99" t="str">
        <f>IFERROR(IF(VLOOKUP(C5260,'R. PUNTAJES'!$C$14:$R$213,'R. PUNTAJES'!$P$10,0)="","",VLOOKUP(C5260,'R. PUNTAJES'!$C$14:$R$213,'R. PUNTAJES'!$P$10,0)),"")</f>
        <v/>
      </c>
    </row>
    <row r="5378" spans="1:16" ht="7.5" hidden="1" customHeight="1" x14ac:dyDescent="0.3">
      <c r="A5378" s="1" t="str">
        <f>+A5260</f>
        <v>NO</v>
      </c>
      <c r="E5378" s="114"/>
      <c r="F5378" s="45"/>
      <c r="G5378" s="45"/>
      <c r="H5378" s="45"/>
      <c r="I5378" s="45"/>
      <c r="J5378" s="45"/>
      <c r="K5378" s="45"/>
      <c r="L5378" s="48"/>
    </row>
    <row r="5379" spans="1:16" hidden="1" x14ac:dyDescent="0.3">
      <c r="A5379" s="1" t="str">
        <f>+A5260</f>
        <v>NO</v>
      </c>
      <c r="E5379" s="115" t="str">
        <f>+$E$129</f>
        <v>PUNTAJE TOTAL</v>
      </c>
      <c r="F5379" s="116"/>
      <c r="G5379" s="116"/>
      <c r="H5379" s="116"/>
      <c r="I5379" s="116"/>
      <c r="J5379" s="116"/>
      <c r="K5379" s="117"/>
      <c r="L5379" s="118">
        <f>IFERROR(IF(VLOOKUP(C5260,'R. PUNTAJES'!$C$14:$R$213,'R. PUNTAJES'!$H$10,0)="RECHAZO","",SUM(L5359:L5377)),"")</f>
        <v>0</v>
      </c>
    </row>
    <row r="5380" spans="1:16" hidden="1" x14ac:dyDescent="0.3">
      <c r="A5380" s="1" t="str">
        <f>+A5260</f>
        <v>NO</v>
      </c>
      <c r="E5380" s="304" t="str">
        <f>+$E$130</f>
        <v>OBSERVACIONES RESPECTO A PUNTAJES</v>
      </c>
      <c r="F5380" s="305"/>
      <c r="G5380" s="305"/>
      <c r="H5380" s="305"/>
      <c r="I5380" s="305"/>
      <c r="J5380" s="305"/>
      <c r="K5380" s="305"/>
      <c r="L5380" s="305"/>
    </row>
    <row r="5381" spans="1:16" ht="12" hidden="1" customHeight="1" x14ac:dyDescent="0.3">
      <c r="A5381" s="1" t="str">
        <f>+A5260</f>
        <v>NO</v>
      </c>
      <c r="E5381" s="306" t="s">
        <v>124</v>
      </c>
      <c r="F5381" s="305"/>
      <c r="G5381" s="305"/>
      <c r="H5381" s="305"/>
      <c r="I5381" s="305"/>
      <c r="J5381" s="305"/>
      <c r="K5381" s="305"/>
      <c r="L5381" s="305"/>
      <c r="N5381" s="119"/>
      <c r="O5381" s="119"/>
      <c r="P5381" s="120"/>
    </row>
    <row r="5382" spans="1:16" ht="3" hidden="1" customHeight="1" x14ac:dyDescent="0.3">
      <c r="A5382" s="1" t="str">
        <f>+A5261</f>
        <v>NO</v>
      </c>
      <c r="E5382" s="121"/>
      <c r="F5382" s="122"/>
      <c r="G5382" s="122"/>
      <c r="H5382" s="122"/>
      <c r="I5382" s="122"/>
      <c r="J5382" s="122"/>
      <c r="K5382" s="122"/>
      <c r="L5382" s="123"/>
    </row>
    <row r="5383" spans="1:16" hidden="1" x14ac:dyDescent="0.3">
      <c r="A5383" s="1" t="str">
        <f>+IF(OR(C5385=""),"NO",1)</f>
        <v>NO</v>
      </c>
      <c r="E5383" s="346"/>
      <c r="F5383" s="347"/>
      <c r="G5383" s="347"/>
      <c r="H5383" s="347"/>
      <c r="I5383" s="347"/>
      <c r="J5383" s="347"/>
      <c r="K5383" s="347"/>
      <c r="L5383" s="347"/>
    </row>
    <row r="5384" spans="1:16" ht="4.5" hidden="1" customHeight="1" x14ac:dyDescent="0.3">
      <c r="A5384" s="1" t="str">
        <f>+A5385</f>
        <v>NO</v>
      </c>
      <c r="E5384" s="15"/>
      <c r="F5384" s="16"/>
      <c r="G5384" s="16"/>
      <c r="H5384" s="16"/>
      <c r="I5384" s="16"/>
      <c r="J5384" s="16"/>
      <c r="K5384" s="16"/>
      <c r="L5384" s="17"/>
    </row>
    <row r="5385" spans="1:16" ht="15.75" hidden="1" customHeight="1" x14ac:dyDescent="0.3">
      <c r="A5385" s="1" t="str">
        <f>+IF(OR(C5385=""),"NO",1)</f>
        <v>NO</v>
      </c>
      <c r="B5385" s="1">
        <f>1+MAX($B$1:B5384)</f>
        <v>44</v>
      </c>
      <c r="C5385" s="18" t="s">
        <v>124</v>
      </c>
      <c r="E5385" s="19" t="s">
        <v>124</v>
      </c>
      <c r="F5385" s="20"/>
      <c r="G5385" s="20"/>
      <c r="H5385" s="20"/>
      <c r="I5385" s="21"/>
      <c r="J5385" s="20"/>
      <c r="K5385" s="21"/>
      <c r="L5385" s="22"/>
    </row>
    <row r="5386" spans="1:16" hidden="1" x14ac:dyDescent="0.3">
      <c r="A5386" s="1" t="str">
        <f>A5385</f>
        <v>NO</v>
      </c>
      <c r="E5386" s="23" t="str">
        <f>+$E$11</f>
        <v>Integrantes</v>
      </c>
      <c r="F5386" s="24"/>
      <c r="G5386" s="24"/>
      <c r="H5386" s="24"/>
      <c r="I5386" s="24"/>
      <c r="J5386" s="24"/>
      <c r="K5386" s="25" t="str">
        <f>+$K$11</f>
        <v>Nit</v>
      </c>
      <c r="L5386" s="26" t="str">
        <f>+$L$11</f>
        <v>Part.</v>
      </c>
    </row>
    <row r="5387" spans="1:16" hidden="1" x14ac:dyDescent="0.3">
      <c r="A5387" s="1" t="str">
        <f>+A5386</f>
        <v>NO</v>
      </c>
      <c r="C5387" s="1" t="s">
        <v>124</v>
      </c>
      <c r="E5387" s="27" t="s">
        <v>124</v>
      </c>
      <c r="F5387" s="28"/>
      <c r="G5387" s="28"/>
      <c r="H5387" s="28"/>
      <c r="I5387" s="28"/>
      <c r="J5387" s="28"/>
      <c r="K5387" s="29" t="s">
        <v>124</v>
      </c>
      <c r="L5387" s="30" t="s">
        <v>124</v>
      </c>
    </row>
    <row r="5388" spans="1:16" hidden="1" x14ac:dyDescent="0.3">
      <c r="A5388" s="18" t="str">
        <f>+IF(OR(C5388=""),"NO",1)</f>
        <v>NO</v>
      </c>
      <c r="B5388" s="18"/>
      <c r="C5388" s="1" t="s">
        <v>124</v>
      </c>
      <c r="E5388" s="31" t="s">
        <v>124</v>
      </c>
      <c r="F5388" s="32"/>
      <c r="G5388" s="32"/>
      <c r="H5388" s="32"/>
      <c r="I5388" s="32"/>
      <c r="J5388" s="32"/>
      <c r="K5388" s="33" t="s">
        <v>124</v>
      </c>
      <c r="L5388" s="34" t="s">
        <v>124</v>
      </c>
    </row>
    <row r="5389" spans="1:16" hidden="1" x14ac:dyDescent="0.3">
      <c r="A5389" s="18" t="str">
        <f>+IF(OR(C5389=""),"NO",1)</f>
        <v>NO</v>
      </c>
      <c r="B5389" s="18"/>
      <c r="C5389" s="1" t="s">
        <v>124</v>
      </c>
      <c r="E5389" s="31" t="s">
        <v>124</v>
      </c>
      <c r="F5389" s="32"/>
      <c r="G5389" s="32"/>
      <c r="H5389" s="32"/>
      <c r="I5389" s="32"/>
      <c r="J5389" s="32"/>
      <c r="K5389" s="33" t="s">
        <v>124</v>
      </c>
      <c r="L5389" s="34" t="s">
        <v>124</v>
      </c>
    </row>
    <row r="5390" spans="1:16" hidden="1" x14ac:dyDescent="0.3">
      <c r="A5390" s="18" t="str">
        <f>+IF(OR(C5390=""),"NO",1)</f>
        <v>NO</v>
      </c>
      <c r="B5390" s="18"/>
      <c r="C5390" s="1" t="s">
        <v>124</v>
      </c>
      <c r="E5390" s="31" t="s">
        <v>13</v>
      </c>
      <c r="F5390" s="32"/>
      <c r="G5390" s="32"/>
      <c r="H5390" s="32"/>
      <c r="I5390" s="32"/>
      <c r="J5390" s="32"/>
      <c r="K5390" s="33"/>
      <c r="L5390" s="34"/>
    </row>
    <row r="5391" spans="1:16" hidden="1" x14ac:dyDescent="0.3">
      <c r="A5391" s="18" t="str">
        <f>+IF(OR(C5391=""),"NO",1)</f>
        <v>NO</v>
      </c>
      <c r="B5391" s="18"/>
      <c r="C5391" s="1" t="s">
        <v>124</v>
      </c>
      <c r="E5391" s="31" t="s">
        <v>13</v>
      </c>
      <c r="F5391" s="32"/>
      <c r="G5391" s="32"/>
      <c r="H5391" s="32"/>
      <c r="I5391" s="32"/>
      <c r="J5391" s="32"/>
      <c r="K5391" s="33"/>
      <c r="L5391" s="34"/>
    </row>
    <row r="5392" spans="1:16" hidden="1" x14ac:dyDescent="0.3">
      <c r="A5392" s="18" t="str">
        <f>+IF(OR(C5392=""),"NO",1)</f>
        <v>NO</v>
      </c>
      <c r="B5392" s="18"/>
      <c r="C5392" s="1" t="s">
        <v>124</v>
      </c>
      <c r="E5392" s="35" t="s">
        <v>13</v>
      </c>
      <c r="F5392" s="36"/>
      <c r="G5392" s="36"/>
      <c r="H5392" s="36"/>
      <c r="I5392" s="36"/>
      <c r="J5392" s="36"/>
      <c r="K5392" s="37"/>
      <c r="L5392" s="38"/>
    </row>
    <row r="5393" spans="1:12" ht="5.15" hidden="1" customHeight="1" x14ac:dyDescent="0.3">
      <c r="A5393" s="1" t="str">
        <f>+A5385</f>
        <v>NO</v>
      </c>
      <c r="E5393" s="39"/>
      <c r="F5393" s="39"/>
      <c r="G5393" s="39"/>
      <c r="H5393" s="39"/>
      <c r="I5393" s="39"/>
      <c r="J5393" s="39"/>
      <c r="K5393" s="39"/>
      <c r="L5393" s="39"/>
    </row>
    <row r="5394" spans="1:12" ht="15.75" hidden="1" customHeight="1" x14ac:dyDescent="0.3">
      <c r="A5394" s="1" t="str">
        <f>+A5385</f>
        <v>NO</v>
      </c>
      <c r="E5394" s="40" t="str">
        <f>+$E$19</f>
        <v>RESULTADO DE EVALUACIÓN TÉCNICA</v>
      </c>
      <c r="F5394" s="41"/>
      <c r="G5394" s="41"/>
      <c r="H5394" s="41"/>
      <c r="I5394" s="41"/>
      <c r="J5394" s="41"/>
      <c r="K5394" s="41"/>
      <c r="L5394" s="42"/>
    </row>
    <row r="5395" spans="1:12" hidden="1" x14ac:dyDescent="0.3">
      <c r="A5395" s="1" t="str">
        <f>+A5385</f>
        <v>NO</v>
      </c>
      <c r="E5395" s="43"/>
      <c r="F5395" s="44" t="str">
        <f>+$F$20</f>
        <v>Experiencia</v>
      </c>
      <c r="G5395" s="45"/>
      <c r="H5395" s="45"/>
      <c r="I5395" s="45"/>
      <c r="J5395" s="45"/>
      <c r="K5395" s="46"/>
      <c r="L5395" s="47" t="s">
        <v>124</v>
      </c>
    </row>
    <row r="5396" spans="1:12" hidden="1" x14ac:dyDescent="0.3">
      <c r="A5396" s="1" t="str">
        <f>+A5385</f>
        <v>NO</v>
      </c>
      <c r="E5396" s="348" t="str">
        <f>+$E$21</f>
        <v>OBSERVACIONES RESPECTO A LA EVALUACIÓN DE EXPERIENCIA</v>
      </c>
      <c r="F5396" s="308"/>
      <c r="G5396" s="308"/>
      <c r="H5396" s="308"/>
      <c r="I5396" s="308"/>
      <c r="J5396" s="308"/>
      <c r="K5396" s="308"/>
      <c r="L5396" s="349"/>
    </row>
    <row r="5397" spans="1:12" hidden="1" x14ac:dyDescent="0.3">
      <c r="A5397" s="1" t="str">
        <f>+A5385</f>
        <v>NO</v>
      </c>
      <c r="E5397" s="350" t="s">
        <v>124</v>
      </c>
      <c r="F5397" s="351"/>
      <c r="G5397" s="351"/>
      <c r="H5397" s="351"/>
      <c r="I5397" s="351"/>
      <c r="J5397" s="351"/>
      <c r="K5397" s="351"/>
      <c r="L5397" s="352"/>
    </row>
    <row r="5398" spans="1:12" ht="5.15" hidden="1" customHeight="1" x14ac:dyDescent="0.3">
      <c r="A5398" s="1" t="str">
        <f>+A5385</f>
        <v>NO</v>
      </c>
      <c r="E5398" s="39"/>
      <c r="F5398" s="39"/>
      <c r="G5398" s="39"/>
      <c r="H5398" s="39"/>
      <c r="I5398" s="39"/>
      <c r="J5398" s="39"/>
      <c r="K5398" s="39"/>
      <c r="L5398" s="39"/>
    </row>
    <row r="5399" spans="1:12" ht="12.75" hidden="1" customHeight="1" x14ac:dyDescent="0.3">
      <c r="A5399" s="1" t="str">
        <f>+A5385</f>
        <v>NO</v>
      </c>
      <c r="E5399" s="40" t="str">
        <f>+$E$24</f>
        <v>EXPERIENCIA HABILITANTE: CONTRATOS PRESENTADOS</v>
      </c>
      <c r="F5399" s="41"/>
      <c r="G5399" s="41"/>
      <c r="H5399" s="41"/>
      <c r="I5399" s="41"/>
      <c r="J5399" s="41"/>
      <c r="K5399" s="41"/>
      <c r="L5399" s="42"/>
    </row>
    <row r="5400" spans="1:12" ht="8.5" hidden="1" customHeight="1" x14ac:dyDescent="0.3">
      <c r="A5400" s="1" t="str">
        <f>+A5385</f>
        <v>NO</v>
      </c>
      <c r="E5400" s="49"/>
      <c r="F5400" s="50"/>
      <c r="G5400" s="51"/>
      <c r="H5400" s="51"/>
      <c r="I5400" s="51"/>
      <c r="J5400" s="51"/>
      <c r="K5400" s="51"/>
      <c r="L5400" s="52"/>
    </row>
    <row r="5401" spans="1:12" hidden="1" x14ac:dyDescent="0.3">
      <c r="A5401" s="18" t="str">
        <f>+IF(OR(C5401=""),"NO",1)</f>
        <v>NO</v>
      </c>
      <c r="B5401" s="18"/>
      <c r="C5401" s="1" t="s">
        <v>124</v>
      </c>
      <c r="E5401" s="329">
        <v>1</v>
      </c>
      <c r="F5401" s="53" t="str">
        <f>+$F$26</f>
        <v>OBJETO</v>
      </c>
      <c r="G5401" s="332" t="s">
        <v>124</v>
      </c>
      <c r="H5401" s="333"/>
      <c r="I5401" s="333"/>
      <c r="J5401" s="333"/>
      <c r="K5401" s="333"/>
      <c r="L5401" s="334"/>
    </row>
    <row r="5402" spans="1:12" hidden="1" x14ac:dyDescent="0.3">
      <c r="A5402" s="18" t="str">
        <f>+IF(OR(C5401=""),"NO",1)</f>
        <v>NO</v>
      </c>
      <c r="B5402" s="18"/>
      <c r="E5402" s="330"/>
      <c r="F5402" s="54" t="str">
        <f>+$F$27</f>
        <v>CONTRATANTE</v>
      </c>
      <c r="G5402" s="335" t="s">
        <v>124</v>
      </c>
      <c r="H5402" s="310"/>
      <c r="I5402" s="310"/>
      <c r="J5402" s="310"/>
      <c r="K5402" s="310"/>
      <c r="L5402" s="336"/>
    </row>
    <row r="5403" spans="1:12" hidden="1" x14ac:dyDescent="0.3">
      <c r="A5403" s="18" t="str">
        <f>+IF(OR(C5401=""),"NO",1)</f>
        <v>NO</v>
      </c>
      <c r="B5403" s="18"/>
      <c r="E5403" s="330"/>
      <c r="F5403" s="54" t="str">
        <f>+$F$28</f>
        <v>APORTANTE</v>
      </c>
      <c r="G5403" s="337" t="s">
        <v>124</v>
      </c>
      <c r="H5403" s="338"/>
      <c r="I5403" s="338"/>
      <c r="J5403" s="338"/>
      <c r="K5403" s="338"/>
      <c r="L5403" s="339"/>
    </row>
    <row r="5404" spans="1:12" hidden="1" x14ac:dyDescent="0.3">
      <c r="A5404" s="18" t="str">
        <f>+IF(OR(C5401=""),"NO",1)</f>
        <v>NO</v>
      </c>
      <c r="B5404" s="18"/>
      <c r="E5404" s="330"/>
      <c r="F5404" s="54" t="str">
        <f>+$F$29</f>
        <v>VALOR /SMMLV)</v>
      </c>
      <c r="G5404" s="55" t="s">
        <v>124</v>
      </c>
      <c r="H5404" s="56" t="str">
        <f>+$H$29</f>
        <v>% PART..</v>
      </c>
      <c r="I5404" s="57" t="s">
        <v>124</v>
      </c>
      <c r="J5404" s="58" t="str">
        <f>+$J$29</f>
        <v>VALOR ACREDITADO</v>
      </c>
      <c r="K5404" s="59"/>
      <c r="L5404" s="47" t="s">
        <v>124</v>
      </c>
    </row>
    <row r="5405" spans="1:12" hidden="1" x14ac:dyDescent="0.3">
      <c r="A5405" s="18" t="str">
        <f>+IF(OR(C5401=""),"NO",1)</f>
        <v>NO</v>
      </c>
      <c r="B5405" s="18"/>
      <c r="E5405" s="330"/>
      <c r="F5405" s="60" t="str">
        <f>+$F$30</f>
        <v>EXPERIENCIA APORTADA</v>
      </c>
      <c r="G5405" s="340" t="s">
        <v>124</v>
      </c>
      <c r="H5405" s="341"/>
      <c r="I5405" s="341"/>
      <c r="J5405" s="341"/>
      <c r="K5405" s="341"/>
      <c r="L5405" s="342"/>
    </row>
    <row r="5406" spans="1:12" hidden="1" x14ac:dyDescent="0.3">
      <c r="A5406" s="18" t="str">
        <f>+IF(OR(C5401=""),"NO",1)</f>
        <v>NO</v>
      </c>
      <c r="B5406" s="18"/>
      <c r="E5406" s="331"/>
      <c r="F5406" s="62" t="str">
        <f>+$F$31</f>
        <v>OBSERVACIÓN</v>
      </c>
      <c r="G5406" s="343" t="s">
        <v>124</v>
      </c>
      <c r="H5406" s="344"/>
      <c r="I5406" s="344"/>
      <c r="J5406" s="344"/>
      <c r="K5406" s="344"/>
      <c r="L5406" s="345"/>
    </row>
    <row r="5407" spans="1:12" ht="8.5" hidden="1" customHeight="1" x14ac:dyDescent="0.3">
      <c r="A5407" s="18" t="str">
        <f>+IF(OR(C5401=""),"NO",1)</f>
        <v>NO</v>
      </c>
      <c r="B5407" s="18"/>
      <c r="E5407" s="49"/>
      <c r="F5407" s="50"/>
      <c r="G5407" s="51"/>
      <c r="H5407" s="51"/>
      <c r="I5407" s="51"/>
      <c r="J5407" s="51"/>
      <c r="K5407" s="51"/>
      <c r="L5407" s="52"/>
    </row>
    <row r="5408" spans="1:12" hidden="1" x14ac:dyDescent="0.3">
      <c r="A5408" s="18" t="str">
        <f t="shared" ref="A5408" si="1806">+IF(OR(C5408=""),"NO",1)</f>
        <v>NO</v>
      </c>
      <c r="B5408" s="18"/>
      <c r="C5408" s="1" t="s">
        <v>124</v>
      </c>
      <c r="E5408" s="329">
        <v>2</v>
      </c>
      <c r="F5408" s="53" t="str">
        <f>+$F$26</f>
        <v>OBJETO</v>
      </c>
      <c r="G5408" s="332" t="s">
        <v>124</v>
      </c>
      <c r="H5408" s="333"/>
      <c r="I5408" s="333"/>
      <c r="J5408" s="333"/>
      <c r="K5408" s="333"/>
      <c r="L5408" s="334"/>
    </row>
    <row r="5409" spans="1:12" hidden="1" x14ac:dyDescent="0.3">
      <c r="A5409" s="18" t="str">
        <f t="shared" ref="A5409" si="1807">+IF(OR(C5408=""),"NO",1)</f>
        <v>NO</v>
      </c>
      <c r="B5409" s="18"/>
      <c r="E5409" s="330"/>
      <c r="F5409" s="54" t="str">
        <f>+$F$27</f>
        <v>CONTRATANTE</v>
      </c>
      <c r="G5409" s="335" t="s">
        <v>124</v>
      </c>
      <c r="H5409" s="310"/>
      <c r="I5409" s="310"/>
      <c r="J5409" s="310"/>
      <c r="K5409" s="310"/>
      <c r="L5409" s="336"/>
    </row>
    <row r="5410" spans="1:12" hidden="1" x14ac:dyDescent="0.3">
      <c r="A5410" s="18" t="str">
        <f t="shared" ref="A5410" si="1808">+IF(OR(C5408=""),"NO",1)</f>
        <v>NO</v>
      </c>
      <c r="B5410" s="18"/>
      <c r="E5410" s="330"/>
      <c r="F5410" s="54" t="str">
        <f>+$F$28</f>
        <v>APORTANTE</v>
      </c>
      <c r="G5410" s="337" t="s">
        <v>124</v>
      </c>
      <c r="H5410" s="338"/>
      <c r="I5410" s="338"/>
      <c r="J5410" s="338"/>
      <c r="K5410" s="338"/>
      <c r="L5410" s="339"/>
    </row>
    <row r="5411" spans="1:12" hidden="1" x14ac:dyDescent="0.3">
      <c r="A5411" s="18" t="str">
        <f t="shared" ref="A5411" si="1809">+IF(OR(C5408=""),"NO",1)</f>
        <v>NO</v>
      </c>
      <c r="B5411" s="18"/>
      <c r="E5411" s="330"/>
      <c r="F5411" s="54" t="str">
        <f>+$F$29</f>
        <v>VALOR /SMMLV)</v>
      </c>
      <c r="G5411" s="55" t="s">
        <v>124</v>
      </c>
      <c r="H5411" s="56" t="str">
        <f>+$H$29</f>
        <v>% PART..</v>
      </c>
      <c r="I5411" s="57" t="s">
        <v>124</v>
      </c>
      <c r="J5411" s="58" t="str">
        <f>+$J$29</f>
        <v>VALOR ACREDITADO</v>
      </c>
      <c r="K5411" s="59"/>
      <c r="L5411" s="47" t="s">
        <v>124</v>
      </c>
    </row>
    <row r="5412" spans="1:12" hidden="1" x14ac:dyDescent="0.3">
      <c r="A5412" s="18" t="str">
        <f t="shared" ref="A5412" si="1810">+IF(OR(C5408=""),"NO",1)</f>
        <v>NO</v>
      </c>
      <c r="B5412" s="18"/>
      <c r="E5412" s="330"/>
      <c r="F5412" s="60" t="str">
        <f>+$F$30</f>
        <v>EXPERIENCIA APORTADA</v>
      </c>
      <c r="G5412" s="340" t="s">
        <v>124</v>
      </c>
      <c r="H5412" s="341"/>
      <c r="I5412" s="341"/>
      <c r="J5412" s="341"/>
      <c r="K5412" s="341"/>
      <c r="L5412" s="342"/>
    </row>
    <row r="5413" spans="1:12" hidden="1" x14ac:dyDescent="0.3">
      <c r="A5413" s="18" t="str">
        <f t="shared" ref="A5413" si="1811">+IF(OR(C5408=""),"NO",1)</f>
        <v>NO</v>
      </c>
      <c r="B5413" s="18"/>
      <c r="E5413" s="331"/>
      <c r="F5413" s="62" t="str">
        <f>+$F$31</f>
        <v>OBSERVACIÓN</v>
      </c>
      <c r="G5413" s="343" t="s">
        <v>124</v>
      </c>
      <c r="H5413" s="344"/>
      <c r="I5413" s="344"/>
      <c r="J5413" s="344"/>
      <c r="K5413" s="344"/>
      <c r="L5413" s="345"/>
    </row>
    <row r="5414" spans="1:12" ht="8.5" hidden="1" customHeight="1" x14ac:dyDescent="0.3">
      <c r="A5414" s="18" t="str">
        <f t="shared" ref="A5414" si="1812">+IF(OR(C5408=""),"NO",1)</f>
        <v>NO</v>
      </c>
      <c r="B5414" s="18"/>
      <c r="E5414" s="49"/>
      <c r="F5414" s="50"/>
      <c r="G5414" s="51"/>
      <c r="H5414" s="51"/>
      <c r="I5414" s="51"/>
      <c r="J5414" s="51"/>
      <c r="K5414" s="51"/>
      <c r="L5414" s="52"/>
    </row>
    <row r="5415" spans="1:12" hidden="1" x14ac:dyDescent="0.3">
      <c r="A5415" s="18" t="str">
        <f t="shared" ref="A5415" si="1813">+IF(OR(C5415=""),"NO",1)</f>
        <v>NO</v>
      </c>
      <c r="B5415" s="18"/>
      <c r="C5415" s="1" t="s">
        <v>124</v>
      </c>
      <c r="E5415" s="329">
        <v>3</v>
      </c>
      <c r="F5415" s="53" t="str">
        <f>+$F$26</f>
        <v>OBJETO</v>
      </c>
      <c r="G5415" s="332" t="s">
        <v>124</v>
      </c>
      <c r="H5415" s="333"/>
      <c r="I5415" s="333"/>
      <c r="J5415" s="333"/>
      <c r="K5415" s="333"/>
      <c r="L5415" s="334"/>
    </row>
    <row r="5416" spans="1:12" hidden="1" x14ac:dyDescent="0.3">
      <c r="A5416" s="18" t="str">
        <f t="shared" ref="A5416" si="1814">+IF(OR(C5415=""),"NO",1)</f>
        <v>NO</v>
      </c>
      <c r="B5416" s="18"/>
      <c r="E5416" s="330"/>
      <c r="F5416" s="54" t="str">
        <f>+$F$27</f>
        <v>CONTRATANTE</v>
      </c>
      <c r="G5416" s="335" t="s">
        <v>124</v>
      </c>
      <c r="H5416" s="310"/>
      <c r="I5416" s="310"/>
      <c r="J5416" s="310"/>
      <c r="K5416" s="310"/>
      <c r="L5416" s="336"/>
    </row>
    <row r="5417" spans="1:12" hidden="1" x14ac:dyDescent="0.3">
      <c r="A5417" s="18" t="str">
        <f t="shared" ref="A5417" si="1815">+IF(OR(C5415=""),"NO",1)</f>
        <v>NO</v>
      </c>
      <c r="B5417" s="18"/>
      <c r="E5417" s="330"/>
      <c r="F5417" s="54" t="str">
        <f>+$F$28</f>
        <v>APORTANTE</v>
      </c>
      <c r="G5417" s="337" t="s">
        <v>124</v>
      </c>
      <c r="H5417" s="338"/>
      <c r="I5417" s="338"/>
      <c r="J5417" s="338"/>
      <c r="K5417" s="338"/>
      <c r="L5417" s="339"/>
    </row>
    <row r="5418" spans="1:12" hidden="1" x14ac:dyDescent="0.3">
      <c r="A5418" s="18" t="str">
        <f t="shared" ref="A5418" si="1816">+IF(OR(C5415=""),"NO",1)</f>
        <v>NO</v>
      </c>
      <c r="B5418" s="18"/>
      <c r="E5418" s="330"/>
      <c r="F5418" s="54" t="str">
        <f>+$F$29</f>
        <v>VALOR /SMMLV)</v>
      </c>
      <c r="G5418" s="55" t="s">
        <v>124</v>
      </c>
      <c r="H5418" s="56" t="str">
        <f>+$H$29</f>
        <v>% PART..</v>
      </c>
      <c r="I5418" s="57" t="s">
        <v>124</v>
      </c>
      <c r="J5418" s="58" t="str">
        <f>+$J$29</f>
        <v>VALOR ACREDITADO</v>
      </c>
      <c r="K5418" s="59"/>
      <c r="L5418" s="47" t="s">
        <v>124</v>
      </c>
    </row>
    <row r="5419" spans="1:12" hidden="1" x14ac:dyDescent="0.3">
      <c r="A5419" s="18" t="str">
        <f t="shared" ref="A5419" si="1817">+IF(OR(C5415=""),"NO",1)</f>
        <v>NO</v>
      </c>
      <c r="B5419" s="18"/>
      <c r="E5419" s="330"/>
      <c r="F5419" s="60" t="str">
        <f>+$F$30</f>
        <v>EXPERIENCIA APORTADA</v>
      </c>
      <c r="G5419" s="340" t="s">
        <v>124</v>
      </c>
      <c r="H5419" s="341"/>
      <c r="I5419" s="341"/>
      <c r="J5419" s="341"/>
      <c r="K5419" s="341"/>
      <c r="L5419" s="342"/>
    </row>
    <row r="5420" spans="1:12" hidden="1" x14ac:dyDescent="0.3">
      <c r="A5420" s="18" t="str">
        <f t="shared" ref="A5420" si="1818">+IF(OR(C5415=""),"NO",1)</f>
        <v>NO</v>
      </c>
      <c r="B5420" s="18"/>
      <c r="E5420" s="331"/>
      <c r="F5420" s="62" t="str">
        <f>+$F$31</f>
        <v>OBSERVACIÓN</v>
      </c>
      <c r="G5420" s="343" t="s">
        <v>124</v>
      </c>
      <c r="H5420" s="344"/>
      <c r="I5420" s="344"/>
      <c r="J5420" s="344"/>
      <c r="K5420" s="344"/>
      <c r="L5420" s="345"/>
    </row>
    <row r="5421" spans="1:12" ht="8.5" hidden="1" customHeight="1" x14ac:dyDescent="0.3">
      <c r="A5421" s="18" t="str">
        <f t="shared" ref="A5421" si="1819">+IF(OR(C5415=""),"NO",1)</f>
        <v>NO</v>
      </c>
      <c r="B5421" s="18"/>
      <c r="E5421" s="49"/>
      <c r="F5421" s="50"/>
      <c r="G5421" s="51"/>
      <c r="H5421" s="51"/>
      <c r="I5421" s="51"/>
      <c r="J5421" s="51"/>
      <c r="K5421" s="51"/>
      <c r="L5421" s="52"/>
    </row>
    <row r="5422" spans="1:12" hidden="1" x14ac:dyDescent="0.3">
      <c r="A5422" s="18" t="str">
        <f t="shared" ref="A5422" si="1820">+IF(OR(C5422=""),"NO",1)</f>
        <v>NO</v>
      </c>
      <c r="B5422" s="18"/>
      <c r="C5422" s="1" t="s">
        <v>124</v>
      </c>
      <c r="E5422" s="329">
        <v>4</v>
      </c>
      <c r="F5422" s="53" t="str">
        <f>+$F$26</f>
        <v>OBJETO</v>
      </c>
      <c r="G5422" s="332" t="s">
        <v>124</v>
      </c>
      <c r="H5422" s="333"/>
      <c r="I5422" s="333"/>
      <c r="J5422" s="333"/>
      <c r="K5422" s="333"/>
      <c r="L5422" s="334"/>
    </row>
    <row r="5423" spans="1:12" hidden="1" x14ac:dyDescent="0.3">
      <c r="A5423" s="18" t="str">
        <f t="shared" ref="A5423" si="1821">+IF(OR(C5422=""),"NO",1)</f>
        <v>NO</v>
      </c>
      <c r="B5423" s="18"/>
      <c r="E5423" s="330"/>
      <c r="F5423" s="54" t="str">
        <f>+$F$27</f>
        <v>CONTRATANTE</v>
      </c>
      <c r="G5423" s="335" t="s">
        <v>124</v>
      </c>
      <c r="H5423" s="310"/>
      <c r="I5423" s="310"/>
      <c r="J5423" s="310"/>
      <c r="K5423" s="310"/>
      <c r="L5423" s="336"/>
    </row>
    <row r="5424" spans="1:12" hidden="1" x14ac:dyDescent="0.3">
      <c r="A5424" s="18" t="str">
        <f t="shared" ref="A5424" si="1822">+IF(OR(C5422=""),"NO",1)</f>
        <v>NO</v>
      </c>
      <c r="B5424" s="18"/>
      <c r="E5424" s="330"/>
      <c r="F5424" s="54" t="str">
        <f>+$F$28</f>
        <v>APORTANTE</v>
      </c>
      <c r="G5424" s="337" t="s">
        <v>124</v>
      </c>
      <c r="H5424" s="338"/>
      <c r="I5424" s="338"/>
      <c r="J5424" s="338"/>
      <c r="K5424" s="338"/>
      <c r="L5424" s="339"/>
    </row>
    <row r="5425" spans="1:12" hidden="1" x14ac:dyDescent="0.3">
      <c r="A5425" s="18" t="str">
        <f t="shared" ref="A5425" si="1823">+IF(OR(C5422=""),"NO",1)</f>
        <v>NO</v>
      </c>
      <c r="B5425" s="18"/>
      <c r="E5425" s="330"/>
      <c r="F5425" s="54" t="str">
        <f>+$F$29</f>
        <v>VALOR /SMMLV)</v>
      </c>
      <c r="G5425" s="55" t="s">
        <v>124</v>
      </c>
      <c r="H5425" s="56" t="str">
        <f>+$H$29</f>
        <v>% PART..</v>
      </c>
      <c r="I5425" s="57" t="s">
        <v>124</v>
      </c>
      <c r="J5425" s="58" t="str">
        <f>+$J$29</f>
        <v>VALOR ACREDITADO</v>
      </c>
      <c r="K5425" s="59"/>
      <c r="L5425" s="47" t="s">
        <v>124</v>
      </c>
    </row>
    <row r="5426" spans="1:12" hidden="1" x14ac:dyDescent="0.3">
      <c r="A5426" s="18" t="str">
        <f t="shared" ref="A5426" si="1824">+IF(OR(C5422=""),"NO",1)</f>
        <v>NO</v>
      </c>
      <c r="B5426" s="18"/>
      <c r="E5426" s="330"/>
      <c r="F5426" s="60" t="str">
        <f>+$F$30</f>
        <v>EXPERIENCIA APORTADA</v>
      </c>
      <c r="G5426" s="340" t="s">
        <v>124</v>
      </c>
      <c r="H5426" s="341"/>
      <c r="I5426" s="341"/>
      <c r="J5426" s="341"/>
      <c r="K5426" s="341"/>
      <c r="L5426" s="342"/>
    </row>
    <row r="5427" spans="1:12" hidden="1" x14ac:dyDescent="0.3">
      <c r="A5427" s="18" t="str">
        <f t="shared" ref="A5427" si="1825">+IF(OR(C5422=""),"NO",1)</f>
        <v>NO</v>
      </c>
      <c r="B5427" s="18"/>
      <c r="E5427" s="331"/>
      <c r="F5427" s="62" t="str">
        <f>+$F$31</f>
        <v>OBSERVACIÓN</v>
      </c>
      <c r="G5427" s="343" t="s">
        <v>124</v>
      </c>
      <c r="H5427" s="344"/>
      <c r="I5427" s="344"/>
      <c r="J5427" s="344"/>
      <c r="K5427" s="344"/>
      <c r="L5427" s="345"/>
    </row>
    <row r="5428" spans="1:12" ht="8.5" hidden="1" customHeight="1" x14ac:dyDescent="0.3">
      <c r="A5428" s="18" t="str">
        <f t="shared" ref="A5428" si="1826">+IF(OR(C5422=""),"NO",1)</f>
        <v>NO</v>
      </c>
      <c r="B5428" s="18"/>
      <c r="E5428" s="49"/>
      <c r="F5428" s="50"/>
      <c r="G5428" s="51"/>
      <c r="H5428" s="51"/>
      <c r="I5428" s="51"/>
      <c r="J5428" s="51"/>
      <c r="K5428" s="51"/>
      <c r="L5428" s="52"/>
    </row>
    <row r="5429" spans="1:12" hidden="1" x14ac:dyDescent="0.3">
      <c r="A5429" s="18" t="str">
        <f t="shared" ref="A5429" si="1827">+IF(OR(C5429=""),"NO",1)</f>
        <v>NO</v>
      </c>
      <c r="B5429" s="18"/>
      <c r="C5429" s="1" t="s">
        <v>124</v>
      </c>
      <c r="E5429" s="329">
        <v>5</v>
      </c>
      <c r="F5429" s="53" t="str">
        <f>+$F$26</f>
        <v>OBJETO</v>
      </c>
      <c r="G5429" s="332" t="s">
        <v>124</v>
      </c>
      <c r="H5429" s="333"/>
      <c r="I5429" s="333"/>
      <c r="J5429" s="333"/>
      <c r="K5429" s="333"/>
      <c r="L5429" s="334"/>
    </row>
    <row r="5430" spans="1:12" hidden="1" x14ac:dyDescent="0.3">
      <c r="A5430" s="18" t="str">
        <f t="shared" ref="A5430" si="1828">+IF(OR(C5429=""),"NO",1)</f>
        <v>NO</v>
      </c>
      <c r="B5430" s="18"/>
      <c r="E5430" s="330"/>
      <c r="F5430" s="54" t="str">
        <f>+$F$27</f>
        <v>CONTRATANTE</v>
      </c>
      <c r="G5430" s="335" t="s">
        <v>124</v>
      </c>
      <c r="H5430" s="310"/>
      <c r="I5430" s="310"/>
      <c r="J5430" s="310"/>
      <c r="K5430" s="310"/>
      <c r="L5430" s="336"/>
    </row>
    <row r="5431" spans="1:12" hidden="1" x14ac:dyDescent="0.3">
      <c r="A5431" s="18" t="str">
        <f t="shared" ref="A5431" si="1829">+IF(OR(C5429=""),"NO",1)</f>
        <v>NO</v>
      </c>
      <c r="B5431" s="18"/>
      <c r="E5431" s="330"/>
      <c r="F5431" s="54" t="str">
        <f>+$F$28</f>
        <v>APORTANTE</v>
      </c>
      <c r="G5431" s="337" t="s">
        <v>124</v>
      </c>
      <c r="H5431" s="338"/>
      <c r="I5431" s="338"/>
      <c r="J5431" s="338"/>
      <c r="K5431" s="338"/>
      <c r="L5431" s="339"/>
    </row>
    <row r="5432" spans="1:12" hidden="1" x14ac:dyDescent="0.3">
      <c r="A5432" s="18" t="str">
        <f t="shared" ref="A5432" si="1830">+IF(OR(C5429=""),"NO",1)</f>
        <v>NO</v>
      </c>
      <c r="B5432" s="18"/>
      <c r="E5432" s="330"/>
      <c r="F5432" s="54" t="str">
        <f>+$F$29</f>
        <v>VALOR /SMMLV)</v>
      </c>
      <c r="G5432" s="55" t="s">
        <v>124</v>
      </c>
      <c r="H5432" s="56" t="str">
        <f>+$H$29</f>
        <v>% PART..</v>
      </c>
      <c r="I5432" s="57" t="s">
        <v>124</v>
      </c>
      <c r="J5432" s="58" t="str">
        <f>+$J$29</f>
        <v>VALOR ACREDITADO</v>
      </c>
      <c r="K5432" s="59"/>
      <c r="L5432" s="47" t="s">
        <v>124</v>
      </c>
    </row>
    <row r="5433" spans="1:12" hidden="1" x14ac:dyDescent="0.3">
      <c r="A5433" s="18" t="str">
        <f t="shared" ref="A5433" si="1831">+IF(OR(C5429=""),"NO",1)</f>
        <v>NO</v>
      </c>
      <c r="B5433" s="18"/>
      <c r="E5433" s="330"/>
      <c r="F5433" s="60" t="str">
        <f>+$F$30</f>
        <v>EXPERIENCIA APORTADA</v>
      </c>
      <c r="G5433" s="340" t="s">
        <v>124</v>
      </c>
      <c r="H5433" s="341"/>
      <c r="I5433" s="341"/>
      <c r="J5433" s="341"/>
      <c r="K5433" s="341"/>
      <c r="L5433" s="342"/>
    </row>
    <row r="5434" spans="1:12" hidden="1" x14ac:dyDescent="0.3">
      <c r="A5434" s="18" t="str">
        <f t="shared" ref="A5434" si="1832">+IF(OR(C5429=""),"NO",1)</f>
        <v>NO</v>
      </c>
      <c r="B5434" s="18"/>
      <c r="E5434" s="331"/>
      <c r="F5434" s="62" t="str">
        <f>+$F$31</f>
        <v>OBSERVACIÓN</v>
      </c>
      <c r="G5434" s="343" t="s">
        <v>124</v>
      </c>
      <c r="H5434" s="344"/>
      <c r="I5434" s="344"/>
      <c r="J5434" s="344"/>
      <c r="K5434" s="344"/>
      <c r="L5434" s="345"/>
    </row>
    <row r="5435" spans="1:12" ht="8.5" hidden="1" customHeight="1" x14ac:dyDescent="0.3">
      <c r="A5435" s="18" t="str">
        <f t="shared" ref="A5435" si="1833">+IF(OR(C5429=""),"NO",1)</f>
        <v>NO</v>
      </c>
      <c r="B5435" s="18"/>
      <c r="E5435" s="49"/>
      <c r="F5435" s="50"/>
      <c r="G5435" s="51"/>
      <c r="H5435" s="51"/>
      <c r="I5435" s="51"/>
      <c r="J5435" s="51"/>
      <c r="K5435" s="51"/>
      <c r="L5435" s="52"/>
    </row>
    <row r="5436" spans="1:12" hidden="1" x14ac:dyDescent="0.3">
      <c r="A5436" s="18" t="str">
        <f t="shared" ref="A5436" si="1834">+IF(OR(C5436=""),"NO",1)</f>
        <v>NO</v>
      </c>
      <c r="B5436" s="18"/>
      <c r="C5436" s="1" t="s">
        <v>124</v>
      </c>
      <c r="E5436" s="329">
        <v>6</v>
      </c>
      <c r="F5436" s="53" t="str">
        <f>+$F$26</f>
        <v>OBJETO</v>
      </c>
      <c r="G5436" s="332" t="s">
        <v>124</v>
      </c>
      <c r="H5436" s="333"/>
      <c r="I5436" s="333"/>
      <c r="J5436" s="333"/>
      <c r="K5436" s="333"/>
      <c r="L5436" s="334"/>
    </row>
    <row r="5437" spans="1:12" hidden="1" x14ac:dyDescent="0.3">
      <c r="A5437" s="18" t="str">
        <f t="shared" ref="A5437" si="1835">+IF(OR(C5436=""),"NO",1)</f>
        <v>NO</v>
      </c>
      <c r="B5437" s="18"/>
      <c r="E5437" s="330"/>
      <c r="F5437" s="54" t="str">
        <f>+$F$27</f>
        <v>CONTRATANTE</v>
      </c>
      <c r="G5437" s="335" t="s">
        <v>124</v>
      </c>
      <c r="H5437" s="310"/>
      <c r="I5437" s="310"/>
      <c r="J5437" s="310"/>
      <c r="K5437" s="310"/>
      <c r="L5437" s="336"/>
    </row>
    <row r="5438" spans="1:12" hidden="1" x14ac:dyDescent="0.3">
      <c r="A5438" s="18" t="str">
        <f t="shared" ref="A5438" si="1836">+IF(OR(C5436=""),"NO",1)</f>
        <v>NO</v>
      </c>
      <c r="B5438" s="18"/>
      <c r="E5438" s="330"/>
      <c r="F5438" s="54" t="str">
        <f>+$F$28</f>
        <v>APORTANTE</v>
      </c>
      <c r="G5438" s="337" t="s">
        <v>124</v>
      </c>
      <c r="H5438" s="338"/>
      <c r="I5438" s="338"/>
      <c r="J5438" s="338"/>
      <c r="K5438" s="338"/>
      <c r="L5438" s="339"/>
    </row>
    <row r="5439" spans="1:12" hidden="1" x14ac:dyDescent="0.3">
      <c r="A5439" s="18" t="str">
        <f t="shared" ref="A5439" si="1837">+IF(OR(C5436=""),"NO",1)</f>
        <v>NO</v>
      </c>
      <c r="B5439" s="18"/>
      <c r="E5439" s="330"/>
      <c r="F5439" s="54" t="str">
        <f>+$F$29</f>
        <v>VALOR /SMMLV)</v>
      </c>
      <c r="G5439" s="55" t="s">
        <v>124</v>
      </c>
      <c r="H5439" s="56" t="str">
        <f>+$H$29</f>
        <v>% PART..</v>
      </c>
      <c r="I5439" s="57" t="s">
        <v>124</v>
      </c>
      <c r="J5439" s="58" t="str">
        <f>+$J$29</f>
        <v>VALOR ACREDITADO</v>
      </c>
      <c r="K5439" s="59"/>
      <c r="L5439" s="47" t="s">
        <v>124</v>
      </c>
    </row>
    <row r="5440" spans="1:12" hidden="1" x14ac:dyDescent="0.3">
      <c r="A5440" s="18" t="str">
        <f t="shared" ref="A5440" si="1838">+IF(OR(C5436=""),"NO",1)</f>
        <v>NO</v>
      </c>
      <c r="B5440" s="18"/>
      <c r="E5440" s="330"/>
      <c r="F5440" s="60" t="str">
        <f>+$F$30</f>
        <v>EXPERIENCIA APORTADA</v>
      </c>
      <c r="G5440" s="340" t="s">
        <v>124</v>
      </c>
      <c r="H5440" s="341"/>
      <c r="I5440" s="341"/>
      <c r="J5440" s="341"/>
      <c r="K5440" s="341"/>
      <c r="L5440" s="342"/>
    </row>
    <row r="5441" spans="1:12" hidden="1" x14ac:dyDescent="0.3">
      <c r="A5441" s="18" t="str">
        <f t="shared" ref="A5441" si="1839">+IF(OR(C5436=""),"NO",1)</f>
        <v>NO</v>
      </c>
      <c r="B5441" s="18"/>
      <c r="E5441" s="331"/>
      <c r="F5441" s="62" t="str">
        <f>+$F$31</f>
        <v>OBSERVACIÓN</v>
      </c>
      <c r="G5441" s="343" t="s">
        <v>124</v>
      </c>
      <c r="H5441" s="344"/>
      <c r="I5441" s="344"/>
      <c r="J5441" s="344"/>
      <c r="K5441" s="344"/>
      <c r="L5441" s="345"/>
    </row>
    <row r="5442" spans="1:12" ht="8.5" hidden="1" customHeight="1" x14ac:dyDescent="0.3">
      <c r="A5442" s="18" t="str">
        <f t="shared" ref="A5442" si="1840">+IF(OR(C5436=""),"NO",1)</f>
        <v>NO</v>
      </c>
      <c r="B5442" s="18"/>
      <c r="E5442" s="49"/>
      <c r="F5442" s="50"/>
      <c r="G5442" s="51"/>
      <c r="H5442" s="51"/>
      <c r="I5442" s="51"/>
      <c r="J5442" s="51"/>
      <c r="K5442" s="51"/>
      <c r="L5442" s="52"/>
    </row>
    <row r="5443" spans="1:12" hidden="1" x14ac:dyDescent="0.3">
      <c r="A5443" s="18" t="str">
        <f t="shared" ref="A5443" si="1841">+IF(OR(C5443=""),"NO",1)</f>
        <v>NO</v>
      </c>
      <c r="B5443" s="18"/>
      <c r="C5443" s="1" t="s">
        <v>124</v>
      </c>
      <c r="E5443" s="329">
        <v>7</v>
      </c>
      <c r="F5443" s="53" t="str">
        <f>+$F$26</f>
        <v>OBJETO</v>
      </c>
      <c r="G5443" s="332" t="s">
        <v>124</v>
      </c>
      <c r="H5443" s="333"/>
      <c r="I5443" s="333"/>
      <c r="J5443" s="333"/>
      <c r="K5443" s="333"/>
      <c r="L5443" s="334"/>
    </row>
    <row r="5444" spans="1:12" hidden="1" x14ac:dyDescent="0.3">
      <c r="A5444" s="18" t="str">
        <f t="shared" ref="A5444" si="1842">+IF(OR(C5443=""),"NO",1)</f>
        <v>NO</v>
      </c>
      <c r="B5444" s="18"/>
      <c r="E5444" s="330"/>
      <c r="F5444" s="54" t="str">
        <f>+$F$27</f>
        <v>CONTRATANTE</v>
      </c>
      <c r="G5444" s="335" t="s">
        <v>124</v>
      </c>
      <c r="H5444" s="310"/>
      <c r="I5444" s="310"/>
      <c r="J5444" s="310"/>
      <c r="K5444" s="310"/>
      <c r="L5444" s="336"/>
    </row>
    <row r="5445" spans="1:12" hidden="1" x14ac:dyDescent="0.3">
      <c r="A5445" s="18" t="str">
        <f t="shared" ref="A5445" si="1843">+IF(OR(C5443=""),"NO",1)</f>
        <v>NO</v>
      </c>
      <c r="B5445" s="18"/>
      <c r="E5445" s="330"/>
      <c r="F5445" s="54" t="str">
        <f>+$F$28</f>
        <v>APORTANTE</v>
      </c>
      <c r="G5445" s="337" t="s">
        <v>124</v>
      </c>
      <c r="H5445" s="338"/>
      <c r="I5445" s="338"/>
      <c r="J5445" s="338"/>
      <c r="K5445" s="338"/>
      <c r="L5445" s="339"/>
    </row>
    <row r="5446" spans="1:12" hidden="1" x14ac:dyDescent="0.3">
      <c r="A5446" s="18" t="str">
        <f t="shared" ref="A5446" si="1844">+IF(OR(C5443=""),"NO",1)</f>
        <v>NO</v>
      </c>
      <c r="B5446" s="18"/>
      <c r="E5446" s="330"/>
      <c r="F5446" s="54" t="str">
        <f>+$F$29</f>
        <v>VALOR /SMMLV)</v>
      </c>
      <c r="G5446" s="55" t="s">
        <v>124</v>
      </c>
      <c r="H5446" s="56" t="str">
        <f>+$H$29</f>
        <v>% PART..</v>
      </c>
      <c r="I5446" s="57" t="s">
        <v>124</v>
      </c>
      <c r="J5446" s="58" t="str">
        <f>+$J$29</f>
        <v>VALOR ACREDITADO</v>
      </c>
      <c r="K5446" s="59"/>
      <c r="L5446" s="47" t="s">
        <v>124</v>
      </c>
    </row>
    <row r="5447" spans="1:12" hidden="1" x14ac:dyDescent="0.3">
      <c r="A5447" s="18" t="str">
        <f t="shared" ref="A5447" si="1845">+IF(OR(C5443=""),"NO",1)</f>
        <v>NO</v>
      </c>
      <c r="B5447" s="18"/>
      <c r="E5447" s="330"/>
      <c r="F5447" s="60" t="str">
        <f>+$F$30</f>
        <v>EXPERIENCIA APORTADA</v>
      </c>
      <c r="G5447" s="340" t="s">
        <v>124</v>
      </c>
      <c r="H5447" s="341"/>
      <c r="I5447" s="341"/>
      <c r="J5447" s="341"/>
      <c r="K5447" s="341"/>
      <c r="L5447" s="342"/>
    </row>
    <row r="5448" spans="1:12" hidden="1" x14ac:dyDescent="0.3">
      <c r="A5448" s="18" t="str">
        <f t="shared" ref="A5448" si="1846">+IF(OR(C5443=""),"NO",1)</f>
        <v>NO</v>
      </c>
      <c r="B5448" s="18"/>
      <c r="E5448" s="331"/>
      <c r="F5448" s="62" t="str">
        <f>+$F$31</f>
        <v>OBSERVACIÓN</v>
      </c>
      <c r="G5448" s="343" t="s">
        <v>124</v>
      </c>
      <c r="H5448" s="344"/>
      <c r="I5448" s="344"/>
      <c r="J5448" s="344"/>
      <c r="K5448" s="344"/>
      <c r="L5448" s="345"/>
    </row>
    <row r="5449" spans="1:12" hidden="1" x14ac:dyDescent="0.3">
      <c r="A5449" s="18" t="str">
        <f t="shared" ref="A5449" si="1847">+IF(OR(C5443=""),"NO",1)</f>
        <v>NO</v>
      </c>
      <c r="B5449" s="18"/>
      <c r="E5449" s="49"/>
      <c r="F5449" s="50"/>
      <c r="G5449" s="51"/>
      <c r="H5449" s="51"/>
      <c r="I5449" s="51"/>
      <c r="J5449" s="51"/>
      <c r="K5449" s="51"/>
      <c r="L5449" s="52"/>
    </row>
    <row r="5450" spans="1:12" hidden="1" x14ac:dyDescent="0.3">
      <c r="A5450" s="1" t="str">
        <f>+A5385</f>
        <v>NO</v>
      </c>
      <c r="C5450" s="1" t="str">
        <f>"N"&amp;C5385</f>
        <v>N</v>
      </c>
      <c r="E5450" s="63"/>
      <c r="F5450" s="64" t="str">
        <f>+$F$75</f>
        <v>TOTAL DE CONTRATOS PRESENTADOS VÁLIDOS QUE CUMPLEN EXPERIENCIA ACREDITADA:</v>
      </c>
      <c r="G5450" s="65"/>
      <c r="H5450" s="65"/>
      <c r="I5450" s="65"/>
      <c r="J5450" s="66"/>
      <c r="K5450" s="65"/>
      <c r="L5450" s="67" t="s">
        <v>124</v>
      </c>
    </row>
    <row r="5451" spans="1:12" ht="6.65" hidden="1" customHeight="1" x14ac:dyDescent="0.3">
      <c r="A5451" s="1" t="str">
        <f>+A5385</f>
        <v>NO</v>
      </c>
      <c r="E5451" s="51"/>
      <c r="F5451" s="50"/>
      <c r="G5451" s="51"/>
      <c r="H5451" s="51"/>
      <c r="I5451" s="51"/>
      <c r="J5451" s="51"/>
      <c r="K5451" s="51"/>
      <c r="L5451" s="51"/>
    </row>
    <row r="5452" spans="1:12" hidden="1" x14ac:dyDescent="0.3">
      <c r="A5452" s="1" t="str">
        <f>+A5385</f>
        <v>NO</v>
      </c>
      <c r="E5452" s="63"/>
      <c r="F5452" s="63" t="str">
        <f>+$F$77</f>
        <v>ACREDITA SUMINISTRO E INSTALACIÓN DE MOBILIARIO POR LO MENOS EN UN (1) CONTRATO VÁLIDO</v>
      </c>
      <c r="G5452" s="65"/>
      <c r="H5452" s="65"/>
      <c r="I5452" s="65"/>
      <c r="J5452" s="66"/>
      <c r="K5452" s="65"/>
      <c r="L5452" s="68" t="s">
        <v>157</v>
      </c>
    </row>
    <row r="5453" spans="1:12" ht="5.15" hidden="1" customHeight="1" x14ac:dyDescent="0.3">
      <c r="A5453" s="1" t="str">
        <f>+A5385</f>
        <v>NO</v>
      </c>
      <c r="E5453" s="51"/>
      <c r="F5453" s="50"/>
      <c r="G5453" s="51"/>
      <c r="H5453" s="51"/>
      <c r="I5453" s="51"/>
      <c r="J5453" s="51"/>
      <c r="K5453" s="51"/>
      <c r="L5453" s="51"/>
    </row>
    <row r="5454" spans="1:12" ht="12.75" hidden="1" customHeight="1" x14ac:dyDescent="0.3">
      <c r="A5454" s="1" t="str">
        <f>+A5385</f>
        <v>NO</v>
      </c>
      <c r="E5454" s="69" t="str">
        <f>+$E$79</f>
        <v>EXPERIENCIA ESPECÍFICA NUMERAL 10.1.1 A</v>
      </c>
      <c r="F5454" s="70"/>
      <c r="G5454" s="70"/>
      <c r="H5454" s="70"/>
      <c r="I5454" s="70"/>
      <c r="J5454" s="70"/>
      <c r="K5454" s="70"/>
      <c r="L5454" s="71"/>
    </row>
    <row r="5455" spans="1:12" ht="26.5" hidden="1" customHeight="1" x14ac:dyDescent="0.3">
      <c r="A5455" s="1" t="str">
        <f>+A5385</f>
        <v>NO</v>
      </c>
      <c r="E5455" s="72"/>
      <c r="F5455" s="325" t="str">
        <f>+$F$80</f>
        <v>Por lo menos uno (1) de los contratos válidos aportados como experiencia general debe corresponder mínimo al 60% del presupuesto oficial del presente proceso de selección.  (SMMLV)</v>
      </c>
      <c r="G5455" s="326"/>
      <c r="H5455" s="326"/>
      <c r="I5455" s="326"/>
      <c r="J5455" s="326"/>
      <c r="K5455" s="73" t="s">
        <v>124</v>
      </c>
      <c r="L5455" s="74" t="s">
        <v>124</v>
      </c>
    </row>
    <row r="5456" spans="1:12" ht="23.5" hidden="1" customHeight="1" x14ac:dyDescent="0.3">
      <c r="A5456" s="1" t="str">
        <f>+A5385</f>
        <v>NO</v>
      </c>
      <c r="E5456" s="63"/>
      <c r="F5456" s="325" t="str">
        <f>+$F$81</f>
        <v xml:space="preserve">Deberá acreditarse en al menos uno (1) de los contratos válidos aportados como experiencia general una </v>
      </c>
      <c r="G5456" s="326"/>
      <c r="H5456" s="326"/>
      <c r="I5456" s="326"/>
      <c r="J5456" s="326"/>
      <c r="K5456" s="73" t="s">
        <v>124</v>
      </c>
      <c r="L5456" s="74" t="s">
        <v>124</v>
      </c>
    </row>
    <row r="5457" spans="1:12" ht="23.5" hidden="1" customHeight="1" x14ac:dyDescent="0.3">
      <c r="A5457" s="18" t="s">
        <v>30</v>
      </c>
      <c r="E5457" s="63"/>
      <c r="F5457" s="325" t="str">
        <f>+$F$82</f>
        <v xml:space="preserve">Deberá acreditarse en al menos uno (1) de los contratos válidos aportados interventoría a intervención de </v>
      </c>
      <c r="G5457" s="326"/>
      <c r="H5457" s="326"/>
      <c r="I5457" s="326"/>
      <c r="J5457" s="326"/>
      <c r="K5457" s="73">
        <f>+$K$82</f>
        <v>0</v>
      </c>
      <c r="L5457" s="74" t="s">
        <v>124</v>
      </c>
    </row>
    <row r="5458" spans="1:12" ht="36" hidden="1" customHeight="1" x14ac:dyDescent="0.3">
      <c r="A5458" s="18" t="s">
        <v>30</v>
      </c>
      <c r="E5458" s="63"/>
      <c r="F5458" s="325" t="str">
        <f>+$F$83</f>
        <v xml:space="preserve">Deberá acreditarse en al menos uno (1) de los contratos válidos aportados interventoría a intervención de </v>
      </c>
      <c r="G5458" s="326"/>
      <c r="H5458" s="326"/>
      <c r="I5458" s="326"/>
      <c r="J5458" s="326"/>
      <c r="K5458" s="75">
        <f>+$K$83</f>
        <v>0</v>
      </c>
      <c r="L5458" s="76" t="s">
        <v>124</v>
      </c>
    </row>
    <row r="5459" spans="1:12" hidden="1" x14ac:dyDescent="0.3">
      <c r="A5459" s="1" t="str">
        <f>+A5385</f>
        <v>NO</v>
      </c>
      <c r="E5459" s="51"/>
      <c r="F5459" s="50"/>
      <c r="G5459" s="51"/>
      <c r="H5459" s="51"/>
      <c r="I5459" s="51"/>
      <c r="J5459" s="51"/>
      <c r="K5459" s="51"/>
      <c r="L5459" s="51"/>
    </row>
    <row r="5460" spans="1:12" ht="12.75" hidden="1" customHeight="1" x14ac:dyDescent="0.3">
      <c r="A5460" s="1" t="str">
        <f>+A5385</f>
        <v>NO</v>
      </c>
      <c r="E5460" s="40" t="str">
        <f>+$E$85</f>
        <v>VALOR MÍNIMO A CERIFICAR % P.O EN SMMMLV. NUMERAL 3.9.1</v>
      </c>
      <c r="F5460" s="41"/>
      <c r="G5460" s="41"/>
      <c r="H5460" s="41"/>
      <c r="I5460" s="41"/>
      <c r="J5460" s="41"/>
      <c r="K5460" s="41"/>
      <c r="L5460" s="42"/>
    </row>
    <row r="5461" spans="1:12" hidden="1" x14ac:dyDescent="0.3">
      <c r="A5461" s="1" t="str">
        <f>+A5385</f>
        <v>NO</v>
      </c>
      <c r="C5461" s="1" t="str">
        <f>"M"&amp;C5385</f>
        <v>M</v>
      </c>
      <c r="E5461" s="77" t="str">
        <f>+$E$86</f>
        <v>100% P.O.</v>
      </c>
      <c r="F5461" s="78"/>
      <c r="G5461" s="61">
        <v>242.41716883554506</v>
      </c>
      <c r="H5461" s="124" t="str">
        <f>+$H$86</f>
        <v>TOTAL EJECUTADO DE CONTRATOS ACREDITADOS</v>
      </c>
      <c r="I5461" s="124"/>
      <c r="J5461" s="124"/>
      <c r="K5461" s="55" t="s">
        <v>124</v>
      </c>
      <c r="L5461" s="47" t="s">
        <v>124</v>
      </c>
    </row>
    <row r="5462" spans="1:12" hidden="1" x14ac:dyDescent="0.3">
      <c r="A5462" s="1" t="str">
        <f>+A5385</f>
        <v>NO</v>
      </c>
      <c r="E5462" s="39"/>
      <c r="F5462" s="39"/>
      <c r="G5462" s="39"/>
      <c r="H5462" s="39"/>
      <c r="I5462" s="39"/>
      <c r="J5462" s="39"/>
      <c r="K5462" s="39"/>
      <c r="L5462" s="39"/>
    </row>
    <row r="5463" spans="1:12" ht="12.75" hidden="1" customHeight="1" x14ac:dyDescent="0.3">
      <c r="A5463" s="18" t="s">
        <v>30</v>
      </c>
      <c r="B5463" s="18"/>
      <c r="E5463" s="40" t="str">
        <f>+$E$88</f>
        <v>CONSIDERACIONES PARA LA VALIDEZ DE LA EXPERIENCIA REQUERIDA: EXPERIENCIA PROPONENTES PLURALES NUMERAL 10.1.2 D</v>
      </c>
      <c r="F5463" s="41"/>
      <c r="G5463" s="41"/>
      <c r="H5463" s="41"/>
      <c r="I5463" s="41"/>
      <c r="J5463" s="41"/>
      <c r="K5463" s="41"/>
      <c r="L5463" s="42"/>
    </row>
    <row r="5464" spans="1:12" ht="28" hidden="1" customHeight="1" x14ac:dyDescent="0.3">
      <c r="A5464" s="18" t="s">
        <v>30</v>
      </c>
      <c r="B5464" s="18"/>
      <c r="C5464" s="1" t="str">
        <f>"O"&amp;C5385</f>
        <v>O</v>
      </c>
      <c r="E5464" s="80" t="str">
        <f>+$E$89</f>
        <v>i)</v>
      </c>
      <c r="F5464" s="327" t="str">
        <f>+$F$89</f>
        <v>Uno de los integrantes debe aportar como mínimo el cincuenta por ciento (50 %) de la experiencia solicitada</v>
      </c>
      <c r="G5464" s="328"/>
      <c r="H5464" s="328"/>
      <c r="I5464" s="328"/>
      <c r="J5464" s="328"/>
      <c r="K5464" s="73" t="s">
        <v>124</v>
      </c>
      <c r="L5464" s="47" t="s">
        <v>124</v>
      </c>
    </row>
    <row r="5465" spans="1:12" ht="28" hidden="1" customHeight="1" x14ac:dyDescent="0.3">
      <c r="A5465" s="18" t="s">
        <v>30</v>
      </c>
      <c r="B5465" s="18"/>
      <c r="C5465" s="1" t="str">
        <f>"O"&amp;C5385</f>
        <v>O</v>
      </c>
      <c r="E5465" s="80" t="str">
        <f>+$E$90</f>
        <v>ii)</v>
      </c>
      <c r="F5465" s="327" t="str">
        <f>+$F$90</f>
        <v>Todos los demás ntegrantes deben acreditar al menos el cinco por ciento (5 %) de la experiencia solicitada, solo uno (1) de los integrantes podrá no acreditar experiencia pero su porcentaje de participación  no podrá superar el diez por ciento (10 %)</v>
      </c>
      <c r="G5465" s="328"/>
      <c r="H5465" s="328"/>
      <c r="I5465" s="328"/>
      <c r="J5465" s="328"/>
      <c r="K5465" s="73" t="s">
        <v>124</v>
      </c>
      <c r="L5465" s="47" t="s">
        <v>124</v>
      </c>
    </row>
    <row r="5466" spans="1:12" hidden="1" x14ac:dyDescent="0.3">
      <c r="A5466" s="18" t="s">
        <v>30</v>
      </c>
      <c r="B5466" s="18"/>
      <c r="E5466" s="39"/>
      <c r="F5466" s="39"/>
      <c r="G5466" s="39"/>
      <c r="H5466" s="39"/>
      <c r="I5466" s="39"/>
      <c r="J5466" s="39"/>
      <c r="K5466" s="39"/>
      <c r="L5466" s="39"/>
    </row>
    <row r="5467" spans="1:12" ht="13" hidden="1" customHeight="1" x14ac:dyDescent="0.3">
      <c r="A5467" s="18" t="str">
        <f>+A5385</f>
        <v>NO</v>
      </c>
      <c r="B5467" s="18"/>
      <c r="E5467" s="69" t="str">
        <f>+$E$92</f>
        <v>VERIFICACIÓN Y ASIGNACIÓN DE PUNTAJE POR LA EXPERIENCIA DEL PROPONENTE</v>
      </c>
      <c r="F5467" s="70"/>
      <c r="G5467" s="70"/>
      <c r="H5467" s="70"/>
      <c r="I5467" s="70"/>
      <c r="J5467" s="70"/>
      <c r="K5467" s="70"/>
      <c r="L5467" s="71"/>
    </row>
    <row r="5468" spans="1:12" hidden="1" x14ac:dyDescent="0.3">
      <c r="A5468" s="18" t="str">
        <f>+A5385</f>
        <v>NO</v>
      </c>
      <c r="B5468" s="18"/>
      <c r="E5468" s="81"/>
      <c r="F5468" s="323" t="str">
        <f>+$F$93</f>
        <v>No. CONTRATOS QUE ACREDITAN LA EXPERIENCIA (NO OBJETO DE SUBSANACIÓN)</v>
      </c>
      <c r="G5468" s="324"/>
      <c r="H5468" s="324"/>
      <c r="I5468" s="324"/>
      <c r="J5468" s="324"/>
      <c r="K5468" s="82"/>
      <c r="L5468" s="83" t="s">
        <v>124</v>
      </c>
    </row>
    <row r="5469" spans="1:12" ht="13" hidden="1" customHeight="1" x14ac:dyDescent="0.3">
      <c r="A5469" s="18" t="str">
        <f>+A5385</f>
        <v>NO</v>
      </c>
      <c r="B5469" s="18"/>
      <c r="E5469" s="84"/>
      <c r="F5469" s="323" t="str">
        <f>+$F$94</f>
        <v>TOTAL EJECUTADO DE CONTRATOS ACREDITADOS PROPUESTA INICIAL</v>
      </c>
      <c r="G5469" s="324"/>
      <c r="H5469" s="324"/>
      <c r="I5469" s="324"/>
      <c r="J5469" s="324"/>
      <c r="K5469" s="85"/>
      <c r="L5469" s="86" t="s">
        <v>124</v>
      </c>
    </row>
    <row r="5470" spans="1:12" ht="13" hidden="1" customHeight="1" x14ac:dyDescent="0.3">
      <c r="A5470" s="18" t="str">
        <f>+A5385</f>
        <v>NO</v>
      </c>
      <c r="B5470" s="18"/>
      <c r="E5470" s="87"/>
      <c r="F5470" s="323" t="str">
        <f>+$F$95</f>
        <v>PROMEDIO VALOR ACREDITADO EN SMMLV</v>
      </c>
      <c r="G5470" s="324"/>
      <c r="H5470" s="324"/>
      <c r="I5470" s="324"/>
      <c r="J5470" s="324"/>
      <c r="K5470" s="66"/>
      <c r="L5470" s="88" t="s">
        <v>124</v>
      </c>
    </row>
    <row r="5471" spans="1:12" hidden="1" x14ac:dyDescent="0.3">
      <c r="A5471" s="18" t="str">
        <f>+A5385</f>
        <v>NO</v>
      </c>
      <c r="B5471" s="18"/>
      <c r="E5471" s="89"/>
      <c r="F5471" s="89"/>
      <c r="G5471" s="89"/>
      <c r="H5471" s="89"/>
      <c r="I5471" s="89"/>
      <c r="J5471" s="89"/>
      <c r="K5471" s="89"/>
      <c r="L5471" s="89"/>
    </row>
    <row r="5472" spans="1:12" ht="13" hidden="1" customHeight="1" x14ac:dyDescent="0.3">
      <c r="A5472" s="18" t="str">
        <f>+A5385</f>
        <v>NO</v>
      </c>
      <c r="B5472" s="18"/>
      <c r="E5472" s="69" t="str">
        <f>+$E$97</f>
        <v>3.9.2 EXIGENCIAS MÍNIMAS DE EXPERIENCIA Y FORMACIÓN ACADÉMICA DEL EQUIPO DE TRABAJO</v>
      </c>
      <c r="F5472" s="70"/>
      <c r="G5472" s="70"/>
      <c r="H5472" s="70"/>
      <c r="I5472" s="70"/>
      <c r="J5472" s="70"/>
      <c r="K5472" s="70"/>
      <c r="L5472" s="71"/>
    </row>
    <row r="5473" spans="1:12" hidden="1" x14ac:dyDescent="0.3">
      <c r="A5473" s="18" t="str">
        <f>+A5385</f>
        <v>NO</v>
      </c>
      <c r="B5473" s="18"/>
      <c r="E5473" s="90" t="str">
        <f>+$E$98</f>
        <v>Formulario 8</v>
      </c>
      <c r="F5473" s="315" t="s">
        <v>46</v>
      </c>
      <c r="G5473" s="316"/>
      <c r="H5473" s="317"/>
      <c r="I5473" s="318"/>
      <c r="J5473" s="318"/>
      <c r="K5473" s="318"/>
      <c r="L5473" s="319"/>
    </row>
    <row r="5474" spans="1:12" hidden="1" x14ac:dyDescent="0.3">
      <c r="A5474" s="18" t="str">
        <f>+A5385</f>
        <v>NO</v>
      </c>
      <c r="B5474" s="18"/>
      <c r="E5474" s="91" t="s">
        <v>124</v>
      </c>
      <c r="F5474" s="91" t="str">
        <f>+$F$99</f>
        <v>Director de Interventoría</v>
      </c>
      <c r="G5474" s="91" t="str">
        <f>+$G$99</f>
        <v>Residente de Interventoría</v>
      </c>
      <c r="H5474" s="320"/>
      <c r="I5474" s="321"/>
      <c r="J5474" s="321"/>
      <c r="K5474" s="321"/>
      <c r="L5474" s="322"/>
    </row>
    <row r="5475" spans="1:12" hidden="1" x14ac:dyDescent="0.3">
      <c r="A5475" s="18" t="str">
        <f>+A5385</f>
        <v>NO</v>
      </c>
      <c r="B5475" s="18"/>
      <c r="E5475" s="304" t="str">
        <f>+$E$100</f>
        <v>OBSERVACIONES RESPECTO REQUISITO HABILITANTE DEL PERSONAL CLAVE EVALUABLE</v>
      </c>
      <c r="F5475" s="305"/>
      <c r="G5475" s="305"/>
      <c r="H5475" s="305"/>
      <c r="I5475" s="305"/>
      <c r="J5475" s="305"/>
      <c r="K5475" s="305"/>
      <c r="L5475" s="305"/>
    </row>
    <row r="5476" spans="1:12" hidden="1" x14ac:dyDescent="0.3">
      <c r="A5476" s="18" t="str">
        <f>+A5385</f>
        <v>NO</v>
      </c>
      <c r="B5476" s="18"/>
      <c r="E5476" s="312" t="s">
        <v>124</v>
      </c>
      <c r="F5476" s="313"/>
      <c r="G5476" s="313"/>
      <c r="H5476" s="313"/>
      <c r="I5476" s="313"/>
      <c r="J5476" s="313"/>
      <c r="K5476" s="313"/>
      <c r="L5476" s="314"/>
    </row>
    <row r="5477" spans="1:12" hidden="1" x14ac:dyDescent="0.3">
      <c r="A5477" s="18" t="str">
        <f>+A5385</f>
        <v>NO</v>
      </c>
      <c r="B5477" s="18"/>
      <c r="E5477" s="89"/>
      <c r="F5477" s="89"/>
      <c r="G5477" s="89"/>
      <c r="H5477" s="89"/>
      <c r="I5477" s="89"/>
      <c r="J5477" s="89"/>
      <c r="K5477" s="89"/>
      <c r="L5477" s="89"/>
    </row>
    <row r="5478" spans="1:12" ht="13" hidden="1" customHeight="1" x14ac:dyDescent="0.3">
      <c r="A5478" s="18" t="str">
        <f>+A5385</f>
        <v>NO</v>
      </c>
      <c r="B5478" s="18"/>
      <c r="E5478" s="69" t="str">
        <f>+$E$103</f>
        <v>4.2 EQUIPO DE TRABAJO (Personal Clave Evaluable)</v>
      </c>
      <c r="F5478" s="70"/>
      <c r="G5478" s="70"/>
      <c r="H5478" s="70"/>
      <c r="I5478" s="70"/>
      <c r="J5478" s="70"/>
      <c r="K5478" s="70"/>
      <c r="L5478" s="71"/>
    </row>
    <row r="5479" spans="1:12" ht="23.25" hidden="1" customHeight="1" x14ac:dyDescent="0.3">
      <c r="A5479" s="18" t="str">
        <f>+A5385</f>
        <v>NO</v>
      </c>
      <c r="B5479" s="18"/>
      <c r="E5479" s="90" t="str">
        <f>+$E$104</f>
        <v>Formulario 9</v>
      </c>
      <c r="F5479" s="315" t="s">
        <v>46</v>
      </c>
      <c r="G5479" s="316"/>
      <c r="H5479" s="317"/>
      <c r="I5479" s="318"/>
      <c r="J5479" s="318"/>
      <c r="K5479" s="318"/>
      <c r="L5479" s="319"/>
    </row>
    <row r="5480" spans="1:12" hidden="1" x14ac:dyDescent="0.3">
      <c r="A5480" s="18" t="str">
        <f>+A5385</f>
        <v>NO</v>
      </c>
      <c r="B5480" s="18"/>
      <c r="E5480" s="91" t="s">
        <v>124</v>
      </c>
      <c r="F5480" s="91" t="str">
        <f>+$F$99</f>
        <v>Director de Interventoría</v>
      </c>
      <c r="G5480" s="91" t="str">
        <f>+$G$99</f>
        <v>Residente de Interventoría</v>
      </c>
      <c r="H5480" s="320"/>
      <c r="I5480" s="321"/>
      <c r="J5480" s="321"/>
      <c r="K5480" s="321"/>
      <c r="L5480" s="322"/>
    </row>
    <row r="5481" spans="1:12" hidden="1" x14ac:dyDescent="0.3">
      <c r="A5481" s="18" t="str">
        <f>+A5385</f>
        <v>NO</v>
      </c>
      <c r="B5481" s="18"/>
      <c r="E5481" s="89"/>
      <c r="F5481" s="89"/>
      <c r="G5481" s="89"/>
      <c r="H5481" s="89"/>
      <c r="I5481" s="89"/>
      <c r="J5481" s="89"/>
      <c r="K5481" s="89"/>
      <c r="L5481" s="89"/>
    </row>
    <row r="5482" spans="1:12" hidden="1" x14ac:dyDescent="0.3">
      <c r="A5482" s="1" t="str">
        <f>+A5385</f>
        <v>NO</v>
      </c>
      <c r="E5482" s="92" t="str">
        <f>+E5357</f>
        <v>CRITERIOS DE EVALUACIÓN Y PUNTAJE</v>
      </c>
      <c r="F5482" s="93"/>
      <c r="G5482" s="93"/>
      <c r="H5482" s="93"/>
      <c r="I5482" s="93"/>
      <c r="J5482" s="93"/>
      <c r="K5482" s="94"/>
      <c r="L5482" s="95" t="str">
        <f>+$L$107</f>
        <v>PUNTAJE OBTENIDO</v>
      </c>
    </row>
    <row r="5483" spans="1:12" hidden="1" x14ac:dyDescent="0.3">
      <c r="A5483" s="1" t="str">
        <f>+A5385</f>
        <v>NO</v>
      </c>
      <c r="E5483" s="96" t="str">
        <f>+$E$108</f>
        <v>VALOR</v>
      </c>
      <c r="F5483" s="97" t="str">
        <f>+$F$108</f>
        <v>EQUIPO DE TRABAJO (PERSONAL CLAVE EVALUABLE)</v>
      </c>
      <c r="G5483" s="24"/>
      <c r="H5483" s="24"/>
      <c r="I5483" s="24"/>
      <c r="J5483" s="24"/>
      <c r="K5483" s="24"/>
      <c r="L5483" s="98"/>
    </row>
    <row r="5484" spans="1:12" ht="12.75" hidden="1" customHeight="1" x14ac:dyDescent="0.3">
      <c r="A5484" s="1" t="str">
        <f>+A5385</f>
        <v>NO</v>
      </c>
      <c r="E5484" s="96">
        <f>+$E$109</f>
        <v>5</v>
      </c>
      <c r="F5484" s="307" t="str">
        <f>+$F$109</f>
        <v xml:space="preserve"> Experiencia Específica adicional</v>
      </c>
      <c r="G5484" s="308"/>
      <c r="H5484" s="308"/>
      <c r="I5484" s="308"/>
      <c r="J5484" s="308"/>
      <c r="K5484" s="309"/>
      <c r="L5484" s="99" t="str">
        <f>IFERROR(IF(VLOOKUP(C5385,'R. PUNTAJES'!$C$14:$R$213,'R. PUNTAJES'!$I$10,0)="","",VLOOKUP(C5385,'R. PUNTAJES'!$C$14:$R$213,'R. PUNTAJES'!$I$10,0)),"")</f>
        <v/>
      </c>
    </row>
    <row r="5485" spans="1:12" ht="12.75" hidden="1" customHeight="1" x14ac:dyDescent="0.3">
      <c r="A5485" s="1" t="str">
        <f>+A5385</f>
        <v>NO</v>
      </c>
      <c r="E5485" s="96">
        <f>+$E$110</f>
        <v>5</v>
      </c>
      <c r="F5485" s="307" t="str">
        <f>+$F$110</f>
        <v>Formación Académica adicional</v>
      </c>
      <c r="G5485" s="308"/>
      <c r="H5485" s="308"/>
      <c r="I5485" s="308"/>
      <c r="J5485" s="308"/>
      <c r="K5485" s="309"/>
      <c r="L5485" s="99" t="str">
        <f>IFERROR(IF(VLOOKUP(C5385,'R. PUNTAJES'!$C$14:$R$213,'R. PUNTAJES'!$J$10,0)="","",VLOOKUP(C5385,'R. PUNTAJES'!$C$14:$R$213,'R. PUNTAJES'!$J$10,0)),"")</f>
        <v/>
      </c>
    </row>
    <row r="5486" spans="1:12" hidden="1" x14ac:dyDescent="0.3">
      <c r="A5486" s="18" t="str">
        <f>+A5385</f>
        <v>NO</v>
      </c>
      <c r="B5486" s="18"/>
      <c r="E5486" s="100"/>
      <c r="F5486" s="101" t="str">
        <f>+$F$111</f>
        <v>FACTOR DE SOSTENIBILIDAD</v>
      </c>
      <c r="G5486" s="102"/>
      <c r="H5486" s="102"/>
      <c r="I5486" s="102"/>
      <c r="J5486" s="102"/>
      <c r="K5486" s="102"/>
      <c r="L5486" s="103"/>
    </row>
    <row r="5487" spans="1:12" hidden="1" x14ac:dyDescent="0.3">
      <c r="A5487" s="18" t="str">
        <f>+A5385</f>
        <v>NO</v>
      </c>
      <c r="B5487" s="18"/>
      <c r="E5487" s="104">
        <v>1</v>
      </c>
      <c r="F5487" s="105" t="str">
        <f>+$F$112</f>
        <v>Compromisos Sostenibilidad</v>
      </c>
      <c r="G5487" s="106"/>
      <c r="H5487" s="106"/>
      <c r="I5487" s="106"/>
      <c r="J5487" s="106"/>
      <c r="K5487" s="106"/>
      <c r="L5487" s="107" t="str">
        <f>IFERROR(IF(VLOOKUP(C5385,'R. PUNTAJES'!$C$14:$R$213,'R. PUNTAJES'!$K$10,0)="","",VLOOKUP(C5385,'R. PUNTAJES'!$C$14:$R$213,'R. PUNTAJES'!$K$10,0)),"")</f>
        <v/>
      </c>
    </row>
    <row r="5488" spans="1:12" hidden="1" x14ac:dyDescent="0.3">
      <c r="A5488" s="1" t="str">
        <f>+A5385</f>
        <v>NO</v>
      </c>
      <c r="E5488" s="108"/>
      <c r="F5488" s="109" t="str">
        <f>+$F$113</f>
        <v>APOYO A LA INDUSTRIA NACIONAL</v>
      </c>
      <c r="G5488" s="110"/>
      <c r="H5488" s="110"/>
      <c r="I5488" s="110"/>
      <c r="J5488" s="110"/>
      <c r="K5488" s="110"/>
      <c r="L5488" s="111"/>
    </row>
    <row r="5489" spans="1:12" ht="12.75" hidden="1" customHeight="1" x14ac:dyDescent="0.3">
      <c r="A5489" s="1" t="str">
        <f>+A5385</f>
        <v>NO</v>
      </c>
      <c r="E5489" s="96">
        <v>20</v>
      </c>
      <c r="F5489" s="307" t="str">
        <f>+$F$114</f>
        <v>Promoción de Servicios Nacionales o con Trato Nacional</v>
      </c>
      <c r="G5489" s="308"/>
      <c r="H5489" s="308"/>
      <c r="I5489" s="308"/>
      <c r="J5489" s="308"/>
      <c r="K5489" s="309"/>
      <c r="L5489" s="99" t="str">
        <f>IFERROR(IF(VLOOKUP(C5385,'R. PUNTAJES'!$C$14:$R$213,'R. PUNTAJES'!$L$10,0)="","",
IF(VLOOKUP(C5385,'R. PUNTAJES'!$C$14:$R$213,'R. PUNTAJES'!$L$10,0)=5,0,
VLOOKUP(C5385,'R. PUNTAJES'!$C$14:$R$213,'R. PUNTAJES'!$L$10,0))),"")</f>
        <v/>
      </c>
    </row>
    <row r="5490" spans="1:12" ht="12.75" hidden="1" customHeight="1" x14ac:dyDescent="0.3">
      <c r="A5490" s="1" t="str">
        <f>+A5385</f>
        <v>NO</v>
      </c>
      <c r="E5490" s="96">
        <v>5</v>
      </c>
      <c r="F5490" s="307" t="str">
        <f>+$F$115</f>
        <v>Incorporación de componente nacional en servicios extranjeros</v>
      </c>
      <c r="G5490" s="308"/>
      <c r="H5490" s="308"/>
      <c r="I5490" s="308"/>
      <c r="J5490" s="308"/>
      <c r="K5490" s="309"/>
      <c r="L5490" s="99" t="str">
        <f>IFERROR(IF(VLOOKUP(C5385,'R. PUNTAJES'!$C$14:$R$213,'R. PUNTAJES'!$L$10,0)="","",
IF(VLOOKUP(C5385,'R. PUNTAJES'!$C$14:$R$213,'R. PUNTAJES'!$L$10,0)=20,0,
VLOOKUP(C5385,'R. PUNTAJES'!$C$14:$R$213,'R. PUNTAJES'!$L$10,0))),"")</f>
        <v/>
      </c>
    </row>
    <row r="5491" spans="1:12" hidden="1" x14ac:dyDescent="0.3">
      <c r="A5491" s="1" t="str">
        <f>+A5385</f>
        <v>NO</v>
      </c>
      <c r="E5491" s="112"/>
      <c r="F5491" s="97" t="str">
        <f>+$F$116</f>
        <v>VINCULACIÓN DE PERSONAS CON DISCAPACIDAD</v>
      </c>
      <c r="G5491" s="24"/>
      <c r="H5491" s="24"/>
      <c r="I5491" s="24"/>
      <c r="J5491" s="24"/>
      <c r="K5491" s="24"/>
      <c r="L5491" s="98"/>
    </row>
    <row r="5492" spans="1:12" ht="12.75" hidden="1" customHeight="1" x14ac:dyDescent="0.3">
      <c r="A5492" s="1" t="str">
        <f>+A5385</f>
        <v>NO</v>
      </c>
      <c r="E5492" s="96">
        <v>1</v>
      </c>
      <c r="F5492" s="307" t="str">
        <f>+$F$117</f>
        <v xml:space="preserve">Trabajadores vinculados a la planta de personal </v>
      </c>
      <c r="G5492" s="308"/>
      <c r="H5492" s="308"/>
      <c r="I5492" s="308"/>
      <c r="J5492" s="308"/>
      <c r="K5492" s="309"/>
      <c r="L5492" s="99" t="str">
        <f>IFERROR(IF(VLOOKUP(C5385,'R. PUNTAJES'!$C$14:$R$213,'R. PUNTAJES'!$M$10,0)="","",VLOOKUP(C5385,'R. PUNTAJES'!$C$14:$R$213,'R. PUNTAJES'!$M$10,0)),"")</f>
        <v/>
      </c>
    </row>
    <row r="5493" spans="1:12" hidden="1" x14ac:dyDescent="0.3">
      <c r="A5493" s="1" t="str">
        <f>+A5385</f>
        <v>NO</v>
      </c>
      <c r="E5493" s="112"/>
      <c r="F5493" s="97" t="str">
        <f>+$F$118</f>
        <v>EMPRENDIMIENTOS Y EMPRESAS DE MUJERES</v>
      </c>
      <c r="G5493" s="24"/>
      <c r="H5493" s="24"/>
      <c r="I5493" s="24"/>
      <c r="J5493" s="24"/>
      <c r="K5493" s="24"/>
      <c r="L5493" s="98"/>
    </row>
    <row r="5494" spans="1:12" ht="13" hidden="1" customHeight="1" x14ac:dyDescent="0.3">
      <c r="A5494" s="1" t="str">
        <f>+A5385</f>
        <v>NO</v>
      </c>
      <c r="E5494" s="96">
        <v>0.25</v>
      </c>
      <c r="F5494" s="307" t="str">
        <f>+$F$119</f>
        <v>Emprendimientos y empresas de mujeres</v>
      </c>
      <c r="G5494" s="308"/>
      <c r="H5494" s="308"/>
      <c r="I5494" s="308"/>
      <c r="J5494" s="308"/>
      <c r="K5494" s="309"/>
      <c r="L5494" s="113" t="str">
        <f>IFERROR(IF(VLOOKUP(C5385,'R. PUNTAJES'!$C$14:$R$213,'R. PUNTAJES'!$N$10,0)="","",VLOOKUP(C5385,'R. PUNTAJES'!$C$14:$R$213,'R. PUNTAJES'!$N$10,0)),"")</f>
        <v/>
      </c>
    </row>
    <row r="5495" spans="1:12" hidden="1" x14ac:dyDescent="0.3">
      <c r="A5495" s="18" t="str">
        <f>+A5496</f>
        <v>NO</v>
      </c>
      <c r="B5495" s="18"/>
      <c r="E5495" s="112"/>
      <c r="F5495" s="97" t="str">
        <f>+$F$120</f>
        <v>MIPYME</v>
      </c>
      <c r="G5495" s="24"/>
      <c r="H5495" s="24"/>
      <c r="I5495" s="24"/>
      <c r="J5495" s="24"/>
      <c r="K5495" s="24"/>
      <c r="L5495" s="98"/>
    </row>
    <row r="5496" spans="1:12" hidden="1" x14ac:dyDescent="0.3">
      <c r="A5496" s="18" t="str">
        <f>+IF(E5496=0,"NO",1)</f>
        <v>NO</v>
      </c>
      <c r="B5496" s="18"/>
      <c r="E5496" s="96">
        <v>0</v>
      </c>
      <c r="F5496" s="307" t="str">
        <f>+$F$121</f>
        <v>Mipyme</v>
      </c>
      <c r="G5496" s="308"/>
      <c r="H5496" s="308"/>
      <c r="I5496" s="308"/>
      <c r="J5496" s="308"/>
      <c r="K5496" s="309"/>
      <c r="L5496" s="113" t="str">
        <f>IFERROR(IF(VLOOKUP(C5385,'R. PUNTAJES'!$C$14:$R$213,'R. PUNTAJES'!$O$10,0)="","",VLOOKUP(C5385,'R. PUNTAJES'!$C$14:$R$213,'R. PUNTAJES'!$O$10,0)),"")</f>
        <v/>
      </c>
    </row>
    <row r="5497" spans="1:12" hidden="1" x14ac:dyDescent="0.3">
      <c r="A5497" s="1" t="str">
        <f>+A5385</f>
        <v>NO</v>
      </c>
      <c r="E5497" s="112"/>
      <c r="F5497" s="97" t="str">
        <f>+$F$122</f>
        <v>EXPERIENCIA DEL PROPONENTE</v>
      </c>
      <c r="G5497" s="24"/>
      <c r="H5497" s="24"/>
      <c r="I5497" s="24"/>
      <c r="J5497" s="24"/>
      <c r="K5497" s="24"/>
      <c r="L5497" s="98"/>
    </row>
    <row r="5498" spans="1:12" hidden="1" x14ac:dyDescent="0.3">
      <c r="A5498" s="1" t="str">
        <f>+A5385</f>
        <v>NO</v>
      </c>
      <c r="E5498" s="96">
        <v>59.5</v>
      </c>
      <c r="F5498" s="307" t="str">
        <f>+$F$123</f>
        <v>mediana con valor absoluto</v>
      </c>
      <c r="G5498" s="308"/>
      <c r="H5498" s="308"/>
      <c r="I5498" s="308"/>
      <c r="J5498" s="308"/>
      <c r="K5498" s="309"/>
      <c r="L5498" s="113" t="str">
        <f>IFERROR(IF(VLOOKUP(C5385,'R. PUNTAJES'!$C$14:$R$213,'R. PUNTAJES'!$R$10,0)="","",VLOOKUP(C5385,'R. PUNTAJES'!$C$14:$R$213,'R. PUNTAJES'!$R$10,0)),"")</f>
        <v/>
      </c>
    </row>
    <row r="5499" spans="1:12" hidden="1" x14ac:dyDescent="0.3">
      <c r="A5499" s="1" t="str">
        <f>+A5385</f>
        <v>NO</v>
      </c>
      <c r="E5499" s="112"/>
      <c r="F5499" s="97" t="str">
        <f>+$F$124</f>
        <v>MULTAS</v>
      </c>
      <c r="G5499" s="24"/>
      <c r="H5499" s="24"/>
      <c r="I5499" s="24"/>
      <c r="J5499" s="24"/>
      <c r="K5499" s="24"/>
      <c r="L5499" s="98"/>
    </row>
    <row r="5500" spans="1:12" ht="12.75" hidden="1" customHeight="1" x14ac:dyDescent="0.3">
      <c r="A5500" s="1" t="str">
        <f>+A5385</f>
        <v>NO</v>
      </c>
      <c r="E5500" s="96">
        <v>-2</v>
      </c>
      <c r="F5500" s="307" t="str">
        <f>+$F$125</f>
        <v>Una o más multas o cláusulas penales durante el último año</v>
      </c>
      <c r="G5500" s="310"/>
      <c r="H5500" s="310"/>
      <c r="I5500" s="310"/>
      <c r="J5500" s="310"/>
      <c r="K5500" s="311"/>
      <c r="L5500" s="99" t="str">
        <f>IFERROR(IF(VLOOKUP(C5385,'R. PUNTAJES'!$C$14:$R$213,'R. PUNTAJES'!$Q$10,0)="","",VLOOKUP(C5385,'R. PUNTAJES'!$C$14:$R$213,'R. PUNTAJES'!$Q$10,0)),"")</f>
        <v/>
      </c>
    </row>
    <row r="5501" spans="1:12" hidden="1" x14ac:dyDescent="0.3">
      <c r="A5501" s="1" t="str">
        <f>+A5385</f>
        <v>NO</v>
      </c>
      <c r="E5501" s="112"/>
      <c r="F5501" s="97" t="str">
        <f>+$F$126</f>
        <v>OBRAS INCONCLUSAS</v>
      </c>
      <c r="G5501" s="24"/>
      <c r="H5501" s="24"/>
      <c r="I5501" s="24"/>
      <c r="J5501" s="24"/>
      <c r="K5501" s="24"/>
      <c r="L5501" s="98"/>
    </row>
    <row r="5502" spans="1:12" hidden="1" x14ac:dyDescent="0.3">
      <c r="A5502" s="1" t="str">
        <f>+A5385</f>
        <v>NO</v>
      </c>
      <c r="E5502" s="96">
        <v>-1</v>
      </c>
      <c r="F5502" s="301" t="str">
        <f>+$F$127</f>
        <v>Anotación vigente de obra civil inconclusa</v>
      </c>
      <c r="G5502" s="302"/>
      <c r="H5502" s="302"/>
      <c r="I5502" s="302"/>
      <c r="J5502" s="302"/>
      <c r="K5502" s="303"/>
      <c r="L5502" s="99" t="str">
        <f>IFERROR(IF(VLOOKUP(C5385,'R. PUNTAJES'!$C$14:$R$213,'R. PUNTAJES'!$P$10,0)="","",VLOOKUP(C5385,'R. PUNTAJES'!$C$14:$R$213,'R. PUNTAJES'!$P$10,0)),"")</f>
        <v/>
      </c>
    </row>
    <row r="5503" spans="1:12" ht="7.5" hidden="1" customHeight="1" x14ac:dyDescent="0.3">
      <c r="A5503" s="1" t="str">
        <f>+A5385</f>
        <v>NO</v>
      </c>
      <c r="E5503" s="114"/>
      <c r="F5503" s="45"/>
      <c r="G5503" s="45"/>
      <c r="H5503" s="45"/>
      <c r="I5503" s="45"/>
      <c r="J5503" s="45"/>
      <c r="K5503" s="45"/>
      <c r="L5503" s="48"/>
    </row>
    <row r="5504" spans="1:12" hidden="1" x14ac:dyDescent="0.3">
      <c r="A5504" s="1" t="str">
        <f>+A5385</f>
        <v>NO</v>
      </c>
      <c r="E5504" s="115" t="str">
        <f>+$E$129</f>
        <v>PUNTAJE TOTAL</v>
      </c>
      <c r="F5504" s="116"/>
      <c r="G5504" s="116"/>
      <c r="H5504" s="116"/>
      <c r="I5504" s="116"/>
      <c r="J5504" s="116"/>
      <c r="K5504" s="117"/>
      <c r="L5504" s="118">
        <f>IFERROR(IF(VLOOKUP(C5385,'R. PUNTAJES'!$C$14:$R$213,'R. PUNTAJES'!$H$10,0)="RECHAZO","",SUM(L5484:L5502)),"")</f>
        <v>0</v>
      </c>
    </row>
    <row r="5505" spans="1:16" hidden="1" x14ac:dyDescent="0.3">
      <c r="A5505" s="1" t="str">
        <f>+A5385</f>
        <v>NO</v>
      </c>
      <c r="E5505" s="304" t="str">
        <f>+$E$130</f>
        <v>OBSERVACIONES RESPECTO A PUNTAJES</v>
      </c>
      <c r="F5505" s="305"/>
      <c r="G5505" s="305"/>
      <c r="H5505" s="305"/>
      <c r="I5505" s="305"/>
      <c r="J5505" s="305"/>
      <c r="K5505" s="305"/>
      <c r="L5505" s="305"/>
    </row>
    <row r="5506" spans="1:16" ht="12" hidden="1" customHeight="1" x14ac:dyDescent="0.3">
      <c r="A5506" s="1" t="str">
        <f>+A5385</f>
        <v>NO</v>
      </c>
      <c r="E5506" s="306" t="s">
        <v>124</v>
      </c>
      <c r="F5506" s="305"/>
      <c r="G5506" s="305"/>
      <c r="H5506" s="305"/>
      <c r="I5506" s="305"/>
      <c r="J5506" s="305"/>
      <c r="K5506" s="305"/>
      <c r="L5506" s="305"/>
      <c r="N5506" s="119"/>
      <c r="O5506" s="119"/>
      <c r="P5506" s="120"/>
    </row>
    <row r="5507" spans="1:16" ht="3" hidden="1" customHeight="1" x14ac:dyDescent="0.3">
      <c r="A5507" s="1" t="str">
        <f>+A5386</f>
        <v>NO</v>
      </c>
      <c r="E5507" s="121"/>
      <c r="F5507" s="122"/>
      <c r="G5507" s="122"/>
      <c r="H5507" s="122"/>
      <c r="I5507" s="122"/>
      <c r="J5507" s="122"/>
      <c r="K5507" s="122"/>
      <c r="L5507" s="123"/>
    </row>
    <row r="5508" spans="1:16" hidden="1" x14ac:dyDescent="0.3">
      <c r="A5508" s="1" t="str">
        <f>+IF(OR(C5510=""),"NO",1)</f>
        <v>NO</v>
      </c>
      <c r="E5508" s="346"/>
      <c r="F5508" s="347"/>
      <c r="G5508" s="347"/>
      <c r="H5508" s="347"/>
      <c r="I5508" s="347"/>
      <c r="J5508" s="347"/>
      <c r="K5508" s="347"/>
      <c r="L5508" s="347"/>
    </row>
    <row r="5509" spans="1:16" ht="4.5" hidden="1" customHeight="1" x14ac:dyDescent="0.3">
      <c r="A5509" s="1" t="str">
        <f>+A5510</f>
        <v>NO</v>
      </c>
      <c r="E5509" s="15"/>
      <c r="F5509" s="16"/>
      <c r="G5509" s="16"/>
      <c r="H5509" s="16"/>
      <c r="I5509" s="16"/>
      <c r="J5509" s="16"/>
      <c r="K5509" s="16"/>
      <c r="L5509" s="17"/>
    </row>
    <row r="5510" spans="1:16" ht="15.75" hidden="1" customHeight="1" x14ac:dyDescent="0.3">
      <c r="A5510" s="1" t="str">
        <f>+IF(OR(C5510=""),"NO",1)</f>
        <v>NO</v>
      </c>
      <c r="B5510" s="1">
        <f>1+MAX($B$1:B5509)</f>
        <v>45</v>
      </c>
      <c r="C5510" s="18" t="s">
        <v>124</v>
      </c>
      <c r="E5510" s="19" t="s">
        <v>124</v>
      </c>
      <c r="F5510" s="20"/>
      <c r="G5510" s="20"/>
      <c r="H5510" s="20"/>
      <c r="I5510" s="21"/>
      <c r="J5510" s="20"/>
      <c r="K5510" s="21"/>
      <c r="L5510" s="22"/>
    </row>
    <row r="5511" spans="1:16" hidden="1" x14ac:dyDescent="0.3">
      <c r="A5511" s="1" t="str">
        <f>A5510</f>
        <v>NO</v>
      </c>
      <c r="E5511" s="23" t="str">
        <f>+$E$11</f>
        <v>Integrantes</v>
      </c>
      <c r="F5511" s="24"/>
      <c r="G5511" s="24"/>
      <c r="H5511" s="24"/>
      <c r="I5511" s="24"/>
      <c r="J5511" s="24"/>
      <c r="K5511" s="25" t="str">
        <f>+$K$11</f>
        <v>Nit</v>
      </c>
      <c r="L5511" s="26" t="str">
        <f>+$L$11</f>
        <v>Part.</v>
      </c>
    </row>
    <row r="5512" spans="1:16" hidden="1" x14ac:dyDescent="0.3">
      <c r="A5512" s="1" t="str">
        <f>+A5511</f>
        <v>NO</v>
      </c>
      <c r="C5512" s="1" t="s">
        <v>124</v>
      </c>
      <c r="E5512" s="27" t="s">
        <v>124</v>
      </c>
      <c r="F5512" s="28"/>
      <c r="G5512" s="28"/>
      <c r="H5512" s="28"/>
      <c r="I5512" s="28"/>
      <c r="J5512" s="28"/>
      <c r="K5512" s="29" t="s">
        <v>124</v>
      </c>
      <c r="L5512" s="30" t="s">
        <v>124</v>
      </c>
    </row>
    <row r="5513" spans="1:16" hidden="1" x14ac:dyDescent="0.3">
      <c r="A5513" s="18" t="str">
        <f>+IF(OR(C5513=""),"NO",1)</f>
        <v>NO</v>
      </c>
      <c r="B5513" s="18"/>
      <c r="C5513" s="1" t="s">
        <v>124</v>
      </c>
      <c r="E5513" s="31" t="s">
        <v>124</v>
      </c>
      <c r="F5513" s="32"/>
      <c r="G5513" s="32"/>
      <c r="H5513" s="32"/>
      <c r="I5513" s="32"/>
      <c r="J5513" s="32"/>
      <c r="K5513" s="33" t="s">
        <v>124</v>
      </c>
      <c r="L5513" s="34" t="s">
        <v>124</v>
      </c>
    </row>
    <row r="5514" spans="1:16" hidden="1" x14ac:dyDescent="0.3">
      <c r="A5514" s="18" t="str">
        <f>+IF(OR(C5514=""),"NO",1)</f>
        <v>NO</v>
      </c>
      <c r="B5514" s="18"/>
      <c r="C5514" s="1" t="s">
        <v>124</v>
      </c>
      <c r="E5514" s="31" t="s">
        <v>124</v>
      </c>
      <c r="F5514" s="32"/>
      <c r="G5514" s="32"/>
      <c r="H5514" s="32"/>
      <c r="I5514" s="32"/>
      <c r="J5514" s="32"/>
      <c r="K5514" s="33" t="s">
        <v>124</v>
      </c>
      <c r="L5514" s="34" t="s">
        <v>124</v>
      </c>
    </row>
    <row r="5515" spans="1:16" hidden="1" x14ac:dyDescent="0.3">
      <c r="A5515" s="18" t="str">
        <f>+IF(OR(C5515=""),"NO",1)</f>
        <v>NO</v>
      </c>
      <c r="B5515" s="18"/>
      <c r="C5515" s="1" t="s">
        <v>124</v>
      </c>
      <c r="E5515" s="31" t="s">
        <v>13</v>
      </c>
      <c r="F5515" s="32"/>
      <c r="G5515" s="32"/>
      <c r="H5515" s="32"/>
      <c r="I5515" s="32"/>
      <c r="J5515" s="32"/>
      <c r="K5515" s="33"/>
      <c r="L5515" s="34"/>
    </row>
    <row r="5516" spans="1:16" hidden="1" x14ac:dyDescent="0.3">
      <c r="A5516" s="18" t="str">
        <f>+IF(OR(C5516=""),"NO",1)</f>
        <v>NO</v>
      </c>
      <c r="B5516" s="18"/>
      <c r="C5516" s="1" t="s">
        <v>124</v>
      </c>
      <c r="E5516" s="31" t="s">
        <v>13</v>
      </c>
      <c r="F5516" s="32"/>
      <c r="G5516" s="32"/>
      <c r="H5516" s="32"/>
      <c r="I5516" s="32"/>
      <c r="J5516" s="32"/>
      <c r="K5516" s="33"/>
      <c r="L5516" s="34"/>
    </row>
    <row r="5517" spans="1:16" hidden="1" x14ac:dyDescent="0.3">
      <c r="A5517" s="18" t="str">
        <f>+IF(OR(C5517=""),"NO",1)</f>
        <v>NO</v>
      </c>
      <c r="B5517" s="18"/>
      <c r="C5517" s="1" t="s">
        <v>124</v>
      </c>
      <c r="E5517" s="35" t="s">
        <v>13</v>
      </c>
      <c r="F5517" s="36"/>
      <c r="G5517" s="36"/>
      <c r="H5517" s="36"/>
      <c r="I5517" s="36"/>
      <c r="J5517" s="36"/>
      <c r="K5517" s="37"/>
      <c r="L5517" s="38"/>
    </row>
    <row r="5518" spans="1:16" ht="5.15" hidden="1" customHeight="1" x14ac:dyDescent="0.3">
      <c r="A5518" s="1" t="str">
        <f>+A5510</f>
        <v>NO</v>
      </c>
      <c r="E5518" s="39"/>
      <c r="F5518" s="39"/>
      <c r="G5518" s="39"/>
      <c r="H5518" s="39"/>
      <c r="I5518" s="39"/>
      <c r="J5518" s="39"/>
      <c r="K5518" s="39"/>
      <c r="L5518" s="39"/>
    </row>
    <row r="5519" spans="1:16" ht="15.75" hidden="1" customHeight="1" x14ac:dyDescent="0.3">
      <c r="A5519" s="1" t="str">
        <f>+A5510</f>
        <v>NO</v>
      </c>
      <c r="E5519" s="40" t="str">
        <f>+$E$19</f>
        <v>RESULTADO DE EVALUACIÓN TÉCNICA</v>
      </c>
      <c r="F5519" s="41"/>
      <c r="G5519" s="41"/>
      <c r="H5519" s="41"/>
      <c r="I5519" s="41"/>
      <c r="J5519" s="41"/>
      <c r="K5519" s="41"/>
      <c r="L5519" s="42"/>
    </row>
    <row r="5520" spans="1:16" hidden="1" x14ac:dyDescent="0.3">
      <c r="A5520" s="1" t="str">
        <f>+A5510</f>
        <v>NO</v>
      </c>
      <c r="E5520" s="43"/>
      <c r="F5520" s="44" t="str">
        <f>+$F$20</f>
        <v>Experiencia</v>
      </c>
      <c r="G5520" s="45"/>
      <c r="H5520" s="45"/>
      <c r="I5520" s="45"/>
      <c r="J5520" s="45"/>
      <c r="K5520" s="46"/>
      <c r="L5520" s="47" t="s">
        <v>124</v>
      </c>
    </row>
    <row r="5521" spans="1:12" hidden="1" x14ac:dyDescent="0.3">
      <c r="A5521" s="1" t="str">
        <f>+A5510</f>
        <v>NO</v>
      </c>
      <c r="E5521" s="348" t="str">
        <f>+$E$21</f>
        <v>OBSERVACIONES RESPECTO A LA EVALUACIÓN DE EXPERIENCIA</v>
      </c>
      <c r="F5521" s="308"/>
      <c r="G5521" s="308"/>
      <c r="H5521" s="308"/>
      <c r="I5521" s="308"/>
      <c r="J5521" s="308"/>
      <c r="K5521" s="308"/>
      <c r="L5521" s="349"/>
    </row>
    <row r="5522" spans="1:12" hidden="1" x14ac:dyDescent="0.3">
      <c r="A5522" s="1" t="str">
        <f>+A5510</f>
        <v>NO</v>
      </c>
      <c r="E5522" s="350" t="s">
        <v>124</v>
      </c>
      <c r="F5522" s="351"/>
      <c r="G5522" s="351"/>
      <c r="H5522" s="351"/>
      <c r="I5522" s="351"/>
      <c r="J5522" s="351"/>
      <c r="K5522" s="351"/>
      <c r="L5522" s="352"/>
    </row>
    <row r="5523" spans="1:12" ht="5.15" hidden="1" customHeight="1" x14ac:dyDescent="0.3">
      <c r="A5523" s="1" t="str">
        <f>+A5510</f>
        <v>NO</v>
      </c>
      <c r="E5523" s="39"/>
      <c r="F5523" s="39"/>
      <c r="G5523" s="39"/>
      <c r="H5523" s="39"/>
      <c r="I5523" s="39"/>
      <c r="J5523" s="39"/>
      <c r="K5523" s="39"/>
      <c r="L5523" s="39"/>
    </row>
    <row r="5524" spans="1:12" ht="12.75" hidden="1" customHeight="1" x14ac:dyDescent="0.3">
      <c r="A5524" s="1" t="str">
        <f>+A5510</f>
        <v>NO</v>
      </c>
      <c r="E5524" s="40" t="str">
        <f>+$E$24</f>
        <v>EXPERIENCIA HABILITANTE: CONTRATOS PRESENTADOS</v>
      </c>
      <c r="F5524" s="41"/>
      <c r="G5524" s="41"/>
      <c r="H5524" s="41"/>
      <c r="I5524" s="41"/>
      <c r="J5524" s="41"/>
      <c r="K5524" s="41"/>
      <c r="L5524" s="42"/>
    </row>
    <row r="5525" spans="1:12" ht="8.5" hidden="1" customHeight="1" x14ac:dyDescent="0.3">
      <c r="A5525" s="1" t="str">
        <f>+A5510</f>
        <v>NO</v>
      </c>
      <c r="E5525" s="49"/>
      <c r="F5525" s="50"/>
      <c r="G5525" s="51"/>
      <c r="H5525" s="51"/>
      <c r="I5525" s="51"/>
      <c r="J5525" s="51"/>
      <c r="K5525" s="51"/>
      <c r="L5525" s="52"/>
    </row>
    <row r="5526" spans="1:12" hidden="1" x14ac:dyDescent="0.3">
      <c r="A5526" s="18" t="str">
        <f>+IF(OR(C5526=""),"NO",1)</f>
        <v>NO</v>
      </c>
      <c r="B5526" s="18"/>
      <c r="C5526" s="1" t="s">
        <v>124</v>
      </c>
      <c r="E5526" s="329">
        <v>1</v>
      </c>
      <c r="F5526" s="53" t="str">
        <f>+$F$26</f>
        <v>OBJETO</v>
      </c>
      <c r="G5526" s="332" t="s">
        <v>124</v>
      </c>
      <c r="H5526" s="333"/>
      <c r="I5526" s="333"/>
      <c r="J5526" s="333"/>
      <c r="K5526" s="333"/>
      <c r="L5526" s="334"/>
    </row>
    <row r="5527" spans="1:12" hidden="1" x14ac:dyDescent="0.3">
      <c r="A5527" s="18" t="str">
        <f>+IF(OR(C5526=""),"NO",1)</f>
        <v>NO</v>
      </c>
      <c r="B5527" s="18"/>
      <c r="E5527" s="330"/>
      <c r="F5527" s="54" t="str">
        <f>+$F$27</f>
        <v>CONTRATANTE</v>
      </c>
      <c r="G5527" s="335" t="s">
        <v>124</v>
      </c>
      <c r="H5527" s="310"/>
      <c r="I5527" s="310"/>
      <c r="J5527" s="310"/>
      <c r="K5527" s="310"/>
      <c r="L5527" s="336"/>
    </row>
    <row r="5528" spans="1:12" hidden="1" x14ac:dyDescent="0.3">
      <c r="A5528" s="18" t="str">
        <f>+IF(OR(C5526=""),"NO",1)</f>
        <v>NO</v>
      </c>
      <c r="B5528" s="18"/>
      <c r="E5528" s="330"/>
      <c r="F5528" s="54" t="str">
        <f>+$F$28</f>
        <v>APORTANTE</v>
      </c>
      <c r="G5528" s="337" t="s">
        <v>124</v>
      </c>
      <c r="H5528" s="338"/>
      <c r="I5528" s="338"/>
      <c r="J5528" s="338"/>
      <c r="K5528" s="338"/>
      <c r="L5528" s="339"/>
    </row>
    <row r="5529" spans="1:12" hidden="1" x14ac:dyDescent="0.3">
      <c r="A5529" s="18" t="str">
        <f>+IF(OR(C5526=""),"NO",1)</f>
        <v>NO</v>
      </c>
      <c r="B5529" s="18"/>
      <c r="E5529" s="330"/>
      <c r="F5529" s="54" t="str">
        <f>+$F$29</f>
        <v>VALOR /SMMLV)</v>
      </c>
      <c r="G5529" s="55" t="s">
        <v>124</v>
      </c>
      <c r="H5529" s="56" t="str">
        <f>+$H$29</f>
        <v>% PART..</v>
      </c>
      <c r="I5529" s="57" t="s">
        <v>124</v>
      </c>
      <c r="J5529" s="58" t="str">
        <f>+$J$29</f>
        <v>VALOR ACREDITADO</v>
      </c>
      <c r="K5529" s="59"/>
      <c r="L5529" s="47" t="s">
        <v>124</v>
      </c>
    </row>
    <row r="5530" spans="1:12" hidden="1" x14ac:dyDescent="0.3">
      <c r="A5530" s="18" t="str">
        <f>+IF(OR(C5526=""),"NO",1)</f>
        <v>NO</v>
      </c>
      <c r="B5530" s="18"/>
      <c r="E5530" s="330"/>
      <c r="F5530" s="60" t="str">
        <f>+$F$30</f>
        <v>EXPERIENCIA APORTADA</v>
      </c>
      <c r="G5530" s="340" t="s">
        <v>124</v>
      </c>
      <c r="H5530" s="341"/>
      <c r="I5530" s="341"/>
      <c r="J5530" s="341"/>
      <c r="K5530" s="341"/>
      <c r="L5530" s="342"/>
    </row>
    <row r="5531" spans="1:12" hidden="1" x14ac:dyDescent="0.3">
      <c r="A5531" s="18" t="str">
        <f>+IF(OR(C5526=""),"NO",1)</f>
        <v>NO</v>
      </c>
      <c r="B5531" s="18"/>
      <c r="E5531" s="331"/>
      <c r="F5531" s="62" t="str">
        <f>+$F$31</f>
        <v>OBSERVACIÓN</v>
      </c>
      <c r="G5531" s="343" t="s">
        <v>124</v>
      </c>
      <c r="H5531" s="344"/>
      <c r="I5531" s="344"/>
      <c r="J5531" s="344"/>
      <c r="K5531" s="344"/>
      <c r="L5531" s="345"/>
    </row>
    <row r="5532" spans="1:12" ht="8.5" hidden="1" customHeight="1" x14ac:dyDescent="0.3">
      <c r="A5532" s="18" t="str">
        <f>+IF(OR(C5526=""),"NO",1)</f>
        <v>NO</v>
      </c>
      <c r="B5532" s="18"/>
      <c r="E5532" s="49"/>
      <c r="F5532" s="50"/>
      <c r="G5532" s="51"/>
      <c r="H5532" s="51"/>
      <c r="I5532" s="51"/>
      <c r="J5532" s="51"/>
      <c r="K5532" s="51"/>
      <c r="L5532" s="52"/>
    </row>
    <row r="5533" spans="1:12" hidden="1" x14ac:dyDescent="0.3">
      <c r="A5533" s="18" t="str">
        <f t="shared" ref="A5533" si="1848">+IF(OR(C5533=""),"NO",1)</f>
        <v>NO</v>
      </c>
      <c r="B5533" s="18"/>
      <c r="C5533" s="1" t="s">
        <v>124</v>
      </c>
      <c r="E5533" s="329">
        <v>2</v>
      </c>
      <c r="F5533" s="53" t="str">
        <f>+$F$26</f>
        <v>OBJETO</v>
      </c>
      <c r="G5533" s="332" t="s">
        <v>124</v>
      </c>
      <c r="H5533" s="333"/>
      <c r="I5533" s="333"/>
      <c r="J5533" s="333"/>
      <c r="K5533" s="333"/>
      <c r="L5533" s="334"/>
    </row>
    <row r="5534" spans="1:12" hidden="1" x14ac:dyDescent="0.3">
      <c r="A5534" s="18" t="str">
        <f t="shared" ref="A5534" si="1849">+IF(OR(C5533=""),"NO",1)</f>
        <v>NO</v>
      </c>
      <c r="B5534" s="18"/>
      <c r="E5534" s="330"/>
      <c r="F5534" s="54" t="str">
        <f>+$F$27</f>
        <v>CONTRATANTE</v>
      </c>
      <c r="G5534" s="335" t="s">
        <v>124</v>
      </c>
      <c r="H5534" s="310"/>
      <c r="I5534" s="310"/>
      <c r="J5534" s="310"/>
      <c r="K5534" s="310"/>
      <c r="L5534" s="336"/>
    </row>
    <row r="5535" spans="1:12" hidden="1" x14ac:dyDescent="0.3">
      <c r="A5535" s="18" t="str">
        <f t="shared" ref="A5535" si="1850">+IF(OR(C5533=""),"NO",1)</f>
        <v>NO</v>
      </c>
      <c r="B5535" s="18"/>
      <c r="E5535" s="330"/>
      <c r="F5535" s="54" t="str">
        <f>+$F$28</f>
        <v>APORTANTE</v>
      </c>
      <c r="G5535" s="337" t="s">
        <v>124</v>
      </c>
      <c r="H5535" s="338"/>
      <c r="I5535" s="338"/>
      <c r="J5535" s="338"/>
      <c r="K5535" s="338"/>
      <c r="L5535" s="339"/>
    </row>
    <row r="5536" spans="1:12" hidden="1" x14ac:dyDescent="0.3">
      <c r="A5536" s="18" t="str">
        <f t="shared" ref="A5536" si="1851">+IF(OR(C5533=""),"NO",1)</f>
        <v>NO</v>
      </c>
      <c r="B5536" s="18"/>
      <c r="E5536" s="330"/>
      <c r="F5536" s="54" t="str">
        <f>+$F$29</f>
        <v>VALOR /SMMLV)</v>
      </c>
      <c r="G5536" s="55" t="s">
        <v>124</v>
      </c>
      <c r="H5536" s="56" t="str">
        <f>+$H$29</f>
        <v>% PART..</v>
      </c>
      <c r="I5536" s="57" t="s">
        <v>124</v>
      </c>
      <c r="J5536" s="58" t="str">
        <f>+$J$29</f>
        <v>VALOR ACREDITADO</v>
      </c>
      <c r="K5536" s="59"/>
      <c r="L5536" s="47" t="s">
        <v>124</v>
      </c>
    </row>
    <row r="5537" spans="1:12" hidden="1" x14ac:dyDescent="0.3">
      <c r="A5537" s="18" t="str">
        <f t="shared" ref="A5537" si="1852">+IF(OR(C5533=""),"NO",1)</f>
        <v>NO</v>
      </c>
      <c r="B5537" s="18"/>
      <c r="E5537" s="330"/>
      <c r="F5537" s="60" t="str">
        <f>+$F$30</f>
        <v>EXPERIENCIA APORTADA</v>
      </c>
      <c r="G5537" s="340" t="s">
        <v>124</v>
      </c>
      <c r="H5537" s="341"/>
      <c r="I5537" s="341"/>
      <c r="J5537" s="341"/>
      <c r="K5537" s="341"/>
      <c r="L5537" s="342"/>
    </row>
    <row r="5538" spans="1:12" hidden="1" x14ac:dyDescent="0.3">
      <c r="A5538" s="18" t="str">
        <f t="shared" ref="A5538" si="1853">+IF(OR(C5533=""),"NO",1)</f>
        <v>NO</v>
      </c>
      <c r="B5538" s="18"/>
      <c r="E5538" s="331"/>
      <c r="F5538" s="62" t="str">
        <f>+$F$31</f>
        <v>OBSERVACIÓN</v>
      </c>
      <c r="G5538" s="343" t="s">
        <v>124</v>
      </c>
      <c r="H5538" s="344"/>
      <c r="I5538" s="344"/>
      <c r="J5538" s="344"/>
      <c r="K5538" s="344"/>
      <c r="L5538" s="345"/>
    </row>
    <row r="5539" spans="1:12" ht="8.5" hidden="1" customHeight="1" x14ac:dyDescent="0.3">
      <c r="A5539" s="18" t="str">
        <f t="shared" ref="A5539" si="1854">+IF(OR(C5533=""),"NO",1)</f>
        <v>NO</v>
      </c>
      <c r="B5539" s="18"/>
      <c r="E5539" s="49"/>
      <c r="F5539" s="50"/>
      <c r="G5539" s="51"/>
      <c r="H5539" s="51"/>
      <c r="I5539" s="51"/>
      <c r="J5539" s="51"/>
      <c r="K5539" s="51"/>
      <c r="L5539" s="52"/>
    </row>
    <row r="5540" spans="1:12" hidden="1" x14ac:dyDescent="0.3">
      <c r="A5540" s="18" t="str">
        <f t="shared" ref="A5540" si="1855">+IF(OR(C5540=""),"NO",1)</f>
        <v>NO</v>
      </c>
      <c r="B5540" s="18"/>
      <c r="C5540" s="1" t="s">
        <v>124</v>
      </c>
      <c r="E5540" s="329">
        <v>3</v>
      </c>
      <c r="F5540" s="53" t="str">
        <f>+$F$26</f>
        <v>OBJETO</v>
      </c>
      <c r="G5540" s="332" t="s">
        <v>124</v>
      </c>
      <c r="H5540" s="333"/>
      <c r="I5540" s="333"/>
      <c r="J5540" s="333"/>
      <c r="K5540" s="333"/>
      <c r="L5540" s="334"/>
    </row>
    <row r="5541" spans="1:12" hidden="1" x14ac:dyDescent="0.3">
      <c r="A5541" s="18" t="str">
        <f t="shared" ref="A5541" si="1856">+IF(OR(C5540=""),"NO",1)</f>
        <v>NO</v>
      </c>
      <c r="B5541" s="18"/>
      <c r="E5541" s="330"/>
      <c r="F5541" s="54" t="str">
        <f>+$F$27</f>
        <v>CONTRATANTE</v>
      </c>
      <c r="G5541" s="335" t="s">
        <v>124</v>
      </c>
      <c r="H5541" s="310"/>
      <c r="I5541" s="310"/>
      <c r="J5541" s="310"/>
      <c r="K5541" s="310"/>
      <c r="L5541" s="336"/>
    </row>
    <row r="5542" spans="1:12" hidden="1" x14ac:dyDescent="0.3">
      <c r="A5542" s="18" t="str">
        <f t="shared" ref="A5542" si="1857">+IF(OR(C5540=""),"NO",1)</f>
        <v>NO</v>
      </c>
      <c r="B5542" s="18"/>
      <c r="E5542" s="330"/>
      <c r="F5542" s="54" t="str">
        <f>+$F$28</f>
        <v>APORTANTE</v>
      </c>
      <c r="G5542" s="337" t="s">
        <v>124</v>
      </c>
      <c r="H5542" s="338"/>
      <c r="I5542" s="338"/>
      <c r="J5542" s="338"/>
      <c r="K5542" s="338"/>
      <c r="L5542" s="339"/>
    </row>
    <row r="5543" spans="1:12" hidden="1" x14ac:dyDescent="0.3">
      <c r="A5543" s="18" t="str">
        <f t="shared" ref="A5543" si="1858">+IF(OR(C5540=""),"NO",1)</f>
        <v>NO</v>
      </c>
      <c r="B5543" s="18"/>
      <c r="E5543" s="330"/>
      <c r="F5543" s="54" t="str">
        <f>+$F$29</f>
        <v>VALOR /SMMLV)</v>
      </c>
      <c r="G5543" s="55" t="s">
        <v>124</v>
      </c>
      <c r="H5543" s="56" t="str">
        <f>+$H$29</f>
        <v>% PART..</v>
      </c>
      <c r="I5543" s="57" t="s">
        <v>124</v>
      </c>
      <c r="J5543" s="58" t="str">
        <f>+$J$29</f>
        <v>VALOR ACREDITADO</v>
      </c>
      <c r="K5543" s="59"/>
      <c r="L5543" s="47" t="s">
        <v>124</v>
      </c>
    </row>
    <row r="5544" spans="1:12" hidden="1" x14ac:dyDescent="0.3">
      <c r="A5544" s="18" t="str">
        <f t="shared" ref="A5544" si="1859">+IF(OR(C5540=""),"NO",1)</f>
        <v>NO</v>
      </c>
      <c r="B5544" s="18"/>
      <c r="E5544" s="330"/>
      <c r="F5544" s="60" t="str">
        <f>+$F$30</f>
        <v>EXPERIENCIA APORTADA</v>
      </c>
      <c r="G5544" s="340" t="s">
        <v>124</v>
      </c>
      <c r="H5544" s="341"/>
      <c r="I5544" s="341"/>
      <c r="J5544" s="341"/>
      <c r="K5544" s="341"/>
      <c r="L5544" s="342"/>
    </row>
    <row r="5545" spans="1:12" hidden="1" x14ac:dyDescent="0.3">
      <c r="A5545" s="18" t="str">
        <f t="shared" ref="A5545" si="1860">+IF(OR(C5540=""),"NO",1)</f>
        <v>NO</v>
      </c>
      <c r="B5545" s="18"/>
      <c r="E5545" s="331"/>
      <c r="F5545" s="62" t="str">
        <f>+$F$31</f>
        <v>OBSERVACIÓN</v>
      </c>
      <c r="G5545" s="343" t="s">
        <v>124</v>
      </c>
      <c r="H5545" s="344"/>
      <c r="I5545" s="344"/>
      <c r="J5545" s="344"/>
      <c r="K5545" s="344"/>
      <c r="L5545" s="345"/>
    </row>
    <row r="5546" spans="1:12" ht="8.5" hidden="1" customHeight="1" x14ac:dyDescent="0.3">
      <c r="A5546" s="18" t="str">
        <f t="shared" ref="A5546" si="1861">+IF(OR(C5540=""),"NO",1)</f>
        <v>NO</v>
      </c>
      <c r="B5546" s="18"/>
      <c r="E5546" s="49"/>
      <c r="F5546" s="50"/>
      <c r="G5546" s="51"/>
      <c r="H5546" s="51"/>
      <c r="I5546" s="51"/>
      <c r="J5546" s="51"/>
      <c r="K5546" s="51"/>
      <c r="L5546" s="52"/>
    </row>
    <row r="5547" spans="1:12" hidden="1" x14ac:dyDescent="0.3">
      <c r="A5547" s="18" t="str">
        <f t="shared" ref="A5547" si="1862">+IF(OR(C5547=""),"NO",1)</f>
        <v>NO</v>
      </c>
      <c r="B5547" s="18"/>
      <c r="C5547" s="1" t="s">
        <v>124</v>
      </c>
      <c r="E5547" s="329">
        <v>4</v>
      </c>
      <c r="F5547" s="53" t="str">
        <f>+$F$26</f>
        <v>OBJETO</v>
      </c>
      <c r="G5547" s="332" t="s">
        <v>124</v>
      </c>
      <c r="H5547" s="333"/>
      <c r="I5547" s="333"/>
      <c r="J5547" s="333"/>
      <c r="K5547" s="333"/>
      <c r="L5547" s="334"/>
    </row>
    <row r="5548" spans="1:12" hidden="1" x14ac:dyDescent="0.3">
      <c r="A5548" s="18" t="str">
        <f t="shared" ref="A5548" si="1863">+IF(OR(C5547=""),"NO",1)</f>
        <v>NO</v>
      </c>
      <c r="B5548" s="18"/>
      <c r="E5548" s="330"/>
      <c r="F5548" s="54" t="str">
        <f>+$F$27</f>
        <v>CONTRATANTE</v>
      </c>
      <c r="G5548" s="335" t="s">
        <v>124</v>
      </c>
      <c r="H5548" s="310"/>
      <c r="I5548" s="310"/>
      <c r="J5548" s="310"/>
      <c r="K5548" s="310"/>
      <c r="L5548" s="336"/>
    </row>
    <row r="5549" spans="1:12" hidden="1" x14ac:dyDescent="0.3">
      <c r="A5549" s="18" t="str">
        <f t="shared" ref="A5549" si="1864">+IF(OR(C5547=""),"NO",1)</f>
        <v>NO</v>
      </c>
      <c r="B5549" s="18"/>
      <c r="E5549" s="330"/>
      <c r="F5549" s="54" t="str">
        <f>+$F$28</f>
        <v>APORTANTE</v>
      </c>
      <c r="G5549" s="337" t="s">
        <v>124</v>
      </c>
      <c r="H5549" s="338"/>
      <c r="I5549" s="338"/>
      <c r="J5549" s="338"/>
      <c r="K5549" s="338"/>
      <c r="L5549" s="339"/>
    </row>
    <row r="5550" spans="1:12" hidden="1" x14ac:dyDescent="0.3">
      <c r="A5550" s="18" t="str">
        <f t="shared" ref="A5550" si="1865">+IF(OR(C5547=""),"NO",1)</f>
        <v>NO</v>
      </c>
      <c r="B5550" s="18"/>
      <c r="E5550" s="330"/>
      <c r="F5550" s="54" t="str">
        <f>+$F$29</f>
        <v>VALOR /SMMLV)</v>
      </c>
      <c r="G5550" s="55" t="s">
        <v>124</v>
      </c>
      <c r="H5550" s="56" t="str">
        <f>+$H$29</f>
        <v>% PART..</v>
      </c>
      <c r="I5550" s="57" t="s">
        <v>124</v>
      </c>
      <c r="J5550" s="58" t="str">
        <f>+$J$29</f>
        <v>VALOR ACREDITADO</v>
      </c>
      <c r="K5550" s="59"/>
      <c r="L5550" s="47" t="s">
        <v>124</v>
      </c>
    </row>
    <row r="5551" spans="1:12" hidden="1" x14ac:dyDescent="0.3">
      <c r="A5551" s="18" t="str">
        <f t="shared" ref="A5551" si="1866">+IF(OR(C5547=""),"NO",1)</f>
        <v>NO</v>
      </c>
      <c r="B5551" s="18"/>
      <c r="E5551" s="330"/>
      <c r="F5551" s="60" t="str">
        <f>+$F$30</f>
        <v>EXPERIENCIA APORTADA</v>
      </c>
      <c r="G5551" s="340" t="s">
        <v>124</v>
      </c>
      <c r="H5551" s="341"/>
      <c r="I5551" s="341"/>
      <c r="J5551" s="341"/>
      <c r="K5551" s="341"/>
      <c r="L5551" s="342"/>
    </row>
    <row r="5552" spans="1:12" hidden="1" x14ac:dyDescent="0.3">
      <c r="A5552" s="18" t="str">
        <f t="shared" ref="A5552" si="1867">+IF(OR(C5547=""),"NO",1)</f>
        <v>NO</v>
      </c>
      <c r="B5552" s="18"/>
      <c r="E5552" s="331"/>
      <c r="F5552" s="62" t="str">
        <f>+$F$31</f>
        <v>OBSERVACIÓN</v>
      </c>
      <c r="G5552" s="343" t="s">
        <v>124</v>
      </c>
      <c r="H5552" s="344"/>
      <c r="I5552" s="344"/>
      <c r="J5552" s="344"/>
      <c r="K5552" s="344"/>
      <c r="L5552" s="345"/>
    </row>
    <row r="5553" spans="1:12" ht="8.5" hidden="1" customHeight="1" x14ac:dyDescent="0.3">
      <c r="A5553" s="18" t="str">
        <f t="shared" ref="A5553" si="1868">+IF(OR(C5547=""),"NO",1)</f>
        <v>NO</v>
      </c>
      <c r="B5553" s="18"/>
      <c r="E5553" s="49"/>
      <c r="F5553" s="50"/>
      <c r="G5553" s="51"/>
      <c r="H5553" s="51"/>
      <c r="I5553" s="51"/>
      <c r="J5553" s="51"/>
      <c r="K5553" s="51"/>
      <c r="L5553" s="52"/>
    </row>
    <row r="5554" spans="1:12" hidden="1" x14ac:dyDescent="0.3">
      <c r="A5554" s="18" t="str">
        <f t="shared" ref="A5554" si="1869">+IF(OR(C5554=""),"NO",1)</f>
        <v>NO</v>
      </c>
      <c r="B5554" s="18"/>
      <c r="C5554" s="1" t="s">
        <v>124</v>
      </c>
      <c r="E5554" s="329">
        <v>5</v>
      </c>
      <c r="F5554" s="53" t="str">
        <f>+$F$26</f>
        <v>OBJETO</v>
      </c>
      <c r="G5554" s="332" t="s">
        <v>124</v>
      </c>
      <c r="H5554" s="333"/>
      <c r="I5554" s="333"/>
      <c r="J5554" s="333"/>
      <c r="K5554" s="333"/>
      <c r="L5554" s="334"/>
    </row>
    <row r="5555" spans="1:12" hidden="1" x14ac:dyDescent="0.3">
      <c r="A5555" s="18" t="str">
        <f t="shared" ref="A5555" si="1870">+IF(OR(C5554=""),"NO",1)</f>
        <v>NO</v>
      </c>
      <c r="B5555" s="18"/>
      <c r="E5555" s="330"/>
      <c r="F5555" s="54" t="str">
        <f>+$F$27</f>
        <v>CONTRATANTE</v>
      </c>
      <c r="G5555" s="335" t="s">
        <v>124</v>
      </c>
      <c r="H5555" s="310"/>
      <c r="I5555" s="310"/>
      <c r="J5555" s="310"/>
      <c r="K5555" s="310"/>
      <c r="L5555" s="336"/>
    </row>
    <row r="5556" spans="1:12" hidden="1" x14ac:dyDescent="0.3">
      <c r="A5556" s="18" t="str">
        <f t="shared" ref="A5556" si="1871">+IF(OR(C5554=""),"NO",1)</f>
        <v>NO</v>
      </c>
      <c r="B5556" s="18"/>
      <c r="E5556" s="330"/>
      <c r="F5556" s="54" t="str">
        <f>+$F$28</f>
        <v>APORTANTE</v>
      </c>
      <c r="G5556" s="337" t="s">
        <v>124</v>
      </c>
      <c r="H5556" s="338"/>
      <c r="I5556" s="338"/>
      <c r="J5556" s="338"/>
      <c r="K5556" s="338"/>
      <c r="L5556" s="339"/>
    </row>
    <row r="5557" spans="1:12" hidden="1" x14ac:dyDescent="0.3">
      <c r="A5557" s="18" t="str">
        <f t="shared" ref="A5557" si="1872">+IF(OR(C5554=""),"NO",1)</f>
        <v>NO</v>
      </c>
      <c r="B5557" s="18"/>
      <c r="E5557" s="330"/>
      <c r="F5557" s="54" t="str">
        <f>+$F$29</f>
        <v>VALOR /SMMLV)</v>
      </c>
      <c r="G5557" s="55" t="s">
        <v>124</v>
      </c>
      <c r="H5557" s="56" t="str">
        <f>+$H$29</f>
        <v>% PART..</v>
      </c>
      <c r="I5557" s="57" t="s">
        <v>124</v>
      </c>
      <c r="J5557" s="58" t="str">
        <f>+$J$29</f>
        <v>VALOR ACREDITADO</v>
      </c>
      <c r="K5557" s="59"/>
      <c r="L5557" s="47" t="s">
        <v>124</v>
      </c>
    </row>
    <row r="5558" spans="1:12" hidden="1" x14ac:dyDescent="0.3">
      <c r="A5558" s="18" t="str">
        <f t="shared" ref="A5558" si="1873">+IF(OR(C5554=""),"NO",1)</f>
        <v>NO</v>
      </c>
      <c r="B5558" s="18"/>
      <c r="E5558" s="330"/>
      <c r="F5558" s="60" t="str">
        <f>+$F$30</f>
        <v>EXPERIENCIA APORTADA</v>
      </c>
      <c r="G5558" s="340" t="s">
        <v>124</v>
      </c>
      <c r="H5558" s="341"/>
      <c r="I5558" s="341"/>
      <c r="J5558" s="341"/>
      <c r="K5558" s="341"/>
      <c r="L5558" s="342"/>
    </row>
    <row r="5559" spans="1:12" hidden="1" x14ac:dyDescent="0.3">
      <c r="A5559" s="18" t="str">
        <f t="shared" ref="A5559" si="1874">+IF(OR(C5554=""),"NO",1)</f>
        <v>NO</v>
      </c>
      <c r="B5559" s="18"/>
      <c r="E5559" s="331"/>
      <c r="F5559" s="62" t="str">
        <f>+$F$31</f>
        <v>OBSERVACIÓN</v>
      </c>
      <c r="G5559" s="343" t="s">
        <v>124</v>
      </c>
      <c r="H5559" s="344"/>
      <c r="I5559" s="344"/>
      <c r="J5559" s="344"/>
      <c r="K5559" s="344"/>
      <c r="L5559" s="345"/>
    </row>
    <row r="5560" spans="1:12" ht="8.5" hidden="1" customHeight="1" x14ac:dyDescent="0.3">
      <c r="A5560" s="18" t="str">
        <f t="shared" ref="A5560" si="1875">+IF(OR(C5554=""),"NO",1)</f>
        <v>NO</v>
      </c>
      <c r="B5560" s="18"/>
      <c r="E5560" s="49"/>
      <c r="F5560" s="50"/>
      <c r="G5560" s="51"/>
      <c r="H5560" s="51"/>
      <c r="I5560" s="51"/>
      <c r="J5560" s="51"/>
      <c r="K5560" s="51"/>
      <c r="L5560" s="52"/>
    </row>
    <row r="5561" spans="1:12" hidden="1" x14ac:dyDescent="0.3">
      <c r="A5561" s="18" t="str">
        <f t="shared" ref="A5561" si="1876">+IF(OR(C5561=""),"NO",1)</f>
        <v>NO</v>
      </c>
      <c r="B5561" s="18"/>
      <c r="C5561" s="1" t="s">
        <v>124</v>
      </c>
      <c r="E5561" s="329">
        <v>6</v>
      </c>
      <c r="F5561" s="53" t="str">
        <f>+$F$26</f>
        <v>OBJETO</v>
      </c>
      <c r="G5561" s="332" t="s">
        <v>124</v>
      </c>
      <c r="H5561" s="333"/>
      <c r="I5561" s="333"/>
      <c r="J5561" s="333"/>
      <c r="K5561" s="333"/>
      <c r="L5561" s="334"/>
    </row>
    <row r="5562" spans="1:12" hidden="1" x14ac:dyDescent="0.3">
      <c r="A5562" s="18" t="str">
        <f t="shared" ref="A5562" si="1877">+IF(OR(C5561=""),"NO",1)</f>
        <v>NO</v>
      </c>
      <c r="B5562" s="18"/>
      <c r="E5562" s="330"/>
      <c r="F5562" s="54" t="str">
        <f>+$F$27</f>
        <v>CONTRATANTE</v>
      </c>
      <c r="G5562" s="335" t="s">
        <v>124</v>
      </c>
      <c r="H5562" s="310"/>
      <c r="I5562" s="310"/>
      <c r="J5562" s="310"/>
      <c r="K5562" s="310"/>
      <c r="L5562" s="336"/>
    </row>
    <row r="5563" spans="1:12" hidden="1" x14ac:dyDescent="0.3">
      <c r="A5563" s="18" t="str">
        <f t="shared" ref="A5563" si="1878">+IF(OR(C5561=""),"NO",1)</f>
        <v>NO</v>
      </c>
      <c r="B5563" s="18"/>
      <c r="E5563" s="330"/>
      <c r="F5563" s="54" t="str">
        <f>+$F$28</f>
        <v>APORTANTE</v>
      </c>
      <c r="G5563" s="337" t="s">
        <v>124</v>
      </c>
      <c r="H5563" s="338"/>
      <c r="I5563" s="338"/>
      <c r="J5563" s="338"/>
      <c r="K5563" s="338"/>
      <c r="L5563" s="339"/>
    </row>
    <row r="5564" spans="1:12" hidden="1" x14ac:dyDescent="0.3">
      <c r="A5564" s="18" t="str">
        <f t="shared" ref="A5564" si="1879">+IF(OR(C5561=""),"NO",1)</f>
        <v>NO</v>
      </c>
      <c r="B5564" s="18"/>
      <c r="E5564" s="330"/>
      <c r="F5564" s="54" t="str">
        <f>+$F$29</f>
        <v>VALOR /SMMLV)</v>
      </c>
      <c r="G5564" s="55" t="s">
        <v>124</v>
      </c>
      <c r="H5564" s="56" t="str">
        <f>+$H$29</f>
        <v>% PART..</v>
      </c>
      <c r="I5564" s="57" t="s">
        <v>124</v>
      </c>
      <c r="J5564" s="58" t="str">
        <f>+$J$29</f>
        <v>VALOR ACREDITADO</v>
      </c>
      <c r="K5564" s="59"/>
      <c r="L5564" s="47" t="s">
        <v>124</v>
      </c>
    </row>
    <row r="5565" spans="1:12" hidden="1" x14ac:dyDescent="0.3">
      <c r="A5565" s="18" t="str">
        <f t="shared" ref="A5565" si="1880">+IF(OR(C5561=""),"NO",1)</f>
        <v>NO</v>
      </c>
      <c r="B5565" s="18"/>
      <c r="E5565" s="330"/>
      <c r="F5565" s="60" t="str">
        <f>+$F$30</f>
        <v>EXPERIENCIA APORTADA</v>
      </c>
      <c r="G5565" s="340" t="s">
        <v>124</v>
      </c>
      <c r="H5565" s="341"/>
      <c r="I5565" s="341"/>
      <c r="J5565" s="341"/>
      <c r="K5565" s="341"/>
      <c r="L5565" s="342"/>
    </row>
    <row r="5566" spans="1:12" hidden="1" x14ac:dyDescent="0.3">
      <c r="A5566" s="18" t="str">
        <f t="shared" ref="A5566" si="1881">+IF(OR(C5561=""),"NO",1)</f>
        <v>NO</v>
      </c>
      <c r="B5566" s="18"/>
      <c r="E5566" s="331"/>
      <c r="F5566" s="62" t="str">
        <f>+$F$31</f>
        <v>OBSERVACIÓN</v>
      </c>
      <c r="G5566" s="343" t="s">
        <v>124</v>
      </c>
      <c r="H5566" s="344"/>
      <c r="I5566" s="344"/>
      <c r="J5566" s="344"/>
      <c r="K5566" s="344"/>
      <c r="L5566" s="345"/>
    </row>
    <row r="5567" spans="1:12" ht="8.5" hidden="1" customHeight="1" x14ac:dyDescent="0.3">
      <c r="A5567" s="18" t="str">
        <f t="shared" ref="A5567" si="1882">+IF(OR(C5561=""),"NO",1)</f>
        <v>NO</v>
      </c>
      <c r="B5567" s="18"/>
      <c r="E5567" s="49"/>
      <c r="F5567" s="50"/>
      <c r="G5567" s="51"/>
      <c r="H5567" s="51"/>
      <c r="I5567" s="51"/>
      <c r="J5567" s="51"/>
      <c r="K5567" s="51"/>
      <c r="L5567" s="52"/>
    </row>
    <row r="5568" spans="1:12" hidden="1" x14ac:dyDescent="0.3">
      <c r="A5568" s="18" t="str">
        <f t="shared" ref="A5568" si="1883">+IF(OR(C5568=""),"NO",1)</f>
        <v>NO</v>
      </c>
      <c r="B5568" s="18"/>
      <c r="C5568" s="1" t="s">
        <v>124</v>
      </c>
      <c r="E5568" s="329">
        <v>7</v>
      </c>
      <c r="F5568" s="53" t="str">
        <f>+$F$26</f>
        <v>OBJETO</v>
      </c>
      <c r="G5568" s="332" t="s">
        <v>124</v>
      </c>
      <c r="H5568" s="333"/>
      <c r="I5568" s="333"/>
      <c r="J5568" s="333"/>
      <c r="K5568" s="333"/>
      <c r="L5568" s="334"/>
    </row>
    <row r="5569" spans="1:12" hidden="1" x14ac:dyDescent="0.3">
      <c r="A5569" s="18" t="str">
        <f t="shared" ref="A5569" si="1884">+IF(OR(C5568=""),"NO",1)</f>
        <v>NO</v>
      </c>
      <c r="B5569" s="18"/>
      <c r="E5569" s="330"/>
      <c r="F5569" s="54" t="str">
        <f>+$F$27</f>
        <v>CONTRATANTE</v>
      </c>
      <c r="G5569" s="335" t="s">
        <v>124</v>
      </c>
      <c r="H5569" s="310"/>
      <c r="I5569" s="310"/>
      <c r="J5569" s="310"/>
      <c r="K5569" s="310"/>
      <c r="L5569" s="336"/>
    </row>
    <row r="5570" spans="1:12" hidden="1" x14ac:dyDescent="0.3">
      <c r="A5570" s="18" t="str">
        <f t="shared" ref="A5570" si="1885">+IF(OR(C5568=""),"NO",1)</f>
        <v>NO</v>
      </c>
      <c r="B5570" s="18"/>
      <c r="E5570" s="330"/>
      <c r="F5570" s="54" t="str">
        <f>+$F$28</f>
        <v>APORTANTE</v>
      </c>
      <c r="G5570" s="337" t="s">
        <v>124</v>
      </c>
      <c r="H5570" s="338"/>
      <c r="I5570" s="338"/>
      <c r="J5570" s="338"/>
      <c r="K5570" s="338"/>
      <c r="L5570" s="339"/>
    </row>
    <row r="5571" spans="1:12" hidden="1" x14ac:dyDescent="0.3">
      <c r="A5571" s="18" t="str">
        <f t="shared" ref="A5571" si="1886">+IF(OR(C5568=""),"NO",1)</f>
        <v>NO</v>
      </c>
      <c r="B5571" s="18"/>
      <c r="E5571" s="330"/>
      <c r="F5571" s="54" t="str">
        <f>+$F$29</f>
        <v>VALOR /SMMLV)</v>
      </c>
      <c r="G5571" s="55" t="s">
        <v>124</v>
      </c>
      <c r="H5571" s="56" t="str">
        <f>+$H$29</f>
        <v>% PART..</v>
      </c>
      <c r="I5571" s="57" t="s">
        <v>124</v>
      </c>
      <c r="J5571" s="58" t="str">
        <f>+$J$29</f>
        <v>VALOR ACREDITADO</v>
      </c>
      <c r="K5571" s="59"/>
      <c r="L5571" s="47" t="s">
        <v>124</v>
      </c>
    </row>
    <row r="5572" spans="1:12" hidden="1" x14ac:dyDescent="0.3">
      <c r="A5572" s="18" t="str">
        <f t="shared" ref="A5572" si="1887">+IF(OR(C5568=""),"NO",1)</f>
        <v>NO</v>
      </c>
      <c r="B5572" s="18"/>
      <c r="E5572" s="330"/>
      <c r="F5572" s="60" t="str">
        <f>+$F$30</f>
        <v>EXPERIENCIA APORTADA</v>
      </c>
      <c r="G5572" s="340" t="s">
        <v>124</v>
      </c>
      <c r="H5572" s="341"/>
      <c r="I5572" s="341"/>
      <c r="J5572" s="341"/>
      <c r="K5572" s="341"/>
      <c r="L5572" s="342"/>
    </row>
    <row r="5573" spans="1:12" hidden="1" x14ac:dyDescent="0.3">
      <c r="A5573" s="18" t="str">
        <f t="shared" ref="A5573" si="1888">+IF(OR(C5568=""),"NO",1)</f>
        <v>NO</v>
      </c>
      <c r="B5573" s="18"/>
      <c r="E5573" s="331"/>
      <c r="F5573" s="62" t="str">
        <f>+$F$31</f>
        <v>OBSERVACIÓN</v>
      </c>
      <c r="G5573" s="343" t="s">
        <v>124</v>
      </c>
      <c r="H5573" s="344"/>
      <c r="I5573" s="344"/>
      <c r="J5573" s="344"/>
      <c r="K5573" s="344"/>
      <c r="L5573" s="345"/>
    </row>
    <row r="5574" spans="1:12" hidden="1" x14ac:dyDescent="0.3">
      <c r="A5574" s="18" t="str">
        <f t="shared" ref="A5574" si="1889">+IF(OR(C5568=""),"NO",1)</f>
        <v>NO</v>
      </c>
      <c r="B5574" s="18"/>
      <c r="E5574" s="49"/>
      <c r="F5574" s="50"/>
      <c r="G5574" s="51"/>
      <c r="H5574" s="51"/>
      <c r="I5574" s="51"/>
      <c r="J5574" s="51"/>
      <c r="K5574" s="51"/>
      <c r="L5574" s="52"/>
    </row>
    <row r="5575" spans="1:12" hidden="1" x14ac:dyDescent="0.3">
      <c r="A5575" s="1" t="str">
        <f>+A5510</f>
        <v>NO</v>
      </c>
      <c r="C5575" s="1" t="str">
        <f>"N"&amp;C5510</f>
        <v>N</v>
      </c>
      <c r="E5575" s="63"/>
      <c r="F5575" s="64" t="str">
        <f>+$F$75</f>
        <v>TOTAL DE CONTRATOS PRESENTADOS VÁLIDOS QUE CUMPLEN EXPERIENCIA ACREDITADA:</v>
      </c>
      <c r="G5575" s="65"/>
      <c r="H5575" s="65"/>
      <c r="I5575" s="65"/>
      <c r="J5575" s="66"/>
      <c r="K5575" s="65"/>
      <c r="L5575" s="67" t="s">
        <v>124</v>
      </c>
    </row>
    <row r="5576" spans="1:12" ht="6.65" hidden="1" customHeight="1" x14ac:dyDescent="0.3">
      <c r="A5576" s="1" t="str">
        <f>+A5510</f>
        <v>NO</v>
      </c>
      <c r="E5576" s="51"/>
      <c r="F5576" s="50"/>
      <c r="G5576" s="51"/>
      <c r="H5576" s="51"/>
      <c r="I5576" s="51"/>
      <c r="J5576" s="51"/>
      <c r="K5576" s="51"/>
      <c r="L5576" s="51"/>
    </row>
    <row r="5577" spans="1:12" hidden="1" x14ac:dyDescent="0.3">
      <c r="A5577" s="1" t="str">
        <f>+A5510</f>
        <v>NO</v>
      </c>
      <c r="E5577" s="63"/>
      <c r="F5577" s="63" t="str">
        <f>+$F$77</f>
        <v>ACREDITA SUMINISTRO E INSTALACIÓN DE MOBILIARIO POR LO MENOS EN UN (1) CONTRATO VÁLIDO</v>
      </c>
      <c r="G5577" s="65"/>
      <c r="H5577" s="65"/>
      <c r="I5577" s="65"/>
      <c r="J5577" s="66"/>
      <c r="K5577" s="65"/>
      <c r="L5577" s="68" t="s">
        <v>157</v>
      </c>
    </row>
    <row r="5578" spans="1:12" ht="5.15" hidden="1" customHeight="1" x14ac:dyDescent="0.3">
      <c r="A5578" s="1" t="str">
        <f>+A5510</f>
        <v>NO</v>
      </c>
      <c r="E5578" s="51"/>
      <c r="F5578" s="50"/>
      <c r="G5578" s="51"/>
      <c r="H5578" s="51"/>
      <c r="I5578" s="51"/>
      <c r="J5578" s="51"/>
      <c r="K5578" s="51"/>
      <c r="L5578" s="51"/>
    </row>
    <row r="5579" spans="1:12" ht="12.75" hidden="1" customHeight="1" x14ac:dyDescent="0.3">
      <c r="A5579" s="1" t="str">
        <f>+A5510</f>
        <v>NO</v>
      </c>
      <c r="E5579" s="69" t="str">
        <f>+$E$79</f>
        <v>EXPERIENCIA ESPECÍFICA NUMERAL 10.1.1 A</v>
      </c>
      <c r="F5579" s="70"/>
      <c r="G5579" s="70"/>
      <c r="H5579" s="70"/>
      <c r="I5579" s="70"/>
      <c r="J5579" s="70"/>
      <c r="K5579" s="70"/>
      <c r="L5579" s="71"/>
    </row>
    <row r="5580" spans="1:12" ht="26.5" hidden="1" customHeight="1" x14ac:dyDescent="0.3">
      <c r="A5580" s="1" t="str">
        <f>+A5510</f>
        <v>NO</v>
      </c>
      <c r="E5580" s="72"/>
      <c r="F5580" s="325" t="str">
        <f>+$F$80</f>
        <v>Por lo menos uno (1) de los contratos válidos aportados como experiencia general debe corresponder mínimo al 60% del presupuesto oficial del presente proceso de selección.  (SMMLV)</v>
      </c>
      <c r="G5580" s="326"/>
      <c r="H5580" s="326"/>
      <c r="I5580" s="326"/>
      <c r="J5580" s="326"/>
      <c r="K5580" s="73" t="s">
        <v>124</v>
      </c>
      <c r="L5580" s="74" t="s">
        <v>124</v>
      </c>
    </row>
    <row r="5581" spans="1:12" ht="23.5" hidden="1" customHeight="1" x14ac:dyDescent="0.3">
      <c r="A5581" s="1" t="str">
        <f>+A5510</f>
        <v>NO</v>
      </c>
      <c r="E5581" s="63"/>
      <c r="F5581" s="325" t="str">
        <f>+$F$81</f>
        <v xml:space="preserve">Deberá acreditarse en al menos uno (1) de los contratos válidos aportados como experiencia general una </v>
      </c>
      <c r="G5581" s="326"/>
      <c r="H5581" s="326"/>
      <c r="I5581" s="326"/>
      <c r="J5581" s="326"/>
      <c r="K5581" s="73" t="s">
        <v>124</v>
      </c>
      <c r="L5581" s="74" t="s">
        <v>124</v>
      </c>
    </row>
    <row r="5582" spans="1:12" ht="23.5" hidden="1" customHeight="1" x14ac:dyDescent="0.3">
      <c r="A5582" s="18" t="s">
        <v>30</v>
      </c>
      <c r="E5582" s="63"/>
      <c r="F5582" s="325" t="str">
        <f>+$F$82</f>
        <v xml:space="preserve">Deberá acreditarse en al menos uno (1) de los contratos válidos aportados interventoría a intervención de </v>
      </c>
      <c r="G5582" s="326"/>
      <c r="H5582" s="326"/>
      <c r="I5582" s="326"/>
      <c r="J5582" s="326"/>
      <c r="K5582" s="73">
        <f>+$K$82</f>
        <v>0</v>
      </c>
      <c r="L5582" s="74" t="s">
        <v>124</v>
      </c>
    </row>
    <row r="5583" spans="1:12" ht="36" hidden="1" customHeight="1" x14ac:dyDescent="0.3">
      <c r="A5583" s="18" t="s">
        <v>30</v>
      </c>
      <c r="E5583" s="63"/>
      <c r="F5583" s="325" t="str">
        <f>+$F$83</f>
        <v xml:space="preserve">Deberá acreditarse en al menos uno (1) de los contratos válidos aportados interventoría a intervención de </v>
      </c>
      <c r="G5583" s="326"/>
      <c r="H5583" s="326"/>
      <c r="I5583" s="326"/>
      <c r="J5583" s="326"/>
      <c r="K5583" s="75">
        <f>+$K$83</f>
        <v>0</v>
      </c>
      <c r="L5583" s="76" t="s">
        <v>124</v>
      </c>
    </row>
    <row r="5584" spans="1:12" hidden="1" x14ac:dyDescent="0.3">
      <c r="A5584" s="1" t="str">
        <f>+A5510</f>
        <v>NO</v>
      </c>
      <c r="E5584" s="51"/>
      <c r="F5584" s="50"/>
      <c r="G5584" s="51"/>
      <c r="H5584" s="51"/>
      <c r="I5584" s="51"/>
      <c r="J5584" s="51"/>
      <c r="K5584" s="51"/>
      <c r="L5584" s="51"/>
    </row>
    <row r="5585" spans="1:12" ht="12.75" hidden="1" customHeight="1" x14ac:dyDescent="0.3">
      <c r="A5585" s="1" t="str">
        <f>+A5510</f>
        <v>NO</v>
      </c>
      <c r="E5585" s="40" t="str">
        <f>+$E$85</f>
        <v>VALOR MÍNIMO A CERIFICAR % P.O EN SMMMLV. NUMERAL 3.9.1</v>
      </c>
      <c r="F5585" s="41"/>
      <c r="G5585" s="41"/>
      <c r="H5585" s="41"/>
      <c r="I5585" s="41"/>
      <c r="J5585" s="41"/>
      <c r="K5585" s="41"/>
      <c r="L5585" s="42"/>
    </row>
    <row r="5586" spans="1:12" hidden="1" x14ac:dyDescent="0.3">
      <c r="A5586" s="1" t="str">
        <f>+A5510</f>
        <v>NO</v>
      </c>
      <c r="C5586" s="1" t="str">
        <f>"M"&amp;C5510</f>
        <v>M</v>
      </c>
      <c r="E5586" s="77" t="str">
        <f>+$E$86</f>
        <v>100% P.O.</v>
      </c>
      <c r="F5586" s="78"/>
      <c r="G5586" s="61">
        <v>242.41716883554506</v>
      </c>
      <c r="H5586" s="124" t="str">
        <f>+$H$86</f>
        <v>TOTAL EJECUTADO DE CONTRATOS ACREDITADOS</v>
      </c>
      <c r="I5586" s="124"/>
      <c r="J5586" s="124"/>
      <c r="K5586" s="55" t="s">
        <v>124</v>
      </c>
      <c r="L5586" s="47" t="s">
        <v>124</v>
      </c>
    </row>
    <row r="5587" spans="1:12" hidden="1" x14ac:dyDescent="0.3">
      <c r="A5587" s="1" t="str">
        <f>+A5510</f>
        <v>NO</v>
      </c>
      <c r="E5587" s="39"/>
      <c r="F5587" s="39"/>
      <c r="G5587" s="39"/>
      <c r="H5587" s="39"/>
      <c r="I5587" s="39"/>
      <c r="J5587" s="39"/>
      <c r="K5587" s="39"/>
      <c r="L5587" s="39"/>
    </row>
    <row r="5588" spans="1:12" ht="12.75" hidden="1" customHeight="1" x14ac:dyDescent="0.3">
      <c r="A5588" s="18" t="s">
        <v>30</v>
      </c>
      <c r="B5588" s="18"/>
      <c r="E5588" s="40" t="str">
        <f>+$E$88</f>
        <v>CONSIDERACIONES PARA LA VALIDEZ DE LA EXPERIENCIA REQUERIDA: EXPERIENCIA PROPONENTES PLURALES NUMERAL 10.1.2 D</v>
      </c>
      <c r="F5588" s="41"/>
      <c r="G5588" s="41"/>
      <c r="H5588" s="41"/>
      <c r="I5588" s="41"/>
      <c r="J5588" s="41"/>
      <c r="K5588" s="41"/>
      <c r="L5588" s="42"/>
    </row>
    <row r="5589" spans="1:12" ht="28" hidden="1" customHeight="1" x14ac:dyDescent="0.3">
      <c r="A5589" s="18" t="s">
        <v>30</v>
      </c>
      <c r="B5589" s="18"/>
      <c r="C5589" s="1" t="str">
        <f>"O"&amp;C5510</f>
        <v>O</v>
      </c>
      <c r="E5589" s="80" t="str">
        <f>+$E$89</f>
        <v>i)</v>
      </c>
      <c r="F5589" s="327" t="str">
        <f>+$F$89</f>
        <v>Uno de los integrantes debe aportar como mínimo el cincuenta por ciento (50 %) de la experiencia solicitada</v>
      </c>
      <c r="G5589" s="328"/>
      <c r="H5589" s="328"/>
      <c r="I5589" s="328"/>
      <c r="J5589" s="328"/>
      <c r="K5589" s="73" t="s">
        <v>124</v>
      </c>
      <c r="L5589" s="47" t="s">
        <v>124</v>
      </c>
    </row>
    <row r="5590" spans="1:12" ht="28" hidden="1" customHeight="1" x14ac:dyDescent="0.3">
      <c r="A5590" s="18" t="s">
        <v>30</v>
      </c>
      <c r="B5590" s="18"/>
      <c r="C5590" s="1" t="str">
        <f>"O"&amp;C5510</f>
        <v>O</v>
      </c>
      <c r="E5590" s="80" t="str">
        <f>+$E$90</f>
        <v>ii)</v>
      </c>
      <c r="F5590" s="327" t="str">
        <f>+$F$90</f>
        <v>Todos los demás ntegrantes deben acreditar al menos el cinco por ciento (5 %) de la experiencia solicitada, solo uno (1) de los integrantes podrá no acreditar experiencia pero su porcentaje de participación  no podrá superar el diez por ciento (10 %)</v>
      </c>
      <c r="G5590" s="328"/>
      <c r="H5590" s="328"/>
      <c r="I5590" s="328"/>
      <c r="J5590" s="328"/>
      <c r="K5590" s="73" t="s">
        <v>124</v>
      </c>
      <c r="L5590" s="47" t="s">
        <v>124</v>
      </c>
    </row>
    <row r="5591" spans="1:12" hidden="1" x14ac:dyDescent="0.3">
      <c r="A5591" s="18" t="s">
        <v>30</v>
      </c>
      <c r="B5591" s="18"/>
      <c r="E5591" s="39"/>
      <c r="F5591" s="39"/>
      <c r="G5591" s="39"/>
      <c r="H5591" s="39"/>
      <c r="I5591" s="39"/>
      <c r="J5591" s="39"/>
      <c r="K5591" s="39"/>
      <c r="L5591" s="39"/>
    </row>
    <row r="5592" spans="1:12" ht="13" hidden="1" customHeight="1" x14ac:dyDescent="0.3">
      <c r="A5592" s="18" t="str">
        <f>+A5510</f>
        <v>NO</v>
      </c>
      <c r="B5592" s="18"/>
      <c r="E5592" s="69" t="str">
        <f>+$E$92</f>
        <v>VERIFICACIÓN Y ASIGNACIÓN DE PUNTAJE POR LA EXPERIENCIA DEL PROPONENTE</v>
      </c>
      <c r="F5592" s="70"/>
      <c r="G5592" s="70"/>
      <c r="H5592" s="70"/>
      <c r="I5592" s="70"/>
      <c r="J5592" s="70"/>
      <c r="K5592" s="70"/>
      <c r="L5592" s="71"/>
    </row>
    <row r="5593" spans="1:12" hidden="1" x14ac:dyDescent="0.3">
      <c r="A5593" s="18" t="str">
        <f>+A5510</f>
        <v>NO</v>
      </c>
      <c r="B5593" s="18"/>
      <c r="E5593" s="81"/>
      <c r="F5593" s="323" t="str">
        <f>+$F$93</f>
        <v>No. CONTRATOS QUE ACREDITAN LA EXPERIENCIA (NO OBJETO DE SUBSANACIÓN)</v>
      </c>
      <c r="G5593" s="324"/>
      <c r="H5593" s="324"/>
      <c r="I5593" s="324"/>
      <c r="J5593" s="324"/>
      <c r="K5593" s="82"/>
      <c r="L5593" s="83" t="s">
        <v>124</v>
      </c>
    </row>
    <row r="5594" spans="1:12" ht="13" hidden="1" customHeight="1" x14ac:dyDescent="0.3">
      <c r="A5594" s="18" t="str">
        <f>+A5510</f>
        <v>NO</v>
      </c>
      <c r="B5594" s="18"/>
      <c r="E5594" s="84"/>
      <c r="F5594" s="323" t="str">
        <f>+$F$94</f>
        <v>TOTAL EJECUTADO DE CONTRATOS ACREDITADOS PROPUESTA INICIAL</v>
      </c>
      <c r="G5594" s="324"/>
      <c r="H5594" s="324"/>
      <c r="I5594" s="324"/>
      <c r="J5594" s="324"/>
      <c r="K5594" s="85"/>
      <c r="L5594" s="86" t="s">
        <v>124</v>
      </c>
    </row>
    <row r="5595" spans="1:12" ht="13" hidden="1" customHeight="1" x14ac:dyDescent="0.3">
      <c r="A5595" s="18" t="str">
        <f>+A5510</f>
        <v>NO</v>
      </c>
      <c r="B5595" s="18"/>
      <c r="E5595" s="87"/>
      <c r="F5595" s="323" t="str">
        <f>+$F$95</f>
        <v>PROMEDIO VALOR ACREDITADO EN SMMLV</v>
      </c>
      <c r="G5595" s="324"/>
      <c r="H5595" s="324"/>
      <c r="I5595" s="324"/>
      <c r="J5595" s="324"/>
      <c r="K5595" s="66"/>
      <c r="L5595" s="88" t="s">
        <v>124</v>
      </c>
    </row>
    <row r="5596" spans="1:12" hidden="1" x14ac:dyDescent="0.3">
      <c r="A5596" s="18" t="str">
        <f>+A5510</f>
        <v>NO</v>
      </c>
      <c r="B5596" s="18"/>
      <c r="E5596" s="89"/>
      <c r="F5596" s="89"/>
      <c r="G5596" s="89"/>
      <c r="H5596" s="89"/>
      <c r="I5596" s="89"/>
      <c r="J5596" s="89"/>
      <c r="K5596" s="89"/>
      <c r="L5596" s="89"/>
    </row>
    <row r="5597" spans="1:12" ht="13" hidden="1" customHeight="1" x14ac:dyDescent="0.3">
      <c r="A5597" s="18" t="str">
        <f>+A5510</f>
        <v>NO</v>
      </c>
      <c r="B5597" s="18"/>
      <c r="E5597" s="69" t="str">
        <f>+$E$97</f>
        <v>3.9.2 EXIGENCIAS MÍNIMAS DE EXPERIENCIA Y FORMACIÓN ACADÉMICA DEL EQUIPO DE TRABAJO</v>
      </c>
      <c r="F5597" s="70"/>
      <c r="G5597" s="70"/>
      <c r="H5597" s="70"/>
      <c r="I5597" s="70"/>
      <c r="J5597" s="70"/>
      <c r="K5597" s="70"/>
      <c r="L5597" s="71"/>
    </row>
    <row r="5598" spans="1:12" hidden="1" x14ac:dyDescent="0.3">
      <c r="A5598" s="18" t="str">
        <f>+A5510</f>
        <v>NO</v>
      </c>
      <c r="B5598" s="18"/>
      <c r="E5598" s="90" t="str">
        <f>+$E$98</f>
        <v>Formulario 8</v>
      </c>
      <c r="F5598" s="315" t="s">
        <v>46</v>
      </c>
      <c r="G5598" s="316"/>
      <c r="H5598" s="317"/>
      <c r="I5598" s="318"/>
      <c r="J5598" s="318"/>
      <c r="K5598" s="318"/>
      <c r="L5598" s="319"/>
    </row>
    <row r="5599" spans="1:12" hidden="1" x14ac:dyDescent="0.3">
      <c r="A5599" s="18" t="str">
        <f>+A5510</f>
        <v>NO</v>
      </c>
      <c r="B5599" s="18"/>
      <c r="E5599" s="91" t="s">
        <v>124</v>
      </c>
      <c r="F5599" s="91" t="str">
        <f>+$F$99</f>
        <v>Director de Interventoría</v>
      </c>
      <c r="G5599" s="91" t="str">
        <f>+$G$99</f>
        <v>Residente de Interventoría</v>
      </c>
      <c r="H5599" s="320"/>
      <c r="I5599" s="321"/>
      <c r="J5599" s="321"/>
      <c r="K5599" s="321"/>
      <c r="L5599" s="322"/>
    </row>
    <row r="5600" spans="1:12" hidden="1" x14ac:dyDescent="0.3">
      <c r="A5600" s="18" t="str">
        <f>+A5510</f>
        <v>NO</v>
      </c>
      <c r="B5600" s="18"/>
      <c r="E5600" s="304" t="str">
        <f>+$E$100</f>
        <v>OBSERVACIONES RESPECTO REQUISITO HABILITANTE DEL PERSONAL CLAVE EVALUABLE</v>
      </c>
      <c r="F5600" s="305"/>
      <c r="G5600" s="305"/>
      <c r="H5600" s="305"/>
      <c r="I5600" s="305"/>
      <c r="J5600" s="305"/>
      <c r="K5600" s="305"/>
      <c r="L5600" s="305"/>
    </row>
    <row r="5601" spans="1:12" hidden="1" x14ac:dyDescent="0.3">
      <c r="A5601" s="18" t="str">
        <f>+A5510</f>
        <v>NO</v>
      </c>
      <c r="B5601" s="18"/>
      <c r="E5601" s="312" t="s">
        <v>124</v>
      </c>
      <c r="F5601" s="313"/>
      <c r="G5601" s="313"/>
      <c r="H5601" s="313"/>
      <c r="I5601" s="313"/>
      <c r="J5601" s="313"/>
      <c r="K5601" s="313"/>
      <c r="L5601" s="314"/>
    </row>
    <row r="5602" spans="1:12" hidden="1" x14ac:dyDescent="0.3">
      <c r="A5602" s="18" t="str">
        <f>+A5510</f>
        <v>NO</v>
      </c>
      <c r="B5602" s="18"/>
      <c r="E5602" s="89"/>
      <c r="F5602" s="89"/>
      <c r="G5602" s="89"/>
      <c r="H5602" s="89"/>
      <c r="I5602" s="89"/>
      <c r="J5602" s="89"/>
      <c r="K5602" s="89"/>
      <c r="L5602" s="89"/>
    </row>
    <row r="5603" spans="1:12" ht="13" hidden="1" customHeight="1" x14ac:dyDescent="0.3">
      <c r="A5603" s="18" t="str">
        <f>+A5510</f>
        <v>NO</v>
      </c>
      <c r="B5603" s="18"/>
      <c r="E5603" s="69" t="str">
        <f>+$E$103</f>
        <v>4.2 EQUIPO DE TRABAJO (Personal Clave Evaluable)</v>
      </c>
      <c r="F5603" s="70"/>
      <c r="G5603" s="70"/>
      <c r="H5603" s="70"/>
      <c r="I5603" s="70"/>
      <c r="J5603" s="70"/>
      <c r="K5603" s="70"/>
      <c r="L5603" s="71"/>
    </row>
    <row r="5604" spans="1:12" ht="23.25" hidden="1" customHeight="1" x14ac:dyDescent="0.3">
      <c r="A5604" s="18" t="str">
        <f>+A5510</f>
        <v>NO</v>
      </c>
      <c r="B5604" s="18"/>
      <c r="E5604" s="90" t="str">
        <f>+$E$104</f>
        <v>Formulario 9</v>
      </c>
      <c r="F5604" s="315" t="s">
        <v>46</v>
      </c>
      <c r="G5604" s="316"/>
      <c r="H5604" s="317"/>
      <c r="I5604" s="318"/>
      <c r="J5604" s="318"/>
      <c r="K5604" s="318"/>
      <c r="L5604" s="319"/>
    </row>
    <row r="5605" spans="1:12" hidden="1" x14ac:dyDescent="0.3">
      <c r="A5605" s="18" t="str">
        <f>+A5510</f>
        <v>NO</v>
      </c>
      <c r="B5605" s="18"/>
      <c r="E5605" s="91" t="s">
        <v>124</v>
      </c>
      <c r="F5605" s="91" t="str">
        <f>+$F$99</f>
        <v>Director de Interventoría</v>
      </c>
      <c r="G5605" s="91" t="str">
        <f>+$G$99</f>
        <v>Residente de Interventoría</v>
      </c>
      <c r="H5605" s="320"/>
      <c r="I5605" s="321"/>
      <c r="J5605" s="321"/>
      <c r="K5605" s="321"/>
      <c r="L5605" s="322"/>
    </row>
    <row r="5606" spans="1:12" hidden="1" x14ac:dyDescent="0.3">
      <c r="A5606" s="18" t="str">
        <f>+A5510</f>
        <v>NO</v>
      </c>
      <c r="B5606" s="18"/>
      <c r="E5606" s="89"/>
      <c r="F5606" s="89"/>
      <c r="G5606" s="89"/>
      <c r="H5606" s="89"/>
      <c r="I5606" s="89"/>
      <c r="J5606" s="89"/>
      <c r="K5606" s="89"/>
      <c r="L5606" s="89"/>
    </row>
    <row r="5607" spans="1:12" hidden="1" x14ac:dyDescent="0.3">
      <c r="A5607" s="1" t="str">
        <f>+A5510</f>
        <v>NO</v>
      </c>
      <c r="E5607" s="92" t="str">
        <f>+E5482</f>
        <v>CRITERIOS DE EVALUACIÓN Y PUNTAJE</v>
      </c>
      <c r="F5607" s="93"/>
      <c r="G5607" s="93"/>
      <c r="H5607" s="93"/>
      <c r="I5607" s="93"/>
      <c r="J5607" s="93"/>
      <c r="K5607" s="94"/>
      <c r="L5607" s="95" t="str">
        <f>+$L$107</f>
        <v>PUNTAJE OBTENIDO</v>
      </c>
    </row>
    <row r="5608" spans="1:12" hidden="1" x14ac:dyDescent="0.3">
      <c r="A5608" s="1" t="str">
        <f>+A5510</f>
        <v>NO</v>
      </c>
      <c r="E5608" s="96" t="str">
        <f>+$E$108</f>
        <v>VALOR</v>
      </c>
      <c r="F5608" s="97" t="str">
        <f>+$F$108</f>
        <v>EQUIPO DE TRABAJO (PERSONAL CLAVE EVALUABLE)</v>
      </c>
      <c r="G5608" s="24"/>
      <c r="H5608" s="24"/>
      <c r="I5608" s="24"/>
      <c r="J5608" s="24"/>
      <c r="K5608" s="24"/>
      <c r="L5608" s="98"/>
    </row>
    <row r="5609" spans="1:12" ht="12.75" hidden="1" customHeight="1" x14ac:dyDescent="0.3">
      <c r="A5609" s="1" t="str">
        <f>+A5510</f>
        <v>NO</v>
      </c>
      <c r="E5609" s="96">
        <f>+$E$109</f>
        <v>5</v>
      </c>
      <c r="F5609" s="307" t="str">
        <f>+$F$109</f>
        <v xml:space="preserve"> Experiencia Específica adicional</v>
      </c>
      <c r="G5609" s="308"/>
      <c r="H5609" s="308"/>
      <c r="I5609" s="308"/>
      <c r="J5609" s="308"/>
      <c r="K5609" s="309"/>
      <c r="L5609" s="99" t="str">
        <f>IFERROR(IF(VLOOKUP(C5510,'R. PUNTAJES'!$C$14:$R$213,'R. PUNTAJES'!$I$10,0)="","",VLOOKUP(C5510,'R. PUNTAJES'!$C$14:$R$213,'R. PUNTAJES'!$I$10,0)),"")</f>
        <v/>
      </c>
    </row>
    <row r="5610" spans="1:12" ht="12.75" hidden="1" customHeight="1" x14ac:dyDescent="0.3">
      <c r="A5610" s="1" t="str">
        <f>+A5510</f>
        <v>NO</v>
      </c>
      <c r="E5610" s="96">
        <f>+$E$110</f>
        <v>5</v>
      </c>
      <c r="F5610" s="307" t="str">
        <f>+$F$110</f>
        <v>Formación Académica adicional</v>
      </c>
      <c r="G5610" s="308"/>
      <c r="H5610" s="308"/>
      <c r="I5610" s="308"/>
      <c r="J5610" s="308"/>
      <c r="K5610" s="309"/>
      <c r="L5610" s="99" t="str">
        <f>IFERROR(IF(VLOOKUP(C5510,'R. PUNTAJES'!$C$14:$R$213,'R. PUNTAJES'!$J$10,0)="","",VLOOKUP(C5510,'R. PUNTAJES'!$C$14:$R$213,'R. PUNTAJES'!$J$10,0)),"")</f>
        <v/>
      </c>
    </row>
    <row r="5611" spans="1:12" hidden="1" x14ac:dyDescent="0.3">
      <c r="A5611" s="18" t="str">
        <f>+A5510</f>
        <v>NO</v>
      </c>
      <c r="B5611" s="18"/>
      <c r="E5611" s="100"/>
      <c r="F5611" s="101" t="str">
        <f>+$F$111</f>
        <v>FACTOR DE SOSTENIBILIDAD</v>
      </c>
      <c r="G5611" s="102"/>
      <c r="H5611" s="102"/>
      <c r="I5611" s="102"/>
      <c r="J5611" s="102"/>
      <c r="K5611" s="102"/>
      <c r="L5611" s="103"/>
    </row>
    <row r="5612" spans="1:12" hidden="1" x14ac:dyDescent="0.3">
      <c r="A5612" s="18" t="str">
        <f>+A5510</f>
        <v>NO</v>
      </c>
      <c r="B5612" s="18"/>
      <c r="E5612" s="104">
        <v>1</v>
      </c>
      <c r="F5612" s="105" t="str">
        <f>+$F$112</f>
        <v>Compromisos Sostenibilidad</v>
      </c>
      <c r="G5612" s="106"/>
      <c r="H5612" s="106"/>
      <c r="I5612" s="106"/>
      <c r="J5612" s="106"/>
      <c r="K5612" s="106"/>
      <c r="L5612" s="107" t="str">
        <f>IFERROR(IF(VLOOKUP(C5510,'R. PUNTAJES'!$C$14:$R$213,'R. PUNTAJES'!$K$10,0)="","",VLOOKUP(C5510,'R. PUNTAJES'!$C$14:$R$213,'R. PUNTAJES'!$K$10,0)),"")</f>
        <v/>
      </c>
    </row>
    <row r="5613" spans="1:12" hidden="1" x14ac:dyDescent="0.3">
      <c r="A5613" s="1" t="str">
        <f>+A5510</f>
        <v>NO</v>
      </c>
      <c r="E5613" s="108"/>
      <c r="F5613" s="109" t="str">
        <f>+$F$113</f>
        <v>APOYO A LA INDUSTRIA NACIONAL</v>
      </c>
      <c r="G5613" s="110"/>
      <c r="H5613" s="110"/>
      <c r="I5613" s="110"/>
      <c r="J5613" s="110"/>
      <c r="K5613" s="110"/>
      <c r="L5613" s="111"/>
    </row>
    <row r="5614" spans="1:12" ht="12.75" hidden="1" customHeight="1" x14ac:dyDescent="0.3">
      <c r="A5614" s="1" t="str">
        <f>+A5510</f>
        <v>NO</v>
      </c>
      <c r="E5614" s="96">
        <v>20</v>
      </c>
      <c r="F5614" s="307" t="str">
        <f>+$F$114</f>
        <v>Promoción de Servicios Nacionales o con Trato Nacional</v>
      </c>
      <c r="G5614" s="308"/>
      <c r="H5614" s="308"/>
      <c r="I5614" s="308"/>
      <c r="J5614" s="308"/>
      <c r="K5614" s="309"/>
      <c r="L5614" s="99" t="str">
        <f>IFERROR(IF(VLOOKUP(C5510,'R. PUNTAJES'!$C$14:$R$213,'R. PUNTAJES'!$L$10,0)="","",
IF(VLOOKUP(C5510,'R. PUNTAJES'!$C$14:$R$213,'R. PUNTAJES'!$L$10,0)=5,0,
VLOOKUP(C5510,'R. PUNTAJES'!$C$14:$R$213,'R. PUNTAJES'!$L$10,0))),"")</f>
        <v/>
      </c>
    </row>
    <row r="5615" spans="1:12" ht="12.75" hidden="1" customHeight="1" x14ac:dyDescent="0.3">
      <c r="A5615" s="1" t="str">
        <f>+A5510</f>
        <v>NO</v>
      </c>
      <c r="E5615" s="96">
        <v>5</v>
      </c>
      <c r="F5615" s="307" t="str">
        <f>+$F$115</f>
        <v>Incorporación de componente nacional en servicios extranjeros</v>
      </c>
      <c r="G5615" s="308"/>
      <c r="H5615" s="308"/>
      <c r="I5615" s="308"/>
      <c r="J5615" s="308"/>
      <c r="K5615" s="309"/>
      <c r="L5615" s="99" t="str">
        <f>IFERROR(IF(VLOOKUP(C5510,'R. PUNTAJES'!$C$14:$R$213,'R. PUNTAJES'!$L$10,0)="","",
IF(VLOOKUP(C5510,'R. PUNTAJES'!$C$14:$R$213,'R. PUNTAJES'!$L$10,0)=20,0,
VLOOKUP(C5510,'R. PUNTAJES'!$C$14:$R$213,'R. PUNTAJES'!$L$10,0))),"")</f>
        <v/>
      </c>
    </row>
    <row r="5616" spans="1:12" hidden="1" x14ac:dyDescent="0.3">
      <c r="A5616" s="1" t="str">
        <f>+A5510</f>
        <v>NO</v>
      </c>
      <c r="E5616" s="112"/>
      <c r="F5616" s="97" t="str">
        <f>+$F$116</f>
        <v>VINCULACIÓN DE PERSONAS CON DISCAPACIDAD</v>
      </c>
      <c r="G5616" s="24"/>
      <c r="H5616" s="24"/>
      <c r="I5616" s="24"/>
      <c r="J5616" s="24"/>
      <c r="K5616" s="24"/>
      <c r="L5616" s="98"/>
    </row>
    <row r="5617" spans="1:16" ht="12.75" hidden="1" customHeight="1" x14ac:dyDescent="0.3">
      <c r="A5617" s="1" t="str">
        <f>+A5510</f>
        <v>NO</v>
      </c>
      <c r="E5617" s="96">
        <v>1</v>
      </c>
      <c r="F5617" s="307" t="str">
        <f>+$F$117</f>
        <v xml:space="preserve">Trabajadores vinculados a la planta de personal </v>
      </c>
      <c r="G5617" s="308"/>
      <c r="H5617" s="308"/>
      <c r="I5617" s="308"/>
      <c r="J5617" s="308"/>
      <c r="K5617" s="309"/>
      <c r="L5617" s="99" t="str">
        <f>IFERROR(IF(VLOOKUP(C5510,'R. PUNTAJES'!$C$14:$R$213,'R. PUNTAJES'!$M$10,0)="","",VLOOKUP(C5510,'R. PUNTAJES'!$C$14:$R$213,'R. PUNTAJES'!$M$10,0)),"")</f>
        <v/>
      </c>
    </row>
    <row r="5618" spans="1:16" hidden="1" x14ac:dyDescent="0.3">
      <c r="A5618" s="1" t="str">
        <f>+A5510</f>
        <v>NO</v>
      </c>
      <c r="E5618" s="112"/>
      <c r="F5618" s="97" t="str">
        <f>+$F$118</f>
        <v>EMPRENDIMIENTOS Y EMPRESAS DE MUJERES</v>
      </c>
      <c r="G5618" s="24"/>
      <c r="H5618" s="24"/>
      <c r="I5618" s="24"/>
      <c r="J5618" s="24"/>
      <c r="K5618" s="24"/>
      <c r="L5618" s="98"/>
    </row>
    <row r="5619" spans="1:16" ht="13" hidden="1" customHeight="1" x14ac:dyDescent="0.3">
      <c r="A5619" s="1" t="str">
        <f>+A5510</f>
        <v>NO</v>
      </c>
      <c r="E5619" s="96">
        <v>0.25</v>
      </c>
      <c r="F5619" s="307" t="str">
        <f>+$F$119</f>
        <v>Emprendimientos y empresas de mujeres</v>
      </c>
      <c r="G5619" s="308"/>
      <c r="H5619" s="308"/>
      <c r="I5619" s="308"/>
      <c r="J5619" s="308"/>
      <c r="K5619" s="309"/>
      <c r="L5619" s="113" t="str">
        <f>IFERROR(IF(VLOOKUP(C5510,'R. PUNTAJES'!$C$14:$R$213,'R. PUNTAJES'!$N$10,0)="","",VLOOKUP(C5510,'R. PUNTAJES'!$C$14:$R$213,'R. PUNTAJES'!$N$10,0)),"")</f>
        <v/>
      </c>
    </row>
    <row r="5620" spans="1:16" hidden="1" x14ac:dyDescent="0.3">
      <c r="A5620" s="18" t="str">
        <f>+A5621</f>
        <v>NO</v>
      </c>
      <c r="B5620" s="18"/>
      <c r="E5620" s="112"/>
      <c r="F5620" s="97" t="str">
        <f>+$F$120</f>
        <v>MIPYME</v>
      </c>
      <c r="G5620" s="24"/>
      <c r="H5620" s="24"/>
      <c r="I5620" s="24"/>
      <c r="J5620" s="24"/>
      <c r="K5620" s="24"/>
      <c r="L5620" s="98"/>
    </row>
    <row r="5621" spans="1:16" hidden="1" x14ac:dyDescent="0.3">
      <c r="A5621" s="18" t="str">
        <f>+IF(E5621=0,"NO",1)</f>
        <v>NO</v>
      </c>
      <c r="B5621" s="18"/>
      <c r="E5621" s="96">
        <v>0</v>
      </c>
      <c r="F5621" s="307" t="str">
        <f>+$F$121</f>
        <v>Mipyme</v>
      </c>
      <c r="G5621" s="308"/>
      <c r="H5621" s="308"/>
      <c r="I5621" s="308"/>
      <c r="J5621" s="308"/>
      <c r="K5621" s="309"/>
      <c r="L5621" s="113" t="str">
        <f>IFERROR(IF(VLOOKUP(C5510,'R. PUNTAJES'!$C$14:$R$213,'R. PUNTAJES'!$O$10,0)="","",VLOOKUP(C5510,'R. PUNTAJES'!$C$14:$R$213,'R. PUNTAJES'!$O$10,0)),"")</f>
        <v/>
      </c>
    </row>
    <row r="5622" spans="1:16" hidden="1" x14ac:dyDescent="0.3">
      <c r="A5622" s="1" t="str">
        <f>+A5510</f>
        <v>NO</v>
      </c>
      <c r="E5622" s="112"/>
      <c r="F5622" s="97" t="str">
        <f>+$F$122</f>
        <v>EXPERIENCIA DEL PROPONENTE</v>
      </c>
      <c r="G5622" s="24"/>
      <c r="H5622" s="24"/>
      <c r="I5622" s="24"/>
      <c r="J5622" s="24"/>
      <c r="K5622" s="24"/>
      <c r="L5622" s="98"/>
    </row>
    <row r="5623" spans="1:16" hidden="1" x14ac:dyDescent="0.3">
      <c r="A5623" s="1" t="str">
        <f>+A5510</f>
        <v>NO</v>
      </c>
      <c r="E5623" s="96">
        <v>59.5</v>
      </c>
      <c r="F5623" s="307" t="str">
        <f>+$F$123</f>
        <v>mediana con valor absoluto</v>
      </c>
      <c r="G5623" s="308"/>
      <c r="H5623" s="308"/>
      <c r="I5623" s="308"/>
      <c r="J5623" s="308"/>
      <c r="K5623" s="309"/>
      <c r="L5623" s="113" t="str">
        <f>IFERROR(IF(VLOOKUP(C5510,'R. PUNTAJES'!$C$14:$R$213,'R. PUNTAJES'!$R$10,0)="","",VLOOKUP(C5510,'R. PUNTAJES'!$C$14:$R$213,'R. PUNTAJES'!$R$10,0)),"")</f>
        <v/>
      </c>
    </row>
    <row r="5624" spans="1:16" hidden="1" x14ac:dyDescent="0.3">
      <c r="A5624" s="1" t="str">
        <f>+A5510</f>
        <v>NO</v>
      </c>
      <c r="E5624" s="112"/>
      <c r="F5624" s="97" t="str">
        <f>+$F$124</f>
        <v>MULTAS</v>
      </c>
      <c r="G5624" s="24"/>
      <c r="H5624" s="24"/>
      <c r="I5624" s="24"/>
      <c r="J5624" s="24"/>
      <c r="K5624" s="24"/>
      <c r="L5624" s="98"/>
    </row>
    <row r="5625" spans="1:16" ht="12.75" hidden="1" customHeight="1" x14ac:dyDescent="0.3">
      <c r="A5625" s="1" t="str">
        <f>+A5510</f>
        <v>NO</v>
      </c>
      <c r="E5625" s="96">
        <v>-2</v>
      </c>
      <c r="F5625" s="307" t="str">
        <f>+$F$125</f>
        <v>Una o más multas o cláusulas penales durante el último año</v>
      </c>
      <c r="G5625" s="310"/>
      <c r="H5625" s="310"/>
      <c r="I5625" s="310"/>
      <c r="J5625" s="310"/>
      <c r="K5625" s="311"/>
      <c r="L5625" s="99" t="str">
        <f>IFERROR(IF(VLOOKUP(C5510,'R. PUNTAJES'!$C$14:$R$213,'R. PUNTAJES'!$Q$10,0)="","",VLOOKUP(C5510,'R. PUNTAJES'!$C$14:$R$213,'R. PUNTAJES'!$Q$10,0)),"")</f>
        <v/>
      </c>
    </row>
    <row r="5626" spans="1:16" hidden="1" x14ac:dyDescent="0.3">
      <c r="A5626" s="1" t="str">
        <f>+A5510</f>
        <v>NO</v>
      </c>
      <c r="E5626" s="112"/>
      <c r="F5626" s="97" t="str">
        <f>+$F$126</f>
        <v>OBRAS INCONCLUSAS</v>
      </c>
      <c r="G5626" s="24"/>
      <c r="H5626" s="24"/>
      <c r="I5626" s="24"/>
      <c r="J5626" s="24"/>
      <c r="K5626" s="24"/>
      <c r="L5626" s="98"/>
    </row>
    <row r="5627" spans="1:16" hidden="1" x14ac:dyDescent="0.3">
      <c r="A5627" s="1" t="str">
        <f>+A5510</f>
        <v>NO</v>
      </c>
      <c r="E5627" s="96">
        <v>-1</v>
      </c>
      <c r="F5627" s="301" t="str">
        <f>+$F$127</f>
        <v>Anotación vigente de obra civil inconclusa</v>
      </c>
      <c r="G5627" s="302"/>
      <c r="H5627" s="302"/>
      <c r="I5627" s="302"/>
      <c r="J5627" s="302"/>
      <c r="K5627" s="303"/>
      <c r="L5627" s="99" t="str">
        <f>IFERROR(IF(VLOOKUP(C5510,'R. PUNTAJES'!$C$14:$R$213,'R. PUNTAJES'!$P$10,0)="","",VLOOKUP(C5510,'R. PUNTAJES'!$C$14:$R$213,'R. PUNTAJES'!$P$10,0)),"")</f>
        <v/>
      </c>
    </row>
    <row r="5628" spans="1:16" ht="7.5" hidden="1" customHeight="1" x14ac:dyDescent="0.3">
      <c r="A5628" s="1" t="str">
        <f>+A5510</f>
        <v>NO</v>
      </c>
      <c r="E5628" s="114"/>
      <c r="F5628" s="45"/>
      <c r="G5628" s="45"/>
      <c r="H5628" s="45"/>
      <c r="I5628" s="45"/>
      <c r="J5628" s="45"/>
      <c r="K5628" s="45"/>
      <c r="L5628" s="48"/>
    </row>
    <row r="5629" spans="1:16" hidden="1" x14ac:dyDescent="0.3">
      <c r="A5629" s="1" t="str">
        <f>+A5510</f>
        <v>NO</v>
      </c>
      <c r="E5629" s="115" t="str">
        <f>+$E$129</f>
        <v>PUNTAJE TOTAL</v>
      </c>
      <c r="F5629" s="116"/>
      <c r="G5629" s="116"/>
      <c r="H5629" s="116"/>
      <c r="I5629" s="116"/>
      <c r="J5629" s="116"/>
      <c r="K5629" s="117"/>
      <c r="L5629" s="118">
        <f>IFERROR(IF(VLOOKUP(C5510,'R. PUNTAJES'!$C$14:$R$213,'R. PUNTAJES'!$H$10,0)="RECHAZO","",SUM(L5609:L5627)),"")</f>
        <v>0</v>
      </c>
    </row>
    <row r="5630" spans="1:16" hidden="1" x14ac:dyDescent="0.3">
      <c r="A5630" s="1" t="str">
        <f>+A5510</f>
        <v>NO</v>
      </c>
      <c r="E5630" s="304" t="str">
        <f>+$E$130</f>
        <v>OBSERVACIONES RESPECTO A PUNTAJES</v>
      </c>
      <c r="F5630" s="305"/>
      <c r="G5630" s="305"/>
      <c r="H5630" s="305"/>
      <c r="I5630" s="305"/>
      <c r="J5630" s="305"/>
      <c r="K5630" s="305"/>
      <c r="L5630" s="305"/>
    </row>
    <row r="5631" spans="1:16" ht="12" hidden="1" customHeight="1" x14ac:dyDescent="0.3">
      <c r="A5631" s="1" t="str">
        <f>+A5510</f>
        <v>NO</v>
      </c>
      <c r="E5631" s="306" t="s">
        <v>124</v>
      </c>
      <c r="F5631" s="305"/>
      <c r="G5631" s="305"/>
      <c r="H5631" s="305"/>
      <c r="I5631" s="305"/>
      <c r="J5631" s="305"/>
      <c r="K5631" s="305"/>
      <c r="L5631" s="305"/>
      <c r="N5631" s="119"/>
      <c r="O5631" s="119"/>
      <c r="P5631" s="120"/>
    </row>
    <row r="5632" spans="1:16" ht="3" hidden="1" customHeight="1" x14ac:dyDescent="0.3">
      <c r="A5632" s="1" t="str">
        <f>+A5511</f>
        <v>NO</v>
      </c>
      <c r="E5632" s="121"/>
      <c r="F5632" s="122"/>
      <c r="G5632" s="122"/>
      <c r="H5632" s="122"/>
      <c r="I5632" s="122"/>
      <c r="J5632" s="122"/>
      <c r="K5632" s="122"/>
      <c r="L5632" s="123"/>
    </row>
    <row r="5633" spans="1:12" hidden="1" x14ac:dyDescent="0.3">
      <c r="A5633" s="1" t="str">
        <f>+IF(OR(C5635=""),"NO",1)</f>
        <v>NO</v>
      </c>
      <c r="E5633" s="346"/>
      <c r="F5633" s="347"/>
      <c r="G5633" s="347"/>
      <c r="H5633" s="347"/>
      <c r="I5633" s="347"/>
      <c r="J5633" s="347"/>
      <c r="K5633" s="347"/>
      <c r="L5633" s="347"/>
    </row>
    <row r="5634" spans="1:12" ht="4.5" hidden="1" customHeight="1" x14ac:dyDescent="0.3">
      <c r="A5634" s="1" t="str">
        <f>+A5635</f>
        <v>NO</v>
      </c>
      <c r="E5634" s="15"/>
      <c r="F5634" s="16"/>
      <c r="G5634" s="16"/>
      <c r="H5634" s="16"/>
      <c r="I5634" s="16"/>
      <c r="J5634" s="16"/>
      <c r="K5634" s="16"/>
      <c r="L5634" s="17"/>
    </row>
    <row r="5635" spans="1:12" ht="15.75" hidden="1" customHeight="1" x14ac:dyDescent="0.3">
      <c r="A5635" s="1" t="str">
        <f>+IF(OR(C5635=""),"NO",1)</f>
        <v>NO</v>
      </c>
      <c r="B5635" s="1">
        <f>1+MAX($B$1:B5634)</f>
        <v>46</v>
      </c>
      <c r="C5635" s="18" t="s">
        <v>124</v>
      </c>
      <c r="E5635" s="19" t="s">
        <v>124</v>
      </c>
      <c r="F5635" s="20"/>
      <c r="G5635" s="20"/>
      <c r="H5635" s="20"/>
      <c r="I5635" s="21"/>
      <c r="J5635" s="20"/>
      <c r="K5635" s="21"/>
      <c r="L5635" s="22"/>
    </row>
    <row r="5636" spans="1:12" hidden="1" x14ac:dyDescent="0.3">
      <c r="A5636" s="1" t="str">
        <f>A5635</f>
        <v>NO</v>
      </c>
      <c r="E5636" s="23" t="str">
        <f>+$E$11</f>
        <v>Integrantes</v>
      </c>
      <c r="F5636" s="24"/>
      <c r="G5636" s="24"/>
      <c r="H5636" s="24"/>
      <c r="I5636" s="24"/>
      <c r="J5636" s="24"/>
      <c r="K5636" s="25" t="str">
        <f>+$K$11</f>
        <v>Nit</v>
      </c>
      <c r="L5636" s="26" t="str">
        <f>+$L$11</f>
        <v>Part.</v>
      </c>
    </row>
    <row r="5637" spans="1:12" hidden="1" x14ac:dyDescent="0.3">
      <c r="A5637" s="1" t="str">
        <f>+A5636</f>
        <v>NO</v>
      </c>
      <c r="C5637" s="1" t="s">
        <v>124</v>
      </c>
      <c r="E5637" s="27" t="s">
        <v>124</v>
      </c>
      <c r="F5637" s="28"/>
      <c r="G5637" s="28"/>
      <c r="H5637" s="28"/>
      <c r="I5637" s="28"/>
      <c r="J5637" s="28"/>
      <c r="K5637" s="29" t="s">
        <v>124</v>
      </c>
      <c r="L5637" s="30" t="s">
        <v>124</v>
      </c>
    </row>
    <row r="5638" spans="1:12" hidden="1" x14ac:dyDescent="0.3">
      <c r="A5638" s="18" t="str">
        <f>+IF(OR(C5638=""),"NO",1)</f>
        <v>NO</v>
      </c>
      <c r="B5638" s="18"/>
      <c r="C5638" s="1" t="s">
        <v>124</v>
      </c>
      <c r="E5638" s="31" t="s">
        <v>124</v>
      </c>
      <c r="F5638" s="32"/>
      <c r="G5638" s="32"/>
      <c r="H5638" s="32"/>
      <c r="I5638" s="32"/>
      <c r="J5638" s="32"/>
      <c r="K5638" s="33" t="s">
        <v>124</v>
      </c>
      <c r="L5638" s="34" t="s">
        <v>124</v>
      </c>
    </row>
    <row r="5639" spans="1:12" hidden="1" x14ac:dyDescent="0.3">
      <c r="A5639" s="18" t="str">
        <f>+IF(OR(C5639=""),"NO",1)</f>
        <v>NO</v>
      </c>
      <c r="B5639" s="18"/>
      <c r="C5639" s="1" t="s">
        <v>124</v>
      </c>
      <c r="E5639" s="31" t="s">
        <v>124</v>
      </c>
      <c r="F5639" s="32"/>
      <c r="G5639" s="32"/>
      <c r="H5639" s="32"/>
      <c r="I5639" s="32"/>
      <c r="J5639" s="32"/>
      <c r="K5639" s="33" t="s">
        <v>124</v>
      </c>
      <c r="L5639" s="34" t="s">
        <v>124</v>
      </c>
    </row>
    <row r="5640" spans="1:12" hidden="1" x14ac:dyDescent="0.3">
      <c r="A5640" s="18" t="str">
        <f>+IF(OR(C5640=""),"NO",1)</f>
        <v>NO</v>
      </c>
      <c r="B5640" s="18"/>
      <c r="C5640" s="1" t="s">
        <v>124</v>
      </c>
      <c r="E5640" s="31" t="s">
        <v>13</v>
      </c>
      <c r="F5640" s="32"/>
      <c r="G5640" s="32"/>
      <c r="H5640" s="32"/>
      <c r="I5640" s="32"/>
      <c r="J5640" s="32"/>
      <c r="K5640" s="33"/>
      <c r="L5640" s="34"/>
    </row>
    <row r="5641" spans="1:12" hidden="1" x14ac:dyDescent="0.3">
      <c r="A5641" s="18" t="str">
        <f>+IF(OR(C5641=""),"NO",1)</f>
        <v>NO</v>
      </c>
      <c r="B5641" s="18"/>
      <c r="C5641" s="1" t="s">
        <v>124</v>
      </c>
      <c r="E5641" s="31" t="s">
        <v>13</v>
      </c>
      <c r="F5641" s="32"/>
      <c r="G5641" s="32"/>
      <c r="H5641" s="32"/>
      <c r="I5641" s="32"/>
      <c r="J5641" s="32"/>
      <c r="K5641" s="33"/>
      <c r="L5641" s="34"/>
    </row>
    <row r="5642" spans="1:12" hidden="1" x14ac:dyDescent="0.3">
      <c r="A5642" s="18" t="str">
        <f>+IF(OR(C5642=""),"NO",1)</f>
        <v>NO</v>
      </c>
      <c r="B5642" s="18"/>
      <c r="C5642" s="1" t="s">
        <v>124</v>
      </c>
      <c r="E5642" s="35" t="s">
        <v>13</v>
      </c>
      <c r="F5642" s="36"/>
      <c r="G5642" s="36"/>
      <c r="H5642" s="36"/>
      <c r="I5642" s="36"/>
      <c r="J5642" s="36"/>
      <c r="K5642" s="37"/>
      <c r="L5642" s="38"/>
    </row>
    <row r="5643" spans="1:12" ht="5.15" hidden="1" customHeight="1" x14ac:dyDescent="0.3">
      <c r="A5643" s="1" t="str">
        <f>+A5635</f>
        <v>NO</v>
      </c>
      <c r="E5643" s="39"/>
      <c r="F5643" s="39"/>
      <c r="G5643" s="39"/>
      <c r="H5643" s="39"/>
      <c r="I5643" s="39"/>
      <c r="J5643" s="39"/>
      <c r="K5643" s="39"/>
      <c r="L5643" s="39"/>
    </row>
    <row r="5644" spans="1:12" ht="15.75" hidden="1" customHeight="1" x14ac:dyDescent="0.3">
      <c r="A5644" s="1" t="str">
        <f>+A5635</f>
        <v>NO</v>
      </c>
      <c r="E5644" s="40" t="str">
        <f>+$E$19</f>
        <v>RESULTADO DE EVALUACIÓN TÉCNICA</v>
      </c>
      <c r="F5644" s="41"/>
      <c r="G5644" s="41"/>
      <c r="H5644" s="41"/>
      <c r="I5644" s="41"/>
      <c r="J5644" s="41"/>
      <c r="K5644" s="41"/>
      <c r="L5644" s="42"/>
    </row>
    <row r="5645" spans="1:12" hidden="1" x14ac:dyDescent="0.3">
      <c r="A5645" s="1" t="str">
        <f>+A5635</f>
        <v>NO</v>
      </c>
      <c r="E5645" s="43"/>
      <c r="F5645" s="44" t="str">
        <f>+$F$20</f>
        <v>Experiencia</v>
      </c>
      <c r="G5645" s="45"/>
      <c r="H5645" s="45"/>
      <c r="I5645" s="45"/>
      <c r="J5645" s="45"/>
      <c r="K5645" s="46"/>
      <c r="L5645" s="47" t="s">
        <v>124</v>
      </c>
    </row>
    <row r="5646" spans="1:12" hidden="1" x14ac:dyDescent="0.3">
      <c r="A5646" s="1" t="str">
        <f>+A5635</f>
        <v>NO</v>
      </c>
      <c r="E5646" s="348" t="str">
        <f>+$E$21</f>
        <v>OBSERVACIONES RESPECTO A LA EVALUACIÓN DE EXPERIENCIA</v>
      </c>
      <c r="F5646" s="308"/>
      <c r="G5646" s="308"/>
      <c r="H5646" s="308"/>
      <c r="I5646" s="308"/>
      <c r="J5646" s="308"/>
      <c r="K5646" s="308"/>
      <c r="L5646" s="349"/>
    </row>
    <row r="5647" spans="1:12" hidden="1" x14ac:dyDescent="0.3">
      <c r="A5647" s="1" t="str">
        <f>+A5635</f>
        <v>NO</v>
      </c>
      <c r="E5647" s="350" t="s">
        <v>124</v>
      </c>
      <c r="F5647" s="351"/>
      <c r="G5647" s="351"/>
      <c r="H5647" s="351"/>
      <c r="I5647" s="351"/>
      <c r="J5647" s="351"/>
      <c r="K5647" s="351"/>
      <c r="L5647" s="352"/>
    </row>
    <row r="5648" spans="1:12" ht="5.15" hidden="1" customHeight="1" x14ac:dyDescent="0.3">
      <c r="A5648" s="1" t="str">
        <f>+A5635</f>
        <v>NO</v>
      </c>
      <c r="E5648" s="39"/>
      <c r="F5648" s="39"/>
      <c r="G5648" s="39"/>
      <c r="H5648" s="39"/>
      <c r="I5648" s="39"/>
      <c r="J5648" s="39"/>
      <c r="K5648" s="39"/>
      <c r="L5648" s="39"/>
    </row>
    <row r="5649" spans="1:12" ht="12.75" hidden="1" customHeight="1" x14ac:dyDescent="0.3">
      <c r="A5649" s="1" t="str">
        <f>+A5635</f>
        <v>NO</v>
      </c>
      <c r="E5649" s="40" t="str">
        <f>+$E$24</f>
        <v>EXPERIENCIA HABILITANTE: CONTRATOS PRESENTADOS</v>
      </c>
      <c r="F5649" s="41"/>
      <c r="G5649" s="41"/>
      <c r="H5649" s="41"/>
      <c r="I5649" s="41"/>
      <c r="J5649" s="41"/>
      <c r="K5649" s="41"/>
      <c r="L5649" s="42"/>
    </row>
    <row r="5650" spans="1:12" ht="8.5" hidden="1" customHeight="1" x14ac:dyDescent="0.3">
      <c r="A5650" s="1" t="str">
        <f>+A5635</f>
        <v>NO</v>
      </c>
      <c r="E5650" s="49"/>
      <c r="F5650" s="50"/>
      <c r="G5650" s="51"/>
      <c r="H5650" s="51"/>
      <c r="I5650" s="51"/>
      <c r="J5650" s="51"/>
      <c r="K5650" s="51"/>
      <c r="L5650" s="52"/>
    </row>
    <row r="5651" spans="1:12" hidden="1" x14ac:dyDescent="0.3">
      <c r="A5651" s="18" t="str">
        <f>+IF(OR(C5651=""),"NO",1)</f>
        <v>NO</v>
      </c>
      <c r="B5651" s="18"/>
      <c r="C5651" s="1" t="s">
        <v>124</v>
      </c>
      <c r="E5651" s="329">
        <v>1</v>
      </c>
      <c r="F5651" s="53" t="str">
        <f>+$F$26</f>
        <v>OBJETO</v>
      </c>
      <c r="G5651" s="332" t="s">
        <v>124</v>
      </c>
      <c r="H5651" s="333"/>
      <c r="I5651" s="333"/>
      <c r="J5651" s="333"/>
      <c r="K5651" s="333"/>
      <c r="L5651" s="334"/>
    </row>
    <row r="5652" spans="1:12" hidden="1" x14ac:dyDescent="0.3">
      <c r="A5652" s="18" t="str">
        <f>+IF(OR(C5651=""),"NO",1)</f>
        <v>NO</v>
      </c>
      <c r="B5652" s="18"/>
      <c r="E5652" s="330"/>
      <c r="F5652" s="54" t="str">
        <f>+$F$27</f>
        <v>CONTRATANTE</v>
      </c>
      <c r="G5652" s="335" t="s">
        <v>124</v>
      </c>
      <c r="H5652" s="310"/>
      <c r="I5652" s="310"/>
      <c r="J5652" s="310"/>
      <c r="K5652" s="310"/>
      <c r="L5652" s="336"/>
    </row>
    <row r="5653" spans="1:12" hidden="1" x14ac:dyDescent="0.3">
      <c r="A5653" s="18" t="str">
        <f>+IF(OR(C5651=""),"NO",1)</f>
        <v>NO</v>
      </c>
      <c r="B5653" s="18"/>
      <c r="E5653" s="330"/>
      <c r="F5653" s="54" t="str">
        <f>+$F$28</f>
        <v>APORTANTE</v>
      </c>
      <c r="G5653" s="337" t="s">
        <v>124</v>
      </c>
      <c r="H5653" s="338"/>
      <c r="I5653" s="338"/>
      <c r="J5653" s="338"/>
      <c r="K5653" s="338"/>
      <c r="L5653" s="339"/>
    </row>
    <row r="5654" spans="1:12" hidden="1" x14ac:dyDescent="0.3">
      <c r="A5654" s="18" t="str">
        <f>+IF(OR(C5651=""),"NO",1)</f>
        <v>NO</v>
      </c>
      <c r="B5654" s="18"/>
      <c r="E5654" s="330"/>
      <c r="F5654" s="54" t="str">
        <f>+$F$29</f>
        <v>VALOR /SMMLV)</v>
      </c>
      <c r="G5654" s="55" t="s">
        <v>124</v>
      </c>
      <c r="H5654" s="56" t="str">
        <f>+$H$29</f>
        <v>% PART..</v>
      </c>
      <c r="I5654" s="57" t="s">
        <v>124</v>
      </c>
      <c r="J5654" s="58" t="str">
        <f>+$J$29</f>
        <v>VALOR ACREDITADO</v>
      </c>
      <c r="K5654" s="59"/>
      <c r="L5654" s="47" t="s">
        <v>124</v>
      </c>
    </row>
    <row r="5655" spans="1:12" hidden="1" x14ac:dyDescent="0.3">
      <c r="A5655" s="18" t="str">
        <f>+IF(OR(C5651=""),"NO",1)</f>
        <v>NO</v>
      </c>
      <c r="B5655" s="18"/>
      <c r="E5655" s="330"/>
      <c r="F5655" s="60" t="str">
        <f>+$F$30</f>
        <v>EXPERIENCIA APORTADA</v>
      </c>
      <c r="G5655" s="340" t="s">
        <v>124</v>
      </c>
      <c r="H5655" s="341"/>
      <c r="I5655" s="341"/>
      <c r="J5655" s="341"/>
      <c r="K5655" s="341"/>
      <c r="L5655" s="342"/>
    </row>
    <row r="5656" spans="1:12" hidden="1" x14ac:dyDescent="0.3">
      <c r="A5656" s="18" t="str">
        <f>+IF(OR(C5651=""),"NO",1)</f>
        <v>NO</v>
      </c>
      <c r="B5656" s="18"/>
      <c r="E5656" s="331"/>
      <c r="F5656" s="62" t="str">
        <f>+$F$31</f>
        <v>OBSERVACIÓN</v>
      </c>
      <c r="G5656" s="343" t="s">
        <v>124</v>
      </c>
      <c r="H5656" s="344"/>
      <c r="I5656" s="344"/>
      <c r="J5656" s="344"/>
      <c r="K5656" s="344"/>
      <c r="L5656" s="345"/>
    </row>
    <row r="5657" spans="1:12" ht="8.5" hidden="1" customHeight="1" x14ac:dyDescent="0.3">
      <c r="A5657" s="18" t="str">
        <f>+IF(OR(C5651=""),"NO",1)</f>
        <v>NO</v>
      </c>
      <c r="B5657" s="18"/>
      <c r="E5657" s="49"/>
      <c r="F5657" s="50"/>
      <c r="G5657" s="51"/>
      <c r="H5657" s="51"/>
      <c r="I5657" s="51"/>
      <c r="J5657" s="51"/>
      <c r="K5657" s="51"/>
      <c r="L5657" s="52"/>
    </row>
    <row r="5658" spans="1:12" hidden="1" x14ac:dyDescent="0.3">
      <c r="A5658" s="18" t="str">
        <f t="shared" ref="A5658" si="1890">+IF(OR(C5658=""),"NO",1)</f>
        <v>NO</v>
      </c>
      <c r="B5658" s="18"/>
      <c r="C5658" s="1" t="s">
        <v>124</v>
      </c>
      <c r="E5658" s="329">
        <v>2</v>
      </c>
      <c r="F5658" s="53" t="str">
        <f>+$F$26</f>
        <v>OBJETO</v>
      </c>
      <c r="G5658" s="332" t="s">
        <v>124</v>
      </c>
      <c r="H5658" s="333"/>
      <c r="I5658" s="333"/>
      <c r="J5658" s="333"/>
      <c r="K5658" s="333"/>
      <c r="L5658" s="334"/>
    </row>
    <row r="5659" spans="1:12" hidden="1" x14ac:dyDescent="0.3">
      <c r="A5659" s="18" t="str">
        <f t="shared" ref="A5659" si="1891">+IF(OR(C5658=""),"NO",1)</f>
        <v>NO</v>
      </c>
      <c r="B5659" s="18"/>
      <c r="E5659" s="330"/>
      <c r="F5659" s="54" t="str">
        <f>+$F$27</f>
        <v>CONTRATANTE</v>
      </c>
      <c r="G5659" s="335" t="s">
        <v>124</v>
      </c>
      <c r="H5659" s="310"/>
      <c r="I5659" s="310"/>
      <c r="J5659" s="310"/>
      <c r="K5659" s="310"/>
      <c r="L5659" s="336"/>
    </row>
    <row r="5660" spans="1:12" hidden="1" x14ac:dyDescent="0.3">
      <c r="A5660" s="18" t="str">
        <f t="shared" ref="A5660" si="1892">+IF(OR(C5658=""),"NO",1)</f>
        <v>NO</v>
      </c>
      <c r="B5660" s="18"/>
      <c r="E5660" s="330"/>
      <c r="F5660" s="54" t="str">
        <f>+$F$28</f>
        <v>APORTANTE</v>
      </c>
      <c r="G5660" s="337" t="s">
        <v>124</v>
      </c>
      <c r="H5660" s="338"/>
      <c r="I5660" s="338"/>
      <c r="J5660" s="338"/>
      <c r="K5660" s="338"/>
      <c r="L5660" s="339"/>
    </row>
    <row r="5661" spans="1:12" hidden="1" x14ac:dyDescent="0.3">
      <c r="A5661" s="18" t="str">
        <f t="shared" ref="A5661" si="1893">+IF(OR(C5658=""),"NO",1)</f>
        <v>NO</v>
      </c>
      <c r="B5661" s="18"/>
      <c r="E5661" s="330"/>
      <c r="F5661" s="54" t="str">
        <f>+$F$29</f>
        <v>VALOR /SMMLV)</v>
      </c>
      <c r="G5661" s="55" t="s">
        <v>124</v>
      </c>
      <c r="H5661" s="56" t="str">
        <f>+$H$29</f>
        <v>% PART..</v>
      </c>
      <c r="I5661" s="57" t="s">
        <v>124</v>
      </c>
      <c r="J5661" s="58" t="str">
        <f>+$J$29</f>
        <v>VALOR ACREDITADO</v>
      </c>
      <c r="K5661" s="59"/>
      <c r="L5661" s="47" t="s">
        <v>124</v>
      </c>
    </row>
    <row r="5662" spans="1:12" hidden="1" x14ac:dyDescent="0.3">
      <c r="A5662" s="18" t="str">
        <f t="shared" ref="A5662" si="1894">+IF(OR(C5658=""),"NO",1)</f>
        <v>NO</v>
      </c>
      <c r="B5662" s="18"/>
      <c r="E5662" s="330"/>
      <c r="F5662" s="60" t="str">
        <f>+$F$30</f>
        <v>EXPERIENCIA APORTADA</v>
      </c>
      <c r="G5662" s="340" t="s">
        <v>124</v>
      </c>
      <c r="H5662" s="341"/>
      <c r="I5662" s="341"/>
      <c r="J5662" s="341"/>
      <c r="K5662" s="341"/>
      <c r="L5662" s="342"/>
    </row>
    <row r="5663" spans="1:12" hidden="1" x14ac:dyDescent="0.3">
      <c r="A5663" s="18" t="str">
        <f t="shared" ref="A5663" si="1895">+IF(OR(C5658=""),"NO",1)</f>
        <v>NO</v>
      </c>
      <c r="B5663" s="18"/>
      <c r="E5663" s="331"/>
      <c r="F5663" s="62" t="str">
        <f>+$F$31</f>
        <v>OBSERVACIÓN</v>
      </c>
      <c r="G5663" s="343" t="s">
        <v>124</v>
      </c>
      <c r="H5663" s="344"/>
      <c r="I5663" s="344"/>
      <c r="J5663" s="344"/>
      <c r="K5663" s="344"/>
      <c r="L5663" s="345"/>
    </row>
    <row r="5664" spans="1:12" ht="8.5" hidden="1" customHeight="1" x14ac:dyDescent="0.3">
      <c r="A5664" s="18" t="str">
        <f t="shared" ref="A5664" si="1896">+IF(OR(C5658=""),"NO",1)</f>
        <v>NO</v>
      </c>
      <c r="B5664" s="18"/>
      <c r="E5664" s="49"/>
      <c r="F5664" s="50"/>
      <c r="G5664" s="51"/>
      <c r="H5664" s="51"/>
      <c r="I5664" s="51"/>
      <c r="J5664" s="51"/>
      <c r="K5664" s="51"/>
      <c r="L5664" s="52"/>
    </row>
    <row r="5665" spans="1:12" hidden="1" x14ac:dyDescent="0.3">
      <c r="A5665" s="18" t="str">
        <f t="shared" ref="A5665" si="1897">+IF(OR(C5665=""),"NO",1)</f>
        <v>NO</v>
      </c>
      <c r="B5665" s="18"/>
      <c r="C5665" s="1" t="s">
        <v>124</v>
      </c>
      <c r="E5665" s="329">
        <v>3</v>
      </c>
      <c r="F5665" s="53" t="str">
        <f>+$F$26</f>
        <v>OBJETO</v>
      </c>
      <c r="G5665" s="332" t="s">
        <v>124</v>
      </c>
      <c r="H5665" s="333"/>
      <c r="I5665" s="333"/>
      <c r="J5665" s="333"/>
      <c r="K5665" s="333"/>
      <c r="L5665" s="334"/>
    </row>
    <row r="5666" spans="1:12" hidden="1" x14ac:dyDescent="0.3">
      <c r="A5666" s="18" t="str">
        <f t="shared" ref="A5666" si="1898">+IF(OR(C5665=""),"NO",1)</f>
        <v>NO</v>
      </c>
      <c r="B5666" s="18"/>
      <c r="E5666" s="330"/>
      <c r="F5666" s="54" t="str">
        <f>+$F$27</f>
        <v>CONTRATANTE</v>
      </c>
      <c r="G5666" s="335" t="s">
        <v>124</v>
      </c>
      <c r="H5666" s="310"/>
      <c r="I5666" s="310"/>
      <c r="J5666" s="310"/>
      <c r="K5666" s="310"/>
      <c r="L5666" s="336"/>
    </row>
    <row r="5667" spans="1:12" hidden="1" x14ac:dyDescent="0.3">
      <c r="A5667" s="18" t="str">
        <f t="shared" ref="A5667" si="1899">+IF(OR(C5665=""),"NO",1)</f>
        <v>NO</v>
      </c>
      <c r="B5667" s="18"/>
      <c r="E5667" s="330"/>
      <c r="F5667" s="54" t="str">
        <f>+$F$28</f>
        <v>APORTANTE</v>
      </c>
      <c r="G5667" s="337" t="s">
        <v>124</v>
      </c>
      <c r="H5667" s="338"/>
      <c r="I5667" s="338"/>
      <c r="J5667" s="338"/>
      <c r="K5667" s="338"/>
      <c r="L5667" s="339"/>
    </row>
    <row r="5668" spans="1:12" hidden="1" x14ac:dyDescent="0.3">
      <c r="A5668" s="18" t="str">
        <f t="shared" ref="A5668" si="1900">+IF(OR(C5665=""),"NO",1)</f>
        <v>NO</v>
      </c>
      <c r="B5668" s="18"/>
      <c r="E5668" s="330"/>
      <c r="F5668" s="54" t="str">
        <f>+$F$29</f>
        <v>VALOR /SMMLV)</v>
      </c>
      <c r="G5668" s="55" t="s">
        <v>124</v>
      </c>
      <c r="H5668" s="56" t="str">
        <f>+$H$29</f>
        <v>% PART..</v>
      </c>
      <c r="I5668" s="57" t="s">
        <v>124</v>
      </c>
      <c r="J5668" s="58" t="str">
        <f>+$J$29</f>
        <v>VALOR ACREDITADO</v>
      </c>
      <c r="K5668" s="59"/>
      <c r="L5668" s="47" t="s">
        <v>124</v>
      </c>
    </row>
    <row r="5669" spans="1:12" hidden="1" x14ac:dyDescent="0.3">
      <c r="A5669" s="18" t="str">
        <f t="shared" ref="A5669" si="1901">+IF(OR(C5665=""),"NO",1)</f>
        <v>NO</v>
      </c>
      <c r="B5669" s="18"/>
      <c r="E5669" s="330"/>
      <c r="F5669" s="60" t="str">
        <f>+$F$30</f>
        <v>EXPERIENCIA APORTADA</v>
      </c>
      <c r="G5669" s="340" t="s">
        <v>124</v>
      </c>
      <c r="H5669" s="341"/>
      <c r="I5669" s="341"/>
      <c r="J5669" s="341"/>
      <c r="K5669" s="341"/>
      <c r="L5669" s="342"/>
    </row>
    <row r="5670" spans="1:12" hidden="1" x14ac:dyDescent="0.3">
      <c r="A5670" s="18" t="str">
        <f t="shared" ref="A5670" si="1902">+IF(OR(C5665=""),"NO",1)</f>
        <v>NO</v>
      </c>
      <c r="B5670" s="18"/>
      <c r="E5670" s="331"/>
      <c r="F5670" s="62" t="str">
        <f>+$F$31</f>
        <v>OBSERVACIÓN</v>
      </c>
      <c r="G5670" s="343" t="s">
        <v>124</v>
      </c>
      <c r="H5670" s="344"/>
      <c r="I5670" s="344"/>
      <c r="J5670" s="344"/>
      <c r="K5670" s="344"/>
      <c r="L5670" s="345"/>
    </row>
    <row r="5671" spans="1:12" ht="8.5" hidden="1" customHeight="1" x14ac:dyDescent="0.3">
      <c r="A5671" s="18" t="str">
        <f t="shared" ref="A5671" si="1903">+IF(OR(C5665=""),"NO",1)</f>
        <v>NO</v>
      </c>
      <c r="B5671" s="18"/>
      <c r="E5671" s="49"/>
      <c r="F5671" s="50"/>
      <c r="G5671" s="51"/>
      <c r="H5671" s="51"/>
      <c r="I5671" s="51"/>
      <c r="J5671" s="51"/>
      <c r="K5671" s="51"/>
      <c r="L5671" s="52"/>
    </row>
    <row r="5672" spans="1:12" hidden="1" x14ac:dyDescent="0.3">
      <c r="A5672" s="18" t="str">
        <f t="shared" ref="A5672" si="1904">+IF(OR(C5672=""),"NO",1)</f>
        <v>NO</v>
      </c>
      <c r="B5672" s="18"/>
      <c r="C5672" s="1" t="s">
        <v>124</v>
      </c>
      <c r="E5672" s="329">
        <v>4</v>
      </c>
      <c r="F5672" s="53" t="str">
        <f>+$F$26</f>
        <v>OBJETO</v>
      </c>
      <c r="G5672" s="332" t="s">
        <v>124</v>
      </c>
      <c r="H5672" s="333"/>
      <c r="I5672" s="333"/>
      <c r="J5672" s="333"/>
      <c r="K5672" s="333"/>
      <c r="L5672" s="334"/>
    </row>
    <row r="5673" spans="1:12" hidden="1" x14ac:dyDescent="0.3">
      <c r="A5673" s="18" t="str">
        <f t="shared" ref="A5673" si="1905">+IF(OR(C5672=""),"NO",1)</f>
        <v>NO</v>
      </c>
      <c r="B5673" s="18"/>
      <c r="E5673" s="330"/>
      <c r="F5673" s="54" t="str">
        <f>+$F$27</f>
        <v>CONTRATANTE</v>
      </c>
      <c r="G5673" s="335" t="s">
        <v>124</v>
      </c>
      <c r="H5673" s="310"/>
      <c r="I5673" s="310"/>
      <c r="J5673" s="310"/>
      <c r="K5673" s="310"/>
      <c r="L5673" s="336"/>
    </row>
    <row r="5674" spans="1:12" hidden="1" x14ac:dyDescent="0.3">
      <c r="A5674" s="18" t="str">
        <f t="shared" ref="A5674" si="1906">+IF(OR(C5672=""),"NO",1)</f>
        <v>NO</v>
      </c>
      <c r="B5674" s="18"/>
      <c r="E5674" s="330"/>
      <c r="F5674" s="54" t="str">
        <f>+$F$28</f>
        <v>APORTANTE</v>
      </c>
      <c r="G5674" s="337" t="s">
        <v>124</v>
      </c>
      <c r="H5674" s="338"/>
      <c r="I5674" s="338"/>
      <c r="J5674" s="338"/>
      <c r="K5674" s="338"/>
      <c r="L5674" s="339"/>
    </row>
    <row r="5675" spans="1:12" hidden="1" x14ac:dyDescent="0.3">
      <c r="A5675" s="18" t="str">
        <f t="shared" ref="A5675" si="1907">+IF(OR(C5672=""),"NO",1)</f>
        <v>NO</v>
      </c>
      <c r="B5675" s="18"/>
      <c r="E5675" s="330"/>
      <c r="F5675" s="54" t="str">
        <f>+$F$29</f>
        <v>VALOR /SMMLV)</v>
      </c>
      <c r="G5675" s="55" t="s">
        <v>124</v>
      </c>
      <c r="H5675" s="56" t="str">
        <f>+$H$29</f>
        <v>% PART..</v>
      </c>
      <c r="I5675" s="57" t="s">
        <v>124</v>
      </c>
      <c r="J5675" s="58" t="str">
        <f>+$J$29</f>
        <v>VALOR ACREDITADO</v>
      </c>
      <c r="K5675" s="59"/>
      <c r="L5675" s="47" t="s">
        <v>124</v>
      </c>
    </row>
    <row r="5676" spans="1:12" hidden="1" x14ac:dyDescent="0.3">
      <c r="A5676" s="18" t="str">
        <f t="shared" ref="A5676" si="1908">+IF(OR(C5672=""),"NO",1)</f>
        <v>NO</v>
      </c>
      <c r="B5676" s="18"/>
      <c r="E5676" s="330"/>
      <c r="F5676" s="60" t="str">
        <f>+$F$30</f>
        <v>EXPERIENCIA APORTADA</v>
      </c>
      <c r="G5676" s="340" t="s">
        <v>124</v>
      </c>
      <c r="H5676" s="341"/>
      <c r="I5676" s="341"/>
      <c r="J5676" s="341"/>
      <c r="K5676" s="341"/>
      <c r="L5676" s="342"/>
    </row>
    <row r="5677" spans="1:12" hidden="1" x14ac:dyDescent="0.3">
      <c r="A5677" s="18" t="str">
        <f t="shared" ref="A5677" si="1909">+IF(OR(C5672=""),"NO",1)</f>
        <v>NO</v>
      </c>
      <c r="B5677" s="18"/>
      <c r="E5677" s="331"/>
      <c r="F5677" s="62" t="str">
        <f>+$F$31</f>
        <v>OBSERVACIÓN</v>
      </c>
      <c r="G5677" s="343" t="s">
        <v>124</v>
      </c>
      <c r="H5677" s="344"/>
      <c r="I5677" s="344"/>
      <c r="J5677" s="344"/>
      <c r="K5677" s="344"/>
      <c r="L5677" s="345"/>
    </row>
    <row r="5678" spans="1:12" ht="8.5" hidden="1" customHeight="1" x14ac:dyDescent="0.3">
      <c r="A5678" s="18" t="str">
        <f t="shared" ref="A5678" si="1910">+IF(OR(C5672=""),"NO",1)</f>
        <v>NO</v>
      </c>
      <c r="B5678" s="18"/>
      <c r="E5678" s="49"/>
      <c r="F5678" s="50"/>
      <c r="G5678" s="51"/>
      <c r="H5678" s="51"/>
      <c r="I5678" s="51"/>
      <c r="J5678" s="51"/>
      <c r="K5678" s="51"/>
      <c r="L5678" s="52"/>
    </row>
    <row r="5679" spans="1:12" hidden="1" x14ac:dyDescent="0.3">
      <c r="A5679" s="18" t="str">
        <f t="shared" ref="A5679" si="1911">+IF(OR(C5679=""),"NO",1)</f>
        <v>NO</v>
      </c>
      <c r="B5679" s="18"/>
      <c r="C5679" s="1" t="s">
        <v>124</v>
      </c>
      <c r="E5679" s="329">
        <v>5</v>
      </c>
      <c r="F5679" s="53" t="str">
        <f>+$F$26</f>
        <v>OBJETO</v>
      </c>
      <c r="G5679" s="332" t="s">
        <v>124</v>
      </c>
      <c r="H5679" s="333"/>
      <c r="I5679" s="333"/>
      <c r="J5679" s="333"/>
      <c r="K5679" s="333"/>
      <c r="L5679" s="334"/>
    </row>
    <row r="5680" spans="1:12" hidden="1" x14ac:dyDescent="0.3">
      <c r="A5680" s="18" t="str">
        <f t="shared" ref="A5680" si="1912">+IF(OR(C5679=""),"NO",1)</f>
        <v>NO</v>
      </c>
      <c r="B5680" s="18"/>
      <c r="E5680" s="330"/>
      <c r="F5680" s="54" t="str">
        <f>+$F$27</f>
        <v>CONTRATANTE</v>
      </c>
      <c r="G5680" s="335" t="s">
        <v>124</v>
      </c>
      <c r="H5680" s="310"/>
      <c r="I5680" s="310"/>
      <c r="J5680" s="310"/>
      <c r="K5680" s="310"/>
      <c r="L5680" s="336"/>
    </row>
    <row r="5681" spans="1:12" hidden="1" x14ac:dyDescent="0.3">
      <c r="A5681" s="18" t="str">
        <f t="shared" ref="A5681" si="1913">+IF(OR(C5679=""),"NO",1)</f>
        <v>NO</v>
      </c>
      <c r="B5681" s="18"/>
      <c r="E5681" s="330"/>
      <c r="F5681" s="54" t="str">
        <f>+$F$28</f>
        <v>APORTANTE</v>
      </c>
      <c r="G5681" s="337" t="s">
        <v>124</v>
      </c>
      <c r="H5681" s="338"/>
      <c r="I5681" s="338"/>
      <c r="J5681" s="338"/>
      <c r="K5681" s="338"/>
      <c r="L5681" s="339"/>
    </row>
    <row r="5682" spans="1:12" hidden="1" x14ac:dyDescent="0.3">
      <c r="A5682" s="18" t="str">
        <f t="shared" ref="A5682" si="1914">+IF(OR(C5679=""),"NO",1)</f>
        <v>NO</v>
      </c>
      <c r="B5682" s="18"/>
      <c r="E5682" s="330"/>
      <c r="F5682" s="54" t="str">
        <f>+$F$29</f>
        <v>VALOR /SMMLV)</v>
      </c>
      <c r="G5682" s="55" t="s">
        <v>124</v>
      </c>
      <c r="H5682" s="56" t="str">
        <f>+$H$29</f>
        <v>% PART..</v>
      </c>
      <c r="I5682" s="57" t="s">
        <v>124</v>
      </c>
      <c r="J5682" s="58" t="str">
        <f>+$J$29</f>
        <v>VALOR ACREDITADO</v>
      </c>
      <c r="K5682" s="59"/>
      <c r="L5682" s="47" t="s">
        <v>124</v>
      </c>
    </row>
    <row r="5683" spans="1:12" hidden="1" x14ac:dyDescent="0.3">
      <c r="A5683" s="18" t="str">
        <f t="shared" ref="A5683" si="1915">+IF(OR(C5679=""),"NO",1)</f>
        <v>NO</v>
      </c>
      <c r="B5683" s="18"/>
      <c r="E5683" s="330"/>
      <c r="F5683" s="60" t="str">
        <f>+$F$30</f>
        <v>EXPERIENCIA APORTADA</v>
      </c>
      <c r="G5683" s="340" t="s">
        <v>124</v>
      </c>
      <c r="H5683" s="341"/>
      <c r="I5683" s="341"/>
      <c r="J5683" s="341"/>
      <c r="K5683" s="341"/>
      <c r="L5683" s="342"/>
    </row>
    <row r="5684" spans="1:12" hidden="1" x14ac:dyDescent="0.3">
      <c r="A5684" s="18" t="str">
        <f t="shared" ref="A5684" si="1916">+IF(OR(C5679=""),"NO",1)</f>
        <v>NO</v>
      </c>
      <c r="B5684" s="18"/>
      <c r="E5684" s="331"/>
      <c r="F5684" s="62" t="str">
        <f>+$F$31</f>
        <v>OBSERVACIÓN</v>
      </c>
      <c r="G5684" s="343" t="s">
        <v>124</v>
      </c>
      <c r="H5684" s="344"/>
      <c r="I5684" s="344"/>
      <c r="J5684" s="344"/>
      <c r="K5684" s="344"/>
      <c r="L5684" s="345"/>
    </row>
    <row r="5685" spans="1:12" ht="8.5" hidden="1" customHeight="1" x14ac:dyDescent="0.3">
      <c r="A5685" s="18" t="str">
        <f t="shared" ref="A5685" si="1917">+IF(OR(C5679=""),"NO",1)</f>
        <v>NO</v>
      </c>
      <c r="B5685" s="18"/>
      <c r="E5685" s="49"/>
      <c r="F5685" s="50"/>
      <c r="G5685" s="51"/>
      <c r="H5685" s="51"/>
      <c r="I5685" s="51"/>
      <c r="J5685" s="51"/>
      <c r="K5685" s="51"/>
      <c r="L5685" s="52"/>
    </row>
    <row r="5686" spans="1:12" hidden="1" x14ac:dyDescent="0.3">
      <c r="A5686" s="18" t="str">
        <f t="shared" ref="A5686" si="1918">+IF(OR(C5686=""),"NO",1)</f>
        <v>NO</v>
      </c>
      <c r="B5686" s="18"/>
      <c r="C5686" s="1" t="s">
        <v>124</v>
      </c>
      <c r="E5686" s="329">
        <v>6</v>
      </c>
      <c r="F5686" s="53" t="str">
        <f>+$F$26</f>
        <v>OBJETO</v>
      </c>
      <c r="G5686" s="332" t="s">
        <v>124</v>
      </c>
      <c r="H5686" s="333"/>
      <c r="I5686" s="333"/>
      <c r="J5686" s="333"/>
      <c r="K5686" s="333"/>
      <c r="L5686" s="334"/>
    </row>
    <row r="5687" spans="1:12" hidden="1" x14ac:dyDescent="0.3">
      <c r="A5687" s="18" t="str">
        <f t="shared" ref="A5687" si="1919">+IF(OR(C5686=""),"NO",1)</f>
        <v>NO</v>
      </c>
      <c r="B5687" s="18"/>
      <c r="E5687" s="330"/>
      <c r="F5687" s="54" t="str">
        <f>+$F$27</f>
        <v>CONTRATANTE</v>
      </c>
      <c r="G5687" s="335" t="s">
        <v>124</v>
      </c>
      <c r="H5687" s="310"/>
      <c r="I5687" s="310"/>
      <c r="J5687" s="310"/>
      <c r="K5687" s="310"/>
      <c r="L5687" s="336"/>
    </row>
    <row r="5688" spans="1:12" hidden="1" x14ac:dyDescent="0.3">
      <c r="A5688" s="18" t="str">
        <f t="shared" ref="A5688" si="1920">+IF(OR(C5686=""),"NO",1)</f>
        <v>NO</v>
      </c>
      <c r="B5688" s="18"/>
      <c r="E5688" s="330"/>
      <c r="F5688" s="54" t="str">
        <f>+$F$28</f>
        <v>APORTANTE</v>
      </c>
      <c r="G5688" s="337" t="s">
        <v>124</v>
      </c>
      <c r="H5688" s="338"/>
      <c r="I5688" s="338"/>
      <c r="J5688" s="338"/>
      <c r="K5688" s="338"/>
      <c r="L5688" s="339"/>
    </row>
    <row r="5689" spans="1:12" hidden="1" x14ac:dyDescent="0.3">
      <c r="A5689" s="18" t="str">
        <f t="shared" ref="A5689" si="1921">+IF(OR(C5686=""),"NO",1)</f>
        <v>NO</v>
      </c>
      <c r="B5689" s="18"/>
      <c r="E5689" s="330"/>
      <c r="F5689" s="54" t="str">
        <f>+$F$29</f>
        <v>VALOR /SMMLV)</v>
      </c>
      <c r="G5689" s="55" t="s">
        <v>124</v>
      </c>
      <c r="H5689" s="56" t="str">
        <f>+$H$29</f>
        <v>% PART..</v>
      </c>
      <c r="I5689" s="57" t="s">
        <v>124</v>
      </c>
      <c r="J5689" s="58" t="str">
        <f>+$J$29</f>
        <v>VALOR ACREDITADO</v>
      </c>
      <c r="K5689" s="59"/>
      <c r="L5689" s="47" t="s">
        <v>124</v>
      </c>
    </row>
    <row r="5690" spans="1:12" hidden="1" x14ac:dyDescent="0.3">
      <c r="A5690" s="18" t="str">
        <f t="shared" ref="A5690" si="1922">+IF(OR(C5686=""),"NO",1)</f>
        <v>NO</v>
      </c>
      <c r="B5690" s="18"/>
      <c r="E5690" s="330"/>
      <c r="F5690" s="60" t="str">
        <f>+$F$30</f>
        <v>EXPERIENCIA APORTADA</v>
      </c>
      <c r="G5690" s="340" t="s">
        <v>124</v>
      </c>
      <c r="H5690" s="341"/>
      <c r="I5690" s="341"/>
      <c r="J5690" s="341"/>
      <c r="K5690" s="341"/>
      <c r="L5690" s="342"/>
    </row>
    <row r="5691" spans="1:12" hidden="1" x14ac:dyDescent="0.3">
      <c r="A5691" s="18" t="str">
        <f t="shared" ref="A5691" si="1923">+IF(OR(C5686=""),"NO",1)</f>
        <v>NO</v>
      </c>
      <c r="B5691" s="18"/>
      <c r="E5691" s="331"/>
      <c r="F5691" s="62" t="str">
        <f>+$F$31</f>
        <v>OBSERVACIÓN</v>
      </c>
      <c r="G5691" s="343" t="s">
        <v>124</v>
      </c>
      <c r="H5691" s="344"/>
      <c r="I5691" s="344"/>
      <c r="J5691" s="344"/>
      <c r="K5691" s="344"/>
      <c r="L5691" s="345"/>
    </row>
    <row r="5692" spans="1:12" ht="8.5" hidden="1" customHeight="1" x14ac:dyDescent="0.3">
      <c r="A5692" s="18" t="str">
        <f t="shared" ref="A5692" si="1924">+IF(OR(C5686=""),"NO",1)</f>
        <v>NO</v>
      </c>
      <c r="B5692" s="18"/>
      <c r="E5692" s="49"/>
      <c r="F5692" s="50"/>
      <c r="G5692" s="51"/>
      <c r="H5692" s="51"/>
      <c r="I5692" s="51"/>
      <c r="J5692" s="51"/>
      <c r="K5692" s="51"/>
      <c r="L5692" s="52"/>
    </row>
    <row r="5693" spans="1:12" hidden="1" x14ac:dyDescent="0.3">
      <c r="A5693" s="18" t="str">
        <f t="shared" ref="A5693" si="1925">+IF(OR(C5693=""),"NO",1)</f>
        <v>NO</v>
      </c>
      <c r="B5693" s="18"/>
      <c r="C5693" s="1" t="s">
        <v>124</v>
      </c>
      <c r="E5693" s="329">
        <v>7</v>
      </c>
      <c r="F5693" s="53" t="str">
        <f>+$F$26</f>
        <v>OBJETO</v>
      </c>
      <c r="G5693" s="332" t="s">
        <v>124</v>
      </c>
      <c r="H5693" s="333"/>
      <c r="I5693" s="333"/>
      <c r="J5693" s="333"/>
      <c r="K5693" s="333"/>
      <c r="L5693" s="334"/>
    </row>
    <row r="5694" spans="1:12" hidden="1" x14ac:dyDescent="0.3">
      <c r="A5694" s="18" t="str">
        <f t="shared" ref="A5694" si="1926">+IF(OR(C5693=""),"NO",1)</f>
        <v>NO</v>
      </c>
      <c r="B5694" s="18"/>
      <c r="E5694" s="330"/>
      <c r="F5694" s="54" t="str">
        <f>+$F$27</f>
        <v>CONTRATANTE</v>
      </c>
      <c r="G5694" s="335" t="s">
        <v>124</v>
      </c>
      <c r="H5694" s="310"/>
      <c r="I5694" s="310"/>
      <c r="J5694" s="310"/>
      <c r="K5694" s="310"/>
      <c r="L5694" s="336"/>
    </row>
    <row r="5695" spans="1:12" hidden="1" x14ac:dyDescent="0.3">
      <c r="A5695" s="18" t="str">
        <f t="shared" ref="A5695" si="1927">+IF(OR(C5693=""),"NO",1)</f>
        <v>NO</v>
      </c>
      <c r="B5695" s="18"/>
      <c r="E5695" s="330"/>
      <c r="F5695" s="54" t="str">
        <f>+$F$28</f>
        <v>APORTANTE</v>
      </c>
      <c r="G5695" s="337" t="s">
        <v>124</v>
      </c>
      <c r="H5695" s="338"/>
      <c r="I5695" s="338"/>
      <c r="J5695" s="338"/>
      <c r="K5695" s="338"/>
      <c r="L5695" s="339"/>
    </row>
    <row r="5696" spans="1:12" hidden="1" x14ac:dyDescent="0.3">
      <c r="A5696" s="18" t="str">
        <f t="shared" ref="A5696" si="1928">+IF(OR(C5693=""),"NO",1)</f>
        <v>NO</v>
      </c>
      <c r="B5696" s="18"/>
      <c r="E5696" s="330"/>
      <c r="F5696" s="54" t="str">
        <f>+$F$29</f>
        <v>VALOR /SMMLV)</v>
      </c>
      <c r="G5696" s="55" t="s">
        <v>124</v>
      </c>
      <c r="H5696" s="56" t="str">
        <f>+$H$29</f>
        <v>% PART..</v>
      </c>
      <c r="I5696" s="57" t="s">
        <v>124</v>
      </c>
      <c r="J5696" s="58" t="str">
        <f>+$J$29</f>
        <v>VALOR ACREDITADO</v>
      </c>
      <c r="K5696" s="59"/>
      <c r="L5696" s="47" t="s">
        <v>124</v>
      </c>
    </row>
    <row r="5697" spans="1:12" hidden="1" x14ac:dyDescent="0.3">
      <c r="A5697" s="18" t="str">
        <f t="shared" ref="A5697" si="1929">+IF(OR(C5693=""),"NO",1)</f>
        <v>NO</v>
      </c>
      <c r="B5697" s="18"/>
      <c r="E5697" s="330"/>
      <c r="F5697" s="60" t="str">
        <f>+$F$30</f>
        <v>EXPERIENCIA APORTADA</v>
      </c>
      <c r="G5697" s="340" t="s">
        <v>124</v>
      </c>
      <c r="H5697" s="341"/>
      <c r="I5697" s="341"/>
      <c r="J5697" s="341"/>
      <c r="K5697" s="341"/>
      <c r="L5697" s="342"/>
    </row>
    <row r="5698" spans="1:12" hidden="1" x14ac:dyDescent="0.3">
      <c r="A5698" s="18" t="str">
        <f t="shared" ref="A5698" si="1930">+IF(OR(C5693=""),"NO",1)</f>
        <v>NO</v>
      </c>
      <c r="B5698" s="18"/>
      <c r="E5698" s="331"/>
      <c r="F5698" s="62" t="str">
        <f>+$F$31</f>
        <v>OBSERVACIÓN</v>
      </c>
      <c r="G5698" s="343" t="s">
        <v>124</v>
      </c>
      <c r="H5698" s="344"/>
      <c r="I5698" s="344"/>
      <c r="J5698" s="344"/>
      <c r="K5698" s="344"/>
      <c r="L5698" s="345"/>
    </row>
    <row r="5699" spans="1:12" hidden="1" x14ac:dyDescent="0.3">
      <c r="A5699" s="18" t="str">
        <f t="shared" ref="A5699" si="1931">+IF(OR(C5693=""),"NO",1)</f>
        <v>NO</v>
      </c>
      <c r="B5699" s="18"/>
      <c r="E5699" s="49"/>
      <c r="F5699" s="50"/>
      <c r="G5699" s="51"/>
      <c r="H5699" s="51"/>
      <c r="I5699" s="51"/>
      <c r="J5699" s="51"/>
      <c r="K5699" s="51"/>
      <c r="L5699" s="52"/>
    </row>
    <row r="5700" spans="1:12" hidden="1" x14ac:dyDescent="0.3">
      <c r="A5700" s="1" t="str">
        <f>+A5635</f>
        <v>NO</v>
      </c>
      <c r="C5700" s="1" t="str">
        <f>"N"&amp;C5635</f>
        <v>N</v>
      </c>
      <c r="E5700" s="63"/>
      <c r="F5700" s="64" t="str">
        <f>+$F$75</f>
        <v>TOTAL DE CONTRATOS PRESENTADOS VÁLIDOS QUE CUMPLEN EXPERIENCIA ACREDITADA:</v>
      </c>
      <c r="G5700" s="65"/>
      <c r="H5700" s="65"/>
      <c r="I5700" s="65"/>
      <c r="J5700" s="66"/>
      <c r="K5700" s="65"/>
      <c r="L5700" s="67" t="s">
        <v>124</v>
      </c>
    </row>
    <row r="5701" spans="1:12" ht="6.65" hidden="1" customHeight="1" x14ac:dyDescent="0.3">
      <c r="A5701" s="1" t="str">
        <f>+A5635</f>
        <v>NO</v>
      </c>
      <c r="E5701" s="51"/>
      <c r="F5701" s="50"/>
      <c r="G5701" s="51"/>
      <c r="H5701" s="51"/>
      <c r="I5701" s="51"/>
      <c r="J5701" s="51"/>
      <c r="K5701" s="51"/>
      <c r="L5701" s="51"/>
    </row>
    <row r="5702" spans="1:12" hidden="1" x14ac:dyDescent="0.3">
      <c r="A5702" s="1" t="str">
        <f>+A5635</f>
        <v>NO</v>
      </c>
      <c r="E5702" s="63"/>
      <c r="F5702" s="63" t="str">
        <f>+$F$77</f>
        <v>ACREDITA SUMINISTRO E INSTALACIÓN DE MOBILIARIO POR LO MENOS EN UN (1) CONTRATO VÁLIDO</v>
      </c>
      <c r="G5702" s="65"/>
      <c r="H5702" s="65"/>
      <c r="I5702" s="65"/>
      <c r="J5702" s="66"/>
      <c r="K5702" s="65"/>
      <c r="L5702" s="68" t="s">
        <v>157</v>
      </c>
    </row>
    <row r="5703" spans="1:12" ht="5.15" hidden="1" customHeight="1" x14ac:dyDescent="0.3">
      <c r="A5703" s="1" t="str">
        <f>+A5635</f>
        <v>NO</v>
      </c>
      <c r="E5703" s="51"/>
      <c r="F5703" s="50"/>
      <c r="G5703" s="51"/>
      <c r="H5703" s="51"/>
      <c r="I5703" s="51"/>
      <c r="J5703" s="51"/>
      <c r="K5703" s="51"/>
      <c r="L5703" s="51"/>
    </row>
    <row r="5704" spans="1:12" ht="12.75" hidden="1" customHeight="1" x14ac:dyDescent="0.3">
      <c r="A5704" s="1" t="str">
        <f>+A5635</f>
        <v>NO</v>
      </c>
      <c r="E5704" s="69" t="str">
        <f>+$E$79</f>
        <v>EXPERIENCIA ESPECÍFICA NUMERAL 10.1.1 A</v>
      </c>
      <c r="F5704" s="70"/>
      <c r="G5704" s="70"/>
      <c r="H5704" s="70"/>
      <c r="I5704" s="70"/>
      <c r="J5704" s="70"/>
      <c r="K5704" s="70"/>
      <c r="L5704" s="71"/>
    </row>
    <row r="5705" spans="1:12" ht="26.5" hidden="1" customHeight="1" x14ac:dyDescent="0.3">
      <c r="A5705" s="1" t="str">
        <f>+A5635</f>
        <v>NO</v>
      </c>
      <c r="E5705" s="72"/>
      <c r="F5705" s="325" t="str">
        <f>+$F$80</f>
        <v>Por lo menos uno (1) de los contratos válidos aportados como experiencia general debe corresponder mínimo al 60% del presupuesto oficial del presente proceso de selección.  (SMMLV)</v>
      </c>
      <c r="G5705" s="326"/>
      <c r="H5705" s="326"/>
      <c r="I5705" s="326"/>
      <c r="J5705" s="326"/>
      <c r="K5705" s="73" t="s">
        <v>124</v>
      </c>
      <c r="L5705" s="74" t="s">
        <v>124</v>
      </c>
    </row>
    <row r="5706" spans="1:12" ht="23.5" hidden="1" customHeight="1" x14ac:dyDescent="0.3">
      <c r="A5706" s="1" t="str">
        <f>+A5635</f>
        <v>NO</v>
      </c>
      <c r="E5706" s="63"/>
      <c r="F5706" s="325" t="str">
        <f>+$F$81</f>
        <v xml:space="preserve">Deberá acreditarse en al menos uno (1) de los contratos válidos aportados como experiencia general una </v>
      </c>
      <c r="G5706" s="326"/>
      <c r="H5706" s="326"/>
      <c r="I5706" s="326"/>
      <c r="J5706" s="326"/>
      <c r="K5706" s="73" t="s">
        <v>124</v>
      </c>
      <c r="L5706" s="74" t="s">
        <v>124</v>
      </c>
    </row>
    <row r="5707" spans="1:12" ht="23.5" hidden="1" customHeight="1" x14ac:dyDescent="0.3">
      <c r="A5707" s="18" t="s">
        <v>30</v>
      </c>
      <c r="E5707" s="63"/>
      <c r="F5707" s="325" t="str">
        <f>+$F$82</f>
        <v xml:space="preserve">Deberá acreditarse en al menos uno (1) de los contratos válidos aportados interventoría a intervención de </v>
      </c>
      <c r="G5707" s="326"/>
      <c r="H5707" s="326"/>
      <c r="I5707" s="326"/>
      <c r="J5707" s="326"/>
      <c r="K5707" s="73">
        <f>+$K$82</f>
        <v>0</v>
      </c>
      <c r="L5707" s="74" t="s">
        <v>124</v>
      </c>
    </row>
    <row r="5708" spans="1:12" ht="36" hidden="1" customHeight="1" x14ac:dyDescent="0.3">
      <c r="A5708" s="18" t="s">
        <v>30</v>
      </c>
      <c r="E5708" s="63"/>
      <c r="F5708" s="325" t="str">
        <f>+$F$83</f>
        <v xml:space="preserve">Deberá acreditarse en al menos uno (1) de los contratos válidos aportados interventoría a intervención de </v>
      </c>
      <c r="G5708" s="326"/>
      <c r="H5708" s="326"/>
      <c r="I5708" s="326"/>
      <c r="J5708" s="326"/>
      <c r="K5708" s="75">
        <f>+$K$83</f>
        <v>0</v>
      </c>
      <c r="L5708" s="76" t="s">
        <v>124</v>
      </c>
    </row>
    <row r="5709" spans="1:12" hidden="1" x14ac:dyDescent="0.3">
      <c r="A5709" s="1" t="str">
        <f>+A5635</f>
        <v>NO</v>
      </c>
      <c r="E5709" s="51"/>
      <c r="F5709" s="50"/>
      <c r="G5709" s="51"/>
      <c r="H5709" s="51"/>
      <c r="I5709" s="51"/>
      <c r="J5709" s="51"/>
      <c r="K5709" s="51"/>
      <c r="L5709" s="51"/>
    </row>
    <row r="5710" spans="1:12" ht="12.75" hidden="1" customHeight="1" x14ac:dyDescent="0.3">
      <c r="A5710" s="1" t="str">
        <f>+A5635</f>
        <v>NO</v>
      </c>
      <c r="E5710" s="40" t="str">
        <f>+$E$85</f>
        <v>VALOR MÍNIMO A CERIFICAR % P.O EN SMMMLV. NUMERAL 3.9.1</v>
      </c>
      <c r="F5710" s="41"/>
      <c r="G5710" s="41"/>
      <c r="H5710" s="41"/>
      <c r="I5710" s="41"/>
      <c r="J5710" s="41"/>
      <c r="K5710" s="41"/>
      <c r="L5710" s="42"/>
    </row>
    <row r="5711" spans="1:12" hidden="1" x14ac:dyDescent="0.3">
      <c r="A5711" s="1" t="str">
        <f>+A5635</f>
        <v>NO</v>
      </c>
      <c r="C5711" s="1" t="str">
        <f>"M"&amp;C5635</f>
        <v>M</v>
      </c>
      <c r="E5711" s="77" t="str">
        <f>+$E$86</f>
        <v>100% P.O.</v>
      </c>
      <c r="F5711" s="78"/>
      <c r="G5711" s="61">
        <v>242.41716883554506</v>
      </c>
      <c r="H5711" s="124" t="str">
        <f>+$H$86</f>
        <v>TOTAL EJECUTADO DE CONTRATOS ACREDITADOS</v>
      </c>
      <c r="I5711" s="124"/>
      <c r="J5711" s="124"/>
      <c r="K5711" s="55" t="s">
        <v>124</v>
      </c>
      <c r="L5711" s="47" t="s">
        <v>124</v>
      </c>
    </row>
    <row r="5712" spans="1:12" hidden="1" x14ac:dyDescent="0.3">
      <c r="A5712" s="1" t="str">
        <f>+A5635</f>
        <v>NO</v>
      </c>
      <c r="E5712" s="39"/>
      <c r="F5712" s="39"/>
      <c r="G5712" s="39"/>
      <c r="H5712" s="39"/>
      <c r="I5712" s="39"/>
      <c r="J5712" s="39"/>
      <c r="K5712" s="39"/>
      <c r="L5712" s="39"/>
    </row>
    <row r="5713" spans="1:12" ht="12.75" hidden="1" customHeight="1" x14ac:dyDescent="0.3">
      <c r="A5713" s="18" t="s">
        <v>30</v>
      </c>
      <c r="B5713" s="18"/>
      <c r="E5713" s="40" t="str">
        <f>+$E$88</f>
        <v>CONSIDERACIONES PARA LA VALIDEZ DE LA EXPERIENCIA REQUERIDA: EXPERIENCIA PROPONENTES PLURALES NUMERAL 10.1.2 D</v>
      </c>
      <c r="F5713" s="41"/>
      <c r="G5713" s="41"/>
      <c r="H5713" s="41"/>
      <c r="I5713" s="41"/>
      <c r="J5713" s="41"/>
      <c r="K5713" s="41"/>
      <c r="L5713" s="42"/>
    </row>
    <row r="5714" spans="1:12" ht="28" hidden="1" customHeight="1" x14ac:dyDescent="0.3">
      <c r="A5714" s="18" t="s">
        <v>30</v>
      </c>
      <c r="B5714" s="18"/>
      <c r="C5714" s="1" t="str">
        <f>"O"&amp;C5635</f>
        <v>O</v>
      </c>
      <c r="E5714" s="80" t="str">
        <f>+$E$89</f>
        <v>i)</v>
      </c>
      <c r="F5714" s="327" t="str">
        <f>+$F$89</f>
        <v>Uno de los integrantes debe aportar como mínimo el cincuenta por ciento (50 %) de la experiencia solicitada</v>
      </c>
      <c r="G5714" s="328"/>
      <c r="H5714" s="328"/>
      <c r="I5714" s="328"/>
      <c r="J5714" s="328"/>
      <c r="K5714" s="73" t="s">
        <v>124</v>
      </c>
      <c r="L5714" s="47" t="s">
        <v>124</v>
      </c>
    </row>
    <row r="5715" spans="1:12" ht="28" hidden="1" customHeight="1" x14ac:dyDescent="0.3">
      <c r="A5715" s="18" t="s">
        <v>30</v>
      </c>
      <c r="B5715" s="18"/>
      <c r="C5715" s="1" t="str">
        <f>"O"&amp;C5635</f>
        <v>O</v>
      </c>
      <c r="E5715" s="80" t="str">
        <f>+$E$90</f>
        <v>ii)</v>
      </c>
      <c r="F5715" s="327" t="str">
        <f>+$F$90</f>
        <v>Todos los demás ntegrantes deben acreditar al menos el cinco por ciento (5 %) de la experiencia solicitada, solo uno (1) de los integrantes podrá no acreditar experiencia pero su porcentaje de participación  no podrá superar el diez por ciento (10 %)</v>
      </c>
      <c r="G5715" s="328"/>
      <c r="H5715" s="328"/>
      <c r="I5715" s="328"/>
      <c r="J5715" s="328"/>
      <c r="K5715" s="73" t="s">
        <v>124</v>
      </c>
      <c r="L5715" s="47" t="s">
        <v>124</v>
      </c>
    </row>
    <row r="5716" spans="1:12" hidden="1" x14ac:dyDescent="0.3">
      <c r="A5716" s="18" t="s">
        <v>30</v>
      </c>
      <c r="B5716" s="18"/>
      <c r="E5716" s="39"/>
      <c r="F5716" s="39"/>
      <c r="G5716" s="39"/>
      <c r="H5716" s="39"/>
      <c r="I5716" s="39"/>
      <c r="J5716" s="39"/>
      <c r="K5716" s="39"/>
      <c r="L5716" s="39"/>
    </row>
    <row r="5717" spans="1:12" ht="13" hidden="1" customHeight="1" x14ac:dyDescent="0.3">
      <c r="A5717" s="18" t="str">
        <f>+A5635</f>
        <v>NO</v>
      </c>
      <c r="B5717" s="18"/>
      <c r="E5717" s="69" t="str">
        <f>+$E$92</f>
        <v>VERIFICACIÓN Y ASIGNACIÓN DE PUNTAJE POR LA EXPERIENCIA DEL PROPONENTE</v>
      </c>
      <c r="F5717" s="70"/>
      <c r="G5717" s="70"/>
      <c r="H5717" s="70"/>
      <c r="I5717" s="70"/>
      <c r="J5717" s="70"/>
      <c r="K5717" s="70"/>
      <c r="L5717" s="71"/>
    </row>
    <row r="5718" spans="1:12" hidden="1" x14ac:dyDescent="0.3">
      <c r="A5718" s="18" t="str">
        <f>+A5635</f>
        <v>NO</v>
      </c>
      <c r="B5718" s="18"/>
      <c r="E5718" s="81"/>
      <c r="F5718" s="323" t="str">
        <f>+$F$93</f>
        <v>No. CONTRATOS QUE ACREDITAN LA EXPERIENCIA (NO OBJETO DE SUBSANACIÓN)</v>
      </c>
      <c r="G5718" s="324"/>
      <c r="H5718" s="324"/>
      <c r="I5718" s="324"/>
      <c r="J5718" s="324"/>
      <c r="K5718" s="82"/>
      <c r="L5718" s="83" t="s">
        <v>124</v>
      </c>
    </row>
    <row r="5719" spans="1:12" ht="13" hidden="1" customHeight="1" x14ac:dyDescent="0.3">
      <c r="A5719" s="18" t="str">
        <f>+A5635</f>
        <v>NO</v>
      </c>
      <c r="B5719" s="18"/>
      <c r="E5719" s="84"/>
      <c r="F5719" s="323" t="str">
        <f>+$F$94</f>
        <v>TOTAL EJECUTADO DE CONTRATOS ACREDITADOS PROPUESTA INICIAL</v>
      </c>
      <c r="G5719" s="324"/>
      <c r="H5719" s="324"/>
      <c r="I5719" s="324"/>
      <c r="J5719" s="324"/>
      <c r="K5719" s="85"/>
      <c r="L5719" s="86" t="s">
        <v>124</v>
      </c>
    </row>
    <row r="5720" spans="1:12" ht="13" hidden="1" customHeight="1" x14ac:dyDescent="0.3">
      <c r="A5720" s="18" t="str">
        <f>+A5635</f>
        <v>NO</v>
      </c>
      <c r="B5720" s="18"/>
      <c r="E5720" s="87"/>
      <c r="F5720" s="323" t="str">
        <f>+$F$95</f>
        <v>PROMEDIO VALOR ACREDITADO EN SMMLV</v>
      </c>
      <c r="G5720" s="324"/>
      <c r="H5720" s="324"/>
      <c r="I5720" s="324"/>
      <c r="J5720" s="324"/>
      <c r="K5720" s="66"/>
      <c r="L5720" s="88" t="s">
        <v>124</v>
      </c>
    </row>
    <row r="5721" spans="1:12" hidden="1" x14ac:dyDescent="0.3">
      <c r="A5721" s="18" t="str">
        <f>+A5635</f>
        <v>NO</v>
      </c>
      <c r="B5721" s="18"/>
      <c r="E5721" s="89"/>
      <c r="F5721" s="89"/>
      <c r="G5721" s="89"/>
      <c r="H5721" s="89"/>
      <c r="I5721" s="89"/>
      <c r="J5721" s="89"/>
      <c r="K5721" s="89"/>
      <c r="L5721" s="89"/>
    </row>
    <row r="5722" spans="1:12" ht="13" hidden="1" customHeight="1" x14ac:dyDescent="0.3">
      <c r="A5722" s="18" t="str">
        <f>+A5635</f>
        <v>NO</v>
      </c>
      <c r="B5722" s="18"/>
      <c r="E5722" s="69" t="str">
        <f>+$E$97</f>
        <v>3.9.2 EXIGENCIAS MÍNIMAS DE EXPERIENCIA Y FORMACIÓN ACADÉMICA DEL EQUIPO DE TRABAJO</v>
      </c>
      <c r="F5722" s="70"/>
      <c r="G5722" s="70"/>
      <c r="H5722" s="70"/>
      <c r="I5722" s="70"/>
      <c r="J5722" s="70"/>
      <c r="K5722" s="70"/>
      <c r="L5722" s="71"/>
    </row>
    <row r="5723" spans="1:12" hidden="1" x14ac:dyDescent="0.3">
      <c r="A5723" s="18" t="str">
        <f>+A5635</f>
        <v>NO</v>
      </c>
      <c r="B5723" s="18"/>
      <c r="E5723" s="90" t="str">
        <f>+$E$98</f>
        <v>Formulario 8</v>
      </c>
      <c r="F5723" s="315" t="s">
        <v>46</v>
      </c>
      <c r="G5723" s="316"/>
      <c r="H5723" s="317"/>
      <c r="I5723" s="318"/>
      <c r="J5723" s="318"/>
      <c r="K5723" s="318"/>
      <c r="L5723" s="319"/>
    </row>
    <row r="5724" spans="1:12" hidden="1" x14ac:dyDescent="0.3">
      <c r="A5724" s="18" t="str">
        <f>+A5635</f>
        <v>NO</v>
      </c>
      <c r="B5724" s="18"/>
      <c r="E5724" s="91" t="s">
        <v>124</v>
      </c>
      <c r="F5724" s="91" t="str">
        <f>+$F$99</f>
        <v>Director de Interventoría</v>
      </c>
      <c r="G5724" s="91" t="str">
        <f>+$G$99</f>
        <v>Residente de Interventoría</v>
      </c>
      <c r="H5724" s="320"/>
      <c r="I5724" s="321"/>
      <c r="J5724" s="321"/>
      <c r="K5724" s="321"/>
      <c r="L5724" s="322"/>
    </row>
    <row r="5725" spans="1:12" hidden="1" x14ac:dyDescent="0.3">
      <c r="A5725" s="18" t="str">
        <f>+A5635</f>
        <v>NO</v>
      </c>
      <c r="B5725" s="18"/>
      <c r="E5725" s="304" t="str">
        <f>+$E$100</f>
        <v>OBSERVACIONES RESPECTO REQUISITO HABILITANTE DEL PERSONAL CLAVE EVALUABLE</v>
      </c>
      <c r="F5725" s="305"/>
      <c r="G5725" s="305"/>
      <c r="H5725" s="305"/>
      <c r="I5725" s="305"/>
      <c r="J5725" s="305"/>
      <c r="K5725" s="305"/>
      <c r="L5725" s="305"/>
    </row>
    <row r="5726" spans="1:12" hidden="1" x14ac:dyDescent="0.3">
      <c r="A5726" s="18" t="str">
        <f>+A5635</f>
        <v>NO</v>
      </c>
      <c r="B5726" s="18"/>
      <c r="E5726" s="312" t="s">
        <v>124</v>
      </c>
      <c r="F5726" s="313"/>
      <c r="G5726" s="313"/>
      <c r="H5726" s="313"/>
      <c r="I5726" s="313"/>
      <c r="J5726" s="313"/>
      <c r="K5726" s="313"/>
      <c r="L5726" s="314"/>
    </row>
    <row r="5727" spans="1:12" hidden="1" x14ac:dyDescent="0.3">
      <c r="A5727" s="18" t="str">
        <f>+A5635</f>
        <v>NO</v>
      </c>
      <c r="B5727" s="18"/>
      <c r="E5727" s="89"/>
      <c r="F5727" s="89"/>
      <c r="G5727" s="89"/>
      <c r="H5727" s="89"/>
      <c r="I5727" s="89"/>
      <c r="J5727" s="89"/>
      <c r="K5727" s="89"/>
      <c r="L5727" s="89"/>
    </row>
    <row r="5728" spans="1:12" ht="13" hidden="1" customHeight="1" x14ac:dyDescent="0.3">
      <c r="A5728" s="18" t="str">
        <f>+A5635</f>
        <v>NO</v>
      </c>
      <c r="B5728" s="18"/>
      <c r="E5728" s="69" t="str">
        <f>+$E$103</f>
        <v>4.2 EQUIPO DE TRABAJO (Personal Clave Evaluable)</v>
      </c>
      <c r="F5728" s="70"/>
      <c r="G5728" s="70"/>
      <c r="H5728" s="70"/>
      <c r="I5728" s="70"/>
      <c r="J5728" s="70"/>
      <c r="K5728" s="70"/>
      <c r="L5728" s="71"/>
    </row>
    <row r="5729" spans="1:12" ht="23.25" hidden="1" customHeight="1" x14ac:dyDescent="0.3">
      <c r="A5729" s="18" t="str">
        <f>+A5635</f>
        <v>NO</v>
      </c>
      <c r="B5729" s="18"/>
      <c r="E5729" s="90" t="str">
        <f>+$E$104</f>
        <v>Formulario 9</v>
      </c>
      <c r="F5729" s="315" t="s">
        <v>46</v>
      </c>
      <c r="G5729" s="316"/>
      <c r="H5729" s="317"/>
      <c r="I5729" s="318"/>
      <c r="J5729" s="318"/>
      <c r="K5729" s="318"/>
      <c r="L5729" s="319"/>
    </row>
    <row r="5730" spans="1:12" hidden="1" x14ac:dyDescent="0.3">
      <c r="A5730" s="18" t="str">
        <f>+A5635</f>
        <v>NO</v>
      </c>
      <c r="B5730" s="18"/>
      <c r="E5730" s="91" t="s">
        <v>124</v>
      </c>
      <c r="F5730" s="91" t="str">
        <f>+$F$99</f>
        <v>Director de Interventoría</v>
      </c>
      <c r="G5730" s="91" t="str">
        <f>+$G$99</f>
        <v>Residente de Interventoría</v>
      </c>
      <c r="H5730" s="320"/>
      <c r="I5730" s="321"/>
      <c r="J5730" s="321"/>
      <c r="K5730" s="321"/>
      <c r="L5730" s="322"/>
    </row>
    <row r="5731" spans="1:12" hidden="1" x14ac:dyDescent="0.3">
      <c r="A5731" s="18" t="str">
        <f>+A5635</f>
        <v>NO</v>
      </c>
      <c r="B5731" s="18"/>
      <c r="E5731" s="89"/>
      <c r="F5731" s="89"/>
      <c r="G5731" s="89"/>
      <c r="H5731" s="89"/>
      <c r="I5731" s="89"/>
      <c r="J5731" s="89"/>
      <c r="K5731" s="89"/>
      <c r="L5731" s="89"/>
    </row>
    <row r="5732" spans="1:12" hidden="1" x14ac:dyDescent="0.3">
      <c r="A5732" s="1" t="str">
        <f>+A5635</f>
        <v>NO</v>
      </c>
      <c r="E5732" s="92" t="str">
        <f>+E5607</f>
        <v>CRITERIOS DE EVALUACIÓN Y PUNTAJE</v>
      </c>
      <c r="F5732" s="93"/>
      <c r="G5732" s="93"/>
      <c r="H5732" s="93"/>
      <c r="I5732" s="93"/>
      <c r="J5732" s="93"/>
      <c r="K5732" s="94"/>
      <c r="L5732" s="95" t="str">
        <f>+$L$107</f>
        <v>PUNTAJE OBTENIDO</v>
      </c>
    </row>
    <row r="5733" spans="1:12" hidden="1" x14ac:dyDescent="0.3">
      <c r="A5733" s="1" t="str">
        <f>+A5635</f>
        <v>NO</v>
      </c>
      <c r="E5733" s="96" t="str">
        <f>+$E$108</f>
        <v>VALOR</v>
      </c>
      <c r="F5733" s="97" t="str">
        <f>+$F$108</f>
        <v>EQUIPO DE TRABAJO (PERSONAL CLAVE EVALUABLE)</v>
      </c>
      <c r="G5733" s="24"/>
      <c r="H5733" s="24"/>
      <c r="I5733" s="24"/>
      <c r="J5733" s="24"/>
      <c r="K5733" s="24"/>
      <c r="L5733" s="98"/>
    </row>
    <row r="5734" spans="1:12" ht="12.75" hidden="1" customHeight="1" x14ac:dyDescent="0.3">
      <c r="A5734" s="1" t="str">
        <f>+A5635</f>
        <v>NO</v>
      </c>
      <c r="E5734" s="96">
        <f>+$E$109</f>
        <v>5</v>
      </c>
      <c r="F5734" s="307" t="str">
        <f>+$F$109</f>
        <v xml:space="preserve"> Experiencia Específica adicional</v>
      </c>
      <c r="G5734" s="308"/>
      <c r="H5734" s="308"/>
      <c r="I5734" s="308"/>
      <c r="J5734" s="308"/>
      <c r="K5734" s="309"/>
      <c r="L5734" s="99" t="str">
        <f>IFERROR(IF(VLOOKUP(C5635,'R. PUNTAJES'!$C$14:$R$213,'R. PUNTAJES'!$I$10,0)="","",VLOOKUP(C5635,'R. PUNTAJES'!$C$14:$R$213,'R. PUNTAJES'!$I$10,0)),"")</f>
        <v/>
      </c>
    </row>
    <row r="5735" spans="1:12" ht="12.75" hidden="1" customHeight="1" x14ac:dyDescent="0.3">
      <c r="A5735" s="1" t="str">
        <f>+A5635</f>
        <v>NO</v>
      </c>
      <c r="E5735" s="96">
        <f>+$E$110</f>
        <v>5</v>
      </c>
      <c r="F5735" s="307" t="str">
        <f>+$F$110</f>
        <v>Formación Académica adicional</v>
      </c>
      <c r="G5735" s="308"/>
      <c r="H5735" s="308"/>
      <c r="I5735" s="308"/>
      <c r="J5735" s="308"/>
      <c r="K5735" s="309"/>
      <c r="L5735" s="99" t="str">
        <f>IFERROR(IF(VLOOKUP(C5635,'R. PUNTAJES'!$C$14:$R$213,'R. PUNTAJES'!$J$10,0)="","",VLOOKUP(C5635,'R. PUNTAJES'!$C$14:$R$213,'R. PUNTAJES'!$J$10,0)),"")</f>
        <v/>
      </c>
    </row>
    <row r="5736" spans="1:12" hidden="1" x14ac:dyDescent="0.3">
      <c r="A5736" s="18" t="str">
        <f>+A5635</f>
        <v>NO</v>
      </c>
      <c r="B5736" s="18"/>
      <c r="E5736" s="100"/>
      <c r="F5736" s="101" t="str">
        <f>+$F$111</f>
        <v>FACTOR DE SOSTENIBILIDAD</v>
      </c>
      <c r="G5736" s="102"/>
      <c r="H5736" s="102"/>
      <c r="I5736" s="102"/>
      <c r="J5736" s="102"/>
      <c r="K5736" s="102"/>
      <c r="L5736" s="103"/>
    </row>
    <row r="5737" spans="1:12" hidden="1" x14ac:dyDescent="0.3">
      <c r="A5737" s="18" t="str">
        <f>+A5635</f>
        <v>NO</v>
      </c>
      <c r="B5737" s="18"/>
      <c r="E5737" s="104">
        <v>1</v>
      </c>
      <c r="F5737" s="105" t="str">
        <f>+$F$112</f>
        <v>Compromisos Sostenibilidad</v>
      </c>
      <c r="G5737" s="106"/>
      <c r="H5737" s="106"/>
      <c r="I5737" s="106"/>
      <c r="J5737" s="106"/>
      <c r="K5737" s="106"/>
      <c r="L5737" s="107" t="str">
        <f>IFERROR(IF(VLOOKUP(C5635,'R. PUNTAJES'!$C$14:$R$213,'R. PUNTAJES'!$K$10,0)="","",VLOOKUP(C5635,'R. PUNTAJES'!$C$14:$R$213,'R. PUNTAJES'!$K$10,0)),"")</f>
        <v/>
      </c>
    </row>
    <row r="5738" spans="1:12" hidden="1" x14ac:dyDescent="0.3">
      <c r="A5738" s="1" t="str">
        <f>+A5635</f>
        <v>NO</v>
      </c>
      <c r="E5738" s="108"/>
      <c r="F5738" s="109" t="str">
        <f>+$F$113</f>
        <v>APOYO A LA INDUSTRIA NACIONAL</v>
      </c>
      <c r="G5738" s="110"/>
      <c r="H5738" s="110"/>
      <c r="I5738" s="110"/>
      <c r="J5738" s="110"/>
      <c r="K5738" s="110"/>
      <c r="L5738" s="111"/>
    </row>
    <row r="5739" spans="1:12" ht="12.75" hidden="1" customHeight="1" x14ac:dyDescent="0.3">
      <c r="A5739" s="1" t="str">
        <f>+A5635</f>
        <v>NO</v>
      </c>
      <c r="E5739" s="96">
        <v>20</v>
      </c>
      <c r="F5739" s="307" t="str">
        <f>+$F$114</f>
        <v>Promoción de Servicios Nacionales o con Trato Nacional</v>
      </c>
      <c r="G5739" s="308"/>
      <c r="H5739" s="308"/>
      <c r="I5739" s="308"/>
      <c r="J5739" s="308"/>
      <c r="K5739" s="309"/>
      <c r="L5739" s="99" t="str">
        <f>IFERROR(IF(VLOOKUP(C5635,'R. PUNTAJES'!$C$14:$R$213,'R. PUNTAJES'!$L$10,0)="","",
IF(VLOOKUP(C5635,'R. PUNTAJES'!$C$14:$R$213,'R. PUNTAJES'!$L$10,0)=5,0,
VLOOKUP(C5635,'R. PUNTAJES'!$C$14:$R$213,'R. PUNTAJES'!$L$10,0))),"")</f>
        <v/>
      </c>
    </row>
    <row r="5740" spans="1:12" ht="12.75" hidden="1" customHeight="1" x14ac:dyDescent="0.3">
      <c r="A5740" s="1" t="str">
        <f>+A5635</f>
        <v>NO</v>
      </c>
      <c r="E5740" s="96">
        <v>5</v>
      </c>
      <c r="F5740" s="307" t="str">
        <f>+$F$115</f>
        <v>Incorporación de componente nacional en servicios extranjeros</v>
      </c>
      <c r="G5740" s="308"/>
      <c r="H5740" s="308"/>
      <c r="I5740" s="308"/>
      <c r="J5740" s="308"/>
      <c r="K5740" s="309"/>
      <c r="L5740" s="99" t="str">
        <f>IFERROR(IF(VLOOKUP(C5635,'R. PUNTAJES'!$C$14:$R$213,'R. PUNTAJES'!$L$10,0)="","",
IF(VLOOKUP(C5635,'R. PUNTAJES'!$C$14:$R$213,'R. PUNTAJES'!$L$10,0)=20,0,
VLOOKUP(C5635,'R. PUNTAJES'!$C$14:$R$213,'R. PUNTAJES'!$L$10,0))),"")</f>
        <v/>
      </c>
    </row>
    <row r="5741" spans="1:12" hidden="1" x14ac:dyDescent="0.3">
      <c r="A5741" s="1" t="str">
        <f>+A5635</f>
        <v>NO</v>
      </c>
      <c r="E5741" s="112"/>
      <c r="F5741" s="97" t="str">
        <f>+$F$116</f>
        <v>VINCULACIÓN DE PERSONAS CON DISCAPACIDAD</v>
      </c>
      <c r="G5741" s="24"/>
      <c r="H5741" s="24"/>
      <c r="I5741" s="24"/>
      <c r="J5741" s="24"/>
      <c r="K5741" s="24"/>
      <c r="L5741" s="98"/>
    </row>
    <row r="5742" spans="1:12" ht="12.75" hidden="1" customHeight="1" x14ac:dyDescent="0.3">
      <c r="A5742" s="1" t="str">
        <f>+A5635</f>
        <v>NO</v>
      </c>
      <c r="E5742" s="96">
        <v>1</v>
      </c>
      <c r="F5742" s="307" t="str">
        <f>+$F$117</f>
        <v xml:space="preserve">Trabajadores vinculados a la planta de personal </v>
      </c>
      <c r="G5742" s="308"/>
      <c r="H5742" s="308"/>
      <c r="I5742" s="308"/>
      <c r="J5742" s="308"/>
      <c r="K5742" s="309"/>
      <c r="L5742" s="99" t="str">
        <f>IFERROR(IF(VLOOKUP(C5635,'R. PUNTAJES'!$C$14:$R$213,'R. PUNTAJES'!$M$10,0)="","",VLOOKUP(C5635,'R. PUNTAJES'!$C$14:$R$213,'R. PUNTAJES'!$M$10,0)),"")</f>
        <v/>
      </c>
    </row>
    <row r="5743" spans="1:12" hidden="1" x14ac:dyDescent="0.3">
      <c r="A5743" s="1" t="str">
        <f>+A5635</f>
        <v>NO</v>
      </c>
      <c r="E5743" s="112"/>
      <c r="F5743" s="97" t="str">
        <f>+$F$118</f>
        <v>EMPRENDIMIENTOS Y EMPRESAS DE MUJERES</v>
      </c>
      <c r="G5743" s="24"/>
      <c r="H5743" s="24"/>
      <c r="I5743" s="24"/>
      <c r="J5743" s="24"/>
      <c r="K5743" s="24"/>
      <c r="L5743" s="98"/>
    </row>
    <row r="5744" spans="1:12" ht="13" hidden="1" customHeight="1" x14ac:dyDescent="0.3">
      <c r="A5744" s="1" t="str">
        <f>+A5635</f>
        <v>NO</v>
      </c>
      <c r="E5744" s="96">
        <v>0.25</v>
      </c>
      <c r="F5744" s="307" t="str">
        <f>+$F$119</f>
        <v>Emprendimientos y empresas de mujeres</v>
      </c>
      <c r="G5744" s="308"/>
      <c r="H5744" s="308"/>
      <c r="I5744" s="308"/>
      <c r="J5744" s="308"/>
      <c r="K5744" s="309"/>
      <c r="L5744" s="113" t="str">
        <f>IFERROR(IF(VLOOKUP(C5635,'R. PUNTAJES'!$C$14:$R$213,'R. PUNTAJES'!$N$10,0)="","",VLOOKUP(C5635,'R. PUNTAJES'!$C$14:$R$213,'R. PUNTAJES'!$N$10,0)),"")</f>
        <v/>
      </c>
    </row>
    <row r="5745" spans="1:16" hidden="1" x14ac:dyDescent="0.3">
      <c r="A5745" s="18" t="str">
        <f>+A5746</f>
        <v>NO</v>
      </c>
      <c r="B5745" s="18"/>
      <c r="E5745" s="112"/>
      <c r="F5745" s="97" t="str">
        <f>+$F$120</f>
        <v>MIPYME</v>
      </c>
      <c r="G5745" s="24"/>
      <c r="H5745" s="24"/>
      <c r="I5745" s="24"/>
      <c r="J5745" s="24"/>
      <c r="K5745" s="24"/>
      <c r="L5745" s="98"/>
    </row>
    <row r="5746" spans="1:16" hidden="1" x14ac:dyDescent="0.3">
      <c r="A5746" s="18" t="str">
        <f>+IF(E5746=0,"NO",1)</f>
        <v>NO</v>
      </c>
      <c r="B5746" s="18"/>
      <c r="E5746" s="96">
        <v>0</v>
      </c>
      <c r="F5746" s="307" t="str">
        <f>+$F$121</f>
        <v>Mipyme</v>
      </c>
      <c r="G5746" s="308"/>
      <c r="H5746" s="308"/>
      <c r="I5746" s="308"/>
      <c r="J5746" s="308"/>
      <c r="K5746" s="309"/>
      <c r="L5746" s="113" t="str">
        <f>IFERROR(IF(VLOOKUP(C5635,'R. PUNTAJES'!$C$14:$R$213,'R. PUNTAJES'!$O$10,0)="","",VLOOKUP(C5635,'R. PUNTAJES'!$C$14:$R$213,'R. PUNTAJES'!$O$10,0)),"")</f>
        <v/>
      </c>
    </row>
    <row r="5747" spans="1:16" hidden="1" x14ac:dyDescent="0.3">
      <c r="A5747" s="1" t="str">
        <f>+A5635</f>
        <v>NO</v>
      </c>
      <c r="E5747" s="112"/>
      <c r="F5747" s="97" t="str">
        <f>+$F$122</f>
        <v>EXPERIENCIA DEL PROPONENTE</v>
      </c>
      <c r="G5747" s="24"/>
      <c r="H5747" s="24"/>
      <c r="I5747" s="24"/>
      <c r="J5747" s="24"/>
      <c r="K5747" s="24"/>
      <c r="L5747" s="98"/>
    </row>
    <row r="5748" spans="1:16" hidden="1" x14ac:dyDescent="0.3">
      <c r="A5748" s="1" t="str">
        <f>+A5635</f>
        <v>NO</v>
      </c>
      <c r="E5748" s="96">
        <v>59.5</v>
      </c>
      <c r="F5748" s="307" t="str">
        <f>+$F$123</f>
        <v>mediana con valor absoluto</v>
      </c>
      <c r="G5748" s="308"/>
      <c r="H5748" s="308"/>
      <c r="I5748" s="308"/>
      <c r="J5748" s="308"/>
      <c r="K5748" s="309"/>
      <c r="L5748" s="113" t="str">
        <f>IFERROR(IF(VLOOKUP(C5635,'R. PUNTAJES'!$C$14:$R$213,'R. PUNTAJES'!$R$10,0)="","",VLOOKUP(C5635,'R. PUNTAJES'!$C$14:$R$213,'R. PUNTAJES'!$R$10,0)),"")</f>
        <v/>
      </c>
    </row>
    <row r="5749" spans="1:16" hidden="1" x14ac:dyDescent="0.3">
      <c r="A5749" s="1" t="str">
        <f>+A5635</f>
        <v>NO</v>
      </c>
      <c r="E5749" s="112"/>
      <c r="F5749" s="97" t="str">
        <f>+$F$124</f>
        <v>MULTAS</v>
      </c>
      <c r="G5749" s="24"/>
      <c r="H5749" s="24"/>
      <c r="I5749" s="24"/>
      <c r="J5749" s="24"/>
      <c r="K5749" s="24"/>
      <c r="L5749" s="98"/>
    </row>
    <row r="5750" spans="1:16" ht="12.75" hidden="1" customHeight="1" x14ac:dyDescent="0.3">
      <c r="A5750" s="1" t="str">
        <f>+A5635</f>
        <v>NO</v>
      </c>
      <c r="E5750" s="96">
        <v>-2</v>
      </c>
      <c r="F5750" s="307" t="str">
        <f>+$F$125</f>
        <v>Una o más multas o cláusulas penales durante el último año</v>
      </c>
      <c r="G5750" s="310"/>
      <c r="H5750" s="310"/>
      <c r="I5750" s="310"/>
      <c r="J5750" s="310"/>
      <c r="K5750" s="311"/>
      <c r="L5750" s="99" t="str">
        <f>IFERROR(IF(VLOOKUP(C5635,'R. PUNTAJES'!$C$14:$R$213,'R. PUNTAJES'!$Q$10,0)="","",VLOOKUP(C5635,'R. PUNTAJES'!$C$14:$R$213,'R. PUNTAJES'!$Q$10,0)),"")</f>
        <v/>
      </c>
    </row>
    <row r="5751" spans="1:16" hidden="1" x14ac:dyDescent="0.3">
      <c r="A5751" s="1" t="str">
        <f>+A5635</f>
        <v>NO</v>
      </c>
      <c r="E5751" s="112"/>
      <c r="F5751" s="97" t="str">
        <f>+$F$126</f>
        <v>OBRAS INCONCLUSAS</v>
      </c>
      <c r="G5751" s="24"/>
      <c r="H5751" s="24"/>
      <c r="I5751" s="24"/>
      <c r="J5751" s="24"/>
      <c r="K5751" s="24"/>
      <c r="L5751" s="98"/>
    </row>
    <row r="5752" spans="1:16" hidden="1" x14ac:dyDescent="0.3">
      <c r="A5752" s="1" t="str">
        <f>+A5635</f>
        <v>NO</v>
      </c>
      <c r="E5752" s="96">
        <v>-1</v>
      </c>
      <c r="F5752" s="301" t="str">
        <f>+$F$127</f>
        <v>Anotación vigente de obra civil inconclusa</v>
      </c>
      <c r="G5752" s="302"/>
      <c r="H5752" s="302"/>
      <c r="I5752" s="302"/>
      <c r="J5752" s="302"/>
      <c r="K5752" s="303"/>
      <c r="L5752" s="99" t="str">
        <f>IFERROR(IF(VLOOKUP(C5635,'R. PUNTAJES'!$C$14:$R$213,'R. PUNTAJES'!$P$10,0)="","",VLOOKUP(C5635,'R. PUNTAJES'!$C$14:$R$213,'R. PUNTAJES'!$P$10,0)),"")</f>
        <v/>
      </c>
    </row>
    <row r="5753" spans="1:16" ht="7.5" hidden="1" customHeight="1" x14ac:dyDescent="0.3">
      <c r="A5753" s="1" t="str">
        <f>+A5635</f>
        <v>NO</v>
      </c>
      <c r="E5753" s="114"/>
      <c r="F5753" s="45"/>
      <c r="G5753" s="45"/>
      <c r="H5753" s="45"/>
      <c r="I5753" s="45"/>
      <c r="J5753" s="45"/>
      <c r="K5753" s="45"/>
      <c r="L5753" s="48"/>
    </row>
    <row r="5754" spans="1:16" hidden="1" x14ac:dyDescent="0.3">
      <c r="A5754" s="1" t="str">
        <f>+A5635</f>
        <v>NO</v>
      </c>
      <c r="E5754" s="115" t="str">
        <f>+$E$129</f>
        <v>PUNTAJE TOTAL</v>
      </c>
      <c r="F5754" s="116"/>
      <c r="G5754" s="116"/>
      <c r="H5754" s="116"/>
      <c r="I5754" s="116"/>
      <c r="J5754" s="116"/>
      <c r="K5754" s="117"/>
      <c r="L5754" s="118">
        <f>IFERROR(IF(VLOOKUP(C5635,'R. PUNTAJES'!$C$14:$R$213,'R. PUNTAJES'!$H$10,0)="RECHAZO","",SUM(L5734:L5752)),"")</f>
        <v>0</v>
      </c>
    </row>
    <row r="5755" spans="1:16" hidden="1" x14ac:dyDescent="0.3">
      <c r="A5755" s="1" t="str">
        <f>+A5635</f>
        <v>NO</v>
      </c>
      <c r="E5755" s="304" t="str">
        <f>+$E$130</f>
        <v>OBSERVACIONES RESPECTO A PUNTAJES</v>
      </c>
      <c r="F5755" s="305"/>
      <c r="G5755" s="305"/>
      <c r="H5755" s="305"/>
      <c r="I5755" s="305"/>
      <c r="J5755" s="305"/>
      <c r="K5755" s="305"/>
      <c r="L5755" s="305"/>
    </row>
    <row r="5756" spans="1:16" ht="12" hidden="1" customHeight="1" x14ac:dyDescent="0.3">
      <c r="A5756" s="1" t="str">
        <f>+A5635</f>
        <v>NO</v>
      </c>
      <c r="E5756" s="306" t="s">
        <v>124</v>
      </c>
      <c r="F5756" s="305"/>
      <c r="G5756" s="305"/>
      <c r="H5756" s="305"/>
      <c r="I5756" s="305"/>
      <c r="J5756" s="305"/>
      <c r="K5756" s="305"/>
      <c r="L5756" s="305"/>
      <c r="N5756" s="119"/>
      <c r="O5756" s="119"/>
      <c r="P5756" s="120"/>
    </row>
    <row r="5757" spans="1:16" ht="3" hidden="1" customHeight="1" x14ac:dyDescent="0.3">
      <c r="A5757" s="1" t="str">
        <f>+A5636</f>
        <v>NO</v>
      </c>
      <c r="E5757" s="121"/>
      <c r="F5757" s="122"/>
      <c r="G5757" s="122"/>
      <c r="H5757" s="122"/>
      <c r="I5757" s="122"/>
      <c r="J5757" s="122"/>
      <c r="K5757" s="122"/>
      <c r="L5757" s="123"/>
    </row>
    <row r="5758" spans="1:16" hidden="1" x14ac:dyDescent="0.3">
      <c r="A5758" s="1" t="str">
        <f>+IF(OR(C5760=""),"NO",1)</f>
        <v>NO</v>
      </c>
      <c r="E5758" s="346"/>
      <c r="F5758" s="347"/>
      <c r="G5758" s="347"/>
      <c r="H5758" s="347"/>
      <c r="I5758" s="347"/>
      <c r="J5758" s="347"/>
      <c r="K5758" s="347"/>
      <c r="L5758" s="347"/>
    </row>
    <row r="5759" spans="1:16" ht="4.5" hidden="1" customHeight="1" x14ac:dyDescent="0.3">
      <c r="A5759" s="1" t="str">
        <f>+A5760</f>
        <v>NO</v>
      </c>
      <c r="E5759" s="15"/>
      <c r="F5759" s="16"/>
      <c r="G5759" s="16"/>
      <c r="H5759" s="16"/>
      <c r="I5759" s="16"/>
      <c r="J5759" s="16"/>
      <c r="K5759" s="16"/>
      <c r="L5759" s="17"/>
    </row>
    <row r="5760" spans="1:16" ht="15.75" hidden="1" customHeight="1" x14ac:dyDescent="0.3">
      <c r="A5760" s="1" t="str">
        <f>+IF(OR(C5760=""),"NO",1)</f>
        <v>NO</v>
      </c>
      <c r="B5760" s="1">
        <f>1+MAX($B$1:B5759)</f>
        <v>47</v>
      </c>
      <c r="C5760" s="18" t="s">
        <v>124</v>
      </c>
      <c r="E5760" s="19" t="s">
        <v>124</v>
      </c>
      <c r="F5760" s="20"/>
      <c r="G5760" s="20"/>
      <c r="H5760" s="20"/>
      <c r="I5760" s="21"/>
      <c r="J5760" s="20"/>
      <c r="K5760" s="21"/>
      <c r="L5760" s="22"/>
    </row>
    <row r="5761" spans="1:12" hidden="1" x14ac:dyDescent="0.3">
      <c r="A5761" s="1" t="str">
        <f>A5760</f>
        <v>NO</v>
      </c>
      <c r="E5761" s="23" t="str">
        <f>+$E$11</f>
        <v>Integrantes</v>
      </c>
      <c r="F5761" s="24"/>
      <c r="G5761" s="24"/>
      <c r="H5761" s="24"/>
      <c r="I5761" s="24"/>
      <c r="J5761" s="24"/>
      <c r="K5761" s="25" t="str">
        <f>+$K$11</f>
        <v>Nit</v>
      </c>
      <c r="L5761" s="26" t="str">
        <f>+$L$11</f>
        <v>Part.</v>
      </c>
    </row>
    <row r="5762" spans="1:12" hidden="1" x14ac:dyDescent="0.3">
      <c r="A5762" s="1" t="str">
        <f>+A5761</f>
        <v>NO</v>
      </c>
      <c r="C5762" s="1" t="s">
        <v>124</v>
      </c>
      <c r="E5762" s="27" t="s">
        <v>124</v>
      </c>
      <c r="F5762" s="28"/>
      <c r="G5762" s="28"/>
      <c r="H5762" s="28"/>
      <c r="I5762" s="28"/>
      <c r="J5762" s="28"/>
      <c r="K5762" s="29" t="s">
        <v>124</v>
      </c>
      <c r="L5762" s="30" t="s">
        <v>124</v>
      </c>
    </row>
    <row r="5763" spans="1:12" hidden="1" x14ac:dyDescent="0.3">
      <c r="A5763" s="18" t="str">
        <f>+IF(OR(C5763=""),"NO",1)</f>
        <v>NO</v>
      </c>
      <c r="B5763" s="18"/>
      <c r="C5763" s="1" t="s">
        <v>124</v>
      </c>
      <c r="E5763" s="31" t="s">
        <v>124</v>
      </c>
      <c r="F5763" s="32"/>
      <c r="G5763" s="32"/>
      <c r="H5763" s="32"/>
      <c r="I5763" s="32"/>
      <c r="J5763" s="32"/>
      <c r="K5763" s="33" t="s">
        <v>124</v>
      </c>
      <c r="L5763" s="34" t="s">
        <v>124</v>
      </c>
    </row>
    <row r="5764" spans="1:12" hidden="1" x14ac:dyDescent="0.3">
      <c r="A5764" s="18" t="str">
        <f>+IF(OR(C5764=""),"NO",1)</f>
        <v>NO</v>
      </c>
      <c r="B5764" s="18"/>
      <c r="C5764" s="1" t="s">
        <v>124</v>
      </c>
      <c r="E5764" s="31" t="s">
        <v>124</v>
      </c>
      <c r="F5764" s="32"/>
      <c r="G5764" s="32"/>
      <c r="H5764" s="32"/>
      <c r="I5764" s="32"/>
      <c r="J5764" s="32"/>
      <c r="K5764" s="33" t="s">
        <v>124</v>
      </c>
      <c r="L5764" s="34" t="s">
        <v>124</v>
      </c>
    </row>
    <row r="5765" spans="1:12" hidden="1" x14ac:dyDescent="0.3">
      <c r="A5765" s="18" t="str">
        <f>+IF(OR(C5765=""),"NO",1)</f>
        <v>NO</v>
      </c>
      <c r="B5765" s="18"/>
      <c r="C5765" s="1" t="s">
        <v>124</v>
      </c>
      <c r="E5765" s="31" t="s">
        <v>13</v>
      </c>
      <c r="F5765" s="32"/>
      <c r="G5765" s="32"/>
      <c r="H5765" s="32"/>
      <c r="I5765" s="32"/>
      <c r="J5765" s="32"/>
      <c r="K5765" s="33"/>
      <c r="L5765" s="34"/>
    </row>
    <row r="5766" spans="1:12" hidden="1" x14ac:dyDescent="0.3">
      <c r="A5766" s="18" t="str">
        <f>+IF(OR(C5766=""),"NO",1)</f>
        <v>NO</v>
      </c>
      <c r="B5766" s="18"/>
      <c r="C5766" s="1" t="s">
        <v>124</v>
      </c>
      <c r="E5766" s="31" t="s">
        <v>13</v>
      </c>
      <c r="F5766" s="32"/>
      <c r="G5766" s="32"/>
      <c r="H5766" s="32"/>
      <c r="I5766" s="32"/>
      <c r="J5766" s="32"/>
      <c r="K5766" s="33"/>
      <c r="L5766" s="34"/>
    </row>
    <row r="5767" spans="1:12" hidden="1" x14ac:dyDescent="0.3">
      <c r="A5767" s="18" t="str">
        <f>+IF(OR(C5767=""),"NO",1)</f>
        <v>NO</v>
      </c>
      <c r="B5767" s="18"/>
      <c r="C5767" s="1" t="s">
        <v>124</v>
      </c>
      <c r="E5767" s="35" t="s">
        <v>13</v>
      </c>
      <c r="F5767" s="36"/>
      <c r="G5767" s="36"/>
      <c r="H5767" s="36"/>
      <c r="I5767" s="36"/>
      <c r="J5767" s="36"/>
      <c r="K5767" s="37"/>
      <c r="L5767" s="38"/>
    </row>
    <row r="5768" spans="1:12" ht="5.15" hidden="1" customHeight="1" x14ac:dyDescent="0.3">
      <c r="A5768" s="1" t="str">
        <f>+A5760</f>
        <v>NO</v>
      </c>
      <c r="E5768" s="39"/>
      <c r="F5768" s="39"/>
      <c r="G5768" s="39"/>
      <c r="H5768" s="39"/>
      <c r="I5768" s="39"/>
      <c r="J5768" s="39"/>
      <c r="K5768" s="39"/>
      <c r="L5768" s="39"/>
    </row>
    <row r="5769" spans="1:12" ht="15.75" hidden="1" customHeight="1" x14ac:dyDescent="0.3">
      <c r="A5769" s="1" t="str">
        <f>+A5760</f>
        <v>NO</v>
      </c>
      <c r="E5769" s="40" t="str">
        <f>+$E$19</f>
        <v>RESULTADO DE EVALUACIÓN TÉCNICA</v>
      </c>
      <c r="F5769" s="41"/>
      <c r="G5769" s="41"/>
      <c r="H5769" s="41"/>
      <c r="I5769" s="41"/>
      <c r="J5769" s="41"/>
      <c r="K5769" s="41"/>
      <c r="L5769" s="42"/>
    </row>
    <row r="5770" spans="1:12" hidden="1" x14ac:dyDescent="0.3">
      <c r="A5770" s="1" t="str">
        <f>+A5760</f>
        <v>NO</v>
      </c>
      <c r="E5770" s="43"/>
      <c r="F5770" s="44" t="str">
        <f>+$F$20</f>
        <v>Experiencia</v>
      </c>
      <c r="G5770" s="45"/>
      <c r="H5770" s="45"/>
      <c r="I5770" s="45"/>
      <c r="J5770" s="45"/>
      <c r="K5770" s="46"/>
      <c r="L5770" s="47" t="s">
        <v>124</v>
      </c>
    </row>
    <row r="5771" spans="1:12" hidden="1" x14ac:dyDescent="0.3">
      <c r="A5771" s="1" t="str">
        <f>+A5760</f>
        <v>NO</v>
      </c>
      <c r="E5771" s="348" t="str">
        <f>+$E$21</f>
        <v>OBSERVACIONES RESPECTO A LA EVALUACIÓN DE EXPERIENCIA</v>
      </c>
      <c r="F5771" s="308"/>
      <c r="G5771" s="308"/>
      <c r="H5771" s="308"/>
      <c r="I5771" s="308"/>
      <c r="J5771" s="308"/>
      <c r="K5771" s="308"/>
      <c r="L5771" s="349"/>
    </row>
    <row r="5772" spans="1:12" hidden="1" x14ac:dyDescent="0.3">
      <c r="A5772" s="1" t="str">
        <f>+A5760</f>
        <v>NO</v>
      </c>
      <c r="E5772" s="350" t="s">
        <v>124</v>
      </c>
      <c r="F5772" s="351"/>
      <c r="G5772" s="351"/>
      <c r="H5772" s="351"/>
      <c r="I5772" s="351"/>
      <c r="J5772" s="351"/>
      <c r="K5772" s="351"/>
      <c r="L5772" s="352"/>
    </row>
    <row r="5773" spans="1:12" ht="5.15" hidden="1" customHeight="1" x14ac:dyDescent="0.3">
      <c r="A5773" s="1" t="str">
        <f>+A5760</f>
        <v>NO</v>
      </c>
      <c r="E5773" s="39"/>
      <c r="F5773" s="39"/>
      <c r="G5773" s="39"/>
      <c r="H5773" s="39"/>
      <c r="I5773" s="39"/>
      <c r="J5773" s="39"/>
      <c r="K5773" s="39"/>
      <c r="L5773" s="39"/>
    </row>
    <row r="5774" spans="1:12" ht="12.75" hidden="1" customHeight="1" x14ac:dyDescent="0.3">
      <c r="A5774" s="1" t="str">
        <f>+A5760</f>
        <v>NO</v>
      </c>
      <c r="E5774" s="40" t="str">
        <f>+$E$24</f>
        <v>EXPERIENCIA HABILITANTE: CONTRATOS PRESENTADOS</v>
      </c>
      <c r="F5774" s="41"/>
      <c r="G5774" s="41"/>
      <c r="H5774" s="41"/>
      <c r="I5774" s="41"/>
      <c r="J5774" s="41"/>
      <c r="K5774" s="41"/>
      <c r="L5774" s="42"/>
    </row>
    <row r="5775" spans="1:12" ht="8.5" hidden="1" customHeight="1" x14ac:dyDescent="0.3">
      <c r="A5775" s="1" t="str">
        <f>+A5760</f>
        <v>NO</v>
      </c>
      <c r="E5775" s="49"/>
      <c r="F5775" s="50"/>
      <c r="G5775" s="51"/>
      <c r="H5775" s="51"/>
      <c r="I5775" s="51"/>
      <c r="J5775" s="51"/>
      <c r="K5775" s="51"/>
      <c r="L5775" s="52"/>
    </row>
    <row r="5776" spans="1:12" hidden="1" x14ac:dyDescent="0.3">
      <c r="A5776" s="18" t="str">
        <f>+IF(OR(C5776=""),"NO",1)</f>
        <v>NO</v>
      </c>
      <c r="B5776" s="18"/>
      <c r="C5776" s="1" t="s">
        <v>124</v>
      </c>
      <c r="E5776" s="329">
        <v>1</v>
      </c>
      <c r="F5776" s="53" t="str">
        <f>+$F$26</f>
        <v>OBJETO</v>
      </c>
      <c r="G5776" s="332" t="s">
        <v>124</v>
      </c>
      <c r="H5776" s="333"/>
      <c r="I5776" s="333"/>
      <c r="J5776" s="333"/>
      <c r="K5776" s="333"/>
      <c r="L5776" s="334"/>
    </row>
    <row r="5777" spans="1:12" hidden="1" x14ac:dyDescent="0.3">
      <c r="A5777" s="18" t="str">
        <f>+IF(OR(C5776=""),"NO",1)</f>
        <v>NO</v>
      </c>
      <c r="B5777" s="18"/>
      <c r="E5777" s="330"/>
      <c r="F5777" s="54" t="str">
        <f>+$F$27</f>
        <v>CONTRATANTE</v>
      </c>
      <c r="G5777" s="335" t="s">
        <v>124</v>
      </c>
      <c r="H5777" s="310"/>
      <c r="I5777" s="310"/>
      <c r="J5777" s="310"/>
      <c r="K5777" s="310"/>
      <c r="L5777" s="336"/>
    </row>
    <row r="5778" spans="1:12" hidden="1" x14ac:dyDescent="0.3">
      <c r="A5778" s="18" t="str">
        <f>+IF(OR(C5776=""),"NO",1)</f>
        <v>NO</v>
      </c>
      <c r="B5778" s="18"/>
      <c r="E5778" s="330"/>
      <c r="F5778" s="54" t="str">
        <f>+$F$28</f>
        <v>APORTANTE</v>
      </c>
      <c r="G5778" s="337" t="s">
        <v>124</v>
      </c>
      <c r="H5778" s="338"/>
      <c r="I5778" s="338"/>
      <c r="J5778" s="338"/>
      <c r="K5778" s="338"/>
      <c r="L5778" s="339"/>
    </row>
    <row r="5779" spans="1:12" hidden="1" x14ac:dyDescent="0.3">
      <c r="A5779" s="18" t="str">
        <f>+IF(OR(C5776=""),"NO",1)</f>
        <v>NO</v>
      </c>
      <c r="B5779" s="18"/>
      <c r="E5779" s="330"/>
      <c r="F5779" s="54" t="str">
        <f>+$F$29</f>
        <v>VALOR /SMMLV)</v>
      </c>
      <c r="G5779" s="55" t="s">
        <v>124</v>
      </c>
      <c r="H5779" s="56" t="str">
        <f>+$H$29</f>
        <v>% PART..</v>
      </c>
      <c r="I5779" s="57" t="s">
        <v>124</v>
      </c>
      <c r="J5779" s="58" t="str">
        <f>+$J$29</f>
        <v>VALOR ACREDITADO</v>
      </c>
      <c r="K5779" s="59"/>
      <c r="L5779" s="47" t="s">
        <v>124</v>
      </c>
    </row>
    <row r="5780" spans="1:12" hidden="1" x14ac:dyDescent="0.3">
      <c r="A5780" s="18" t="str">
        <f>+IF(OR(C5776=""),"NO",1)</f>
        <v>NO</v>
      </c>
      <c r="B5780" s="18"/>
      <c r="E5780" s="330"/>
      <c r="F5780" s="60" t="str">
        <f>+$F$30</f>
        <v>EXPERIENCIA APORTADA</v>
      </c>
      <c r="G5780" s="340" t="s">
        <v>124</v>
      </c>
      <c r="H5780" s="341"/>
      <c r="I5780" s="341"/>
      <c r="J5780" s="341"/>
      <c r="K5780" s="341"/>
      <c r="L5780" s="342"/>
    </row>
    <row r="5781" spans="1:12" hidden="1" x14ac:dyDescent="0.3">
      <c r="A5781" s="18" t="str">
        <f>+IF(OR(C5776=""),"NO",1)</f>
        <v>NO</v>
      </c>
      <c r="B5781" s="18"/>
      <c r="E5781" s="331"/>
      <c r="F5781" s="62" t="str">
        <f>+$F$31</f>
        <v>OBSERVACIÓN</v>
      </c>
      <c r="G5781" s="343" t="s">
        <v>124</v>
      </c>
      <c r="H5781" s="344"/>
      <c r="I5781" s="344"/>
      <c r="J5781" s="344"/>
      <c r="K5781" s="344"/>
      <c r="L5781" s="345"/>
    </row>
    <row r="5782" spans="1:12" ht="8.5" hidden="1" customHeight="1" x14ac:dyDescent="0.3">
      <c r="A5782" s="18" t="str">
        <f>+IF(OR(C5776=""),"NO",1)</f>
        <v>NO</v>
      </c>
      <c r="B5782" s="18"/>
      <c r="E5782" s="49"/>
      <c r="F5782" s="50"/>
      <c r="G5782" s="51"/>
      <c r="H5782" s="51"/>
      <c r="I5782" s="51"/>
      <c r="J5782" s="51"/>
      <c r="K5782" s="51"/>
      <c r="L5782" s="52"/>
    </row>
    <row r="5783" spans="1:12" hidden="1" x14ac:dyDescent="0.3">
      <c r="A5783" s="18" t="str">
        <f t="shared" ref="A5783" si="1932">+IF(OR(C5783=""),"NO",1)</f>
        <v>NO</v>
      </c>
      <c r="B5783" s="18"/>
      <c r="C5783" s="1" t="s">
        <v>124</v>
      </c>
      <c r="E5783" s="329">
        <v>2</v>
      </c>
      <c r="F5783" s="53" t="str">
        <f>+$F$26</f>
        <v>OBJETO</v>
      </c>
      <c r="G5783" s="332" t="s">
        <v>124</v>
      </c>
      <c r="H5783" s="333"/>
      <c r="I5783" s="333"/>
      <c r="J5783" s="333"/>
      <c r="K5783" s="333"/>
      <c r="L5783" s="334"/>
    </row>
    <row r="5784" spans="1:12" hidden="1" x14ac:dyDescent="0.3">
      <c r="A5784" s="18" t="str">
        <f t="shared" ref="A5784" si="1933">+IF(OR(C5783=""),"NO",1)</f>
        <v>NO</v>
      </c>
      <c r="B5784" s="18"/>
      <c r="E5784" s="330"/>
      <c r="F5784" s="54" t="str">
        <f>+$F$27</f>
        <v>CONTRATANTE</v>
      </c>
      <c r="G5784" s="335" t="s">
        <v>124</v>
      </c>
      <c r="H5784" s="310"/>
      <c r="I5784" s="310"/>
      <c r="J5784" s="310"/>
      <c r="K5784" s="310"/>
      <c r="L5784" s="336"/>
    </row>
    <row r="5785" spans="1:12" hidden="1" x14ac:dyDescent="0.3">
      <c r="A5785" s="18" t="str">
        <f t="shared" ref="A5785" si="1934">+IF(OR(C5783=""),"NO",1)</f>
        <v>NO</v>
      </c>
      <c r="B5785" s="18"/>
      <c r="E5785" s="330"/>
      <c r="F5785" s="54" t="str">
        <f>+$F$28</f>
        <v>APORTANTE</v>
      </c>
      <c r="G5785" s="337" t="s">
        <v>124</v>
      </c>
      <c r="H5785" s="338"/>
      <c r="I5785" s="338"/>
      <c r="J5785" s="338"/>
      <c r="K5785" s="338"/>
      <c r="L5785" s="339"/>
    </row>
    <row r="5786" spans="1:12" hidden="1" x14ac:dyDescent="0.3">
      <c r="A5786" s="18" t="str">
        <f t="shared" ref="A5786" si="1935">+IF(OR(C5783=""),"NO",1)</f>
        <v>NO</v>
      </c>
      <c r="B5786" s="18"/>
      <c r="E5786" s="330"/>
      <c r="F5786" s="54" t="str">
        <f>+$F$29</f>
        <v>VALOR /SMMLV)</v>
      </c>
      <c r="G5786" s="55" t="s">
        <v>124</v>
      </c>
      <c r="H5786" s="56" t="str">
        <f>+$H$29</f>
        <v>% PART..</v>
      </c>
      <c r="I5786" s="57" t="s">
        <v>124</v>
      </c>
      <c r="J5786" s="58" t="str">
        <f>+$J$29</f>
        <v>VALOR ACREDITADO</v>
      </c>
      <c r="K5786" s="59"/>
      <c r="L5786" s="47" t="s">
        <v>124</v>
      </c>
    </row>
    <row r="5787" spans="1:12" hidden="1" x14ac:dyDescent="0.3">
      <c r="A5787" s="18" t="str">
        <f t="shared" ref="A5787" si="1936">+IF(OR(C5783=""),"NO",1)</f>
        <v>NO</v>
      </c>
      <c r="B5787" s="18"/>
      <c r="E5787" s="330"/>
      <c r="F5787" s="60" t="str">
        <f>+$F$30</f>
        <v>EXPERIENCIA APORTADA</v>
      </c>
      <c r="G5787" s="340" t="s">
        <v>124</v>
      </c>
      <c r="H5787" s="341"/>
      <c r="I5787" s="341"/>
      <c r="J5787" s="341"/>
      <c r="K5787" s="341"/>
      <c r="L5787" s="342"/>
    </row>
    <row r="5788" spans="1:12" hidden="1" x14ac:dyDescent="0.3">
      <c r="A5788" s="18" t="str">
        <f t="shared" ref="A5788" si="1937">+IF(OR(C5783=""),"NO",1)</f>
        <v>NO</v>
      </c>
      <c r="B5788" s="18"/>
      <c r="E5788" s="331"/>
      <c r="F5788" s="62" t="str">
        <f>+$F$31</f>
        <v>OBSERVACIÓN</v>
      </c>
      <c r="G5788" s="343" t="s">
        <v>124</v>
      </c>
      <c r="H5788" s="344"/>
      <c r="I5788" s="344"/>
      <c r="J5788" s="344"/>
      <c r="K5788" s="344"/>
      <c r="L5788" s="345"/>
    </row>
    <row r="5789" spans="1:12" ht="8.5" hidden="1" customHeight="1" x14ac:dyDescent="0.3">
      <c r="A5789" s="18" t="str">
        <f t="shared" ref="A5789" si="1938">+IF(OR(C5783=""),"NO",1)</f>
        <v>NO</v>
      </c>
      <c r="B5789" s="18"/>
      <c r="E5789" s="49"/>
      <c r="F5789" s="50"/>
      <c r="G5789" s="51"/>
      <c r="H5789" s="51"/>
      <c r="I5789" s="51"/>
      <c r="J5789" s="51"/>
      <c r="K5789" s="51"/>
      <c r="L5789" s="52"/>
    </row>
    <row r="5790" spans="1:12" hidden="1" x14ac:dyDescent="0.3">
      <c r="A5790" s="18" t="str">
        <f t="shared" ref="A5790" si="1939">+IF(OR(C5790=""),"NO",1)</f>
        <v>NO</v>
      </c>
      <c r="B5790" s="18"/>
      <c r="C5790" s="1" t="s">
        <v>124</v>
      </c>
      <c r="E5790" s="329">
        <v>3</v>
      </c>
      <c r="F5790" s="53" t="str">
        <f>+$F$26</f>
        <v>OBJETO</v>
      </c>
      <c r="G5790" s="332" t="s">
        <v>124</v>
      </c>
      <c r="H5790" s="333"/>
      <c r="I5790" s="333"/>
      <c r="J5790" s="333"/>
      <c r="K5790" s="333"/>
      <c r="L5790" s="334"/>
    </row>
    <row r="5791" spans="1:12" hidden="1" x14ac:dyDescent="0.3">
      <c r="A5791" s="18" t="str">
        <f t="shared" ref="A5791" si="1940">+IF(OR(C5790=""),"NO",1)</f>
        <v>NO</v>
      </c>
      <c r="B5791" s="18"/>
      <c r="E5791" s="330"/>
      <c r="F5791" s="54" t="str">
        <f>+$F$27</f>
        <v>CONTRATANTE</v>
      </c>
      <c r="G5791" s="335" t="s">
        <v>124</v>
      </c>
      <c r="H5791" s="310"/>
      <c r="I5791" s="310"/>
      <c r="J5791" s="310"/>
      <c r="K5791" s="310"/>
      <c r="L5791" s="336"/>
    </row>
    <row r="5792" spans="1:12" hidden="1" x14ac:dyDescent="0.3">
      <c r="A5792" s="18" t="str">
        <f t="shared" ref="A5792" si="1941">+IF(OR(C5790=""),"NO",1)</f>
        <v>NO</v>
      </c>
      <c r="B5792" s="18"/>
      <c r="E5792" s="330"/>
      <c r="F5792" s="54" t="str">
        <f>+$F$28</f>
        <v>APORTANTE</v>
      </c>
      <c r="G5792" s="337" t="s">
        <v>124</v>
      </c>
      <c r="H5792" s="338"/>
      <c r="I5792" s="338"/>
      <c r="J5792" s="338"/>
      <c r="K5792" s="338"/>
      <c r="L5792" s="339"/>
    </row>
    <row r="5793" spans="1:12" hidden="1" x14ac:dyDescent="0.3">
      <c r="A5793" s="18" t="str">
        <f t="shared" ref="A5793" si="1942">+IF(OR(C5790=""),"NO",1)</f>
        <v>NO</v>
      </c>
      <c r="B5793" s="18"/>
      <c r="E5793" s="330"/>
      <c r="F5793" s="54" t="str">
        <f>+$F$29</f>
        <v>VALOR /SMMLV)</v>
      </c>
      <c r="G5793" s="55" t="s">
        <v>124</v>
      </c>
      <c r="H5793" s="56" t="str">
        <f>+$H$29</f>
        <v>% PART..</v>
      </c>
      <c r="I5793" s="57" t="s">
        <v>124</v>
      </c>
      <c r="J5793" s="58" t="str">
        <f>+$J$29</f>
        <v>VALOR ACREDITADO</v>
      </c>
      <c r="K5793" s="59"/>
      <c r="L5793" s="47" t="s">
        <v>124</v>
      </c>
    </row>
    <row r="5794" spans="1:12" hidden="1" x14ac:dyDescent="0.3">
      <c r="A5794" s="18" t="str">
        <f t="shared" ref="A5794" si="1943">+IF(OR(C5790=""),"NO",1)</f>
        <v>NO</v>
      </c>
      <c r="B5794" s="18"/>
      <c r="E5794" s="330"/>
      <c r="F5794" s="60" t="str">
        <f>+$F$30</f>
        <v>EXPERIENCIA APORTADA</v>
      </c>
      <c r="G5794" s="340" t="s">
        <v>124</v>
      </c>
      <c r="H5794" s="341"/>
      <c r="I5794" s="341"/>
      <c r="J5794" s="341"/>
      <c r="K5794" s="341"/>
      <c r="L5794" s="342"/>
    </row>
    <row r="5795" spans="1:12" hidden="1" x14ac:dyDescent="0.3">
      <c r="A5795" s="18" t="str">
        <f t="shared" ref="A5795" si="1944">+IF(OR(C5790=""),"NO",1)</f>
        <v>NO</v>
      </c>
      <c r="B5795" s="18"/>
      <c r="E5795" s="331"/>
      <c r="F5795" s="62" t="str">
        <f>+$F$31</f>
        <v>OBSERVACIÓN</v>
      </c>
      <c r="G5795" s="343" t="s">
        <v>124</v>
      </c>
      <c r="H5795" s="344"/>
      <c r="I5795" s="344"/>
      <c r="J5795" s="344"/>
      <c r="K5795" s="344"/>
      <c r="L5795" s="345"/>
    </row>
    <row r="5796" spans="1:12" ht="8.5" hidden="1" customHeight="1" x14ac:dyDescent="0.3">
      <c r="A5796" s="18" t="str">
        <f t="shared" ref="A5796" si="1945">+IF(OR(C5790=""),"NO",1)</f>
        <v>NO</v>
      </c>
      <c r="B5796" s="18"/>
      <c r="E5796" s="49"/>
      <c r="F5796" s="50"/>
      <c r="G5796" s="51"/>
      <c r="H5796" s="51"/>
      <c r="I5796" s="51"/>
      <c r="J5796" s="51"/>
      <c r="K5796" s="51"/>
      <c r="L5796" s="52"/>
    </row>
    <row r="5797" spans="1:12" hidden="1" x14ac:dyDescent="0.3">
      <c r="A5797" s="18" t="str">
        <f t="shared" ref="A5797" si="1946">+IF(OR(C5797=""),"NO",1)</f>
        <v>NO</v>
      </c>
      <c r="B5797" s="18"/>
      <c r="C5797" s="1" t="s">
        <v>124</v>
      </c>
      <c r="E5797" s="329">
        <v>4</v>
      </c>
      <c r="F5797" s="53" t="str">
        <f>+$F$26</f>
        <v>OBJETO</v>
      </c>
      <c r="G5797" s="332" t="s">
        <v>124</v>
      </c>
      <c r="H5797" s="333"/>
      <c r="I5797" s="333"/>
      <c r="J5797" s="333"/>
      <c r="K5797" s="333"/>
      <c r="L5797" s="334"/>
    </row>
    <row r="5798" spans="1:12" hidden="1" x14ac:dyDescent="0.3">
      <c r="A5798" s="18" t="str">
        <f t="shared" ref="A5798" si="1947">+IF(OR(C5797=""),"NO",1)</f>
        <v>NO</v>
      </c>
      <c r="B5798" s="18"/>
      <c r="E5798" s="330"/>
      <c r="F5798" s="54" t="str">
        <f>+$F$27</f>
        <v>CONTRATANTE</v>
      </c>
      <c r="G5798" s="335" t="s">
        <v>124</v>
      </c>
      <c r="H5798" s="310"/>
      <c r="I5798" s="310"/>
      <c r="J5798" s="310"/>
      <c r="K5798" s="310"/>
      <c r="L5798" s="336"/>
    </row>
    <row r="5799" spans="1:12" hidden="1" x14ac:dyDescent="0.3">
      <c r="A5799" s="18" t="str">
        <f t="shared" ref="A5799" si="1948">+IF(OR(C5797=""),"NO",1)</f>
        <v>NO</v>
      </c>
      <c r="B5799" s="18"/>
      <c r="E5799" s="330"/>
      <c r="F5799" s="54" t="str">
        <f>+$F$28</f>
        <v>APORTANTE</v>
      </c>
      <c r="G5799" s="337" t="s">
        <v>124</v>
      </c>
      <c r="H5799" s="338"/>
      <c r="I5799" s="338"/>
      <c r="J5799" s="338"/>
      <c r="K5799" s="338"/>
      <c r="L5799" s="339"/>
    </row>
    <row r="5800" spans="1:12" hidden="1" x14ac:dyDescent="0.3">
      <c r="A5800" s="18" t="str">
        <f t="shared" ref="A5800" si="1949">+IF(OR(C5797=""),"NO",1)</f>
        <v>NO</v>
      </c>
      <c r="B5800" s="18"/>
      <c r="E5800" s="330"/>
      <c r="F5800" s="54" t="str">
        <f>+$F$29</f>
        <v>VALOR /SMMLV)</v>
      </c>
      <c r="G5800" s="55" t="s">
        <v>124</v>
      </c>
      <c r="H5800" s="56" t="str">
        <f>+$H$29</f>
        <v>% PART..</v>
      </c>
      <c r="I5800" s="57" t="s">
        <v>124</v>
      </c>
      <c r="J5800" s="58" t="str">
        <f>+$J$29</f>
        <v>VALOR ACREDITADO</v>
      </c>
      <c r="K5800" s="59"/>
      <c r="L5800" s="47" t="s">
        <v>124</v>
      </c>
    </row>
    <row r="5801" spans="1:12" hidden="1" x14ac:dyDescent="0.3">
      <c r="A5801" s="18" t="str">
        <f t="shared" ref="A5801" si="1950">+IF(OR(C5797=""),"NO",1)</f>
        <v>NO</v>
      </c>
      <c r="B5801" s="18"/>
      <c r="E5801" s="330"/>
      <c r="F5801" s="60" t="str">
        <f>+$F$30</f>
        <v>EXPERIENCIA APORTADA</v>
      </c>
      <c r="G5801" s="340" t="s">
        <v>124</v>
      </c>
      <c r="H5801" s="341"/>
      <c r="I5801" s="341"/>
      <c r="J5801" s="341"/>
      <c r="K5801" s="341"/>
      <c r="L5801" s="342"/>
    </row>
    <row r="5802" spans="1:12" hidden="1" x14ac:dyDescent="0.3">
      <c r="A5802" s="18" t="str">
        <f t="shared" ref="A5802" si="1951">+IF(OR(C5797=""),"NO",1)</f>
        <v>NO</v>
      </c>
      <c r="B5802" s="18"/>
      <c r="E5802" s="331"/>
      <c r="F5802" s="62" t="str">
        <f>+$F$31</f>
        <v>OBSERVACIÓN</v>
      </c>
      <c r="G5802" s="343" t="s">
        <v>124</v>
      </c>
      <c r="H5802" s="344"/>
      <c r="I5802" s="344"/>
      <c r="J5802" s="344"/>
      <c r="K5802" s="344"/>
      <c r="L5802" s="345"/>
    </row>
    <row r="5803" spans="1:12" ht="8.5" hidden="1" customHeight="1" x14ac:dyDescent="0.3">
      <c r="A5803" s="18" t="str">
        <f t="shared" ref="A5803" si="1952">+IF(OR(C5797=""),"NO",1)</f>
        <v>NO</v>
      </c>
      <c r="B5803" s="18"/>
      <c r="E5803" s="49"/>
      <c r="F5803" s="50"/>
      <c r="G5803" s="51"/>
      <c r="H5803" s="51"/>
      <c r="I5803" s="51"/>
      <c r="J5803" s="51"/>
      <c r="K5803" s="51"/>
      <c r="L5803" s="52"/>
    </row>
    <row r="5804" spans="1:12" hidden="1" x14ac:dyDescent="0.3">
      <c r="A5804" s="18" t="str">
        <f t="shared" ref="A5804" si="1953">+IF(OR(C5804=""),"NO",1)</f>
        <v>NO</v>
      </c>
      <c r="B5804" s="18"/>
      <c r="C5804" s="1" t="s">
        <v>124</v>
      </c>
      <c r="E5804" s="329">
        <v>5</v>
      </c>
      <c r="F5804" s="53" t="str">
        <f>+$F$26</f>
        <v>OBJETO</v>
      </c>
      <c r="G5804" s="332" t="s">
        <v>124</v>
      </c>
      <c r="H5804" s="333"/>
      <c r="I5804" s="333"/>
      <c r="J5804" s="333"/>
      <c r="K5804" s="333"/>
      <c r="L5804" s="334"/>
    </row>
    <row r="5805" spans="1:12" hidden="1" x14ac:dyDescent="0.3">
      <c r="A5805" s="18" t="str">
        <f t="shared" ref="A5805" si="1954">+IF(OR(C5804=""),"NO",1)</f>
        <v>NO</v>
      </c>
      <c r="B5805" s="18"/>
      <c r="E5805" s="330"/>
      <c r="F5805" s="54" t="str">
        <f>+$F$27</f>
        <v>CONTRATANTE</v>
      </c>
      <c r="G5805" s="335" t="s">
        <v>124</v>
      </c>
      <c r="H5805" s="310"/>
      <c r="I5805" s="310"/>
      <c r="J5805" s="310"/>
      <c r="K5805" s="310"/>
      <c r="L5805" s="336"/>
    </row>
    <row r="5806" spans="1:12" hidden="1" x14ac:dyDescent="0.3">
      <c r="A5806" s="18" t="str">
        <f t="shared" ref="A5806" si="1955">+IF(OR(C5804=""),"NO",1)</f>
        <v>NO</v>
      </c>
      <c r="B5806" s="18"/>
      <c r="E5806" s="330"/>
      <c r="F5806" s="54" t="str">
        <f>+$F$28</f>
        <v>APORTANTE</v>
      </c>
      <c r="G5806" s="337" t="s">
        <v>124</v>
      </c>
      <c r="H5806" s="338"/>
      <c r="I5806" s="338"/>
      <c r="J5806" s="338"/>
      <c r="K5806" s="338"/>
      <c r="L5806" s="339"/>
    </row>
    <row r="5807" spans="1:12" hidden="1" x14ac:dyDescent="0.3">
      <c r="A5807" s="18" t="str">
        <f t="shared" ref="A5807" si="1956">+IF(OR(C5804=""),"NO",1)</f>
        <v>NO</v>
      </c>
      <c r="B5807" s="18"/>
      <c r="E5807" s="330"/>
      <c r="F5807" s="54" t="str">
        <f>+$F$29</f>
        <v>VALOR /SMMLV)</v>
      </c>
      <c r="G5807" s="55" t="s">
        <v>124</v>
      </c>
      <c r="H5807" s="56" t="str">
        <f>+$H$29</f>
        <v>% PART..</v>
      </c>
      <c r="I5807" s="57" t="s">
        <v>124</v>
      </c>
      <c r="J5807" s="58" t="str">
        <f>+$J$29</f>
        <v>VALOR ACREDITADO</v>
      </c>
      <c r="K5807" s="59"/>
      <c r="L5807" s="47" t="s">
        <v>124</v>
      </c>
    </row>
    <row r="5808" spans="1:12" hidden="1" x14ac:dyDescent="0.3">
      <c r="A5808" s="18" t="str">
        <f t="shared" ref="A5808" si="1957">+IF(OR(C5804=""),"NO",1)</f>
        <v>NO</v>
      </c>
      <c r="B5808" s="18"/>
      <c r="E5808" s="330"/>
      <c r="F5808" s="60" t="str">
        <f>+$F$30</f>
        <v>EXPERIENCIA APORTADA</v>
      </c>
      <c r="G5808" s="340" t="s">
        <v>124</v>
      </c>
      <c r="H5808" s="341"/>
      <c r="I5808" s="341"/>
      <c r="J5808" s="341"/>
      <c r="K5808" s="341"/>
      <c r="L5808" s="342"/>
    </row>
    <row r="5809" spans="1:12" hidden="1" x14ac:dyDescent="0.3">
      <c r="A5809" s="18" t="str">
        <f t="shared" ref="A5809" si="1958">+IF(OR(C5804=""),"NO",1)</f>
        <v>NO</v>
      </c>
      <c r="B5809" s="18"/>
      <c r="E5809" s="331"/>
      <c r="F5809" s="62" t="str">
        <f>+$F$31</f>
        <v>OBSERVACIÓN</v>
      </c>
      <c r="G5809" s="343" t="s">
        <v>124</v>
      </c>
      <c r="H5809" s="344"/>
      <c r="I5809" s="344"/>
      <c r="J5809" s="344"/>
      <c r="K5809" s="344"/>
      <c r="L5809" s="345"/>
    </row>
    <row r="5810" spans="1:12" ht="8.5" hidden="1" customHeight="1" x14ac:dyDescent="0.3">
      <c r="A5810" s="18" t="str">
        <f t="shared" ref="A5810" si="1959">+IF(OR(C5804=""),"NO",1)</f>
        <v>NO</v>
      </c>
      <c r="B5810" s="18"/>
      <c r="E5810" s="49"/>
      <c r="F5810" s="50"/>
      <c r="G5810" s="51"/>
      <c r="H5810" s="51"/>
      <c r="I5810" s="51"/>
      <c r="J5810" s="51"/>
      <c r="K5810" s="51"/>
      <c r="L5810" s="52"/>
    </row>
    <row r="5811" spans="1:12" hidden="1" x14ac:dyDescent="0.3">
      <c r="A5811" s="18" t="str">
        <f t="shared" ref="A5811" si="1960">+IF(OR(C5811=""),"NO",1)</f>
        <v>NO</v>
      </c>
      <c r="B5811" s="18"/>
      <c r="C5811" s="1" t="s">
        <v>124</v>
      </c>
      <c r="E5811" s="329">
        <v>6</v>
      </c>
      <c r="F5811" s="53" t="str">
        <f>+$F$26</f>
        <v>OBJETO</v>
      </c>
      <c r="G5811" s="332" t="s">
        <v>124</v>
      </c>
      <c r="H5811" s="333"/>
      <c r="I5811" s="333"/>
      <c r="J5811" s="333"/>
      <c r="K5811" s="333"/>
      <c r="L5811" s="334"/>
    </row>
    <row r="5812" spans="1:12" hidden="1" x14ac:dyDescent="0.3">
      <c r="A5812" s="18" t="str">
        <f t="shared" ref="A5812" si="1961">+IF(OR(C5811=""),"NO",1)</f>
        <v>NO</v>
      </c>
      <c r="B5812" s="18"/>
      <c r="E5812" s="330"/>
      <c r="F5812" s="54" t="str">
        <f>+$F$27</f>
        <v>CONTRATANTE</v>
      </c>
      <c r="G5812" s="335" t="s">
        <v>124</v>
      </c>
      <c r="H5812" s="310"/>
      <c r="I5812" s="310"/>
      <c r="J5812" s="310"/>
      <c r="K5812" s="310"/>
      <c r="L5812" s="336"/>
    </row>
    <row r="5813" spans="1:12" hidden="1" x14ac:dyDescent="0.3">
      <c r="A5813" s="18" t="str">
        <f t="shared" ref="A5813" si="1962">+IF(OR(C5811=""),"NO",1)</f>
        <v>NO</v>
      </c>
      <c r="B5813" s="18"/>
      <c r="E5813" s="330"/>
      <c r="F5813" s="54" t="str">
        <f>+$F$28</f>
        <v>APORTANTE</v>
      </c>
      <c r="G5813" s="337" t="s">
        <v>124</v>
      </c>
      <c r="H5813" s="338"/>
      <c r="I5813" s="338"/>
      <c r="J5813" s="338"/>
      <c r="K5813" s="338"/>
      <c r="L5813" s="339"/>
    </row>
    <row r="5814" spans="1:12" hidden="1" x14ac:dyDescent="0.3">
      <c r="A5814" s="18" t="str">
        <f t="shared" ref="A5814" si="1963">+IF(OR(C5811=""),"NO",1)</f>
        <v>NO</v>
      </c>
      <c r="B5814" s="18"/>
      <c r="E5814" s="330"/>
      <c r="F5814" s="54" t="str">
        <f>+$F$29</f>
        <v>VALOR /SMMLV)</v>
      </c>
      <c r="G5814" s="55" t="s">
        <v>124</v>
      </c>
      <c r="H5814" s="56" t="str">
        <f>+$H$29</f>
        <v>% PART..</v>
      </c>
      <c r="I5814" s="57" t="s">
        <v>124</v>
      </c>
      <c r="J5814" s="58" t="str">
        <f>+$J$29</f>
        <v>VALOR ACREDITADO</v>
      </c>
      <c r="K5814" s="59"/>
      <c r="L5814" s="47" t="s">
        <v>124</v>
      </c>
    </row>
    <row r="5815" spans="1:12" hidden="1" x14ac:dyDescent="0.3">
      <c r="A5815" s="18" t="str">
        <f t="shared" ref="A5815" si="1964">+IF(OR(C5811=""),"NO",1)</f>
        <v>NO</v>
      </c>
      <c r="B5815" s="18"/>
      <c r="E5815" s="330"/>
      <c r="F5815" s="60" t="str">
        <f>+$F$30</f>
        <v>EXPERIENCIA APORTADA</v>
      </c>
      <c r="G5815" s="340" t="s">
        <v>124</v>
      </c>
      <c r="H5815" s="341"/>
      <c r="I5815" s="341"/>
      <c r="J5815" s="341"/>
      <c r="K5815" s="341"/>
      <c r="L5815" s="342"/>
    </row>
    <row r="5816" spans="1:12" hidden="1" x14ac:dyDescent="0.3">
      <c r="A5816" s="18" t="str">
        <f t="shared" ref="A5816" si="1965">+IF(OR(C5811=""),"NO",1)</f>
        <v>NO</v>
      </c>
      <c r="B5816" s="18"/>
      <c r="E5816" s="331"/>
      <c r="F5816" s="62" t="str">
        <f>+$F$31</f>
        <v>OBSERVACIÓN</v>
      </c>
      <c r="G5816" s="343" t="s">
        <v>124</v>
      </c>
      <c r="H5816" s="344"/>
      <c r="I5816" s="344"/>
      <c r="J5816" s="344"/>
      <c r="K5816" s="344"/>
      <c r="L5816" s="345"/>
    </row>
    <row r="5817" spans="1:12" ht="8.5" hidden="1" customHeight="1" x14ac:dyDescent="0.3">
      <c r="A5817" s="18" t="str">
        <f t="shared" ref="A5817" si="1966">+IF(OR(C5811=""),"NO",1)</f>
        <v>NO</v>
      </c>
      <c r="B5817" s="18"/>
      <c r="E5817" s="49"/>
      <c r="F5817" s="50"/>
      <c r="G5817" s="51"/>
      <c r="H5817" s="51"/>
      <c r="I5817" s="51"/>
      <c r="J5817" s="51"/>
      <c r="K5817" s="51"/>
      <c r="L5817" s="52"/>
    </row>
    <row r="5818" spans="1:12" hidden="1" x14ac:dyDescent="0.3">
      <c r="A5818" s="18" t="str">
        <f t="shared" ref="A5818" si="1967">+IF(OR(C5818=""),"NO",1)</f>
        <v>NO</v>
      </c>
      <c r="B5818" s="18"/>
      <c r="C5818" s="1" t="s">
        <v>124</v>
      </c>
      <c r="E5818" s="329">
        <v>7</v>
      </c>
      <c r="F5818" s="53" t="str">
        <f>+$F$26</f>
        <v>OBJETO</v>
      </c>
      <c r="G5818" s="332" t="s">
        <v>124</v>
      </c>
      <c r="H5818" s="333"/>
      <c r="I5818" s="333"/>
      <c r="J5818" s="333"/>
      <c r="K5818" s="333"/>
      <c r="L5818" s="334"/>
    </row>
    <row r="5819" spans="1:12" hidden="1" x14ac:dyDescent="0.3">
      <c r="A5819" s="18" t="str">
        <f t="shared" ref="A5819" si="1968">+IF(OR(C5818=""),"NO",1)</f>
        <v>NO</v>
      </c>
      <c r="B5819" s="18"/>
      <c r="E5819" s="330"/>
      <c r="F5819" s="54" t="str">
        <f>+$F$27</f>
        <v>CONTRATANTE</v>
      </c>
      <c r="G5819" s="335" t="s">
        <v>124</v>
      </c>
      <c r="H5819" s="310"/>
      <c r="I5819" s="310"/>
      <c r="J5819" s="310"/>
      <c r="K5819" s="310"/>
      <c r="L5819" s="336"/>
    </row>
    <row r="5820" spans="1:12" hidden="1" x14ac:dyDescent="0.3">
      <c r="A5820" s="18" t="str">
        <f t="shared" ref="A5820" si="1969">+IF(OR(C5818=""),"NO",1)</f>
        <v>NO</v>
      </c>
      <c r="B5820" s="18"/>
      <c r="E5820" s="330"/>
      <c r="F5820" s="54" t="str">
        <f>+$F$28</f>
        <v>APORTANTE</v>
      </c>
      <c r="G5820" s="337" t="s">
        <v>124</v>
      </c>
      <c r="H5820" s="338"/>
      <c r="I5820" s="338"/>
      <c r="J5820" s="338"/>
      <c r="K5820" s="338"/>
      <c r="L5820" s="339"/>
    </row>
    <row r="5821" spans="1:12" hidden="1" x14ac:dyDescent="0.3">
      <c r="A5821" s="18" t="str">
        <f t="shared" ref="A5821" si="1970">+IF(OR(C5818=""),"NO",1)</f>
        <v>NO</v>
      </c>
      <c r="B5821" s="18"/>
      <c r="E5821" s="330"/>
      <c r="F5821" s="54" t="str">
        <f>+$F$29</f>
        <v>VALOR /SMMLV)</v>
      </c>
      <c r="G5821" s="55" t="s">
        <v>124</v>
      </c>
      <c r="H5821" s="56" t="str">
        <f>+$H$29</f>
        <v>% PART..</v>
      </c>
      <c r="I5821" s="57" t="s">
        <v>124</v>
      </c>
      <c r="J5821" s="58" t="str">
        <f>+$J$29</f>
        <v>VALOR ACREDITADO</v>
      </c>
      <c r="K5821" s="59"/>
      <c r="L5821" s="47" t="s">
        <v>124</v>
      </c>
    </row>
    <row r="5822" spans="1:12" hidden="1" x14ac:dyDescent="0.3">
      <c r="A5822" s="18" t="str">
        <f t="shared" ref="A5822" si="1971">+IF(OR(C5818=""),"NO",1)</f>
        <v>NO</v>
      </c>
      <c r="B5822" s="18"/>
      <c r="E5822" s="330"/>
      <c r="F5822" s="60" t="str">
        <f>+$F$30</f>
        <v>EXPERIENCIA APORTADA</v>
      </c>
      <c r="G5822" s="340" t="s">
        <v>124</v>
      </c>
      <c r="H5822" s="341"/>
      <c r="I5822" s="341"/>
      <c r="J5822" s="341"/>
      <c r="K5822" s="341"/>
      <c r="L5822" s="342"/>
    </row>
    <row r="5823" spans="1:12" hidden="1" x14ac:dyDescent="0.3">
      <c r="A5823" s="18" t="str">
        <f t="shared" ref="A5823" si="1972">+IF(OR(C5818=""),"NO",1)</f>
        <v>NO</v>
      </c>
      <c r="B5823" s="18"/>
      <c r="E5823" s="331"/>
      <c r="F5823" s="62" t="str">
        <f>+$F$31</f>
        <v>OBSERVACIÓN</v>
      </c>
      <c r="G5823" s="343" t="s">
        <v>124</v>
      </c>
      <c r="H5823" s="344"/>
      <c r="I5823" s="344"/>
      <c r="J5823" s="344"/>
      <c r="K5823" s="344"/>
      <c r="L5823" s="345"/>
    </row>
    <row r="5824" spans="1:12" hidden="1" x14ac:dyDescent="0.3">
      <c r="A5824" s="18" t="str">
        <f t="shared" ref="A5824" si="1973">+IF(OR(C5818=""),"NO",1)</f>
        <v>NO</v>
      </c>
      <c r="B5824" s="18"/>
      <c r="E5824" s="49"/>
      <c r="F5824" s="50"/>
      <c r="G5824" s="51"/>
      <c r="H5824" s="51"/>
      <c r="I5824" s="51"/>
      <c r="J5824" s="51"/>
      <c r="K5824" s="51"/>
      <c r="L5824" s="52"/>
    </row>
    <row r="5825" spans="1:12" hidden="1" x14ac:dyDescent="0.3">
      <c r="A5825" s="1" t="str">
        <f>+A5760</f>
        <v>NO</v>
      </c>
      <c r="C5825" s="1" t="str">
        <f>"N"&amp;C5760</f>
        <v>N</v>
      </c>
      <c r="E5825" s="63"/>
      <c r="F5825" s="64" t="str">
        <f>+$F$75</f>
        <v>TOTAL DE CONTRATOS PRESENTADOS VÁLIDOS QUE CUMPLEN EXPERIENCIA ACREDITADA:</v>
      </c>
      <c r="G5825" s="65"/>
      <c r="H5825" s="65"/>
      <c r="I5825" s="65"/>
      <c r="J5825" s="66"/>
      <c r="K5825" s="65"/>
      <c r="L5825" s="67" t="s">
        <v>124</v>
      </c>
    </row>
    <row r="5826" spans="1:12" ht="6.65" hidden="1" customHeight="1" x14ac:dyDescent="0.3">
      <c r="A5826" s="1" t="str">
        <f>+A5760</f>
        <v>NO</v>
      </c>
      <c r="E5826" s="51"/>
      <c r="F5826" s="50"/>
      <c r="G5826" s="51"/>
      <c r="H5826" s="51"/>
      <c r="I5826" s="51"/>
      <c r="J5826" s="51"/>
      <c r="K5826" s="51"/>
      <c r="L5826" s="51"/>
    </row>
    <row r="5827" spans="1:12" hidden="1" x14ac:dyDescent="0.3">
      <c r="A5827" s="1" t="str">
        <f>+A5760</f>
        <v>NO</v>
      </c>
      <c r="E5827" s="63"/>
      <c r="F5827" s="63" t="str">
        <f>+$F$77</f>
        <v>ACREDITA SUMINISTRO E INSTALACIÓN DE MOBILIARIO POR LO MENOS EN UN (1) CONTRATO VÁLIDO</v>
      </c>
      <c r="G5827" s="65"/>
      <c r="H5827" s="65"/>
      <c r="I5827" s="65"/>
      <c r="J5827" s="66"/>
      <c r="K5827" s="65"/>
      <c r="L5827" s="68" t="s">
        <v>157</v>
      </c>
    </row>
    <row r="5828" spans="1:12" ht="5.15" hidden="1" customHeight="1" x14ac:dyDescent="0.3">
      <c r="A5828" s="1" t="str">
        <f>+A5760</f>
        <v>NO</v>
      </c>
      <c r="E5828" s="51"/>
      <c r="F5828" s="50"/>
      <c r="G5828" s="51"/>
      <c r="H5828" s="51"/>
      <c r="I5828" s="51"/>
      <c r="J5828" s="51"/>
      <c r="K5828" s="51"/>
      <c r="L5828" s="51"/>
    </row>
    <row r="5829" spans="1:12" ht="12.75" hidden="1" customHeight="1" x14ac:dyDescent="0.3">
      <c r="A5829" s="1" t="str">
        <f>+A5760</f>
        <v>NO</v>
      </c>
      <c r="E5829" s="69" t="str">
        <f>+$E$79</f>
        <v>EXPERIENCIA ESPECÍFICA NUMERAL 10.1.1 A</v>
      </c>
      <c r="F5829" s="70"/>
      <c r="G5829" s="70"/>
      <c r="H5829" s="70"/>
      <c r="I5829" s="70"/>
      <c r="J5829" s="70"/>
      <c r="K5829" s="70"/>
      <c r="L5829" s="71"/>
    </row>
    <row r="5830" spans="1:12" ht="26.5" hidden="1" customHeight="1" x14ac:dyDescent="0.3">
      <c r="A5830" s="1" t="str">
        <f>+A5760</f>
        <v>NO</v>
      </c>
      <c r="E5830" s="72"/>
      <c r="F5830" s="325" t="str">
        <f>+$F$80</f>
        <v>Por lo menos uno (1) de los contratos válidos aportados como experiencia general debe corresponder mínimo al 60% del presupuesto oficial del presente proceso de selección.  (SMMLV)</v>
      </c>
      <c r="G5830" s="326"/>
      <c r="H5830" s="326"/>
      <c r="I5830" s="326"/>
      <c r="J5830" s="326"/>
      <c r="K5830" s="73" t="s">
        <v>124</v>
      </c>
      <c r="L5830" s="74" t="s">
        <v>124</v>
      </c>
    </row>
    <row r="5831" spans="1:12" ht="23.5" hidden="1" customHeight="1" x14ac:dyDescent="0.3">
      <c r="A5831" s="1" t="str">
        <f>+A5760</f>
        <v>NO</v>
      </c>
      <c r="E5831" s="63"/>
      <c r="F5831" s="325" t="str">
        <f>+$F$81</f>
        <v xml:space="preserve">Deberá acreditarse en al menos uno (1) de los contratos válidos aportados como experiencia general una </v>
      </c>
      <c r="G5831" s="326"/>
      <c r="H5831" s="326"/>
      <c r="I5831" s="326"/>
      <c r="J5831" s="326"/>
      <c r="K5831" s="73" t="s">
        <v>124</v>
      </c>
      <c r="L5831" s="74" t="s">
        <v>124</v>
      </c>
    </row>
    <row r="5832" spans="1:12" ht="23.5" hidden="1" customHeight="1" x14ac:dyDescent="0.3">
      <c r="A5832" s="18" t="s">
        <v>30</v>
      </c>
      <c r="E5832" s="63"/>
      <c r="F5832" s="325" t="str">
        <f>+$F$82</f>
        <v xml:space="preserve">Deberá acreditarse en al menos uno (1) de los contratos válidos aportados interventoría a intervención de </v>
      </c>
      <c r="G5832" s="326"/>
      <c r="H5832" s="326"/>
      <c r="I5832" s="326"/>
      <c r="J5832" s="326"/>
      <c r="K5832" s="73">
        <f>+$K$82</f>
        <v>0</v>
      </c>
      <c r="L5832" s="74" t="s">
        <v>124</v>
      </c>
    </row>
    <row r="5833" spans="1:12" ht="36" hidden="1" customHeight="1" x14ac:dyDescent="0.3">
      <c r="A5833" s="18" t="s">
        <v>30</v>
      </c>
      <c r="E5833" s="63"/>
      <c r="F5833" s="325" t="str">
        <f>+$F$83</f>
        <v xml:space="preserve">Deberá acreditarse en al menos uno (1) de los contratos válidos aportados interventoría a intervención de </v>
      </c>
      <c r="G5833" s="326"/>
      <c r="H5833" s="326"/>
      <c r="I5833" s="326"/>
      <c r="J5833" s="326"/>
      <c r="K5833" s="75">
        <f>+$K$83</f>
        <v>0</v>
      </c>
      <c r="L5833" s="76" t="s">
        <v>124</v>
      </c>
    </row>
    <row r="5834" spans="1:12" hidden="1" x14ac:dyDescent="0.3">
      <c r="A5834" s="1" t="str">
        <f>+A5760</f>
        <v>NO</v>
      </c>
      <c r="E5834" s="51"/>
      <c r="F5834" s="50"/>
      <c r="G5834" s="51"/>
      <c r="H5834" s="51"/>
      <c r="I5834" s="51"/>
      <c r="J5834" s="51"/>
      <c r="K5834" s="51"/>
      <c r="L5834" s="51"/>
    </row>
    <row r="5835" spans="1:12" ht="12.75" hidden="1" customHeight="1" x14ac:dyDescent="0.3">
      <c r="A5835" s="1" t="str">
        <f>+A5760</f>
        <v>NO</v>
      </c>
      <c r="E5835" s="40" t="str">
        <f>+$E$85</f>
        <v>VALOR MÍNIMO A CERIFICAR % P.O EN SMMMLV. NUMERAL 3.9.1</v>
      </c>
      <c r="F5835" s="41"/>
      <c r="G5835" s="41"/>
      <c r="H5835" s="41"/>
      <c r="I5835" s="41"/>
      <c r="J5835" s="41"/>
      <c r="K5835" s="41"/>
      <c r="L5835" s="42"/>
    </row>
    <row r="5836" spans="1:12" hidden="1" x14ac:dyDescent="0.3">
      <c r="A5836" s="1" t="str">
        <f>+A5760</f>
        <v>NO</v>
      </c>
      <c r="C5836" s="1" t="str">
        <f>"M"&amp;C5760</f>
        <v>M</v>
      </c>
      <c r="E5836" s="77" t="str">
        <f>+$E$86</f>
        <v>100% P.O.</v>
      </c>
      <c r="F5836" s="78"/>
      <c r="G5836" s="61">
        <v>242.41716883554506</v>
      </c>
      <c r="H5836" s="124" t="str">
        <f>+$H$86</f>
        <v>TOTAL EJECUTADO DE CONTRATOS ACREDITADOS</v>
      </c>
      <c r="I5836" s="124"/>
      <c r="J5836" s="124"/>
      <c r="K5836" s="55" t="s">
        <v>124</v>
      </c>
      <c r="L5836" s="47" t="s">
        <v>124</v>
      </c>
    </row>
    <row r="5837" spans="1:12" hidden="1" x14ac:dyDescent="0.3">
      <c r="A5837" s="1" t="str">
        <f>+A5760</f>
        <v>NO</v>
      </c>
      <c r="E5837" s="39"/>
      <c r="F5837" s="39"/>
      <c r="G5837" s="39"/>
      <c r="H5837" s="39"/>
      <c r="I5837" s="39"/>
      <c r="J5837" s="39"/>
      <c r="K5837" s="39"/>
      <c r="L5837" s="39"/>
    </row>
    <row r="5838" spans="1:12" ht="12.75" hidden="1" customHeight="1" x14ac:dyDescent="0.3">
      <c r="A5838" s="18" t="s">
        <v>30</v>
      </c>
      <c r="B5838" s="18"/>
      <c r="E5838" s="40" t="str">
        <f>+$E$88</f>
        <v>CONSIDERACIONES PARA LA VALIDEZ DE LA EXPERIENCIA REQUERIDA: EXPERIENCIA PROPONENTES PLURALES NUMERAL 10.1.2 D</v>
      </c>
      <c r="F5838" s="41"/>
      <c r="G5838" s="41"/>
      <c r="H5838" s="41"/>
      <c r="I5838" s="41"/>
      <c r="J5838" s="41"/>
      <c r="K5838" s="41"/>
      <c r="L5838" s="42"/>
    </row>
    <row r="5839" spans="1:12" ht="28" hidden="1" customHeight="1" x14ac:dyDescent="0.3">
      <c r="A5839" s="18" t="s">
        <v>30</v>
      </c>
      <c r="B5839" s="18"/>
      <c r="C5839" s="1" t="str">
        <f>"O"&amp;C5760</f>
        <v>O</v>
      </c>
      <c r="E5839" s="80" t="str">
        <f>+$E$89</f>
        <v>i)</v>
      </c>
      <c r="F5839" s="327" t="str">
        <f>+$F$89</f>
        <v>Uno de los integrantes debe aportar como mínimo el cincuenta por ciento (50 %) de la experiencia solicitada</v>
      </c>
      <c r="G5839" s="328"/>
      <c r="H5839" s="328"/>
      <c r="I5839" s="328"/>
      <c r="J5839" s="328"/>
      <c r="K5839" s="73" t="s">
        <v>124</v>
      </c>
      <c r="L5839" s="47" t="s">
        <v>124</v>
      </c>
    </row>
    <row r="5840" spans="1:12" ht="28" hidden="1" customHeight="1" x14ac:dyDescent="0.3">
      <c r="A5840" s="18" t="s">
        <v>30</v>
      </c>
      <c r="B5840" s="18"/>
      <c r="C5840" s="1" t="str">
        <f>"O"&amp;C5760</f>
        <v>O</v>
      </c>
      <c r="E5840" s="80" t="str">
        <f>+$E$90</f>
        <v>ii)</v>
      </c>
      <c r="F5840" s="327" t="str">
        <f>+$F$90</f>
        <v>Todos los demás ntegrantes deben acreditar al menos el cinco por ciento (5 %) de la experiencia solicitada, solo uno (1) de los integrantes podrá no acreditar experiencia pero su porcentaje de participación  no podrá superar el diez por ciento (10 %)</v>
      </c>
      <c r="G5840" s="328"/>
      <c r="H5840" s="328"/>
      <c r="I5840" s="328"/>
      <c r="J5840" s="328"/>
      <c r="K5840" s="73" t="s">
        <v>124</v>
      </c>
      <c r="L5840" s="47" t="s">
        <v>124</v>
      </c>
    </row>
    <row r="5841" spans="1:12" hidden="1" x14ac:dyDescent="0.3">
      <c r="A5841" s="18" t="s">
        <v>30</v>
      </c>
      <c r="B5841" s="18"/>
      <c r="E5841" s="39"/>
      <c r="F5841" s="39"/>
      <c r="G5841" s="39"/>
      <c r="H5841" s="39"/>
      <c r="I5841" s="39"/>
      <c r="J5841" s="39"/>
      <c r="K5841" s="39"/>
      <c r="L5841" s="39"/>
    </row>
    <row r="5842" spans="1:12" ht="13" hidden="1" customHeight="1" x14ac:dyDescent="0.3">
      <c r="A5842" s="18" t="str">
        <f>+A5760</f>
        <v>NO</v>
      </c>
      <c r="B5842" s="18"/>
      <c r="E5842" s="69" t="str">
        <f>+$E$92</f>
        <v>VERIFICACIÓN Y ASIGNACIÓN DE PUNTAJE POR LA EXPERIENCIA DEL PROPONENTE</v>
      </c>
      <c r="F5842" s="70"/>
      <c r="G5842" s="70"/>
      <c r="H5842" s="70"/>
      <c r="I5842" s="70"/>
      <c r="J5842" s="70"/>
      <c r="K5842" s="70"/>
      <c r="L5842" s="71"/>
    </row>
    <row r="5843" spans="1:12" hidden="1" x14ac:dyDescent="0.3">
      <c r="A5843" s="18" t="str">
        <f>+A5760</f>
        <v>NO</v>
      </c>
      <c r="B5843" s="18"/>
      <c r="E5843" s="81"/>
      <c r="F5843" s="323" t="str">
        <f>+$F$93</f>
        <v>No. CONTRATOS QUE ACREDITAN LA EXPERIENCIA (NO OBJETO DE SUBSANACIÓN)</v>
      </c>
      <c r="G5843" s="324"/>
      <c r="H5843" s="324"/>
      <c r="I5843" s="324"/>
      <c r="J5843" s="324"/>
      <c r="K5843" s="82"/>
      <c r="L5843" s="83" t="s">
        <v>124</v>
      </c>
    </row>
    <row r="5844" spans="1:12" ht="13" hidden="1" customHeight="1" x14ac:dyDescent="0.3">
      <c r="A5844" s="18" t="str">
        <f>+A5760</f>
        <v>NO</v>
      </c>
      <c r="B5844" s="18"/>
      <c r="E5844" s="84"/>
      <c r="F5844" s="323" t="str">
        <f>+$F$94</f>
        <v>TOTAL EJECUTADO DE CONTRATOS ACREDITADOS PROPUESTA INICIAL</v>
      </c>
      <c r="G5844" s="324"/>
      <c r="H5844" s="324"/>
      <c r="I5844" s="324"/>
      <c r="J5844" s="324"/>
      <c r="K5844" s="85"/>
      <c r="L5844" s="86" t="s">
        <v>124</v>
      </c>
    </row>
    <row r="5845" spans="1:12" ht="13" hidden="1" customHeight="1" x14ac:dyDescent="0.3">
      <c r="A5845" s="18" t="str">
        <f>+A5760</f>
        <v>NO</v>
      </c>
      <c r="B5845" s="18"/>
      <c r="E5845" s="87"/>
      <c r="F5845" s="323" t="str">
        <f>+$F$95</f>
        <v>PROMEDIO VALOR ACREDITADO EN SMMLV</v>
      </c>
      <c r="G5845" s="324"/>
      <c r="H5845" s="324"/>
      <c r="I5845" s="324"/>
      <c r="J5845" s="324"/>
      <c r="K5845" s="66"/>
      <c r="L5845" s="88" t="s">
        <v>124</v>
      </c>
    </row>
    <row r="5846" spans="1:12" hidden="1" x14ac:dyDescent="0.3">
      <c r="A5846" s="18" t="str">
        <f>+A5760</f>
        <v>NO</v>
      </c>
      <c r="B5846" s="18"/>
      <c r="E5846" s="89"/>
      <c r="F5846" s="89"/>
      <c r="G5846" s="89"/>
      <c r="H5846" s="89"/>
      <c r="I5846" s="89"/>
      <c r="J5846" s="89"/>
      <c r="K5846" s="89"/>
      <c r="L5846" s="89"/>
    </row>
    <row r="5847" spans="1:12" ht="13" hidden="1" customHeight="1" x14ac:dyDescent="0.3">
      <c r="A5847" s="18" t="str">
        <f>+A5760</f>
        <v>NO</v>
      </c>
      <c r="B5847" s="18"/>
      <c r="E5847" s="69" t="str">
        <f>+$E$97</f>
        <v>3.9.2 EXIGENCIAS MÍNIMAS DE EXPERIENCIA Y FORMACIÓN ACADÉMICA DEL EQUIPO DE TRABAJO</v>
      </c>
      <c r="F5847" s="70"/>
      <c r="G5847" s="70"/>
      <c r="H5847" s="70"/>
      <c r="I5847" s="70"/>
      <c r="J5847" s="70"/>
      <c r="K5847" s="70"/>
      <c r="L5847" s="71"/>
    </row>
    <row r="5848" spans="1:12" hidden="1" x14ac:dyDescent="0.3">
      <c r="A5848" s="18" t="str">
        <f>+A5760</f>
        <v>NO</v>
      </c>
      <c r="B5848" s="18"/>
      <c r="E5848" s="90" t="str">
        <f>+$E$98</f>
        <v>Formulario 8</v>
      </c>
      <c r="F5848" s="315" t="s">
        <v>46</v>
      </c>
      <c r="G5848" s="316"/>
      <c r="H5848" s="317"/>
      <c r="I5848" s="318"/>
      <c r="J5848" s="318"/>
      <c r="K5848" s="318"/>
      <c r="L5848" s="319"/>
    </row>
    <row r="5849" spans="1:12" hidden="1" x14ac:dyDescent="0.3">
      <c r="A5849" s="18" t="str">
        <f>+A5760</f>
        <v>NO</v>
      </c>
      <c r="B5849" s="18"/>
      <c r="E5849" s="91" t="s">
        <v>124</v>
      </c>
      <c r="F5849" s="91" t="str">
        <f>+$F$99</f>
        <v>Director de Interventoría</v>
      </c>
      <c r="G5849" s="91" t="str">
        <f>+$G$99</f>
        <v>Residente de Interventoría</v>
      </c>
      <c r="H5849" s="320"/>
      <c r="I5849" s="321"/>
      <c r="J5849" s="321"/>
      <c r="K5849" s="321"/>
      <c r="L5849" s="322"/>
    </row>
    <row r="5850" spans="1:12" hidden="1" x14ac:dyDescent="0.3">
      <c r="A5850" s="18" t="str">
        <f>+A5760</f>
        <v>NO</v>
      </c>
      <c r="B5850" s="18"/>
      <c r="E5850" s="304" t="str">
        <f>+$E$100</f>
        <v>OBSERVACIONES RESPECTO REQUISITO HABILITANTE DEL PERSONAL CLAVE EVALUABLE</v>
      </c>
      <c r="F5850" s="305"/>
      <c r="G5850" s="305"/>
      <c r="H5850" s="305"/>
      <c r="I5850" s="305"/>
      <c r="J5850" s="305"/>
      <c r="K5850" s="305"/>
      <c r="L5850" s="305"/>
    </row>
    <row r="5851" spans="1:12" hidden="1" x14ac:dyDescent="0.3">
      <c r="A5851" s="18" t="str">
        <f>+A5760</f>
        <v>NO</v>
      </c>
      <c r="B5851" s="18"/>
      <c r="E5851" s="312" t="s">
        <v>124</v>
      </c>
      <c r="F5851" s="313"/>
      <c r="G5851" s="313"/>
      <c r="H5851" s="313"/>
      <c r="I5851" s="313"/>
      <c r="J5851" s="313"/>
      <c r="K5851" s="313"/>
      <c r="L5851" s="314"/>
    </row>
    <row r="5852" spans="1:12" hidden="1" x14ac:dyDescent="0.3">
      <c r="A5852" s="18" t="str">
        <f>+A5760</f>
        <v>NO</v>
      </c>
      <c r="B5852" s="18"/>
      <c r="E5852" s="89"/>
      <c r="F5852" s="89"/>
      <c r="G5852" s="89"/>
      <c r="H5852" s="89"/>
      <c r="I5852" s="89"/>
      <c r="J5852" s="89"/>
      <c r="K5852" s="89"/>
      <c r="L5852" s="89"/>
    </row>
    <row r="5853" spans="1:12" ht="13" hidden="1" customHeight="1" x14ac:dyDescent="0.3">
      <c r="A5853" s="18" t="str">
        <f>+A5760</f>
        <v>NO</v>
      </c>
      <c r="B5853" s="18"/>
      <c r="E5853" s="69" t="str">
        <f>+$E$103</f>
        <v>4.2 EQUIPO DE TRABAJO (Personal Clave Evaluable)</v>
      </c>
      <c r="F5853" s="70"/>
      <c r="G5853" s="70"/>
      <c r="H5853" s="70"/>
      <c r="I5853" s="70"/>
      <c r="J5853" s="70"/>
      <c r="K5853" s="70"/>
      <c r="L5853" s="71"/>
    </row>
    <row r="5854" spans="1:12" ht="23.25" hidden="1" customHeight="1" x14ac:dyDescent="0.3">
      <c r="A5854" s="18" t="str">
        <f>+A5760</f>
        <v>NO</v>
      </c>
      <c r="B5854" s="18"/>
      <c r="E5854" s="90" t="str">
        <f>+$E$104</f>
        <v>Formulario 9</v>
      </c>
      <c r="F5854" s="315" t="s">
        <v>46</v>
      </c>
      <c r="G5854" s="316"/>
      <c r="H5854" s="317"/>
      <c r="I5854" s="318"/>
      <c r="J5854" s="318"/>
      <c r="K5854" s="318"/>
      <c r="L5854" s="319"/>
    </row>
    <row r="5855" spans="1:12" hidden="1" x14ac:dyDescent="0.3">
      <c r="A5855" s="18" t="str">
        <f>+A5760</f>
        <v>NO</v>
      </c>
      <c r="B5855" s="18"/>
      <c r="E5855" s="91" t="s">
        <v>124</v>
      </c>
      <c r="F5855" s="91" t="str">
        <f>+$F$99</f>
        <v>Director de Interventoría</v>
      </c>
      <c r="G5855" s="91" t="str">
        <f>+$G$99</f>
        <v>Residente de Interventoría</v>
      </c>
      <c r="H5855" s="320"/>
      <c r="I5855" s="321"/>
      <c r="J5855" s="321"/>
      <c r="K5855" s="321"/>
      <c r="L5855" s="322"/>
    </row>
    <row r="5856" spans="1:12" hidden="1" x14ac:dyDescent="0.3">
      <c r="A5856" s="18" t="str">
        <f>+A5760</f>
        <v>NO</v>
      </c>
      <c r="B5856" s="18"/>
      <c r="E5856" s="89"/>
      <c r="F5856" s="89"/>
      <c r="G5856" s="89"/>
      <c r="H5856" s="89"/>
      <c r="I5856" s="89"/>
      <c r="J5856" s="89"/>
      <c r="K5856" s="89"/>
      <c r="L5856" s="89"/>
    </row>
    <row r="5857" spans="1:12" hidden="1" x14ac:dyDescent="0.3">
      <c r="A5857" s="1" t="str">
        <f>+A5760</f>
        <v>NO</v>
      </c>
      <c r="E5857" s="92" t="str">
        <f>+E5732</f>
        <v>CRITERIOS DE EVALUACIÓN Y PUNTAJE</v>
      </c>
      <c r="F5857" s="93"/>
      <c r="G5857" s="93"/>
      <c r="H5857" s="93"/>
      <c r="I5857" s="93"/>
      <c r="J5857" s="93"/>
      <c r="K5857" s="94"/>
      <c r="L5857" s="95" t="str">
        <f>+$L$107</f>
        <v>PUNTAJE OBTENIDO</v>
      </c>
    </row>
    <row r="5858" spans="1:12" hidden="1" x14ac:dyDescent="0.3">
      <c r="A5858" s="1" t="str">
        <f>+A5760</f>
        <v>NO</v>
      </c>
      <c r="E5858" s="96" t="str">
        <f>+$E$108</f>
        <v>VALOR</v>
      </c>
      <c r="F5858" s="97" t="str">
        <f>+$F$108</f>
        <v>EQUIPO DE TRABAJO (PERSONAL CLAVE EVALUABLE)</v>
      </c>
      <c r="G5858" s="24"/>
      <c r="H5858" s="24"/>
      <c r="I5858" s="24"/>
      <c r="J5858" s="24"/>
      <c r="K5858" s="24"/>
      <c r="L5858" s="98"/>
    </row>
    <row r="5859" spans="1:12" ht="12.75" hidden="1" customHeight="1" x14ac:dyDescent="0.3">
      <c r="A5859" s="1" t="str">
        <f>+A5760</f>
        <v>NO</v>
      </c>
      <c r="E5859" s="96">
        <f>+$E$109</f>
        <v>5</v>
      </c>
      <c r="F5859" s="307" t="str">
        <f>+$F$109</f>
        <v xml:space="preserve"> Experiencia Específica adicional</v>
      </c>
      <c r="G5859" s="308"/>
      <c r="H5859" s="308"/>
      <c r="I5859" s="308"/>
      <c r="J5859" s="308"/>
      <c r="K5859" s="309"/>
      <c r="L5859" s="99" t="str">
        <f>IFERROR(IF(VLOOKUP(C5760,'R. PUNTAJES'!$C$14:$R$213,'R. PUNTAJES'!$I$10,0)="","",VLOOKUP(C5760,'R. PUNTAJES'!$C$14:$R$213,'R. PUNTAJES'!$I$10,0)),"")</f>
        <v/>
      </c>
    </row>
    <row r="5860" spans="1:12" ht="12.75" hidden="1" customHeight="1" x14ac:dyDescent="0.3">
      <c r="A5860" s="1" t="str">
        <f>+A5760</f>
        <v>NO</v>
      </c>
      <c r="E5860" s="96">
        <f>+$E$110</f>
        <v>5</v>
      </c>
      <c r="F5860" s="307" t="str">
        <f>+$F$110</f>
        <v>Formación Académica adicional</v>
      </c>
      <c r="G5860" s="308"/>
      <c r="H5860" s="308"/>
      <c r="I5860" s="308"/>
      <c r="J5860" s="308"/>
      <c r="K5860" s="309"/>
      <c r="L5860" s="99" t="str">
        <f>IFERROR(IF(VLOOKUP(C5760,'R. PUNTAJES'!$C$14:$R$213,'R. PUNTAJES'!$J$10,0)="","",VLOOKUP(C5760,'R. PUNTAJES'!$C$14:$R$213,'R. PUNTAJES'!$J$10,0)),"")</f>
        <v/>
      </c>
    </row>
    <row r="5861" spans="1:12" hidden="1" x14ac:dyDescent="0.3">
      <c r="A5861" s="18" t="str">
        <f>+A5760</f>
        <v>NO</v>
      </c>
      <c r="B5861" s="18"/>
      <c r="E5861" s="100"/>
      <c r="F5861" s="101" t="str">
        <f>+$F$111</f>
        <v>FACTOR DE SOSTENIBILIDAD</v>
      </c>
      <c r="G5861" s="102"/>
      <c r="H5861" s="102"/>
      <c r="I5861" s="102"/>
      <c r="J5861" s="102"/>
      <c r="K5861" s="102"/>
      <c r="L5861" s="103"/>
    </row>
    <row r="5862" spans="1:12" hidden="1" x14ac:dyDescent="0.3">
      <c r="A5862" s="18" t="str">
        <f>+A5760</f>
        <v>NO</v>
      </c>
      <c r="B5862" s="18"/>
      <c r="E5862" s="104">
        <v>1</v>
      </c>
      <c r="F5862" s="105" t="str">
        <f>+$F$112</f>
        <v>Compromisos Sostenibilidad</v>
      </c>
      <c r="G5862" s="106"/>
      <c r="H5862" s="106"/>
      <c r="I5862" s="106"/>
      <c r="J5862" s="106"/>
      <c r="K5862" s="106"/>
      <c r="L5862" s="107" t="str">
        <f>IFERROR(IF(VLOOKUP(C5760,'R. PUNTAJES'!$C$14:$R$213,'R. PUNTAJES'!$K$10,0)="","",VLOOKUP(C5760,'R. PUNTAJES'!$C$14:$R$213,'R. PUNTAJES'!$K$10,0)),"")</f>
        <v/>
      </c>
    </row>
    <row r="5863" spans="1:12" hidden="1" x14ac:dyDescent="0.3">
      <c r="A5863" s="1" t="str">
        <f>+A5760</f>
        <v>NO</v>
      </c>
      <c r="E5863" s="108"/>
      <c r="F5863" s="109" t="str">
        <f>+$F$113</f>
        <v>APOYO A LA INDUSTRIA NACIONAL</v>
      </c>
      <c r="G5863" s="110"/>
      <c r="H5863" s="110"/>
      <c r="I5863" s="110"/>
      <c r="J5863" s="110"/>
      <c r="K5863" s="110"/>
      <c r="L5863" s="111"/>
    </row>
    <row r="5864" spans="1:12" ht="12.75" hidden="1" customHeight="1" x14ac:dyDescent="0.3">
      <c r="A5864" s="1" t="str">
        <f>+A5760</f>
        <v>NO</v>
      </c>
      <c r="E5864" s="96">
        <v>20</v>
      </c>
      <c r="F5864" s="307" t="str">
        <f>+$F$114</f>
        <v>Promoción de Servicios Nacionales o con Trato Nacional</v>
      </c>
      <c r="G5864" s="308"/>
      <c r="H5864" s="308"/>
      <c r="I5864" s="308"/>
      <c r="J5864" s="308"/>
      <c r="K5864" s="309"/>
      <c r="L5864" s="99" t="str">
        <f>IFERROR(IF(VLOOKUP(C5760,'R. PUNTAJES'!$C$14:$R$213,'R. PUNTAJES'!$L$10,0)="","",
IF(VLOOKUP(C5760,'R. PUNTAJES'!$C$14:$R$213,'R. PUNTAJES'!$L$10,0)=5,0,
VLOOKUP(C5760,'R. PUNTAJES'!$C$14:$R$213,'R. PUNTAJES'!$L$10,0))),"")</f>
        <v/>
      </c>
    </row>
    <row r="5865" spans="1:12" ht="12.75" hidden="1" customHeight="1" x14ac:dyDescent="0.3">
      <c r="A5865" s="1" t="str">
        <f>+A5760</f>
        <v>NO</v>
      </c>
      <c r="E5865" s="96">
        <v>5</v>
      </c>
      <c r="F5865" s="307" t="str">
        <f>+$F$115</f>
        <v>Incorporación de componente nacional en servicios extranjeros</v>
      </c>
      <c r="G5865" s="308"/>
      <c r="H5865" s="308"/>
      <c r="I5865" s="308"/>
      <c r="J5865" s="308"/>
      <c r="K5865" s="309"/>
      <c r="L5865" s="99" t="str">
        <f>IFERROR(IF(VLOOKUP(C5760,'R. PUNTAJES'!$C$14:$R$213,'R. PUNTAJES'!$L$10,0)="","",
IF(VLOOKUP(C5760,'R. PUNTAJES'!$C$14:$R$213,'R. PUNTAJES'!$L$10,0)=20,0,
VLOOKUP(C5760,'R. PUNTAJES'!$C$14:$R$213,'R. PUNTAJES'!$L$10,0))),"")</f>
        <v/>
      </c>
    </row>
    <row r="5866" spans="1:12" hidden="1" x14ac:dyDescent="0.3">
      <c r="A5866" s="1" t="str">
        <f>+A5760</f>
        <v>NO</v>
      </c>
      <c r="E5866" s="112"/>
      <c r="F5866" s="97" t="str">
        <f>+$F$116</f>
        <v>VINCULACIÓN DE PERSONAS CON DISCAPACIDAD</v>
      </c>
      <c r="G5866" s="24"/>
      <c r="H5866" s="24"/>
      <c r="I5866" s="24"/>
      <c r="J5866" s="24"/>
      <c r="K5866" s="24"/>
      <c r="L5866" s="98"/>
    </row>
    <row r="5867" spans="1:12" ht="12.75" hidden="1" customHeight="1" x14ac:dyDescent="0.3">
      <c r="A5867" s="1" t="str">
        <f>+A5760</f>
        <v>NO</v>
      </c>
      <c r="E5867" s="96">
        <v>1</v>
      </c>
      <c r="F5867" s="307" t="str">
        <f>+$F$117</f>
        <v xml:space="preserve">Trabajadores vinculados a la planta de personal </v>
      </c>
      <c r="G5867" s="308"/>
      <c r="H5867" s="308"/>
      <c r="I5867" s="308"/>
      <c r="J5867" s="308"/>
      <c r="K5867" s="309"/>
      <c r="L5867" s="99" t="str">
        <f>IFERROR(IF(VLOOKUP(C5760,'R. PUNTAJES'!$C$14:$R$213,'R. PUNTAJES'!$M$10,0)="","",VLOOKUP(C5760,'R. PUNTAJES'!$C$14:$R$213,'R. PUNTAJES'!$M$10,0)),"")</f>
        <v/>
      </c>
    </row>
    <row r="5868" spans="1:12" hidden="1" x14ac:dyDescent="0.3">
      <c r="A5868" s="1" t="str">
        <f>+A5760</f>
        <v>NO</v>
      </c>
      <c r="E5868" s="112"/>
      <c r="F5868" s="97" t="str">
        <f>+$F$118</f>
        <v>EMPRENDIMIENTOS Y EMPRESAS DE MUJERES</v>
      </c>
      <c r="G5868" s="24"/>
      <c r="H5868" s="24"/>
      <c r="I5868" s="24"/>
      <c r="J5868" s="24"/>
      <c r="K5868" s="24"/>
      <c r="L5868" s="98"/>
    </row>
    <row r="5869" spans="1:12" ht="13" hidden="1" customHeight="1" x14ac:dyDescent="0.3">
      <c r="A5869" s="1" t="str">
        <f>+A5760</f>
        <v>NO</v>
      </c>
      <c r="E5869" s="96">
        <v>0.25</v>
      </c>
      <c r="F5869" s="307" t="str">
        <f>+$F$119</f>
        <v>Emprendimientos y empresas de mujeres</v>
      </c>
      <c r="G5869" s="308"/>
      <c r="H5869" s="308"/>
      <c r="I5869" s="308"/>
      <c r="J5869" s="308"/>
      <c r="K5869" s="309"/>
      <c r="L5869" s="113" t="str">
        <f>IFERROR(IF(VLOOKUP(C5760,'R. PUNTAJES'!$C$14:$R$213,'R. PUNTAJES'!$N$10,0)="","",VLOOKUP(C5760,'R. PUNTAJES'!$C$14:$R$213,'R. PUNTAJES'!$N$10,0)),"")</f>
        <v/>
      </c>
    </row>
    <row r="5870" spans="1:12" hidden="1" x14ac:dyDescent="0.3">
      <c r="A5870" s="18" t="str">
        <f>+A5871</f>
        <v>NO</v>
      </c>
      <c r="B5870" s="18"/>
      <c r="E5870" s="112"/>
      <c r="F5870" s="97" t="str">
        <f>+$F$120</f>
        <v>MIPYME</v>
      </c>
      <c r="G5870" s="24"/>
      <c r="H5870" s="24"/>
      <c r="I5870" s="24"/>
      <c r="J5870" s="24"/>
      <c r="K5870" s="24"/>
      <c r="L5870" s="98"/>
    </row>
    <row r="5871" spans="1:12" hidden="1" x14ac:dyDescent="0.3">
      <c r="A5871" s="18" t="str">
        <f>+IF(E5871=0,"NO",1)</f>
        <v>NO</v>
      </c>
      <c r="B5871" s="18"/>
      <c r="E5871" s="96">
        <v>0</v>
      </c>
      <c r="F5871" s="307" t="str">
        <f>+$F$121</f>
        <v>Mipyme</v>
      </c>
      <c r="G5871" s="308"/>
      <c r="H5871" s="308"/>
      <c r="I5871" s="308"/>
      <c r="J5871" s="308"/>
      <c r="K5871" s="309"/>
      <c r="L5871" s="113" t="str">
        <f>IFERROR(IF(VLOOKUP(C5760,'R. PUNTAJES'!$C$14:$R$213,'R. PUNTAJES'!$O$10,0)="","",VLOOKUP(C5760,'R. PUNTAJES'!$C$14:$R$213,'R. PUNTAJES'!$O$10,0)),"")</f>
        <v/>
      </c>
    </row>
    <row r="5872" spans="1:12" hidden="1" x14ac:dyDescent="0.3">
      <c r="A5872" s="1" t="str">
        <f>+A5760</f>
        <v>NO</v>
      </c>
      <c r="E5872" s="112"/>
      <c r="F5872" s="97" t="str">
        <f>+$F$122</f>
        <v>EXPERIENCIA DEL PROPONENTE</v>
      </c>
      <c r="G5872" s="24"/>
      <c r="H5872" s="24"/>
      <c r="I5872" s="24"/>
      <c r="J5872" s="24"/>
      <c r="K5872" s="24"/>
      <c r="L5872" s="98"/>
    </row>
    <row r="5873" spans="1:16" hidden="1" x14ac:dyDescent="0.3">
      <c r="A5873" s="1" t="str">
        <f>+A5760</f>
        <v>NO</v>
      </c>
      <c r="E5873" s="96">
        <v>59.5</v>
      </c>
      <c r="F5873" s="307" t="str">
        <f>+$F$123</f>
        <v>mediana con valor absoluto</v>
      </c>
      <c r="G5873" s="308"/>
      <c r="H5873" s="308"/>
      <c r="I5873" s="308"/>
      <c r="J5873" s="308"/>
      <c r="K5873" s="309"/>
      <c r="L5873" s="113" t="str">
        <f>IFERROR(IF(VLOOKUP(C5760,'R. PUNTAJES'!$C$14:$R$213,'R. PUNTAJES'!$R$10,0)="","",VLOOKUP(C5760,'R. PUNTAJES'!$C$14:$R$213,'R. PUNTAJES'!$R$10,0)),"")</f>
        <v/>
      </c>
    </row>
    <row r="5874" spans="1:16" hidden="1" x14ac:dyDescent="0.3">
      <c r="A5874" s="1" t="str">
        <f>+A5760</f>
        <v>NO</v>
      </c>
      <c r="E5874" s="112"/>
      <c r="F5874" s="97" t="str">
        <f>+$F$124</f>
        <v>MULTAS</v>
      </c>
      <c r="G5874" s="24"/>
      <c r="H5874" s="24"/>
      <c r="I5874" s="24"/>
      <c r="J5874" s="24"/>
      <c r="K5874" s="24"/>
      <c r="L5874" s="98"/>
    </row>
    <row r="5875" spans="1:16" ht="12.75" hidden="1" customHeight="1" x14ac:dyDescent="0.3">
      <c r="A5875" s="1" t="str">
        <f>+A5760</f>
        <v>NO</v>
      </c>
      <c r="E5875" s="96">
        <v>-2</v>
      </c>
      <c r="F5875" s="307" t="str">
        <f>+$F$125</f>
        <v>Una o más multas o cláusulas penales durante el último año</v>
      </c>
      <c r="G5875" s="310"/>
      <c r="H5875" s="310"/>
      <c r="I5875" s="310"/>
      <c r="J5875" s="310"/>
      <c r="K5875" s="311"/>
      <c r="L5875" s="99" t="str">
        <f>IFERROR(IF(VLOOKUP(C5760,'R. PUNTAJES'!$C$14:$R$213,'R. PUNTAJES'!$Q$10,0)="","",VLOOKUP(C5760,'R. PUNTAJES'!$C$14:$R$213,'R. PUNTAJES'!$Q$10,0)),"")</f>
        <v/>
      </c>
    </row>
    <row r="5876" spans="1:16" hidden="1" x14ac:dyDescent="0.3">
      <c r="A5876" s="1" t="str">
        <f>+A5760</f>
        <v>NO</v>
      </c>
      <c r="E5876" s="112"/>
      <c r="F5876" s="97" t="str">
        <f>+$F$126</f>
        <v>OBRAS INCONCLUSAS</v>
      </c>
      <c r="G5876" s="24"/>
      <c r="H5876" s="24"/>
      <c r="I5876" s="24"/>
      <c r="J5876" s="24"/>
      <c r="K5876" s="24"/>
      <c r="L5876" s="98"/>
    </row>
    <row r="5877" spans="1:16" hidden="1" x14ac:dyDescent="0.3">
      <c r="A5877" s="1" t="str">
        <f>+A5760</f>
        <v>NO</v>
      </c>
      <c r="E5877" s="96">
        <v>-1</v>
      </c>
      <c r="F5877" s="301" t="str">
        <f>+$F$127</f>
        <v>Anotación vigente de obra civil inconclusa</v>
      </c>
      <c r="G5877" s="302"/>
      <c r="H5877" s="302"/>
      <c r="I5877" s="302"/>
      <c r="J5877" s="302"/>
      <c r="K5877" s="303"/>
      <c r="L5877" s="99" t="str">
        <f>IFERROR(IF(VLOOKUP(C5760,'R. PUNTAJES'!$C$14:$R$213,'R. PUNTAJES'!$P$10,0)="","",VLOOKUP(C5760,'R. PUNTAJES'!$C$14:$R$213,'R. PUNTAJES'!$P$10,0)),"")</f>
        <v/>
      </c>
    </row>
    <row r="5878" spans="1:16" ht="7.5" hidden="1" customHeight="1" x14ac:dyDescent="0.3">
      <c r="A5878" s="1" t="str">
        <f>+A5760</f>
        <v>NO</v>
      </c>
      <c r="E5878" s="114"/>
      <c r="F5878" s="45"/>
      <c r="G5878" s="45"/>
      <c r="H5878" s="45"/>
      <c r="I5878" s="45"/>
      <c r="J5878" s="45"/>
      <c r="K5878" s="45"/>
      <c r="L5878" s="48"/>
    </row>
    <row r="5879" spans="1:16" hidden="1" x14ac:dyDescent="0.3">
      <c r="A5879" s="1" t="str">
        <f>+A5760</f>
        <v>NO</v>
      </c>
      <c r="E5879" s="115" t="str">
        <f>+$E$129</f>
        <v>PUNTAJE TOTAL</v>
      </c>
      <c r="F5879" s="116"/>
      <c r="G5879" s="116"/>
      <c r="H5879" s="116"/>
      <c r="I5879" s="116"/>
      <c r="J5879" s="116"/>
      <c r="K5879" s="117"/>
      <c r="L5879" s="118">
        <f>IFERROR(IF(VLOOKUP(C5760,'R. PUNTAJES'!$C$14:$R$213,'R. PUNTAJES'!$H$10,0)="RECHAZO","",SUM(L5859:L5877)),"")</f>
        <v>0</v>
      </c>
    </row>
    <row r="5880" spans="1:16" hidden="1" x14ac:dyDescent="0.3">
      <c r="A5880" s="1" t="str">
        <f>+A5760</f>
        <v>NO</v>
      </c>
      <c r="E5880" s="304" t="str">
        <f>+$E$130</f>
        <v>OBSERVACIONES RESPECTO A PUNTAJES</v>
      </c>
      <c r="F5880" s="305"/>
      <c r="G5880" s="305"/>
      <c r="H5880" s="305"/>
      <c r="I5880" s="305"/>
      <c r="J5880" s="305"/>
      <c r="K5880" s="305"/>
      <c r="L5880" s="305"/>
    </row>
    <row r="5881" spans="1:16" ht="12" hidden="1" customHeight="1" x14ac:dyDescent="0.3">
      <c r="A5881" s="1" t="str">
        <f>+A5760</f>
        <v>NO</v>
      </c>
      <c r="E5881" s="306" t="s">
        <v>124</v>
      </c>
      <c r="F5881" s="305"/>
      <c r="G5881" s="305"/>
      <c r="H5881" s="305"/>
      <c r="I5881" s="305"/>
      <c r="J5881" s="305"/>
      <c r="K5881" s="305"/>
      <c r="L5881" s="305"/>
      <c r="N5881" s="119"/>
      <c r="O5881" s="119"/>
      <c r="P5881" s="120"/>
    </row>
    <row r="5882" spans="1:16" ht="3" hidden="1" customHeight="1" x14ac:dyDescent="0.3">
      <c r="A5882" s="1" t="str">
        <f>+A5761</f>
        <v>NO</v>
      </c>
      <c r="E5882" s="121"/>
      <c r="F5882" s="122"/>
      <c r="G5882" s="122"/>
      <c r="H5882" s="122"/>
      <c r="I5882" s="122"/>
      <c r="J5882" s="122"/>
      <c r="K5882" s="122"/>
      <c r="L5882" s="123"/>
    </row>
    <row r="5883" spans="1:16" hidden="1" x14ac:dyDescent="0.3">
      <c r="A5883" s="1" t="str">
        <f>+IF(OR(C5885=""),"NO",1)</f>
        <v>NO</v>
      </c>
      <c r="E5883" s="346"/>
      <c r="F5883" s="347"/>
      <c r="G5883" s="347"/>
      <c r="H5883" s="347"/>
      <c r="I5883" s="347"/>
      <c r="J5883" s="347"/>
      <c r="K5883" s="347"/>
      <c r="L5883" s="347"/>
    </row>
    <row r="5884" spans="1:16" ht="4.5" hidden="1" customHeight="1" x14ac:dyDescent="0.3">
      <c r="A5884" s="1" t="str">
        <f>+A5885</f>
        <v>NO</v>
      </c>
      <c r="E5884" s="15"/>
      <c r="F5884" s="16"/>
      <c r="G5884" s="16"/>
      <c r="H5884" s="16"/>
      <c r="I5884" s="16"/>
      <c r="J5884" s="16"/>
      <c r="K5884" s="16"/>
      <c r="L5884" s="17"/>
    </row>
    <row r="5885" spans="1:16" ht="15.75" hidden="1" customHeight="1" x14ac:dyDescent="0.3">
      <c r="A5885" s="1" t="str">
        <f>+IF(OR(C5885=""),"NO",1)</f>
        <v>NO</v>
      </c>
      <c r="B5885" s="1">
        <f>1+MAX($B$1:B5884)</f>
        <v>48</v>
      </c>
      <c r="C5885" s="18" t="s">
        <v>124</v>
      </c>
      <c r="E5885" s="19" t="s">
        <v>124</v>
      </c>
      <c r="F5885" s="20"/>
      <c r="G5885" s="20"/>
      <c r="H5885" s="20"/>
      <c r="I5885" s="21"/>
      <c r="J5885" s="20"/>
      <c r="K5885" s="21"/>
      <c r="L5885" s="22"/>
    </row>
    <row r="5886" spans="1:16" hidden="1" x14ac:dyDescent="0.3">
      <c r="A5886" s="1" t="str">
        <f>A5885</f>
        <v>NO</v>
      </c>
      <c r="E5886" s="23" t="str">
        <f>+$E$11</f>
        <v>Integrantes</v>
      </c>
      <c r="F5886" s="24"/>
      <c r="G5886" s="24"/>
      <c r="H5886" s="24"/>
      <c r="I5886" s="24"/>
      <c r="J5886" s="24"/>
      <c r="K5886" s="25" t="str">
        <f>+$K$11</f>
        <v>Nit</v>
      </c>
      <c r="L5886" s="26" t="str">
        <f>+$L$11</f>
        <v>Part.</v>
      </c>
    </row>
    <row r="5887" spans="1:16" hidden="1" x14ac:dyDescent="0.3">
      <c r="A5887" s="1" t="str">
        <f>+A5886</f>
        <v>NO</v>
      </c>
      <c r="C5887" s="1" t="s">
        <v>124</v>
      </c>
      <c r="E5887" s="27" t="s">
        <v>124</v>
      </c>
      <c r="F5887" s="28"/>
      <c r="G5887" s="28"/>
      <c r="H5887" s="28"/>
      <c r="I5887" s="28"/>
      <c r="J5887" s="28"/>
      <c r="K5887" s="29" t="s">
        <v>124</v>
      </c>
      <c r="L5887" s="30" t="s">
        <v>124</v>
      </c>
    </row>
    <row r="5888" spans="1:16" hidden="1" x14ac:dyDescent="0.3">
      <c r="A5888" s="18" t="str">
        <f>+IF(OR(C5888=""),"NO",1)</f>
        <v>NO</v>
      </c>
      <c r="B5888" s="18"/>
      <c r="C5888" s="1" t="s">
        <v>124</v>
      </c>
      <c r="E5888" s="31" t="s">
        <v>124</v>
      </c>
      <c r="F5888" s="32"/>
      <c r="G5888" s="32"/>
      <c r="H5888" s="32"/>
      <c r="I5888" s="32"/>
      <c r="J5888" s="32"/>
      <c r="K5888" s="33" t="s">
        <v>124</v>
      </c>
      <c r="L5888" s="34" t="s">
        <v>124</v>
      </c>
    </row>
    <row r="5889" spans="1:12" hidden="1" x14ac:dyDescent="0.3">
      <c r="A5889" s="18" t="str">
        <f>+IF(OR(C5889=""),"NO",1)</f>
        <v>NO</v>
      </c>
      <c r="B5889" s="18"/>
      <c r="C5889" s="1" t="s">
        <v>124</v>
      </c>
      <c r="E5889" s="31" t="s">
        <v>124</v>
      </c>
      <c r="F5889" s="32"/>
      <c r="G5889" s="32"/>
      <c r="H5889" s="32"/>
      <c r="I5889" s="32"/>
      <c r="J5889" s="32"/>
      <c r="K5889" s="33" t="s">
        <v>124</v>
      </c>
      <c r="L5889" s="34" t="s">
        <v>124</v>
      </c>
    </row>
    <row r="5890" spans="1:12" hidden="1" x14ac:dyDescent="0.3">
      <c r="A5890" s="18" t="str">
        <f>+IF(OR(C5890=""),"NO",1)</f>
        <v>NO</v>
      </c>
      <c r="B5890" s="18"/>
      <c r="C5890" s="1" t="s">
        <v>124</v>
      </c>
      <c r="E5890" s="31" t="s">
        <v>13</v>
      </c>
      <c r="F5890" s="32"/>
      <c r="G5890" s="32"/>
      <c r="H5890" s="32"/>
      <c r="I5890" s="32"/>
      <c r="J5890" s="32"/>
      <c r="K5890" s="33"/>
      <c r="L5890" s="34"/>
    </row>
    <row r="5891" spans="1:12" hidden="1" x14ac:dyDescent="0.3">
      <c r="A5891" s="18" t="str">
        <f>+IF(OR(C5891=""),"NO",1)</f>
        <v>NO</v>
      </c>
      <c r="B5891" s="18"/>
      <c r="C5891" s="1" t="s">
        <v>124</v>
      </c>
      <c r="E5891" s="31" t="s">
        <v>13</v>
      </c>
      <c r="F5891" s="32"/>
      <c r="G5891" s="32"/>
      <c r="H5891" s="32"/>
      <c r="I5891" s="32"/>
      <c r="J5891" s="32"/>
      <c r="K5891" s="33"/>
      <c r="L5891" s="34"/>
    </row>
    <row r="5892" spans="1:12" hidden="1" x14ac:dyDescent="0.3">
      <c r="A5892" s="18" t="str">
        <f>+IF(OR(C5892=""),"NO",1)</f>
        <v>NO</v>
      </c>
      <c r="B5892" s="18"/>
      <c r="C5892" s="1" t="s">
        <v>124</v>
      </c>
      <c r="E5892" s="35" t="s">
        <v>13</v>
      </c>
      <c r="F5892" s="36"/>
      <c r="G5892" s="36"/>
      <c r="H5892" s="36"/>
      <c r="I5892" s="36"/>
      <c r="J5892" s="36"/>
      <c r="K5892" s="37"/>
      <c r="L5892" s="38"/>
    </row>
    <row r="5893" spans="1:12" ht="5.15" hidden="1" customHeight="1" x14ac:dyDescent="0.3">
      <c r="A5893" s="1" t="str">
        <f>+A5885</f>
        <v>NO</v>
      </c>
      <c r="E5893" s="39"/>
      <c r="F5893" s="39"/>
      <c r="G5893" s="39"/>
      <c r="H5893" s="39"/>
      <c r="I5893" s="39"/>
      <c r="J5893" s="39"/>
      <c r="K5893" s="39"/>
      <c r="L5893" s="39"/>
    </row>
    <row r="5894" spans="1:12" ht="15.75" hidden="1" customHeight="1" x14ac:dyDescent="0.3">
      <c r="A5894" s="1" t="str">
        <f>+A5885</f>
        <v>NO</v>
      </c>
      <c r="E5894" s="40" t="str">
        <f>+$E$19</f>
        <v>RESULTADO DE EVALUACIÓN TÉCNICA</v>
      </c>
      <c r="F5894" s="41"/>
      <c r="G5894" s="41"/>
      <c r="H5894" s="41"/>
      <c r="I5894" s="41"/>
      <c r="J5894" s="41"/>
      <c r="K5894" s="41"/>
      <c r="L5894" s="42"/>
    </row>
    <row r="5895" spans="1:12" hidden="1" x14ac:dyDescent="0.3">
      <c r="A5895" s="1" t="str">
        <f>+A5885</f>
        <v>NO</v>
      </c>
      <c r="E5895" s="43"/>
      <c r="F5895" s="44" t="str">
        <f>+$F$20</f>
        <v>Experiencia</v>
      </c>
      <c r="G5895" s="45"/>
      <c r="H5895" s="45"/>
      <c r="I5895" s="45"/>
      <c r="J5895" s="45"/>
      <c r="K5895" s="46"/>
      <c r="L5895" s="47" t="s">
        <v>124</v>
      </c>
    </row>
    <row r="5896" spans="1:12" hidden="1" x14ac:dyDescent="0.3">
      <c r="A5896" s="1" t="str">
        <f>+A5885</f>
        <v>NO</v>
      </c>
      <c r="E5896" s="348" t="str">
        <f>+$E$21</f>
        <v>OBSERVACIONES RESPECTO A LA EVALUACIÓN DE EXPERIENCIA</v>
      </c>
      <c r="F5896" s="308"/>
      <c r="G5896" s="308"/>
      <c r="H5896" s="308"/>
      <c r="I5896" s="308"/>
      <c r="J5896" s="308"/>
      <c r="K5896" s="308"/>
      <c r="L5896" s="349"/>
    </row>
    <row r="5897" spans="1:12" hidden="1" x14ac:dyDescent="0.3">
      <c r="A5897" s="1" t="str">
        <f>+A5885</f>
        <v>NO</v>
      </c>
      <c r="E5897" s="350" t="s">
        <v>124</v>
      </c>
      <c r="F5897" s="351"/>
      <c r="G5897" s="351"/>
      <c r="H5897" s="351"/>
      <c r="I5897" s="351"/>
      <c r="J5897" s="351"/>
      <c r="K5897" s="351"/>
      <c r="L5897" s="352"/>
    </row>
    <row r="5898" spans="1:12" ht="5.15" hidden="1" customHeight="1" x14ac:dyDescent="0.3">
      <c r="A5898" s="1" t="str">
        <f>+A5885</f>
        <v>NO</v>
      </c>
      <c r="E5898" s="39"/>
      <c r="F5898" s="39"/>
      <c r="G5898" s="39"/>
      <c r="H5898" s="39"/>
      <c r="I5898" s="39"/>
      <c r="J5898" s="39"/>
      <c r="K5898" s="39"/>
      <c r="L5898" s="39"/>
    </row>
    <row r="5899" spans="1:12" ht="12.75" hidden="1" customHeight="1" x14ac:dyDescent="0.3">
      <c r="A5899" s="1" t="str">
        <f>+A5885</f>
        <v>NO</v>
      </c>
      <c r="E5899" s="40" t="str">
        <f>+$E$24</f>
        <v>EXPERIENCIA HABILITANTE: CONTRATOS PRESENTADOS</v>
      </c>
      <c r="F5899" s="41"/>
      <c r="G5899" s="41"/>
      <c r="H5899" s="41"/>
      <c r="I5899" s="41"/>
      <c r="J5899" s="41"/>
      <c r="K5899" s="41"/>
      <c r="L5899" s="42"/>
    </row>
    <row r="5900" spans="1:12" ht="8.5" hidden="1" customHeight="1" x14ac:dyDescent="0.3">
      <c r="A5900" s="1" t="str">
        <f>+A5885</f>
        <v>NO</v>
      </c>
      <c r="E5900" s="49"/>
      <c r="F5900" s="50"/>
      <c r="G5900" s="51"/>
      <c r="H5900" s="51"/>
      <c r="I5900" s="51"/>
      <c r="J5900" s="51"/>
      <c r="K5900" s="51"/>
      <c r="L5900" s="52"/>
    </row>
    <row r="5901" spans="1:12" hidden="1" x14ac:dyDescent="0.3">
      <c r="A5901" s="18" t="str">
        <f>+IF(OR(C5901=""),"NO",1)</f>
        <v>NO</v>
      </c>
      <c r="B5901" s="18"/>
      <c r="C5901" s="1" t="s">
        <v>124</v>
      </c>
      <c r="E5901" s="329">
        <v>1</v>
      </c>
      <c r="F5901" s="53" t="str">
        <f>+$F$26</f>
        <v>OBJETO</v>
      </c>
      <c r="G5901" s="332" t="s">
        <v>124</v>
      </c>
      <c r="H5901" s="333"/>
      <c r="I5901" s="333"/>
      <c r="J5901" s="333"/>
      <c r="K5901" s="333"/>
      <c r="L5901" s="334"/>
    </row>
    <row r="5902" spans="1:12" hidden="1" x14ac:dyDescent="0.3">
      <c r="A5902" s="18" t="str">
        <f>+IF(OR(C5901=""),"NO",1)</f>
        <v>NO</v>
      </c>
      <c r="B5902" s="18"/>
      <c r="E5902" s="330"/>
      <c r="F5902" s="54" t="str">
        <f>+$F$27</f>
        <v>CONTRATANTE</v>
      </c>
      <c r="G5902" s="335" t="s">
        <v>124</v>
      </c>
      <c r="H5902" s="310"/>
      <c r="I5902" s="310"/>
      <c r="J5902" s="310"/>
      <c r="K5902" s="310"/>
      <c r="L5902" s="336"/>
    </row>
    <row r="5903" spans="1:12" hidden="1" x14ac:dyDescent="0.3">
      <c r="A5903" s="18" t="str">
        <f>+IF(OR(C5901=""),"NO",1)</f>
        <v>NO</v>
      </c>
      <c r="B5903" s="18"/>
      <c r="E5903" s="330"/>
      <c r="F5903" s="54" t="str">
        <f>+$F$28</f>
        <v>APORTANTE</v>
      </c>
      <c r="G5903" s="337" t="s">
        <v>124</v>
      </c>
      <c r="H5903" s="338"/>
      <c r="I5903" s="338"/>
      <c r="J5903" s="338"/>
      <c r="K5903" s="338"/>
      <c r="L5903" s="339"/>
    </row>
    <row r="5904" spans="1:12" hidden="1" x14ac:dyDescent="0.3">
      <c r="A5904" s="18" t="str">
        <f>+IF(OR(C5901=""),"NO",1)</f>
        <v>NO</v>
      </c>
      <c r="B5904" s="18"/>
      <c r="E5904" s="330"/>
      <c r="F5904" s="54" t="str">
        <f>+$F$29</f>
        <v>VALOR /SMMLV)</v>
      </c>
      <c r="G5904" s="55" t="s">
        <v>124</v>
      </c>
      <c r="H5904" s="56" t="str">
        <f>+$H$29</f>
        <v>% PART..</v>
      </c>
      <c r="I5904" s="57" t="s">
        <v>124</v>
      </c>
      <c r="J5904" s="58" t="str">
        <f>+$J$29</f>
        <v>VALOR ACREDITADO</v>
      </c>
      <c r="K5904" s="59"/>
      <c r="L5904" s="47" t="s">
        <v>124</v>
      </c>
    </row>
    <row r="5905" spans="1:12" hidden="1" x14ac:dyDescent="0.3">
      <c r="A5905" s="18" t="str">
        <f>+IF(OR(C5901=""),"NO",1)</f>
        <v>NO</v>
      </c>
      <c r="B5905" s="18"/>
      <c r="E5905" s="330"/>
      <c r="F5905" s="60" t="str">
        <f>+$F$30</f>
        <v>EXPERIENCIA APORTADA</v>
      </c>
      <c r="G5905" s="340" t="s">
        <v>124</v>
      </c>
      <c r="H5905" s="341"/>
      <c r="I5905" s="341"/>
      <c r="J5905" s="341"/>
      <c r="K5905" s="341"/>
      <c r="L5905" s="342"/>
    </row>
    <row r="5906" spans="1:12" hidden="1" x14ac:dyDescent="0.3">
      <c r="A5906" s="18" t="str">
        <f>+IF(OR(C5901=""),"NO",1)</f>
        <v>NO</v>
      </c>
      <c r="B5906" s="18"/>
      <c r="E5906" s="331"/>
      <c r="F5906" s="62" t="str">
        <f>+$F$31</f>
        <v>OBSERVACIÓN</v>
      </c>
      <c r="G5906" s="343" t="s">
        <v>124</v>
      </c>
      <c r="H5906" s="344"/>
      <c r="I5906" s="344"/>
      <c r="J5906" s="344"/>
      <c r="K5906" s="344"/>
      <c r="L5906" s="345"/>
    </row>
    <row r="5907" spans="1:12" ht="8.5" hidden="1" customHeight="1" x14ac:dyDescent="0.3">
      <c r="A5907" s="18" t="str">
        <f>+IF(OR(C5901=""),"NO",1)</f>
        <v>NO</v>
      </c>
      <c r="B5907" s="18"/>
      <c r="E5907" s="49"/>
      <c r="F5907" s="50"/>
      <c r="G5907" s="51"/>
      <c r="H5907" s="51"/>
      <c r="I5907" s="51"/>
      <c r="J5907" s="51"/>
      <c r="K5907" s="51"/>
      <c r="L5907" s="52"/>
    </row>
    <row r="5908" spans="1:12" hidden="1" x14ac:dyDescent="0.3">
      <c r="A5908" s="18" t="str">
        <f t="shared" ref="A5908" si="1974">+IF(OR(C5908=""),"NO",1)</f>
        <v>NO</v>
      </c>
      <c r="B5908" s="18"/>
      <c r="C5908" s="1" t="s">
        <v>124</v>
      </c>
      <c r="E5908" s="329">
        <v>2</v>
      </c>
      <c r="F5908" s="53" t="str">
        <f>+$F$26</f>
        <v>OBJETO</v>
      </c>
      <c r="G5908" s="332" t="s">
        <v>124</v>
      </c>
      <c r="H5908" s="333"/>
      <c r="I5908" s="333"/>
      <c r="J5908" s="333"/>
      <c r="K5908" s="333"/>
      <c r="L5908" s="334"/>
    </row>
    <row r="5909" spans="1:12" hidden="1" x14ac:dyDescent="0.3">
      <c r="A5909" s="18" t="str">
        <f t="shared" ref="A5909" si="1975">+IF(OR(C5908=""),"NO",1)</f>
        <v>NO</v>
      </c>
      <c r="B5909" s="18"/>
      <c r="E5909" s="330"/>
      <c r="F5909" s="54" t="str">
        <f>+$F$27</f>
        <v>CONTRATANTE</v>
      </c>
      <c r="G5909" s="335" t="s">
        <v>124</v>
      </c>
      <c r="H5909" s="310"/>
      <c r="I5909" s="310"/>
      <c r="J5909" s="310"/>
      <c r="K5909" s="310"/>
      <c r="L5909" s="336"/>
    </row>
    <row r="5910" spans="1:12" hidden="1" x14ac:dyDescent="0.3">
      <c r="A5910" s="18" t="str">
        <f t="shared" ref="A5910" si="1976">+IF(OR(C5908=""),"NO",1)</f>
        <v>NO</v>
      </c>
      <c r="B5910" s="18"/>
      <c r="E5910" s="330"/>
      <c r="F5910" s="54" t="str">
        <f>+$F$28</f>
        <v>APORTANTE</v>
      </c>
      <c r="G5910" s="337" t="s">
        <v>124</v>
      </c>
      <c r="H5910" s="338"/>
      <c r="I5910" s="338"/>
      <c r="J5910" s="338"/>
      <c r="K5910" s="338"/>
      <c r="L5910" s="339"/>
    </row>
    <row r="5911" spans="1:12" hidden="1" x14ac:dyDescent="0.3">
      <c r="A5911" s="18" t="str">
        <f t="shared" ref="A5911" si="1977">+IF(OR(C5908=""),"NO",1)</f>
        <v>NO</v>
      </c>
      <c r="B5911" s="18"/>
      <c r="E5911" s="330"/>
      <c r="F5911" s="54" t="str">
        <f>+$F$29</f>
        <v>VALOR /SMMLV)</v>
      </c>
      <c r="G5911" s="55" t="s">
        <v>124</v>
      </c>
      <c r="H5911" s="56" t="str">
        <f>+$H$29</f>
        <v>% PART..</v>
      </c>
      <c r="I5911" s="57" t="s">
        <v>124</v>
      </c>
      <c r="J5911" s="58" t="str">
        <f>+$J$29</f>
        <v>VALOR ACREDITADO</v>
      </c>
      <c r="K5911" s="59"/>
      <c r="L5911" s="47" t="s">
        <v>124</v>
      </c>
    </row>
    <row r="5912" spans="1:12" hidden="1" x14ac:dyDescent="0.3">
      <c r="A5912" s="18" t="str">
        <f t="shared" ref="A5912" si="1978">+IF(OR(C5908=""),"NO",1)</f>
        <v>NO</v>
      </c>
      <c r="B5912" s="18"/>
      <c r="E5912" s="330"/>
      <c r="F5912" s="60" t="str">
        <f>+$F$30</f>
        <v>EXPERIENCIA APORTADA</v>
      </c>
      <c r="G5912" s="340" t="s">
        <v>124</v>
      </c>
      <c r="H5912" s="341"/>
      <c r="I5912" s="341"/>
      <c r="J5912" s="341"/>
      <c r="K5912" s="341"/>
      <c r="L5912" s="342"/>
    </row>
    <row r="5913" spans="1:12" hidden="1" x14ac:dyDescent="0.3">
      <c r="A5913" s="18" t="str">
        <f t="shared" ref="A5913" si="1979">+IF(OR(C5908=""),"NO",1)</f>
        <v>NO</v>
      </c>
      <c r="B5913" s="18"/>
      <c r="E5913" s="331"/>
      <c r="F5913" s="62" t="str">
        <f>+$F$31</f>
        <v>OBSERVACIÓN</v>
      </c>
      <c r="G5913" s="343" t="s">
        <v>124</v>
      </c>
      <c r="H5913" s="344"/>
      <c r="I5913" s="344"/>
      <c r="J5913" s="344"/>
      <c r="K5913" s="344"/>
      <c r="L5913" s="345"/>
    </row>
    <row r="5914" spans="1:12" ht="8.5" hidden="1" customHeight="1" x14ac:dyDescent="0.3">
      <c r="A5914" s="18" t="str">
        <f t="shared" ref="A5914" si="1980">+IF(OR(C5908=""),"NO",1)</f>
        <v>NO</v>
      </c>
      <c r="B5914" s="18"/>
      <c r="E5914" s="49"/>
      <c r="F5914" s="50"/>
      <c r="G5914" s="51"/>
      <c r="H5914" s="51"/>
      <c r="I5914" s="51"/>
      <c r="J5914" s="51"/>
      <c r="K5914" s="51"/>
      <c r="L5914" s="52"/>
    </row>
    <row r="5915" spans="1:12" hidden="1" x14ac:dyDescent="0.3">
      <c r="A5915" s="18" t="str">
        <f t="shared" ref="A5915" si="1981">+IF(OR(C5915=""),"NO",1)</f>
        <v>NO</v>
      </c>
      <c r="B5915" s="18"/>
      <c r="C5915" s="1" t="s">
        <v>124</v>
      </c>
      <c r="E5915" s="329">
        <v>3</v>
      </c>
      <c r="F5915" s="53" t="str">
        <f>+$F$26</f>
        <v>OBJETO</v>
      </c>
      <c r="G5915" s="332" t="s">
        <v>124</v>
      </c>
      <c r="H5915" s="333"/>
      <c r="I5915" s="333"/>
      <c r="J5915" s="333"/>
      <c r="K5915" s="333"/>
      <c r="L5915" s="334"/>
    </row>
    <row r="5916" spans="1:12" hidden="1" x14ac:dyDescent="0.3">
      <c r="A5916" s="18" t="str">
        <f t="shared" ref="A5916" si="1982">+IF(OR(C5915=""),"NO",1)</f>
        <v>NO</v>
      </c>
      <c r="B5916" s="18"/>
      <c r="E5916" s="330"/>
      <c r="F5916" s="54" t="str">
        <f>+$F$27</f>
        <v>CONTRATANTE</v>
      </c>
      <c r="G5916" s="335" t="s">
        <v>124</v>
      </c>
      <c r="H5916" s="310"/>
      <c r="I5916" s="310"/>
      <c r="J5916" s="310"/>
      <c r="K5916" s="310"/>
      <c r="L5916" s="336"/>
    </row>
    <row r="5917" spans="1:12" hidden="1" x14ac:dyDescent="0.3">
      <c r="A5917" s="18" t="str">
        <f t="shared" ref="A5917" si="1983">+IF(OR(C5915=""),"NO",1)</f>
        <v>NO</v>
      </c>
      <c r="B5917" s="18"/>
      <c r="E5917" s="330"/>
      <c r="F5917" s="54" t="str">
        <f>+$F$28</f>
        <v>APORTANTE</v>
      </c>
      <c r="G5917" s="337" t="s">
        <v>124</v>
      </c>
      <c r="H5917" s="338"/>
      <c r="I5917" s="338"/>
      <c r="J5917" s="338"/>
      <c r="K5917" s="338"/>
      <c r="L5917" s="339"/>
    </row>
    <row r="5918" spans="1:12" hidden="1" x14ac:dyDescent="0.3">
      <c r="A5918" s="18" t="str">
        <f t="shared" ref="A5918" si="1984">+IF(OR(C5915=""),"NO",1)</f>
        <v>NO</v>
      </c>
      <c r="B5918" s="18"/>
      <c r="E5918" s="330"/>
      <c r="F5918" s="54" t="str">
        <f>+$F$29</f>
        <v>VALOR /SMMLV)</v>
      </c>
      <c r="G5918" s="55" t="s">
        <v>124</v>
      </c>
      <c r="H5918" s="56" t="str">
        <f>+$H$29</f>
        <v>% PART..</v>
      </c>
      <c r="I5918" s="57" t="s">
        <v>124</v>
      </c>
      <c r="J5918" s="58" t="str">
        <f>+$J$29</f>
        <v>VALOR ACREDITADO</v>
      </c>
      <c r="K5918" s="59"/>
      <c r="L5918" s="47" t="s">
        <v>124</v>
      </c>
    </row>
    <row r="5919" spans="1:12" hidden="1" x14ac:dyDescent="0.3">
      <c r="A5919" s="18" t="str">
        <f t="shared" ref="A5919" si="1985">+IF(OR(C5915=""),"NO",1)</f>
        <v>NO</v>
      </c>
      <c r="B5919" s="18"/>
      <c r="E5919" s="330"/>
      <c r="F5919" s="60" t="str">
        <f>+$F$30</f>
        <v>EXPERIENCIA APORTADA</v>
      </c>
      <c r="G5919" s="340" t="s">
        <v>124</v>
      </c>
      <c r="H5919" s="341"/>
      <c r="I5919" s="341"/>
      <c r="J5919" s="341"/>
      <c r="K5919" s="341"/>
      <c r="L5919" s="342"/>
    </row>
    <row r="5920" spans="1:12" hidden="1" x14ac:dyDescent="0.3">
      <c r="A5920" s="18" t="str">
        <f t="shared" ref="A5920" si="1986">+IF(OR(C5915=""),"NO",1)</f>
        <v>NO</v>
      </c>
      <c r="B5920" s="18"/>
      <c r="E5920" s="331"/>
      <c r="F5920" s="62" t="str">
        <f>+$F$31</f>
        <v>OBSERVACIÓN</v>
      </c>
      <c r="G5920" s="343" t="s">
        <v>124</v>
      </c>
      <c r="H5920" s="344"/>
      <c r="I5920" s="344"/>
      <c r="J5920" s="344"/>
      <c r="K5920" s="344"/>
      <c r="L5920" s="345"/>
    </row>
    <row r="5921" spans="1:12" ht="8.5" hidden="1" customHeight="1" x14ac:dyDescent="0.3">
      <c r="A5921" s="18" t="str">
        <f t="shared" ref="A5921" si="1987">+IF(OR(C5915=""),"NO",1)</f>
        <v>NO</v>
      </c>
      <c r="B5921" s="18"/>
      <c r="E5921" s="49"/>
      <c r="F5921" s="50"/>
      <c r="G5921" s="51"/>
      <c r="H5921" s="51"/>
      <c r="I5921" s="51"/>
      <c r="J5921" s="51"/>
      <c r="K5921" s="51"/>
      <c r="L5921" s="52"/>
    </row>
    <row r="5922" spans="1:12" hidden="1" x14ac:dyDescent="0.3">
      <c r="A5922" s="18" t="str">
        <f t="shared" ref="A5922" si="1988">+IF(OR(C5922=""),"NO",1)</f>
        <v>NO</v>
      </c>
      <c r="B5922" s="18"/>
      <c r="C5922" s="1" t="s">
        <v>124</v>
      </c>
      <c r="E5922" s="329">
        <v>4</v>
      </c>
      <c r="F5922" s="53" t="str">
        <f>+$F$26</f>
        <v>OBJETO</v>
      </c>
      <c r="G5922" s="332" t="s">
        <v>124</v>
      </c>
      <c r="H5922" s="333"/>
      <c r="I5922" s="333"/>
      <c r="J5922" s="333"/>
      <c r="K5922" s="333"/>
      <c r="L5922" s="334"/>
    </row>
    <row r="5923" spans="1:12" hidden="1" x14ac:dyDescent="0.3">
      <c r="A5923" s="18" t="str">
        <f t="shared" ref="A5923" si="1989">+IF(OR(C5922=""),"NO",1)</f>
        <v>NO</v>
      </c>
      <c r="B5923" s="18"/>
      <c r="E5923" s="330"/>
      <c r="F5923" s="54" t="str">
        <f>+$F$27</f>
        <v>CONTRATANTE</v>
      </c>
      <c r="G5923" s="335" t="s">
        <v>124</v>
      </c>
      <c r="H5923" s="310"/>
      <c r="I5923" s="310"/>
      <c r="J5923" s="310"/>
      <c r="K5923" s="310"/>
      <c r="L5923" s="336"/>
    </row>
    <row r="5924" spans="1:12" hidden="1" x14ac:dyDescent="0.3">
      <c r="A5924" s="18" t="str">
        <f t="shared" ref="A5924" si="1990">+IF(OR(C5922=""),"NO",1)</f>
        <v>NO</v>
      </c>
      <c r="B5924" s="18"/>
      <c r="E5924" s="330"/>
      <c r="F5924" s="54" t="str">
        <f>+$F$28</f>
        <v>APORTANTE</v>
      </c>
      <c r="G5924" s="337" t="s">
        <v>124</v>
      </c>
      <c r="H5924" s="338"/>
      <c r="I5924" s="338"/>
      <c r="J5924" s="338"/>
      <c r="K5924" s="338"/>
      <c r="L5924" s="339"/>
    </row>
    <row r="5925" spans="1:12" hidden="1" x14ac:dyDescent="0.3">
      <c r="A5925" s="18" t="str">
        <f t="shared" ref="A5925" si="1991">+IF(OR(C5922=""),"NO",1)</f>
        <v>NO</v>
      </c>
      <c r="B5925" s="18"/>
      <c r="E5925" s="330"/>
      <c r="F5925" s="54" t="str">
        <f>+$F$29</f>
        <v>VALOR /SMMLV)</v>
      </c>
      <c r="G5925" s="55" t="s">
        <v>124</v>
      </c>
      <c r="H5925" s="56" t="str">
        <f>+$H$29</f>
        <v>% PART..</v>
      </c>
      <c r="I5925" s="57" t="s">
        <v>124</v>
      </c>
      <c r="J5925" s="58" t="str">
        <f>+$J$29</f>
        <v>VALOR ACREDITADO</v>
      </c>
      <c r="K5925" s="59"/>
      <c r="L5925" s="47" t="s">
        <v>124</v>
      </c>
    </row>
    <row r="5926" spans="1:12" hidden="1" x14ac:dyDescent="0.3">
      <c r="A5926" s="18" t="str">
        <f t="shared" ref="A5926" si="1992">+IF(OR(C5922=""),"NO",1)</f>
        <v>NO</v>
      </c>
      <c r="B5926" s="18"/>
      <c r="E5926" s="330"/>
      <c r="F5926" s="60" t="str">
        <f>+$F$30</f>
        <v>EXPERIENCIA APORTADA</v>
      </c>
      <c r="G5926" s="340" t="s">
        <v>124</v>
      </c>
      <c r="H5926" s="341"/>
      <c r="I5926" s="341"/>
      <c r="J5926" s="341"/>
      <c r="K5926" s="341"/>
      <c r="L5926" s="342"/>
    </row>
    <row r="5927" spans="1:12" hidden="1" x14ac:dyDescent="0.3">
      <c r="A5927" s="18" t="str">
        <f t="shared" ref="A5927" si="1993">+IF(OR(C5922=""),"NO",1)</f>
        <v>NO</v>
      </c>
      <c r="B5927" s="18"/>
      <c r="E5927" s="331"/>
      <c r="F5927" s="62" t="str">
        <f>+$F$31</f>
        <v>OBSERVACIÓN</v>
      </c>
      <c r="G5927" s="343" t="s">
        <v>124</v>
      </c>
      <c r="H5927" s="344"/>
      <c r="I5927" s="344"/>
      <c r="J5927" s="344"/>
      <c r="K5927" s="344"/>
      <c r="L5927" s="345"/>
    </row>
    <row r="5928" spans="1:12" ht="8.5" hidden="1" customHeight="1" x14ac:dyDescent="0.3">
      <c r="A5928" s="18" t="str">
        <f t="shared" ref="A5928" si="1994">+IF(OR(C5922=""),"NO",1)</f>
        <v>NO</v>
      </c>
      <c r="B5928" s="18"/>
      <c r="E5928" s="49"/>
      <c r="F5928" s="50"/>
      <c r="G5928" s="51"/>
      <c r="H5928" s="51"/>
      <c r="I5928" s="51"/>
      <c r="J5928" s="51"/>
      <c r="K5928" s="51"/>
      <c r="L5928" s="52"/>
    </row>
    <row r="5929" spans="1:12" hidden="1" x14ac:dyDescent="0.3">
      <c r="A5929" s="18" t="str">
        <f t="shared" ref="A5929" si="1995">+IF(OR(C5929=""),"NO",1)</f>
        <v>NO</v>
      </c>
      <c r="B5929" s="18"/>
      <c r="C5929" s="1" t="s">
        <v>124</v>
      </c>
      <c r="E5929" s="329">
        <v>5</v>
      </c>
      <c r="F5929" s="53" t="str">
        <f>+$F$26</f>
        <v>OBJETO</v>
      </c>
      <c r="G5929" s="332" t="s">
        <v>124</v>
      </c>
      <c r="H5929" s="333"/>
      <c r="I5929" s="333"/>
      <c r="J5929" s="333"/>
      <c r="K5929" s="333"/>
      <c r="L5929" s="334"/>
    </row>
    <row r="5930" spans="1:12" hidden="1" x14ac:dyDescent="0.3">
      <c r="A5930" s="18" t="str">
        <f t="shared" ref="A5930" si="1996">+IF(OR(C5929=""),"NO",1)</f>
        <v>NO</v>
      </c>
      <c r="B5930" s="18"/>
      <c r="E5930" s="330"/>
      <c r="F5930" s="54" t="str">
        <f>+$F$27</f>
        <v>CONTRATANTE</v>
      </c>
      <c r="G5930" s="335" t="s">
        <v>124</v>
      </c>
      <c r="H5930" s="310"/>
      <c r="I5930" s="310"/>
      <c r="J5930" s="310"/>
      <c r="K5930" s="310"/>
      <c r="L5930" s="336"/>
    </row>
    <row r="5931" spans="1:12" hidden="1" x14ac:dyDescent="0.3">
      <c r="A5931" s="18" t="str">
        <f t="shared" ref="A5931" si="1997">+IF(OR(C5929=""),"NO",1)</f>
        <v>NO</v>
      </c>
      <c r="B5931" s="18"/>
      <c r="E5931" s="330"/>
      <c r="F5931" s="54" t="str">
        <f>+$F$28</f>
        <v>APORTANTE</v>
      </c>
      <c r="G5931" s="337" t="s">
        <v>124</v>
      </c>
      <c r="H5931" s="338"/>
      <c r="I5931" s="338"/>
      <c r="J5931" s="338"/>
      <c r="K5931" s="338"/>
      <c r="L5931" s="339"/>
    </row>
    <row r="5932" spans="1:12" hidden="1" x14ac:dyDescent="0.3">
      <c r="A5932" s="18" t="str">
        <f t="shared" ref="A5932" si="1998">+IF(OR(C5929=""),"NO",1)</f>
        <v>NO</v>
      </c>
      <c r="B5932" s="18"/>
      <c r="E5932" s="330"/>
      <c r="F5932" s="54" t="str">
        <f>+$F$29</f>
        <v>VALOR /SMMLV)</v>
      </c>
      <c r="G5932" s="55" t="s">
        <v>124</v>
      </c>
      <c r="H5932" s="56" t="str">
        <f>+$H$29</f>
        <v>% PART..</v>
      </c>
      <c r="I5932" s="57" t="s">
        <v>124</v>
      </c>
      <c r="J5932" s="58" t="str">
        <f>+$J$29</f>
        <v>VALOR ACREDITADO</v>
      </c>
      <c r="K5932" s="59"/>
      <c r="L5932" s="47" t="s">
        <v>124</v>
      </c>
    </row>
    <row r="5933" spans="1:12" hidden="1" x14ac:dyDescent="0.3">
      <c r="A5933" s="18" t="str">
        <f t="shared" ref="A5933" si="1999">+IF(OR(C5929=""),"NO",1)</f>
        <v>NO</v>
      </c>
      <c r="B5933" s="18"/>
      <c r="E5933" s="330"/>
      <c r="F5933" s="60" t="str">
        <f>+$F$30</f>
        <v>EXPERIENCIA APORTADA</v>
      </c>
      <c r="G5933" s="340" t="s">
        <v>124</v>
      </c>
      <c r="H5933" s="341"/>
      <c r="I5933" s="341"/>
      <c r="J5933" s="341"/>
      <c r="K5933" s="341"/>
      <c r="L5933" s="342"/>
    </row>
    <row r="5934" spans="1:12" hidden="1" x14ac:dyDescent="0.3">
      <c r="A5934" s="18" t="str">
        <f t="shared" ref="A5934" si="2000">+IF(OR(C5929=""),"NO",1)</f>
        <v>NO</v>
      </c>
      <c r="B5934" s="18"/>
      <c r="E5934" s="331"/>
      <c r="F5934" s="62" t="str">
        <f>+$F$31</f>
        <v>OBSERVACIÓN</v>
      </c>
      <c r="G5934" s="343" t="s">
        <v>124</v>
      </c>
      <c r="H5934" s="344"/>
      <c r="I5934" s="344"/>
      <c r="J5934" s="344"/>
      <c r="K5934" s="344"/>
      <c r="L5934" s="345"/>
    </row>
    <row r="5935" spans="1:12" ht="8.5" hidden="1" customHeight="1" x14ac:dyDescent="0.3">
      <c r="A5935" s="18" t="str">
        <f t="shared" ref="A5935" si="2001">+IF(OR(C5929=""),"NO",1)</f>
        <v>NO</v>
      </c>
      <c r="B5935" s="18"/>
      <c r="E5935" s="49"/>
      <c r="F5935" s="50"/>
      <c r="G5935" s="51"/>
      <c r="H5935" s="51"/>
      <c r="I5935" s="51"/>
      <c r="J5935" s="51"/>
      <c r="K5935" s="51"/>
      <c r="L5935" s="52"/>
    </row>
    <row r="5936" spans="1:12" hidden="1" x14ac:dyDescent="0.3">
      <c r="A5936" s="18" t="str">
        <f t="shared" ref="A5936" si="2002">+IF(OR(C5936=""),"NO",1)</f>
        <v>NO</v>
      </c>
      <c r="B5936" s="18"/>
      <c r="C5936" s="1" t="s">
        <v>124</v>
      </c>
      <c r="E5936" s="329">
        <v>6</v>
      </c>
      <c r="F5936" s="53" t="str">
        <f>+$F$26</f>
        <v>OBJETO</v>
      </c>
      <c r="G5936" s="332" t="s">
        <v>124</v>
      </c>
      <c r="H5936" s="333"/>
      <c r="I5936" s="333"/>
      <c r="J5936" s="333"/>
      <c r="K5936" s="333"/>
      <c r="L5936" s="334"/>
    </row>
    <row r="5937" spans="1:12" hidden="1" x14ac:dyDescent="0.3">
      <c r="A5937" s="18" t="str">
        <f t="shared" ref="A5937" si="2003">+IF(OR(C5936=""),"NO",1)</f>
        <v>NO</v>
      </c>
      <c r="B5937" s="18"/>
      <c r="E5937" s="330"/>
      <c r="F5937" s="54" t="str">
        <f>+$F$27</f>
        <v>CONTRATANTE</v>
      </c>
      <c r="G5937" s="335" t="s">
        <v>124</v>
      </c>
      <c r="H5937" s="310"/>
      <c r="I5937" s="310"/>
      <c r="J5937" s="310"/>
      <c r="K5937" s="310"/>
      <c r="L5937" s="336"/>
    </row>
    <row r="5938" spans="1:12" hidden="1" x14ac:dyDescent="0.3">
      <c r="A5938" s="18" t="str">
        <f t="shared" ref="A5938" si="2004">+IF(OR(C5936=""),"NO",1)</f>
        <v>NO</v>
      </c>
      <c r="B5938" s="18"/>
      <c r="E5938" s="330"/>
      <c r="F5938" s="54" t="str">
        <f>+$F$28</f>
        <v>APORTANTE</v>
      </c>
      <c r="G5938" s="337" t="s">
        <v>124</v>
      </c>
      <c r="H5938" s="338"/>
      <c r="I5938" s="338"/>
      <c r="J5938" s="338"/>
      <c r="K5938" s="338"/>
      <c r="L5938" s="339"/>
    </row>
    <row r="5939" spans="1:12" hidden="1" x14ac:dyDescent="0.3">
      <c r="A5939" s="18" t="str">
        <f t="shared" ref="A5939" si="2005">+IF(OR(C5936=""),"NO",1)</f>
        <v>NO</v>
      </c>
      <c r="B5939" s="18"/>
      <c r="E5939" s="330"/>
      <c r="F5939" s="54" t="str">
        <f>+$F$29</f>
        <v>VALOR /SMMLV)</v>
      </c>
      <c r="G5939" s="55" t="s">
        <v>124</v>
      </c>
      <c r="H5939" s="56" t="str">
        <f>+$H$29</f>
        <v>% PART..</v>
      </c>
      <c r="I5939" s="57" t="s">
        <v>124</v>
      </c>
      <c r="J5939" s="58" t="str">
        <f>+$J$29</f>
        <v>VALOR ACREDITADO</v>
      </c>
      <c r="K5939" s="59"/>
      <c r="L5939" s="47" t="s">
        <v>124</v>
      </c>
    </row>
    <row r="5940" spans="1:12" hidden="1" x14ac:dyDescent="0.3">
      <c r="A5940" s="18" t="str">
        <f t="shared" ref="A5940" si="2006">+IF(OR(C5936=""),"NO",1)</f>
        <v>NO</v>
      </c>
      <c r="B5940" s="18"/>
      <c r="E5940" s="330"/>
      <c r="F5940" s="60" t="str">
        <f>+$F$30</f>
        <v>EXPERIENCIA APORTADA</v>
      </c>
      <c r="G5940" s="340" t="s">
        <v>124</v>
      </c>
      <c r="H5940" s="341"/>
      <c r="I5940" s="341"/>
      <c r="J5940" s="341"/>
      <c r="K5940" s="341"/>
      <c r="L5940" s="342"/>
    </row>
    <row r="5941" spans="1:12" hidden="1" x14ac:dyDescent="0.3">
      <c r="A5941" s="18" t="str">
        <f t="shared" ref="A5941" si="2007">+IF(OR(C5936=""),"NO",1)</f>
        <v>NO</v>
      </c>
      <c r="B5941" s="18"/>
      <c r="E5941" s="331"/>
      <c r="F5941" s="62" t="str">
        <f>+$F$31</f>
        <v>OBSERVACIÓN</v>
      </c>
      <c r="G5941" s="343" t="s">
        <v>124</v>
      </c>
      <c r="H5941" s="344"/>
      <c r="I5941" s="344"/>
      <c r="J5941" s="344"/>
      <c r="K5941" s="344"/>
      <c r="L5941" s="345"/>
    </row>
    <row r="5942" spans="1:12" ht="8.5" hidden="1" customHeight="1" x14ac:dyDescent="0.3">
      <c r="A5942" s="18" t="str">
        <f t="shared" ref="A5942" si="2008">+IF(OR(C5936=""),"NO",1)</f>
        <v>NO</v>
      </c>
      <c r="B5942" s="18"/>
      <c r="E5942" s="49"/>
      <c r="F5942" s="50"/>
      <c r="G5942" s="51"/>
      <c r="H5942" s="51"/>
      <c r="I5942" s="51"/>
      <c r="J5942" s="51"/>
      <c r="K5942" s="51"/>
      <c r="L5942" s="52"/>
    </row>
    <row r="5943" spans="1:12" hidden="1" x14ac:dyDescent="0.3">
      <c r="A5943" s="18" t="str">
        <f t="shared" ref="A5943" si="2009">+IF(OR(C5943=""),"NO",1)</f>
        <v>NO</v>
      </c>
      <c r="B5943" s="18"/>
      <c r="C5943" s="1" t="s">
        <v>124</v>
      </c>
      <c r="E5943" s="329">
        <v>7</v>
      </c>
      <c r="F5943" s="53" t="str">
        <f>+$F$26</f>
        <v>OBJETO</v>
      </c>
      <c r="G5943" s="332" t="s">
        <v>124</v>
      </c>
      <c r="H5943" s="333"/>
      <c r="I5943" s="333"/>
      <c r="J5943" s="333"/>
      <c r="K5943" s="333"/>
      <c r="L5943" s="334"/>
    </row>
    <row r="5944" spans="1:12" hidden="1" x14ac:dyDescent="0.3">
      <c r="A5944" s="18" t="str">
        <f t="shared" ref="A5944" si="2010">+IF(OR(C5943=""),"NO",1)</f>
        <v>NO</v>
      </c>
      <c r="B5944" s="18"/>
      <c r="E5944" s="330"/>
      <c r="F5944" s="54" t="str">
        <f>+$F$27</f>
        <v>CONTRATANTE</v>
      </c>
      <c r="G5944" s="335" t="s">
        <v>124</v>
      </c>
      <c r="H5944" s="310"/>
      <c r="I5944" s="310"/>
      <c r="J5944" s="310"/>
      <c r="K5944" s="310"/>
      <c r="L5944" s="336"/>
    </row>
    <row r="5945" spans="1:12" hidden="1" x14ac:dyDescent="0.3">
      <c r="A5945" s="18" t="str">
        <f t="shared" ref="A5945" si="2011">+IF(OR(C5943=""),"NO",1)</f>
        <v>NO</v>
      </c>
      <c r="B5945" s="18"/>
      <c r="E5945" s="330"/>
      <c r="F5945" s="54" t="str">
        <f>+$F$28</f>
        <v>APORTANTE</v>
      </c>
      <c r="G5945" s="337" t="s">
        <v>124</v>
      </c>
      <c r="H5945" s="338"/>
      <c r="I5945" s="338"/>
      <c r="J5945" s="338"/>
      <c r="K5945" s="338"/>
      <c r="L5945" s="339"/>
    </row>
    <row r="5946" spans="1:12" hidden="1" x14ac:dyDescent="0.3">
      <c r="A5946" s="18" t="str">
        <f t="shared" ref="A5946" si="2012">+IF(OR(C5943=""),"NO",1)</f>
        <v>NO</v>
      </c>
      <c r="B5946" s="18"/>
      <c r="E5946" s="330"/>
      <c r="F5946" s="54" t="str">
        <f>+$F$29</f>
        <v>VALOR /SMMLV)</v>
      </c>
      <c r="G5946" s="55" t="s">
        <v>124</v>
      </c>
      <c r="H5946" s="56" t="str">
        <f>+$H$29</f>
        <v>% PART..</v>
      </c>
      <c r="I5946" s="57" t="s">
        <v>124</v>
      </c>
      <c r="J5946" s="58" t="str">
        <f>+$J$29</f>
        <v>VALOR ACREDITADO</v>
      </c>
      <c r="K5946" s="59"/>
      <c r="L5946" s="47" t="s">
        <v>124</v>
      </c>
    </row>
    <row r="5947" spans="1:12" hidden="1" x14ac:dyDescent="0.3">
      <c r="A5947" s="18" t="str">
        <f t="shared" ref="A5947" si="2013">+IF(OR(C5943=""),"NO",1)</f>
        <v>NO</v>
      </c>
      <c r="B5947" s="18"/>
      <c r="E5947" s="330"/>
      <c r="F5947" s="60" t="str">
        <f>+$F$30</f>
        <v>EXPERIENCIA APORTADA</v>
      </c>
      <c r="G5947" s="340" t="s">
        <v>124</v>
      </c>
      <c r="H5947" s="341"/>
      <c r="I5947" s="341"/>
      <c r="J5947" s="341"/>
      <c r="K5947" s="341"/>
      <c r="L5947" s="342"/>
    </row>
    <row r="5948" spans="1:12" hidden="1" x14ac:dyDescent="0.3">
      <c r="A5948" s="18" t="str">
        <f t="shared" ref="A5948" si="2014">+IF(OR(C5943=""),"NO",1)</f>
        <v>NO</v>
      </c>
      <c r="B5948" s="18"/>
      <c r="E5948" s="331"/>
      <c r="F5948" s="62" t="str">
        <f>+$F$31</f>
        <v>OBSERVACIÓN</v>
      </c>
      <c r="G5948" s="343" t="s">
        <v>124</v>
      </c>
      <c r="H5948" s="344"/>
      <c r="I5948" s="344"/>
      <c r="J5948" s="344"/>
      <c r="K5948" s="344"/>
      <c r="L5948" s="345"/>
    </row>
    <row r="5949" spans="1:12" hidden="1" x14ac:dyDescent="0.3">
      <c r="A5949" s="18" t="str">
        <f t="shared" ref="A5949" si="2015">+IF(OR(C5943=""),"NO",1)</f>
        <v>NO</v>
      </c>
      <c r="B5949" s="18"/>
      <c r="E5949" s="49"/>
      <c r="F5949" s="50"/>
      <c r="G5949" s="51"/>
      <c r="H5949" s="51"/>
      <c r="I5949" s="51"/>
      <c r="J5949" s="51"/>
      <c r="K5949" s="51"/>
      <c r="L5949" s="52"/>
    </row>
    <row r="5950" spans="1:12" hidden="1" x14ac:dyDescent="0.3">
      <c r="A5950" s="1" t="str">
        <f>+A5885</f>
        <v>NO</v>
      </c>
      <c r="C5950" s="1" t="str">
        <f>"N"&amp;C5885</f>
        <v>N</v>
      </c>
      <c r="E5950" s="63"/>
      <c r="F5950" s="64" t="str">
        <f>+$F$75</f>
        <v>TOTAL DE CONTRATOS PRESENTADOS VÁLIDOS QUE CUMPLEN EXPERIENCIA ACREDITADA:</v>
      </c>
      <c r="G5950" s="65"/>
      <c r="H5950" s="65"/>
      <c r="I5950" s="65"/>
      <c r="J5950" s="66"/>
      <c r="K5950" s="65"/>
      <c r="L5950" s="67" t="s">
        <v>124</v>
      </c>
    </row>
    <row r="5951" spans="1:12" ht="6.65" hidden="1" customHeight="1" x14ac:dyDescent="0.3">
      <c r="A5951" s="1" t="str">
        <f>+A5885</f>
        <v>NO</v>
      </c>
      <c r="E5951" s="51"/>
      <c r="F5951" s="50"/>
      <c r="G5951" s="51"/>
      <c r="H5951" s="51"/>
      <c r="I5951" s="51"/>
      <c r="J5951" s="51"/>
      <c r="K5951" s="51"/>
      <c r="L5951" s="51"/>
    </row>
    <row r="5952" spans="1:12" hidden="1" x14ac:dyDescent="0.3">
      <c r="A5952" s="1" t="str">
        <f>+A5885</f>
        <v>NO</v>
      </c>
      <c r="E5952" s="63"/>
      <c r="F5952" s="63" t="str">
        <f>+$F$77</f>
        <v>ACREDITA SUMINISTRO E INSTALACIÓN DE MOBILIARIO POR LO MENOS EN UN (1) CONTRATO VÁLIDO</v>
      </c>
      <c r="G5952" s="65"/>
      <c r="H5952" s="65"/>
      <c r="I5952" s="65"/>
      <c r="J5952" s="66"/>
      <c r="K5952" s="65"/>
      <c r="L5952" s="68" t="s">
        <v>157</v>
      </c>
    </row>
    <row r="5953" spans="1:12" ht="5.15" hidden="1" customHeight="1" x14ac:dyDescent="0.3">
      <c r="A5953" s="1" t="str">
        <f>+A5885</f>
        <v>NO</v>
      </c>
      <c r="E5953" s="51"/>
      <c r="F5953" s="50"/>
      <c r="G5953" s="51"/>
      <c r="H5953" s="51"/>
      <c r="I5953" s="51"/>
      <c r="J5953" s="51"/>
      <c r="K5953" s="51"/>
      <c r="L5953" s="51"/>
    </row>
    <row r="5954" spans="1:12" ht="12.75" hidden="1" customHeight="1" x14ac:dyDescent="0.3">
      <c r="A5954" s="1" t="str">
        <f>+A5885</f>
        <v>NO</v>
      </c>
      <c r="E5954" s="69" t="str">
        <f>+$E$79</f>
        <v>EXPERIENCIA ESPECÍFICA NUMERAL 10.1.1 A</v>
      </c>
      <c r="F5954" s="70"/>
      <c r="G5954" s="70"/>
      <c r="H5954" s="70"/>
      <c r="I5954" s="70"/>
      <c r="J5954" s="70"/>
      <c r="K5954" s="70"/>
      <c r="L5954" s="71"/>
    </row>
    <row r="5955" spans="1:12" ht="26.5" hidden="1" customHeight="1" x14ac:dyDescent="0.3">
      <c r="A5955" s="1" t="str">
        <f>+A5885</f>
        <v>NO</v>
      </c>
      <c r="E5955" s="72"/>
      <c r="F5955" s="325" t="str">
        <f>+$F$80</f>
        <v>Por lo menos uno (1) de los contratos válidos aportados como experiencia general debe corresponder mínimo al 60% del presupuesto oficial del presente proceso de selección.  (SMMLV)</v>
      </c>
      <c r="G5955" s="326"/>
      <c r="H5955" s="326"/>
      <c r="I5955" s="326"/>
      <c r="J5955" s="326"/>
      <c r="K5955" s="73" t="s">
        <v>124</v>
      </c>
      <c r="L5955" s="74" t="s">
        <v>124</v>
      </c>
    </row>
    <row r="5956" spans="1:12" ht="23.5" hidden="1" customHeight="1" x14ac:dyDescent="0.3">
      <c r="A5956" s="1" t="str">
        <f>+A5885</f>
        <v>NO</v>
      </c>
      <c r="E5956" s="63"/>
      <c r="F5956" s="325" t="str">
        <f>+$F$81</f>
        <v xml:space="preserve">Deberá acreditarse en al menos uno (1) de los contratos válidos aportados como experiencia general una </v>
      </c>
      <c r="G5956" s="326"/>
      <c r="H5956" s="326"/>
      <c r="I5956" s="326"/>
      <c r="J5956" s="326"/>
      <c r="K5956" s="73" t="s">
        <v>124</v>
      </c>
      <c r="L5956" s="74" t="s">
        <v>124</v>
      </c>
    </row>
    <row r="5957" spans="1:12" ht="23.5" hidden="1" customHeight="1" x14ac:dyDescent="0.3">
      <c r="A5957" s="18" t="s">
        <v>30</v>
      </c>
      <c r="E5957" s="63"/>
      <c r="F5957" s="325" t="str">
        <f>+$F$82</f>
        <v xml:space="preserve">Deberá acreditarse en al menos uno (1) de los contratos válidos aportados interventoría a intervención de </v>
      </c>
      <c r="G5957" s="326"/>
      <c r="H5957" s="326"/>
      <c r="I5957" s="326"/>
      <c r="J5957" s="326"/>
      <c r="K5957" s="73">
        <f>+$K$82</f>
        <v>0</v>
      </c>
      <c r="L5957" s="74" t="s">
        <v>124</v>
      </c>
    </row>
    <row r="5958" spans="1:12" ht="36" hidden="1" customHeight="1" x14ac:dyDescent="0.3">
      <c r="A5958" s="18" t="s">
        <v>30</v>
      </c>
      <c r="E5958" s="63"/>
      <c r="F5958" s="325" t="str">
        <f>+$F$83</f>
        <v xml:space="preserve">Deberá acreditarse en al menos uno (1) de los contratos válidos aportados interventoría a intervención de </v>
      </c>
      <c r="G5958" s="326"/>
      <c r="H5958" s="326"/>
      <c r="I5958" s="326"/>
      <c r="J5958" s="326"/>
      <c r="K5958" s="75">
        <f>+$K$83</f>
        <v>0</v>
      </c>
      <c r="L5958" s="76" t="s">
        <v>124</v>
      </c>
    </row>
    <row r="5959" spans="1:12" hidden="1" x14ac:dyDescent="0.3">
      <c r="A5959" s="1" t="str">
        <f>+A5885</f>
        <v>NO</v>
      </c>
      <c r="E5959" s="51"/>
      <c r="F5959" s="50"/>
      <c r="G5959" s="51"/>
      <c r="H5959" s="51"/>
      <c r="I5959" s="51"/>
      <c r="J5959" s="51"/>
      <c r="K5959" s="51"/>
      <c r="L5959" s="51"/>
    </row>
    <row r="5960" spans="1:12" ht="12.75" hidden="1" customHeight="1" x14ac:dyDescent="0.3">
      <c r="A5960" s="1" t="str">
        <f>+A5885</f>
        <v>NO</v>
      </c>
      <c r="E5960" s="40" t="str">
        <f>+$E$85</f>
        <v>VALOR MÍNIMO A CERIFICAR % P.O EN SMMMLV. NUMERAL 3.9.1</v>
      </c>
      <c r="F5960" s="41"/>
      <c r="G5960" s="41"/>
      <c r="H5960" s="41"/>
      <c r="I5960" s="41"/>
      <c r="J5960" s="41"/>
      <c r="K5960" s="41"/>
      <c r="L5960" s="42"/>
    </row>
    <row r="5961" spans="1:12" hidden="1" x14ac:dyDescent="0.3">
      <c r="A5961" s="1" t="str">
        <f>+A5885</f>
        <v>NO</v>
      </c>
      <c r="C5961" s="1" t="str">
        <f>"M"&amp;C5885</f>
        <v>M</v>
      </c>
      <c r="E5961" s="77" t="str">
        <f>+$E$86</f>
        <v>100% P.O.</v>
      </c>
      <c r="F5961" s="78"/>
      <c r="G5961" s="61">
        <v>242.41716883554506</v>
      </c>
      <c r="H5961" s="124" t="str">
        <f>+$H$86</f>
        <v>TOTAL EJECUTADO DE CONTRATOS ACREDITADOS</v>
      </c>
      <c r="I5961" s="124"/>
      <c r="J5961" s="124"/>
      <c r="K5961" s="55" t="s">
        <v>124</v>
      </c>
      <c r="L5961" s="47" t="s">
        <v>124</v>
      </c>
    </row>
    <row r="5962" spans="1:12" hidden="1" x14ac:dyDescent="0.3">
      <c r="A5962" s="1" t="str">
        <f>+A5885</f>
        <v>NO</v>
      </c>
      <c r="E5962" s="39"/>
      <c r="F5962" s="39"/>
      <c r="G5962" s="39"/>
      <c r="H5962" s="39"/>
      <c r="I5962" s="39"/>
      <c r="J5962" s="39"/>
      <c r="K5962" s="39"/>
      <c r="L5962" s="39"/>
    </row>
    <row r="5963" spans="1:12" ht="12.75" hidden="1" customHeight="1" x14ac:dyDescent="0.3">
      <c r="A5963" s="18" t="s">
        <v>30</v>
      </c>
      <c r="B5963" s="18"/>
      <c r="E5963" s="40" t="str">
        <f>+$E$88</f>
        <v>CONSIDERACIONES PARA LA VALIDEZ DE LA EXPERIENCIA REQUERIDA: EXPERIENCIA PROPONENTES PLURALES NUMERAL 10.1.2 D</v>
      </c>
      <c r="F5963" s="41"/>
      <c r="G5963" s="41"/>
      <c r="H5963" s="41"/>
      <c r="I5963" s="41"/>
      <c r="J5963" s="41"/>
      <c r="K5963" s="41"/>
      <c r="L5963" s="42"/>
    </row>
    <row r="5964" spans="1:12" ht="28" hidden="1" customHeight="1" x14ac:dyDescent="0.3">
      <c r="A5964" s="18" t="s">
        <v>30</v>
      </c>
      <c r="B5964" s="18"/>
      <c r="C5964" s="1" t="str">
        <f>"O"&amp;C5885</f>
        <v>O</v>
      </c>
      <c r="E5964" s="80" t="str">
        <f>+$E$89</f>
        <v>i)</v>
      </c>
      <c r="F5964" s="327" t="str">
        <f>+$F$89</f>
        <v>Uno de los integrantes debe aportar como mínimo el cincuenta por ciento (50 %) de la experiencia solicitada</v>
      </c>
      <c r="G5964" s="328"/>
      <c r="H5964" s="328"/>
      <c r="I5964" s="328"/>
      <c r="J5964" s="328"/>
      <c r="K5964" s="73" t="s">
        <v>124</v>
      </c>
      <c r="L5964" s="47" t="s">
        <v>124</v>
      </c>
    </row>
    <row r="5965" spans="1:12" ht="28" hidden="1" customHeight="1" x14ac:dyDescent="0.3">
      <c r="A5965" s="18" t="s">
        <v>30</v>
      </c>
      <c r="B5965" s="18"/>
      <c r="C5965" s="1" t="str">
        <f>"O"&amp;C5885</f>
        <v>O</v>
      </c>
      <c r="E5965" s="80" t="str">
        <f>+$E$90</f>
        <v>ii)</v>
      </c>
      <c r="F5965" s="327" t="str">
        <f>+$F$90</f>
        <v>Todos los demás ntegrantes deben acreditar al menos el cinco por ciento (5 %) de la experiencia solicitada, solo uno (1) de los integrantes podrá no acreditar experiencia pero su porcentaje de participación  no podrá superar el diez por ciento (10 %)</v>
      </c>
      <c r="G5965" s="328"/>
      <c r="H5965" s="328"/>
      <c r="I5965" s="328"/>
      <c r="J5965" s="328"/>
      <c r="K5965" s="73" t="s">
        <v>124</v>
      </c>
      <c r="L5965" s="47" t="s">
        <v>124</v>
      </c>
    </row>
    <row r="5966" spans="1:12" hidden="1" x14ac:dyDescent="0.3">
      <c r="A5966" s="18" t="s">
        <v>30</v>
      </c>
      <c r="B5966" s="18"/>
      <c r="E5966" s="39"/>
      <c r="F5966" s="39"/>
      <c r="G5966" s="39"/>
      <c r="H5966" s="39"/>
      <c r="I5966" s="39"/>
      <c r="J5966" s="39"/>
      <c r="K5966" s="39"/>
      <c r="L5966" s="39"/>
    </row>
    <row r="5967" spans="1:12" ht="13" hidden="1" customHeight="1" x14ac:dyDescent="0.3">
      <c r="A5967" s="18" t="str">
        <f>+A5885</f>
        <v>NO</v>
      </c>
      <c r="B5967" s="18"/>
      <c r="E5967" s="69" t="str">
        <f>+$E$92</f>
        <v>VERIFICACIÓN Y ASIGNACIÓN DE PUNTAJE POR LA EXPERIENCIA DEL PROPONENTE</v>
      </c>
      <c r="F5967" s="70"/>
      <c r="G5967" s="70"/>
      <c r="H5967" s="70"/>
      <c r="I5967" s="70"/>
      <c r="J5967" s="70"/>
      <c r="K5967" s="70"/>
      <c r="L5967" s="71"/>
    </row>
    <row r="5968" spans="1:12" hidden="1" x14ac:dyDescent="0.3">
      <c r="A5968" s="18" t="str">
        <f>+A5885</f>
        <v>NO</v>
      </c>
      <c r="B5968" s="18"/>
      <c r="E5968" s="81"/>
      <c r="F5968" s="323" t="str">
        <f>+$F$93</f>
        <v>No. CONTRATOS QUE ACREDITAN LA EXPERIENCIA (NO OBJETO DE SUBSANACIÓN)</v>
      </c>
      <c r="G5968" s="324"/>
      <c r="H5968" s="324"/>
      <c r="I5968" s="324"/>
      <c r="J5968" s="324"/>
      <c r="K5968" s="82"/>
      <c r="L5968" s="83" t="s">
        <v>124</v>
      </c>
    </row>
    <row r="5969" spans="1:12" ht="13" hidden="1" customHeight="1" x14ac:dyDescent="0.3">
      <c r="A5969" s="18" t="str">
        <f>+A5885</f>
        <v>NO</v>
      </c>
      <c r="B5969" s="18"/>
      <c r="E5969" s="84"/>
      <c r="F5969" s="323" t="str">
        <f>+$F$94</f>
        <v>TOTAL EJECUTADO DE CONTRATOS ACREDITADOS PROPUESTA INICIAL</v>
      </c>
      <c r="G5969" s="324"/>
      <c r="H5969" s="324"/>
      <c r="I5969" s="324"/>
      <c r="J5969" s="324"/>
      <c r="K5969" s="85"/>
      <c r="L5969" s="86" t="s">
        <v>124</v>
      </c>
    </row>
    <row r="5970" spans="1:12" ht="13" hidden="1" customHeight="1" x14ac:dyDescent="0.3">
      <c r="A5970" s="18" t="str">
        <f>+A5885</f>
        <v>NO</v>
      </c>
      <c r="B5970" s="18"/>
      <c r="E5970" s="87"/>
      <c r="F5970" s="323" t="str">
        <f>+$F$95</f>
        <v>PROMEDIO VALOR ACREDITADO EN SMMLV</v>
      </c>
      <c r="G5970" s="324"/>
      <c r="H5970" s="324"/>
      <c r="I5970" s="324"/>
      <c r="J5970" s="324"/>
      <c r="K5970" s="66"/>
      <c r="L5970" s="88" t="s">
        <v>124</v>
      </c>
    </row>
    <row r="5971" spans="1:12" hidden="1" x14ac:dyDescent="0.3">
      <c r="A5971" s="18" t="str">
        <f>+A5885</f>
        <v>NO</v>
      </c>
      <c r="B5971" s="18"/>
      <c r="E5971" s="89"/>
      <c r="F5971" s="89"/>
      <c r="G5971" s="89"/>
      <c r="H5971" s="89"/>
      <c r="I5971" s="89"/>
      <c r="J5971" s="89"/>
      <c r="K5971" s="89"/>
      <c r="L5971" s="89"/>
    </row>
    <row r="5972" spans="1:12" ht="13" hidden="1" customHeight="1" x14ac:dyDescent="0.3">
      <c r="A5972" s="18" t="str">
        <f>+A5885</f>
        <v>NO</v>
      </c>
      <c r="B5972" s="18"/>
      <c r="E5972" s="69" t="str">
        <f>+$E$97</f>
        <v>3.9.2 EXIGENCIAS MÍNIMAS DE EXPERIENCIA Y FORMACIÓN ACADÉMICA DEL EQUIPO DE TRABAJO</v>
      </c>
      <c r="F5972" s="70"/>
      <c r="G5972" s="70"/>
      <c r="H5972" s="70"/>
      <c r="I5972" s="70"/>
      <c r="J5972" s="70"/>
      <c r="K5972" s="70"/>
      <c r="L5972" s="71"/>
    </row>
    <row r="5973" spans="1:12" hidden="1" x14ac:dyDescent="0.3">
      <c r="A5973" s="18" t="str">
        <f>+A5885</f>
        <v>NO</v>
      </c>
      <c r="B5973" s="18"/>
      <c r="E5973" s="90" t="str">
        <f>+$E$98</f>
        <v>Formulario 8</v>
      </c>
      <c r="F5973" s="315" t="s">
        <v>46</v>
      </c>
      <c r="G5973" s="316"/>
      <c r="H5973" s="317"/>
      <c r="I5973" s="318"/>
      <c r="J5973" s="318"/>
      <c r="K5973" s="318"/>
      <c r="L5973" s="319"/>
    </row>
    <row r="5974" spans="1:12" hidden="1" x14ac:dyDescent="0.3">
      <c r="A5974" s="18" t="str">
        <f>+A5885</f>
        <v>NO</v>
      </c>
      <c r="B5974" s="18"/>
      <c r="E5974" s="91" t="s">
        <v>124</v>
      </c>
      <c r="F5974" s="91" t="str">
        <f>+$F$99</f>
        <v>Director de Interventoría</v>
      </c>
      <c r="G5974" s="91" t="str">
        <f>+$G$99</f>
        <v>Residente de Interventoría</v>
      </c>
      <c r="H5974" s="320"/>
      <c r="I5974" s="321"/>
      <c r="J5974" s="321"/>
      <c r="K5974" s="321"/>
      <c r="L5974" s="322"/>
    </row>
    <row r="5975" spans="1:12" hidden="1" x14ac:dyDescent="0.3">
      <c r="A5975" s="18" t="str">
        <f>+A5885</f>
        <v>NO</v>
      </c>
      <c r="B5975" s="18"/>
      <c r="E5975" s="304" t="str">
        <f>+$E$100</f>
        <v>OBSERVACIONES RESPECTO REQUISITO HABILITANTE DEL PERSONAL CLAVE EVALUABLE</v>
      </c>
      <c r="F5975" s="305"/>
      <c r="G5975" s="305"/>
      <c r="H5975" s="305"/>
      <c r="I5975" s="305"/>
      <c r="J5975" s="305"/>
      <c r="K5975" s="305"/>
      <c r="L5975" s="305"/>
    </row>
    <row r="5976" spans="1:12" hidden="1" x14ac:dyDescent="0.3">
      <c r="A5976" s="18" t="str">
        <f>+A5885</f>
        <v>NO</v>
      </c>
      <c r="B5976" s="18"/>
      <c r="E5976" s="312" t="s">
        <v>124</v>
      </c>
      <c r="F5976" s="313"/>
      <c r="G5976" s="313"/>
      <c r="H5976" s="313"/>
      <c r="I5976" s="313"/>
      <c r="J5976" s="313"/>
      <c r="K5976" s="313"/>
      <c r="L5976" s="314"/>
    </row>
    <row r="5977" spans="1:12" hidden="1" x14ac:dyDescent="0.3">
      <c r="A5977" s="18" t="str">
        <f>+A5885</f>
        <v>NO</v>
      </c>
      <c r="B5977" s="18"/>
      <c r="E5977" s="89"/>
      <c r="F5977" s="89"/>
      <c r="G5977" s="89"/>
      <c r="H5977" s="89"/>
      <c r="I5977" s="89"/>
      <c r="J5977" s="89"/>
      <c r="K5977" s="89"/>
      <c r="L5977" s="89"/>
    </row>
    <row r="5978" spans="1:12" ht="13" hidden="1" customHeight="1" x14ac:dyDescent="0.3">
      <c r="A5978" s="18" t="str">
        <f>+A5885</f>
        <v>NO</v>
      </c>
      <c r="B5978" s="18"/>
      <c r="E5978" s="69" t="str">
        <f>+$E$103</f>
        <v>4.2 EQUIPO DE TRABAJO (Personal Clave Evaluable)</v>
      </c>
      <c r="F5978" s="70"/>
      <c r="G5978" s="70"/>
      <c r="H5978" s="70"/>
      <c r="I5978" s="70"/>
      <c r="J5978" s="70"/>
      <c r="K5978" s="70"/>
      <c r="L5978" s="71"/>
    </row>
    <row r="5979" spans="1:12" ht="23.25" hidden="1" customHeight="1" x14ac:dyDescent="0.3">
      <c r="A5979" s="18" t="str">
        <f>+A5885</f>
        <v>NO</v>
      </c>
      <c r="B5979" s="18"/>
      <c r="E5979" s="90" t="str">
        <f>+$E$104</f>
        <v>Formulario 9</v>
      </c>
      <c r="F5979" s="315" t="s">
        <v>46</v>
      </c>
      <c r="G5979" s="316"/>
      <c r="H5979" s="317"/>
      <c r="I5979" s="318"/>
      <c r="J5979" s="318"/>
      <c r="K5979" s="318"/>
      <c r="L5979" s="319"/>
    </row>
    <row r="5980" spans="1:12" hidden="1" x14ac:dyDescent="0.3">
      <c r="A5980" s="18" t="str">
        <f>+A5885</f>
        <v>NO</v>
      </c>
      <c r="B5980" s="18"/>
      <c r="E5980" s="91" t="s">
        <v>124</v>
      </c>
      <c r="F5980" s="91" t="str">
        <f>+$F$99</f>
        <v>Director de Interventoría</v>
      </c>
      <c r="G5980" s="91" t="str">
        <f>+$G$99</f>
        <v>Residente de Interventoría</v>
      </c>
      <c r="H5980" s="320"/>
      <c r="I5980" s="321"/>
      <c r="J5980" s="321"/>
      <c r="K5980" s="321"/>
      <c r="L5980" s="322"/>
    </row>
    <row r="5981" spans="1:12" hidden="1" x14ac:dyDescent="0.3">
      <c r="A5981" s="18" t="str">
        <f>+A5885</f>
        <v>NO</v>
      </c>
      <c r="B5981" s="18"/>
      <c r="E5981" s="89"/>
      <c r="F5981" s="89"/>
      <c r="G5981" s="89"/>
      <c r="H5981" s="89"/>
      <c r="I5981" s="89"/>
      <c r="J5981" s="89"/>
      <c r="K5981" s="89"/>
      <c r="L5981" s="89"/>
    </row>
    <row r="5982" spans="1:12" hidden="1" x14ac:dyDescent="0.3">
      <c r="A5982" s="1" t="str">
        <f>+A5885</f>
        <v>NO</v>
      </c>
      <c r="E5982" s="92" t="str">
        <f>+E5857</f>
        <v>CRITERIOS DE EVALUACIÓN Y PUNTAJE</v>
      </c>
      <c r="F5982" s="93"/>
      <c r="G5982" s="93"/>
      <c r="H5982" s="93"/>
      <c r="I5982" s="93"/>
      <c r="J5982" s="93"/>
      <c r="K5982" s="94"/>
      <c r="L5982" s="95" t="str">
        <f>+$L$107</f>
        <v>PUNTAJE OBTENIDO</v>
      </c>
    </row>
    <row r="5983" spans="1:12" hidden="1" x14ac:dyDescent="0.3">
      <c r="A5983" s="1" t="str">
        <f>+A5885</f>
        <v>NO</v>
      </c>
      <c r="E5983" s="96" t="str">
        <f>+$E$108</f>
        <v>VALOR</v>
      </c>
      <c r="F5983" s="97" t="str">
        <f>+$F$108</f>
        <v>EQUIPO DE TRABAJO (PERSONAL CLAVE EVALUABLE)</v>
      </c>
      <c r="G5983" s="24"/>
      <c r="H5983" s="24"/>
      <c r="I5983" s="24"/>
      <c r="J5983" s="24"/>
      <c r="K5983" s="24"/>
      <c r="L5983" s="98"/>
    </row>
    <row r="5984" spans="1:12" ht="12.75" hidden="1" customHeight="1" x14ac:dyDescent="0.3">
      <c r="A5984" s="1" t="str">
        <f>+A5885</f>
        <v>NO</v>
      </c>
      <c r="E5984" s="96">
        <f>+$E$109</f>
        <v>5</v>
      </c>
      <c r="F5984" s="307" t="str">
        <f>+$F$109</f>
        <v xml:space="preserve"> Experiencia Específica adicional</v>
      </c>
      <c r="G5984" s="308"/>
      <c r="H5984" s="308"/>
      <c r="I5984" s="308"/>
      <c r="J5984" s="308"/>
      <c r="K5984" s="309"/>
      <c r="L5984" s="99" t="str">
        <f>IFERROR(IF(VLOOKUP(C5885,'R. PUNTAJES'!$C$14:$R$213,'R. PUNTAJES'!$I$10,0)="","",VLOOKUP(C5885,'R. PUNTAJES'!$C$14:$R$213,'R. PUNTAJES'!$I$10,0)),"")</f>
        <v/>
      </c>
    </row>
    <row r="5985" spans="1:12" ht="12.75" hidden="1" customHeight="1" x14ac:dyDescent="0.3">
      <c r="A5985" s="1" t="str">
        <f>+A5885</f>
        <v>NO</v>
      </c>
      <c r="E5985" s="96">
        <f>+$E$110</f>
        <v>5</v>
      </c>
      <c r="F5985" s="307" t="str">
        <f>+$F$110</f>
        <v>Formación Académica adicional</v>
      </c>
      <c r="G5985" s="308"/>
      <c r="H5985" s="308"/>
      <c r="I5985" s="308"/>
      <c r="J5985" s="308"/>
      <c r="K5985" s="309"/>
      <c r="L5985" s="99" t="str">
        <f>IFERROR(IF(VLOOKUP(C5885,'R. PUNTAJES'!$C$14:$R$213,'R. PUNTAJES'!$J$10,0)="","",VLOOKUP(C5885,'R. PUNTAJES'!$C$14:$R$213,'R. PUNTAJES'!$J$10,0)),"")</f>
        <v/>
      </c>
    </row>
    <row r="5986" spans="1:12" hidden="1" x14ac:dyDescent="0.3">
      <c r="A5986" s="18" t="str">
        <f>+A5885</f>
        <v>NO</v>
      </c>
      <c r="B5986" s="18"/>
      <c r="E5986" s="100"/>
      <c r="F5986" s="101" t="str">
        <f>+$F$111</f>
        <v>FACTOR DE SOSTENIBILIDAD</v>
      </c>
      <c r="G5986" s="102"/>
      <c r="H5986" s="102"/>
      <c r="I5986" s="102"/>
      <c r="J5986" s="102"/>
      <c r="K5986" s="102"/>
      <c r="L5986" s="103"/>
    </row>
    <row r="5987" spans="1:12" hidden="1" x14ac:dyDescent="0.3">
      <c r="A5987" s="18" t="str">
        <f>+A5885</f>
        <v>NO</v>
      </c>
      <c r="B5987" s="18"/>
      <c r="E5987" s="104">
        <v>1</v>
      </c>
      <c r="F5987" s="105" t="str">
        <f>+$F$112</f>
        <v>Compromisos Sostenibilidad</v>
      </c>
      <c r="G5987" s="106"/>
      <c r="H5987" s="106"/>
      <c r="I5987" s="106"/>
      <c r="J5987" s="106"/>
      <c r="K5987" s="106"/>
      <c r="L5987" s="107" t="str">
        <f>IFERROR(IF(VLOOKUP(C5885,'R. PUNTAJES'!$C$14:$R$213,'R. PUNTAJES'!$K$10,0)="","",VLOOKUP(C5885,'R. PUNTAJES'!$C$14:$R$213,'R. PUNTAJES'!$K$10,0)),"")</f>
        <v/>
      </c>
    </row>
    <row r="5988" spans="1:12" hidden="1" x14ac:dyDescent="0.3">
      <c r="A5988" s="1" t="str">
        <f>+A5885</f>
        <v>NO</v>
      </c>
      <c r="E5988" s="108"/>
      <c r="F5988" s="109" t="str">
        <f>+$F$113</f>
        <v>APOYO A LA INDUSTRIA NACIONAL</v>
      </c>
      <c r="G5988" s="110"/>
      <c r="H5988" s="110"/>
      <c r="I5988" s="110"/>
      <c r="J5988" s="110"/>
      <c r="K5988" s="110"/>
      <c r="L5988" s="111"/>
    </row>
    <row r="5989" spans="1:12" ht="12.75" hidden="1" customHeight="1" x14ac:dyDescent="0.3">
      <c r="A5989" s="1" t="str">
        <f>+A5885</f>
        <v>NO</v>
      </c>
      <c r="E5989" s="96">
        <v>20</v>
      </c>
      <c r="F5989" s="307" t="str">
        <f>+$F$114</f>
        <v>Promoción de Servicios Nacionales o con Trato Nacional</v>
      </c>
      <c r="G5989" s="308"/>
      <c r="H5989" s="308"/>
      <c r="I5989" s="308"/>
      <c r="J5989" s="308"/>
      <c r="K5989" s="309"/>
      <c r="L5989" s="99" t="str">
        <f>IFERROR(IF(VLOOKUP(C5885,'R. PUNTAJES'!$C$14:$R$213,'R. PUNTAJES'!$L$10,0)="","",
IF(VLOOKUP(C5885,'R. PUNTAJES'!$C$14:$R$213,'R. PUNTAJES'!$L$10,0)=5,0,
VLOOKUP(C5885,'R. PUNTAJES'!$C$14:$R$213,'R. PUNTAJES'!$L$10,0))),"")</f>
        <v/>
      </c>
    </row>
    <row r="5990" spans="1:12" ht="12.75" hidden="1" customHeight="1" x14ac:dyDescent="0.3">
      <c r="A5990" s="1" t="str">
        <f>+A5885</f>
        <v>NO</v>
      </c>
      <c r="E5990" s="96">
        <v>5</v>
      </c>
      <c r="F5990" s="307" t="str">
        <f>+$F$115</f>
        <v>Incorporación de componente nacional en servicios extranjeros</v>
      </c>
      <c r="G5990" s="308"/>
      <c r="H5990" s="308"/>
      <c r="I5990" s="308"/>
      <c r="J5990" s="308"/>
      <c r="K5990" s="309"/>
      <c r="L5990" s="99" t="str">
        <f>IFERROR(IF(VLOOKUP(C5885,'R. PUNTAJES'!$C$14:$R$213,'R. PUNTAJES'!$L$10,0)="","",
IF(VLOOKUP(C5885,'R. PUNTAJES'!$C$14:$R$213,'R. PUNTAJES'!$L$10,0)=20,0,
VLOOKUP(C5885,'R. PUNTAJES'!$C$14:$R$213,'R. PUNTAJES'!$L$10,0))),"")</f>
        <v/>
      </c>
    </row>
    <row r="5991" spans="1:12" hidden="1" x14ac:dyDescent="0.3">
      <c r="A5991" s="1" t="str">
        <f>+A5885</f>
        <v>NO</v>
      </c>
      <c r="E5991" s="112"/>
      <c r="F5991" s="97" t="str">
        <f>+$F$116</f>
        <v>VINCULACIÓN DE PERSONAS CON DISCAPACIDAD</v>
      </c>
      <c r="G5991" s="24"/>
      <c r="H5991" s="24"/>
      <c r="I5991" s="24"/>
      <c r="J5991" s="24"/>
      <c r="K5991" s="24"/>
      <c r="L5991" s="98"/>
    </row>
    <row r="5992" spans="1:12" ht="12.75" hidden="1" customHeight="1" x14ac:dyDescent="0.3">
      <c r="A5992" s="1" t="str">
        <f>+A5885</f>
        <v>NO</v>
      </c>
      <c r="E5992" s="96">
        <v>1</v>
      </c>
      <c r="F5992" s="307" t="str">
        <f>+$F$117</f>
        <v xml:space="preserve">Trabajadores vinculados a la planta de personal </v>
      </c>
      <c r="G5992" s="308"/>
      <c r="H5992" s="308"/>
      <c r="I5992" s="308"/>
      <c r="J5992" s="308"/>
      <c r="K5992" s="309"/>
      <c r="L5992" s="99" t="str">
        <f>IFERROR(IF(VLOOKUP(C5885,'R. PUNTAJES'!$C$14:$R$213,'R. PUNTAJES'!$M$10,0)="","",VLOOKUP(C5885,'R. PUNTAJES'!$C$14:$R$213,'R. PUNTAJES'!$M$10,0)),"")</f>
        <v/>
      </c>
    </row>
    <row r="5993" spans="1:12" hidden="1" x14ac:dyDescent="0.3">
      <c r="A5993" s="1" t="str">
        <f>+A5885</f>
        <v>NO</v>
      </c>
      <c r="E5993" s="112"/>
      <c r="F5993" s="97" t="str">
        <f>+$F$118</f>
        <v>EMPRENDIMIENTOS Y EMPRESAS DE MUJERES</v>
      </c>
      <c r="G5993" s="24"/>
      <c r="H5993" s="24"/>
      <c r="I5993" s="24"/>
      <c r="J5993" s="24"/>
      <c r="K5993" s="24"/>
      <c r="L5993" s="98"/>
    </row>
    <row r="5994" spans="1:12" ht="13" hidden="1" customHeight="1" x14ac:dyDescent="0.3">
      <c r="A5994" s="1" t="str">
        <f>+A5885</f>
        <v>NO</v>
      </c>
      <c r="E5994" s="96">
        <v>0.25</v>
      </c>
      <c r="F5994" s="307" t="str">
        <f>+$F$119</f>
        <v>Emprendimientos y empresas de mujeres</v>
      </c>
      <c r="G5994" s="308"/>
      <c r="H5994" s="308"/>
      <c r="I5994" s="308"/>
      <c r="J5994" s="308"/>
      <c r="K5994" s="309"/>
      <c r="L5994" s="113" t="str">
        <f>IFERROR(IF(VLOOKUP(C5885,'R. PUNTAJES'!$C$14:$R$213,'R. PUNTAJES'!$N$10,0)="","",VLOOKUP(C5885,'R. PUNTAJES'!$C$14:$R$213,'R. PUNTAJES'!$N$10,0)),"")</f>
        <v/>
      </c>
    </row>
    <row r="5995" spans="1:12" hidden="1" x14ac:dyDescent="0.3">
      <c r="A5995" s="18" t="str">
        <f>+A5996</f>
        <v>NO</v>
      </c>
      <c r="B5995" s="18"/>
      <c r="E5995" s="112"/>
      <c r="F5995" s="97" t="str">
        <f>+$F$120</f>
        <v>MIPYME</v>
      </c>
      <c r="G5995" s="24"/>
      <c r="H5995" s="24"/>
      <c r="I5995" s="24"/>
      <c r="J5995" s="24"/>
      <c r="K5995" s="24"/>
      <c r="L5995" s="98"/>
    </row>
    <row r="5996" spans="1:12" hidden="1" x14ac:dyDescent="0.3">
      <c r="A5996" s="18" t="str">
        <f>+IF(E5996=0,"NO",1)</f>
        <v>NO</v>
      </c>
      <c r="B5996" s="18"/>
      <c r="E5996" s="96">
        <v>0</v>
      </c>
      <c r="F5996" s="307" t="str">
        <f>+$F$121</f>
        <v>Mipyme</v>
      </c>
      <c r="G5996" s="308"/>
      <c r="H5996" s="308"/>
      <c r="I5996" s="308"/>
      <c r="J5996" s="308"/>
      <c r="K5996" s="309"/>
      <c r="L5996" s="113" t="str">
        <f>IFERROR(IF(VLOOKUP(C5885,'R. PUNTAJES'!$C$14:$R$213,'R. PUNTAJES'!$O$10,0)="","",VLOOKUP(C5885,'R. PUNTAJES'!$C$14:$R$213,'R. PUNTAJES'!$O$10,0)),"")</f>
        <v/>
      </c>
    </row>
    <row r="5997" spans="1:12" hidden="1" x14ac:dyDescent="0.3">
      <c r="A5997" s="1" t="str">
        <f>+A5885</f>
        <v>NO</v>
      </c>
      <c r="E5997" s="112"/>
      <c r="F5997" s="97" t="str">
        <f>+$F$122</f>
        <v>EXPERIENCIA DEL PROPONENTE</v>
      </c>
      <c r="G5997" s="24"/>
      <c r="H5997" s="24"/>
      <c r="I5997" s="24"/>
      <c r="J5997" s="24"/>
      <c r="K5997" s="24"/>
      <c r="L5997" s="98"/>
    </row>
    <row r="5998" spans="1:12" hidden="1" x14ac:dyDescent="0.3">
      <c r="A5998" s="1" t="str">
        <f>+A5885</f>
        <v>NO</v>
      </c>
      <c r="E5998" s="96">
        <v>59.5</v>
      </c>
      <c r="F5998" s="307" t="str">
        <f>+$F$123</f>
        <v>mediana con valor absoluto</v>
      </c>
      <c r="G5998" s="308"/>
      <c r="H5998" s="308"/>
      <c r="I5998" s="308"/>
      <c r="J5998" s="308"/>
      <c r="K5998" s="309"/>
      <c r="L5998" s="113" t="str">
        <f>IFERROR(IF(VLOOKUP(C5885,'R. PUNTAJES'!$C$14:$R$213,'R. PUNTAJES'!$R$10,0)="","",VLOOKUP(C5885,'R. PUNTAJES'!$C$14:$R$213,'R. PUNTAJES'!$R$10,0)),"")</f>
        <v/>
      </c>
    </row>
    <row r="5999" spans="1:12" hidden="1" x14ac:dyDescent="0.3">
      <c r="A5999" s="1" t="str">
        <f>+A5885</f>
        <v>NO</v>
      </c>
      <c r="E5999" s="112"/>
      <c r="F5999" s="97" t="str">
        <f>+$F$124</f>
        <v>MULTAS</v>
      </c>
      <c r="G5999" s="24"/>
      <c r="H5999" s="24"/>
      <c r="I5999" s="24"/>
      <c r="J5999" s="24"/>
      <c r="K5999" s="24"/>
      <c r="L5999" s="98"/>
    </row>
    <row r="6000" spans="1:12" ht="12.75" hidden="1" customHeight="1" x14ac:dyDescent="0.3">
      <c r="A6000" s="1" t="str">
        <f>+A5885</f>
        <v>NO</v>
      </c>
      <c r="E6000" s="96">
        <v>-2</v>
      </c>
      <c r="F6000" s="307" t="str">
        <f>+$F$125</f>
        <v>Una o más multas o cláusulas penales durante el último año</v>
      </c>
      <c r="G6000" s="310"/>
      <c r="H6000" s="310"/>
      <c r="I6000" s="310"/>
      <c r="J6000" s="310"/>
      <c r="K6000" s="311"/>
      <c r="L6000" s="99" t="str">
        <f>IFERROR(IF(VLOOKUP(C5885,'R. PUNTAJES'!$C$14:$R$213,'R. PUNTAJES'!$Q$10,0)="","",VLOOKUP(C5885,'R. PUNTAJES'!$C$14:$R$213,'R. PUNTAJES'!$Q$10,0)),"")</f>
        <v/>
      </c>
    </row>
    <row r="6001" spans="1:16" hidden="1" x14ac:dyDescent="0.3">
      <c r="A6001" s="1" t="str">
        <f>+A5885</f>
        <v>NO</v>
      </c>
      <c r="E6001" s="112"/>
      <c r="F6001" s="97" t="str">
        <f>+$F$126</f>
        <v>OBRAS INCONCLUSAS</v>
      </c>
      <c r="G6001" s="24"/>
      <c r="H6001" s="24"/>
      <c r="I6001" s="24"/>
      <c r="J6001" s="24"/>
      <c r="K6001" s="24"/>
      <c r="L6001" s="98"/>
    </row>
    <row r="6002" spans="1:16" hidden="1" x14ac:dyDescent="0.3">
      <c r="A6002" s="1" t="str">
        <f>+A5885</f>
        <v>NO</v>
      </c>
      <c r="E6002" s="96">
        <v>-1</v>
      </c>
      <c r="F6002" s="301" t="str">
        <f>+$F$127</f>
        <v>Anotación vigente de obra civil inconclusa</v>
      </c>
      <c r="G6002" s="302"/>
      <c r="H6002" s="302"/>
      <c r="I6002" s="302"/>
      <c r="J6002" s="302"/>
      <c r="K6002" s="303"/>
      <c r="L6002" s="99" t="str">
        <f>IFERROR(IF(VLOOKUP(C5885,'R. PUNTAJES'!$C$14:$R$213,'R. PUNTAJES'!$P$10,0)="","",VLOOKUP(C5885,'R. PUNTAJES'!$C$14:$R$213,'R. PUNTAJES'!$P$10,0)),"")</f>
        <v/>
      </c>
    </row>
    <row r="6003" spans="1:16" ht="7.5" hidden="1" customHeight="1" x14ac:dyDescent="0.3">
      <c r="A6003" s="1" t="str">
        <f>+A5885</f>
        <v>NO</v>
      </c>
      <c r="E6003" s="114"/>
      <c r="F6003" s="45"/>
      <c r="G6003" s="45"/>
      <c r="H6003" s="45"/>
      <c r="I6003" s="45"/>
      <c r="J6003" s="45"/>
      <c r="K6003" s="45"/>
      <c r="L6003" s="48"/>
    </row>
    <row r="6004" spans="1:16" hidden="1" x14ac:dyDescent="0.3">
      <c r="A6004" s="1" t="str">
        <f>+A5885</f>
        <v>NO</v>
      </c>
      <c r="E6004" s="115" t="str">
        <f>+$E$129</f>
        <v>PUNTAJE TOTAL</v>
      </c>
      <c r="F6004" s="116"/>
      <c r="G6004" s="116"/>
      <c r="H6004" s="116"/>
      <c r="I6004" s="116"/>
      <c r="J6004" s="116"/>
      <c r="K6004" s="117"/>
      <c r="L6004" s="118">
        <f>IFERROR(IF(VLOOKUP(C5885,'R. PUNTAJES'!$C$14:$R$213,'R. PUNTAJES'!$H$10,0)="RECHAZO","",SUM(L5984:L6002)),"")</f>
        <v>0</v>
      </c>
    </row>
    <row r="6005" spans="1:16" hidden="1" x14ac:dyDescent="0.3">
      <c r="A6005" s="1" t="str">
        <f>+A5885</f>
        <v>NO</v>
      </c>
      <c r="E6005" s="304" t="str">
        <f>+$E$130</f>
        <v>OBSERVACIONES RESPECTO A PUNTAJES</v>
      </c>
      <c r="F6005" s="305"/>
      <c r="G6005" s="305"/>
      <c r="H6005" s="305"/>
      <c r="I6005" s="305"/>
      <c r="J6005" s="305"/>
      <c r="K6005" s="305"/>
      <c r="L6005" s="305"/>
    </row>
    <row r="6006" spans="1:16" ht="12" hidden="1" customHeight="1" x14ac:dyDescent="0.3">
      <c r="A6006" s="1" t="str">
        <f>+A5885</f>
        <v>NO</v>
      </c>
      <c r="E6006" s="306" t="s">
        <v>124</v>
      </c>
      <c r="F6006" s="305"/>
      <c r="G6006" s="305"/>
      <c r="H6006" s="305"/>
      <c r="I6006" s="305"/>
      <c r="J6006" s="305"/>
      <c r="K6006" s="305"/>
      <c r="L6006" s="305"/>
      <c r="N6006" s="119"/>
      <c r="O6006" s="119"/>
      <c r="P6006" s="120"/>
    </row>
    <row r="6007" spans="1:16" ht="3" hidden="1" customHeight="1" x14ac:dyDescent="0.3">
      <c r="A6007" s="1" t="str">
        <f>+A5886</f>
        <v>NO</v>
      </c>
      <c r="E6007" s="121"/>
      <c r="F6007" s="122"/>
      <c r="G6007" s="122"/>
      <c r="H6007" s="122"/>
      <c r="I6007" s="122"/>
      <c r="J6007" s="122"/>
      <c r="K6007" s="122"/>
      <c r="L6007" s="123"/>
    </row>
    <row r="6008" spans="1:16" hidden="1" x14ac:dyDescent="0.3">
      <c r="A6008" s="1" t="str">
        <f>+IF(OR(C6010=""),"NO",1)</f>
        <v>NO</v>
      </c>
      <c r="E6008" s="346"/>
      <c r="F6008" s="347"/>
      <c r="G6008" s="347"/>
      <c r="H6008" s="347"/>
      <c r="I6008" s="347"/>
      <c r="J6008" s="347"/>
      <c r="K6008" s="347"/>
      <c r="L6008" s="347"/>
    </row>
    <row r="6009" spans="1:16" ht="4.5" hidden="1" customHeight="1" x14ac:dyDescent="0.3">
      <c r="A6009" s="1" t="str">
        <f>+A6010</f>
        <v>NO</v>
      </c>
      <c r="E6009" s="15"/>
      <c r="F6009" s="16"/>
      <c r="G6009" s="16"/>
      <c r="H6009" s="16"/>
      <c r="I6009" s="16"/>
      <c r="J6009" s="16"/>
      <c r="K6009" s="16"/>
      <c r="L6009" s="17"/>
    </row>
    <row r="6010" spans="1:16" ht="15.75" hidden="1" customHeight="1" x14ac:dyDescent="0.3">
      <c r="A6010" s="1" t="str">
        <f>+IF(OR(C6010=""),"NO",1)</f>
        <v>NO</v>
      </c>
      <c r="B6010" s="1">
        <f>1+MAX($B$1:B6009)</f>
        <v>49</v>
      </c>
      <c r="C6010" s="18" t="s">
        <v>124</v>
      </c>
      <c r="E6010" s="19" t="s">
        <v>124</v>
      </c>
      <c r="F6010" s="20"/>
      <c r="G6010" s="20"/>
      <c r="H6010" s="20"/>
      <c r="I6010" s="21"/>
      <c r="J6010" s="20"/>
      <c r="K6010" s="21"/>
      <c r="L6010" s="22"/>
    </row>
    <row r="6011" spans="1:16" hidden="1" x14ac:dyDescent="0.3">
      <c r="A6011" s="1" t="str">
        <f>A6010</f>
        <v>NO</v>
      </c>
      <c r="E6011" s="23" t="str">
        <f>+$E$11</f>
        <v>Integrantes</v>
      </c>
      <c r="F6011" s="24"/>
      <c r="G6011" s="24"/>
      <c r="H6011" s="24"/>
      <c r="I6011" s="24"/>
      <c r="J6011" s="24"/>
      <c r="K6011" s="25" t="str">
        <f>+$K$11</f>
        <v>Nit</v>
      </c>
      <c r="L6011" s="26" t="str">
        <f>+$L$11</f>
        <v>Part.</v>
      </c>
    </row>
    <row r="6012" spans="1:16" hidden="1" x14ac:dyDescent="0.3">
      <c r="A6012" s="1" t="str">
        <f>+A6011</f>
        <v>NO</v>
      </c>
      <c r="C6012" s="1" t="s">
        <v>124</v>
      </c>
      <c r="E6012" s="27" t="s">
        <v>124</v>
      </c>
      <c r="F6012" s="28"/>
      <c r="G6012" s="28"/>
      <c r="H6012" s="28"/>
      <c r="I6012" s="28"/>
      <c r="J6012" s="28"/>
      <c r="K6012" s="29" t="s">
        <v>124</v>
      </c>
      <c r="L6012" s="30" t="s">
        <v>124</v>
      </c>
    </row>
    <row r="6013" spans="1:16" hidden="1" x14ac:dyDescent="0.3">
      <c r="A6013" s="18" t="str">
        <f>+IF(OR(C6013=""),"NO",1)</f>
        <v>NO</v>
      </c>
      <c r="B6013" s="18"/>
      <c r="C6013" s="1" t="s">
        <v>124</v>
      </c>
      <c r="E6013" s="31" t="s">
        <v>124</v>
      </c>
      <c r="F6013" s="32"/>
      <c r="G6013" s="32"/>
      <c r="H6013" s="32"/>
      <c r="I6013" s="32"/>
      <c r="J6013" s="32"/>
      <c r="K6013" s="33" t="s">
        <v>124</v>
      </c>
      <c r="L6013" s="34" t="s">
        <v>124</v>
      </c>
    </row>
    <row r="6014" spans="1:16" hidden="1" x14ac:dyDescent="0.3">
      <c r="A6014" s="18" t="str">
        <f>+IF(OR(C6014=""),"NO",1)</f>
        <v>NO</v>
      </c>
      <c r="B6014" s="18"/>
      <c r="C6014" s="1" t="s">
        <v>124</v>
      </c>
      <c r="E6014" s="31" t="s">
        <v>124</v>
      </c>
      <c r="F6014" s="32"/>
      <c r="G6014" s="32"/>
      <c r="H6014" s="32"/>
      <c r="I6014" s="32"/>
      <c r="J6014" s="32"/>
      <c r="K6014" s="33" t="s">
        <v>124</v>
      </c>
      <c r="L6014" s="34" t="s">
        <v>124</v>
      </c>
    </row>
    <row r="6015" spans="1:16" hidden="1" x14ac:dyDescent="0.3">
      <c r="A6015" s="18" t="str">
        <f>+IF(OR(C6015=""),"NO",1)</f>
        <v>NO</v>
      </c>
      <c r="B6015" s="18"/>
      <c r="C6015" s="1" t="s">
        <v>124</v>
      </c>
      <c r="E6015" s="31" t="s">
        <v>13</v>
      </c>
      <c r="F6015" s="32"/>
      <c r="G6015" s="32"/>
      <c r="H6015" s="32"/>
      <c r="I6015" s="32"/>
      <c r="J6015" s="32"/>
      <c r="K6015" s="33"/>
      <c r="L6015" s="34"/>
    </row>
    <row r="6016" spans="1:16" hidden="1" x14ac:dyDescent="0.3">
      <c r="A6016" s="18" t="str">
        <f>+IF(OR(C6016=""),"NO",1)</f>
        <v>NO</v>
      </c>
      <c r="B6016" s="18"/>
      <c r="C6016" s="1" t="s">
        <v>124</v>
      </c>
      <c r="E6016" s="31" t="s">
        <v>13</v>
      </c>
      <c r="F6016" s="32"/>
      <c r="G6016" s="32"/>
      <c r="H6016" s="32"/>
      <c r="I6016" s="32"/>
      <c r="J6016" s="32"/>
      <c r="K6016" s="33"/>
      <c r="L6016" s="34"/>
    </row>
    <row r="6017" spans="1:12" hidden="1" x14ac:dyDescent="0.3">
      <c r="A6017" s="18" t="str">
        <f>+IF(OR(C6017=""),"NO",1)</f>
        <v>NO</v>
      </c>
      <c r="B6017" s="18"/>
      <c r="C6017" s="1" t="s">
        <v>124</v>
      </c>
      <c r="E6017" s="35" t="s">
        <v>13</v>
      </c>
      <c r="F6017" s="36"/>
      <c r="G6017" s="36"/>
      <c r="H6017" s="36"/>
      <c r="I6017" s="36"/>
      <c r="J6017" s="36"/>
      <c r="K6017" s="37"/>
      <c r="L6017" s="38"/>
    </row>
    <row r="6018" spans="1:12" ht="5.15" hidden="1" customHeight="1" x14ac:dyDescent="0.3">
      <c r="A6018" s="1" t="str">
        <f>+A6010</f>
        <v>NO</v>
      </c>
      <c r="E6018" s="39"/>
      <c r="F6018" s="39"/>
      <c r="G6018" s="39"/>
      <c r="H6018" s="39"/>
      <c r="I6018" s="39"/>
      <c r="J6018" s="39"/>
      <c r="K6018" s="39"/>
      <c r="L6018" s="39"/>
    </row>
    <row r="6019" spans="1:12" ht="15.75" hidden="1" customHeight="1" x14ac:dyDescent="0.3">
      <c r="A6019" s="1" t="str">
        <f>+A6010</f>
        <v>NO</v>
      </c>
      <c r="E6019" s="40" t="str">
        <f>+$E$19</f>
        <v>RESULTADO DE EVALUACIÓN TÉCNICA</v>
      </c>
      <c r="F6019" s="41"/>
      <c r="G6019" s="41"/>
      <c r="H6019" s="41"/>
      <c r="I6019" s="41"/>
      <c r="J6019" s="41"/>
      <c r="K6019" s="41"/>
      <c r="L6019" s="42"/>
    </row>
    <row r="6020" spans="1:12" hidden="1" x14ac:dyDescent="0.3">
      <c r="A6020" s="1" t="str">
        <f>+A6010</f>
        <v>NO</v>
      </c>
      <c r="E6020" s="43"/>
      <c r="F6020" s="44" t="str">
        <f>+$F$20</f>
        <v>Experiencia</v>
      </c>
      <c r="G6020" s="45"/>
      <c r="H6020" s="45"/>
      <c r="I6020" s="45"/>
      <c r="J6020" s="45"/>
      <c r="K6020" s="46"/>
      <c r="L6020" s="47" t="s">
        <v>124</v>
      </c>
    </row>
    <row r="6021" spans="1:12" hidden="1" x14ac:dyDescent="0.3">
      <c r="A6021" s="1" t="str">
        <f>+A6010</f>
        <v>NO</v>
      </c>
      <c r="E6021" s="348" t="str">
        <f>+$E$21</f>
        <v>OBSERVACIONES RESPECTO A LA EVALUACIÓN DE EXPERIENCIA</v>
      </c>
      <c r="F6021" s="308"/>
      <c r="G6021" s="308"/>
      <c r="H6021" s="308"/>
      <c r="I6021" s="308"/>
      <c r="J6021" s="308"/>
      <c r="K6021" s="308"/>
      <c r="L6021" s="349"/>
    </row>
    <row r="6022" spans="1:12" hidden="1" x14ac:dyDescent="0.3">
      <c r="A6022" s="1" t="str">
        <f>+A6010</f>
        <v>NO</v>
      </c>
      <c r="E6022" s="350" t="s">
        <v>124</v>
      </c>
      <c r="F6022" s="351"/>
      <c r="G6022" s="351"/>
      <c r="H6022" s="351"/>
      <c r="I6022" s="351"/>
      <c r="J6022" s="351"/>
      <c r="K6022" s="351"/>
      <c r="L6022" s="352"/>
    </row>
    <row r="6023" spans="1:12" ht="5.15" hidden="1" customHeight="1" x14ac:dyDescent="0.3">
      <c r="A6023" s="1" t="str">
        <f>+A6010</f>
        <v>NO</v>
      </c>
      <c r="E6023" s="39"/>
      <c r="F6023" s="39"/>
      <c r="G6023" s="39"/>
      <c r="H6023" s="39"/>
      <c r="I6023" s="39"/>
      <c r="J6023" s="39"/>
      <c r="K6023" s="39"/>
      <c r="L6023" s="39"/>
    </row>
    <row r="6024" spans="1:12" ht="12.75" hidden="1" customHeight="1" x14ac:dyDescent="0.3">
      <c r="A6024" s="1" t="str">
        <f>+A6010</f>
        <v>NO</v>
      </c>
      <c r="E6024" s="40" t="str">
        <f>+$E$24</f>
        <v>EXPERIENCIA HABILITANTE: CONTRATOS PRESENTADOS</v>
      </c>
      <c r="F6024" s="41"/>
      <c r="G6024" s="41"/>
      <c r="H6024" s="41"/>
      <c r="I6024" s="41"/>
      <c r="J6024" s="41"/>
      <c r="K6024" s="41"/>
      <c r="L6024" s="42"/>
    </row>
    <row r="6025" spans="1:12" ht="8.5" hidden="1" customHeight="1" x14ac:dyDescent="0.3">
      <c r="A6025" s="1" t="str">
        <f>+A6010</f>
        <v>NO</v>
      </c>
      <c r="E6025" s="49"/>
      <c r="F6025" s="50"/>
      <c r="G6025" s="51"/>
      <c r="H6025" s="51"/>
      <c r="I6025" s="51"/>
      <c r="J6025" s="51"/>
      <c r="K6025" s="51"/>
      <c r="L6025" s="52"/>
    </row>
    <row r="6026" spans="1:12" hidden="1" x14ac:dyDescent="0.3">
      <c r="A6026" s="18" t="str">
        <f>+IF(OR(C6026=""),"NO",1)</f>
        <v>NO</v>
      </c>
      <c r="B6026" s="18"/>
      <c r="C6026" s="1" t="s">
        <v>124</v>
      </c>
      <c r="E6026" s="329">
        <v>1</v>
      </c>
      <c r="F6026" s="53" t="str">
        <f>+$F$26</f>
        <v>OBJETO</v>
      </c>
      <c r="G6026" s="332" t="s">
        <v>124</v>
      </c>
      <c r="H6026" s="333"/>
      <c r="I6026" s="333"/>
      <c r="J6026" s="333"/>
      <c r="K6026" s="333"/>
      <c r="L6026" s="334"/>
    </row>
    <row r="6027" spans="1:12" hidden="1" x14ac:dyDescent="0.3">
      <c r="A6027" s="18" t="str">
        <f>+IF(OR(C6026=""),"NO",1)</f>
        <v>NO</v>
      </c>
      <c r="B6027" s="18"/>
      <c r="E6027" s="330"/>
      <c r="F6027" s="54" t="str">
        <f>+$F$27</f>
        <v>CONTRATANTE</v>
      </c>
      <c r="G6027" s="335" t="s">
        <v>124</v>
      </c>
      <c r="H6027" s="310"/>
      <c r="I6027" s="310"/>
      <c r="J6027" s="310"/>
      <c r="K6027" s="310"/>
      <c r="L6027" s="336"/>
    </row>
    <row r="6028" spans="1:12" hidden="1" x14ac:dyDescent="0.3">
      <c r="A6028" s="18" t="str">
        <f>+IF(OR(C6026=""),"NO",1)</f>
        <v>NO</v>
      </c>
      <c r="B6028" s="18"/>
      <c r="E6028" s="330"/>
      <c r="F6028" s="54" t="str">
        <f>+$F$28</f>
        <v>APORTANTE</v>
      </c>
      <c r="G6028" s="337" t="s">
        <v>124</v>
      </c>
      <c r="H6028" s="338"/>
      <c r="I6028" s="338"/>
      <c r="J6028" s="338"/>
      <c r="K6028" s="338"/>
      <c r="L6028" s="339"/>
    </row>
    <row r="6029" spans="1:12" hidden="1" x14ac:dyDescent="0.3">
      <c r="A6029" s="18" t="str">
        <f>+IF(OR(C6026=""),"NO",1)</f>
        <v>NO</v>
      </c>
      <c r="B6029" s="18"/>
      <c r="E6029" s="330"/>
      <c r="F6029" s="54" t="str">
        <f>+$F$29</f>
        <v>VALOR /SMMLV)</v>
      </c>
      <c r="G6029" s="55" t="s">
        <v>124</v>
      </c>
      <c r="H6029" s="56" t="str">
        <f>+$H$29</f>
        <v>% PART..</v>
      </c>
      <c r="I6029" s="57" t="s">
        <v>124</v>
      </c>
      <c r="J6029" s="58" t="str">
        <f>+$J$29</f>
        <v>VALOR ACREDITADO</v>
      </c>
      <c r="K6029" s="59"/>
      <c r="L6029" s="47" t="s">
        <v>124</v>
      </c>
    </row>
    <row r="6030" spans="1:12" hidden="1" x14ac:dyDescent="0.3">
      <c r="A6030" s="18" t="str">
        <f>+IF(OR(C6026=""),"NO",1)</f>
        <v>NO</v>
      </c>
      <c r="B6030" s="18"/>
      <c r="E6030" s="330"/>
      <c r="F6030" s="60" t="str">
        <f>+$F$30</f>
        <v>EXPERIENCIA APORTADA</v>
      </c>
      <c r="G6030" s="340" t="s">
        <v>124</v>
      </c>
      <c r="H6030" s="341"/>
      <c r="I6030" s="341"/>
      <c r="J6030" s="341"/>
      <c r="K6030" s="341"/>
      <c r="L6030" s="342"/>
    </row>
    <row r="6031" spans="1:12" hidden="1" x14ac:dyDescent="0.3">
      <c r="A6031" s="18" t="str">
        <f>+IF(OR(C6026=""),"NO",1)</f>
        <v>NO</v>
      </c>
      <c r="B6031" s="18"/>
      <c r="E6031" s="331"/>
      <c r="F6031" s="62" t="str">
        <f>+$F$31</f>
        <v>OBSERVACIÓN</v>
      </c>
      <c r="G6031" s="343" t="s">
        <v>124</v>
      </c>
      <c r="H6031" s="344"/>
      <c r="I6031" s="344"/>
      <c r="J6031" s="344"/>
      <c r="K6031" s="344"/>
      <c r="L6031" s="345"/>
    </row>
    <row r="6032" spans="1:12" ht="8.5" hidden="1" customHeight="1" x14ac:dyDescent="0.3">
      <c r="A6032" s="18" t="str">
        <f>+IF(OR(C6026=""),"NO",1)</f>
        <v>NO</v>
      </c>
      <c r="B6032" s="18"/>
      <c r="E6032" s="49"/>
      <c r="F6032" s="50"/>
      <c r="G6032" s="51"/>
      <c r="H6032" s="51"/>
      <c r="I6032" s="51"/>
      <c r="J6032" s="51"/>
      <c r="K6032" s="51"/>
      <c r="L6032" s="52"/>
    </row>
    <row r="6033" spans="1:12" hidden="1" x14ac:dyDescent="0.3">
      <c r="A6033" s="18" t="str">
        <f t="shared" ref="A6033" si="2016">+IF(OR(C6033=""),"NO",1)</f>
        <v>NO</v>
      </c>
      <c r="B6033" s="18"/>
      <c r="C6033" s="1" t="s">
        <v>124</v>
      </c>
      <c r="E6033" s="329">
        <v>2</v>
      </c>
      <c r="F6033" s="53" t="str">
        <f>+$F$26</f>
        <v>OBJETO</v>
      </c>
      <c r="G6033" s="332" t="s">
        <v>124</v>
      </c>
      <c r="H6033" s="333"/>
      <c r="I6033" s="333"/>
      <c r="J6033" s="333"/>
      <c r="K6033" s="333"/>
      <c r="L6033" s="334"/>
    </row>
    <row r="6034" spans="1:12" hidden="1" x14ac:dyDescent="0.3">
      <c r="A6034" s="18" t="str">
        <f t="shared" ref="A6034" si="2017">+IF(OR(C6033=""),"NO",1)</f>
        <v>NO</v>
      </c>
      <c r="B6034" s="18"/>
      <c r="E6034" s="330"/>
      <c r="F6034" s="54" t="str">
        <f>+$F$27</f>
        <v>CONTRATANTE</v>
      </c>
      <c r="G6034" s="335" t="s">
        <v>124</v>
      </c>
      <c r="H6034" s="310"/>
      <c r="I6034" s="310"/>
      <c r="J6034" s="310"/>
      <c r="K6034" s="310"/>
      <c r="L6034" s="336"/>
    </row>
    <row r="6035" spans="1:12" hidden="1" x14ac:dyDescent="0.3">
      <c r="A6035" s="18" t="str">
        <f t="shared" ref="A6035" si="2018">+IF(OR(C6033=""),"NO",1)</f>
        <v>NO</v>
      </c>
      <c r="B6035" s="18"/>
      <c r="E6035" s="330"/>
      <c r="F6035" s="54" t="str">
        <f>+$F$28</f>
        <v>APORTANTE</v>
      </c>
      <c r="G6035" s="337" t="s">
        <v>124</v>
      </c>
      <c r="H6035" s="338"/>
      <c r="I6035" s="338"/>
      <c r="J6035" s="338"/>
      <c r="K6035" s="338"/>
      <c r="L6035" s="339"/>
    </row>
    <row r="6036" spans="1:12" hidden="1" x14ac:dyDescent="0.3">
      <c r="A6036" s="18" t="str">
        <f t="shared" ref="A6036" si="2019">+IF(OR(C6033=""),"NO",1)</f>
        <v>NO</v>
      </c>
      <c r="B6036" s="18"/>
      <c r="E6036" s="330"/>
      <c r="F6036" s="54" t="str">
        <f>+$F$29</f>
        <v>VALOR /SMMLV)</v>
      </c>
      <c r="G6036" s="55" t="s">
        <v>124</v>
      </c>
      <c r="H6036" s="56" t="str">
        <f>+$H$29</f>
        <v>% PART..</v>
      </c>
      <c r="I6036" s="57" t="s">
        <v>124</v>
      </c>
      <c r="J6036" s="58" t="str">
        <f>+$J$29</f>
        <v>VALOR ACREDITADO</v>
      </c>
      <c r="K6036" s="59"/>
      <c r="L6036" s="47" t="s">
        <v>124</v>
      </c>
    </row>
    <row r="6037" spans="1:12" hidden="1" x14ac:dyDescent="0.3">
      <c r="A6037" s="18" t="str">
        <f t="shared" ref="A6037" si="2020">+IF(OR(C6033=""),"NO",1)</f>
        <v>NO</v>
      </c>
      <c r="B6037" s="18"/>
      <c r="E6037" s="330"/>
      <c r="F6037" s="60" t="str">
        <f>+$F$30</f>
        <v>EXPERIENCIA APORTADA</v>
      </c>
      <c r="G6037" s="340" t="s">
        <v>124</v>
      </c>
      <c r="H6037" s="341"/>
      <c r="I6037" s="341"/>
      <c r="J6037" s="341"/>
      <c r="K6037" s="341"/>
      <c r="L6037" s="342"/>
    </row>
    <row r="6038" spans="1:12" hidden="1" x14ac:dyDescent="0.3">
      <c r="A6038" s="18" t="str">
        <f t="shared" ref="A6038" si="2021">+IF(OR(C6033=""),"NO",1)</f>
        <v>NO</v>
      </c>
      <c r="B6038" s="18"/>
      <c r="E6038" s="331"/>
      <c r="F6038" s="62" t="str">
        <f>+$F$31</f>
        <v>OBSERVACIÓN</v>
      </c>
      <c r="G6038" s="343" t="s">
        <v>124</v>
      </c>
      <c r="H6038" s="344"/>
      <c r="I6038" s="344"/>
      <c r="J6038" s="344"/>
      <c r="K6038" s="344"/>
      <c r="L6038" s="345"/>
    </row>
    <row r="6039" spans="1:12" ht="8.5" hidden="1" customHeight="1" x14ac:dyDescent="0.3">
      <c r="A6039" s="18" t="str">
        <f t="shared" ref="A6039" si="2022">+IF(OR(C6033=""),"NO",1)</f>
        <v>NO</v>
      </c>
      <c r="B6039" s="18"/>
      <c r="E6039" s="49"/>
      <c r="F6039" s="50"/>
      <c r="G6039" s="51"/>
      <c r="H6039" s="51"/>
      <c r="I6039" s="51"/>
      <c r="J6039" s="51"/>
      <c r="K6039" s="51"/>
      <c r="L6039" s="52"/>
    </row>
    <row r="6040" spans="1:12" hidden="1" x14ac:dyDescent="0.3">
      <c r="A6040" s="18" t="str">
        <f t="shared" ref="A6040" si="2023">+IF(OR(C6040=""),"NO",1)</f>
        <v>NO</v>
      </c>
      <c r="B6040" s="18"/>
      <c r="C6040" s="1" t="s">
        <v>124</v>
      </c>
      <c r="E6040" s="329">
        <v>3</v>
      </c>
      <c r="F6040" s="53" t="str">
        <f>+$F$26</f>
        <v>OBJETO</v>
      </c>
      <c r="G6040" s="332" t="s">
        <v>124</v>
      </c>
      <c r="H6040" s="333"/>
      <c r="I6040" s="333"/>
      <c r="J6040" s="333"/>
      <c r="K6040" s="333"/>
      <c r="L6040" s="334"/>
    </row>
    <row r="6041" spans="1:12" hidden="1" x14ac:dyDescent="0.3">
      <c r="A6041" s="18" t="str">
        <f t="shared" ref="A6041" si="2024">+IF(OR(C6040=""),"NO",1)</f>
        <v>NO</v>
      </c>
      <c r="B6041" s="18"/>
      <c r="E6041" s="330"/>
      <c r="F6041" s="54" t="str">
        <f>+$F$27</f>
        <v>CONTRATANTE</v>
      </c>
      <c r="G6041" s="335" t="s">
        <v>124</v>
      </c>
      <c r="H6041" s="310"/>
      <c r="I6041" s="310"/>
      <c r="J6041" s="310"/>
      <c r="K6041" s="310"/>
      <c r="L6041" s="336"/>
    </row>
    <row r="6042" spans="1:12" hidden="1" x14ac:dyDescent="0.3">
      <c r="A6042" s="18" t="str">
        <f t="shared" ref="A6042" si="2025">+IF(OR(C6040=""),"NO",1)</f>
        <v>NO</v>
      </c>
      <c r="B6042" s="18"/>
      <c r="E6042" s="330"/>
      <c r="F6042" s="54" t="str">
        <f>+$F$28</f>
        <v>APORTANTE</v>
      </c>
      <c r="G6042" s="337" t="s">
        <v>124</v>
      </c>
      <c r="H6042" s="338"/>
      <c r="I6042" s="338"/>
      <c r="J6042" s="338"/>
      <c r="K6042" s="338"/>
      <c r="L6042" s="339"/>
    </row>
    <row r="6043" spans="1:12" hidden="1" x14ac:dyDescent="0.3">
      <c r="A6043" s="18" t="str">
        <f t="shared" ref="A6043" si="2026">+IF(OR(C6040=""),"NO",1)</f>
        <v>NO</v>
      </c>
      <c r="B6043" s="18"/>
      <c r="E6043" s="330"/>
      <c r="F6043" s="54" t="str">
        <f>+$F$29</f>
        <v>VALOR /SMMLV)</v>
      </c>
      <c r="G6043" s="55" t="s">
        <v>124</v>
      </c>
      <c r="H6043" s="56" t="str">
        <f>+$H$29</f>
        <v>% PART..</v>
      </c>
      <c r="I6043" s="57" t="s">
        <v>124</v>
      </c>
      <c r="J6043" s="58" t="str">
        <f>+$J$29</f>
        <v>VALOR ACREDITADO</v>
      </c>
      <c r="K6043" s="59"/>
      <c r="L6043" s="47" t="s">
        <v>124</v>
      </c>
    </row>
    <row r="6044" spans="1:12" hidden="1" x14ac:dyDescent="0.3">
      <c r="A6044" s="18" t="str">
        <f t="shared" ref="A6044" si="2027">+IF(OR(C6040=""),"NO",1)</f>
        <v>NO</v>
      </c>
      <c r="B6044" s="18"/>
      <c r="E6044" s="330"/>
      <c r="F6044" s="60" t="str">
        <f>+$F$30</f>
        <v>EXPERIENCIA APORTADA</v>
      </c>
      <c r="G6044" s="340" t="s">
        <v>124</v>
      </c>
      <c r="H6044" s="341"/>
      <c r="I6044" s="341"/>
      <c r="J6044" s="341"/>
      <c r="K6044" s="341"/>
      <c r="L6044" s="342"/>
    </row>
    <row r="6045" spans="1:12" hidden="1" x14ac:dyDescent="0.3">
      <c r="A6045" s="18" t="str">
        <f t="shared" ref="A6045" si="2028">+IF(OR(C6040=""),"NO",1)</f>
        <v>NO</v>
      </c>
      <c r="B6045" s="18"/>
      <c r="E6045" s="331"/>
      <c r="F6045" s="62" t="str">
        <f>+$F$31</f>
        <v>OBSERVACIÓN</v>
      </c>
      <c r="G6045" s="343" t="s">
        <v>124</v>
      </c>
      <c r="H6045" s="344"/>
      <c r="I6045" s="344"/>
      <c r="J6045" s="344"/>
      <c r="K6045" s="344"/>
      <c r="L6045" s="345"/>
    </row>
    <row r="6046" spans="1:12" ht="8.5" hidden="1" customHeight="1" x14ac:dyDescent="0.3">
      <c r="A6046" s="18" t="str">
        <f t="shared" ref="A6046" si="2029">+IF(OR(C6040=""),"NO",1)</f>
        <v>NO</v>
      </c>
      <c r="B6046" s="18"/>
      <c r="E6046" s="49"/>
      <c r="F6046" s="50"/>
      <c r="G6046" s="51"/>
      <c r="H6046" s="51"/>
      <c r="I6046" s="51"/>
      <c r="J6046" s="51"/>
      <c r="K6046" s="51"/>
      <c r="L6046" s="52"/>
    </row>
    <row r="6047" spans="1:12" hidden="1" x14ac:dyDescent="0.3">
      <c r="A6047" s="18" t="str">
        <f t="shared" ref="A6047" si="2030">+IF(OR(C6047=""),"NO",1)</f>
        <v>NO</v>
      </c>
      <c r="B6047" s="18"/>
      <c r="C6047" s="1" t="s">
        <v>124</v>
      </c>
      <c r="E6047" s="329">
        <v>4</v>
      </c>
      <c r="F6047" s="53" t="str">
        <f>+$F$26</f>
        <v>OBJETO</v>
      </c>
      <c r="G6047" s="332" t="s">
        <v>124</v>
      </c>
      <c r="H6047" s="333"/>
      <c r="I6047" s="333"/>
      <c r="J6047" s="333"/>
      <c r="K6047" s="333"/>
      <c r="L6047" s="334"/>
    </row>
    <row r="6048" spans="1:12" hidden="1" x14ac:dyDescent="0.3">
      <c r="A6048" s="18" t="str">
        <f t="shared" ref="A6048" si="2031">+IF(OR(C6047=""),"NO",1)</f>
        <v>NO</v>
      </c>
      <c r="B6048" s="18"/>
      <c r="E6048" s="330"/>
      <c r="F6048" s="54" t="str">
        <f>+$F$27</f>
        <v>CONTRATANTE</v>
      </c>
      <c r="G6048" s="335" t="s">
        <v>124</v>
      </c>
      <c r="H6048" s="310"/>
      <c r="I6048" s="310"/>
      <c r="J6048" s="310"/>
      <c r="K6048" s="310"/>
      <c r="L6048" s="336"/>
    </row>
    <row r="6049" spans="1:12" hidden="1" x14ac:dyDescent="0.3">
      <c r="A6049" s="18" t="str">
        <f t="shared" ref="A6049" si="2032">+IF(OR(C6047=""),"NO",1)</f>
        <v>NO</v>
      </c>
      <c r="B6049" s="18"/>
      <c r="E6049" s="330"/>
      <c r="F6049" s="54" t="str">
        <f>+$F$28</f>
        <v>APORTANTE</v>
      </c>
      <c r="G6049" s="337" t="s">
        <v>124</v>
      </c>
      <c r="H6049" s="338"/>
      <c r="I6049" s="338"/>
      <c r="J6049" s="338"/>
      <c r="K6049" s="338"/>
      <c r="L6049" s="339"/>
    </row>
    <row r="6050" spans="1:12" hidden="1" x14ac:dyDescent="0.3">
      <c r="A6050" s="18" t="str">
        <f t="shared" ref="A6050" si="2033">+IF(OR(C6047=""),"NO",1)</f>
        <v>NO</v>
      </c>
      <c r="B6050" s="18"/>
      <c r="E6050" s="330"/>
      <c r="F6050" s="54" t="str">
        <f>+$F$29</f>
        <v>VALOR /SMMLV)</v>
      </c>
      <c r="G6050" s="55" t="s">
        <v>124</v>
      </c>
      <c r="H6050" s="56" t="str">
        <f>+$H$29</f>
        <v>% PART..</v>
      </c>
      <c r="I6050" s="57" t="s">
        <v>124</v>
      </c>
      <c r="J6050" s="58" t="str">
        <f>+$J$29</f>
        <v>VALOR ACREDITADO</v>
      </c>
      <c r="K6050" s="59"/>
      <c r="L6050" s="47" t="s">
        <v>124</v>
      </c>
    </row>
    <row r="6051" spans="1:12" hidden="1" x14ac:dyDescent="0.3">
      <c r="A6051" s="18" t="str">
        <f t="shared" ref="A6051" si="2034">+IF(OR(C6047=""),"NO",1)</f>
        <v>NO</v>
      </c>
      <c r="B6051" s="18"/>
      <c r="E6051" s="330"/>
      <c r="F6051" s="60" t="str">
        <f>+$F$30</f>
        <v>EXPERIENCIA APORTADA</v>
      </c>
      <c r="G6051" s="340" t="s">
        <v>124</v>
      </c>
      <c r="H6051" s="341"/>
      <c r="I6051" s="341"/>
      <c r="J6051" s="341"/>
      <c r="K6051" s="341"/>
      <c r="L6051" s="342"/>
    </row>
    <row r="6052" spans="1:12" hidden="1" x14ac:dyDescent="0.3">
      <c r="A6052" s="18" t="str">
        <f t="shared" ref="A6052" si="2035">+IF(OR(C6047=""),"NO",1)</f>
        <v>NO</v>
      </c>
      <c r="B6052" s="18"/>
      <c r="E6052" s="331"/>
      <c r="F6052" s="62" t="str">
        <f>+$F$31</f>
        <v>OBSERVACIÓN</v>
      </c>
      <c r="G6052" s="343" t="s">
        <v>124</v>
      </c>
      <c r="H6052" s="344"/>
      <c r="I6052" s="344"/>
      <c r="J6052" s="344"/>
      <c r="K6052" s="344"/>
      <c r="L6052" s="345"/>
    </row>
    <row r="6053" spans="1:12" ht="8.5" hidden="1" customHeight="1" x14ac:dyDescent="0.3">
      <c r="A6053" s="18" t="str">
        <f t="shared" ref="A6053" si="2036">+IF(OR(C6047=""),"NO",1)</f>
        <v>NO</v>
      </c>
      <c r="B6053" s="18"/>
      <c r="E6053" s="49"/>
      <c r="F6053" s="50"/>
      <c r="G6053" s="51"/>
      <c r="H6053" s="51"/>
      <c r="I6053" s="51"/>
      <c r="J6053" s="51"/>
      <c r="K6053" s="51"/>
      <c r="L6053" s="52"/>
    </row>
    <row r="6054" spans="1:12" hidden="1" x14ac:dyDescent="0.3">
      <c r="A6054" s="18" t="str">
        <f t="shared" ref="A6054" si="2037">+IF(OR(C6054=""),"NO",1)</f>
        <v>NO</v>
      </c>
      <c r="B6054" s="18"/>
      <c r="C6054" s="1" t="s">
        <v>124</v>
      </c>
      <c r="E6054" s="329">
        <v>5</v>
      </c>
      <c r="F6054" s="53" t="str">
        <f>+$F$26</f>
        <v>OBJETO</v>
      </c>
      <c r="G6054" s="332" t="s">
        <v>124</v>
      </c>
      <c r="H6054" s="333"/>
      <c r="I6054" s="333"/>
      <c r="J6054" s="333"/>
      <c r="K6054" s="333"/>
      <c r="L6054" s="334"/>
    </row>
    <row r="6055" spans="1:12" hidden="1" x14ac:dyDescent="0.3">
      <c r="A6055" s="18" t="str">
        <f t="shared" ref="A6055" si="2038">+IF(OR(C6054=""),"NO",1)</f>
        <v>NO</v>
      </c>
      <c r="B6055" s="18"/>
      <c r="E6055" s="330"/>
      <c r="F6055" s="54" t="str">
        <f>+$F$27</f>
        <v>CONTRATANTE</v>
      </c>
      <c r="G6055" s="335" t="s">
        <v>124</v>
      </c>
      <c r="H6055" s="310"/>
      <c r="I6055" s="310"/>
      <c r="J6055" s="310"/>
      <c r="K6055" s="310"/>
      <c r="L6055" s="336"/>
    </row>
    <row r="6056" spans="1:12" hidden="1" x14ac:dyDescent="0.3">
      <c r="A6056" s="18" t="str">
        <f t="shared" ref="A6056" si="2039">+IF(OR(C6054=""),"NO",1)</f>
        <v>NO</v>
      </c>
      <c r="B6056" s="18"/>
      <c r="E6056" s="330"/>
      <c r="F6056" s="54" t="str">
        <f>+$F$28</f>
        <v>APORTANTE</v>
      </c>
      <c r="G6056" s="337" t="s">
        <v>124</v>
      </c>
      <c r="H6056" s="338"/>
      <c r="I6056" s="338"/>
      <c r="J6056" s="338"/>
      <c r="K6056" s="338"/>
      <c r="L6056" s="339"/>
    </row>
    <row r="6057" spans="1:12" hidden="1" x14ac:dyDescent="0.3">
      <c r="A6057" s="18" t="str">
        <f t="shared" ref="A6057" si="2040">+IF(OR(C6054=""),"NO",1)</f>
        <v>NO</v>
      </c>
      <c r="B6057" s="18"/>
      <c r="E6057" s="330"/>
      <c r="F6057" s="54" t="str">
        <f>+$F$29</f>
        <v>VALOR /SMMLV)</v>
      </c>
      <c r="G6057" s="55" t="s">
        <v>124</v>
      </c>
      <c r="H6057" s="56" t="str">
        <f>+$H$29</f>
        <v>% PART..</v>
      </c>
      <c r="I6057" s="57" t="s">
        <v>124</v>
      </c>
      <c r="J6057" s="58" t="str">
        <f>+$J$29</f>
        <v>VALOR ACREDITADO</v>
      </c>
      <c r="K6057" s="59"/>
      <c r="L6057" s="47" t="s">
        <v>124</v>
      </c>
    </row>
    <row r="6058" spans="1:12" hidden="1" x14ac:dyDescent="0.3">
      <c r="A6058" s="18" t="str">
        <f t="shared" ref="A6058" si="2041">+IF(OR(C6054=""),"NO",1)</f>
        <v>NO</v>
      </c>
      <c r="B6058" s="18"/>
      <c r="E6058" s="330"/>
      <c r="F6058" s="60" t="str">
        <f>+$F$30</f>
        <v>EXPERIENCIA APORTADA</v>
      </c>
      <c r="G6058" s="340" t="s">
        <v>124</v>
      </c>
      <c r="H6058" s="341"/>
      <c r="I6058" s="341"/>
      <c r="J6058" s="341"/>
      <c r="K6058" s="341"/>
      <c r="L6058" s="342"/>
    </row>
    <row r="6059" spans="1:12" hidden="1" x14ac:dyDescent="0.3">
      <c r="A6059" s="18" t="str">
        <f t="shared" ref="A6059" si="2042">+IF(OR(C6054=""),"NO",1)</f>
        <v>NO</v>
      </c>
      <c r="B6059" s="18"/>
      <c r="E6059" s="331"/>
      <c r="F6059" s="62" t="str">
        <f>+$F$31</f>
        <v>OBSERVACIÓN</v>
      </c>
      <c r="G6059" s="343" t="s">
        <v>124</v>
      </c>
      <c r="H6059" s="344"/>
      <c r="I6059" s="344"/>
      <c r="J6059" s="344"/>
      <c r="K6059" s="344"/>
      <c r="L6059" s="345"/>
    </row>
    <row r="6060" spans="1:12" ht="8.5" hidden="1" customHeight="1" x14ac:dyDescent="0.3">
      <c r="A6060" s="18" t="str">
        <f t="shared" ref="A6060" si="2043">+IF(OR(C6054=""),"NO",1)</f>
        <v>NO</v>
      </c>
      <c r="B6060" s="18"/>
      <c r="E6060" s="49"/>
      <c r="F6060" s="50"/>
      <c r="G6060" s="51"/>
      <c r="H6060" s="51"/>
      <c r="I6060" s="51"/>
      <c r="J6060" s="51"/>
      <c r="K6060" s="51"/>
      <c r="L6060" s="52"/>
    </row>
    <row r="6061" spans="1:12" hidden="1" x14ac:dyDescent="0.3">
      <c r="A6061" s="18" t="str">
        <f t="shared" ref="A6061" si="2044">+IF(OR(C6061=""),"NO",1)</f>
        <v>NO</v>
      </c>
      <c r="B6061" s="18"/>
      <c r="C6061" s="1" t="s">
        <v>124</v>
      </c>
      <c r="E6061" s="329">
        <v>6</v>
      </c>
      <c r="F6061" s="53" t="str">
        <f>+$F$26</f>
        <v>OBJETO</v>
      </c>
      <c r="G6061" s="332" t="s">
        <v>124</v>
      </c>
      <c r="H6061" s="333"/>
      <c r="I6061" s="333"/>
      <c r="J6061" s="333"/>
      <c r="K6061" s="333"/>
      <c r="L6061" s="334"/>
    </row>
    <row r="6062" spans="1:12" hidden="1" x14ac:dyDescent="0.3">
      <c r="A6062" s="18" t="str">
        <f t="shared" ref="A6062" si="2045">+IF(OR(C6061=""),"NO",1)</f>
        <v>NO</v>
      </c>
      <c r="B6062" s="18"/>
      <c r="E6062" s="330"/>
      <c r="F6062" s="54" t="str">
        <f>+$F$27</f>
        <v>CONTRATANTE</v>
      </c>
      <c r="G6062" s="335" t="s">
        <v>124</v>
      </c>
      <c r="H6062" s="310"/>
      <c r="I6062" s="310"/>
      <c r="J6062" s="310"/>
      <c r="K6062" s="310"/>
      <c r="L6062" s="336"/>
    </row>
    <row r="6063" spans="1:12" hidden="1" x14ac:dyDescent="0.3">
      <c r="A6063" s="18" t="str">
        <f t="shared" ref="A6063" si="2046">+IF(OR(C6061=""),"NO",1)</f>
        <v>NO</v>
      </c>
      <c r="B6063" s="18"/>
      <c r="E6063" s="330"/>
      <c r="F6063" s="54" t="str">
        <f>+$F$28</f>
        <v>APORTANTE</v>
      </c>
      <c r="G6063" s="337" t="s">
        <v>124</v>
      </c>
      <c r="H6063" s="338"/>
      <c r="I6063" s="338"/>
      <c r="J6063" s="338"/>
      <c r="K6063" s="338"/>
      <c r="L6063" s="339"/>
    </row>
    <row r="6064" spans="1:12" hidden="1" x14ac:dyDescent="0.3">
      <c r="A6064" s="18" t="str">
        <f t="shared" ref="A6064" si="2047">+IF(OR(C6061=""),"NO",1)</f>
        <v>NO</v>
      </c>
      <c r="B6064" s="18"/>
      <c r="E6064" s="330"/>
      <c r="F6064" s="54" t="str">
        <f>+$F$29</f>
        <v>VALOR /SMMLV)</v>
      </c>
      <c r="G6064" s="55" t="s">
        <v>124</v>
      </c>
      <c r="H6064" s="56" t="str">
        <f>+$H$29</f>
        <v>% PART..</v>
      </c>
      <c r="I6064" s="57" t="s">
        <v>124</v>
      </c>
      <c r="J6064" s="58" t="str">
        <f>+$J$29</f>
        <v>VALOR ACREDITADO</v>
      </c>
      <c r="K6064" s="59"/>
      <c r="L6064" s="47" t="s">
        <v>124</v>
      </c>
    </row>
    <row r="6065" spans="1:12" hidden="1" x14ac:dyDescent="0.3">
      <c r="A6065" s="18" t="str">
        <f t="shared" ref="A6065" si="2048">+IF(OR(C6061=""),"NO",1)</f>
        <v>NO</v>
      </c>
      <c r="B6065" s="18"/>
      <c r="E6065" s="330"/>
      <c r="F6065" s="60" t="str">
        <f>+$F$30</f>
        <v>EXPERIENCIA APORTADA</v>
      </c>
      <c r="G6065" s="340" t="s">
        <v>124</v>
      </c>
      <c r="H6065" s="341"/>
      <c r="I6065" s="341"/>
      <c r="J6065" s="341"/>
      <c r="K6065" s="341"/>
      <c r="L6065" s="342"/>
    </row>
    <row r="6066" spans="1:12" hidden="1" x14ac:dyDescent="0.3">
      <c r="A6066" s="18" t="str">
        <f t="shared" ref="A6066" si="2049">+IF(OR(C6061=""),"NO",1)</f>
        <v>NO</v>
      </c>
      <c r="B6066" s="18"/>
      <c r="E6066" s="331"/>
      <c r="F6066" s="62" t="str">
        <f>+$F$31</f>
        <v>OBSERVACIÓN</v>
      </c>
      <c r="G6066" s="343" t="s">
        <v>124</v>
      </c>
      <c r="H6066" s="344"/>
      <c r="I6066" s="344"/>
      <c r="J6066" s="344"/>
      <c r="K6066" s="344"/>
      <c r="L6066" s="345"/>
    </row>
    <row r="6067" spans="1:12" ht="8.5" hidden="1" customHeight="1" x14ac:dyDescent="0.3">
      <c r="A6067" s="18" t="str">
        <f t="shared" ref="A6067" si="2050">+IF(OR(C6061=""),"NO",1)</f>
        <v>NO</v>
      </c>
      <c r="B6067" s="18"/>
      <c r="E6067" s="49"/>
      <c r="F6067" s="50"/>
      <c r="G6067" s="51"/>
      <c r="H6067" s="51"/>
      <c r="I6067" s="51"/>
      <c r="J6067" s="51"/>
      <c r="K6067" s="51"/>
      <c r="L6067" s="52"/>
    </row>
    <row r="6068" spans="1:12" hidden="1" x14ac:dyDescent="0.3">
      <c r="A6068" s="18" t="str">
        <f t="shared" ref="A6068" si="2051">+IF(OR(C6068=""),"NO",1)</f>
        <v>NO</v>
      </c>
      <c r="B6068" s="18"/>
      <c r="C6068" s="1" t="s">
        <v>124</v>
      </c>
      <c r="E6068" s="329">
        <v>7</v>
      </c>
      <c r="F6068" s="53" t="str">
        <f>+$F$26</f>
        <v>OBJETO</v>
      </c>
      <c r="G6068" s="332" t="s">
        <v>124</v>
      </c>
      <c r="H6068" s="333"/>
      <c r="I6068" s="333"/>
      <c r="J6068" s="333"/>
      <c r="K6068" s="333"/>
      <c r="L6068" s="334"/>
    </row>
    <row r="6069" spans="1:12" hidden="1" x14ac:dyDescent="0.3">
      <c r="A6069" s="18" t="str">
        <f t="shared" ref="A6069" si="2052">+IF(OR(C6068=""),"NO",1)</f>
        <v>NO</v>
      </c>
      <c r="B6069" s="18"/>
      <c r="E6069" s="330"/>
      <c r="F6069" s="54" t="str">
        <f>+$F$27</f>
        <v>CONTRATANTE</v>
      </c>
      <c r="G6069" s="335" t="s">
        <v>124</v>
      </c>
      <c r="H6069" s="310"/>
      <c r="I6069" s="310"/>
      <c r="J6069" s="310"/>
      <c r="K6069" s="310"/>
      <c r="L6069" s="336"/>
    </row>
    <row r="6070" spans="1:12" hidden="1" x14ac:dyDescent="0.3">
      <c r="A6070" s="18" t="str">
        <f t="shared" ref="A6070" si="2053">+IF(OR(C6068=""),"NO",1)</f>
        <v>NO</v>
      </c>
      <c r="B6070" s="18"/>
      <c r="E6070" s="330"/>
      <c r="F6070" s="54" t="str">
        <f>+$F$28</f>
        <v>APORTANTE</v>
      </c>
      <c r="G6070" s="337" t="s">
        <v>124</v>
      </c>
      <c r="H6070" s="338"/>
      <c r="I6070" s="338"/>
      <c r="J6070" s="338"/>
      <c r="K6070" s="338"/>
      <c r="L6070" s="339"/>
    </row>
    <row r="6071" spans="1:12" hidden="1" x14ac:dyDescent="0.3">
      <c r="A6071" s="18" t="str">
        <f t="shared" ref="A6071" si="2054">+IF(OR(C6068=""),"NO",1)</f>
        <v>NO</v>
      </c>
      <c r="B6071" s="18"/>
      <c r="E6071" s="330"/>
      <c r="F6071" s="54" t="str">
        <f>+$F$29</f>
        <v>VALOR /SMMLV)</v>
      </c>
      <c r="G6071" s="55" t="s">
        <v>124</v>
      </c>
      <c r="H6071" s="56" t="str">
        <f>+$H$29</f>
        <v>% PART..</v>
      </c>
      <c r="I6071" s="57" t="s">
        <v>124</v>
      </c>
      <c r="J6071" s="58" t="str">
        <f>+$J$29</f>
        <v>VALOR ACREDITADO</v>
      </c>
      <c r="K6071" s="59"/>
      <c r="L6071" s="47" t="s">
        <v>124</v>
      </c>
    </row>
    <row r="6072" spans="1:12" hidden="1" x14ac:dyDescent="0.3">
      <c r="A6072" s="18" t="str">
        <f t="shared" ref="A6072" si="2055">+IF(OR(C6068=""),"NO",1)</f>
        <v>NO</v>
      </c>
      <c r="B6072" s="18"/>
      <c r="E6072" s="330"/>
      <c r="F6072" s="60" t="str">
        <f>+$F$30</f>
        <v>EXPERIENCIA APORTADA</v>
      </c>
      <c r="G6072" s="340" t="s">
        <v>124</v>
      </c>
      <c r="H6072" s="341"/>
      <c r="I6072" s="341"/>
      <c r="J6072" s="341"/>
      <c r="K6072" s="341"/>
      <c r="L6072" s="342"/>
    </row>
    <row r="6073" spans="1:12" hidden="1" x14ac:dyDescent="0.3">
      <c r="A6073" s="18" t="str">
        <f t="shared" ref="A6073" si="2056">+IF(OR(C6068=""),"NO",1)</f>
        <v>NO</v>
      </c>
      <c r="B6073" s="18"/>
      <c r="E6073" s="331"/>
      <c r="F6073" s="62" t="str">
        <f>+$F$31</f>
        <v>OBSERVACIÓN</v>
      </c>
      <c r="G6073" s="343" t="s">
        <v>124</v>
      </c>
      <c r="H6073" s="344"/>
      <c r="I6073" s="344"/>
      <c r="J6073" s="344"/>
      <c r="K6073" s="344"/>
      <c r="L6073" s="345"/>
    </row>
    <row r="6074" spans="1:12" hidden="1" x14ac:dyDescent="0.3">
      <c r="A6074" s="18" t="str">
        <f t="shared" ref="A6074" si="2057">+IF(OR(C6068=""),"NO",1)</f>
        <v>NO</v>
      </c>
      <c r="B6074" s="18"/>
      <c r="E6074" s="49"/>
      <c r="F6074" s="50"/>
      <c r="G6074" s="51"/>
      <c r="H6074" s="51"/>
      <c r="I6074" s="51"/>
      <c r="J6074" s="51"/>
      <c r="K6074" s="51"/>
      <c r="L6074" s="52"/>
    </row>
    <row r="6075" spans="1:12" hidden="1" x14ac:dyDescent="0.3">
      <c r="A6075" s="1" t="str">
        <f>+A6010</f>
        <v>NO</v>
      </c>
      <c r="C6075" s="1" t="str">
        <f>"N"&amp;C6010</f>
        <v>N</v>
      </c>
      <c r="E6075" s="63"/>
      <c r="F6075" s="64" t="str">
        <f>+$F$75</f>
        <v>TOTAL DE CONTRATOS PRESENTADOS VÁLIDOS QUE CUMPLEN EXPERIENCIA ACREDITADA:</v>
      </c>
      <c r="G6075" s="65"/>
      <c r="H6075" s="65"/>
      <c r="I6075" s="65"/>
      <c r="J6075" s="66"/>
      <c r="K6075" s="65"/>
      <c r="L6075" s="67" t="s">
        <v>124</v>
      </c>
    </row>
    <row r="6076" spans="1:12" ht="6.65" hidden="1" customHeight="1" x14ac:dyDescent="0.3">
      <c r="A6076" s="1" t="str">
        <f>+A6010</f>
        <v>NO</v>
      </c>
      <c r="E6076" s="51"/>
      <c r="F6076" s="50"/>
      <c r="G6076" s="51"/>
      <c r="H6076" s="51"/>
      <c r="I6076" s="51"/>
      <c r="J6076" s="51"/>
      <c r="K6076" s="51"/>
      <c r="L6076" s="51"/>
    </row>
    <row r="6077" spans="1:12" hidden="1" x14ac:dyDescent="0.3">
      <c r="A6077" s="1" t="str">
        <f>+A6010</f>
        <v>NO</v>
      </c>
      <c r="E6077" s="63"/>
      <c r="F6077" s="63" t="str">
        <f>+$F$77</f>
        <v>ACREDITA SUMINISTRO E INSTALACIÓN DE MOBILIARIO POR LO MENOS EN UN (1) CONTRATO VÁLIDO</v>
      </c>
      <c r="G6077" s="65"/>
      <c r="H6077" s="65"/>
      <c r="I6077" s="65"/>
      <c r="J6077" s="66"/>
      <c r="K6077" s="65"/>
      <c r="L6077" s="68" t="s">
        <v>157</v>
      </c>
    </row>
    <row r="6078" spans="1:12" ht="5.15" hidden="1" customHeight="1" x14ac:dyDescent="0.3">
      <c r="A6078" s="1" t="str">
        <f>+A6010</f>
        <v>NO</v>
      </c>
      <c r="E6078" s="51"/>
      <c r="F6078" s="50"/>
      <c r="G6078" s="51"/>
      <c r="H6078" s="51"/>
      <c r="I6078" s="51"/>
      <c r="J6078" s="51"/>
      <c r="K6078" s="51"/>
      <c r="L6078" s="51"/>
    </row>
    <row r="6079" spans="1:12" ht="12.75" hidden="1" customHeight="1" x14ac:dyDescent="0.3">
      <c r="A6079" s="1" t="str">
        <f>+A6010</f>
        <v>NO</v>
      </c>
      <c r="E6079" s="69" t="str">
        <f>+$E$79</f>
        <v>EXPERIENCIA ESPECÍFICA NUMERAL 10.1.1 A</v>
      </c>
      <c r="F6079" s="70"/>
      <c r="G6079" s="70"/>
      <c r="H6079" s="70"/>
      <c r="I6079" s="70"/>
      <c r="J6079" s="70"/>
      <c r="K6079" s="70"/>
      <c r="L6079" s="71"/>
    </row>
    <row r="6080" spans="1:12" ht="26.5" hidden="1" customHeight="1" x14ac:dyDescent="0.3">
      <c r="A6080" s="1" t="str">
        <f>+A6010</f>
        <v>NO</v>
      </c>
      <c r="E6080" s="72"/>
      <c r="F6080" s="325" t="str">
        <f>+$F$80</f>
        <v>Por lo menos uno (1) de los contratos válidos aportados como experiencia general debe corresponder mínimo al 60% del presupuesto oficial del presente proceso de selección.  (SMMLV)</v>
      </c>
      <c r="G6080" s="326"/>
      <c r="H6080" s="326"/>
      <c r="I6080" s="326"/>
      <c r="J6080" s="326"/>
      <c r="K6080" s="73" t="s">
        <v>124</v>
      </c>
      <c r="L6080" s="74" t="s">
        <v>124</v>
      </c>
    </row>
    <row r="6081" spans="1:12" ht="23.5" hidden="1" customHeight="1" x14ac:dyDescent="0.3">
      <c r="A6081" s="1" t="str">
        <f>+A6010</f>
        <v>NO</v>
      </c>
      <c r="E6081" s="63"/>
      <c r="F6081" s="325" t="str">
        <f>+$F$81</f>
        <v xml:space="preserve">Deberá acreditarse en al menos uno (1) de los contratos válidos aportados como experiencia general una </v>
      </c>
      <c r="G6081" s="326"/>
      <c r="H6081" s="326"/>
      <c r="I6081" s="326"/>
      <c r="J6081" s="326"/>
      <c r="K6081" s="73" t="s">
        <v>124</v>
      </c>
      <c r="L6081" s="74" t="s">
        <v>124</v>
      </c>
    </row>
    <row r="6082" spans="1:12" ht="23.5" hidden="1" customHeight="1" x14ac:dyDescent="0.3">
      <c r="A6082" s="18" t="s">
        <v>30</v>
      </c>
      <c r="E6082" s="63"/>
      <c r="F6082" s="325" t="str">
        <f>+$F$82</f>
        <v xml:space="preserve">Deberá acreditarse en al menos uno (1) de los contratos válidos aportados interventoría a intervención de </v>
      </c>
      <c r="G6082" s="326"/>
      <c r="H6082" s="326"/>
      <c r="I6082" s="326"/>
      <c r="J6082" s="326"/>
      <c r="K6082" s="73">
        <f>+$K$82</f>
        <v>0</v>
      </c>
      <c r="L6082" s="74" t="s">
        <v>124</v>
      </c>
    </row>
    <row r="6083" spans="1:12" ht="36" hidden="1" customHeight="1" x14ac:dyDescent="0.3">
      <c r="A6083" s="18" t="s">
        <v>30</v>
      </c>
      <c r="E6083" s="63"/>
      <c r="F6083" s="325" t="str">
        <f>+$F$83</f>
        <v xml:space="preserve">Deberá acreditarse en al menos uno (1) de los contratos válidos aportados interventoría a intervención de </v>
      </c>
      <c r="G6083" s="326"/>
      <c r="H6083" s="326"/>
      <c r="I6083" s="326"/>
      <c r="J6083" s="326"/>
      <c r="K6083" s="75">
        <f>+$K$83</f>
        <v>0</v>
      </c>
      <c r="L6083" s="76" t="s">
        <v>124</v>
      </c>
    </row>
    <row r="6084" spans="1:12" hidden="1" x14ac:dyDescent="0.3">
      <c r="A6084" s="1" t="str">
        <f>+A6010</f>
        <v>NO</v>
      </c>
      <c r="E6084" s="51"/>
      <c r="F6084" s="50"/>
      <c r="G6084" s="51"/>
      <c r="H6084" s="51"/>
      <c r="I6084" s="51"/>
      <c r="J6084" s="51"/>
      <c r="K6084" s="51"/>
      <c r="L6084" s="51"/>
    </row>
    <row r="6085" spans="1:12" ht="12.75" hidden="1" customHeight="1" x14ac:dyDescent="0.3">
      <c r="A6085" s="1" t="str">
        <f>+A6010</f>
        <v>NO</v>
      </c>
      <c r="E6085" s="40" t="str">
        <f>+$E$85</f>
        <v>VALOR MÍNIMO A CERIFICAR % P.O EN SMMMLV. NUMERAL 3.9.1</v>
      </c>
      <c r="F6085" s="41"/>
      <c r="G6085" s="41"/>
      <c r="H6085" s="41"/>
      <c r="I6085" s="41"/>
      <c r="J6085" s="41"/>
      <c r="K6085" s="41"/>
      <c r="L6085" s="42"/>
    </row>
    <row r="6086" spans="1:12" hidden="1" x14ac:dyDescent="0.3">
      <c r="A6086" s="1" t="str">
        <f>+A6010</f>
        <v>NO</v>
      </c>
      <c r="C6086" s="1" t="str">
        <f>"M"&amp;C6010</f>
        <v>M</v>
      </c>
      <c r="E6086" s="77" t="str">
        <f>+$E$86</f>
        <v>100% P.O.</v>
      </c>
      <c r="F6086" s="78"/>
      <c r="G6086" s="61">
        <v>242.41716883554506</v>
      </c>
      <c r="H6086" s="124" t="str">
        <f>+$H$86</f>
        <v>TOTAL EJECUTADO DE CONTRATOS ACREDITADOS</v>
      </c>
      <c r="I6086" s="124"/>
      <c r="J6086" s="124"/>
      <c r="K6086" s="55" t="s">
        <v>124</v>
      </c>
      <c r="L6086" s="47" t="s">
        <v>124</v>
      </c>
    </row>
    <row r="6087" spans="1:12" hidden="1" x14ac:dyDescent="0.3">
      <c r="A6087" s="1" t="str">
        <f>+A6010</f>
        <v>NO</v>
      </c>
      <c r="E6087" s="39"/>
      <c r="F6087" s="39"/>
      <c r="G6087" s="39"/>
      <c r="H6087" s="39"/>
      <c r="I6087" s="39"/>
      <c r="J6087" s="39"/>
      <c r="K6087" s="39"/>
      <c r="L6087" s="39"/>
    </row>
    <row r="6088" spans="1:12" ht="12.75" hidden="1" customHeight="1" x14ac:dyDescent="0.3">
      <c r="A6088" s="18" t="s">
        <v>30</v>
      </c>
      <c r="B6088" s="18"/>
      <c r="E6088" s="40" t="str">
        <f>+$E$88</f>
        <v>CONSIDERACIONES PARA LA VALIDEZ DE LA EXPERIENCIA REQUERIDA: EXPERIENCIA PROPONENTES PLURALES NUMERAL 10.1.2 D</v>
      </c>
      <c r="F6088" s="41"/>
      <c r="G6088" s="41"/>
      <c r="H6088" s="41"/>
      <c r="I6088" s="41"/>
      <c r="J6088" s="41"/>
      <c r="K6088" s="41"/>
      <c r="L6088" s="42"/>
    </row>
    <row r="6089" spans="1:12" ht="28" hidden="1" customHeight="1" x14ac:dyDescent="0.3">
      <c r="A6089" s="18" t="s">
        <v>30</v>
      </c>
      <c r="B6089" s="18"/>
      <c r="C6089" s="1" t="str">
        <f>"O"&amp;C6010</f>
        <v>O</v>
      </c>
      <c r="E6089" s="80" t="str">
        <f>+$E$89</f>
        <v>i)</v>
      </c>
      <c r="F6089" s="327" t="str">
        <f>+$F$89</f>
        <v>Uno de los integrantes debe aportar como mínimo el cincuenta por ciento (50 %) de la experiencia solicitada</v>
      </c>
      <c r="G6089" s="328"/>
      <c r="H6089" s="328"/>
      <c r="I6089" s="328"/>
      <c r="J6089" s="328"/>
      <c r="K6089" s="73" t="s">
        <v>124</v>
      </c>
      <c r="L6089" s="47" t="s">
        <v>124</v>
      </c>
    </row>
    <row r="6090" spans="1:12" ht="28" hidden="1" customHeight="1" x14ac:dyDescent="0.3">
      <c r="A6090" s="18" t="s">
        <v>30</v>
      </c>
      <c r="B6090" s="18"/>
      <c r="C6090" s="1" t="str">
        <f>"O"&amp;C6010</f>
        <v>O</v>
      </c>
      <c r="E6090" s="80" t="str">
        <f>+$E$90</f>
        <v>ii)</v>
      </c>
      <c r="F6090" s="327" t="str">
        <f>+$F$90</f>
        <v>Todos los demás ntegrantes deben acreditar al menos el cinco por ciento (5 %) de la experiencia solicitada, solo uno (1) de los integrantes podrá no acreditar experiencia pero su porcentaje de participación  no podrá superar el diez por ciento (10 %)</v>
      </c>
      <c r="G6090" s="328"/>
      <c r="H6090" s="328"/>
      <c r="I6090" s="328"/>
      <c r="J6090" s="328"/>
      <c r="K6090" s="73" t="s">
        <v>124</v>
      </c>
      <c r="L6090" s="47" t="s">
        <v>124</v>
      </c>
    </row>
    <row r="6091" spans="1:12" hidden="1" x14ac:dyDescent="0.3">
      <c r="A6091" s="18" t="s">
        <v>30</v>
      </c>
      <c r="B6091" s="18"/>
      <c r="E6091" s="39"/>
      <c r="F6091" s="39"/>
      <c r="G6091" s="39"/>
      <c r="H6091" s="39"/>
      <c r="I6091" s="39"/>
      <c r="J6091" s="39"/>
      <c r="K6091" s="39"/>
      <c r="L6091" s="39"/>
    </row>
    <row r="6092" spans="1:12" ht="13" hidden="1" customHeight="1" x14ac:dyDescent="0.3">
      <c r="A6092" s="18" t="str">
        <f>+A6010</f>
        <v>NO</v>
      </c>
      <c r="B6092" s="18"/>
      <c r="E6092" s="69" t="str">
        <f>+$E$92</f>
        <v>VERIFICACIÓN Y ASIGNACIÓN DE PUNTAJE POR LA EXPERIENCIA DEL PROPONENTE</v>
      </c>
      <c r="F6092" s="70"/>
      <c r="G6092" s="70"/>
      <c r="H6092" s="70"/>
      <c r="I6092" s="70"/>
      <c r="J6092" s="70"/>
      <c r="K6092" s="70"/>
      <c r="L6092" s="71"/>
    </row>
    <row r="6093" spans="1:12" hidden="1" x14ac:dyDescent="0.3">
      <c r="A6093" s="18" t="str">
        <f>+A6010</f>
        <v>NO</v>
      </c>
      <c r="B6093" s="18"/>
      <c r="E6093" s="81"/>
      <c r="F6093" s="323" t="str">
        <f>+$F$93</f>
        <v>No. CONTRATOS QUE ACREDITAN LA EXPERIENCIA (NO OBJETO DE SUBSANACIÓN)</v>
      </c>
      <c r="G6093" s="324"/>
      <c r="H6093" s="324"/>
      <c r="I6093" s="324"/>
      <c r="J6093" s="324"/>
      <c r="K6093" s="82"/>
      <c r="L6093" s="83" t="s">
        <v>124</v>
      </c>
    </row>
    <row r="6094" spans="1:12" ht="13" hidden="1" customHeight="1" x14ac:dyDescent="0.3">
      <c r="A6094" s="18" t="str">
        <f>+A6010</f>
        <v>NO</v>
      </c>
      <c r="B6094" s="18"/>
      <c r="E6094" s="84"/>
      <c r="F6094" s="323" t="str">
        <f>+$F$94</f>
        <v>TOTAL EJECUTADO DE CONTRATOS ACREDITADOS PROPUESTA INICIAL</v>
      </c>
      <c r="G6094" s="324"/>
      <c r="H6094" s="324"/>
      <c r="I6094" s="324"/>
      <c r="J6094" s="324"/>
      <c r="K6094" s="85"/>
      <c r="L6094" s="86" t="s">
        <v>124</v>
      </c>
    </row>
    <row r="6095" spans="1:12" ht="13" hidden="1" customHeight="1" x14ac:dyDescent="0.3">
      <c r="A6095" s="18" t="str">
        <f>+A6010</f>
        <v>NO</v>
      </c>
      <c r="B6095" s="18"/>
      <c r="E6095" s="87"/>
      <c r="F6095" s="323" t="str">
        <f>+$F$95</f>
        <v>PROMEDIO VALOR ACREDITADO EN SMMLV</v>
      </c>
      <c r="G6095" s="324"/>
      <c r="H6095" s="324"/>
      <c r="I6095" s="324"/>
      <c r="J6095" s="324"/>
      <c r="K6095" s="66"/>
      <c r="L6095" s="88" t="s">
        <v>124</v>
      </c>
    </row>
    <row r="6096" spans="1:12" hidden="1" x14ac:dyDescent="0.3">
      <c r="A6096" s="18" t="str">
        <f>+A6010</f>
        <v>NO</v>
      </c>
      <c r="B6096" s="18"/>
      <c r="E6096" s="89"/>
      <c r="F6096" s="89"/>
      <c r="G6096" s="89"/>
      <c r="H6096" s="89"/>
      <c r="I6096" s="89"/>
      <c r="J6096" s="89"/>
      <c r="K6096" s="89"/>
      <c r="L6096" s="89"/>
    </row>
    <row r="6097" spans="1:12" ht="13" hidden="1" customHeight="1" x14ac:dyDescent="0.3">
      <c r="A6097" s="18" t="str">
        <f>+A6010</f>
        <v>NO</v>
      </c>
      <c r="B6097" s="18"/>
      <c r="E6097" s="69" t="str">
        <f>+$E$97</f>
        <v>3.9.2 EXIGENCIAS MÍNIMAS DE EXPERIENCIA Y FORMACIÓN ACADÉMICA DEL EQUIPO DE TRABAJO</v>
      </c>
      <c r="F6097" s="70"/>
      <c r="G6097" s="70"/>
      <c r="H6097" s="70"/>
      <c r="I6097" s="70"/>
      <c r="J6097" s="70"/>
      <c r="K6097" s="70"/>
      <c r="L6097" s="71"/>
    </row>
    <row r="6098" spans="1:12" hidden="1" x14ac:dyDescent="0.3">
      <c r="A6098" s="18" t="str">
        <f>+A6010</f>
        <v>NO</v>
      </c>
      <c r="B6098" s="18"/>
      <c r="E6098" s="90" t="str">
        <f>+$E$98</f>
        <v>Formulario 8</v>
      </c>
      <c r="F6098" s="315" t="s">
        <v>46</v>
      </c>
      <c r="G6098" s="316"/>
      <c r="H6098" s="317"/>
      <c r="I6098" s="318"/>
      <c r="J6098" s="318"/>
      <c r="K6098" s="318"/>
      <c r="L6098" s="319"/>
    </row>
    <row r="6099" spans="1:12" hidden="1" x14ac:dyDescent="0.3">
      <c r="A6099" s="18" t="str">
        <f>+A6010</f>
        <v>NO</v>
      </c>
      <c r="B6099" s="18"/>
      <c r="E6099" s="91" t="s">
        <v>124</v>
      </c>
      <c r="F6099" s="91" t="str">
        <f>+$F$99</f>
        <v>Director de Interventoría</v>
      </c>
      <c r="G6099" s="91" t="str">
        <f>+$G$99</f>
        <v>Residente de Interventoría</v>
      </c>
      <c r="H6099" s="320"/>
      <c r="I6099" s="321"/>
      <c r="J6099" s="321"/>
      <c r="K6099" s="321"/>
      <c r="L6099" s="322"/>
    </row>
    <row r="6100" spans="1:12" hidden="1" x14ac:dyDescent="0.3">
      <c r="A6100" s="18" t="str">
        <f>+A6010</f>
        <v>NO</v>
      </c>
      <c r="B6100" s="18"/>
      <c r="E6100" s="304" t="str">
        <f>+$E$100</f>
        <v>OBSERVACIONES RESPECTO REQUISITO HABILITANTE DEL PERSONAL CLAVE EVALUABLE</v>
      </c>
      <c r="F6100" s="305"/>
      <c r="G6100" s="305"/>
      <c r="H6100" s="305"/>
      <c r="I6100" s="305"/>
      <c r="J6100" s="305"/>
      <c r="K6100" s="305"/>
      <c r="L6100" s="305"/>
    </row>
    <row r="6101" spans="1:12" hidden="1" x14ac:dyDescent="0.3">
      <c r="A6101" s="18" t="str">
        <f>+A6010</f>
        <v>NO</v>
      </c>
      <c r="B6101" s="18"/>
      <c r="E6101" s="312" t="s">
        <v>124</v>
      </c>
      <c r="F6101" s="313"/>
      <c r="G6101" s="313"/>
      <c r="H6101" s="313"/>
      <c r="I6101" s="313"/>
      <c r="J6101" s="313"/>
      <c r="K6101" s="313"/>
      <c r="L6101" s="314"/>
    </row>
    <row r="6102" spans="1:12" hidden="1" x14ac:dyDescent="0.3">
      <c r="A6102" s="18" t="str">
        <f>+A6010</f>
        <v>NO</v>
      </c>
      <c r="B6102" s="18"/>
      <c r="E6102" s="89"/>
      <c r="F6102" s="89"/>
      <c r="G6102" s="89"/>
      <c r="H6102" s="89"/>
      <c r="I6102" s="89"/>
      <c r="J6102" s="89"/>
      <c r="K6102" s="89"/>
      <c r="L6102" s="89"/>
    </row>
    <row r="6103" spans="1:12" ht="13" hidden="1" customHeight="1" x14ac:dyDescent="0.3">
      <c r="A6103" s="18" t="str">
        <f>+A6010</f>
        <v>NO</v>
      </c>
      <c r="B6103" s="18"/>
      <c r="E6103" s="69" t="str">
        <f>+$E$103</f>
        <v>4.2 EQUIPO DE TRABAJO (Personal Clave Evaluable)</v>
      </c>
      <c r="F6103" s="70"/>
      <c r="G6103" s="70"/>
      <c r="H6103" s="70"/>
      <c r="I6103" s="70"/>
      <c r="J6103" s="70"/>
      <c r="K6103" s="70"/>
      <c r="L6103" s="71"/>
    </row>
    <row r="6104" spans="1:12" ht="23.25" hidden="1" customHeight="1" x14ac:dyDescent="0.3">
      <c r="A6104" s="18" t="str">
        <f>+A6010</f>
        <v>NO</v>
      </c>
      <c r="B6104" s="18"/>
      <c r="E6104" s="90" t="str">
        <f>+$E$104</f>
        <v>Formulario 9</v>
      </c>
      <c r="F6104" s="315" t="s">
        <v>46</v>
      </c>
      <c r="G6104" s="316"/>
      <c r="H6104" s="317"/>
      <c r="I6104" s="318"/>
      <c r="J6104" s="318"/>
      <c r="K6104" s="318"/>
      <c r="L6104" s="319"/>
    </row>
    <row r="6105" spans="1:12" hidden="1" x14ac:dyDescent="0.3">
      <c r="A6105" s="18" t="str">
        <f>+A6010</f>
        <v>NO</v>
      </c>
      <c r="B6105" s="18"/>
      <c r="E6105" s="91" t="s">
        <v>124</v>
      </c>
      <c r="F6105" s="91" t="str">
        <f>+$F$99</f>
        <v>Director de Interventoría</v>
      </c>
      <c r="G6105" s="91" t="str">
        <f>+$G$99</f>
        <v>Residente de Interventoría</v>
      </c>
      <c r="H6105" s="320"/>
      <c r="I6105" s="321"/>
      <c r="J6105" s="321"/>
      <c r="K6105" s="321"/>
      <c r="L6105" s="322"/>
    </row>
    <row r="6106" spans="1:12" hidden="1" x14ac:dyDescent="0.3">
      <c r="A6106" s="18" t="str">
        <f>+A6010</f>
        <v>NO</v>
      </c>
      <c r="B6106" s="18"/>
      <c r="E6106" s="89"/>
      <c r="F6106" s="89"/>
      <c r="G6106" s="89"/>
      <c r="H6106" s="89"/>
      <c r="I6106" s="89"/>
      <c r="J6106" s="89"/>
      <c r="K6106" s="89"/>
      <c r="L6106" s="89"/>
    </row>
    <row r="6107" spans="1:12" hidden="1" x14ac:dyDescent="0.3">
      <c r="A6107" s="1" t="str">
        <f>+A6010</f>
        <v>NO</v>
      </c>
      <c r="E6107" s="92" t="str">
        <f>+E5982</f>
        <v>CRITERIOS DE EVALUACIÓN Y PUNTAJE</v>
      </c>
      <c r="F6107" s="93"/>
      <c r="G6107" s="93"/>
      <c r="H6107" s="93"/>
      <c r="I6107" s="93"/>
      <c r="J6107" s="93"/>
      <c r="K6107" s="94"/>
      <c r="L6107" s="95" t="str">
        <f>+$L$107</f>
        <v>PUNTAJE OBTENIDO</v>
      </c>
    </row>
    <row r="6108" spans="1:12" hidden="1" x14ac:dyDescent="0.3">
      <c r="A6108" s="1" t="str">
        <f>+A6010</f>
        <v>NO</v>
      </c>
      <c r="E6108" s="96" t="str">
        <f>+$E$108</f>
        <v>VALOR</v>
      </c>
      <c r="F6108" s="97" t="str">
        <f>+$F$108</f>
        <v>EQUIPO DE TRABAJO (PERSONAL CLAVE EVALUABLE)</v>
      </c>
      <c r="G6108" s="24"/>
      <c r="H6108" s="24"/>
      <c r="I6108" s="24"/>
      <c r="J6108" s="24"/>
      <c r="K6108" s="24"/>
      <c r="L6108" s="98"/>
    </row>
    <row r="6109" spans="1:12" ht="12.75" hidden="1" customHeight="1" x14ac:dyDescent="0.3">
      <c r="A6109" s="1" t="str">
        <f>+A6010</f>
        <v>NO</v>
      </c>
      <c r="E6109" s="96">
        <f>+$E$109</f>
        <v>5</v>
      </c>
      <c r="F6109" s="307" t="str">
        <f>+$F$109</f>
        <v xml:space="preserve"> Experiencia Específica adicional</v>
      </c>
      <c r="G6109" s="308"/>
      <c r="H6109" s="308"/>
      <c r="I6109" s="308"/>
      <c r="J6109" s="308"/>
      <c r="K6109" s="309"/>
      <c r="L6109" s="99" t="str">
        <f>IFERROR(IF(VLOOKUP(C6010,'R. PUNTAJES'!$C$14:$R$213,'R. PUNTAJES'!$I$10,0)="","",VLOOKUP(C6010,'R. PUNTAJES'!$C$14:$R$213,'R. PUNTAJES'!$I$10,0)),"")</f>
        <v/>
      </c>
    </row>
    <row r="6110" spans="1:12" ht="12.75" hidden="1" customHeight="1" x14ac:dyDescent="0.3">
      <c r="A6110" s="1" t="str">
        <f>+A6010</f>
        <v>NO</v>
      </c>
      <c r="E6110" s="96">
        <f>+$E$110</f>
        <v>5</v>
      </c>
      <c r="F6110" s="307" t="str">
        <f>+$F$110</f>
        <v>Formación Académica adicional</v>
      </c>
      <c r="G6110" s="308"/>
      <c r="H6110" s="308"/>
      <c r="I6110" s="308"/>
      <c r="J6110" s="308"/>
      <c r="K6110" s="309"/>
      <c r="L6110" s="99" t="str">
        <f>IFERROR(IF(VLOOKUP(C6010,'R. PUNTAJES'!$C$14:$R$213,'R. PUNTAJES'!$J$10,0)="","",VLOOKUP(C6010,'R. PUNTAJES'!$C$14:$R$213,'R. PUNTAJES'!$J$10,0)),"")</f>
        <v/>
      </c>
    </row>
    <row r="6111" spans="1:12" hidden="1" x14ac:dyDescent="0.3">
      <c r="A6111" s="18" t="str">
        <f>+A6010</f>
        <v>NO</v>
      </c>
      <c r="B6111" s="18"/>
      <c r="E6111" s="100"/>
      <c r="F6111" s="101" t="str">
        <f>+$F$111</f>
        <v>FACTOR DE SOSTENIBILIDAD</v>
      </c>
      <c r="G6111" s="102"/>
      <c r="H6111" s="102"/>
      <c r="I6111" s="102"/>
      <c r="J6111" s="102"/>
      <c r="K6111" s="102"/>
      <c r="L6111" s="103"/>
    </row>
    <row r="6112" spans="1:12" hidden="1" x14ac:dyDescent="0.3">
      <c r="A6112" s="18" t="str">
        <f>+A6010</f>
        <v>NO</v>
      </c>
      <c r="B6112" s="18"/>
      <c r="E6112" s="104">
        <v>1</v>
      </c>
      <c r="F6112" s="105" t="str">
        <f>+$F$112</f>
        <v>Compromisos Sostenibilidad</v>
      </c>
      <c r="G6112" s="106"/>
      <c r="H6112" s="106"/>
      <c r="I6112" s="106"/>
      <c r="J6112" s="106"/>
      <c r="K6112" s="106"/>
      <c r="L6112" s="107" t="str">
        <f>IFERROR(IF(VLOOKUP(C6010,'R. PUNTAJES'!$C$14:$R$213,'R. PUNTAJES'!$K$10,0)="","",VLOOKUP(C6010,'R. PUNTAJES'!$C$14:$R$213,'R. PUNTAJES'!$K$10,0)),"")</f>
        <v/>
      </c>
    </row>
    <row r="6113" spans="1:12" hidden="1" x14ac:dyDescent="0.3">
      <c r="A6113" s="1" t="str">
        <f>+A6010</f>
        <v>NO</v>
      </c>
      <c r="E6113" s="108"/>
      <c r="F6113" s="109" t="str">
        <f>+$F$113</f>
        <v>APOYO A LA INDUSTRIA NACIONAL</v>
      </c>
      <c r="G6113" s="110"/>
      <c r="H6113" s="110"/>
      <c r="I6113" s="110"/>
      <c r="J6113" s="110"/>
      <c r="K6113" s="110"/>
      <c r="L6113" s="111"/>
    </row>
    <row r="6114" spans="1:12" ht="12.75" hidden="1" customHeight="1" x14ac:dyDescent="0.3">
      <c r="A6114" s="1" t="str">
        <f>+A6010</f>
        <v>NO</v>
      </c>
      <c r="E6114" s="96">
        <v>20</v>
      </c>
      <c r="F6114" s="307" t="str">
        <f>+$F$114</f>
        <v>Promoción de Servicios Nacionales o con Trato Nacional</v>
      </c>
      <c r="G6114" s="308"/>
      <c r="H6114" s="308"/>
      <c r="I6114" s="308"/>
      <c r="J6114" s="308"/>
      <c r="K6114" s="309"/>
      <c r="L6114" s="99" t="str">
        <f>IFERROR(IF(VLOOKUP(C6010,'R. PUNTAJES'!$C$14:$R$213,'R. PUNTAJES'!$L$10,0)="","",
IF(VLOOKUP(C6010,'R. PUNTAJES'!$C$14:$R$213,'R. PUNTAJES'!$L$10,0)=5,0,
VLOOKUP(C6010,'R. PUNTAJES'!$C$14:$R$213,'R. PUNTAJES'!$L$10,0))),"")</f>
        <v/>
      </c>
    </row>
    <row r="6115" spans="1:12" ht="12.75" hidden="1" customHeight="1" x14ac:dyDescent="0.3">
      <c r="A6115" s="1" t="str">
        <f>+A6010</f>
        <v>NO</v>
      </c>
      <c r="E6115" s="96">
        <v>5</v>
      </c>
      <c r="F6115" s="307" t="str">
        <f>+$F$115</f>
        <v>Incorporación de componente nacional en servicios extranjeros</v>
      </c>
      <c r="G6115" s="308"/>
      <c r="H6115" s="308"/>
      <c r="I6115" s="308"/>
      <c r="J6115" s="308"/>
      <c r="K6115" s="309"/>
      <c r="L6115" s="99" t="str">
        <f>IFERROR(IF(VLOOKUP(C6010,'R. PUNTAJES'!$C$14:$R$213,'R. PUNTAJES'!$L$10,0)="","",
IF(VLOOKUP(C6010,'R. PUNTAJES'!$C$14:$R$213,'R. PUNTAJES'!$L$10,0)=20,0,
VLOOKUP(C6010,'R. PUNTAJES'!$C$14:$R$213,'R. PUNTAJES'!$L$10,0))),"")</f>
        <v/>
      </c>
    </row>
    <row r="6116" spans="1:12" hidden="1" x14ac:dyDescent="0.3">
      <c r="A6116" s="1" t="str">
        <f>+A6010</f>
        <v>NO</v>
      </c>
      <c r="E6116" s="112"/>
      <c r="F6116" s="97" t="str">
        <f>+$F$116</f>
        <v>VINCULACIÓN DE PERSONAS CON DISCAPACIDAD</v>
      </c>
      <c r="G6116" s="24"/>
      <c r="H6116" s="24"/>
      <c r="I6116" s="24"/>
      <c r="J6116" s="24"/>
      <c r="K6116" s="24"/>
      <c r="L6116" s="98"/>
    </row>
    <row r="6117" spans="1:12" ht="12.75" hidden="1" customHeight="1" x14ac:dyDescent="0.3">
      <c r="A6117" s="1" t="str">
        <f>+A6010</f>
        <v>NO</v>
      </c>
      <c r="E6117" s="96">
        <v>1</v>
      </c>
      <c r="F6117" s="307" t="str">
        <f>+$F$117</f>
        <v xml:space="preserve">Trabajadores vinculados a la planta de personal </v>
      </c>
      <c r="G6117" s="308"/>
      <c r="H6117" s="308"/>
      <c r="I6117" s="308"/>
      <c r="J6117" s="308"/>
      <c r="K6117" s="309"/>
      <c r="L6117" s="99" t="str">
        <f>IFERROR(IF(VLOOKUP(C6010,'R. PUNTAJES'!$C$14:$R$213,'R. PUNTAJES'!$M$10,0)="","",VLOOKUP(C6010,'R. PUNTAJES'!$C$14:$R$213,'R. PUNTAJES'!$M$10,0)),"")</f>
        <v/>
      </c>
    </row>
    <row r="6118" spans="1:12" hidden="1" x14ac:dyDescent="0.3">
      <c r="A6118" s="1" t="str">
        <f>+A6010</f>
        <v>NO</v>
      </c>
      <c r="E6118" s="112"/>
      <c r="F6118" s="97" t="str">
        <f>+$F$118</f>
        <v>EMPRENDIMIENTOS Y EMPRESAS DE MUJERES</v>
      </c>
      <c r="G6118" s="24"/>
      <c r="H6118" s="24"/>
      <c r="I6118" s="24"/>
      <c r="J6118" s="24"/>
      <c r="K6118" s="24"/>
      <c r="L6118" s="98"/>
    </row>
    <row r="6119" spans="1:12" ht="13" hidden="1" customHeight="1" x14ac:dyDescent="0.3">
      <c r="A6119" s="1" t="str">
        <f>+A6010</f>
        <v>NO</v>
      </c>
      <c r="E6119" s="96">
        <v>0.25</v>
      </c>
      <c r="F6119" s="307" t="str">
        <f>+$F$119</f>
        <v>Emprendimientos y empresas de mujeres</v>
      </c>
      <c r="G6119" s="308"/>
      <c r="H6119" s="308"/>
      <c r="I6119" s="308"/>
      <c r="J6119" s="308"/>
      <c r="K6119" s="309"/>
      <c r="L6119" s="113" t="str">
        <f>IFERROR(IF(VLOOKUP(C6010,'R. PUNTAJES'!$C$14:$R$213,'R. PUNTAJES'!$N$10,0)="","",VLOOKUP(C6010,'R. PUNTAJES'!$C$14:$R$213,'R. PUNTAJES'!$N$10,0)),"")</f>
        <v/>
      </c>
    </row>
    <row r="6120" spans="1:12" hidden="1" x14ac:dyDescent="0.3">
      <c r="A6120" s="18" t="str">
        <f>+A6121</f>
        <v>NO</v>
      </c>
      <c r="B6120" s="18"/>
      <c r="E6120" s="112"/>
      <c r="F6120" s="97" t="str">
        <f>+$F$120</f>
        <v>MIPYME</v>
      </c>
      <c r="G6120" s="24"/>
      <c r="H6120" s="24"/>
      <c r="I6120" s="24"/>
      <c r="J6120" s="24"/>
      <c r="K6120" s="24"/>
      <c r="L6120" s="98"/>
    </row>
    <row r="6121" spans="1:12" hidden="1" x14ac:dyDescent="0.3">
      <c r="A6121" s="18" t="str">
        <f>+IF(E6121=0,"NO",1)</f>
        <v>NO</v>
      </c>
      <c r="B6121" s="18"/>
      <c r="E6121" s="96">
        <v>0</v>
      </c>
      <c r="F6121" s="307" t="str">
        <f>+$F$121</f>
        <v>Mipyme</v>
      </c>
      <c r="G6121" s="308"/>
      <c r="H6121" s="308"/>
      <c r="I6121" s="308"/>
      <c r="J6121" s="308"/>
      <c r="K6121" s="309"/>
      <c r="L6121" s="113" t="str">
        <f>IFERROR(IF(VLOOKUP(C6010,'R. PUNTAJES'!$C$14:$R$213,'R. PUNTAJES'!$O$10,0)="","",VLOOKUP(C6010,'R. PUNTAJES'!$C$14:$R$213,'R. PUNTAJES'!$O$10,0)),"")</f>
        <v/>
      </c>
    </row>
    <row r="6122" spans="1:12" hidden="1" x14ac:dyDescent="0.3">
      <c r="A6122" s="1" t="str">
        <f>+A6010</f>
        <v>NO</v>
      </c>
      <c r="E6122" s="112"/>
      <c r="F6122" s="97" t="str">
        <f>+$F$122</f>
        <v>EXPERIENCIA DEL PROPONENTE</v>
      </c>
      <c r="G6122" s="24"/>
      <c r="H6122" s="24"/>
      <c r="I6122" s="24"/>
      <c r="J6122" s="24"/>
      <c r="K6122" s="24"/>
      <c r="L6122" s="98"/>
    </row>
    <row r="6123" spans="1:12" hidden="1" x14ac:dyDescent="0.3">
      <c r="A6123" s="1" t="str">
        <f>+A6010</f>
        <v>NO</v>
      </c>
      <c r="E6123" s="96">
        <v>59.5</v>
      </c>
      <c r="F6123" s="307" t="str">
        <f>+$F$123</f>
        <v>mediana con valor absoluto</v>
      </c>
      <c r="G6123" s="308"/>
      <c r="H6123" s="308"/>
      <c r="I6123" s="308"/>
      <c r="J6123" s="308"/>
      <c r="K6123" s="309"/>
      <c r="L6123" s="113" t="str">
        <f>IFERROR(IF(VLOOKUP(C6010,'R. PUNTAJES'!$C$14:$R$213,'R. PUNTAJES'!$R$10,0)="","",VLOOKUP(C6010,'R. PUNTAJES'!$C$14:$R$213,'R. PUNTAJES'!$R$10,0)),"")</f>
        <v/>
      </c>
    </row>
    <row r="6124" spans="1:12" hidden="1" x14ac:dyDescent="0.3">
      <c r="A6124" s="1" t="str">
        <f>+A6010</f>
        <v>NO</v>
      </c>
      <c r="E6124" s="112"/>
      <c r="F6124" s="97" t="str">
        <f>+$F$124</f>
        <v>MULTAS</v>
      </c>
      <c r="G6124" s="24"/>
      <c r="H6124" s="24"/>
      <c r="I6124" s="24"/>
      <c r="J6124" s="24"/>
      <c r="K6124" s="24"/>
      <c r="L6124" s="98"/>
    </row>
    <row r="6125" spans="1:12" ht="12.75" hidden="1" customHeight="1" x14ac:dyDescent="0.3">
      <c r="A6125" s="1" t="str">
        <f>+A6010</f>
        <v>NO</v>
      </c>
      <c r="E6125" s="96">
        <v>-2</v>
      </c>
      <c r="F6125" s="307" t="str">
        <f>+$F$125</f>
        <v>Una o más multas o cláusulas penales durante el último año</v>
      </c>
      <c r="G6125" s="310"/>
      <c r="H6125" s="310"/>
      <c r="I6125" s="310"/>
      <c r="J6125" s="310"/>
      <c r="K6125" s="311"/>
      <c r="L6125" s="99" t="str">
        <f>IFERROR(IF(VLOOKUP(C6010,'R. PUNTAJES'!$C$14:$R$213,'R. PUNTAJES'!$Q$10,0)="","",VLOOKUP(C6010,'R. PUNTAJES'!$C$14:$R$213,'R. PUNTAJES'!$Q$10,0)),"")</f>
        <v/>
      </c>
    </row>
    <row r="6126" spans="1:12" hidden="1" x14ac:dyDescent="0.3">
      <c r="A6126" s="1" t="str">
        <f>+A6010</f>
        <v>NO</v>
      </c>
      <c r="E6126" s="112"/>
      <c r="F6126" s="97" t="str">
        <f>+$F$126</f>
        <v>OBRAS INCONCLUSAS</v>
      </c>
      <c r="G6126" s="24"/>
      <c r="H6126" s="24"/>
      <c r="I6126" s="24"/>
      <c r="J6126" s="24"/>
      <c r="K6126" s="24"/>
      <c r="L6126" s="98"/>
    </row>
    <row r="6127" spans="1:12" hidden="1" x14ac:dyDescent="0.3">
      <c r="A6127" s="1" t="str">
        <f>+A6010</f>
        <v>NO</v>
      </c>
      <c r="E6127" s="96">
        <v>-1</v>
      </c>
      <c r="F6127" s="301" t="str">
        <f>+$F$127</f>
        <v>Anotación vigente de obra civil inconclusa</v>
      </c>
      <c r="G6127" s="302"/>
      <c r="H6127" s="302"/>
      <c r="I6127" s="302"/>
      <c r="J6127" s="302"/>
      <c r="K6127" s="303"/>
      <c r="L6127" s="99" t="str">
        <f>IFERROR(IF(VLOOKUP(C6010,'R. PUNTAJES'!$C$14:$R$213,'R. PUNTAJES'!$P$10,0)="","",VLOOKUP(C6010,'R. PUNTAJES'!$C$14:$R$213,'R. PUNTAJES'!$P$10,0)),"")</f>
        <v/>
      </c>
    </row>
    <row r="6128" spans="1:12" ht="7.5" hidden="1" customHeight="1" x14ac:dyDescent="0.3">
      <c r="A6128" s="1" t="str">
        <f>+A6010</f>
        <v>NO</v>
      </c>
      <c r="E6128" s="114"/>
      <c r="F6128" s="45"/>
      <c r="G6128" s="45"/>
      <c r="H6128" s="45"/>
      <c r="I6128" s="45"/>
      <c r="J6128" s="45"/>
      <c r="K6128" s="45"/>
      <c r="L6128" s="48"/>
    </row>
    <row r="6129" spans="1:16" hidden="1" x14ac:dyDescent="0.3">
      <c r="A6129" s="1" t="str">
        <f>+A6010</f>
        <v>NO</v>
      </c>
      <c r="E6129" s="115" t="str">
        <f>+$E$129</f>
        <v>PUNTAJE TOTAL</v>
      </c>
      <c r="F6129" s="116"/>
      <c r="G6129" s="116"/>
      <c r="H6129" s="116"/>
      <c r="I6129" s="116"/>
      <c r="J6129" s="116"/>
      <c r="K6129" s="117"/>
      <c r="L6129" s="118">
        <f>IFERROR(IF(VLOOKUP(C6010,'R. PUNTAJES'!$C$14:$R$213,'R. PUNTAJES'!$H$10,0)="RECHAZO","",SUM(L6109:L6127)),"")</f>
        <v>0</v>
      </c>
    </row>
    <row r="6130" spans="1:16" hidden="1" x14ac:dyDescent="0.3">
      <c r="A6130" s="1" t="str">
        <f>+A6010</f>
        <v>NO</v>
      </c>
      <c r="E6130" s="304" t="str">
        <f>+$E$130</f>
        <v>OBSERVACIONES RESPECTO A PUNTAJES</v>
      </c>
      <c r="F6130" s="305"/>
      <c r="G6130" s="305"/>
      <c r="H6130" s="305"/>
      <c r="I6130" s="305"/>
      <c r="J6130" s="305"/>
      <c r="K6130" s="305"/>
      <c r="L6130" s="305"/>
    </row>
    <row r="6131" spans="1:16" ht="12" hidden="1" customHeight="1" x14ac:dyDescent="0.3">
      <c r="A6131" s="1" t="str">
        <f>+A6010</f>
        <v>NO</v>
      </c>
      <c r="E6131" s="306" t="s">
        <v>124</v>
      </c>
      <c r="F6131" s="305"/>
      <c r="G6131" s="305"/>
      <c r="H6131" s="305"/>
      <c r="I6131" s="305"/>
      <c r="J6131" s="305"/>
      <c r="K6131" s="305"/>
      <c r="L6131" s="305"/>
      <c r="N6131" s="119"/>
      <c r="O6131" s="119"/>
      <c r="P6131" s="120"/>
    </row>
    <row r="6132" spans="1:16" ht="3" hidden="1" customHeight="1" x14ac:dyDescent="0.3">
      <c r="A6132" s="1" t="str">
        <f>+A6011</f>
        <v>NO</v>
      </c>
      <c r="E6132" s="121"/>
      <c r="F6132" s="122"/>
      <c r="G6132" s="122"/>
      <c r="H6132" s="122"/>
      <c r="I6132" s="122"/>
      <c r="J6132" s="122"/>
      <c r="K6132" s="122"/>
      <c r="L6132" s="123"/>
    </row>
    <row r="6133" spans="1:16" hidden="1" x14ac:dyDescent="0.3">
      <c r="A6133" s="1" t="str">
        <f>+IF(OR(C6135=""),"NO",1)</f>
        <v>NO</v>
      </c>
      <c r="E6133" s="346"/>
      <c r="F6133" s="347"/>
      <c r="G6133" s="347"/>
      <c r="H6133" s="347"/>
      <c r="I6133" s="347"/>
      <c r="J6133" s="347"/>
      <c r="K6133" s="347"/>
      <c r="L6133" s="347"/>
    </row>
    <row r="6134" spans="1:16" ht="4.5" hidden="1" customHeight="1" x14ac:dyDescent="0.3">
      <c r="A6134" s="1" t="str">
        <f>+A6135</f>
        <v>NO</v>
      </c>
      <c r="E6134" s="15"/>
      <c r="F6134" s="16"/>
      <c r="G6134" s="16"/>
      <c r="H6134" s="16"/>
      <c r="I6134" s="16"/>
      <c r="J6134" s="16"/>
      <c r="K6134" s="16"/>
      <c r="L6134" s="17"/>
    </row>
    <row r="6135" spans="1:16" ht="15.75" hidden="1" customHeight="1" x14ac:dyDescent="0.3">
      <c r="A6135" s="1" t="str">
        <f>+IF(OR(C6135=""),"NO",1)</f>
        <v>NO</v>
      </c>
      <c r="B6135" s="1">
        <f>1+MAX($B$1:B6134)</f>
        <v>50</v>
      </c>
      <c r="C6135" s="18" t="s">
        <v>124</v>
      </c>
      <c r="E6135" s="19" t="s">
        <v>124</v>
      </c>
      <c r="F6135" s="20"/>
      <c r="G6135" s="20"/>
      <c r="H6135" s="20"/>
      <c r="I6135" s="21"/>
      <c r="J6135" s="20"/>
      <c r="K6135" s="21"/>
      <c r="L6135" s="22"/>
    </row>
    <row r="6136" spans="1:16" hidden="1" x14ac:dyDescent="0.3">
      <c r="A6136" s="1" t="str">
        <f>A6135</f>
        <v>NO</v>
      </c>
      <c r="E6136" s="23" t="str">
        <f>+$E$11</f>
        <v>Integrantes</v>
      </c>
      <c r="F6136" s="24"/>
      <c r="G6136" s="24"/>
      <c r="H6136" s="24"/>
      <c r="I6136" s="24"/>
      <c r="J6136" s="24"/>
      <c r="K6136" s="25" t="str">
        <f>+$K$11</f>
        <v>Nit</v>
      </c>
      <c r="L6136" s="26" t="str">
        <f>+$L$11</f>
        <v>Part.</v>
      </c>
    </row>
    <row r="6137" spans="1:16" hidden="1" x14ac:dyDescent="0.3">
      <c r="A6137" s="1" t="str">
        <f>+A6136</f>
        <v>NO</v>
      </c>
      <c r="C6137" s="1" t="s">
        <v>124</v>
      </c>
      <c r="E6137" s="27" t="s">
        <v>124</v>
      </c>
      <c r="F6137" s="28"/>
      <c r="G6137" s="28"/>
      <c r="H6137" s="28"/>
      <c r="I6137" s="28"/>
      <c r="J6137" s="28"/>
      <c r="K6137" s="29" t="s">
        <v>124</v>
      </c>
      <c r="L6137" s="30" t="s">
        <v>124</v>
      </c>
    </row>
    <row r="6138" spans="1:16" hidden="1" x14ac:dyDescent="0.3">
      <c r="A6138" s="18" t="str">
        <f>+IF(OR(C6138=""),"NO",1)</f>
        <v>NO</v>
      </c>
      <c r="B6138" s="18"/>
      <c r="C6138" s="1" t="s">
        <v>124</v>
      </c>
      <c r="E6138" s="31" t="s">
        <v>124</v>
      </c>
      <c r="F6138" s="32"/>
      <c r="G6138" s="32"/>
      <c r="H6138" s="32"/>
      <c r="I6138" s="32"/>
      <c r="J6138" s="32"/>
      <c r="K6138" s="33" t="s">
        <v>124</v>
      </c>
      <c r="L6138" s="34" t="s">
        <v>124</v>
      </c>
    </row>
    <row r="6139" spans="1:16" hidden="1" x14ac:dyDescent="0.3">
      <c r="A6139" s="18" t="str">
        <f>+IF(OR(C6139=""),"NO",1)</f>
        <v>NO</v>
      </c>
      <c r="B6139" s="18"/>
      <c r="C6139" s="1" t="s">
        <v>124</v>
      </c>
      <c r="E6139" s="31" t="s">
        <v>124</v>
      </c>
      <c r="F6139" s="32"/>
      <c r="G6139" s="32"/>
      <c r="H6139" s="32"/>
      <c r="I6139" s="32"/>
      <c r="J6139" s="32"/>
      <c r="K6139" s="33" t="s">
        <v>124</v>
      </c>
      <c r="L6139" s="34" t="s">
        <v>124</v>
      </c>
    </row>
    <row r="6140" spans="1:16" hidden="1" x14ac:dyDescent="0.3">
      <c r="A6140" s="18" t="str">
        <f>+IF(OR(C6140=""),"NO",1)</f>
        <v>NO</v>
      </c>
      <c r="B6140" s="18"/>
      <c r="C6140" s="1" t="s">
        <v>124</v>
      </c>
      <c r="E6140" s="31" t="s">
        <v>13</v>
      </c>
      <c r="F6140" s="32"/>
      <c r="G6140" s="32"/>
      <c r="H6140" s="32"/>
      <c r="I6140" s="32"/>
      <c r="J6140" s="32"/>
      <c r="K6140" s="33"/>
      <c r="L6140" s="34"/>
    </row>
    <row r="6141" spans="1:16" hidden="1" x14ac:dyDescent="0.3">
      <c r="A6141" s="18" t="str">
        <f>+IF(OR(C6141=""),"NO",1)</f>
        <v>NO</v>
      </c>
      <c r="B6141" s="18"/>
      <c r="C6141" s="1" t="s">
        <v>124</v>
      </c>
      <c r="E6141" s="31" t="s">
        <v>13</v>
      </c>
      <c r="F6141" s="32"/>
      <c r="G6141" s="32"/>
      <c r="H6141" s="32"/>
      <c r="I6141" s="32"/>
      <c r="J6141" s="32"/>
      <c r="K6141" s="33"/>
      <c r="L6141" s="34"/>
    </row>
    <row r="6142" spans="1:16" hidden="1" x14ac:dyDescent="0.3">
      <c r="A6142" s="18" t="str">
        <f>+IF(OR(C6142=""),"NO",1)</f>
        <v>NO</v>
      </c>
      <c r="B6142" s="18"/>
      <c r="C6142" s="1" t="s">
        <v>124</v>
      </c>
      <c r="E6142" s="35" t="s">
        <v>13</v>
      </c>
      <c r="F6142" s="36"/>
      <c r="G6142" s="36"/>
      <c r="H6142" s="36"/>
      <c r="I6142" s="36"/>
      <c r="J6142" s="36"/>
      <c r="K6142" s="37"/>
      <c r="L6142" s="38"/>
    </row>
    <row r="6143" spans="1:16" ht="5.15" hidden="1" customHeight="1" x14ac:dyDescent="0.3">
      <c r="A6143" s="1" t="str">
        <f>+A6135</f>
        <v>NO</v>
      </c>
      <c r="E6143" s="39"/>
      <c r="F6143" s="39"/>
      <c r="G6143" s="39"/>
      <c r="H6143" s="39"/>
      <c r="I6143" s="39"/>
      <c r="J6143" s="39"/>
      <c r="K6143" s="39"/>
      <c r="L6143" s="39"/>
    </row>
    <row r="6144" spans="1:16" ht="15.75" hidden="1" customHeight="1" x14ac:dyDescent="0.3">
      <c r="A6144" s="1" t="str">
        <f>+A6135</f>
        <v>NO</v>
      </c>
      <c r="E6144" s="40" t="str">
        <f>+$E$19</f>
        <v>RESULTADO DE EVALUACIÓN TÉCNICA</v>
      </c>
      <c r="F6144" s="41"/>
      <c r="G6144" s="41"/>
      <c r="H6144" s="41"/>
      <c r="I6144" s="41"/>
      <c r="J6144" s="41"/>
      <c r="K6144" s="41"/>
      <c r="L6144" s="42"/>
    </row>
    <row r="6145" spans="1:12" hidden="1" x14ac:dyDescent="0.3">
      <c r="A6145" s="1" t="str">
        <f>+A6135</f>
        <v>NO</v>
      </c>
      <c r="E6145" s="43"/>
      <c r="F6145" s="44" t="str">
        <f>+$F$20</f>
        <v>Experiencia</v>
      </c>
      <c r="G6145" s="45"/>
      <c r="H6145" s="45"/>
      <c r="I6145" s="45"/>
      <c r="J6145" s="45"/>
      <c r="K6145" s="46"/>
      <c r="L6145" s="47" t="s">
        <v>124</v>
      </c>
    </row>
    <row r="6146" spans="1:12" hidden="1" x14ac:dyDescent="0.3">
      <c r="A6146" s="1" t="str">
        <f>+A6135</f>
        <v>NO</v>
      </c>
      <c r="E6146" s="348" t="str">
        <f>+$E$21</f>
        <v>OBSERVACIONES RESPECTO A LA EVALUACIÓN DE EXPERIENCIA</v>
      </c>
      <c r="F6146" s="308"/>
      <c r="G6146" s="308"/>
      <c r="H6146" s="308"/>
      <c r="I6146" s="308"/>
      <c r="J6146" s="308"/>
      <c r="K6146" s="308"/>
      <c r="L6146" s="349"/>
    </row>
    <row r="6147" spans="1:12" hidden="1" x14ac:dyDescent="0.3">
      <c r="A6147" s="1" t="str">
        <f>+A6135</f>
        <v>NO</v>
      </c>
      <c r="E6147" s="350" t="s">
        <v>124</v>
      </c>
      <c r="F6147" s="351"/>
      <c r="G6147" s="351"/>
      <c r="H6147" s="351"/>
      <c r="I6147" s="351"/>
      <c r="J6147" s="351"/>
      <c r="K6147" s="351"/>
      <c r="L6147" s="352"/>
    </row>
    <row r="6148" spans="1:12" ht="5.15" hidden="1" customHeight="1" x14ac:dyDescent="0.3">
      <c r="A6148" s="1" t="str">
        <f>+A6135</f>
        <v>NO</v>
      </c>
      <c r="E6148" s="39"/>
      <c r="F6148" s="39"/>
      <c r="G6148" s="39"/>
      <c r="H6148" s="39"/>
      <c r="I6148" s="39"/>
      <c r="J6148" s="39"/>
      <c r="K6148" s="39"/>
      <c r="L6148" s="39"/>
    </row>
    <row r="6149" spans="1:12" ht="12.75" hidden="1" customHeight="1" x14ac:dyDescent="0.3">
      <c r="A6149" s="1" t="str">
        <f>+A6135</f>
        <v>NO</v>
      </c>
      <c r="E6149" s="40" t="str">
        <f>+$E$24</f>
        <v>EXPERIENCIA HABILITANTE: CONTRATOS PRESENTADOS</v>
      </c>
      <c r="F6149" s="41"/>
      <c r="G6149" s="41"/>
      <c r="H6149" s="41"/>
      <c r="I6149" s="41"/>
      <c r="J6149" s="41"/>
      <c r="K6149" s="41"/>
      <c r="L6149" s="42"/>
    </row>
    <row r="6150" spans="1:12" ht="8.5" hidden="1" customHeight="1" x14ac:dyDescent="0.3">
      <c r="A6150" s="1" t="str">
        <f>+A6135</f>
        <v>NO</v>
      </c>
      <c r="E6150" s="49"/>
      <c r="F6150" s="50"/>
      <c r="G6150" s="51"/>
      <c r="H6150" s="51"/>
      <c r="I6150" s="51"/>
      <c r="J6150" s="51"/>
      <c r="K6150" s="51"/>
      <c r="L6150" s="52"/>
    </row>
    <row r="6151" spans="1:12" hidden="1" x14ac:dyDescent="0.3">
      <c r="A6151" s="18" t="str">
        <f>+IF(OR(C6151=""),"NO",1)</f>
        <v>NO</v>
      </c>
      <c r="B6151" s="18"/>
      <c r="C6151" s="1" t="s">
        <v>124</v>
      </c>
      <c r="E6151" s="329">
        <v>1</v>
      </c>
      <c r="F6151" s="53" t="str">
        <f>+$F$26</f>
        <v>OBJETO</v>
      </c>
      <c r="G6151" s="332" t="s">
        <v>124</v>
      </c>
      <c r="H6151" s="333"/>
      <c r="I6151" s="333"/>
      <c r="J6151" s="333"/>
      <c r="K6151" s="333"/>
      <c r="L6151" s="334"/>
    </row>
    <row r="6152" spans="1:12" hidden="1" x14ac:dyDescent="0.3">
      <c r="A6152" s="18" t="str">
        <f>+IF(OR(C6151=""),"NO",1)</f>
        <v>NO</v>
      </c>
      <c r="B6152" s="18"/>
      <c r="E6152" s="330"/>
      <c r="F6152" s="54" t="str">
        <f>+$F$27</f>
        <v>CONTRATANTE</v>
      </c>
      <c r="G6152" s="335" t="s">
        <v>124</v>
      </c>
      <c r="H6152" s="310"/>
      <c r="I6152" s="310"/>
      <c r="J6152" s="310"/>
      <c r="K6152" s="310"/>
      <c r="L6152" s="336"/>
    </row>
    <row r="6153" spans="1:12" hidden="1" x14ac:dyDescent="0.3">
      <c r="A6153" s="18" t="str">
        <f>+IF(OR(C6151=""),"NO",1)</f>
        <v>NO</v>
      </c>
      <c r="B6153" s="18"/>
      <c r="E6153" s="330"/>
      <c r="F6153" s="54" t="str">
        <f>+$F$28</f>
        <v>APORTANTE</v>
      </c>
      <c r="G6153" s="337" t="s">
        <v>124</v>
      </c>
      <c r="H6153" s="338"/>
      <c r="I6153" s="338"/>
      <c r="J6153" s="338"/>
      <c r="K6153" s="338"/>
      <c r="L6153" s="339"/>
    </row>
    <row r="6154" spans="1:12" hidden="1" x14ac:dyDescent="0.3">
      <c r="A6154" s="18" t="str">
        <f>+IF(OR(C6151=""),"NO",1)</f>
        <v>NO</v>
      </c>
      <c r="B6154" s="18"/>
      <c r="E6154" s="330"/>
      <c r="F6154" s="54" t="str">
        <f>+$F$29</f>
        <v>VALOR /SMMLV)</v>
      </c>
      <c r="G6154" s="55" t="s">
        <v>124</v>
      </c>
      <c r="H6154" s="56" t="str">
        <f>+$H$29</f>
        <v>% PART..</v>
      </c>
      <c r="I6154" s="57" t="s">
        <v>124</v>
      </c>
      <c r="J6154" s="58" t="str">
        <f>+$J$29</f>
        <v>VALOR ACREDITADO</v>
      </c>
      <c r="K6154" s="59"/>
      <c r="L6154" s="47" t="s">
        <v>124</v>
      </c>
    </row>
    <row r="6155" spans="1:12" hidden="1" x14ac:dyDescent="0.3">
      <c r="A6155" s="18" t="str">
        <f>+IF(OR(C6151=""),"NO",1)</f>
        <v>NO</v>
      </c>
      <c r="B6155" s="18"/>
      <c r="E6155" s="330"/>
      <c r="F6155" s="60" t="str">
        <f>+$F$30</f>
        <v>EXPERIENCIA APORTADA</v>
      </c>
      <c r="G6155" s="340" t="s">
        <v>124</v>
      </c>
      <c r="H6155" s="341"/>
      <c r="I6155" s="341"/>
      <c r="J6155" s="341"/>
      <c r="K6155" s="341"/>
      <c r="L6155" s="342"/>
    </row>
    <row r="6156" spans="1:12" hidden="1" x14ac:dyDescent="0.3">
      <c r="A6156" s="18" t="str">
        <f>+IF(OR(C6151=""),"NO",1)</f>
        <v>NO</v>
      </c>
      <c r="B6156" s="18"/>
      <c r="E6156" s="331"/>
      <c r="F6156" s="62" t="str">
        <f>+$F$31</f>
        <v>OBSERVACIÓN</v>
      </c>
      <c r="G6156" s="343" t="s">
        <v>124</v>
      </c>
      <c r="H6156" s="344"/>
      <c r="I6156" s="344"/>
      <c r="J6156" s="344"/>
      <c r="K6156" s="344"/>
      <c r="L6156" s="345"/>
    </row>
    <row r="6157" spans="1:12" ht="8.5" hidden="1" customHeight="1" x14ac:dyDescent="0.3">
      <c r="A6157" s="18" t="str">
        <f>+IF(OR(C6151=""),"NO",1)</f>
        <v>NO</v>
      </c>
      <c r="B6157" s="18"/>
      <c r="E6157" s="49"/>
      <c r="F6157" s="50"/>
      <c r="G6157" s="51"/>
      <c r="H6157" s="51"/>
      <c r="I6157" s="51"/>
      <c r="J6157" s="51"/>
      <c r="K6157" s="51"/>
      <c r="L6157" s="52"/>
    </row>
    <row r="6158" spans="1:12" hidden="1" x14ac:dyDescent="0.3">
      <c r="A6158" s="18" t="str">
        <f t="shared" ref="A6158" si="2058">+IF(OR(C6158=""),"NO",1)</f>
        <v>NO</v>
      </c>
      <c r="B6158" s="18"/>
      <c r="C6158" s="1" t="s">
        <v>124</v>
      </c>
      <c r="E6158" s="329">
        <v>2</v>
      </c>
      <c r="F6158" s="53" t="str">
        <f>+$F$26</f>
        <v>OBJETO</v>
      </c>
      <c r="G6158" s="332" t="s">
        <v>124</v>
      </c>
      <c r="H6158" s="333"/>
      <c r="I6158" s="333"/>
      <c r="J6158" s="333"/>
      <c r="K6158" s="333"/>
      <c r="L6158" s="334"/>
    </row>
    <row r="6159" spans="1:12" hidden="1" x14ac:dyDescent="0.3">
      <c r="A6159" s="18" t="str">
        <f t="shared" ref="A6159" si="2059">+IF(OR(C6158=""),"NO",1)</f>
        <v>NO</v>
      </c>
      <c r="B6159" s="18"/>
      <c r="E6159" s="330"/>
      <c r="F6159" s="54" t="str">
        <f>+$F$27</f>
        <v>CONTRATANTE</v>
      </c>
      <c r="G6159" s="335" t="s">
        <v>124</v>
      </c>
      <c r="H6159" s="310"/>
      <c r="I6159" s="310"/>
      <c r="J6159" s="310"/>
      <c r="K6159" s="310"/>
      <c r="L6159" s="336"/>
    </row>
    <row r="6160" spans="1:12" hidden="1" x14ac:dyDescent="0.3">
      <c r="A6160" s="18" t="str">
        <f t="shared" ref="A6160" si="2060">+IF(OR(C6158=""),"NO",1)</f>
        <v>NO</v>
      </c>
      <c r="B6160" s="18"/>
      <c r="E6160" s="330"/>
      <c r="F6160" s="54" t="str">
        <f>+$F$28</f>
        <v>APORTANTE</v>
      </c>
      <c r="G6160" s="337" t="s">
        <v>124</v>
      </c>
      <c r="H6160" s="338"/>
      <c r="I6160" s="338"/>
      <c r="J6160" s="338"/>
      <c r="K6160" s="338"/>
      <c r="L6160" s="339"/>
    </row>
    <row r="6161" spans="1:12" hidden="1" x14ac:dyDescent="0.3">
      <c r="A6161" s="18" t="str">
        <f t="shared" ref="A6161" si="2061">+IF(OR(C6158=""),"NO",1)</f>
        <v>NO</v>
      </c>
      <c r="B6161" s="18"/>
      <c r="E6161" s="330"/>
      <c r="F6161" s="54" t="str">
        <f>+$F$29</f>
        <v>VALOR /SMMLV)</v>
      </c>
      <c r="G6161" s="55" t="s">
        <v>124</v>
      </c>
      <c r="H6161" s="56" t="str">
        <f>+$H$29</f>
        <v>% PART..</v>
      </c>
      <c r="I6161" s="57" t="s">
        <v>124</v>
      </c>
      <c r="J6161" s="58" t="str">
        <f>+$J$29</f>
        <v>VALOR ACREDITADO</v>
      </c>
      <c r="K6161" s="59"/>
      <c r="L6161" s="47" t="s">
        <v>124</v>
      </c>
    </row>
    <row r="6162" spans="1:12" hidden="1" x14ac:dyDescent="0.3">
      <c r="A6162" s="18" t="str">
        <f t="shared" ref="A6162" si="2062">+IF(OR(C6158=""),"NO",1)</f>
        <v>NO</v>
      </c>
      <c r="B6162" s="18"/>
      <c r="E6162" s="330"/>
      <c r="F6162" s="60" t="str">
        <f>+$F$30</f>
        <v>EXPERIENCIA APORTADA</v>
      </c>
      <c r="G6162" s="340" t="s">
        <v>124</v>
      </c>
      <c r="H6162" s="341"/>
      <c r="I6162" s="341"/>
      <c r="J6162" s="341"/>
      <c r="K6162" s="341"/>
      <c r="L6162" s="342"/>
    </row>
    <row r="6163" spans="1:12" hidden="1" x14ac:dyDescent="0.3">
      <c r="A6163" s="18" t="str">
        <f t="shared" ref="A6163" si="2063">+IF(OR(C6158=""),"NO",1)</f>
        <v>NO</v>
      </c>
      <c r="B6163" s="18"/>
      <c r="E6163" s="331"/>
      <c r="F6163" s="62" t="str">
        <f>+$F$31</f>
        <v>OBSERVACIÓN</v>
      </c>
      <c r="G6163" s="343" t="s">
        <v>124</v>
      </c>
      <c r="H6163" s="344"/>
      <c r="I6163" s="344"/>
      <c r="J6163" s="344"/>
      <c r="K6163" s="344"/>
      <c r="L6163" s="345"/>
    </row>
    <row r="6164" spans="1:12" ht="8.5" hidden="1" customHeight="1" x14ac:dyDescent="0.3">
      <c r="A6164" s="18" t="str">
        <f t="shared" ref="A6164" si="2064">+IF(OR(C6158=""),"NO",1)</f>
        <v>NO</v>
      </c>
      <c r="B6164" s="18"/>
      <c r="E6164" s="49"/>
      <c r="F6164" s="50"/>
      <c r="G6164" s="51"/>
      <c r="H6164" s="51"/>
      <c r="I6164" s="51"/>
      <c r="J6164" s="51"/>
      <c r="K6164" s="51"/>
      <c r="L6164" s="52"/>
    </row>
    <row r="6165" spans="1:12" hidden="1" x14ac:dyDescent="0.3">
      <c r="A6165" s="18" t="str">
        <f t="shared" ref="A6165" si="2065">+IF(OR(C6165=""),"NO",1)</f>
        <v>NO</v>
      </c>
      <c r="B6165" s="18"/>
      <c r="C6165" s="1" t="s">
        <v>124</v>
      </c>
      <c r="E6165" s="329">
        <v>3</v>
      </c>
      <c r="F6165" s="53" t="str">
        <f>+$F$26</f>
        <v>OBJETO</v>
      </c>
      <c r="G6165" s="332" t="s">
        <v>124</v>
      </c>
      <c r="H6165" s="333"/>
      <c r="I6165" s="333"/>
      <c r="J6165" s="333"/>
      <c r="K6165" s="333"/>
      <c r="L6165" s="334"/>
    </row>
    <row r="6166" spans="1:12" hidden="1" x14ac:dyDescent="0.3">
      <c r="A6166" s="18" t="str">
        <f t="shared" ref="A6166" si="2066">+IF(OR(C6165=""),"NO",1)</f>
        <v>NO</v>
      </c>
      <c r="B6166" s="18"/>
      <c r="E6166" s="330"/>
      <c r="F6166" s="54" t="str">
        <f>+$F$27</f>
        <v>CONTRATANTE</v>
      </c>
      <c r="G6166" s="335" t="s">
        <v>124</v>
      </c>
      <c r="H6166" s="310"/>
      <c r="I6166" s="310"/>
      <c r="J6166" s="310"/>
      <c r="K6166" s="310"/>
      <c r="L6166" s="336"/>
    </row>
    <row r="6167" spans="1:12" hidden="1" x14ac:dyDescent="0.3">
      <c r="A6167" s="18" t="str">
        <f t="shared" ref="A6167" si="2067">+IF(OR(C6165=""),"NO",1)</f>
        <v>NO</v>
      </c>
      <c r="B6167" s="18"/>
      <c r="E6167" s="330"/>
      <c r="F6167" s="54" t="str">
        <f>+$F$28</f>
        <v>APORTANTE</v>
      </c>
      <c r="G6167" s="337" t="s">
        <v>124</v>
      </c>
      <c r="H6167" s="338"/>
      <c r="I6167" s="338"/>
      <c r="J6167" s="338"/>
      <c r="K6167" s="338"/>
      <c r="L6167" s="339"/>
    </row>
    <row r="6168" spans="1:12" hidden="1" x14ac:dyDescent="0.3">
      <c r="A6168" s="18" t="str">
        <f t="shared" ref="A6168" si="2068">+IF(OR(C6165=""),"NO",1)</f>
        <v>NO</v>
      </c>
      <c r="B6168" s="18"/>
      <c r="E6168" s="330"/>
      <c r="F6168" s="54" t="str">
        <f>+$F$29</f>
        <v>VALOR /SMMLV)</v>
      </c>
      <c r="G6168" s="55" t="s">
        <v>124</v>
      </c>
      <c r="H6168" s="56" t="str">
        <f>+$H$29</f>
        <v>% PART..</v>
      </c>
      <c r="I6168" s="57" t="s">
        <v>124</v>
      </c>
      <c r="J6168" s="58" t="str">
        <f>+$J$29</f>
        <v>VALOR ACREDITADO</v>
      </c>
      <c r="K6168" s="59"/>
      <c r="L6168" s="47" t="s">
        <v>124</v>
      </c>
    </row>
    <row r="6169" spans="1:12" hidden="1" x14ac:dyDescent="0.3">
      <c r="A6169" s="18" t="str">
        <f t="shared" ref="A6169" si="2069">+IF(OR(C6165=""),"NO",1)</f>
        <v>NO</v>
      </c>
      <c r="B6169" s="18"/>
      <c r="E6169" s="330"/>
      <c r="F6169" s="60" t="str">
        <f>+$F$30</f>
        <v>EXPERIENCIA APORTADA</v>
      </c>
      <c r="G6169" s="340" t="s">
        <v>124</v>
      </c>
      <c r="H6169" s="341"/>
      <c r="I6169" s="341"/>
      <c r="J6169" s="341"/>
      <c r="K6169" s="341"/>
      <c r="L6169" s="342"/>
    </row>
    <row r="6170" spans="1:12" hidden="1" x14ac:dyDescent="0.3">
      <c r="A6170" s="18" t="str">
        <f t="shared" ref="A6170" si="2070">+IF(OR(C6165=""),"NO",1)</f>
        <v>NO</v>
      </c>
      <c r="B6170" s="18"/>
      <c r="E6170" s="331"/>
      <c r="F6170" s="62" t="str">
        <f>+$F$31</f>
        <v>OBSERVACIÓN</v>
      </c>
      <c r="G6170" s="343" t="s">
        <v>124</v>
      </c>
      <c r="H6170" s="344"/>
      <c r="I6170" s="344"/>
      <c r="J6170" s="344"/>
      <c r="K6170" s="344"/>
      <c r="L6170" s="345"/>
    </row>
    <row r="6171" spans="1:12" ht="8.5" hidden="1" customHeight="1" x14ac:dyDescent="0.3">
      <c r="A6171" s="18" t="str">
        <f t="shared" ref="A6171" si="2071">+IF(OR(C6165=""),"NO",1)</f>
        <v>NO</v>
      </c>
      <c r="B6171" s="18"/>
      <c r="E6171" s="49"/>
      <c r="F6171" s="50"/>
      <c r="G6171" s="51"/>
      <c r="H6171" s="51"/>
      <c r="I6171" s="51"/>
      <c r="J6171" s="51"/>
      <c r="K6171" s="51"/>
      <c r="L6171" s="52"/>
    </row>
    <row r="6172" spans="1:12" hidden="1" x14ac:dyDescent="0.3">
      <c r="A6172" s="18" t="str">
        <f t="shared" ref="A6172" si="2072">+IF(OR(C6172=""),"NO",1)</f>
        <v>NO</v>
      </c>
      <c r="B6172" s="18"/>
      <c r="C6172" s="1" t="s">
        <v>124</v>
      </c>
      <c r="E6172" s="329">
        <v>4</v>
      </c>
      <c r="F6172" s="53" t="str">
        <f>+$F$26</f>
        <v>OBJETO</v>
      </c>
      <c r="G6172" s="332" t="s">
        <v>124</v>
      </c>
      <c r="H6172" s="333"/>
      <c r="I6172" s="333"/>
      <c r="J6172" s="333"/>
      <c r="K6172" s="333"/>
      <c r="L6172" s="334"/>
    </row>
    <row r="6173" spans="1:12" hidden="1" x14ac:dyDescent="0.3">
      <c r="A6173" s="18" t="str">
        <f t="shared" ref="A6173" si="2073">+IF(OR(C6172=""),"NO",1)</f>
        <v>NO</v>
      </c>
      <c r="B6173" s="18"/>
      <c r="E6173" s="330"/>
      <c r="F6173" s="54" t="str">
        <f>+$F$27</f>
        <v>CONTRATANTE</v>
      </c>
      <c r="G6173" s="335" t="s">
        <v>124</v>
      </c>
      <c r="H6173" s="310"/>
      <c r="I6173" s="310"/>
      <c r="J6173" s="310"/>
      <c r="K6173" s="310"/>
      <c r="L6173" s="336"/>
    </row>
    <row r="6174" spans="1:12" hidden="1" x14ac:dyDescent="0.3">
      <c r="A6174" s="18" t="str">
        <f t="shared" ref="A6174" si="2074">+IF(OR(C6172=""),"NO",1)</f>
        <v>NO</v>
      </c>
      <c r="B6174" s="18"/>
      <c r="E6174" s="330"/>
      <c r="F6174" s="54" t="str">
        <f>+$F$28</f>
        <v>APORTANTE</v>
      </c>
      <c r="G6174" s="337" t="s">
        <v>124</v>
      </c>
      <c r="H6174" s="338"/>
      <c r="I6174" s="338"/>
      <c r="J6174" s="338"/>
      <c r="K6174" s="338"/>
      <c r="L6174" s="339"/>
    </row>
    <row r="6175" spans="1:12" hidden="1" x14ac:dyDescent="0.3">
      <c r="A6175" s="18" t="str">
        <f t="shared" ref="A6175" si="2075">+IF(OR(C6172=""),"NO",1)</f>
        <v>NO</v>
      </c>
      <c r="B6175" s="18"/>
      <c r="E6175" s="330"/>
      <c r="F6175" s="54" t="str">
        <f>+$F$29</f>
        <v>VALOR /SMMLV)</v>
      </c>
      <c r="G6175" s="55" t="s">
        <v>124</v>
      </c>
      <c r="H6175" s="56" t="str">
        <f>+$H$29</f>
        <v>% PART..</v>
      </c>
      <c r="I6175" s="57" t="s">
        <v>124</v>
      </c>
      <c r="J6175" s="58" t="str">
        <f>+$J$29</f>
        <v>VALOR ACREDITADO</v>
      </c>
      <c r="K6175" s="59"/>
      <c r="L6175" s="47" t="s">
        <v>124</v>
      </c>
    </row>
    <row r="6176" spans="1:12" hidden="1" x14ac:dyDescent="0.3">
      <c r="A6176" s="18" t="str">
        <f t="shared" ref="A6176" si="2076">+IF(OR(C6172=""),"NO",1)</f>
        <v>NO</v>
      </c>
      <c r="B6176" s="18"/>
      <c r="E6176" s="330"/>
      <c r="F6176" s="60" t="str">
        <f>+$F$30</f>
        <v>EXPERIENCIA APORTADA</v>
      </c>
      <c r="G6176" s="340" t="s">
        <v>124</v>
      </c>
      <c r="H6176" s="341"/>
      <c r="I6176" s="341"/>
      <c r="J6176" s="341"/>
      <c r="K6176" s="341"/>
      <c r="L6176" s="342"/>
    </row>
    <row r="6177" spans="1:12" hidden="1" x14ac:dyDescent="0.3">
      <c r="A6177" s="18" t="str">
        <f t="shared" ref="A6177" si="2077">+IF(OR(C6172=""),"NO",1)</f>
        <v>NO</v>
      </c>
      <c r="B6177" s="18"/>
      <c r="E6177" s="331"/>
      <c r="F6177" s="62" t="str">
        <f>+$F$31</f>
        <v>OBSERVACIÓN</v>
      </c>
      <c r="G6177" s="343" t="s">
        <v>124</v>
      </c>
      <c r="H6177" s="344"/>
      <c r="I6177" s="344"/>
      <c r="J6177" s="344"/>
      <c r="K6177" s="344"/>
      <c r="L6177" s="345"/>
    </row>
    <row r="6178" spans="1:12" ht="8.5" hidden="1" customHeight="1" x14ac:dyDescent="0.3">
      <c r="A6178" s="18" t="str">
        <f t="shared" ref="A6178" si="2078">+IF(OR(C6172=""),"NO",1)</f>
        <v>NO</v>
      </c>
      <c r="B6178" s="18"/>
      <c r="E6178" s="49"/>
      <c r="F6178" s="50"/>
      <c r="G6178" s="51"/>
      <c r="H6178" s="51"/>
      <c r="I6178" s="51"/>
      <c r="J6178" s="51"/>
      <c r="K6178" s="51"/>
      <c r="L6178" s="52"/>
    </row>
    <row r="6179" spans="1:12" hidden="1" x14ac:dyDescent="0.3">
      <c r="A6179" s="18" t="str">
        <f t="shared" ref="A6179" si="2079">+IF(OR(C6179=""),"NO",1)</f>
        <v>NO</v>
      </c>
      <c r="B6179" s="18"/>
      <c r="C6179" s="1" t="s">
        <v>124</v>
      </c>
      <c r="E6179" s="329">
        <v>5</v>
      </c>
      <c r="F6179" s="53" t="str">
        <f>+$F$26</f>
        <v>OBJETO</v>
      </c>
      <c r="G6179" s="332" t="s">
        <v>124</v>
      </c>
      <c r="H6179" s="333"/>
      <c r="I6179" s="333"/>
      <c r="J6179" s="333"/>
      <c r="K6179" s="333"/>
      <c r="L6179" s="334"/>
    </row>
    <row r="6180" spans="1:12" hidden="1" x14ac:dyDescent="0.3">
      <c r="A6180" s="18" t="str">
        <f t="shared" ref="A6180" si="2080">+IF(OR(C6179=""),"NO",1)</f>
        <v>NO</v>
      </c>
      <c r="B6180" s="18"/>
      <c r="E6180" s="330"/>
      <c r="F6180" s="54" t="str">
        <f>+$F$27</f>
        <v>CONTRATANTE</v>
      </c>
      <c r="G6180" s="335" t="s">
        <v>124</v>
      </c>
      <c r="H6180" s="310"/>
      <c r="I6180" s="310"/>
      <c r="J6180" s="310"/>
      <c r="K6180" s="310"/>
      <c r="L6180" s="336"/>
    </row>
    <row r="6181" spans="1:12" hidden="1" x14ac:dyDescent="0.3">
      <c r="A6181" s="18" t="str">
        <f t="shared" ref="A6181" si="2081">+IF(OR(C6179=""),"NO",1)</f>
        <v>NO</v>
      </c>
      <c r="B6181" s="18"/>
      <c r="E6181" s="330"/>
      <c r="F6181" s="54" t="str">
        <f>+$F$28</f>
        <v>APORTANTE</v>
      </c>
      <c r="G6181" s="337" t="s">
        <v>124</v>
      </c>
      <c r="H6181" s="338"/>
      <c r="I6181" s="338"/>
      <c r="J6181" s="338"/>
      <c r="K6181" s="338"/>
      <c r="L6181" s="339"/>
    </row>
    <row r="6182" spans="1:12" hidden="1" x14ac:dyDescent="0.3">
      <c r="A6182" s="18" t="str">
        <f t="shared" ref="A6182" si="2082">+IF(OR(C6179=""),"NO",1)</f>
        <v>NO</v>
      </c>
      <c r="B6182" s="18"/>
      <c r="E6182" s="330"/>
      <c r="F6182" s="54" t="str">
        <f>+$F$29</f>
        <v>VALOR /SMMLV)</v>
      </c>
      <c r="G6182" s="55" t="s">
        <v>124</v>
      </c>
      <c r="H6182" s="56" t="str">
        <f>+$H$29</f>
        <v>% PART..</v>
      </c>
      <c r="I6182" s="57" t="s">
        <v>124</v>
      </c>
      <c r="J6182" s="58" t="str">
        <f>+$J$29</f>
        <v>VALOR ACREDITADO</v>
      </c>
      <c r="K6182" s="59"/>
      <c r="L6182" s="47" t="s">
        <v>124</v>
      </c>
    </row>
    <row r="6183" spans="1:12" hidden="1" x14ac:dyDescent="0.3">
      <c r="A6183" s="18" t="str">
        <f t="shared" ref="A6183" si="2083">+IF(OR(C6179=""),"NO",1)</f>
        <v>NO</v>
      </c>
      <c r="B6183" s="18"/>
      <c r="E6183" s="330"/>
      <c r="F6183" s="60" t="str">
        <f>+$F$30</f>
        <v>EXPERIENCIA APORTADA</v>
      </c>
      <c r="G6183" s="340" t="s">
        <v>124</v>
      </c>
      <c r="H6183" s="341"/>
      <c r="I6183" s="341"/>
      <c r="J6183" s="341"/>
      <c r="K6183" s="341"/>
      <c r="L6183" s="342"/>
    </row>
    <row r="6184" spans="1:12" hidden="1" x14ac:dyDescent="0.3">
      <c r="A6184" s="18" t="str">
        <f t="shared" ref="A6184" si="2084">+IF(OR(C6179=""),"NO",1)</f>
        <v>NO</v>
      </c>
      <c r="B6184" s="18"/>
      <c r="E6184" s="331"/>
      <c r="F6184" s="62" t="str">
        <f>+$F$31</f>
        <v>OBSERVACIÓN</v>
      </c>
      <c r="G6184" s="343" t="s">
        <v>124</v>
      </c>
      <c r="H6184" s="344"/>
      <c r="I6184" s="344"/>
      <c r="J6184" s="344"/>
      <c r="K6184" s="344"/>
      <c r="L6184" s="345"/>
    </row>
    <row r="6185" spans="1:12" ht="8.5" hidden="1" customHeight="1" x14ac:dyDescent="0.3">
      <c r="A6185" s="18" t="str">
        <f t="shared" ref="A6185" si="2085">+IF(OR(C6179=""),"NO",1)</f>
        <v>NO</v>
      </c>
      <c r="B6185" s="18"/>
      <c r="E6185" s="49"/>
      <c r="F6185" s="50"/>
      <c r="G6185" s="51"/>
      <c r="H6185" s="51"/>
      <c r="I6185" s="51"/>
      <c r="J6185" s="51"/>
      <c r="K6185" s="51"/>
      <c r="L6185" s="52"/>
    </row>
    <row r="6186" spans="1:12" hidden="1" x14ac:dyDescent="0.3">
      <c r="A6186" s="18" t="str">
        <f t="shared" ref="A6186" si="2086">+IF(OR(C6186=""),"NO",1)</f>
        <v>NO</v>
      </c>
      <c r="B6186" s="18"/>
      <c r="C6186" s="1" t="s">
        <v>124</v>
      </c>
      <c r="E6186" s="329">
        <v>6</v>
      </c>
      <c r="F6186" s="53" t="str">
        <f>+$F$26</f>
        <v>OBJETO</v>
      </c>
      <c r="G6186" s="332" t="s">
        <v>124</v>
      </c>
      <c r="H6186" s="333"/>
      <c r="I6186" s="333"/>
      <c r="J6186" s="333"/>
      <c r="K6186" s="333"/>
      <c r="L6186" s="334"/>
    </row>
    <row r="6187" spans="1:12" hidden="1" x14ac:dyDescent="0.3">
      <c r="A6187" s="18" t="str">
        <f t="shared" ref="A6187" si="2087">+IF(OR(C6186=""),"NO",1)</f>
        <v>NO</v>
      </c>
      <c r="B6187" s="18"/>
      <c r="E6187" s="330"/>
      <c r="F6187" s="54" t="str">
        <f>+$F$27</f>
        <v>CONTRATANTE</v>
      </c>
      <c r="G6187" s="335" t="s">
        <v>124</v>
      </c>
      <c r="H6187" s="310"/>
      <c r="I6187" s="310"/>
      <c r="J6187" s="310"/>
      <c r="K6187" s="310"/>
      <c r="L6187" s="336"/>
    </row>
    <row r="6188" spans="1:12" hidden="1" x14ac:dyDescent="0.3">
      <c r="A6188" s="18" t="str">
        <f t="shared" ref="A6188" si="2088">+IF(OR(C6186=""),"NO",1)</f>
        <v>NO</v>
      </c>
      <c r="B6188" s="18"/>
      <c r="E6188" s="330"/>
      <c r="F6188" s="54" t="str">
        <f>+$F$28</f>
        <v>APORTANTE</v>
      </c>
      <c r="G6188" s="337" t="s">
        <v>124</v>
      </c>
      <c r="H6188" s="338"/>
      <c r="I6188" s="338"/>
      <c r="J6188" s="338"/>
      <c r="K6188" s="338"/>
      <c r="L6188" s="339"/>
    </row>
    <row r="6189" spans="1:12" hidden="1" x14ac:dyDescent="0.3">
      <c r="A6189" s="18" t="str">
        <f t="shared" ref="A6189" si="2089">+IF(OR(C6186=""),"NO",1)</f>
        <v>NO</v>
      </c>
      <c r="B6189" s="18"/>
      <c r="E6189" s="330"/>
      <c r="F6189" s="54" t="str">
        <f>+$F$29</f>
        <v>VALOR /SMMLV)</v>
      </c>
      <c r="G6189" s="55" t="s">
        <v>124</v>
      </c>
      <c r="H6189" s="56" t="str">
        <f>+$H$29</f>
        <v>% PART..</v>
      </c>
      <c r="I6189" s="57" t="s">
        <v>124</v>
      </c>
      <c r="J6189" s="58" t="str">
        <f>+$J$29</f>
        <v>VALOR ACREDITADO</v>
      </c>
      <c r="K6189" s="59"/>
      <c r="L6189" s="47" t="s">
        <v>124</v>
      </c>
    </row>
    <row r="6190" spans="1:12" hidden="1" x14ac:dyDescent="0.3">
      <c r="A6190" s="18" t="str">
        <f t="shared" ref="A6190" si="2090">+IF(OR(C6186=""),"NO",1)</f>
        <v>NO</v>
      </c>
      <c r="B6190" s="18"/>
      <c r="E6190" s="330"/>
      <c r="F6190" s="60" t="str">
        <f>+$F$30</f>
        <v>EXPERIENCIA APORTADA</v>
      </c>
      <c r="G6190" s="340" t="s">
        <v>124</v>
      </c>
      <c r="H6190" s="341"/>
      <c r="I6190" s="341"/>
      <c r="J6190" s="341"/>
      <c r="K6190" s="341"/>
      <c r="L6190" s="342"/>
    </row>
    <row r="6191" spans="1:12" hidden="1" x14ac:dyDescent="0.3">
      <c r="A6191" s="18" t="str">
        <f t="shared" ref="A6191" si="2091">+IF(OR(C6186=""),"NO",1)</f>
        <v>NO</v>
      </c>
      <c r="B6191" s="18"/>
      <c r="E6191" s="331"/>
      <c r="F6191" s="62" t="str">
        <f>+$F$31</f>
        <v>OBSERVACIÓN</v>
      </c>
      <c r="G6191" s="343" t="s">
        <v>124</v>
      </c>
      <c r="H6191" s="344"/>
      <c r="I6191" s="344"/>
      <c r="J6191" s="344"/>
      <c r="K6191" s="344"/>
      <c r="L6191" s="345"/>
    </row>
    <row r="6192" spans="1:12" ht="8.5" hidden="1" customHeight="1" x14ac:dyDescent="0.3">
      <c r="A6192" s="18" t="str">
        <f t="shared" ref="A6192" si="2092">+IF(OR(C6186=""),"NO",1)</f>
        <v>NO</v>
      </c>
      <c r="B6192" s="18"/>
      <c r="E6192" s="49"/>
      <c r="F6192" s="50"/>
      <c r="G6192" s="51"/>
      <c r="H6192" s="51"/>
      <c r="I6192" s="51"/>
      <c r="J6192" s="51"/>
      <c r="K6192" s="51"/>
      <c r="L6192" s="52"/>
    </row>
    <row r="6193" spans="1:12" hidden="1" x14ac:dyDescent="0.3">
      <c r="A6193" s="18" t="str">
        <f t="shared" ref="A6193" si="2093">+IF(OR(C6193=""),"NO",1)</f>
        <v>NO</v>
      </c>
      <c r="B6193" s="18"/>
      <c r="C6193" s="1" t="s">
        <v>124</v>
      </c>
      <c r="E6193" s="329">
        <v>7</v>
      </c>
      <c r="F6193" s="53" t="str">
        <f>+$F$26</f>
        <v>OBJETO</v>
      </c>
      <c r="G6193" s="332" t="s">
        <v>124</v>
      </c>
      <c r="H6193" s="333"/>
      <c r="I6193" s="333"/>
      <c r="J6193" s="333"/>
      <c r="K6193" s="333"/>
      <c r="L6193" s="334"/>
    </row>
    <row r="6194" spans="1:12" hidden="1" x14ac:dyDescent="0.3">
      <c r="A6194" s="18" t="str">
        <f t="shared" ref="A6194" si="2094">+IF(OR(C6193=""),"NO",1)</f>
        <v>NO</v>
      </c>
      <c r="B6194" s="18"/>
      <c r="E6194" s="330"/>
      <c r="F6194" s="54" t="str">
        <f>+$F$27</f>
        <v>CONTRATANTE</v>
      </c>
      <c r="G6194" s="335" t="s">
        <v>124</v>
      </c>
      <c r="H6194" s="310"/>
      <c r="I6194" s="310"/>
      <c r="J6194" s="310"/>
      <c r="K6194" s="310"/>
      <c r="L6194" s="336"/>
    </row>
    <row r="6195" spans="1:12" hidden="1" x14ac:dyDescent="0.3">
      <c r="A6195" s="18" t="str">
        <f t="shared" ref="A6195" si="2095">+IF(OR(C6193=""),"NO",1)</f>
        <v>NO</v>
      </c>
      <c r="B6195" s="18"/>
      <c r="E6195" s="330"/>
      <c r="F6195" s="54" t="str">
        <f>+$F$28</f>
        <v>APORTANTE</v>
      </c>
      <c r="G6195" s="337" t="s">
        <v>124</v>
      </c>
      <c r="H6195" s="338"/>
      <c r="I6195" s="338"/>
      <c r="J6195" s="338"/>
      <c r="K6195" s="338"/>
      <c r="L6195" s="339"/>
    </row>
    <row r="6196" spans="1:12" hidden="1" x14ac:dyDescent="0.3">
      <c r="A6196" s="18" t="str">
        <f t="shared" ref="A6196" si="2096">+IF(OR(C6193=""),"NO",1)</f>
        <v>NO</v>
      </c>
      <c r="B6196" s="18"/>
      <c r="E6196" s="330"/>
      <c r="F6196" s="54" t="str">
        <f>+$F$29</f>
        <v>VALOR /SMMLV)</v>
      </c>
      <c r="G6196" s="55" t="s">
        <v>124</v>
      </c>
      <c r="H6196" s="56" t="str">
        <f>+$H$29</f>
        <v>% PART..</v>
      </c>
      <c r="I6196" s="57" t="s">
        <v>124</v>
      </c>
      <c r="J6196" s="58" t="str">
        <f>+$J$29</f>
        <v>VALOR ACREDITADO</v>
      </c>
      <c r="K6196" s="59"/>
      <c r="L6196" s="47" t="s">
        <v>124</v>
      </c>
    </row>
    <row r="6197" spans="1:12" hidden="1" x14ac:dyDescent="0.3">
      <c r="A6197" s="18" t="str">
        <f t="shared" ref="A6197" si="2097">+IF(OR(C6193=""),"NO",1)</f>
        <v>NO</v>
      </c>
      <c r="B6197" s="18"/>
      <c r="E6197" s="330"/>
      <c r="F6197" s="60" t="str">
        <f>+$F$30</f>
        <v>EXPERIENCIA APORTADA</v>
      </c>
      <c r="G6197" s="340" t="s">
        <v>124</v>
      </c>
      <c r="H6197" s="341"/>
      <c r="I6197" s="341"/>
      <c r="J6197" s="341"/>
      <c r="K6197" s="341"/>
      <c r="L6197" s="342"/>
    </row>
    <row r="6198" spans="1:12" hidden="1" x14ac:dyDescent="0.3">
      <c r="A6198" s="18" t="str">
        <f t="shared" ref="A6198" si="2098">+IF(OR(C6193=""),"NO",1)</f>
        <v>NO</v>
      </c>
      <c r="B6198" s="18"/>
      <c r="E6198" s="331"/>
      <c r="F6198" s="62" t="str">
        <f>+$F$31</f>
        <v>OBSERVACIÓN</v>
      </c>
      <c r="G6198" s="343" t="s">
        <v>124</v>
      </c>
      <c r="H6198" s="344"/>
      <c r="I6198" s="344"/>
      <c r="J6198" s="344"/>
      <c r="K6198" s="344"/>
      <c r="L6198" s="345"/>
    </row>
    <row r="6199" spans="1:12" hidden="1" x14ac:dyDescent="0.3">
      <c r="A6199" s="18" t="str">
        <f t="shared" ref="A6199" si="2099">+IF(OR(C6193=""),"NO",1)</f>
        <v>NO</v>
      </c>
      <c r="B6199" s="18"/>
      <c r="E6199" s="49"/>
      <c r="F6199" s="50"/>
      <c r="G6199" s="51"/>
      <c r="H6199" s="51"/>
      <c r="I6199" s="51"/>
      <c r="J6199" s="51"/>
      <c r="K6199" s="51"/>
      <c r="L6199" s="52"/>
    </row>
    <row r="6200" spans="1:12" hidden="1" x14ac:dyDescent="0.3">
      <c r="A6200" s="1" t="str">
        <f>+A6135</f>
        <v>NO</v>
      </c>
      <c r="C6200" s="1" t="str">
        <f>"N"&amp;C6135</f>
        <v>N</v>
      </c>
      <c r="E6200" s="63"/>
      <c r="F6200" s="64" t="str">
        <f>+$F$75</f>
        <v>TOTAL DE CONTRATOS PRESENTADOS VÁLIDOS QUE CUMPLEN EXPERIENCIA ACREDITADA:</v>
      </c>
      <c r="G6200" s="65"/>
      <c r="H6200" s="65"/>
      <c r="I6200" s="65"/>
      <c r="J6200" s="66"/>
      <c r="K6200" s="65"/>
      <c r="L6200" s="67" t="s">
        <v>124</v>
      </c>
    </row>
    <row r="6201" spans="1:12" ht="6.65" hidden="1" customHeight="1" x14ac:dyDescent="0.3">
      <c r="A6201" s="1" t="str">
        <f>+A6135</f>
        <v>NO</v>
      </c>
      <c r="E6201" s="51"/>
      <c r="F6201" s="50"/>
      <c r="G6201" s="51"/>
      <c r="H6201" s="51"/>
      <c r="I6201" s="51"/>
      <c r="J6201" s="51"/>
      <c r="K6201" s="51"/>
      <c r="L6201" s="51"/>
    </row>
    <row r="6202" spans="1:12" hidden="1" x14ac:dyDescent="0.3">
      <c r="A6202" s="1" t="str">
        <f>+A6135</f>
        <v>NO</v>
      </c>
      <c r="E6202" s="63"/>
      <c r="F6202" s="63" t="str">
        <f>+$F$77</f>
        <v>ACREDITA SUMINISTRO E INSTALACIÓN DE MOBILIARIO POR LO MENOS EN UN (1) CONTRATO VÁLIDO</v>
      </c>
      <c r="G6202" s="65"/>
      <c r="H6202" s="65"/>
      <c r="I6202" s="65"/>
      <c r="J6202" s="66"/>
      <c r="K6202" s="65"/>
      <c r="L6202" s="68" t="s">
        <v>157</v>
      </c>
    </row>
    <row r="6203" spans="1:12" ht="5.15" hidden="1" customHeight="1" x14ac:dyDescent="0.3">
      <c r="A6203" s="1" t="str">
        <f>+A6135</f>
        <v>NO</v>
      </c>
      <c r="E6203" s="51"/>
      <c r="F6203" s="50"/>
      <c r="G6203" s="51"/>
      <c r="H6203" s="51"/>
      <c r="I6203" s="51"/>
      <c r="J6203" s="51"/>
      <c r="K6203" s="51"/>
      <c r="L6203" s="51"/>
    </row>
    <row r="6204" spans="1:12" ht="12.75" hidden="1" customHeight="1" x14ac:dyDescent="0.3">
      <c r="A6204" s="1" t="str">
        <f>+A6135</f>
        <v>NO</v>
      </c>
      <c r="E6204" s="69" t="str">
        <f>+$E$79</f>
        <v>EXPERIENCIA ESPECÍFICA NUMERAL 10.1.1 A</v>
      </c>
      <c r="F6204" s="70"/>
      <c r="G6204" s="70"/>
      <c r="H6204" s="70"/>
      <c r="I6204" s="70"/>
      <c r="J6204" s="70"/>
      <c r="K6204" s="70"/>
      <c r="L6204" s="71"/>
    </row>
    <row r="6205" spans="1:12" ht="26.5" hidden="1" customHeight="1" x14ac:dyDescent="0.3">
      <c r="A6205" s="1" t="str">
        <f>+A6135</f>
        <v>NO</v>
      </c>
      <c r="E6205" s="72"/>
      <c r="F6205" s="325" t="str">
        <f>+$F$80</f>
        <v>Por lo menos uno (1) de los contratos válidos aportados como experiencia general debe corresponder mínimo al 60% del presupuesto oficial del presente proceso de selección.  (SMMLV)</v>
      </c>
      <c r="G6205" s="326"/>
      <c r="H6205" s="326"/>
      <c r="I6205" s="326"/>
      <c r="J6205" s="326"/>
      <c r="K6205" s="73" t="s">
        <v>124</v>
      </c>
      <c r="L6205" s="74" t="s">
        <v>124</v>
      </c>
    </row>
    <row r="6206" spans="1:12" ht="23.5" hidden="1" customHeight="1" x14ac:dyDescent="0.3">
      <c r="A6206" s="1" t="str">
        <f>+A6135</f>
        <v>NO</v>
      </c>
      <c r="E6206" s="63"/>
      <c r="F6206" s="325" t="str">
        <f>+$F$81</f>
        <v xml:space="preserve">Deberá acreditarse en al menos uno (1) de los contratos válidos aportados como experiencia general una </v>
      </c>
      <c r="G6206" s="326"/>
      <c r="H6206" s="326"/>
      <c r="I6206" s="326"/>
      <c r="J6206" s="326"/>
      <c r="K6206" s="73" t="s">
        <v>124</v>
      </c>
      <c r="L6206" s="74" t="s">
        <v>124</v>
      </c>
    </row>
    <row r="6207" spans="1:12" ht="23.5" hidden="1" customHeight="1" x14ac:dyDescent="0.3">
      <c r="A6207" s="18" t="s">
        <v>30</v>
      </c>
      <c r="E6207" s="63"/>
      <c r="F6207" s="325" t="str">
        <f>+$F$82</f>
        <v xml:space="preserve">Deberá acreditarse en al menos uno (1) de los contratos válidos aportados interventoría a intervención de </v>
      </c>
      <c r="G6207" s="326"/>
      <c r="H6207" s="326"/>
      <c r="I6207" s="326"/>
      <c r="J6207" s="326"/>
      <c r="K6207" s="73">
        <f>+$K$82</f>
        <v>0</v>
      </c>
      <c r="L6207" s="74" t="s">
        <v>124</v>
      </c>
    </row>
    <row r="6208" spans="1:12" ht="36" hidden="1" customHeight="1" x14ac:dyDescent="0.3">
      <c r="A6208" s="18" t="s">
        <v>30</v>
      </c>
      <c r="E6208" s="63"/>
      <c r="F6208" s="325" t="str">
        <f>+$F$83</f>
        <v xml:space="preserve">Deberá acreditarse en al menos uno (1) de los contratos válidos aportados interventoría a intervención de </v>
      </c>
      <c r="G6208" s="326"/>
      <c r="H6208" s="326"/>
      <c r="I6208" s="326"/>
      <c r="J6208" s="326"/>
      <c r="K6208" s="75">
        <f>+$K$83</f>
        <v>0</v>
      </c>
      <c r="L6208" s="76" t="s">
        <v>124</v>
      </c>
    </row>
    <row r="6209" spans="1:12" hidden="1" x14ac:dyDescent="0.3">
      <c r="A6209" s="1" t="str">
        <f>+A6135</f>
        <v>NO</v>
      </c>
      <c r="E6209" s="51"/>
      <c r="F6209" s="50"/>
      <c r="G6209" s="51"/>
      <c r="H6209" s="51"/>
      <c r="I6209" s="51"/>
      <c r="J6209" s="51"/>
      <c r="K6209" s="51"/>
      <c r="L6209" s="51"/>
    </row>
    <row r="6210" spans="1:12" ht="12.75" hidden="1" customHeight="1" x14ac:dyDescent="0.3">
      <c r="A6210" s="1" t="str">
        <f>+A6135</f>
        <v>NO</v>
      </c>
      <c r="E6210" s="40" t="str">
        <f>+$E$85</f>
        <v>VALOR MÍNIMO A CERIFICAR % P.O EN SMMMLV. NUMERAL 3.9.1</v>
      </c>
      <c r="F6210" s="41"/>
      <c r="G6210" s="41"/>
      <c r="H6210" s="41"/>
      <c r="I6210" s="41"/>
      <c r="J6210" s="41"/>
      <c r="K6210" s="41"/>
      <c r="L6210" s="42"/>
    </row>
    <row r="6211" spans="1:12" hidden="1" x14ac:dyDescent="0.3">
      <c r="A6211" s="1" t="str">
        <f>+A6135</f>
        <v>NO</v>
      </c>
      <c r="C6211" s="1" t="str">
        <f>"M"&amp;C6135</f>
        <v>M</v>
      </c>
      <c r="E6211" s="77" t="str">
        <f>+$E$86</f>
        <v>100% P.O.</v>
      </c>
      <c r="F6211" s="78"/>
      <c r="G6211" s="61">
        <v>242.41716883554506</v>
      </c>
      <c r="H6211" s="124" t="str">
        <f>+$H$86</f>
        <v>TOTAL EJECUTADO DE CONTRATOS ACREDITADOS</v>
      </c>
      <c r="I6211" s="124"/>
      <c r="J6211" s="124"/>
      <c r="K6211" s="55" t="s">
        <v>124</v>
      </c>
      <c r="L6211" s="47" t="s">
        <v>124</v>
      </c>
    </row>
    <row r="6212" spans="1:12" hidden="1" x14ac:dyDescent="0.3">
      <c r="A6212" s="1" t="str">
        <f>+A6135</f>
        <v>NO</v>
      </c>
      <c r="E6212" s="39"/>
      <c r="F6212" s="39"/>
      <c r="G6212" s="39"/>
      <c r="H6212" s="39"/>
      <c r="I6212" s="39"/>
      <c r="J6212" s="39"/>
      <c r="K6212" s="39"/>
      <c r="L6212" s="39"/>
    </row>
    <row r="6213" spans="1:12" ht="12.75" hidden="1" customHeight="1" x14ac:dyDescent="0.3">
      <c r="A6213" s="18" t="s">
        <v>30</v>
      </c>
      <c r="B6213" s="18"/>
      <c r="E6213" s="40" t="str">
        <f>+$E$88</f>
        <v>CONSIDERACIONES PARA LA VALIDEZ DE LA EXPERIENCIA REQUERIDA: EXPERIENCIA PROPONENTES PLURALES NUMERAL 10.1.2 D</v>
      </c>
      <c r="F6213" s="41"/>
      <c r="G6213" s="41"/>
      <c r="H6213" s="41"/>
      <c r="I6213" s="41"/>
      <c r="J6213" s="41"/>
      <c r="K6213" s="41"/>
      <c r="L6213" s="42"/>
    </row>
    <row r="6214" spans="1:12" ht="28" hidden="1" customHeight="1" x14ac:dyDescent="0.3">
      <c r="A6214" s="18" t="s">
        <v>30</v>
      </c>
      <c r="B6214" s="18"/>
      <c r="C6214" s="1" t="str">
        <f>"O"&amp;C6135</f>
        <v>O</v>
      </c>
      <c r="E6214" s="80" t="str">
        <f>+$E$89</f>
        <v>i)</v>
      </c>
      <c r="F6214" s="327" t="str">
        <f>+$F$89</f>
        <v>Uno de los integrantes debe aportar como mínimo el cincuenta por ciento (50 %) de la experiencia solicitada</v>
      </c>
      <c r="G6214" s="328"/>
      <c r="H6214" s="328"/>
      <c r="I6214" s="328"/>
      <c r="J6214" s="328"/>
      <c r="K6214" s="73" t="s">
        <v>124</v>
      </c>
      <c r="L6214" s="47" t="s">
        <v>124</v>
      </c>
    </row>
    <row r="6215" spans="1:12" ht="28" hidden="1" customHeight="1" x14ac:dyDescent="0.3">
      <c r="A6215" s="18" t="s">
        <v>30</v>
      </c>
      <c r="B6215" s="18"/>
      <c r="C6215" s="1" t="str">
        <f>"O"&amp;C6135</f>
        <v>O</v>
      </c>
      <c r="E6215" s="80" t="str">
        <f>+$E$90</f>
        <v>ii)</v>
      </c>
      <c r="F6215" s="327" t="str">
        <f>+$F$90</f>
        <v>Todos los demás ntegrantes deben acreditar al menos el cinco por ciento (5 %) de la experiencia solicitada, solo uno (1) de los integrantes podrá no acreditar experiencia pero su porcentaje de participación  no podrá superar el diez por ciento (10 %)</v>
      </c>
      <c r="G6215" s="328"/>
      <c r="H6215" s="328"/>
      <c r="I6215" s="328"/>
      <c r="J6215" s="328"/>
      <c r="K6215" s="73" t="s">
        <v>124</v>
      </c>
      <c r="L6215" s="47" t="s">
        <v>124</v>
      </c>
    </row>
    <row r="6216" spans="1:12" hidden="1" x14ac:dyDescent="0.3">
      <c r="A6216" s="18" t="s">
        <v>30</v>
      </c>
      <c r="B6216" s="18"/>
      <c r="E6216" s="39"/>
      <c r="F6216" s="39"/>
      <c r="G6216" s="39"/>
      <c r="H6216" s="39"/>
      <c r="I6216" s="39"/>
      <c r="J6216" s="39"/>
      <c r="K6216" s="39"/>
      <c r="L6216" s="39"/>
    </row>
    <row r="6217" spans="1:12" ht="13" hidden="1" customHeight="1" x14ac:dyDescent="0.3">
      <c r="A6217" s="18" t="str">
        <f>+A6135</f>
        <v>NO</v>
      </c>
      <c r="B6217" s="18"/>
      <c r="E6217" s="69" t="str">
        <f>+$E$92</f>
        <v>VERIFICACIÓN Y ASIGNACIÓN DE PUNTAJE POR LA EXPERIENCIA DEL PROPONENTE</v>
      </c>
      <c r="F6217" s="70"/>
      <c r="G6217" s="70"/>
      <c r="H6217" s="70"/>
      <c r="I6217" s="70"/>
      <c r="J6217" s="70"/>
      <c r="K6217" s="70"/>
      <c r="L6217" s="71"/>
    </row>
    <row r="6218" spans="1:12" hidden="1" x14ac:dyDescent="0.3">
      <c r="A6218" s="18" t="str">
        <f>+A6135</f>
        <v>NO</v>
      </c>
      <c r="B6218" s="18"/>
      <c r="E6218" s="81"/>
      <c r="F6218" s="323" t="str">
        <f>+$F$93</f>
        <v>No. CONTRATOS QUE ACREDITAN LA EXPERIENCIA (NO OBJETO DE SUBSANACIÓN)</v>
      </c>
      <c r="G6218" s="324"/>
      <c r="H6218" s="324"/>
      <c r="I6218" s="324"/>
      <c r="J6218" s="324"/>
      <c r="K6218" s="82"/>
      <c r="L6218" s="83" t="s">
        <v>124</v>
      </c>
    </row>
    <row r="6219" spans="1:12" ht="13" hidden="1" customHeight="1" x14ac:dyDescent="0.3">
      <c r="A6219" s="18" t="str">
        <f>+A6135</f>
        <v>NO</v>
      </c>
      <c r="B6219" s="18"/>
      <c r="E6219" s="84"/>
      <c r="F6219" s="323" t="str">
        <f>+$F$94</f>
        <v>TOTAL EJECUTADO DE CONTRATOS ACREDITADOS PROPUESTA INICIAL</v>
      </c>
      <c r="G6219" s="324"/>
      <c r="H6219" s="324"/>
      <c r="I6219" s="324"/>
      <c r="J6219" s="324"/>
      <c r="K6219" s="85"/>
      <c r="L6219" s="86" t="s">
        <v>124</v>
      </c>
    </row>
    <row r="6220" spans="1:12" ht="13" hidden="1" customHeight="1" x14ac:dyDescent="0.3">
      <c r="A6220" s="18" t="str">
        <f>+A6135</f>
        <v>NO</v>
      </c>
      <c r="B6220" s="18"/>
      <c r="E6220" s="87"/>
      <c r="F6220" s="323" t="str">
        <f>+$F$95</f>
        <v>PROMEDIO VALOR ACREDITADO EN SMMLV</v>
      </c>
      <c r="G6220" s="324"/>
      <c r="H6220" s="324"/>
      <c r="I6220" s="324"/>
      <c r="J6220" s="324"/>
      <c r="K6220" s="66"/>
      <c r="L6220" s="88" t="s">
        <v>124</v>
      </c>
    </row>
    <row r="6221" spans="1:12" hidden="1" x14ac:dyDescent="0.3">
      <c r="A6221" s="18" t="str">
        <f>+A6135</f>
        <v>NO</v>
      </c>
      <c r="B6221" s="18"/>
      <c r="E6221" s="89"/>
      <c r="F6221" s="89"/>
      <c r="G6221" s="89"/>
      <c r="H6221" s="89"/>
      <c r="I6221" s="89"/>
      <c r="J6221" s="89"/>
      <c r="K6221" s="89"/>
      <c r="L6221" s="89"/>
    </row>
    <row r="6222" spans="1:12" ht="13" hidden="1" customHeight="1" x14ac:dyDescent="0.3">
      <c r="A6222" s="18" t="str">
        <f>+A6135</f>
        <v>NO</v>
      </c>
      <c r="B6222" s="18"/>
      <c r="E6222" s="69" t="str">
        <f>+$E$97</f>
        <v>3.9.2 EXIGENCIAS MÍNIMAS DE EXPERIENCIA Y FORMACIÓN ACADÉMICA DEL EQUIPO DE TRABAJO</v>
      </c>
      <c r="F6222" s="70"/>
      <c r="G6222" s="70"/>
      <c r="H6222" s="70"/>
      <c r="I6222" s="70"/>
      <c r="J6222" s="70"/>
      <c r="K6222" s="70"/>
      <c r="L6222" s="71"/>
    </row>
    <row r="6223" spans="1:12" hidden="1" x14ac:dyDescent="0.3">
      <c r="A6223" s="18" t="str">
        <f>+A6135</f>
        <v>NO</v>
      </c>
      <c r="B6223" s="18"/>
      <c r="E6223" s="90" t="str">
        <f>+$E$98</f>
        <v>Formulario 8</v>
      </c>
      <c r="F6223" s="315" t="s">
        <v>46</v>
      </c>
      <c r="G6223" s="316"/>
      <c r="H6223" s="317"/>
      <c r="I6223" s="318"/>
      <c r="J6223" s="318"/>
      <c r="K6223" s="318"/>
      <c r="L6223" s="319"/>
    </row>
    <row r="6224" spans="1:12" hidden="1" x14ac:dyDescent="0.3">
      <c r="A6224" s="18" t="str">
        <f>+A6135</f>
        <v>NO</v>
      </c>
      <c r="B6224" s="18"/>
      <c r="E6224" s="91" t="s">
        <v>124</v>
      </c>
      <c r="F6224" s="91" t="str">
        <f>+$F$99</f>
        <v>Director de Interventoría</v>
      </c>
      <c r="G6224" s="91" t="str">
        <f>+$G$99</f>
        <v>Residente de Interventoría</v>
      </c>
      <c r="H6224" s="320"/>
      <c r="I6224" s="321"/>
      <c r="J6224" s="321"/>
      <c r="K6224" s="321"/>
      <c r="L6224" s="322"/>
    </row>
    <row r="6225" spans="1:12" hidden="1" x14ac:dyDescent="0.3">
      <c r="A6225" s="18" t="str">
        <f>+A6135</f>
        <v>NO</v>
      </c>
      <c r="B6225" s="18"/>
      <c r="E6225" s="304" t="str">
        <f>+$E$100</f>
        <v>OBSERVACIONES RESPECTO REQUISITO HABILITANTE DEL PERSONAL CLAVE EVALUABLE</v>
      </c>
      <c r="F6225" s="305"/>
      <c r="G6225" s="305"/>
      <c r="H6225" s="305"/>
      <c r="I6225" s="305"/>
      <c r="J6225" s="305"/>
      <c r="K6225" s="305"/>
      <c r="L6225" s="305"/>
    </row>
    <row r="6226" spans="1:12" hidden="1" x14ac:dyDescent="0.3">
      <c r="A6226" s="18" t="str">
        <f>+A6135</f>
        <v>NO</v>
      </c>
      <c r="B6226" s="18"/>
      <c r="E6226" s="312" t="s">
        <v>124</v>
      </c>
      <c r="F6226" s="313"/>
      <c r="G6226" s="313"/>
      <c r="H6226" s="313"/>
      <c r="I6226" s="313"/>
      <c r="J6226" s="313"/>
      <c r="K6226" s="313"/>
      <c r="L6226" s="314"/>
    </row>
    <row r="6227" spans="1:12" hidden="1" x14ac:dyDescent="0.3">
      <c r="A6227" s="18" t="str">
        <f>+A6135</f>
        <v>NO</v>
      </c>
      <c r="B6227" s="18"/>
      <c r="E6227" s="89"/>
      <c r="F6227" s="89"/>
      <c r="G6227" s="89"/>
      <c r="H6227" s="89"/>
      <c r="I6227" s="89"/>
      <c r="J6227" s="89"/>
      <c r="K6227" s="89"/>
      <c r="L6227" s="89"/>
    </row>
    <row r="6228" spans="1:12" ht="13" hidden="1" customHeight="1" x14ac:dyDescent="0.3">
      <c r="A6228" s="18" t="str">
        <f>+A6135</f>
        <v>NO</v>
      </c>
      <c r="B6228" s="18"/>
      <c r="E6228" s="69" t="str">
        <f>+$E$103</f>
        <v>4.2 EQUIPO DE TRABAJO (Personal Clave Evaluable)</v>
      </c>
      <c r="F6228" s="70"/>
      <c r="G6228" s="70"/>
      <c r="H6228" s="70"/>
      <c r="I6228" s="70"/>
      <c r="J6228" s="70"/>
      <c r="K6228" s="70"/>
      <c r="L6228" s="71"/>
    </row>
    <row r="6229" spans="1:12" ht="23.25" hidden="1" customHeight="1" x14ac:dyDescent="0.3">
      <c r="A6229" s="18" t="str">
        <f>+A6135</f>
        <v>NO</v>
      </c>
      <c r="B6229" s="18"/>
      <c r="E6229" s="90" t="str">
        <f>+$E$104</f>
        <v>Formulario 9</v>
      </c>
      <c r="F6229" s="315" t="s">
        <v>46</v>
      </c>
      <c r="G6229" s="316"/>
      <c r="H6229" s="317"/>
      <c r="I6229" s="318"/>
      <c r="J6229" s="318"/>
      <c r="K6229" s="318"/>
      <c r="L6229" s="319"/>
    </row>
    <row r="6230" spans="1:12" hidden="1" x14ac:dyDescent="0.3">
      <c r="A6230" s="18" t="str">
        <f>+A6135</f>
        <v>NO</v>
      </c>
      <c r="B6230" s="18"/>
      <c r="E6230" s="91" t="s">
        <v>124</v>
      </c>
      <c r="F6230" s="91" t="str">
        <f>+$F$99</f>
        <v>Director de Interventoría</v>
      </c>
      <c r="G6230" s="91" t="str">
        <f>+$G$99</f>
        <v>Residente de Interventoría</v>
      </c>
      <c r="H6230" s="320"/>
      <c r="I6230" s="321"/>
      <c r="J6230" s="321"/>
      <c r="K6230" s="321"/>
      <c r="L6230" s="322"/>
    </row>
    <row r="6231" spans="1:12" hidden="1" x14ac:dyDescent="0.3">
      <c r="A6231" s="18" t="str">
        <f>+A6135</f>
        <v>NO</v>
      </c>
      <c r="B6231" s="18"/>
      <c r="E6231" s="89"/>
      <c r="F6231" s="89"/>
      <c r="G6231" s="89"/>
      <c r="H6231" s="89"/>
      <c r="I6231" s="89"/>
      <c r="J6231" s="89"/>
      <c r="K6231" s="89"/>
      <c r="L6231" s="89"/>
    </row>
    <row r="6232" spans="1:12" hidden="1" x14ac:dyDescent="0.3">
      <c r="A6232" s="1" t="str">
        <f>+A6135</f>
        <v>NO</v>
      </c>
      <c r="E6232" s="92" t="str">
        <f>+E6107</f>
        <v>CRITERIOS DE EVALUACIÓN Y PUNTAJE</v>
      </c>
      <c r="F6232" s="93"/>
      <c r="G6232" s="93"/>
      <c r="H6232" s="93"/>
      <c r="I6232" s="93"/>
      <c r="J6232" s="93"/>
      <c r="K6232" s="94"/>
      <c r="L6232" s="95" t="str">
        <f>+$L$107</f>
        <v>PUNTAJE OBTENIDO</v>
      </c>
    </row>
    <row r="6233" spans="1:12" hidden="1" x14ac:dyDescent="0.3">
      <c r="A6233" s="1" t="str">
        <f>+A6135</f>
        <v>NO</v>
      </c>
      <c r="E6233" s="96" t="str">
        <f>+$E$108</f>
        <v>VALOR</v>
      </c>
      <c r="F6233" s="97" t="str">
        <f>+$F$108</f>
        <v>EQUIPO DE TRABAJO (PERSONAL CLAVE EVALUABLE)</v>
      </c>
      <c r="G6233" s="24"/>
      <c r="H6233" s="24"/>
      <c r="I6233" s="24"/>
      <c r="J6233" s="24"/>
      <c r="K6233" s="24"/>
      <c r="L6233" s="98"/>
    </row>
    <row r="6234" spans="1:12" ht="12.75" hidden="1" customHeight="1" x14ac:dyDescent="0.3">
      <c r="A6234" s="1" t="str">
        <f>+A6135</f>
        <v>NO</v>
      </c>
      <c r="E6234" s="96">
        <f>+$E$109</f>
        <v>5</v>
      </c>
      <c r="F6234" s="307" t="str">
        <f>+$F$109</f>
        <v xml:space="preserve"> Experiencia Específica adicional</v>
      </c>
      <c r="G6234" s="308"/>
      <c r="H6234" s="308"/>
      <c r="I6234" s="308"/>
      <c r="J6234" s="308"/>
      <c r="K6234" s="309"/>
      <c r="L6234" s="99" t="str">
        <f>IFERROR(IF(VLOOKUP(C6135,'R. PUNTAJES'!$C$14:$R$213,'R. PUNTAJES'!$I$10,0)="","",VLOOKUP(C6135,'R. PUNTAJES'!$C$14:$R$213,'R. PUNTAJES'!$I$10,0)),"")</f>
        <v/>
      </c>
    </row>
    <row r="6235" spans="1:12" ht="12.75" hidden="1" customHeight="1" x14ac:dyDescent="0.3">
      <c r="A6235" s="1" t="str">
        <f>+A6135</f>
        <v>NO</v>
      </c>
      <c r="E6235" s="96">
        <f>+$E$110</f>
        <v>5</v>
      </c>
      <c r="F6235" s="307" t="str">
        <f>+$F$110</f>
        <v>Formación Académica adicional</v>
      </c>
      <c r="G6235" s="308"/>
      <c r="H6235" s="308"/>
      <c r="I6235" s="308"/>
      <c r="J6235" s="308"/>
      <c r="K6235" s="309"/>
      <c r="L6235" s="99" t="str">
        <f>IFERROR(IF(VLOOKUP(C6135,'R. PUNTAJES'!$C$14:$R$213,'R. PUNTAJES'!$J$10,0)="","",VLOOKUP(C6135,'R. PUNTAJES'!$C$14:$R$213,'R. PUNTAJES'!$J$10,0)),"")</f>
        <v/>
      </c>
    </row>
    <row r="6236" spans="1:12" hidden="1" x14ac:dyDescent="0.3">
      <c r="A6236" s="18" t="str">
        <f>+A6135</f>
        <v>NO</v>
      </c>
      <c r="B6236" s="18"/>
      <c r="E6236" s="100"/>
      <c r="F6236" s="101" t="str">
        <f>+$F$111</f>
        <v>FACTOR DE SOSTENIBILIDAD</v>
      </c>
      <c r="G6236" s="102"/>
      <c r="H6236" s="102"/>
      <c r="I6236" s="102"/>
      <c r="J6236" s="102"/>
      <c r="K6236" s="102"/>
      <c r="L6236" s="103"/>
    </row>
    <row r="6237" spans="1:12" hidden="1" x14ac:dyDescent="0.3">
      <c r="A6237" s="18" t="str">
        <f>+A6135</f>
        <v>NO</v>
      </c>
      <c r="B6237" s="18"/>
      <c r="E6237" s="104">
        <v>1</v>
      </c>
      <c r="F6237" s="105" t="str">
        <f>+$F$112</f>
        <v>Compromisos Sostenibilidad</v>
      </c>
      <c r="G6237" s="106"/>
      <c r="H6237" s="106"/>
      <c r="I6237" s="106"/>
      <c r="J6237" s="106"/>
      <c r="K6237" s="106"/>
      <c r="L6237" s="107" t="str">
        <f>IFERROR(IF(VLOOKUP(C6135,'R. PUNTAJES'!$C$14:$R$213,'R. PUNTAJES'!$K$10,0)="","",VLOOKUP(C6135,'R. PUNTAJES'!$C$14:$R$213,'R. PUNTAJES'!$K$10,0)),"")</f>
        <v/>
      </c>
    </row>
    <row r="6238" spans="1:12" hidden="1" x14ac:dyDescent="0.3">
      <c r="A6238" s="1" t="str">
        <f>+A6135</f>
        <v>NO</v>
      </c>
      <c r="E6238" s="108"/>
      <c r="F6238" s="109" t="str">
        <f>+$F$113</f>
        <v>APOYO A LA INDUSTRIA NACIONAL</v>
      </c>
      <c r="G6238" s="110"/>
      <c r="H6238" s="110"/>
      <c r="I6238" s="110"/>
      <c r="J6238" s="110"/>
      <c r="K6238" s="110"/>
      <c r="L6238" s="111"/>
    </row>
    <row r="6239" spans="1:12" ht="12.75" hidden="1" customHeight="1" x14ac:dyDescent="0.3">
      <c r="A6239" s="1" t="str">
        <f>+A6135</f>
        <v>NO</v>
      </c>
      <c r="E6239" s="96">
        <v>20</v>
      </c>
      <c r="F6239" s="307" t="str">
        <f>+$F$114</f>
        <v>Promoción de Servicios Nacionales o con Trato Nacional</v>
      </c>
      <c r="G6239" s="308"/>
      <c r="H6239" s="308"/>
      <c r="I6239" s="308"/>
      <c r="J6239" s="308"/>
      <c r="K6239" s="309"/>
      <c r="L6239" s="99" t="str">
        <f>IFERROR(IF(VLOOKUP(C6135,'R. PUNTAJES'!$C$14:$R$213,'R. PUNTAJES'!$L$10,0)="","",
IF(VLOOKUP(C6135,'R. PUNTAJES'!$C$14:$R$213,'R. PUNTAJES'!$L$10,0)=5,0,
VLOOKUP(C6135,'R. PUNTAJES'!$C$14:$R$213,'R. PUNTAJES'!$L$10,0))),"")</f>
        <v/>
      </c>
    </row>
    <row r="6240" spans="1:12" ht="12.75" hidden="1" customHeight="1" x14ac:dyDescent="0.3">
      <c r="A6240" s="1" t="str">
        <f>+A6135</f>
        <v>NO</v>
      </c>
      <c r="E6240" s="96">
        <v>5</v>
      </c>
      <c r="F6240" s="307" t="str">
        <f>+$F$115</f>
        <v>Incorporación de componente nacional en servicios extranjeros</v>
      </c>
      <c r="G6240" s="308"/>
      <c r="H6240" s="308"/>
      <c r="I6240" s="308"/>
      <c r="J6240" s="308"/>
      <c r="K6240" s="309"/>
      <c r="L6240" s="99" t="str">
        <f>IFERROR(IF(VLOOKUP(C6135,'R. PUNTAJES'!$C$14:$R$213,'R. PUNTAJES'!$L$10,0)="","",
IF(VLOOKUP(C6135,'R. PUNTAJES'!$C$14:$R$213,'R. PUNTAJES'!$L$10,0)=20,0,
VLOOKUP(C6135,'R. PUNTAJES'!$C$14:$R$213,'R. PUNTAJES'!$L$10,0))),"")</f>
        <v/>
      </c>
    </row>
    <row r="6241" spans="1:16" hidden="1" x14ac:dyDescent="0.3">
      <c r="A6241" s="1" t="str">
        <f>+A6135</f>
        <v>NO</v>
      </c>
      <c r="E6241" s="112"/>
      <c r="F6241" s="97" t="str">
        <f>+$F$116</f>
        <v>VINCULACIÓN DE PERSONAS CON DISCAPACIDAD</v>
      </c>
      <c r="G6241" s="24"/>
      <c r="H6241" s="24"/>
      <c r="I6241" s="24"/>
      <c r="J6241" s="24"/>
      <c r="K6241" s="24"/>
      <c r="L6241" s="98"/>
    </row>
    <row r="6242" spans="1:16" ht="12.75" hidden="1" customHeight="1" x14ac:dyDescent="0.3">
      <c r="A6242" s="1" t="str">
        <f>+A6135</f>
        <v>NO</v>
      </c>
      <c r="E6242" s="96">
        <v>1</v>
      </c>
      <c r="F6242" s="307" t="str">
        <f>+$F$117</f>
        <v xml:space="preserve">Trabajadores vinculados a la planta de personal </v>
      </c>
      <c r="G6242" s="308"/>
      <c r="H6242" s="308"/>
      <c r="I6242" s="308"/>
      <c r="J6242" s="308"/>
      <c r="K6242" s="309"/>
      <c r="L6242" s="99" t="str">
        <f>IFERROR(IF(VLOOKUP(C6135,'R. PUNTAJES'!$C$14:$R$213,'R. PUNTAJES'!$M$10,0)="","",VLOOKUP(C6135,'R. PUNTAJES'!$C$14:$R$213,'R. PUNTAJES'!$M$10,0)),"")</f>
        <v/>
      </c>
    </row>
    <row r="6243" spans="1:16" hidden="1" x14ac:dyDescent="0.3">
      <c r="A6243" s="1" t="str">
        <f>+A6135</f>
        <v>NO</v>
      </c>
      <c r="E6243" s="112"/>
      <c r="F6243" s="97" t="str">
        <f>+$F$118</f>
        <v>EMPRENDIMIENTOS Y EMPRESAS DE MUJERES</v>
      </c>
      <c r="G6243" s="24"/>
      <c r="H6243" s="24"/>
      <c r="I6243" s="24"/>
      <c r="J6243" s="24"/>
      <c r="K6243" s="24"/>
      <c r="L6243" s="98"/>
    </row>
    <row r="6244" spans="1:16" ht="13" hidden="1" customHeight="1" x14ac:dyDescent="0.3">
      <c r="A6244" s="1" t="str">
        <f>+A6135</f>
        <v>NO</v>
      </c>
      <c r="E6244" s="96">
        <v>0.25</v>
      </c>
      <c r="F6244" s="307" t="str">
        <f>+$F$119</f>
        <v>Emprendimientos y empresas de mujeres</v>
      </c>
      <c r="G6244" s="308"/>
      <c r="H6244" s="308"/>
      <c r="I6244" s="308"/>
      <c r="J6244" s="308"/>
      <c r="K6244" s="309"/>
      <c r="L6244" s="113" t="str">
        <f>IFERROR(IF(VLOOKUP(C6135,'R. PUNTAJES'!$C$14:$R$213,'R. PUNTAJES'!$N$10,0)="","",VLOOKUP(C6135,'R. PUNTAJES'!$C$14:$R$213,'R. PUNTAJES'!$N$10,0)),"")</f>
        <v/>
      </c>
    </row>
    <row r="6245" spans="1:16" hidden="1" x14ac:dyDescent="0.3">
      <c r="A6245" s="18" t="str">
        <f>+A6246</f>
        <v>NO</v>
      </c>
      <c r="B6245" s="18"/>
      <c r="E6245" s="112"/>
      <c r="F6245" s="97" t="str">
        <f>+$F$120</f>
        <v>MIPYME</v>
      </c>
      <c r="G6245" s="24"/>
      <c r="H6245" s="24"/>
      <c r="I6245" s="24"/>
      <c r="J6245" s="24"/>
      <c r="K6245" s="24"/>
      <c r="L6245" s="98"/>
    </row>
    <row r="6246" spans="1:16" hidden="1" x14ac:dyDescent="0.3">
      <c r="A6246" s="18" t="str">
        <f>+IF(E6246=0,"NO",1)</f>
        <v>NO</v>
      </c>
      <c r="B6246" s="18"/>
      <c r="E6246" s="96">
        <v>0</v>
      </c>
      <c r="F6246" s="307" t="str">
        <f>+$F$121</f>
        <v>Mipyme</v>
      </c>
      <c r="G6246" s="308"/>
      <c r="H6246" s="308"/>
      <c r="I6246" s="308"/>
      <c r="J6246" s="308"/>
      <c r="K6246" s="309"/>
      <c r="L6246" s="113" t="str">
        <f>IFERROR(IF(VLOOKUP(C6135,'R. PUNTAJES'!$C$14:$R$213,'R. PUNTAJES'!$O$10,0)="","",VLOOKUP(C6135,'R. PUNTAJES'!$C$14:$R$213,'R. PUNTAJES'!$O$10,0)),"")</f>
        <v/>
      </c>
    </row>
    <row r="6247" spans="1:16" hidden="1" x14ac:dyDescent="0.3">
      <c r="A6247" s="1" t="str">
        <f>+A6135</f>
        <v>NO</v>
      </c>
      <c r="E6247" s="112"/>
      <c r="F6247" s="97" t="str">
        <f>+$F$122</f>
        <v>EXPERIENCIA DEL PROPONENTE</v>
      </c>
      <c r="G6247" s="24"/>
      <c r="H6247" s="24"/>
      <c r="I6247" s="24"/>
      <c r="J6247" s="24"/>
      <c r="K6247" s="24"/>
      <c r="L6247" s="98"/>
    </row>
    <row r="6248" spans="1:16" hidden="1" x14ac:dyDescent="0.3">
      <c r="A6248" s="1" t="str">
        <f>+A6135</f>
        <v>NO</v>
      </c>
      <c r="E6248" s="96">
        <v>59.5</v>
      </c>
      <c r="F6248" s="307" t="str">
        <f>+$F$123</f>
        <v>mediana con valor absoluto</v>
      </c>
      <c r="G6248" s="308"/>
      <c r="H6248" s="308"/>
      <c r="I6248" s="308"/>
      <c r="J6248" s="308"/>
      <c r="K6248" s="309"/>
      <c r="L6248" s="113" t="str">
        <f>IFERROR(IF(VLOOKUP(C6135,'R. PUNTAJES'!$C$14:$R$213,'R. PUNTAJES'!$R$10,0)="","",VLOOKUP(C6135,'R. PUNTAJES'!$C$14:$R$213,'R. PUNTAJES'!$R$10,0)),"")</f>
        <v/>
      </c>
    </row>
    <row r="6249" spans="1:16" hidden="1" x14ac:dyDescent="0.3">
      <c r="A6249" s="1" t="str">
        <f>+A6135</f>
        <v>NO</v>
      </c>
      <c r="E6249" s="112"/>
      <c r="F6249" s="97" t="str">
        <f>+$F$124</f>
        <v>MULTAS</v>
      </c>
      <c r="G6249" s="24"/>
      <c r="H6249" s="24"/>
      <c r="I6249" s="24"/>
      <c r="J6249" s="24"/>
      <c r="K6249" s="24"/>
      <c r="L6249" s="98"/>
    </row>
    <row r="6250" spans="1:16" ht="12.75" hidden="1" customHeight="1" x14ac:dyDescent="0.3">
      <c r="A6250" s="1" t="str">
        <f>+A6135</f>
        <v>NO</v>
      </c>
      <c r="E6250" s="96">
        <v>-2</v>
      </c>
      <c r="F6250" s="307" t="str">
        <f>+$F$125</f>
        <v>Una o más multas o cláusulas penales durante el último año</v>
      </c>
      <c r="G6250" s="310"/>
      <c r="H6250" s="310"/>
      <c r="I6250" s="310"/>
      <c r="J6250" s="310"/>
      <c r="K6250" s="311"/>
      <c r="L6250" s="99" t="str">
        <f>IFERROR(IF(VLOOKUP(C6135,'R. PUNTAJES'!$C$14:$R$213,'R. PUNTAJES'!$Q$10,0)="","",VLOOKUP(C6135,'R. PUNTAJES'!$C$14:$R$213,'R. PUNTAJES'!$Q$10,0)),"")</f>
        <v/>
      </c>
    </row>
    <row r="6251" spans="1:16" hidden="1" x14ac:dyDescent="0.3">
      <c r="A6251" s="1" t="str">
        <f>+A6135</f>
        <v>NO</v>
      </c>
      <c r="E6251" s="112"/>
      <c r="F6251" s="97" t="str">
        <f>+$F$126</f>
        <v>OBRAS INCONCLUSAS</v>
      </c>
      <c r="G6251" s="24"/>
      <c r="H6251" s="24"/>
      <c r="I6251" s="24"/>
      <c r="J6251" s="24"/>
      <c r="K6251" s="24"/>
      <c r="L6251" s="98"/>
    </row>
    <row r="6252" spans="1:16" hidden="1" x14ac:dyDescent="0.3">
      <c r="A6252" s="1" t="str">
        <f>+A6135</f>
        <v>NO</v>
      </c>
      <c r="E6252" s="96">
        <v>-1</v>
      </c>
      <c r="F6252" s="301" t="str">
        <f>+$F$127</f>
        <v>Anotación vigente de obra civil inconclusa</v>
      </c>
      <c r="G6252" s="302"/>
      <c r="H6252" s="302"/>
      <c r="I6252" s="302"/>
      <c r="J6252" s="302"/>
      <c r="K6252" s="303"/>
      <c r="L6252" s="99" t="str">
        <f>IFERROR(IF(VLOOKUP(C6135,'R. PUNTAJES'!$C$14:$R$213,'R. PUNTAJES'!$P$10,0)="","",VLOOKUP(C6135,'R. PUNTAJES'!$C$14:$R$213,'R. PUNTAJES'!$P$10,0)),"")</f>
        <v/>
      </c>
    </row>
    <row r="6253" spans="1:16" ht="7.5" hidden="1" customHeight="1" x14ac:dyDescent="0.3">
      <c r="A6253" s="1" t="str">
        <f>+A6135</f>
        <v>NO</v>
      </c>
      <c r="E6253" s="114"/>
      <c r="F6253" s="45"/>
      <c r="G6253" s="45"/>
      <c r="H6253" s="45"/>
      <c r="I6253" s="45"/>
      <c r="J6253" s="45"/>
      <c r="K6253" s="45"/>
      <c r="L6253" s="48"/>
    </row>
    <row r="6254" spans="1:16" hidden="1" x14ac:dyDescent="0.3">
      <c r="A6254" s="1" t="str">
        <f>+A6135</f>
        <v>NO</v>
      </c>
      <c r="E6254" s="115" t="str">
        <f>+$E$129</f>
        <v>PUNTAJE TOTAL</v>
      </c>
      <c r="F6254" s="116"/>
      <c r="G6254" s="116"/>
      <c r="H6254" s="116"/>
      <c r="I6254" s="116"/>
      <c r="J6254" s="116"/>
      <c r="K6254" s="117"/>
      <c r="L6254" s="118">
        <f>IFERROR(IF(VLOOKUP(C6135,'R. PUNTAJES'!$C$14:$R$213,'R. PUNTAJES'!$H$10,0)="RECHAZO","",SUM(L6234:L6252)),"")</f>
        <v>0</v>
      </c>
    </row>
    <row r="6255" spans="1:16" hidden="1" x14ac:dyDescent="0.3">
      <c r="A6255" s="1" t="str">
        <f>+A6135</f>
        <v>NO</v>
      </c>
      <c r="E6255" s="304" t="str">
        <f>+$E$130</f>
        <v>OBSERVACIONES RESPECTO A PUNTAJES</v>
      </c>
      <c r="F6255" s="305"/>
      <c r="G6255" s="305"/>
      <c r="H6255" s="305"/>
      <c r="I6255" s="305"/>
      <c r="J6255" s="305"/>
      <c r="K6255" s="305"/>
      <c r="L6255" s="305"/>
    </row>
    <row r="6256" spans="1:16" ht="12" hidden="1" customHeight="1" x14ac:dyDescent="0.3">
      <c r="A6256" s="1" t="str">
        <f>+A6135</f>
        <v>NO</v>
      </c>
      <c r="E6256" s="306" t="s">
        <v>124</v>
      </c>
      <c r="F6256" s="305"/>
      <c r="G6256" s="305"/>
      <c r="H6256" s="305"/>
      <c r="I6256" s="305"/>
      <c r="J6256" s="305"/>
      <c r="K6256" s="305"/>
      <c r="L6256" s="305"/>
      <c r="N6256" s="119"/>
      <c r="O6256" s="119"/>
      <c r="P6256" s="120"/>
    </row>
    <row r="6257" spans="1:12" ht="3" hidden="1" customHeight="1" x14ac:dyDescent="0.3">
      <c r="A6257" s="1" t="str">
        <f>+A6136</f>
        <v>NO</v>
      </c>
      <c r="E6257" s="121"/>
      <c r="F6257" s="122"/>
      <c r="G6257" s="122"/>
      <c r="H6257" s="122"/>
      <c r="I6257" s="122"/>
      <c r="J6257" s="122"/>
      <c r="K6257" s="122"/>
      <c r="L6257" s="123"/>
    </row>
    <row r="6258" spans="1:12" hidden="1" x14ac:dyDescent="0.3">
      <c r="A6258" s="1" t="str">
        <f>+IF(OR(C6260=""),"NO",1)</f>
        <v>NO</v>
      </c>
      <c r="E6258" s="346"/>
      <c r="F6258" s="347"/>
      <c r="G6258" s="347"/>
      <c r="H6258" s="347"/>
      <c r="I6258" s="347"/>
      <c r="J6258" s="347"/>
      <c r="K6258" s="347"/>
      <c r="L6258" s="347"/>
    </row>
    <row r="6259" spans="1:12" ht="4.5" hidden="1" customHeight="1" x14ac:dyDescent="0.3">
      <c r="A6259" s="1" t="str">
        <f>+A6260</f>
        <v>NO</v>
      </c>
      <c r="E6259" s="15"/>
      <c r="F6259" s="16"/>
      <c r="G6259" s="16"/>
      <c r="H6259" s="16"/>
      <c r="I6259" s="16"/>
      <c r="J6259" s="16"/>
      <c r="K6259" s="16"/>
      <c r="L6259" s="17"/>
    </row>
    <row r="6260" spans="1:12" ht="15.75" hidden="1" customHeight="1" x14ac:dyDescent="0.3">
      <c r="A6260" s="1" t="str">
        <f>+IF(OR(C6260=""),"NO",1)</f>
        <v>NO</v>
      </c>
      <c r="B6260" s="1">
        <f>1+MAX($B$1:B6259)</f>
        <v>51</v>
      </c>
      <c r="C6260" s="18" t="s">
        <v>124</v>
      </c>
      <c r="E6260" s="19" t="s">
        <v>124</v>
      </c>
      <c r="F6260" s="20"/>
      <c r="G6260" s="20"/>
      <c r="H6260" s="20"/>
      <c r="I6260" s="21"/>
      <c r="J6260" s="20"/>
      <c r="K6260" s="21"/>
      <c r="L6260" s="22"/>
    </row>
    <row r="6261" spans="1:12" hidden="1" x14ac:dyDescent="0.3">
      <c r="A6261" s="1" t="str">
        <f>A6260</f>
        <v>NO</v>
      </c>
      <c r="E6261" s="23" t="str">
        <f>+$E$11</f>
        <v>Integrantes</v>
      </c>
      <c r="F6261" s="24"/>
      <c r="G6261" s="24"/>
      <c r="H6261" s="24"/>
      <c r="I6261" s="24"/>
      <c r="J6261" s="24"/>
      <c r="K6261" s="25" t="str">
        <f>+$K$11</f>
        <v>Nit</v>
      </c>
      <c r="L6261" s="26" t="str">
        <f>+$L$11</f>
        <v>Part.</v>
      </c>
    </row>
    <row r="6262" spans="1:12" hidden="1" x14ac:dyDescent="0.3">
      <c r="A6262" s="1" t="str">
        <f>+A6261</f>
        <v>NO</v>
      </c>
      <c r="C6262" s="1" t="s">
        <v>124</v>
      </c>
      <c r="E6262" s="27" t="s">
        <v>124</v>
      </c>
      <c r="F6262" s="28"/>
      <c r="G6262" s="28"/>
      <c r="H6262" s="28"/>
      <c r="I6262" s="28"/>
      <c r="J6262" s="28"/>
      <c r="K6262" s="29" t="s">
        <v>124</v>
      </c>
      <c r="L6262" s="30" t="s">
        <v>124</v>
      </c>
    </row>
    <row r="6263" spans="1:12" hidden="1" x14ac:dyDescent="0.3">
      <c r="A6263" s="18" t="str">
        <f>+IF(OR(C6263=""),"NO",1)</f>
        <v>NO</v>
      </c>
      <c r="B6263" s="18"/>
      <c r="C6263" s="1" t="s">
        <v>124</v>
      </c>
      <c r="E6263" s="31" t="s">
        <v>124</v>
      </c>
      <c r="F6263" s="32"/>
      <c r="G6263" s="32"/>
      <c r="H6263" s="32"/>
      <c r="I6263" s="32"/>
      <c r="J6263" s="32"/>
      <c r="K6263" s="33" t="s">
        <v>124</v>
      </c>
      <c r="L6263" s="34" t="s">
        <v>124</v>
      </c>
    </row>
    <row r="6264" spans="1:12" hidden="1" x14ac:dyDescent="0.3">
      <c r="A6264" s="18" t="str">
        <f>+IF(OR(C6264=""),"NO",1)</f>
        <v>NO</v>
      </c>
      <c r="B6264" s="18"/>
      <c r="C6264" s="1" t="s">
        <v>124</v>
      </c>
      <c r="E6264" s="31" t="s">
        <v>124</v>
      </c>
      <c r="F6264" s="32"/>
      <c r="G6264" s="32"/>
      <c r="H6264" s="32"/>
      <c r="I6264" s="32"/>
      <c r="J6264" s="32"/>
      <c r="K6264" s="33" t="s">
        <v>124</v>
      </c>
      <c r="L6264" s="34" t="s">
        <v>124</v>
      </c>
    </row>
    <row r="6265" spans="1:12" hidden="1" x14ac:dyDescent="0.3">
      <c r="A6265" s="18" t="str">
        <f>+IF(OR(C6265=""),"NO",1)</f>
        <v>NO</v>
      </c>
      <c r="B6265" s="18"/>
      <c r="C6265" s="1" t="s">
        <v>124</v>
      </c>
      <c r="E6265" s="31" t="s">
        <v>13</v>
      </c>
      <c r="F6265" s="32"/>
      <c r="G6265" s="32"/>
      <c r="H6265" s="32"/>
      <c r="I6265" s="32"/>
      <c r="J6265" s="32"/>
      <c r="K6265" s="33"/>
      <c r="L6265" s="34"/>
    </row>
    <row r="6266" spans="1:12" hidden="1" x14ac:dyDescent="0.3">
      <c r="A6266" s="18" t="str">
        <f>+IF(OR(C6266=""),"NO",1)</f>
        <v>NO</v>
      </c>
      <c r="B6266" s="18"/>
      <c r="C6266" s="1" t="s">
        <v>124</v>
      </c>
      <c r="E6266" s="31" t="s">
        <v>13</v>
      </c>
      <c r="F6266" s="32"/>
      <c r="G6266" s="32"/>
      <c r="H6266" s="32"/>
      <c r="I6266" s="32"/>
      <c r="J6266" s="32"/>
      <c r="K6266" s="33"/>
      <c r="L6266" s="34"/>
    </row>
    <row r="6267" spans="1:12" hidden="1" x14ac:dyDescent="0.3">
      <c r="A6267" s="18" t="str">
        <f>+IF(OR(C6267=""),"NO",1)</f>
        <v>NO</v>
      </c>
      <c r="B6267" s="18"/>
      <c r="C6267" s="1" t="s">
        <v>124</v>
      </c>
      <c r="E6267" s="35" t="s">
        <v>13</v>
      </c>
      <c r="F6267" s="36"/>
      <c r="G6267" s="36"/>
      <c r="H6267" s="36"/>
      <c r="I6267" s="36"/>
      <c r="J6267" s="36"/>
      <c r="K6267" s="37"/>
      <c r="L6267" s="38"/>
    </row>
    <row r="6268" spans="1:12" ht="5.15" hidden="1" customHeight="1" x14ac:dyDescent="0.3">
      <c r="A6268" s="1" t="str">
        <f>+A6260</f>
        <v>NO</v>
      </c>
      <c r="E6268" s="39"/>
      <c r="F6268" s="39"/>
      <c r="G6268" s="39"/>
      <c r="H6268" s="39"/>
      <c r="I6268" s="39"/>
      <c r="J6268" s="39"/>
      <c r="K6268" s="39"/>
      <c r="L6268" s="39"/>
    </row>
    <row r="6269" spans="1:12" ht="15.75" hidden="1" customHeight="1" x14ac:dyDescent="0.3">
      <c r="A6269" s="1" t="str">
        <f>+A6260</f>
        <v>NO</v>
      </c>
      <c r="E6269" s="40" t="str">
        <f>+$E$19</f>
        <v>RESULTADO DE EVALUACIÓN TÉCNICA</v>
      </c>
      <c r="F6269" s="41"/>
      <c r="G6269" s="41"/>
      <c r="H6269" s="41"/>
      <c r="I6269" s="41"/>
      <c r="J6269" s="41"/>
      <c r="K6269" s="41"/>
      <c r="L6269" s="42"/>
    </row>
    <row r="6270" spans="1:12" hidden="1" x14ac:dyDescent="0.3">
      <c r="A6270" s="1" t="str">
        <f>+A6260</f>
        <v>NO</v>
      </c>
      <c r="E6270" s="43"/>
      <c r="F6270" s="44" t="str">
        <f>+$F$20</f>
        <v>Experiencia</v>
      </c>
      <c r="G6270" s="45"/>
      <c r="H6270" s="45"/>
      <c r="I6270" s="45"/>
      <c r="J6270" s="45"/>
      <c r="K6270" s="46"/>
      <c r="L6270" s="47" t="s">
        <v>124</v>
      </c>
    </row>
    <row r="6271" spans="1:12" hidden="1" x14ac:dyDescent="0.3">
      <c r="A6271" s="1" t="str">
        <f>+A6260</f>
        <v>NO</v>
      </c>
      <c r="E6271" s="348" t="str">
        <f>+$E$21</f>
        <v>OBSERVACIONES RESPECTO A LA EVALUACIÓN DE EXPERIENCIA</v>
      </c>
      <c r="F6271" s="308"/>
      <c r="G6271" s="308"/>
      <c r="H6271" s="308"/>
      <c r="I6271" s="308"/>
      <c r="J6271" s="308"/>
      <c r="K6271" s="308"/>
      <c r="L6271" s="349"/>
    </row>
    <row r="6272" spans="1:12" hidden="1" x14ac:dyDescent="0.3">
      <c r="A6272" s="1" t="str">
        <f>+A6260</f>
        <v>NO</v>
      </c>
      <c r="E6272" s="350" t="s">
        <v>124</v>
      </c>
      <c r="F6272" s="351"/>
      <c r="G6272" s="351"/>
      <c r="H6272" s="351"/>
      <c r="I6272" s="351"/>
      <c r="J6272" s="351"/>
      <c r="K6272" s="351"/>
      <c r="L6272" s="352"/>
    </row>
    <row r="6273" spans="1:12" ht="5.15" hidden="1" customHeight="1" x14ac:dyDescent="0.3">
      <c r="A6273" s="1" t="str">
        <f>+A6260</f>
        <v>NO</v>
      </c>
      <c r="E6273" s="39"/>
      <c r="F6273" s="39"/>
      <c r="G6273" s="39"/>
      <c r="H6273" s="39"/>
      <c r="I6273" s="39"/>
      <c r="J6273" s="39"/>
      <c r="K6273" s="39"/>
      <c r="L6273" s="39"/>
    </row>
    <row r="6274" spans="1:12" ht="12.75" hidden="1" customHeight="1" x14ac:dyDescent="0.3">
      <c r="A6274" s="1" t="str">
        <f>+A6260</f>
        <v>NO</v>
      </c>
      <c r="E6274" s="40" t="str">
        <f>+$E$24</f>
        <v>EXPERIENCIA HABILITANTE: CONTRATOS PRESENTADOS</v>
      </c>
      <c r="F6274" s="41"/>
      <c r="G6274" s="41"/>
      <c r="H6274" s="41"/>
      <c r="I6274" s="41"/>
      <c r="J6274" s="41"/>
      <c r="K6274" s="41"/>
      <c r="L6274" s="42"/>
    </row>
    <row r="6275" spans="1:12" ht="8.5" hidden="1" customHeight="1" x14ac:dyDescent="0.3">
      <c r="A6275" s="1" t="str">
        <f>+A6260</f>
        <v>NO</v>
      </c>
      <c r="E6275" s="49"/>
      <c r="F6275" s="50"/>
      <c r="G6275" s="51"/>
      <c r="H6275" s="51"/>
      <c r="I6275" s="51"/>
      <c r="J6275" s="51"/>
      <c r="K6275" s="51"/>
      <c r="L6275" s="52"/>
    </row>
    <row r="6276" spans="1:12" hidden="1" x14ac:dyDescent="0.3">
      <c r="A6276" s="18" t="str">
        <f>+IF(OR(C6276=""),"NO",1)</f>
        <v>NO</v>
      </c>
      <c r="B6276" s="18"/>
      <c r="C6276" s="1" t="s">
        <v>124</v>
      </c>
      <c r="E6276" s="329">
        <v>1</v>
      </c>
      <c r="F6276" s="53" t="str">
        <f>+$F$26</f>
        <v>OBJETO</v>
      </c>
      <c r="G6276" s="332" t="s">
        <v>124</v>
      </c>
      <c r="H6276" s="333"/>
      <c r="I6276" s="333"/>
      <c r="J6276" s="333"/>
      <c r="K6276" s="333"/>
      <c r="L6276" s="334"/>
    </row>
    <row r="6277" spans="1:12" hidden="1" x14ac:dyDescent="0.3">
      <c r="A6277" s="18" t="str">
        <f>+IF(OR(C6276=""),"NO",1)</f>
        <v>NO</v>
      </c>
      <c r="B6277" s="18"/>
      <c r="E6277" s="330"/>
      <c r="F6277" s="54" t="str">
        <f>+$F$27</f>
        <v>CONTRATANTE</v>
      </c>
      <c r="G6277" s="335" t="s">
        <v>124</v>
      </c>
      <c r="H6277" s="310"/>
      <c r="I6277" s="310"/>
      <c r="J6277" s="310"/>
      <c r="K6277" s="310"/>
      <c r="L6277" s="336"/>
    </row>
    <row r="6278" spans="1:12" hidden="1" x14ac:dyDescent="0.3">
      <c r="A6278" s="18" t="str">
        <f>+IF(OR(C6276=""),"NO",1)</f>
        <v>NO</v>
      </c>
      <c r="B6278" s="18"/>
      <c r="E6278" s="330"/>
      <c r="F6278" s="54" t="str">
        <f>+$F$28</f>
        <v>APORTANTE</v>
      </c>
      <c r="G6278" s="337" t="s">
        <v>124</v>
      </c>
      <c r="H6278" s="338"/>
      <c r="I6278" s="338"/>
      <c r="J6278" s="338"/>
      <c r="K6278" s="338"/>
      <c r="L6278" s="339"/>
    </row>
    <row r="6279" spans="1:12" hidden="1" x14ac:dyDescent="0.3">
      <c r="A6279" s="18" t="str">
        <f>+IF(OR(C6276=""),"NO",1)</f>
        <v>NO</v>
      </c>
      <c r="B6279" s="18"/>
      <c r="E6279" s="330"/>
      <c r="F6279" s="54" t="str">
        <f>+$F$29</f>
        <v>VALOR /SMMLV)</v>
      </c>
      <c r="G6279" s="55" t="s">
        <v>124</v>
      </c>
      <c r="H6279" s="56" t="str">
        <f>+$H$29</f>
        <v>% PART..</v>
      </c>
      <c r="I6279" s="57" t="s">
        <v>124</v>
      </c>
      <c r="J6279" s="58" t="str">
        <f>+$J$29</f>
        <v>VALOR ACREDITADO</v>
      </c>
      <c r="K6279" s="59"/>
      <c r="L6279" s="47" t="s">
        <v>124</v>
      </c>
    </row>
    <row r="6280" spans="1:12" hidden="1" x14ac:dyDescent="0.3">
      <c r="A6280" s="18" t="str">
        <f>+IF(OR(C6276=""),"NO",1)</f>
        <v>NO</v>
      </c>
      <c r="B6280" s="18"/>
      <c r="E6280" s="330"/>
      <c r="F6280" s="60" t="str">
        <f>+$F$30</f>
        <v>EXPERIENCIA APORTADA</v>
      </c>
      <c r="G6280" s="340" t="s">
        <v>124</v>
      </c>
      <c r="H6280" s="341"/>
      <c r="I6280" s="341"/>
      <c r="J6280" s="341"/>
      <c r="K6280" s="341"/>
      <c r="L6280" s="342"/>
    </row>
    <row r="6281" spans="1:12" hidden="1" x14ac:dyDescent="0.3">
      <c r="A6281" s="18" t="str">
        <f>+IF(OR(C6276=""),"NO",1)</f>
        <v>NO</v>
      </c>
      <c r="B6281" s="18"/>
      <c r="E6281" s="331"/>
      <c r="F6281" s="62" t="str">
        <f>+$F$31</f>
        <v>OBSERVACIÓN</v>
      </c>
      <c r="G6281" s="343" t="s">
        <v>124</v>
      </c>
      <c r="H6281" s="344"/>
      <c r="I6281" s="344"/>
      <c r="J6281" s="344"/>
      <c r="K6281" s="344"/>
      <c r="L6281" s="345"/>
    </row>
    <row r="6282" spans="1:12" ht="8.5" hidden="1" customHeight="1" x14ac:dyDescent="0.3">
      <c r="A6282" s="18" t="str">
        <f>+IF(OR(C6276=""),"NO",1)</f>
        <v>NO</v>
      </c>
      <c r="B6282" s="18"/>
      <c r="E6282" s="49"/>
      <c r="F6282" s="50"/>
      <c r="G6282" s="51"/>
      <c r="H6282" s="51"/>
      <c r="I6282" s="51"/>
      <c r="J6282" s="51"/>
      <c r="K6282" s="51"/>
      <c r="L6282" s="52"/>
    </row>
    <row r="6283" spans="1:12" hidden="1" x14ac:dyDescent="0.3">
      <c r="A6283" s="18" t="str">
        <f t="shared" ref="A6283" si="2100">+IF(OR(C6283=""),"NO",1)</f>
        <v>NO</v>
      </c>
      <c r="B6283" s="18"/>
      <c r="C6283" s="1" t="s">
        <v>124</v>
      </c>
      <c r="E6283" s="329">
        <v>2</v>
      </c>
      <c r="F6283" s="53" t="str">
        <f>+$F$26</f>
        <v>OBJETO</v>
      </c>
      <c r="G6283" s="332" t="s">
        <v>124</v>
      </c>
      <c r="H6283" s="333"/>
      <c r="I6283" s="333"/>
      <c r="J6283" s="333"/>
      <c r="K6283" s="333"/>
      <c r="L6283" s="334"/>
    </row>
    <row r="6284" spans="1:12" hidden="1" x14ac:dyDescent="0.3">
      <c r="A6284" s="18" t="str">
        <f t="shared" ref="A6284" si="2101">+IF(OR(C6283=""),"NO",1)</f>
        <v>NO</v>
      </c>
      <c r="B6284" s="18"/>
      <c r="E6284" s="330"/>
      <c r="F6284" s="54" t="str">
        <f>+$F$27</f>
        <v>CONTRATANTE</v>
      </c>
      <c r="G6284" s="335" t="s">
        <v>124</v>
      </c>
      <c r="H6284" s="310"/>
      <c r="I6284" s="310"/>
      <c r="J6284" s="310"/>
      <c r="K6284" s="310"/>
      <c r="L6284" s="336"/>
    </row>
    <row r="6285" spans="1:12" hidden="1" x14ac:dyDescent="0.3">
      <c r="A6285" s="18" t="str">
        <f t="shared" ref="A6285" si="2102">+IF(OR(C6283=""),"NO",1)</f>
        <v>NO</v>
      </c>
      <c r="B6285" s="18"/>
      <c r="E6285" s="330"/>
      <c r="F6285" s="54" t="str">
        <f>+$F$28</f>
        <v>APORTANTE</v>
      </c>
      <c r="G6285" s="337" t="s">
        <v>124</v>
      </c>
      <c r="H6285" s="338"/>
      <c r="I6285" s="338"/>
      <c r="J6285" s="338"/>
      <c r="K6285" s="338"/>
      <c r="L6285" s="339"/>
    </row>
    <row r="6286" spans="1:12" hidden="1" x14ac:dyDescent="0.3">
      <c r="A6286" s="18" t="str">
        <f t="shared" ref="A6286" si="2103">+IF(OR(C6283=""),"NO",1)</f>
        <v>NO</v>
      </c>
      <c r="B6286" s="18"/>
      <c r="E6286" s="330"/>
      <c r="F6286" s="54" t="str">
        <f>+$F$29</f>
        <v>VALOR /SMMLV)</v>
      </c>
      <c r="G6286" s="55" t="s">
        <v>124</v>
      </c>
      <c r="H6286" s="56" t="str">
        <f>+$H$29</f>
        <v>% PART..</v>
      </c>
      <c r="I6286" s="57" t="s">
        <v>124</v>
      </c>
      <c r="J6286" s="58" t="str">
        <f>+$J$29</f>
        <v>VALOR ACREDITADO</v>
      </c>
      <c r="K6286" s="59"/>
      <c r="L6286" s="47" t="s">
        <v>124</v>
      </c>
    </row>
    <row r="6287" spans="1:12" hidden="1" x14ac:dyDescent="0.3">
      <c r="A6287" s="18" t="str">
        <f t="shared" ref="A6287" si="2104">+IF(OR(C6283=""),"NO",1)</f>
        <v>NO</v>
      </c>
      <c r="B6287" s="18"/>
      <c r="E6287" s="330"/>
      <c r="F6287" s="60" t="str">
        <f>+$F$30</f>
        <v>EXPERIENCIA APORTADA</v>
      </c>
      <c r="G6287" s="340" t="s">
        <v>124</v>
      </c>
      <c r="H6287" s="341"/>
      <c r="I6287" s="341"/>
      <c r="J6287" s="341"/>
      <c r="K6287" s="341"/>
      <c r="L6287" s="342"/>
    </row>
    <row r="6288" spans="1:12" hidden="1" x14ac:dyDescent="0.3">
      <c r="A6288" s="18" t="str">
        <f t="shared" ref="A6288" si="2105">+IF(OR(C6283=""),"NO",1)</f>
        <v>NO</v>
      </c>
      <c r="B6288" s="18"/>
      <c r="E6288" s="331"/>
      <c r="F6288" s="62" t="str">
        <f>+$F$31</f>
        <v>OBSERVACIÓN</v>
      </c>
      <c r="G6288" s="343" t="s">
        <v>124</v>
      </c>
      <c r="H6288" s="344"/>
      <c r="I6288" s="344"/>
      <c r="J6288" s="344"/>
      <c r="K6288" s="344"/>
      <c r="L6288" s="345"/>
    </row>
    <row r="6289" spans="1:12" ht="8.5" hidden="1" customHeight="1" x14ac:dyDescent="0.3">
      <c r="A6289" s="18" t="str">
        <f t="shared" ref="A6289" si="2106">+IF(OR(C6283=""),"NO",1)</f>
        <v>NO</v>
      </c>
      <c r="B6289" s="18"/>
      <c r="E6289" s="49"/>
      <c r="F6289" s="50"/>
      <c r="G6289" s="51"/>
      <c r="H6289" s="51"/>
      <c r="I6289" s="51"/>
      <c r="J6289" s="51"/>
      <c r="K6289" s="51"/>
      <c r="L6289" s="52"/>
    </row>
    <row r="6290" spans="1:12" hidden="1" x14ac:dyDescent="0.3">
      <c r="A6290" s="18" t="str">
        <f t="shared" ref="A6290" si="2107">+IF(OR(C6290=""),"NO",1)</f>
        <v>NO</v>
      </c>
      <c r="B6290" s="18"/>
      <c r="C6290" s="1" t="s">
        <v>124</v>
      </c>
      <c r="E6290" s="329">
        <v>3</v>
      </c>
      <c r="F6290" s="53" t="str">
        <f>+$F$26</f>
        <v>OBJETO</v>
      </c>
      <c r="G6290" s="332" t="s">
        <v>124</v>
      </c>
      <c r="H6290" s="333"/>
      <c r="I6290" s="333"/>
      <c r="J6290" s="333"/>
      <c r="K6290" s="333"/>
      <c r="L6290" s="334"/>
    </row>
    <row r="6291" spans="1:12" hidden="1" x14ac:dyDescent="0.3">
      <c r="A6291" s="18" t="str">
        <f t="shared" ref="A6291" si="2108">+IF(OR(C6290=""),"NO",1)</f>
        <v>NO</v>
      </c>
      <c r="B6291" s="18"/>
      <c r="E6291" s="330"/>
      <c r="F6291" s="54" t="str">
        <f>+$F$27</f>
        <v>CONTRATANTE</v>
      </c>
      <c r="G6291" s="335" t="s">
        <v>124</v>
      </c>
      <c r="H6291" s="310"/>
      <c r="I6291" s="310"/>
      <c r="J6291" s="310"/>
      <c r="K6291" s="310"/>
      <c r="L6291" s="336"/>
    </row>
    <row r="6292" spans="1:12" hidden="1" x14ac:dyDescent="0.3">
      <c r="A6292" s="18" t="str">
        <f t="shared" ref="A6292" si="2109">+IF(OR(C6290=""),"NO",1)</f>
        <v>NO</v>
      </c>
      <c r="B6292" s="18"/>
      <c r="E6292" s="330"/>
      <c r="F6292" s="54" t="str">
        <f>+$F$28</f>
        <v>APORTANTE</v>
      </c>
      <c r="G6292" s="337" t="s">
        <v>124</v>
      </c>
      <c r="H6292" s="338"/>
      <c r="I6292" s="338"/>
      <c r="J6292" s="338"/>
      <c r="K6292" s="338"/>
      <c r="L6292" s="339"/>
    </row>
    <row r="6293" spans="1:12" hidden="1" x14ac:dyDescent="0.3">
      <c r="A6293" s="18" t="str">
        <f t="shared" ref="A6293" si="2110">+IF(OR(C6290=""),"NO",1)</f>
        <v>NO</v>
      </c>
      <c r="B6293" s="18"/>
      <c r="E6293" s="330"/>
      <c r="F6293" s="54" t="str">
        <f>+$F$29</f>
        <v>VALOR /SMMLV)</v>
      </c>
      <c r="G6293" s="55" t="s">
        <v>124</v>
      </c>
      <c r="H6293" s="56" t="str">
        <f>+$H$29</f>
        <v>% PART..</v>
      </c>
      <c r="I6293" s="57" t="s">
        <v>124</v>
      </c>
      <c r="J6293" s="58" t="str">
        <f>+$J$29</f>
        <v>VALOR ACREDITADO</v>
      </c>
      <c r="K6293" s="59"/>
      <c r="L6293" s="47" t="s">
        <v>124</v>
      </c>
    </row>
    <row r="6294" spans="1:12" hidden="1" x14ac:dyDescent="0.3">
      <c r="A6294" s="18" t="str">
        <f t="shared" ref="A6294" si="2111">+IF(OR(C6290=""),"NO",1)</f>
        <v>NO</v>
      </c>
      <c r="B6294" s="18"/>
      <c r="E6294" s="330"/>
      <c r="F6294" s="60" t="str">
        <f>+$F$30</f>
        <v>EXPERIENCIA APORTADA</v>
      </c>
      <c r="G6294" s="340" t="s">
        <v>124</v>
      </c>
      <c r="H6294" s="341"/>
      <c r="I6294" s="341"/>
      <c r="J6294" s="341"/>
      <c r="K6294" s="341"/>
      <c r="L6294" s="342"/>
    </row>
    <row r="6295" spans="1:12" hidden="1" x14ac:dyDescent="0.3">
      <c r="A6295" s="18" t="str">
        <f t="shared" ref="A6295" si="2112">+IF(OR(C6290=""),"NO",1)</f>
        <v>NO</v>
      </c>
      <c r="B6295" s="18"/>
      <c r="E6295" s="331"/>
      <c r="F6295" s="62" t="str">
        <f>+$F$31</f>
        <v>OBSERVACIÓN</v>
      </c>
      <c r="G6295" s="343" t="s">
        <v>124</v>
      </c>
      <c r="H6295" s="344"/>
      <c r="I6295" s="344"/>
      <c r="J6295" s="344"/>
      <c r="K6295" s="344"/>
      <c r="L6295" s="345"/>
    </row>
    <row r="6296" spans="1:12" ht="8.5" hidden="1" customHeight="1" x14ac:dyDescent="0.3">
      <c r="A6296" s="18" t="str">
        <f t="shared" ref="A6296" si="2113">+IF(OR(C6290=""),"NO",1)</f>
        <v>NO</v>
      </c>
      <c r="B6296" s="18"/>
      <c r="E6296" s="49"/>
      <c r="F6296" s="50"/>
      <c r="G6296" s="51"/>
      <c r="H6296" s="51"/>
      <c r="I6296" s="51"/>
      <c r="J6296" s="51"/>
      <c r="K6296" s="51"/>
      <c r="L6296" s="52"/>
    </row>
    <row r="6297" spans="1:12" hidden="1" x14ac:dyDescent="0.3">
      <c r="A6297" s="18" t="str">
        <f t="shared" ref="A6297" si="2114">+IF(OR(C6297=""),"NO",1)</f>
        <v>NO</v>
      </c>
      <c r="B6297" s="18"/>
      <c r="C6297" s="1" t="s">
        <v>124</v>
      </c>
      <c r="E6297" s="329">
        <v>4</v>
      </c>
      <c r="F6297" s="53" t="str">
        <f>+$F$26</f>
        <v>OBJETO</v>
      </c>
      <c r="G6297" s="332" t="s">
        <v>124</v>
      </c>
      <c r="H6297" s="333"/>
      <c r="I6297" s="333"/>
      <c r="J6297" s="333"/>
      <c r="K6297" s="333"/>
      <c r="L6297" s="334"/>
    </row>
    <row r="6298" spans="1:12" hidden="1" x14ac:dyDescent="0.3">
      <c r="A6298" s="18" t="str">
        <f t="shared" ref="A6298" si="2115">+IF(OR(C6297=""),"NO",1)</f>
        <v>NO</v>
      </c>
      <c r="B6298" s="18"/>
      <c r="E6298" s="330"/>
      <c r="F6298" s="54" t="str">
        <f>+$F$27</f>
        <v>CONTRATANTE</v>
      </c>
      <c r="G6298" s="335" t="s">
        <v>124</v>
      </c>
      <c r="H6298" s="310"/>
      <c r="I6298" s="310"/>
      <c r="J6298" s="310"/>
      <c r="K6298" s="310"/>
      <c r="L6298" s="336"/>
    </row>
    <row r="6299" spans="1:12" hidden="1" x14ac:dyDescent="0.3">
      <c r="A6299" s="18" t="str">
        <f t="shared" ref="A6299" si="2116">+IF(OR(C6297=""),"NO",1)</f>
        <v>NO</v>
      </c>
      <c r="B6299" s="18"/>
      <c r="E6299" s="330"/>
      <c r="F6299" s="54" t="str">
        <f>+$F$28</f>
        <v>APORTANTE</v>
      </c>
      <c r="G6299" s="337" t="s">
        <v>124</v>
      </c>
      <c r="H6299" s="338"/>
      <c r="I6299" s="338"/>
      <c r="J6299" s="338"/>
      <c r="K6299" s="338"/>
      <c r="L6299" s="339"/>
    </row>
    <row r="6300" spans="1:12" hidden="1" x14ac:dyDescent="0.3">
      <c r="A6300" s="18" t="str">
        <f t="shared" ref="A6300" si="2117">+IF(OR(C6297=""),"NO",1)</f>
        <v>NO</v>
      </c>
      <c r="B6300" s="18"/>
      <c r="E6300" s="330"/>
      <c r="F6300" s="54" t="str">
        <f>+$F$29</f>
        <v>VALOR /SMMLV)</v>
      </c>
      <c r="G6300" s="55" t="s">
        <v>124</v>
      </c>
      <c r="H6300" s="56" t="str">
        <f>+$H$29</f>
        <v>% PART..</v>
      </c>
      <c r="I6300" s="57" t="s">
        <v>124</v>
      </c>
      <c r="J6300" s="58" t="str">
        <f>+$J$29</f>
        <v>VALOR ACREDITADO</v>
      </c>
      <c r="K6300" s="59"/>
      <c r="L6300" s="47" t="s">
        <v>124</v>
      </c>
    </row>
    <row r="6301" spans="1:12" hidden="1" x14ac:dyDescent="0.3">
      <c r="A6301" s="18" t="str">
        <f t="shared" ref="A6301" si="2118">+IF(OR(C6297=""),"NO",1)</f>
        <v>NO</v>
      </c>
      <c r="B6301" s="18"/>
      <c r="E6301" s="330"/>
      <c r="F6301" s="60" t="str">
        <f>+$F$30</f>
        <v>EXPERIENCIA APORTADA</v>
      </c>
      <c r="G6301" s="340" t="s">
        <v>124</v>
      </c>
      <c r="H6301" s="341"/>
      <c r="I6301" s="341"/>
      <c r="J6301" s="341"/>
      <c r="K6301" s="341"/>
      <c r="L6301" s="342"/>
    </row>
    <row r="6302" spans="1:12" hidden="1" x14ac:dyDescent="0.3">
      <c r="A6302" s="18" t="str">
        <f t="shared" ref="A6302" si="2119">+IF(OR(C6297=""),"NO",1)</f>
        <v>NO</v>
      </c>
      <c r="B6302" s="18"/>
      <c r="E6302" s="331"/>
      <c r="F6302" s="62" t="str">
        <f>+$F$31</f>
        <v>OBSERVACIÓN</v>
      </c>
      <c r="G6302" s="343" t="s">
        <v>124</v>
      </c>
      <c r="H6302" s="344"/>
      <c r="I6302" s="344"/>
      <c r="J6302" s="344"/>
      <c r="K6302" s="344"/>
      <c r="L6302" s="345"/>
    </row>
    <row r="6303" spans="1:12" ht="8.5" hidden="1" customHeight="1" x14ac:dyDescent="0.3">
      <c r="A6303" s="18" t="str">
        <f t="shared" ref="A6303" si="2120">+IF(OR(C6297=""),"NO",1)</f>
        <v>NO</v>
      </c>
      <c r="B6303" s="18"/>
      <c r="E6303" s="49"/>
      <c r="F6303" s="50"/>
      <c r="G6303" s="51"/>
      <c r="H6303" s="51"/>
      <c r="I6303" s="51"/>
      <c r="J6303" s="51"/>
      <c r="K6303" s="51"/>
      <c r="L6303" s="52"/>
    </row>
    <row r="6304" spans="1:12" hidden="1" x14ac:dyDescent="0.3">
      <c r="A6304" s="18" t="str">
        <f t="shared" ref="A6304" si="2121">+IF(OR(C6304=""),"NO",1)</f>
        <v>NO</v>
      </c>
      <c r="B6304" s="18"/>
      <c r="C6304" s="1" t="s">
        <v>124</v>
      </c>
      <c r="E6304" s="329">
        <v>5</v>
      </c>
      <c r="F6304" s="53" t="str">
        <f>+$F$26</f>
        <v>OBJETO</v>
      </c>
      <c r="G6304" s="332" t="s">
        <v>124</v>
      </c>
      <c r="H6304" s="333"/>
      <c r="I6304" s="333"/>
      <c r="J6304" s="333"/>
      <c r="K6304" s="333"/>
      <c r="L6304" s="334"/>
    </row>
    <row r="6305" spans="1:12" hidden="1" x14ac:dyDescent="0.3">
      <c r="A6305" s="18" t="str">
        <f t="shared" ref="A6305" si="2122">+IF(OR(C6304=""),"NO",1)</f>
        <v>NO</v>
      </c>
      <c r="B6305" s="18"/>
      <c r="E6305" s="330"/>
      <c r="F6305" s="54" t="str">
        <f>+$F$27</f>
        <v>CONTRATANTE</v>
      </c>
      <c r="G6305" s="335" t="s">
        <v>124</v>
      </c>
      <c r="H6305" s="310"/>
      <c r="I6305" s="310"/>
      <c r="J6305" s="310"/>
      <c r="K6305" s="310"/>
      <c r="L6305" s="336"/>
    </row>
    <row r="6306" spans="1:12" hidden="1" x14ac:dyDescent="0.3">
      <c r="A6306" s="18" t="str">
        <f t="shared" ref="A6306" si="2123">+IF(OR(C6304=""),"NO",1)</f>
        <v>NO</v>
      </c>
      <c r="B6306" s="18"/>
      <c r="E6306" s="330"/>
      <c r="F6306" s="54" t="str">
        <f>+$F$28</f>
        <v>APORTANTE</v>
      </c>
      <c r="G6306" s="337" t="s">
        <v>124</v>
      </c>
      <c r="H6306" s="338"/>
      <c r="I6306" s="338"/>
      <c r="J6306" s="338"/>
      <c r="K6306" s="338"/>
      <c r="L6306" s="339"/>
    </row>
    <row r="6307" spans="1:12" hidden="1" x14ac:dyDescent="0.3">
      <c r="A6307" s="18" t="str">
        <f t="shared" ref="A6307" si="2124">+IF(OR(C6304=""),"NO",1)</f>
        <v>NO</v>
      </c>
      <c r="B6307" s="18"/>
      <c r="E6307" s="330"/>
      <c r="F6307" s="54" t="str">
        <f>+$F$29</f>
        <v>VALOR /SMMLV)</v>
      </c>
      <c r="G6307" s="55" t="s">
        <v>124</v>
      </c>
      <c r="H6307" s="56" t="str">
        <f>+$H$29</f>
        <v>% PART..</v>
      </c>
      <c r="I6307" s="57" t="s">
        <v>124</v>
      </c>
      <c r="J6307" s="58" t="str">
        <f>+$J$29</f>
        <v>VALOR ACREDITADO</v>
      </c>
      <c r="K6307" s="59"/>
      <c r="L6307" s="47" t="s">
        <v>124</v>
      </c>
    </row>
    <row r="6308" spans="1:12" hidden="1" x14ac:dyDescent="0.3">
      <c r="A6308" s="18" t="str">
        <f t="shared" ref="A6308" si="2125">+IF(OR(C6304=""),"NO",1)</f>
        <v>NO</v>
      </c>
      <c r="B6308" s="18"/>
      <c r="E6308" s="330"/>
      <c r="F6308" s="60" t="str">
        <f>+$F$30</f>
        <v>EXPERIENCIA APORTADA</v>
      </c>
      <c r="G6308" s="340" t="s">
        <v>124</v>
      </c>
      <c r="H6308" s="341"/>
      <c r="I6308" s="341"/>
      <c r="J6308" s="341"/>
      <c r="K6308" s="341"/>
      <c r="L6308" s="342"/>
    </row>
    <row r="6309" spans="1:12" hidden="1" x14ac:dyDescent="0.3">
      <c r="A6309" s="18" t="str">
        <f t="shared" ref="A6309" si="2126">+IF(OR(C6304=""),"NO",1)</f>
        <v>NO</v>
      </c>
      <c r="B6309" s="18"/>
      <c r="E6309" s="331"/>
      <c r="F6309" s="62" t="str">
        <f>+$F$31</f>
        <v>OBSERVACIÓN</v>
      </c>
      <c r="G6309" s="343" t="s">
        <v>124</v>
      </c>
      <c r="H6309" s="344"/>
      <c r="I6309" s="344"/>
      <c r="J6309" s="344"/>
      <c r="K6309" s="344"/>
      <c r="L6309" s="345"/>
    </row>
    <row r="6310" spans="1:12" ht="8.5" hidden="1" customHeight="1" x14ac:dyDescent="0.3">
      <c r="A6310" s="18" t="str">
        <f t="shared" ref="A6310" si="2127">+IF(OR(C6304=""),"NO",1)</f>
        <v>NO</v>
      </c>
      <c r="B6310" s="18"/>
      <c r="E6310" s="49"/>
      <c r="F6310" s="50"/>
      <c r="G6310" s="51"/>
      <c r="H6310" s="51"/>
      <c r="I6310" s="51"/>
      <c r="J6310" s="51"/>
      <c r="K6310" s="51"/>
      <c r="L6310" s="52"/>
    </row>
    <row r="6311" spans="1:12" hidden="1" x14ac:dyDescent="0.3">
      <c r="A6311" s="18" t="str">
        <f t="shared" ref="A6311" si="2128">+IF(OR(C6311=""),"NO",1)</f>
        <v>NO</v>
      </c>
      <c r="B6311" s="18"/>
      <c r="C6311" s="1" t="s">
        <v>124</v>
      </c>
      <c r="E6311" s="329">
        <v>6</v>
      </c>
      <c r="F6311" s="53" t="str">
        <f>+$F$26</f>
        <v>OBJETO</v>
      </c>
      <c r="G6311" s="332" t="s">
        <v>124</v>
      </c>
      <c r="H6311" s="333"/>
      <c r="I6311" s="333"/>
      <c r="J6311" s="333"/>
      <c r="K6311" s="333"/>
      <c r="L6311" s="334"/>
    </row>
    <row r="6312" spans="1:12" hidden="1" x14ac:dyDescent="0.3">
      <c r="A6312" s="18" t="str">
        <f t="shared" ref="A6312" si="2129">+IF(OR(C6311=""),"NO",1)</f>
        <v>NO</v>
      </c>
      <c r="B6312" s="18"/>
      <c r="E6312" s="330"/>
      <c r="F6312" s="54" t="str">
        <f>+$F$27</f>
        <v>CONTRATANTE</v>
      </c>
      <c r="G6312" s="335" t="s">
        <v>124</v>
      </c>
      <c r="H6312" s="310"/>
      <c r="I6312" s="310"/>
      <c r="J6312" s="310"/>
      <c r="K6312" s="310"/>
      <c r="L6312" s="336"/>
    </row>
    <row r="6313" spans="1:12" hidden="1" x14ac:dyDescent="0.3">
      <c r="A6313" s="18" t="str">
        <f t="shared" ref="A6313" si="2130">+IF(OR(C6311=""),"NO",1)</f>
        <v>NO</v>
      </c>
      <c r="B6313" s="18"/>
      <c r="E6313" s="330"/>
      <c r="F6313" s="54" t="str">
        <f>+$F$28</f>
        <v>APORTANTE</v>
      </c>
      <c r="G6313" s="337" t="s">
        <v>124</v>
      </c>
      <c r="H6313" s="338"/>
      <c r="I6313" s="338"/>
      <c r="J6313" s="338"/>
      <c r="K6313" s="338"/>
      <c r="L6313" s="339"/>
    </row>
    <row r="6314" spans="1:12" hidden="1" x14ac:dyDescent="0.3">
      <c r="A6314" s="18" t="str">
        <f t="shared" ref="A6314" si="2131">+IF(OR(C6311=""),"NO",1)</f>
        <v>NO</v>
      </c>
      <c r="B6314" s="18"/>
      <c r="E6314" s="330"/>
      <c r="F6314" s="54" t="str">
        <f>+$F$29</f>
        <v>VALOR /SMMLV)</v>
      </c>
      <c r="G6314" s="55" t="s">
        <v>124</v>
      </c>
      <c r="H6314" s="56" t="str">
        <f>+$H$29</f>
        <v>% PART..</v>
      </c>
      <c r="I6314" s="57" t="s">
        <v>124</v>
      </c>
      <c r="J6314" s="58" t="str">
        <f>+$J$29</f>
        <v>VALOR ACREDITADO</v>
      </c>
      <c r="K6314" s="59"/>
      <c r="L6314" s="47" t="s">
        <v>124</v>
      </c>
    </row>
    <row r="6315" spans="1:12" hidden="1" x14ac:dyDescent="0.3">
      <c r="A6315" s="18" t="str">
        <f t="shared" ref="A6315" si="2132">+IF(OR(C6311=""),"NO",1)</f>
        <v>NO</v>
      </c>
      <c r="B6315" s="18"/>
      <c r="E6315" s="330"/>
      <c r="F6315" s="60" t="str">
        <f>+$F$30</f>
        <v>EXPERIENCIA APORTADA</v>
      </c>
      <c r="G6315" s="340" t="s">
        <v>124</v>
      </c>
      <c r="H6315" s="341"/>
      <c r="I6315" s="341"/>
      <c r="J6315" s="341"/>
      <c r="K6315" s="341"/>
      <c r="L6315" s="342"/>
    </row>
    <row r="6316" spans="1:12" hidden="1" x14ac:dyDescent="0.3">
      <c r="A6316" s="18" t="str">
        <f t="shared" ref="A6316" si="2133">+IF(OR(C6311=""),"NO",1)</f>
        <v>NO</v>
      </c>
      <c r="B6316" s="18"/>
      <c r="E6316" s="331"/>
      <c r="F6316" s="62" t="str">
        <f>+$F$31</f>
        <v>OBSERVACIÓN</v>
      </c>
      <c r="G6316" s="343" t="s">
        <v>124</v>
      </c>
      <c r="H6316" s="344"/>
      <c r="I6316" s="344"/>
      <c r="J6316" s="344"/>
      <c r="K6316" s="344"/>
      <c r="L6316" s="345"/>
    </row>
    <row r="6317" spans="1:12" ht="8.5" hidden="1" customHeight="1" x14ac:dyDescent="0.3">
      <c r="A6317" s="18" t="str">
        <f t="shared" ref="A6317" si="2134">+IF(OR(C6311=""),"NO",1)</f>
        <v>NO</v>
      </c>
      <c r="B6317" s="18"/>
      <c r="E6317" s="49"/>
      <c r="F6317" s="50"/>
      <c r="G6317" s="51"/>
      <c r="H6317" s="51"/>
      <c r="I6317" s="51"/>
      <c r="J6317" s="51"/>
      <c r="K6317" s="51"/>
      <c r="L6317" s="52"/>
    </row>
    <row r="6318" spans="1:12" hidden="1" x14ac:dyDescent="0.3">
      <c r="A6318" s="18" t="str">
        <f t="shared" ref="A6318" si="2135">+IF(OR(C6318=""),"NO",1)</f>
        <v>NO</v>
      </c>
      <c r="B6318" s="18"/>
      <c r="C6318" s="1" t="s">
        <v>124</v>
      </c>
      <c r="E6318" s="329">
        <v>7</v>
      </c>
      <c r="F6318" s="53" t="str">
        <f>+$F$26</f>
        <v>OBJETO</v>
      </c>
      <c r="G6318" s="332" t="s">
        <v>124</v>
      </c>
      <c r="H6318" s="333"/>
      <c r="I6318" s="333"/>
      <c r="J6318" s="333"/>
      <c r="K6318" s="333"/>
      <c r="L6318" s="334"/>
    </row>
    <row r="6319" spans="1:12" hidden="1" x14ac:dyDescent="0.3">
      <c r="A6319" s="18" t="str">
        <f t="shared" ref="A6319" si="2136">+IF(OR(C6318=""),"NO",1)</f>
        <v>NO</v>
      </c>
      <c r="B6319" s="18"/>
      <c r="E6319" s="330"/>
      <c r="F6319" s="54" t="str">
        <f>+$F$27</f>
        <v>CONTRATANTE</v>
      </c>
      <c r="G6319" s="335" t="s">
        <v>124</v>
      </c>
      <c r="H6319" s="310"/>
      <c r="I6319" s="310"/>
      <c r="J6319" s="310"/>
      <c r="K6319" s="310"/>
      <c r="L6319" s="336"/>
    </row>
    <row r="6320" spans="1:12" hidden="1" x14ac:dyDescent="0.3">
      <c r="A6320" s="18" t="str">
        <f t="shared" ref="A6320" si="2137">+IF(OR(C6318=""),"NO",1)</f>
        <v>NO</v>
      </c>
      <c r="B6320" s="18"/>
      <c r="E6320" s="330"/>
      <c r="F6320" s="54" t="str">
        <f>+$F$28</f>
        <v>APORTANTE</v>
      </c>
      <c r="G6320" s="337" t="s">
        <v>124</v>
      </c>
      <c r="H6320" s="338"/>
      <c r="I6320" s="338"/>
      <c r="J6320" s="338"/>
      <c r="K6320" s="338"/>
      <c r="L6320" s="339"/>
    </row>
    <row r="6321" spans="1:12" hidden="1" x14ac:dyDescent="0.3">
      <c r="A6321" s="18" t="str">
        <f t="shared" ref="A6321" si="2138">+IF(OR(C6318=""),"NO",1)</f>
        <v>NO</v>
      </c>
      <c r="B6321" s="18"/>
      <c r="E6321" s="330"/>
      <c r="F6321" s="54" t="str">
        <f>+$F$29</f>
        <v>VALOR /SMMLV)</v>
      </c>
      <c r="G6321" s="55" t="s">
        <v>124</v>
      </c>
      <c r="H6321" s="56" t="str">
        <f>+$H$29</f>
        <v>% PART..</v>
      </c>
      <c r="I6321" s="57" t="s">
        <v>124</v>
      </c>
      <c r="J6321" s="58" t="str">
        <f>+$J$29</f>
        <v>VALOR ACREDITADO</v>
      </c>
      <c r="K6321" s="59"/>
      <c r="L6321" s="47" t="s">
        <v>124</v>
      </c>
    </row>
    <row r="6322" spans="1:12" hidden="1" x14ac:dyDescent="0.3">
      <c r="A6322" s="18" t="str">
        <f t="shared" ref="A6322" si="2139">+IF(OR(C6318=""),"NO",1)</f>
        <v>NO</v>
      </c>
      <c r="B6322" s="18"/>
      <c r="E6322" s="330"/>
      <c r="F6322" s="60" t="str">
        <f>+$F$30</f>
        <v>EXPERIENCIA APORTADA</v>
      </c>
      <c r="G6322" s="340" t="s">
        <v>124</v>
      </c>
      <c r="H6322" s="341"/>
      <c r="I6322" s="341"/>
      <c r="J6322" s="341"/>
      <c r="K6322" s="341"/>
      <c r="L6322" s="342"/>
    </row>
    <row r="6323" spans="1:12" hidden="1" x14ac:dyDescent="0.3">
      <c r="A6323" s="18" t="str">
        <f t="shared" ref="A6323" si="2140">+IF(OR(C6318=""),"NO",1)</f>
        <v>NO</v>
      </c>
      <c r="B6323" s="18"/>
      <c r="E6323" s="331"/>
      <c r="F6323" s="62" t="str">
        <f>+$F$31</f>
        <v>OBSERVACIÓN</v>
      </c>
      <c r="G6323" s="343" t="s">
        <v>124</v>
      </c>
      <c r="H6323" s="344"/>
      <c r="I6323" s="344"/>
      <c r="J6323" s="344"/>
      <c r="K6323" s="344"/>
      <c r="L6323" s="345"/>
    </row>
    <row r="6324" spans="1:12" hidden="1" x14ac:dyDescent="0.3">
      <c r="A6324" s="18" t="str">
        <f t="shared" ref="A6324" si="2141">+IF(OR(C6318=""),"NO",1)</f>
        <v>NO</v>
      </c>
      <c r="B6324" s="18"/>
      <c r="E6324" s="49"/>
      <c r="F6324" s="50"/>
      <c r="G6324" s="51"/>
      <c r="H6324" s="51"/>
      <c r="I6324" s="51"/>
      <c r="J6324" s="51"/>
      <c r="K6324" s="51"/>
      <c r="L6324" s="52"/>
    </row>
    <row r="6325" spans="1:12" hidden="1" x14ac:dyDescent="0.3">
      <c r="A6325" s="1" t="str">
        <f>+A6260</f>
        <v>NO</v>
      </c>
      <c r="C6325" s="1" t="str">
        <f>"N"&amp;C6260</f>
        <v>N</v>
      </c>
      <c r="E6325" s="63"/>
      <c r="F6325" s="64" t="str">
        <f>+$F$75</f>
        <v>TOTAL DE CONTRATOS PRESENTADOS VÁLIDOS QUE CUMPLEN EXPERIENCIA ACREDITADA:</v>
      </c>
      <c r="G6325" s="65"/>
      <c r="H6325" s="65"/>
      <c r="I6325" s="65"/>
      <c r="J6325" s="66"/>
      <c r="K6325" s="65"/>
      <c r="L6325" s="67" t="s">
        <v>124</v>
      </c>
    </row>
    <row r="6326" spans="1:12" ht="6.65" hidden="1" customHeight="1" x14ac:dyDescent="0.3">
      <c r="A6326" s="1" t="str">
        <f>+A6260</f>
        <v>NO</v>
      </c>
      <c r="E6326" s="51"/>
      <c r="F6326" s="50"/>
      <c r="G6326" s="51"/>
      <c r="H6326" s="51"/>
      <c r="I6326" s="51"/>
      <c r="J6326" s="51"/>
      <c r="K6326" s="51"/>
      <c r="L6326" s="51"/>
    </row>
    <row r="6327" spans="1:12" hidden="1" x14ac:dyDescent="0.3">
      <c r="A6327" s="1" t="str">
        <f>+A6260</f>
        <v>NO</v>
      </c>
      <c r="E6327" s="63"/>
      <c r="F6327" s="63" t="str">
        <f>+$F$77</f>
        <v>ACREDITA SUMINISTRO E INSTALACIÓN DE MOBILIARIO POR LO MENOS EN UN (1) CONTRATO VÁLIDO</v>
      </c>
      <c r="G6327" s="65"/>
      <c r="H6327" s="65"/>
      <c r="I6327" s="65"/>
      <c r="J6327" s="66"/>
      <c r="K6327" s="65"/>
      <c r="L6327" s="68" t="s">
        <v>157</v>
      </c>
    </row>
    <row r="6328" spans="1:12" ht="5.15" hidden="1" customHeight="1" x14ac:dyDescent="0.3">
      <c r="A6328" s="1" t="str">
        <f>+A6260</f>
        <v>NO</v>
      </c>
      <c r="E6328" s="51"/>
      <c r="F6328" s="50"/>
      <c r="G6328" s="51"/>
      <c r="H6328" s="51"/>
      <c r="I6328" s="51"/>
      <c r="J6328" s="51"/>
      <c r="K6328" s="51"/>
      <c r="L6328" s="51"/>
    </row>
    <row r="6329" spans="1:12" ht="12.75" hidden="1" customHeight="1" x14ac:dyDescent="0.3">
      <c r="A6329" s="1" t="str">
        <f>+A6260</f>
        <v>NO</v>
      </c>
      <c r="E6329" s="69" t="str">
        <f>+$E$79</f>
        <v>EXPERIENCIA ESPECÍFICA NUMERAL 10.1.1 A</v>
      </c>
      <c r="F6329" s="70"/>
      <c r="G6329" s="70"/>
      <c r="H6329" s="70"/>
      <c r="I6329" s="70"/>
      <c r="J6329" s="70"/>
      <c r="K6329" s="70"/>
      <c r="L6329" s="71"/>
    </row>
    <row r="6330" spans="1:12" ht="26.5" hidden="1" customHeight="1" x14ac:dyDescent="0.3">
      <c r="A6330" s="1" t="str">
        <f>+A6260</f>
        <v>NO</v>
      </c>
      <c r="E6330" s="72"/>
      <c r="F6330" s="325" t="str">
        <f>+$F$80</f>
        <v>Por lo menos uno (1) de los contratos válidos aportados como experiencia general debe corresponder mínimo al 60% del presupuesto oficial del presente proceso de selección.  (SMMLV)</v>
      </c>
      <c r="G6330" s="326"/>
      <c r="H6330" s="326"/>
      <c r="I6330" s="326"/>
      <c r="J6330" s="326"/>
      <c r="K6330" s="73" t="s">
        <v>124</v>
      </c>
      <c r="L6330" s="74" t="s">
        <v>124</v>
      </c>
    </row>
    <row r="6331" spans="1:12" ht="23.5" hidden="1" customHeight="1" x14ac:dyDescent="0.3">
      <c r="A6331" s="1" t="str">
        <f>+A6260</f>
        <v>NO</v>
      </c>
      <c r="E6331" s="63"/>
      <c r="F6331" s="325" t="str">
        <f>+$F$81</f>
        <v xml:space="preserve">Deberá acreditarse en al menos uno (1) de los contratos válidos aportados como experiencia general una </v>
      </c>
      <c r="G6331" s="326"/>
      <c r="H6331" s="326"/>
      <c r="I6331" s="326"/>
      <c r="J6331" s="326"/>
      <c r="K6331" s="73" t="s">
        <v>124</v>
      </c>
      <c r="L6331" s="74" t="s">
        <v>124</v>
      </c>
    </row>
    <row r="6332" spans="1:12" ht="23.5" hidden="1" customHeight="1" x14ac:dyDescent="0.3">
      <c r="A6332" s="18" t="s">
        <v>30</v>
      </c>
      <c r="E6332" s="63"/>
      <c r="F6332" s="325" t="str">
        <f>+$F$82</f>
        <v xml:space="preserve">Deberá acreditarse en al menos uno (1) de los contratos válidos aportados interventoría a intervención de </v>
      </c>
      <c r="G6332" s="326"/>
      <c r="H6332" s="326"/>
      <c r="I6332" s="326"/>
      <c r="J6332" s="326"/>
      <c r="K6332" s="73">
        <f>+$K$82</f>
        <v>0</v>
      </c>
      <c r="L6332" s="74" t="s">
        <v>124</v>
      </c>
    </row>
    <row r="6333" spans="1:12" ht="36" hidden="1" customHeight="1" x14ac:dyDescent="0.3">
      <c r="A6333" s="18" t="s">
        <v>30</v>
      </c>
      <c r="E6333" s="63"/>
      <c r="F6333" s="325" t="str">
        <f>+$F$83</f>
        <v xml:space="preserve">Deberá acreditarse en al menos uno (1) de los contratos válidos aportados interventoría a intervención de </v>
      </c>
      <c r="G6333" s="326"/>
      <c r="H6333" s="326"/>
      <c r="I6333" s="326"/>
      <c r="J6333" s="326"/>
      <c r="K6333" s="75">
        <f>+$K$83</f>
        <v>0</v>
      </c>
      <c r="L6333" s="76" t="s">
        <v>124</v>
      </c>
    </row>
    <row r="6334" spans="1:12" hidden="1" x14ac:dyDescent="0.3">
      <c r="A6334" s="1" t="str">
        <f>+A6260</f>
        <v>NO</v>
      </c>
      <c r="E6334" s="51"/>
      <c r="F6334" s="50"/>
      <c r="G6334" s="51"/>
      <c r="H6334" s="51"/>
      <c r="I6334" s="51"/>
      <c r="J6334" s="51"/>
      <c r="K6334" s="51"/>
      <c r="L6334" s="51"/>
    </row>
    <row r="6335" spans="1:12" ht="12.75" hidden="1" customHeight="1" x14ac:dyDescent="0.3">
      <c r="A6335" s="1" t="str">
        <f>+A6260</f>
        <v>NO</v>
      </c>
      <c r="E6335" s="40" t="str">
        <f>+$E$85</f>
        <v>VALOR MÍNIMO A CERIFICAR % P.O EN SMMMLV. NUMERAL 3.9.1</v>
      </c>
      <c r="F6335" s="41"/>
      <c r="G6335" s="41"/>
      <c r="H6335" s="41"/>
      <c r="I6335" s="41"/>
      <c r="J6335" s="41"/>
      <c r="K6335" s="41"/>
      <c r="L6335" s="42"/>
    </row>
    <row r="6336" spans="1:12" hidden="1" x14ac:dyDescent="0.3">
      <c r="A6336" s="1" t="str">
        <f>+A6260</f>
        <v>NO</v>
      </c>
      <c r="C6336" s="1" t="str">
        <f>"M"&amp;C6260</f>
        <v>M</v>
      </c>
      <c r="E6336" s="77" t="str">
        <f>+$E$86</f>
        <v>100% P.O.</v>
      </c>
      <c r="F6336" s="78"/>
      <c r="G6336" s="61">
        <v>242.41716883554506</v>
      </c>
      <c r="H6336" s="124" t="str">
        <f>+$H$86</f>
        <v>TOTAL EJECUTADO DE CONTRATOS ACREDITADOS</v>
      </c>
      <c r="I6336" s="124"/>
      <c r="J6336" s="124"/>
      <c r="K6336" s="55" t="s">
        <v>124</v>
      </c>
      <c r="L6336" s="47" t="s">
        <v>124</v>
      </c>
    </row>
    <row r="6337" spans="1:12" hidden="1" x14ac:dyDescent="0.3">
      <c r="A6337" s="1" t="str">
        <f>+A6260</f>
        <v>NO</v>
      </c>
      <c r="E6337" s="39"/>
      <c r="F6337" s="39"/>
      <c r="G6337" s="39"/>
      <c r="H6337" s="39"/>
      <c r="I6337" s="39"/>
      <c r="J6337" s="39"/>
      <c r="K6337" s="39"/>
      <c r="L6337" s="39"/>
    </row>
    <row r="6338" spans="1:12" ht="12.75" hidden="1" customHeight="1" x14ac:dyDescent="0.3">
      <c r="A6338" s="18" t="s">
        <v>30</v>
      </c>
      <c r="B6338" s="18"/>
      <c r="E6338" s="40" t="str">
        <f>+$E$88</f>
        <v>CONSIDERACIONES PARA LA VALIDEZ DE LA EXPERIENCIA REQUERIDA: EXPERIENCIA PROPONENTES PLURALES NUMERAL 10.1.2 D</v>
      </c>
      <c r="F6338" s="41"/>
      <c r="G6338" s="41"/>
      <c r="H6338" s="41"/>
      <c r="I6338" s="41"/>
      <c r="J6338" s="41"/>
      <c r="K6338" s="41"/>
      <c r="L6338" s="42"/>
    </row>
    <row r="6339" spans="1:12" ht="28" hidden="1" customHeight="1" x14ac:dyDescent="0.3">
      <c r="A6339" s="18" t="s">
        <v>30</v>
      </c>
      <c r="B6339" s="18"/>
      <c r="C6339" s="1" t="str">
        <f>"O"&amp;C6260</f>
        <v>O</v>
      </c>
      <c r="E6339" s="80" t="str">
        <f>+$E$89</f>
        <v>i)</v>
      </c>
      <c r="F6339" s="327" t="str">
        <f>+$F$89</f>
        <v>Uno de los integrantes debe aportar como mínimo el cincuenta por ciento (50 %) de la experiencia solicitada</v>
      </c>
      <c r="G6339" s="328"/>
      <c r="H6339" s="328"/>
      <c r="I6339" s="328"/>
      <c r="J6339" s="328"/>
      <c r="K6339" s="73" t="s">
        <v>124</v>
      </c>
      <c r="L6339" s="47" t="s">
        <v>124</v>
      </c>
    </row>
    <row r="6340" spans="1:12" ht="28" hidden="1" customHeight="1" x14ac:dyDescent="0.3">
      <c r="A6340" s="18" t="s">
        <v>30</v>
      </c>
      <c r="B6340" s="18"/>
      <c r="C6340" s="1" t="str">
        <f>"O"&amp;C6260</f>
        <v>O</v>
      </c>
      <c r="E6340" s="80" t="str">
        <f>+$E$90</f>
        <v>ii)</v>
      </c>
      <c r="F6340" s="327" t="str">
        <f>+$F$90</f>
        <v>Todos los demás ntegrantes deben acreditar al menos el cinco por ciento (5 %) de la experiencia solicitada, solo uno (1) de los integrantes podrá no acreditar experiencia pero su porcentaje de participación  no podrá superar el diez por ciento (10 %)</v>
      </c>
      <c r="G6340" s="328"/>
      <c r="H6340" s="328"/>
      <c r="I6340" s="328"/>
      <c r="J6340" s="328"/>
      <c r="K6340" s="73" t="s">
        <v>124</v>
      </c>
      <c r="L6340" s="47" t="s">
        <v>124</v>
      </c>
    </row>
    <row r="6341" spans="1:12" hidden="1" x14ac:dyDescent="0.3">
      <c r="A6341" s="18" t="s">
        <v>30</v>
      </c>
      <c r="B6341" s="18"/>
      <c r="E6341" s="39"/>
      <c r="F6341" s="39"/>
      <c r="G6341" s="39"/>
      <c r="H6341" s="39"/>
      <c r="I6341" s="39"/>
      <c r="J6341" s="39"/>
      <c r="K6341" s="39"/>
      <c r="L6341" s="39"/>
    </row>
    <row r="6342" spans="1:12" ht="13" hidden="1" customHeight="1" x14ac:dyDescent="0.3">
      <c r="A6342" s="18" t="str">
        <f>+A6260</f>
        <v>NO</v>
      </c>
      <c r="B6342" s="18"/>
      <c r="E6342" s="69" t="str">
        <f>+$E$92</f>
        <v>VERIFICACIÓN Y ASIGNACIÓN DE PUNTAJE POR LA EXPERIENCIA DEL PROPONENTE</v>
      </c>
      <c r="F6342" s="70"/>
      <c r="G6342" s="70"/>
      <c r="H6342" s="70"/>
      <c r="I6342" s="70"/>
      <c r="J6342" s="70"/>
      <c r="K6342" s="70"/>
      <c r="L6342" s="71"/>
    </row>
    <row r="6343" spans="1:12" hidden="1" x14ac:dyDescent="0.3">
      <c r="A6343" s="18" t="str">
        <f>+A6260</f>
        <v>NO</v>
      </c>
      <c r="B6343" s="18"/>
      <c r="E6343" s="81"/>
      <c r="F6343" s="323" t="str">
        <f>+$F$93</f>
        <v>No. CONTRATOS QUE ACREDITAN LA EXPERIENCIA (NO OBJETO DE SUBSANACIÓN)</v>
      </c>
      <c r="G6343" s="324"/>
      <c r="H6343" s="324"/>
      <c r="I6343" s="324"/>
      <c r="J6343" s="324"/>
      <c r="K6343" s="82"/>
      <c r="L6343" s="83" t="s">
        <v>124</v>
      </c>
    </row>
    <row r="6344" spans="1:12" ht="13" hidden="1" customHeight="1" x14ac:dyDescent="0.3">
      <c r="A6344" s="18" t="str">
        <f>+A6260</f>
        <v>NO</v>
      </c>
      <c r="B6344" s="18"/>
      <c r="E6344" s="84"/>
      <c r="F6344" s="323" t="str">
        <f>+$F$94</f>
        <v>TOTAL EJECUTADO DE CONTRATOS ACREDITADOS PROPUESTA INICIAL</v>
      </c>
      <c r="G6344" s="324"/>
      <c r="H6344" s="324"/>
      <c r="I6344" s="324"/>
      <c r="J6344" s="324"/>
      <c r="K6344" s="85"/>
      <c r="L6344" s="86" t="s">
        <v>124</v>
      </c>
    </row>
    <row r="6345" spans="1:12" ht="13" hidden="1" customHeight="1" x14ac:dyDescent="0.3">
      <c r="A6345" s="18" t="str">
        <f>+A6260</f>
        <v>NO</v>
      </c>
      <c r="B6345" s="18"/>
      <c r="E6345" s="87"/>
      <c r="F6345" s="323" t="str">
        <f>+$F$95</f>
        <v>PROMEDIO VALOR ACREDITADO EN SMMLV</v>
      </c>
      <c r="G6345" s="324"/>
      <c r="H6345" s="324"/>
      <c r="I6345" s="324"/>
      <c r="J6345" s="324"/>
      <c r="K6345" s="66"/>
      <c r="L6345" s="88" t="s">
        <v>124</v>
      </c>
    </row>
    <row r="6346" spans="1:12" hidden="1" x14ac:dyDescent="0.3">
      <c r="A6346" s="18" t="str">
        <f>+A6260</f>
        <v>NO</v>
      </c>
      <c r="B6346" s="18"/>
      <c r="E6346" s="89"/>
      <c r="F6346" s="89"/>
      <c r="G6346" s="89"/>
      <c r="H6346" s="89"/>
      <c r="I6346" s="89"/>
      <c r="J6346" s="89"/>
      <c r="K6346" s="89"/>
      <c r="L6346" s="89"/>
    </row>
    <row r="6347" spans="1:12" ht="13" hidden="1" customHeight="1" x14ac:dyDescent="0.3">
      <c r="A6347" s="18" t="str">
        <f>+A6260</f>
        <v>NO</v>
      </c>
      <c r="B6347" s="18"/>
      <c r="E6347" s="69" t="str">
        <f>+$E$97</f>
        <v>3.9.2 EXIGENCIAS MÍNIMAS DE EXPERIENCIA Y FORMACIÓN ACADÉMICA DEL EQUIPO DE TRABAJO</v>
      </c>
      <c r="F6347" s="70"/>
      <c r="G6347" s="70"/>
      <c r="H6347" s="70"/>
      <c r="I6347" s="70"/>
      <c r="J6347" s="70"/>
      <c r="K6347" s="70"/>
      <c r="L6347" s="71"/>
    </row>
    <row r="6348" spans="1:12" hidden="1" x14ac:dyDescent="0.3">
      <c r="A6348" s="18" t="str">
        <f>+A6260</f>
        <v>NO</v>
      </c>
      <c r="B6348" s="18"/>
      <c r="E6348" s="90" t="str">
        <f>+$E$98</f>
        <v>Formulario 8</v>
      </c>
      <c r="F6348" s="315" t="s">
        <v>46</v>
      </c>
      <c r="G6348" s="316"/>
      <c r="H6348" s="317"/>
      <c r="I6348" s="318"/>
      <c r="J6348" s="318"/>
      <c r="K6348" s="318"/>
      <c r="L6348" s="319"/>
    </row>
    <row r="6349" spans="1:12" hidden="1" x14ac:dyDescent="0.3">
      <c r="A6349" s="18" t="str">
        <f>+A6260</f>
        <v>NO</v>
      </c>
      <c r="B6349" s="18"/>
      <c r="E6349" s="91" t="s">
        <v>124</v>
      </c>
      <c r="F6349" s="91" t="str">
        <f>+$F$99</f>
        <v>Director de Interventoría</v>
      </c>
      <c r="G6349" s="91" t="str">
        <f>+$G$99</f>
        <v>Residente de Interventoría</v>
      </c>
      <c r="H6349" s="320"/>
      <c r="I6349" s="321"/>
      <c r="J6349" s="321"/>
      <c r="K6349" s="321"/>
      <c r="L6349" s="322"/>
    </row>
    <row r="6350" spans="1:12" hidden="1" x14ac:dyDescent="0.3">
      <c r="A6350" s="18" t="str">
        <f>+A6260</f>
        <v>NO</v>
      </c>
      <c r="B6350" s="18"/>
      <c r="E6350" s="304" t="str">
        <f>+$E$100</f>
        <v>OBSERVACIONES RESPECTO REQUISITO HABILITANTE DEL PERSONAL CLAVE EVALUABLE</v>
      </c>
      <c r="F6350" s="305"/>
      <c r="G6350" s="305"/>
      <c r="H6350" s="305"/>
      <c r="I6350" s="305"/>
      <c r="J6350" s="305"/>
      <c r="K6350" s="305"/>
      <c r="L6350" s="305"/>
    </row>
    <row r="6351" spans="1:12" hidden="1" x14ac:dyDescent="0.3">
      <c r="A6351" s="18" t="str">
        <f>+A6260</f>
        <v>NO</v>
      </c>
      <c r="B6351" s="18"/>
      <c r="E6351" s="312" t="s">
        <v>124</v>
      </c>
      <c r="F6351" s="313"/>
      <c r="G6351" s="313"/>
      <c r="H6351" s="313"/>
      <c r="I6351" s="313"/>
      <c r="J6351" s="313"/>
      <c r="K6351" s="313"/>
      <c r="L6351" s="314"/>
    </row>
    <row r="6352" spans="1:12" hidden="1" x14ac:dyDescent="0.3">
      <c r="A6352" s="18" t="str">
        <f>+A6260</f>
        <v>NO</v>
      </c>
      <c r="B6352" s="18"/>
      <c r="E6352" s="89"/>
      <c r="F6352" s="89"/>
      <c r="G6352" s="89"/>
      <c r="H6352" s="89"/>
      <c r="I6352" s="89"/>
      <c r="J6352" s="89"/>
      <c r="K6352" s="89"/>
      <c r="L6352" s="89"/>
    </row>
    <row r="6353" spans="1:12" ht="13" hidden="1" customHeight="1" x14ac:dyDescent="0.3">
      <c r="A6353" s="18" t="str">
        <f>+A6260</f>
        <v>NO</v>
      </c>
      <c r="B6353" s="18"/>
      <c r="E6353" s="69" t="str">
        <f>+$E$103</f>
        <v>4.2 EQUIPO DE TRABAJO (Personal Clave Evaluable)</v>
      </c>
      <c r="F6353" s="70"/>
      <c r="G6353" s="70"/>
      <c r="H6353" s="70"/>
      <c r="I6353" s="70"/>
      <c r="J6353" s="70"/>
      <c r="K6353" s="70"/>
      <c r="L6353" s="71"/>
    </row>
    <row r="6354" spans="1:12" ht="23.25" hidden="1" customHeight="1" x14ac:dyDescent="0.3">
      <c r="A6354" s="18" t="str">
        <f>+A6260</f>
        <v>NO</v>
      </c>
      <c r="B6354" s="18"/>
      <c r="E6354" s="90" t="str">
        <f>+$E$104</f>
        <v>Formulario 9</v>
      </c>
      <c r="F6354" s="315" t="s">
        <v>46</v>
      </c>
      <c r="G6354" s="316"/>
      <c r="H6354" s="317"/>
      <c r="I6354" s="318"/>
      <c r="J6354" s="318"/>
      <c r="K6354" s="318"/>
      <c r="L6354" s="319"/>
    </row>
    <row r="6355" spans="1:12" hidden="1" x14ac:dyDescent="0.3">
      <c r="A6355" s="18" t="str">
        <f>+A6260</f>
        <v>NO</v>
      </c>
      <c r="B6355" s="18"/>
      <c r="E6355" s="91" t="s">
        <v>124</v>
      </c>
      <c r="F6355" s="91" t="str">
        <f>+$F$99</f>
        <v>Director de Interventoría</v>
      </c>
      <c r="G6355" s="91" t="str">
        <f>+$G$99</f>
        <v>Residente de Interventoría</v>
      </c>
      <c r="H6355" s="320"/>
      <c r="I6355" s="321"/>
      <c r="J6355" s="321"/>
      <c r="K6355" s="321"/>
      <c r="L6355" s="322"/>
    </row>
    <row r="6356" spans="1:12" hidden="1" x14ac:dyDescent="0.3">
      <c r="A6356" s="18" t="str">
        <f>+A6260</f>
        <v>NO</v>
      </c>
      <c r="B6356" s="18"/>
      <c r="E6356" s="89"/>
      <c r="F6356" s="89"/>
      <c r="G6356" s="89"/>
      <c r="H6356" s="89"/>
      <c r="I6356" s="89"/>
      <c r="J6356" s="89"/>
      <c r="K6356" s="89"/>
      <c r="L6356" s="89"/>
    </row>
    <row r="6357" spans="1:12" hidden="1" x14ac:dyDescent="0.3">
      <c r="A6357" s="1" t="str">
        <f>+A6260</f>
        <v>NO</v>
      </c>
      <c r="E6357" s="92" t="str">
        <f>+E6232</f>
        <v>CRITERIOS DE EVALUACIÓN Y PUNTAJE</v>
      </c>
      <c r="F6357" s="93"/>
      <c r="G6357" s="93"/>
      <c r="H6357" s="93"/>
      <c r="I6357" s="93"/>
      <c r="J6357" s="93"/>
      <c r="K6357" s="94"/>
      <c r="L6357" s="95" t="str">
        <f>+$L$107</f>
        <v>PUNTAJE OBTENIDO</v>
      </c>
    </row>
    <row r="6358" spans="1:12" hidden="1" x14ac:dyDescent="0.3">
      <c r="A6358" s="1" t="str">
        <f>+A6260</f>
        <v>NO</v>
      </c>
      <c r="E6358" s="96" t="str">
        <f>+$E$108</f>
        <v>VALOR</v>
      </c>
      <c r="F6358" s="97" t="str">
        <f>+$F$108</f>
        <v>EQUIPO DE TRABAJO (PERSONAL CLAVE EVALUABLE)</v>
      </c>
      <c r="G6358" s="24"/>
      <c r="H6358" s="24"/>
      <c r="I6358" s="24"/>
      <c r="J6358" s="24"/>
      <c r="K6358" s="24"/>
      <c r="L6358" s="98"/>
    </row>
    <row r="6359" spans="1:12" ht="12.75" hidden="1" customHeight="1" x14ac:dyDescent="0.3">
      <c r="A6359" s="1" t="str">
        <f>+A6260</f>
        <v>NO</v>
      </c>
      <c r="E6359" s="96">
        <f>+$E$109</f>
        <v>5</v>
      </c>
      <c r="F6359" s="307" t="str">
        <f>+$F$109</f>
        <v xml:space="preserve"> Experiencia Específica adicional</v>
      </c>
      <c r="G6359" s="308"/>
      <c r="H6359" s="308"/>
      <c r="I6359" s="308"/>
      <c r="J6359" s="308"/>
      <c r="K6359" s="309"/>
      <c r="L6359" s="99" t="str">
        <f>IFERROR(IF(VLOOKUP(C6260,'R. PUNTAJES'!$C$14:$R$213,'R. PUNTAJES'!$I$10,0)="","",VLOOKUP(C6260,'R. PUNTAJES'!$C$14:$R$213,'R. PUNTAJES'!$I$10,0)),"")</f>
        <v/>
      </c>
    </row>
    <row r="6360" spans="1:12" ht="12.75" hidden="1" customHeight="1" x14ac:dyDescent="0.3">
      <c r="A6360" s="1" t="str">
        <f>+A6260</f>
        <v>NO</v>
      </c>
      <c r="E6360" s="96">
        <f>+$E$110</f>
        <v>5</v>
      </c>
      <c r="F6360" s="307" t="str">
        <f>+$F$110</f>
        <v>Formación Académica adicional</v>
      </c>
      <c r="G6360" s="308"/>
      <c r="H6360" s="308"/>
      <c r="I6360" s="308"/>
      <c r="J6360" s="308"/>
      <c r="K6360" s="309"/>
      <c r="L6360" s="99" t="str">
        <f>IFERROR(IF(VLOOKUP(C6260,'R. PUNTAJES'!$C$14:$R$213,'R. PUNTAJES'!$J$10,0)="","",VLOOKUP(C6260,'R. PUNTAJES'!$C$14:$R$213,'R. PUNTAJES'!$J$10,0)),"")</f>
        <v/>
      </c>
    </row>
    <row r="6361" spans="1:12" hidden="1" x14ac:dyDescent="0.3">
      <c r="A6361" s="18" t="str">
        <f>+A6260</f>
        <v>NO</v>
      </c>
      <c r="B6361" s="18"/>
      <c r="E6361" s="100"/>
      <c r="F6361" s="101" t="str">
        <f>+$F$111</f>
        <v>FACTOR DE SOSTENIBILIDAD</v>
      </c>
      <c r="G6361" s="102"/>
      <c r="H6361" s="102"/>
      <c r="I6361" s="102"/>
      <c r="J6361" s="102"/>
      <c r="K6361" s="102"/>
      <c r="L6361" s="103"/>
    </row>
    <row r="6362" spans="1:12" hidden="1" x14ac:dyDescent="0.3">
      <c r="A6362" s="18" t="str">
        <f>+A6260</f>
        <v>NO</v>
      </c>
      <c r="B6362" s="18"/>
      <c r="E6362" s="104">
        <v>1</v>
      </c>
      <c r="F6362" s="105" t="str">
        <f>+$F$112</f>
        <v>Compromisos Sostenibilidad</v>
      </c>
      <c r="G6362" s="106"/>
      <c r="H6362" s="106"/>
      <c r="I6362" s="106"/>
      <c r="J6362" s="106"/>
      <c r="K6362" s="106"/>
      <c r="L6362" s="107" t="str">
        <f>IFERROR(IF(VLOOKUP(C6260,'R. PUNTAJES'!$C$14:$R$213,'R. PUNTAJES'!$K$10,0)="","",VLOOKUP(C6260,'R. PUNTAJES'!$C$14:$R$213,'R. PUNTAJES'!$K$10,0)),"")</f>
        <v/>
      </c>
    </row>
    <row r="6363" spans="1:12" hidden="1" x14ac:dyDescent="0.3">
      <c r="A6363" s="1" t="str">
        <f>+A6260</f>
        <v>NO</v>
      </c>
      <c r="E6363" s="108"/>
      <c r="F6363" s="109" t="str">
        <f>+$F$113</f>
        <v>APOYO A LA INDUSTRIA NACIONAL</v>
      </c>
      <c r="G6363" s="110"/>
      <c r="H6363" s="110"/>
      <c r="I6363" s="110"/>
      <c r="J6363" s="110"/>
      <c r="K6363" s="110"/>
      <c r="L6363" s="111"/>
    </row>
    <row r="6364" spans="1:12" ht="12.75" hidden="1" customHeight="1" x14ac:dyDescent="0.3">
      <c r="A6364" s="1" t="str">
        <f>+A6260</f>
        <v>NO</v>
      </c>
      <c r="E6364" s="96">
        <v>20</v>
      </c>
      <c r="F6364" s="307" t="str">
        <f>+$F$114</f>
        <v>Promoción de Servicios Nacionales o con Trato Nacional</v>
      </c>
      <c r="G6364" s="308"/>
      <c r="H6364" s="308"/>
      <c r="I6364" s="308"/>
      <c r="J6364" s="308"/>
      <c r="K6364" s="309"/>
      <c r="L6364" s="99" t="str">
        <f>IFERROR(IF(VLOOKUP(C6260,'R. PUNTAJES'!$C$14:$R$213,'R. PUNTAJES'!$L$10,0)="","",
IF(VLOOKUP(C6260,'R. PUNTAJES'!$C$14:$R$213,'R. PUNTAJES'!$L$10,0)=5,0,
VLOOKUP(C6260,'R. PUNTAJES'!$C$14:$R$213,'R. PUNTAJES'!$L$10,0))),"")</f>
        <v/>
      </c>
    </row>
    <row r="6365" spans="1:12" ht="12.75" hidden="1" customHeight="1" x14ac:dyDescent="0.3">
      <c r="A6365" s="1" t="str">
        <f>+A6260</f>
        <v>NO</v>
      </c>
      <c r="E6365" s="96">
        <v>5</v>
      </c>
      <c r="F6365" s="307" t="str">
        <f>+$F$115</f>
        <v>Incorporación de componente nacional en servicios extranjeros</v>
      </c>
      <c r="G6365" s="308"/>
      <c r="H6365" s="308"/>
      <c r="I6365" s="308"/>
      <c r="J6365" s="308"/>
      <c r="K6365" s="309"/>
      <c r="L6365" s="99" t="str">
        <f>IFERROR(IF(VLOOKUP(C6260,'R. PUNTAJES'!$C$14:$R$213,'R. PUNTAJES'!$L$10,0)="","",
IF(VLOOKUP(C6260,'R. PUNTAJES'!$C$14:$R$213,'R. PUNTAJES'!$L$10,0)=20,0,
VLOOKUP(C6260,'R. PUNTAJES'!$C$14:$R$213,'R. PUNTAJES'!$L$10,0))),"")</f>
        <v/>
      </c>
    </row>
    <row r="6366" spans="1:12" hidden="1" x14ac:dyDescent="0.3">
      <c r="A6366" s="1" t="str">
        <f>+A6260</f>
        <v>NO</v>
      </c>
      <c r="E6366" s="112"/>
      <c r="F6366" s="97" t="str">
        <f>+$F$116</f>
        <v>VINCULACIÓN DE PERSONAS CON DISCAPACIDAD</v>
      </c>
      <c r="G6366" s="24"/>
      <c r="H6366" s="24"/>
      <c r="I6366" s="24"/>
      <c r="J6366" s="24"/>
      <c r="K6366" s="24"/>
      <c r="L6366" s="98"/>
    </row>
    <row r="6367" spans="1:12" ht="12.75" hidden="1" customHeight="1" x14ac:dyDescent="0.3">
      <c r="A6367" s="1" t="str">
        <f>+A6260</f>
        <v>NO</v>
      </c>
      <c r="E6367" s="96">
        <v>1</v>
      </c>
      <c r="F6367" s="307" t="str">
        <f>+$F$117</f>
        <v xml:space="preserve">Trabajadores vinculados a la planta de personal </v>
      </c>
      <c r="G6367" s="308"/>
      <c r="H6367" s="308"/>
      <c r="I6367" s="308"/>
      <c r="J6367" s="308"/>
      <c r="K6367" s="309"/>
      <c r="L6367" s="99" t="str">
        <f>IFERROR(IF(VLOOKUP(C6260,'R. PUNTAJES'!$C$14:$R$213,'R. PUNTAJES'!$M$10,0)="","",VLOOKUP(C6260,'R. PUNTAJES'!$C$14:$R$213,'R. PUNTAJES'!$M$10,0)),"")</f>
        <v/>
      </c>
    </row>
    <row r="6368" spans="1:12" hidden="1" x14ac:dyDescent="0.3">
      <c r="A6368" s="1" t="str">
        <f>+A6260</f>
        <v>NO</v>
      </c>
      <c r="E6368" s="112"/>
      <c r="F6368" s="97" t="str">
        <f>+$F$118</f>
        <v>EMPRENDIMIENTOS Y EMPRESAS DE MUJERES</v>
      </c>
      <c r="G6368" s="24"/>
      <c r="H6368" s="24"/>
      <c r="I6368" s="24"/>
      <c r="J6368" s="24"/>
      <c r="K6368" s="24"/>
      <c r="L6368" s="98"/>
    </row>
    <row r="6369" spans="1:16" ht="13" hidden="1" customHeight="1" x14ac:dyDescent="0.3">
      <c r="A6369" s="1" t="str">
        <f>+A6260</f>
        <v>NO</v>
      </c>
      <c r="E6369" s="96">
        <v>0.25</v>
      </c>
      <c r="F6369" s="307" t="str">
        <f>+$F$119</f>
        <v>Emprendimientos y empresas de mujeres</v>
      </c>
      <c r="G6369" s="308"/>
      <c r="H6369" s="308"/>
      <c r="I6369" s="308"/>
      <c r="J6369" s="308"/>
      <c r="K6369" s="309"/>
      <c r="L6369" s="113" t="str">
        <f>IFERROR(IF(VLOOKUP(C6260,'R. PUNTAJES'!$C$14:$R$213,'R. PUNTAJES'!$N$10,0)="","",VLOOKUP(C6260,'R. PUNTAJES'!$C$14:$R$213,'R. PUNTAJES'!$N$10,0)),"")</f>
        <v/>
      </c>
    </row>
    <row r="6370" spans="1:16" hidden="1" x14ac:dyDescent="0.3">
      <c r="A6370" s="18" t="str">
        <f>+A6371</f>
        <v>NO</v>
      </c>
      <c r="B6370" s="18"/>
      <c r="E6370" s="112"/>
      <c r="F6370" s="97" t="str">
        <f>+$F$120</f>
        <v>MIPYME</v>
      </c>
      <c r="G6370" s="24"/>
      <c r="H6370" s="24"/>
      <c r="I6370" s="24"/>
      <c r="J6370" s="24"/>
      <c r="K6370" s="24"/>
      <c r="L6370" s="98"/>
    </row>
    <row r="6371" spans="1:16" hidden="1" x14ac:dyDescent="0.3">
      <c r="A6371" s="18" t="str">
        <f>+IF(E6371=0,"NO",1)</f>
        <v>NO</v>
      </c>
      <c r="B6371" s="18"/>
      <c r="E6371" s="96">
        <v>0</v>
      </c>
      <c r="F6371" s="307" t="str">
        <f>+$F$121</f>
        <v>Mipyme</v>
      </c>
      <c r="G6371" s="308"/>
      <c r="H6371" s="308"/>
      <c r="I6371" s="308"/>
      <c r="J6371" s="308"/>
      <c r="K6371" s="309"/>
      <c r="L6371" s="113" t="str">
        <f>IFERROR(IF(VLOOKUP(C6260,'R. PUNTAJES'!$C$14:$R$213,'R. PUNTAJES'!$O$10,0)="","",VLOOKUP(C6260,'R. PUNTAJES'!$C$14:$R$213,'R. PUNTAJES'!$O$10,0)),"")</f>
        <v/>
      </c>
    </row>
    <row r="6372" spans="1:16" hidden="1" x14ac:dyDescent="0.3">
      <c r="A6372" s="1" t="str">
        <f>+A6260</f>
        <v>NO</v>
      </c>
      <c r="E6372" s="112"/>
      <c r="F6372" s="97" t="str">
        <f>+$F$122</f>
        <v>EXPERIENCIA DEL PROPONENTE</v>
      </c>
      <c r="G6372" s="24"/>
      <c r="H6372" s="24"/>
      <c r="I6372" s="24"/>
      <c r="J6372" s="24"/>
      <c r="K6372" s="24"/>
      <c r="L6372" s="98"/>
    </row>
    <row r="6373" spans="1:16" hidden="1" x14ac:dyDescent="0.3">
      <c r="A6373" s="1" t="str">
        <f>+A6260</f>
        <v>NO</v>
      </c>
      <c r="E6373" s="96">
        <v>59.5</v>
      </c>
      <c r="F6373" s="307" t="str">
        <f>+$F$123</f>
        <v>mediana con valor absoluto</v>
      </c>
      <c r="G6373" s="308"/>
      <c r="H6373" s="308"/>
      <c r="I6373" s="308"/>
      <c r="J6373" s="308"/>
      <c r="K6373" s="309"/>
      <c r="L6373" s="113" t="str">
        <f>IFERROR(IF(VLOOKUP(C6260,'R. PUNTAJES'!$C$14:$R$213,'R. PUNTAJES'!$R$10,0)="","",VLOOKUP(C6260,'R. PUNTAJES'!$C$14:$R$213,'R. PUNTAJES'!$R$10,0)),"")</f>
        <v/>
      </c>
    </row>
    <row r="6374" spans="1:16" hidden="1" x14ac:dyDescent="0.3">
      <c r="A6374" s="1" t="str">
        <f>+A6260</f>
        <v>NO</v>
      </c>
      <c r="E6374" s="112"/>
      <c r="F6374" s="97" t="str">
        <f>+$F$124</f>
        <v>MULTAS</v>
      </c>
      <c r="G6374" s="24"/>
      <c r="H6374" s="24"/>
      <c r="I6374" s="24"/>
      <c r="J6374" s="24"/>
      <c r="K6374" s="24"/>
      <c r="L6374" s="98"/>
    </row>
    <row r="6375" spans="1:16" ht="12.75" hidden="1" customHeight="1" x14ac:dyDescent="0.3">
      <c r="A6375" s="1" t="str">
        <f>+A6260</f>
        <v>NO</v>
      </c>
      <c r="E6375" s="96">
        <v>-2</v>
      </c>
      <c r="F6375" s="307" t="str">
        <f>+$F$125</f>
        <v>Una o más multas o cláusulas penales durante el último año</v>
      </c>
      <c r="G6375" s="310"/>
      <c r="H6375" s="310"/>
      <c r="I6375" s="310"/>
      <c r="J6375" s="310"/>
      <c r="K6375" s="311"/>
      <c r="L6375" s="99" t="str">
        <f>IFERROR(IF(VLOOKUP(C6260,'R. PUNTAJES'!$C$14:$R$213,'R. PUNTAJES'!$Q$10,0)="","",VLOOKUP(C6260,'R. PUNTAJES'!$C$14:$R$213,'R. PUNTAJES'!$Q$10,0)),"")</f>
        <v/>
      </c>
    </row>
    <row r="6376" spans="1:16" hidden="1" x14ac:dyDescent="0.3">
      <c r="A6376" s="1" t="str">
        <f>+A6260</f>
        <v>NO</v>
      </c>
      <c r="E6376" s="112"/>
      <c r="F6376" s="97" t="str">
        <f>+$F$126</f>
        <v>OBRAS INCONCLUSAS</v>
      </c>
      <c r="G6376" s="24"/>
      <c r="H6376" s="24"/>
      <c r="I6376" s="24"/>
      <c r="J6376" s="24"/>
      <c r="K6376" s="24"/>
      <c r="L6376" s="98"/>
    </row>
    <row r="6377" spans="1:16" hidden="1" x14ac:dyDescent="0.3">
      <c r="A6377" s="1" t="str">
        <f>+A6260</f>
        <v>NO</v>
      </c>
      <c r="E6377" s="96">
        <v>-1</v>
      </c>
      <c r="F6377" s="301" t="str">
        <f>+$F$127</f>
        <v>Anotación vigente de obra civil inconclusa</v>
      </c>
      <c r="G6377" s="302"/>
      <c r="H6377" s="302"/>
      <c r="I6377" s="302"/>
      <c r="J6377" s="302"/>
      <c r="K6377" s="303"/>
      <c r="L6377" s="99" t="str">
        <f>IFERROR(IF(VLOOKUP(C6260,'R. PUNTAJES'!$C$14:$R$213,'R. PUNTAJES'!$P$10,0)="","",VLOOKUP(C6260,'R. PUNTAJES'!$C$14:$R$213,'R. PUNTAJES'!$P$10,0)),"")</f>
        <v/>
      </c>
    </row>
    <row r="6378" spans="1:16" ht="7.5" hidden="1" customHeight="1" x14ac:dyDescent="0.3">
      <c r="A6378" s="1" t="str">
        <f>+A6260</f>
        <v>NO</v>
      </c>
      <c r="E6378" s="114"/>
      <c r="F6378" s="45"/>
      <c r="G6378" s="45"/>
      <c r="H6378" s="45"/>
      <c r="I6378" s="45"/>
      <c r="J6378" s="45"/>
      <c r="K6378" s="45"/>
      <c r="L6378" s="48"/>
    </row>
    <row r="6379" spans="1:16" hidden="1" x14ac:dyDescent="0.3">
      <c r="A6379" s="1" t="str">
        <f>+A6260</f>
        <v>NO</v>
      </c>
      <c r="E6379" s="115" t="str">
        <f>+$E$129</f>
        <v>PUNTAJE TOTAL</v>
      </c>
      <c r="F6379" s="116"/>
      <c r="G6379" s="116"/>
      <c r="H6379" s="116"/>
      <c r="I6379" s="116"/>
      <c r="J6379" s="116"/>
      <c r="K6379" s="117"/>
      <c r="L6379" s="118">
        <f>IFERROR(IF(VLOOKUP(C6260,'R. PUNTAJES'!$C$14:$R$213,'R. PUNTAJES'!$H$10,0)="RECHAZO","",SUM(L6359:L6377)),"")</f>
        <v>0</v>
      </c>
    </row>
    <row r="6380" spans="1:16" hidden="1" x14ac:dyDescent="0.3">
      <c r="A6380" s="1" t="str">
        <f>+A6260</f>
        <v>NO</v>
      </c>
      <c r="E6380" s="304" t="str">
        <f>+$E$130</f>
        <v>OBSERVACIONES RESPECTO A PUNTAJES</v>
      </c>
      <c r="F6380" s="305"/>
      <c r="G6380" s="305"/>
      <c r="H6380" s="305"/>
      <c r="I6380" s="305"/>
      <c r="J6380" s="305"/>
      <c r="K6380" s="305"/>
      <c r="L6380" s="305"/>
    </row>
    <row r="6381" spans="1:16" ht="12" hidden="1" customHeight="1" x14ac:dyDescent="0.3">
      <c r="A6381" s="1" t="str">
        <f>+A6260</f>
        <v>NO</v>
      </c>
      <c r="E6381" s="306" t="s">
        <v>124</v>
      </c>
      <c r="F6381" s="305"/>
      <c r="G6381" s="305"/>
      <c r="H6381" s="305"/>
      <c r="I6381" s="305"/>
      <c r="J6381" s="305"/>
      <c r="K6381" s="305"/>
      <c r="L6381" s="305"/>
      <c r="N6381" s="119"/>
      <c r="O6381" s="119"/>
      <c r="P6381" s="120"/>
    </row>
    <row r="6382" spans="1:16" ht="3" hidden="1" customHeight="1" x14ac:dyDescent="0.3">
      <c r="A6382" s="1" t="str">
        <f>+A6261</f>
        <v>NO</v>
      </c>
      <c r="E6382" s="121"/>
      <c r="F6382" s="122"/>
      <c r="G6382" s="122"/>
      <c r="H6382" s="122"/>
      <c r="I6382" s="122"/>
      <c r="J6382" s="122"/>
      <c r="K6382" s="122"/>
      <c r="L6382" s="123"/>
    </row>
    <row r="6383" spans="1:16" hidden="1" x14ac:dyDescent="0.3">
      <c r="A6383" s="1" t="str">
        <f>+IF(OR(C6385=""),"NO",1)</f>
        <v>NO</v>
      </c>
      <c r="E6383" s="346"/>
      <c r="F6383" s="347"/>
      <c r="G6383" s="347"/>
      <c r="H6383" s="347"/>
      <c r="I6383" s="347"/>
      <c r="J6383" s="347"/>
      <c r="K6383" s="347"/>
      <c r="L6383" s="347"/>
    </row>
    <row r="6384" spans="1:16" ht="4.5" hidden="1" customHeight="1" x14ac:dyDescent="0.3">
      <c r="A6384" s="1" t="str">
        <f>+A6385</f>
        <v>NO</v>
      </c>
      <c r="E6384" s="15"/>
      <c r="F6384" s="16"/>
      <c r="G6384" s="16"/>
      <c r="H6384" s="16"/>
      <c r="I6384" s="16"/>
      <c r="J6384" s="16"/>
      <c r="K6384" s="16"/>
      <c r="L6384" s="17"/>
    </row>
    <row r="6385" spans="1:12" ht="15.75" hidden="1" customHeight="1" x14ac:dyDescent="0.3">
      <c r="A6385" s="1" t="str">
        <f>+IF(OR(C6385=""),"NO",1)</f>
        <v>NO</v>
      </c>
      <c r="B6385" s="1">
        <f>1+MAX($B$1:B6384)</f>
        <v>52</v>
      </c>
      <c r="C6385" s="18" t="s">
        <v>124</v>
      </c>
      <c r="E6385" s="19" t="s">
        <v>124</v>
      </c>
      <c r="F6385" s="20"/>
      <c r="G6385" s="20"/>
      <c r="H6385" s="20"/>
      <c r="I6385" s="21"/>
      <c r="J6385" s="20"/>
      <c r="K6385" s="21"/>
      <c r="L6385" s="22"/>
    </row>
    <row r="6386" spans="1:12" hidden="1" x14ac:dyDescent="0.3">
      <c r="A6386" s="1" t="str">
        <f>A6385</f>
        <v>NO</v>
      </c>
      <c r="E6386" s="23" t="str">
        <f>+$E$11</f>
        <v>Integrantes</v>
      </c>
      <c r="F6386" s="24"/>
      <c r="G6386" s="24"/>
      <c r="H6386" s="24"/>
      <c r="I6386" s="24"/>
      <c r="J6386" s="24"/>
      <c r="K6386" s="25" t="str">
        <f>+$K$11</f>
        <v>Nit</v>
      </c>
      <c r="L6386" s="26" t="str">
        <f>+$L$11</f>
        <v>Part.</v>
      </c>
    </row>
    <row r="6387" spans="1:12" hidden="1" x14ac:dyDescent="0.3">
      <c r="A6387" s="1" t="str">
        <f>+A6386</f>
        <v>NO</v>
      </c>
      <c r="C6387" s="1" t="s">
        <v>124</v>
      </c>
      <c r="E6387" s="27" t="s">
        <v>124</v>
      </c>
      <c r="F6387" s="28"/>
      <c r="G6387" s="28"/>
      <c r="H6387" s="28"/>
      <c r="I6387" s="28"/>
      <c r="J6387" s="28"/>
      <c r="K6387" s="29" t="s">
        <v>124</v>
      </c>
      <c r="L6387" s="30" t="s">
        <v>124</v>
      </c>
    </row>
    <row r="6388" spans="1:12" hidden="1" x14ac:dyDescent="0.3">
      <c r="A6388" s="18" t="str">
        <f>+IF(OR(C6388=""),"NO",1)</f>
        <v>NO</v>
      </c>
      <c r="B6388" s="18"/>
      <c r="C6388" s="1" t="s">
        <v>124</v>
      </c>
      <c r="E6388" s="31" t="s">
        <v>124</v>
      </c>
      <c r="F6388" s="32"/>
      <c r="G6388" s="32"/>
      <c r="H6388" s="32"/>
      <c r="I6388" s="32"/>
      <c r="J6388" s="32"/>
      <c r="K6388" s="33" t="s">
        <v>124</v>
      </c>
      <c r="L6388" s="34" t="s">
        <v>124</v>
      </c>
    </row>
    <row r="6389" spans="1:12" hidden="1" x14ac:dyDescent="0.3">
      <c r="A6389" s="18" t="str">
        <f>+IF(OR(C6389=""),"NO",1)</f>
        <v>NO</v>
      </c>
      <c r="B6389" s="18"/>
      <c r="C6389" s="1" t="s">
        <v>124</v>
      </c>
      <c r="E6389" s="31" t="s">
        <v>124</v>
      </c>
      <c r="F6389" s="32"/>
      <c r="G6389" s="32"/>
      <c r="H6389" s="32"/>
      <c r="I6389" s="32"/>
      <c r="J6389" s="32"/>
      <c r="K6389" s="33" t="s">
        <v>124</v>
      </c>
      <c r="L6389" s="34" t="s">
        <v>124</v>
      </c>
    </row>
    <row r="6390" spans="1:12" hidden="1" x14ac:dyDescent="0.3">
      <c r="A6390" s="18" t="str">
        <f>+IF(OR(C6390=""),"NO",1)</f>
        <v>NO</v>
      </c>
      <c r="B6390" s="18"/>
      <c r="C6390" s="1" t="s">
        <v>124</v>
      </c>
      <c r="E6390" s="31" t="s">
        <v>13</v>
      </c>
      <c r="F6390" s="32"/>
      <c r="G6390" s="32"/>
      <c r="H6390" s="32"/>
      <c r="I6390" s="32"/>
      <c r="J6390" s="32"/>
      <c r="K6390" s="33"/>
      <c r="L6390" s="34"/>
    </row>
    <row r="6391" spans="1:12" hidden="1" x14ac:dyDescent="0.3">
      <c r="A6391" s="18" t="str">
        <f>+IF(OR(C6391=""),"NO",1)</f>
        <v>NO</v>
      </c>
      <c r="B6391" s="18"/>
      <c r="C6391" s="1" t="s">
        <v>124</v>
      </c>
      <c r="E6391" s="31" t="s">
        <v>13</v>
      </c>
      <c r="F6391" s="32"/>
      <c r="G6391" s="32"/>
      <c r="H6391" s="32"/>
      <c r="I6391" s="32"/>
      <c r="J6391" s="32"/>
      <c r="K6391" s="33"/>
      <c r="L6391" s="34"/>
    </row>
    <row r="6392" spans="1:12" hidden="1" x14ac:dyDescent="0.3">
      <c r="A6392" s="18" t="str">
        <f>+IF(OR(C6392=""),"NO",1)</f>
        <v>NO</v>
      </c>
      <c r="B6392" s="18"/>
      <c r="C6392" s="1" t="s">
        <v>124</v>
      </c>
      <c r="E6392" s="35" t="s">
        <v>13</v>
      </c>
      <c r="F6392" s="36"/>
      <c r="G6392" s="36"/>
      <c r="H6392" s="36"/>
      <c r="I6392" s="36"/>
      <c r="J6392" s="36"/>
      <c r="K6392" s="37"/>
      <c r="L6392" s="38"/>
    </row>
    <row r="6393" spans="1:12" ht="5.15" hidden="1" customHeight="1" x14ac:dyDescent="0.3">
      <c r="A6393" s="1" t="str">
        <f>+A6385</f>
        <v>NO</v>
      </c>
      <c r="E6393" s="39"/>
      <c r="F6393" s="39"/>
      <c r="G6393" s="39"/>
      <c r="H6393" s="39"/>
      <c r="I6393" s="39"/>
      <c r="J6393" s="39"/>
      <c r="K6393" s="39"/>
      <c r="L6393" s="39"/>
    </row>
    <row r="6394" spans="1:12" ht="15.75" hidden="1" customHeight="1" x14ac:dyDescent="0.3">
      <c r="A6394" s="1" t="str">
        <f>+A6385</f>
        <v>NO</v>
      </c>
      <c r="E6394" s="40" t="str">
        <f>+$E$19</f>
        <v>RESULTADO DE EVALUACIÓN TÉCNICA</v>
      </c>
      <c r="F6394" s="41"/>
      <c r="G6394" s="41"/>
      <c r="H6394" s="41"/>
      <c r="I6394" s="41"/>
      <c r="J6394" s="41"/>
      <c r="K6394" s="41"/>
      <c r="L6394" s="42"/>
    </row>
    <row r="6395" spans="1:12" hidden="1" x14ac:dyDescent="0.3">
      <c r="A6395" s="1" t="str">
        <f>+A6385</f>
        <v>NO</v>
      </c>
      <c r="E6395" s="43"/>
      <c r="F6395" s="44" t="str">
        <f>+$F$20</f>
        <v>Experiencia</v>
      </c>
      <c r="G6395" s="45"/>
      <c r="H6395" s="45"/>
      <c r="I6395" s="45"/>
      <c r="J6395" s="45"/>
      <c r="K6395" s="46"/>
      <c r="L6395" s="47" t="s">
        <v>124</v>
      </c>
    </row>
    <row r="6396" spans="1:12" hidden="1" x14ac:dyDescent="0.3">
      <c r="A6396" s="1" t="str">
        <f>+A6385</f>
        <v>NO</v>
      </c>
      <c r="E6396" s="348" t="str">
        <f>+$E$21</f>
        <v>OBSERVACIONES RESPECTO A LA EVALUACIÓN DE EXPERIENCIA</v>
      </c>
      <c r="F6396" s="308"/>
      <c r="G6396" s="308"/>
      <c r="H6396" s="308"/>
      <c r="I6396" s="308"/>
      <c r="J6396" s="308"/>
      <c r="K6396" s="308"/>
      <c r="L6396" s="349"/>
    </row>
    <row r="6397" spans="1:12" hidden="1" x14ac:dyDescent="0.3">
      <c r="A6397" s="1" t="str">
        <f>+A6385</f>
        <v>NO</v>
      </c>
      <c r="E6397" s="350" t="s">
        <v>124</v>
      </c>
      <c r="F6397" s="351"/>
      <c r="G6397" s="351"/>
      <c r="H6397" s="351"/>
      <c r="I6397" s="351"/>
      <c r="J6397" s="351"/>
      <c r="K6397" s="351"/>
      <c r="L6397" s="352"/>
    </row>
    <row r="6398" spans="1:12" ht="5.15" hidden="1" customHeight="1" x14ac:dyDescent="0.3">
      <c r="A6398" s="1" t="str">
        <f>+A6385</f>
        <v>NO</v>
      </c>
      <c r="E6398" s="39"/>
      <c r="F6398" s="39"/>
      <c r="G6398" s="39"/>
      <c r="H6398" s="39"/>
      <c r="I6398" s="39"/>
      <c r="J6398" s="39"/>
      <c r="K6398" s="39"/>
      <c r="L6398" s="39"/>
    </row>
    <row r="6399" spans="1:12" ht="12.75" hidden="1" customHeight="1" x14ac:dyDescent="0.3">
      <c r="A6399" s="1" t="str">
        <f>+A6385</f>
        <v>NO</v>
      </c>
      <c r="E6399" s="40" t="str">
        <f>+$E$24</f>
        <v>EXPERIENCIA HABILITANTE: CONTRATOS PRESENTADOS</v>
      </c>
      <c r="F6399" s="41"/>
      <c r="G6399" s="41"/>
      <c r="H6399" s="41"/>
      <c r="I6399" s="41"/>
      <c r="J6399" s="41"/>
      <c r="K6399" s="41"/>
      <c r="L6399" s="42"/>
    </row>
    <row r="6400" spans="1:12" ht="8.5" hidden="1" customHeight="1" x14ac:dyDescent="0.3">
      <c r="A6400" s="1" t="str">
        <f>+A6385</f>
        <v>NO</v>
      </c>
      <c r="E6400" s="49"/>
      <c r="F6400" s="50"/>
      <c r="G6400" s="51"/>
      <c r="H6400" s="51"/>
      <c r="I6400" s="51"/>
      <c r="J6400" s="51"/>
      <c r="K6400" s="51"/>
      <c r="L6400" s="52"/>
    </row>
    <row r="6401" spans="1:12" hidden="1" x14ac:dyDescent="0.3">
      <c r="A6401" s="18" t="str">
        <f>+IF(OR(C6401=""),"NO",1)</f>
        <v>NO</v>
      </c>
      <c r="B6401" s="18"/>
      <c r="C6401" s="1" t="s">
        <v>124</v>
      </c>
      <c r="E6401" s="329">
        <v>1</v>
      </c>
      <c r="F6401" s="53" t="str">
        <f>+$F$26</f>
        <v>OBJETO</v>
      </c>
      <c r="G6401" s="332" t="s">
        <v>124</v>
      </c>
      <c r="H6401" s="333"/>
      <c r="I6401" s="333"/>
      <c r="J6401" s="333"/>
      <c r="K6401" s="333"/>
      <c r="L6401" s="334"/>
    </row>
    <row r="6402" spans="1:12" hidden="1" x14ac:dyDescent="0.3">
      <c r="A6402" s="18" t="str">
        <f>+IF(OR(C6401=""),"NO",1)</f>
        <v>NO</v>
      </c>
      <c r="B6402" s="18"/>
      <c r="E6402" s="330"/>
      <c r="F6402" s="54" t="str">
        <f>+$F$27</f>
        <v>CONTRATANTE</v>
      </c>
      <c r="G6402" s="335" t="s">
        <v>124</v>
      </c>
      <c r="H6402" s="310"/>
      <c r="I6402" s="310"/>
      <c r="J6402" s="310"/>
      <c r="K6402" s="310"/>
      <c r="L6402" s="336"/>
    </row>
    <row r="6403" spans="1:12" hidden="1" x14ac:dyDescent="0.3">
      <c r="A6403" s="18" t="str">
        <f>+IF(OR(C6401=""),"NO",1)</f>
        <v>NO</v>
      </c>
      <c r="B6403" s="18"/>
      <c r="E6403" s="330"/>
      <c r="F6403" s="54" t="str">
        <f>+$F$28</f>
        <v>APORTANTE</v>
      </c>
      <c r="G6403" s="337" t="s">
        <v>124</v>
      </c>
      <c r="H6403" s="338"/>
      <c r="I6403" s="338"/>
      <c r="J6403" s="338"/>
      <c r="K6403" s="338"/>
      <c r="L6403" s="339"/>
    </row>
    <row r="6404" spans="1:12" hidden="1" x14ac:dyDescent="0.3">
      <c r="A6404" s="18" t="str">
        <f>+IF(OR(C6401=""),"NO",1)</f>
        <v>NO</v>
      </c>
      <c r="B6404" s="18"/>
      <c r="E6404" s="330"/>
      <c r="F6404" s="54" t="str">
        <f>+$F$29</f>
        <v>VALOR /SMMLV)</v>
      </c>
      <c r="G6404" s="55" t="s">
        <v>124</v>
      </c>
      <c r="H6404" s="56" t="str">
        <f>+$H$29</f>
        <v>% PART..</v>
      </c>
      <c r="I6404" s="57" t="s">
        <v>124</v>
      </c>
      <c r="J6404" s="58" t="str">
        <f>+$J$29</f>
        <v>VALOR ACREDITADO</v>
      </c>
      <c r="K6404" s="59"/>
      <c r="L6404" s="47" t="s">
        <v>124</v>
      </c>
    </row>
    <row r="6405" spans="1:12" hidden="1" x14ac:dyDescent="0.3">
      <c r="A6405" s="18" t="str">
        <f>+IF(OR(C6401=""),"NO",1)</f>
        <v>NO</v>
      </c>
      <c r="B6405" s="18"/>
      <c r="E6405" s="330"/>
      <c r="F6405" s="60" t="str">
        <f>+$F$30</f>
        <v>EXPERIENCIA APORTADA</v>
      </c>
      <c r="G6405" s="340" t="s">
        <v>124</v>
      </c>
      <c r="H6405" s="341"/>
      <c r="I6405" s="341"/>
      <c r="J6405" s="341"/>
      <c r="K6405" s="341"/>
      <c r="L6405" s="342"/>
    </row>
    <row r="6406" spans="1:12" hidden="1" x14ac:dyDescent="0.3">
      <c r="A6406" s="18" t="str">
        <f>+IF(OR(C6401=""),"NO",1)</f>
        <v>NO</v>
      </c>
      <c r="B6406" s="18"/>
      <c r="E6406" s="331"/>
      <c r="F6406" s="62" t="str">
        <f>+$F$31</f>
        <v>OBSERVACIÓN</v>
      </c>
      <c r="G6406" s="343" t="s">
        <v>124</v>
      </c>
      <c r="H6406" s="344"/>
      <c r="I6406" s="344"/>
      <c r="J6406" s="344"/>
      <c r="K6406" s="344"/>
      <c r="L6406" s="345"/>
    </row>
    <row r="6407" spans="1:12" ht="8.5" hidden="1" customHeight="1" x14ac:dyDescent="0.3">
      <c r="A6407" s="18" t="str">
        <f>+IF(OR(C6401=""),"NO",1)</f>
        <v>NO</v>
      </c>
      <c r="B6407" s="18"/>
      <c r="E6407" s="49"/>
      <c r="F6407" s="50"/>
      <c r="G6407" s="51"/>
      <c r="H6407" s="51"/>
      <c r="I6407" s="51"/>
      <c r="J6407" s="51"/>
      <c r="K6407" s="51"/>
      <c r="L6407" s="52"/>
    </row>
    <row r="6408" spans="1:12" hidden="1" x14ac:dyDescent="0.3">
      <c r="A6408" s="18" t="str">
        <f t="shared" ref="A6408" si="2142">+IF(OR(C6408=""),"NO",1)</f>
        <v>NO</v>
      </c>
      <c r="B6408" s="18"/>
      <c r="C6408" s="1" t="s">
        <v>124</v>
      </c>
      <c r="E6408" s="329">
        <v>2</v>
      </c>
      <c r="F6408" s="53" t="str">
        <f>+$F$26</f>
        <v>OBJETO</v>
      </c>
      <c r="G6408" s="332" t="s">
        <v>124</v>
      </c>
      <c r="H6408" s="333"/>
      <c r="I6408" s="333"/>
      <c r="J6408" s="333"/>
      <c r="K6408" s="333"/>
      <c r="L6408" s="334"/>
    </row>
    <row r="6409" spans="1:12" hidden="1" x14ac:dyDescent="0.3">
      <c r="A6409" s="18" t="str">
        <f t="shared" ref="A6409" si="2143">+IF(OR(C6408=""),"NO",1)</f>
        <v>NO</v>
      </c>
      <c r="B6409" s="18"/>
      <c r="E6409" s="330"/>
      <c r="F6409" s="54" t="str">
        <f>+$F$27</f>
        <v>CONTRATANTE</v>
      </c>
      <c r="G6409" s="335" t="s">
        <v>124</v>
      </c>
      <c r="H6409" s="310"/>
      <c r="I6409" s="310"/>
      <c r="J6409" s="310"/>
      <c r="K6409" s="310"/>
      <c r="L6409" s="336"/>
    </row>
    <row r="6410" spans="1:12" hidden="1" x14ac:dyDescent="0.3">
      <c r="A6410" s="18" t="str">
        <f t="shared" ref="A6410" si="2144">+IF(OR(C6408=""),"NO",1)</f>
        <v>NO</v>
      </c>
      <c r="B6410" s="18"/>
      <c r="E6410" s="330"/>
      <c r="F6410" s="54" t="str">
        <f>+$F$28</f>
        <v>APORTANTE</v>
      </c>
      <c r="G6410" s="337" t="s">
        <v>124</v>
      </c>
      <c r="H6410" s="338"/>
      <c r="I6410" s="338"/>
      <c r="J6410" s="338"/>
      <c r="K6410" s="338"/>
      <c r="L6410" s="339"/>
    </row>
    <row r="6411" spans="1:12" hidden="1" x14ac:dyDescent="0.3">
      <c r="A6411" s="18" t="str">
        <f t="shared" ref="A6411" si="2145">+IF(OR(C6408=""),"NO",1)</f>
        <v>NO</v>
      </c>
      <c r="B6411" s="18"/>
      <c r="E6411" s="330"/>
      <c r="F6411" s="54" t="str">
        <f>+$F$29</f>
        <v>VALOR /SMMLV)</v>
      </c>
      <c r="G6411" s="55" t="s">
        <v>124</v>
      </c>
      <c r="H6411" s="56" t="str">
        <f>+$H$29</f>
        <v>% PART..</v>
      </c>
      <c r="I6411" s="57" t="s">
        <v>124</v>
      </c>
      <c r="J6411" s="58" t="str">
        <f>+$J$29</f>
        <v>VALOR ACREDITADO</v>
      </c>
      <c r="K6411" s="59"/>
      <c r="L6411" s="47" t="s">
        <v>124</v>
      </c>
    </row>
    <row r="6412" spans="1:12" hidden="1" x14ac:dyDescent="0.3">
      <c r="A6412" s="18" t="str">
        <f t="shared" ref="A6412" si="2146">+IF(OR(C6408=""),"NO",1)</f>
        <v>NO</v>
      </c>
      <c r="B6412" s="18"/>
      <c r="E6412" s="330"/>
      <c r="F6412" s="60" t="str">
        <f>+$F$30</f>
        <v>EXPERIENCIA APORTADA</v>
      </c>
      <c r="G6412" s="340" t="s">
        <v>124</v>
      </c>
      <c r="H6412" s="341"/>
      <c r="I6412" s="341"/>
      <c r="J6412" s="341"/>
      <c r="K6412" s="341"/>
      <c r="L6412" s="342"/>
    </row>
    <row r="6413" spans="1:12" hidden="1" x14ac:dyDescent="0.3">
      <c r="A6413" s="18" t="str">
        <f t="shared" ref="A6413" si="2147">+IF(OR(C6408=""),"NO",1)</f>
        <v>NO</v>
      </c>
      <c r="B6413" s="18"/>
      <c r="E6413" s="331"/>
      <c r="F6413" s="62" t="str">
        <f>+$F$31</f>
        <v>OBSERVACIÓN</v>
      </c>
      <c r="G6413" s="343" t="s">
        <v>124</v>
      </c>
      <c r="H6413" s="344"/>
      <c r="I6413" s="344"/>
      <c r="J6413" s="344"/>
      <c r="K6413" s="344"/>
      <c r="L6413" s="345"/>
    </row>
    <row r="6414" spans="1:12" ht="8.5" hidden="1" customHeight="1" x14ac:dyDescent="0.3">
      <c r="A6414" s="18" t="str">
        <f t="shared" ref="A6414" si="2148">+IF(OR(C6408=""),"NO",1)</f>
        <v>NO</v>
      </c>
      <c r="B6414" s="18"/>
      <c r="E6414" s="49"/>
      <c r="F6414" s="50"/>
      <c r="G6414" s="51"/>
      <c r="H6414" s="51"/>
      <c r="I6414" s="51"/>
      <c r="J6414" s="51"/>
      <c r="K6414" s="51"/>
      <c r="L6414" s="52"/>
    </row>
    <row r="6415" spans="1:12" hidden="1" x14ac:dyDescent="0.3">
      <c r="A6415" s="18" t="str">
        <f t="shared" ref="A6415" si="2149">+IF(OR(C6415=""),"NO",1)</f>
        <v>NO</v>
      </c>
      <c r="B6415" s="18"/>
      <c r="C6415" s="1" t="s">
        <v>124</v>
      </c>
      <c r="E6415" s="329">
        <v>3</v>
      </c>
      <c r="F6415" s="53" t="str">
        <f>+$F$26</f>
        <v>OBJETO</v>
      </c>
      <c r="G6415" s="332" t="s">
        <v>124</v>
      </c>
      <c r="H6415" s="333"/>
      <c r="I6415" s="333"/>
      <c r="J6415" s="333"/>
      <c r="K6415" s="333"/>
      <c r="L6415" s="334"/>
    </row>
    <row r="6416" spans="1:12" hidden="1" x14ac:dyDescent="0.3">
      <c r="A6416" s="18" t="str">
        <f t="shared" ref="A6416" si="2150">+IF(OR(C6415=""),"NO",1)</f>
        <v>NO</v>
      </c>
      <c r="B6416" s="18"/>
      <c r="E6416" s="330"/>
      <c r="F6416" s="54" t="str">
        <f>+$F$27</f>
        <v>CONTRATANTE</v>
      </c>
      <c r="G6416" s="335" t="s">
        <v>124</v>
      </c>
      <c r="H6416" s="310"/>
      <c r="I6416" s="310"/>
      <c r="J6416" s="310"/>
      <c r="K6416" s="310"/>
      <c r="L6416" s="336"/>
    </row>
    <row r="6417" spans="1:12" hidden="1" x14ac:dyDescent="0.3">
      <c r="A6417" s="18" t="str">
        <f t="shared" ref="A6417" si="2151">+IF(OR(C6415=""),"NO",1)</f>
        <v>NO</v>
      </c>
      <c r="B6417" s="18"/>
      <c r="E6417" s="330"/>
      <c r="F6417" s="54" t="str">
        <f>+$F$28</f>
        <v>APORTANTE</v>
      </c>
      <c r="G6417" s="337" t="s">
        <v>124</v>
      </c>
      <c r="H6417" s="338"/>
      <c r="I6417" s="338"/>
      <c r="J6417" s="338"/>
      <c r="K6417" s="338"/>
      <c r="L6417" s="339"/>
    </row>
    <row r="6418" spans="1:12" hidden="1" x14ac:dyDescent="0.3">
      <c r="A6418" s="18" t="str">
        <f t="shared" ref="A6418" si="2152">+IF(OR(C6415=""),"NO",1)</f>
        <v>NO</v>
      </c>
      <c r="B6418" s="18"/>
      <c r="E6418" s="330"/>
      <c r="F6418" s="54" t="str">
        <f>+$F$29</f>
        <v>VALOR /SMMLV)</v>
      </c>
      <c r="G6418" s="55" t="s">
        <v>124</v>
      </c>
      <c r="H6418" s="56" t="str">
        <f>+$H$29</f>
        <v>% PART..</v>
      </c>
      <c r="I6418" s="57" t="s">
        <v>124</v>
      </c>
      <c r="J6418" s="58" t="str">
        <f>+$J$29</f>
        <v>VALOR ACREDITADO</v>
      </c>
      <c r="K6418" s="59"/>
      <c r="L6418" s="47" t="s">
        <v>124</v>
      </c>
    </row>
    <row r="6419" spans="1:12" hidden="1" x14ac:dyDescent="0.3">
      <c r="A6419" s="18" t="str">
        <f t="shared" ref="A6419" si="2153">+IF(OR(C6415=""),"NO",1)</f>
        <v>NO</v>
      </c>
      <c r="B6419" s="18"/>
      <c r="E6419" s="330"/>
      <c r="F6419" s="60" t="str">
        <f>+$F$30</f>
        <v>EXPERIENCIA APORTADA</v>
      </c>
      <c r="G6419" s="340" t="s">
        <v>124</v>
      </c>
      <c r="H6419" s="341"/>
      <c r="I6419" s="341"/>
      <c r="J6419" s="341"/>
      <c r="K6419" s="341"/>
      <c r="L6419" s="342"/>
    </row>
    <row r="6420" spans="1:12" hidden="1" x14ac:dyDescent="0.3">
      <c r="A6420" s="18" t="str">
        <f t="shared" ref="A6420" si="2154">+IF(OR(C6415=""),"NO",1)</f>
        <v>NO</v>
      </c>
      <c r="B6420" s="18"/>
      <c r="E6420" s="331"/>
      <c r="F6420" s="62" t="str">
        <f>+$F$31</f>
        <v>OBSERVACIÓN</v>
      </c>
      <c r="G6420" s="343" t="s">
        <v>124</v>
      </c>
      <c r="H6420" s="344"/>
      <c r="I6420" s="344"/>
      <c r="J6420" s="344"/>
      <c r="K6420" s="344"/>
      <c r="L6420" s="345"/>
    </row>
    <row r="6421" spans="1:12" ht="8.5" hidden="1" customHeight="1" x14ac:dyDescent="0.3">
      <c r="A6421" s="18" t="str">
        <f t="shared" ref="A6421" si="2155">+IF(OR(C6415=""),"NO",1)</f>
        <v>NO</v>
      </c>
      <c r="B6421" s="18"/>
      <c r="E6421" s="49"/>
      <c r="F6421" s="50"/>
      <c r="G6421" s="51"/>
      <c r="H6421" s="51"/>
      <c r="I6421" s="51"/>
      <c r="J6421" s="51"/>
      <c r="K6421" s="51"/>
      <c r="L6421" s="52"/>
    </row>
    <row r="6422" spans="1:12" hidden="1" x14ac:dyDescent="0.3">
      <c r="A6422" s="18" t="str">
        <f t="shared" ref="A6422" si="2156">+IF(OR(C6422=""),"NO",1)</f>
        <v>NO</v>
      </c>
      <c r="B6422" s="18"/>
      <c r="C6422" s="1" t="s">
        <v>124</v>
      </c>
      <c r="E6422" s="329">
        <v>4</v>
      </c>
      <c r="F6422" s="53" t="str">
        <f>+$F$26</f>
        <v>OBJETO</v>
      </c>
      <c r="G6422" s="332" t="s">
        <v>124</v>
      </c>
      <c r="H6422" s="333"/>
      <c r="I6422" s="333"/>
      <c r="J6422" s="333"/>
      <c r="K6422" s="333"/>
      <c r="L6422" s="334"/>
    </row>
    <row r="6423" spans="1:12" hidden="1" x14ac:dyDescent="0.3">
      <c r="A6423" s="18" t="str">
        <f t="shared" ref="A6423" si="2157">+IF(OR(C6422=""),"NO",1)</f>
        <v>NO</v>
      </c>
      <c r="B6423" s="18"/>
      <c r="E6423" s="330"/>
      <c r="F6423" s="54" t="str">
        <f>+$F$27</f>
        <v>CONTRATANTE</v>
      </c>
      <c r="G6423" s="335" t="s">
        <v>124</v>
      </c>
      <c r="H6423" s="310"/>
      <c r="I6423" s="310"/>
      <c r="J6423" s="310"/>
      <c r="K6423" s="310"/>
      <c r="L6423" s="336"/>
    </row>
    <row r="6424" spans="1:12" hidden="1" x14ac:dyDescent="0.3">
      <c r="A6424" s="18" t="str">
        <f t="shared" ref="A6424" si="2158">+IF(OR(C6422=""),"NO",1)</f>
        <v>NO</v>
      </c>
      <c r="B6424" s="18"/>
      <c r="E6424" s="330"/>
      <c r="F6424" s="54" t="str">
        <f>+$F$28</f>
        <v>APORTANTE</v>
      </c>
      <c r="G6424" s="337" t="s">
        <v>124</v>
      </c>
      <c r="H6424" s="338"/>
      <c r="I6424" s="338"/>
      <c r="J6424" s="338"/>
      <c r="K6424" s="338"/>
      <c r="L6424" s="339"/>
    </row>
    <row r="6425" spans="1:12" hidden="1" x14ac:dyDescent="0.3">
      <c r="A6425" s="18" t="str">
        <f t="shared" ref="A6425" si="2159">+IF(OR(C6422=""),"NO",1)</f>
        <v>NO</v>
      </c>
      <c r="B6425" s="18"/>
      <c r="E6425" s="330"/>
      <c r="F6425" s="54" t="str">
        <f>+$F$29</f>
        <v>VALOR /SMMLV)</v>
      </c>
      <c r="G6425" s="55" t="s">
        <v>124</v>
      </c>
      <c r="H6425" s="56" t="str">
        <f>+$H$29</f>
        <v>% PART..</v>
      </c>
      <c r="I6425" s="57" t="s">
        <v>124</v>
      </c>
      <c r="J6425" s="58" t="str">
        <f>+$J$29</f>
        <v>VALOR ACREDITADO</v>
      </c>
      <c r="K6425" s="59"/>
      <c r="L6425" s="47" t="s">
        <v>124</v>
      </c>
    </row>
    <row r="6426" spans="1:12" hidden="1" x14ac:dyDescent="0.3">
      <c r="A6426" s="18" t="str">
        <f t="shared" ref="A6426" si="2160">+IF(OR(C6422=""),"NO",1)</f>
        <v>NO</v>
      </c>
      <c r="B6426" s="18"/>
      <c r="E6426" s="330"/>
      <c r="F6426" s="60" t="str">
        <f>+$F$30</f>
        <v>EXPERIENCIA APORTADA</v>
      </c>
      <c r="G6426" s="340" t="s">
        <v>124</v>
      </c>
      <c r="H6426" s="341"/>
      <c r="I6426" s="341"/>
      <c r="J6426" s="341"/>
      <c r="K6426" s="341"/>
      <c r="L6426" s="342"/>
    </row>
    <row r="6427" spans="1:12" hidden="1" x14ac:dyDescent="0.3">
      <c r="A6427" s="18" t="str">
        <f t="shared" ref="A6427" si="2161">+IF(OR(C6422=""),"NO",1)</f>
        <v>NO</v>
      </c>
      <c r="B6427" s="18"/>
      <c r="E6427" s="331"/>
      <c r="F6427" s="62" t="str">
        <f>+$F$31</f>
        <v>OBSERVACIÓN</v>
      </c>
      <c r="G6427" s="343" t="s">
        <v>124</v>
      </c>
      <c r="H6427" s="344"/>
      <c r="I6427" s="344"/>
      <c r="J6427" s="344"/>
      <c r="K6427" s="344"/>
      <c r="L6427" s="345"/>
    </row>
    <row r="6428" spans="1:12" ht="8.5" hidden="1" customHeight="1" x14ac:dyDescent="0.3">
      <c r="A6428" s="18" t="str">
        <f t="shared" ref="A6428" si="2162">+IF(OR(C6422=""),"NO",1)</f>
        <v>NO</v>
      </c>
      <c r="B6428" s="18"/>
      <c r="E6428" s="49"/>
      <c r="F6428" s="50"/>
      <c r="G6428" s="51"/>
      <c r="H6428" s="51"/>
      <c r="I6428" s="51"/>
      <c r="J6428" s="51"/>
      <c r="K6428" s="51"/>
      <c r="L6428" s="52"/>
    </row>
    <row r="6429" spans="1:12" hidden="1" x14ac:dyDescent="0.3">
      <c r="A6429" s="18" t="str">
        <f t="shared" ref="A6429" si="2163">+IF(OR(C6429=""),"NO",1)</f>
        <v>NO</v>
      </c>
      <c r="B6429" s="18"/>
      <c r="C6429" s="1" t="s">
        <v>124</v>
      </c>
      <c r="E6429" s="329">
        <v>5</v>
      </c>
      <c r="F6429" s="53" t="str">
        <f>+$F$26</f>
        <v>OBJETO</v>
      </c>
      <c r="G6429" s="332" t="s">
        <v>124</v>
      </c>
      <c r="H6429" s="333"/>
      <c r="I6429" s="333"/>
      <c r="J6429" s="333"/>
      <c r="K6429" s="333"/>
      <c r="L6429" s="334"/>
    </row>
    <row r="6430" spans="1:12" hidden="1" x14ac:dyDescent="0.3">
      <c r="A6430" s="18" t="str">
        <f t="shared" ref="A6430" si="2164">+IF(OR(C6429=""),"NO",1)</f>
        <v>NO</v>
      </c>
      <c r="B6430" s="18"/>
      <c r="E6430" s="330"/>
      <c r="F6430" s="54" t="str">
        <f>+$F$27</f>
        <v>CONTRATANTE</v>
      </c>
      <c r="G6430" s="335" t="s">
        <v>124</v>
      </c>
      <c r="H6430" s="310"/>
      <c r="I6430" s="310"/>
      <c r="J6430" s="310"/>
      <c r="K6430" s="310"/>
      <c r="L6430" s="336"/>
    </row>
    <row r="6431" spans="1:12" hidden="1" x14ac:dyDescent="0.3">
      <c r="A6431" s="18" t="str">
        <f t="shared" ref="A6431" si="2165">+IF(OR(C6429=""),"NO",1)</f>
        <v>NO</v>
      </c>
      <c r="B6431" s="18"/>
      <c r="E6431" s="330"/>
      <c r="F6431" s="54" t="str">
        <f>+$F$28</f>
        <v>APORTANTE</v>
      </c>
      <c r="G6431" s="337" t="s">
        <v>124</v>
      </c>
      <c r="H6431" s="338"/>
      <c r="I6431" s="338"/>
      <c r="J6431" s="338"/>
      <c r="K6431" s="338"/>
      <c r="L6431" s="339"/>
    </row>
    <row r="6432" spans="1:12" hidden="1" x14ac:dyDescent="0.3">
      <c r="A6432" s="18" t="str">
        <f t="shared" ref="A6432" si="2166">+IF(OR(C6429=""),"NO",1)</f>
        <v>NO</v>
      </c>
      <c r="B6432" s="18"/>
      <c r="E6432" s="330"/>
      <c r="F6432" s="54" t="str">
        <f>+$F$29</f>
        <v>VALOR /SMMLV)</v>
      </c>
      <c r="G6432" s="55" t="s">
        <v>124</v>
      </c>
      <c r="H6432" s="56" t="str">
        <f>+$H$29</f>
        <v>% PART..</v>
      </c>
      <c r="I6432" s="57" t="s">
        <v>124</v>
      </c>
      <c r="J6432" s="58" t="str">
        <f>+$J$29</f>
        <v>VALOR ACREDITADO</v>
      </c>
      <c r="K6432" s="59"/>
      <c r="L6432" s="47" t="s">
        <v>124</v>
      </c>
    </row>
    <row r="6433" spans="1:12" hidden="1" x14ac:dyDescent="0.3">
      <c r="A6433" s="18" t="str">
        <f t="shared" ref="A6433" si="2167">+IF(OR(C6429=""),"NO",1)</f>
        <v>NO</v>
      </c>
      <c r="B6433" s="18"/>
      <c r="E6433" s="330"/>
      <c r="F6433" s="60" t="str">
        <f>+$F$30</f>
        <v>EXPERIENCIA APORTADA</v>
      </c>
      <c r="G6433" s="340" t="s">
        <v>124</v>
      </c>
      <c r="H6433" s="341"/>
      <c r="I6433" s="341"/>
      <c r="J6433" s="341"/>
      <c r="K6433" s="341"/>
      <c r="L6433" s="342"/>
    </row>
    <row r="6434" spans="1:12" hidden="1" x14ac:dyDescent="0.3">
      <c r="A6434" s="18" t="str">
        <f t="shared" ref="A6434" si="2168">+IF(OR(C6429=""),"NO",1)</f>
        <v>NO</v>
      </c>
      <c r="B6434" s="18"/>
      <c r="E6434" s="331"/>
      <c r="F6434" s="62" t="str">
        <f>+$F$31</f>
        <v>OBSERVACIÓN</v>
      </c>
      <c r="G6434" s="343" t="s">
        <v>124</v>
      </c>
      <c r="H6434" s="344"/>
      <c r="I6434" s="344"/>
      <c r="J6434" s="344"/>
      <c r="K6434" s="344"/>
      <c r="L6434" s="345"/>
    </row>
    <row r="6435" spans="1:12" ht="8.5" hidden="1" customHeight="1" x14ac:dyDescent="0.3">
      <c r="A6435" s="18" t="str">
        <f t="shared" ref="A6435" si="2169">+IF(OR(C6429=""),"NO",1)</f>
        <v>NO</v>
      </c>
      <c r="B6435" s="18"/>
      <c r="E6435" s="49"/>
      <c r="F6435" s="50"/>
      <c r="G6435" s="51"/>
      <c r="H6435" s="51"/>
      <c r="I6435" s="51"/>
      <c r="J6435" s="51"/>
      <c r="K6435" s="51"/>
      <c r="L6435" s="52"/>
    </row>
    <row r="6436" spans="1:12" hidden="1" x14ac:dyDescent="0.3">
      <c r="A6436" s="18" t="str">
        <f t="shared" ref="A6436" si="2170">+IF(OR(C6436=""),"NO",1)</f>
        <v>NO</v>
      </c>
      <c r="B6436" s="18"/>
      <c r="C6436" s="1" t="s">
        <v>124</v>
      </c>
      <c r="E6436" s="329">
        <v>6</v>
      </c>
      <c r="F6436" s="53" t="str">
        <f>+$F$26</f>
        <v>OBJETO</v>
      </c>
      <c r="G6436" s="332" t="s">
        <v>124</v>
      </c>
      <c r="H6436" s="333"/>
      <c r="I6436" s="333"/>
      <c r="J6436" s="333"/>
      <c r="K6436" s="333"/>
      <c r="L6436" s="334"/>
    </row>
    <row r="6437" spans="1:12" hidden="1" x14ac:dyDescent="0.3">
      <c r="A6437" s="18" t="str">
        <f t="shared" ref="A6437" si="2171">+IF(OR(C6436=""),"NO",1)</f>
        <v>NO</v>
      </c>
      <c r="B6437" s="18"/>
      <c r="E6437" s="330"/>
      <c r="F6437" s="54" t="str">
        <f>+$F$27</f>
        <v>CONTRATANTE</v>
      </c>
      <c r="G6437" s="335" t="s">
        <v>124</v>
      </c>
      <c r="H6437" s="310"/>
      <c r="I6437" s="310"/>
      <c r="J6437" s="310"/>
      <c r="K6437" s="310"/>
      <c r="L6437" s="336"/>
    </row>
    <row r="6438" spans="1:12" hidden="1" x14ac:dyDescent="0.3">
      <c r="A6438" s="18" t="str">
        <f t="shared" ref="A6438" si="2172">+IF(OR(C6436=""),"NO",1)</f>
        <v>NO</v>
      </c>
      <c r="B6438" s="18"/>
      <c r="E6438" s="330"/>
      <c r="F6438" s="54" t="str">
        <f>+$F$28</f>
        <v>APORTANTE</v>
      </c>
      <c r="G6438" s="337" t="s">
        <v>124</v>
      </c>
      <c r="H6438" s="338"/>
      <c r="I6438" s="338"/>
      <c r="J6438" s="338"/>
      <c r="K6438" s="338"/>
      <c r="L6438" s="339"/>
    </row>
    <row r="6439" spans="1:12" hidden="1" x14ac:dyDescent="0.3">
      <c r="A6439" s="18" t="str">
        <f t="shared" ref="A6439" si="2173">+IF(OR(C6436=""),"NO",1)</f>
        <v>NO</v>
      </c>
      <c r="B6439" s="18"/>
      <c r="E6439" s="330"/>
      <c r="F6439" s="54" t="str">
        <f>+$F$29</f>
        <v>VALOR /SMMLV)</v>
      </c>
      <c r="G6439" s="55" t="s">
        <v>124</v>
      </c>
      <c r="H6439" s="56" t="str">
        <f>+$H$29</f>
        <v>% PART..</v>
      </c>
      <c r="I6439" s="57" t="s">
        <v>124</v>
      </c>
      <c r="J6439" s="58" t="str">
        <f>+$J$29</f>
        <v>VALOR ACREDITADO</v>
      </c>
      <c r="K6439" s="59"/>
      <c r="L6439" s="47" t="s">
        <v>124</v>
      </c>
    </row>
    <row r="6440" spans="1:12" hidden="1" x14ac:dyDescent="0.3">
      <c r="A6440" s="18" t="str">
        <f t="shared" ref="A6440" si="2174">+IF(OR(C6436=""),"NO",1)</f>
        <v>NO</v>
      </c>
      <c r="B6440" s="18"/>
      <c r="E6440" s="330"/>
      <c r="F6440" s="60" t="str">
        <f>+$F$30</f>
        <v>EXPERIENCIA APORTADA</v>
      </c>
      <c r="G6440" s="340" t="s">
        <v>124</v>
      </c>
      <c r="H6440" s="341"/>
      <c r="I6440" s="341"/>
      <c r="J6440" s="341"/>
      <c r="K6440" s="341"/>
      <c r="L6440" s="342"/>
    </row>
    <row r="6441" spans="1:12" hidden="1" x14ac:dyDescent="0.3">
      <c r="A6441" s="18" t="str">
        <f t="shared" ref="A6441" si="2175">+IF(OR(C6436=""),"NO",1)</f>
        <v>NO</v>
      </c>
      <c r="B6441" s="18"/>
      <c r="E6441" s="331"/>
      <c r="F6441" s="62" t="str">
        <f>+$F$31</f>
        <v>OBSERVACIÓN</v>
      </c>
      <c r="G6441" s="343" t="s">
        <v>124</v>
      </c>
      <c r="H6441" s="344"/>
      <c r="I6441" s="344"/>
      <c r="J6441" s="344"/>
      <c r="K6441" s="344"/>
      <c r="L6441" s="345"/>
    </row>
    <row r="6442" spans="1:12" ht="8.5" hidden="1" customHeight="1" x14ac:dyDescent="0.3">
      <c r="A6442" s="18" t="str">
        <f t="shared" ref="A6442" si="2176">+IF(OR(C6436=""),"NO",1)</f>
        <v>NO</v>
      </c>
      <c r="B6442" s="18"/>
      <c r="E6442" s="49"/>
      <c r="F6442" s="50"/>
      <c r="G6442" s="51"/>
      <c r="H6442" s="51"/>
      <c r="I6442" s="51"/>
      <c r="J6442" s="51"/>
      <c r="K6442" s="51"/>
      <c r="L6442" s="52"/>
    </row>
    <row r="6443" spans="1:12" hidden="1" x14ac:dyDescent="0.3">
      <c r="A6443" s="18" t="str">
        <f t="shared" ref="A6443" si="2177">+IF(OR(C6443=""),"NO",1)</f>
        <v>NO</v>
      </c>
      <c r="B6443" s="18"/>
      <c r="C6443" s="1" t="s">
        <v>124</v>
      </c>
      <c r="E6443" s="329">
        <v>7</v>
      </c>
      <c r="F6443" s="53" t="str">
        <f>+$F$26</f>
        <v>OBJETO</v>
      </c>
      <c r="G6443" s="332" t="s">
        <v>124</v>
      </c>
      <c r="H6443" s="333"/>
      <c r="I6443" s="333"/>
      <c r="J6443" s="333"/>
      <c r="K6443" s="333"/>
      <c r="L6443" s="334"/>
    </row>
    <row r="6444" spans="1:12" hidden="1" x14ac:dyDescent="0.3">
      <c r="A6444" s="18" t="str">
        <f t="shared" ref="A6444" si="2178">+IF(OR(C6443=""),"NO",1)</f>
        <v>NO</v>
      </c>
      <c r="B6444" s="18"/>
      <c r="E6444" s="330"/>
      <c r="F6444" s="54" t="str">
        <f>+$F$27</f>
        <v>CONTRATANTE</v>
      </c>
      <c r="G6444" s="335" t="s">
        <v>124</v>
      </c>
      <c r="H6444" s="310"/>
      <c r="I6444" s="310"/>
      <c r="J6444" s="310"/>
      <c r="K6444" s="310"/>
      <c r="L6444" s="336"/>
    </row>
    <row r="6445" spans="1:12" hidden="1" x14ac:dyDescent="0.3">
      <c r="A6445" s="18" t="str">
        <f t="shared" ref="A6445" si="2179">+IF(OR(C6443=""),"NO",1)</f>
        <v>NO</v>
      </c>
      <c r="B6445" s="18"/>
      <c r="E6445" s="330"/>
      <c r="F6445" s="54" t="str">
        <f>+$F$28</f>
        <v>APORTANTE</v>
      </c>
      <c r="G6445" s="337" t="s">
        <v>124</v>
      </c>
      <c r="H6445" s="338"/>
      <c r="I6445" s="338"/>
      <c r="J6445" s="338"/>
      <c r="K6445" s="338"/>
      <c r="L6445" s="339"/>
    </row>
    <row r="6446" spans="1:12" hidden="1" x14ac:dyDescent="0.3">
      <c r="A6446" s="18" t="str">
        <f t="shared" ref="A6446" si="2180">+IF(OR(C6443=""),"NO",1)</f>
        <v>NO</v>
      </c>
      <c r="B6446" s="18"/>
      <c r="E6446" s="330"/>
      <c r="F6446" s="54" t="str">
        <f>+$F$29</f>
        <v>VALOR /SMMLV)</v>
      </c>
      <c r="G6446" s="55" t="s">
        <v>124</v>
      </c>
      <c r="H6446" s="56" t="str">
        <f>+$H$29</f>
        <v>% PART..</v>
      </c>
      <c r="I6446" s="57" t="s">
        <v>124</v>
      </c>
      <c r="J6446" s="58" t="str">
        <f>+$J$29</f>
        <v>VALOR ACREDITADO</v>
      </c>
      <c r="K6446" s="59"/>
      <c r="L6446" s="47" t="s">
        <v>124</v>
      </c>
    </row>
    <row r="6447" spans="1:12" hidden="1" x14ac:dyDescent="0.3">
      <c r="A6447" s="18" t="str">
        <f t="shared" ref="A6447" si="2181">+IF(OR(C6443=""),"NO",1)</f>
        <v>NO</v>
      </c>
      <c r="B6447" s="18"/>
      <c r="E6447" s="330"/>
      <c r="F6447" s="60" t="str">
        <f>+$F$30</f>
        <v>EXPERIENCIA APORTADA</v>
      </c>
      <c r="G6447" s="340" t="s">
        <v>124</v>
      </c>
      <c r="H6447" s="341"/>
      <c r="I6447" s="341"/>
      <c r="J6447" s="341"/>
      <c r="K6447" s="341"/>
      <c r="L6447" s="342"/>
    </row>
    <row r="6448" spans="1:12" hidden="1" x14ac:dyDescent="0.3">
      <c r="A6448" s="18" t="str">
        <f t="shared" ref="A6448" si="2182">+IF(OR(C6443=""),"NO",1)</f>
        <v>NO</v>
      </c>
      <c r="B6448" s="18"/>
      <c r="E6448" s="331"/>
      <c r="F6448" s="62" t="str">
        <f>+$F$31</f>
        <v>OBSERVACIÓN</v>
      </c>
      <c r="G6448" s="343" t="s">
        <v>124</v>
      </c>
      <c r="H6448" s="344"/>
      <c r="I6448" s="344"/>
      <c r="J6448" s="344"/>
      <c r="K6448" s="344"/>
      <c r="L6448" s="345"/>
    </row>
    <row r="6449" spans="1:12" hidden="1" x14ac:dyDescent="0.3">
      <c r="A6449" s="18" t="str">
        <f t="shared" ref="A6449" si="2183">+IF(OR(C6443=""),"NO",1)</f>
        <v>NO</v>
      </c>
      <c r="B6449" s="18"/>
      <c r="E6449" s="49"/>
      <c r="F6449" s="50"/>
      <c r="G6449" s="51"/>
      <c r="H6449" s="51"/>
      <c r="I6449" s="51"/>
      <c r="J6449" s="51"/>
      <c r="K6449" s="51"/>
      <c r="L6449" s="52"/>
    </row>
    <row r="6450" spans="1:12" hidden="1" x14ac:dyDescent="0.3">
      <c r="A6450" s="1" t="str">
        <f>+A6385</f>
        <v>NO</v>
      </c>
      <c r="C6450" s="1" t="str">
        <f>"N"&amp;C6385</f>
        <v>N</v>
      </c>
      <c r="E6450" s="63"/>
      <c r="F6450" s="64" t="str">
        <f>+$F$75</f>
        <v>TOTAL DE CONTRATOS PRESENTADOS VÁLIDOS QUE CUMPLEN EXPERIENCIA ACREDITADA:</v>
      </c>
      <c r="G6450" s="65"/>
      <c r="H6450" s="65"/>
      <c r="I6450" s="65"/>
      <c r="J6450" s="66"/>
      <c r="K6450" s="65"/>
      <c r="L6450" s="67" t="s">
        <v>124</v>
      </c>
    </row>
    <row r="6451" spans="1:12" ht="6.65" hidden="1" customHeight="1" x14ac:dyDescent="0.3">
      <c r="A6451" s="1" t="str">
        <f>+A6385</f>
        <v>NO</v>
      </c>
      <c r="E6451" s="51"/>
      <c r="F6451" s="50"/>
      <c r="G6451" s="51"/>
      <c r="H6451" s="51"/>
      <c r="I6451" s="51"/>
      <c r="J6451" s="51"/>
      <c r="K6451" s="51"/>
      <c r="L6451" s="51"/>
    </row>
    <row r="6452" spans="1:12" hidden="1" x14ac:dyDescent="0.3">
      <c r="A6452" s="1" t="str">
        <f>+A6385</f>
        <v>NO</v>
      </c>
      <c r="E6452" s="63"/>
      <c r="F6452" s="63" t="str">
        <f>+$F$77</f>
        <v>ACREDITA SUMINISTRO E INSTALACIÓN DE MOBILIARIO POR LO MENOS EN UN (1) CONTRATO VÁLIDO</v>
      </c>
      <c r="G6452" s="65"/>
      <c r="H6452" s="65"/>
      <c r="I6452" s="65"/>
      <c r="J6452" s="66"/>
      <c r="K6452" s="65"/>
      <c r="L6452" s="68" t="s">
        <v>157</v>
      </c>
    </row>
    <row r="6453" spans="1:12" ht="5.15" hidden="1" customHeight="1" x14ac:dyDescent="0.3">
      <c r="A6453" s="1" t="str">
        <f>+A6385</f>
        <v>NO</v>
      </c>
      <c r="E6453" s="51"/>
      <c r="F6453" s="50"/>
      <c r="G6453" s="51"/>
      <c r="H6453" s="51"/>
      <c r="I6453" s="51"/>
      <c r="J6453" s="51"/>
      <c r="K6453" s="51"/>
      <c r="L6453" s="51"/>
    </row>
    <row r="6454" spans="1:12" ht="12.75" hidden="1" customHeight="1" x14ac:dyDescent="0.3">
      <c r="A6454" s="1" t="str">
        <f>+A6385</f>
        <v>NO</v>
      </c>
      <c r="E6454" s="69" t="str">
        <f>+$E$79</f>
        <v>EXPERIENCIA ESPECÍFICA NUMERAL 10.1.1 A</v>
      </c>
      <c r="F6454" s="70"/>
      <c r="G6454" s="70"/>
      <c r="H6454" s="70"/>
      <c r="I6454" s="70"/>
      <c r="J6454" s="70"/>
      <c r="K6454" s="70"/>
      <c r="L6454" s="71"/>
    </row>
    <row r="6455" spans="1:12" ht="26.5" hidden="1" customHeight="1" x14ac:dyDescent="0.3">
      <c r="A6455" s="1" t="str">
        <f>+A6385</f>
        <v>NO</v>
      </c>
      <c r="E6455" s="72"/>
      <c r="F6455" s="325" t="str">
        <f>+$F$80</f>
        <v>Por lo menos uno (1) de los contratos válidos aportados como experiencia general debe corresponder mínimo al 60% del presupuesto oficial del presente proceso de selección.  (SMMLV)</v>
      </c>
      <c r="G6455" s="326"/>
      <c r="H6455" s="326"/>
      <c r="I6455" s="326"/>
      <c r="J6455" s="326"/>
      <c r="K6455" s="73" t="s">
        <v>124</v>
      </c>
      <c r="L6455" s="74" t="s">
        <v>124</v>
      </c>
    </row>
    <row r="6456" spans="1:12" ht="23.5" hidden="1" customHeight="1" x14ac:dyDescent="0.3">
      <c r="A6456" s="1" t="str">
        <f>+A6385</f>
        <v>NO</v>
      </c>
      <c r="E6456" s="63"/>
      <c r="F6456" s="325" t="str">
        <f>+$F$81</f>
        <v xml:space="preserve">Deberá acreditarse en al menos uno (1) de los contratos válidos aportados como experiencia general una </v>
      </c>
      <c r="G6456" s="326"/>
      <c r="H6456" s="326"/>
      <c r="I6456" s="326"/>
      <c r="J6456" s="326"/>
      <c r="K6456" s="73" t="s">
        <v>124</v>
      </c>
      <c r="L6456" s="74" t="s">
        <v>124</v>
      </c>
    </row>
    <row r="6457" spans="1:12" ht="23.5" hidden="1" customHeight="1" x14ac:dyDescent="0.3">
      <c r="A6457" s="18" t="s">
        <v>30</v>
      </c>
      <c r="E6457" s="63"/>
      <c r="F6457" s="325" t="str">
        <f>+$F$82</f>
        <v xml:space="preserve">Deberá acreditarse en al menos uno (1) de los contratos válidos aportados interventoría a intervención de </v>
      </c>
      <c r="G6457" s="326"/>
      <c r="H6457" s="326"/>
      <c r="I6457" s="326"/>
      <c r="J6457" s="326"/>
      <c r="K6457" s="73">
        <f>+$K$82</f>
        <v>0</v>
      </c>
      <c r="L6457" s="74" t="s">
        <v>124</v>
      </c>
    </row>
    <row r="6458" spans="1:12" ht="36" hidden="1" customHeight="1" x14ac:dyDescent="0.3">
      <c r="A6458" s="18" t="s">
        <v>30</v>
      </c>
      <c r="E6458" s="63"/>
      <c r="F6458" s="325" t="str">
        <f>+$F$83</f>
        <v xml:space="preserve">Deberá acreditarse en al menos uno (1) de los contratos válidos aportados interventoría a intervención de </v>
      </c>
      <c r="G6458" s="326"/>
      <c r="H6458" s="326"/>
      <c r="I6458" s="326"/>
      <c r="J6458" s="326"/>
      <c r="K6458" s="75">
        <f>+$K$83</f>
        <v>0</v>
      </c>
      <c r="L6458" s="76" t="s">
        <v>124</v>
      </c>
    </row>
    <row r="6459" spans="1:12" hidden="1" x14ac:dyDescent="0.3">
      <c r="A6459" s="1" t="str">
        <f>+A6385</f>
        <v>NO</v>
      </c>
      <c r="E6459" s="51"/>
      <c r="F6459" s="50"/>
      <c r="G6459" s="51"/>
      <c r="H6459" s="51"/>
      <c r="I6459" s="51"/>
      <c r="J6459" s="51"/>
      <c r="K6459" s="51"/>
      <c r="L6459" s="51"/>
    </row>
    <row r="6460" spans="1:12" ht="12.75" hidden="1" customHeight="1" x14ac:dyDescent="0.3">
      <c r="A6460" s="1" t="str">
        <f>+A6385</f>
        <v>NO</v>
      </c>
      <c r="E6460" s="40" t="str">
        <f>+$E$85</f>
        <v>VALOR MÍNIMO A CERIFICAR % P.O EN SMMMLV. NUMERAL 3.9.1</v>
      </c>
      <c r="F6460" s="41"/>
      <c r="G6460" s="41"/>
      <c r="H6460" s="41"/>
      <c r="I6460" s="41"/>
      <c r="J6460" s="41"/>
      <c r="K6460" s="41"/>
      <c r="L6460" s="42"/>
    </row>
    <row r="6461" spans="1:12" hidden="1" x14ac:dyDescent="0.3">
      <c r="A6461" s="1" t="str">
        <f>+A6385</f>
        <v>NO</v>
      </c>
      <c r="C6461" s="1" t="str">
        <f>"M"&amp;C6385</f>
        <v>M</v>
      </c>
      <c r="E6461" s="77" t="str">
        <f>+$E$86</f>
        <v>100% P.O.</v>
      </c>
      <c r="F6461" s="78"/>
      <c r="G6461" s="61">
        <v>242.41716883554506</v>
      </c>
      <c r="H6461" s="124" t="str">
        <f>+$H$86</f>
        <v>TOTAL EJECUTADO DE CONTRATOS ACREDITADOS</v>
      </c>
      <c r="I6461" s="124"/>
      <c r="J6461" s="124"/>
      <c r="K6461" s="55" t="s">
        <v>124</v>
      </c>
      <c r="L6461" s="47" t="s">
        <v>124</v>
      </c>
    </row>
    <row r="6462" spans="1:12" hidden="1" x14ac:dyDescent="0.3">
      <c r="A6462" s="1" t="str">
        <f>+A6385</f>
        <v>NO</v>
      </c>
      <c r="E6462" s="39"/>
      <c r="F6462" s="39"/>
      <c r="G6462" s="39"/>
      <c r="H6462" s="39"/>
      <c r="I6462" s="39"/>
      <c r="J6462" s="39"/>
      <c r="K6462" s="39"/>
      <c r="L6462" s="39"/>
    </row>
    <row r="6463" spans="1:12" ht="12.75" hidden="1" customHeight="1" x14ac:dyDescent="0.3">
      <c r="A6463" s="18" t="s">
        <v>30</v>
      </c>
      <c r="B6463" s="18"/>
      <c r="E6463" s="40" t="str">
        <f>+$E$88</f>
        <v>CONSIDERACIONES PARA LA VALIDEZ DE LA EXPERIENCIA REQUERIDA: EXPERIENCIA PROPONENTES PLURALES NUMERAL 10.1.2 D</v>
      </c>
      <c r="F6463" s="41"/>
      <c r="G6463" s="41"/>
      <c r="H6463" s="41"/>
      <c r="I6463" s="41"/>
      <c r="J6463" s="41"/>
      <c r="K6463" s="41"/>
      <c r="L6463" s="42"/>
    </row>
    <row r="6464" spans="1:12" ht="28" hidden="1" customHeight="1" x14ac:dyDescent="0.3">
      <c r="A6464" s="18" t="s">
        <v>30</v>
      </c>
      <c r="B6464" s="18"/>
      <c r="C6464" s="1" t="str">
        <f>"O"&amp;C6385</f>
        <v>O</v>
      </c>
      <c r="E6464" s="80" t="str">
        <f>+$E$89</f>
        <v>i)</v>
      </c>
      <c r="F6464" s="327" t="str">
        <f>+$F$89</f>
        <v>Uno de los integrantes debe aportar como mínimo el cincuenta por ciento (50 %) de la experiencia solicitada</v>
      </c>
      <c r="G6464" s="328"/>
      <c r="H6464" s="328"/>
      <c r="I6464" s="328"/>
      <c r="J6464" s="328"/>
      <c r="K6464" s="73" t="s">
        <v>124</v>
      </c>
      <c r="L6464" s="47" t="s">
        <v>124</v>
      </c>
    </row>
    <row r="6465" spans="1:12" ht="28" hidden="1" customHeight="1" x14ac:dyDescent="0.3">
      <c r="A6465" s="18" t="s">
        <v>30</v>
      </c>
      <c r="B6465" s="18"/>
      <c r="C6465" s="1" t="str">
        <f>"O"&amp;C6385</f>
        <v>O</v>
      </c>
      <c r="E6465" s="80" t="str">
        <f>+$E$90</f>
        <v>ii)</v>
      </c>
      <c r="F6465" s="327" t="str">
        <f>+$F$90</f>
        <v>Todos los demás ntegrantes deben acreditar al menos el cinco por ciento (5 %) de la experiencia solicitada, solo uno (1) de los integrantes podrá no acreditar experiencia pero su porcentaje de participación  no podrá superar el diez por ciento (10 %)</v>
      </c>
      <c r="G6465" s="328"/>
      <c r="H6465" s="328"/>
      <c r="I6465" s="328"/>
      <c r="J6465" s="328"/>
      <c r="K6465" s="73" t="s">
        <v>124</v>
      </c>
      <c r="L6465" s="47" t="s">
        <v>124</v>
      </c>
    </row>
    <row r="6466" spans="1:12" hidden="1" x14ac:dyDescent="0.3">
      <c r="A6466" s="18" t="s">
        <v>30</v>
      </c>
      <c r="B6466" s="18"/>
      <c r="E6466" s="39"/>
      <c r="F6466" s="39"/>
      <c r="G6466" s="39"/>
      <c r="H6466" s="39"/>
      <c r="I6466" s="39"/>
      <c r="J6466" s="39"/>
      <c r="K6466" s="39"/>
      <c r="L6466" s="39"/>
    </row>
    <row r="6467" spans="1:12" ht="13" hidden="1" customHeight="1" x14ac:dyDescent="0.3">
      <c r="A6467" s="18" t="str">
        <f>+A6385</f>
        <v>NO</v>
      </c>
      <c r="B6467" s="18"/>
      <c r="E6467" s="69" t="str">
        <f>+$E$92</f>
        <v>VERIFICACIÓN Y ASIGNACIÓN DE PUNTAJE POR LA EXPERIENCIA DEL PROPONENTE</v>
      </c>
      <c r="F6467" s="70"/>
      <c r="G6467" s="70"/>
      <c r="H6467" s="70"/>
      <c r="I6467" s="70"/>
      <c r="J6467" s="70"/>
      <c r="K6467" s="70"/>
      <c r="L6467" s="71"/>
    </row>
    <row r="6468" spans="1:12" hidden="1" x14ac:dyDescent="0.3">
      <c r="A6468" s="18" t="str">
        <f>+A6385</f>
        <v>NO</v>
      </c>
      <c r="B6468" s="18"/>
      <c r="E6468" s="81"/>
      <c r="F6468" s="323" t="str">
        <f>+$F$93</f>
        <v>No. CONTRATOS QUE ACREDITAN LA EXPERIENCIA (NO OBJETO DE SUBSANACIÓN)</v>
      </c>
      <c r="G6468" s="324"/>
      <c r="H6468" s="324"/>
      <c r="I6468" s="324"/>
      <c r="J6468" s="324"/>
      <c r="K6468" s="82"/>
      <c r="L6468" s="83" t="s">
        <v>124</v>
      </c>
    </row>
    <row r="6469" spans="1:12" ht="13" hidden="1" customHeight="1" x14ac:dyDescent="0.3">
      <c r="A6469" s="18" t="str">
        <f>+A6385</f>
        <v>NO</v>
      </c>
      <c r="B6469" s="18"/>
      <c r="E6469" s="84"/>
      <c r="F6469" s="323" t="str">
        <f>+$F$94</f>
        <v>TOTAL EJECUTADO DE CONTRATOS ACREDITADOS PROPUESTA INICIAL</v>
      </c>
      <c r="G6469" s="324"/>
      <c r="H6469" s="324"/>
      <c r="I6469" s="324"/>
      <c r="J6469" s="324"/>
      <c r="K6469" s="85"/>
      <c r="L6469" s="86" t="s">
        <v>124</v>
      </c>
    </row>
    <row r="6470" spans="1:12" ht="13" hidden="1" customHeight="1" x14ac:dyDescent="0.3">
      <c r="A6470" s="18" t="str">
        <f>+A6385</f>
        <v>NO</v>
      </c>
      <c r="B6470" s="18"/>
      <c r="E6470" s="87"/>
      <c r="F6470" s="323" t="str">
        <f>+$F$95</f>
        <v>PROMEDIO VALOR ACREDITADO EN SMMLV</v>
      </c>
      <c r="G6470" s="324"/>
      <c r="H6470" s="324"/>
      <c r="I6470" s="324"/>
      <c r="J6470" s="324"/>
      <c r="K6470" s="66"/>
      <c r="L6470" s="88" t="s">
        <v>124</v>
      </c>
    </row>
    <row r="6471" spans="1:12" hidden="1" x14ac:dyDescent="0.3">
      <c r="A6471" s="18" t="str">
        <f>+A6385</f>
        <v>NO</v>
      </c>
      <c r="B6471" s="18"/>
      <c r="E6471" s="89"/>
      <c r="F6471" s="89"/>
      <c r="G6471" s="89"/>
      <c r="H6471" s="89"/>
      <c r="I6471" s="89"/>
      <c r="J6471" s="89"/>
      <c r="K6471" s="89"/>
      <c r="L6471" s="89"/>
    </row>
    <row r="6472" spans="1:12" ht="13" hidden="1" customHeight="1" x14ac:dyDescent="0.3">
      <c r="A6472" s="18" t="str">
        <f>+A6385</f>
        <v>NO</v>
      </c>
      <c r="B6472" s="18"/>
      <c r="E6472" s="69" t="str">
        <f>+$E$97</f>
        <v>3.9.2 EXIGENCIAS MÍNIMAS DE EXPERIENCIA Y FORMACIÓN ACADÉMICA DEL EQUIPO DE TRABAJO</v>
      </c>
      <c r="F6472" s="70"/>
      <c r="G6472" s="70"/>
      <c r="H6472" s="70"/>
      <c r="I6472" s="70"/>
      <c r="J6472" s="70"/>
      <c r="K6472" s="70"/>
      <c r="L6472" s="71"/>
    </row>
    <row r="6473" spans="1:12" hidden="1" x14ac:dyDescent="0.3">
      <c r="A6473" s="18" t="str">
        <f>+A6385</f>
        <v>NO</v>
      </c>
      <c r="B6473" s="18"/>
      <c r="E6473" s="90" t="str">
        <f>+$E$98</f>
        <v>Formulario 8</v>
      </c>
      <c r="F6473" s="315" t="s">
        <v>46</v>
      </c>
      <c r="G6473" s="316"/>
      <c r="H6473" s="317"/>
      <c r="I6473" s="318"/>
      <c r="J6473" s="318"/>
      <c r="K6473" s="318"/>
      <c r="L6473" s="319"/>
    </row>
    <row r="6474" spans="1:12" hidden="1" x14ac:dyDescent="0.3">
      <c r="A6474" s="18" t="str">
        <f>+A6385</f>
        <v>NO</v>
      </c>
      <c r="B6474" s="18"/>
      <c r="E6474" s="91" t="s">
        <v>124</v>
      </c>
      <c r="F6474" s="91" t="str">
        <f>+$F$99</f>
        <v>Director de Interventoría</v>
      </c>
      <c r="G6474" s="91" t="str">
        <f>+$G$99</f>
        <v>Residente de Interventoría</v>
      </c>
      <c r="H6474" s="320"/>
      <c r="I6474" s="321"/>
      <c r="J6474" s="321"/>
      <c r="K6474" s="321"/>
      <c r="L6474" s="322"/>
    </row>
    <row r="6475" spans="1:12" hidden="1" x14ac:dyDescent="0.3">
      <c r="A6475" s="18" t="str">
        <f>+A6385</f>
        <v>NO</v>
      </c>
      <c r="B6475" s="18"/>
      <c r="E6475" s="304" t="str">
        <f>+$E$100</f>
        <v>OBSERVACIONES RESPECTO REQUISITO HABILITANTE DEL PERSONAL CLAVE EVALUABLE</v>
      </c>
      <c r="F6475" s="305"/>
      <c r="G6475" s="305"/>
      <c r="H6475" s="305"/>
      <c r="I6475" s="305"/>
      <c r="J6475" s="305"/>
      <c r="K6475" s="305"/>
      <c r="L6475" s="305"/>
    </row>
    <row r="6476" spans="1:12" hidden="1" x14ac:dyDescent="0.3">
      <c r="A6476" s="18" t="str">
        <f>+A6385</f>
        <v>NO</v>
      </c>
      <c r="B6476" s="18"/>
      <c r="E6476" s="312" t="s">
        <v>124</v>
      </c>
      <c r="F6476" s="313"/>
      <c r="G6476" s="313"/>
      <c r="H6476" s="313"/>
      <c r="I6476" s="313"/>
      <c r="J6476" s="313"/>
      <c r="K6476" s="313"/>
      <c r="L6476" s="314"/>
    </row>
    <row r="6477" spans="1:12" hidden="1" x14ac:dyDescent="0.3">
      <c r="A6477" s="18" t="str">
        <f>+A6385</f>
        <v>NO</v>
      </c>
      <c r="B6477" s="18"/>
      <c r="E6477" s="89"/>
      <c r="F6477" s="89"/>
      <c r="G6477" s="89"/>
      <c r="H6477" s="89"/>
      <c r="I6477" s="89"/>
      <c r="J6477" s="89"/>
      <c r="K6477" s="89"/>
      <c r="L6477" s="89"/>
    </row>
    <row r="6478" spans="1:12" ht="13" hidden="1" customHeight="1" x14ac:dyDescent="0.3">
      <c r="A6478" s="18" t="str">
        <f>+A6385</f>
        <v>NO</v>
      </c>
      <c r="B6478" s="18"/>
      <c r="E6478" s="69" t="str">
        <f>+$E$103</f>
        <v>4.2 EQUIPO DE TRABAJO (Personal Clave Evaluable)</v>
      </c>
      <c r="F6478" s="70"/>
      <c r="G6478" s="70"/>
      <c r="H6478" s="70"/>
      <c r="I6478" s="70"/>
      <c r="J6478" s="70"/>
      <c r="K6478" s="70"/>
      <c r="L6478" s="71"/>
    </row>
    <row r="6479" spans="1:12" ht="23.25" hidden="1" customHeight="1" x14ac:dyDescent="0.3">
      <c r="A6479" s="18" t="str">
        <f>+A6385</f>
        <v>NO</v>
      </c>
      <c r="B6479" s="18"/>
      <c r="E6479" s="90" t="str">
        <f>+$E$104</f>
        <v>Formulario 9</v>
      </c>
      <c r="F6479" s="315" t="s">
        <v>46</v>
      </c>
      <c r="G6479" s="316"/>
      <c r="H6479" s="317"/>
      <c r="I6479" s="318"/>
      <c r="J6479" s="318"/>
      <c r="K6479" s="318"/>
      <c r="L6479" s="319"/>
    </row>
    <row r="6480" spans="1:12" hidden="1" x14ac:dyDescent="0.3">
      <c r="A6480" s="18" t="str">
        <f>+A6385</f>
        <v>NO</v>
      </c>
      <c r="B6480" s="18"/>
      <c r="E6480" s="91" t="s">
        <v>124</v>
      </c>
      <c r="F6480" s="91" t="str">
        <f>+$F$99</f>
        <v>Director de Interventoría</v>
      </c>
      <c r="G6480" s="91" t="str">
        <f>+$G$99</f>
        <v>Residente de Interventoría</v>
      </c>
      <c r="H6480" s="320"/>
      <c r="I6480" s="321"/>
      <c r="J6480" s="321"/>
      <c r="K6480" s="321"/>
      <c r="L6480" s="322"/>
    </row>
    <row r="6481" spans="1:12" hidden="1" x14ac:dyDescent="0.3">
      <c r="A6481" s="18" t="str">
        <f>+A6385</f>
        <v>NO</v>
      </c>
      <c r="B6481" s="18"/>
      <c r="E6481" s="89"/>
      <c r="F6481" s="89"/>
      <c r="G6481" s="89"/>
      <c r="H6481" s="89"/>
      <c r="I6481" s="89"/>
      <c r="J6481" s="89"/>
      <c r="K6481" s="89"/>
      <c r="L6481" s="89"/>
    </row>
    <row r="6482" spans="1:12" hidden="1" x14ac:dyDescent="0.3">
      <c r="A6482" s="1" t="str">
        <f>+A6385</f>
        <v>NO</v>
      </c>
      <c r="E6482" s="92" t="str">
        <f>+E6357</f>
        <v>CRITERIOS DE EVALUACIÓN Y PUNTAJE</v>
      </c>
      <c r="F6482" s="93"/>
      <c r="G6482" s="93"/>
      <c r="H6482" s="93"/>
      <c r="I6482" s="93"/>
      <c r="J6482" s="93"/>
      <c r="K6482" s="94"/>
      <c r="L6482" s="95" t="str">
        <f>+$L$107</f>
        <v>PUNTAJE OBTENIDO</v>
      </c>
    </row>
    <row r="6483" spans="1:12" hidden="1" x14ac:dyDescent="0.3">
      <c r="A6483" s="1" t="str">
        <f>+A6385</f>
        <v>NO</v>
      </c>
      <c r="E6483" s="96" t="str">
        <f>+$E$108</f>
        <v>VALOR</v>
      </c>
      <c r="F6483" s="97" t="str">
        <f>+$F$108</f>
        <v>EQUIPO DE TRABAJO (PERSONAL CLAVE EVALUABLE)</v>
      </c>
      <c r="G6483" s="24"/>
      <c r="H6483" s="24"/>
      <c r="I6483" s="24"/>
      <c r="J6483" s="24"/>
      <c r="K6483" s="24"/>
      <c r="L6483" s="98"/>
    </row>
    <row r="6484" spans="1:12" ht="12.75" hidden="1" customHeight="1" x14ac:dyDescent="0.3">
      <c r="A6484" s="1" t="str">
        <f>+A6385</f>
        <v>NO</v>
      </c>
      <c r="E6484" s="96">
        <f>+$E$109</f>
        <v>5</v>
      </c>
      <c r="F6484" s="307" t="str">
        <f>+$F$109</f>
        <v xml:space="preserve"> Experiencia Específica adicional</v>
      </c>
      <c r="G6484" s="308"/>
      <c r="H6484" s="308"/>
      <c r="I6484" s="308"/>
      <c r="J6484" s="308"/>
      <c r="K6484" s="309"/>
      <c r="L6484" s="99" t="str">
        <f>IFERROR(IF(VLOOKUP(C6385,'R. PUNTAJES'!$C$14:$R$213,'R. PUNTAJES'!$I$10,0)="","",VLOOKUP(C6385,'R. PUNTAJES'!$C$14:$R$213,'R. PUNTAJES'!$I$10,0)),"")</f>
        <v/>
      </c>
    </row>
    <row r="6485" spans="1:12" ht="12.75" hidden="1" customHeight="1" x14ac:dyDescent="0.3">
      <c r="A6485" s="1" t="str">
        <f>+A6385</f>
        <v>NO</v>
      </c>
      <c r="E6485" s="96">
        <f>+$E$110</f>
        <v>5</v>
      </c>
      <c r="F6485" s="307" t="str">
        <f>+$F$110</f>
        <v>Formación Académica adicional</v>
      </c>
      <c r="G6485" s="308"/>
      <c r="H6485" s="308"/>
      <c r="I6485" s="308"/>
      <c r="J6485" s="308"/>
      <c r="K6485" s="309"/>
      <c r="L6485" s="99" t="str">
        <f>IFERROR(IF(VLOOKUP(C6385,'R. PUNTAJES'!$C$14:$R$213,'R. PUNTAJES'!$J$10,0)="","",VLOOKUP(C6385,'R. PUNTAJES'!$C$14:$R$213,'R. PUNTAJES'!$J$10,0)),"")</f>
        <v/>
      </c>
    </row>
    <row r="6486" spans="1:12" hidden="1" x14ac:dyDescent="0.3">
      <c r="A6486" s="18" t="str">
        <f>+A6385</f>
        <v>NO</v>
      </c>
      <c r="B6486" s="18"/>
      <c r="E6486" s="100"/>
      <c r="F6486" s="101" t="str">
        <f>+$F$111</f>
        <v>FACTOR DE SOSTENIBILIDAD</v>
      </c>
      <c r="G6486" s="102"/>
      <c r="H6486" s="102"/>
      <c r="I6486" s="102"/>
      <c r="J6486" s="102"/>
      <c r="K6486" s="102"/>
      <c r="L6486" s="103"/>
    </row>
    <row r="6487" spans="1:12" hidden="1" x14ac:dyDescent="0.3">
      <c r="A6487" s="18" t="str">
        <f>+A6385</f>
        <v>NO</v>
      </c>
      <c r="B6487" s="18"/>
      <c r="E6487" s="104">
        <v>1</v>
      </c>
      <c r="F6487" s="105" t="str">
        <f>+$F$112</f>
        <v>Compromisos Sostenibilidad</v>
      </c>
      <c r="G6487" s="106"/>
      <c r="H6487" s="106"/>
      <c r="I6487" s="106"/>
      <c r="J6487" s="106"/>
      <c r="K6487" s="106"/>
      <c r="L6487" s="107" t="str">
        <f>IFERROR(IF(VLOOKUP(C6385,'R. PUNTAJES'!$C$14:$R$213,'R. PUNTAJES'!$K$10,0)="","",VLOOKUP(C6385,'R. PUNTAJES'!$C$14:$R$213,'R. PUNTAJES'!$K$10,0)),"")</f>
        <v/>
      </c>
    </row>
    <row r="6488" spans="1:12" hidden="1" x14ac:dyDescent="0.3">
      <c r="A6488" s="1" t="str">
        <f>+A6385</f>
        <v>NO</v>
      </c>
      <c r="E6488" s="108"/>
      <c r="F6488" s="109" t="str">
        <f>+$F$113</f>
        <v>APOYO A LA INDUSTRIA NACIONAL</v>
      </c>
      <c r="G6488" s="110"/>
      <c r="H6488" s="110"/>
      <c r="I6488" s="110"/>
      <c r="J6488" s="110"/>
      <c r="K6488" s="110"/>
      <c r="L6488" s="111"/>
    </row>
    <row r="6489" spans="1:12" ht="12.75" hidden="1" customHeight="1" x14ac:dyDescent="0.3">
      <c r="A6489" s="1" t="str">
        <f>+A6385</f>
        <v>NO</v>
      </c>
      <c r="E6489" s="96">
        <v>20</v>
      </c>
      <c r="F6489" s="307" t="str">
        <f>+$F$114</f>
        <v>Promoción de Servicios Nacionales o con Trato Nacional</v>
      </c>
      <c r="G6489" s="308"/>
      <c r="H6489" s="308"/>
      <c r="I6489" s="308"/>
      <c r="J6489" s="308"/>
      <c r="K6489" s="309"/>
      <c r="L6489" s="99" t="str">
        <f>IFERROR(IF(VLOOKUP(C6385,'R. PUNTAJES'!$C$14:$R$213,'R. PUNTAJES'!$L$10,0)="","",
IF(VLOOKUP(C6385,'R. PUNTAJES'!$C$14:$R$213,'R. PUNTAJES'!$L$10,0)=5,0,
VLOOKUP(C6385,'R. PUNTAJES'!$C$14:$R$213,'R. PUNTAJES'!$L$10,0))),"")</f>
        <v/>
      </c>
    </row>
    <row r="6490" spans="1:12" ht="12.75" hidden="1" customHeight="1" x14ac:dyDescent="0.3">
      <c r="A6490" s="1" t="str">
        <f>+A6385</f>
        <v>NO</v>
      </c>
      <c r="E6490" s="96">
        <v>5</v>
      </c>
      <c r="F6490" s="307" t="str">
        <f>+$F$115</f>
        <v>Incorporación de componente nacional en servicios extranjeros</v>
      </c>
      <c r="G6490" s="308"/>
      <c r="H6490" s="308"/>
      <c r="I6490" s="308"/>
      <c r="J6490" s="308"/>
      <c r="K6490" s="309"/>
      <c r="L6490" s="99" t="str">
        <f>IFERROR(IF(VLOOKUP(C6385,'R. PUNTAJES'!$C$14:$R$213,'R. PUNTAJES'!$L$10,0)="","",
IF(VLOOKUP(C6385,'R. PUNTAJES'!$C$14:$R$213,'R. PUNTAJES'!$L$10,0)=20,0,
VLOOKUP(C6385,'R. PUNTAJES'!$C$14:$R$213,'R. PUNTAJES'!$L$10,0))),"")</f>
        <v/>
      </c>
    </row>
    <row r="6491" spans="1:12" hidden="1" x14ac:dyDescent="0.3">
      <c r="A6491" s="1" t="str">
        <f>+A6385</f>
        <v>NO</v>
      </c>
      <c r="E6491" s="112"/>
      <c r="F6491" s="97" t="str">
        <f>+$F$116</f>
        <v>VINCULACIÓN DE PERSONAS CON DISCAPACIDAD</v>
      </c>
      <c r="G6491" s="24"/>
      <c r="H6491" s="24"/>
      <c r="I6491" s="24"/>
      <c r="J6491" s="24"/>
      <c r="K6491" s="24"/>
      <c r="L6491" s="98"/>
    </row>
    <row r="6492" spans="1:12" ht="12.75" hidden="1" customHeight="1" x14ac:dyDescent="0.3">
      <c r="A6492" s="1" t="str">
        <f>+A6385</f>
        <v>NO</v>
      </c>
      <c r="E6492" s="96">
        <v>1</v>
      </c>
      <c r="F6492" s="307" t="str">
        <f>+$F$117</f>
        <v xml:space="preserve">Trabajadores vinculados a la planta de personal </v>
      </c>
      <c r="G6492" s="308"/>
      <c r="H6492" s="308"/>
      <c r="I6492" s="308"/>
      <c r="J6492" s="308"/>
      <c r="K6492" s="309"/>
      <c r="L6492" s="99" t="str">
        <f>IFERROR(IF(VLOOKUP(C6385,'R. PUNTAJES'!$C$14:$R$213,'R. PUNTAJES'!$M$10,0)="","",VLOOKUP(C6385,'R. PUNTAJES'!$C$14:$R$213,'R. PUNTAJES'!$M$10,0)),"")</f>
        <v/>
      </c>
    </row>
    <row r="6493" spans="1:12" hidden="1" x14ac:dyDescent="0.3">
      <c r="A6493" s="1" t="str">
        <f>+A6385</f>
        <v>NO</v>
      </c>
      <c r="E6493" s="112"/>
      <c r="F6493" s="97" t="str">
        <f>+$F$118</f>
        <v>EMPRENDIMIENTOS Y EMPRESAS DE MUJERES</v>
      </c>
      <c r="G6493" s="24"/>
      <c r="H6493" s="24"/>
      <c r="I6493" s="24"/>
      <c r="J6493" s="24"/>
      <c r="K6493" s="24"/>
      <c r="L6493" s="98"/>
    </row>
    <row r="6494" spans="1:12" ht="13" hidden="1" customHeight="1" x14ac:dyDescent="0.3">
      <c r="A6494" s="1" t="str">
        <f>+A6385</f>
        <v>NO</v>
      </c>
      <c r="E6494" s="96">
        <v>0.25</v>
      </c>
      <c r="F6494" s="307" t="str">
        <f>+$F$119</f>
        <v>Emprendimientos y empresas de mujeres</v>
      </c>
      <c r="G6494" s="308"/>
      <c r="H6494" s="308"/>
      <c r="I6494" s="308"/>
      <c r="J6494" s="308"/>
      <c r="K6494" s="309"/>
      <c r="L6494" s="113" t="str">
        <f>IFERROR(IF(VLOOKUP(C6385,'R. PUNTAJES'!$C$14:$R$213,'R. PUNTAJES'!$N$10,0)="","",VLOOKUP(C6385,'R. PUNTAJES'!$C$14:$R$213,'R. PUNTAJES'!$N$10,0)),"")</f>
        <v/>
      </c>
    </row>
    <row r="6495" spans="1:12" hidden="1" x14ac:dyDescent="0.3">
      <c r="A6495" s="18" t="str">
        <f>+A6496</f>
        <v>NO</v>
      </c>
      <c r="B6495" s="18"/>
      <c r="E6495" s="112"/>
      <c r="F6495" s="97" t="str">
        <f>+$F$120</f>
        <v>MIPYME</v>
      </c>
      <c r="G6495" s="24"/>
      <c r="H6495" s="24"/>
      <c r="I6495" s="24"/>
      <c r="J6495" s="24"/>
      <c r="K6495" s="24"/>
      <c r="L6495" s="98"/>
    </row>
    <row r="6496" spans="1:12" hidden="1" x14ac:dyDescent="0.3">
      <c r="A6496" s="18" t="str">
        <f>+IF(E6496=0,"NO",1)</f>
        <v>NO</v>
      </c>
      <c r="B6496" s="18"/>
      <c r="E6496" s="96">
        <v>0</v>
      </c>
      <c r="F6496" s="307" t="str">
        <f>+$F$121</f>
        <v>Mipyme</v>
      </c>
      <c r="G6496" s="308"/>
      <c r="H6496" s="308"/>
      <c r="I6496" s="308"/>
      <c r="J6496" s="308"/>
      <c r="K6496" s="309"/>
      <c r="L6496" s="113" t="str">
        <f>IFERROR(IF(VLOOKUP(C6385,'R. PUNTAJES'!$C$14:$R$213,'R. PUNTAJES'!$O$10,0)="","",VLOOKUP(C6385,'R. PUNTAJES'!$C$14:$R$213,'R. PUNTAJES'!$O$10,0)),"")</f>
        <v/>
      </c>
    </row>
    <row r="6497" spans="1:16" hidden="1" x14ac:dyDescent="0.3">
      <c r="A6497" s="1" t="str">
        <f>+A6385</f>
        <v>NO</v>
      </c>
      <c r="E6497" s="112"/>
      <c r="F6497" s="97" t="str">
        <f>+$F$122</f>
        <v>EXPERIENCIA DEL PROPONENTE</v>
      </c>
      <c r="G6497" s="24"/>
      <c r="H6497" s="24"/>
      <c r="I6497" s="24"/>
      <c r="J6497" s="24"/>
      <c r="K6497" s="24"/>
      <c r="L6497" s="98"/>
    </row>
    <row r="6498" spans="1:16" hidden="1" x14ac:dyDescent="0.3">
      <c r="A6498" s="1" t="str">
        <f>+A6385</f>
        <v>NO</v>
      </c>
      <c r="E6498" s="96">
        <v>59.5</v>
      </c>
      <c r="F6498" s="307" t="str">
        <f>+$F$123</f>
        <v>mediana con valor absoluto</v>
      </c>
      <c r="G6498" s="308"/>
      <c r="H6498" s="308"/>
      <c r="I6498" s="308"/>
      <c r="J6498" s="308"/>
      <c r="K6498" s="309"/>
      <c r="L6498" s="113" t="str">
        <f>IFERROR(IF(VLOOKUP(C6385,'R. PUNTAJES'!$C$14:$R$213,'R. PUNTAJES'!$R$10,0)="","",VLOOKUP(C6385,'R. PUNTAJES'!$C$14:$R$213,'R. PUNTAJES'!$R$10,0)),"")</f>
        <v/>
      </c>
    </row>
    <row r="6499" spans="1:16" hidden="1" x14ac:dyDescent="0.3">
      <c r="A6499" s="1" t="str">
        <f>+A6385</f>
        <v>NO</v>
      </c>
      <c r="E6499" s="112"/>
      <c r="F6499" s="97" t="str">
        <f>+$F$124</f>
        <v>MULTAS</v>
      </c>
      <c r="G6499" s="24"/>
      <c r="H6499" s="24"/>
      <c r="I6499" s="24"/>
      <c r="J6499" s="24"/>
      <c r="K6499" s="24"/>
      <c r="L6499" s="98"/>
    </row>
    <row r="6500" spans="1:16" ht="12.75" hidden="1" customHeight="1" x14ac:dyDescent="0.3">
      <c r="A6500" s="1" t="str">
        <f>+A6385</f>
        <v>NO</v>
      </c>
      <c r="E6500" s="96">
        <v>-2</v>
      </c>
      <c r="F6500" s="307" t="str">
        <f>+$F$125</f>
        <v>Una o más multas o cláusulas penales durante el último año</v>
      </c>
      <c r="G6500" s="310"/>
      <c r="H6500" s="310"/>
      <c r="I6500" s="310"/>
      <c r="J6500" s="310"/>
      <c r="K6500" s="311"/>
      <c r="L6500" s="99" t="str">
        <f>IFERROR(IF(VLOOKUP(C6385,'R. PUNTAJES'!$C$14:$R$213,'R. PUNTAJES'!$Q$10,0)="","",VLOOKUP(C6385,'R. PUNTAJES'!$C$14:$R$213,'R. PUNTAJES'!$Q$10,0)),"")</f>
        <v/>
      </c>
    </row>
    <row r="6501" spans="1:16" hidden="1" x14ac:dyDescent="0.3">
      <c r="A6501" s="1" t="str">
        <f>+A6385</f>
        <v>NO</v>
      </c>
      <c r="E6501" s="112"/>
      <c r="F6501" s="97" t="str">
        <f>+$F$126</f>
        <v>OBRAS INCONCLUSAS</v>
      </c>
      <c r="G6501" s="24"/>
      <c r="H6501" s="24"/>
      <c r="I6501" s="24"/>
      <c r="J6501" s="24"/>
      <c r="K6501" s="24"/>
      <c r="L6501" s="98"/>
    </row>
    <row r="6502" spans="1:16" hidden="1" x14ac:dyDescent="0.3">
      <c r="A6502" s="1" t="str">
        <f>+A6385</f>
        <v>NO</v>
      </c>
      <c r="E6502" s="96">
        <v>-1</v>
      </c>
      <c r="F6502" s="301" t="str">
        <f>+$F$127</f>
        <v>Anotación vigente de obra civil inconclusa</v>
      </c>
      <c r="G6502" s="302"/>
      <c r="H6502" s="302"/>
      <c r="I6502" s="302"/>
      <c r="J6502" s="302"/>
      <c r="K6502" s="303"/>
      <c r="L6502" s="99" t="str">
        <f>IFERROR(IF(VLOOKUP(C6385,'R. PUNTAJES'!$C$14:$R$213,'R. PUNTAJES'!$P$10,0)="","",VLOOKUP(C6385,'R. PUNTAJES'!$C$14:$R$213,'R. PUNTAJES'!$P$10,0)),"")</f>
        <v/>
      </c>
    </row>
    <row r="6503" spans="1:16" ht="7.5" hidden="1" customHeight="1" x14ac:dyDescent="0.3">
      <c r="A6503" s="1" t="str">
        <f>+A6385</f>
        <v>NO</v>
      </c>
      <c r="E6503" s="114"/>
      <c r="F6503" s="45"/>
      <c r="G6503" s="45"/>
      <c r="H6503" s="45"/>
      <c r="I6503" s="45"/>
      <c r="J6503" s="45"/>
      <c r="K6503" s="45"/>
      <c r="L6503" s="48"/>
    </row>
    <row r="6504" spans="1:16" hidden="1" x14ac:dyDescent="0.3">
      <c r="A6504" s="1" t="str">
        <f>+A6385</f>
        <v>NO</v>
      </c>
      <c r="E6504" s="115" t="str">
        <f>+$E$129</f>
        <v>PUNTAJE TOTAL</v>
      </c>
      <c r="F6504" s="116"/>
      <c r="G6504" s="116"/>
      <c r="H6504" s="116"/>
      <c r="I6504" s="116"/>
      <c r="J6504" s="116"/>
      <c r="K6504" s="117"/>
      <c r="L6504" s="118">
        <f>IFERROR(IF(VLOOKUP(C6385,'R. PUNTAJES'!$C$14:$R$213,'R. PUNTAJES'!$H$10,0)="RECHAZO","",SUM(L6484:L6502)),"")</f>
        <v>0</v>
      </c>
    </row>
    <row r="6505" spans="1:16" hidden="1" x14ac:dyDescent="0.3">
      <c r="A6505" s="1" t="str">
        <f>+A6385</f>
        <v>NO</v>
      </c>
      <c r="E6505" s="304" t="str">
        <f>+$E$130</f>
        <v>OBSERVACIONES RESPECTO A PUNTAJES</v>
      </c>
      <c r="F6505" s="305"/>
      <c r="G6505" s="305"/>
      <c r="H6505" s="305"/>
      <c r="I6505" s="305"/>
      <c r="J6505" s="305"/>
      <c r="K6505" s="305"/>
      <c r="L6505" s="305"/>
    </row>
    <row r="6506" spans="1:16" ht="12" hidden="1" customHeight="1" x14ac:dyDescent="0.3">
      <c r="A6506" s="1" t="str">
        <f>+A6385</f>
        <v>NO</v>
      </c>
      <c r="E6506" s="306" t="s">
        <v>124</v>
      </c>
      <c r="F6506" s="305"/>
      <c r="G6506" s="305"/>
      <c r="H6506" s="305"/>
      <c r="I6506" s="305"/>
      <c r="J6506" s="305"/>
      <c r="K6506" s="305"/>
      <c r="L6506" s="305"/>
      <c r="N6506" s="119"/>
      <c r="O6506" s="119"/>
      <c r="P6506" s="120"/>
    </row>
    <row r="6507" spans="1:16" ht="3" hidden="1" customHeight="1" x14ac:dyDescent="0.3">
      <c r="A6507" s="1" t="str">
        <f>+A6386</f>
        <v>NO</v>
      </c>
      <c r="E6507" s="121"/>
      <c r="F6507" s="122"/>
      <c r="G6507" s="122"/>
      <c r="H6507" s="122"/>
      <c r="I6507" s="122"/>
      <c r="J6507" s="122"/>
      <c r="K6507" s="122"/>
      <c r="L6507" s="123"/>
    </row>
    <row r="6508" spans="1:16" hidden="1" x14ac:dyDescent="0.3">
      <c r="A6508" s="1" t="str">
        <f>+IF(OR(C6510=""),"NO",1)</f>
        <v>NO</v>
      </c>
      <c r="E6508" s="346"/>
      <c r="F6508" s="347"/>
      <c r="G6508" s="347"/>
      <c r="H6508" s="347"/>
      <c r="I6508" s="347"/>
      <c r="J6508" s="347"/>
      <c r="K6508" s="347"/>
      <c r="L6508" s="347"/>
    </row>
    <row r="6509" spans="1:16" ht="4.5" hidden="1" customHeight="1" x14ac:dyDescent="0.3">
      <c r="A6509" s="1" t="str">
        <f>+A6510</f>
        <v>NO</v>
      </c>
      <c r="E6509" s="15"/>
      <c r="F6509" s="16"/>
      <c r="G6509" s="16"/>
      <c r="H6509" s="16"/>
      <c r="I6509" s="16"/>
      <c r="J6509" s="16"/>
      <c r="K6509" s="16"/>
      <c r="L6509" s="17"/>
    </row>
    <row r="6510" spans="1:16" ht="15.75" hidden="1" customHeight="1" x14ac:dyDescent="0.3">
      <c r="A6510" s="1" t="str">
        <f>+IF(OR(C6510=""),"NO",1)</f>
        <v>NO</v>
      </c>
      <c r="B6510" s="1">
        <f>1+MAX($B$1:B6509)</f>
        <v>53</v>
      </c>
      <c r="C6510" s="18" t="s">
        <v>124</v>
      </c>
      <c r="E6510" s="19" t="s">
        <v>124</v>
      </c>
      <c r="F6510" s="20"/>
      <c r="G6510" s="20"/>
      <c r="H6510" s="20"/>
      <c r="I6510" s="21"/>
      <c r="J6510" s="20"/>
      <c r="K6510" s="21"/>
      <c r="L6510" s="22"/>
    </row>
    <row r="6511" spans="1:16" hidden="1" x14ac:dyDescent="0.3">
      <c r="A6511" s="1" t="str">
        <f>A6510</f>
        <v>NO</v>
      </c>
      <c r="E6511" s="23" t="str">
        <f>+$E$11</f>
        <v>Integrantes</v>
      </c>
      <c r="F6511" s="24"/>
      <c r="G6511" s="24"/>
      <c r="H6511" s="24"/>
      <c r="I6511" s="24"/>
      <c r="J6511" s="24"/>
      <c r="K6511" s="25" t="str">
        <f>+$K$11</f>
        <v>Nit</v>
      </c>
      <c r="L6511" s="26" t="str">
        <f>+$L$11</f>
        <v>Part.</v>
      </c>
    </row>
    <row r="6512" spans="1:16" hidden="1" x14ac:dyDescent="0.3">
      <c r="A6512" s="1" t="str">
        <f>+A6511</f>
        <v>NO</v>
      </c>
      <c r="C6512" s="1" t="s">
        <v>124</v>
      </c>
      <c r="E6512" s="27" t="s">
        <v>124</v>
      </c>
      <c r="F6512" s="28"/>
      <c r="G6512" s="28"/>
      <c r="H6512" s="28"/>
      <c r="I6512" s="28"/>
      <c r="J6512" s="28"/>
      <c r="K6512" s="29" t="s">
        <v>124</v>
      </c>
      <c r="L6512" s="30" t="s">
        <v>124</v>
      </c>
    </row>
    <row r="6513" spans="1:12" hidden="1" x14ac:dyDescent="0.3">
      <c r="A6513" s="18" t="str">
        <f>+IF(OR(C6513=""),"NO",1)</f>
        <v>NO</v>
      </c>
      <c r="B6513" s="18"/>
      <c r="C6513" s="1" t="s">
        <v>124</v>
      </c>
      <c r="E6513" s="31" t="s">
        <v>124</v>
      </c>
      <c r="F6513" s="32"/>
      <c r="G6513" s="32"/>
      <c r="H6513" s="32"/>
      <c r="I6513" s="32"/>
      <c r="J6513" s="32"/>
      <c r="K6513" s="33" t="s">
        <v>124</v>
      </c>
      <c r="L6513" s="34" t="s">
        <v>124</v>
      </c>
    </row>
    <row r="6514" spans="1:12" hidden="1" x14ac:dyDescent="0.3">
      <c r="A6514" s="18" t="str">
        <f>+IF(OR(C6514=""),"NO",1)</f>
        <v>NO</v>
      </c>
      <c r="B6514" s="18"/>
      <c r="C6514" s="1" t="s">
        <v>124</v>
      </c>
      <c r="E6514" s="31" t="s">
        <v>124</v>
      </c>
      <c r="F6514" s="32"/>
      <c r="G6514" s="32"/>
      <c r="H6514" s="32"/>
      <c r="I6514" s="32"/>
      <c r="J6514" s="32"/>
      <c r="K6514" s="33" t="s">
        <v>124</v>
      </c>
      <c r="L6514" s="34" t="s">
        <v>124</v>
      </c>
    </row>
    <row r="6515" spans="1:12" hidden="1" x14ac:dyDescent="0.3">
      <c r="A6515" s="18" t="str">
        <f>+IF(OR(C6515=""),"NO",1)</f>
        <v>NO</v>
      </c>
      <c r="B6515" s="18"/>
      <c r="C6515" s="1" t="s">
        <v>124</v>
      </c>
      <c r="E6515" s="31" t="s">
        <v>13</v>
      </c>
      <c r="F6515" s="32"/>
      <c r="G6515" s="32"/>
      <c r="H6515" s="32"/>
      <c r="I6515" s="32"/>
      <c r="J6515" s="32"/>
      <c r="K6515" s="33"/>
      <c r="L6515" s="34"/>
    </row>
    <row r="6516" spans="1:12" hidden="1" x14ac:dyDescent="0.3">
      <c r="A6516" s="18" t="str">
        <f>+IF(OR(C6516=""),"NO",1)</f>
        <v>NO</v>
      </c>
      <c r="B6516" s="18"/>
      <c r="C6516" s="1" t="s">
        <v>124</v>
      </c>
      <c r="E6516" s="31" t="s">
        <v>13</v>
      </c>
      <c r="F6516" s="32"/>
      <c r="G6516" s="32"/>
      <c r="H6516" s="32"/>
      <c r="I6516" s="32"/>
      <c r="J6516" s="32"/>
      <c r="K6516" s="33"/>
      <c r="L6516" s="34"/>
    </row>
    <row r="6517" spans="1:12" hidden="1" x14ac:dyDescent="0.3">
      <c r="A6517" s="18" t="str">
        <f>+IF(OR(C6517=""),"NO",1)</f>
        <v>NO</v>
      </c>
      <c r="B6517" s="18"/>
      <c r="C6517" s="1" t="s">
        <v>124</v>
      </c>
      <c r="E6517" s="35" t="s">
        <v>13</v>
      </c>
      <c r="F6517" s="36"/>
      <c r="G6517" s="36"/>
      <c r="H6517" s="36"/>
      <c r="I6517" s="36"/>
      <c r="J6517" s="36"/>
      <c r="K6517" s="37"/>
      <c r="L6517" s="38"/>
    </row>
    <row r="6518" spans="1:12" ht="5.15" hidden="1" customHeight="1" x14ac:dyDescent="0.3">
      <c r="A6518" s="1" t="str">
        <f>+A6510</f>
        <v>NO</v>
      </c>
      <c r="E6518" s="39"/>
      <c r="F6518" s="39"/>
      <c r="G6518" s="39"/>
      <c r="H6518" s="39"/>
      <c r="I6518" s="39"/>
      <c r="J6518" s="39"/>
      <c r="K6518" s="39"/>
      <c r="L6518" s="39"/>
    </row>
    <row r="6519" spans="1:12" ht="15.75" hidden="1" customHeight="1" x14ac:dyDescent="0.3">
      <c r="A6519" s="1" t="str">
        <f>+A6510</f>
        <v>NO</v>
      </c>
      <c r="E6519" s="40" t="str">
        <f>+$E$19</f>
        <v>RESULTADO DE EVALUACIÓN TÉCNICA</v>
      </c>
      <c r="F6519" s="41"/>
      <c r="G6519" s="41"/>
      <c r="H6519" s="41"/>
      <c r="I6519" s="41"/>
      <c r="J6519" s="41"/>
      <c r="K6519" s="41"/>
      <c r="L6519" s="42"/>
    </row>
    <row r="6520" spans="1:12" hidden="1" x14ac:dyDescent="0.3">
      <c r="A6520" s="1" t="str">
        <f>+A6510</f>
        <v>NO</v>
      </c>
      <c r="E6520" s="43"/>
      <c r="F6520" s="44" t="str">
        <f>+$F$20</f>
        <v>Experiencia</v>
      </c>
      <c r="G6520" s="45"/>
      <c r="H6520" s="45"/>
      <c r="I6520" s="45"/>
      <c r="J6520" s="45"/>
      <c r="K6520" s="46"/>
      <c r="L6520" s="47" t="s">
        <v>124</v>
      </c>
    </row>
    <row r="6521" spans="1:12" hidden="1" x14ac:dyDescent="0.3">
      <c r="A6521" s="1" t="str">
        <f>+A6510</f>
        <v>NO</v>
      </c>
      <c r="E6521" s="348" t="str">
        <f>+$E$21</f>
        <v>OBSERVACIONES RESPECTO A LA EVALUACIÓN DE EXPERIENCIA</v>
      </c>
      <c r="F6521" s="308"/>
      <c r="G6521" s="308"/>
      <c r="H6521" s="308"/>
      <c r="I6521" s="308"/>
      <c r="J6521" s="308"/>
      <c r="K6521" s="308"/>
      <c r="L6521" s="349"/>
    </row>
    <row r="6522" spans="1:12" hidden="1" x14ac:dyDescent="0.3">
      <c r="A6522" s="1" t="str">
        <f>+A6510</f>
        <v>NO</v>
      </c>
      <c r="E6522" s="350" t="s">
        <v>124</v>
      </c>
      <c r="F6522" s="351"/>
      <c r="G6522" s="351"/>
      <c r="H6522" s="351"/>
      <c r="I6522" s="351"/>
      <c r="J6522" s="351"/>
      <c r="K6522" s="351"/>
      <c r="L6522" s="352"/>
    </row>
    <row r="6523" spans="1:12" ht="5.15" hidden="1" customHeight="1" x14ac:dyDescent="0.3">
      <c r="A6523" s="1" t="str">
        <f>+A6510</f>
        <v>NO</v>
      </c>
      <c r="E6523" s="39"/>
      <c r="F6523" s="39"/>
      <c r="G6523" s="39"/>
      <c r="H6523" s="39"/>
      <c r="I6523" s="39"/>
      <c r="J6523" s="39"/>
      <c r="K6523" s="39"/>
      <c r="L6523" s="39"/>
    </row>
    <row r="6524" spans="1:12" ht="12.75" hidden="1" customHeight="1" x14ac:dyDescent="0.3">
      <c r="A6524" s="1" t="str">
        <f>+A6510</f>
        <v>NO</v>
      </c>
      <c r="E6524" s="40" t="str">
        <f>+$E$24</f>
        <v>EXPERIENCIA HABILITANTE: CONTRATOS PRESENTADOS</v>
      </c>
      <c r="F6524" s="41"/>
      <c r="G6524" s="41"/>
      <c r="H6524" s="41"/>
      <c r="I6524" s="41"/>
      <c r="J6524" s="41"/>
      <c r="K6524" s="41"/>
      <c r="L6524" s="42"/>
    </row>
    <row r="6525" spans="1:12" ht="8.5" hidden="1" customHeight="1" x14ac:dyDescent="0.3">
      <c r="A6525" s="1" t="str">
        <f>+A6510</f>
        <v>NO</v>
      </c>
      <c r="E6525" s="49"/>
      <c r="F6525" s="50"/>
      <c r="G6525" s="51"/>
      <c r="H6525" s="51"/>
      <c r="I6525" s="51"/>
      <c r="J6525" s="51"/>
      <c r="K6525" s="51"/>
      <c r="L6525" s="52"/>
    </row>
    <row r="6526" spans="1:12" hidden="1" x14ac:dyDescent="0.3">
      <c r="A6526" s="18" t="str">
        <f>+IF(OR(C6526=""),"NO",1)</f>
        <v>NO</v>
      </c>
      <c r="B6526" s="18"/>
      <c r="C6526" s="1" t="s">
        <v>124</v>
      </c>
      <c r="E6526" s="329">
        <v>1</v>
      </c>
      <c r="F6526" s="53" t="str">
        <f>+$F$26</f>
        <v>OBJETO</v>
      </c>
      <c r="G6526" s="332" t="s">
        <v>124</v>
      </c>
      <c r="H6526" s="333"/>
      <c r="I6526" s="333"/>
      <c r="J6526" s="333"/>
      <c r="K6526" s="333"/>
      <c r="L6526" s="334"/>
    </row>
    <row r="6527" spans="1:12" hidden="1" x14ac:dyDescent="0.3">
      <c r="A6527" s="18" t="str">
        <f>+IF(OR(C6526=""),"NO",1)</f>
        <v>NO</v>
      </c>
      <c r="B6527" s="18"/>
      <c r="E6527" s="330"/>
      <c r="F6527" s="54" t="str">
        <f>+$F$27</f>
        <v>CONTRATANTE</v>
      </c>
      <c r="G6527" s="335" t="s">
        <v>124</v>
      </c>
      <c r="H6527" s="310"/>
      <c r="I6527" s="310"/>
      <c r="J6527" s="310"/>
      <c r="K6527" s="310"/>
      <c r="L6527" s="336"/>
    </row>
    <row r="6528" spans="1:12" hidden="1" x14ac:dyDescent="0.3">
      <c r="A6528" s="18" t="str">
        <f>+IF(OR(C6526=""),"NO",1)</f>
        <v>NO</v>
      </c>
      <c r="B6528" s="18"/>
      <c r="E6528" s="330"/>
      <c r="F6528" s="54" t="str">
        <f>+$F$28</f>
        <v>APORTANTE</v>
      </c>
      <c r="G6528" s="337" t="s">
        <v>124</v>
      </c>
      <c r="H6528" s="338"/>
      <c r="I6528" s="338"/>
      <c r="J6528" s="338"/>
      <c r="K6528" s="338"/>
      <c r="L6528" s="339"/>
    </row>
    <row r="6529" spans="1:12" hidden="1" x14ac:dyDescent="0.3">
      <c r="A6529" s="18" t="str">
        <f>+IF(OR(C6526=""),"NO",1)</f>
        <v>NO</v>
      </c>
      <c r="B6529" s="18"/>
      <c r="E6529" s="330"/>
      <c r="F6529" s="54" t="str">
        <f>+$F$29</f>
        <v>VALOR /SMMLV)</v>
      </c>
      <c r="G6529" s="55" t="s">
        <v>124</v>
      </c>
      <c r="H6529" s="56" t="str">
        <f>+$H$29</f>
        <v>% PART..</v>
      </c>
      <c r="I6529" s="57" t="s">
        <v>124</v>
      </c>
      <c r="J6529" s="58" t="str">
        <f>+$J$29</f>
        <v>VALOR ACREDITADO</v>
      </c>
      <c r="K6529" s="59"/>
      <c r="L6529" s="47" t="s">
        <v>124</v>
      </c>
    </row>
    <row r="6530" spans="1:12" hidden="1" x14ac:dyDescent="0.3">
      <c r="A6530" s="18" t="str">
        <f>+IF(OR(C6526=""),"NO",1)</f>
        <v>NO</v>
      </c>
      <c r="B6530" s="18"/>
      <c r="E6530" s="330"/>
      <c r="F6530" s="60" t="str">
        <f>+$F$30</f>
        <v>EXPERIENCIA APORTADA</v>
      </c>
      <c r="G6530" s="340" t="s">
        <v>124</v>
      </c>
      <c r="H6530" s="341"/>
      <c r="I6530" s="341"/>
      <c r="J6530" s="341"/>
      <c r="K6530" s="341"/>
      <c r="L6530" s="342"/>
    </row>
    <row r="6531" spans="1:12" hidden="1" x14ac:dyDescent="0.3">
      <c r="A6531" s="18" t="str">
        <f>+IF(OR(C6526=""),"NO",1)</f>
        <v>NO</v>
      </c>
      <c r="B6531" s="18"/>
      <c r="E6531" s="331"/>
      <c r="F6531" s="62" t="str">
        <f>+$F$31</f>
        <v>OBSERVACIÓN</v>
      </c>
      <c r="G6531" s="343" t="s">
        <v>124</v>
      </c>
      <c r="H6531" s="344"/>
      <c r="I6531" s="344"/>
      <c r="J6531" s="344"/>
      <c r="K6531" s="344"/>
      <c r="L6531" s="345"/>
    </row>
    <row r="6532" spans="1:12" ht="8.5" hidden="1" customHeight="1" x14ac:dyDescent="0.3">
      <c r="A6532" s="18" t="str">
        <f>+IF(OR(C6526=""),"NO",1)</f>
        <v>NO</v>
      </c>
      <c r="B6532" s="18"/>
      <c r="E6532" s="49"/>
      <c r="F6532" s="50"/>
      <c r="G6532" s="51"/>
      <c r="H6532" s="51"/>
      <c r="I6532" s="51"/>
      <c r="J6532" s="51"/>
      <c r="K6532" s="51"/>
      <c r="L6532" s="52"/>
    </row>
    <row r="6533" spans="1:12" hidden="1" x14ac:dyDescent="0.3">
      <c r="A6533" s="18" t="str">
        <f t="shared" ref="A6533" si="2184">+IF(OR(C6533=""),"NO",1)</f>
        <v>NO</v>
      </c>
      <c r="B6533" s="18"/>
      <c r="C6533" s="1" t="s">
        <v>124</v>
      </c>
      <c r="E6533" s="329">
        <v>2</v>
      </c>
      <c r="F6533" s="53" t="str">
        <f>+$F$26</f>
        <v>OBJETO</v>
      </c>
      <c r="G6533" s="332" t="s">
        <v>124</v>
      </c>
      <c r="H6533" s="333"/>
      <c r="I6533" s="333"/>
      <c r="J6533" s="333"/>
      <c r="K6533" s="333"/>
      <c r="L6533" s="334"/>
    </row>
    <row r="6534" spans="1:12" hidden="1" x14ac:dyDescent="0.3">
      <c r="A6534" s="18" t="str">
        <f t="shared" ref="A6534" si="2185">+IF(OR(C6533=""),"NO",1)</f>
        <v>NO</v>
      </c>
      <c r="B6534" s="18"/>
      <c r="E6534" s="330"/>
      <c r="F6534" s="54" t="str">
        <f>+$F$27</f>
        <v>CONTRATANTE</v>
      </c>
      <c r="G6534" s="335" t="s">
        <v>124</v>
      </c>
      <c r="H6534" s="310"/>
      <c r="I6534" s="310"/>
      <c r="J6534" s="310"/>
      <c r="K6534" s="310"/>
      <c r="L6534" s="336"/>
    </row>
    <row r="6535" spans="1:12" hidden="1" x14ac:dyDescent="0.3">
      <c r="A6535" s="18" t="str">
        <f t="shared" ref="A6535" si="2186">+IF(OR(C6533=""),"NO",1)</f>
        <v>NO</v>
      </c>
      <c r="B6535" s="18"/>
      <c r="E6535" s="330"/>
      <c r="F6535" s="54" t="str">
        <f>+$F$28</f>
        <v>APORTANTE</v>
      </c>
      <c r="G6535" s="337" t="s">
        <v>124</v>
      </c>
      <c r="H6535" s="338"/>
      <c r="I6535" s="338"/>
      <c r="J6535" s="338"/>
      <c r="K6535" s="338"/>
      <c r="L6535" s="339"/>
    </row>
    <row r="6536" spans="1:12" hidden="1" x14ac:dyDescent="0.3">
      <c r="A6536" s="18" t="str">
        <f t="shared" ref="A6536" si="2187">+IF(OR(C6533=""),"NO",1)</f>
        <v>NO</v>
      </c>
      <c r="B6536" s="18"/>
      <c r="E6536" s="330"/>
      <c r="F6536" s="54" t="str">
        <f>+$F$29</f>
        <v>VALOR /SMMLV)</v>
      </c>
      <c r="G6536" s="55" t="s">
        <v>124</v>
      </c>
      <c r="H6536" s="56" t="str">
        <f>+$H$29</f>
        <v>% PART..</v>
      </c>
      <c r="I6536" s="57" t="s">
        <v>124</v>
      </c>
      <c r="J6536" s="58" t="str">
        <f>+$J$29</f>
        <v>VALOR ACREDITADO</v>
      </c>
      <c r="K6536" s="59"/>
      <c r="L6536" s="47" t="s">
        <v>124</v>
      </c>
    </row>
    <row r="6537" spans="1:12" hidden="1" x14ac:dyDescent="0.3">
      <c r="A6537" s="18" t="str">
        <f t="shared" ref="A6537" si="2188">+IF(OR(C6533=""),"NO",1)</f>
        <v>NO</v>
      </c>
      <c r="B6537" s="18"/>
      <c r="E6537" s="330"/>
      <c r="F6537" s="60" t="str">
        <f>+$F$30</f>
        <v>EXPERIENCIA APORTADA</v>
      </c>
      <c r="G6537" s="340" t="s">
        <v>124</v>
      </c>
      <c r="H6537" s="341"/>
      <c r="I6537" s="341"/>
      <c r="J6537" s="341"/>
      <c r="K6537" s="341"/>
      <c r="L6537" s="342"/>
    </row>
    <row r="6538" spans="1:12" hidden="1" x14ac:dyDescent="0.3">
      <c r="A6538" s="18" t="str">
        <f t="shared" ref="A6538" si="2189">+IF(OR(C6533=""),"NO",1)</f>
        <v>NO</v>
      </c>
      <c r="B6538" s="18"/>
      <c r="E6538" s="331"/>
      <c r="F6538" s="62" t="str">
        <f>+$F$31</f>
        <v>OBSERVACIÓN</v>
      </c>
      <c r="G6538" s="343" t="s">
        <v>124</v>
      </c>
      <c r="H6538" s="344"/>
      <c r="I6538" s="344"/>
      <c r="J6538" s="344"/>
      <c r="K6538" s="344"/>
      <c r="L6538" s="345"/>
    </row>
    <row r="6539" spans="1:12" ht="8.5" hidden="1" customHeight="1" x14ac:dyDescent="0.3">
      <c r="A6539" s="18" t="str">
        <f t="shared" ref="A6539" si="2190">+IF(OR(C6533=""),"NO",1)</f>
        <v>NO</v>
      </c>
      <c r="B6539" s="18"/>
      <c r="E6539" s="49"/>
      <c r="F6539" s="50"/>
      <c r="G6539" s="51"/>
      <c r="H6539" s="51"/>
      <c r="I6539" s="51"/>
      <c r="J6539" s="51"/>
      <c r="K6539" s="51"/>
      <c r="L6539" s="52"/>
    </row>
    <row r="6540" spans="1:12" hidden="1" x14ac:dyDescent="0.3">
      <c r="A6540" s="18" t="str">
        <f t="shared" ref="A6540" si="2191">+IF(OR(C6540=""),"NO",1)</f>
        <v>NO</v>
      </c>
      <c r="B6540" s="18"/>
      <c r="C6540" s="1" t="s">
        <v>124</v>
      </c>
      <c r="E6540" s="329">
        <v>3</v>
      </c>
      <c r="F6540" s="53" t="str">
        <f>+$F$26</f>
        <v>OBJETO</v>
      </c>
      <c r="G6540" s="332" t="s">
        <v>124</v>
      </c>
      <c r="H6540" s="333"/>
      <c r="I6540" s="333"/>
      <c r="J6540" s="333"/>
      <c r="K6540" s="333"/>
      <c r="L6540" s="334"/>
    </row>
    <row r="6541" spans="1:12" hidden="1" x14ac:dyDescent="0.3">
      <c r="A6541" s="18" t="str">
        <f t="shared" ref="A6541" si="2192">+IF(OR(C6540=""),"NO",1)</f>
        <v>NO</v>
      </c>
      <c r="B6541" s="18"/>
      <c r="E6541" s="330"/>
      <c r="F6541" s="54" t="str">
        <f>+$F$27</f>
        <v>CONTRATANTE</v>
      </c>
      <c r="G6541" s="335" t="s">
        <v>124</v>
      </c>
      <c r="H6541" s="310"/>
      <c r="I6541" s="310"/>
      <c r="J6541" s="310"/>
      <c r="K6541" s="310"/>
      <c r="L6541" s="336"/>
    </row>
    <row r="6542" spans="1:12" hidden="1" x14ac:dyDescent="0.3">
      <c r="A6542" s="18" t="str">
        <f t="shared" ref="A6542" si="2193">+IF(OR(C6540=""),"NO",1)</f>
        <v>NO</v>
      </c>
      <c r="B6542" s="18"/>
      <c r="E6542" s="330"/>
      <c r="F6542" s="54" t="str">
        <f>+$F$28</f>
        <v>APORTANTE</v>
      </c>
      <c r="G6542" s="337" t="s">
        <v>124</v>
      </c>
      <c r="H6542" s="338"/>
      <c r="I6542" s="338"/>
      <c r="J6542" s="338"/>
      <c r="K6542" s="338"/>
      <c r="L6542" s="339"/>
    </row>
    <row r="6543" spans="1:12" hidden="1" x14ac:dyDescent="0.3">
      <c r="A6543" s="18" t="str">
        <f t="shared" ref="A6543" si="2194">+IF(OR(C6540=""),"NO",1)</f>
        <v>NO</v>
      </c>
      <c r="B6543" s="18"/>
      <c r="E6543" s="330"/>
      <c r="F6543" s="54" t="str">
        <f>+$F$29</f>
        <v>VALOR /SMMLV)</v>
      </c>
      <c r="G6543" s="55" t="s">
        <v>124</v>
      </c>
      <c r="H6543" s="56" t="str">
        <f>+$H$29</f>
        <v>% PART..</v>
      </c>
      <c r="I6543" s="57" t="s">
        <v>124</v>
      </c>
      <c r="J6543" s="58" t="str">
        <f>+$J$29</f>
        <v>VALOR ACREDITADO</v>
      </c>
      <c r="K6543" s="59"/>
      <c r="L6543" s="47" t="s">
        <v>124</v>
      </c>
    </row>
    <row r="6544" spans="1:12" hidden="1" x14ac:dyDescent="0.3">
      <c r="A6544" s="18" t="str">
        <f t="shared" ref="A6544" si="2195">+IF(OR(C6540=""),"NO",1)</f>
        <v>NO</v>
      </c>
      <c r="B6544" s="18"/>
      <c r="E6544" s="330"/>
      <c r="F6544" s="60" t="str">
        <f>+$F$30</f>
        <v>EXPERIENCIA APORTADA</v>
      </c>
      <c r="G6544" s="340" t="s">
        <v>124</v>
      </c>
      <c r="H6544" s="341"/>
      <c r="I6544" s="341"/>
      <c r="J6544" s="341"/>
      <c r="K6544" s="341"/>
      <c r="L6544" s="342"/>
    </row>
    <row r="6545" spans="1:12" hidden="1" x14ac:dyDescent="0.3">
      <c r="A6545" s="18" t="str">
        <f t="shared" ref="A6545" si="2196">+IF(OR(C6540=""),"NO",1)</f>
        <v>NO</v>
      </c>
      <c r="B6545" s="18"/>
      <c r="E6545" s="331"/>
      <c r="F6545" s="62" t="str">
        <f>+$F$31</f>
        <v>OBSERVACIÓN</v>
      </c>
      <c r="G6545" s="343" t="s">
        <v>124</v>
      </c>
      <c r="H6545" s="344"/>
      <c r="I6545" s="344"/>
      <c r="J6545" s="344"/>
      <c r="K6545" s="344"/>
      <c r="L6545" s="345"/>
    </row>
    <row r="6546" spans="1:12" ht="8.5" hidden="1" customHeight="1" x14ac:dyDescent="0.3">
      <c r="A6546" s="18" t="str">
        <f t="shared" ref="A6546" si="2197">+IF(OR(C6540=""),"NO",1)</f>
        <v>NO</v>
      </c>
      <c r="B6546" s="18"/>
      <c r="E6546" s="49"/>
      <c r="F6546" s="50"/>
      <c r="G6546" s="51"/>
      <c r="H6546" s="51"/>
      <c r="I6546" s="51"/>
      <c r="J6546" s="51"/>
      <c r="K6546" s="51"/>
      <c r="L6546" s="52"/>
    </row>
    <row r="6547" spans="1:12" hidden="1" x14ac:dyDescent="0.3">
      <c r="A6547" s="18" t="str">
        <f t="shared" ref="A6547" si="2198">+IF(OR(C6547=""),"NO",1)</f>
        <v>NO</v>
      </c>
      <c r="B6547" s="18"/>
      <c r="C6547" s="1" t="s">
        <v>124</v>
      </c>
      <c r="E6547" s="329">
        <v>4</v>
      </c>
      <c r="F6547" s="53" t="str">
        <f>+$F$26</f>
        <v>OBJETO</v>
      </c>
      <c r="G6547" s="332" t="s">
        <v>124</v>
      </c>
      <c r="H6547" s="333"/>
      <c r="I6547" s="333"/>
      <c r="J6547" s="333"/>
      <c r="K6547" s="333"/>
      <c r="L6547" s="334"/>
    </row>
    <row r="6548" spans="1:12" hidden="1" x14ac:dyDescent="0.3">
      <c r="A6548" s="18" t="str">
        <f t="shared" ref="A6548" si="2199">+IF(OR(C6547=""),"NO",1)</f>
        <v>NO</v>
      </c>
      <c r="B6548" s="18"/>
      <c r="E6548" s="330"/>
      <c r="F6548" s="54" t="str">
        <f>+$F$27</f>
        <v>CONTRATANTE</v>
      </c>
      <c r="G6548" s="335" t="s">
        <v>124</v>
      </c>
      <c r="H6548" s="310"/>
      <c r="I6548" s="310"/>
      <c r="J6548" s="310"/>
      <c r="K6548" s="310"/>
      <c r="L6548" s="336"/>
    </row>
    <row r="6549" spans="1:12" hidden="1" x14ac:dyDescent="0.3">
      <c r="A6549" s="18" t="str">
        <f t="shared" ref="A6549" si="2200">+IF(OR(C6547=""),"NO",1)</f>
        <v>NO</v>
      </c>
      <c r="B6549" s="18"/>
      <c r="E6549" s="330"/>
      <c r="F6549" s="54" t="str">
        <f>+$F$28</f>
        <v>APORTANTE</v>
      </c>
      <c r="G6549" s="337" t="s">
        <v>124</v>
      </c>
      <c r="H6549" s="338"/>
      <c r="I6549" s="338"/>
      <c r="J6549" s="338"/>
      <c r="K6549" s="338"/>
      <c r="L6549" s="339"/>
    </row>
    <row r="6550" spans="1:12" hidden="1" x14ac:dyDescent="0.3">
      <c r="A6550" s="18" t="str">
        <f t="shared" ref="A6550" si="2201">+IF(OR(C6547=""),"NO",1)</f>
        <v>NO</v>
      </c>
      <c r="B6550" s="18"/>
      <c r="E6550" s="330"/>
      <c r="F6550" s="54" t="str">
        <f>+$F$29</f>
        <v>VALOR /SMMLV)</v>
      </c>
      <c r="G6550" s="55" t="s">
        <v>124</v>
      </c>
      <c r="H6550" s="56" t="str">
        <f>+$H$29</f>
        <v>% PART..</v>
      </c>
      <c r="I6550" s="57" t="s">
        <v>124</v>
      </c>
      <c r="J6550" s="58" t="str">
        <f>+$J$29</f>
        <v>VALOR ACREDITADO</v>
      </c>
      <c r="K6550" s="59"/>
      <c r="L6550" s="47" t="s">
        <v>124</v>
      </c>
    </row>
    <row r="6551" spans="1:12" hidden="1" x14ac:dyDescent="0.3">
      <c r="A6551" s="18" t="str">
        <f t="shared" ref="A6551" si="2202">+IF(OR(C6547=""),"NO",1)</f>
        <v>NO</v>
      </c>
      <c r="B6551" s="18"/>
      <c r="E6551" s="330"/>
      <c r="F6551" s="60" t="str">
        <f>+$F$30</f>
        <v>EXPERIENCIA APORTADA</v>
      </c>
      <c r="G6551" s="340" t="s">
        <v>124</v>
      </c>
      <c r="H6551" s="341"/>
      <c r="I6551" s="341"/>
      <c r="J6551" s="341"/>
      <c r="K6551" s="341"/>
      <c r="L6551" s="342"/>
    </row>
    <row r="6552" spans="1:12" hidden="1" x14ac:dyDescent="0.3">
      <c r="A6552" s="18" t="str">
        <f t="shared" ref="A6552" si="2203">+IF(OR(C6547=""),"NO",1)</f>
        <v>NO</v>
      </c>
      <c r="B6552" s="18"/>
      <c r="E6552" s="331"/>
      <c r="F6552" s="62" t="str">
        <f>+$F$31</f>
        <v>OBSERVACIÓN</v>
      </c>
      <c r="G6552" s="343" t="s">
        <v>124</v>
      </c>
      <c r="H6552" s="344"/>
      <c r="I6552" s="344"/>
      <c r="J6552" s="344"/>
      <c r="K6552" s="344"/>
      <c r="L6552" s="345"/>
    </row>
    <row r="6553" spans="1:12" ht="8.5" hidden="1" customHeight="1" x14ac:dyDescent="0.3">
      <c r="A6553" s="18" t="str">
        <f t="shared" ref="A6553" si="2204">+IF(OR(C6547=""),"NO",1)</f>
        <v>NO</v>
      </c>
      <c r="B6553" s="18"/>
      <c r="E6553" s="49"/>
      <c r="F6553" s="50"/>
      <c r="G6553" s="51"/>
      <c r="H6553" s="51"/>
      <c r="I6553" s="51"/>
      <c r="J6553" s="51"/>
      <c r="K6553" s="51"/>
      <c r="L6553" s="52"/>
    </row>
    <row r="6554" spans="1:12" hidden="1" x14ac:dyDescent="0.3">
      <c r="A6554" s="18" t="str">
        <f t="shared" ref="A6554" si="2205">+IF(OR(C6554=""),"NO",1)</f>
        <v>NO</v>
      </c>
      <c r="B6554" s="18"/>
      <c r="C6554" s="1" t="s">
        <v>124</v>
      </c>
      <c r="E6554" s="329">
        <v>5</v>
      </c>
      <c r="F6554" s="53" t="str">
        <f>+$F$26</f>
        <v>OBJETO</v>
      </c>
      <c r="G6554" s="332" t="s">
        <v>124</v>
      </c>
      <c r="H6554" s="333"/>
      <c r="I6554" s="333"/>
      <c r="J6554" s="333"/>
      <c r="K6554" s="333"/>
      <c r="L6554" s="334"/>
    </row>
    <row r="6555" spans="1:12" hidden="1" x14ac:dyDescent="0.3">
      <c r="A6555" s="18" t="str">
        <f t="shared" ref="A6555" si="2206">+IF(OR(C6554=""),"NO",1)</f>
        <v>NO</v>
      </c>
      <c r="B6555" s="18"/>
      <c r="E6555" s="330"/>
      <c r="F6555" s="54" t="str">
        <f>+$F$27</f>
        <v>CONTRATANTE</v>
      </c>
      <c r="G6555" s="335" t="s">
        <v>124</v>
      </c>
      <c r="H6555" s="310"/>
      <c r="I6555" s="310"/>
      <c r="J6555" s="310"/>
      <c r="K6555" s="310"/>
      <c r="L6555" s="336"/>
    </row>
    <row r="6556" spans="1:12" hidden="1" x14ac:dyDescent="0.3">
      <c r="A6556" s="18" t="str">
        <f t="shared" ref="A6556" si="2207">+IF(OR(C6554=""),"NO",1)</f>
        <v>NO</v>
      </c>
      <c r="B6556" s="18"/>
      <c r="E6556" s="330"/>
      <c r="F6556" s="54" t="str">
        <f>+$F$28</f>
        <v>APORTANTE</v>
      </c>
      <c r="G6556" s="337" t="s">
        <v>124</v>
      </c>
      <c r="H6556" s="338"/>
      <c r="I6556" s="338"/>
      <c r="J6556" s="338"/>
      <c r="K6556" s="338"/>
      <c r="L6556" s="339"/>
    </row>
    <row r="6557" spans="1:12" hidden="1" x14ac:dyDescent="0.3">
      <c r="A6557" s="18" t="str">
        <f t="shared" ref="A6557" si="2208">+IF(OR(C6554=""),"NO",1)</f>
        <v>NO</v>
      </c>
      <c r="B6557" s="18"/>
      <c r="E6557" s="330"/>
      <c r="F6557" s="54" t="str">
        <f>+$F$29</f>
        <v>VALOR /SMMLV)</v>
      </c>
      <c r="G6557" s="55" t="s">
        <v>124</v>
      </c>
      <c r="H6557" s="56" t="str">
        <f>+$H$29</f>
        <v>% PART..</v>
      </c>
      <c r="I6557" s="57" t="s">
        <v>124</v>
      </c>
      <c r="J6557" s="58" t="str">
        <f>+$J$29</f>
        <v>VALOR ACREDITADO</v>
      </c>
      <c r="K6557" s="59"/>
      <c r="L6557" s="47" t="s">
        <v>124</v>
      </c>
    </row>
    <row r="6558" spans="1:12" hidden="1" x14ac:dyDescent="0.3">
      <c r="A6558" s="18" t="str">
        <f t="shared" ref="A6558" si="2209">+IF(OR(C6554=""),"NO",1)</f>
        <v>NO</v>
      </c>
      <c r="B6558" s="18"/>
      <c r="E6558" s="330"/>
      <c r="F6558" s="60" t="str">
        <f>+$F$30</f>
        <v>EXPERIENCIA APORTADA</v>
      </c>
      <c r="G6558" s="340" t="s">
        <v>124</v>
      </c>
      <c r="H6558" s="341"/>
      <c r="I6558" s="341"/>
      <c r="J6558" s="341"/>
      <c r="K6558" s="341"/>
      <c r="L6558" s="342"/>
    </row>
    <row r="6559" spans="1:12" hidden="1" x14ac:dyDescent="0.3">
      <c r="A6559" s="18" t="str">
        <f t="shared" ref="A6559" si="2210">+IF(OR(C6554=""),"NO",1)</f>
        <v>NO</v>
      </c>
      <c r="B6559" s="18"/>
      <c r="E6559" s="331"/>
      <c r="F6559" s="62" t="str">
        <f>+$F$31</f>
        <v>OBSERVACIÓN</v>
      </c>
      <c r="G6559" s="343" t="s">
        <v>124</v>
      </c>
      <c r="H6559" s="344"/>
      <c r="I6559" s="344"/>
      <c r="J6559" s="344"/>
      <c r="K6559" s="344"/>
      <c r="L6559" s="345"/>
    </row>
    <row r="6560" spans="1:12" ht="8.5" hidden="1" customHeight="1" x14ac:dyDescent="0.3">
      <c r="A6560" s="18" t="str">
        <f t="shared" ref="A6560" si="2211">+IF(OR(C6554=""),"NO",1)</f>
        <v>NO</v>
      </c>
      <c r="B6560" s="18"/>
      <c r="E6560" s="49"/>
      <c r="F6560" s="50"/>
      <c r="G6560" s="51"/>
      <c r="H6560" s="51"/>
      <c r="I6560" s="51"/>
      <c r="J6560" s="51"/>
      <c r="K6560" s="51"/>
      <c r="L6560" s="52"/>
    </row>
    <row r="6561" spans="1:12" hidden="1" x14ac:dyDescent="0.3">
      <c r="A6561" s="18" t="str">
        <f t="shared" ref="A6561" si="2212">+IF(OR(C6561=""),"NO",1)</f>
        <v>NO</v>
      </c>
      <c r="B6561" s="18"/>
      <c r="C6561" s="1" t="s">
        <v>124</v>
      </c>
      <c r="E6561" s="329">
        <v>6</v>
      </c>
      <c r="F6561" s="53" t="str">
        <f>+$F$26</f>
        <v>OBJETO</v>
      </c>
      <c r="G6561" s="332" t="s">
        <v>124</v>
      </c>
      <c r="H6561" s="333"/>
      <c r="I6561" s="333"/>
      <c r="J6561" s="333"/>
      <c r="K6561" s="333"/>
      <c r="L6561" s="334"/>
    </row>
    <row r="6562" spans="1:12" hidden="1" x14ac:dyDescent="0.3">
      <c r="A6562" s="18" t="str">
        <f t="shared" ref="A6562" si="2213">+IF(OR(C6561=""),"NO",1)</f>
        <v>NO</v>
      </c>
      <c r="B6562" s="18"/>
      <c r="E6562" s="330"/>
      <c r="F6562" s="54" t="str">
        <f>+$F$27</f>
        <v>CONTRATANTE</v>
      </c>
      <c r="G6562" s="335" t="s">
        <v>124</v>
      </c>
      <c r="H6562" s="310"/>
      <c r="I6562" s="310"/>
      <c r="J6562" s="310"/>
      <c r="K6562" s="310"/>
      <c r="L6562" s="336"/>
    </row>
    <row r="6563" spans="1:12" hidden="1" x14ac:dyDescent="0.3">
      <c r="A6563" s="18" t="str">
        <f t="shared" ref="A6563" si="2214">+IF(OR(C6561=""),"NO",1)</f>
        <v>NO</v>
      </c>
      <c r="B6563" s="18"/>
      <c r="E6563" s="330"/>
      <c r="F6563" s="54" t="str">
        <f>+$F$28</f>
        <v>APORTANTE</v>
      </c>
      <c r="G6563" s="337" t="s">
        <v>124</v>
      </c>
      <c r="H6563" s="338"/>
      <c r="I6563" s="338"/>
      <c r="J6563" s="338"/>
      <c r="K6563" s="338"/>
      <c r="L6563" s="339"/>
    </row>
    <row r="6564" spans="1:12" hidden="1" x14ac:dyDescent="0.3">
      <c r="A6564" s="18" t="str">
        <f t="shared" ref="A6564" si="2215">+IF(OR(C6561=""),"NO",1)</f>
        <v>NO</v>
      </c>
      <c r="B6564" s="18"/>
      <c r="E6564" s="330"/>
      <c r="F6564" s="54" t="str">
        <f>+$F$29</f>
        <v>VALOR /SMMLV)</v>
      </c>
      <c r="G6564" s="55" t="s">
        <v>124</v>
      </c>
      <c r="H6564" s="56" t="str">
        <f>+$H$29</f>
        <v>% PART..</v>
      </c>
      <c r="I6564" s="57" t="s">
        <v>124</v>
      </c>
      <c r="J6564" s="58" t="str">
        <f>+$J$29</f>
        <v>VALOR ACREDITADO</v>
      </c>
      <c r="K6564" s="59"/>
      <c r="L6564" s="47" t="s">
        <v>124</v>
      </c>
    </row>
    <row r="6565" spans="1:12" hidden="1" x14ac:dyDescent="0.3">
      <c r="A6565" s="18" t="str">
        <f t="shared" ref="A6565" si="2216">+IF(OR(C6561=""),"NO",1)</f>
        <v>NO</v>
      </c>
      <c r="B6565" s="18"/>
      <c r="E6565" s="330"/>
      <c r="F6565" s="60" t="str">
        <f>+$F$30</f>
        <v>EXPERIENCIA APORTADA</v>
      </c>
      <c r="G6565" s="340" t="s">
        <v>124</v>
      </c>
      <c r="H6565" s="341"/>
      <c r="I6565" s="341"/>
      <c r="J6565" s="341"/>
      <c r="K6565" s="341"/>
      <c r="L6565" s="342"/>
    </row>
    <row r="6566" spans="1:12" hidden="1" x14ac:dyDescent="0.3">
      <c r="A6566" s="18" t="str">
        <f t="shared" ref="A6566" si="2217">+IF(OR(C6561=""),"NO",1)</f>
        <v>NO</v>
      </c>
      <c r="B6566" s="18"/>
      <c r="E6566" s="331"/>
      <c r="F6566" s="62" t="str">
        <f>+$F$31</f>
        <v>OBSERVACIÓN</v>
      </c>
      <c r="G6566" s="343" t="s">
        <v>124</v>
      </c>
      <c r="H6566" s="344"/>
      <c r="I6566" s="344"/>
      <c r="J6566" s="344"/>
      <c r="K6566" s="344"/>
      <c r="L6566" s="345"/>
    </row>
    <row r="6567" spans="1:12" ht="8.5" hidden="1" customHeight="1" x14ac:dyDescent="0.3">
      <c r="A6567" s="18" t="str">
        <f t="shared" ref="A6567" si="2218">+IF(OR(C6561=""),"NO",1)</f>
        <v>NO</v>
      </c>
      <c r="B6567" s="18"/>
      <c r="E6567" s="49"/>
      <c r="F6567" s="50"/>
      <c r="G6567" s="51"/>
      <c r="H6567" s="51"/>
      <c r="I6567" s="51"/>
      <c r="J6567" s="51"/>
      <c r="K6567" s="51"/>
      <c r="L6567" s="52"/>
    </row>
    <row r="6568" spans="1:12" hidden="1" x14ac:dyDescent="0.3">
      <c r="A6568" s="18" t="str">
        <f t="shared" ref="A6568" si="2219">+IF(OR(C6568=""),"NO",1)</f>
        <v>NO</v>
      </c>
      <c r="B6568" s="18"/>
      <c r="C6568" s="1" t="s">
        <v>124</v>
      </c>
      <c r="E6568" s="329">
        <v>7</v>
      </c>
      <c r="F6568" s="53" t="str">
        <f>+$F$26</f>
        <v>OBJETO</v>
      </c>
      <c r="G6568" s="332" t="s">
        <v>124</v>
      </c>
      <c r="H6568" s="333"/>
      <c r="I6568" s="333"/>
      <c r="J6568" s="333"/>
      <c r="K6568" s="333"/>
      <c r="L6568" s="334"/>
    </row>
    <row r="6569" spans="1:12" hidden="1" x14ac:dyDescent="0.3">
      <c r="A6569" s="18" t="str">
        <f t="shared" ref="A6569" si="2220">+IF(OR(C6568=""),"NO",1)</f>
        <v>NO</v>
      </c>
      <c r="B6569" s="18"/>
      <c r="E6569" s="330"/>
      <c r="F6569" s="54" t="str">
        <f>+$F$27</f>
        <v>CONTRATANTE</v>
      </c>
      <c r="G6569" s="335" t="s">
        <v>124</v>
      </c>
      <c r="H6569" s="310"/>
      <c r="I6569" s="310"/>
      <c r="J6569" s="310"/>
      <c r="K6569" s="310"/>
      <c r="L6569" s="336"/>
    </row>
    <row r="6570" spans="1:12" hidden="1" x14ac:dyDescent="0.3">
      <c r="A6570" s="18" t="str">
        <f t="shared" ref="A6570" si="2221">+IF(OR(C6568=""),"NO",1)</f>
        <v>NO</v>
      </c>
      <c r="B6570" s="18"/>
      <c r="E6570" s="330"/>
      <c r="F6570" s="54" t="str">
        <f>+$F$28</f>
        <v>APORTANTE</v>
      </c>
      <c r="G6570" s="337" t="s">
        <v>124</v>
      </c>
      <c r="H6570" s="338"/>
      <c r="I6570" s="338"/>
      <c r="J6570" s="338"/>
      <c r="K6570" s="338"/>
      <c r="L6570" s="339"/>
    </row>
    <row r="6571" spans="1:12" hidden="1" x14ac:dyDescent="0.3">
      <c r="A6571" s="18" t="str">
        <f t="shared" ref="A6571" si="2222">+IF(OR(C6568=""),"NO",1)</f>
        <v>NO</v>
      </c>
      <c r="B6571" s="18"/>
      <c r="E6571" s="330"/>
      <c r="F6571" s="54" t="str">
        <f>+$F$29</f>
        <v>VALOR /SMMLV)</v>
      </c>
      <c r="G6571" s="55" t="s">
        <v>124</v>
      </c>
      <c r="H6571" s="56" t="str">
        <f>+$H$29</f>
        <v>% PART..</v>
      </c>
      <c r="I6571" s="57" t="s">
        <v>124</v>
      </c>
      <c r="J6571" s="58" t="str">
        <f>+$J$29</f>
        <v>VALOR ACREDITADO</v>
      </c>
      <c r="K6571" s="59"/>
      <c r="L6571" s="47" t="s">
        <v>124</v>
      </c>
    </row>
    <row r="6572" spans="1:12" hidden="1" x14ac:dyDescent="0.3">
      <c r="A6572" s="18" t="str">
        <f t="shared" ref="A6572" si="2223">+IF(OR(C6568=""),"NO",1)</f>
        <v>NO</v>
      </c>
      <c r="B6572" s="18"/>
      <c r="E6572" s="330"/>
      <c r="F6572" s="60" t="str">
        <f>+$F$30</f>
        <v>EXPERIENCIA APORTADA</v>
      </c>
      <c r="G6572" s="340" t="s">
        <v>124</v>
      </c>
      <c r="H6572" s="341"/>
      <c r="I6572" s="341"/>
      <c r="J6572" s="341"/>
      <c r="K6572" s="341"/>
      <c r="L6572" s="342"/>
    </row>
    <row r="6573" spans="1:12" hidden="1" x14ac:dyDescent="0.3">
      <c r="A6573" s="18" t="str">
        <f t="shared" ref="A6573" si="2224">+IF(OR(C6568=""),"NO",1)</f>
        <v>NO</v>
      </c>
      <c r="B6573" s="18"/>
      <c r="E6573" s="331"/>
      <c r="F6573" s="62" t="str">
        <f>+$F$31</f>
        <v>OBSERVACIÓN</v>
      </c>
      <c r="G6573" s="343" t="s">
        <v>124</v>
      </c>
      <c r="H6573" s="344"/>
      <c r="I6573" s="344"/>
      <c r="J6573" s="344"/>
      <c r="K6573" s="344"/>
      <c r="L6573" s="345"/>
    </row>
    <row r="6574" spans="1:12" hidden="1" x14ac:dyDescent="0.3">
      <c r="A6574" s="18" t="str">
        <f t="shared" ref="A6574" si="2225">+IF(OR(C6568=""),"NO",1)</f>
        <v>NO</v>
      </c>
      <c r="B6574" s="18"/>
      <c r="E6574" s="49"/>
      <c r="F6574" s="50"/>
      <c r="G6574" s="51"/>
      <c r="H6574" s="51"/>
      <c r="I6574" s="51"/>
      <c r="J6574" s="51"/>
      <c r="K6574" s="51"/>
      <c r="L6574" s="52"/>
    </row>
    <row r="6575" spans="1:12" hidden="1" x14ac:dyDescent="0.3">
      <c r="A6575" s="1" t="str">
        <f>+A6510</f>
        <v>NO</v>
      </c>
      <c r="C6575" s="1" t="str">
        <f>"N"&amp;C6510</f>
        <v>N</v>
      </c>
      <c r="E6575" s="63"/>
      <c r="F6575" s="64" t="str">
        <f>+$F$75</f>
        <v>TOTAL DE CONTRATOS PRESENTADOS VÁLIDOS QUE CUMPLEN EXPERIENCIA ACREDITADA:</v>
      </c>
      <c r="G6575" s="65"/>
      <c r="H6575" s="65"/>
      <c r="I6575" s="65"/>
      <c r="J6575" s="66"/>
      <c r="K6575" s="65"/>
      <c r="L6575" s="67" t="s">
        <v>124</v>
      </c>
    </row>
    <row r="6576" spans="1:12" ht="6.65" hidden="1" customHeight="1" x14ac:dyDescent="0.3">
      <c r="A6576" s="1" t="str">
        <f>+A6510</f>
        <v>NO</v>
      </c>
      <c r="E6576" s="51"/>
      <c r="F6576" s="50"/>
      <c r="G6576" s="51"/>
      <c r="H6576" s="51"/>
      <c r="I6576" s="51"/>
      <c r="J6576" s="51"/>
      <c r="K6576" s="51"/>
      <c r="L6576" s="51"/>
    </row>
    <row r="6577" spans="1:12" hidden="1" x14ac:dyDescent="0.3">
      <c r="A6577" s="1" t="str">
        <f>+A6510</f>
        <v>NO</v>
      </c>
      <c r="E6577" s="63"/>
      <c r="F6577" s="63" t="str">
        <f>+$F$77</f>
        <v>ACREDITA SUMINISTRO E INSTALACIÓN DE MOBILIARIO POR LO MENOS EN UN (1) CONTRATO VÁLIDO</v>
      </c>
      <c r="G6577" s="65"/>
      <c r="H6577" s="65"/>
      <c r="I6577" s="65"/>
      <c r="J6577" s="66"/>
      <c r="K6577" s="65"/>
      <c r="L6577" s="68" t="s">
        <v>157</v>
      </c>
    </row>
    <row r="6578" spans="1:12" ht="5.15" hidden="1" customHeight="1" x14ac:dyDescent="0.3">
      <c r="A6578" s="1" t="str">
        <f>+A6510</f>
        <v>NO</v>
      </c>
      <c r="E6578" s="51"/>
      <c r="F6578" s="50"/>
      <c r="G6578" s="51"/>
      <c r="H6578" s="51"/>
      <c r="I6578" s="51"/>
      <c r="J6578" s="51"/>
      <c r="K6578" s="51"/>
      <c r="L6578" s="51"/>
    </row>
    <row r="6579" spans="1:12" ht="12.75" hidden="1" customHeight="1" x14ac:dyDescent="0.3">
      <c r="A6579" s="1" t="str">
        <f>+A6510</f>
        <v>NO</v>
      </c>
      <c r="E6579" s="69" t="str">
        <f>+$E$79</f>
        <v>EXPERIENCIA ESPECÍFICA NUMERAL 10.1.1 A</v>
      </c>
      <c r="F6579" s="70"/>
      <c r="G6579" s="70"/>
      <c r="H6579" s="70"/>
      <c r="I6579" s="70"/>
      <c r="J6579" s="70"/>
      <c r="K6579" s="70"/>
      <c r="L6579" s="71"/>
    </row>
    <row r="6580" spans="1:12" ht="26.5" hidden="1" customHeight="1" x14ac:dyDescent="0.3">
      <c r="A6580" s="1" t="str">
        <f>+A6510</f>
        <v>NO</v>
      </c>
      <c r="E6580" s="72"/>
      <c r="F6580" s="325" t="str">
        <f>+$F$80</f>
        <v>Por lo menos uno (1) de los contratos válidos aportados como experiencia general debe corresponder mínimo al 60% del presupuesto oficial del presente proceso de selección.  (SMMLV)</v>
      </c>
      <c r="G6580" s="326"/>
      <c r="H6580" s="326"/>
      <c r="I6580" s="326"/>
      <c r="J6580" s="326"/>
      <c r="K6580" s="73" t="s">
        <v>124</v>
      </c>
      <c r="L6580" s="74" t="s">
        <v>124</v>
      </c>
    </row>
    <row r="6581" spans="1:12" ht="23.5" hidden="1" customHeight="1" x14ac:dyDescent="0.3">
      <c r="A6581" s="1" t="str">
        <f>+A6510</f>
        <v>NO</v>
      </c>
      <c r="E6581" s="63"/>
      <c r="F6581" s="325" t="str">
        <f>+$F$81</f>
        <v xml:space="preserve">Deberá acreditarse en al menos uno (1) de los contratos válidos aportados como experiencia general una </v>
      </c>
      <c r="G6581" s="326"/>
      <c r="H6581" s="326"/>
      <c r="I6581" s="326"/>
      <c r="J6581" s="326"/>
      <c r="K6581" s="73" t="s">
        <v>124</v>
      </c>
      <c r="L6581" s="74" t="s">
        <v>124</v>
      </c>
    </row>
    <row r="6582" spans="1:12" ht="23.5" hidden="1" customHeight="1" x14ac:dyDescent="0.3">
      <c r="A6582" s="18" t="s">
        <v>30</v>
      </c>
      <c r="E6582" s="63"/>
      <c r="F6582" s="325" t="str">
        <f>+$F$82</f>
        <v xml:space="preserve">Deberá acreditarse en al menos uno (1) de los contratos válidos aportados interventoría a intervención de </v>
      </c>
      <c r="G6582" s="326"/>
      <c r="H6582" s="326"/>
      <c r="I6582" s="326"/>
      <c r="J6582" s="326"/>
      <c r="K6582" s="73">
        <f>+$K$82</f>
        <v>0</v>
      </c>
      <c r="L6582" s="74" t="s">
        <v>124</v>
      </c>
    </row>
    <row r="6583" spans="1:12" ht="36" hidden="1" customHeight="1" x14ac:dyDescent="0.3">
      <c r="A6583" s="18" t="s">
        <v>30</v>
      </c>
      <c r="E6583" s="63"/>
      <c r="F6583" s="325" t="str">
        <f>+$F$83</f>
        <v xml:space="preserve">Deberá acreditarse en al menos uno (1) de los contratos válidos aportados interventoría a intervención de </v>
      </c>
      <c r="G6583" s="326"/>
      <c r="H6583" s="326"/>
      <c r="I6583" s="326"/>
      <c r="J6583" s="326"/>
      <c r="K6583" s="75">
        <f>+$K$83</f>
        <v>0</v>
      </c>
      <c r="L6583" s="76" t="s">
        <v>124</v>
      </c>
    </row>
    <row r="6584" spans="1:12" hidden="1" x14ac:dyDescent="0.3">
      <c r="A6584" s="1" t="str">
        <f>+A6510</f>
        <v>NO</v>
      </c>
      <c r="E6584" s="51"/>
      <c r="F6584" s="50"/>
      <c r="G6584" s="51"/>
      <c r="H6584" s="51"/>
      <c r="I6584" s="51"/>
      <c r="J6584" s="51"/>
      <c r="K6584" s="51"/>
      <c r="L6584" s="51"/>
    </row>
    <row r="6585" spans="1:12" ht="12.75" hidden="1" customHeight="1" x14ac:dyDescent="0.3">
      <c r="A6585" s="1" t="str">
        <f>+A6510</f>
        <v>NO</v>
      </c>
      <c r="E6585" s="40" t="str">
        <f>+$E$85</f>
        <v>VALOR MÍNIMO A CERIFICAR % P.O EN SMMMLV. NUMERAL 3.9.1</v>
      </c>
      <c r="F6585" s="41"/>
      <c r="G6585" s="41"/>
      <c r="H6585" s="41"/>
      <c r="I6585" s="41"/>
      <c r="J6585" s="41"/>
      <c r="K6585" s="41"/>
      <c r="L6585" s="42"/>
    </row>
    <row r="6586" spans="1:12" hidden="1" x14ac:dyDescent="0.3">
      <c r="A6586" s="1" t="str">
        <f>+A6510</f>
        <v>NO</v>
      </c>
      <c r="C6586" s="1" t="str">
        <f>"M"&amp;C6510</f>
        <v>M</v>
      </c>
      <c r="E6586" s="77" t="str">
        <f>+$E$86</f>
        <v>100% P.O.</v>
      </c>
      <c r="F6586" s="78"/>
      <c r="G6586" s="61">
        <v>242.41716883554506</v>
      </c>
      <c r="H6586" s="124" t="str">
        <f>+$H$86</f>
        <v>TOTAL EJECUTADO DE CONTRATOS ACREDITADOS</v>
      </c>
      <c r="I6586" s="124"/>
      <c r="J6586" s="124"/>
      <c r="K6586" s="55" t="s">
        <v>124</v>
      </c>
      <c r="L6586" s="47" t="s">
        <v>124</v>
      </c>
    </row>
    <row r="6587" spans="1:12" hidden="1" x14ac:dyDescent="0.3">
      <c r="A6587" s="1" t="str">
        <f>+A6510</f>
        <v>NO</v>
      </c>
      <c r="E6587" s="39"/>
      <c r="F6587" s="39"/>
      <c r="G6587" s="39"/>
      <c r="H6587" s="39"/>
      <c r="I6587" s="39"/>
      <c r="J6587" s="39"/>
      <c r="K6587" s="39"/>
      <c r="L6587" s="39"/>
    </row>
    <row r="6588" spans="1:12" ht="12.75" hidden="1" customHeight="1" x14ac:dyDescent="0.3">
      <c r="A6588" s="18" t="s">
        <v>30</v>
      </c>
      <c r="B6588" s="18"/>
      <c r="E6588" s="40" t="str">
        <f>+$E$88</f>
        <v>CONSIDERACIONES PARA LA VALIDEZ DE LA EXPERIENCIA REQUERIDA: EXPERIENCIA PROPONENTES PLURALES NUMERAL 10.1.2 D</v>
      </c>
      <c r="F6588" s="41"/>
      <c r="G6588" s="41"/>
      <c r="H6588" s="41"/>
      <c r="I6588" s="41"/>
      <c r="J6588" s="41"/>
      <c r="K6588" s="41"/>
      <c r="L6588" s="42"/>
    </row>
    <row r="6589" spans="1:12" ht="28" hidden="1" customHeight="1" x14ac:dyDescent="0.3">
      <c r="A6589" s="18" t="s">
        <v>30</v>
      </c>
      <c r="B6589" s="18"/>
      <c r="C6589" s="1" t="str">
        <f>"O"&amp;C6510</f>
        <v>O</v>
      </c>
      <c r="E6589" s="80" t="str">
        <f>+$E$89</f>
        <v>i)</v>
      </c>
      <c r="F6589" s="327" t="str">
        <f>+$F$89</f>
        <v>Uno de los integrantes debe aportar como mínimo el cincuenta por ciento (50 %) de la experiencia solicitada</v>
      </c>
      <c r="G6589" s="328"/>
      <c r="H6589" s="328"/>
      <c r="I6589" s="328"/>
      <c r="J6589" s="328"/>
      <c r="K6589" s="73" t="s">
        <v>124</v>
      </c>
      <c r="L6589" s="47" t="s">
        <v>124</v>
      </c>
    </row>
    <row r="6590" spans="1:12" ht="28" hidden="1" customHeight="1" x14ac:dyDescent="0.3">
      <c r="A6590" s="18" t="s">
        <v>30</v>
      </c>
      <c r="B6590" s="18"/>
      <c r="C6590" s="1" t="str">
        <f>"O"&amp;C6510</f>
        <v>O</v>
      </c>
      <c r="E6590" s="80" t="str">
        <f>+$E$90</f>
        <v>ii)</v>
      </c>
      <c r="F6590" s="327" t="str">
        <f>+$F$90</f>
        <v>Todos los demás ntegrantes deben acreditar al menos el cinco por ciento (5 %) de la experiencia solicitada, solo uno (1) de los integrantes podrá no acreditar experiencia pero su porcentaje de participación  no podrá superar el diez por ciento (10 %)</v>
      </c>
      <c r="G6590" s="328"/>
      <c r="H6590" s="328"/>
      <c r="I6590" s="328"/>
      <c r="J6590" s="328"/>
      <c r="K6590" s="73" t="s">
        <v>124</v>
      </c>
      <c r="L6590" s="47" t="s">
        <v>124</v>
      </c>
    </row>
    <row r="6591" spans="1:12" hidden="1" x14ac:dyDescent="0.3">
      <c r="A6591" s="18" t="s">
        <v>30</v>
      </c>
      <c r="B6591" s="18"/>
      <c r="E6591" s="39"/>
      <c r="F6591" s="39"/>
      <c r="G6591" s="39"/>
      <c r="H6591" s="39"/>
      <c r="I6591" s="39"/>
      <c r="J6591" s="39"/>
      <c r="K6591" s="39"/>
      <c r="L6591" s="39"/>
    </row>
    <row r="6592" spans="1:12" ht="13" hidden="1" customHeight="1" x14ac:dyDescent="0.3">
      <c r="A6592" s="18" t="str">
        <f>+A6510</f>
        <v>NO</v>
      </c>
      <c r="B6592" s="18"/>
      <c r="E6592" s="69" t="str">
        <f>+$E$92</f>
        <v>VERIFICACIÓN Y ASIGNACIÓN DE PUNTAJE POR LA EXPERIENCIA DEL PROPONENTE</v>
      </c>
      <c r="F6592" s="70"/>
      <c r="G6592" s="70"/>
      <c r="H6592" s="70"/>
      <c r="I6592" s="70"/>
      <c r="J6592" s="70"/>
      <c r="K6592" s="70"/>
      <c r="L6592" s="71"/>
    </row>
    <row r="6593" spans="1:12" hidden="1" x14ac:dyDescent="0.3">
      <c r="A6593" s="18" t="str">
        <f>+A6510</f>
        <v>NO</v>
      </c>
      <c r="B6593" s="18"/>
      <c r="E6593" s="81"/>
      <c r="F6593" s="323" t="str">
        <f>+$F$93</f>
        <v>No. CONTRATOS QUE ACREDITAN LA EXPERIENCIA (NO OBJETO DE SUBSANACIÓN)</v>
      </c>
      <c r="G6593" s="324"/>
      <c r="H6593" s="324"/>
      <c r="I6593" s="324"/>
      <c r="J6593" s="324"/>
      <c r="K6593" s="82"/>
      <c r="L6593" s="83" t="s">
        <v>124</v>
      </c>
    </row>
    <row r="6594" spans="1:12" ht="13" hidden="1" customHeight="1" x14ac:dyDescent="0.3">
      <c r="A6594" s="18" t="str">
        <f>+A6510</f>
        <v>NO</v>
      </c>
      <c r="B6594" s="18"/>
      <c r="E6594" s="84"/>
      <c r="F6594" s="323" t="str">
        <f>+$F$94</f>
        <v>TOTAL EJECUTADO DE CONTRATOS ACREDITADOS PROPUESTA INICIAL</v>
      </c>
      <c r="G6594" s="324"/>
      <c r="H6594" s="324"/>
      <c r="I6594" s="324"/>
      <c r="J6594" s="324"/>
      <c r="K6594" s="85"/>
      <c r="L6594" s="86" t="s">
        <v>124</v>
      </c>
    </row>
    <row r="6595" spans="1:12" ht="13" hidden="1" customHeight="1" x14ac:dyDescent="0.3">
      <c r="A6595" s="18" t="str">
        <f>+A6510</f>
        <v>NO</v>
      </c>
      <c r="B6595" s="18"/>
      <c r="E6595" s="87"/>
      <c r="F6595" s="323" t="str">
        <f>+$F$95</f>
        <v>PROMEDIO VALOR ACREDITADO EN SMMLV</v>
      </c>
      <c r="G6595" s="324"/>
      <c r="H6595" s="324"/>
      <c r="I6595" s="324"/>
      <c r="J6595" s="324"/>
      <c r="K6595" s="66"/>
      <c r="L6595" s="88" t="s">
        <v>124</v>
      </c>
    </row>
    <row r="6596" spans="1:12" hidden="1" x14ac:dyDescent="0.3">
      <c r="A6596" s="18" t="str">
        <f>+A6510</f>
        <v>NO</v>
      </c>
      <c r="B6596" s="18"/>
      <c r="E6596" s="89"/>
      <c r="F6596" s="89"/>
      <c r="G6596" s="89"/>
      <c r="H6596" s="89"/>
      <c r="I6596" s="89"/>
      <c r="J6596" s="89"/>
      <c r="K6596" s="89"/>
      <c r="L6596" s="89"/>
    </row>
    <row r="6597" spans="1:12" ht="13" hidden="1" customHeight="1" x14ac:dyDescent="0.3">
      <c r="A6597" s="18" t="str">
        <f>+A6510</f>
        <v>NO</v>
      </c>
      <c r="B6597" s="18"/>
      <c r="E6597" s="69" t="str">
        <f>+$E$97</f>
        <v>3.9.2 EXIGENCIAS MÍNIMAS DE EXPERIENCIA Y FORMACIÓN ACADÉMICA DEL EQUIPO DE TRABAJO</v>
      </c>
      <c r="F6597" s="70"/>
      <c r="G6597" s="70"/>
      <c r="H6597" s="70"/>
      <c r="I6597" s="70"/>
      <c r="J6597" s="70"/>
      <c r="K6597" s="70"/>
      <c r="L6597" s="71"/>
    </row>
    <row r="6598" spans="1:12" hidden="1" x14ac:dyDescent="0.3">
      <c r="A6598" s="18" t="str">
        <f>+A6510</f>
        <v>NO</v>
      </c>
      <c r="B6598" s="18"/>
      <c r="E6598" s="90" t="str">
        <f>+$E$98</f>
        <v>Formulario 8</v>
      </c>
      <c r="F6598" s="315" t="s">
        <v>46</v>
      </c>
      <c r="G6598" s="316"/>
      <c r="H6598" s="317"/>
      <c r="I6598" s="318"/>
      <c r="J6598" s="318"/>
      <c r="K6598" s="318"/>
      <c r="L6598" s="319"/>
    </row>
    <row r="6599" spans="1:12" hidden="1" x14ac:dyDescent="0.3">
      <c r="A6599" s="18" t="str">
        <f>+A6510</f>
        <v>NO</v>
      </c>
      <c r="B6599" s="18"/>
      <c r="E6599" s="91" t="s">
        <v>124</v>
      </c>
      <c r="F6599" s="91" t="str">
        <f>+$F$99</f>
        <v>Director de Interventoría</v>
      </c>
      <c r="G6599" s="91" t="str">
        <f>+$G$99</f>
        <v>Residente de Interventoría</v>
      </c>
      <c r="H6599" s="320"/>
      <c r="I6599" s="321"/>
      <c r="J6599" s="321"/>
      <c r="K6599" s="321"/>
      <c r="L6599" s="322"/>
    </row>
    <row r="6600" spans="1:12" hidden="1" x14ac:dyDescent="0.3">
      <c r="A6600" s="18" t="str">
        <f>+A6510</f>
        <v>NO</v>
      </c>
      <c r="B6600" s="18"/>
      <c r="E6600" s="304" t="str">
        <f>+$E$100</f>
        <v>OBSERVACIONES RESPECTO REQUISITO HABILITANTE DEL PERSONAL CLAVE EVALUABLE</v>
      </c>
      <c r="F6600" s="305"/>
      <c r="G6600" s="305"/>
      <c r="H6600" s="305"/>
      <c r="I6600" s="305"/>
      <c r="J6600" s="305"/>
      <c r="K6600" s="305"/>
      <c r="L6600" s="305"/>
    </row>
    <row r="6601" spans="1:12" hidden="1" x14ac:dyDescent="0.3">
      <c r="A6601" s="18" t="str">
        <f>+A6510</f>
        <v>NO</v>
      </c>
      <c r="B6601" s="18"/>
      <c r="E6601" s="312" t="s">
        <v>124</v>
      </c>
      <c r="F6601" s="313"/>
      <c r="G6601" s="313"/>
      <c r="H6601" s="313"/>
      <c r="I6601" s="313"/>
      <c r="J6601" s="313"/>
      <c r="K6601" s="313"/>
      <c r="L6601" s="314"/>
    </row>
    <row r="6602" spans="1:12" hidden="1" x14ac:dyDescent="0.3">
      <c r="A6602" s="18" t="str">
        <f>+A6510</f>
        <v>NO</v>
      </c>
      <c r="B6602" s="18"/>
      <c r="E6602" s="89"/>
      <c r="F6602" s="89"/>
      <c r="G6602" s="89"/>
      <c r="H6602" s="89"/>
      <c r="I6602" s="89"/>
      <c r="J6602" s="89"/>
      <c r="K6602" s="89"/>
      <c r="L6602" s="89"/>
    </row>
    <row r="6603" spans="1:12" ht="13" hidden="1" customHeight="1" x14ac:dyDescent="0.3">
      <c r="A6603" s="18" t="str">
        <f>+A6510</f>
        <v>NO</v>
      </c>
      <c r="B6603" s="18"/>
      <c r="E6603" s="69" t="str">
        <f>+$E$103</f>
        <v>4.2 EQUIPO DE TRABAJO (Personal Clave Evaluable)</v>
      </c>
      <c r="F6603" s="70"/>
      <c r="G6603" s="70"/>
      <c r="H6603" s="70"/>
      <c r="I6603" s="70"/>
      <c r="J6603" s="70"/>
      <c r="K6603" s="70"/>
      <c r="L6603" s="71"/>
    </row>
    <row r="6604" spans="1:12" ht="23.25" hidden="1" customHeight="1" x14ac:dyDescent="0.3">
      <c r="A6604" s="18" t="str">
        <f>+A6510</f>
        <v>NO</v>
      </c>
      <c r="B6604" s="18"/>
      <c r="E6604" s="90" t="str">
        <f>+$E$104</f>
        <v>Formulario 9</v>
      </c>
      <c r="F6604" s="315" t="s">
        <v>46</v>
      </c>
      <c r="G6604" s="316"/>
      <c r="H6604" s="317"/>
      <c r="I6604" s="318"/>
      <c r="J6604" s="318"/>
      <c r="K6604" s="318"/>
      <c r="L6604" s="319"/>
    </row>
    <row r="6605" spans="1:12" hidden="1" x14ac:dyDescent="0.3">
      <c r="A6605" s="18" t="str">
        <f>+A6510</f>
        <v>NO</v>
      </c>
      <c r="B6605" s="18"/>
      <c r="E6605" s="91" t="s">
        <v>124</v>
      </c>
      <c r="F6605" s="91" t="str">
        <f>+$F$99</f>
        <v>Director de Interventoría</v>
      </c>
      <c r="G6605" s="91" t="str">
        <f>+$G$99</f>
        <v>Residente de Interventoría</v>
      </c>
      <c r="H6605" s="320"/>
      <c r="I6605" s="321"/>
      <c r="J6605" s="321"/>
      <c r="K6605" s="321"/>
      <c r="L6605" s="322"/>
    </row>
    <row r="6606" spans="1:12" hidden="1" x14ac:dyDescent="0.3">
      <c r="A6606" s="18" t="str">
        <f>+A6510</f>
        <v>NO</v>
      </c>
      <c r="B6606" s="18"/>
      <c r="E6606" s="89"/>
      <c r="F6606" s="89"/>
      <c r="G6606" s="89"/>
      <c r="H6606" s="89"/>
      <c r="I6606" s="89"/>
      <c r="J6606" s="89"/>
      <c r="K6606" s="89"/>
      <c r="L6606" s="89"/>
    </row>
    <row r="6607" spans="1:12" hidden="1" x14ac:dyDescent="0.3">
      <c r="A6607" s="1" t="str">
        <f>+A6510</f>
        <v>NO</v>
      </c>
      <c r="E6607" s="92" t="str">
        <f>+E6482</f>
        <v>CRITERIOS DE EVALUACIÓN Y PUNTAJE</v>
      </c>
      <c r="F6607" s="93"/>
      <c r="G6607" s="93"/>
      <c r="H6607" s="93"/>
      <c r="I6607" s="93"/>
      <c r="J6607" s="93"/>
      <c r="K6607" s="94"/>
      <c r="L6607" s="95" t="str">
        <f>+$L$107</f>
        <v>PUNTAJE OBTENIDO</v>
      </c>
    </row>
    <row r="6608" spans="1:12" hidden="1" x14ac:dyDescent="0.3">
      <c r="A6608" s="1" t="str">
        <f>+A6510</f>
        <v>NO</v>
      </c>
      <c r="E6608" s="96" t="str">
        <f>+$E$108</f>
        <v>VALOR</v>
      </c>
      <c r="F6608" s="97" t="str">
        <f>+$F$108</f>
        <v>EQUIPO DE TRABAJO (PERSONAL CLAVE EVALUABLE)</v>
      </c>
      <c r="G6608" s="24"/>
      <c r="H6608" s="24"/>
      <c r="I6608" s="24"/>
      <c r="J6608" s="24"/>
      <c r="K6608" s="24"/>
      <c r="L6608" s="98"/>
    </row>
    <row r="6609" spans="1:12" ht="12.75" hidden="1" customHeight="1" x14ac:dyDescent="0.3">
      <c r="A6609" s="1" t="str">
        <f>+A6510</f>
        <v>NO</v>
      </c>
      <c r="E6609" s="96">
        <f>+$E$109</f>
        <v>5</v>
      </c>
      <c r="F6609" s="307" t="str">
        <f>+$F$109</f>
        <v xml:space="preserve"> Experiencia Específica adicional</v>
      </c>
      <c r="G6609" s="308"/>
      <c r="H6609" s="308"/>
      <c r="I6609" s="308"/>
      <c r="J6609" s="308"/>
      <c r="K6609" s="309"/>
      <c r="L6609" s="99" t="str">
        <f>IFERROR(IF(VLOOKUP(C6510,'R. PUNTAJES'!$C$14:$R$213,'R. PUNTAJES'!$I$10,0)="","",VLOOKUP(C6510,'R. PUNTAJES'!$C$14:$R$213,'R. PUNTAJES'!$I$10,0)),"")</f>
        <v/>
      </c>
    </row>
    <row r="6610" spans="1:12" ht="12.75" hidden="1" customHeight="1" x14ac:dyDescent="0.3">
      <c r="A6610" s="1" t="str">
        <f>+A6510</f>
        <v>NO</v>
      </c>
      <c r="E6610" s="96">
        <f>+$E$110</f>
        <v>5</v>
      </c>
      <c r="F6610" s="307" t="str">
        <f>+$F$110</f>
        <v>Formación Académica adicional</v>
      </c>
      <c r="G6610" s="308"/>
      <c r="H6610" s="308"/>
      <c r="I6610" s="308"/>
      <c r="J6610" s="308"/>
      <c r="K6610" s="309"/>
      <c r="L6610" s="99" t="str">
        <f>IFERROR(IF(VLOOKUP(C6510,'R. PUNTAJES'!$C$14:$R$213,'R. PUNTAJES'!$J$10,0)="","",VLOOKUP(C6510,'R. PUNTAJES'!$C$14:$R$213,'R. PUNTAJES'!$J$10,0)),"")</f>
        <v/>
      </c>
    </row>
    <row r="6611" spans="1:12" hidden="1" x14ac:dyDescent="0.3">
      <c r="A6611" s="18" t="str">
        <f>+A6510</f>
        <v>NO</v>
      </c>
      <c r="B6611" s="18"/>
      <c r="E6611" s="100"/>
      <c r="F6611" s="101" t="str">
        <f>+$F$111</f>
        <v>FACTOR DE SOSTENIBILIDAD</v>
      </c>
      <c r="G6611" s="102"/>
      <c r="H6611" s="102"/>
      <c r="I6611" s="102"/>
      <c r="J6611" s="102"/>
      <c r="K6611" s="102"/>
      <c r="L6611" s="103"/>
    </row>
    <row r="6612" spans="1:12" hidden="1" x14ac:dyDescent="0.3">
      <c r="A6612" s="18" t="str">
        <f>+A6510</f>
        <v>NO</v>
      </c>
      <c r="B6612" s="18"/>
      <c r="E6612" s="104">
        <v>1</v>
      </c>
      <c r="F6612" s="105" t="str">
        <f>+$F$112</f>
        <v>Compromisos Sostenibilidad</v>
      </c>
      <c r="G6612" s="106"/>
      <c r="H6612" s="106"/>
      <c r="I6612" s="106"/>
      <c r="J6612" s="106"/>
      <c r="K6612" s="106"/>
      <c r="L6612" s="107" t="str">
        <f>IFERROR(IF(VLOOKUP(C6510,'R. PUNTAJES'!$C$14:$R$213,'R. PUNTAJES'!$K$10,0)="","",VLOOKUP(C6510,'R. PUNTAJES'!$C$14:$R$213,'R. PUNTAJES'!$K$10,0)),"")</f>
        <v/>
      </c>
    </row>
    <row r="6613" spans="1:12" hidden="1" x14ac:dyDescent="0.3">
      <c r="A6613" s="1" t="str">
        <f>+A6510</f>
        <v>NO</v>
      </c>
      <c r="E6613" s="108"/>
      <c r="F6613" s="109" t="str">
        <f>+$F$113</f>
        <v>APOYO A LA INDUSTRIA NACIONAL</v>
      </c>
      <c r="G6613" s="110"/>
      <c r="H6613" s="110"/>
      <c r="I6613" s="110"/>
      <c r="J6613" s="110"/>
      <c r="K6613" s="110"/>
      <c r="L6613" s="111"/>
    </row>
    <row r="6614" spans="1:12" ht="12.75" hidden="1" customHeight="1" x14ac:dyDescent="0.3">
      <c r="A6614" s="1" t="str">
        <f>+A6510</f>
        <v>NO</v>
      </c>
      <c r="E6614" s="96">
        <v>20</v>
      </c>
      <c r="F6614" s="307" t="str">
        <f>+$F$114</f>
        <v>Promoción de Servicios Nacionales o con Trato Nacional</v>
      </c>
      <c r="G6614" s="308"/>
      <c r="H6614" s="308"/>
      <c r="I6614" s="308"/>
      <c r="J6614" s="308"/>
      <c r="K6614" s="309"/>
      <c r="L6614" s="99" t="str">
        <f>IFERROR(IF(VLOOKUP(C6510,'R. PUNTAJES'!$C$14:$R$213,'R. PUNTAJES'!$L$10,0)="","",
IF(VLOOKUP(C6510,'R. PUNTAJES'!$C$14:$R$213,'R. PUNTAJES'!$L$10,0)=5,0,
VLOOKUP(C6510,'R. PUNTAJES'!$C$14:$R$213,'R. PUNTAJES'!$L$10,0))),"")</f>
        <v/>
      </c>
    </row>
    <row r="6615" spans="1:12" ht="12.75" hidden="1" customHeight="1" x14ac:dyDescent="0.3">
      <c r="A6615" s="1" t="str">
        <f>+A6510</f>
        <v>NO</v>
      </c>
      <c r="E6615" s="96">
        <v>5</v>
      </c>
      <c r="F6615" s="307" t="str">
        <f>+$F$115</f>
        <v>Incorporación de componente nacional en servicios extranjeros</v>
      </c>
      <c r="G6615" s="308"/>
      <c r="H6615" s="308"/>
      <c r="I6615" s="308"/>
      <c r="J6615" s="308"/>
      <c r="K6615" s="309"/>
      <c r="L6615" s="99" t="str">
        <f>IFERROR(IF(VLOOKUP(C6510,'R. PUNTAJES'!$C$14:$R$213,'R. PUNTAJES'!$L$10,0)="","",
IF(VLOOKUP(C6510,'R. PUNTAJES'!$C$14:$R$213,'R. PUNTAJES'!$L$10,0)=20,0,
VLOOKUP(C6510,'R. PUNTAJES'!$C$14:$R$213,'R. PUNTAJES'!$L$10,0))),"")</f>
        <v/>
      </c>
    </row>
    <row r="6616" spans="1:12" hidden="1" x14ac:dyDescent="0.3">
      <c r="A6616" s="1" t="str">
        <f>+A6510</f>
        <v>NO</v>
      </c>
      <c r="E6616" s="112"/>
      <c r="F6616" s="97" t="str">
        <f>+$F$116</f>
        <v>VINCULACIÓN DE PERSONAS CON DISCAPACIDAD</v>
      </c>
      <c r="G6616" s="24"/>
      <c r="H6616" s="24"/>
      <c r="I6616" s="24"/>
      <c r="J6616" s="24"/>
      <c r="K6616" s="24"/>
      <c r="L6616" s="98"/>
    </row>
    <row r="6617" spans="1:12" ht="12.75" hidden="1" customHeight="1" x14ac:dyDescent="0.3">
      <c r="A6617" s="1" t="str">
        <f>+A6510</f>
        <v>NO</v>
      </c>
      <c r="E6617" s="96">
        <v>1</v>
      </c>
      <c r="F6617" s="307" t="str">
        <f>+$F$117</f>
        <v xml:space="preserve">Trabajadores vinculados a la planta de personal </v>
      </c>
      <c r="G6617" s="308"/>
      <c r="H6617" s="308"/>
      <c r="I6617" s="308"/>
      <c r="J6617" s="308"/>
      <c r="K6617" s="309"/>
      <c r="L6617" s="99" t="str">
        <f>IFERROR(IF(VLOOKUP(C6510,'R. PUNTAJES'!$C$14:$R$213,'R. PUNTAJES'!$M$10,0)="","",VLOOKUP(C6510,'R. PUNTAJES'!$C$14:$R$213,'R. PUNTAJES'!$M$10,0)),"")</f>
        <v/>
      </c>
    </row>
    <row r="6618" spans="1:12" hidden="1" x14ac:dyDescent="0.3">
      <c r="A6618" s="1" t="str">
        <f>+A6510</f>
        <v>NO</v>
      </c>
      <c r="E6618" s="112"/>
      <c r="F6618" s="97" t="str">
        <f>+$F$118</f>
        <v>EMPRENDIMIENTOS Y EMPRESAS DE MUJERES</v>
      </c>
      <c r="G6618" s="24"/>
      <c r="H6618" s="24"/>
      <c r="I6618" s="24"/>
      <c r="J6618" s="24"/>
      <c r="K6618" s="24"/>
      <c r="L6618" s="98"/>
    </row>
    <row r="6619" spans="1:12" ht="13" hidden="1" customHeight="1" x14ac:dyDescent="0.3">
      <c r="A6619" s="1" t="str">
        <f>+A6510</f>
        <v>NO</v>
      </c>
      <c r="E6619" s="96">
        <v>0.25</v>
      </c>
      <c r="F6619" s="307" t="str">
        <f>+$F$119</f>
        <v>Emprendimientos y empresas de mujeres</v>
      </c>
      <c r="G6619" s="308"/>
      <c r="H6619" s="308"/>
      <c r="I6619" s="308"/>
      <c r="J6619" s="308"/>
      <c r="K6619" s="309"/>
      <c r="L6619" s="113" t="str">
        <f>IFERROR(IF(VLOOKUP(C6510,'R. PUNTAJES'!$C$14:$R$213,'R. PUNTAJES'!$N$10,0)="","",VLOOKUP(C6510,'R. PUNTAJES'!$C$14:$R$213,'R. PUNTAJES'!$N$10,0)),"")</f>
        <v/>
      </c>
    </row>
    <row r="6620" spans="1:12" hidden="1" x14ac:dyDescent="0.3">
      <c r="A6620" s="18" t="str">
        <f>+A6621</f>
        <v>NO</v>
      </c>
      <c r="B6620" s="18"/>
      <c r="E6620" s="112"/>
      <c r="F6620" s="97" t="str">
        <f>+$F$120</f>
        <v>MIPYME</v>
      </c>
      <c r="G6620" s="24"/>
      <c r="H6620" s="24"/>
      <c r="I6620" s="24"/>
      <c r="J6620" s="24"/>
      <c r="K6620" s="24"/>
      <c r="L6620" s="98"/>
    </row>
    <row r="6621" spans="1:12" hidden="1" x14ac:dyDescent="0.3">
      <c r="A6621" s="18" t="str">
        <f>+IF(E6621=0,"NO",1)</f>
        <v>NO</v>
      </c>
      <c r="B6621" s="18"/>
      <c r="E6621" s="96">
        <v>0</v>
      </c>
      <c r="F6621" s="307" t="str">
        <f>+$F$121</f>
        <v>Mipyme</v>
      </c>
      <c r="G6621" s="308"/>
      <c r="H6621" s="308"/>
      <c r="I6621" s="308"/>
      <c r="J6621" s="308"/>
      <c r="K6621" s="309"/>
      <c r="L6621" s="113" t="str">
        <f>IFERROR(IF(VLOOKUP(C6510,'R. PUNTAJES'!$C$14:$R$213,'R. PUNTAJES'!$O$10,0)="","",VLOOKUP(C6510,'R. PUNTAJES'!$C$14:$R$213,'R. PUNTAJES'!$O$10,0)),"")</f>
        <v/>
      </c>
    </row>
    <row r="6622" spans="1:12" hidden="1" x14ac:dyDescent="0.3">
      <c r="A6622" s="1" t="str">
        <f>+A6510</f>
        <v>NO</v>
      </c>
      <c r="E6622" s="112"/>
      <c r="F6622" s="97" t="str">
        <f>+$F$122</f>
        <v>EXPERIENCIA DEL PROPONENTE</v>
      </c>
      <c r="G6622" s="24"/>
      <c r="H6622" s="24"/>
      <c r="I6622" s="24"/>
      <c r="J6622" s="24"/>
      <c r="K6622" s="24"/>
      <c r="L6622" s="98"/>
    </row>
    <row r="6623" spans="1:12" hidden="1" x14ac:dyDescent="0.3">
      <c r="A6623" s="1" t="str">
        <f>+A6510</f>
        <v>NO</v>
      </c>
      <c r="E6623" s="96">
        <v>59.5</v>
      </c>
      <c r="F6623" s="307" t="str">
        <f>+$F$123</f>
        <v>mediana con valor absoluto</v>
      </c>
      <c r="G6623" s="308"/>
      <c r="H6623" s="308"/>
      <c r="I6623" s="308"/>
      <c r="J6623" s="308"/>
      <c r="K6623" s="309"/>
      <c r="L6623" s="113" t="str">
        <f>IFERROR(IF(VLOOKUP(C6510,'R. PUNTAJES'!$C$14:$R$213,'R. PUNTAJES'!$R$10,0)="","",VLOOKUP(C6510,'R. PUNTAJES'!$C$14:$R$213,'R. PUNTAJES'!$R$10,0)),"")</f>
        <v/>
      </c>
    </row>
    <row r="6624" spans="1:12" hidden="1" x14ac:dyDescent="0.3">
      <c r="A6624" s="1" t="str">
        <f>+A6510</f>
        <v>NO</v>
      </c>
      <c r="E6624" s="112"/>
      <c r="F6624" s="97" t="str">
        <f>+$F$124</f>
        <v>MULTAS</v>
      </c>
      <c r="G6624" s="24"/>
      <c r="H6624" s="24"/>
      <c r="I6624" s="24"/>
      <c r="J6624" s="24"/>
      <c r="K6624" s="24"/>
      <c r="L6624" s="98"/>
    </row>
    <row r="6625" spans="1:16" ht="12.75" hidden="1" customHeight="1" x14ac:dyDescent="0.3">
      <c r="A6625" s="1" t="str">
        <f>+A6510</f>
        <v>NO</v>
      </c>
      <c r="E6625" s="96">
        <v>-2</v>
      </c>
      <c r="F6625" s="307" t="str">
        <f>+$F$125</f>
        <v>Una o más multas o cláusulas penales durante el último año</v>
      </c>
      <c r="G6625" s="310"/>
      <c r="H6625" s="310"/>
      <c r="I6625" s="310"/>
      <c r="J6625" s="310"/>
      <c r="K6625" s="311"/>
      <c r="L6625" s="99" t="str">
        <f>IFERROR(IF(VLOOKUP(C6510,'R. PUNTAJES'!$C$14:$R$213,'R. PUNTAJES'!$Q$10,0)="","",VLOOKUP(C6510,'R. PUNTAJES'!$C$14:$R$213,'R. PUNTAJES'!$Q$10,0)),"")</f>
        <v/>
      </c>
    </row>
    <row r="6626" spans="1:16" hidden="1" x14ac:dyDescent="0.3">
      <c r="A6626" s="1" t="str">
        <f>+A6510</f>
        <v>NO</v>
      </c>
      <c r="E6626" s="112"/>
      <c r="F6626" s="97" t="str">
        <f>+$F$126</f>
        <v>OBRAS INCONCLUSAS</v>
      </c>
      <c r="G6626" s="24"/>
      <c r="H6626" s="24"/>
      <c r="I6626" s="24"/>
      <c r="J6626" s="24"/>
      <c r="K6626" s="24"/>
      <c r="L6626" s="98"/>
    </row>
    <row r="6627" spans="1:16" hidden="1" x14ac:dyDescent="0.3">
      <c r="A6627" s="1" t="str">
        <f>+A6510</f>
        <v>NO</v>
      </c>
      <c r="E6627" s="96">
        <v>-1</v>
      </c>
      <c r="F6627" s="301" t="str">
        <f>+$F$127</f>
        <v>Anotación vigente de obra civil inconclusa</v>
      </c>
      <c r="G6627" s="302"/>
      <c r="H6627" s="302"/>
      <c r="I6627" s="302"/>
      <c r="J6627" s="302"/>
      <c r="K6627" s="303"/>
      <c r="L6627" s="99" t="str">
        <f>IFERROR(IF(VLOOKUP(C6510,'R. PUNTAJES'!$C$14:$R$213,'R. PUNTAJES'!$P$10,0)="","",VLOOKUP(C6510,'R. PUNTAJES'!$C$14:$R$213,'R. PUNTAJES'!$P$10,0)),"")</f>
        <v/>
      </c>
    </row>
    <row r="6628" spans="1:16" ht="7.5" hidden="1" customHeight="1" x14ac:dyDescent="0.3">
      <c r="A6628" s="1" t="str">
        <f>+A6510</f>
        <v>NO</v>
      </c>
      <c r="E6628" s="114"/>
      <c r="F6628" s="45"/>
      <c r="G6628" s="45"/>
      <c r="H6628" s="45"/>
      <c r="I6628" s="45"/>
      <c r="J6628" s="45"/>
      <c r="K6628" s="45"/>
      <c r="L6628" s="48"/>
    </row>
    <row r="6629" spans="1:16" hidden="1" x14ac:dyDescent="0.3">
      <c r="A6629" s="1" t="str">
        <f>+A6510</f>
        <v>NO</v>
      </c>
      <c r="E6629" s="115" t="str">
        <f>+$E$129</f>
        <v>PUNTAJE TOTAL</v>
      </c>
      <c r="F6629" s="116"/>
      <c r="G6629" s="116"/>
      <c r="H6629" s="116"/>
      <c r="I6629" s="116"/>
      <c r="J6629" s="116"/>
      <c r="K6629" s="117"/>
      <c r="L6629" s="118">
        <f>IFERROR(IF(VLOOKUP(C6510,'R. PUNTAJES'!$C$14:$R$213,'R. PUNTAJES'!$H$10,0)="RECHAZO","",SUM(L6609:L6627)),"")</f>
        <v>0</v>
      </c>
    </row>
    <row r="6630" spans="1:16" hidden="1" x14ac:dyDescent="0.3">
      <c r="A6630" s="1" t="str">
        <f>+A6510</f>
        <v>NO</v>
      </c>
      <c r="E6630" s="304" t="str">
        <f>+$E$130</f>
        <v>OBSERVACIONES RESPECTO A PUNTAJES</v>
      </c>
      <c r="F6630" s="305"/>
      <c r="G6630" s="305"/>
      <c r="H6630" s="305"/>
      <c r="I6630" s="305"/>
      <c r="J6630" s="305"/>
      <c r="K6630" s="305"/>
      <c r="L6630" s="305"/>
    </row>
    <row r="6631" spans="1:16" ht="12" hidden="1" customHeight="1" x14ac:dyDescent="0.3">
      <c r="A6631" s="1" t="str">
        <f>+A6510</f>
        <v>NO</v>
      </c>
      <c r="E6631" s="306" t="s">
        <v>124</v>
      </c>
      <c r="F6631" s="305"/>
      <c r="G6631" s="305"/>
      <c r="H6631" s="305"/>
      <c r="I6631" s="305"/>
      <c r="J6631" s="305"/>
      <c r="K6631" s="305"/>
      <c r="L6631" s="305"/>
      <c r="N6631" s="119"/>
      <c r="O6631" s="119"/>
      <c r="P6631" s="120"/>
    </row>
    <row r="6632" spans="1:16" ht="3" hidden="1" customHeight="1" x14ac:dyDescent="0.3">
      <c r="A6632" s="1" t="str">
        <f>+A6511</f>
        <v>NO</v>
      </c>
      <c r="E6632" s="121"/>
      <c r="F6632" s="122"/>
      <c r="G6632" s="122"/>
      <c r="H6632" s="122"/>
      <c r="I6632" s="122"/>
      <c r="J6632" s="122"/>
      <c r="K6632" s="122"/>
      <c r="L6632" s="123"/>
    </row>
    <row r="6633" spans="1:16" hidden="1" x14ac:dyDescent="0.3">
      <c r="A6633" s="1" t="str">
        <f>+IF(OR(C6635=""),"NO",1)</f>
        <v>NO</v>
      </c>
      <c r="E6633" s="346"/>
      <c r="F6633" s="347"/>
      <c r="G6633" s="347"/>
      <c r="H6633" s="347"/>
      <c r="I6633" s="347"/>
      <c r="J6633" s="347"/>
      <c r="K6633" s="347"/>
      <c r="L6633" s="347"/>
    </row>
    <row r="6634" spans="1:16" ht="4.5" hidden="1" customHeight="1" x14ac:dyDescent="0.3">
      <c r="A6634" s="1" t="str">
        <f>+A6635</f>
        <v>NO</v>
      </c>
      <c r="E6634" s="15"/>
      <c r="F6634" s="16"/>
      <c r="G6634" s="16"/>
      <c r="H6634" s="16"/>
      <c r="I6634" s="16"/>
      <c r="J6634" s="16"/>
      <c r="K6634" s="16"/>
      <c r="L6634" s="17"/>
    </row>
    <row r="6635" spans="1:16" ht="15.75" hidden="1" customHeight="1" x14ac:dyDescent="0.3">
      <c r="A6635" s="1" t="str">
        <f>+IF(OR(C6635=""),"NO",1)</f>
        <v>NO</v>
      </c>
      <c r="B6635" s="1">
        <f>1+MAX($B$1:B6634)</f>
        <v>54</v>
      </c>
      <c r="C6635" s="18" t="s">
        <v>124</v>
      </c>
      <c r="E6635" s="19" t="s">
        <v>124</v>
      </c>
      <c r="F6635" s="20"/>
      <c r="G6635" s="20"/>
      <c r="H6635" s="20"/>
      <c r="I6635" s="21"/>
      <c r="J6635" s="20"/>
      <c r="K6635" s="21"/>
      <c r="L6635" s="22"/>
    </row>
    <row r="6636" spans="1:16" hidden="1" x14ac:dyDescent="0.3">
      <c r="A6636" s="1" t="str">
        <f>A6635</f>
        <v>NO</v>
      </c>
      <c r="E6636" s="23" t="str">
        <f>+$E$11</f>
        <v>Integrantes</v>
      </c>
      <c r="F6636" s="24"/>
      <c r="G6636" s="24"/>
      <c r="H6636" s="24"/>
      <c r="I6636" s="24"/>
      <c r="J6636" s="24"/>
      <c r="K6636" s="25" t="str">
        <f>+$K$11</f>
        <v>Nit</v>
      </c>
      <c r="L6636" s="26" t="str">
        <f>+$L$11</f>
        <v>Part.</v>
      </c>
    </row>
    <row r="6637" spans="1:16" hidden="1" x14ac:dyDescent="0.3">
      <c r="A6637" s="1" t="str">
        <f>+A6636</f>
        <v>NO</v>
      </c>
      <c r="C6637" s="1" t="s">
        <v>124</v>
      </c>
      <c r="E6637" s="27" t="s">
        <v>124</v>
      </c>
      <c r="F6637" s="28"/>
      <c r="G6637" s="28"/>
      <c r="H6637" s="28"/>
      <c r="I6637" s="28"/>
      <c r="J6637" s="28"/>
      <c r="K6637" s="29" t="s">
        <v>124</v>
      </c>
      <c r="L6637" s="30" t="s">
        <v>124</v>
      </c>
    </row>
    <row r="6638" spans="1:16" hidden="1" x14ac:dyDescent="0.3">
      <c r="A6638" s="18" t="str">
        <f>+IF(OR(C6638=""),"NO",1)</f>
        <v>NO</v>
      </c>
      <c r="B6638" s="18"/>
      <c r="C6638" s="1" t="s">
        <v>124</v>
      </c>
      <c r="E6638" s="31" t="s">
        <v>124</v>
      </c>
      <c r="F6638" s="32"/>
      <c r="G6638" s="32"/>
      <c r="H6638" s="32"/>
      <c r="I6638" s="32"/>
      <c r="J6638" s="32"/>
      <c r="K6638" s="33" t="s">
        <v>124</v>
      </c>
      <c r="L6638" s="34" t="s">
        <v>124</v>
      </c>
    </row>
    <row r="6639" spans="1:16" hidden="1" x14ac:dyDescent="0.3">
      <c r="A6639" s="18" t="str">
        <f>+IF(OR(C6639=""),"NO",1)</f>
        <v>NO</v>
      </c>
      <c r="B6639" s="18"/>
      <c r="C6639" s="1" t="s">
        <v>124</v>
      </c>
      <c r="E6639" s="31" t="s">
        <v>124</v>
      </c>
      <c r="F6639" s="32"/>
      <c r="G6639" s="32"/>
      <c r="H6639" s="32"/>
      <c r="I6639" s="32"/>
      <c r="J6639" s="32"/>
      <c r="K6639" s="33" t="s">
        <v>124</v>
      </c>
      <c r="L6639" s="34" t="s">
        <v>124</v>
      </c>
    </row>
    <row r="6640" spans="1:16" hidden="1" x14ac:dyDescent="0.3">
      <c r="A6640" s="18" t="str">
        <f>+IF(OR(C6640=""),"NO",1)</f>
        <v>NO</v>
      </c>
      <c r="B6640" s="18"/>
      <c r="C6640" s="1" t="s">
        <v>124</v>
      </c>
      <c r="E6640" s="31" t="s">
        <v>13</v>
      </c>
      <c r="F6640" s="32"/>
      <c r="G6640" s="32"/>
      <c r="H6640" s="32"/>
      <c r="I6640" s="32"/>
      <c r="J6640" s="32"/>
      <c r="K6640" s="33"/>
      <c r="L6640" s="34"/>
    </row>
    <row r="6641" spans="1:12" hidden="1" x14ac:dyDescent="0.3">
      <c r="A6641" s="18" t="str">
        <f>+IF(OR(C6641=""),"NO",1)</f>
        <v>NO</v>
      </c>
      <c r="B6641" s="18"/>
      <c r="C6641" s="1" t="s">
        <v>124</v>
      </c>
      <c r="E6641" s="31" t="s">
        <v>13</v>
      </c>
      <c r="F6641" s="32"/>
      <c r="G6641" s="32"/>
      <c r="H6641" s="32"/>
      <c r="I6641" s="32"/>
      <c r="J6641" s="32"/>
      <c r="K6641" s="33"/>
      <c r="L6641" s="34"/>
    </row>
    <row r="6642" spans="1:12" hidden="1" x14ac:dyDescent="0.3">
      <c r="A6642" s="18" t="str">
        <f>+IF(OR(C6642=""),"NO",1)</f>
        <v>NO</v>
      </c>
      <c r="B6642" s="18"/>
      <c r="C6642" s="1" t="s">
        <v>124</v>
      </c>
      <c r="E6642" s="35" t="s">
        <v>13</v>
      </c>
      <c r="F6642" s="36"/>
      <c r="G6642" s="36"/>
      <c r="H6642" s="36"/>
      <c r="I6642" s="36"/>
      <c r="J6642" s="36"/>
      <c r="K6642" s="37"/>
      <c r="L6642" s="38"/>
    </row>
    <row r="6643" spans="1:12" ht="5.15" hidden="1" customHeight="1" x14ac:dyDescent="0.3">
      <c r="A6643" s="1" t="str">
        <f>+A6635</f>
        <v>NO</v>
      </c>
      <c r="E6643" s="39"/>
      <c r="F6643" s="39"/>
      <c r="G6643" s="39"/>
      <c r="H6643" s="39"/>
      <c r="I6643" s="39"/>
      <c r="J6643" s="39"/>
      <c r="K6643" s="39"/>
      <c r="L6643" s="39"/>
    </row>
    <row r="6644" spans="1:12" ht="15.75" hidden="1" customHeight="1" x14ac:dyDescent="0.3">
      <c r="A6644" s="1" t="str">
        <f>+A6635</f>
        <v>NO</v>
      </c>
      <c r="E6644" s="40" t="str">
        <f>+$E$19</f>
        <v>RESULTADO DE EVALUACIÓN TÉCNICA</v>
      </c>
      <c r="F6644" s="41"/>
      <c r="G6644" s="41"/>
      <c r="H6644" s="41"/>
      <c r="I6644" s="41"/>
      <c r="J6644" s="41"/>
      <c r="K6644" s="41"/>
      <c r="L6644" s="42"/>
    </row>
    <row r="6645" spans="1:12" hidden="1" x14ac:dyDescent="0.3">
      <c r="A6645" s="1" t="str">
        <f>+A6635</f>
        <v>NO</v>
      </c>
      <c r="E6645" s="43"/>
      <c r="F6645" s="44" t="str">
        <f>+$F$20</f>
        <v>Experiencia</v>
      </c>
      <c r="G6645" s="45"/>
      <c r="H6645" s="45"/>
      <c r="I6645" s="45"/>
      <c r="J6645" s="45"/>
      <c r="K6645" s="46"/>
      <c r="L6645" s="47" t="s">
        <v>124</v>
      </c>
    </row>
    <row r="6646" spans="1:12" hidden="1" x14ac:dyDescent="0.3">
      <c r="A6646" s="1" t="str">
        <f>+A6635</f>
        <v>NO</v>
      </c>
      <c r="E6646" s="348" t="str">
        <f>+$E$21</f>
        <v>OBSERVACIONES RESPECTO A LA EVALUACIÓN DE EXPERIENCIA</v>
      </c>
      <c r="F6646" s="308"/>
      <c r="G6646" s="308"/>
      <c r="H6646" s="308"/>
      <c r="I6646" s="308"/>
      <c r="J6646" s="308"/>
      <c r="K6646" s="308"/>
      <c r="L6646" s="349"/>
    </row>
    <row r="6647" spans="1:12" hidden="1" x14ac:dyDescent="0.3">
      <c r="A6647" s="1" t="str">
        <f>+A6635</f>
        <v>NO</v>
      </c>
      <c r="E6647" s="350" t="s">
        <v>124</v>
      </c>
      <c r="F6647" s="351"/>
      <c r="G6647" s="351"/>
      <c r="H6647" s="351"/>
      <c r="I6647" s="351"/>
      <c r="J6647" s="351"/>
      <c r="K6647" s="351"/>
      <c r="L6647" s="352"/>
    </row>
    <row r="6648" spans="1:12" ht="5.15" hidden="1" customHeight="1" x14ac:dyDescent="0.3">
      <c r="A6648" s="1" t="str">
        <f>+A6635</f>
        <v>NO</v>
      </c>
      <c r="E6648" s="39"/>
      <c r="F6648" s="39"/>
      <c r="G6648" s="39"/>
      <c r="H6648" s="39"/>
      <c r="I6648" s="39"/>
      <c r="J6648" s="39"/>
      <c r="K6648" s="39"/>
      <c r="L6648" s="39"/>
    </row>
    <row r="6649" spans="1:12" ht="12.75" hidden="1" customHeight="1" x14ac:dyDescent="0.3">
      <c r="A6649" s="1" t="str">
        <f>+A6635</f>
        <v>NO</v>
      </c>
      <c r="E6649" s="40" t="str">
        <f>+$E$24</f>
        <v>EXPERIENCIA HABILITANTE: CONTRATOS PRESENTADOS</v>
      </c>
      <c r="F6649" s="41"/>
      <c r="G6649" s="41"/>
      <c r="H6649" s="41"/>
      <c r="I6649" s="41"/>
      <c r="J6649" s="41"/>
      <c r="K6649" s="41"/>
      <c r="L6649" s="42"/>
    </row>
    <row r="6650" spans="1:12" ht="8.5" hidden="1" customHeight="1" x14ac:dyDescent="0.3">
      <c r="A6650" s="1" t="str">
        <f>+A6635</f>
        <v>NO</v>
      </c>
      <c r="E6650" s="49"/>
      <c r="F6650" s="50"/>
      <c r="G6650" s="51"/>
      <c r="H6650" s="51"/>
      <c r="I6650" s="51"/>
      <c r="J6650" s="51"/>
      <c r="K6650" s="51"/>
      <c r="L6650" s="52"/>
    </row>
    <row r="6651" spans="1:12" hidden="1" x14ac:dyDescent="0.3">
      <c r="A6651" s="18" t="str">
        <f>+IF(OR(C6651=""),"NO",1)</f>
        <v>NO</v>
      </c>
      <c r="B6651" s="18"/>
      <c r="C6651" s="1" t="s">
        <v>124</v>
      </c>
      <c r="E6651" s="329">
        <v>1</v>
      </c>
      <c r="F6651" s="53" t="str">
        <f>+$F$26</f>
        <v>OBJETO</v>
      </c>
      <c r="G6651" s="332" t="s">
        <v>124</v>
      </c>
      <c r="H6651" s="333"/>
      <c r="I6651" s="333"/>
      <c r="J6651" s="333"/>
      <c r="K6651" s="333"/>
      <c r="L6651" s="334"/>
    </row>
    <row r="6652" spans="1:12" hidden="1" x14ac:dyDescent="0.3">
      <c r="A6652" s="18" t="str">
        <f>+IF(OR(C6651=""),"NO",1)</f>
        <v>NO</v>
      </c>
      <c r="B6652" s="18"/>
      <c r="E6652" s="330"/>
      <c r="F6652" s="54" t="str">
        <f>+$F$27</f>
        <v>CONTRATANTE</v>
      </c>
      <c r="G6652" s="335" t="s">
        <v>124</v>
      </c>
      <c r="H6652" s="310"/>
      <c r="I6652" s="310"/>
      <c r="J6652" s="310"/>
      <c r="K6652" s="310"/>
      <c r="L6652" s="336"/>
    </row>
    <row r="6653" spans="1:12" hidden="1" x14ac:dyDescent="0.3">
      <c r="A6653" s="18" t="str">
        <f>+IF(OR(C6651=""),"NO",1)</f>
        <v>NO</v>
      </c>
      <c r="B6653" s="18"/>
      <c r="E6653" s="330"/>
      <c r="F6653" s="54" t="str">
        <f>+$F$28</f>
        <v>APORTANTE</v>
      </c>
      <c r="G6653" s="337" t="s">
        <v>124</v>
      </c>
      <c r="H6653" s="338"/>
      <c r="I6653" s="338"/>
      <c r="J6653" s="338"/>
      <c r="K6653" s="338"/>
      <c r="L6653" s="339"/>
    </row>
    <row r="6654" spans="1:12" hidden="1" x14ac:dyDescent="0.3">
      <c r="A6654" s="18" t="str">
        <f>+IF(OR(C6651=""),"NO",1)</f>
        <v>NO</v>
      </c>
      <c r="B6654" s="18"/>
      <c r="E6654" s="330"/>
      <c r="F6654" s="54" t="str">
        <f>+$F$29</f>
        <v>VALOR /SMMLV)</v>
      </c>
      <c r="G6654" s="55" t="s">
        <v>124</v>
      </c>
      <c r="H6654" s="56" t="str">
        <f>+$H$29</f>
        <v>% PART..</v>
      </c>
      <c r="I6654" s="57" t="s">
        <v>124</v>
      </c>
      <c r="J6654" s="58" t="str">
        <f>+$J$29</f>
        <v>VALOR ACREDITADO</v>
      </c>
      <c r="K6654" s="59"/>
      <c r="L6654" s="47" t="s">
        <v>124</v>
      </c>
    </row>
    <row r="6655" spans="1:12" hidden="1" x14ac:dyDescent="0.3">
      <c r="A6655" s="18" t="str">
        <f>+IF(OR(C6651=""),"NO",1)</f>
        <v>NO</v>
      </c>
      <c r="B6655" s="18"/>
      <c r="E6655" s="330"/>
      <c r="F6655" s="60" t="str">
        <f>+$F$30</f>
        <v>EXPERIENCIA APORTADA</v>
      </c>
      <c r="G6655" s="340" t="s">
        <v>124</v>
      </c>
      <c r="H6655" s="341"/>
      <c r="I6655" s="341"/>
      <c r="J6655" s="341"/>
      <c r="K6655" s="341"/>
      <c r="L6655" s="342"/>
    </row>
    <row r="6656" spans="1:12" hidden="1" x14ac:dyDescent="0.3">
      <c r="A6656" s="18" t="str">
        <f>+IF(OR(C6651=""),"NO",1)</f>
        <v>NO</v>
      </c>
      <c r="B6656" s="18"/>
      <c r="E6656" s="331"/>
      <c r="F6656" s="62" t="str">
        <f>+$F$31</f>
        <v>OBSERVACIÓN</v>
      </c>
      <c r="G6656" s="343" t="s">
        <v>124</v>
      </c>
      <c r="H6656" s="344"/>
      <c r="I6656" s="344"/>
      <c r="J6656" s="344"/>
      <c r="K6656" s="344"/>
      <c r="L6656" s="345"/>
    </row>
    <row r="6657" spans="1:12" ht="8.5" hidden="1" customHeight="1" x14ac:dyDescent="0.3">
      <c r="A6657" s="18" t="str">
        <f>+IF(OR(C6651=""),"NO",1)</f>
        <v>NO</v>
      </c>
      <c r="B6657" s="18"/>
      <c r="E6657" s="49"/>
      <c r="F6657" s="50"/>
      <c r="G6657" s="51"/>
      <c r="H6657" s="51"/>
      <c r="I6657" s="51"/>
      <c r="J6657" s="51"/>
      <c r="K6657" s="51"/>
      <c r="L6657" s="52"/>
    </row>
    <row r="6658" spans="1:12" hidden="1" x14ac:dyDescent="0.3">
      <c r="A6658" s="18" t="str">
        <f t="shared" ref="A6658" si="2226">+IF(OR(C6658=""),"NO",1)</f>
        <v>NO</v>
      </c>
      <c r="B6658" s="18"/>
      <c r="C6658" s="1" t="s">
        <v>124</v>
      </c>
      <c r="E6658" s="329">
        <v>2</v>
      </c>
      <c r="F6658" s="53" t="str">
        <f>+$F$26</f>
        <v>OBJETO</v>
      </c>
      <c r="G6658" s="332" t="s">
        <v>124</v>
      </c>
      <c r="H6658" s="333"/>
      <c r="I6658" s="333"/>
      <c r="J6658" s="333"/>
      <c r="K6658" s="333"/>
      <c r="L6658" s="334"/>
    </row>
    <row r="6659" spans="1:12" hidden="1" x14ac:dyDescent="0.3">
      <c r="A6659" s="18" t="str">
        <f t="shared" ref="A6659" si="2227">+IF(OR(C6658=""),"NO",1)</f>
        <v>NO</v>
      </c>
      <c r="B6659" s="18"/>
      <c r="E6659" s="330"/>
      <c r="F6659" s="54" t="str">
        <f>+$F$27</f>
        <v>CONTRATANTE</v>
      </c>
      <c r="G6659" s="335" t="s">
        <v>124</v>
      </c>
      <c r="H6659" s="310"/>
      <c r="I6659" s="310"/>
      <c r="J6659" s="310"/>
      <c r="K6659" s="310"/>
      <c r="L6659" s="336"/>
    </row>
    <row r="6660" spans="1:12" hidden="1" x14ac:dyDescent="0.3">
      <c r="A6660" s="18" t="str">
        <f t="shared" ref="A6660" si="2228">+IF(OR(C6658=""),"NO",1)</f>
        <v>NO</v>
      </c>
      <c r="B6660" s="18"/>
      <c r="E6660" s="330"/>
      <c r="F6660" s="54" t="str">
        <f>+$F$28</f>
        <v>APORTANTE</v>
      </c>
      <c r="G6660" s="337" t="s">
        <v>124</v>
      </c>
      <c r="H6660" s="338"/>
      <c r="I6660" s="338"/>
      <c r="J6660" s="338"/>
      <c r="K6660" s="338"/>
      <c r="L6660" s="339"/>
    </row>
    <row r="6661" spans="1:12" hidden="1" x14ac:dyDescent="0.3">
      <c r="A6661" s="18" t="str">
        <f t="shared" ref="A6661" si="2229">+IF(OR(C6658=""),"NO",1)</f>
        <v>NO</v>
      </c>
      <c r="B6661" s="18"/>
      <c r="E6661" s="330"/>
      <c r="F6661" s="54" t="str">
        <f>+$F$29</f>
        <v>VALOR /SMMLV)</v>
      </c>
      <c r="G6661" s="55" t="s">
        <v>124</v>
      </c>
      <c r="H6661" s="56" t="str">
        <f>+$H$29</f>
        <v>% PART..</v>
      </c>
      <c r="I6661" s="57" t="s">
        <v>124</v>
      </c>
      <c r="J6661" s="58" t="str">
        <f>+$J$29</f>
        <v>VALOR ACREDITADO</v>
      </c>
      <c r="K6661" s="59"/>
      <c r="L6661" s="47" t="s">
        <v>124</v>
      </c>
    </row>
    <row r="6662" spans="1:12" hidden="1" x14ac:dyDescent="0.3">
      <c r="A6662" s="18" t="str">
        <f t="shared" ref="A6662" si="2230">+IF(OR(C6658=""),"NO",1)</f>
        <v>NO</v>
      </c>
      <c r="B6662" s="18"/>
      <c r="E6662" s="330"/>
      <c r="F6662" s="60" t="str">
        <f>+$F$30</f>
        <v>EXPERIENCIA APORTADA</v>
      </c>
      <c r="G6662" s="340" t="s">
        <v>124</v>
      </c>
      <c r="H6662" s="341"/>
      <c r="I6662" s="341"/>
      <c r="J6662" s="341"/>
      <c r="K6662" s="341"/>
      <c r="L6662" s="342"/>
    </row>
    <row r="6663" spans="1:12" hidden="1" x14ac:dyDescent="0.3">
      <c r="A6663" s="18" t="str">
        <f t="shared" ref="A6663" si="2231">+IF(OR(C6658=""),"NO",1)</f>
        <v>NO</v>
      </c>
      <c r="B6663" s="18"/>
      <c r="E6663" s="331"/>
      <c r="F6663" s="62" t="str">
        <f>+$F$31</f>
        <v>OBSERVACIÓN</v>
      </c>
      <c r="G6663" s="343" t="s">
        <v>124</v>
      </c>
      <c r="H6663" s="344"/>
      <c r="I6663" s="344"/>
      <c r="J6663" s="344"/>
      <c r="K6663" s="344"/>
      <c r="L6663" s="345"/>
    </row>
    <row r="6664" spans="1:12" ht="8.5" hidden="1" customHeight="1" x14ac:dyDescent="0.3">
      <c r="A6664" s="18" t="str">
        <f t="shared" ref="A6664" si="2232">+IF(OR(C6658=""),"NO",1)</f>
        <v>NO</v>
      </c>
      <c r="B6664" s="18"/>
      <c r="E6664" s="49"/>
      <c r="F6664" s="50"/>
      <c r="G6664" s="51"/>
      <c r="H6664" s="51"/>
      <c r="I6664" s="51"/>
      <c r="J6664" s="51"/>
      <c r="K6664" s="51"/>
      <c r="L6664" s="52"/>
    </row>
    <row r="6665" spans="1:12" hidden="1" x14ac:dyDescent="0.3">
      <c r="A6665" s="18" t="str">
        <f t="shared" ref="A6665" si="2233">+IF(OR(C6665=""),"NO",1)</f>
        <v>NO</v>
      </c>
      <c r="B6665" s="18"/>
      <c r="C6665" s="1" t="s">
        <v>124</v>
      </c>
      <c r="E6665" s="329">
        <v>3</v>
      </c>
      <c r="F6665" s="53" t="str">
        <f>+$F$26</f>
        <v>OBJETO</v>
      </c>
      <c r="G6665" s="332" t="s">
        <v>124</v>
      </c>
      <c r="H6665" s="333"/>
      <c r="I6665" s="333"/>
      <c r="J6665" s="333"/>
      <c r="K6665" s="333"/>
      <c r="L6665" s="334"/>
    </row>
    <row r="6666" spans="1:12" hidden="1" x14ac:dyDescent="0.3">
      <c r="A6666" s="18" t="str">
        <f t="shared" ref="A6666" si="2234">+IF(OR(C6665=""),"NO",1)</f>
        <v>NO</v>
      </c>
      <c r="B6666" s="18"/>
      <c r="E6666" s="330"/>
      <c r="F6666" s="54" t="str">
        <f>+$F$27</f>
        <v>CONTRATANTE</v>
      </c>
      <c r="G6666" s="335" t="s">
        <v>124</v>
      </c>
      <c r="H6666" s="310"/>
      <c r="I6666" s="310"/>
      <c r="J6666" s="310"/>
      <c r="K6666" s="310"/>
      <c r="L6666" s="336"/>
    </row>
    <row r="6667" spans="1:12" hidden="1" x14ac:dyDescent="0.3">
      <c r="A6667" s="18" t="str">
        <f t="shared" ref="A6667" si="2235">+IF(OR(C6665=""),"NO",1)</f>
        <v>NO</v>
      </c>
      <c r="B6667" s="18"/>
      <c r="E6667" s="330"/>
      <c r="F6667" s="54" t="str">
        <f>+$F$28</f>
        <v>APORTANTE</v>
      </c>
      <c r="G6667" s="337" t="s">
        <v>124</v>
      </c>
      <c r="H6667" s="338"/>
      <c r="I6667" s="338"/>
      <c r="J6667" s="338"/>
      <c r="K6667" s="338"/>
      <c r="L6667" s="339"/>
    </row>
    <row r="6668" spans="1:12" hidden="1" x14ac:dyDescent="0.3">
      <c r="A6668" s="18" t="str">
        <f t="shared" ref="A6668" si="2236">+IF(OR(C6665=""),"NO",1)</f>
        <v>NO</v>
      </c>
      <c r="B6668" s="18"/>
      <c r="E6668" s="330"/>
      <c r="F6668" s="54" t="str">
        <f>+$F$29</f>
        <v>VALOR /SMMLV)</v>
      </c>
      <c r="G6668" s="55" t="s">
        <v>124</v>
      </c>
      <c r="H6668" s="56" t="str">
        <f>+$H$29</f>
        <v>% PART..</v>
      </c>
      <c r="I6668" s="57" t="s">
        <v>124</v>
      </c>
      <c r="J6668" s="58" t="str">
        <f>+$J$29</f>
        <v>VALOR ACREDITADO</v>
      </c>
      <c r="K6668" s="59"/>
      <c r="L6668" s="47" t="s">
        <v>124</v>
      </c>
    </row>
    <row r="6669" spans="1:12" hidden="1" x14ac:dyDescent="0.3">
      <c r="A6669" s="18" t="str">
        <f t="shared" ref="A6669" si="2237">+IF(OR(C6665=""),"NO",1)</f>
        <v>NO</v>
      </c>
      <c r="B6669" s="18"/>
      <c r="E6669" s="330"/>
      <c r="F6669" s="60" t="str">
        <f>+$F$30</f>
        <v>EXPERIENCIA APORTADA</v>
      </c>
      <c r="G6669" s="340" t="s">
        <v>124</v>
      </c>
      <c r="H6669" s="341"/>
      <c r="I6669" s="341"/>
      <c r="J6669" s="341"/>
      <c r="K6669" s="341"/>
      <c r="L6669" s="342"/>
    </row>
    <row r="6670" spans="1:12" hidden="1" x14ac:dyDescent="0.3">
      <c r="A6670" s="18" t="str">
        <f t="shared" ref="A6670" si="2238">+IF(OR(C6665=""),"NO",1)</f>
        <v>NO</v>
      </c>
      <c r="B6670" s="18"/>
      <c r="E6670" s="331"/>
      <c r="F6670" s="62" t="str">
        <f>+$F$31</f>
        <v>OBSERVACIÓN</v>
      </c>
      <c r="G6670" s="343" t="s">
        <v>124</v>
      </c>
      <c r="H6670" s="344"/>
      <c r="I6670" s="344"/>
      <c r="J6670" s="344"/>
      <c r="K6670" s="344"/>
      <c r="L6670" s="345"/>
    </row>
    <row r="6671" spans="1:12" ht="8.5" hidden="1" customHeight="1" x14ac:dyDescent="0.3">
      <c r="A6671" s="18" t="str">
        <f t="shared" ref="A6671" si="2239">+IF(OR(C6665=""),"NO",1)</f>
        <v>NO</v>
      </c>
      <c r="B6671" s="18"/>
      <c r="E6671" s="49"/>
      <c r="F6671" s="50"/>
      <c r="G6671" s="51"/>
      <c r="H6671" s="51"/>
      <c r="I6671" s="51"/>
      <c r="J6671" s="51"/>
      <c r="K6671" s="51"/>
      <c r="L6671" s="52"/>
    </row>
    <row r="6672" spans="1:12" hidden="1" x14ac:dyDescent="0.3">
      <c r="A6672" s="18" t="str">
        <f t="shared" ref="A6672" si="2240">+IF(OR(C6672=""),"NO",1)</f>
        <v>NO</v>
      </c>
      <c r="B6672" s="18"/>
      <c r="C6672" s="1" t="s">
        <v>124</v>
      </c>
      <c r="E6672" s="329">
        <v>4</v>
      </c>
      <c r="F6672" s="53" t="str">
        <f>+$F$26</f>
        <v>OBJETO</v>
      </c>
      <c r="G6672" s="332" t="s">
        <v>124</v>
      </c>
      <c r="H6672" s="333"/>
      <c r="I6672" s="333"/>
      <c r="J6672" s="333"/>
      <c r="K6672" s="333"/>
      <c r="L6672" s="334"/>
    </row>
    <row r="6673" spans="1:12" hidden="1" x14ac:dyDescent="0.3">
      <c r="A6673" s="18" t="str">
        <f t="shared" ref="A6673" si="2241">+IF(OR(C6672=""),"NO",1)</f>
        <v>NO</v>
      </c>
      <c r="B6673" s="18"/>
      <c r="E6673" s="330"/>
      <c r="F6673" s="54" t="str">
        <f>+$F$27</f>
        <v>CONTRATANTE</v>
      </c>
      <c r="G6673" s="335" t="s">
        <v>124</v>
      </c>
      <c r="H6673" s="310"/>
      <c r="I6673" s="310"/>
      <c r="J6673" s="310"/>
      <c r="K6673" s="310"/>
      <c r="L6673" s="336"/>
    </row>
    <row r="6674" spans="1:12" hidden="1" x14ac:dyDescent="0.3">
      <c r="A6674" s="18" t="str">
        <f t="shared" ref="A6674" si="2242">+IF(OR(C6672=""),"NO",1)</f>
        <v>NO</v>
      </c>
      <c r="B6674" s="18"/>
      <c r="E6674" s="330"/>
      <c r="F6674" s="54" t="str">
        <f>+$F$28</f>
        <v>APORTANTE</v>
      </c>
      <c r="G6674" s="337" t="s">
        <v>124</v>
      </c>
      <c r="H6674" s="338"/>
      <c r="I6674" s="338"/>
      <c r="J6674" s="338"/>
      <c r="K6674" s="338"/>
      <c r="L6674" s="339"/>
    </row>
    <row r="6675" spans="1:12" hidden="1" x14ac:dyDescent="0.3">
      <c r="A6675" s="18" t="str">
        <f t="shared" ref="A6675" si="2243">+IF(OR(C6672=""),"NO",1)</f>
        <v>NO</v>
      </c>
      <c r="B6675" s="18"/>
      <c r="E6675" s="330"/>
      <c r="F6675" s="54" t="str">
        <f>+$F$29</f>
        <v>VALOR /SMMLV)</v>
      </c>
      <c r="G6675" s="55" t="s">
        <v>124</v>
      </c>
      <c r="H6675" s="56" t="str">
        <f>+$H$29</f>
        <v>% PART..</v>
      </c>
      <c r="I6675" s="57" t="s">
        <v>124</v>
      </c>
      <c r="J6675" s="58" t="str">
        <f>+$J$29</f>
        <v>VALOR ACREDITADO</v>
      </c>
      <c r="K6675" s="59"/>
      <c r="L6675" s="47" t="s">
        <v>124</v>
      </c>
    </row>
    <row r="6676" spans="1:12" hidden="1" x14ac:dyDescent="0.3">
      <c r="A6676" s="18" t="str">
        <f t="shared" ref="A6676" si="2244">+IF(OR(C6672=""),"NO",1)</f>
        <v>NO</v>
      </c>
      <c r="B6676" s="18"/>
      <c r="E6676" s="330"/>
      <c r="F6676" s="60" t="str">
        <f>+$F$30</f>
        <v>EXPERIENCIA APORTADA</v>
      </c>
      <c r="G6676" s="340" t="s">
        <v>124</v>
      </c>
      <c r="H6676" s="341"/>
      <c r="I6676" s="341"/>
      <c r="J6676" s="341"/>
      <c r="K6676" s="341"/>
      <c r="L6676" s="342"/>
    </row>
    <row r="6677" spans="1:12" hidden="1" x14ac:dyDescent="0.3">
      <c r="A6677" s="18" t="str">
        <f t="shared" ref="A6677" si="2245">+IF(OR(C6672=""),"NO",1)</f>
        <v>NO</v>
      </c>
      <c r="B6677" s="18"/>
      <c r="E6677" s="331"/>
      <c r="F6677" s="62" t="str">
        <f>+$F$31</f>
        <v>OBSERVACIÓN</v>
      </c>
      <c r="G6677" s="343" t="s">
        <v>124</v>
      </c>
      <c r="H6677" s="344"/>
      <c r="I6677" s="344"/>
      <c r="J6677" s="344"/>
      <c r="K6677" s="344"/>
      <c r="L6677" s="345"/>
    </row>
    <row r="6678" spans="1:12" ht="8.5" hidden="1" customHeight="1" x14ac:dyDescent="0.3">
      <c r="A6678" s="18" t="str">
        <f t="shared" ref="A6678" si="2246">+IF(OR(C6672=""),"NO",1)</f>
        <v>NO</v>
      </c>
      <c r="B6678" s="18"/>
      <c r="E6678" s="49"/>
      <c r="F6678" s="50"/>
      <c r="G6678" s="51"/>
      <c r="H6678" s="51"/>
      <c r="I6678" s="51"/>
      <c r="J6678" s="51"/>
      <c r="K6678" s="51"/>
      <c r="L6678" s="52"/>
    </row>
    <row r="6679" spans="1:12" hidden="1" x14ac:dyDescent="0.3">
      <c r="A6679" s="18" t="str">
        <f t="shared" ref="A6679" si="2247">+IF(OR(C6679=""),"NO",1)</f>
        <v>NO</v>
      </c>
      <c r="B6679" s="18"/>
      <c r="C6679" s="1" t="s">
        <v>124</v>
      </c>
      <c r="E6679" s="329">
        <v>5</v>
      </c>
      <c r="F6679" s="53" t="str">
        <f>+$F$26</f>
        <v>OBJETO</v>
      </c>
      <c r="G6679" s="332" t="s">
        <v>124</v>
      </c>
      <c r="H6679" s="333"/>
      <c r="I6679" s="333"/>
      <c r="J6679" s="333"/>
      <c r="K6679" s="333"/>
      <c r="L6679" s="334"/>
    </row>
    <row r="6680" spans="1:12" hidden="1" x14ac:dyDescent="0.3">
      <c r="A6680" s="18" t="str">
        <f t="shared" ref="A6680" si="2248">+IF(OR(C6679=""),"NO",1)</f>
        <v>NO</v>
      </c>
      <c r="B6680" s="18"/>
      <c r="E6680" s="330"/>
      <c r="F6680" s="54" t="str">
        <f>+$F$27</f>
        <v>CONTRATANTE</v>
      </c>
      <c r="G6680" s="335" t="s">
        <v>124</v>
      </c>
      <c r="H6680" s="310"/>
      <c r="I6680" s="310"/>
      <c r="J6680" s="310"/>
      <c r="K6680" s="310"/>
      <c r="L6680" s="336"/>
    </row>
    <row r="6681" spans="1:12" hidden="1" x14ac:dyDescent="0.3">
      <c r="A6681" s="18" t="str">
        <f t="shared" ref="A6681" si="2249">+IF(OR(C6679=""),"NO",1)</f>
        <v>NO</v>
      </c>
      <c r="B6681" s="18"/>
      <c r="E6681" s="330"/>
      <c r="F6681" s="54" t="str">
        <f>+$F$28</f>
        <v>APORTANTE</v>
      </c>
      <c r="G6681" s="337" t="s">
        <v>124</v>
      </c>
      <c r="H6681" s="338"/>
      <c r="I6681" s="338"/>
      <c r="J6681" s="338"/>
      <c r="K6681" s="338"/>
      <c r="L6681" s="339"/>
    </row>
    <row r="6682" spans="1:12" hidden="1" x14ac:dyDescent="0.3">
      <c r="A6682" s="18" t="str">
        <f t="shared" ref="A6682" si="2250">+IF(OR(C6679=""),"NO",1)</f>
        <v>NO</v>
      </c>
      <c r="B6682" s="18"/>
      <c r="E6682" s="330"/>
      <c r="F6682" s="54" t="str">
        <f>+$F$29</f>
        <v>VALOR /SMMLV)</v>
      </c>
      <c r="G6682" s="55" t="s">
        <v>124</v>
      </c>
      <c r="H6682" s="56" t="str">
        <f>+$H$29</f>
        <v>% PART..</v>
      </c>
      <c r="I6682" s="57" t="s">
        <v>124</v>
      </c>
      <c r="J6682" s="58" t="str">
        <f>+$J$29</f>
        <v>VALOR ACREDITADO</v>
      </c>
      <c r="K6682" s="59"/>
      <c r="L6682" s="47" t="s">
        <v>124</v>
      </c>
    </row>
    <row r="6683" spans="1:12" hidden="1" x14ac:dyDescent="0.3">
      <c r="A6683" s="18" t="str">
        <f t="shared" ref="A6683" si="2251">+IF(OR(C6679=""),"NO",1)</f>
        <v>NO</v>
      </c>
      <c r="B6683" s="18"/>
      <c r="E6683" s="330"/>
      <c r="F6683" s="60" t="str">
        <f>+$F$30</f>
        <v>EXPERIENCIA APORTADA</v>
      </c>
      <c r="G6683" s="340" t="s">
        <v>124</v>
      </c>
      <c r="H6683" s="341"/>
      <c r="I6683" s="341"/>
      <c r="J6683" s="341"/>
      <c r="K6683" s="341"/>
      <c r="L6683" s="342"/>
    </row>
    <row r="6684" spans="1:12" hidden="1" x14ac:dyDescent="0.3">
      <c r="A6684" s="18" t="str">
        <f t="shared" ref="A6684" si="2252">+IF(OR(C6679=""),"NO",1)</f>
        <v>NO</v>
      </c>
      <c r="B6684" s="18"/>
      <c r="E6684" s="331"/>
      <c r="F6684" s="62" t="str">
        <f>+$F$31</f>
        <v>OBSERVACIÓN</v>
      </c>
      <c r="G6684" s="343" t="s">
        <v>124</v>
      </c>
      <c r="H6684" s="344"/>
      <c r="I6684" s="344"/>
      <c r="J6684" s="344"/>
      <c r="K6684" s="344"/>
      <c r="L6684" s="345"/>
    </row>
    <row r="6685" spans="1:12" ht="8.5" hidden="1" customHeight="1" x14ac:dyDescent="0.3">
      <c r="A6685" s="18" t="str">
        <f t="shared" ref="A6685" si="2253">+IF(OR(C6679=""),"NO",1)</f>
        <v>NO</v>
      </c>
      <c r="B6685" s="18"/>
      <c r="E6685" s="49"/>
      <c r="F6685" s="50"/>
      <c r="G6685" s="51"/>
      <c r="H6685" s="51"/>
      <c r="I6685" s="51"/>
      <c r="J6685" s="51"/>
      <c r="K6685" s="51"/>
      <c r="L6685" s="52"/>
    </row>
    <row r="6686" spans="1:12" hidden="1" x14ac:dyDescent="0.3">
      <c r="A6686" s="18" t="str">
        <f t="shared" ref="A6686" si="2254">+IF(OR(C6686=""),"NO",1)</f>
        <v>NO</v>
      </c>
      <c r="B6686" s="18"/>
      <c r="C6686" s="1" t="s">
        <v>124</v>
      </c>
      <c r="E6686" s="329">
        <v>6</v>
      </c>
      <c r="F6686" s="53" t="str">
        <f>+$F$26</f>
        <v>OBJETO</v>
      </c>
      <c r="G6686" s="332" t="s">
        <v>124</v>
      </c>
      <c r="H6686" s="333"/>
      <c r="I6686" s="333"/>
      <c r="J6686" s="333"/>
      <c r="K6686" s="333"/>
      <c r="L6686" s="334"/>
    </row>
    <row r="6687" spans="1:12" hidden="1" x14ac:dyDescent="0.3">
      <c r="A6687" s="18" t="str">
        <f t="shared" ref="A6687" si="2255">+IF(OR(C6686=""),"NO",1)</f>
        <v>NO</v>
      </c>
      <c r="B6687" s="18"/>
      <c r="E6687" s="330"/>
      <c r="F6687" s="54" t="str">
        <f>+$F$27</f>
        <v>CONTRATANTE</v>
      </c>
      <c r="G6687" s="335" t="s">
        <v>124</v>
      </c>
      <c r="H6687" s="310"/>
      <c r="I6687" s="310"/>
      <c r="J6687" s="310"/>
      <c r="K6687" s="310"/>
      <c r="L6687" s="336"/>
    </row>
    <row r="6688" spans="1:12" hidden="1" x14ac:dyDescent="0.3">
      <c r="A6688" s="18" t="str">
        <f t="shared" ref="A6688" si="2256">+IF(OR(C6686=""),"NO",1)</f>
        <v>NO</v>
      </c>
      <c r="B6688" s="18"/>
      <c r="E6688" s="330"/>
      <c r="F6688" s="54" t="str">
        <f>+$F$28</f>
        <v>APORTANTE</v>
      </c>
      <c r="G6688" s="337" t="s">
        <v>124</v>
      </c>
      <c r="H6688" s="338"/>
      <c r="I6688" s="338"/>
      <c r="J6688" s="338"/>
      <c r="K6688" s="338"/>
      <c r="L6688" s="339"/>
    </row>
    <row r="6689" spans="1:12" hidden="1" x14ac:dyDescent="0.3">
      <c r="A6689" s="18" t="str">
        <f t="shared" ref="A6689" si="2257">+IF(OR(C6686=""),"NO",1)</f>
        <v>NO</v>
      </c>
      <c r="B6689" s="18"/>
      <c r="E6689" s="330"/>
      <c r="F6689" s="54" t="str">
        <f>+$F$29</f>
        <v>VALOR /SMMLV)</v>
      </c>
      <c r="G6689" s="55" t="s">
        <v>124</v>
      </c>
      <c r="H6689" s="56" t="str">
        <f>+$H$29</f>
        <v>% PART..</v>
      </c>
      <c r="I6689" s="57" t="s">
        <v>124</v>
      </c>
      <c r="J6689" s="58" t="str">
        <f>+$J$29</f>
        <v>VALOR ACREDITADO</v>
      </c>
      <c r="K6689" s="59"/>
      <c r="L6689" s="47" t="s">
        <v>124</v>
      </c>
    </row>
    <row r="6690" spans="1:12" hidden="1" x14ac:dyDescent="0.3">
      <c r="A6690" s="18" t="str">
        <f t="shared" ref="A6690" si="2258">+IF(OR(C6686=""),"NO",1)</f>
        <v>NO</v>
      </c>
      <c r="B6690" s="18"/>
      <c r="E6690" s="330"/>
      <c r="F6690" s="60" t="str">
        <f>+$F$30</f>
        <v>EXPERIENCIA APORTADA</v>
      </c>
      <c r="G6690" s="340" t="s">
        <v>124</v>
      </c>
      <c r="H6690" s="341"/>
      <c r="I6690" s="341"/>
      <c r="J6690" s="341"/>
      <c r="K6690" s="341"/>
      <c r="L6690" s="342"/>
    </row>
    <row r="6691" spans="1:12" hidden="1" x14ac:dyDescent="0.3">
      <c r="A6691" s="18" t="str">
        <f t="shared" ref="A6691" si="2259">+IF(OR(C6686=""),"NO",1)</f>
        <v>NO</v>
      </c>
      <c r="B6691" s="18"/>
      <c r="E6691" s="331"/>
      <c r="F6691" s="62" t="str">
        <f>+$F$31</f>
        <v>OBSERVACIÓN</v>
      </c>
      <c r="G6691" s="343" t="s">
        <v>124</v>
      </c>
      <c r="H6691" s="344"/>
      <c r="I6691" s="344"/>
      <c r="J6691" s="344"/>
      <c r="K6691" s="344"/>
      <c r="L6691" s="345"/>
    </row>
    <row r="6692" spans="1:12" ht="8.5" hidden="1" customHeight="1" x14ac:dyDescent="0.3">
      <c r="A6692" s="18" t="str">
        <f t="shared" ref="A6692" si="2260">+IF(OR(C6686=""),"NO",1)</f>
        <v>NO</v>
      </c>
      <c r="B6692" s="18"/>
      <c r="E6692" s="49"/>
      <c r="F6692" s="50"/>
      <c r="G6692" s="51"/>
      <c r="H6692" s="51"/>
      <c r="I6692" s="51"/>
      <c r="J6692" s="51"/>
      <c r="K6692" s="51"/>
      <c r="L6692" s="52"/>
    </row>
    <row r="6693" spans="1:12" hidden="1" x14ac:dyDescent="0.3">
      <c r="A6693" s="18" t="str">
        <f t="shared" ref="A6693" si="2261">+IF(OR(C6693=""),"NO",1)</f>
        <v>NO</v>
      </c>
      <c r="B6693" s="18"/>
      <c r="C6693" s="1" t="s">
        <v>124</v>
      </c>
      <c r="E6693" s="329">
        <v>7</v>
      </c>
      <c r="F6693" s="53" t="str">
        <f>+$F$26</f>
        <v>OBJETO</v>
      </c>
      <c r="G6693" s="332" t="s">
        <v>124</v>
      </c>
      <c r="H6693" s="333"/>
      <c r="I6693" s="333"/>
      <c r="J6693" s="333"/>
      <c r="K6693" s="333"/>
      <c r="L6693" s="334"/>
    </row>
    <row r="6694" spans="1:12" hidden="1" x14ac:dyDescent="0.3">
      <c r="A6694" s="18" t="str">
        <f t="shared" ref="A6694" si="2262">+IF(OR(C6693=""),"NO",1)</f>
        <v>NO</v>
      </c>
      <c r="B6694" s="18"/>
      <c r="E6694" s="330"/>
      <c r="F6694" s="54" t="str">
        <f>+$F$27</f>
        <v>CONTRATANTE</v>
      </c>
      <c r="G6694" s="335" t="s">
        <v>124</v>
      </c>
      <c r="H6694" s="310"/>
      <c r="I6694" s="310"/>
      <c r="J6694" s="310"/>
      <c r="K6694" s="310"/>
      <c r="L6694" s="336"/>
    </row>
    <row r="6695" spans="1:12" hidden="1" x14ac:dyDescent="0.3">
      <c r="A6695" s="18" t="str">
        <f t="shared" ref="A6695" si="2263">+IF(OR(C6693=""),"NO",1)</f>
        <v>NO</v>
      </c>
      <c r="B6695" s="18"/>
      <c r="E6695" s="330"/>
      <c r="F6695" s="54" t="str">
        <f>+$F$28</f>
        <v>APORTANTE</v>
      </c>
      <c r="G6695" s="337" t="s">
        <v>124</v>
      </c>
      <c r="H6695" s="338"/>
      <c r="I6695" s="338"/>
      <c r="J6695" s="338"/>
      <c r="K6695" s="338"/>
      <c r="L6695" s="339"/>
    </row>
    <row r="6696" spans="1:12" hidden="1" x14ac:dyDescent="0.3">
      <c r="A6696" s="18" t="str">
        <f t="shared" ref="A6696" si="2264">+IF(OR(C6693=""),"NO",1)</f>
        <v>NO</v>
      </c>
      <c r="B6696" s="18"/>
      <c r="E6696" s="330"/>
      <c r="F6696" s="54" t="str">
        <f>+$F$29</f>
        <v>VALOR /SMMLV)</v>
      </c>
      <c r="G6696" s="55" t="s">
        <v>124</v>
      </c>
      <c r="H6696" s="56" t="str">
        <f>+$H$29</f>
        <v>% PART..</v>
      </c>
      <c r="I6696" s="57" t="s">
        <v>124</v>
      </c>
      <c r="J6696" s="58" t="str">
        <f>+$J$29</f>
        <v>VALOR ACREDITADO</v>
      </c>
      <c r="K6696" s="59"/>
      <c r="L6696" s="47" t="s">
        <v>124</v>
      </c>
    </row>
    <row r="6697" spans="1:12" hidden="1" x14ac:dyDescent="0.3">
      <c r="A6697" s="18" t="str">
        <f t="shared" ref="A6697" si="2265">+IF(OR(C6693=""),"NO",1)</f>
        <v>NO</v>
      </c>
      <c r="B6697" s="18"/>
      <c r="E6697" s="330"/>
      <c r="F6697" s="60" t="str">
        <f>+$F$30</f>
        <v>EXPERIENCIA APORTADA</v>
      </c>
      <c r="G6697" s="340" t="s">
        <v>124</v>
      </c>
      <c r="H6697" s="341"/>
      <c r="I6697" s="341"/>
      <c r="J6697" s="341"/>
      <c r="K6697" s="341"/>
      <c r="L6697" s="342"/>
    </row>
    <row r="6698" spans="1:12" hidden="1" x14ac:dyDescent="0.3">
      <c r="A6698" s="18" t="str">
        <f t="shared" ref="A6698" si="2266">+IF(OR(C6693=""),"NO",1)</f>
        <v>NO</v>
      </c>
      <c r="B6698" s="18"/>
      <c r="E6698" s="331"/>
      <c r="F6698" s="62" t="str">
        <f>+$F$31</f>
        <v>OBSERVACIÓN</v>
      </c>
      <c r="G6698" s="343" t="s">
        <v>124</v>
      </c>
      <c r="H6698" s="344"/>
      <c r="I6698" s="344"/>
      <c r="J6698" s="344"/>
      <c r="K6698" s="344"/>
      <c r="L6698" s="345"/>
    </row>
    <row r="6699" spans="1:12" hidden="1" x14ac:dyDescent="0.3">
      <c r="A6699" s="18" t="str">
        <f t="shared" ref="A6699" si="2267">+IF(OR(C6693=""),"NO",1)</f>
        <v>NO</v>
      </c>
      <c r="B6699" s="18"/>
      <c r="E6699" s="49"/>
      <c r="F6699" s="50"/>
      <c r="G6699" s="51"/>
      <c r="H6699" s="51"/>
      <c r="I6699" s="51"/>
      <c r="J6699" s="51"/>
      <c r="K6699" s="51"/>
      <c r="L6699" s="52"/>
    </row>
    <row r="6700" spans="1:12" hidden="1" x14ac:dyDescent="0.3">
      <c r="A6700" s="1" t="str">
        <f>+A6635</f>
        <v>NO</v>
      </c>
      <c r="C6700" s="1" t="str">
        <f>"N"&amp;C6635</f>
        <v>N</v>
      </c>
      <c r="E6700" s="63"/>
      <c r="F6700" s="64" t="str">
        <f>+$F$75</f>
        <v>TOTAL DE CONTRATOS PRESENTADOS VÁLIDOS QUE CUMPLEN EXPERIENCIA ACREDITADA:</v>
      </c>
      <c r="G6700" s="65"/>
      <c r="H6700" s="65"/>
      <c r="I6700" s="65"/>
      <c r="J6700" s="66"/>
      <c r="K6700" s="65"/>
      <c r="L6700" s="67" t="s">
        <v>124</v>
      </c>
    </row>
    <row r="6701" spans="1:12" ht="6.65" hidden="1" customHeight="1" x14ac:dyDescent="0.3">
      <c r="A6701" s="1" t="str">
        <f>+A6635</f>
        <v>NO</v>
      </c>
      <c r="E6701" s="51"/>
      <c r="F6701" s="50"/>
      <c r="G6701" s="51"/>
      <c r="H6701" s="51"/>
      <c r="I6701" s="51"/>
      <c r="J6701" s="51"/>
      <c r="K6701" s="51"/>
      <c r="L6701" s="51"/>
    </row>
    <row r="6702" spans="1:12" hidden="1" x14ac:dyDescent="0.3">
      <c r="A6702" s="1" t="str">
        <f>+A6635</f>
        <v>NO</v>
      </c>
      <c r="E6702" s="63"/>
      <c r="F6702" s="63" t="str">
        <f>+$F$77</f>
        <v>ACREDITA SUMINISTRO E INSTALACIÓN DE MOBILIARIO POR LO MENOS EN UN (1) CONTRATO VÁLIDO</v>
      </c>
      <c r="G6702" s="65"/>
      <c r="H6702" s="65"/>
      <c r="I6702" s="65"/>
      <c r="J6702" s="66"/>
      <c r="K6702" s="65"/>
      <c r="L6702" s="68" t="s">
        <v>157</v>
      </c>
    </row>
    <row r="6703" spans="1:12" ht="5.15" hidden="1" customHeight="1" x14ac:dyDescent="0.3">
      <c r="A6703" s="1" t="str">
        <f>+A6635</f>
        <v>NO</v>
      </c>
      <c r="E6703" s="51"/>
      <c r="F6703" s="50"/>
      <c r="G6703" s="51"/>
      <c r="H6703" s="51"/>
      <c r="I6703" s="51"/>
      <c r="J6703" s="51"/>
      <c r="K6703" s="51"/>
      <c r="L6703" s="51"/>
    </row>
    <row r="6704" spans="1:12" ht="12.75" hidden="1" customHeight="1" x14ac:dyDescent="0.3">
      <c r="A6704" s="1" t="str">
        <f>+A6635</f>
        <v>NO</v>
      </c>
      <c r="E6704" s="69" t="str">
        <f>+$E$79</f>
        <v>EXPERIENCIA ESPECÍFICA NUMERAL 10.1.1 A</v>
      </c>
      <c r="F6704" s="70"/>
      <c r="G6704" s="70"/>
      <c r="H6704" s="70"/>
      <c r="I6704" s="70"/>
      <c r="J6704" s="70"/>
      <c r="K6704" s="70"/>
      <c r="L6704" s="71"/>
    </row>
    <row r="6705" spans="1:12" ht="26.5" hidden="1" customHeight="1" x14ac:dyDescent="0.3">
      <c r="A6705" s="1" t="str">
        <f>+A6635</f>
        <v>NO</v>
      </c>
      <c r="E6705" s="72"/>
      <c r="F6705" s="325" t="str">
        <f>+$F$80</f>
        <v>Por lo menos uno (1) de los contratos válidos aportados como experiencia general debe corresponder mínimo al 60% del presupuesto oficial del presente proceso de selección.  (SMMLV)</v>
      </c>
      <c r="G6705" s="326"/>
      <c r="H6705" s="326"/>
      <c r="I6705" s="326"/>
      <c r="J6705" s="326"/>
      <c r="K6705" s="73" t="s">
        <v>124</v>
      </c>
      <c r="L6705" s="74" t="s">
        <v>124</v>
      </c>
    </row>
    <row r="6706" spans="1:12" ht="23.5" hidden="1" customHeight="1" x14ac:dyDescent="0.3">
      <c r="A6706" s="1" t="str">
        <f>+A6635</f>
        <v>NO</v>
      </c>
      <c r="E6706" s="63"/>
      <c r="F6706" s="325" t="str">
        <f>+$F$81</f>
        <v xml:space="preserve">Deberá acreditarse en al menos uno (1) de los contratos válidos aportados como experiencia general una </v>
      </c>
      <c r="G6706" s="326"/>
      <c r="H6706" s="326"/>
      <c r="I6706" s="326"/>
      <c r="J6706" s="326"/>
      <c r="K6706" s="73" t="s">
        <v>124</v>
      </c>
      <c r="L6706" s="74" t="s">
        <v>124</v>
      </c>
    </row>
    <row r="6707" spans="1:12" ht="23.5" hidden="1" customHeight="1" x14ac:dyDescent="0.3">
      <c r="A6707" s="18" t="s">
        <v>30</v>
      </c>
      <c r="E6707" s="63"/>
      <c r="F6707" s="325" t="str">
        <f>+$F$82</f>
        <v xml:space="preserve">Deberá acreditarse en al menos uno (1) de los contratos válidos aportados interventoría a intervención de </v>
      </c>
      <c r="G6707" s="326"/>
      <c r="H6707" s="326"/>
      <c r="I6707" s="326"/>
      <c r="J6707" s="326"/>
      <c r="K6707" s="73">
        <f>+$K$82</f>
        <v>0</v>
      </c>
      <c r="L6707" s="74" t="s">
        <v>124</v>
      </c>
    </row>
    <row r="6708" spans="1:12" ht="36" hidden="1" customHeight="1" x14ac:dyDescent="0.3">
      <c r="A6708" s="18" t="s">
        <v>30</v>
      </c>
      <c r="E6708" s="63"/>
      <c r="F6708" s="325" t="str">
        <f>+$F$83</f>
        <v xml:space="preserve">Deberá acreditarse en al menos uno (1) de los contratos válidos aportados interventoría a intervención de </v>
      </c>
      <c r="G6708" s="326"/>
      <c r="H6708" s="326"/>
      <c r="I6708" s="326"/>
      <c r="J6708" s="326"/>
      <c r="K6708" s="75">
        <f>+$K$83</f>
        <v>0</v>
      </c>
      <c r="L6708" s="76" t="s">
        <v>124</v>
      </c>
    </row>
    <row r="6709" spans="1:12" hidden="1" x14ac:dyDescent="0.3">
      <c r="A6709" s="1" t="str">
        <f>+A6635</f>
        <v>NO</v>
      </c>
      <c r="E6709" s="51"/>
      <c r="F6709" s="50"/>
      <c r="G6709" s="51"/>
      <c r="H6709" s="51"/>
      <c r="I6709" s="51"/>
      <c r="J6709" s="51"/>
      <c r="K6709" s="51"/>
      <c r="L6709" s="51"/>
    </row>
    <row r="6710" spans="1:12" ht="12.75" hidden="1" customHeight="1" x14ac:dyDescent="0.3">
      <c r="A6710" s="1" t="str">
        <f>+A6635</f>
        <v>NO</v>
      </c>
      <c r="E6710" s="40" t="str">
        <f>+$E$85</f>
        <v>VALOR MÍNIMO A CERIFICAR % P.O EN SMMMLV. NUMERAL 3.9.1</v>
      </c>
      <c r="F6710" s="41"/>
      <c r="G6710" s="41"/>
      <c r="H6710" s="41"/>
      <c r="I6710" s="41"/>
      <c r="J6710" s="41"/>
      <c r="K6710" s="41"/>
      <c r="L6710" s="42"/>
    </row>
    <row r="6711" spans="1:12" hidden="1" x14ac:dyDescent="0.3">
      <c r="A6711" s="1" t="str">
        <f>+A6635</f>
        <v>NO</v>
      </c>
      <c r="C6711" s="1" t="str">
        <f>"M"&amp;C6635</f>
        <v>M</v>
      </c>
      <c r="E6711" s="77" t="str">
        <f>+$E$86</f>
        <v>100% P.O.</v>
      </c>
      <c r="F6711" s="78"/>
      <c r="G6711" s="61">
        <v>242.41716883554506</v>
      </c>
      <c r="H6711" s="124" t="str">
        <f>+$H$86</f>
        <v>TOTAL EJECUTADO DE CONTRATOS ACREDITADOS</v>
      </c>
      <c r="I6711" s="124"/>
      <c r="J6711" s="124"/>
      <c r="K6711" s="55" t="s">
        <v>124</v>
      </c>
      <c r="L6711" s="47" t="s">
        <v>124</v>
      </c>
    </row>
    <row r="6712" spans="1:12" hidden="1" x14ac:dyDescent="0.3">
      <c r="A6712" s="1" t="str">
        <f>+A6635</f>
        <v>NO</v>
      </c>
      <c r="E6712" s="39"/>
      <c r="F6712" s="39"/>
      <c r="G6712" s="39"/>
      <c r="H6712" s="39"/>
      <c r="I6712" s="39"/>
      <c r="J6712" s="39"/>
      <c r="K6712" s="39"/>
      <c r="L6712" s="39"/>
    </row>
    <row r="6713" spans="1:12" ht="12.75" hidden="1" customHeight="1" x14ac:dyDescent="0.3">
      <c r="A6713" s="18" t="s">
        <v>30</v>
      </c>
      <c r="B6713" s="18"/>
      <c r="E6713" s="40" t="str">
        <f>+$E$88</f>
        <v>CONSIDERACIONES PARA LA VALIDEZ DE LA EXPERIENCIA REQUERIDA: EXPERIENCIA PROPONENTES PLURALES NUMERAL 10.1.2 D</v>
      </c>
      <c r="F6713" s="41"/>
      <c r="G6713" s="41"/>
      <c r="H6713" s="41"/>
      <c r="I6713" s="41"/>
      <c r="J6713" s="41"/>
      <c r="K6713" s="41"/>
      <c r="L6713" s="42"/>
    </row>
    <row r="6714" spans="1:12" ht="28" hidden="1" customHeight="1" x14ac:dyDescent="0.3">
      <c r="A6714" s="18" t="s">
        <v>30</v>
      </c>
      <c r="B6714" s="18"/>
      <c r="C6714" s="1" t="str">
        <f>"O"&amp;C6635</f>
        <v>O</v>
      </c>
      <c r="E6714" s="80" t="str">
        <f>+$E$89</f>
        <v>i)</v>
      </c>
      <c r="F6714" s="327" t="str">
        <f>+$F$89</f>
        <v>Uno de los integrantes debe aportar como mínimo el cincuenta por ciento (50 %) de la experiencia solicitada</v>
      </c>
      <c r="G6714" s="328"/>
      <c r="H6714" s="328"/>
      <c r="I6714" s="328"/>
      <c r="J6714" s="328"/>
      <c r="K6714" s="73" t="s">
        <v>124</v>
      </c>
      <c r="L6714" s="47" t="s">
        <v>124</v>
      </c>
    </row>
    <row r="6715" spans="1:12" ht="28" hidden="1" customHeight="1" x14ac:dyDescent="0.3">
      <c r="A6715" s="18" t="s">
        <v>30</v>
      </c>
      <c r="B6715" s="18"/>
      <c r="C6715" s="1" t="str">
        <f>"O"&amp;C6635</f>
        <v>O</v>
      </c>
      <c r="E6715" s="80" t="str">
        <f>+$E$90</f>
        <v>ii)</v>
      </c>
      <c r="F6715" s="327" t="str">
        <f>+$F$90</f>
        <v>Todos los demás ntegrantes deben acreditar al menos el cinco por ciento (5 %) de la experiencia solicitada, solo uno (1) de los integrantes podrá no acreditar experiencia pero su porcentaje de participación  no podrá superar el diez por ciento (10 %)</v>
      </c>
      <c r="G6715" s="328"/>
      <c r="H6715" s="328"/>
      <c r="I6715" s="328"/>
      <c r="J6715" s="328"/>
      <c r="K6715" s="73" t="s">
        <v>124</v>
      </c>
      <c r="L6715" s="47" t="s">
        <v>124</v>
      </c>
    </row>
    <row r="6716" spans="1:12" hidden="1" x14ac:dyDescent="0.3">
      <c r="A6716" s="18" t="s">
        <v>30</v>
      </c>
      <c r="B6716" s="18"/>
      <c r="E6716" s="39"/>
      <c r="F6716" s="39"/>
      <c r="G6716" s="39"/>
      <c r="H6716" s="39"/>
      <c r="I6716" s="39"/>
      <c r="J6716" s="39"/>
      <c r="K6716" s="39"/>
      <c r="L6716" s="39"/>
    </row>
    <row r="6717" spans="1:12" ht="13" hidden="1" customHeight="1" x14ac:dyDescent="0.3">
      <c r="A6717" s="18" t="str">
        <f>+A6635</f>
        <v>NO</v>
      </c>
      <c r="B6717" s="18"/>
      <c r="E6717" s="69" t="str">
        <f>+$E$92</f>
        <v>VERIFICACIÓN Y ASIGNACIÓN DE PUNTAJE POR LA EXPERIENCIA DEL PROPONENTE</v>
      </c>
      <c r="F6717" s="70"/>
      <c r="G6717" s="70"/>
      <c r="H6717" s="70"/>
      <c r="I6717" s="70"/>
      <c r="J6717" s="70"/>
      <c r="K6717" s="70"/>
      <c r="L6717" s="71"/>
    </row>
    <row r="6718" spans="1:12" hidden="1" x14ac:dyDescent="0.3">
      <c r="A6718" s="18" t="str">
        <f>+A6635</f>
        <v>NO</v>
      </c>
      <c r="B6718" s="18"/>
      <c r="E6718" s="81"/>
      <c r="F6718" s="323" t="str">
        <f>+$F$93</f>
        <v>No. CONTRATOS QUE ACREDITAN LA EXPERIENCIA (NO OBJETO DE SUBSANACIÓN)</v>
      </c>
      <c r="G6718" s="324"/>
      <c r="H6718" s="324"/>
      <c r="I6718" s="324"/>
      <c r="J6718" s="324"/>
      <c r="K6718" s="82"/>
      <c r="L6718" s="83" t="s">
        <v>124</v>
      </c>
    </row>
    <row r="6719" spans="1:12" ht="13" hidden="1" customHeight="1" x14ac:dyDescent="0.3">
      <c r="A6719" s="18" t="str">
        <f>+A6635</f>
        <v>NO</v>
      </c>
      <c r="B6719" s="18"/>
      <c r="E6719" s="84"/>
      <c r="F6719" s="323" t="str">
        <f>+$F$94</f>
        <v>TOTAL EJECUTADO DE CONTRATOS ACREDITADOS PROPUESTA INICIAL</v>
      </c>
      <c r="G6719" s="324"/>
      <c r="H6719" s="324"/>
      <c r="I6719" s="324"/>
      <c r="J6719" s="324"/>
      <c r="K6719" s="85"/>
      <c r="L6719" s="86" t="s">
        <v>124</v>
      </c>
    </row>
    <row r="6720" spans="1:12" ht="13" hidden="1" customHeight="1" x14ac:dyDescent="0.3">
      <c r="A6720" s="18" t="str">
        <f>+A6635</f>
        <v>NO</v>
      </c>
      <c r="B6720" s="18"/>
      <c r="E6720" s="87"/>
      <c r="F6720" s="323" t="str">
        <f>+$F$95</f>
        <v>PROMEDIO VALOR ACREDITADO EN SMMLV</v>
      </c>
      <c r="G6720" s="324"/>
      <c r="H6720" s="324"/>
      <c r="I6720" s="324"/>
      <c r="J6720" s="324"/>
      <c r="K6720" s="66"/>
      <c r="L6720" s="88" t="s">
        <v>124</v>
      </c>
    </row>
    <row r="6721" spans="1:12" hidden="1" x14ac:dyDescent="0.3">
      <c r="A6721" s="18" t="str">
        <f>+A6635</f>
        <v>NO</v>
      </c>
      <c r="B6721" s="18"/>
      <c r="E6721" s="89"/>
      <c r="F6721" s="89"/>
      <c r="G6721" s="89"/>
      <c r="H6721" s="89"/>
      <c r="I6721" s="89"/>
      <c r="J6721" s="89"/>
      <c r="K6721" s="89"/>
      <c r="L6721" s="89"/>
    </row>
    <row r="6722" spans="1:12" ht="13" hidden="1" customHeight="1" x14ac:dyDescent="0.3">
      <c r="A6722" s="18" t="str">
        <f>+A6635</f>
        <v>NO</v>
      </c>
      <c r="B6722" s="18"/>
      <c r="E6722" s="69" t="str">
        <f>+$E$97</f>
        <v>3.9.2 EXIGENCIAS MÍNIMAS DE EXPERIENCIA Y FORMACIÓN ACADÉMICA DEL EQUIPO DE TRABAJO</v>
      </c>
      <c r="F6722" s="70"/>
      <c r="G6722" s="70"/>
      <c r="H6722" s="70"/>
      <c r="I6722" s="70"/>
      <c r="J6722" s="70"/>
      <c r="K6722" s="70"/>
      <c r="L6722" s="71"/>
    </row>
    <row r="6723" spans="1:12" hidden="1" x14ac:dyDescent="0.3">
      <c r="A6723" s="18" t="str">
        <f>+A6635</f>
        <v>NO</v>
      </c>
      <c r="B6723" s="18"/>
      <c r="E6723" s="90" t="str">
        <f>+$E$98</f>
        <v>Formulario 8</v>
      </c>
      <c r="F6723" s="315" t="s">
        <v>46</v>
      </c>
      <c r="G6723" s="316"/>
      <c r="H6723" s="317"/>
      <c r="I6723" s="318"/>
      <c r="J6723" s="318"/>
      <c r="K6723" s="318"/>
      <c r="L6723" s="319"/>
    </row>
    <row r="6724" spans="1:12" hidden="1" x14ac:dyDescent="0.3">
      <c r="A6724" s="18" t="str">
        <f>+A6635</f>
        <v>NO</v>
      </c>
      <c r="B6724" s="18"/>
      <c r="E6724" s="91" t="s">
        <v>124</v>
      </c>
      <c r="F6724" s="91" t="str">
        <f>+$F$99</f>
        <v>Director de Interventoría</v>
      </c>
      <c r="G6724" s="91" t="str">
        <f>+$G$99</f>
        <v>Residente de Interventoría</v>
      </c>
      <c r="H6724" s="320"/>
      <c r="I6724" s="321"/>
      <c r="J6724" s="321"/>
      <c r="K6724" s="321"/>
      <c r="L6724" s="322"/>
    </row>
    <row r="6725" spans="1:12" hidden="1" x14ac:dyDescent="0.3">
      <c r="A6725" s="18" t="str">
        <f>+A6635</f>
        <v>NO</v>
      </c>
      <c r="B6725" s="18"/>
      <c r="E6725" s="304" t="str">
        <f>+$E$100</f>
        <v>OBSERVACIONES RESPECTO REQUISITO HABILITANTE DEL PERSONAL CLAVE EVALUABLE</v>
      </c>
      <c r="F6725" s="305"/>
      <c r="G6725" s="305"/>
      <c r="H6725" s="305"/>
      <c r="I6725" s="305"/>
      <c r="J6725" s="305"/>
      <c r="K6725" s="305"/>
      <c r="L6725" s="305"/>
    </row>
    <row r="6726" spans="1:12" hidden="1" x14ac:dyDescent="0.3">
      <c r="A6726" s="18" t="str">
        <f>+A6635</f>
        <v>NO</v>
      </c>
      <c r="B6726" s="18"/>
      <c r="E6726" s="312" t="s">
        <v>124</v>
      </c>
      <c r="F6726" s="313"/>
      <c r="G6726" s="313"/>
      <c r="H6726" s="313"/>
      <c r="I6726" s="313"/>
      <c r="J6726" s="313"/>
      <c r="K6726" s="313"/>
      <c r="L6726" s="314"/>
    </row>
    <row r="6727" spans="1:12" hidden="1" x14ac:dyDescent="0.3">
      <c r="A6727" s="18" t="str">
        <f>+A6635</f>
        <v>NO</v>
      </c>
      <c r="B6727" s="18"/>
      <c r="E6727" s="89"/>
      <c r="F6727" s="89"/>
      <c r="G6727" s="89"/>
      <c r="H6727" s="89"/>
      <c r="I6727" s="89"/>
      <c r="J6727" s="89"/>
      <c r="K6727" s="89"/>
      <c r="L6727" s="89"/>
    </row>
    <row r="6728" spans="1:12" ht="13" hidden="1" customHeight="1" x14ac:dyDescent="0.3">
      <c r="A6728" s="18" t="str">
        <f>+A6635</f>
        <v>NO</v>
      </c>
      <c r="B6728" s="18"/>
      <c r="E6728" s="69" t="str">
        <f>+$E$103</f>
        <v>4.2 EQUIPO DE TRABAJO (Personal Clave Evaluable)</v>
      </c>
      <c r="F6728" s="70"/>
      <c r="G6728" s="70"/>
      <c r="H6728" s="70"/>
      <c r="I6728" s="70"/>
      <c r="J6728" s="70"/>
      <c r="K6728" s="70"/>
      <c r="L6728" s="71"/>
    </row>
    <row r="6729" spans="1:12" ht="23.25" hidden="1" customHeight="1" x14ac:dyDescent="0.3">
      <c r="A6729" s="18" t="str">
        <f>+A6635</f>
        <v>NO</v>
      </c>
      <c r="B6729" s="18"/>
      <c r="E6729" s="90" t="str">
        <f>+$E$104</f>
        <v>Formulario 9</v>
      </c>
      <c r="F6729" s="315" t="s">
        <v>46</v>
      </c>
      <c r="G6729" s="316"/>
      <c r="H6729" s="317"/>
      <c r="I6729" s="318"/>
      <c r="J6729" s="318"/>
      <c r="K6729" s="318"/>
      <c r="L6729" s="319"/>
    </row>
    <row r="6730" spans="1:12" hidden="1" x14ac:dyDescent="0.3">
      <c r="A6730" s="18" t="str">
        <f>+A6635</f>
        <v>NO</v>
      </c>
      <c r="B6730" s="18"/>
      <c r="E6730" s="91" t="s">
        <v>124</v>
      </c>
      <c r="F6730" s="91" t="str">
        <f>+$F$99</f>
        <v>Director de Interventoría</v>
      </c>
      <c r="G6730" s="91" t="str">
        <f>+$G$99</f>
        <v>Residente de Interventoría</v>
      </c>
      <c r="H6730" s="320"/>
      <c r="I6730" s="321"/>
      <c r="J6730" s="321"/>
      <c r="K6730" s="321"/>
      <c r="L6730" s="322"/>
    </row>
    <row r="6731" spans="1:12" hidden="1" x14ac:dyDescent="0.3">
      <c r="A6731" s="18" t="str">
        <f>+A6635</f>
        <v>NO</v>
      </c>
      <c r="B6731" s="18"/>
      <c r="E6731" s="89"/>
      <c r="F6731" s="89"/>
      <c r="G6731" s="89"/>
      <c r="H6731" s="89"/>
      <c r="I6731" s="89"/>
      <c r="J6731" s="89"/>
      <c r="K6731" s="89"/>
      <c r="L6731" s="89"/>
    </row>
    <row r="6732" spans="1:12" hidden="1" x14ac:dyDescent="0.3">
      <c r="A6732" s="1" t="str">
        <f>+A6635</f>
        <v>NO</v>
      </c>
      <c r="E6732" s="92" t="str">
        <f>+E6607</f>
        <v>CRITERIOS DE EVALUACIÓN Y PUNTAJE</v>
      </c>
      <c r="F6732" s="93"/>
      <c r="G6732" s="93"/>
      <c r="H6732" s="93"/>
      <c r="I6732" s="93"/>
      <c r="J6732" s="93"/>
      <c r="K6732" s="94"/>
      <c r="L6732" s="95" t="str">
        <f>+$L$107</f>
        <v>PUNTAJE OBTENIDO</v>
      </c>
    </row>
    <row r="6733" spans="1:12" hidden="1" x14ac:dyDescent="0.3">
      <c r="A6733" s="1" t="str">
        <f>+A6635</f>
        <v>NO</v>
      </c>
      <c r="E6733" s="96" t="str">
        <f>+$E$108</f>
        <v>VALOR</v>
      </c>
      <c r="F6733" s="97" t="str">
        <f>+$F$108</f>
        <v>EQUIPO DE TRABAJO (PERSONAL CLAVE EVALUABLE)</v>
      </c>
      <c r="G6733" s="24"/>
      <c r="H6733" s="24"/>
      <c r="I6733" s="24"/>
      <c r="J6733" s="24"/>
      <c r="K6733" s="24"/>
      <c r="L6733" s="98"/>
    </row>
    <row r="6734" spans="1:12" ht="12.75" hidden="1" customHeight="1" x14ac:dyDescent="0.3">
      <c r="A6734" s="1" t="str">
        <f>+A6635</f>
        <v>NO</v>
      </c>
      <c r="E6734" s="96">
        <f>+$E$109</f>
        <v>5</v>
      </c>
      <c r="F6734" s="307" t="str">
        <f>+$F$109</f>
        <v xml:space="preserve"> Experiencia Específica adicional</v>
      </c>
      <c r="G6734" s="308"/>
      <c r="H6734" s="308"/>
      <c r="I6734" s="308"/>
      <c r="J6734" s="308"/>
      <c r="K6734" s="309"/>
      <c r="L6734" s="99" t="str">
        <f>IFERROR(IF(VLOOKUP(C6635,'R. PUNTAJES'!$C$14:$R$213,'R. PUNTAJES'!$I$10,0)="","",VLOOKUP(C6635,'R. PUNTAJES'!$C$14:$R$213,'R. PUNTAJES'!$I$10,0)),"")</f>
        <v/>
      </c>
    </row>
    <row r="6735" spans="1:12" ht="12.75" hidden="1" customHeight="1" x14ac:dyDescent="0.3">
      <c r="A6735" s="1" t="str">
        <f>+A6635</f>
        <v>NO</v>
      </c>
      <c r="E6735" s="96">
        <f>+$E$110</f>
        <v>5</v>
      </c>
      <c r="F6735" s="307" t="str">
        <f>+$F$110</f>
        <v>Formación Académica adicional</v>
      </c>
      <c r="G6735" s="308"/>
      <c r="H6735" s="308"/>
      <c r="I6735" s="308"/>
      <c r="J6735" s="308"/>
      <c r="K6735" s="309"/>
      <c r="L6735" s="99" t="str">
        <f>IFERROR(IF(VLOOKUP(C6635,'R. PUNTAJES'!$C$14:$R$213,'R. PUNTAJES'!$J$10,0)="","",VLOOKUP(C6635,'R. PUNTAJES'!$C$14:$R$213,'R. PUNTAJES'!$J$10,0)),"")</f>
        <v/>
      </c>
    </row>
    <row r="6736" spans="1:12" hidden="1" x14ac:dyDescent="0.3">
      <c r="A6736" s="18" t="str">
        <f>+A6635</f>
        <v>NO</v>
      </c>
      <c r="B6736" s="18"/>
      <c r="E6736" s="100"/>
      <c r="F6736" s="101" t="str">
        <f>+$F$111</f>
        <v>FACTOR DE SOSTENIBILIDAD</v>
      </c>
      <c r="G6736" s="102"/>
      <c r="H6736" s="102"/>
      <c r="I6736" s="102"/>
      <c r="J6736" s="102"/>
      <c r="K6736" s="102"/>
      <c r="L6736" s="103"/>
    </row>
    <row r="6737" spans="1:12" hidden="1" x14ac:dyDescent="0.3">
      <c r="A6737" s="18" t="str">
        <f>+A6635</f>
        <v>NO</v>
      </c>
      <c r="B6737" s="18"/>
      <c r="E6737" s="104">
        <v>1</v>
      </c>
      <c r="F6737" s="105" t="str">
        <f>+$F$112</f>
        <v>Compromisos Sostenibilidad</v>
      </c>
      <c r="G6737" s="106"/>
      <c r="H6737" s="106"/>
      <c r="I6737" s="106"/>
      <c r="J6737" s="106"/>
      <c r="K6737" s="106"/>
      <c r="L6737" s="107" t="str">
        <f>IFERROR(IF(VLOOKUP(C6635,'R. PUNTAJES'!$C$14:$R$213,'R. PUNTAJES'!$K$10,0)="","",VLOOKUP(C6635,'R. PUNTAJES'!$C$14:$R$213,'R. PUNTAJES'!$K$10,0)),"")</f>
        <v/>
      </c>
    </row>
    <row r="6738" spans="1:12" hidden="1" x14ac:dyDescent="0.3">
      <c r="A6738" s="1" t="str">
        <f>+A6635</f>
        <v>NO</v>
      </c>
      <c r="E6738" s="108"/>
      <c r="F6738" s="109" t="str">
        <f>+$F$113</f>
        <v>APOYO A LA INDUSTRIA NACIONAL</v>
      </c>
      <c r="G6738" s="110"/>
      <c r="H6738" s="110"/>
      <c r="I6738" s="110"/>
      <c r="J6738" s="110"/>
      <c r="K6738" s="110"/>
      <c r="L6738" s="111"/>
    </row>
    <row r="6739" spans="1:12" ht="12.75" hidden="1" customHeight="1" x14ac:dyDescent="0.3">
      <c r="A6739" s="1" t="str">
        <f>+A6635</f>
        <v>NO</v>
      </c>
      <c r="E6739" s="96">
        <v>20</v>
      </c>
      <c r="F6739" s="307" t="str">
        <f>+$F$114</f>
        <v>Promoción de Servicios Nacionales o con Trato Nacional</v>
      </c>
      <c r="G6739" s="308"/>
      <c r="H6739" s="308"/>
      <c r="I6739" s="308"/>
      <c r="J6739" s="308"/>
      <c r="K6739" s="309"/>
      <c r="L6739" s="99" t="str">
        <f>IFERROR(IF(VLOOKUP(C6635,'R. PUNTAJES'!$C$14:$R$213,'R. PUNTAJES'!$L$10,0)="","",
IF(VLOOKUP(C6635,'R. PUNTAJES'!$C$14:$R$213,'R. PUNTAJES'!$L$10,0)=5,0,
VLOOKUP(C6635,'R. PUNTAJES'!$C$14:$R$213,'R. PUNTAJES'!$L$10,0))),"")</f>
        <v/>
      </c>
    </row>
    <row r="6740" spans="1:12" ht="12.75" hidden="1" customHeight="1" x14ac:dyDescent="0.3">
      <c r="A6740" s="1" t="str">
        <f>+A6635</f>
        <v>NO</v>
      </c>
      <c r="E6740" s="96">
        <v>5</v>
      </c>
      <c r="F6740" s="307" t="str">
        <f>+$F$115</f>
        <v>Incorporación de componente nacional en servicios extranjeros</v>
      </c>
      <c r="G6740" s="308"/>
      <c r="H6740" s="308"/>
      <c r="I6740" s="308"/>
      <c r="J6740" s="308"/>
      <c r="K6740" s="309"/>
      <c r="L6740" s="99" t="str">
        <f>IFERROR(IF(VLOOKUP(C6635,'R. PUNTAJES'!$C$14:$R$213,'R. PUNTAJES'!$L$10,0)="","",
IF(VLOOKUP(C6635,'R. PUNTAJES'!$C$14:$R$213,'R. PUNTAJES'!$L$10,0)=20,0,
VLOOKUP(C6635,'R. PUNTAJES'!$C$14:$R$213,'R. PUNTAJES'!$L$10,0))),"")</f>
        <v/>
      </c>
    </row>
    <row r="6741" spans="1:12" hidden="1" x14ac:dyDescent="0.3">
      <c r="A6741" s="1" t="str">
        <f>+A6635</f>
        <v>NO</v>
      </c>
      <c r="E6741" s="112"/>
      <c r="F6741" s="97" t="str">
        <f>+$F$116</f>
        <v>VINCULACIÓN DE PERSONAS CON DISCAPACIDAD</v>
      </c>
      <c r="G6741" s="24"/>
      <c r="H6741" s="24"/>
      <c r="I6741" s="24"/>
      <c r="J6741" s="24"/>
      <c r="K6741" s="24"/>
      <c r="L6741" s="98"/>
    </row>
    <row r="6742" spans="1:12" ht="12.75" hidden="1" customHeight="1" x14ac:dyDescent="0.3">
      <c r="A6742" s="1" t="str">
        <f>+A6635</f>
        <v>NO</v>
      </c>
      <c r="E6742" s="96">
        <v>1</v>
      </c>
      <c r="F6742" s="307" t="str">
        <f>+$F$117</f>
        <v xml:space="preserve">Trabajadores vinculados a la planta de personal </v>
      </c>
      <c r="G6742" s="308"/>
      <c r="H6742" s="308"/>
      <c r="I6742" s="308"/>
      <c r="J6742" s="308"/>
      <c r="K6742" s="309"/>
      <c r="L6742" s="99" t="str">
        <f>IFERROR(IF(VLOOKUP(C6635,'R. PUNTAJES'!$C$14:$R$213,'R. PUNTAJES'!$M$10,0)="","",VLOOKUP(C6635,'R. PUNTAJES'!$C$14:$R$213,'R. PUNTAJES'!$M$10,0)),"")</f>
        <v/>
      </c>
    </row>
    <row r="6743" spans="1:12" hidden="1" x14ac:dyDescent="0.3">
      <c r="A6743" s="1" t="str">
        <f>+A6635</f>
        <v>NO</v>
      </c>
      <c r="E6743" s="112"/>
      <c r="F6743" s="97" t="str">
        <f>+$F$118</f>
        <v>EMPRENDIMIENTOS Y EMPRESAS DE MUJERES</v>
      </c>
      <c r="G6743" s="24"/>
      <c r="H6743" s="24"/>
      <c r="I6743" s="24"/>
      <c r="J6743" s="24"/>
      <c r="K6743" s="24"/>
      <c r="L6743" s="98"/>
    </row>
    <row r="6744" spans="1:12" ht="13" hidden="1" customHeight="1" x14ac:dyDescent="0.3">
      <c r="A6744" s="1" t="str">
        <f>+A6635</f>
        <v>NO</v>
      </c>
      <c r="E6744" s="96">
        <v>0.25</v>
      </c>
      <c r="F6744" s="307" t="str">
        <f>+$F$119</f>
        <v>Emprendimientos y empresas de mujeres</v>
      </c>
      <c r="G6744" s="308"/>
      <c r="H6744" s="308"/>
      <c r="I6744" s="308"/>
      <c r="J6744" s="308"/>
      <c r="K6744" s="309"/>
      <c r="L6744" s="113" t="str">
        <f>IFERROR(IF(VLOOKUP(C6635,'R. PUNTAJES'!$C$14:$R$213,'R. PUNTAJES'!$N$10,0)="","",VLOOKUP(C6635,'R. PUNTAJES'!$C$14:$R$213,'R. PUNTAJES'!$N$10,0)),"")</f>
        <v/>
      </c>
    </row>
    <row r="6745" spans="1:12" hidden="1" x14ac:dyDescent="0.3">
      <c r="A6745" s="18" t="str">
        <f>+A6746</f>
        <v>NO</v>
      </c>
      <c r="B6745" s="18"/>
      <c r="E6745" s="112"/>
      <c r="F6745" s="97" t="str">
        <f>+$F$120</f>
        <v>MIPYME</v>
      </c>
      <c r="G6745" s="24"/>
      <c r="H6745" s="24"/>
      <c r="I6745" s="24"/>
      <c r="J6745" s="24"/>
      <c r="K6745" s="24"/>
      <c r="L6745" s="98"/>
    </row>
    <row r="6746" spans="1:12" hidden="1" x14ac:dyDescent="0.3">
      <c r="A6746" s="18" t="str">
        <f>+IF(E6746=0,"NO",1)</f>
        <v>NO</v>
      </c>
      <c r="B6746" s="18"/>
      <c r="E6746" s="96">
        <v>0</v>
      </c>
      <c r="F6746" s="307" t="str">
        <f>+$F$121</f>
        <v>Mipyme</v>
      </c>
      <c r="G6746" s="308"/>
      <c r="H6746" s="308"/>
      <c r="I6746" s="308"/>
      <c r="J6746" s="308"/>
      <c r="K6746" s="309"/>
      <c r="L6746" s="113" t="str">
        <f>IFERROR(IF(VLOOKUP(C6635,'R. PUNTAJES'!$C$14:$R$213,'R. PUNTAJES'!$O$10,0)="","",VLOOKUP(C6635,'R. PUNTAJES'!$C$14:$R$213,'R. PUNTAJES'!$O$10,0)),"")</f>
        <v/>
      </c>
    </row>
    <row r="6747" spans="1:12" hidden="1" x14ac:dyDescent="0.3">
      <c r="A6747" s="1" t="str">
        <f>+A6635</f>
        <v>NO</v>
      </c>
      <c r="E6747" s="112"/>
      <c r="F6747" s="97" t="str">
        <f>+$F$122</f>
        <v>EXPERIENCIA DEL PROPONENTE</v>
      </c>
      <c r="G6747" s="24"/>
      <c r="H6747" s="24"/>
      <c r="I6747" s="24"/>
      <c r="J6747" s="24"/>
      <c r="K6747" s="24"/>
      <c r="L6747" s="98"/>
    </row>
    <row r="6748" spans="1:12" hidden="1" x14ac:dyDescent="0.3">
      <c r="A6748" s="1" t="str">
        <f>+A6635</f>
        <v>NO</v>
      </c>
      <c r="E6748" s="96">
        <v>59.5</v>
      </c>
      <c r="F6748" s="307" t="str">
        <f>+$F$123</f>
        <v>mediana con valor absoluto</v>
      </c>
      <c r="G6748" s="308"/>
      <c r="H6748" s="308"/>
      <c r="I6748" s="308"/>
      <c r="J6748" s="308"/>
      <c r="K6748" s="309"/>
      <c r="L6748" s="113" t="str">
        <f>IFERROR(IF(VLOOKUP(C6635,'R. PUNTAJES'!$C$14:$R$213,'R. PUNTAJES'!$R$10,0)="","",VLOOKUP(C6635,'R. PUNTAJES'!$C$14:$R$213,'R. PUNTAJES'!$R$10,0)),"")</f>
        <v/>
      </c>
    </row>
    <row r="6749" spans="1:12" hidden="1" x14ac:dyDescent="0.3">
      <c r="A6749" s="1" t="str">
        <f>+A6635</f>
        <v>NO</v>
      </c>
      <c r="E6749" s="112"/>
      <c r="F6749" s="97" t="str">
        <f>+$F$124</f>
        <v>MULTAS</v>
      </c>
      <c r="G6749" s="24"/>
      <c r="H6749" s="24"/>
      <c r="I6749" s="24"/>
      <c r="J6749" s="24"/>
      <c r="K6749" s="24"/>
      <c r="L6749" s="98"/>
    </row>
    <row r="6750" spans="1:12" ht="12.75" hidden="1" customHeight="1" x14ac:dyDescent="0.3">
      <c r="A6750" s="1" t="str">
        <f>+A6635</f>
        <v>NO</v>
      </c>
      <c r="E6750" s="96">
        <v>-2</v>
      </c>
      <c r="F6750" s="307" t="str">
        <f>+$F$125</f>
        <v>Una o más multas o cláusulas penales durante el último año</v>
      </c>
      <c r="G6750" s="310"/>
      <c r="H6750" s="310"/>
      <c r="I6750" s="310"/>
      <c r="J6750" s="310"/>
      <c r="K6750" s="311"/>
      <c r="L6750" s="99" t="str">
        <f>IFERROR(IF(VLOOKUP(C6635,'R. PUNTAJES'!$C$14:$R$213,'R. PUNTAJES'!$Q$10,0)="","",VLOOKUP(C6635,'R. PUNTAJES'!$C$14:$R$213,'R. PUNTAJES'!$Q$10,0)),"")</f>
        <v/>
      </c>
    </row>
    <row r="6751" spans="1:12" hidden="1" x14ac:dyDescent="0.3">
      <c r="A6751" s="1" t="str">
        <f>+A6635</f>
        <v>NO</v>
      </c>
      <c r="E6751" s="112"/>
      <c r="F6751" s="97" t="str">
        <f>+$F$126</f>
        <v>OBRAS INCONCLUSAS</v>
      </c>
      <c r="G6751" s="24"/>
      <c r="H6751" s="24"/>
      <c r="I6751" s="24"/>
      <c r="J6751" s="24"/>
      <c r="K6751" s="24"/>
      <c r="L6751" s="98"/>
    </row>
    <row r="6752" spans="1:12" hidden="1" x14ac:dyDescent="0.3">
      <c r="A6752" s="1" t="str">
        <f>+A6635</f>
        <v>NO</v>
      </c>
      <c r="E6752" s="96">
        <v>-1</v>
      </c>
      <c r="F6752" s="301" t="str">
        <f>+$F$127</f>
        <v>Anotación vigente de obra civil inconclusa</v>
      </c>
      <c r="G6752" s="302"/>
      <c r="H6752" s="302"/>
      <c r="I6752" s="302"/>
      <c r="J6752" s="302"/>
      <c r="K6752" s="303"/>
      <c r="L6752" s="99" t="str">
        <f>IFERROR(IF(VLOOKUP(C6635,'R. PUNTAJES'!$C$14:$R$213,'R. PUNTAJES'!$P$10,0)="","",VLOOKUP(C6635,'R. PUNTAJES'!$C$14:$R$213,'R. PUNTAJES'!$P$10,0)),"")</f>
        <v/>
      </c>
    </row>
    <row r="6753" spans="1:16" ht="7.5" hidden="1" customHeight="1" x14ac:dyDescent="0.3">
      <c r="A6753" s="1" t="str">
        <f>+A6635</f>
        <v>NO</v>
      </c>
      <c r="E6753" s="114"/>
      <c r="F6753" s="45"/>
      <c r="G6753" s="45"/>
      <c r="H6753" s="45"/>
      <c r="I6753" s="45"/>
      <c r="J6753" s="45"/>
      <c r="K6753" s="45"/>
      <c r="L6753" s="48"/>
    </row>
    <row r="6754" spans="1:16" hidden="1" x14ac:dyDescent="0.3">
      <c r="A6754" s="1" t="str">
        <f>+A6635</f>
        <v>NO</v>
      </c>
      <c r="E6754" s="115" t="str">
        <f>+$E$129</f>
        <v>PUNTAJE TOTAL</v>
      </c>
      <c r="F6754" s="116"/>
      <c r="G6754" s="116"/>
      <c r="H6754" s="116"/>
      <c r="I6754" s="116"/>
      <c r="J6754" s="116"/>
      <c r="K6754" s="117"/>
      <c r="L6754" s="118">
        <f>IFERROR(IF(VLOOKUP(C6635,'R. PUNTAJES'!$C$14:$R$213,'R. PUNTAJES'!$H$10,0)="RECHAZO","",SUM(L6734:L6752)),"")</f>
        <v>0</v>
      </c>
    </row>
    <row r="6755" spans="1:16" hidden="1" x14ac:dyDescent="0.3">
      <c r="A6755" s="1" t="str">
        <f>+A6635</f>
        <v>NO</v>
      </c>
      <c r="E6755" s="304" t="str">
        <f>+$E$130</f>
        <v>OBSERVACIONES RESPECTO A PUNTAJES</v>
      </c>
      <c r="F6755" s="305"/>
      <c r="G6755" s="305"/>
      <c r="H6755" s="305"/>
      <c r="I6755" s="305"/>
      <c r="J6755" s="305"/>
      <c r="K6755" s="305"/>
      <c r="L6755" s="305"/>
    </row>
    <row r="6756" spans="1:16" ht="12" hidden="1" customHeight="1" x14ac:dyDescent="0.3">
      <c r="A6756" s="1" t="str">
        <f>+A6635</f>
        <v>NO</v>
      </c>
      <c r="E6756" s="306" t="s">
        <v>124</v>
      </c>
      <c r="F6756" s="305"/>
      <c r="G6756" s="305"/>
      <c r="H6756" s="305"/>
      <c r="I6756" s="305"/>
      <c r="J6756" s="305"/>
      <c r="K6756" s="305"/>
      <c r="L6756" s="305"/>
      <c r="N6756" s="119"/>
      <c r="O6756" s="119"/>
      <c r="P6756" s="120"/>
    </row>
    <row r="6757" spans="1:16" ht="3" hidden="1" customHeight="1" x14ac:dyDescent="0.3">
      <c r="A6757" s="1" t="str">
        <f>+A6636</f>
        <v>NO</v>
      </c>
      <c r="E6757" s="121"/>
      <c r="F6757" s="122"/>
      <c r="G6757" s="122"/>
      <c r="H6757" s="122"/>
      <c r="I6757" s="122"/>
      <c r="J6757" s="122"/>
      <c r="K6757" s="122"/>
      <c r="L6757" s="123"/>
    </row>
    <row r="6758" spans="1:16" hidden="1" x14ac:dyDescent="0.3">
      <c r="A6758" s="1" t="str">
        <f>+IF(OR(C6760=""),"NO",1)</f>
        <v>NO</v>
      </c>
      <c r="E6758" s="346"/>
      <c r="F6758" s="347"/>
      <c r="G6758" s="347"/>
      <c r="H6758" s="347"/>
      <c r="I6758" s="347"/>
      <c r="J6758" s="347"/>
      <c r="K6758" s="347"/>
      <c r="L6758" s="347"/>
    </row>
    <row r="6759" spans="1:16" ht="4.5" hidden="1" customHeight="1" x14ac:dyDescent="0.3">
      <c r="A6759" s="1" t="str">
        <f>+A6760</f>
        <v>NO</v>
      </c>
      <c r="E6759" s="15"/>
      <c r="F6759" s="16"/>
      <c r="G6759" s="16"/>
      <c r="H6759" s="16"/>
      <c r="I6759" s="16"/>
      <c r="J6759" s="16"/>
      <c r="K6759" s="16"/>
      <c r="L6759" s="17"/>
    </row>
    <row r="6760" spans="1:16" ht="15.75" hidden="1" customHeight="1" x14ac:dyDescent="0.3">
      <c r="A6760" s="1" t="str">
        <f>+IF(OR(C6760=""),"NO",1)</f>
        <v>NO</v>
      </c>
      <c r="B6760" s="1">
        <f>1+MAX($B$1:B6759)</f>
        <v>55</v>
      </c>
      <c r="C6760" s="18" t="s">
        <v>124</v>
      </c>
      <c r="E6760" s="19" t="s">
        <v>124</v>
      </c>
      <c r="F6760" s="20"/>
      <c r="G6760" s="20"/>
      <c r="H6760" s="20"/>
      <c r="I6760" s="21"/>
      <c r="J6760" s="20"/>
      <c r="K6760" s="21"/>
      <c r="L6760" s="22"/>
    </row>
    <row r="6761" spans="1:16" hidden="1" x14ac:dyDescent="0.3">
      <c r="A6761" s="1" t="str">
        <f>A6760</f>
        <v>NO</v>
      </c>
      <c r="E6761" s="23" t="str">
        <f>+$E$11</f>
        <v>Integrantes</v>
      </c>
      <c r="F6761" s="24"/>
      <c r="G6761" s="24"/>
      <c r="H6761" s="24"/>
      <c r="I6761" s="24"/>
      <c r="J6761" s="24"/>
      <c r="K6761" s="25" t="str">
        <f>+$K$11</f>
        <v>Nit</v>
      </c>
      <c r="L6761" s="26" t="str">
        <f>+$L$11</f>
        <v>Part.</v>
      </c>
    </row>
    <row r="6762" spans="1:16" hidden="1" x14ac:dyDescent="0.3">
      <c r="A6762" s="1" t="str">
        <f>+A6761</f>
        <v>NO</v>
      </c>
      <c r="C6762" s="1" t="s">
        <v>124</v>
      </c>
      <c r="E6762" s="27" t="s">
        <v>124</v>
      </c>
      <c r="F6762" s="28"/>
      <c r="G6762" s="28"/>
      <c r="H6762" s="28"/>
      <c r="I6762" s="28"/>
      <c r="J6762" s="28"/>
      <c r="K6762" s="29" t="s">
        <v>124</v>
      </c>
      <c r="L6762" s="30" t="s">
        <v>124</v>
      </c>
    </row>
    <row r="6763" spans="1:16" hidden="1" x14ac:dyDescent="0.3">
      <c r="A6763" s="18" t="str">
        <f>+IF(OR(C6763=""),"NO",1)</f>
        <v>NO</v>
      </c>
      <c r="B6763" s="18"/>
      <c r="C6763" s="1" t="s">
        <v>124</v>
      </c>
      <c r="E6763" s="31" t="s">
        <v>124</v>
      </c>
      <c r="F6763" s="32"/>
      <c r="G6763" s="32"/>
      <c r="H6763" s="32"/>
      <c r="I6763" s="32"/>
      <c r="J6763" s="32"/>
      <c r="K6763" s="33" t="s">
        <v>124</v>
      </c>
      <c r="L6763" s="34" t="s">
        <v>124</v>
      </c>
    </row>
    <row r="6764" spans="1:16" hidden="1" x14ac:dyDescent="0.3">
      <c r="A6764" s="18" t="str">
        <f>+IF(OR(C6764=""),"NO",1)</f>
        <v>NO</v>
      </c>
      <c r="B6764" s="18"/>
      <c r="C6764" s="1" t="s">
        <v>124</v>
      </c>
      <c r="E6764" s="31" t="s">
        <v>124</v>
      </c>
      <c r="F6764" s="32"/>
      <c r="G6764" s="32"/>
      <c r="H6764" s="32"/>
      <c r="I6764" s="32"/>
      <c r="J6764" s="32"/>
      <c r="K6764" s="33" t="s">
        <v>124</v>
      </c>
      <c r="L6764" s="34" t="s">
        <v>124</v>
      </c>
    </row>
    <row r="6765" spans="1:16" hidden="1" x14ac:dyDescent="0.3">
      <c r="A6765" s="18" t="str">
        <f>+IF(OR(C6765=""),"NO",1)</f>
        <v>NO</v>
      </c>
      <c r="B6765" s="18"/>
      <c r="C6765" s="1" t="s">
        <v>124</v>
      </c>
      <c r="E6765" s="31" t="s">
        <v>13</v>
      </c>
      <c r="F6765" s="32"/>
      <c r="G6765" s="32"/>
      <c r="H6765" s="32"/>
      <c r="I6765" s="32"/>
      <c r="J6765" s="32"/>
      <c r="K6765" s="33"/>
      <c r="L6765" s="34"/>
    </row>
    <row r="6766" spans="1:16" hidden="1" x14ac:dyDescent="0.3">
      <c r="A6766" s="18" t="str">
        <f>+IF(OR(C6766=""),"NO",1)</f>
        <v>NO</v>
      </c>
      <c r="B6766" s="18"/>
      <c r="C6766" s="1" t="s">
        <v>124</v>
      </c>
      <c r="E6766" s="31" t="s">
        <v>13</v>
      </c>
      <c r="F6766" s="32"/>
      <c r="G6766" s="32"/>
      <c r="H6766" s="32"/>
      <c r="I6766" s="32"/>
      <c r="J6766" s="32"/>
      <c r="K6766" s="33"/>
      <c r="L6766" s="34"/>
    </row>
    <row r="6767" spans="1:16" hidden="1" x14ac:dyDescent="0.3">
      <c r="A6767" s="18" t="str">
        <f>+IF(OR(C6767=""),"NO",1)</f>
        <v>NO</v>
      </c>
      <c r="B6767" s="18"/>
      <c r="C6767" s="1" t="s">
        <v>124</v>
      </c>
      <c r="E6767" s="35" t="s">
        <v>13</v>
      </c>
      <c r="F6767" s="36"/>
      <c r="G6767" s="36"/>
      <c r="H6767" s="36"/>
      <c r="I6767" s="36"/>
      <c r="J6767" s="36"/>
      <c r="K6767" s="37"/>
      <c r="L6767" s="38"/>
    </row>
    <row r="6768" spans="1:16" ht="5.15" hidden="1" customHeight="1" x14ac:dyDescent="0.3">
      <c r="A6768" s="1" t="str">
        <f>+A6760</f>
        <v>NO</v>
      </c>
      <c r="E6768" s="39"/>
      <c r="F6768" s="39"/>
      <c r="G6768" s="39"/>
      <c r="H6768" s="39"/>
      <c r="I6768" s="39"/>
      <c r="J6768" s="39"/>
      <c r="K6768" s="39"/>
      <c r="L6768" s="39"/>
    </row>
    <row r="6769" spans="1:12" ht="15.75" hidden="1" customHeight="1" x14ac:dyDescent="0.3">
      <c r="A6769" s="1" t="str">
        <f>+A6760</f>
        <v>NO</v>
      </c>
      <c r="E6769" s="40" t="str">
        <f>+$E$19</f>
        <v>RESULTADO DE EVALUACIÓN TÉCNICA</v>
      </c>
      <c r="F6769" s="41"/>
      <c r="G6769" s="41"/>
      <c r="H6769" s="41"/>
      <c r="I6769" s="41"/>
      <c r="J6769" s="41"/>
      <c r="K6769" s="41"/>
      <c r="L6769" s="42"/>
    </row>
    <row r="6770" spans="1:12" hidden="1" x14ac:dyDescent="0.3">
      <c r="A6770" s="1" t="str">
        <f>+A6760</f>
        <v>NO</v>
      </c>
      <c r="E6770" s="43"/>
      <c r="F6770" s="44" t="str">
        <f>+$F$20</f>
        <v>Experiencia</v>
      </c>
      <c r="G6770" s="45"/>
      <c r="H6770" s="45"/>
      <c r="I6770" s="45"/>
      <c r="J6770" s="45"/>
      <c r="K6770" s="46"/>
      <c r="L6770" s="47" t="s">
        <v>124</v>
      </c>
    </row>
    <row r="6771" spans="1:12" hidden="1" x14ac:dyDescent="0.3">
      <c r="A6771" s="1" t="str">
        <f>+A6760</f>
        <v>NO</v>
      </c>
      <c r="E6771" s="348" t="str">
        <f>+$E$21</f>
        <v>OBSERVACIONES RESPECTO A LA EVALUACIÓN DE EXPERIENCIA</v>
      </c>
      <c r="F6771" s="308"/>
      <c r="G6771" s="308"/>
      <c r="H6771" s="308"/>
      <c r="I6771" s="308"/>
      <c r="J6771" s="308"/>
      <c r="K6771" s="308"/>
      <c r="L6771" s="349"/>
    </row>
    <row r="6772" spans="1:12" hidden="1" x14ac:dyDescent="0.3">
      <c r="A6772" s="1" t="str">
        <f>+A6760</f>
        <v>NO</v>
      </c>
      <c r="E6772" s="350" t="s">
        <v>124</v>
      </c>
      <c r="F6772" s="351"/>
      <c r="G6772" s="351"/>
      <c r="H6772" s="351"/>
      <c r="I6772" s="351"/>
      <c r="J6772" s="351"/>
      <c r="K6772" s="351"/>
      <c r="L6772" s="352"/>
    </row>
    <row r="6773" spans="1:12" ht="5.15" hidden="1" customHeight="1" x14ac:dyDescent="0.3">
      <c r="A6773" s="1" t="str">
        <f>+A6760</f>
        <v>NO</v>
      </c>
      <c r="E6773" s="39"/>
      <c r="F6773" s="39"/>
      <c r="G6773" s="39"/>
      <c r="H6773" s="39"/>
      <c r="I6773" s="39"/>
      <c r="J6773" s="39"/>
      <c r="K6773" s="39"/>
      <c r="L6773" s="39"/>
    </row>
    <row r="6774" spans="1:12" ht="12.75" hidden="1" customHeight="1" x14ac:dyDescent="0.3">
      <c r="A6774" s="1" t="str">
        <f>+A6760</f>
        <v>NO</v>
      </c>
      <c r="E6774" s="40" t="str">
        <f>+$E$24</f>
        <v>EXPERIENCIA HABILITANTE: CONTRATOS PRESENTADOS</v>
      </c>
      <c r="F6774" s="41"/>
      <c r="G6774" s="41"/>
      <c r="H6774" s="41"/>
      <c r="I6774" s="41"/>
      <c r="J6774" s="41"/>
      <c r="K6774" s="41"/>
      <c r="L6774" s="42"/>
    </row>
    <row r="6775" spans="1:12" ht="8.5" hidden="1" customHeight="1" x14ac:dyDescent="0.3">
      <c r="A6775" s="1" t="str">
        <f>+A6760</f>
        <v>NO</v>
      </c>
      <c r="E6775" s="49"/>
      <c r="F6775" s="50"/>
      <c r="G6775" s="51"/>
      <c r="H6775" s="51"/>
      <c r="I6775" s="51"/>
      <c r="J6775" s="51"/>
      <c r="K6775" s="51"/>
      <c r="L6775" s="52"/>
    </row>
    <row r="6776" spans="1:12" hidden="1" x14ac:dyDescent="0.3">
      <c r="A6776" s="18" t="str">
        <f>+IF(OR(C6776=""),"NO",1)</f>
        <v>NO</v>
      </c>
      <c r="B6776" s="18"/>
      <c r="C6776" s="1" t="s">
        <v>124</v>
      </c>
      <c r="E6776" s="329">
        <v>1</v>
      </c>
      <c r="F6776" s="53" t="str">
        <f>+$F$26</f>
        <v>OBJETO</v>
      </c>
      <c r="G6776" s="332" t="s">
        <v>124</v>
      </c>
      <c r="H6776" s="333"/>
      <c r="I6776" s="333"/>
      <c r="J6776" s="333"/>
      <c r="K6776" s="333"/>
      <c r="L6776" s="334"/>
    </row>
    <row r="6777" spans="1:12" hidden="1" x14ac:dyDescent="0.3">
      <c r="A6777" s="18" t="str">
        <f>+IF(OR(C6776=""),"NO",1)</f>
        <v>NO</v>
      </c>
      <c r="B6777" s="18"/>
      <c r="E6777" s="330"/>
      <c r="F6777" s="54" t="str">
        <f>+$F$27</f>
        <v>CONTRATANTE</v>
      </c>
      <c r="G6777" s="335" t="s">
        <v>124</v>
      </c>
      <c r="H6777" s="310"/>
      <c r="I6777" s="310"/>
      <c r="J6777" s="310"/>
      <c r="K6777" s="310"/>
      <c r="L6777" s="336"/>
    </row>
    <row r="6778" spans="1:12" hidden="1" x14ac:dyDescent="0.3">
      <c r="A6778" s="18" t="str">
        <f>+IF(OR(C6776=""),"NO",1)</f>
        <v>NO</v>
      </c>
      <c r="B6778" s="18"/>
      <c r="E6778" s="330"/>
      <c r="F6778" s="54" t="str">
        <f>+$F$28</f>
        <v>APORTANTE</v>
      </c>
      <c r="G6778" s="337" t="s">
        <v>124</v>
      </c>
      <c r="H6778" s="338"/>
      <c r="I6778" s="338"/>
      <c r="J6778" s="338"/>
      <c r="K6778" s="338"/>
      <c r="L6778" s="339"/>
    </row>
    <row r="6779" spans="1:12" hidden="1" x14ac:dyDescent="0.3">
      <c r="A6779" s="18" t="str">
        <f>+IF(OR(C6776=""),"NO",1)</f>
        <v>NO</v>
      </c>
      <c r="B6779" s="18"/>
      <c r="E6779" s="330"/>
      <c r="F6779" s="54" t="str">
        <f>+$F$29</f>
        <v>VALOR /SMMLV)</v>
      </c>
      <c r="G6779" s="55" t="s">
        <v>124</v>
      </c>
      <c r="H6779" s="56" t="str">
        <f>+$H$29</f>
        <v>% PART..</v>
      </c>
      <c r="I6779" s="57" t="s">
        <v>124</v>
      </c>
      <c r="J6779" s="58" t="str">
        <f>+$J$29</f>
        <v>VALOR ACREDITADO</v>
      </c>
      <c r="K6779" s="59"/>
      <c r="L6779" s="47" t="s">
        <v>124</v>
      </c>
    </row>
    <row r="6780" spans="1:12" hidden="1" x14ac:dyDescent="0.3">
      <c r="A6780" s="18" t="str">
        <f>+IF(OR(C6776=""),"NO",1)</f>
        <v>NO</v>
      </c>
      <c r="B6780" s="18"/>
      <c r="E6780" s="330"/>
      <c r="F6780" s="60" t="str">
        <f>+$F$30</f>
        <v>EXPERIENCIA APORTADA</v>
      </c>
      <c r="G6780" s="340" t="s">
        <v>124</v>
      </c>
      <c r="H6780" s="341"/>
      <c r="I6780" s="341"/>
      <c r="J6780" s="341"/>
      <c r="K6780" s="341"/>
      <c r="L6780" s="342"/>
    </row>
    <row r="6781" spans="1:12" hidden="1" x14ac:dyDescent="0.3">
      <c r="A6781" s="18" t="str">
        <f>+IF(OR(C6776=""),"NO",1)</f>
        <v>NO</v>
      </c>
      <c r="B6781" s="18"/>
      <c r="E6781" s="331"/>
      <c r="F6781" s="62" t="str">
        <f>+$F$31</f>
        <v>OBSERVACIÓN</v>
      </c>
      <c r="G6781" s="343" t="s">
        <v>124</v>
      </c>
      <c r="H6781" s="344"/>
      <c r="I6781" s="344"/>
      <c r="J6781" s="344"/>
      <c r="K6781" s="344"/>
      <c r="L6781" s="345"/>
    </row>
    <row r="6782" spans="1:12" ht="8.5" hidden="1" customHeight="1" x14ac:dyDescent="0.3">
      <c r="A6782" s="18" t="str">
        <f>+IF(OR(C6776=""),"NO",1)</f>
        <v>NO</v>
      </c>
      <c r="B6782" s="18"/>
      <c r="E6782" s="49"/>
      <c r="F6782" s="50"/>
      <c r="G6782" s="51"/>
      <c r="H6782" s="51"/>
      <c r="I6782" s="51"/>
      <c r="J6782" s="51"/>
      <c r="K6782" s="51"/>
      <c r="L6782" s="52"/>
    </row>
    <row r="6783" spans="1:12" hidden="1" x14ac:dyDescent="0.3">
      <c r="A6783" s="18" t="str">
        <f t="shared" ref="A6783" si="2268">+IF(OR(C6783=""),"NO",1)</f>
        <v>NO</v>
      </c>
      <c r="B6783" s="18"/>
      <c r="C6783" s="1" t="s">
        <v>124</v>
      </c>
      <c r="E6783" s="329">
        <v>2</v>
      </c>
      <c r="F6783" s="53" t="str">
        <f>+$F$26</f>
        <v>OBJETO</v>
      </c>
      <c r="G6783" s="332" t="s">
        <v>124</v>
      </c>
      <c r="H6783" s="333"/>
      <c r="I6783" s="333"/>
      <c r="J6783" s="333"/>
      <c r="K6783" s="333"/>
      <c r="L6783" s="334"/>
    </row>
    <row r="6784" spans="1:12" hidden="1" x14ac:dyDescent="0.3">
      <c r="A6784" s="18" t="str">
        <f t="shared" ref="A6784" si="2269">+IF(OR(C6783=""),"NO",1)</f>
        <v>NO</v>
      </c>
      <c r="B6784" s="18"/>
      <c r="E6784" s="330"/>
      <c r="F6784" s="54" t="str">
        <f>+$F$27</f>
        <v>CONTRATANTE</v>
      </c>
      <c r="G6784" s="335" t="s">
        <v>124</v>
      </c>
      <c r="H6784" s="310"/>
      <c r="I6784" s="310"/>
      <c r="J6784" s="310"/>
      <c r="K6784" s="310"/>
      <c r="L6784" s="336"/>
    </row>
    <row r="6785" spans="1:12" hidden="1" x14ac:dyDescent="0.3">
      <c r="A6785" s="18" t="str">
        <f t="shared" ref="A6785" si="2270">+IF(OR(C6783=""),"NO",1)</f>
        <v>NO</v>
      </c>
      <c r="B6785" s="18"/>
      <c r="E6785" s="330"/>
      <c r="F6785" s="54" t="str">
        <f>+$F$28</f>
        <v>APORTANTE</v>
      </c>
      <c r="G6785" s="337" t="s">
        <v>124</v>
      </c>
      <c r="H6785" s="338"/>
      <c r="I6785" s="338"/>
      <c r="J6785" s="338"/>
      <c r="K6785" s="338"/>
      <c r="L6785" s="339"/>
    </row>
    <row r="6786" spans="1:12" hidden="1" x14ac:dyDescent="0.3">
      <c r="A6786" s="18" t="str">
        <f t="shared" ref="A6786" si="2271">+IF(OR(C6783=""),"NO",1)</f>
        <v>NO</v>
      </c>
      <c r="B6786" s="18"/>
      <c r="E6786" s="330"/>
      <c r="F6786" s="54" t="str">
        <f>+$F$29</f>
        <v>VALOR /SMMLV)</v>
      </c>
      <c r="G6786" s="55" t="s">
        <v>124</v>
      </c>
      <c r="H6786" s="56" t="str">
        <f>+$H$29</f>
        <v>% PART..</v>
      </c>
      <c r="I6786" s="57" t="s">
        <v>124</v>
      </c>
      <c r="J6786" s="58" t="str">
        <f>+$J$29</f>
        <v>VALOR ACREDITADO</v>
      </c>
      <c r="K6786" s="59"/>
      <c r="L6786" s="47" t="s">
        <v>124</v>
      </c>
    </row>
    <row r="6787" spans="1:12" hidden="1" x14ac:dyDescent="0.3">
      <c r="A6787" s="18" t="str">
        <f t="shared" ref="A6787" si="2272">+IF(OR(C6783=""),"NO",1)</f>
        <v>NO</v>
      </c>
      <c r="B6787" s="18"/>
      <c r="E6787" s="330"/>
      <c r="F6787" s="60" t="str">
        <f>+$F$30</f>
        <v>EXPERIENCIA APORTADA</v>
      </c>
      <c r="G6787" s="340" t="s">
        <v>124</v>
      </c>
      <c r="H6787" s="341"/>
      <c r="I6787" s="341"/>
      <c r="J6787" s="341"/>
      <c r="K6787" s="341"/>
      <c r="L6787" s="342"/>
    </row>
    <row r="6788" spans="1:12" hidden="1" x14ac:dyDescent="0.3">
      <c r="A6788" s="18" t="str">
        <f t="shared" ref="A6788" si="2273">+IF(OR(C6783=""),"NO",1)</f>
        <v>NO</v>
      </c>
      <c r="B6788" s="18"/>
      <c r="E6788" s="331"/>
      <c r="F6788" s="62" t="str">
        <f>+$F$31</f>
        <v>OBSERVACIÓN</v>
      </c>
      <c r="G6788" s="343" t="s">
        <v>124</v>
      </c>
      <c r="H6788" s="344"/>
      <c r="I6788" s="344"/>
      <c r="J6788" s="344"/>
      <c r="K6788" s="344"/>
      <c r="L6788" s="345"/>
    </row>
    <row r="6789" spans="1:12" ht="8.5" hidden="1" customHeight="1" x14ac:dyDescent="0.3">
      <c r="A6789" s="18" t="str">
        <f t="shared" ref="A6789" si="2274">+IF(OR(C6783=""),"NO",1)</f>
        <v>NO</v>
      </c>
      <c r="B6789" s="18"/>
      <c r="E6789" s="49"/>
      <c r="F6789" s="50"/>
      <c r="G6789" s="51"/>
      <c r="H6789" s="51"/>
      <c r="I6789" s="51"/>
      <c r="J6789" s="51"/>
      <c r="K6789" s="51"/>
      <c r="L6789" s="52"/>
    </row>
    <row r="6790" spans="1:12" hidden="1" x14ac:dyDescent="0.3">
      <c r="A6790" s="18" t="str">
        <f t="shared" ref="A6790" si="2275">+IF(OR(C6790=""),"NO",1)</f>
        <v>NO</v>
      </c>
      <c r="B6790" s="18"/>
      <c r="C6790" s="1" t="s">
        <v>124</v>
      </c>
      <c r="E6790" s="329">
        <v>3</v>
      </c>
      <c r="F6790" s="53" t="str">
        <f>+$F$26</f>
        <v>OBJETO</v>
      </c>
      <c r="G6790" s="332" t="s">
        <v>124</v>
      </c>
      <c r="H6790" s="333"/>
      <c r="I6790" s="333"/>
      <c r="J6790" s="333"/>
      <c r="K6790" s="333"/>
      <c r="L6790" s="334"/>
    </row>
    <row r="6791" spans="1:12" hidden="1" x14ac:dyDescent="0.3">
      <c r="A6791" s="18" t="str">
        <f t="shared" ref="A6791" si="2276">+IF(OR(C6790=""),"NO",1)</f>
        <v>NO</v>
      </c>
      <c r="B6791" s="18"/>
      <c r="E6791" s="330"/>
      <c r="F6791" s="54" t="str">
        <f>+$F$27</f>
        <v>CONTRATANTE</v>
      </c>
      <c r="G6791" s="335" t="s">
        <v>124</v>
      </c>
      <c r="H6791" s="310"/>
      <c r="I6791" s="310"/>
      <c r="J6791" s="310"/>
      <c r="K6791" s="310"/>
      <c r="L6791" s="336"/>
    </row>
    <row r="6792" spans="1:12" hidden="1" x14ac:dyDescent="0.3">
      <c r="A6792" s="18" t="str">
        <f t="shared" ref="A6792" si="2277">+IF(OR(C6790=""),"NO",1)</f>
        <v>NO</v>
      </c>
      <c r="B6792" s="18"/>
      <c r="E6792" s="330"/>
      <c r="F6792" s="54" t="str">
        <f>+$F$28</f>
        <v>APORTANTE</v>
      </c>
      <c r="G6792" s="337" t="s">
        <v>124</v>
      </c>
      <c r="H6792" s="338"/>
      <c r="I6792" s="338"/>
      <c r="J6792" s="338"/>
      <c r="K6792" s="338"/>
      <c r="L6792" s="339"/>
    </row>
    <row r="6793" spans="1:12" hidden="1" x14ac:dyDescent="0.3">
      <c r="A6793" s="18" t="str">
        <f t="shared" ref="A6793" si="2278">+IF(OR(C6790=""),"NO",1)</f>
        <v>NO</v>
      </c>
      <c r="B6793" s="18"/>
      <c r="E6793" s="330"/>
      <c r="F6793" s="54" t="str">
        <f>+$F$29</f>
        <v>VALOR /SMMLV)</v>
      </c>
      <c r="G6793" s="55" t="s">
        <v>124</v>
      </c>
      <c r="H6793" s="56" t="str">
        <f>+$H$29</f>
        <v>% PART..</v>
      </c>
      <c r="I6793" s="57" t="s">
        <v>124</v>
      </c>
      <c r="J6793" s="58" t="str">
        <f>+$J$29</f>
        <v>VALOR ACREDITADO</v>
      </c>
      <c r="K6793" s="59"/>
      <c r="L6793" s="47" t="s">
        <v>124</v>
      </c>
    </row>
    <row r="6794" spans="1:12" hidden="1" x14ac:dyDescent="0.3">
      <c r="A6794" s="18" t="str">
        <f t="shared" ref="A6794" si="2279">+IF(OR(C6790=""),"NO",1)</f>
        <v>NO</v>
      </c>
      <c r="B6794" s="18"/>
      <c r="E6794" s="330"/>
      <c r="F6794" s="60" t="str">
        <f>+$F$30</f>
        <v>EXPERIENCIA APORTADA</v>
      </c>
      <c r="G6794" s="340" t="s">
        <v>124</v>
      </c>
      <c r="H6794" s="341"/>
      <c r="I6794" s="341"/>
      <c r="J6794" s="341"/>
      <c r="K6794" s="341"/>
      <c r="L6794" s="342"/>
    </row>
    <row r="6795" spans="1:12" hidden="1" x14ac:dyDescent="0.3">
      <c r="A6795" s="18" t="str">
        <f t="shared" ref="A6795" si="2280">+IF(OR(C6790=""),"NO",1)</f>
        <v>NO</v>
      </c>
      <c r="B6795" s="18"/>
      <c r="E6795" s="331"/>
      <c r="F6795" s="62" t="str">
        <f>+$F$31</f>
        <v>OBSERVACIÓN</v>
      </c>
      <c r="G6795" s="343" t="s">
        <v>124</v>
      </c>
      <c r="H6795" s="344"/>
      <c r="I6795" s="344"/>
      <c r="J6795" s="344"/>
      <c r="K6795" s="344"/>
      <c r="L6795" s="345"/>
    </row>
    <row r="6796" spans="1:12" ht="8.5" hidden="1" customHeight="1" x14ac:dyDescent="0.3">
      <c r="A6796" s="18" t="str">
        <f t="shared" ref="A6796" si="2281">+IF(OR(C6790=""),"NO",1)</f>
        <v>NO</v>
      </c>
      <c r="B6796" s="18"/>
      <c r="E6796" s="49"/>
      <c r="F6796" s="50"/>
      <c r="G6796" s="51"/>
      <c r="H6796" s="51"/>
      <c r="I6796" s="51"/>
      <c r="J6796" s="51"/>
      <c r="K6796" s="51"/>
      <c r="L6796" s="52"/>
    </row>
    <row r="6797" spans="1:12" hidden="1" x14ac:dyDescent="0.3">
      <c r="A6797" s="18" t="str">
        <f t="shared" ref="A6797" si="2282">+IF(OR(C6797=""),"NO",1)</f>
        <v>NO</v>
      </c>
      <c r="B6797" s="18"/>
      <c r="C6797" s="1" t="s">
        <v>124</v>
      </c>
      <c r="E6797" s="329">
        <v>4</v>
      </c>
      <c r="F6797" s="53" t="str">
        <f>+$F$26</f>
        <v>OBJETO</v>
      </c>
      <c r="G6797" s="332" t="s">
        <v>124</v>
      </c>
      <c r="H6797" s="333"/>
      <c r="I6797" s="333"/>
      <c r="J6797" s="333"/>
      <c r="K6797" s="333"/>
      <c r="L6797" s="334"/>
    </row>
    <row r="6798" spans="1:12" hidden="1" x14ac:dyDescent="0.3">
      <c r="A6798" s="18" t="str">
        <f t="shared" ref="A6798" si="2283">+IF(OR(C6797=""),"NO",1)</f>
        <v>NO</v>
      </c>
      <c r="B6798" s="18"/>
      <c r="E6798" s="330"/>
      <c r="F6798" s="54" t="str">
        <f>+$F$27</f>
        <v>CONTRATANTE</v>
      </c>
      <c r="G6798" s="335" t="s">
        <v>124</v>
      </c>
      <c r="H6798" s="310"/>
      <c r="I6798" s="310"/>
      <c r="J6798" s="310"/>
      <c r="K6798" s="310"/>
      <c r="L6798" s="336"/>
    </row>
    <row r="6799" spans="1:12" hidden="1" x14ac:dyDescent="0.3">
      <c r="A6799" s="18" t="str">
        <f t="shared" ref="A6799" si="2284">+IF(OR(C6797=""),"NO",1)</f>
        <v>NO</v>
      </c>
      <c r="B6799" s="18"/>
      <c r="E6799" s="330"/>
      <c r="F6799" s="54" t="str">
        <f>+$F$28</f>
        <v>APORTANTE</v>
      </c>
      <c r="G6799" s="337" t="s">
        <v>124</v>
      </c>
      <c r="H6799" s="338"/>
      <c r="I6799" s="338"/>
      <c r="J6799" s="338"/>
      <c r="K6799" s="338"/>
      <c r="L6799" s="339"/>
    </row>
    <row r="6800" spans="1:12" hidden="1" x14ac:dyDescent="0.3">
      <c r="A6800" s="18" t="str">
        <f t="shared" ref="A6800" si="2285">+IF(OR(C6797=""),"NO",1)</f>
        <v>NO</v>
      </c>
      <c r="B6800" s="18"/>
      <c r="E6800" s="330"/>
      <c r="F6800" s="54" t="str">
        <f>+$F$29</f>
        <v>VALOR /SMMLV)</v>
      </c>
      <c r="G6800" s="55" t="s">
        <v>124</v>
      </c>
      <c r="H6800" s="56" t="str">
        <f>+$H$29</f>
        <v>% PART..</v>
      </c>
      <c r="I6800" s="57" t="s">
        <v>124</v>
      </c>
      <c r="J6800" s="58" t="str">
        <f>+$J$29</f>
        <v>VALOR ACREDITADO</v>
      </c>
      <c r="K6800" s="59"/>
      <c r="L6800" s="47" t="s">
        <v>124</v>
      </c>
    </row>
    <row r="6801" spans="1:12" hidden="1" x14ac:dyDescent="0.3">
      <c r="A6801" s="18" t="str">
        <f t="shared" ref="A6801" si="2286">+IF(OR(C6797=""),"NO",1)</f>
        <v>NO</v>
      </c>
      <c r="B6801" s="18"/>
      <c r="E6801" s="330"/>
      <c r="F6801" s="60" t="str">
        <f>+$F$30</f>
        <v>EXPERIENCIA APORTADA</v>
      </c>
      <c r="G6801" s="340" t="s">
        <v>124</v>
      </c>
      <c r="H6801" s="341"/>
      <c r="I6801" s="341"/>
      <c r="J6801" s="341"/>
      <c r="K6801" s="341"/>
      <c r="L6801" s="342"/>
    </row>
    <row r="6802" spans="1:12" hidden="1" x14ac:dyDescent="0.3">
      <c r="A6802" s="18" t="str">
        <f t="shared" ref="A6802" si="2287">+IF(OR(C6797=""),"NO",1)</f>
        <v>NO</v>
      </c>
      <c r="B6802" s="18"/>
      <c r="E6802" s="331"/>
      <c r="F6802" s="62" t="str">
        <f>+$F$31</f>
        <v>OBSERVACIÓN</v>
      </c>
      <c r="G6802" s="343" t="s">
        <v>124</v>
      </c>
      <c r="H6802" s="344"/>
      <c r="I6802" s="344"/>
      <c r="J6802" s="344"/>
      <c r="K6802" s="344"/>
      <c r="L6802" s="345"/>
    </row>
    <row r="6803" spans="1:12" ht="8.5" hidden="1" customHeight="1" x14ac:dyDescent="0.3">
      <c r="A6803" s="18" t="str">
        <f t="shared" ref="A6803" si="2288">+IF(OR(C6797=""),"NO",1)</f>
        <v>NO</v>
      </c>
      <c r="B6803" s="18"/>
      <c r="E6803" s="49"/>
      <c r="F6803" s="50"/>
      <c r="G6803" s="51"/>
      <c r="H6803" s="51"/>
      <c r="I6803" s="51"/>
      <c r="J6803" s="51"/>
      <c r="K6803" s="51"/>
      <c r="L6803" s="52"/>
    </row>
    <row r="6804" spans="1:12" hidden="1" x14ac:dyDescent="0.3">
      <c r="A6804" s="18" t="str">
        <f t="shared" ref="A6804" si="2289">+IF(OR(C6804=""),"NO",1)</f>
        <v>NO</v>
      </c>
      <c r="B6804" s="18"/>
      <c r="C6804" s="1" t="s">
        <v>124</v>
      </c>
      <c r="E6804" s="329">
        <v>5</v>
      </c>
      <c r="F6804" s="53" t="str">
        <f>+$F$26</f>
        <v>OBJETO</v>
      </c>
      <c r="G6804" s="332" t="s">
        <v>124</v>
      </c>
      <c r="H6804" s="333"/>
      <c r="I6804" s="333"/>
      <c r="J6804" s="333"/>
      <c r="K6804" s="333"/>
      <c r="L6804" s="334"/>
    </row>
    <row r="6805" spans="1:12" hidden="1" x14ac:dyDescent="0.3">
      <c r="A6805" s="18" t="str">
        <f t="shared" ref="A6805" si="2290">+IF(OR(C6804=""),"NO",1)</f>
        <v>NO</v>
      </c>
      <c r="B6805" s="18"/>
      <c r="E6805" s="330"/>
      <c r="F6805" s="54" t="str">
        <f>+$F$27</f>
        <v>CONTRATANTE</v>
      </c>
      <c r="G6805" s="335" t="s">
        <v>124</v>
      </c>
      <c r="H6805" s="310"/>
      <c r="I6805" s="310"/>
      <c r="J6805" s="310"/>
      <c r="K6805" s="310"/>
      <c r="L6805" s="336"/>
    </row>
    <row r="6806" spans="1:12" hidden="1" x14ac:dyDescent="0.3">
      <c r="A6806" s="18" t="str">
        <f t="shared" ref="A6806" si="2291">+IF(OR(C6804=""),"NO",1)</f>
        <v>NO</v>
      </c>
      <c r="B6806" s="18"/>
      <c r="E6806" s="330"/>
      <c r="F6806" s="54" t="str">
        <f>+$F$28</f>
        <v>APORTANTE</v>
      </c>
      <c r="G6806" s="337" t="s">
        <v>124</v>
      </c>
      <c r="H6806" s="338"/>
      <c r="I6806" s="338"/>
      <c r="J6806" s="338"/>
      <c r="K6806" s="338"/>
      <c r="L6806" s="339"/>
    </row>
    <row r="6807" spans="1:12" hidden="1" x14ac:dyDescent="0.3">
      <c r="A6807" s="18" t="str">
        <f t="shared" ref="A6807" si="2292">+IF(OR(C6804=""),"NO",1)</f>
        <v>NO</v>
      </c>
      <c r="B6807" s="18"/>
      <c r="E6807" s="330"/>
      <c r="F6807" s="54" t="str">
        <f>+$F$29</f>
        <v>VALOR /SMMLV)</v>
      </c>
      <c r="G6807" s="55" t="s">
        <v>124</v>
      </c>
      <c r="H6807" s="56" t="str">
        <f>+$H$29</f>
        <v>% PART..</v>
      </c>
      <c r="I6807" s="57" t="s">
        <v>124</v>
      </c>
      <c r="J6807" s="58" t="str">
        <f>+$J$29</f>
        <v>VALOR ACREDITADO</v>
      </c>
      <c r="K6807" s="59"/>
      <c r="L6807" s="47" t="s">
        <v>124</v>
      </c>
    </row>
    <row r="6808" spans="1:12" hidden="1" x14ac:dyDescent="0.3">
      <c r="A6808" s="18" t="str">
        <f t="shared" ref="A6808" si="2293">+IF(OR(C6804=""),"NO",1)</f>
        <v>NO</v>
      </c>
      <c r="B6808" s="18"/>
      <c r="E6808" s="330"/>
      <c r="F6808" s="60" t="str">
        <f>+$F$30</f>
        <v>EXPERIENCIA APORTADA</v>
      </c>
      <c r="G6808" s="340" t="s">
        <v>124</v>
      </c>
      <c r="H6808" s="341"/>
      <c r="I6808" s="341"/>
      <c r="J6808" s="341"/>
      <c r="K6808" s="341"/>
      <c r="L6808" s="342"/>
    </row>
    <row r="6809" spans="1:12" hidden="1" x14ac:dyDescent="0.3">
      <c r="A6809" s="18" t="str">
        <f t="shared" ref="A6809" si="2294">+IF(OR(C6804=""),"NO",1)</f>
        <v>NO</v>
      </c>
      <c r="B6809" s="18"/>
      <c r="E6809" s="331"/>
      <c r="F6809" s="62" t="str">
        <f>+$F$31</f>
        <v>OBSERVACIÓN</v>
      </c>
      <c r="G6809" s="343" t="s">
        <v>124</v>
      </c>
      <c r="H6809" s="344"/>
      <c r="I6809" s="344"/>
      <c r="J6809" s="344"/>
      <c r="K6809" s="344"/>
      <c r="L6809" s="345"/>
    </row>
    <row r="6810" spans="1:12" ht="8.5" hidden="1" customHeight="1" x14ac:dyDescent="0.3">
      <c r="A6810" s="18" t="str">
        <f t="shared" ref="A6810" si="2295">+IF(OR(C6804=""),"NO",1)</f>
        <v>NO</v>
      </c>
      <c r="B6810" s="18"/>
      <c r="E6810" s="49"/>
      <c r="F6810" s="50"/>
      <c r="G6810" s="51"/>
      <c r="H6810" s="51"/>
      <c r="I6810" s="51"/>
      <c r="J6810" s="51"/>
      <c r="K6810" s="51"/>
      <c r="L6810" s="52"/>
    </row>
    <row r="6811" spans="1:12" hidden="1" x14ac:dyDescent="0.3">
      <c r="A6811" s="18" t="str">
        <f t="shared" ref="A6811" si="2296">+IF(OR(C6811=""),"NO",1)</f>
        <v>NO</v>
      </c>
      <c r="B6811" s="18"/>
      <c r="C6811" s="1" t="s">
        <v>124</v>
      </c>
      <c r="E6811" s="329">
        <v>6</v>
      </c>
      <c r="F6811" s="53" t="str">
        <f>+$F$26</f>
        <v>OBJETO</v>
      </c>
      <c r="G6811" s="332" t="s">
        <v>124</v>
      </c>
      <c r="H6811" s="333"/>
      <c r="I6811" s="333"/>
      <c r="J6811" s="333"/>
      <c r="K6811" s="333"/>
      <c r="L6811" s="334"/>
    </row>
    <row r="6812" spans="1:12" hidden="1" x14ac:dyDescent="0.3">
      <c r="A6812" s="18" t="str">
        <f t="shared" ref="A6812" si="2297">+IF(OR(C6811=""),"NO",1)</f>
        <v>NO</v>
      </c>
      <c r="B6812" s="18"/>
      <c r="E6812" s="330"/>
      <c r="F6812" s="54" t="str">
        <f>+$F$27</f>
        <v>CONTRATANTE</v>
      </c>
      <c r="G6812" s="335" t="s">
        <v>124</v>
      </c>
      <c r="H6812" s="310"/>
      <c r="I6812" s="310"/>
      <c r="J6812" s="310"/>
      <c r="K6812" s="310"/>
      <c r="L6812" s="336"/>
    </row>
    <row r="6813" spans="1:12" hidden="1" x14ac:dyDescent="0.3">
      <c r="A6813" s="18" t="str">
        <f t="shared" ref="A6813" si="2298">+IF(OR(C6811=""),"NO",1)</f>
        <v>NO</v>
      </c>
      <c r="B6813" s="18"/>
      <c r="E6813" s="330"/>
      <c r="F6813" s="54" t="str">
        <f>+$F$28</f>
        <v>APORTANTE</v>
      </c>
      <c r="G6813" s="337" t="s">
        <v>124</v>
      </c>
      <c r="H6813" s="338"/>
      <c r="I6813" s="338"/>
      <c r="J6813" s="338"/>
      <c r="K6813" s="338"/>
      <c r="L6813" s="339"/>
    </row>
    <row r="6814" spans="1:12" hidden="1" x14ac:dyDescent="0.3">
      <c r="A6814" s="18" t="str">
        <f t="shared" ref="A6814" si="2299">+IF(OR(C6811=""),"NO",1)</f>
        <v>NO</v>
      </c>
      <c r="B6814" s="18"/>
      <c r="E6814" s="330"/>
      <c r="F6814" s="54" t="str">
        <f>+$F$29</f>
        <v>VALOR /SMMLV)</v>
      </c>
      <c r="G6814" s="55" t="s">
        <v>124</v>
      </c>
      <c r="H6814" s="56" t="str">
        <f>+$H$29</f>
        <v>% PART..</v>
      </c>
      <c r="I6814" s="57" t="s">
        <v>124</v>
      </c>
      <c r="J6814" s="58" t="str">
        <f>+$J$29</f>
        <v>VALOR ACREDITADO</v>
      </c>
      <c r="K6814" s="59"/>
      <c r="L6814" s="47" t="s">
        <v>124</v>
      </c>
    </row>
    <row r="6815" spans="1:12" hidden="1" x14ac:dyDescent="0.3">
      <c r="A6815" s="18" t="str">
        <f t="shared" ref="A6815" si="2300">+IF(OR(C6811=""),"NO",1)</f>
        <v>NO</v>
      </c>
      <c r="B6815" s="18"/>
      <c r="E6815" s="330"/>
      <c r="F6815" s="60" t="str">
        <f>+$F$30</f>
        <v>EXPERIENCIA APORTADA</v>
      </c>
      <c r="G6815" s="340" t="s">
        <v>124</v>
      </c>
      <c r="H6815" s="341"/>
      <c r="I6815" s="341"/>
      <c r="J6815" s="341"/>
      <c r="K6815" s="341"/>
      <c r="L6815" s="342"/>
    </row>
    <row r="6816" spans="1:12" hidden="1" x14ac:dyDescent="0.3">
      <c r="A6816" s="18" t="str">
        <f t="shared" ref="A6816" si="2301">+IF(OR(C6811=""),"NO",1)</f>
        <v>NO</v>
      </c>
      <c r="B6816" s="18"/>
      <c r="E6816" s="331"/>
      <c r="F6816" s="62" t="str">
        <f>+$F$31</f>
        <v>OBSERVACIÓN</v>
      </c>
      <c r="G6816" s="343" t="s">
        <v>124</v>
      </c>
      <c r="H6816" s="344"/>
      <c r="I6816" s="344"/>
      <c r="J6816" s="344"/>
      <c r="K6816" s="344"/>
      <c r="L6816" s="345"/>
    </row>
    <row r="6817" spans="1:12" ht="8.5" hidden="1" customHeight="1" x14ac:dyDescent="0.3">
      <c r="A6817" s="18" t="str">
        <f t="shared" ref="A6817" si="2302">+IF(OR(C6811=""),"NO",1)</f>
        <v>NO</v>
      </c>
      <c r="B6817" s="18"/>
      <c r="E6817" s="49"/>
      <c r="F6817" s="50"/>
      <c r="G6817" s="51"/>
      <c r="H6817" s="51"/>
      <c r="I6817" s="51"/>
      <c r="J6817" s="51"/>
      <c r="K6817" s="51"/>
      <c r="L6817" s="52"/>
    </row>
    <row r="6818" spans="1:12" hidden="1" x14ac:dyDescent="0.3">
      <c r="A6818" s="18" t="str">
        <f t="shared" ref="A6818" si="2303">+IF(OR(C6818=""),"NO",1)</f>
        <v>NO</v>
      </c>
      <c r="B6818" s="18"/>
      <c r="C6818" s="1" t="s">
        <v>124</v>
      </c>
      <c r="E6818" s="329">
        <v>7</v>
      </c>
      <c r="F6818" s="53" t="str">
        <f>+$F$26</f>
        <v>OBJETO</v>
      </c>
      <c r="G6818" s="332" t="s">
        <v>124</v>
      </c>
      <c r="H6818" s="333"/>
      <c r="I6818" s="333"/>
      <c r="J6818" s="333"/>
      <c r="K6818" s="333"/>
      <c r="L6818" s="334"/>
    </row>
    <row r="6819" spans="1:12" hidden="1" x14ac:dyDescent="0.3">
      <c r="A6819" s="18" t="str">
        <f t="shared" ref="A6819" si="2304">+IF(OR(C6818=""),"NO",1)</f>
        <v>NO</v>
      </c>
      <c r="B6819" s="18"/>
      <c r="E6819" s="330"/>
      <c r="F6819" s="54" t="str">
        <f>+$F$27</f>
        <v>CONTRATANTE</v>
      </c>
      <c r="G6819" s="335" t="s">
        <v>124</v>
      </c>
      <c r="H6819" s="310"/>
      <c r="I6819" s="310"/>
      <c r="J6819" s="310"/>
      <c r="K6819" s="310"/>
      <c r="L6819" s="336"/>
    </row>
    <row r="6820" spans="1:12" hidden="1" x14ac:dyDescent="0.3">
      <c r="A6820" s="18" t="str">
        <f t="shared" ref="A6820" si="2305">+IF(OR(C6818=""),"NO",1)</f>
        <v>NO</v>
      </c>
      <c r="B6820" s="18"/>
      <c r="E6820" s="330"/>
      <c r="F6820" s="54" t="str">
        <f>+$F$28</f>
        <v>APORTANTE</v>
      </c>
      <c r="G6820" s="337" t="s">
        <v>124</v>
      </c>
      <c r="H6820" s="338"/>
      <c r="I6820" s="338"/>
      <c r="J6820" s="338"/>
      <c r="K6820" s="338"/>
      <c r="L6820" s="339"/>
    </row>
    <row r="6821" spans="1:12" hidden="1" x14ac:dyDescent="0.3">
      <c r="A6821" s="18" t="str">
        <f t="shared" ref="A6821" si="2306">+IF(OR(C6818=""),"NO",1)</f>
        <v>NO</v>
      </c>
      <c r="B6821" s="18"/>
      <c r="E6821" s="330"/>
      <c r="F6821" s="54" t="str">
        <f>+$F$29</f>
        <v>VALOR /SMMLV)</v>
      </c>
      <c r="G6821" s="55" t="s">
        <v>124</v>
      </c>
      <c r="H6821" s="56" t="str">
        <f>+$H$29</f>
        <v>% PART..</v>
      </c>
      <c r="I6821" s="57" t="s">
        <v>124</v>
      </c>
      <c r="J6821" s="58" t="str">
        <f>+$J$29</f>
        <v>VALOR ACREDITADO</v>
      </c>
      <c r="K6821" s="59"/>
      <c r="L6821" s="47" t="s">
        <v>124</v>
      </c>
    </row>
    <row r="6822" spans="1:12" hidden="1" x14ac:dyDescent="0.3">
      <c r="A6822" s="18" t="str">
        <f t="shared" ref="A6822" si="2307">+IF(OR(C6818=""),"NO",1)</f>
        <v>NO</v>
      </c>
      <c r="B6822" s="18"/>
      <c r="E6822" s="330"/>
      <c r="F6822" s="60" t="str">
        <f>+$F$30</f>
        <v>EXPERIENCIA APORTADA</v>
      </c>
      <c r="G6822" s="340" t="s">
        <v>124</v>
      </c>
      <c r="H6822" s="341"/>
      <c r="I6822" s="341"/>
      <c r="J6822" s="341"/>
      <c r="K6822" s="341"/>
      <c r="L6822" s="342"/>
    </row>
    <row r="6823" spans="1:12" hidden="1" x14ac:dyDescent="0.3">
      <c r="A6823" s="18" t="str">
        <f t="shared" ref="A6823" si="2308">+IF(OR(C6818=""),"NO",1)</f>
        <v>NO</v>
      </c>
      <c r="B6823" s="18"/>
      <c r="E6823" s="331"/>
      <c r="F6823" s="62" t="str">
        <f>+$F$31</f>
        <v>OBSERVACIÓN</v>
      </c>
      <c r="G6823" s="343" t="s">
        <v>124</v>
      </c>
      <c r="H6823" s="344"/>
      <c r="I6823" s="344"/>
      <c r="J6823" s="344"/>
      <c r="K6823" s="344"/>
      <c r="L6823" s="345"/>
    </row>
    <row r="6824" spans="1:12" hidden="1" x14ac:dyDescent="0.3">
      <c r="A6824" s="18" t="str">
        <f t="shared" ref="A6824" si="2309">+IF(OR(C6818=""),"NO",1)</f>
        <v>NO</v>
      </c>
      <c r="B6824" s="18"/>
      <c r="E6824" s="49"/>
      <c r="F6824" s="50"/>
      <c r="G6824" s="51"/>
      <c r="H6824" s="51"/>
      <c r="I6824" s="51"/>
      <c r="J6824" s="51"/>
      <c r="K6824" s="51"/>
      <c r="L6824" s="52"/>
    </row>
    <row r="6825" spans="1:12" hidden="1" x14ac:dyDescent="0.3">
      <c r="A6825" s="1" t="str">
        <f>+A6760</f>
        <v>NO</v>
      </c>
      <c r="C6825" s="1" t="str">
        <f>"N"&amp;C6760</f>
        <v>N</v>
      </c>
      <c r="E6825" s="63"/>
      <c r="F6825" s="64" t="str">
        <f>+$F$75</f>
        <v>TOTAL DE CONTRATOS PRESENTADOS VÁLIDOS QUE CUMPLEN EXPERIENCIA ACREDITADA:</v>
      </c>
      <c r="G6825" s="65"/>
      <c r="H6825" s="65"/>
      <c r="I6825" s="65"/>
      <c r="J6825" s="66"/>
      <c r="K6825" s="65"/>
      <c r="L6825" s="67" t="s">
        <v>124</v>
      </c>
    </row>
    <row r="6826" spans="1:12" ht="6.65" hidden="1" customHeight="1" x14ac:dyDescent="0.3">
      <c r="A6826" s="1" t="str">
        <f>+A6760</f>
        <v>NO</v>
      </c>
      <c r="E6826" s="51"/>
      <c r="F6826" s="50"/>
      <c r="G6826" s="51"/>
      <c r="H6826" s="51"/>
      <c r="I6826" s="51"/>
      <c r="J6826" s="51"/>
      <c r="K6826" s="51"/>
      <c r="L6826" s="51"/>
    </row>
    <row r="6827" spans="1:12" hidden="1" x14ac:dyDescent="0.3">
      <c r="A6827" s="1" t="str">
        <f>+A6760</f>
        <v>NO</v>
      </c>
      <c r="E6827" s="63"/>
      <c r="F6827" s="63" t="str">
        <f>+$F$77</f>
        <v>ACREDITA SUMINISTRO E INSTALACIÓN DE MOBILIARIO POR LO MENOS EN UN (1) CONTRATO VÁLIDO</v>
      </c>
      <c r="G6827" s="65"/>
      <c r="H6827" s="65"/>
      <c r="I6827" s="65"/>
      <c r="J6827" s="66"/>
      <c r="K6827" s="65"/>
      <c r="L6827" s="68" t="s">
        <v>157</v>
      </c>
    </row>
    <row r="6828" spans="1:12" ht="5.15" hidden="1" customHeight="1" x14ac:dyDescent="0.3">
      <c r="A6828" s="1" t="str">
        <f>+A6760</f>
        <v>NO</v>
      </c>
      <c r="E6828" s="51"/>
      <c r="F6828" s="50"/>
      <c r="G6828" s="51"/>
      <c r="H6828" s="51"/>
      <c r="I6828" s="51"/>
      <c r="J6828" s="51"/>
      <c r="K6828" s="51"/>
      <c r="L6828" s="51"/>
    </row>
    <row r="6829" spans="1:12" ht="12.75" hidden="1" customHeight="1" x14ac:dyDescent="0.3">
      <c r="A6829" s="1" t="str">
        <f>+A6760</f>
        <v>NO</v>
      </c>
      <c r="E6829" s="69" t="str">
        <f>+$E$79</f>
        <v>EXPERIENCIA ESPECÍFICA NUMERAL 10.1.1 A</v>
      </c>
      <c r="F6829" s="70"/>
      <c r="G6829" s="70"/>
      <c r="H6829" s="70"/>
      <c r="I6829" s="70"/>
      <c r="J6829" s="70"/>
      <c r="K6829" s="70"/>
      <c r="L6829" s="71"/>
    </row>
    <row r="6830" spans="1:12" ht="26.5" hidden="1" customHeight="1" x14ac:dyDescent="0.3">
      <c r="A6830" s="1" t="str">
        <f>+A6760</f>
        <v>NO</v>
      </c>
      <c r="E6830" s="72"/>
      <c r="F6830" s="325" t="str">
        <f>+$F$80</f>
        <v>Por lo menos uno (1) de los contratos válidos aportados como experiencia general debe corresponder mínimo al 60% del presupuesto oficial del presente proceso de selección.  (SMMLV)</v>
      </c>
      <c r="G6830" s="326"/>
      <c r="H6830" s="326"/>
      <c r="I6830" s="326"/>
      <c r="J6830" s="326"/>
      <c r="K6830" s="73" t="s">
        <v>124</v>
      </c>
      <c r="L6830" s="74" t="s">
        <v>124</v>
      </c>
    </row>
    <row r="6831" spans="1:12" ht="23.5" hidden="1" customHeight="1" x14ac:dyDescent="0.3">
      <c r="A6831" s="1" t="str">
        <f>+A6760</f>
        <v>NO</v>
      </c>
      <c r="E6831" s="63"/>
      <c r="F6831" s="325" t="str">
        <f>+$F$81</f>
        <v xml:space="preserve">Deberá acreditarse en al menos uno (1) de los contratos válidos aportados como experiencia general una </v>
      </c>
      <c r="G6831" s="326"/>
      <c r="H6831" s="326"/>
      <c r="I6831" s="326"/>
      <c r="J6831" s="326"/>
      <c r="K6831" s="73" t="s">
        <v>124</v>
      </c>
      <c r="L6831" s="74" t="s">
        <v>124</v>
      </c>
    </row>
    <row r="6832" spans="1:12" ht="23.5" hidden="1" customHeight="1" x14ac:dyDescent="0.3">
      <c r="A6832" s="18" t="s">
        <v>30</v>
      </c>
      <c r="E6832" s="63"/>
      <c r="F6832" s="325" t="str">
        <f>+$F$82</f>
        <v xml:space="preserve">Deberá acreditarse en al menos uno (1) de los contratos válidos aportados interventoría a intervención de </v>
      </c>
      <c r="G6832" s="326"/>
      <c r="H6832" s="326"/>
      <c r="I6832" s="326"/>
      <c r="J6832" s="326"/>
      <c r="K6832" s="73">
        <f>+$K$82</f>
        <v>0</v>
      </c>
      <c r="L6832" s="74" t="s">
        <v>124</v>
      </c>
    </row>
    <row r="6833" spans="1:12" ht="36" hidden="1" customHeight="1" x14ac:dyDescent="0.3">
      <c r="A6833" s="18" t="s">
        <v>30</v>
      </c>
      <c r="E6833" s="63"/>
      <c r="F6833" s="325" t="str">
        <f>+$F$83</f>
        <v xml:space="preserve">Deberá acreditarse en al menos uno (1) de los contratos válidos aportados interventoría a intervención de </v>
      </c>
      <c r="G6833" s="326"/>
      <c r="H6833" s="326"/>
      <c r="I6833" s="326"/>
      <c r="J6833" s="326"/>
      <c r="K6833" s="75">
        <f>+$K$83</f>
        <v>0</v>
      </c>
      <c r="L6833" s="76" t="s">
        <v>124</v>
      </c>
    </row>
    <row r="6834" spans="1:12" hidden="1" x14ac:dyDescent="0.3">
      <c r="A6834" s="1" t="str">
        <f>+A6760</f>
        <v>NO</v>
      </c>
      <c r="E6834" s="51"/>
      <c r="F6834" s="50"/>
      <c r="G6834" s="51"/>
      <c r="H6834" s="51"/>
      <c r="I6834" s="51"/>
      <c r="J6834" s="51"/>
      <c r="K6834" s="51"/>
      <c r="L6834" s="51"/>
    </row>
    <row r="6835" spans="1:12" ht="12.75" hidden="1" customHeight="1" x14ac:dyDescent="0.3">
      <c r="A6835" s="1" t="str">
        <f>+A6760</f>
        <v>NO</v>
      </c>
      <c r="E6835" s="40" t="str">
        <f>+$E$85</f>
        <v>VALOR MÍNIMO A CERIFICAR % P.O EN SMMMLV. NUMERAL 3.9.1</v>
      </c>
      <c r="F6835" s="41"/>
      <c r="G6835" s="41"/>
      <c r="H6835" s="41"/>
      <c r="I6835" s="41"/>
      <c r="J6835" s="41"/>
      <c r="K6835" s="41"/>
      <c r="L6835" s="42"/>
    </row>
    <row r="6836" spans="1:12" hidden="1" x14ac:dyDescent="0.3">
      <c r="A6836" s="1" t="str">
        <f>+A6760</f>
        <v>NO</v>
      </c>
      <c r="C6836" s="1" t="str">
        <f>"M"&amp;C6760</f>
        <v>M</v>
      </c>
      <c r="E6836" s="77" t="str">
        <f>+$E$86</f>
        <v>100% P.O.</v>
      </c>
      <c r="F6836" s="78"/>
      <c r="G6836" s="61">
        <v>242.41716883554506</v>
      </c>
      <c r="H6836" s="124" t="str">
        <f>+$H$86</f>
        <v>TOTAL EJECUTADO DE CONTRATOS ACREDITADOS</v>
      </c>
      <c r="I6836" s="124"/>
      <c r="J6836" s="124"/>
      <c r="K6836" s="55" t="s">
        <v>124</v>
      </c>
      <c r="L6836" s="47" t="s">
        <v>124</v>
      </c>
    </row>
    <row r="6837" spans="1:12" hidden="1" x14ac:dyDescent="0.3">
      <c r="A6837" s="1" t="str">
        <f>+A6760</f>
        <v>NO</v>
      </c>
      <c r="E6837" s="39"/>
      <c r="F6837" s="39"/>
      <c r="G6837" s="39"/>
      <c r="H6837" s="39"/>
      <c r="I6837" s="39"/>
      <c r="J6837" s="39"/>
      <c r="K6837" s="39"/>
      <c r="L6837" s="39"/>
    </row>
    <row r="6838" spans="1:12" ht="12.75" hidden="1" customHeight="1" x14ac:dyDescent="0.3">
      <c r="A6838" s="18" t="s">
        <v>30</v>
      </c>
      <c r="B6838" s="18"/>
      <c r="E6838" s="40" t="str">
        <f>+$E$88</f>
        <v>CONSIDERACIONES PARA LA VALIDEZ DE LA EXPERIENCIA REQUERIDA: EXPERIENCIA PROPONENTES PLURALES NUMERAL 10.1.2 D</v>
      </c>
      <c r="F6838" s="41"/>
      <c r="G6838" s="41"/>
      <c r="H6838" s="41"/>
      <c r="I6838" s="41"/>
      <c r="J6838" s="41"/>
      <c r="K6838" s="41"/>
      <c r="L6838" s="42"/>
    </row>
    <row r="6839" spans="1:12" ht="28" hidden="1" customHeight="1" x14ac:dyDescent="0.3">
      <c r="A6839" s="18" t="s">
        <v>30</v>
      </c>
      <c r="B6839" s="18"/>
      <c r="C6839" s="1" t="str">
        <f>"O"&amp;C6760</f>
        <v>O</v>
      </c>
      <c r="E6839" s="80" t="str">
        <f>+$E$89</f>
        <v>i)</v>
      </c>
      <c r="F6839" s="327" t="str">
        <f>+$F$89</f>
        <v>Uno de los integrantes debe aportar como mínimo el cincuenta por ciento (50 %) de la experiencia solicitada</v>
      </c>
      <c r="G6839" s="328"/>
      <c r="H6839" s="328"/>
      <c r="I6839" s="328"/>
      <c r="J6839" s="328"/>
      <c r="K6839" s="73" t="s">
        <v>124</v>
      </c>
      <c r="L6839" s="47" t="s">
        <v>124</v>
      </c>
    </row>
    <row r="6840" spans="1:12" ht="28" hidden="1" customHeight="1" x14ac:dyDescent="0.3">
      <c r="A6840" s="18" t="s">
        <v>30</v>
      </c>
      <c r="B6840" s="18"/>
      <c r="C6840" s="1" t="str">
        <f>"O"&amp;C6760</f>
        <v>O</v>
      </c>
      <c r="E6840" s="80" t="str">
        <f>+$E$90</f>
        <v>ii)</v>
      </c>
      <c r="F6840" s="327" t="str">
        <f>+$F$90</f>
        <v>Todos los demás ntegrantes deben acreditar al menos el cinco por ciento (5 %) de la experiencia solicitada, solo uno (1) de los integrantes podrá no acreditar experiencia pero su porcentaje de participación  no podrá superar el diez por ciento (10 %)</v>
      </c>
      <c r="G6840" s="328"/>
      <c r="H6840" s="328"/>
      <c r="I6840" s="328"/>
      <c r="J6840" s="328"/>
      <c r="K6840" s="73" t="s">
        <v>124</v>
      </c>
      <c r="L6840" s="47" t="s">
        <v>124</v>
      </c>
    </row>
    <row r="6841" spans="1:12" hidden="1" x14ac:dyDescent="0.3">
      <c r="A6841" s="18" t="s">
        <v>30</v>
      </c>
      <c r="B6841" s="18"/>
      <c r="E6841" s="39"/>
      <c r="F6841" s="39"/>
      <c r="G6841" s="39"/>
      <c r="H6841" s="39"/>
      <c r="I6841" s="39"/>
      <c r="J6841" s="39"/>
      <c r="K6841" s="39"/>
      <c r="L6841" s="39"/>
    </row>
    <row r="6842" spans="1:12" ht="13" hidden="1" customHeight="1" x14ac:dyDescent="0.3">
      <c r="A6842" s="18" t="str">
        <f>+A6760</f>
        <v>NO</v>
      </c>
      <c r="B6842" s="18"/>
      <c r="E6842" s="69" t="str">
        <f>+$E$92</f>
        <v>VERIFICACIÓN Y ASIGNACIÓN DE PUNTAJE POR LA EXPERIENCIA DEL PROPONENTE</v>
      </c>
      <c r="F6842" s="70"/>
      <c r="G6842" s="70"/>
      <c r="H6842" s="70"/>
      <c r="I6842" s="70"/>
      <c r="J6842" s="70"/>
      <c r="K6842" s="70"/>
      <c r="L6842" s="71"/>
    </row>
    <row r="6843" spans="1:12" hidden="1" x14ac:dyDescent="0.3">
      <c r="A6843" s="18" t="str">
        <f>+A6760</f>
        <v>NO</v>
      </c>
      <c r="B6843" s="18"/>
      <c r="E6843" s="81"/>
      <c r="F6843" s="323" t="str">
        <f>+$F$93</f>
        <v>No. CONTRATOS QUE ACREDITAN LA EXPERIENCIA (NO OBJETO DE SUBSANACIÓN)</v>
      </c>
      <c r="G6843" s="324"/>
      <c r="H6843" s="324"/>
      <c r="I6843" s="324"/>
      <c r="J6843" s="324"/>
      <c r="K6843" s="82"/>
      <c r="L6843" s="83" t="s">
        <v>124</v>
      </c>
    </row>
    <row r="6844" spans="1:12" ht="13" hidden="1" customHeight="1" x14ac:dyDescent="0.3">
      <c r="A6844" s="18" t="str">
        <f>+A6760</f>
        <v>NO</v>
      </c>
      <c r="B6844" s="18"/>
      <c r="E6844" s="84"/>
      <c r="F6844" s="323" t="str">
        <f>+$F$94</f>
        <v>TOTAL EJECUTADO DE CONTRATOS ACREDITADOS PROPUESTA INICIAL</v>
      </c>
      <c r="G6844" s="324"/>
      <c r="H6844" s="324"/>
      <c r="I6844" s="324"/>
      <c r="J6844" s="324"/>
      <c r="K6844" s="85"/>
      <c r="L6844" s="86" t="s">
        <v>124</v>
      </c>
    </row>
    <row r="6845" spans="1:12" ht="13" hidden="1" customHeight="1" x14ac:dyDescent="0.3">
      <c r="A6845" s="18" t="str">
        <f>+A6760</f>
        <v>NO</v>
      </c>
      <c r="B6845" s="18"/>
      <c r="E6845" s="87"/>
      <c r="F6845" s="323" t="str">
        <f>+$F$95</f>
        <v>PROMEDIO VALOR ACREDITADO EN SMMLV</v>
      </c>
      <c r="G6845" s="324"/>
      <c r="H6845" s="324"/>
      <c r="I6845" s="324"/>
      <c r="J6845" s="324"/>
      <c r="K6845" s="66"/>
      <c r="L6845" s="88" t="s">
        <v>124</v>
      </c>
    </row>
    <row r="6846" spans="1:12" hidden="1" x14ac:dyDescent="0.3">
      <c r="A6846" s="18" t="str">
        <f>+A6760</f>
        <v>NO</v>
      </c>
      <c r="B6846" s="18"/>
      <c r="E6846" s="89"/>
      <c r="F6846" s="89"/>
      <c r="G6846" s="89"/>
      <c r="H6846" s="89"/>
      <c r="I6846" s="89"/>
      <c r="J6846" s="89"/>
      <c r="K6846" s="89"/>
      <c r="L6846" s="89"/>
    </row>
    <row r="6847" spans="1:12" ht="13" hidden="1" customHeight="1" x14ac:dyDescent="0.3">
      <c r="A6847" s="18" t="str">
        <f>+A6760</f>
        <v>NO</v>
      </c>
      <c r="B6847" s="18"/>
      <c r="E6847" s="69" t="str">
        <f>+$E$97</f>
        <v>3.9.2 EXIGENCIAS MÍNIMAS DE EXPERIENCIA Y FORMACIÓN ACADÉMICA DEL EQUIPO DE TRABAJO</v>
      </c>
      <c r="F6847" s="70"/>
      <c r="G6847" s="70"/>
      <c r="H6847" s="70"/>
      <c r="I6847" s="70"/>
      <c r="J6847" s="70"/>
      <c r="K6847" s="70"/>
      <c r="L6847" s="71"/>
    </row>
    <row r="6848" spans="1:12" hidden="1" x14ac:dyDescent="0.3">
      <c r="A6848" s="18" t="str">
        <f>+A6760</f>
        <v>NO</v>
      </c>
      <c r="B6848" s="18"/>
      <c r="E6848" s="90" t="str">
        <f>+$E$98</f>
        <v>Formulario 8</v>
      </c>
      <c r="F6848" s="315" t="s">
        <v>46</v>
      </c>
      <c r="G6848" s="316"/>
      <c r="H6848" s="317"/>
      <c r="I6848" s="318"/>
      <c r="J6848" s="318"/>
      <c r="K6848" s="318"/>
      <c r="L6848" s="319"/>
    </row>
    <row r="6849" spans="1:12" hidden="1" x14ac:dyDescent="0.3">
      <c r="A6849" s="18" t="str">
        <f>+A6760</f>
        <v>NO</v>
      </c>
      <c r="B6849" s="18"/>
      <c r="E6849" s="91" t="s">
        <v>124</v>
      </c>
      <c r="F6849" s="91" t="str">
        <f>+$F$99</f>
        <v>Director de Interventoría</v>
      </c>
      <c r="G6849" s="91" t="str">
        <f>+$G$99</f>
        <v>Residente de Interventoría</v>
      </c>
      <c r="H6849" s="320"/>
      <c r="I6849" s="321"/>
      <c r="J6849" s="321"/>
      <c r="K6849" s="321"/>
      <c r="L6849" s="322"/>
    </row>
    <row r="6850" spans="1:12" hidden="1" x14ac:dyDescent="0.3">
      <c r="A6850" s="18" t="str">
        <f>+A6760</f>
        <v>NO</v>
      </c>
      <c r="B6850" s="18"/>
      <c r="E6850" s="304" t="str">
        <f>+$E$100</f>
        <v>OBSERVACIONES RESPECTO REQUISITO HABILITANTE DEL PERSONAL CLAVE EVALUABLE</v>
      </c>
      <c r="F6850" s="305"/>
      <c r="G6850" s="305"/>
      <c r="H6850" s="305"/>
      <c r="I6850" s="305"/>
      <c r="J6850" s="305"/>
      <c r="K6850" s="305"/>
      <c r="L6850" s="305"/>
    </row>
    <row r="6851" spans="1:12" hidden="1" x14ac:dyDescent="0.3">
      <c r="A6851" s="18" t="str">
        <f>+A6760</f>
        <v>NO</v>
      </c>
      <c r="B6851" s="18"/>
      <c r="E6851" s="312" t="s">
        <v>124</v>
      </c>
      <c r="F6851" s="313"/>
      <c r="G6851" s="313"/>
      <c r="H6851" s="313"/>
      <c r="I6851" s="313"/>
      <c r="J6851" s="313"/>
      <c r="K6851" s="313"/>
      <c r="L6851" s="314"/>
    </row>
    <row r="6852" spans="1:12" hidden="1" x14ac:dyDescent="0.3">
      <c r="A6852" s="18" t="str">
        <f>+A6760</f>
        <v>NO</v>
      </c>
      <c r="B6852" s="18"/>
      <c r="E6852" s="89"/>
      <c r="F6852" s="89"/>
      <c r="G6852" s="89"/>
      <c r="H6852" s="89"/>
      <c r="I6852" s="89"/>
      <c r="J6852" s="89"/>
      <c r="K6852" s="89"/>
      <c r="L6852" s="89"/>
    </row>
    <row r="6853" spans="1:12" ht="13" hidden="1" customHeight="1" x14ac:dyDescent="0.3">
      <c r="A6853" s="18" t="str">
        <f>+A6760</f>
        <v>NO</v>
      </c>
      <c r="B6853" s="18"/>
      <c r="E6853" s="69" t="str">
        <f>+$E$103</f>
        <v>4.2 EQUIPO DE TRABAJO (Personal Clave Evaluable)</v>
      </c>
      <c r="F6853" s="70"/>
      <c r="G6853" s="70"/>
      <c r="H6853" s="70"/>
      <c r="I6853" s="70"/>
      <c r="J6853" s="70"/>
      <c r="K6853" s="70"/>
      <c r="L6853" s="71"/>
    </row>
    <row r="6854" spans="1:12" ht="23.25" hidden="1" customHeight="1" x14ac:dyDescent="0.3">
      <c r="A6854" s="18" t="str">
        <f>+A6760</f>
        <v>NO</v>
      </c>
      <c r="B6854" s="18"/>
      <c r="E6854" s="90" t="str">
        <f>+$E$104</f>
        <v>Formulario 9</v>
      </c>
      <c r="F6854" s="315" t="s">
        <v>46</v>
      </c>
      <c r="G6854" s="316"/>
      <c r="H6854" s="317"/>
      <c r="I6854" s="318"/>
      <c r="J6854" s="318"/>
      <c r="K6854" s="318"/>
      <c r="L6854" s="319"/>
    </row>
    <row r="6855" spans="1:12" hidden="1" x14ac:dyDescent="0.3">
      <c r="A6855" s="18" t="str">
        <f>+A6760</f>
        <v>NO</v>
      </c>
      <c r="B6855" s="18"/>
      <c r="E6855" s="91" t="s">
        <v>124</v>
      </c>
      <c r="F6855" s="91" t="str">
        <f>+$F$99</f>
        <v>Director de Interventoría</v>
      </c>
      <c r="G6855" s="91" t="str">
        <f>+$G$99</f>
        <v>Residente de Interventoría</v>
      </c>
      <c r="H6855" s="320"/>
      <c r="I6855" s="321"/>
      <c r="J6855" s="321"/>
      <c r="K6855" s="321"/>
      <c r="L6855" s="322"/>
    </row>
    <row r="6856" spans="1:12" hidden="1" x14ac:dyDescent="0.3">
      <c r="A6856" s="18" t="str">
        <f>+A6760</f>
        <v>NO</v>
      </c>
      <c r="B6856" s="18"/>
      <c r="E6856" s="89"/>
      <c r="F6856" s="89"/>
      <c r="G6856" s="89"/>
      <c r="H6856" s="89"/>
      <c r="I6856" s="89"/>
      <c r="J6856" s="89"/>
      <c r="K6856" s="89"/>
      <c r="L6856" s="89"/>
    </row>
    <row r="6857" spans="1:12" hidden="1" x14ac:dyDescent="0.3">
      <c r="A6857" s="1" t="str">
        <f>+A6760</f>
        <v>NO</v>
      </c>
      <c r="E6857" s="92" t="str">
        <f>+E6732</f>
        <v>CRITERIOS DE EVALUACIÓN Y PUNTAJE</v>
      </c>
      <c r="F6857" s="93"/>
      <c r="G6857" s="93"/>
      <c r="H6857" s="93"/>
      <c r="I6857" s="93"/>
      <c r="J6857" s="93"/>
      <c r="K6857" s="94"/>
      <c r="L6857" s="95" t="str">
        <f>+$L$107</f>
        <v>PUNTAJE OBTENIDO</v>
      </c>
    </row>
    <row r="6858" spans="1:12" hidden="1" x14ac:dyDescent="0.3">
      <c r="A6858" s="1" t="str">
        <f>+A6760</f>
        <v>NO</v>
      </c>
      <c r="E6858" s="96" t="str">
        <f>+$E$108</f>
        <v>VALOR</v>
      </c>
      <c r="F6858" s="97" t="str">
        <f>+$F$108</f>
        <v>EQUIPO DE TRABAJO (PERSONAL CLAVE EVALUABLE)</v>
      </c>
      <c r="G6858" s="24"/>
      <c r="H6858" s="24"/>
      <c r="I6858" s="24"/>
      <c r="J6858" s="24"/>
      <c r="K6858" s="24"/>
      <c r="L6858" s="98"/>
    </row>
    <row r="6859" spans="1:12" ht="12.75" hidden="1" customHeight="1" x14ac:dyDescent="0.3">
      <c r="A6859" s="1" t="str">
        <f>+A6760</f>
        <v>NO</v>
      </c>
      <c r="E6859" s="96">
        <f>+$E$109</f>
        <v>5</v>
      </c>
      <c r="F6859" s="307" t="str">
        <f>+$F$109</f>
        <v xml:space="preserve"> Experiencia Específica adicional</v>
      </c>
      <c r="G6859" s="308"/>
      <c r="H6859" s="308"/>
      <c r="I6859" s="308"/>
      <c r="J6859" s="308"/>
      <c r="K6859" s="309"/>
      <c r="L6859" s="99" t="str">
        <f>IFERROR(IF(VLOOKUP(C6760,'R. PUNTAJES'!$C$14:$R$213,'R. PUNTAJES'!$I$10,0)="","",VLOOKUP(C6760,'R. PUNTAJES'!$C$14:$R$213,'R. PUNTAJES'!$I$10,0)),"")</f>
        <v/>
      </c>
    </row>
    <row r="6860" spans="1:12" ht="12.75" hidden="1" customHeight="1" x14ac:dyDescent="0.3">
      <c r="A6860" s="1" t="str">
        <f>+A6760</f>
        <v>NO</v>
      </c>
      <c r="E6860" s="96">
        <f>+$E$110</f>
        <v>5</v>
      </c>
      <c r="F6860" s="307" t="str">
        <f>+$F$110</f>
        <v>Formación Académica adicional</v>
      </c>
      <c r="G6860" s="308"/>
      <c r="H6860" s="308"/>
      <c r="I6860" s="308"/>
      <c r="J6860" s="308"/>
      <c r="K6860" s="309"/>
      <c r="L6860" s="99" t="str">
        <f>IFERROR(IF(VLOOKUP(C6760,'R. PUNTAJES'!$C$14:$R$213,'R. PUNTAJES'!$J$10,0)="","",VLOOKUP(C6760,'R. PUNTAJES'!$C$14:$R$213,'R. PUNTAJES'!$J$10,0)),"")</f>
        <v/>
      </c>
    </row>
    <row r="6861" spans="1:12" hidden="1" x14ac:dyDescent="0.3">
      <c r="A6861" s="18" t="str">
        <f>+A6760</f>
        <v>NO</v>
      </c>
      <c r="B6861" s="18"/>
      <c r="E6861" s="100"/>
      <c r="F6861" s="101" t="str">
        <f>+$F$111</f>
        <v>FACTOR DE SOSTENIBILIDAD</v>
      </c>
      <c r="G6861" s="102"/>
      <c r="H6861" s="102"/>
      <c r="I6861" s="102"/>
      <c r="J6861" s="102"/>
      <c r="K6861" s="102"/>
      <c r="L6861" s="103"/>
    </row>
    <row r="6862" spans="1:12" hidden="1" x14ac:dyDescent="0.3">
      <c r="A6862" s="18" t="str">
        <f>+A6760</f>
        <v>NO</v>
      </c>
      <c r="B6862" s="18"/>
      <c r="E6862" s="104">
        <v>1</v>
      </c>
      <c r="F6862" s="105" t="str">
        <f>+$F$112</f>
        <v>Compromisos Sostenibilidad</v>
      </c>
      <c r="G6862" s="106"/>
      <c r="H6862" s="106"/>
      <c r="I6862" s="106"/>
      <c r="J6862" s="106"/>
      <c r="K6862" s="106"/>
      <c r="L6862" s="107" t="str">
        <f>IFERROR(IF(VLOOKUP(C6760,'R. PUNTAJES'!$C$14:$R$213,'R. PUNTAJES'!$K$10,0)="","",VLOOKUP(C6760,'R. PUNTAJES'!$C$14:$R$213,'R. PUNTAJES'!$K$10,0)),"")</f>
        <v/>
      </c>
    </row>
    <row r="6863" spans="1:12" hidden="1" x14ac:dyDescent="0.3">
      <c r="A6863" s="1" t="str">
        <f>+A6760</f>
        <v>NO</v>
      </c>
      <c r="E6863" s="108"/>
      <c r="F6863" s="109" t="str">
        <f>+$F$113</f>
        <v>APOYO A LA INDUSTRIA NACIONAL</v>
      </c>
      <c r="G6863" s="110"/>
      <c r="H6863" s="110"/>
      <c r="I6863" s="110"/>
      <c r="J6863" s="110"/>
      <c r="K6863" s="110"/>
      <c r="L6863" s="111"/>
    </row>
    <row r="6864" spans="1:12" ht="12.75" hidden="1" customHeight="1" x14ac:dyDescent="0.3">
      <c r="A6864" s="1" t="str">
        <f>+A6760</f>
        <v>NO</v>
      </c>
      <c r="E6864" s="96">
        <v>20</v>
      </c>
      <c r="F6864" s="307" t="str">
        <f>+$F$114</f>
        <v>Promoción de Servicios Nacionales o con Trato Nacional</v>
      </c>
      <c r="G6864" s="308"/>
      <c r="H6864" s="308"/>
      <c r="I6864" s="308"/>
      <c r="J6864" s="308"/>
      <c r="K6864" s="309"/>
      <c r="L6864" s="99" t="str">
        <f>IFERROR(IF(VLOOKUP(C6760,'R. PUNTAJES'!$C$14:$R$213,'R. PUNTAJES'!$L$10,0)="","",
IF(VLOOKUP(C6760,'R. PUNTAJES'!$C$14:$R$213,'R. PUNTAJES'!$L$10,0)=5,0,
VLOOKUP(C6760,'R. PUNTAJES'!$C$14:$R$213,'R. PUNTAJES'!$L$10,0))),"")</f>
        <v/>
      </c>
    </row>
    <row r="6865" spans="1:12" ht="12.75" hidden="1" customHeight="1" x14ac:dyDescent="0.3">
      <c r="A6865" s="1" t="str">
        <f>+A6760</f>
        <v>NO</v>
      </c>
      <c r="E6865" s="96">
        <v>5</v>
      </c>
      <c r="F6865" s="307" t="str">
        <f>+$F$115</f>
        <v>Incorporación de componente nacional en servicios extranjeros</v>
      </c>
      <c r="G6865" s="308"/>
      <c r="H6865" s="308"/>
      <c r="I6865" s="308"/>
      <c r="J6865" s="308"/>
      <c r="K6865" s="309"/>
      <c r="L6865" s="99" t="str">
        <f>IFERROR(IF(VLOOKUP(C6760,'R. PUNTAJES'!$C$14:$R$213,'R. PUNTAJES'!$L$10,0)="","",
IF(VLOOKUP(C6760,'R. PUNTAJES'!$C$14:$R$213,'R. PUNTAJES'!$L$10,0)=20,0,
VLOOKUP(C6760,'R. PUNTAJES'!$C$14:$R$213,'R. PUNTAJES'!$L$10,0))),"")</f>
        <v/>
      </c>
    </row>
    <row r="6866" spans="1:12" hidden="1" x14ac:dyDescent="0.3">
      <c r="A6866" s="1" t="str">
        <f>+A6760</f>
        <v>NO</v>
      </c>
      <c r="E6866" s="112"/>
      <c r="F6866" s="97" t="str">
        <f>+$F$116</f>
        <v>VINCULACIÓN DE PERSONAS CON DISCAPACIDAD</v>
      </c>
      <c r="G6866" s="24"/>
      <c r="H6866" s="24"/>
      <c r="I6866" s="24"/>
      <c r="J6866" s="24"/>
      <c r="K6866" s="24"/>
      <c r="L6866" s="98"/>
    </row>
    <row r="6867" spans="1:12" ht="12.75" hidden="1" customHeight="1" x14ac:dyDescent="0.3">
      <c r="A6867" s="1" t="str">
        <f>+A6760</f>
        <v>NO</v>
      </c>
      <c r="E6867" s="96">
        <v>1</v>
      </c>
      <c r="F6867" s="307" t="str">
        <f>+$F$117</f>
        <v xml:space="preserve">Trabajadores vinculados a la planta de personal </v>
      </c>
      <c r="G6867" s="308"/>
      <c r="H6867" s="308"/>
      <c r="I6867" s="308"/>
      <c r="J6867" s="308"/>
      <c r="K6867" s="309"/>
      <c r="L6867" s="99" t="str">
        <f>IFERROR(IF(VLOOKUP(C6760,'R. PUNTAJES'!$C$14:$R$213,'R. PUNTAJES'!$M$10,0)="","",VLOOKUP(C6760,'R. PUNTAJES'!$C$14:$R$213,'R. PUNTAJES'!$M$10,0)),"")</f>
        <v/>
      </c>
    </row>
    <row r="6868" spans="1:12" hidden="1" x14ac:dyDescent="0.3">
      <c r="A6868" s="1" t="str">
        <f>+A6760</f>
        <v>NO</v>
      </c>
      <c r="E6868" s="112"/>
      <c r="F6868" s="97" t="str">
        <f>+$F$118</f>
        <v>EMPRENDIMIENTOS Y EMPRESAS DE MUJERES</v>
      </c>
      <c r="G6868" s="24"/>
      <c r="H6868" s="24"/>
      <c r="I6868" s="24"/>
      <c r="J6868" s="24"/>
      <c r="K6868" s="24"/>
      <c r="L6868" s="98"/>
    </row>
    <row r="6869" spans="1:12" ht="13" hidden="1" customHeight="1" x14ac:dyDescent="0.3">
      <c r="A6869" s="1" t="str">
        <f>+A6760</f>
        <v>NO</v>
      </c>
      <c r="E6869" s="96">
        <v>0.25</v>
      </c>
      <c r="F6869" s="307" t="str">
        <f>+$F$119</f>
        <v>Emprendimientos y empresas de mujeres</v>
      </c>
      <c r="G6869" s="308"/>
      <c r="H6869" s="308"/>
      <c r="I6869" s="308"/>
      <c r="J6869" s="308"/>
      <c r="K6869" s="309"/>
      <c r="L6869" s="113" t="str">
        <f>IFERROR(IF(VLOOKUP(C6760,'R. PUNTAJES'!$C$14:$R$213,'R. PUNTAJES'!$N$10,0)="","",VLOOKUP(C6760,'R. PUNTAJES'!$C$14:$R$213,'R. PUNTAJES'!$N$10,0)),"")</f>
        <v/>
      </c>
    </row>
    <row r="6870" spans="1:12" hidden="1" x14ac:dyDescent="0.3">
      <c r="A6870" s="18" t="str">
        <f>+A6871</f>
        <v>NO</v>
      </c>
      <c r="B6870" s="18"/>
      <c r="E6870" s="112"/>
      <c r="F6870" s="97" t="str">
        <f>+$F$120</f>
        <v>MIPYME</v>
      </c>
      <c r="G6870" s="24"/>
      <c r="H6870" s="24"/>
      <c r="I6870" s="24"/>
      <c r="J6870" s="24"/>
      <c r="K6870" s="24"/>
      <c r="L6870" s="98"/>
    </row>
    <row r="6871" spans="1:12" hidden="1" x14ac:dyDescent="0.3">
      <c r="A6871" s="18" t="str">
        <f>+IF(E6871=0,"NO",1)</f>
        <v>NO</v>
      </c>
      <c r="B6871" s="18"/>
      <c r="E6871" s="96">
        <v>0</v>
      </c>
      <c r="F6871" s="307" t="str">
        <f>+$F$121</f>
        <v>Mipyme</v>
      </c>
      <c r="G6871" s="308"/>
      <c r="H6871" s="308"/>
      <c r="I6871" s="308"/>
      <c r="J6871" s="308"/>
      <c r="K6871" s="309"/>
      <c r="L6871" s="113" t="str">
        <f>IFERROR(IF(VLOOKUP(C6760,'R. PUNTAJES'!$C$14:$R$213,'R. PUNTAJES'!$O$10,0)="","",VLOOKUP(C6760,'R. PUNTAJES'!$C$14:$R$213,'R. PUNTAJES'!$O$10,0)),"")</f>
        <v/>
      </c>
    </row>
    <row r="6872" spans="1:12" hidden="1" x14ac:dyDescent="0.3">
      <c r="A6872" s="1" t="str">
        <f>+A6760</f>
        <v>NO</v>
      </c>
      <c r="E6872" s="112"/>
      <c r="F6872" s="97" t="str">
        <f>+$F$122</f>
        <v>EXPERIENCIA DEL PROPONENTE</v>
      </c>
      <c r="G6872" s="24"/>
      <c r="H6872" s="24"/>
      <c r="I6872" s="24"/>
      <c r="J6872" s="24"/>
      <c r="K6872" s="24"/>
      <c r="L6872" s="98"/>
    </row>
    <row r="6873" spans="1:12" hidden="1" x14ac:dyDescent="0.3">
      <c r="A6873" s="1" t="str">
        <f>+A6760</f>
        <v>NO</v>
      </c>
      <c r="E6873" s="96">
        <v>59.5</v>
      </c>
      <c r="F6873" s="307" t="str">
        <f>+$F$123</f>
        <v>mediana con valor absoluto</v>
      </c>
      <c r="G6873" s="308"/>
      <c r="H6873" s="308"/>
      <c r="I6873" s="308"/>
      <c r="J6873" s="308"/>
      <c r="K6873" s="309"/>
      <c r="L6873" s="113" t="str">
        <f>IFERROR(IF(VLOOKUP(C6760,'R. PUNTAJES'!$C$14:$R$213,'R. PUNTAJES'!$R$10,0)="","",VLOOKUP(C6760,'R. PUNTAJES'!$C$14:$R$213,'R. PUNTAJES'!$R$10,0)),"")</f>
        <v/>
      </c>
    </row>
    <row r="6874" spans="1:12" hidden="1" x14ac:dyDescent="0.3">
      <c r="A6874" s="1" t="str">
        <f>+A6760</f>
        <v>NO</v>
      </c>
      <c r="E6874" s="112"/>
      <c r="F6874" s="97" t="str">
        <f>+$F$124</f>
        <v>MULTAS</v>
      </c>
      <c r="G6874" s="24"/>
      <c r="H6874" s="24"/>
      <c r="I6874" s="24"/>
      <c r="J6874" s="24"/>
      <c r="K6874" s="24"/>
      <c r="L6874" s="98"/>
    </row>
    <row r="6875" spans="1:12" ht="12.75" hidden="1" customHeight="1" x14ac:dyDescent="0.3">
      <c r="A6875" s="1" t="str">
        <f>+A6760</f>
        <v>NO</v>
      </c>
      <c r="E6875" s="96">
        <v>-2</v>
      </c>
      <c r="F6875" s="307" t="str">
        <f>+$F$125</f>
        <v>Una o más multas o cláusulas penales durante el último año</v>
      </c>
      <c r="G6875" s="310"/>
      <c r="H6875" s="310"/>
      <c r="I6875" s="310"/>
      <c r="J6875" s="310"/>
      <c r="K6875" s="311"/>
      <c r="L6875" s="99" t="str">
        <f>IFERROR(IF(VLOOKUP(C6760,'R. PUNTAJES'!$C$14:$R$213,'R. PUNTAJES'!$Q$10,0)="","",VLOOKUP(C6760,'R. PUNTAJES'!$C$14:$R$213,'R. PUNTAJES'!$Q$10,0)),"")</f>
        <v/>
      </c>
    </row>
    <row r="6876" spans="1:12" hidden="1" x14ac:dyDescent="0.3">
      <c r="A6876" s="1" t="str">
        <f>+A6760</f>
        <v>NO</v>
      </c>
      <c r="E6876" s="112"/>
      <c r="F6876" s="97" t="str">
        <f>+$F$126</f>
        <v>OBRAS INCONCLUSAS</v>
      </c>
      <c r="G6876" s="24"/>
      <c r="H6876" s="24"/>
      <c r="I6876" s="24"/>
      <c r="J6876" s="24"/>
      <c r="K6876" s="24"/>
      <c r="L6876" s="98"/>
    </row>
    <row r="6877" spans="1:12" hidden="1" x14ac:dyDescent="0.3">
      <c r="A6877" s="1" t="str">
        <f>+A6760</f>
        <v>NO</v>
      </c>
      <c r="E6877" s="96">
        <v>-1</v>
      </c>
      <c r="F6877" s="301" t="str">
        <f>+$F$127</f>
        <v>Anotación vigente de obra civil inconclusa</v>
      </c>
      <c r="G6877" s="302"/>
      <c r="H6877" s="302"/>
      <c r="I6877" s="302"/>
      <c r="J6877" s="302"/>
      <c r="K6877" s="303"/>
      <c r="L6877" s="99" t="str">
        <f>IFERROR(IF(VLOOKUP(C6760,'R. PUNTAJES'!$C$14:$R$213,'R. PUNTAJES'!$P$10,0)="","",VLOOKUP(C6760,'R. PUNTAJES'!$C$14:$R$213,'R. PUNTAJES'!$P$10,0)),"")</f>
        <v/>
      </c>
    </row>
    <row r="6878" spans="1:12" ht="7.5" hidden="1" customHeight="1" x14ac:dyDescent="0.3">
      <c r="A6878" s="1" t="str">
        <f>+A6760</f>
        <v>NO</v>
      </c>
      <c r="E6878" s="114"/>
      <c r="F6878" s="45"/>
      <c r="G6878" s="45"/>
      <c r="H6878" s="45"/>
      <c r="I6878" s="45"/>
      <c r="J6878" s="45"/>
      <c r="K6878" s="45"/>
      <c r="L6878" s="48"/>
    </row>
    <row r="6879" spans="1:12" hidden="1" x14ac:dyDescent="0.3">
      <c r="A6879" s="1" t="str">
        <f>+A6760</f>
        <v>NO</v>
      </c>
      <c r="E6879" s="115" t="str">
        <f>+$E$129</f>
        <v>PUNTAJE TOTAL</v>
      </c>
      <c r="F6879" s="116"/>
      <c r="G6879" s="116"/>
      <c r="H6879" s="116"/>
      <c r="I6879" s="116"/>
      <c r="J6879" s="116"/>
      <c r="K6879" s="117"/>
      <c r="L6879" s="118">
        <f>IFERROR(IF(VLOOKUP(C6760,'R. PUNTAJES'!$C$14:$R$213,'R. PUNTAJES'!$H$10,0)="RECHAZO","",SUM(L6859:L6877)),"")</f>
        <v>0</v>
      </c>
    </row>
    <row r="6880" spans="1:12" hidden="1" x14ac:dyDescent="0.3">
      <c r="A6880" s="1" t="str">
        <f>+A6760</f>
        <v>NO</v>
      </c>
      <c r="E6880" s="304" t="str">
        <f>+$E$130</f>
        <v>OBSERVACIONES RESPECTO A PUNTAJES</v>
      </c>
      <c r="F6880" s="305"/>
      <c r="G6880" s="305"/>
      <c r="H6880" s="305"/>
      <c r="I6880" s="305"/>
      <c r="J6880" s="305"/>
      <c r="K6880" s="305"/>
      <c r="L6880" s="305"/>
    </row>
    <row r="6881" spans="1:16" ht="12" hidden="1" customHeight="1" x14ac:dyDescent="0.3">
      <c r="A6881" s="1" t="str">
        <f>+A6760</f>
        <v>NO</v>
      </c>
      <c r="E6881" s="306" t="s">
        <v>124</v>
      </c>
      <c r="F6881" s="305"/>
      <c r="G6881" s="305"/>
      <c r="H6881" s="305"/>
      <c r="I6881" s="305"/>
      <c r="J6881" s="305"/>
      <c r="K6881" s="305"/>
      <c r="L6881" s="305"/>
      <c r="N6881" s="119"/>
      <c r="O6881" s="119"/>
      <c r="P6881" s="120"/>
    </row>
    <row r="6882" spans="1:16" ht="3" hidden="1" customHeight="1" x14ac:dyDescent="0.3">
      <c r="A6882" s="1" t="str">
        <f>+A6761</f>
        <v>NO</v>
      </c>
      <c r="E6882" s="121"/>
      <c r="F6882" s="122"/>
      <c r="G6882" s="122"/>
      <c r="H6882" s="122"/>
      <c r="I6882" s="122"/>
      <c r="J6882" s="122"/>
      <c r="K6882" s="122"/>
      <c r="L6882" s="123"/>
    </row>
    <row r="6883" spans="1:16" hidden="1" x14ac:dyDescent="0.3">
      <c r="A6883" s="1" t="str">
        <f>+IF(OR(C6885=""),"NO",1)</f>
        <v>NO</v>
      </c>
      <c r="E6883" s="346"/>
      <c r="F6883" s="347"/>
      <c r="G6883" s="347"/>
      <c r="H6883" s="347"/>
      <c r="I6883" s="347"/>
      <c r="J6883" s="347"/>
      <c r="K6883" s="347"/>
      <c r="L6883" s="347"/>
    </row>
    <row r="6884" spans="1:16" ht="4.5" hidden="1" customHeight="1" x14ac:dyDescent="0.3">
      <c r="A6884" s="1" t="str">
        <f>+A6885</f>
        <v>NO</v>
      </c>
      <c r="E6884" s="15"/>
      <c r="F6884" s="16"/>
      <c r="G6884" s="16"/>
      <c r="H6884" s="16"/>
      <c r="I6884" s="16"/>
      <c r="J6884" s="16"/>
      <c r="K6884" s="16"/>
      <c r="L6884" s="17"/>
    </row>
    <row r="6885" spans="1:16" ht="15.75" hidden="1" customHeight="1" x14ac:dyDescent="0.3">
      <c r="A6885" s="1" t="str">
        <f>+IF(OR(C6885=""),"NO",1)</f>
        <v>NO</v>
      </c>
      <c r="B6885" s="1">
        <f>1+MAX($B$1:B6884)</f>
        <v>56</v>
      </c>
      <c r="C6885" s="18" t="s">
        <v>124</v>
      </c>
      <c r="E6885" s="19" t="s">
        <v>124</v>
      </c>
      <c r="F6885" s="20"/>
      <c r="G6885" s="20"/>
      <c r="H6885" s="20"/>
      <c r="I6885" s="21"/>
      <c r="J6885" s="20"/>
      <c r="K6885" s="21"/>
      <c r="L6885" s="22"/>
    </row>
    <row r="6886" spans="1:16" hidden="1" x14ac:dyDescent="0.3">
      <c r="A6886" s="1" t="str">
        <f>A6885</f>
        <v>NO</v>
      </c>
      <c r="E6886" s="23" t="str">
        <f>+$E$11</f>
        <v>Integrantes</v>
      </c>
      <c r="F6886" s="24"/>
      <c r="G6886" s="24"/>
      <c r="H6886" s="24"/>
      <c r="I6886" s="24"/>
      <c r="J6886" s="24"/>
      <c r="K6886" s="25" t="str">
        <f>+$K$11</f>
        <v>Nit</v>
      </c>
      <c r="L6886" s="26" t="str">
        <f>+$L$11</f>
        <v>Part.</v>
      </c>
    </row>
    <row r="6887" spans="1:16" hidden="1" x14ac:dyDescent="0.3">
      <c r="A6887" s="1" t="str">
        <f>+A6886</f>
        <v>NO</v>
      </c>
      <c r="C6887" s="1" t="s">
        <v>124</v>
      </c>
      <c r="E6887" s="27" t="s">
        <v>124</v>
      </c>
      <c r="F6887" s="28"/>
      <c r="G6887" s="28"/>
      <c r="H6887" s="28"/>
      <c r="I6887" s="28"/>
      <c r="J6887" s="28"/>
      <c r="K6887" s="29" t="s">
        <v>124</v>
      </c>
      <c r="L6887" s="30" t="s">
        <v>124</v>
      </c>
    </row>
    <row r="6888" spans="1:16" hidden="1" x14ac:dyDescent="0.3">
      <c r="A6888" s="18" t="str">
        <f>+IF(OR(C6888=""),"NO",1)</f>
        <v>NO</v>
      </c>
      <c r="B6888" s="18"/>
      <c r="C6888" s="1" t="s">
        <v>124</v>
      </c>
      <c r="E6888" s="31" t="s">
        <v>124</v>
      </c>
      <c r="F6888" s="32"/>
      <c r="G6888" s="32"/>
      <c r="H6888" s="32"/>
      <c r="I6888" s="32"/>
      <c r="J6888" s="32"/>
      <c r="K6888" s="33" t="s">
        <v>124</v>
      </c>
      <c r="L6888" s="34" t="s">
        <v>124</v>
      </c>
    </row>
    <row r="6889" spans="1:16" hidden="1" x14ac:dyDescent="0.3">
      <c r="A6889" s="18" t="str">
        <f>+IF(OR(C6889=""),"NO",1)</f>
        <v>NO</v>
      </c>
      <c r="B6889" s="18"/>
      <c r="C6889" s="1" t="s">
        <v>124</v>
      </c>
      <c r="E6889" s="31" t="s">
        <v>124</v>
      </c>
      <c r="F6889" s="32"/>
      <c r="G6889" s="32"/>
      <c r="H6889" s="32"/>
      <c r="I6889" s="32"/>
      <c r="J6889" s="32"/>
      <c r="K6889" s="33" t="s">
        <v>124</v>
      </c>
      <c r="L6889" s="34" t="s">
        <v>124</v>
      </c>
    </row>
    <row r="6890" spans="1:16" hidden="1" x14ac:dyDescent="0.3">
      <c r="A6890" s="18" t="str">
        <f>+IF(OR(C6890=""),"NO",1)</f>
        <v>NO</v>
      </c>
      <c r="B6890" s="18"/>
      <c r="C6890" s="1" t="s">
        <v>124</v>
      </c>
      <c r="E6890" s="31" t="s">
        <v>13</v>
      </c>
      <c r="F6890" s="32"/>
      <c r="G6890" s="32"/>
      <c r="H6890" s="32"/>
      <c r="I6890" s="32"/>
      <c r="J6890" s="32"/>
      <c r="K6890" s="33"/>
      <c r="L6890" s="34"/>
    </row>
    <row r="6891" spans="1:16" hidden="1" x14ac:dyDescent="0.3">
      <c r="A6891" s="18" t="str">
        <f>+IF(OR(C6891=""),"NO",1)</f>
        <v>NO</v>
      </c>
      <c r="B6891" s="18"/>
      <c r="C6891" s="1" t="s">
        <v>124</v>
      </c>
      <c r="E6891" s="31" t="s">
        <v>13</v>
      </c>
      <c r="F6891" s="32"/>
      <c r="G6891" s="32"/>
      <c r="H6891" s="32"/>
      <c r="I6891" s="32"/>
      <c r="J6891" s="32"/>
      <c r="K6891" s="33"/>
      <c r="L6891" s="34"/>
    </row>
    <row r="6892" spans="1:16" hidden="1" x14ac:dyDescent="0.3">
      <c r="A6892" s="18" t="str">
        <f>+IF(OR(C6892=""),"NO",1)</f>
        <v>NO</v>
      </c>
      <c r="B6892" s="18"/>
      <c r="C6892" s="1" t="s">
        <v>124</v>
      </c>
      <c r="E6892" s="35" t="s">
        <v>13</v>
      </c>
      <c r="F6892" s="36"/>
      <c r="G6892" s="36"/>
      <c r="H6892" s="36"/>
      <c r="I6892" s="36"/>
      <c r="J6892" s="36"/>
      <c r="K6892" s="37"/>
      <c r="L6892" s="38"/>
    </row>
    <row r="6893" spans="1:16" ht="5.15" hidden="1" customHeight="1" x14ac:dyDescent="0.3">
      <c r="A6893" s="1" t="str">
        <f>+A6885</f>
        <v>NO</v>
      </c>
      <c r="E6893" s="39"/>
      <c r="F6893" s="39"/>
      <c r="G6893" s="39"/>
      <c r="H6893" s="39"/>
      <c r="I6893" s="39"/>
      <c r="J6893" s="39"/>
      <c r="K6893" s="39"/>
      <c r="L6893" s="39"/>
    </row>
    <row r="6894" spans="1:16" ht="15.75" hidden="1" customHeight="1" x14ac:dyDescent="0.3">
      <c r="A6894" s="1" t="str">
        <f>+A6885</f>
        <v>NO</v>
      </c>
      <c r="E6894" s="40" t="str">
        <f>+$E$19</f>
        <v>RESULTADO DE EVALUACIÓN TÉCNICA</v>
      </c>
      <c r="F6894" s="41"/>
      <c r="G6894" s="41"/>
      <c r="H6894" s="41"/>
      <c r="I6894" s="41"/>
      <c r="J6894" s="41"/>
      <c r="K6894" s="41"/>
      <c r="L6894" s="42"/>
    </row>
    <row r="6895" spans="1:16" hidden="1" x14ac:dyDescent="0.3">
      <c r="A6895" s="1" t="str">
        <f>+A6885</f>
        <v>NO</v>
      </c>
      <c r="E6895" s="43"/>
      <c r="F6895" s="44" t="str">
        <f>+$F$20</f>
        <v>Experiencia</v>
      </c>
      <c r="G6895" s="45"/>
      <c r="H6895" s="45"/>
      <c r="I6895" s="45"/>
      <c r="J6895" s="45"/>
      <c r="K6895" s="46"/>
      <c r="L6895" s="47" t="s">
        <v>124</v>
      </c>
    </row>
    <row r="6896" spans="1:16" hidden="1" x14ac:dyDescent="0.3">
      <c r="A6896" s="1" t="str">
        <f>+A6885</f>
        <v>NO</v>
      </c>
      <c r="E6896" s="348" t="str">
        <f>+$E$21</f>
        <v>OBSERVACIONES RESPECTO A LA EVALUACIÓN DE EXPERIENCIA</v>
      </c>
      <c r="F6896" s="308"/>
      <c r="G6896" s="308"/>
      <c r="H6896" s="308"/>
      <c r="I6896" s="308"/>
      <c r="J6896" s="308"/>
      <c r="K6896" s="308"/>
      <c r="L6896" s="349"/>
    </row>
    <row r="6897" spans="1:12" hidden="1" x14ac:dyDescent="0.3">
      <c r="A6897" s="1" t="str">
        <f>+A6885</f>
        <v>NO</v>
      </c>
      <c r="E6897" s="350" t="s">
        <v>124</v>
      </c>
      <c r="F6897" s="351"/>
      <c r="G6897" s="351"/>
      <c r="H6897" s="351"/>
      <c r="I6897" s="351"/>
      <c r="J6897" s="351"/>
      <c r="K6897" s="351"/>
      <c r="L6897" s="352"/>
    </row>
    <row r="6898" spans="1:12" ht="5.15" hidden="1" customHeight="1" x14ac:dyDescent="0.3">
      <c r="A6898" s="1" t="str">
        <f>+A6885</f>
        <v>NO</v>
      </c>
      <c r="E6898" s="39"/>
      <c r="F6898" s="39"/>
      <c r="G6898" s="39"/>
      <c r="H6898" s="39"/>
      <c r="I6898" s="39"/>
      <c r="J6898" s="39"/>
      <c r="K6898" s="39"/>
      <c r="L6898" s="39"/>
    </row>
    <row r="6899" spans="1:12" ht="12.75" hidden="1" customHeight="1" x14ac:dyDescent="0.3">
      <c r="A6899" s="1" t="str">
        <f>+A6885</f>
        <v>NO</v>
      </c>
      <c r="E6899" s="40" t="str">
        <f>+$E$24</f>
        <v>EXPERIENCIA HABILITANTE: CONTRATOS PRESENTADOS</v>
      </c>
      <c r="F6899" s="41"/>
      <c r="G6899" s="41"/>
      <c r="H6899" s="41"/>
      <c r="I6899" s="41"/>
      <c r="J6899" s="41"/>
      <c r="K6899" s="41"/>
      <c r="L6899" s="42"/>
    </row>
    <row r="6900" spans="1:12" ht="8.5" hidden="1" customHeight="1" x14ac:dyDescent="0.3">
      <c r="A6900" s="1" t="str">
        <f>+A6885</f>
        <v>NO</v>
      </c>
      <c r="E6900" s="49"/>
      <c r="F6900" s="50"/>
      <c r="G6900" s="51"/>
      <c r="H6900" s="51"/>
      <c r="I6900" s="51"/>
      <c r="J6900" s="51"/>
      <c r="K6900" s="51"/>
      <c r="L6900" s="52"/>
    </row>
    <row r="6901" spans="1:12" hidden="1" x14ac:dyDescent="0.3">
      <c r="A6901" s="18" t="str">
        <f>+IF(OR(C6901=""),"NO",1)</f>
        <v>NO</v>
      </c>
      <c r="B6901" s="18"/>
      <c r="C6901" s="1" t="s">
        <v>124</v>
      </c>
      <c r="E6901" s="329">
        <v>1</v>
      </c>
      <c r="F6901" s="53" t="str">
        <f>+$F$26</f>
        <v>OBJETO</v>
      </c>
      <c r="G6901" s="332" t="s">
        <v>124</v>
      </c>
      <c r="H6901" s="333"/>
      <c r="I6901" s="333"/>
      <c r="J6901" s="333"/>
      <c r="K6901" s="333"/>
      <c r="L6901" s="334"/>
    </row>
    <row r="6902" spans="1:12" hidden="1" x14ac:dyDescent="0.3">
      <c r="A6902" s="18" t="str">
        <f>+IF(OR(C6901=""),"NO",1)</f>
        <v>NO</v>
      </c>
      <c r="B6902" s="18"/>
      <c r="E6902" s="330"/>
      <c r="F6902" s="54" t="str">
        <f>+$F$27</f>
        <v>CONTRATANTE</v>
      </c>
      <c r="G6902" s="335" t="s">
        <v>124</v>
      </c>
      <c r="H6902" s="310"/>
      <c r="I6902" s="310"/>
      <c r="J6902" s="310"/>
      <c r="K6902" s="310"/>
      <c r="L6902" s="336"/>
    </row>
    <row r="6903" spans="1:12" hidden="1" x14ac:dyDescent="0.3">
      <c r="A6903" s="18" t="str">
        <f>+IF(OR(C6901=""),"NO",1)</f>
        <v>NO</v>
      </c>
      <c r="B6903" s="18"/>
      <c r="E6903" s="330"/>
      <c r="F6903" s="54" t="str">
        <f>+$F$28</f>
        <v>APORTANTE</v>
      </c>
      <c r="G6903" s="337" t="s">
        <v>124</v>
      </c>
      <c r="H6903" s="338"/>
      <c r="I6903" s="338"/>
      <c r="J6903" s="338"/>
      <c r="K6903" s="338"/>
      <c r="L6903" s="339"/>
    </row>
    <row r="6904" spans="1:12" hidden="1" x14ac:dyDescent="0.3">
      <c r="A6904" s="18" t="str">
        <f>+IF(OR(C6901=""),"NO",1)</f>
        <v>NO</v>
      </c>
      <c r="B6904" s="18"/>
      <c r="E6904" s="330"/>
      <c r="F6904" s="54" t="str">
        <f>+$F$29</f>
        <v>VALOR /SMMLV)</v>
      </c>
      <c r="G6904" s="55" t="s">
        <v>124</v>
      </c>
      <c r="H6904" s="56" t="str">
        <f>+$H$29</f>
        <v>% PART..</v>
      </c>
      <c r="I6904" s="57" t="s">
        <v>124</v>
      </c>
      <c r="J6904" s="58" t="str">
        <f>+$J$29</f>
        <v>VALOR ACREDITADO</v>
      </c>
      <c r="K6904" s="59"/>
      <c r="L6904" s="47" t="s">
        <v>124</v>
      </c>
    </row>
    <row r="6905" spans="1:12" hidden="1" x14ac:dyDescent="0.3">
      <c r="A6905" s="18" t="str">
        <f>+IF(OR(C6901=""),"NO",1)</f>
        <v>NO</v>
      </c>
      <c r="B6905" s="18"/>
      <c r="E6905" s="330"/>
      <c r="F6905" s="60" t="str">
        <f>+$F$30</f>
        <v>EXPERIENCIA APORTADA</v>
      </c>
      <c r="G6905" s="340" t="s">
        <v>124</v>
      </c>
      <c r="H6905" s="341"/>
      <c r="I6905" s="341"/>
      <c r="J6905" s="341"/>
      <c r="K6905" s="341"/>
      <c r="L6905" s="342"/>
    </row>
    <row r="6906" spans="1:12" hidden="1" x14ac:dyDescent="0.3">
      <c r="A6906" s="18" t="str">
        <f>+IF(OR(C6901=""),"NO",1)</f>
        <v>NO</v>
      </c>
      <c r="B6906" s="18"/>
      <c r="E6906" s="331"/>
      <c r="F6906" s="62" t="str">
        <f>+$F$31</f>
        <v>OBSERVACIÓN</v>
      </c>
      <c r="G6906" s="343" t="s">
        <v>124</v>
      </c>
      <c r="H6906" s="344"/>
      <c r="I6906" s="344"/>
      <c r="J6906" s="344"/>
      <c r="K6906" s="344"/>
      <c r="L6906" s="345"/>
    </row>
    <row r="6907" spans="1:12" ht="8.5" hidden="1" customHeight="1" x14ac:dyDescent="0.3">
      <c r="A6907" s="18" t="str">
        <f>+IF(OR(C6901=""),"NO",1)</f>
        <v>NO</v>
      </c>
      <c r="B6907" s="18"/>
      <c r="E6907" s="49"/>
      <c r="F6907" s="50"/>
      <c r="G6907" s="51"/>
      <c r="H6907" s="51"/>
      <c r="I6907" s="51"/>
      <c r="J6907" s="51"/>
      <c r="K6907" s="51"/>
      <c r="L6907" s="52"/>
    </row>
    <row r="6908" spans="1:12" hidden="1" x14ac:dyDescent="0.3">
      <c r="A6908" s="18" t="str">
        <f t="shared" ref="A6908" si="2310">+IF(OR(C6908=""),"NO",1)</f>
        <v>NO</v>
      </c>
      <c r="B6908" s="18"/>
      <c r="C6908" s="1" t="s">
        <v>124</v>
      </c>
      <c r="E6908" s="329">
        <v>2</v>
      </c>
      <c r="F6908" s="53" t="str">
        <f>+$F$26</f>
        <v>OBJETO</v>
      </c>
      <c r="G6908" s="332" t="s">
        <v>124</v>
      </c>
      <c r="H6908" s="333"/>
      <c r="I6908" s="333"/>
      <c r="J6908" s="333"/>
      <c r="K6908" s="333"/>
      <c r="L6908" s="334"/>
    </row>
    <row r="6909" spans="1:12" hidden="1" x14ac:dyDescent="0.3">
      <c r="A6909" s="18" t="str">
        <f t="shared" ref="A6909" si="2311">+IF(OR(C6908=""),"NO",1)</f>
        <v>NO</v>
      </c>
      <c r="B6909" s="18"/>
      <c r="E6909" s="330"/>
      <c r="F6909" s="54" t="str">
        <f>+$F$27</f>
        <v>CONTRATANTE</v>
      </c>
      <c r="G6909" s="335" t="s">
        <v>124</v>
      </c>
      <c r="H6909" s="310"/>
      <c r="I6909" s="310"/>
      <c r="J6909" s="310"/>
      <c r="K6909" s="310"/>
      <c r="L6909" s="336"/>
    </row>
    <row r="6910" spans="1:12" hidden="1" x14ac:dyDescent="0.3">
      <c r="A6910" s="18" t="str">
        <f t="shared" ref="A6910" si="2312">+IF(OR(C6908=""),"NO",1)</f>
        <v>NO</v>
      </c>
      <c r="B6910" s="18"/>
      <c r="E6910" s="330"/>
      <c r="F6910" s="54" t="str">
        <f>+$F$28</f>
        <v>APORTANTE</v>
      </c>
      <c r="G6910" s="337" t="s">
        <v>124</v>
      </c>
      <c r="H6910" s="338"/>
      <c r="I6910" s="338"/>
      <c r="J6910" s="338"/>
      <c r="K6910" s="338"/>
      <c r="L6910" s="339"/>
    </row>
    <row r="6911" spans="1:12" hidden="1" x14ac:dyDescent="0.3">
      <c r="A6911" s="18" t="str">
        <f t="shared" ref="A6911" si="2313">+IF(OR(C6908=""),"NO",1)</f>
        <v>NO</v>
      </c>
      <c r="B6911" s="18"/>
      <c r="E6911" s="330"/>
      <c r="F6911" s="54" t="str">
        <f>+$F$29</f>
        <v>VALOR /SMMLV)</v>
      </c>
      <c r="G6911" s="55" t="s">
        <v>124</v>
      </c>
      <c r="H6911" s="56" t="str">
        <f>+$H$29</f>
        <v>% PART..</v>
      </c>
      <c r="I6911" s="57" t="s">
        <v>124</v>
      </c>
      <c r="J6911" s="58" t="str">
        <f>+$J$29</f>
        <v>VALOR ACREDITADO</v>
      </c>
      <c r="K6911" s="59"/>
      <c r="L6911" s="47" t="s">
        <v>124</v>
      </c>
    </row>
    <row r="6912" spans="1:12" hidden="1" x14ac:dyDescent="0.3">
      <c r="A6912" s="18" t="str">
        <f t="shared" ref="A6912" si="2314">+IF(OR(C6908=""),"NO",1)</f>
        <v>NO</v>
      </c>
      <c r="B6912" s="18"/>
      <c r="E6912" s="330"/>
      <c r="F6912" s="60" t="str">
        <f>+$F$30</f>
        <v>EXPERIENCIA APORTADA</v>
      </c>
      <c r="G6912" s="340" t="s">
        <v>124</v>
      </c>
      <c r="H6912" s="341"/>
      <c r="I6912" s="341"/>
      <c r="J6912" s="341"/>
      <c r="K6912" s="341"/>
      <c r="L6912" s="342"/>
    </row>
    <row r="6913" spans="1:12" hidden="1" x14ac:dyDescent="0.3">
      <c r="A6913" s="18" t="str">
        <f t="shared" ref="A6913" si="2315">+IF(OR(C6908=""),"NO",1)</f>
        <v>NO</v>
      </c>
      <c r="B6913" s="18"/>
      <c r="E6913" s="331"/>
      <c r="F6913" s="62" t="str">
        <f>+$F$31</f>
        <v>OBSERVACIÓN</v>
      </c>
      <c r="G6913" s="343" t="s">
        <v>124</v>
      </c>
      <c r="H6913" s="344"/>
      <c r="I6913" s="344"/>
      <c r="J6913" s="344"/>
      <c r="K6913" s="344"/>
      <c r="L6913" s="345"/>
    </row>
    <row r="6914" spans="1:12" ht="8.5" hidden="1" customHeight="1" x14ac:dyDescent="0.3">
      <c r="A6914" s="18" t="str">
        <f t="shared" ref="A6914" si="2316">+IF(OR(C6908=""),"NO",1)</f>
        <v>NO</v>
      </c>
      <c r="B6914" s="18"/>
      <c r="E6914" s="49"/>
      <c r="F6914" s="50"/>
      <c r="G6914" s="51"/>
      <c r="H6914" s="51"/>
      <c r="I6914" s="51"/>
      <c r="J6914" s="51"/>
      <c r="K6914" s="51"/>
      <c r="L6914" s="52"/>
    </row>
    <row r="6915" spans="1:12" hidden="1" x14ac:dyDescent="0.3">
      <c r="A6915" s="18" t="str">
        <f t="shared" ref="A6915" si="2317">+IF(OR(C6915=""),"NO",1)</f>
        <v>NO</v>
      </c>
      <c r="B6915" s="18"/>
      <c r="C6915" s="1" t="s">
        <v>124</v>
      </c>
      <c r="E6915" s="329">
        <v>3</v>
      </c>
      <c r="F6915" s="53" t="str">
        <f>+$F$26</f>
        <v>OBJETO</v>
      </c>
      <c r="G6915" s="332" t="s">
        <v>124</v>
      </c>
      <c r="H6915" s="333"/>
      <c r="I6915" s="333"/>
      <c r="J6915" s="333"/>
      <c r="K6915" s="333"/>
      <c r="L6915" s="334"/>
    </row>
    <row r="6916" spans="1:12" hidden="1" x14ac:dyDescent="0.3">
      <c r="A6916" s="18" t="str">
        <f t="shared" ref="A6916" si="2318">+IF(OR(C6915=""),"NO",1)</f>
        <v>NO</v>
      </c>
      <c r="B6916" s="18"/>
      <c r="E6916" s="330"/>
      <c r="F6916" s="54" t="str">
        <f>+$F$27</f>
        <v>CONTRATANTE</v>
      </c>
      <c r="G6916" s="335" t="s">
        <v>124</v>
      </c>
      <c r="H6916" s="310"/>
      <c r="I6916" s="310"/>
      <c r="J6916" s="310"/>
      <c r="K6916" s="310"/>
      <c r="L6916" s="336"/>
    </row>
    <row r="6917" spans="1:12" hidden="1" x14ac:dyDescent="0.3">
      <c r="A6917" s="18" t="str">
        <f t="shared" ref="A6917" si="2319">+IF(OR(C6915=""),"NO",1)</f>
        <v>NO</v>
      </c>
      <c r="B6917" s="18"/>
      <c r="E6917" s="330"/>
      <c r="F6917" s="54" t="str">
        <f>+$F$28</f>
        <v>APORTANTE</v>
      </c>
      <c r="G6917" s="337" t="s">
        <v>124</v>
      </c>
      <c r="H6917" s="338"/>
      <c r="I6917" s="338"/>
      <c r="J6917" s="338"/>
      <c r="K6917" s="338"/>
      <c r="L6917" s="339"/>
    </row>
    <row r="6918" spans="1:12" hidden="1" x14ac:dyDescent="0.3">
      <c r="A6918" s="18" t="str">
        <f t="shared" ref="A6918" si="2320">+IF(OR(C6915=""),"NO",1)</f>
        <v>NO</v>
      </c>
      <c r="B6918" s="18"/>
      <c r="E6918" s="330"/>
      <c r="F6918" s="54" t="str">
        <f>+$F$29</f>
        <v>VALOR /SMMLV)</v>
      </c>
      <c r="G6918" s="55" t="s">
        <v>124</v>
      </c>
      <c r="H6918" s="56" t="str">
        <f>+$H$29</f>
        <v>% PART..</v>
      </c>
      <c r="I6918" s="57" t="s">
        <v>124</v>
      </c>
      <c r="J6918" s="58" t="str">
        <f>+$J$29</f>
        <v>VALOR ACREDITADO</v>
      </c>
      <c r="K6918" s="59"/>
      <c r="L6918" s="47" t="s">
        <v>124</v>
      </c>
    </row>
    <row r="6919" spans="1:12" hidden="1" x14ac:dyDescent="0.3">
      <c r="A6919" s="18" t="str">
        <f t="shared" ref="A6919" si="2321">+IF(OR(C6915=""),"NO",1)</f>
        <v>NO</v>
      </c>
      <c r="B6919" s="18"/>
      <c r="E6919" s="330"/>
      <c r="F6919" s="60" t="str">
        <f>+$F$30</f>
        <v>EXPERIENCIA APORTADA</v>
      </c>
      <c r="G6919" s="340" t="s">
        <v>124</v>
      </c>
      <c r="H6919" s="341"/>
      <c r="I6919" s="341"/>
      <c r="J6919" s="341"/>
      <c r="K6919" s="341"/>
      <c r="L6919" s="342"/>
    </row>
    <row r="6920" spans="1:12" hidden="1" x14ac:dyDescent="0.3">
      <c r="A6920" s="18" t="str">
        <f t="shared" ref="A6920" si="2322">+IF(OR(C6915=""),"NO",1)</f>
        <v>NO</v>
      </c>
      <c r="B6920" s="18"/>
      <c r="E6920" s="331"/>
      <c r="F6920" s="62" t="str">
        <f>+$F$31</f>
        <v>OBSERVACIÓN</v>
      </c>
      <c r="G6920" s="343" t="s">
        <v>124</v>
      </c>
      <c r="H6920" s="344"/>
      <c r="I6920" s="344"/>
      <c r="J6920" s="344"/>
      <c r="K6920" s="344"/>
      <c r="L6920" s="345"/>
    </row>
    <row r="6921" spans="1:12" ht="8.5" hidden="1" customHeight="1" x14ac:dyDescent="0.3">
      <c r="A6921" s="18" t="str">
        <f t="shared" ref="A6921" si="2323">+IF(OR(C6915=""),"NO",1)</f>
        <v>NO</v>
      </c>
      <c r="B6921" s="18"/>
      <c r="E6921" s="49"/>
      <c r="F6921" s="50"/>
      <c r="G6921" s="51"/>
      <c r="H6921" s="51"/>
      <c r="I6921" s="51"/>
      <c r="J6921" s="51"/>
      <c r="K6921" s="51"/>
      <c r="L6921" s="52"/>
    </row>
    <row r="6922" spans="1:12" hidden="1" x14ac:dyDescent="0.3">
      <c r="A6922" s="18" t="str">
        <f t="shared" ref="A6922" si="2324">+IF(OR(C6922=""),"NO",1)</f>
        <v>NO</v>
      </c>
      <c r="B6922" s="18"/>
      <c r="C6922" s="1" t="s">
        <v>124</v>
      </c>
      <c r="E6922" s="329">
        <v>4</v>
      </c>
      <c r="F6922" s="53" t="str">
        <f>+$F$26</f>
        <v>OBJETO</v>
      </c>
      <c r="G6922" s="332" t="s">
        <v>124</v>
      </c>
      <c r="H6922" s="333"/>
      <c r="I6922" s="333"/>
      <c r="J6922" s="333"/>
      <c r="K6922" s="333"/>
      <c r="L6922" s="334"/>
    </row>
    <row r="6923" spans="1:12" hidden="1" x14ac:dyDescent="0.3">
      <c r="A6923" s="18" t="str">
        <f t="shared" ref="A6923" si="2325">+IF(OR(C6922=""),"NO",1)</f>
        <v>NO</v>
      </c>
      <c r="B6923" s="18"/>
      <c r="E6923" s="330"/>
      <c r="F6923" s="54" t="str">
        <f>+$F$27</f>
        <v>CONTRATANTE</v>
      </c>
      <c r="G6923" s="335" t="s">
        <v>124</v>
      </c>
      <c r="H6923" s="310"/>
      <c r="I6923" s="310"/>
      <c r="J6923" s="310"/>
      <c r="K6923" s="310"/>
      <c r="L6923" s="336"/>
    </row>
    <row r="6924" spans="1:12" hidden="1" x14ac:dyDescent="0.3">
      <c r="A6924" s="18" t="str">
        <f t="shared" ref="A6924" si="2326">+IF(OR(C6922=""),"NO",1)</f>
        <v>NO</v>
      </c>
      <c r="B6924" s="18"/>
      <c r="E6924" s="330"/>
      <c r="F6924" s="54" t="str">
        <f>+$F$28</f>
        <v>APORTANTE</v>
      </c>
      <c r="G6924" s="337" t="s">
        <v>124</v>
      </c>
      <c r="H6924" s="338"/>
      <c r="I6924" s="338"/>
      <c r="J6924" s="338"/>
      <c r="K6924" s="338"/>
      <c r="L6924" s="339"/>
    </row>
    <row r="6925" spans="1:12" hidden="1" x14ac:dyDescent="0.3">
      <c r="A6925" s="18" t="str">
        <f t="shared" ref="A6925" si="2327">+IF(OR(C6922=""),"NO",1)</f>
        <v>NO</v>
      </c>
      <c r="B6925" s="18"/>
      <c r="E6925" s="330"/>
      <c r="F6925" s="54" t="str">
        <f>+$F$29</f>
        <v>VALOR /SMMLV)</v>
      </c>
      <c r="G6925" s="55" t="s">
        <v>124</v>
      </c>
      <c r="H6925" s="56" t="str">
        <f>+$H$29</f>
        <v>% PART..</v>
      </c>
      <c r="I6925" s="57" t="s">
        <v>124</v>
      </c>
      <c r="J6925" s="58" t="str">
        <f>+$J$29</f>
        <v>VALOR ACREDITADO</v>
      </c>
      <c r="K6925" s="59"/>
      <c r="L6925" s="47" t="s">
        <v>124</v>
      </c>
    </row>
    <row r="6926" spans="1:12" hidden="1" x14ac:dyDescent="0.3">
      <c r="A6926" s="18" t="str">
        <f t="shared" ref="A6926" si="2328">+IF(OR(C6922=""),"NO",1)</f>
        <v>NO</v>
      </c>
      <c r="B6926" s="18"/>
      <c r="E6926" s="330"/>
      <c r="F6926" s="60" t="str">
        <f>+$F$30</f>
        <v>EXPERIENCIA APORTADA</v>
      </c>
      <c r="G6926" s="340" t="s">
        <v>124</v>
      </c>
      <c r="H6926" s="341"/>
      <c r="I6926" s="341"/>
      <c r="J6926" s="341"/>
      <c r="K6926" s="341"/>
      <c r="L6926" s="342"/>
    </row>
    <row r="6927" spans="1:12" hidden="1" x14ac:dyDescent="0.3">
      <c r="A6927" s="18" t="str">
        <f t="shared" ref="A6927" si="2329">+IF(OR(C6922=""),"NO",1)</f>
        <v>NO</v>
      </c>
      <c r="B6927" s="18"/>
      <c r="E6927" s="331"/>
      <c r="F6927" s="62" t="str">
        <f>+$F$31</f>
        <v>OBSERVACIÓN</v>
      </c>
      <c r="G6927" s="343" t="s">
        <v>124</v>
      </c>
      <c r="H6927" s="344"/>
      <c r="I6927" s="344"/>
      <c r="J6927" s="344"/>
      <c r="K6927" s="344"/>
      <c r="L6927" s="345"/>
    </row>
    <row r="6928" spans="1:12" ht="8.5" hidden="1" customHeight="1" x14ac:dyDescent="0.3">
      <c r="A6928" s="18" t="str">
        <f t="shared" ref="A6928" si="2330">+IF(OR(C6922=""),"NO",1)</f>
        <v>NO</v>
      </c>
      <c r="B6928" s="18"/>
      <c r="E6928" s="49"/>
      <c r="F6928" s="50"/>
      <c r="G6928" s="51"/>
      <c r="H6928" s="51"/>
      <c r="I6928" s="51"/>
      <c r="J6928" s="51"/>
      <c r="K6928" s="51"/>
      <c r="L6928" s="52"/>
    </row>
    <row r="6929" spans="1:12" hidden="1" x14ac:dyDescent="0.3">
      <c r="A6929" s="18" t="str">
        <f t="shared" ref="A6929" si="2331">+IF(OR(C6929=""),"NO",1)</f>
        <v>NO</v>
      </c>
      <c r="B6929" s="18"/>
      <c r="C6929" s="1" t="s">
        <v>124</v>
      </c>
      <c r="E6929" s="329">
        <v>5</v>
      </c>
      <c r="F6929" s="53" t="str">
        <f>+$F$26</f>
        <v>OBJETO</v>
      </c>
      <c r="G6929" s="332" t="s">
        <v>124</v>
      </c>
      <c r="H6929" s="333"/>
      <c r="I6929" s="333"/>
      <c r="J6929" s="333"/>
      <c r="K6929" s="333"/>
      <c r="L6929" s="334"/>
    </row>
    <row r="6930" spans="1:12" hidden="1" x14ac:dyDescent="0.3">
      <c r="A6930" s="18" t="str">
        <f t="shared" ref="A6930" si="2332">+IF(OR(C6929=""),"NO",1)</f>
        <v>NO</v>
      </c>
      <c r="B6930" s="18"/>
      <c r="E6930" s="330"/>
      <c r="F6930" s="54" t="str">
        <f>+$F$27</f>
        <v>CONTRATANTE</v>
      </c>
      <c r="G6930" s="335" t="s">
        <v>124</v>
      </c>
      <c r="H6930" s="310"/>
      <c r="I6930" s="310"/>
      <c r="J6930" s="310"/>
      <c r="K6930" s="310"/>
      <c r="L6930" s="336"/>
    </row>
    <row r="6931" spans="1:12" hidden="1" x14ac:dyDescent="0.3">
      <c r="A6931" s="18" t="str">
        <f t="shared" ref="A6931" si="2333">+IF(OR(C6929=""),"NO",1)</f>
        <v>NO</v>
      </c>
      <c r="B6931" s="18"/>
      <c r="E6931" s="330"/>
      <c r="F6931" s="54" t="str">
        <f>+$F$28</f>
        <v>APORTANTE</v>
      </c>
      <c r="G6931" s="337" t="s">
        <v>124</v>
      </c>
      <c r="H6931" s="338"/>
      <c r="I6931" s="338"/>
      <c r="J6931" s="338"/>
      <c r="K6931" s="338"/>
      <c r="L6931" s="339"/>
    </row>
    <row r="6932" spans="1:12" hidden="1" x14ac:dyDescent="0.3">
      <c r="A6932" s="18" t="str">
        <f t="shared" ref="A6932" si="2334">+IF(OR(C6929=""),"NO",1)</f>
        <v>NO</v>
      </c>
      <c r="B6932" s="18"/>
      <c r="E6932" s="330"/>
      <c r="F6932" s="54" t="str">
        <f>+$F$29</f>
        <v>VALOR /SMMLV)</v>
      </c>
      <c r="G6932" s="55" t="s">
        <v>124</v>
      </c>
      <c r="H6932" s="56" t="str">
        <f>+$H$29</f>
        <v>% PART..</v>
      </c>
      <c r="I6932" s="57" t="s">
        <v>124</v>
      </c>
      <c r="J6932" s="58" t="str">
        <f>+$J$29</f>
        <v>VALOR ACREDITADO</v>
      </c>
      <c r="K6932" s="59"/>
      <c r="L6932" s="47" t="s">
        <v>124</v>
      </c>
    </row>
    <row r="6933" spans="1:12" hidden="1" x14ac:dyDescent="0.3">
      <c r="A6933" s="18" t="str">
        <f t="shared" ref="A6933" si="2335">+IF(OR(C6929=""),"NO",1)</f>
        <v>NO</v>
      </c>
      <c r="B6933" s="18"/>
      <c r="E6933" s="330"/>
      <c r="F6933" s="60" t="str">
        <f>+$F$30</f>
        <v>EXPERIENCIA APORTADA</v>
      </c>
      <c r="G6933" s="340" t="s">
        <v>124</v>
      </c>
      <c r="H6933" s="341"/>
      <c r="I6933" s="341"/>
      <c r="J6933" s="341"/>
      <c r="K6933" s="341"/>
      <c r="L6933" s="342"/>
    </row>
    <row r="6934" spans="1:12" hidden="1" x14ac:dyDescent="0.3">
      <c r="A6934" s="18" t="str">
        <f t="shared" ref="A6934" si="2336">+IF(OR(C6929=""),"NO",1)</f>
        <v>NO</v>
      </c>
      <c r="B6934" s="18"/>
      <c r="E6934" s="331"/>
      <c r="F6934" s="62" t="str">
        <f>+$F$31</f>
        <v>OBSERVACIÓN</v>
      </c>
      <c r="G6934" s="343" t="s">
        <v>124</v>
      </c>
      <c r="H6934" s="344"/>
      <c r="I6934" s="344"/>
      <c r="J6934" s="344"/>
      <c r="K6934" s="344"/>
      <c r="L6934" s="345"/>
    </row>
    <row r="6935" spans="1:12" ht="8.5" hidden="1" customHeight="1" x14ac:dyDescent="0.3">
      <c r="A6935" s="18" t="str">
        <f t="shared" ref="A6935" si="2337">+IF(OR(C6929=""),"NO",1)</f>
        <v>NO</v>
      </c>
      <c r="B6935" s="18"/>
      <c r="E6935" s="49"/>
      <c r="F6935" s="50"/>
      <c r="G6935" s="51"/>
      <c r="H6935" s="51"/>
      <c r="I6935" s="51"/>
      <c r="J6935" s="51"/>
      <c r="K6935" s="51"/>
      <c r="L6935" s="52"/>
    </row>
    <row r="6936" spans="1:12" hidden="1" x14ac:dyDescent="0.3">
      <c r="A6936" s="18" t="str">
        <f t="shared" ref="A6936" si="2338">+IF(OR(C6936=""),"NO",1)</f>
        <v>NO</v>
      </c>
      <c r="B6936" s="18"/>
      <c r="C6936" s="1" t="s">
        <v>124</v>
      </c>
      <c r="E6936" s="329">
        <v>6</v>
      </c>
      <c r="F6936" s="53" t="str">
        <f>+$F$26</f>
        <v>OBJETO</v>
      </c>
      <c r="G6936" s="332" t="s">
        <v>124</v>
      </c>
      <c r="H6936" s="333"/>
      <c r="I6936" s="333"/>
      <c r="J6936" s="333"/>
      <c r="K6936" s="333"/>
      <c r="L6936" s="334"/>
    </row>
    <row r="6937" spans="1:12" hidden="1" x14ac:dyDescent="0.3">
      <c r="A6937" s="18" t="str">
        <f t="shared" ref="A6937" si="2339">+IF(OR(C6936=""),"NO",1)</f>
        <v>NO</v>
      </c>
      <c r="B6937" s="18"/>
      <c r="E6937" s="330"/>
      <c r="F6937" s="54" t="str">
        <f>+$F$27</f>
        <v>CONTRATANTE</v>
      </c>
      <c r="G6937" s="335" t="s">
        <v>124</v>
      </c>
      <c r="H6937" s="310"/>
      <c r="I6937" s="310"/>
      <c r="J6937" s="310"/>
      <c r="K6937" s="310"/>
      <c r="L6937" s="336"/>
    </row>
    <row r="6938" spans="1:12" hidden="1" x14ac:dyDescent="0.3">
      <c r="A6938" s="18" t="str">
        <f t="shared" ref="A6938" si="2340">+IF(OR(C6936=""),"NO",1)</f>
        <v>NO</v>
      </c>
      <c r="B6938" s="18"/>
      <c r="E6938" s="330"/>
      <c r="F6938" s="54" t="str">
        <f>+$F$28</f>
        <v>APORTANTE</v>
      </c>
      <c r="G6938" s="337" t="s">
        <v>124</v>
      </c>
      <c r="H6938" s="338"/>
      <c r="I6938" s="338"/>
      <c r="J6938" s="338"/>
      <c r="K6938" s="338"/>
      <c r="L6938" s="339"/>
    </row>
    <row r="6939" spans="1:12" hidden="1" x14ac:dyDescent="0.3">
      <c r="A6939" s="18" t="str">
        <f t="shared" ref="A6939" si="2341">+IF(OR(C6936=""),"NO",1)</f>
        <v>NO</v>
      </c>
      <c r="B6939" s="18"/>
      <c r="E6939" s="330"/>
      <c r="F6939" s="54" t="str">
        <f>+$F$29</f>
        <v>VALOR /SMMLV)</v>
      </c>
      <c r="G6939" s="55" t="s">
        <v>124</v>
      </c>
      <c r="H6939" s="56" t="str">
        <f>+$H$29</f>
        <v>% PART..</v>
      </c>
      <c r="I6939" s="57" t="s">
        <v>124</v>
      </c>
      <c r="J6939" s="58" t="str">
        <f>+$J$29</f>
        <v>VALOR ACREDITADO</v>
      </c>
      <c r="K6939" s="59"/>
      <c r="L6939" s="47" t="s">
        <v>124</v>
      </c>
    </row>
    <row r="6940" spans="1:12" hidden="1" x14ac:dyDescent="0.3">
      <c r="A6940" s="18" t="str">
        <f t="shared" ref="A6940" si="2342">+IF(OR(C6936=""),"NO",1)</f>
        <v>NO</v>
      </c>
      <c r="B6940" s="18"/>
      <c r="E6940" s="330"/>
      <c r="F6940" s="60" t="str">
        <f>+$F$30</f>
        <v>EXPERIENCIA APORTADA</v>
      </c>
      <c r="G6940" s="340" t="s">
        <v>124</v>
      </c>
      <c r="H6940" s="341"/>
      <c r="I6940" s="341"/>
      <c r="J6940" s="341"/>
      <c r="K6940" s="341"/>
      <c r="L6940" s="342"/>
    </row>
    <row r="6941" spans="1:12" hidden="1" x14ac:dyDescent="0.3">
      <c r="A6941" s="18" t="str">
        <f t="shared" ref="A6941" si="2343">+IF(OR(C6936=""),"NO",1)</f>
        <v>NO</v>
      </c>
      <c r="B6941" s="18"/>
      <c r="E6941" s="331"/>
      <c r="F6941" s="62" t="str">
        <f>+$F$31</f>
        <v>OBSERVACIÓN</v>
      </c>
      <c r="G6941" s="343" t="s">
        <v>124</v>
      </c>
      <c r="H6941" s="344"/>
      <c r="I6941" s="344"/>
      <c r="J6941" s="344"/>
      <c r="K6941" s="344"/>
      <c r="L6941" s="345"/>
    </row>
    <row r="6942" spans="1:12" ht="8.5" hidden="1" customHeight="1" x14ac:dyDescent="0.3">
      <c r="A6942" s="18" t="str">
        <f t="shared" ref="A6942" si="2344">+IF(OR(C6936=""),"NO",1)</f>
        <v>NO</v>
      </c>
      <c r="B6942" s="18"/>
      <c r="E6942" s="49"/>
      <c r="F6942" s="50"/>
      <c r="G6942" s="51"/>
      <c r="H6942" s="51"/>
      <c r="I6942" s="51"/>
      <c r="J6942" s="51"/>
      <c r="K6942" s="51"/>
      <c r="L6942" s="52"/>
    </row>
    <row r="6943" spans="1:12" hidden="1" x14ac:dyDescent="0.3">
      <c r="A6943" s="18" t="str">
        <f t="shared" ref="A6943" si="2345">+IF(OR(C6943=""),"NO",1)</f>
        <v>NO</v>
      </c>
      <c r="B6943" s="18"/>
      <c r="C6943" s="1" t="s">
        <v>124</v>
      </c>
      <c r="E6943" s="329">
        <v>7</v>
      </c>
      <c r="F6943" s="53" t="str">
        <f>+$F$26</f>
        <v>OBJETO</v>
      </c>
      <c r="G6943" s="332" t="s">
        <v>124</v>
      </c>
      <c r="H6943" s="333"/>
      <c r="I6943" s="333"/>
      <c r="J6943" s="333"/>
      <c r="K6943" s="333"/>
      <c r="L6943" s="334"/>
    </row>
    <row r="6944" spans="1:12" hidden="1" x14ac:dyDescent="0.3">
      <c r="A6944" s="18" t="str">
        <f t="shared" ref="A6944" si="2346">+IF(OR(C6943=""),"NO",1)</f>
        <v>NO</v>
      </c>
      <c r="B6944" s="18"/>
      <c r="E6944" s="330"/>
      <c r="F6944" s="54" t="str">
        <f>+$F$27</f>
        <v>CONTRATANTE</v>
      </c>
      <c r="G6944" s="335" t="s">
        <v>124</v>
      </c>
      <c r="H6944" s="310"/>
      <c r="I6944" s="310"/>
      <c r="J6944" s="310"/>
      <c r="K6944" s="310"/>
      <c r="L6944" s="336"/>
    </row>
    <row r="6945" spans="1:12" hidden="1" x14ac:dyDescent="0.3">
      <c r="A6945" s="18" t="str">
        <f t="shared" ref="A6945" si="2347">+IF(OR(C6943=""),"NO",1)</f>
        <v>NO</v>
      </c>
      <c r="B6945" s="18"/>
      <c r="E6945" s="330"/>
      <c r="F6945" s="54" t="str">
        <f>+$F$28</f>
        <v>APORTANTE</v>
      </c>
      <c r="G6945" s="337" t="s">
        <v>124</v>
      </c>
      <c r="H6945" s="338"/>
      <c r="I6945" s="338"/>
      <c r="J6945" s="338"/>
      <c r="K6945" s="338"/>
      <c r="L6945" s="339"/>
    </row>
    <row r="6946" spans="1:12" hidden="1" x14ac:dyDescent="0.3">
      <c r="A6946" s="18" t="str">
        <f t="shared" ref="A6946" si="2348">+IF(OR(C6943=""),"NO",1)</f>
        <v>NO</v>
      </c>
      <c r="B6946" s="18"/>
      <c r="E6946" s="330"/>
      <c r="F6946" s="54" t="str">
        <f>+$F$29</f>
        <v>VALOR /SMMLV)</v>
      </c>
      <c r="G6946" s="55" t="s">
        <v>124</v>
      </c>
      <c r="H6946" s="56" t="str">
        <f>+$H$29</f>
        <v>% PART..</v>
      </c>
      <c r="I6946" s="57" t="s">
        <v>124</v>
      </c>
      <c r="J6946" s="58" t="str">
        <f>+$J$29</f>
        <v>VALOR ACREDITADO</v>
      </c>
      <c r="K6946" s="59"/>
      <c r="L6946" s="47" t="s">
        <v>124</v>
      </c>
    </row>
    <row r="6947" spans="1:12" hidden="1" x14ac:dyDescent="0.3">
      <c r="A6947" s="18" t="str">
        <f t="shared" ref="A6947" si="2349">+IF(OR(C6943=""),"NO",1)</f>
        <v>NO</v>
      </c>
      <c r="B6947" s="18"/>
      <c r="E6947" s="330"/>
      <c r="F6947" s="60" t="str">
        <f>+$F$30</f>
        <v>EXPERIENCIA APORTADA</v>
      </c>
      <c r="G6947" s="340" t="s">
        <v>124</v>
      </c>
      <c r="H6947" s="341"/>
      <c r="I6947" s="341"/>
      <c r="J6947" s="341"/>
      <c r="K6947" s="341"/>
      <c r="L6947" s="342"/>
    </row>
    <row r="6948" spans="1:12" hidden="1" x14ac:dyDescent="0.3">
      <c r="A6948" s="18" t="str">
        <f t="shared" ref="A6948" si="2350">+IF(OR(C6943=""),"NO",1)</f>
        <v>NO</v>
      </c>
      <c r="B6948" s="18"/>
      <c r="E6948" s="331"/>
      <c r="F6948" s="62" t="str">
        <f>+$F$31</f>
        <v>OBSERVACIÓN</v>
      </c>
      <c r="G6948" s="343" t="s">
        <v>124</v>
      </c>
      <c r="H6948" s="344"/>
      <c r="I6948" s="344"/>
      <c r="J6948" s="344"/>
      <c r="K6948" s="344"/>
      <c r="L6948" s="345"/>
    </row>
    <row r="6949" spans="1:12" hidden="1" x14ac:dyDescent="0.3">
      <c r="A6949" s="18" t="str">
        <f t="shared" ref="A6949" si="2351">+IF(OR(C6943=""),"NO",1)</f>
        <v>NO</v>
      </c>
      <c r="B6949" s="18"/>
      <c r="E6949" s="49"/>
      <c r="F6949" s="50"/>
      <c r="G6949" s="51"/>
      <c r="H6949" s="51"/>
      <c r="I6949" s="51"/>
      <c r="J6949" s="51"/>
      <c r="K6949" s="51"/>
      <c r="L6949" s="52"/>
    </row>
    <row r="6950" spans="1:12" hidden="1" x14ac:dyDescent="0.3">
      <c r="A6950" s="1" t="str">
        <f>+A6885</f>
        <v>NO</v>
      </c>
      <c r="C6950" s="1" t="str">
        <f>"N"&amp;C6885</f>
        <v>N</v>
      </c>
      <c r="E6950" s="63"/>
      <c r="F6950" s="64" t="str">
        <f>+$F$75</f>
        <v>TOTAL DE CONTRATOS PRESENTADOS VÁLIDOS QUE CUMPLEN EXPERIENCIA ACREDITADA:</v>
      </c>
      <c r="G6950" s="65"/>
      <c r="H6950" s="65"/>
      <c r="I6950" s="65"/>
      <c r="J6950" s="66"/>
      <c r="K6950" s="65"/>
      <c r="L6950" s="67" t="s">
        <v>124</v>
      </c>
    </row>
    <row r="6951" spans="1:12" ht="6.65" hidden="1" customHeight="1" x14ac:dyDescent="0.3">
      <c r="A6951" s="1" t="str">
        <f>+A6885</f>
        <v>NO</v>
      </c>
      <c r="E6951" s="51"/>
      <c r="F6951" s="50"/>
      <c r="G6951" s="51"/>
      <c r="H6951" s="51"/>
      <c r="I6951" s="51"/>
      <c r="J6951" s="51"/>
      <c r="K6951" s="51"/>
      <c r="L6951" s="51"/>
    </row>
    <row r="6952" spans="1:12" hidden="1" x14ac:dyDescent="0.3">
      <c r="A6952" s="1" t="str">
        <f>+A6885</f>
        <v>NO</v>
      </c>
      <c r="E6952" s="63"/>
      <c r="F6952" s="63" t="str">
        <f>+$F$77</f>
        <v>ACREDITA SUMINISTRO E INSTALACIÓN DE MOBILIARIO POR LO MENOS EN UN (1) CONTRATO VÁLIDO</v>
      </c>
      <c r="G6952" s="65"/>
      <c r="H6952" s="65"/>
      <c r="I6952" s="65"/>
      <c r="J6952" s="66"/>
      <c r="K6952" s="65"/>
      <c r="L6952" s="68" t="s">
        <v>157</v>
      </c>
    </row>
    <row r="6953" spans="1:12" ht="5.15" hidden="1" customHeight="1" x14ac:dyDescent="0.3">
      <c r="A6953" s="1" t="str">
        <f>+A6885</f>
        <v>NO</v>
      </c>
      <c r="E6953" s="51"/>
      <c r="F6953" s="50"/>
      <c r="G6953" s="51"/>
      <c r="H6953" s="51"/>
      <c r="I6953" s="51"/>
      <c r="J6953" s="51"/>
      <c r="K6953" s="51"/>
      <c r="L6953" s="51"/>
    </row>
    <row r="6954" spans="1:12" ht="12.75" hidden="1" customHeight="1" x14ac:dyDescent="0.3">
      <c r="A6954" s="1" t="str">
        <f>+A6885</f>
        <v>NO</v>
      </c>
      <c r="E6954" s="69" t="str">
        <f>+$E$79</f>
        <v>EXPERIENCIA ESPECÍFICA NUMERAL 10.1.1 A</v>
      </c>
      <c r="F6954" s="70"/>
      <c r="G6954" s="70"/>
      <c r="H6954" s="70"/>
      <c r="I6954" s="70"/>
      <c r="J6954" s="70"/>
      <c r="K6954" s="70"/>
      <c r="L6954" s="71"/>
    </row>
    <row r="6955" spans="1:12" ht="26.5" hidden="1" customHeight="1" x14ac:dyDescent="0.3">
      <c r="A6955" s="1" t="str">
        <f>+A6885</f>
        <v>NO</v>
      </c>
      <c r="E6955" s="72"/>
      <c r="F6955" s="325" t="str">
        <f>+$F$80</f>
        <v>Por lo menos uno (1) de los contratos válidos aportados como experiencia general debe corresponder mínimo al 60% del presupuesto oficial del presente proceso de selección.  (SMMLV)</v>
      </c>
      <c r="G6955" s="326"/>
      <c r="H6955" s="326"/>
      <c r="I6955" s="326"/>
      <c r="J6955" s="326"/>
      <c r="K6955" s="73" t="s">
        <v>124</v>
      </c>
      <c r="L6955" s="74" t="s">
        <v>124</v>
      </c>
    </row>
    <row r="6956" spans="1:12" ht="23.5" hidden="1" customHeight="1" x14ac:dyDescent="0.3">
      <c r="A6956" s="1" t="str">
        <f>+A6885</f>
        <v>NO</v>
      </c>
      <c r="E6956" s="63"/>
      <c r="F6956" s="325" t="str">
        <f>+$F$81</f>
        <v xml:space="preserve">Deberá acreditarse en al menos uno (1) de los contratos válidos aportados como experiencia general una </v>
      </c>
      <c r="G6956" s="326"/>
      <c r="H6956" s="326"/>
      <c r="I6956" s="326"/>
      <c r="J6956" s="326"/>
      <c r="K6956" s="73" t="s">
        <v>124</v>
      </c>
      <c r="L6956" s="74" t="s">
        <v>124</v>
      </c>
    </row>
    <row r="6957" spans="1:12" ht="23.5" hidden="1" customHeight="1" x14ac:dyDescent="0.3">
      <c r="A6957" s="18" t="s">
        <v>30</v>
      </c>
      <c r="E6957" s="63"/>
      <c r="F6957" s="325" t="str">
        <f>+$F$82</f>
        <v xml:space="preserve">Deberá acreditarse en al menos uno (1) de los contratos válidos aportados interventoría a intervención de </v>
      </c>
      <c r="G6957" s="326"/>
      <c r="H6957" s="326"/>
      <c r="I6957" s="326"/>
      <c r="J6957" s="326"/>
      <c r="K6957" s="73">
        <f>+$K$82</f>
        <v>0</v>
      </c>
      <c r="L6957" s="74" t="s">
        <v>124</v>
      </c>
    </row>
    <row r="6958" spans="1:12" ht="36" hidden="1" customHeight="1" x14ac:dyDescent="0.3">
      <c r="A6958" s="18" t="s">
        <v>30</v>
      </c>
      <c r="E6958" s="63"/>
      <c r="F6958" s="325" t="str">
        <f>+$F$83</f>
        <v xml:space="preserve">Deberá acreditarse en al menos uno (1) de los contratos válidos aportados interventoría a intervención de </v>
      </c>
      <c r="G6958" s="326"/>
      <c r="H6958" s="326"/>
      <c r="I6958" s="326"/>
      <c r="J6958" s="326"/>
      <c r="K6958" s="75">
        <f>+$K$83</f>
        <v>0</v>
      </c>
      <c r="L6958" s="76" t="s">
        <v>124</v>
      </c>
    </row>
    <row r="6959" spans="1:12" hidden="1" x14ac:dyDescent="0.3">
      <c r="A6959" s="1" t="str">
        <f>+A6885</f>
        <v>NO</v>
      </c>
      <c r="E6959" s="51"/>
      <c r="F6959" s="50"/>
      <c r="G6959" s="51"/>
      <c r="H6959" s="51"/>
      <c r="I6959" s="51"/>
      <c r="J6959" s="51"/>
      <c r="K6959" s="51"/>
      <c r="L6959" s="51"/>
    </row>
    <row r="6960" spans="1:12" ht="12.75" hidden="1" customHeight="1" x14ac:dyDescent="0.3">
      <c r="A6960" s="1" t="str">
        <f>+A6885</f>
        <v>NO</v>
      </c>
      <c r="E6960" s="40" t="str">
        <f>+$E$85</f>
        <v>VALOR MÍNIMO A CERIFICAR % P.O EN SMMMLV. NUMERAL 3.9.1</v>
      </c>
      <c r="F6960" s="41"/>
      <c r="G6960" s="41"/>
      <c r="H6960" s="41"/>
      <c r="I6960" s="41"/>
      <c r="J6960" s="41"/>
      <c r="K6960" s="41"/>
      <c r="L6960" s="42"/>
    </row>
    <row r="6961" spans="1:12" hidden="1" x14ac:dyDescent="0.3">
      <c r="A6961" s="1" t="str">
        <f>+A6885</f>
        <v>NO</v>
      </c>
      <c r="C6961" s="1" t="str">
        <f>"M"&amp;C6885</f>
        <v>M</v>
      </c>
      <c r="E6961" s="77" t="str">
        <f>+$E$86</f>
        <v>100% P.O.</v>
      </c>
      <c r="F6961" s="78"/>
      <c r="G6961" s="61">
        <v>242.41716883554506</v>
      </c>
      <c r="H6961" s="124" t="str">
        <f>+$H$86</f>
        <v>TOTAL EJECUTADO DE CONTRATOS ACREDITADOS</v>
      </c>
      <c r="I6961" s="124"/>
      <c r="J6961" s="124"/>
      <c r="K6961" s="55" t="s">
        <v>124</v>
      </c>
      <c r="L6961" s="47" t="s">
        <v>124</v>
      </c>
    </row>
    <row r="6962" spans="1:12" hidden="1" x14ac:dyDescent="0.3">
      <c r="A6962" s="1" t="str">
        <f>+A6885</f>
        <v>NO</v>
      </c>
      <c r="E6962" s="39"/>
      <c r="F6962" s="39"/>
      <c r="G6962" s="39"/>
      <c r="H6962" s="39"/>
      <c r="I6962" s="39"/>
      <c r="J6962" s="39"/>
      <c r="K6962" s="39"/>
      <c r="L6962" s="39"/>
    </row>
    <row r="6963" spans="1:12" ht="12.75" hidden="1" customHeight="1" x14ac:dyDescent="0.3">
      <c r="A6963" s="18" t="s">
        <v>30</v>
      </c>
      <c r="B6963" s="18"/>
      <c r="E6963" s="40" t="str">
        <f>+$E$88</f>
        <v>CONSIDERACIONES PARA LA VALIDEZ DE LA EXPERIENCIA REQUERIDA: EXPERIENCIA PROPONENTES PLURALES NUMERAL 10.1.2 D</v>
      </c>
      <c r="F6963" s="41"/>
      <c r="G6963" s="41"/>
      <c r="H6963" s="41"/>
      <c r="I6963" s="41"/>
      <c r="J6963" s="41"/>
      <c r="K6963" s="41"/>
      <c r="L6963" s="42"/>
    </row>
    <row r="6964" spans="1:12" ht="28" hidden="1" customHeight="1" x14ac:dyDescent="0.3">
      <c r="A6964" s="18" t="s">
        <v>30</v>
      </c>
      <c r="B6964" s="18"/>
      <c r="C6964" s="1" t="str">
        <f>"O"&amp;C6885</f>
        <v>O</v>
      </c>
      <c r="E6964" s="80" t="str">
        <f>+$E$89</f>
        <v>i)</v>
      </c>
      <c r="F6964" s="327" t="str">
        <f>+$F$89</f>
        <v>Uno de los integrantes debe aportar como mínimo el cincuenta por ciento (50 %) de la experiencia solicitada</v>
      </c>
      <c r="G6964" s="328"/>
      <c r="H6964" s="328"/>
      <c r="I6964" s="328"/>
      <c r="J6964" s="328"/>
      <c r="K6964" s="73" t="s">
        <v>124</v>
      </c>
      <c r="L6964" s="47" t="s">
        <v>124</v>
      </c>
    </row>
    <row r="6965" spans="1:12" ht="28" hidden="1" customHeight="1" x14ac:dyDescent="0.3">
      <c r="A6965" s="18" t="s">
        <v>30</v>
      </c>
      <c r="B6965" s="18"/>
      <c r="C6965" s="1" t="str">
        <f>"O"&amp;C6885</f>
        <v>O</v>
      </c>
      <c r="E6965" s="80" t="str">
        <f>+$E$90</f>
        <v>ii)</v>
      </c>
      <c r="F6965" s="327" t="str">
        <f>+$F$90</f>
        <v>Todos los demás ntegrantes deben acreditar al menos el cinco por ciento (5 %) de la experiencia solicitada, solo uno (1) de los integrantes podrá no acreditar experiencia pero su porcentaje de participación  no podrá superar el diez por ciento (10 %)</v>
      </c>
      <c r="G6965" s="328"/>
      <c r="H6965" s="328"/>
      <c r="I6965" s="328"/>
      <c r="J6965" s="328"/>
      <c r="K6965" s="73" t="s">
        <v>124</v>
      </c>
      <c r="L6965" s="47" t="s">
        <v>124</v>
      </c>
    </row>
    <row r="6966" spans="1:12" hidden="1" x14ac:dyDescent="0.3">
      <c r="A6966" s="18" t="s">
        <v>30</v>
      </c>
      <c r="B6966" s="18"/>
      <c r="E6966" s="39"/>
      <c r="F6966" s="39"/>
      <c r="G6966" s="39"/>
      <c r="H6966" s="39"/>
      <c r="I6966" s="39"/>
      <c r="J6966" s="39"/>
      <c r="K6966" s="39"/>
      <c r="L6966" s="39"/>
    </row>
    <row r="6967" spans="1:12" ht="13" hidden="1" customHeight="1" x14ac:dyDescent="0.3">
      <c r="A6967" s="18" t="str">
        <f>+A6885</f>
        <v>NO</v>
      </c>
      <c r="B6967" s="18"/>
      <c r="E6967" s="69" t="str">
        <f>+$E$92</f>
        <v>VERIFICACIÓN Y ASIGNACIÓN DE PUNTAJE POR LA EXPERIENCIA DEL PROPONENTE</v>
      </c>
      <c r="F6967" s="70"/>
      <c r="G6967" s="70"/>
      <c r="H6967" s="70"/>
      <c r="I6967" s="70"/>
      <c r="J6967" s="70"/>
      <c r="K6967" s="70"/>
      <c r="L6967" s="71"/>
    </row>
    <row r="6968" spans="1:12" hidden="1" x14ac:dyDescent="0.3">
      <c r="A6968" s="18" t="str">
        <f>+A6885</f>
        <v>NO</v>
      </c>
      <c r="B6968" s="18"/>
      <c r="E6968" s="81"/>
      <c r="F6968" s="323" t="str">
        <f>+$F$93</f>
        <v>No. CONTRATOS QUE ACREDITAN LA EXPERIENCIA (NO OBJETO DE SUBSANACIÓN)</v>
      </c>
      <c r="G6968" s="324"/>
      <c r="H6968" s="324"/>
      <c r="I6968" s="324"/>
      <c r="J6968" s="324"/>
      <c r="K6968" s="82"/>
      <c r="L6968" s="83" t="s">
        <v>124</v>
      </c>
    </row>
    <row r="6969" spans="1:12" ht="13" hidden="1" customHeight="1" x14ac:dyDescent="0.3">
      <c r="A6969" s="18" t="str">
        <f>+A6885</f>
        <v>NO</v>
      </c>
      <c r="B6969" s="18"/>
      <c r="E6969" s="84"/>
      <c r="F6969" s="323" t="str">
        <f>+$F$94</f>
        <v>TOTAL EJECUTADO DE CONTRATOS ACREDITADOS PROPUESTA INICIAL</v>
      </c>
      <c r="G6969" s="324"/>
      <c r="H6969" s="324"/>
      <c r="I6969" s="324"/>
      <c r="J6969" s="324"/>
      <c r="K6969" s="85"/>
      <c r="L6969" s="86" t="s">
        <v>124</v>
      </c>
    </row>
    <row r="6970" spans="1:12" ht="13" hidden="1" customHeight="1" x14ac:dyDescent="0.3">
      <c r="A6970" s="18" t="str">
        <f>+A6885</f>
        <v>NO</v>
      </c>
      <c r="B6970" s="18"/>
      <c r="E6970" s="87"/>
      <c r="F6970" s="323" t="str">
        <f>+$F$95</f>
        <v>PROMEDIO VALOR ACREDITADO EN SMMLV</v>
      </c>
      <c r="G6970" s="324"/>
      <c r="H6970" s="324"/>
      <c r="I6970" s="324"/>
      <c r="J6970" s="324"/>
      <c r="K6970" s="66"/>
      <c r="L6970" s="88" t="s">
        <v>124</v>
      </c>
    </row>
    <row r="6971" spans="1:12" hidden="1" x14ac:dyDescent="0.3">
      <c r="A6971" s="18" t="str">
        <f>+A6885</f>
        <v>NO</v>
      </c>
      <c r="B6971" s="18"/>
      <c r="E6971" s="89"/>
      <c r="F6971" s="89"/>
      <c r="G6971" s="89"/>
      <c r="H6971" s="89"/>
      <c r="I6971" s="89"/>
      <c r="J6971" s="89"/>
      <c r="K6971" s="89"/>
      <c r="L6971" s="89"/>
    </row>
    <row r="6972" spans="1:12" ht="13" hidden="1" customHeight="1" x14ac:dyDescent="0.3">
      <c r="A6972" s="18" t="str">
        <f>+A6885</f>
        <v>NO</v>
      </c>
      <c r="B6972" s="18"/>
      <c r="E6972" s="69" t="str">
        <f>+$E$97</f>
        <v>3.9.2 EXIGENCIAS MÍNIMAS DE EXPERIENCIA Y FORMACIÓN ACADÉMICA DEL EQUIPO DE TRABAJO</v>
      </c>
      <c r="F6972" s="70"/>
      <c r="G6972" s="70"/>
      <c r="H6972" s="70"/>
      <c r="I6972" s="70"/>
      <c r="J6972" s="70"/>
      <c r="K6972" s="70"/>
      <c r="L6972" s="71"/>
    </row>
    <row r="6973" spans="1:12" hidden="1" x14ac:dyDescent="0.3">
      <c r="A6973" s="18" t="str">
        <f>+A6885</f>
        <v>NO</v>
      </c>
      <c r="B6973" s="18"/>
      <c r="E6973" s="90" t="str">
        <f>+$E$98</f>
        <v>Formulario 8</v>
      </c>
      <c r="F6973" s="315" t="s">
        <v>46</v>
      </c>
      <c r="G6973" s="316"/>
      <c r="H6973" s="317"/>
      <c r="I6973" s="318"/>
      <c r="J6973" s="318"/>
      <c r="K6973" s="318"/>
      <c r="L6973" s="319"/>
    </row>
    <row r="6974" spans="1:12" hidden="1" x14ac:dyDescent="0.3">
      <c r="A6974" s="18" t="str">
        <f>+A6885</f>
        <v>NO</v>
      </c>
      <c r="B6974" s="18"/>
      <c r="E6974" s="91" t="s">
        <v>124</v>
      </c>
      <c r="F6974" s="91" t="str">
        <f>+$F$99</f>
        <v>Director de Interventoría</v>
      </c>
      <c r="G6974" s="91" t="str">
        <f>+$G$99</f>
        <v>Residente de Interventoría</v>
      </c>
      <c r="H6974" s="320"/>
      <c r="I6974" s="321"/>
      <c r="J6974" s="321"/>
      <c r="K6974" s="321"/>
      <c r="L6974" s="322"/>
    </row>
    <row r="6975" spans="1:12" hidden="1" x14ac:dyDescent="0.3">
      <c r="A6975" s="18" t="str">
        <f>+A6885</f>
        <v>NO</v>
      </c>
      <c r="B6975" s="18"/>
      <c r="E6975" s="304" t="str">
        <f>+$E$100</f>
        <v>OBSERVACIONES RESPECTO REQUISITO HABILITANTE DEL PERSONAL CLAVE EVALUABLE</v>
      </c>
      <c r="F6975" s="305"/>
      <c r="G6975" s="305"/>
      <c r="H6975" s="305"/>
      <c r="I6975" s="305"/>
      <c r="J6975" s="305"/>
      <c r="K6975" s="305"/>
      <c r="L6975" s="305"/>
    </row>
    <row r="6976" spans="1:12" hidden="1" x14ac:dyDescent="0.3">
      <c r="A6976" s="18" t="str">
        <f>+A6885</f>
        <v>NO</v>
      </c>
      <c r="B6976" s="18"/>
      <c r="E6976" s="312" t="s">
        <v>124</v>
      </c>
      <c r="F6976" s="313"/>
      <c r="G6976" s="313"/>
      <c r="H6976" s="313"/>
      <c r="I6976" s="313"/>
      <c r="J6976" s="313"/>
      <c r="K6976" s="313"/>
      <c r="L6976" s="314"/>
    </row>
    <row r="6977" spans="1:12" hidden="1" x14ac:dyDescent="0.3">
      <c r="A6977" s="18" t="str">
        <f>+A6885</f>
        <v>NO</v>
      </c>
      <c r="B6977" s="18"/>
      <c r="E6977" s="89"/>
      <c r="F6977" s="89"/>
      <c r="G6977" s="89"/>
      <c r="H6977" s="89"/>
      <c r="I6977" s="89"/>
      <c r="J6977" s="89"/>
      <c r="K6977" s="89"/>
      <c r="L6977" s="89"/>
    </row>
    <row r="6978" spans="1:12" ht="13" hidden="1" customHeight="1" x14ac:dyDescent="0.3">
      <c r="A6978" s="18" t="str">
        <f>+A6885</f>
        <v>NO</v>
      </c>
      <c r="B6978" s="18"/>
      <c r="E6978" s="69" t="str">
        <f>+$E$103</f>
        <v>4.2 EQUIPO DE TRABAJO (Personal Clave Evaluable)</v>
      </c>
      <c r="F6978" s="70"/>
      <c r="G6978" s="70"/>
      <c r="H6978" s="70"/>
      <c r="I6978" s="70"/>
      <c r="J6978" s="70"/>
      <c r="K6978" s="70"/>
      <c r="L6978" s="71"/>
    </row>
    <row r="6979" spans="1:12" ht="23.25" hidden="1" customHeight="1" x14ac:dyDescent="0.3">
      <c r="A6979" s="18" t="str">
        <f>+A6885</f>
        <v>NO</v>
      </c>
      <c r="B6979" s="18"/>
      <c r="E6979" s="90" t="str">
        <f>+$E$104</f>
        <v>Formulario 9</v>
      </c>
      <c r="F6979" s="315" t="s">
        <v>46</v>
      </c>
      <c r="G6979" s="316"/>
      <c r="H6979" s="317"/>
      <c r="I6979" s="318"/>
      <c r="J6979" s="318"/>
      <c r="K6979" s="318"/>
      <c r="L6979" s="319"/>
    </row>
    <row r="6980" spans="1:12" hidden="1" x14ac:dyDescent="0.3">
      <c r="A6980" s="18" t="str">
        <f>+A6885</f>
        <v>NO</v>
      </c>
      <c r="B6980" s="18"/>
      <c r="E6980" s="91" t="s">
        <v>124</v>
      </c>
      <c r="F6980" s="91" t="str">
        <f>+$F$99</f>
        <v>Director de Interventoría</v>
      </c>
      <c r="G6980" s="91" t="str">
        <f>+$G$99</f>
        <v>Residente de Interventoría</v>
      </c>
      <c r="H6980" s="320"/>
      <c r="I6980" s="321"/>
      <c r="J6980" s="321"/>
      <c r="K6980" s="321"/>
      <c r="L6980" s="322"/>
    </row>
    <row r="6981" spans="1:12" hidden="1" x14ac:dyDescent="0.3">
      <c r="A6981" s="18" t="str">
        <f>+A6885</f>
        <v>NO</v>
      </c>
      <c r="B6981" s="18"/>
      <c r="E6981" s="89"/>
      <c r="F6981" s="89"/>
      <c r="G6981" s="89"/>
      <c r="H6981" s="89"/>
      <c r="I6981" s="89"/>
      <c r="J6981" s="89"/>
      <c r="K6981" s="89"/>
      <c r="L6981" s="89"/>
    </row>
    <row r="6982" spans="1:12" hidden="1" x14ac:dyDescent="0.3">
      <c r="A6982" s="1" t="str">
        <f>+A6885</f>
        <v>NO</v>
      </c>
      <c r="E6982" s="92" t="str">
        <f>+E6857</f>
        <v>CRITERIOS DE EVALUACIÓN Y PUNTAJE</v>
      </c>
      <c r="F6982" s="93"/>
      <c r="G6982" s="93"/>
      <c r="H6982" s="93"/>
      <c r="I6982" s="93"/>
      <c r="J6982" s="93"/>
      <c r="K6982" s="94"/>
      <c r="L6982" s="95" t="str">
        <f>+$L$107</f>
        <v>PUNTAJE OBTENIDO</v>
      </c>
    </row>
    <row r="6983" spans="1:12" hidden="1" x14ac:dyDescent="0.3">
      <c r="A6983" s="1" t="str">
        <f>+A6885</f>
        <v>NO</v>
      </c>
      <c r="E6983" s="96" t="str">
        <f>+$E$108</f>
        <v>VALOR</v>
      </c>
      <c r="F6983" s="97" t="str">
        <f>+$F$108</f>
        <v>EQUIPO DE TRABAJO (PERSONAL CLAVE EVALUABLE)</v>
      </c>
      <c r="G6983" s="24"/>
      <c r="H6983" s="24"/>
      <c r="I6983" s="24"/>
      <c r="J6983" s="24"/>
      <c r="K6983" s="24"/>
      <c r="L6983" s="98"/>
    </row>
    <row r="6984" spans="1:12" ht="12.75" hidden="1" customHeight="1" x14ac:dyDescent="0.3">
      <c r="A6984" s="1" t="str">
        <f>+A6885</f>
        <v>NO</v>
      </c>
      <c r="E6984" s="96">
        <f>+$E$109</f>
        <v>5</v>
      </c>
      <c r="F6984" s="307" t="str">
        <f>+$F$109</f>
        <v xml:space="preserve"> Experiencia Específica adicional</v>
      </c>
      <c r="G6984" s="308"/>
      <c r="H6984" s="308"/>
      <c r="I6984" s="308"/>
      <c r="J6984" s="308"/>
      <c r="K6984" s="309"/>
      <c r="L6984" s="99" t="str">
        <f>IFERROR(IF(VLOOKUP(C6885,'R. PUNTAJES'!$C$14:$R$213,'R. PUNTAJES'!$I$10,0)="","",VLOOKUP(C6885,'R. PUNTAJES'!$C$14:$R$213,'R. PUNTAJES'!$I$10,0)),"")</f>
        <v/>
      </c>
    </row>
    <row r="6985" spans="1:12" ht="12.75" hidden="1" customHeight="1" x14ac:dyDescent="0.3">
      <c r="A6985" s="1" t="str">
        <f>+A6885</f>
        <v>NO</v>
      </c>
      <c r="E6985" s="96">
        <f>+$E$110</f>
        <v>5</v>
      </c>
      <c r="F6985" s="307" t="str">
        <f>+$F$110</f>
        <v>Formación Académica adicional</v>
      </c>
      <c r="G6985" s="308"/>
      <c r="H6985" s="308"/>
      <c r="I6985" s="308"/>
      <c r="J6985" s="308"/>
      <c r="K6985" s="309"/>
      <c r="L6985" s="99" t="str">
        <f>IFERROR(IF(VLOOKUP(C6885,'R. PUNTAJES'!$C$14:$R$213,'R. PUNTAJES'!$J$10,0)="","",VLOOKUP(C6885,'R. PUNTAJES'!$C$14:$R$213,'R. PUNTAJES'!$J$10,0)),"")</f>
        <v/>
      </c>
    </row>
    <row r="6986" spans="1:12" hidden="1" x14ac:dyDescent="0.3">
      <c r="A6986" s="18" t="str">
        <f>+A6885</f>
        <v>NO</v>
      </c>
      <c r="B6986" s="18"/>
      <c r="E6986" s="100"/>
      <c r="F6986" s="101" t="str">
        <f>+$F$111</f>
        <v>FACTOR DE SOSTENIBILIDAD</v>
      </c>
      <c r="G6986" s="102"/>
      <c r="H6986" s="102"/>
      <c r="I6986" s="102"/>
      <c r="J6986" s="102"/>
      <c r="K6986" s="102"/>
      <c r="L6986" s="103"/>
    </row>
    <row r="6987" spans="1:12" hidden="1" x14ac:dyDescent="0.3">
      <c r="A6987" s="18" t="str">
        <f>+A6885</f>
        <v>NO</v>
      </c>
      <c r="B6987" s="18"/>
      <c r="E6987" s="104">
        <v>1</v>
      </c>
      <c r="F6987" s="105" t="str">
        <f>+$F$112</f>
        <v>Compromisos Sostenibilidad</v>
      </c>
      <c r="G6987" s="106"/>
      <c r="H6987" s="106"/>
      <c r="I6987" s="106"/>
      <c r="J6987" s="106"/>
      <c r="K6987" s="106"/>
      <c r="L6987" s="107" t="str">
        <f>IFERROR(IF(VLOOKUP(C6885,'R. PUNTAJES'!$C$14:$R$213,'R. PUNTAJES'!$K$10,0)="","",VLOOKUP(C6885,'R. PUNTAJES'!$C$14:$R$213,'R. PUNTAJES'!$K$10,0)),"")</f>
        <v/>
      </c>
    </row>
    <row r="6988" spans="1:12" hidden="1" x14ac:dyDescent="0.3">
      <c r="A6988" s="1" t="str">
        <f>+A6885</f>
        <v>NO</v>
      </c>
      <c r="E6988" s="108"/>
      <c r="F6988" s="109" t="str">
        <f>+$F$113</f>
        <v>APOYO A LA INDUSTRIA NACIONAL</v>
      </c>
      <c r="G6988" s="110"/>
      <c r="H6988" s="110"/>
      <c r="I6988" s="110"/>
      <c r="J6988" s="110"/>
      <c r="K6988" s="110"/>
      <c r="L6988" s="111"/>
    </row>
    <row r="6989" spans="1:12" ht="12.75" hidden="1" customHeight="1" x14ac:dyDescent="0.3">
      <c r="A6989" s="1" t="str">
        <f>+A6885</f>
        <v>NO</v>
      </c>
      <c r="E6989" s="96">
        <v>20</v>
      </c>
      <c r="F6989" s="307" t="str">
        <f>+$F$114</f>
        <v>Promoción de Servicios Nacionales o con Trato Nacional</v>
      </c>
      <c r="G6989" s="308"/>
      <c r="H6989" s="308"/>
      <c r="I6989" s="308"/>
      <c r="J6989" s="308"/>
      <c r="K6989" s="309"/>
      <c r="L6989" s="99" t="str">
        <f>IFERROR(IF(VLOOKUP(C6885,'R. PUNTAJES'!$C$14:$R$213,'R. PUNTAJES'!$L$10,0)="","",
IF(VLOOKUP(C6885,'R. PUNTAJES'!$C$14:$R$213,'R. PUNTAJES'!$L$10,0)=5,0,
VLOOKUP(C6885,'R. PUNTAJES'!$C$14:$R$213,'R. PUNTAJES'!$L$10,0))),"")</f>
        <v/>
      </c>
    </row>
    <row r="6990" spans="1:12" ht="12.75" hidden="1" customHeight="1" x14ac:dyDescent="0.3">
      <c r="A6990" s="1" t="str">
        <f>+A6885</f>
        <v>NO</v>
      </c>
      <c r="E6990" s="96">
        <v>5</v>
      </c>
      <c r="F6990" s="307" t="str">
        <f>+$F$115</f>
        <v>Incorporación de componente nacional en servicios extranjeros</v>
      </c>
      <c r="G6990" s="308"/>
      <c r="H6990" s="308"/>
      <c r="I6990" s="308"/>
      <c r="J6990" s="308"/>
      <c r="K6990" s="309"/>
      <c r="L6990" s="99" t="str">
        <f>IFERROR(IF(VLOOKUP(C6885,'R. PUNTAJES'!$C$14:$R$213,'R. PUNTAJES'!$L$10,0)="","",
IF(VLOOKUP(C6885,'R. PUNTAJES'!$C$14:$R$213,'R. PUNTAJES'!$L$10,0)=20,0,
VLOOKUP(C6885,'R. PUNTAJES'!$C$14:$R$213,'R. PUNTAJES'!$L$10,0))),"")</f>
        <v/>
      </c>
    </row>
    <row r="6991" spans="1:12" hidden="1" x14ac:dyDescent="0.3">
      <c r="A6991" s="1" t="str">
        <f>+A6885</f>
        <v>NO</v>
      </c>
      <c r="E6991" s="112"/>
      <c r="F6991" s="97" t="str">
        <f>+$F$116</f>
        <v>VINCULACIÓN DE PERSONAS CON DISCAPACIDAD</v>
      </c>
      <c r="G6991" s="24"/>
      <c r="H6991" s="24"/>
      <c r="I6991" s="24"/>
      <c r="J6991" s="24"/>
      <c r="K6991" s="24"/>
      <c r="L6991" s="98"/>
    </row>
    <row r="6992" spans="1:12" ht="12.75" hidden="1" customHeight="1" x14ac:dyDescent="0.3">
      <c r="A6992" s="1" t="str">
        <f>+A6885</f>
        <v>NO</v>
      </c>
      <c r="E6992" s="96">
        <v>1</v>
      </c>
      <c r="F6992" s="307" t="str">
        <f>+$F$117</f>
        <v xml:space="preserve">Trabajadores vinculados a la planta de personal </v>
      </c>
      <c r="G6992" s="308"/>
      <c r="H6992" s="308"/>
      <c r="I6992" s="308"/>
      <c r="J6992" s="308"/>
      <c r="K6992" s="309"/>
      <c r="L6992" s="99" t="str">
        <f>IFERROR(IF(VLOOKUP(C6885,'R. PUNTAJES'!$C$14:$R$213,'R. PUNTAJES'!$M$10,0)="","",VLOOKUP(C6885,'R. PUNTAJES'!$C$14:$R$213,'R. PUNTAJES'!$M$10,0)),"")</f>
        <v/>
      </c>
    </row>
    <row r="6993" spans="1:16" hidden="1" x14ac:dyDescent="0.3">
      <c r="A6993" s="1" t="str">
        <f>+A6885</f>
        <v>NO</v>
      </c>
      <c r="E6993" s="112"/>
      <c r="F6993" s="97" t="str">
        <f>+$F$118</f>
        <v>EMPRENDIMIENTOS Y EMPRESAS DE MUJERES</v>
      </c>
      <c r="G6993" s="24"/>
      <c r="H6993" s="24"/>
      <c r="I6993" s="24"/>
      <c r="J6993" s="24"/>
      <c r="K6993" s="24"/>
      <c r="L6993" s="98"/>
    </row>
    <row r="6994" spans="1:16" ht="13" hidden="1" customHeight="1" x14ac:dyDescent="0.3">
      <c r="A6994" s="1" t="str">
        <f>+A6885</f>
        <v>NO</v>
      </c>
      <c r="E6994" s="96">
        <v>0.25</v>
      </c>
      <c r="F6994" s="307" t="str">
        <f>+$F$119</f>
        <v>Emprendimientos y empresas de mujeres</v>
      </c>
      <c r="G6994" s="308"/>
      <c r="H6994" s="308"/>
      <c r="I6994" s="308"/>
      <c r="J6994" s="308"/>
      <c r="K6994" s="309"/>
      <c r="L6994" s="113" t="str">
        <f>IFERROR(IF(VLOOKUP(C6885,'R. PUNTAJES'!$C$14:$R$213,'R. PUNTAJES'!$N$10,0)="","",VLOOKUP(C6885,'R. PUNTAJES'!$C$14:$R$213,'R. PUNTAJES'!$N$10,0)),"")</f>
        <v/>
      </c>
    </row>
    <row r="6995" spans="1:16" hidden="1" x14ac:dyDescent="0.3">
      <c r="A6995" s="18" t="str">
        <f>+A6996</f>
        <v>NO</v>
      </c>
      <c r="B6995" s="18"/>
      <c r="E6995" s="112"/>
      <c r="F6995" s="97" t="str">
        <f>+$F$120</f>
        <v>MIPYME</v>
      </c>
      <c r="G6995" s="24"/>
      <c r="H6995" s="24"/>
      <c r="I6995" s="24"/>
      <c r="J6995" s="24"/>
      <c r="K6995" s="24"/>
      <c r="L6995" s="98"/>
    </row>
    <row r="6996" spans="1:16" hidden="1" x14ac:dyDescent="0.3">
      <c r="A6996" s="18" t="str">
        <f>+IF(E6996=0,"NO",1)</f>
        <v>NO</v>
      </c>
      <c r="B6996" s="18"/>
      <c r="E6996" s="96">
        <v>0</v>
      </c>
      <c r="F6996" s="307" t="str">
        <f>+$F$121</f>
        <v>Mipyme</v>
      </c>
      <c r="G6996" s="308"/>
      <c r="H6996" s="308"/>
      <c r="I6996" s="308"/>
      <c r="J6996" s="308"/>
      <c r="K6996" s="309"/>
      <c r="L6996" s="113" t="str">
        <f>IFERROR(IF(VLOOKUP(C6885,'R. PUNTAJES'!$C$14:$R$213,'R. PUNTAJES'!$O$10,0)="","",VLOOKUP(C6885,'R. PUNTAJES'!$C$14:$R$213,'R. PUNTAJES'!$O$10,0)),"")</f>
        <v/>
      </c>
    </row>
    <row r="6997" spans="1:16" hidden="1" x14ac:dyDescent="0.3">
      <c r="A6997" s="1" t="str">
        <f>+A6885</f>
        <v>NO</v>
      </c>
      <c r="E6997" s="112"/>
      <c r="F6997" s="97" t="str">
        <f>+$F$122</f>
        <v>EXPERIENCIA DEL PROPONENTE</v>
      </c>
      <c r="G6997" s="24"/>
      <c r="H6997" s="24"/>
      <c r="I6997" s="24"/>
      <c r="J6997" s="24"/>
      <c r="K6997" s="24"/>
      <c r="L6997" s="98"/>
    </row>
    <row r="6998" spans="1:16" hidden="1" x14ac:dyDescent="0.3">
      <c r="A6998" s="1" t="str">
        <f>+A6885</f>
        <v>NO</v>
      </c>
      <c r="E6998" s="96">
        <v>59.5</v>
      </c>
      <c r="F6998" s="307" t="str">
        <f>+$F$123</f>
        <v>mediana con valor absoluto</v>
      </c>
      <c r="G6998" s="308"/>
      <c r="H6998" s="308"/>
      <c r="I6998" s="308"/>
      <c r="J6998" s="308"/>
      <c r="K6998" s="309"/>
      <c r="L6998" s="113" t="str">
        <f>IFERROR(IF(VLOOKUP(C6885,'R. PUNTAJES'!$C$14:$R$213,'R. PUNTAJES'!$R$10,0)="","",VLOOKUP(C6885,'R. PUNTAJES'!$C$14:$R$213,'R. PUNTAJES'!$R$10,0)),"")</f>
        <v/>
      </c>
    </row>
    <row r="6999" spans="1:16" hidden="1" x14ac:dyDescent="0.3">
      <c r="A6999" s="1" t="str">
        <f>+A6885</f>
        <v>NO</v>
      </c>
      <c r="E6999" s="112"/>
      <c r="F6999" s="97" t="str">
        <f>+$F$124</f>
        <v>MULTAS</v>
      </c>
      <c r="G6999" s="24"/>
      <c r="H6999" s="24"/>
      <c r="I6999" s="24"/>
      <c r="J6999" s="24"/>
      <c r="K6999" s="24"/>
      <c r="L6999" s="98"/>
    </row>
    <row r="7000" spans="1:16" ht="12.75" hidden="1" customHeight="1" x14ac:dyDescent="0.3">
      <c r="A7000" s="1" t="str">
        <f>+A6885</f>
        <v>NO</v>
      </c>
      <c r="E7000" s="96">
        <v>-2</v>
      </c>
      <c r="F7000" s="307" t="str">
        <f>+$F$125</f>
        <v>Una o más multas o cláusulas penales durante el último año</v>
      </c>
      <c r="G7000" s="310"/>
      <c r="H7000" s="310"/>
      <c r="I7000" s="310"/>
      <c r="J7000" s="310"/>
      <c r="K7000" s="311"/>
      <c r="L7000" s="99" t="str">
        <f>IFERROR(IF(VLOOKUP(C6885,'R. PUNTAJES'!$C$14:$R$213,'R. PUNTAJES'!$Q$10,0)="","",VLOOKUP(C6885,'R. PUNTAJES'!$C$14:$R$213,'R. PUNTAJES'!$Q$10,0)),"")</f>
        <v/>
      </c>
    </row>
    <row r="7001" spans="1:16" hidden="1" x14ac:dyDescent="0.3">
      <c r="A7001" s="1" t="str">
        <f>+A6885</f>
        <v>NO</v>
      </c>
      <c r="E7001" s="112"/>
      <c r="F7001" s="97" t="str">
        <f>+$F$126</f>
        <v>OBRAS INCONCLUSAS</v>
      </c>
      <c r="G7001" s="24"/>
      <c r="H7001" s="24"/>
      <c r="I7001" s="24"/>
      <c r="J7001" s="24"/>
      <c r="K7001" s="24"/>
      <c r="L7001" s="98"/>
    </row>
    <row r="7002" spans="1:16" hidden="1" x14ac:dyDescent="0.3">
      <c r="A7002" s="1" t="str">
        <f>+A6885</f>
        <v>NO</v>
      </c>
      <c r="E7002" s="96">
        <v>-1</v>
      </c>
      <c r="F7002" s="301" t="str">
        <f>+$F$127</f>
        <v>Anotación vigente de obra civil inconclusa</v>
      </c>
      <c r="G7002" s="302"/>
      <c r="H7002" s="302"/>
      <c r="I7002" s="302"/>
      <c r="J7002" s="302"/>
      <c r="K7002" s="303"/>
      <c r="L7002" s="99" t="str">
        <f>IFERROR(IF(VLOOKUP(C6885,'R. PUNTAJES'!$C$14:$R$213,'R. PUNTAJES'!$P$10,0)="","",VLOOKUP(C6885,'R. PUNTAJES'!$C$14:$R$213,'R. PUNTAJES'!$P$10,0)),"")</f>
        <v/>
      </c>
    </row>
    <row r="7003" spans="1:16" ht="7.5" hidden="1" customHeight="1" x14ac:dyDescent="0.3">
      <c r="A7003" s="1" t="str">
        <f>+A6885</f>
        <v>NO</v>
      </c>
      <c r="E7003" s="114"/>
      <c r="F7003" s="45"/>
      <c r="G7003" s="45"/>
      <c r="H7003" s="45"/>
      <c r="I7003" s="45"/>
      <c r="J7003" s="45"/>
      <c r="K7003" s="45"/>
      <c r="L7003" s="48"/>
    </row>
    <row r="7004" spans="1:16" hidden="1" x14ac:dyDescent="0.3">
      <c r="A7004" s="1" t="str">
        <f>+A6885</f>
        <v>NO</v>
      </c>
      <c r="E7004" s="115" t="str">
        <f>+$E$129</f>
        <v>PUNTAJE TOTAL</v>
      </c>
      <c r="F7004" s="116"/>
      <c r="G7004" s="116"/>
      <c r="H7004" s="116"/>
      <c r="I7004" s="116"/>
      <c r="J7004" s="116"/>
      <c r="K7004" s="117"/>
      <c r="L7004" s="118">
        <f>IFERROR(IF(VLOOKUP(C6885,'R. PUNTAJES'!$C$14:$R$213,'R. PUNTAJES'!$H$10,0)="RECHAZO","",SUM(L6984:L7002)),"")</f>
        <v>0</v>
      </c>
    </row>
    <row r="7005" spans="1:16" hidden="1" x14ac:dyDescent="0.3">
      <c r="A7005" s="1" t="str">
        <f>+A6885</f>
        <v>NO</v>
      </c>
      <c r="E7005" s="304" t="str">
        <f>+$E$130</f>
        <v>OBSERVACIONES RESPECTO A PUNTAJES</v>
      </c>
      <c r="F7005" s="305"/>
      <c r="G7005" s="305"/>
      <c r="H7005" s="305"/>
      <c r="I7005" s="305"/>
      <c r="J7005" s="305"/>
      <c r="K7005" s="305"/>
      <c r="L7005" s="305"/>
    </row>
    <row r="7006" spans="1:16" ht="12" hidden="1" customHeight="1" x14ac:dyDescent="0.3">
      <c r="A7006" s="1" t="str">
        <f>+A6885</f>
        <v>NO</v>
      </c>
      <c r="E7006" s="306" t="s">
        <v>124</v>
      </c>
      <c r="F7006" s="305"/>
      <c r="G7006" s="305"/>
      <c r="H7006" s="305"/>
      <c r="I7006" s="305"/>
      <c r="J7006" s="305"/>
      <c r="K7006" s="305"/>
      <c r="L7006" s="305"/>
      <c r="N7006" s="119"/>
      <c r="O7006" s="119"/>
      <c r="P7006" s="120"/>
    </row>
    <row r="7007" spans="1:16" ht="3" hidden="1" customHeight="1" x14ac:dyDescent="0.3">
      <c r="A7007" s="1" t="str">
        <f>+A6886</f>
        <v>NO</v>
      </c>
      <c r="E7007" s="121"/>
      <c r="F7007" s="122"/>
      <c r="G7007" s="122"/>
      <c r="H7007" s="122"/>
      <c r="I7007" s="122"/>
      <c r="J7007" s="122"/>
      <c r="K7007" s="122"/>
      <c r="L7007" s="123"/>
    </row>
    <row r="7008" spans="1:16" hidden="1" x14ac:dyDescent="0.3">
      <c r="A7008" s="1" t="str">
        <f>+IF(OR(C7010=""),"NO",1)</f>
        <v>NO</v>
      </c>
      <c r="E7008" s="346"/>
      <c r="F7008" s="347"/>
      <c r="G7008" s="347"/>
      <c r="H7008" s="347"/>
      <c r="I7008" s="347"/>
      <c r="J7008" s="347"/>
      <c r="K7008" s="347"/>
      <c r="L7008" s="347"/>
    </row>
    <row r="7009" spans="1:12" ht="4.5" hidden="1" customHeight="1" x14ac:dyDescent="0.3">
      <c r="A7009" s="1" t="str">
        <f>+A7010</f>
        <v>NO</v>
      </c>
      <c r="E7009" s="15"/>
      <c r="F7009" s="16"/>
      <c r="G7009" s="16"/>
      <c r="H7009" s="16"/>
      <c r="I7009" s="16"/>
      <c r="J7009" s="16"/>
      <c r="K7009" s="16"/>
      <c r="L7009" s="17"/>
    </row>
    <row r="7010" spans="1:12" ht="15.75" hidden="1" customHeight="1" x14ac:dyDescent="0.3">
      <c r="A7010" s="1" t="str">
        <f>+IF(OR(C7010=""),"NO",1)</f>
        <v>NO</v>
      </c>
      <c r="B7010" s="1">
        <f>1+MAX($B$1:B7009)</f>
        <v>57</v>
      </c>
      <c r="C7010" s="18" t="s">
        <v>124</v>
      </c>
      <c r="E7010" s="19" t="s">
        <v>124</v>
      </c>
      <c r="F7010" s="20"/>
      <c r="G7010" s="20"/>
      <c r="H7010" s="20"/>
      <c r="I7010" s="21"/>
      <c r="J7010" s="20"/>
      <c r="K7010" s="21"/>
      <c r="L7010" s="22"/>
    </row>
    <row r="7011" spans="1:12" hidden="1" x14ac:dyDescent="0.3">
      <c r="A7011" s="1" t="str">
        <f>A7010</f>
        <v>NO</v>
      </c>
      <c r="E7011" s="23" t="str">
        <f>+$E$11</f>
        <v>Integrantes</v>
      </c>
      <c r="F7011" s="24"/>
      <c r="G7011" s="24"/>
      <c r="H7011" s="24"/>
      <c r="I7011" s="24"/>
      <c r="J7011" s="24"/>
      <c r="K7011" s="25" t="str">
        <f>+$K$11</f>
        <v>Nit</v>
      </c>
      <c r="L7011" s="26" t="str">
        <f>+$L$11</f>
        <v>Part.</v>
      </c>
    </row>
    <row r="7012" spans="1:12" hidden="1" x14ac:dyDescent="0.3">
      <c r="A7012" s="1" t="str">
        <f>+A7011</f>
        <v>NO</v>
      </c>
      <c r="C7012" s="1" t="s">
        <v>124</v>
      </c>
      <c r="E7012" s="27" t="s">
        <v>124</v>
      </c>
      <c r="F7012" s="28"/>
      <c r="G7012" s="28"/>
      <c r="H7012" s="28"/>
      <c r="I7012" s="28"/>
      <c r="J7012" s="28"/>
      <c r="K7012" s="29" t="s">
        <v>124</v>
      </c>
      <c r="L7012" s="30" t="s">
        <v>124</v>
      </c>
    </row>
    <row r="7013" spans="1:12" hidden="1" x14ac:dyDescent="0.3">
      <c r="A7013" s="18" t="str">
        <f>+IF(OR(C7013=""),"NO",1)</f>
        <v>NO</v>
      </c>
      <c r="B7013" s="18"/>
      <c r="C7013" s="1" t="s">
        <v>124</v>
      </c>
      <c r="E7013" s="31" t="s">
        <v>124</v>
      </c>
      <c r="F7013" s="32"/>
      <c r="G7013" s="32"/>
      <c r="H7013" s="32"/>
      <c r="I7013" s="32"/>
      <c r="J7013" s="32"/>
      <c r="K7013" s="33" t="s">
        <v>124</v>
      </c>
      <c r="L7013" s="34" t="s">
        <v>124</v>
      </c>
    </row>
    <row r="7014" spans="1:12" hidden="1" x14ac:dyDescent="0.3">
      <c r="A7014" s="18" t="str">
        <f>+IF(OR(C7014=""),"NO",1)</f>
        <v>NO</v>
      </c>
      <c r="B7014" s="18"/>
      <c r="C7014" s="1" t="s">
        <v>124</v>
      </c>
      <c r="E7014" s="31" t="s">
        <v>124</v>
      </c>
      <c r="F7014" s="32"/>
      <c r="G7014" s="32"/>
      <c r="H7014" s="32"/>
      <c r="I7014" s="32"/>
      <c r="J7014" s="32"/>
      <c r="K7014" s="33" t="s">
        <v>124</v>
      </c>
      <c r="L7014" s="34" t="s">
        <v>124</v>
      </c>
    </row>
    <row r="7015" spans="1:12" hidden="1" x14ac:dyDescent="0.3">
      <c r="A7015" s="18" t="str">
        <f>+IF(OR(C7015=""),"NO",1)</f>
        <v>NO</v>
      </c>
      <c r="B7015" s="18"/>
      <c r="C7015" s="1" t="s">
        <v>124</v>
      </c>
      <c r="E7015" s="31" t="s">
        <v>13</v>
      </c>
      <c r="F7015" s="32"/>
      <c r="G7015" s="32"/>
      <c r="H7015" s="32"/>
      <c r="I7015" s="32"/>
      <c r="J7015" s="32"/>
      <c r="K7015" s="33"/>
      <c r="L7015" s="34"/>
    </row>
    <row r="7016" spans="1:12" hidden="1" x14ac:dyDescent="0.3">
      <c r="A7016" s="18" t="str">
        <f>+IF(OR(C7016=""),"NO",1)</f>
        <v>NO</v>
      </c>
      <c r="B7016" s="18"/>
      <c r="C7016" s="1" t="s">
        <v>124</v>
      </c>
      <c r="E7016" s="31" t="s">
        <v>13</v>
      </c>
      <c r="F7016" s="32"/>
      <c r="G7016" s="32"/>
      <c r="H7016" s="32"/>
      <c r="I7016" s="32"/>
      <c r="J7016" s="32"/>
      <c r="K7016" s="33"/>
      <c r="L7016" s="34"/>
    </row>
    <row r="7017" spans="1:12" hidden="1" x14ac:dyDescent="0.3">
      <c r="A7017" s="18" t="str">
        <f>+IF(OR(C7017=""),"NO",1)</f>
        <v>NO</v>
      </c>
      <c r="B7017" s="18"/>
      <c r="C7017" s="1" t="s">
        <v>124</v>
      </c>
      <c r="E7017" s="35" t="s">
        <v>13</v>
      </c>
      <c r="F7017" s="36"/>
      <c r="G7017" s="36"/>
      <c r="H7017" s="36"/>
      <c r="I7017" s="36"/>
      <c r="J7017" s="36"/>
      <c r="K7017" s="37"/>
      <c r="L7017" s="38"/>
    </row>
    <row r="7018" spans="1:12" ht="5.15" hidden="1" customHeight="1" x14ac:dyDescent="0.3">
      <c r="A7018" s="1" t="str">
        <f>+A7010</f>
        <v>NO</v>
      </c>
      <c r="E7018" s="39"/>
      <c r="F7018" s="39"/>
      <c r="G7018" s="39"/>
      <c r="H7018" s="39"/>
      <c r="I7018" s="39"/>
      <c r="J7018" s="39"/>
      <c r="K7018" s="39"/>
      <c r="L7018" s="39"/>
    </row>
    <row r="7019" spans="1:12" ht="15.75" hidden="1" customHeight="1" x14ac:dyDescent="0.3">
      <c r="A7019" s="1" t="str">
        <f>+A7010</f>
        <v>NO</v>
      </c>
      <c r="E7019" s="40" t="str">
        <f>+$E$19</f>
        <v>RESULTADO DE EVALUACIÓN TÉCNICA</v>
      </c>
      <c r="F7019" s="41"/>
      <c r="G7019" s="41"/>
      <c r="H7019" s="41"/>
      <c r="I7019" s="41"/>
      <c r="J7019" s="41"/>
      <c r="K7019" s="41"/>
      <c r="L7019" s="42"/>
    </row>
    <row r="7020" spans="1:12" hidden="1" x14ac:dyDescent="0.3">
      <c r="A7020" s="1" t="str">
        <f>+A7010</f>
        <v>NO</v>
      </c>
      <c r="E7020" s="43"/>
      <c r="F7020" s="44" t="str">
        <f>+$F$20</f>
        <v>Experiencia</v>
      </c>
      <c r="G7020" s="45"/>
      <c r="H7020" s="45"/>
      <c r="I7020" s="45"/>
      <c r="J7020" s="45"/>
      <c r="K7020" s="46"/>
      <c r="L7020" s="47" t="s">
        <v>124</v>
      </c>
    </row>
    <row r="7021" spans="1:12" hidden="1" x14ac:dyDescent="0.3">
      <c r="A7021" s="1" t="str">
        <f>+A7010</f>
        <v>NO</v>
      </c>
      <c r="E7021" s="348" t="str">
        <f>+$E$21</f>
        <v>OBSERVACIONES RESPECTO A LA EVALUACIÓN DE EXPERIENCIA</v>
      </c>
      <c r="F7021" s="308"/>
      <c r="G7021" s="308"/>
      <c r="H7021" s="308"/>
      <c r="I7021" s="308"/>
      <c r="J7021" s="308"/>
      <c r="K7021" s="308"/>
      <c r="L7021" s="349"/>
    </row>
    <row r="7022" spans="1:12" hidden="1" x14ac:dyDescent="0.3">
      <c r="A7022" s="1" t="str">
        <f>+A7010</f>
        <v>NO</v>
      </c>
      <c r="E7022" s="350" t="s">
        <v>124</v>
      </c>
      <c r="F7022" s="351"/>
      <c r="G7022" s="351"/>
      <c r="H7022" s="351"/>
      <c r="I7022" s="351"/>
      <c r="J7022" s="351"/>
      <c r="K7022" s="351"/>
      <c r="L7022" s="352"/>
    </row>
    <row r="7023" spans="1:12" ht="5.15" hidden="1" customHeight="1" x14ac:dyDescent="0.3">
      <c r="A7023" s="1" t="str">
        <f>+A7010</f>
        <v>NO</v>
      </c>
      <c r="E7023" s="39"/>
      <c r="F7023" s="39"/>
      <c r="G7023" s="39"/>
      <c r="H7023" s="39"/>
      <c r="I7023" s="39"/>
      <c r="J7023" s="39"/>
      <c r="K7023" s="39"/>
      <c r="L7023" s="39"/>
    </row>
    <row r="7024" spans="1:12" ht="12.75" hidden="1" customHeight="1" x14ac:dyDescent="0.3">
      <c r="A7024" s="1" t="str">
        <f>+A7010</f>
        <v>NO</v>
      </c>
      <c r="E7024" s="40" t="str">
        <f>+$E$24</f>
        <v>EXPERIENCIA HABILITANTE: CONTRATOS PRESENTADOS</v>
      </c>
      <c r="F7024" s="41"/>
      <c r="G7024" s="41"/>
      <c r="H7024" s="41"/>
      <c r="I7024" s="41"/>
      <c r="J7024" s="41"/>
      <c r="K7024" s="41"/>
      <c r="L7024" s="42"/>
    </row>
    <row r="7025" spans="1:12" ht="8.5" hidden="1" customHeight="1" x14ac:dyDescent="0.3">
      <c r="A7025" s="1" t="str">
        <f>+A7010</f>
        <v>NO</v>
      </c>
      <c r="E7025" s="49"/>
      <c r="F7025" s="50"/>
      <c r="G7025" s="51"/>
      <c r="H7025" s="51"/>
      <c r="I7025" s="51"/>
      <c r="J7025" s="51"/>
      <c r="K7025" s="51"/>
      <c r="L7025" s="52"/>
    </row>
    <row r="7026" spans="1:12" hidden="1" x14ac:dyDescent="0.3">
      <c r="A7026" s="18" t="str">
        <f>+IF(OR(C7026=""),"NO",1)</f>
        <v>NO</v>
      </c>
      <c r="B7026" s="18"/>
      <c r="C7026" s="1" t="s">
        <v>124</v>
      </c>
      <c r="E7026" s="329">
        <v>1</v>
      </c>
      <c r="F7026" s="53" t="str">
        <f>+$F$26</f>
        <v>OBJETO</v>
      </c>
      <c r="G7026" s="332" t="s">
        <v>124</v>
      </c>
      <c r="H7026" s="333"/>
      <c r="I7026" s="333"/>
      <c r="J7026" s="333"/>
      <c r="K7026" s="333"/>
      <c r="L7026" s="334"/>
    </row>
    <row r="7027" spans="1:12" hidden="1" x14ac:dyDescent="0.3">
      <c r="A7027" s="18" t="str">
        <f>+IF(OR(C7026=""),"NO",1)</f>
        <v>NO</v>
      </c>
      <c r="B7027" s="18"/>
      <c r="E7027" s="330"/>
      <c r="F7027" s="54" t="str">
        <f>+$F$27</f>
        <v>CONTRATANTE</v>
      </c>
      <c r="G7027" s="335" t="s">
        <v>124</v>
      </c>
      <c r="H7027" s="310"/>
      <c r="I7027" s="310"/>
      <c r="J7027" s="310"/>
      <c r="K7027" s="310"/>
      <c r="L7027" s="336"/>
    </row>
    <row r="7028" spans="1:12" hidden="1" x14ac:dyDescent="0.3">
      <c r="A7028" s="18" t="str">
        <f>+IF(OR(C7026=""),"NO",1)</f>
        <v>NO</v>
      </c>
      <c r="B7028" s="18"/>
      <c r="E7028" s="330"/>
      <c r="F7028" s="54" t="str">
        <f>+$F$28</f>
        <v>APORTANTE</v>
      </c>
      <c r="G7028" s="337" t="s">
        <v>124</v>
      </c>
      <c r="H7028" s="338"/>
      <c r="I7028" s="338"/>
      <c r="J7028" s="338"/>
      <c r="K7028" s="338"/>
      <c r="L7028" s="339"/>
    </row>
    <row r="7029" spans="1:12" hidden="1" x14ac:dyDescent="0.3">
      <c r="A7029" s="18" t="str">
        <f>+IF(OR(C7026=""),"NO",1)</f>
        <v>NO</v>
      </c>
      <c r="B7029" s="18"/>
      <c r="E7029" s="330"/>
      <c r="F7029" s="54" t="str">
        <f>+$F$29</f>
        <v>VALOR /SMMLV)</v>
      </c>
      <c r="G7029" s="55" t="s">
        <v>124</v>
      </c>
      <c r="H7029" s="56" t="str">
        <f>+$H$29</f>
        <v>% PART..</v>
      </c>
      <c r="I7029" s="57" t="s">
        <v>124</v>
      </c>
      <c r="J7029" s="58" t="str">
        <f>+$J$29</f>
        <v>VALOR ACREDITADO</v>
      </c>
      <c r="K7029" s="59"/>
      <c r="L7029" s="47" t="s">
        <v>124</v>
      </c>
    </row>
    <row r="7030" spans="1:12" hidden="1" x14ac:dyDescent="0.3">
      <c r="A7030" s="18" t="str">
        <f>+IF(OR(C7026=""),"NO",1)</f>
        <v>NO</v>
      </c>
      <c r="B7030" s="18"/>
      <c r="E7030" s="330"/>
      <c r="F7030" s="60" t="str">
        <f>+$F$30</f>
        <v>EXPERIENCIA APORTADA</v>
      </c>
      <c r="G7030" s="340" t="s">
        <v>124</v>
      </c>
      <c r="H7030" s="341"/>
      <c r="I7030" s="341"/>
      <c r="J7030" s="341"/>
      <c r="K7030" s="341"/>
      <c r="L7030" s="342"/>
    </row>
    <row r="7031" spans="1:12" hidden="1" x14ac:dyDescent="0.3">
      <c r="A7031" s="18" t="str">
        <f>+IF(OR(C7026=""),"NO",1)</f>
        <v>NO</v>
      </c>
      <c r="B7031" s="18"/>
      <c r="E7031" s="331"/>
      <c r="F7031" s="62" t="str">
        <f>+$F$31</f>
        <v>OBSERVACIÓN</v>
      </c>
      <c r="G7031" s="343" t="s">
        <v>124</v>
      </c>
      <c r="H7031" s="344"/>
      <c r="I7031" s="344"/>
      <c r="J7031" s="344"/>
      <c r="K7031" s="344"/>
      <c r="L7031" s="345"/>
    </row>
    <row r="7032" spans="1:12" ht="8.5" hidden="1" customHeight="1" x14ac:dyDescent="0.3">
      <c r="A7032" s="18" t="str">
        <f>+IF(OR(C7026=""),"NO",1)</f>
        <v>NO</v>
      </c>
      <c r="B7032" s="18"/>
      <c r="E7032" s="49"/>
      <c r="F7032" s="50"/>
      <c r="G7032" s="51"/>
      <c r="H7032" s="51"/>
      <c r="I7032" s="51"/>
      <c r="J7032" s="51"/>
      <c r="K7032" s="51"/>
      <c r="L7032" s="52"/>
    </row>
    <row r="7033" spans="1:12" hidden="1" x14ac:dyDescent="0.3">
      <c r="A7033" s="18" t="str">
        <f t="shared" ref="A7033" si="2352">+IF(OR(C7033=""),"NO",1)</f>
        <v>NO</v>
      </c>
      <c r="B7033" s="18"/>
      <c r="C7033" s="1" t="s">
        <v>124</v>
      </c>
      <c r="E7033" s="329">
        <v>2</v>
      </c>
      <c r="F7033" s="53" t="str">
        <f>+$F$26</f>
        <v>OBJETO</v>
      </c>
      <c r="G7033" s="332" t="s">
        <v>124</v>
      </c>
      <c r="H7033" s="333"/>
      <c r="I7033" s="333"/>
      <c r="J7033" s="333"/>
      <c r="K7033" s="333"/>
      <c r="L7033" s="334"/>
    </row>
    <row r="7034" spans="1:12" hidden="1" x14ac:dyDescent="0.3">
      <c r="A7034" s="18" t="str">
        <f t="shared" ref="A7034" si="2353">+IF(OR(C7033=""),"NO",1)</f>
        <v>NO</v>
      </c>
      <c r="B7034" s="18"/>
      <c r="E7034" s="330"/>
      <c r="F7034" s="54" t="str">
        <f>+$F$27</f>
        <v>CONTRATANTE</v>
      </c>
      <c r="G7034" s="335" t="s">
        <v>124</v>
      </c>
      <c r="H7034" s="310"/>
      <c r="I7034" s="310"/>
      <c r="J7034" s="310"/>
      <c r="K7034" s="310"/>
      <c r="L7034" s="336"/>
    </row>
    <row r="7035" spans="1:12" hidden="1" x14ac:dyDescent="0.3">
      <c r="A7035" s="18" t="str">
        <f t="shared" ref="A7035" si="2354">+IF(OR(C7033=""),"NO",1)</f>
        <v>NO</v>
      </c>
      <c r="B7035" s="18"/>
      <c r="E7035" s="330"/>
      <c r="F7035" s="54" t="str">
        <f>+$F$28</f>
        <v>APORTANTE</v>
      </c>
      <c r="G7035" s="337" t="s">
        <v>124</v>
      </c>
      <c r="H7035" s="338"/>
      <c r="I7035" s="338"/>
      <c r="J7035" s="338"/>
      <c r="K7035" s="338"/>
      <c r="L7035" s="339"/>
    </row>
    <row r="7036" spans="1:12" hidden="1" x14ac:dyDescent="0.3">
      <c r="A7036" s="18" t="str">
        <f t="shared" ref="A7036" si="2355">+IF(OR(C7033=""),"NO",1)</f>
        <v>NO</v>
      </c>
      <c r="B7036" s="18"/>
      <c r="E7036" s="330"/>
      <c r="F7036" s="54" t="str">
        <f>+$F$29</f>
        <v>VALOR /SMMLV)</v>
      </c>
      <c r="G7036" s="55" t="s">
        <v>124</v>
      </c>
      <c r="H7036" s="56" t="str">
        <f>+$H$29</f>
        <v>% PART..</v>
      </c>
      <c r="I7036" s="57" t="s">
        <v>124</v>
      </c>
      <c r="J7036" s="58" t="str">
        <f>+$J$29</f>
        <v>VALOR ACREDITADO</v>
      </c>
      <c r="K7036" s="59"/>
      <c r="L7036" s="47" t="s">
        <v>124</v>
      </c>
    </row>
    <row r="7037" spans="1:12" hidden="1" x14ac:dyDescent="0.3">
      <c r="A7037" s="18" t="str">
        <f t="shared" ref="A7037" si="2356">+IF(OR(C7033=""),"NO",1)</f>
        <v>NO</v>
      </c>
      <c r="B7037" s="18"/>
      <c r="E7037" s="330"/>
      <c r="F7037" s="60" t="str">
        <f>+$F$30</f>
        <v>EXPERIENCIA APORTADA</v>
      </c>
      <c r="G7037" s="340" t="s">
        <v>124</v>
      </c>
      <c r="H7037" s="341"/>
      <c r="I7037" s="341"/>
      <c r="J7037" s="341"/>
      <c r="K7037" s="341"/>
      <c r="L7037" s="342"/>
    </row>
    <row r="7038" spans="1:12" hidden="1" x14ac:dyDescent="0.3">
      <c r="A7038" s="18" t="str">
        <f t="shared" ref="A7038" si="2357">+IF(OR(C7033=""),"NO",1)</f>
        <v>NO</v>
      </c>
      <c r="B7038" s="18"/>
      <c r="E7038" s="331"/>
      <c r="F7038" s="62" t="str">
        <f>+$F$31</f>
        <v>OBSERVACIÓN</v>
      </c>
      <c r="G7038" s="343" t="s">
        <v>124</v>
      </c>
      <c r="H7038" s="344"/>
      <c r="I7038" s="344"/>
      <c r="J7038" s="344"/>
      <c r="K7038" s="344"/>
      <c r="L7038" s="345"/>
    </row>
    <row r="7039" spans="1:12" ht="8.5" hidden="1" customHeight="1" x14ac:dyDescent="0.3">
      <c r="A7039" s="18" t="str">
        <f t="shared" ref="A7039" si="2358">+IF(OR(C7033=""),"NO",1)</f>
        <v>NO</v>
      </c>
      <c r="B7039" s="18"/>
      <c r="E7039" s="49"/>
      <c r="F7039" s="50"/>
      <c r="G7039" s="51"/>
      <c r="H7039" s="51"/>
      <c r="I7039" s="51"/>
      <c r="J7039" s="51"/>
      <c r="K7039" s="51"/>
      <c r="L7039" s="52"/>
    </row>
    <row r="7040" spans="1:12" hidden="1" x14ac:dyDescent="0.3">
      <c r="A7040" s="18" t="str">
        <f t="shared" ref="A7040" si="2359">+IF(OR(C7040=""),"NO",1)</f>
        <v>NO</v>
      </c>
      <c r="B7040" s="18"/>
      <c r="C7040" s="1" t="s">
        <v>124</v>
      </c>
      <c r="E7040" s="329">
        <v>3</v>
      </c>
      <c r="F7040" s="53" t="str">
        <f>+$F$26</f>
        <v>OBJETO</v>
      </c>
      <c r="G7040" s="332" t="s">
        <v>124</v>
      </c>
      <c r="H7040" s="333"/>
      <c r="I7040" s="333"/>
      <c r="J7040" s="333"/>
      <c r="K7040" s="333"/>
      <c r="L7040" s="334"/>
    </row>
    <row r="7041" spans="1:12" hidden="1" x14ac:dyDescent="0.3">
      <c r="A7041" s="18" t="str">
        <f t="shared" ref="A7041" si="2360">+IF(OR(C7040=""),"NO",1)</f>
        <v>NO</v>
      </c>
      <c r="B7041" s="18"/>
      <c r="E7041" s="330"/>
      <c r="F7041" s="54" t="str">
        <f>+$F$27</f>
        <v>CONTRATANTE</v>
      </c>
      <c r="G7041" s="335" t="s">
        <v>124</v>
      </c>
      <c r="H7041" s="310"/>
      <c r="I7041" s="310"/>
      <c r="J7041" s="310"/>
      <c r="K7041" s="310"/>
      <c r="L7041" s="336"/>
    </row>
    <row r="7042" spans="1:12" hidden="1" x14ac:dyDescent="0.3">
      <c r="A7042" s="18" t="str">
        <f t="shared" ref="A7042" si="2361">+IF(OR(C7040=""),"NO",1)</f>
        <v>NO</v>
      </c>
      <c r="B7042" s="18"/>
      <c r="E7042" s="330"/>
      <c r="F7042" s="54" t="str">
        <f>+$F$28</f>
        <v>APORTANTE</v>
      </c>
      <c r="G7042" s="337" t="s">
        <v>124</v>
      </c>
      <c r="H7042" s="338"/>
      <c r="I7042" s="338"/>
      <c r="J7042" s="338"/>
      <c r="K7042" s="338"/>
      <c r="L7042" s="339"/>
    </row>
    <row r="7043" spans="1:12" hidden="1" x14ac:dyDescent="0.3">
      <c r="A7043" s="18" t="str">
        <f t="shared" ref="A7043" si="2362">+IF(OR(C7040=""),"NO",1)</f>
        <v>NO</v>
      </c>
      <c r="B7043" s="18"/>
      <c r="E7043" s="330"/>
      <c r="F7043" s="54" t="str">
        <f>+$F$29</f>
        <v>VALOR /SMMLV)</v>
      </c>
      <c r="G7043" s="55" t="s">
        <v>124</v>
      </c>
      <c r="H7043" s="56" t="str">
        <f>+$H$29</f>
        <v>% PART..</v>
      </c>
      <c r="I7043" s="57" t="s">
        <v>124</v>
      </c>
      <c r="J7043" s="58" t="str">
        <f>+$J$29</f>
        <v>VALOR ACREDITADO</v>
      </c>
      <c r="K7043" s="59"/>
      <c r="L7043" s="47" t="s">
        <v>124</v>
      </c>
    </row>
    <row r="7044" spans="1:12" hidden="1" x14ac:dyDescent="0.3">
      <c r="A7044" s="18" t="str">
        <f t="shared" ref="A7044" si="2363">+IF(OR(C7040=""),"NO",1)</f>
        <v>NO</v>
      </c>
      <c r="B7044" s="18"/>
      <c r="E7044" s="330"/>
      <c r="F7044" s="60" t="str">
        <f>+$F$30</f>
        <v>EXPERIENCIA APORTADA</v>
      </c>
      <c r="G7044" s="340" t="s">
        <v>124</v>
      </c>
      <c r="H7044" s="341"/>
      <c r="I7044" s="341"/>
      <c r="J7044" s="341"/>
      <c r="K7044" s="341"/>
      <c r="L7044" s="342"/>
    </row>
    <row r="7045" spans="1:12" hidden="1" x14ac:dyDescent="0.3">
      <c r="A7045" s="18" t="str">
        <f t="shared" ref="A7045" si="2364">+IF(OR(C7040=""),"NO",1)</f>
        <v>NO</v>
      </c>
      <c r="B7045" s="18"/>
      <c r="E7045" s="331"/>
      <c r="F7045" s="62" t="str">
        <f>+$F$31</f>
        <v>OBSERVACIÓN</v>
      </c>
      <c r="G7045" s="343" t="s">
        <v>124</v>
      </c>
      <c r="H7045" s="344"/>
      <c r="I7045" s="344"/>
      <c r="J7045" s="344"/>
      <c r="K7045" s="344"/>
      <c r="L7045" s="345"/>
    </row>
    <row r="7046" spans="1:12" ht="8.5" hidden="1" customHeight="1" x14ac:dyDescent="0.3">
      <c r="A7046" s="18" t="str">
        <f t="shared" ref="A7046" si="2365">+IF(OR(C7040=""),"NO",1)</f>
        <v>NO</v>
      </c>
      <c r="B7046" s="18"/>
      <c r="E7046" s="49"/>
      <c r="F7046" s="50"/>
      <c r="G7046" s="51"/>
      <c r="H7046" s="51"/>
      <c r="I7046" s="51"/>
      <c r="J7046" s="51"/>
      <c r="K7046" s="51"/>
      <c r="L7046" s="52"/>
    </row>
    <row r="7047" spans="1:12" hidden="1" x14ac:dyDescent="0.3">
      <c r="A7047" s="18" t="str">
        <f t="shared" ref="A7047" si="2366">+IF(OR(C7047=""),"NO",1)</f>
        <v>NO</v>
      </c>
      <c r="B7047" s="18"/>
      <c r="C7047" s="1" t="s">
        <v>124</v>
      </c>
      <c r="E7047" s="329">
        <v>4</v>
      </c>
      <c r="F7047" s="53" t="str">
        <f>+$F$26</f>
        <v>OBJETO</v>
      </c>
      <c r="G7047" s="332" t="s">
        <v>124</v>
      </c>
      <c r="H7047" s="333"/>
      <c r="I7047" s="333"/>
      <c r="J7047" s="333"/>
      <c r="K7047" s="333"/>
      <c r="L7047" s="334"/>
    </row>
    <row r="7048" spans="1:12" hidden="1" x14ac:dyDescent="0.3">
      <c r="A7048" s="18" t="str">
        <f t="shared" ref="A7048" si="2367">+IF(OR(C7047=""),"NO",1)</f>
        <v>NO</v>
      </c>
      <c r="B7048" s="18"/>
      <c r="E7048" s="330"/>
      <c r="F7048" s="54" t="str">
        <f>+$F$27</f>
        <v>CONTRATANTE</v>
      </c>
      <c r="G7048" s="335" t="s">
        <v>124</v>
      </c>
      <c r="H7048" s="310"/>
      <c r="I7048" s="310"/>
      <c r="J7048" s="310"/>
      <c r="K7048" s="310"/>
      <c r="L7048" s="336"/>
    </row>
    <row r="7049" spans="1:12" hidden="1" x14ac:dyDescent="0.3">
      <c r="A7049" s="18" t="str">
        <f t="shared" ref="A7049" si="2368">+IF(OR(C7047=""),"NO",1)</f>
        <v>NO</v>
      </c>
      <c r="B7049" s="18"/>
      <c r="E7049" s="330"/>
      <c r="F7049" s="54" t="str">
        <f>+$F$28</f>
        <v>APORTANTE</v>
      </c>
      <c r="G7049" s="337" t="s">
        <v>124</v>
      </c>
      <c r="H7049" s="338"/>
      <c r="I7049" s="338"/>
      <c r="J7049" s="338"/>
      <c r="K7049" s="338"/>
      <c r="L7049" s="339"/>
    </row>
    <row r="7050" spans="1:12" hidden="1" x14ac:dyDescent="0.3">
      <c r="A7050" s="18" t="str">
        <f t="shared" ref="A7050" si="2369">+IF(OR(C7047=""),"NO",1)</f>
        <v>NO</v>
      </c>
      <c r="B7050" s="18"/>
      <c r="E7050" s="330"/>
      <c r="F7050" s="54" t="str">
        <f>+$F$29</f>
        <v>VALOR /SMMLV)</v>
      </c>
      <c r="G7050" s="55" t="s">
        <v>124</v>
      </c>
      <c r="H7050" s="56" t="str">
        <f>+$H$29</f>
        <v>% PART..</v>
      </c>
      <c r="I7050" s="57" t="s">
        <v>124</v>
      </c>
      <c r="J7050" s="58" t="str">
        <f>+$J$29</f>
        <v>VALOR ACREDITADO</v>
      </c>
      <c r="K7050" s="59"/>
      <c r="L7050" s="47" t="s">
        <v>124</v>
      </c>
    </row>
    <row r="7051" spans="1:12" hidden="1" x14ac:dyDescent="0.3">
      <c r="A7051" s="18" t="str">
        <f t="shared" ref="A7051" si="2370">+IF(OR(C7047=""),"NO",1)</f>
        <v>NO</v>
      </c>
      <c r="B7051" s="18"/>
      <c r="E7051" s="330"/>
      <c r="F7051" s="60" t="str">
        <f>+$F$30</f>
        <v>EXPERIENCIA APORTADA</v>
      </c>
      <c r="G7051" s="340" t="s">
        <v>124</v>
      </c>
      <c r="H7051" s="341"/>
      <c r="I7051" s="341"/>
      <c r="J7051" s="341"/>
      <c r="K7051" s="341"/>
      <c r="L7051" s="342"/>
    </row>
    <row r="7052" spans="1:12" hidden="1" x14ac:dyDescent="0.3">
      <c r="A7052" s="18" t="str">
        <f t="shared" ref="A7052" si="2371">+IF(OR(C7047=""),"NO",1)</f>
        <v>NO</v>
      </c>
      <c r="B7052" s="18"/>
      <c r="E7052" s="331"/>
      <c r="F7052" s="62" t="str">
        <f>+$F$31</f>
        <v>OBSERVACIÓN</v>
      </c>
      <c r="G7052" s="343" t="s">
        <v>124</v>
      </c>
      <c r="H7052" s="344"/>
      <c r="I7052" s="344"/>
      <c r="J7052" s="344"/>
      <c r="K7052" s="344"/>
      <c r="L7052" s="345"/>
    </row>
    <row r="7053" spans="1:12" ht="8.5" hidden="1" customHeight="1" x14ac:dyDescent="0.3">
      <c r="A7053" s="18" t="str">
        <f t="shared" ref="A7053" si="2372">+IF(OR(C7047=""),"NO",1)</f>
        <v>NO</v>
      </c>
      <c r="B7053" s="18"/>
      <c r="E7053" s="49"/>
      <c r="F7053" s="50"/>
      <c r="G7053" s="51"/>
      <c r="H7053" s="51"/>
      <c r="I7053" s="51"/>
      <c r="J7053" s="51"/>
      <c r="K7053" s="51"/>
      <c r="L7053" s="52"/>
    </row>
    <row r="7054" spans="1:12" hidden="1" x14ac:dyDescent="0.3">
      <c r="A7054" s="18" t="str">
        <f t="shared" ref="A7054" si="2373">+IF(OR(C7054=""),"NO",1)</f>
        <v>NO</v>
      </c>
      <c r="B7054" s="18"/>
      <c r="C7054" s="1" t="s">
        <v>124</v>
      </c>
      <c r="E7054" s="329">
        <v>5</v>
      </c>
      <c r="F7054" s="53" t="str">
        <f>+$F$26</f>
        <v>OBJETO</v>
      </c>
      <c r="G7054" s="332" t="s">
        <v>124</v>
      </c>
      <c r="H7054" s="333"/>
      <c r="I7054" s="333"/>
      <c r="J7054" s="333"/>
      <c r="K7054" s="333"/>
      <c r="L7054" s="334"/>
    </row>
    <row r="7055" spans="1:12" hidden="1" x14ac:dyDescent="0.3">
      <c r="A7055" s="18" t="str">
        <f t="shared" ref="A7055" si="2374">+IF(OR(C7054=""),"NO",1)</f>
        <v>NO</v>
      </c>
      <c r="B7055" s="18"/>
      <c r="E7055" s="330"/>
      <c r="F7055" s="54" t="str">
        <f>+$F$27</f>
        <v>CONTRATANTE</v>
      </c>
      <c r="G7055" s="335" t="s">
        <v>124</v>
      </c>
      <c r="H7055" s="310"/>
      <c r="I7055" s="310"/>
      <c r="J7055" s="310"/>
      <c r="K7055" s="310"/>
      <c r="L7055" s="336"/>
    </row>
    <row r="7056" spans="1:12" hidden="1" x14ac:dyDescent="0.3">
      <c r="A7056" s="18" t="str">
        <f t="shared" ref="A7056" si="2375">+IF(OR(C7054=""),"NO",1)</f>
        <v>NO</v>
      </c>
      <c r="B7056" s="18"/>
      <c r="E7056" s="330"/>
      <c r="F7056" s="54" t="str">
        <f>+$F$28</f>
        <v>APORTANTE</v>
      </c>
      <c r="G7056" s="337" t="s">
        <v>124</v>
      </c>
      <c r="H7056" s="338"/>
      <c r="I7056" s="338"/>
      <c r="J7056" s="338"/>
      <c r="K7056" s="338"/>
      <c r="L7056" s="339"/>
    </row>
    <row r="7057" spans="1:12" hidden="1" x14ac:dyDescent="0.3">
      <c r="A7057" s="18" t="str">
        <f t="shared" ref="A7057" si="2376">+IF(OR(C7054=""),"NO",1)</f>
        <v>NO</v>
      </c>
      <c r="B7057" s="18"/>
      <c r="E7057" s="330"/>
      <c r="F7057" s="54" t="str">
        <f>+$F$29</f>
        <v>VALOR /SMMLV)</v>
      </c>
      <c r="G7057" s="55" t="s">
        <v>124</v>
      </c>
      <c r="H7057" s="56" t="str">
        <f>+$H$29</f>
        <v>% PART..</v>
      </c>
      <c r="I7057" s="57" t="s">
        <v>124</v>
      </c>
      <c r="J7057" s="58" t="str">
        <f>+$J$29</f>
        <v>VALOR ACREDITADO</v>
      </c>
      <c r="K7057" s="59"/>
      <c r="L7057" s="47" t="s">
        <v>124</v>
      </c>
    </row>
    <row r="7058" spans="1:12" hidden="1" x14ac:dyDescent="0.3">
      <c r="A7058" s="18" t="str">
        <f t="shared" ref="A7058" si="2377">+IF(OR(C7054=""),"NO",1)</f>
        <v>NO</v>
      </c>
      <c r="B7058" s="18"/>
      <c r="E7058" s="330"/>
      <c r="F7058" s="60" t="str">
        <f>+$F$30</f>
        <v>EXPERIENCIA APORTADA</v>
      </c>
      <c r="G7058" s="340" t="s">
        <v>124</v>
      </c>
      <c r="H7058" s="341"/>
      <c r="I7058" s="341"/>
      <c r="J7058" s="341"/>
      <c r="K7058" s="341"/>
      <c r="L7058" s="342"/>
    </row>
    <row r="7059" spans="1:12" hidden="1" x14ac:dyDescent="0.3">
      <c r="A7059" s="18" t="str">
        <f t="shared" ref="A7059" si="2378">+IF(OR(C7054=""),"NO",1)</f>
        <v>NO</v>
      </c>
      <c r="B7059" s="18"/>
      <c r="E7059" s="331"/>
      <c r="F7059" s="62" t="str">
        <f>+$F$31</f>
        <v>OBSERVACIÓN</v>
      </c>
      <c r="G7059" s="343" t="s">
        <v>124</v>
      </c>
      <c r="H7059" s="344"/>
      <c r="I7059" s="344"/>
      <c r="J7059" s="344"/>
      <c r="K7059" s="344"/>
      <c r="L7059" s="345"/>
    </row>
    <row r="7060" spans="1:12" ht="8.5" hidden="1" customHeight="1" x14ac:dyDescent="0.3">
      <c r="A7060" s="18" t="str">
        <f t="shared" ref="A7060" si="2379">+IF(OR(C7054=""),"NO",1)</f>
        <v>NO</v>
      </c>
      <c r="B7060" s="18"/>
      <c r="E7060" s="49"/>
      <c r="F7060" s="50"/>
      <c r="G7060" s="51"/>
      <c r="H7060" s="51"/>
      <c r="I7060" s="51"/>
      <c r="J7060" s="51"/>
      <c r="K7060" s="51"/>
      <c r="L7060" s="52"/>
    </row>
    <row r="7061" spans="1:12" hidden="1" x14ac:dyDescent="0.3">
      <c r="A7061" s="18" t="str">
        <f t="shared" ref="A7061" si="2380">+IF(OR(C7061=""),"NO",1)</f>
        <v>NO</v>
      </c>
      <c r="B7061" s="18"/>
      <c r="C7061" s="1" t="s">
        <v>124</v>
      </c>
      <c r="E7061" s="329">
        <v>6</v>
      </c>
      <c r="F7061" s="53" t="str">
        <f>+$F$26</f>
        <v>OBJETO</v>
      </c>
      <c r="G7061" s="332" t="s">
        <v>124</v>
      </c>
      <c r="H7061" s="333"/>
      <c r="I7061" s="333"/>
      <c r="J7061" s="333"/>
      <c r="K7061" s="333"/>
      <c r="L7061" s="334"/>
    </row>
    <row r="7062" spans="1:12" hidden="1" x14ac:dyDescent="0.3">
      <c r="A7062" s="18" t="str">
        <f t="shared" ref="A7062" si="2381">+IF(OR(C7061=""),"NO",1)</f>
        <v>NO</v>
      </c>
      <c r="B7062" s="18"/>
      <c r="E7062" s="330"/>
      <c r="F7062" s="54" t="str">
        <f>+$F$27</f>
        <v>CONTRATANTE</v>
      </c>
      <c r="G7062" s="335" t="s">
        <v>124</v>
      </c>
      <c r="H7062" s="310"/>
      <c r="I7062" s="310"/>
      <c r="J7062" s="310"/>
      <c r="K7062" s="310"/>
      <c r="L7062" s="336"/>
    </row>
    <row r="7063" spans="1:12" hidden="1" x14ac:dyDescent="0.3">
      <c r="A7063" s="18" t="str">
        <f t="shared" ref="A7063" si="2382">+IF(OR(C7061=""),"NO",1)</f>
        <v>NO</v>
      </c>
      <c r="B7063" s="18"/>
      <c r="E7063" s="330"/>
      <c r="F7063" s="54" t="str">
        <f>+$F$28</f>
        <v>APORTANTE</v>
      </c>
      <c r="G7063" s="337" t="s">
        <v>124</v>
      </c>
      <c r="H7063" s="338"/>
      <c r="I7063" s="338"/>
      <c r="J7063" s="338"/>
      <c r="K7063" s="338"/>
      <c r="L7063" s="339"/>
    </row>
    <row r="7064" spans="1:12" hidden="1" x14ac:dyDescent="0.3">
      <c r="A7064" s="18" t="str">
        <f t="shared" ref="A7064" si="2383">+IF(OR(C7061=""),"NO",1)</f>
        <v>NO</v>
      </c>
      <c r="B7064" s="18"/>
      <c r="E7064" s="330"/>
      <c r="F7064" s="54" t="str">
        <f>+$F$29</f>
        <v>VALOR /SMMLV)</v>
      </c>
      <c r="G7064" s="55" t="s">
        <v>124</v>
      </c>
      <c r="H7064" s="56" t="str">
        <f>+$H$29</f>
        <v>% PART..</v>
      </c>
      <c r="I7064" s="57" t="s">
        <v>124</v>
      </c>
      <c r="J7064" s="58" t="str">
        <f>+$J$29</f>
        <v>VALOR ACREDITADO</v>
      </c>
      <c r="K7064" s="59"/>
      <c r="L7064" s="47" t="s">
        <v>124</v>
      </c>
    </row>
    <row r="7065" spans="1:12" hidden="1" x14ac:dyDescent="0.3">
      <c r="A7065" s="18" t="str">
        <f t="shared" ref="A7065" si="2384">+IF(OR(C7061=""),"NO",1)</f>
        <v>NO</v>
      </c>
      <c r="B7065" s="18"/>
      <c r="E7065" s="330"/>
      <c r="F7065" s="60" t="str">
        <f>+$F$30</f>
        <v>EXPERIENCIA APORTADA</v>
      </c>
      <c r="G7065" s="340" t="s">
        <v>124</v>
      </c>
      <c r="H7065" s="341"/>
      <c r="I7065" s="341"/>
      <c r="J7065" s="341"/>
      <c r="K7065" s="341"/>
      <c r="L7065" s="342"/>
    </row>
    <row r="7066" spans="1:12" hidden="1" x14ac:dyDescent="0.3">
      <c r="A7066" s="18" t="str">
        <f t="shared" ref="A7066" si="2385">+IF(OR(C7061=""),"NO",1)</f>
        <v>NO</v>
      </c>
      <c r="B7066" s="18"/>
      <c r="E7066" s="331"/>
      <c r="F7066" s="62" t="str">
        <f>+$F$31</f>
        <v>OBSERVACIÓN</v>
      </c>
      <c r="G7066" s="343" t="s">
        <v>124</v>
      </c>
      <c r="H7066" s="344"/>
      <c r="I7066" s="344"/>
      <c r="J7066" s="344"/>
      <c r="K7066" s="344"/>
      <c r="L7066" s="345"/>
    </row>
    <row r="7067" spans="1:12" ht="8.5" hidden="1" customHeight="1" x14ac:dyDescent="0.3">
      <c r="A7067" s="18" t="str">
        <f t="shared" ref="A7067" si="2386">+IF(OR(C7061=""),"NO",1)</f>
        <v>NO</v>
      </c>
      <c r="B7067" s="18"/>
      <c r="E7067" s="49"/>
      <c r="F7067" s="50"/>
      <c r="G7067" s="51"/>
      <c r="H7067" s="51"/>
      <c r="I7067" s="51"/>
      <c r="J7067" s="51"/>
      <c r="K7067" s="51"/>
      <c r="L7067" s="52"/>
    </row>
    <row r="7068" spans="1:12" hidden="1" x14ac:dyDescent="0.3">
      <c r="A7068" s="18" t="str">
        <f t="shared" ref="A7068" si="2387">+IF(OR(C7068=""),"NO",1)</f>
        <v>NO</v>
      </c>
      <c r="B7068" s="18"/>
      <c r="C7068" s="1" t="s">
        <v>124</v>
      </c>
      <c r="E7068" s="329">
        <v>7</v>
      </c>
      <c r="F7068" s="53" t="str">
        <f>+$F$26</f>
        <v>OBJETO</v>
      </c>
      <c r="G7068" s="332" t="s">
        <v>124</v>
      </c>
      <c r="H7068" s="333"/>
      <c r="I7068" s="333"/>
      <c r="J7068" s="333"/>
      <c r="K7068" s="333"/>
      <c r="L7068" s="334"/>
    </row>
    <row r="7069" spans="1:12" hidden="1" x14ac:dyDescent="0.3">
      <c r="A7069" s="18" t="str">
        <f t="shared" ref="A7069" si="2388">+IF(OR(C7068=""),"NO",1)</f>
        <v>NO</v>
      </c>
      <c r="B7069" s="18"/>
      <c r="E7069" s="330"/>
      <c r="F7069" s="54" t="str">
        <f>+$F$27</f>
        <v>CONTRATANTE</v>
      </c>
      <c r="G7069" s="335" t="s">
        <v>124</v>
      </c>
      <c r="H7069" s="310"/>
      <c r="I7069" s="310"/>
      <c r="J7069" s="310"/>
      <c r="K7069" s="310"/>
      <c r="L7069" s="336"/>
    </row>
    <row r="7070" spans="1:12" hidden="1" x14ac:dyDescent="0.3">
      <c r="A7070" s="18" t="str">
        <f t="shared" ref="A7070" si="2389">+IF(OR(C7068=""),"NO",1)</f>
        <v>NO</v>
      </c>
      <c r="B7070" s="18"/>
      <c r="E7070" s="330"/>
      <c r="F7070" s="54" t="str">
        <f>+$F$28</f>
        <v>APORTANTE</v>
      </c>
      <c r="G7070" s="337" t="s">
        <v>124</v>
      </c>
      <c r="H7070" s="338"/>
      <c r="I7070" s="338"/>
      <c r="J7070" s="338"/>
      <c r="K7070" s="338"/>
      <c r="L7070" s="339"/>
    </row>
    <row r="7071" spans="1:12" hidden="1" x14ac:dyDescent="0.3">
      <c r="A7071" s="18" t="str">
        <f t="shared" ref="A7071" si="2390">+IF(OR(C7068=""),"NO",1)</f>
        <v>NO</v>
      </c>
      <c r="B7071" s="18"/>
      <c r="E7071" s="330"/>
      <c r="F7071" s="54" t="str">
        <f>+$F$29</f>
        <v>VALOR /SMMLV)</v>
      </c>
      <c r="G7071" s="55" t="s">
        <v>124</v>
      </c>
      <c r="H7071" s="56" t="str">
        <f>+$H$29</f>
        <v>% PART..</v>
      </c>
      <c r="I7071" s="57" t="s">
        <v>124</v>
      </c>
      <c r="J7071" s="58" t="str">
        <f>+$J$29</f>
        <v>VALOR ACREDITADO</v>
      </c>
      <c r="K7071" s="59"/>
      <c r="L7071" s="47" t="s">
        <v>124</v>
      </c>
    </row>
    <row r="7072" spans="1:12" hidden="1" x14ac:dyDescent="0.3">
      <c r="A7072" s="18" t="str">
        <f t="shared" ref="A7072" si="2391">+IF(OR(C7068=""),"NO",1)</f>
        <v>NO</v>
      </c>
      <c r="B7072" s="18"/>
      <c r="E7072" s="330"/>
      <c r="F7072" s="60" t="str">
        <f>+$F$30</f>
        <v>EXPERIENCIA APORTADA</v>
      </c>
      <c r="G7072" s="340" t="s">
        <v>124</v>
      </c>
      <c r="H7072" s="341"/>
      <c r="I7072" s="341"/>
      <c r="J7072" s="341"/>
      <c r="K7072" s="341"/>
      <c r="L7072" s="342"/>
    </row>
    <row r="7073" spans="1:12" hidden="1" x14ac:dyDescent="0.3">
      <c r="A7073" s="18" t="str">
        <f t="shared" ref="A7073" si="2392">+IF(OR(C7068=""),"NO",1)</f>
        <v>NO</v>
      </c>
      <c r="B7073" s="18"/>
      <c r="E7073" s="331"/>
      <c r="F7073" s="62" t="str">
        <f>+$F$31</f>
        <v>OBSERVACIÓN</v>
      </c>
      <c r="G7073" s="343" t="s">
        <v>124</v>
      </c>
      <c r="H7073" s="344"/>
      <c r="I7073" s="344"/>
      <c r="J7073" s="344"/>
      <c r="K7073" s="344"/>
      <c r="L7073" s="345"/>
    </row>
    <row r="7074" spans="1:12" hidden="1" x14ac:dyDescent="0.3">
      <c r="A7074" s="18" t="str">
        <f t="shared" ref="A7074" si="2393">+IF(OR(C7068=""),"NO",1)</f>
        <v>NO</v>
      </c>
      <c r="B7074" s="18"/>
      <c r="E7074" s="49"/>
      <c r="F7074" s="50"/>
      <c r="G7074" s="51"/>
      <c r="H7074" s="51"/>
      <c r="I7074" s="51"/>
      <c r="J7074" s="51"/>
      <c r="K7074" s="51"/>
      <c r="L7074" s="52"/>
    </row>
    <row r="7075" spans="1:12" hidden="1" x14ac:dyDescent="0.3">
      <c r="A7075" s="1" t="str">
        <f>+A7010</f>
        <v>NO</v>
      </c>
      <c r="C7075" s="1" t="str">
        <f>"N"&amp;C7010</f>
        <v>N</v>
      </c>
      <c r="E7075" s="63"/>
      <c r="F7075" s="64" t="str">
        <f>+$F$75</f>
        <v>TOTAL DE CONTRATOS PRESENTADOS VÁLIDOS QUE CUMPLEN EXPERIENCIA ACREDITADA:</v>
      </c>
      <c r="G7075" s="65"/>
      <c r="H7075" s="65"/>
      <c r="I7075" s="65"/>
      <c r="J7075" s="66"/>
      <c r="K7075" s="65"/>
      <c r="L7075" s="67" t="s">
        <v>124</v>
      </c>
    </row>
    <row r="7076" spans="1:12" ht="6.65" hidden="1" customHeight="1" x14ac:dyDescent="0.3">
      <c r="A7076" s="1" t="str">
        <f>+A7010</f>
        <v>NO</v>
      </c>
      <c r="E7076" s="51"/>
      <c r="F7076" s="50"/>
      <c r="G7076" s="51"/>
      <c r="H7076" s="51"/>
      <c r="I7076" s="51"/>
      <c r="J7076" s="51"/>
      <c r="K7076" s="51"/>
      <c r="L7076" s="51"/>
    </row>
    <row r="7077" spans="1:12" hidden="1" x14ac:dyDescent="0.3">
      <c r="A7077" s="1" t="str">
        <f>+A7010</f>
        <v>NO</v>
      </c>
      <c r="E7077" s="63"/>
      <c r="F7077" s="63" t="str">
        <f>+$F$77</f>
        <v>ACREDITA SUMINISTRO E INSTALACIÓN DE MOBILIARIO POR LO MENOS EN UN (1) CONTRATO VÁLIDO</v>
      </c>
      <c r="G7077" s="65"/>
      <c r="H7077" s="65"/>
      <c r="I7077" s="65"/>
      <c r="J7077" s="66"/>
      <c r="K7077" s="65"/>
      <c r="L7077" s="68" t="s">
        <v>157</v>
      </c>
    </row>
    <row r="7078" spans="1:12" ht="5.15" hidden="1" customHeight="1" x14ac:dyDescent="0.3">
      <c r="A7078" s="1" t="str">
        <f>+A7010</f>
        <v>NO</v>
      </c>
      <c r="E7078" s="51"/>
      <c r="F7078" s="50"/>
      <c r="G7078" s="51"/>
      <c r="H7078" s="51"/>
      <c r="I7078" s="51"/>
      <c r="J7078" s="51"/>
      <c r="K7078" s="51"/>
      <c r="L7078" s="51"/>
    </row>
    <row r="7079" spans="1:12" ht="12.75" hidden="1" customHeight="1" x14ac:dyDescent="0.3">
      <c r="A7079" s="1" t="str">
        <f>+A7010</f>
        <v>NO</v>
      </c>
      <c r="E7079" s="69" t="str">
        <f>+$E$79</f>
        <v>EXPERIENCIA ESPECÍFICA NUMERAL 10.1.1 A</v>
      </c>
      <c r="F7079" s="70"/>
      <c r="G7079" s="70"/>
      <c r="H7079" s="70"/>
      <c r="I7079" s="70"/>
      <c r="J7079" s="70"/>
      <c r="K7079" s="70"/>
      <c r="L7079" s="71"/>
    </row>
    <row r="7080" spans="1:12" ht="26.5" hidden="1" customHeight="1" x14ac:dyDescent="0.3">
      <c r="A7080" s="1" t="str">
        <f>+A7010</f>
        <v>NO</v>
      </c>
      <c r="E7080" s="72"/>
      <c r="F7080" s="325" t="str">
        <f>+$F$80</f>
        <v>Por lo menos uno (1) de los contratos válidos aportados como experiencia general debe corresponder mínimo al 60% del presupuesto oficial del presente proceso de selección.  (SMMLV)</v>
      </c>
      <c r="G7080" s="326"/>
      <c r="H7080" s="326"/>
      <c r="I7080" s="326"/>
      <c r="J7080" s="326"/>
      <c r="K7080" s="73" t="s">
        <v>124</v>
      </c>
      <c r="L7080" s="74" t="s">
        <v>124</v>
      </c>
    </row>
    <row r="7081" spans="1:12" ht="23.5" hidden="1" customHeight="1" x14ac:dyDescent="0.3">
      <c r="A7081" s="1" t="str">
        <f>+A7010</f>
        <v>NO</v>
      </c>
      <c r="E7081" s="63"/>
      <c r="F7081" s="325" t="str">
        <f>+$F$81</f>
        <v xml:space="preserve">Deberá acreditarse en al menos uno (1) de los contratos válidos aportados como experiencia general una </v>
      </c>
      <c r="G7081" s="326"/>
      <c r="H7081" s="326"/>
      <c r="I7081" s="326"/>
      <c r="J7081" s="326"/>
      <c r="K7081" s="73" t="s">
        <v>124</v>
      </c>
      <c r="L7081" s="74" t="s">
        <v>124</v>
      </c>
    </row>
    <row r="7082" spans="1:12" ht="23.5" hidden="1" customHeight="1" x14ac:dyDescent="0.3">
      <c r="A7082" s="18" t="s">
        <v>30</v>
      </c>
      <c r="E7082" s="63"/>
      <c r="F7082" s="325" t="str">
        <f>+$F$82</f>
        <v xml:space="preserve">Deberá acreditarse en al menos uno (1) de los contratos válidos aportados interventoría a intervención de </v>
      </c>
      <c r="G7082" s="326"/>
      <c r="H7082" s="326"/>
      <c r="I7082" s="326"/>
      <c r="J7082" s="326"/>
      <c r="K7082" s="73">
        <f>+$K$82</f>
        <v>0</v>
      </c>
      <c r="L7082" s="74" t="s">
        <v>124</v>
      </c>
    </row>
    <row r="7083" spans="1:12" ht="36" hidden="1" customHeight="1" x14ac:dyDescent="0.3">
      <c r="A7083" s="18" t="s">
        <v>30</v>
      </c>
      <c r="E7083" s="63"/>
      <c r="F7083" s="325" t="str">
        <f>+$F$83</f>
        <v xml:space="preserve">Deberá acreditarse en al menos uno (1) de los contratos válidos aportados interventoría a intervención de </v>
      </c>
      <c r="G7083" s="326"/>
      <c r="H7083" s="326"/>
      <c r="I7083" s="326"/>
      <c r="J7083" s="326"/>
      <c r="K7083" s="75">
        <f>+$K$83</f>
        <v>0</v>
      </c>
      <c r="L7083" s="76" t="s">
        <v>124</v>
      </c>
    </row>
    <row r="7084" spans="1:12" hidden="1" x14ac:dyDescent="0.3">
      <c r="A7084" s="1" t="str">
        <f>+A7010</f>
        <v>NO</v>
      </c>
      <c r="E7084" s="51"/>
      <c r="F7084" s="50"/>
      <c r="G7084" s="51"/>
      <c r="H7084" s="51"/>
      <c r="I7084" s="51"/>
      <c r="J7084" s="51"/>
      <c r="K7084" s="51"/>
      <c r="L7084" s="51"/>
    </row>
    <row r="7085" spans="1:12" ht="12.75" hidden="1" customHeight="1" x14ac:dyDescent="0.3">
      <c r="A7085" s="1" t="str">
        <f>+A7010</f>
        <v>NO</v>
      </c>
      <c r="E7085" s="40" t="str">
        <f>+$E$85</f>
        <v>VALOR MÍNIMO A CERIFICAR % P.O EN SMMMLV. NUMERAL 3.9.1</v>
      </c>
      <c r="F7085" s="41"/>
      <c r="G7085" s="41"/>
      <c r="H7085" s="41"/>
      <c r="I7085" s="41"/>
      <c r="J7085" s="41"/>
      <c r="K7085" s="41"/>
      <c r="L7085" s="42"/>
    </row>
    <row r="7086" spans="1:12" hidden="1" x14ac:dyDescent="0.3">
      <c r="A7086" s="1" t="str">
        <f>+A7010</f>
        <v>NO</v>
      </c>
      <c r="C7086" s="1" t="str">
        <f>"M"&amp;C7010</f>
        <v>M</v>
      </c>
      <c r="E7086" s="77" t="str">
        <f>+$E$86</f>
        <v>100% P.O.</v>
      </c>
      <c r="F7086" s="78"/>
      <c r="G7086" s="61">
        <v>242.41716883554506</v>
      </c>
      <c r="H7086" s="124" t="str">
        <f>+$H$86</f>
        <v>TOTAL EJECUTADO DE CONTRATOS ACREDITADOS</v>
      </c>
      <c r="I7086" s="124"/>
      <c r="J7086" s="124"/>
      <c r="K7086" s="55" t="s">
        <v>124</v>
      </c>
      <c r="L7086" s="47" t="s">
        <v>124</v>
      </c>
    </row>
    <row r="7087" spans="1:12" hidden="1" x14ac:dyDescent="0.3">
      <c r="A7087" s="1" t="str">
        <f>+A7010</f>
        <v>NO</v>
      </c>
      <c r="E7087" s="39"/>
      <c r="F7087" s="39"/>
      <c r="G7087" s="39"/>
      <c r="H7087" s="39"/>
      <c r="I7087" s="39"/>
      <c r="J7087" s="39"/>
      <c r="K7087" s="39"/>
      <c r="L7087" s="39"/>
    </row>
    <row r="7088" spans="1:12" ht="12.75" hidden="1" customHeight="1" x14ac:dyDescent="0.3">
      <c r="A7088" s="18" t="s">
        <v>30</v>
      </c>
      <c r="B7088" s="18"/>
      <c r="E7088" s="40" t="str">
        <f>+$E$88</f>
        <v>CONSIDERACIONES PARA LA VALIDEZ DE LA EXPERIENCIA REQUERIDA: EXPERIENCIA PROPONENTES PLURALES NUMERAL 10.1.2 D</v>
      </c>
      <c r="F7088" s="41"/>
      <c r="G7088" s="41"/>
      <c r="H7088" s="41"/>
      <c r="I7088" s="41"/>
      <c r="J7088" s="41"/>
      <c r="K7088" s="41"/>
      <c r="L7088" s="42"/>
    </row>
    <row r="7089" spans="1:12" ht="28" hidden="1" customHeight="1" x14ac:dyDescent="0.3">
      <c r="A7089" s="18" t="s">
        <v>30</v>
      </c>
      <c r="B7089" s="18"/>
      <c r="C7089" s="1" t="str">
        <f>"O"&amp;C7010</f>
        <v>O</v>
      </c>
      <c r="E7089" s="80" t="str">
        <f>+$E$89</f>
        <v>i)</v>
      </c>
      <c r="F7089" s="327" t="str">
        <f>+$F$89</f>
        <v>Uno de los integrantes debe aportar como mínimo el cincuenta por ciento (50 %) de la experiencia solicitada</v>
      </c>
      <c r="G7089" s="328"/>
      <c r="H7089" s="328"/>
      <c r="I7089" s="328"/>
      <c r="J7089" s="328"/>
      <c r="K7089" s="73" t="s">
        <v>124</v>
      </c>
      <c r="L7089" s="47" t="s">
        <v>124</v>
      </c>
    </row>
    <row r="7090" spans="1:12" ht="28" hidden="1" customHeight="1" x14ac:dyDescent="0.3">
      <c r="A7090" s="18" t="s">
        <v>30</v>
      </c>
      <c r="B7090" s="18"/>
      <c r="C7090" s="1" t="str">
        <f>"O"&amp;C7010</f>
        <v>O</v>
      </c>
      <c r="E7090" s="80" t="str">
        <f>+$E$90</f>
        <v>ii)</v>
      </c>
      <c r="F7090" s="327" t="str">
        <f>+$F$90</f>
        <v>Todos los demás ntegrantes deben acreditar al menos el cinco por ciento (5 %) de la experiencia solicitada, solo uno (1) de los integrantes podrá no acreditar experiencia pero su porcentaje de participación  no podrá superar el diez por ciento (10 %)</v>
      </c>
      <c r="G7090" s="328"/>
      <c r="H7090" s="328"/>
      <c r="I7090" s="328"/>
      <c r="J7090" s="328"/>
      <c r="K7090" s="73" t="s">
        <v>124</v>
      </c>
      <c r="L7090" s="47" t="s">
        <v>124</v>
      </c>
    </row>
    <row r="7091" spans="1:12" hidden="1" x14ac:dyDescent="0.3">
      <c r="A7091" s="18" t="s">
        <v>30</v>
      </c>
      <c r="B7091" s="18"/>
      <c r="E7091" s="39"/>
      <c r="F7091" s="39"/>
      <c r="G7091" s="39"/>
      <c r="H7091" s="39"/>
      <c r="I7091" s="39"/>
      <c r="J7091" s="39"/>
      <c r="K7091" s="39"/>
      <c r="L7091" s="39"/>
    </row>
    <row r="7092" spans="1:12" ht="13" hidden="1" customHeight="1" x14ac:dyDescent="0.3">
      <c r="A7092" s="18" t="str">
        <f>+A7010</f>
        <v>NO</v>
      </c>
      <c r="B7092" s="18"/>
      <c r="E7092" s="69" t="str">
        <f>+$E$92</f>
        <v>VERIFICACIÓN Y ASIGNACIÓN DE PUNTAJE POR LA EXPERIENCIA DEL PROPONENTE</v>
      </c>
      <c r="F7092" s="70"/>
      <c r="G7092" s="70"/>
      <c r="H7092" s="70"/>
      <c r="I7092" s="70"/>
      <c r="J7092" s="70"/>
      <c r="K7092" s="70"/>
      <c r="L7092" s="71"/>
    </row>
    <row r="7093" spans="1:12" hidden="1" x14ac:dyDescent="0.3">
      <c r="A7093" s="18" t="str">
        <f>+A7010</f>
        <v>NO</v>
      </c>
      <c r="B7093" s="18"/>
      <c r="E7093" s="81"/>
      <c r="F7093" s="323" t="str">
        <f>+$F$93</f>
        <v>No. CONTRATOS QUE ACREDITAN LA EXPERIENCIA (NO OBJETO DE SUBSANACIÓN)</v>
      </c>
      <c r="G7093" s="324"/>
      <c r="H7093" s="324"/>
      <c r="I7093" s="324"/>
      <c r="J7093" s="324"/>
      <c r="K7093" s="82"/>
      <c r="L7093" s="83" t="s">
        <v>124</v>
      </c>
    </row>
    <row r="7094" spans="1:12" ht="13" hidden="1" customHeight="1" x14ac:dyDescent="0.3">
      <c r="A7094" s="18" t="str">
        <f>+A7010</f>
        <v>NO</v>
      </c>
      <c r="B7094" s="18"/>
      <c r="E7094" s="84"/>
      <c r="F7094" s="323" t="str">
        <f>+$F$94</f>
        <v>TOTAL EJECUTADO DE CONTRATOS ACREDITADOS PROPUESTA INICIAL</v>
      </c>
      <c r="G7094" s="324"/>
      <c r="H7094" s="324"/>
      <c r="I7094" s="324"/>
      <c r="J7094" s="324"/>
      <c r="K7094" s="85"/>
      <c r="L7094" s="86" t="s">
        <v>124</v>
      </c>
    </row>
    <row r="7095" spans="1:12" ht="13" hidden="1" customHeight="1" x14ac:dyDescent="0.3">
      <c r="A7095" s="18" t="str">
        <f>+A7010</f>
        <v>NO</v>
      </c>
      <c r="B7095" s="18"/>
      <c r="E7095" s="87"/>
      <c r="F7095" s="323" t="str">
        <f>+$F$95</f>
        <v>PROMEDIO VALOR ACREDITADO EN SMMLV</v>
      </c>
      <c r="G7095" s="324"/>
      <c r="H7095" s="324"/>
      <c r="I7095" s="324"/>
      <c r="J7095" s="324"/>
      <c r="K7095" s="66"/>
      <c r="L7095" s="88" t="s">
        <v>124</v>
      </c>
    </row>
    <row r="7096" spans="1:12" hidden="1" x14ac:dyDescent="0.3">
      <c r="A7096" s="18" t="str">
        <f>+A7010</f>
        <v>NO</v>
      </c>
      <c r="B7096" s="18"/>
      <c r="E7096" s="89"/>
      <c r="F7096" s="89"/>
      <c r="G7096" s="89"/>
      <c r="H7096" s="89"/>
      <c r="I7096" s="89"/>
      <c r="J7096" s="89"/>
      <c r="K7096" s="89"/>
      <c r="L7096" s="89"/>
    </row>
    <row r="7097" spans="1:12" ht="13" hidden="1" customHeight="1" x14ac:dyDescent="0.3">
      <c r="A7097" s="18" t="str">
        <f>+A7010</f>
        <v>NO</v>
      </c>
      <c r="B7097" s="18"/>
      <c r="E7097" s="69" t="str">
        <f>+$E$97</f>
        <v>3.9.2 EXIGENCIAS MÍNIMAS DE EXPERIENCIA Y FORMACIÓN ACADÉMICA DEL EQUIPO DE TRABAJO</v>
      </c>
      <c r="F7097" s="70"/>
      <c r="G7097" s="70"/>
      <c r="H7097" s="70"/>
      <c r="I7097" s="70"/>
      <c r="J7097" s="70"/>
      <c r="K7097" s="70"/>
      <c r="L7097" s="71"/>
    </row>
    <row r="7098" spans="1:12" hidden="1" x14ac:dyDescent="0.3">
      <c r="A7098" s="18" t="str">
        <f>+A7010</f>
        <v>NO</v>
      </c>
      <c r="B7098" s="18"/>
      <c r="E7098" s="90" t="str">
        <f>+$E$98</f>
        <v>Formulario 8</v>
      </c>
      <c r="F7098" s="315" t="s">
        <v>46</v>
      </c>
      <c r="G7098" s="316"/>
      <c r="H7098" s="317"/>
      <c r="I7098" s="318"/>
      <c r="J7098" s="318"/>
      <c r="K7098" s="318"/>
      <c r="L7098" s="319"/>
    </row>
    <row r="7099" spans="1:12" hidden="1" x14ac:dyDescent="0.3">
      <c r="A7099" s="18" t="str">
        <f>+A7010</f>
        <v>NO</v>
      </c>
      <c r="B7099" s="18"/>
      <c r="E7099" s="91" t="s">
        <v>124</v>
      </c>
      <c r="F7099" s="91" t="str">
        <f>+$F$99</f>
        <v>Director de Interventoría</v>
      </c>
      <c r="G7099" s="91" t="str">
        <f>+$G$99</f>
        <v>Residente de Interventoría</v>
      </c>
      <c r="H7099" s="320"/>
      <c r="I7099" s="321"/>
      <c r="J7099" s="321"/>
      <c r="K7099" s="321"/>
      <c r="L7099" s="322"/>
    </row>
    <row r="7100" spans="1:12" hidden="1" x14ac:dyDescent="0.3">
      <c r="A7100" s="18" t="str">
        <f>+A7010</f>
        <v>NO</v>
      </c>
      <c r="B7100" s="18"/>
      <c r="E7100" s="304" t="str">
        <f>+$E$100</f>
        <v>OBSERVACIONES RESPECTO REQUISITO HABILITANTE DEL PERSONAL CLAVE EVALUABLE</v>
      </c>
      <c r="F7100" s="305"/>
      <c r="G7100" s="305"/>
      <c r="H7100" s="305"/>
      <c r="I7100" s="305"/>
      <c r="J7100" s="305"/>
      <c r="K7100" s="305"/>
      <c r="L7100" s="305"/>
    </row>
    <row r="7101" spans="1:12" hidden="1" x14ac:dyDescent="0.3">
      <c r="A7101" s="18" t="str">
        <f>+A7010</f>
        <v>NO</v>
      </c>
      <c r="B7101" s="18"/>
      <c r="E7101" s="312" t="s">
        <v>124</v>
      </c>
      <c r="F7101" s="313"/>
      <c r="G7101" s="313"/>
      <c r="H7101" s="313"/>
      <c r="I7101" s="313"/>
      <c r="J7101" s="313"/>
      <c r="K7101" s="313"/>
      <c r="L7101" s="314"/>
    </row>
    <row r="7102" spans="1:12" hidden="1" x14ac:dyDescent="0.3">
      <c r="A7102" s="18" t="str">
        <f>+A7010</f>
        <v>NO</v>
      </c>
      <c r="B7102" s="18"/>
      <c r="E7102" s="89"/>
      <c r="F7102" s="89"/>
      <c r="G7102" s="89"/>
      <c r="H7102" s="89"/>
      <c r="I7102" s="89"/>
      <c r="J7102" s="89"/>
      <c r="K7102" s="89"/>
      <c r="L7102" s="89"/>
    </row>
    <row r="7103" spans="1:12" ht="13" hidden="1" customHeight="1" x14ac:dyDescent="0.3">
      <c r="A7103" s="18" t="str">
        <f>+A7010</f>
        <v>NO</v>
      </c>
      <c r="B7103" s="18"/>
      <c r="E7103" s="69" t="str">
        <f>+$E$103</f>
        <v>4.2 EQUIPO DE TRABAJO (Personal Clave Evaluable)</v>
      </c>
      <c r="F7103" s="70"/>
      <c r="G7103" s="70"/>
      <c r="H7103" s="70"/>
      <c r="I7103" s="70"/>
      <c r="J7103" s="70"/>
      <c r="K7103" s="70"/>
      <c r="L7103" s="71"/>
    </row>
    <row r="7104" spans="1:12" ht="23.25" hidden="1" customHeight="1" x14ac:dyDescent="0.3">
      <c r="A7104" s="18" t="str">
        <f>+A7010</f>
        <v>NO</v>
      </c>
      <c r="B7104" s="18"/>
      <c r="E7104" s="90" t="str">
        <f>+$E$104</f>
        <v>Formulario 9</v>
      </c>
      <c r="F7104" s="315" t="s">
        <v>46</v>
      </c>
      <c r="G7104" s="316"/>
      <c r="H7104" s="317"/>
      <c r="I7104" s="318"/>
      <c r="J7104" s="318"/>
      <c r="K7104" s="318"/>
      <c r="L7104" s="319"/>
    </row>
    <row r="7105" spans="1:12" hidden="1" x14ac:dyDescent="0.3">
      <c r="A7105" s="18" t="str">
        <f>+A7010</f>
        <v>NO</v>
      </c>
      <c r="B7105" s="18"/>
      <c r="E7105" s="91" t="s">
        <v>124</v>
      </c>
      <c r="F7105" s="91" t="str">
        <f>+$F$99</f>
        <v>Director de Interventoría</v>
      </c>
      <c r="G7105" s="91" t="str">
        <f>+$G$99</f>
        <v>Residente de Interventoría</v>
      </c>
      <c r="H7105" s="320"/>
      <c r="I7105" s="321"/>
      <c r="J7105" s="321"/>
      <c r="K7105" s="321"/>
      <c r="L7105" s="322"/>
    </row>
    <row r="7106" spans="1:12" hidden="1" x14ac:dyDescent="0.3">
      <c r="A7106" s="18" t="str">
        <f>+A7010</f>
        <v>NO</v>
      </c>
      <c r="B7106" s="18"/>
      <c r="E7106" s="89"/>
      <c r="F7106" s="89"/>
      <c r="G7106" s="89"/>
      <c r="H7106" s="89"/>
      <c r="I7106" s="89"/>
      <c r="J7106" s="89"/>
      <c r="K7106" s="89"/>
      <c r="L7106" s="89"/>
    </row>
    <row r="7107" spans="1:12" hidden="1" x14ac:dyDescent="0.3">
      <c r="A7107" s="1" t="str">
        <f>+A7010</f>
        <v>NO</v>
      </c>
      <c r="E7107" s="92" t="str">
        <f>+E6982</f>
        <v>CRITERIOS DE EVALUACIÓN Y PUNTAJE</v>
      </c>
      <c r="F7107" s="93"/>
      <c r="G7107" s="93"/>
      <c r="H7107" s="93"/>
      <c r="I7107" s="93"/>
      <c r="J7107" s="93"/>
      <c r="K7107" s="94"/>
      <c r="L7107" s="95" t="str">
        <f>+$L$107</f>
        <v>PUNTAJE OBTENIDO</v>
      </c>
    </row>
    <row r="7108" spans="1:12" hidden="1" x14ac:dyDescent="0.3">
      <c r="A7108" s="1" t="str">
        <f>+A7010</f>
        <v>NO</v>
      </c>
      <c r="E7108" s="96" t="str">
        <f>+$E$108</f>
        <v>VALOR</v>
      </c>
      <c r="F7108" s="97" t="str">
        <f>+$F$108</f>
        <v>EQUIPO DE TRABAJO (PERSONAL CLAVE EVALUABLE)</v>
      </c>
      <c r="G7108" s="24"/>
      <c r="H7108" s="24"/>
      <c r="I7108" s="24"/>
      <c r="J7108" s="24"/>
      <c r="K7108" s="24"/>
      <c r="L7108" s="98"/>
    </row>
    <row r="7109" spans="1:12" ht="12.75" hidden="1" customHeight="1" x14ac:dyDescent="0.3">
      <c r="A7109" s="1" t="str">
        <f>+A7010</f>
        <v>NO</v>
      </c>
      <c r="E7109" s="96">
        <f>+$E$109</f>
        <v>5</v>
      </c>
      <c r="F7109" s="307" t="str">
        <f>+$F$109</f>
        <v xml:space="preserve"> Experiencia Específica adicional</v>
      </c>
      <c r="G7109" s="308"/>
      <c r="H7109" s="308"/>
      <c r="I7109" s="308"/>
      <c r="J7109" s="308"/>
      <c r="K7109" s="309"/>
      <c r="L7109" s="99" t="str">
        <f>IFERROR(IF(VLOOKUP(C7010,'R. PUNTAJES'!$C$14:$R$213,'R. PUNTAJES'!$I$10,0)="","",VLOOKUP(C7010,'R. PUNTAJES'!$C$14:$R$213,'R. PUNTAJES'!$I$10,0)),"")</f>
        <v/>
      </c>
    </row>
    <row r="7110" spans="1:12" ht="12.75" hidden="1" customHeight="1" x14ac:dyDescent="0.3">
      <c r="A7110" s="1" t="str">
        <f>+A7010</f>
        <v>NO</v>
      </c>
      <c r="E7110" s="96">
        <f>+$E$110</f>
        <v>5</v>
      </c>
      <c r="F7110" s="307" t="str">
        <f>+$F$110</f>
        <v>Formación Académica adicional</v>
      </c>
      <c r="G7110" s="308"/>
      <c r="H7110" s="308"/>
      <c r="I7110" s="308"/>
      <c r="J7110" s="308"/>
      <c r="K7110" s="309"/>
      <c r="L7110" s="99" t="str">
        <f>IFERROR(IF(VLOOKUP(C7010,'R. PUNTAJES'!$C$14:$R$213,'R. PUNTAJES'!$J$10,0)="","",VLOOKUP(C7010,'R. PUNTAJES'!$C$14:$R$213,'R. PUNTAJES'!$J$10,0)),"")</f>
        <v/>
      </c>
    </row>
    <row r="7111" spans="1:12" hidden="1" x14ac:dyDescent="0.3">
      <c r="A7111" s="18" t="str">
        <f>+A7010</f>
        <v>NO</v>
      </c>
      <c r="B7111" s="18"/>
      <c r="E7111" s="100"/>
      <c r="F7111" s="101" t="str">
        <f>+$F$111</f>
        <v>FACTOR DE SOSTENIBILIDAD</v>
      </c>
      <c r="G7111" s="102"/>
      <c r="H7111" s="102"/>
      <c r="I7111" s="102"/>
      <c r="J7111" s="102"/>
      <c r="K7111" s="102"/>
      <c r="L7111" s="103"/>
    </row>
    <row r="7112" spans="1:12" hidden="1" x14ac:dyDescent="0.3">
      <c r="A7112" s="18" t="str">
        <f>+A7010</f>
        <v>NO</v>
      </c>
      <c r="B7112" s="18"/>
      <c r="E7112" s="104">
        <v>1</v>
      </c>
      <c r="F7112" s="105" t="str">
        <f>+$F$112</f>
        <v>Compromisos Sostenibilidad</v>
      </c>
      <c r="G7112" s="106"/>
      <c r="H7112" s="106"/>
      <c r="I7112" s="106"/>
      <c r="J7112" s="106"/>
      <c r="K7112" s="106"/>
      <c r="L7112" s="107" t="str">
        <f>IFERROR(IF(VLOOKUP(C7010,'R. PUNTAJES'!$C$14:$R$213,'R. PUNTAJES'!$K$10,0)="","",VLOOKUP(C7010,'R. PUNTAJES'!$C$14:$R$213,'R. PUNTAJES'!$K$10,0)),"")</f>
        <v/>
      </c>
    </row>
    <row r="7113" spans="1:12" hidden="1" x14ac:dyDescent="0.3">
      <c r="A7113" s="1" t="str">
        <f>+A7010</f>
        <v>NO</v>
      </c>
      <c r="E7113" s="108"/>
      <c r="F7113" s="109" t="str">
        <f>+$F$113</f>
        <v>APOYO A LA INDUSTRIA NACIONAL</v>
      </c>
      <c r="G7113" s="110"/>
      <c r="H7113" s="110"/>
      <c r="I7113" s="110"/>
      <c r="J7113" s="110"/>
      <c r="K7113" s="110"/>
      <c r="L7113" s="111"/>
    </row>
    <row r="7114" spans="1:12" ht="12.75" hidden="1" customHeight="1" x14ac:dyDescent="0.3">
      <c r="A7114" s="1" t="str">
        <f>+A7010</f>
        <v>NO</v>
      </c>
      <c r="E7114" s="96">
        <v>20</v>
      </c>
      <c r="F7114" s="307" t="str">
        <f>+$F$114</f>
        <v>Promoción de Servicios Nacionales o con Trato Nacional</v>
      </c>
      <c r="G7114" s="308"/>
      <c r="H7114" s="308"/>
      <c r="I7114" s="308"/>
      <c r="J7114" s="308"/>
      <c r="K7114" s="309"/>
      <c r="L7114" s="99" t="str">
        <f>IFERROR(IF(VLOOKUP(C7010,'R. PUNTAJES'!$C$14:$R$213,'R. PUNTAJES'!$L$10,0)="","",
IF(VLOOKUP(C7010,'R. PUNTAJES'!$C$14:$R$213,'R. PUNTAJES'!$L$10,0)=5,0,
VLOOKUP(C7010,'R. PUNTAJES'!$C$14:$R$213,'R. PUNTAJES'!$L$10,0))),"")</f>
        <v/>
      </c>
    </row>
    <row r="7115" spans="1:12" ht="12.75" hidden="1" customHeight="1" x14ac:dyDescent="0.3">
      <c r="A7115" s="1" t="str">
        <f>+A7010</f>
        <v>NO</v>
      </c>
      <c r="E7115" s="96">
        <v>5</v>
      </c>
      <c r="F7115" s="307" t="str">
        <f>+$F$115</f>
        <v>Incorporación de componente nacional en servicios extranjeros</v>
      </c>
      <c r="G7115" s="308"/>
      <c r="H7115" s="308"/>
      <c r="I7115" s="308"/>
      <c r="J7115" s="308"/>
      <c r="K7115" s="309"/>
      <c r="L7115" s="99" t="str">
        <f>IFERROR(IF(VLOOKUP(C7010,'R. PUNTAJES'!$C$14:$R$213,'R. PUNTAJES'!$L$10,0)="","",
IF(VLOOKUP(C7010,'R. PUNTAJES'!$C$14:$R$213,'R. PUNTAJES'!$L$10,0)=20,0,
VLOOKUP(C7010,'R. PUNTAJES'!$C$14:$R$213,'R. PUNTAJES'!$L$10,0))),"")</f>
        <v/>
      </c>
    </row>
    <row r="7116" spans="1:12" hidden="1" x14ac:dyDescent="0.3">
      <c r="A7116" s="1" t="str">
        <f>+A7010</f>
        <v>NO</v>
      </c>
      <c r="E7116" s="112"/>
      <c r="F7116" s="97" t="str">
        <f>+$F$116</f>
        <v>VINCULACIÓN DE PERSONAS CON DISCAPACIDAD</v>
      </c>
      <c r="G7116" s="24"/>
      <c r="H7116" s="24"/>
      <c r="I7116" s="24"/>
      <c r="J7116" s="24"/>
      <c r="K7116" s="24"/>
      <c r="L7116" s="98"/>
    </row>
    <row r="7117" spans="1:12" ht="12.75" hidden="1" customHeight="1" x14ac:dyDescent="0.3">
      <c r="A7117" s="1" t="str">
        <f>+A7010</f>
        <v>NO</v>
      </c>
      <c r="E7117" s="96">
        <v>1</v>
      </c>
      <c r="F7117" s="307" t="str">
        <f>+$F$117</f>
        <v xml:space="preserve">Trabajadores vinculados a la planta de personal </v>
      </c>
      <c r="G7117" s="308"/>
      <c r="H7117" s="308"/>
      <c r="I7117" s="308"/>
      <c r="J7117" s="308"/>
      <c r="K7117" s="309"/>
      <c r="L7117" s="99" t="str">
        <f>IFERROR(IF(VLOOKUP(C7010,'R. PUNTAJES'!$C$14:$R$213,'R. PUNTAJES'!$M$10,0)="","",VLOOKUP(C7010,'R. PUNTAJES'!$C$14:$R$213,'R. PUNTAJES'!$M$10,0)),"")</f>
        <v/>
      </c>
    </row>
    <row r="7118" spans="1:12" hidden="1" x14ac:dyDescent="0.3">
      <c r="A7118" s="1" t="str">
        <f>+A7010</f>
        <v>NO</v>
      </c>
      <c r="E7118" s="112"/>
      <c r="F7118" s="97" t="str">
        <f>+$F$118</f>
        <v>EMPRENDIMIENTOS Y EMPRESAS DE MUJERES</v>
      </c>
      <c r="G7118" s="24"/>
      <c r="H7118" s="24"/>
      <c r="I7118" s="24"/>
      <c r="J7118" s="24"/>
      <c r="K7118" s="24"/>
      <c r="L7118" s="98"/>
    </row>
    <row r="7119" spans="1:12" ht="13" hidden="1" customHeight="1" x14ac:dyDescent="0.3">
      <c r="A7119" s="1" t="str">
        <f>+A7010</f>
        <v>NO</v>
      </c>
      <c r="E7119" s="96">
        <v>0.25</v>
      </c>
      <c r="F7119" s="307" t="str">
        <f>+$F$119</f>
        <v>Emprendimientos y empresas de mujeres</v>
      </c>
      <c r="G7119" s="308"/>
      <c r="H7119" s="308"/>
      <c r="I7119" s="308"/>
      <c r="J7119" s="308"/>
      <c r="K7119" s="309"/>
      <c r="L7119" s="113" t="str">
        <f>IFERROR(IF(VLOOKUP(C7010,'R. PUNTAJES'!$C$14:$R$213,'R. PUNTAJES'!$N$10,0)="","",VLOOKUP(C7010,'R. PUNTAJES'!$C$14:$R$213,'R. PUNTAJES'!$N$10,0)),"")</f>
        <v/>
      </c>
    </row>
    <row r="7120" spans="1:12" hidden="1" x14ac:dyDescent="0.3">
      <c r="A7120" s="18" t="str">
        <f>+A7121</f>
        <v>NO</v>
      </c>
      <c r="B7120" s="18"/>
      <c r="E7120" s="112"/>
      <c r="F7120" s="97" t="str">
        <f>+$F$120</f>
        <v>MIPYME</v>
      </c>
      <c r="G7120" s="24"/>
      <c r="H7120" s="24"/>
      <c r="I7120" s="24"/>
      <c r="J7120" s="24"/>
      <c r="K7120" s="24"/>
      <c r="L7120" s="98"/>
    </row>
    <row r="7121" spans="1:16" hidden="1" x14ac:dyDescent="0.3">
      <c r="A7121" s="18" t="str">
        <f>+IF(E7121=0,"NO",1)</f>
        <v>NO</v>
      </c>
      <c r="B7121" s="18"/>
      <c r="E7121" s="96">
        <v>0</v>
      </c>
      <c r="F7121" s="307" t="str">
        <f>+$F$121</f>
        <v>Mipyme</v>
      </c>
      <c r="G7121" s="308"/>
      <c r="H7121" s="308"/>
      <c r="I7121" s="308"/>
      <c r="J7121" s="308"/>
      <c r="K7121" s="309"/>
      <c r="L7121" s="113" t="str">
        <f>IFERROR(IF(VLOOKUP(C7010,'R. PUNTAJES'!$C$14:$R$213,'R. PUNTAJES'!$O$10,0)="","",VLOOKUP(C7010,'R. PUNTAJES'!$C$14:$R$213,'R. PUNTAJES'!$O$10,0)),"")</f>
        <v/>
      </c>
    </row>
    <row r="7122" spans="1:16" hidden="1" x14ac:dyDescent="0.3">
      <c r="A7122" s="1" t="str">
        <f>+A7010</f>
        <v>NO</v>
      </c>
      <c r="E7122" s="112"/>
      <c r="F7122" s="97" t="str">
        <f>+$F$122</f>
        <v>EXPERIENCIA DEL PROPONENTE</v>
      </c>
      <c r="G7122" s="24"/>
      <c r="H7122" s="24"/>
      <c r="I7122" s="24"/>
      <c r="J7122" s="24"/>
      <c r="K7122" s="24"/>
      <c r="L7122" s="98"/>
    </row>
    <row r="7123" spans="1:16" hidden="1" x14ac:dyDescent="0.3">
      <c r="A7123" s="1" t="str">
        <f>+A7010</f>
        <v>NO</v>
      </c>
      <c r="E7123" s="96">
        <v>59.5</v>
      </c>
      <c r="F7123" s="307" t="str">
        <f>+$F$123</f>
        <v>mediana con valor absoluto</v>
      </c>
      <c r="G7123" s="308"/>
      <c r="H7123" s="308"/>
      <c r="I7123" s="308"/>
      <c r="J7123" s="308"/>
      <c r="K7123" s="309"/>
      <c r="L7123" s="113" t="str">
        <f>IFERROR(IF(VLOOKUP(C7010,'R. PUNTAJES'!$C$14:$R$213,'R. PUNTAJES'!$R$10,0)="","",VLOOKUP(C7010,'R. PUNTAJES'!$C$14:$R$213,'R. PUNTAJES'!$R$10,0)),"")</f>
        <v/>
      </c>
    </row>
    <row r="7124" spans="1:16" hidden="1" x14ac:dyDescent="0.3">
      <c r="A7124" s="1" t="str">
        <f>+A7010</f>
        <v>NO</v>
      </c>
      <c r="E7124" s="112"/>
      <c r="F7124" s="97" t="str">
        <f>+$F$124</f>
        <v>MULTAS</v>
      </c>
      <c r="G7124" s="24"/>
      <c r="H7124" s="24"/>
      <c r="I7124" s="24"/>
      <c r="J7124" s="24"/>
      <c r="K7124" s="24"/>
      <c r="L7124" s="98"/>
    </row>
    <row r="7125" spans="1:16" ht="12.75" hidden="1" customHeight="1" x14ac:dyDescent="0.3">
      <c r="A7125" s="1" t="str">
        <f>+A7010</f>
        <v>NO</v>
      </c>
      <c r="E7125" s="96">
        <v>-2</v>
      </c>
      <c r="F7125" s="307" t="str">
        <f>+$F$125</f>
        <v>Una o más multas o cláusulas penales durante el último año</v>
      </c>
      <c r="G7125" s="310"/>
      <c r="H7125" s="310"/>
      <c r="I7125" s="310"/>
      <c r="J7125" s="310"/>
      <c r="K7125" s="311"/>
      <c r="L7125" s="99" t="str">
        <f>IFERROR(IF(VLOOKUP(C7010,'R. PUNTAJES'!$C$14:$R$213,'R. PUNTAJES'!$Q$10,0)="","",VLOOKUP(C7010,'R. PUNTAJES'!$C$14:$R$213,'R. PUNTAJES'!$Q$10,0)),"")</f>
        <v/>
      </c>
    </row>
    <row r="7126" spans="1:16" hidden="1" x14ac:dyDescent="0.3">
      <c r="A7126" s="1" t="str">
        <f>+A7010</f>
        <v>NO</v>
      </c>
      <c r="E7126" s="112"/>
      <c r="F7126" s="97" t="str">
        <f>+$F$126</f>
        <v>OBRAS INCONCLUSAS</v>
      </c>
      <c r="G7126" s="24"/>
      <c r="H7126" s="24"/>
      <c r="I7126" s="24"/>
      <c r="J7126" s="24"/>
      <c r="K7126" s="24"/>
      <c r="L7126" s="98"/>
    </row>
    <row r="7127" spans="1:16" hidden="1" x14ac:dyDescent="0.3">
      <c r="A7127" s="1" t="str">
        <f>+A7010</f>
        <v>NO</v>
      </c>
      <c r="E7127" s="96">
        <v>-1</v>
      </c>
      <c r="F7127" s="301" t="str">
        <f>+$F$127</f>
        <v>Anotación vigente de obra civil inconclusa</v>
      </c>
      <c r="G7127" s="302"/>
      <c r="H7127" s="302"/>
      <c r="I7127" s="302"/>
      <c r="J7127" s="302"/>
      <c r="K7127" s="303"/>
      <c r="L7127" s="99" t="str">
        <f>IFERROR(IF(VLOOKUP(C7010,'R. PUNTAJES'!$C$14:$R$213,'R. PUNTAJES'!$P$10,0)="","",VLOOKUP(C7010,'R. PUNTAJES'!$C$14:$R$213,'R. PUNTAJES'!$P$10,0)),"")</f>
        <v/>
      </c>
    </row>
    <row r="7128" spans="1:16" ht="7.5" hidden="1" customHeight="1" x14ac:dyDescent="0.3">
      <c r="A7128" s="1" t="str">
        <f>+A7010</f>
        <v>NO</v>
      </c>
      <c r="E7128" s="114"/>
      <c r="F7128" s="45"/>
      <c r="G7128" s="45"/>
      <c r="H7128" s="45"/>
      <c r="I7128" s="45"/>
      <c r="J7128" s="45"/>
      <c r="K7128" s="45"/>
      <c r="L7128" s="48"/>
    </row>
    <row r="7129" spans="1:16" hidden="1" x14ac:dyDescent="0.3">
      <c r="A7129" s="1" t="str">
        <f>+A7010</f>
        <v>NO</v>
      </c>
      <c r="E7129" s="115" t="str">
        <f>+$E$129</f>
        <v>PUNTAJE TOTAL</v>
      </c>
      <c r="F7129" s="116"/>
      <c r="G7129" s="116"/>
      <c r="H7129" s="116"/>
      <c r="I7129" s="116"/>
      <c r="J7129" s="116"/>
      <c r="K7129" s="117"/>
      <c r="L7129" s="118">
        <f>IFERROR(IF(VLOOKUP(C7010,'R. PUNTAJES'!$C$14:$R$213,'R. PUNTAJES'!$H$10,0)="RECHAZO","",SUM(L7109:L7127)),"")</f>
        <v>0</v>
      </c>
    </row>
    <row r="7130" spans="1:16" hidden="1" x14ac:dyDescent="0.3">
      <c r="A7130" s="1" t="str">
        <f>+A7010</f>
        <v>NO</v>
      </c>
      <c r="E7130" s="304" t="str">
        <f>+$E$130</f>
        <v>OBSERVACIONES RESPECTO A PUNTAJES</v>
      </c>
      <c r="F7130" s="305"/>
      <c r="G7130" s="305"/>
      <c r="H7130" s="305"/>
      <c r="I7130" s="305"/>
      <c r="J7130" s="305"/>
      <c r="K7130" s="305"/>
      <c r="L7130" s="305"/>
    </row>
    <row r="7131" spans="1:16" ht="12" hidden="1" customHeight="1" x14ac:dyDescent="0.3">
      <c r="A7131" s="1" t="str">
        <f>+A7010</f>
        <v>NO</v>
      </c>
      <c r="E7131" s="306" t="s">
        <v>124</v>
      </c>
      <c r="F7131" s="305"/>
      <c r="G7131" s="305"/>
      <c r="H7131" s="305"/>
      <c r="I7131" s="305"/>
      <c r="J7131" s="305"/>
      <c r="K7131" s="305"/>
      <c r="L7131" s="305"/>
      <c r="N7131" s="119"/>
      <c r="O7131" s="119"/>
      <c r="P7131" s="120"/>
    </row>
    <row r="7132" spans="1:16" ht="3" hidden="1" customHeight="1" x14ac:dyDescent="0.3">
      <c r="A7132" s="1" t="str">
        <f>+A7011</f>
        <v>NO</v>
      </c>
      <c r="E7132" s="121"/>
      <c r="F7132" s="122"/>
      <c r="G7132" s="122"/>
      <c r="H7132" s="122"/>
      <c r="I7132" s="122"/>
      <c r="J7132" s="122"/>
      <c r="K7132" s="122"/>
      <c r="L7132" s="123"/>
    </row>
    <row r="7133" spans="1:16" hidden="1" x14ac:dyDescent="0.3">
      <c r="A7133" s="1" t="str">
        <f>+IF(OR(C7135=""),"NO",1)</f>
        <v>NO</v>
      </c>
      <c r="E7133" s="346"/>
      <c r="F7133" s="347"/>
      <c r="G7133" s="347"/>
      <c r="H7133" s="347"/>
      <c r="I7133" s="347"/>
      <c r="J7133" s="347"/>
      <c r="K7133" s="347"/>
      <c r="L7133" s="347"/>
    </row>
    <row r="7134" spans="1:16" ht="4.5" hidden="1" customHeight="1" x14ac:dyDescent="0.3">
      <c r="A7134" s="1" t="str">
        <f>+A7135</f>
        <v>NO</v>
      </c>
      <c r="E7134" s="15"/>
      <c r="F7134" s="16"/>
      <c r="G7134" s="16"/>
      <c r="H7134" s="16"/>
      <c r="I7134" s="16"/>
      <c r="J7134" s="16"/>
      <c r="K7134" s="16"/>
      <c r="L7134" s="17"/>
    </row>
    <row r="7135" spans="1:16" ht="15.75" hidden="1" customHeight="1" x14ac:dyDescent="0.3">
      <c r="A7135" s="1" t="str">
        <f>+IF(OR(C7135=""),"NO",1)</f>
        <v>NO</v>
      </c>
      <c r="B7135" s="1">
        <f>1+MAX($B$1:B7134)</f>
        <v>58</v>
      </c>
      <c r="C7135" s="18" t="s">
        <v>124</v>
      </c>
      <c r="E7135" s="19" t="s">
        <v>124</v>
      </c>
      <c r="F7135" s="20"/>
      <c r="G7135" s="20"/>
      <c r="H7135" s="20"/>
      <c r="I7135" s="21"/>
      <c r="J7135" s="20"/>
      <c r="K7135" s="21"/>
      <c r="L7135" s="22"/>
    </row>
    <row r="7136" spans="1:16" hidden="1" x14ac:dyDescent="0.3">
      <c r="A7136" s="1" t="str">
        <f>A7135</f>
        <v>NO</v>
      </c>
      <c r="E7136" s="23" t="str">
        <f>+$E$11</f>
        <v>Integrantes</v>
      </c>
      <c r="F7136" s="24"/>
      <c r="G7136" s="24"/>
      <c r="H7136" s="24"/>
      <c r="I7136" s="24"/>
      <c r="J7136" s="24"/>
      <c r="K7136" s="25" t="str">
        <f>+$K$11</f>
        <v>Nit</v>
      </c>
      <c r="L7136" s="26" t="str">
        <f>+$L$11</f>
        <v>Part.</v>
      </c>
    </row>
    <row r="7137" spans="1:12" hidden="1" x14ac:dyDescent="0.3">
      <c r="A7137" s="1" t="str">
        <f>+A7136</f>
        <v>NO</v>
      </c>
      <c r="C7137" s="1" t="s">
        <v>124</v>
      </c>
      <c r="E7137" s="27" t="s">
        <v>124</v>
      </c>
      <c r="F7137" s="28"/>
      <c r="G7137" s="28"/>
      <c r="H7137" s="28"/>
      <c r="I7137" s="28"/>
      <c r="J7137" s="28"/>
      <c r="K7137" s="29" t="s">
        <v>124</v>
      </c>
      <c r="L7137" s="30" t="s">
        <v>124</v>
      </c>
    </row>
    <row r="7138" spans="1:12" hidden="1" x14ac:dyDescent="0.3">
      <c r="A7138" s="18" t="str">
        <f>+IF(OR(C7138=""),"NO",1)</f>
        <v>NO</v>
      </c>
      <c r="B7138" s="18"/>
      <c r="C7138" s="1" t="s">
        <v>124</v>
      </c>
      <c r="E7138" s="31" t="s">
        <v>124</v>
      </c>
      <c r="F7138" s="32"/>
      <c r="G7138" s="32"/>
      <c r="H7138" s="32"/>
      <c r="I7138" s="32"/>
      <c r="J7138" s="32"/>
      <c r="K7138" s="33" t="s">
        <v>124</v>
      </c>
      <c r="L7138" s="34" t="s">
        <v>124</v>
      </c>
    </row>
    <row r="7139" spans="1:12" hidden="1" x14ac:dyDescent="0.3">
      <c r="A7139" s="18" t="str">
        <f>+IF(OR(C7139=""),"NO",1)</f>
        <v>NO</v>
      </c>
      <c r="B7139" s="18"/>
      <c r="C7139" s="1" t="s">
        <v>124</v>
      </c>
      <c r="E7139" s="31" t="s">
        <v>124</v>
      </c>
      <c r="F7139" s="32"/>
      <c r="G7139" s="32"/>
      <c r="H7139" s="32"/>
      <c r="I7139" s="32"/>
      <c r="J7139" s="32"/>
      <c r="K7139" s="33" t="s">
        <v>124</v>
      </c>
      <c r="L7139" s="34" t="s">
        <v>124</v>
      </c>
    </row>
    <row r="7140" spans="1:12" hidden="1" x14ac:dyDescent="0.3">
      <c r="A7140" s="18" t="str">
        <f>+IF(OR(C7140=""),"NO",1)</f>
        <v>NO</v>
      </c>
      <c r="B7140" s="18"/>
      <c r="C7140" s="1" t="s">
        <v>124</v>
      </c>
      <c r="E7140" s="31" t="s">
        <v>13</v>
      </c>
      <c r="F7140" s="32"/>
      <c r="G7140" s="32"/>
      <c r="H7140" s="32"/>
      <c r="I7140" s="32"/>
      <c r="J7140" s="32"/>
      <c r="K7140" s="33"/>
      <c r="L7140" s="34"/>
    </row>
    <row r="7141" spans="1:12" hidden="1" x14ac:dyDescent="0.3">
      <c r="A7141" s="18" t="str">
        <f>+IF(OR(C7141=""),"NO",1)</f>
        <v>NO</v>
      </c>
      <c r="B7141" s="18"/>
      <c r="C7141" s="1" t="s">
        <v>124</v>
      </c>
      <c r="E7141" s="31" t="s">
        <v>13</v>
      </c>
      <c r="F7141" s="32"/>
      <c r="G7141" s="32"/>
      <c r="H7141" s="32"/>
      <c r="I7141" s="32"/>
      <c r="J7141" s="32"/>
      <c r="K7141" s="33"/>
      <c r="L7141" s="34"/>
    </row>
    <row r="7142" spans="1:12" hidden="1" x14ac:dyDescent="0.3">
      <c r="A7142" s="18" t="str">
        <f>+IF(OR(C7142=""),"NO",1)</f>
        <v>NO</v>
      </c>
      <c r="B7142" s="18"/>
      <c r="C7142" s="1" t="s">
        <v>124</v>
      </c>
      <c r="E7142" s="35" t="s">
        <v>13</v>
      </c>
      <c r="F7142" s="36"/>
      <c r="G7142" s="36"/>
      <c r="H7142" s="36"/>
      <c r="I7142" s="36"/>
      <c r="J7142" s="36"/>
      <c r="K7142" s="37"/>
      <c r="L7142" s="38"/>
    </row>
    <row r="7143" spans="1:12" ht="5.15" hidden="1" customHeight="1" x14ac:dyDescent="0.3">
      <c r="A7143" s="1" t="str">
        <f>+A7135</f>
        <v>NO</v>
      </c>
      <c r="E7143" s="39"/>
      <c r="F7143" s="39"/>
      <c r="G7143" s="39"/>
      <c r="H7143" s="39"/>
      <c r="I7143" s="39"/>
      <c r="J7143" s="39"/>
      <c r="K7143" s="39"/>
      <c r="L7143" s="39"/>
    </row>
    <row r="7144" spans="1:12" ht="15.75" hidden="1" customHeight="1" x14ac:dyDescent="0.3">
      <c r="A7144" s="1" t="str">
        <f>+A7135</f>
        <v>NO</v>
      </c>
      <c r="E7144" s="40" t="str">
        <f>+$E$19</f>
        <v>RESULTADO DE EVALUACIÓN TÉCNICA</v>
      </c>
      <c r="F7144" s="41"/>
      <c r="G7144" s="41"/>
      <c r="H7144" s="41"/>
      <c r="I7144" s="41"/>
      <c r="J7144" s="41"/>
      <c r="K7144" s="41"/>
      <c r="L7144" s="42"/>
    </row>
    <row r="7145" spans="1:12" hidden="1" x14ac:dyDescent="0.3">
      <c r="A7145" s="1" t="str">
        <f>+A7135</f>
        <v>NO</v>
      </c>
      <c r="E7145" s="43"/>
      <c r="F7145" s="44" t="str">
        <f>+$F$20</f>
        <v>Experiencia</v>
      </c>
      <c r="G7145" s="45"/>
      <c r="H7145" s="45"/>
      <c r="I7145" s="45"/>
      <c r="J7145" s="45"/>
      <c r="K7145" s="46"/>
      <c r="L7145" s="47" t="s">
        <v>124</v>
      </c>
    </row>
    <row r="7146" spans="1:12" hidden="1" x14ac:dyDescent="0.3">
      <c r="A7146" s="1" t="str">
        <f>+A7135</f>
        <v>NO</v>
      </c>
      <c r="E7146" s="348" t="str">
        <f>+$E$21</f>
        <v>OBSERVACIONES RESPECTO A LA EVALUACIÓN DE EXPERIENCIA</v>
      </c>
      <c r="F7146" s="308"/>
      <c r="G7146" s="308"/>
      <c r="H7146" s="308"/>
      <c r="I7146" s="308"/>
      <c r="J7146" s="308"/>
      <c r="K7146" s="308"/>
      <c r="L7146" s="349"/>
    </row>
    <row r="7147" spans="1:12" hidden="1" x14ac:dyDescent="0.3">
      <c r="A7147" s="1" t="str">
        <f>+A7135</f>
        <v>NO</v>
      </c>
      <c r="E7147" s="350" t="s">
        <v>124</v>
      </c>
      <c r="F7147" s="351"/>
      <c r="G7147" s="351"/>
      <c r="H7147" s="351"/>
      <c r="I7147" s="351"/>
      <c r="J7147" s="351"/>
      <c r="K7147" s="351"/>
      <c r="L7147" s="352"/>
    </row>
    <row r="7148" spans="1:12" ht="5.15" hidden="1" customHeight="1" x14ac:dyDescent="0.3">
      <c r="A7148" s="1" t="str">
        <f>+A7135</f>
        <v>NO</v>
      </c>
      <c r="E7148" s="39"/>
      <c r="F7148" s="39"/>
      <c r="G7148" s="39"/>
      <c r="H7148" s="39"/>
      <c r="I7148" s="39"/>
      <c r="J7148" s="39"/>
      <c r="K7148" s="39"/>
      <c r="L7148" s="39"/>
    </row>
    <row r="7149" spans="1:12" ht="12.75" hidden="1" customHeight="1" x14ac:dyDescent="0.3">
      <c r="A7149" s="1" t="str">
        <f>+A7135</f>
        <v>NO</v>
      </c>
      <c r="E7149" s="40" t="str">
        <f>+$E$24</f>
        <v>EXPERIENCIA HABILITANTE: CONTRATOS PRESENTADOS</v>
      </c>
      <c r="F7149" s="41"/>
      <c r="G7149" s="41"/>
      <c r="H7149" s="41"/>
      <c r="I7149" s="41"/>
      <c r="J7149" s="41"/>
      <c r="K7149" s="41"/>
      <c r="L7149" s="42"/>
    </row>
    <row r="7150" spans="1:12" ht="8.5" hidden="1" customHeight="1" x14ac:dyDescent="0.3">
      <c r="A7150" s="1" t="str">
        <f>+A7135</f>
        <v>NO</v>
      </c>
      <c r="E7150" s="49"/>
      <c r="F7150" s="50"/>
      <c r="G7150" s="51"/>
      <c r="H7150" s="51"/>
      <c r="I7150" s="51"/>
      <c r="J7150" s="51"/>
      <c r="K7150" s="51"/>
      <c r="L7150" s="52"/>
    </row>
    <row r="7151" spans="1:12" hidden="1" x14ac:dyDescent="0.3">
      <c r="A7151" s="18" t="str">
        <f>+IF(OR(C7151=""),"NO",1)</f>
        <v>NO</v>
      </c>
      <c r="B7151" s="18"/>
      <c r="C7151" s="1" t="s">
        <v>124</v>
      </c>
      <c r="E7151" s="329">
        <v>1</v>
      </c>
      <c r="F7151" s="53" t="str">
        <f>+$F$26</f>
        <v>OBJETO</v>
      </c>
      <c r="G7151" s="332" t="s">
        <v>124</v>
      </c>
      <c r="H7151" s="333"/>
      <c r="I7151" s="333"/>
      <c r="J7151" s="333"/>
      <c r="K7151" s="333"/>
      <c r="L7151" s="334"/>
    </row>
    <row r="7152" spans="1:12" hidden="1" x14ac:dyDescent="0.3">
      <c r="A7152" s="18" t="str">
        <f>+IF(OR(C7151=""),"NO",1)</f>
        <v>NO</v>
      </c>
      <c r="B7152" s="18"/>
      <c r="E7152" s="330"/>
      <c r="F7152" s="54" t="str">
        <f>+$F$27</f>
        <v>CONTRATANTE</v>
      </c>
      <c r="G7152" s="335" t="s">
        <v>124</v>
      </c>
      <c r="H7152" s="310"/>
      <c r="I7152" s="310"/>
      <c r="J7152" s="310"/>
      <c r="K7152" s="310"/>
      <c r="L7152" s="336"/>
    </row>
    <row r="7153" spans="1:12" hidden="1" x14ac:dyDescent="0.3">
      <c r="A7153" s="18" t="str">
        <f>+IF(OR(C7151=""),"NO",1)</f>
        <v>NO</v>
      </c>
      <c r="B7153" s="18"/>
      <c r="E7153" s="330"/>
      <c r="F7153" s="54" t="str">
        <f>+$F$28</f>
        <v>APORTANTE</v>
      </c>
      <c r="G7153" s="337" t="s">
        <v>124</v>
      </c>
      <c r="H7153" s="338"/>
      <c r="I7153" s="338"/>
      <c r="J7153" s="338"/>
      <c r="K7153" s="338"/>
      <c r="L7153" s="339"/>
    </row>
    <row r="7154" spans="1:12" hidden="1" x14ac:dyDescent="0.3">
      <c r="A7154" s="18" t="str">
        <f>+IF(OR(C7151=""),"NO",1)</f>
        <v>NO</v>
      </c>
      <c r="B7154" s="18"/>
      <c r="E7154" s="330"/>
      <c r="F7154" s="54" t="str">
        <f>+$F$29</f>
        <v>VALOR /SMMLV)</v>
      </c>
      <c r="G7154" s="55" t="s">
        <v>124</v>
      </c>
      <c r="H7154" s="56" t="str">
        <f>+$H$29</f>
        <v>% PART..</v>
      </c>
      <c r="I7154" s="57" t="s">
        <v>124</v>
      </c>
      <c r="J7154" s="58" t="str">
        <f>+$J$29</f>
        <v>VALOR ACREDITADO</v>
      </c>
      <c r="K7154" s="59"/>
      <c r="L7154" s="47" t="s">
        <v>124</v>
      </c>
    </row>
    <row r="7155" spans="1:12" hidden="1" x14ac:dyDescent="0.3">
      <c r="A7155" s="18" t="str">
        <f>+IF(OR(C7151=""),"NO",1)</f>
        <v>NO</v>
      </c>
      <c r="B7155" s="18"/>
      <c r="E7155" s="330"/>
      <c r="F7155" s="60" t="str">
        <f>+$F$30</f>
        <v>EXPERIENCIA APORTADA</v>
      </c>
      <c r="G7155" s="340" t="s">
        <v>124</v>
      </c>
      <c r="H7155" s="341"/>
      <c r="I7155" s="341"/>
      <c r="J7155" s="341"/>
      <c r="K7155" s="341"/>
      <c r="L7155" s="342"/>
    </row>
    <row r="7156" spans="1:12" hidden="1" x14ac:dyDescent="0.3">
      <c r="A7156" s="18" t="str">
        <f>+IF(OR(C7151=""),"NO",1)</f>
        <v>NO</v>
      </c>
      <c r="B7156" s="18"/>
      <c r="E7156" s="331"/>
      <c r="F7156" s="62" t="str">
        <f>+$F$31</f>
        <v>OBSERVACIÓN</v>
      </c>
      <c r="G7156" s="343" t="s">
        <v>124</v>
      </c>
      <c r="H7156" s="344"/>
      <c r="I7156" s="344"/>
      <c r="J7156" s="344"/>
      <c r="K7156" s="344"/>
      <c r="L7156" s="345"/>
    </row>
    <row r="7157" spans="1:12" ht="8.5" hidden="1" customHeight="1" x14ac:dyDescent="0.3">
      <c r="A7157" s="18" t="str">
        <f>+IF(OR(C7151=""),"NO",1)</f>
        <v>NO</v>
      </c>
      <c r="B7157" s="18"/>
      <c r="E7157" s="49"/>
      <c r="F7157" s="50"/>
      <c r="G7157" s="51"/>
      <c r="H7157" s="51"/>
      <c r="I7157" s="51"/>
      <c r="J7157" s="51"/>
      <c r="K7157" s="51"/>
      <c r="L7157" s="52"/>
    </row>
    <row r="7158" spans="1:12" hidden="1" x14ac:dyDescent="0.3">
      <c r="A7158" s="18" t="str">
        <f t="shared" ref="A7158" si="2394">+IF(OR(C7158=""),"NO",1)</f>
        <v>NO</v>
      </c>
      <c r="B7158" s="18"/>
      <c r="C7158" s="1" t="s">
        <v>124</v>
      </c>
      <c r="E7158" s="329">
        <v>2</v>
      </c>
      <c r="F7158" s="53" t="str">
        <f>+$F$26</f>
        <v>OBJETO</v>
      </c>
      <c r="G7158" s="332" t="s">
        <v>124</v>
      </c>
      <c r="H7158" s="333"/>
      <c r="I7158" s="333"/>
      <c r="J7158" s="333"/>
      <c r="K7158" s="333"/>
      <c r="L7158" s="334"/>
    </row>
    <row r="7159" spans="1:12" hidden="1" x14ac:dyDescent="0.3">
      <c r="A7159" s="18" t="str">
        <f t="shared" ref="A7159" si="2395">+IF(OR(C7158=""),"NO",1)</f>
        <v>NO</v>
      </c>
      <c r="B7159" s="18"/>
      <c r="E7159" s="330"/>
      <c r="F7159" s="54" t="str">
        <f>+$F$27</f>
        <v>CONTRATANTE</v>
      </c>
      <c r="G7159" s="335" t="s">
        <v>124</v>
      </c>
      <c r="H7159" s="310"/>
      <c r="I7159" s="310"/>
      <c r="J7159" s="310"/>
      <c r="K7159" s="310"/>
      <c r="L7159" s="336"/>
    </row>
    <row r="7160" spans="1:12" hidden="1" x14ac:dyDescent="0.3">
      <c r="A7160" s="18" t="str">
        <f t="shared" ref="A7160" si="2396">+IF(OR(C7158=""),"NO",1)</f>
        <v>NO</v>
      </c>
      <c r="B7160" s="18"/>
      <c r="E7160" s="330"/>
      <c r="F7160" s="54" t="str">
        <f>+$F$28</f>
        <v>APORTANTE</v>
      </c>
      <c r="G7160" s="337" t="s">
        <v>124</v>
      </c>
      <c r="H7160" s="338"/>
      <c r="I7160" s="338"/>
      <c r="J7160" s="338"/>
      <c r="K7160" s="338"/>
      <c r="L7160" s="339"/>
    </row>
    <row r="7161" spans="1:12" hidden="1" x14ac:dyDescent="0.3">
      <c r="A7161" s="18" t="str">
        <f t="shared" ref="A7161" si="2397">+IF(OR(C7158=""),"NO",1)</f>
        <v>NO</v>
      </c>
      <c r="B7161" s="18"/>
      <c r="E7161" s="330"/>
      <c r="F7161" s="54" t="str">
        <f>+$F$29</f>
        <v>VALOR /SMMLV)</v>
      </c>
      <c r="G7161" s="55" t="s">
        <v>124</v>
      </c>
      <c r="H7161" s="56" t="str">
        <f>+$H$29</f>
        <v>% PART..</v>
      </c>
      <c r="I7161" s="57" t="s">
        <v>124</v>
      </c>
      <c r="J7161" s="58" t="str">
        <f>+$J$29</f>
        <v>VALOR ACREDITADO</v>
      </c>
      <c r="K7161" s="59"/>
      <c r="L7161" s="47" t="s">
        <v>124</v>
      </c>
    </row>
    <row r="7162" spans="1:12" hidden="1" x14ac:dyDescent="0.3">
      <c r="A7162" s="18" t="str">
        <f t="shared" ref="A7162" si="2398">+IF(OR(C7158=""),"NO",1)</f>
        <v>NO</v>
      </c>
      <c r="B7162" s="18"/>
      <c r="E7162" s="330"/>
      <c r="F7162" s="60" t="str">
        <f>+$F$30</f>
        <v>EXPERIENCIA APORTADA</v>
      </c>
      <c r="G7162" s="340" t="s">
        <v>124</v>
      </c>
      <c r="H7162" s="341"/>
      <c r="I7162" s="341"/>
      <c r="J7162" s="341"/>
      <c r="K7162" s="341"/>
      <c r="L7162" s="342"/>
    </row>
    <row r="7163" spans="1:12" hidden="1" x14ac:dyDescent="0.3">
      <c r="A7163" s="18" t="str">
        <f t="shared" ref="A7163" si="2399">+IF(OR(C7158=""),"NO",1)</f>
        <v>NO</v>
      </c>
      <c r="B7163" s="18"/>
      <c r="E7163" s="331"/>
      <c r="F7163" s="62" t="str">
        <f>+$F$31</f>
        <v>OBSERVACIÓN</v>
      </c>
      <c r="G7163" s="343" t="s">
        <v>124</v>
      </c>
      <c r="H7163" s="344"/>
      <c r="I7163" s="344"/>
      <c r="J7163" s="344"/>
      <c r="K7163" s="344"/>
      <c r="L7163" s="345"/>
    </row>
    <row r="7164" spans="1:12" ht="8.5" hidden="1" customHeight="1" x14ac:dyDescent="0.3">
      <c r="A7164" s="18" t="str">
        <f t="shared" ref="A7164" si="2400">+IF(OR(C7158=""),"NO",1)</f>
        <v>NO</v>
      </c>
      <c r="B7164" s="18"/>
      <c r="E7164" s="49"/>
      <c r="F7164" s="50"/>
      <c r="G7164" s="51"/>
      <c r="H7164" s="51"/>
      <c r="I7164" s="51"/>
      <c r="J7164" s="51"/>
      <c r="K7164" s="51"/>
      <c r="L7164" s="52"/>
    </row>
    <row r="7165" spans="1:12" hidden="1" x14ac:dyDescent="0.3">
      <c r="A7165" s="18" t="str">
        <f t="shared" ref="A7165" si="2401">+IF(OR(C7165=""),"NO",1)</f>
        <v>NO</v>
      </c>
      <c r="B7165" s="18"/>
      <c r="C7165" s="1" t="s">
        <v>124</v>
      </c>
      <c r="E7165" s="329">
        <v>3</v>
      </c>
      <c r="F7165" s="53" t="str">
        <f>+$F$26</f>
        <v>OBJETO</v>
      </c>
      <c r="G7165" s="332" t="s">
        <v>124</v>
      </c>
      <c r="H7165" s="333"/>
      <c r="I7165" s="333"/>
      <c r="J7165" s="333"/>
      <c r="K7165" s="333"/>
      <c r="L7165" s="334"/>
    </row>
    <row r="7166" spans="1:12" hidden="1" x14ac:dyDescent="0.3">
      <c r="A7166" s="18" t="str">
        <f t="shared" ref="A7166" si="2402">+IF(OR(C7165=""),"NO",1)</f>
        <v>NO</v>
      </c>
      <c r="B7166" s="18"/>
      <c r="E7166" s="330"/>
      <c r="F7166" s="54" t="str">
        <f>+$F$27</f>
        <v>CONTRATANTE</v>
      </c>
      <c r="G7166" s="335" t="s">
        <v>124</v>
      </c>
      <c r="H7166" s="310"/>
      <c r="I7166" s="310"/>
      <c r="J7166" s="310"/>
      <c r="K7166" s="310"/>
      <c r="L7166" s="336"/>
    </row>
    <row r="7167" spans="1:12" hidden="1" x14ac:dyDescent="0.3">
      <c r="A7167" s="18" t="str">
        <f t="shared" ref="A7167" si="2403">+IF(OR(C7165=""),"NO",1)</f>
        <v>NO</v>
      </c>
      <c r="B7167" s="18"/>
      <c r="E7167" s="330"/>
      <c r="F7167" s="54" t="str">
        <f>+$F$28</f>
        <v>APORTANTE</v>
      </c>
      <c r="G7167" s="337" t="s">
        <v>124</v>
      </c>
      <c r="H7167" s="338"/>
      <c r="I7167" s="338"/>
      <c r="J7167" s="338"/>
      <c r="K7167" s="338"/>
      <c r="L7167" s="339"/>
    </row>
    <row r="7168" spans="1:12" hidden="1" x14ac:dyDescent="0.3">
      <c r="A7168" s="18" t="str">
        <f t="shared" ref="A7168" si="2404">+IF(OR(C7165=""),"NO",1)</f>
        <v>NO</v>
      </c>
      <c r="B7168" s="18"/>
      <c r="E7168" s="330"/>
      <c r="F7168" s="54" t="str">
        <f>+$F$29</f>
        <v>VALOR /SMMLV)</v>
      </c>
      <c r="G7168" s="55" t="s">
        <v>124</v>
      </c>
      <c r="H7168" s="56" t="str">
        <f>+$H$29</f>
        <v>% PART..</v>
      </c>
      <c r="I7168" s="57" t="s">
        <v>124</v>
      </c>
      <c r="J7168" s="58" t="str">
        <f>+$J$29</f>
        <v>VALOR ACREDITADO</v>
      </c>
      <c r="K7168" s="59"/>
      <c r="L7168" s="47" t="s">
        <v>124</v>
      </c>
    </row>
    <row r="7169" spans="1:12" hidden="1" x14ac:dyDescent="0.3">
      <c r="A7169" s="18" t="str">
        <f t="shared" ref="A7169" si="2405">+IF(OR(C7165=""),"NO",1)</f>
        <v>NO</v>
      </c>
      <c r="B7169" s="18"/>
      <c r="E7169" s="330"/>
      <c r="F7169" s="60" t="str">
        <f>+$F$30</f>
        <v>EXPERIENCIA APORTADA</v>
      </c>
      <c r="G7169" s="340" t="s">
        <v>124</v>
      </c>
      <c r="H7169" s="341"/>
      <c r="I7169" s="341"/>
      <c r="J7169" s="341"/>
      <c r="K7169" s="341"/>
      <c r="L7169" s="342"/>
    </row>
    <row r="7170" spans="1:12" hidden="1" x14ac:dyDescent="0.3">
      <c r="A7170" s="18" t="str">
        <f t="shared" ref="A7170" si="2406">+IF(OR(C7165=""),"NO",1)</f>
        <v>NO</v>
      </c>
      <c r="B7170" s="18"/>
      <c r="E7170" s="331"/>
      <c r="F7170" s="62" t="str">
        <f>+$F$31</f>
        <v>OBSERVACIÓN</v>
      </c>
      <c r="G7170" s="343" t="s">
        <v>124</v>
      </c>
      <c r="H7170" s="344"/>
      <c r="I7170" s="344"/>
      <c r="J7170" s="344"/>
      <c r="K7170" s="344"/>
      <c r="L7170" s="345"/>
    </row>
    <row r="7171" spans="1:12" ht="8.5" hidden="1" customHeight="1" x14ac:dyDescent="0.3">
      <c r="A7171" s="18" t="str">
        <f t="shared" ref="A7171" si="2407">+IF(OR(C7165=""),"NO",1)</f>
        <v>NO</v>
      </c>
      <c r="B7171" s="18"/>
      <c r="E7171" s="49"/>
      <c r="F7171" s="50"/>
      <c r="G7171" s="51"/>
      <c r="H7171" s="51"/>
      <c r="I7171" s="51"/>
      <c r="J7171" s="51"/>
      <c r="K7171" s="51"/>
      <c r="L7171" s="52"/>
    </row>
    <row r="7172" spans="1:12" hidden="1" x14ac:dyDescent="0.3">
      <c r="A7172" s="18" t="str">
        <f t="shared" ref="A7172" si="2408">+IF(OR(C7172=""),"NO",1)</f>
        <v>NO</v>
      </c>
      <c r="B7172" s="18"/>
      <c r="C7172" s="1" t="s">
        <v>124</v>
      </c>
      <c r="E7172" s="329">
        <v>4</v>
      </c>
      <c r="F7172" s="53" t="str">
        <f>+$F$26</f>
        <v>OBJETO</v>
      </c>
      <c r="G7172" s="332" t="s">
        <v>124</v>
      </c>
      <c r="H7172" s="333"/>
      <c r="I7172" s="333"/>
      <c r="J7172" s="333"/>
      <c r="K7172" s="333"/>
      <c r="L7172" s="334"/>
    </row>
    <row r="7173" spans="1:12" hidden="1" x14ac:dyDescent="0.3">
      <c r="A7173" s="18" t="str">
        <f t="shared" ref="A7173" si="2409">+IF(OR(C7172=""),"NO",1)</f>
        <v>NO</v>
      </c>
      <c r="B7173" s="18"/>
      <c r="E7173" s="330"/>
      <c r="F7173" s="54" t="str">
        <f>+$F$27</f>
        <v>CONTRATANTE</v>
      </c>
      <c r="G7173" s="335" t="s">
        <v>124</v>
      </c>
      <c r="H7173" s="310"/>
      <c r="I7173" s="310"/>
      <c r="J7173" s="310"/>
      <c r="K7173" s="310"/>
      <c r="L7173" s="336"/>
    </row>
    <row r="7174" spans="1:12" hidden="1" x14ac:dyDescent="0.3">
      <c r="A7174" s="18" t="str">
        <f t="shared" ref="A7174" si="2410">+IF(OR(C7172=""),"NO",1)</f>
        <v>NO</v>
      </c>
      <c r="B7174" s="18"/>
      <c r="E7174" s="330"/>
      <c r="F7174" s="54" t="str">
        <f>+$F$28</f>
        <v>APORTANTE</v>
      </c>
      <c r="G7174" s="337" t="s">
        <v>124</v>
      </c>
      <c r="H7174" s="338"/>
      <c r="I7174" s="338"/>
      <c r="J7174" s="338"/>
      <c r="K7174" s="338"/>
      <c r="L7174" s="339"/>
    </row>
    <row r="7175" spans="1:12" hidden="1" x14ac:dyDescent="0.3">
      <c r="A7175" s="18" t="str">
        <f t="shared" ref="A7175" si="2411">+IF(OR(C7172=""),"NO",1)</f>
        <v>NO</v>
      </c>
      <c r="B7175" s="18"/>
      <c r="E7175" s="330"/>
      <c r="F7175" s="54" t="str">
        <f>+$F$29</f>
        <v>VALOR /SMMLV)</v>
      </c>
      <c r="G7175" s="55" t="s">
        <v>124</v>
      </c>
      <c r="H7175" s="56" t="str">
        <f>+$H$29</f>
        <v>% PART..</v>
      </c>
      <c r="I7175" s="57" t="s">
        <v>124</v>
      </c>
      <c r="J7175" s="58" t="str">
        <f>+$J$29</f>
        <v>VALOR ACREDITADO</v>
      </c>
      <c r="K7175" s="59"/>
      <c r="L7175" s="47" t="s">
        <v>124</v>
      </c>
    </row>
    <row r="7176" spans="1:12" hidden="1" x14ac:dyDescent="0.3">
      <c r="A7176" s="18" t="str">
        <f t="shared" ref="A7176" si="2412">+IF(OR(C7172=""),"NO",1)</f>
        <v>NO</v>
      </c>
      <c r="B7176" s="18"/>
      <c r="E7176" s="330"/>
      <c r="F7176" s="60" t="str">
        <f>+$F$30</f>
        <v>EXPERIENCIA APORTADA</v>
      </c>
      <c r="G7176" s="340" t="s">
        <v>124</v>
      </c>
      <c r="H7176" s="341"/>
      <c r="I7176" s="341"/>
      <c r="J7176" s="341"/>
      <c r="K7176" s="341"/>
      <c r="L7176" s="342"/>
    </row>
    <row r="7177" spans="1:12" hidden="1" x14ac:dyDescent="0.3">
      <c r="A7177" s="18" t="str">
        <f t="shared" ref="A7177" si="2413">+IF(OR(C7172=""),"NO",1)</f>
        <v>NO</v>
      </c>
      <c r="B7177" s="18"/>
      <c r="E7177" s="331"/>
      <c r="F7177" s="62" t="str">
        <f>+$F$31</f>
        <v>OBSERVACIÓN</v>
      </c>
      <c r="G7177" s="343" t="s">
        <v>124</v>
      </c>
      <c r="H7177" s="344"/>
      <c r="I7177" s="344"/>
      <c r="J7177" s="344"/>
      <c r="K7177" s="344"/>
      <c r="L7177" s="345"/>
    </row>
    <row r="7178" spans="1:12" ht="8.5" hidden="1" customHeight="1" x14ac:dyDescent="0.3">
      <c r="A7178" s="18" t="str">
        <f t="shared" ref="A7178" si="2414">+IF(OR(C7172=""),"NO",1)</f>
        <v>NO</v>
      </c>
      <c r="B7178" s="18"/>
      <c r="E7178" s="49"/>
      <c r="F7178" s="50"/>
      <c r="G7178" s="51"/>
      <c r="H7178" s="51"/>
      <c r="I7178" s="51"/>
      <c r="J7178" s="51"/>
      <c r="K7178" s="51"/>
      <c r="L7178" s="52"/>
    </row>
    <row r="7179" spans="1:12" hidden="1" x14ac:dyDescent="0.3">
      <c r="A7179" s="18" t="str">
        <f t="shared" ref="A7179" si="2415">+IF(OR(C7179=""),"NO",1)</f>
        <v>NO</v>
      </c>
      <c r="B7179" s="18"/>
      <c r="C7179" s="1" t="s">
        <v>124</v>
      </c>
      <c r="E7179" s="329">
        <v>5</v>
      </c>
      <c r="F7179" s="53" t="str">
        <f>+$F$26</f>
        <v>OBJETO</v>
      </c>
      <c r="G7179" s="332" t="s">
        <v>124</v>
      </c>
      <c r="H7179" s="333"/>
      <c r="I7179" s="333"/>
      <c r="J7179" s="333"/>
      <c r="K7179" s="333"/>
      <c r="L7179" s="334"/>
    </row>
    <row r="7180" spans="1:12" hidden="1" x14ac:dyDescent="0.3">
      <c r="A7180" s="18" t="str">
        <f t="shared" ref="A7180" si="2416">+IF(OR(C7179=""),"NO",1)</f>
        <v>NO</v>
      </c>
      <c r="B7180" s="18"/>
      <c r="E7180" s="330"/>
      <c r="F7180" s="54" t="str">
        <f>+$F$27</f>
        <v>CONTRATANTE</v>
      </c>
      <c r="G7180" s="335" t="s">
        <v>124</v>
      </c>
      <c r="H7180" s="310"/>
      <c r="I7180" s="310"/>
      <c r="J7180" s="310"/>
      <c r="K7180" s="310"/>
      <c r="L7180" s="336"/>
    </row>
    <row r="7181" spans="1:12" hidden="1" x14ac:dyDescent="0.3">
      <c r="A7181" s="18" t="str">
        <f t="shared" ref="A7181" si="2417">+IF(OR(C7179=""),"NO",1)</f>
        <v>NO</v>
      </c>
      <c r="B7181" s="18"/>
      <c r="E7181" s="330"/>
      <c r="F7181" s="54" t="str">
        <f>+$F$28</f>
        <v>APORTANTE</v>
      </c>
      <c r="G7181" s="337" t="s">
        <v>124</v>
      </c>
      <c r="H7181" s="338"/>
      <c r="I7181" s="338"/>
      <c r="J7181" s="338"/>
      <c r="K7181" s="338"/>
      <c r="L7181" s="339"/>
    </row>
    <row r="7182" spans="1:12" hidden="1" x14ac:dyDescent="0.3">
      <c r="A7182" s="18" t="str">
        <f t="shared" ref="A7182" si="2418">+IF(OR(C7179=""),"NO",1)</f>
        <v>NO</v>
      </c>
      <c r="B7182" s="18"/>
      <c r="E7182" s="330"/>
      <c r="F7182" s="54" t="str">
        <f>+$F$29</f>
        <v>VALOR /SMMLV)</v>
      </c>
      <c r="G7182" s="55" t="s">
        <v>124</v>
      </c>
      <c r="H7182" s="56" t="str">
        <f>+$H$29</f>
        <v>% PART..</v>
      </c>
      <c r="I7182" s="57" t="s">
        <v>124</v>
      </c>
      <c r="J7182" s="58" t="str">
        <f>+$J$29</f>
        <v>VALOR ACREDITADO</v>
      </c>
      <c r="K7182" s="59"/>
      <c r="L7182" s="47" t="s">
        <v>124</v>
      </c>
    </row>
    <row r="7183" spans="1:12" hidden="1" x14ac:dyDescent="0.3">
      <c r="A7183" s="18" t="str">
        <f t="shared" ref="A7183" si="2419">+IF(OR(C7179=""),"NO",1)</f>
        <v>NO</v>
      </c>
      <c r="B7183" s="18"/>
      <c r="E7183" s="330"/>
      <c r="F7183" s="60" t="str">
        <f>+$F$30</f>
        <v>EXPERIENCIA APORTADA</v>
      </c>
      <c r="G7183" s="340" t="s">
        <v>124</v>
      </c>
      <c r="H7183" s="341"/>
      <c r="I7183" s="341"/>
      <c r="J7183" s="341"/>
      <c r="K7183" s="341"/>
      <c r="L7183" s="342"/>
    </row>
    <row r="7184" spans="1:12" hidden="1" x14ac:dyDescent="0.3">
      <c r="A7184" s="18" t="str">
        <f t="shared" ref="A7184" si="2420">+IF(OR(C7179=""),"NO",1)</f>
        <v>NO</v>
      </c>
      <c r="B7184" s="18"/>
      <c r="E7184" s="331"/>
      <c r="F7184" s="62" t="str">
        <f>+$F$31</f>
        <v>OBSERVACIÓN</v>
      </c>
      <c r="G7184" s="343" t="s">
        <v>124</v>
      </c>
      <c r="H7184" s="344"/>
      <c r="I7184" s="344"/>
      <c r="J7184" s="344"/>
      <c r="K7184" s="344"/>
      <c r="L7184" s="345"/>
    </row>
    <row r="7185" spans="1:12" ht="8.5" hidden="1" customHeight="1" x14ac:dyDescent="0.3">
      <c r="A7185" s="18" t="str">
        <f t="shared" ref="A7185" si="2421">+IF(OR(C7179=""),"NO",1)</f>
        <v>NO</v>
      </c>
      <c r="B7185" s="18"/>
      <c r="E7185" s="49"/>
      <c r="F7185" s="50"/>
      <c r="G7185" s="51"/>
      <c r="H7185" s="51"/>
      <c r="I7185" s="51"/>
      <c r="J7185" s="51"/>
      <c r="K7185" s="51"/>
      <c r="L7185" s="52"/>
    </row>
    <row r="7186" spans="1:12" hidden="1" x14ac:dyDescent="0.3">
      <c r="A7186" s="18" t="str">
        <f t="shared" ref="A7186" si="2422">+IF(OR(C7186=""),"NO",1)</f>
        <v>NO</v>
      </c>
      <c r="B7186" s="18"/>
      <c r="C7186" s="1" t="s">
        <v>124</v>
      </c>
      <c r="E7186" s="329">
        <v>6</v>
      </c>
      <c r="F7186" s="53" t="str">
        <f>+$F$26</f>
        <v>OBJETO</v>
      </c>
      <c r="G7186" s="332" t="s">
        <v>124</v>
      </c>
      <c r="H7186" s="333"/>
      <c r="I7186" s="333"/>
      <c r="J7186" s="333"/>
      <c r="K7186" s="333"/>
      <c r="L7186" s="334"/>
    </row>
    <row r="7187" spans="1:12" hidden="1" x14ac:dyDescent="0.3">
      <c r="A7187" s="18" t="str">
        <f t="shared" ref="A7187" si="2423">+IF(OR(C7186=""),"NO",1)</f>
        <v>NO</v>
      </c>
      <c r="B7187" s="18"/>
      <c r="E7187" s="330"/>
      <c r="F7187" s="54" t="str">
        <f>+$F$27</f>
        <v>CONTRATANTE</v>
      </c>
      <c r="G7187" s="335" t="s">
        <v>124</v>
      </c>
      <c r="H7187" s="310"/>
      <c r="I7187" s="310"/>
      <c r="J7187" s="310"/>
      <c r="K7187" s="310"/>
      <c r="L7187" s="336"/>
    </row>
    <row r="7188" spans="1:12" hidden="1" x14ac:dyDescent="0.3">
      <c r="A7188" s="18" t="str">
        <f t="shared" ref="A7188" si="2424">+IF(OR(C7186=""),"NO",1)</f>
        <v>NO</v>
      </c>
      <c r="B7188" s="18"/>
      <c r="E7188" s="330"/>
      <c r="F7188" s="54" t="str">
        <f>+$F$28</f>
        <v>APORTANTE</v>
      </c>
      <c r="G7188" s="337" t="s">
        <v>124</v>
      </c>
      <c r="H7188" s="338"/>
      <c r="I7188" s="338"/>
      <c r="J7188" s="338"/>
      <c r="K7188" s="338"/>
      <c r="L7188" s="339"/>
    </row>
    <row r="7189" spans="1:12" hidden="1" x14ac:dyDescent="0.3">
      <c r="A7189" s="18" t="str">
        <f t="shared" ref="A7189" si="2425">+IF(OR(C7186=""),"NO",1)</f>
        <v>NO</v>
      </c>
      <c r="B7189" s="18"/>
      <c r="E7189" s="330"/>
      <c r="F7189" s="54" t="str">
        <f>+$F$29</f>
        <v>VALOR /SMMLV)</v>
      </c>
      <c r="G7189" s="55" t="s">
        <v>124</v>
      </c>
      <c r="H7189" s="56" t="str">
        <f>+$H$29</f>
        <v>% PART..</v>
      </c>
      <c r="I7189" s="57" t="s">
        <v>124</v>
      </c>
      <c r="J7189" s="58" t="str">
        <f>+$J$29</f>
        <v>VALOR ACREDITADO</v>
      </c>
      <c r="K7189" s="59"/>
      <c r="L7189" s="47" t="s">
        <v>124</v>
      </c>
    </row>
    <row r="7190" spans="1:12" hidden="1" x14ac:dyDescent="0.3">
      <c r="A7190" s="18" t="str">
        <f t="shared" ref="A7190" si="2426">+IF(OR(C7186=""),"NO",1)</f>
        <v>NO</v>
      </c>
      <c r="B7190" s="18"/>
      <c r="E7190" s="330"/>
      <c r="F7190" s="60" t="str">
        <f>+$F$30</f>
        <v>EXPERIENCIA APORTADA</v>
      </c>
      <c r="G7190" s="340" t="s">
        <v>124</v>
      </c>
      <c r="H7190" s="341"/>
      <c r="I7190" s="341"/>
      <c r="J7190" s="341"/>
      <c r="K7190" s="341"/>
      <c r="L7190" s="342"/>
    </row>
    <row r="7191" spans="1:12" hidden="1" x14ac:dyDescent="0.3">
      <c r="A7191" s="18" t="str">
        <f t="shared" ref="A7191" si="2427">+IF(OR(C7186=""),"NO",1)</f>
        <v>NO</v>
      </c>
      <c r="B7191" s="18"/>
      <c r="E7191" s="331"/>
      <c r="F7191" s="62" t="str">
        <f>+$F$31</f>
        <v>OBSERVACIÓN</v>
      </c>
      <c r="G7191" s="343" t="s">
        <v>124</v>
      </c>
      <c r="H7191" s="344"/>
      <c r="I7191" s="344"/>
      <c r="J7191" s="344"/>
      <c r="K7191" s="344"/>
      <c r="L7191" s="345"/>
    </row>
    <row r="7192" spans="1:12" ht="8.5" hidden="1" customHeight="1" x14ac:dyDescent="0.3">
      <c r="A7192" s="18" t="str">
        <f t="shared" ref="A7192" si="2428">+IF(OR(C7186=""),"NO",1)</f>
        <v>NO</v>
      </c>
      <c r="B7192" s="18"/>
      <c r="E7192" s="49"/>
      <c r="F7192" s="50"/>
      <c r="G7192" s="51"/>
      <c r="H7192" s="51"/>
      <c r="I7192" s="51"/>
      <c r="J7192" s="51"/>
      <c r="K7192" s="51"/>
      <c r="L7192" s="52"/>
    </row>
    <row r="7193" spans="1:12" hidden="1" x14ac:dyDescent="0.3">
      <c r="A7193" s="18" t="str">
        <f t="shared" ref="A7193" si="2429">+IF(OR(C7193=""),"NO",1)</f>
        <v>NO</v>
      </c>
      <c r="B7193" s="18"/>
      <c r="C7193" s="1" t="s">
        <v>124</v>
      </c>
      <c r="E7193" s="329">
        <v>7</v>
      </c>
      <c r="F7193" s="53" t="str">
        <f>+$F$26</f>
        <v>OBJETO</v>
      </c>
      <c r="G7193" s="332" t="s">
        <v>124</v>
      </c>
      <c r="H7193" s="333"/>
      <c r="I7193" s="333"/>
      <c r="J7193" s="333"/>
      <c r="K7193" s="333"/>
      <c r="L7193" s="334"/>
    </row>
    <row r="7194" spans="1:12" hidden="1" x14ac:dyDescent="0.3">
      <c r="A7194" s="18" t="str">
        <f t="shared" ref="A7194" si="2430">+IF(OR(C7193=""),"NO",1)</f>
        <v>NO</v>
      </c>
      <c r="B7194" s="18"/>
      <c r="E7194" s="330"/>
      <c r="F7194" s="54" t="str">
        <f>+$F$27</f>
        <v>CONTRATANTE</v>
      </c>
      <c r="G7194" s="335" t="s">
        <v>124</v>
      </c>
      <c r="H7194" s="310"/>
      <c r="I7194" s="310"/>
      <c r="J7194" s="310"/>
      <c r="K7194" s="310"/>
      <c r="L7194" s="336"/>
    </row>
    <row r="7195" spans="1:12" hidden="1" x14ac:dyDescent="0.3">
      <c r="A7195" s="18" t="str">
        <f t="shared" ref="A7195" si="2431">+IF(OR(C7193=""),"NO",1)</f>
        <v>NO</v>
      </c>
      <c r="B7195" s="18"/>
      <c r="E7195" s="330"/>
      <c r="F7195" s="54" t="str">
        <f>+$F$28</f>
        <v>APORTANTE</v>
      </c>
      <c r="G7195" s="337" t="s">
        <v>124</v>
      </c>
      <c r="H7195" s="338"/>
      <c r="I7195" s="338"/>
      <c r="J7195" s="338"/>
      <c r="K7195" s="338"/>
      <c r="L7195" s="339"/>
    </row>
    <row r="7196" spans="1:12" hidden="1" x14ac:dyDescent="0.3">
      <c r="A7196" s="18" t="str">
        <f t="shared" ref="A7196" si="2432">+IF(OR(C7193=""),"NO",1)</f>
        <v>NO</v>
      </c>
      <c r="B7196" s="18"/>
      <c r="E7196" s="330"/>
      <c r="F7196" s="54" t="str">
        <f>+$F$29</f>
        <v>VALOR /SMMLV)</v>
      </c>
      <c r="G7196" s="55" t="s">
        <v>124</v>
      </c>
      <c r="H7196" s="56" t="str">
        <f>+$H$29</f>
        <v>% PART..</v>
      </c>
      <c r="I7196" s="57" t="s">
        <v>124</v>
      </c>
      <c r="J7196" s="58" t="str">
        <f>+$J$29</f>
        <v>VALOR ACREDITADO</v>
      </c>
      <c r="K7196" s="59"/>
      <c r="L7196" s="47" t="s">
        <v>124</v>
      </c>
    </row>
    <row r="7197" spans="1:12" hidden="1" x14ac:dyDescent="0.3">
      <c r="A7197" s="18" t="str">
        <f t="shared" ref="A7197" si="2433">+IF(OR(C7193=""),"NO",1)</f>
        <v>NO</v>
      </c>
      <c r="B7197" s="18"/>
      <c r="E7197" s="330"/>
      <c r="F7197" s="60" t="str">
        <f>+$F$30</f>
        <v>EXPERIENCIA APORTADA</v>
      </c>
      <c r="G7197" s="340" t="s">
        <v>124</v>
      </c>
      <c r="H7197" s="341"/>
      <c r="I7197" s="341"/>
      <c r="J7197" s="341"/>
      <c r="K7197" s="341"/>
      <c r="L7197" s="342"/>
    </row>
    <row r="7198" spans="1:12" hidden="1" x14ac:dyDescent="0.3">
      <c r="A7198" s="18" t="str">
        <f t="shared" ref="A7198" si="2434">+IF(OR(C7193=""),"NO",1)</f>
        <v>NO</v>
      </c>
      <c r="B7198" s="18"/>
      <c r="E7198" s="331"/>
      <c r="F7198" s="62" t="str">
        <f>+$F$31</f>
        <v>OBSERVACIÓN</v>
      </c>
      <c r="G7198" s="343" t="s">
        <v>124</v>
      </c>
      <c r="H7198" s="344"/>
      <c r="I7198" s="344"/>
      <c r="J7198" s="344"/>
      <c r="K7198" s="344"/>
      <c r="L7198" s="345"/>
    </row>
    <row r="7199" spans="1:12" hidden="1" x14ac:dyDescent="0.3">
      <c r="A7199" s="18" t="str">
        <f t="shared" ref="A7199" si="2435">+IF(OR(C7193=""),"NO",1)</f>
        <v>NO</v>
      </c>
      <c r="B7199" s="18"/>
      <c r="E7199" s="49"/>
      <c r="F7199" s="50"/>
      <c r="G7199" s="51"/>
      <c r="H7199" s="51"/>
      <c r="I7199" s="51"/>
      <c r="J7199" s="51"/>
      <c r="K7199" s="51"/>
      <c r="L7199" s="52"/>
    </row>
    <row r="7200" spans="1:12" hidden="1" x14ac:dyDescent="0.3">
      <c r="A7200" s="1" t="str">
        <f>+A7135</f>
        <v>NO</v>
      </c>
      <c r="C7200" s="1" t="str">
        <f>"N"&amp;C7135</f>
        <v>N</v>
      </c>
      <c r="E7200" s="63"/>
      <c r="F7200" s="64" t="str">
        <f>+$F$75</f>
        <v>TOTAL DE CONTRATOS PRESENTADOS VÁLIDOS QUE CUMPLEN EXPERIENCIA ACREDITADA:</v>
      </c>
      <c r="G7200" s="65"/>
      <c r="H7200" s="65"/>
      <c r="I7200" s="65"/>
      <c r="J7200" s="66"/>
      <c r="K7200" s="65"/>
      <c r="L7200" s="67" t="s">
        <v>124</v>
      </c>
    </row>
    <row r="7201" spans="1:12" ht="6.65" hidden="1" customHeight="1" x14ac:dyDescent="0.3">
      <c r="A7201" s="1" t="str">
        <f>+A7135</f>
        <v>NO</v>
      </c>
      <c r="E7201" s="51"/>
      <c r="F7201" s="50"/>
      <c r="G7201" s="51"/>
      <c r="H7201" s="51"/>
      <c r="I7201" s="51"/>
      <c r="J7201" s="51"/>
      <c r="K7201" s="51"/>
      <c r="L7201" s="51"/>
    </row>
    <row r="7202" spans="1:12" hidden="1" x14ac:dyDescent="0.3">
      <c r="A7202" s="1" t="str">
        <f>+A7135</f>
        <v>NO</v>
      </c>
      <c r="E7202" s="63"/>
      <c r="F7202" s="63" t="str">
        <f>+$F$77</f>
        <v>ACREDITA SUMINISTRO E INSTALACIÓN DE MOBILIARIO POR LO MENOS EN UN (1) CONTRATO VÁLIDO</v>
      </c>
      <c r="G7202" s="65"/>
      <c r="H7202" s="65"/>
      <c r="I7202" s="65"/>
      <c r="J7202" s="66"/>
      <c r="K7202" s="65"/>
      <c r="L7202" s="68" t="s">
        <v>157</v>
      </c>
    </row>
    <row r="7203" spans="1:12" ht="5.15" hidden="1" customHeight="1" x14ac:dyDescent="0.3">
      <c r="A7203" s="1" t="str">
        <f>+A7135</f>
        <v>NO</v>
      </c>
      <c r="E7203" s="51"/>
      <c r="F7203" s="50"/>
      <c r="G7203" s="51"/>
      <c r="H7203" s="51"/>
      <c r="I7203" s="51"/>
      <c r="J7203" s="51"/>
      <c r="K7203" s="51"/>
      <c r="L7203" s="51"/>
    </row>
    <row r="7204" spans="1:12" ht="12.75" hidden="1" customHeight="1" x14ac:dyDescent="0.3">
      <c r="A7204" s="1" t="str">
        <f>+A7135</f>
        <v>NO</v>
      </c>
      <c r="E7204" s="69" t="str">
        <f>+$E$79</f>
        <v>EXPERIENCIA ESPECÍFICA NUMERAL 10.1.1 A</v>
      </c>
      <c r="F7204" s="70"/>
      <c r="G7204" s="70"/>
      <c r="H7204" s="70"/>
      <c r="I7204" s="70"/>
      <c r="J7204" s="70"/>
      <c r="K7204" s="70"/>
      <c r="L7204" s="71"/>
    </row>
    <row r="7205" spans="1:12" ht="26.5" hidden="1" customHeight="1" x14ac:dyDescent="0.3">
      <c r="A7205" s="1" t="str">
        <f>+A7135</f>
        <v>NO</v>
      </c>
      <c r="E7205" s="72"/>
      <c r="F7205" s="325" t="str">
        <f>+$F$80</f>
        <v>Por lo menos uno (1) de los contratos válidos aportados como experiencia general debe corresponder mínimo al 60% del presupuesto oficial del presente proceso de selección.  (SMMLV)</v>
      </c>
      <c r="G7205" s="326"/>
      <c r="H7205" s="326"/>
      <c r="I7205" s="326"/>
      <c r="J7205" s="326"/>
      <c r="K7205" s="73" t="s">
        <v>124</v>
      </c>
      <c r="L7205" s="74" t="s">
        <v>124</v>
      </c>
    </row>
    <row r="7206" spans="1:12" ht="23.5" hidden="1" customHeight="1" x14ac:dyDescent="0.3">
      <c r="A7206" s="1" t="str">
        <f>+A7135</f>
        <v>NO</v>
      </c>
      <c r="E7206" s="63"/>
      <c r="F7206" s="325" t="str">
        <f>+$F$81</f>
        <v xml:space="preserve">Deberá acreditarse en al menos uno (1) de los contratos válidos aportados como experiencia general una </v>
      </c>
      <c r="G7206" s="326"/>
      <c r="H7206" s="326"/>
      <c r="I7206" s="326"/>
      <c r="J7206" s="326"/>
      <c r="K7206" s="73" t="s">
        <v>124</v>
      </c>
      <c r="L7206" s="74" t="s">
        <v>124</v>
      </c>
    </row>
    <row r="7207" spans="1:12" ht="23.5" hidden="1" customHeight="1" x14ac:dyDescent="0.3">
      <c r="A7207" s="18" t="s">
        <v>30</v>
      </c>
      <c r="E7207" s="63"/>
      <c r="F7207" s="325" t="str">
        <f>+$F$82</f>
        <v xml:space="preserve">Deberá acreditarse en al menos uno (1) de los contratos válidos aportados interventoría a intervención de </v>
      </c>
      <c r="G7207" s="326"/>
      <c r="H7207" s="326"/>
      <c r="I7207" s="326"/>
      <c r="J7207" s="326"/>
      <c r="K7207" s="73">
        <f>+$K$82</f>
        <v>0</v>
      </c>
      <c r="L7207" s="74" t="s">
        <v>124</v>
      </c>
    </row>
    <row r="7208" spans="1:12" ht="36" hidden="1" customHeight="1" x14ac:dyDescent="0.3">
      <c r="A7208" s="18" t="s">
        <v>30</v>
      </c>
      <c r="E7208" s="63"/>
      <c r="F7208" s="325" t="str">
        <f>+$F$83</f>
        <v xml:space="preserve">Deberá acreditarse en al menos uno (1) de los contratos válidos aportados interventoría a intervención de </v>
      </c>
      <c r="G7208" s="326"/>
      <c r="H7208" s="326"/>
      <c r="I7208" s="326"/>
      <c r="J7208" s="326"/>
      <c r="K7208" s="75">
        <f>+$K$83</f>
        <v>0</v>
      </c>
      <c r="L7208" s="76" t="s">
        <v>124</v>
      </c>
    </row>
    <row r="7209" spans="1:12" hidden="1" x14ac:dyDescent="0.3">
      <c r="A7209" s="1" t="str">
        <f>+A7135</f>
        <v>NO</v>
      </c>
      <c r="E7209" s="51"/>
      <c r="F7209" s="50"/>
      <c r="G7209" s="51"/>
      <c r="H7209" s="51"/>
      <c r="I7209" s="51"/>
      <c r="J7209" s="51"/>
      <c r="K7209" s="51"/>
      <c r="L7209" s="51"/>
    </row>
    <row r="7210" spans="1:12" ht="12.75" hidden="1" customHeight="1" x14ac:dyDescent="0.3">
      <c r="A7210" s="1" t="str">
        <f>+A7135</f>
        <v>NO</v>
      </c>
      <c r="E7210" s="40" t="str">
        <f>+$E$85</f>
        <v>VALOR MÍNIMO A CERIFICAR % P.O EN SMMMLV. NUMERAL 3.9.1</v>
      </c>
      <c r="F7210" s="41"/>
      <c r="G7210" s="41"/>
      <c r="H7210" s="41"/>
      <c r="I7210" s="41"/>
      <c r="J7210" s="41"/>
      <c r="K7210" s="41"/>
      <c r="L7210" s="42"/>
    </row>
    <row r="7211" spans="1:12" hidden="1" x14ac:dyDescent="0.3">
      <c r="A7211" s="1" t="str">
        <f>+A7135</f>
        <v>NO</v>
      </c>
      <c r="C7211" s="1" t="str">
        <f>"M"&amp;C7135</f>
        <v>M</v>
      </c>
      <c r="E7211" s="77" t="str">
        <f>+$E$86</f>
        <v>100% P.O.</v>
      </c>
      <c r="F7211" s="78"/>
      <c r="G7211" s="61">
        <v>242.41716883554506</v>
      </c>
      <c r="H7211" s="124" t="str">
        <f>+$H$86</f>
        <v>TOTAL EJECUTADO DE CONTRATOS ACREDITADOS</v>
      </c>
      <c r="I7211" s="124"/>
      <c r="J7211" s="124"/>
      <c r="K7211" s="55" t="s">
        <v>124</v>
      </c>
      <c r="L7211" s="47" t="s">
        <v>124</v>
      </c>
    </row>
    <row r="7212" spans="1:12" hidden="1" x14ac:dyDescent="0.3">
      <c r="A7212" s="1" t="str">
        <f>+A7135</f>
        <v>NO</v>
      </c>
      <c r="E7212" s="39"/>
      <c r="F7212" s="39"/>
      <c r="G7212" s="39"/>
      <c r="H7212" s="39"/>
      <c r="I7212" s="39"/>
      <c r="J7212" s="39"/>
      <c r="K7212" s="39"/>
      <c r="L7212" s="39"/>
    </row>
    <row r="7213" spans="1:12" ht="12.75" hidden="1" customHeight="1" x14ac:dyDescent="0.3">
      <c r="A7213" s="18" t="s">
        <v>30</v>
      </c>
      <c r="B7213" s="18"/>
      <c r="E7213" s="40" t="str">
        <f>+$E$88</f>
        <v>CONSIDERACIONES PARA LA VALIDEZ DE LA EXPERIENCIA REQUERIDA: EXPERIENCIA PROPONENTES PLURALES NUMERAL 10.1.2 D</v>
      </c>
      <c r="F7213" s="41"/>
      <c r="G7213" s="41"/>
      <c r="H7213" s="41"/>
      <c r="I7213" s="41"/>
      <c r="J7213" s="41"/>
      <c r="K7213" s="41"/>
      <c r="L7213" s="42"/>
    </row>
    <row r="7214" spans="1:12" ht="28" hidden="1" customHeight="1" x14ac:dyDescent="0.3">
      <c r="A7214" s="18" t="s">
        <v>30</v>
      </c>
      <c r="B7214" s="18"/>
      <c r="C7214" s="1" t="str">
        <f>"O"&amp;C7135</f>
        <v>O</v>
      </c>
      <c r="E7214" s="80" t="str">
        <f>+$E$89</f>
        <v>i)</v>
      </c>
      <c r="F7214" s="327" t="str">
        <f>+$F$89</f>
        <v>Uno de los integrantes debe aportar como mínimo el cincuenta por ciento (50 %) de la experiencia solicitada</v>
      </c>
      <c r="G7214" s="328"/>
      <c r="H7214" s="328"/>
      <c r="I7214" s="328"/>
      <c r="J7214" s="328"/>
      <c r="K7214" s="73" t="s">
        <v>124</v>
      </c>
      <c r="L7214" s="47" t="s">
        <v>124</v>
      </c>
    </row>
    <row r="7215" spans="1:12" ht="28" hidden="1" customHeight="1" x14ac:dyDescent="0.3">
      <c r="A7215" s="18" t="s">
        <v>30</v>
      </c>
      <c r="B7215" s="18"/>
      <c r="C7215" s="1" t="str">
        <f>"O"&amp;C7135</f>
        <v>O</v>
      </c>
      <c r="E7215" s="80" t="str">
        <f>+$E$90</f>
        <v>ii)</v>
      </c>
      <c r="F7215" s="327" t="str">
        <f>+$F$90</f>
        <v>Todos los demás ntegrantes deben acreditar al menos el cinco por ciento (5 %) de la experiencia solicitada, solo uno (1) de los integrantes podrá no acreditar experiencia pero su porcentaje de participación  no podrá superar el diez por ciento (10 %)</v>
      </c>
      <c r="G7215" s="328"/>
      <c r="H7215" s="328"/>
      <c r="I7215" s="328"/>
      <c r="J7215" s="328"/>
      <c r="K7215" s="73" t="s">
        <v>124</v>
      </c>
      <c r="L7215" s="47" t="s">
        <v>124</v>
      </c>
    </row>
    <row r="7216" spans="1:12" hidden="1" x14ac:dyDescent="0.3">
      <c r="A7216" s="18" t="s">
        <v>30</v>
      </c>
      <c r="B7216" s="18"/>
      <c r="E7216" s="39"/>
      <c r="F7216" s="39"/>
      <c r="G7216" s="39"/>
      <c r="H7216" s="39"/>
      <c r="I7216" s="39"/>
      <c r="J7216" s="39"/>
      <c r="K7216" s="39"/>
      <c r="L7216" s="39"/>
    </row>
    <row r="7217" spans="1:12" ht="13" hidden="1" customHeight="1" x14ac:dyDescent="0.3">
      <c r="A7217" s="18" t="str">
        <f>+A7135</f>
        <v>NO</v>
      </c>
      <c r="B7217" s="18"/>
      <c r="E7217" s="69" t="str">
        <f>+$E$92</f>
        <v>VERIFICACIÓN Y ASIGNACIÓN DE PUNTAJE POR LA EXPERIENCIA DEL PROPONENTE</v>
      </c>
      <c r="F7217" s="70"/>
      <c r="G7217" s="70"/>
      <c r="H7217" s="70"/>
      <c r="I7217" s="70"/>
      <c r="J7217" s="70"/>
      <c r="K7217" s="70"/>
      <c r="L7217" s="71"/>
    </row>
    <row r="7218" spans="1:12" hidden="1" x14ac:dyDescent="0.3">
      <c r="A7218" s="18" t="str">
        <f>+A7135</f>
        <v>NO</v>
      </c>
      <c r="B7218" s="18"/>
      <c r="E7218" s="81"/>
      <c r="F7218" s="323" t="str">
        <f>+$F$93</f>
        <v>No. CONTRATOS QUE ACREDITAN LA EXPERIENCIA (NO OBJETO DE SUBSANACIÓN)</v>
      </c>
      <c r="G7218" s="324"/>
      <c r="H7218" s="324"/>
      <c r="I7218" s="324"/>
      <c r="J7218" s="324"/>
      <c r="K7218" s="82"/>
      <c r="L7218" s="83" t="s">
        <v>124</v>
      </c>
    </row>
    <row r="7219" spans="1:12" ht="13" hidden="1" customHeight="1" x14ac:dyDescent="0.3">
      <c r="A7219" s="18" t="str">
        <f>+A7135</f>
        <v>NO</v>
      </c>
      <c r="B7219" s="18"/>
      <c r="E7219" s="84"/>
      <c r="F7219" s="323" t="str">
        <f>+$F$94</f>
        <v>TOTAL EJECUTADO DE CONTRATOS ACREDITADOS PROPUESTA INICIAL</v>
      </c>
      <c r="G7219" s="324"/>
      <c r="H7219" s="324"/>
      <c r="I7219" s="324"/>
      <c r="J7219" s="324"/>
      <c r="K7219" s="85"/>
      <c r="L7219" s="86" t="s">
        <v>124</v>
      </c>
    </row>
    <row r="7220" spans="1:12" ht="13" hidden="1" customHeight="1" x14ac:dyDescent="0.3">
      <c r="A7220" s="18" t="str">
        <f>+A7135</f>
        <v>NO</v>
      </c>
      <c r="B7220" s="18"/>
      <c r="E7220" s="87"/>
      <c r="F7220" s="323" t="str">
        <f>+$F$95</f>
        <v>PROMEDIO VALOR ACREDITADO EN SMMLV</v>
      </c>
      <c r="G7220" s="324"/>
      <c r="H7220" s="324"/>
      <c r="I7220" s="324"/>
      <c r="J7220" s="324"/>
      <c r="K7220" s="66"/>
      <c r="L7220" s="88" t="s">
        <v>124</v>
      </c>
    </row>
    <row r="7221" spans="1:12" hidden="1" x14ac:dyDescent="0.3">
      <c r="A7221" s="18" t="str">
        <f>+A7135</f>
        <v>NO</v>
      </c>
      <c r="B7221" s="18"/>
      <c r="E7221" s="89"/>
      <c r="F7221" s="89"/>
      <c r="G7221" s="89"/>
      <c r="H7221" s="89"/>
      <c r="I7221" s="89"/>
      <c r="J7221" s="89"/>
      <c r="K7221" s="89"/>
      <c r="L7221" s="89"/>
    </row>
    <row r="7222" spans="1:12" ht="13" hidden="1" customHeight="1" x14ac:dyDescent="0.3">
      <c r="A7222" s="18" t="str">
        <f>+A7135</f>
        <v>NO</v>
      </c>
      <c r="B7222" s="18"/>
      <c r="E7222" s="69" t="str">
        <f>+$E$97</f>
        <v>3.9.2 EXIGENCIAS MÍNIMAS DE EXPERIENCIA Y FORMACIÓN ACADÉMICA DEL EQUIPO DE TRABAJO</v>
      </c>
      <c r="F7222" s="70"/>
      <c r="G7222" s="70"/>
      <c r="H7222" s="70"/>
      <c r="I7222" s="70"/>
      <c r="J7222" s="70"/>
      <c r="K7222" s="70"/>
      <c r="L7222" s="71"/>
    </row>
    <row r="7223" spans="1:12" hidden="1" x14ac:dyDescent="0.3">
      <c r="A7223" s="18" t="str">
        <f>+A7135</f>
        <v>NO</v>
      </c>
      <c r="B7223" s="18"/>
      <c r="E7223" s="90" t="str">
        <f>+$E$98</f>
        <v>Formulario 8</v>
      </c>
      <c r="F7223" s="315" t="s">
        <v>46</v>
      </c>
      <c r="G7223" s="316"/>
      <c r="H7223" s="317"/>
      <c r="I7223" s="318"/>
      <c r="J7223" s="318"/>
      <c r="K7223" s="318"/>
      <c r="L7223" s="319"/>
    </row>
    <row r="7224" spans="1:12" hidden="1" x14ac:dyDescent="0.3">
      <c r="A7224" s="18" t="str">
        <f>+A7135</f>
        <v>NO</v>
      </c>
      <c r="B7224" s="18"/>
      <c r="E7224" s="91" t="s">
        <v>124</v>
      </c>
      <c r="F7224" s="91" t="str">
        <f>+$F$99</f>
        <v>Director de Interventoría</v>
      </c>
      <c r="G7224" s="91" t="str">
        <f>+$G$99</f>
        <v>Residente de Interventoría</v>
      </c>
      <c r="H7224" s="320"/>
      <c r="I7224" s="321"/>
      <c r="J7224" s="321"/>
      <c r="K7224" s="321"/>
      <c r="L7224" s="322"/>
    </row>
    <row r="7225" spans="1:12" hidden="1" x14ac:dyDescent="0.3">
      <c r="A7225" s="18" t="str">
        <f>+A7135</f>
        <v>NO</v>
      </c>
      <c r="B7225" s="18"/>
      <c r="E7225" s="304" t="str">
        <f>+$E$100</f>
        <v>OBSERVACIONES RESPECTO REQUISITO HABILITANTE DEL PERSONAL CLAVE EVALUABLE</v>
      </c>
      <c r="F7225" s="305"/>
      <c r="G7225" s="305"/>
      <c r="H7225" s="305"/>
      <c r="I7225" s="305"/>
      <c r="J7225" s="305"/>
      <c r="K7225" s="305"/>
      <c r="L7225" s="305"/>
    </row>
    <row r="7226" spans="1:12" hidden="1" x14ac:dyDescent="0.3">
      <c r="A7226" s="18" t="str">
        <f>+A7135</f>
        <v>NO</v>
      </c>
      <c r="B7226" s="18"/>
      <c r="E7226" s="312" t="s">
        <v>124</v>
      </c>
      <c r="F7226" s="313"/>
      <c r="G7226" s="313"/>
      <c r="H7226" s="313"/>
      <c r="I7226" s="313"/>
      <c r="J7226" s="313"/>
      <c r="K7226" s="313"/>
      <c r="L7226" s="314"/>
    </row>
    <row r="7227" spans="1:12" hidden="1" x14ac:dyDescent="0.3">
      <c r="A7227" s="18" t="str">
        <f>+A7135</f>
        <v>NO</v>
      </c>
      <c r="B7227" s="18"/>
      <c r="E7227" s="89"/>
      <c r="F7227" s="89"/>
      <c r="G7227" s="89"/>
      <c r="H7227" s="89"/>
      <c r="I7227" s="89"/>
      <c r="J7227" s="89"/>
      <c r="K7227" s="89"/>
      <c r="L7227" s="89"/>
    </row>
    <row r="7228" spans="1:12" ht="13" hidden="1" customHeight="1" x14ac:dyDescent="0.3">
      <c r="A7228" s="18" t="str">
        <f>+A7135</f>
        <v>NO</v>
      </c>
      <c r="B7228" s="18"/>
      <c r="E7228" s="69" t="str">
        <f>+$E$103</f>
        <v>4.2 EQUIPO DE TRABAJO (Personal Clave Evaluable)</v>
      </c>
      <c r="F7228" s="70"/>
      <c r="G7228" s="70"/>
      <c r="H7228" s="70"/>
      <c r="I7228" s="70"/>
      <c r="J7228" s="70"/>
      <c r="K7228" s="70"/>
      <c r="L7228" s="71"/>
    </row>
    <row r="7229" spans="1:12" ht="23.25" hidden="1" customHeight="1" x14ac:dyDescent="0.3">
      <c r="A7229" s="18" t="str">
        <f>+A7135</f>
        <v>NO</v>
      </c>
      <c r="B7229" s="18"/>
      <c r="E7229" s="90" t="str">
        <f>+$E$104</f>
        <v>Formulario 9</v>
      </c>
      <c r="F7229" s="315" t="s">
        <v>46</v>
      </c>
      <c r="G7229" s="316"/>
      <c r="H7229" s="317"/>
      <c r="I7229" s="318"/>
      <c r="J7229" s="318"/>
      <c r="K7229" s="318"/>
      <c r="L7229" s="319"/>
    </row>
    <row r="7230" spans="1:12" hidden="1" x14ac:dyDescent="0.3">
      <c r="A7230" s="18" t="str">
        <f>+A7135</f>
        <v>NO</v>
      </c>
      <c r="B7230" s="18"/>
      <c r="E7230" s="91" t="s">
        <v>124</v>
      </c>
      <c r="F7230" s="91" t="str">
        <f>+$F$99</f>
        <v>Director de Interventoría</v>
      </c>
      <c r="G7230" s="91" t="str">
        <f>+$G$99</f>
        <v>Residente de Interventoría</v>
      </c>
      <c r="H7230" s="320"/>
      <c r="I7230" s="321"/>
      <c r="J7230" s="321"/>
      <c r="K7230" s="321"/>
      <c r="L7230" s="322"/>
    </row>
    <row r="7231" spans="1:12" hidden="1" x14ac:dyDescent="0.3">
      <c r="A7231" s="18" t="str">
        <f>+A7135</f>
        <v>NO</v>
      </c>
      <c r="B7231" s="18"/>
      <c r="E7231" s="89"/>
      <c r="F7231" s="89"/>
      <c r="G7231" s="89"/>
      <c r="H7231" s="89"/>
      <c r="I7231" s="89"/>
      <c r="J7231" s="89"/>
      <c r="K7231" s="89"/>
      <c r="L7231" s="89"/>
    </row>
    <row r="7232" spans="1:12" hidden="1" x14ac:dyDescent="0.3">
      <c r="A7232" s="1" t="str">
        <f>+A7135</f>
        <v>NO</v>
      </c>
      <c r="E7232" s="92" t="str">
        <f>+E7107</f>
        <v>CRITERIOS DE EVALUACIÓN Y PUNTAJE</v>
      </c>
      <c r="F7232" s="93"/>
      <c r="G7232" s="93"/>
      <c r="H7232" s="93"/>
      <c r="I7232" s="93"/>
      <c r="J7232" s="93"/>
      <c r="K7232" s="94"/>
      <c r="L7232" s="95" t="str">
        <f>+$L$107</f>
        <v>PUNTAJE OBTENIDO</v>
      </c>
    </row>
    <row r="7233" spans="1:12" hidden="1" x14ac:dyDescent="0.3">
      <c r="A7233" s="1" t="str">
        <f>+A7135</f>
        <v>NO</v>
      </c>
      <c r="E7233" s="96" t="str">
        <f>+$E$108</f>
        <v>VALOR</v>
      </c>
      <c r="F7233" s="97" t="str">
        <f>+$F$108</f>
        <v>EQUIPO DE TRABAJO (PERSONAL CLAVE EVALUABLE)</v>
      </c>
      <c r="G7233" s="24"/>
      <c r="H7233" s="24"/>
      <c r="I7233" s="24"/>
      <c r="J7233" s="24"/>
      <c r="K7233" s="24"/>
      <c r="L7233" s="98"/>
    </row>
    <row r="7234" spans="1:12" ht="12.75" hidden="1" customHeight="1" x14ac:dyDescent="0.3">
      <c r="A7234" s="1" t="str">
        <f>+A7135</f>
        <v>NO</v>
      </c>
      <c r="E7234" s="96">
        <f>+$E$109</f>
        <v>5</v>
      </c>
      <c r="F7234" s="307" t="str">
        <f>+$F$109</f>
        <v xml:space="preserve"> Experiencia Específica adicional</v>
      </c>
      <c r="G7234" s="308"/>
      <c r="H7234" s="308"/>
      <c r="I7234" s="308"/>
      <c r="J7234" s="308"/>
      <c r="K7234" s="309"/>
      <c r="L7234" s="99" t="str">
        <f>IFERROR(IF(VLOOKUP(C7135,'R. PUNTAJES'!$C$14:$R$213,'R. PUNTAJES'!$I$10,0)="","",VLOOKUP(C7135,'R. PUNTAJES'!$C$14:$R$213,'R. PUNTAJES'!$I$10,0)),"")</f>
        <v/>
      </c>
    </row>
    <row r="7235" spans="1:12" ht="12.75" hidden="1" customHeight="1" x14ac:dyDescent="0.3">
      <c r="A7235" s="1" t="str">
        <f>+A7135</f>
        <v>NO</v>
      </c>
      <c r="E7235" s="96">
        <f>+$E$110</f>
        <v>5</v>
      </c>
      <c r="F7235" s="307" t="str">
        <f>+$F$110</f>
        <v>Formación Académica adicional</v>
      </c>
      <c r="G7235" s="308"/>
      <c r="H7235" s="308"/>
      <c r="I7235" s="308"/>
      <c r="J7235" s="308"/>
      <c r="K7235" s="309"/>
      <c r="L7235" s="99" t="str">
        <f>IFERROR(IF(VLOOKUP(C7135,'R. PUNTAJES'!$C$14:$R$213,'R. PUNTAJES'!$J$10,0)="","",VLOOKUP(C7135,'R. PUNTAJES'!$C$14:$R$213,'R. PUNTAJES'!$J$10,0)),"")</f>
        <v/>
      </c>
    </row>
    <row r="7236" spans="1:12" hidden="1" x14ac:dyDescent="0.3">
      <c r="A7236" s="18" t="str">
        <f>+A7135</f>
        <v>NO</v>
      </c>
      <c r="B7236" s="18"/>
      <c r="E7236" s="100"/>
      <c r="F7236" s="101" t="str">
        <f>+$F$111</f>
        <v>FACTOR DE SOSTENIBILIDAD</v>
      </c>
      <c r="G7236" s="102"/>
      <c r="H7236" s="102"/>
      <c r="I7236" s="102"/>
      <c r="J7236" s="102"/>
      <c r="K7236" s="102"/>
      <c r="L7236" s="103"/>
    </row>
    <row r="7237" spans="1:12" hidden="1" x14ac:dyDescent="0.3">
      <c r="A7237" s="18" t="str">
        <f>+A7135</f>
        <v>NO</v>
      </c>
      <c r="B7237" s="18"/>
      <c r="E7237" s="104">
        <v>1</v>
      </c>
      <c r="F7237" s="105" t="str">
        <f>+$F$112</f>
        <v>Compromisos Sostenibilidad</v>
      </c>
      <c r="G7237" s="106"/>
      <c r="H7237" s="106"/>
      <c r="I7237" s="106"/>
      <c r="J7237" s="106"/>
      <c r="K7237" s="106"/>
      <c r="L7237" s="107" t="str">
        <f>IFERROR(IF(VLOOKUP(C7135,'R. PUNTAJES'!$C$14:$R$213,'R. PUNTAJES'!$K$10,0)="","",VLOOKUP(C7135,'R. PUNTAJES'!$C$14:$R$213,'R. PUNTAJES'!$K$10,0)),"")</f>
        <v/>
      </c>
    </row>
    <row r="7238" spans="1:12" hidden="1" x14ac:dyDescent="0.3">
      <c r="A7238" s="1" t="str">
        <f>+A7135</f>
        <v>NO</v>
      </c>
      <c r="E7238" s="108"/>
      <c r="F7238" s="109" t="str">
        <f>+$F$113</f>
        <v>APOYO A LA INDUSTRIA NACIONAL</v>
      </c>
      <c r="G7238" s="110"/>
      <c r="H7238" s="110"/>
      <c r="I7238" s="110"/>
      <c r="J7238" s="110"/>
      <c r="K7238" s="110"/>
      <c r="L7238" s="111"/>
    </row>
    <row r="7239" spans="1:12" ht="12.75" hidden="1" customHeight="1" x14ac:dyDescent="0.3">
      <c r="A7239" s="1" t="str">
        <f>+A7135</f>
        <v>NO</v>
      </c>
      <c r="E7239" s="96">
        <v>20</v>
      </c>
      <c r="F7239" s="307" t="str">
        <f>+$F$114</f>
        <v>Promoción de Servicios Nacionales o con Trato Nacional</v>
      </c>
      <c r="G7239" s="308"/>
      <c r="H7239" s="308"/>
      <c r="I7239" s="308"/>
      <c r="J7239" s="308"/>
      <c r="K7239" s="309"/>
      <c r="L7239" s="99" t="str">
        <f>IFERROR(IF(VLOOKUP(C7135,'R. PUNTAJES'!$C$14:$R$213,'R. PUNTAJES'!$L$10,0)="","",
IF(VLOOKUP(C7135,'R. PUNTAJES'!$C$14:$R$213,'R. PUNTAJES'!$L$10,0)=5,0,
VLOOKUP(C7135,'R. PUNTAJES'!$C$14:$R$213,'R. PUNTAJES'!$L$10,0))),"")</f>
        <v/>
      </c>
    </row>
    <row r="7240" spans="1:12" ht="12.75" hidden="1" customHeight="1" x14ac:dyDescent="0.3">
      <c r="A7240" s="1" t="str">
        <f>+A7135</f>
        <v>NO</v>
      </c>
      <c r="E7240" s="96">
        <v>5</v>
      </c>
      <c r="F7240" s="307" t="str">
        <f>+$F$115</f>
        <v>Incorporación de componente nacional en servicios extranjeros</v>
      </c>
      <c r="G7240" s="308"/>
      <c r="H7240" s="308"/>
      <c r="I7240" s="308"/>
      <c r="J7240" s="308"/>
      <c r="K7240" s="309"/>
      <c r="L7240" s="99" t="str">
        <f>IFERROR(IF(VLOOKUP(C7135,'R. PUNTAJES'!$C$14:$R$213,'R. PUNTAJES'!$L$10,0)="","",
IF(VLOOKUP(C7135,'R. PUNTAJES'!$C$14:$R$213,'R. PUNTAJES'!$L$10,0)=20,0,
VLOOKUP(C7135,'R. PUNTAJES'!$C$14:$R$213,'R. PUNTAJES'!$L$10,0))),"")</f>
        <v/>
      </c>
    </row>
    <row r="7241" spans="1:12" hidden="1" x14ac:dyDescent="0.3">
      <c r="A7241" s="1" t="str">
        <f>+A7135</f>
        <v>NO</v>
      </c>
      <c r="E7241" s="112"/>
      <c r="F7241" s="97" t="str">
        <f>+$F$116</f>
        <v>VINCULACIÓN DE PERSONAS CON DISCAPACIDAD</v>
      </c>
      <c r="G7241" s="24"/>
      <c r="H7241" s="24"/>
      <c r="I7241" s="24"/>
      <c r="J7241" s="24"/>
      <c r="K7241" s="24"/>
      <c r="L7241" s="98"/>
    </row>
    <row r="7242" spans="1:12" ht="12.75" hidden="1" customHeight="1" x14ac:dyDescent="0.3">
      <c r="A7242" s="1" t="str">
        <f>+A7135</f>
        <v>NO</v>
      </c>
      <c r="E7242" s="96">
        <v>1</v>
      </c>
      <c r="F7242" s="307" t="str">
        <f>+$F$117</f>
        <v xml:space="preserve">Trabajadores vinculados a la planta de personal </v>
      </c>
      <c r="G7242" s="308"/>
      <c r="H7242" s="308"/>
      <c r="I7242" s="308"/>
      <c r="J7242" s="308"/>
      <c r="K7242" s="309"/>
      <c r="L7242" s="99" t="str">
        <f>IFERROR(IF(VLOOKUP(C7135,'R. PUNTAJES'!$C$14:$R$213,'R. PUNTAJES'!$M$10,0)="","",VLOOKUP(C7135,'R. PUNTAJES'!$C$14:$R$213,'R. PUNTAJES'!$M$10,0)),"")</f>
        <v/>
      </c>
    </row>
    <row r="7243" spans="1:12" hidden="1" x14ac:dyDescent="0.3">
      <c r="A7243" s="1" t="str">
        <f>+A7135</f>
        <v>NO</v>
      </c>
      <c r="E7243" s="112"/>
      <c r="F7243" s="97" t="str">
        <f>+$F$118</f>
        <v>EMPRENDIMIENTOS Y EMPRESAS DE MUJERES</v>
      </c>
      <c r="G7243" s="24"/>
      <c r="H7243" s="24"/>
      <c r="I7243" s="24"/>
      <c r="J7243" s="24"/>
      <c r="K7243" s="24"/>
      <c r="L7243" s="98"/>
    </row>
    <row r="7244" spans="1:12" ht="13" hidden="1" customHeight="1" x14ac:dyDescent="0.3">
      <c r="A7244" s="1" t="str">
        <f>+A7135</f>
        <v>NO</v>
      </c>
      <c r="E7244" s="96">
        <v>0.25</v>
      </c>
      <c r="F7244" s="307" t="str">
        <f>+$F$119</f>
        <v>Emprendimientos y empresas de mujeres</v>
      </c>
      <c r="G7244" s="308"/>
      <c r="H7244" s="308"/>
      <c r="I7244" s="308"/>
      <c r="J7244" s="308"/>
      <c r="K7244" s="309"/>
      <c r="L7244" s="113" t="str">
        <f>IFERROR(IF(VLOOKUP(C7135,'R. PUNTAJES'!$C$14:$R$213,'R. PUNTAJES'!$N$10,0)="","",VLOOKUP(C7135,'R. PUNTAJES'!$C$14:$R$213,'R. PUNTAJES'!$N$10,0)),"")</f>
        <v/>
      </c>
    </row>
    <row r="7245" spans="1:12" hidden="1" x14ac:dyDescent="0.3">
      <c r="A7245" s="18" t="str">
        <f>+A7246</f>
        <v>NO</v>
      </c>
      <c r="B7245" s="18"/>
      <c r="E7245" s="112"/>
      <c r="F7245" s="97" t="str">
        <f>+$F$120</f>
        <v>MIPYME</v>
      </c>
      <c r="G7245" s="24"/>
      <c r="H7245" s="24"/>
      <c r="I7245" s="24"/>
      <c r="J7245" s="24"/>
      <c r="K7245" s="24"/>
      <c r="L7245" s="98"/>
    </row>
    <row r="7246" spans="1:12" hidden="1" x14ac:dyDescent="0.3">
      <c r="A7246" s="18" t="str">
        <f>+IF(E7246=0,"NO",1)</f>
        <v>NO</v>
      </c>
      <c r="B7246" s="18"/>
      <c r="E7246" s="96">
        <v>0</v>
      </c>
      <c r="F7246" s="307" t="str">
        <f>+$F$121</f>
        <v>Mipyme</v>
      </c>
      <c r="G7246" s="308"/>
      <c r="H7246" s="308"/>
      <c r="I7246" s="308"/>
      <c r="J7246" s="308"/>
      <c r="K7246" s="309"/>
      <c r="L7246" s="113" t="str">
        <f>IFERROR(IF(VLOOKUP(C7135,'R. PUNTAJES'!$C$14:$R$213,'R. PUNTAJES'!$O$10,0)="","",VLOOKUP(C7135,'R. PUNTAJES'!$C$14:$R$213,'R. PUNTAJES'!$O$10,0)),"")</f>
        <v/>
      </c>
    </row>
    <row r="7247" spans="1:12" hidden="1" x14ac:dyDescent="0.3">
      <c r="A7247" s="1" t="str">
        <f>+A7135</f>
        <v>NO</v>
      </c>
      <c r="E7247" s="112"/>
      <c r="F7247" s="97" t="str">
        <f>+$F$122</f>
        <v>EXPERIENCIA DEL PROPONENTE</v>
      </c>
      <c r="G7247" s="24"/>
      <c r="H7247" s="24"/>
      <c r="I7247" s="24"/>
      <c r="J7247" s="24"/>
      <c r="K7247" s="24"/>
      <c r="L7247" s="98"/>
    </row>
    <row r="7248" spans="1:12" hidden="1" x14ac:dyDescent="0.3">
      <c r="A7248" s="1" t="str">
        <f>+A7135</f>
        <v>NO</v>
      </c>
      <c r="E7248" s="96">
        <v>59.5</v>
      </c>
      <c r="F7248" s="307" t="str">
        <f>+$F$123</f>
        <v>mediana con valor absoluto</v>
      </c>
      <c r="G7248" s="308"/>
      <c r="H7248" s="308"/>
      <c r="I7248" s="308"/>
      <c r="J7248" s="308"/>
      <c r="K7248" s="309"/>
      <c r="L7248" s="113" t="str">
        <f>IFERROR(IF(VLOOKUP(C7135,'R. PUNTAJES'!$C$14:$R$213,'R. PUNTAJES'!$R$10,0)="","",VLOOKUP(C7135,'R. PUNTAJES'!$C$14:$R$213,'R. PUNTAJES'!$R$10,0)),"")</f>
        <v/>
      </c>
    </row>
    <row r="7249" spans="1:16" hidden="1" x14ac:dyDescent="0.3">
      <c r="A7249" s="1" t="str">
        <f>+A7135</f>
        <v>NO</v>
      </c>
      <c r="E7249" s="112"/>
      <c r="F7249" s="97" t="str">
        <f>+$F$124</f>
        <v>MULTAS</v>
      </c>
      <c r="G7249" s="24"/>
      <c r="H7249" s="24"/>
      <c r="I7249" s="24"/>
      <c r="J7249" s="24"/>
      <c r="K7249" s="24"/>
      <c r="L7249" s="98"/>
    </row>
    <row r="7250" spans="1:16" ht="12.75" hidden="1" customHeight="1" x14ac:dyDescent="0.3">
      <c r="A7250" s="1" t="str">
        <f>+A7135</f>
        <v>NO</v>
      </c>
      <c r="E7250" s="96">
        <v>-2</v>
      </c>
      <c r="F7250" s="307" t="str">
        <f>+$F$125</f>
        <v>Una o más multas o cláusulas penales durante el último año</v>
      </c>
      <c r="G7250" s="310"/>
      <c r="H7250" s="310"/>
      <c r="I7250" s="310"/>
      <c r="J7250" s="310"/>
      <c r="K7250" s="311"/>
      <c r="L7250" s="99" t="str">
        <f>IFERROR(IF(VLOOKUP(C7135,'R. PUNTAJES'!$C$14:$R$213,'R. PUNTAJES'!$Q$10,0)="","",VLOOKUP(C7135,'R. PUNTAJES'!$C$14:$R$213,'R. PUNTAJES'!$Q$10,0)),"")</f>
        <v/>
      </c>
    </row>
    <row r="7251" spans="1:16" hidden="1" x14ac:dyDescent="0.3">
      <c r="A7251" s="1" t="str">
        <f>+A7135</f>
        <v>NO</v>
      </c>
      <c r="E7251" s="112"/>
      <c r="F7251" s="97" t="str">
        <f>+$F$126</f>
        <v>OBRAS INCONCLUSAS</v>
      </c>
      <c r="G7251" s="24"/>
      <c r="H7251" s="24"/>
      <c r="I7251" s="24"/>
      <c r="J7251" s="24"/>
      <c r="K7251" s="24"/>
      <c r="L7251" s="98"/>
    </row>
    <row r="7252" spans="1:16" hidden="1" x14ac:dyDescent="0.3">
      <c r="A7252" s="1" t="str">
        <f>+A7135</f>
        <v>NO</v>
      </c>
      <c r="E7252" s="96">
        <v>-1</v>
      </c>
      <c r="F7252" s="301" t="str">
        <f>+$F$127</f>
        <v>Anotación vigente de obra civil inconclusa</v>
      </c>
      <c r="G7252" s="302"/>
      <c r="H7252" s="302"/>
      <c r="I7252" s="302"/>
      <c r="J7252" s="302"/>
      <c r="K7252" s="303"/>
      <c r="L7252" s="99" t="str">
        <f>IFERROR(IF(VLOOKUP(C7135,'R. PUNTAJES'!$C$14:$R$213,'R. PUNTAJES'!$P$10,0)="","",VLOOKUP(C7135,'R. PUNTAJES'!$C$14:$R$213,'R. PUNTAJES'!$P$10,0)),"")</f>
        <v/>
      </c>
    </row>
    <row r="7253" spans="1:16" ht="7.5" hidden="1" customHeight="1" x14ac:dyDescent="0.3">
      <c r="A7253" s="1" t="str">
        <f>+A7135</f>
        <v>NO</v>
      </c>
      <c r="E7253" s="114"/>
      <c r="F7253" s="45"/>
      <c r="G7253" s="45"/>
      <c r="H7253" s="45"/>
      <c r="I7253" s="45"/>
      <c r="J7253" s="45"/>
      <c r="K7253" s="45"/>
      <c r="L7253" s="48"/>
    </row>
    <row r="7254" spans="1:16" hidden="1" x14ac:dyDescent="0.3">
      <c r="A7254" s="1" t="str">
        <f>+A7135</f>
        <v>NO</v>
      </c>
      <c r="E7254" s="115" t="str">
        <f>+$E$129</f>
        <v>PUNTAJE TOTAL</v>
      </c>
      <c r="F7254" s="116"/>
      <c r="G7254" s="116"/>
      <c r="H7254" s="116"/>
      <c r="I7254" s="116"/>
      <c r="J7254" s="116"/>
      <c r="K7254" s="117"/>
      <c r="L7254" s="118">
        <f>IFERROR(IF(VLOOKUP(C7135,'R. PUNTAJES'!$C$14:$R$213,'R. PUNTAJES'!$H$10,0)="RECHAZO","",SUM(L7234:L7252)),"")</f>
        <v>0</v>
      </c>
    </row>
    <row r="7255" spans="1:16" hidden="1" x14ac:dyDescent="0.3">
      <c r="A7255" s="1" t="str">
        <f>+A7135</f>
        <v>NO</v>
      </c>
      <c r="E7255" s="304" t="str">
        <f>+$E$130</f>
        <v>OBSERVACIONES RESPECTO A PUNTAJES</v>
      </c>
      <c r="F7255" s="305"/>
      <c r="G7255" s="305"/>
      <c r="H7255" s="305"/>
      <c r="I7255" s="305"/>
      <c r="J7255" s="305"/>
      <c r="K7255" s="305"/>
      <c r="L7255" s="305"/>
    </row>
    <row r="7256" spans="1:16" ht="12" hidden="1" customHeight="1" x14ac:dyDescent="0.3">
      <c r="A7256" s="1" t="str">
        <f>+A7135</f>
        <v>NO</v>
      </c>
      <c r="E7256" s="306" t="s">
        <v>124</v>
      </c>
      <c r="F7256" s="305"/>
      <c r="G7256" s="305"/>
      <c r="H7256" s="305"/>
      <c r="I7256" s="305"/>
      <c r="J7256" s="305"/>
      <c r="K7256" s="305"/>
      <c r="L7256" s="305"/>
      <c r="N7256" s="119"/>
      <c r="O7256" s="119"/>
      <c r="P7256" s="120"/>
    </row>
    <row r="7257" spans="1:16" ht="3" hidden="1" customHeight="1" x14ac:dyDescent="0.3">
      <c r="A7257" s="1" t="str">
        <f>+A7136</f>
        <v>NO</v>
      </c>
      <c r="E7257" s="121"/>
      <c r="F7257" s="122"/>
      <c r="G7257" s="122"/>
      <c r="H7257" s="122"/>
      <c r="I7257" s="122"/>
      <c r="J7257" s="122"/>
      <c r="K7257" s="122"/>
      <c r="L7257" s="123"/>
    </row>
    <row r="7258" spans="1:16" hidden="1" x14ac:dyDescent="0.3">
      <c r="A7258" s="1" t="str">
        <f>+IF(OR(C7260=""),"NO",1)</f>
        <v>NO</v>
      </c>
      <c r="E7258" s="346"/>
      <c r="F7258" s="347"/>
      <c r="G7258" s="347"/>
      <c r="H7258" s="347"/>
      <c r="I7258" s="347"/>
      <c r="J7258" s="347"/>
      <c r="K7258" s="347"/>
      <c r="L7258" s="347"/>
    </row>
    <row r="7259" spans="1:16" ht="4.5" hidden="1" customHeight="1" x14ac:dyDescent="0.3">
      <c r="A7259" s="1" t="str">
        <f>+A7260</f>
        <v>NO</v>
      </c>
      <c r="E7259" s="15"/>
      <c r="F7259" s="16"/>
      <c r="G7259" s="16"/>
      <c r="H7259" s="16"/>
      <c r="I7259" s="16"/>
      <c r="J7259" s="16"/>
      <c r="K7259" s="16"/>
      <c r="L7259" s="17"/>
    </row>
    <row r="7260" spans="1:16" ht="15.75" hidden="1" customHeight="1" x14ac:dyDescent="0.3">
      <c r="A7260" s="1" t="str">
        <f>+IF(OR(C7260=""),"NO",1)</f>
        <v>NO</v>
      </c>
      <c r="B7260" s="1">
        <f>1+MAX($B$1:B7259)</f>
        <v>59</v>
      </c>
      <c r="C7260" s="18" t="s">
        <v>124</v>
      </c>
      <c r="E7260" s="19" t="s">
        <v>124</v>
      </c>
      <c r="F7260" s="20"/>
      <c r="G7260" s="20"/>
      <c r="H7260" s="20"/>
      <c r="I7260" s="21"/>
      <c r="J7260" s="20"/>
      <c r="K7260" s="21"/>
      <c r="L7260" s="22"/>
    </row>
    <row r="7261" spans="1:16" hidden="1" x14ac:dyDescent="0.3">
      <c r="A7261" s="1" t="str">
        <f>A7260</f>
        <v>NO</v>
      </c>
      <c r="E7261" s="23" t="str">
        <f>+$E$11</f>
        <v>Integrantes</v>
      </c>
      <c r="F7261" s="24"/>
      <c r="G7261" s="24"/>
      <c r="H7261" s="24"/>
      <c r="I7261" s="24"/>
      <c r="J7261" s="24"/>
      <c r="K7261" s="25" t="str">
        <f>+$K$11</f>
        <v>Nit</v>
      </c>
      <c r="L7261" s="26" t="str">
        <f>+$L$11</f>
        <v>Part.</v>
      </c>
    </row>
    <row r="7262" spans="1:16" hidden="1" x14ac:dyDescent="0.3">
      <c r="A7262" s="1" t="str">
        <f>+A7261</f>
        <v>NO</v>
      </c>
      <c r="C7262" s="1" t="s">
        <v>124</v>
      </c>
      <c r="E7262" s="27" t="s">
        <v>124</v>
      </c>
      <c r="F7262" s="28"/>
      <c r="G7262" s="28"/>
      <c r="H7262" s="28"/>
      <c r="I7262" s="28"/>
      <c r="J7262" s="28"/>
      <c r="K7262" s="29" t="s">
        <v>124</v>
      </c>
      <c r="L7262" s="30" t="s">
        <v>124</v>
      </c>
    </row>
    <row r="7263" spans="1:16" hidden="1" x14ac:dyDescent="0.3">
      <c r="A7263" s="18" t="str">
        <f>+IF(OR(C7263=""),"NO",1)</f>
        <v>NO</v>
      </c>
      <c r="B7263" s="18"/>
      <c r="C7263" s="1" t="s">
        <v>124</v>
      </c>
      <c r="E7263" s="31" t="s">
        <v>124</v>
      </c>
      <c r="F7263" s="32"/>
      <c r="G7263" s="32"/>
      <c r="H7263" s="32"/>
      <c r="I7263" s="32"/>
      <c r="J7263" s="32"/>
      <c r="K7263" s="33" t="s">
        <v>124</v>
      </c>
      <c r="L7263" s="34" t="s">
        <v>124</v>
      </c>
    </row>
    <row r="7264" spans="1:16" hidden="1" x14ac:dyDescent="0.3">
      <c r="A7264" s="18" t="str">
        <f>+IF(OR(C7264=""),"NO",1)</f>
        <v>NO</v>
      </c>
      <c r="B7264" s="18"/>
      <c r="C7264" s="1" t="s">
        <v>124</v>
      </c>
      <c r="E7264" s="31" t="s">
        <v>124</v>
      </c>
      <c r="F7264" s="32"/>
      <c r="G7264" s="32"/>
      <c r="H7264" s="32"/>
      <c r="I7264" s="32"/>
      <c r="J7264" s="32"/>
      <c r="K7264" s="33" t="s">
        <v>124</v>
      </c>
      <c r="L7264" s="34" t="s">
        <v>124</v>
      </c>
    </row>
    <row r="7265" spans="1:12" hidden="1" x14ac:dyDescent="0.3">
      <c r="A7265" s="18" t="str">
        <f>+IF(OR(C7265=""),"NO",1)</f>
        <v>NO</v>
      </c>
      <c r="B7265" s="18"/>
      <c r="C7265" s="1" t="s">
        <v>124</v>
      </c>
      <c r="E7265" s="31" t="s">
        <v>13</v>
      </c>
      <c r="F7265" s="32"/>
      <c r="G7265" s="32"/>
      <c r="H7265" s="32"/>
      <c r="I7265" s="32"/>
      <c r="J7265" s="32"/>
      <c r="K7265" s="33"/>
      <c r="L7265" s="34"/>
    </row>
    <row r="7266" spans="1:12" hidden="1" x14ac:dyDescent="0.3">
      <c r="A7266" s="18" t="str">
        <f>+IF(OR(C7266=""),"NO",1)</f>
        <v>NO</v>
      </c>
      <c r="B7266" s="18"/>
      <c r="C7266" s="1" t="s">
        <v>124</v>
      </c>
      <c r="E7266" s="31" t="s">
        <v>13</v>
      </c>
      <c r="F7266" s="32"/>
      <c r="G7266" s="32"/>
      <c r="H7266" s="32"/>
      <c r="I7266" s="32"/>
      <c r="J7266" s="32"/>
      <c r="K7266" s="33"/>
      <c r="L7266" s="34"/>
    </row>
    <row r="7267" spans="1:12" hidden="1" x14ac:dyDescent="0.3">
      <c r="A7267" s="18" t="str">
        <f>+IF(OR(C7267=""),"NO",1)</f>
        <v>NO</v>
      </c>
      <c r="B7267" s="18"/>
      <c r="C7267" s="1" t="s">
        <v>124</v>
      </c>
      <c r="E7267" s="35" t="s">
        <v>13</v>
      </c>
      <c r="F7267" s="36"/>
      <c r="G7267" s="36"/>
      <c r="H7267" s="36"/>
      <c r="I7267" s="36"/>
      <c r="J7267" s="36"/>
      <c r="K7267" s="37"/>
      <c r="L7267" s="38"/>
    </row>
    <row r="7268" spans="1:12" ht="5.15" hidden="1" customHeight="1" x14ac:dyDescent="0.3">
      <c r="A7268" s="1" t="str">
        <f>+A7260</f>
        <v>NO</v>
      </c>
      <c r="E7268" s="39"/>
      <c r="F7268" s="39"/>
      <c r="G7268" s="39"/>
      <c r="H7268" s="39"/>
      <c r="I7268" s="39"/>
      <c r="J7268" s="39"/>
      <c r="K7268" s="39"/>
      <c r="L7268" s="39"/>
    </row>
    <row r="7269" spans="1:12" ht="15.75" hidden="1" customHeight="1" x14ac:dyDescent="0.3">
      <c r="A7269" s="1" t="str">
        <f>+A7260</f>
        <v>NO</v>
      </c>
      <c r="E7269" s="40" t="str">
        <f>+$E$19</f>
        <v>RESULTADO DE EVALUACIÓN TÉCNICA</v>
      </c>
      <c r="F7269" s="41"/>
      <c r="G7269" s="41"/>
      <c r="H7269" s="41"/>
      <c r="I7269" s="41"/>
      <c r="J7269" s="41"/>
      <c r="K7269" s="41"/>
      <c r="L7269" s="42"/>
    </row>
    <row r="7270" spans="1:12" hidden="1" x14ac:dyDescent="0.3">
      <c r="A7270" s="1" t="str">
        <f>+A7260</f>
        <v>NO</v>
      </c>
      <c r="E7270" s="43"/>
      <c r="F7270" s="44" t="str">
        <f>+$F$20</f>
        <v>Experiencia</v>
      </c>
      <c r="G7270" s="45"/>
      <c r="H7270" s="45"/>
      <c r="I7270" s="45"/>
      <c r="J7270" s="45"/>
      <c r="K7270" s="46"/>
      <c r="L7270" s="47" t="s">
        <v>124</v>
      </c>
    </row>
    <row r="7271" spans="1:12" hidden="1" x14ac:dyDescent="0.3">
      <c r="A7271" s="1" t="str">
        <f>+A7260</f>
        <v>NO</v>
      </c>
      <c r="E7271" s="348" t="str">
        <f>+$E$21</f>
        <v>OBSERVACIONES RESPECTO A LA EVALUACIÓN DE EXPERIENCIA</v>
      </c>
      <c r="F7271" s="308"/>
      <c r="G7271" s="308"/>
      <c r="H7271" s="308"/>
      <c r="I7271" s="308"/>
      <c r="J7271" s="308"/>
      <c r="K7271" s="308"/>
      <c r="L7271" s="349"/>
    </row>
    <row r="7272" spans="1:12" hidden="1" x14ac:dyDescent="0.3">
      <c r="A7272" s="1" t="str">
        <f>+A7260</f>
        <v>NO</v>
      </c>
      <c r="E7272" s="350" t="s">
        <v>124</v>
      </c>
      <c r="F7272" s="351"/>
      <c r="G7272" s="351"/>
      <c r="H7272" s="351"/>
      <c r="I7272" s="351"/>
      <c r="J7272" s="351"/>
      <c r="K7272" s="351"/>
      <c r="L7272" s="352"/>
    </row>
    <row r="7273" spans="1:12" ht="5.15" hidden="1" customHeight="1" x14ac:dyDescent="0.3">
      <c r="A7273" s="1" t="str">
        <f>+A7260</f>
        <v>NO</v>
      </c>
      <c r="E7273" s="39"/>
      <c r="F7273" s="39"/>
      <c r="G7273" s="39"/>
      <c r="H7273" s="39"/>
      <c r="I7273" s="39"/>
      <c r="J7273" s="39"/>
      <c r="K7273" s="39"/>
      <c r="L7273" s="39"/>
    </row>
    <row r="7274" spans="1:12" ht="12.75" hidden="1" customHeight="1" x14ac:dyDescent="0.3">
      <c r="A7274" s="1" t="str">
        <f>+A7260</f>
        <v>NO</v>
      </c>
      <c r="E7274" s="40" t="str">
        <f>+$E$24</f>
        <v>EXPERIENCIA HABILITANTE: CONTRATOS PRESENTADOS</v>
      </c>
      <c r="F7274" s="41"/>
      <c r="G7274" s="41"/>
      <c r="H7274" s="41"/>
      <c r="I7274" s="41"/>
      <c r="J7274" s="41"/>
      <c r="K7274" s="41"/>
      <c r="L7274" s="42"/>
    </row>
    <row r="7275" spans="1:12" ht="8.5" hidden="1" customHeight="1" x14ac:dyDescent="0.3">
      <c r="A7275" s="1" t="str">
        <f>+A7260</f>
        <v>NO</v>
      </c>
      <c r="E7275" s="49"/>
      <c r="F7275" s="50"/>
      <c r="G7275" s="51"/>
      <c r="H7275" s="51"/>
      <c r="I7275" s="51"/>
      <c r="J7275" s="51"/>
      <c r="K7275" s="51"/>
      <c r="L7275" s="52"/>
    </row>
    <row r="7276" spans="1:12" hidden="1" x14ac:dyDescent="0.3">
      <c r="A7276" s="18" t="str">
        <f>+IF(OR(C7276=""),"NO",1)</f>
        <v>NO</v>
      </c>
      <c r="B7276" s="18"/>
      <c r="C7276" s="1" t="s">
        <v>124</v>
      </c>
      <c r="E7276" s="329">
        <v>1</v>
      </c>
      <c r="F7276" s="53" t="str">
        <f>+$F$26</f>
        <v>OBJETO</v>
      </c>
      <c r="G7276" s="332" t="s">
        <v>124</v>
      </c>
      <c r="H7276" s="333"/>
      <c r="I7276" s="333"/>
      <c r="J7276" s="333"/>
      <c r="K7276" s="333"/>
      <c r="L7276" s="334"/>
    </row>
    <row r="7277" spans="1:12" hidden="1" x14ac:dyDescent="0.3">
      <c r="A7277" s="18" t="str">
        <f>+IF(OR(C7276=""),"NO",1)</f>
        <v>NO</v>
      </c>
      <c r="B7277" s="18"/>
      <c r="E7277" s="330"/>
      <c r="F7277" s="54" t="str">
        <f>+$F$27</f>
        <v>CONTRATANTE</v>
      </c>
      <c r="G7277" s="335" t="s">
        <v>124</v>
      </c>
      <c r="H7277" s="310"/>
      <c r="I7277" s="310"/>
      <c r="J7277" s="310"/>
      <c r="K7277" s="310"/>
      <c r="L7277" s="336"/>
    </row>
    <row r="7278" spans="1:12" hidden="1" x14ac:dyDescent="0.3">
      <c r="A7278" s="18" t="str">
        <f>+IF(OR(C7276=""),"NO",1)</f>
        <v>NO</v>
      </c>
      <c r="B7278" s="18"/>
      <c r="E7278" s="330"/>
      <c r="F7278" s="54" t="str">
        <f>+$F$28</f>
        <v>APORTANTE</v>
      </c>
      <c r="G7278" s="337" t="s">
        <v>124</v>
      </c>
      <c r="H7278" s="338"/>
      <c r="I7278" s="338"/>
      <c r="J7278" s="338"/>
      <c r="K7278" s="338"/>
      <c r="L7278" s="339"/>
    </row>
    <row r="7279" spans="1:12" hidden="1" x14ac:dyDescent="0.3">
      <c r="A7279" s="18" t="str">
        <f>+IF(OR(C7276=""),"NO",1)</f>
        <v>NO</v>
      </c>
      <c r="B7279" s="18"/>
      <c r="E7279" s="330"/>
      <c r="F7279" s="54" t="str">
        <f>+$F$29</f>
        <v>VALOR /SMMLV)</v>
      </c>
      <c r="G7279" s="55" t="s">
        <v>124</v>
      </c>
      <c r="H7279" s="56" t="str">
        <f>+$H$29</f>
        <v>% PART..</v>
      </c>
      <c r="I7279" s="57" t="s">
        <v>124</v>
      </c>
      <c r="J7279" s="58" t="str">
        <f>+$J$29</f>
        <v>VALOR ACREDITADO</v>
      </c>
      <c r="K7279" s="59"/>
      <c r="L7279" s="47" t="s">
        <v>124</v>
      </c>
    </row>
    <row r="7280" spans="1:12" hidden="1" x14ac:dyDescent="0.3">
      <c r="A7280" s="18" t="str">
        <f>+IF(OR(C7276=""),"NO",1)</f>
        <v>NO</v>
      </c>
      <c r="B7280" s="18"/>
      <c r="E7280" s="330"/>
      <c r="F7280" s="60" t="str">
        <f>+$F$30</f>
        <v>EXPERIENCIA APORTADA</v>
      </c>
      <c r="G7280" s="340" t="s">
        <v>124</v>
      </c>
      <c r="H7280" s="341"/>
      <c r="I7280" s="341"/>
      <c r="J7280" s="341"/>
      <c r="K7280" s="341"/>
      <c r="L7280" s="342"/>
    </row>
    <row r="7281" spans="1:12" hidden="1" x14ac:dyDescent="0.3">
      <c r="A7281" s="18" t="str">
        <f>+IF(OR(C7276=""),"NO",1)</f>
        <v>NO</v>
      </c>
      <c r="B7281" s="18"/>
      <c r="E7281" s="331"/>
      <c r="F7281" s="62" t="str">
        <f>+$F$31</f>
        <v>OBSERVACIÓN</v>
      </c>
      <c r="G7281" s="343" t="s">
        <v>124</v>
      </c>
      <c r="H7281" s="344"/>
      <c r="I7281" s="344"/>
      <c r="J7281" s="344"/>
      <c r="K7281" s="344"/>
      <c r="L7281" s="345"/>
    </row>
    <row r="7282" spans="1:12" ht="8.5" hidden="1" customHeight="1" x14ac:dyDescent="0.3">
      <c r="A7282" s="18" t="str">
        <f>+IF(OR(C7276=""),"NO",1)</f>
        <v>NO</v>
      </c>
      <c r="B7282" s="18"/>
      <c r="E7282" s="49"/>
      <c r="F7282" s="50"/>
      <c r="G7282" s="51"/>
      <c r="H7282" s="51"/>
      <c r="I7282" s="51"/>
      <c r="J7282" s="51"/>
      <c r="K7282" s="51"/>
      <c r="L7282" s="52"/>
    </row>
    <row r="7283" spans="1:12" hidden="1" x14ac:dyDescent="0.3">
      <c r="A7283" s="18" t="str">
        <f t="shared" ref="A7283" si="2436">+IF(OR(C7283=""),"NO",1)</f>
        <v>NO</v>
      </c>
      <c r="B7283" s="18"/>
      <c r="C7283" s="1" t="s">
        <v>124</v>
      </c>
      <c r="E7283" s="329">
        <v>2</v>
      </c>
      <c r="F7283" s="53" t="str">
        <f>+$F$26</f>
        <v>OBJETO</v>
      </c>
      <c r="G7283" s="332" t="s">
        <v>124</v>
      </c>
      <c r="H7283" s="333"/>
      <c r="I7283" s="333"/>
      <c r="J7283" s="333"/>
      <c r="K7283" s="333"/>
      <c r="L7283" s="334"/>
    </row>
    <row r="7284" spans="1:12" hidden="1" x14ac:dyDescent="0.3">
      <c r="A7284" s="18" t="str">
        <f t="shared" ref="A7284" si="2437">+IF(OR(C7283=""),"NO",1)</f>
        <v>NO</v>
      </c>
      <c r="B7284" s="18"/>
      <c r="E7284" s="330"/>
      <c r="F7284" s="54" t="str">
        <f>+$F$27</f>
        <v>CONTRATANTE</v>
      </c>
      <c r="G7284" s="335" t="s">
        <v>124</v>
      </c>
      <c r="H7284" s="310"/>
      <c r="I7284" s="310"/>
      <c r="J7284" s="310"/>
      <c r="K7284" s="310"/>
      <c r="L7284" s="336"/>
    </row>
    <row r="7285" spans="1:12" hidden="1" x14ac:dyDescent="0.3">
      <c r="A7285" s="18" t="str">
        <f t="shared" ref="A7285" si="2438">+IF(OR(C7283=""),"NO",1)</f>
        <v>NO</v>
      </c>
      <c r="B7285" s="18"/>
      <c r="E7285" s="330"/>
      <c r="F7285" s="54" t="str">
        <f>+$F$28</f>
        <v>APORTANTE</v>
      </c>
      <c r="G7285" s="337" t="s">
        <v>124</v>
      </c>
      <c r="H7285" s="338"/>
      <c r="I7285" s="338"/>
      <c r="J7285" s="338"/>
      <c r="K7285" s="338"/>
      <c r="L7285" s="339"/>
    </row>
    <row r="7286" spans="1:12" hidden="1" x14ac:dyDescent="0.3">
      <c r="A7286" s="18" t="str">
        <f t="shared" ref="A7286" si="2439">+IF(OR(C7283=""),"NO",1)</f>
        <v>NO</v>
      </c>
      <c r="B7286" s="18"/>
      <c r="E7286" s="330"/>
      <c r="F7286" s="54" t="str">
        <f>+$F$29</f>
        <v>VALOR /SMMLV)</v>
      </c>
      <c r="G7286" s="55" t="s">
        <v>124</v>
      </c>
      <c r="H7286" s="56" t="str">
        <f>+$H$29</f>
        <v>% PART..</v>
      </c>
      <c r="I7286" s="57" t="s">
        <v>124</v>
      </c>
      <c r="J7286" s="58" t="str">
        <f>+$J$29</f>
        <v>VALOR ACREDITADO</v>
      </c>
      <c r="K7286" s="59"/>
      <c r="L7286" s="47" t="s">
        <v>124</v>
      </c>
    </row>
    <row r="7287" spans="1:12" hidden="1" x14ac:dyDescent="0.3">
      <c r="A7287" s="18" t="str">
        <f t="shared" ref="A7287" si="2440">+IF(OR(C7283=""),"NO",1)</f>
        <v>NO</v>
      </c>
      <c r="B7287" s="18"/>
      <c r="E7287" s="330"/>
      <c r="F7287" s="60" t="str">
        <f>+$F$30</f>
        <v>EXPERIENCIA APORTADA</v>
      </c>
      <c r="G7287" s="340" t="s">
        <v>124</v>
      </c>
      <c r="H7287" s="341"/>
      <c r="I7287" s="341"/>
      <c r="J7287" s="341"/>
      <c r="K7287" s="341"/>
      <c r="L7287" s="342"/>
    </row>
    <row r="7288" spans="1:12" hidden="1" x14ac:dyDescent="0.3">
      <c r="A7288" s="18" t="str">
        <f t="shared" ref="A7288" si="2441">+IF(OR(C7283=""),"NO",1)</f>
        <v>NO</v>
      </c>
      <c r="B7288" s="18"/>
      <c r="E7288" s="331"/>
      <c r="F7288" s="62" t="str">
        <f>+$F$31</f>
        <v>OBSERVACIÓN</v>
      </c>
      <c r="G7288" s="343" t="s">
        <v>124</v>
      </c>
      <c r="H7288" s="344"/>
      <c r="I7288" s="344"/>
      <c r="J7288" s="344"/>
      <c r="K7288" s="344"/>
      <c r="L7288" s="345"/>
    </row>
    <row r="7289" spans="1:12" ht="8.5" hidden="1" customHeight="1" x14ac:dyDescent="0.3">
      <c r="A7289" s="18" t="str">
        <f t="shared" ref="A7289" si="2442">+IF(OR(C7283=""),"NO",1)</f>
        <v>NO</v>
      </c>
      <c r="B7289" s="18"/>
      <c r="E7289" s="49"/>
      <c r="F7289" s="50"/>
      <c r="G7289" s="51"/>
      <c r="H7289" s="51"/>
      <c r="I7289" s="51"/>
      <c r="J7289" s="51"/>
      <c r="K7289" s="51"/>
      <c r="L7289" s="52"/>
    </row>
    <row r="7290" spans="1:12" hidden="1" x14ac:dyDescent="0.3">
      <c r="A7290" s="18" t="str">
        <f t="shared" ref="A7290" si="2443">+IF(OR(C7290=""),"NO",1)</f>
        <v>NO</v>
      </c>
      <c r="B7290" s="18"/>
      <c r="C7290" s="1" t="s">
        <v>124</v>
      </c>
      <c r="E7290" s="329">
        <v>3</v>
      </c>
      <c r="F7290" s="53" t="str">
        <f>+$F$26</f>
        <v>OBJETO</v>
      </c>
      <c r="G7290" s="332" t="s">
        <v>124</v>
      </c>
      <c r="H7290" s="333"/>
      <c r="I7290" s="333"/>
      <c r="J7290" s="333"/>
      <c r="K7290" s="333"/>
      <c r="L7290" s="334"/>
    </row>
    <row r="7291" spans="1:12" hidden="1" x14ac:dyDescent="0.3">
      <c r="A7291" s="18" t="str">
        <f t="shared" ref="A7291" si="2444">+IF(OR(C7290=""),"NO",1)</f>
        <v>NO</v>
      </c>
      <c r="B7291" s="18"/>
      <c r="E7291" s="330"/>
      <c r="F7291" s="54" t="str">
        <f>+$F$27</f>
        <v>CONTRATANTE</v>
      </c>
      <c r="G7291" s="335" t="s">
        <v>124</v>
      </c>
      <c r="H7291" s="310"/>
      <c r="I7291" s="310"/>
      <c r="J7291" s="310"/>
      <c r="K7291" s="310"/>
      <c r="L7291" s="336"/>
    </row>
    <row r="7292" spans="1:12" hidden="1" x14ac:dyDescent="0.3">
      <c r="A7292" s="18" t="str">
        <f t="shared" ref="A7292" si="2445">+IF(OR(C7290=""),"NO",1)</f>
        <v>NO</v>
      </c>
      <c r="B7292" s="18"/>
      <c r="E7292" s="330"/>
      <c r="F7292" s="54" t="str">
        <f>+$F$28</f>
        <v>APORTANTE</v>
      </c>
      <c r="G7292" s="337" t="s">
        <v>124</v>
      </c>
      <c r="H7292" s="338"/>
      <c r="I7292" s="338"/>
      <c r="J7292" s="338"/>
      <c r="K7292" s="338"/>
      <c r="L7292" s="339"/>
    </row>
    <row r="7293" spans="1:12" hidden="1" x14ac:dyDescent="0.3">
      <c r="A7293" s="18" t="str">
        <f t="shared" ref="A7293" si="2446">+IF(OR(C7290=""),"NO",1)</f>
        <v>NO</v>
      </c>
      <c r="B7293" s="18"/>
      <c r="E7293" s="330"/>
      <c r="F7293" s="54" t="str">
        <f>+$F$29</f>
        <v>VALOR /SMMLV)</v>
      </c>
      <c r="G7293" s="55" t="s">
        <v>124</v>
      </c>
      <c r="H7293" s="56" t="str">
        <f>+$H$29</f>
        <v>% PART..</v>
      </c>
      <c r="I7293" s="57" t="s">
        <v>124</v>
      </c>
      <c r="J7293" s="58" t="str">
        <f>+$J$29</f>
        <v>VALOR ACREDITADO</v>
      </c>
      <c r="K7293" s="59"/>
      <c r="L7293" s="47" t="s">
        <v>124</v>
      </c>
    </row>
    <row r="7294" spans="1:12" hidden="1" x14ac:dyDescent="0.3">
      <c r="A7294" s="18" t="str">
        <f t="shared" ref="A7294" si="2447">+IF(OR(C7290=""),"NO",1)</f>
        <v>NO</v>
      </c>
      <c r="B7294" s="18"/>
      <c r="E7294" s="330"/>
      <c r="F7294" s="60" t="str">
        <f>+$F$30</f>
        <v>EXPERIENCIA APORTADA</v>
      </c>
      <c r="G7294" s="340" t="s">
        <v>124</v>
      </c>
      <c r="H7294" s="341"/>
      <c r="I7294" s="341"/>
      <c r="J7294" s="341"/>
      <c r="K7294" s="341"/>
      <c r="L7294" s="342"/>
    </row>
    <row r="7295" spans="1:12" hidden="1" x14ac:dyDescent="0.3">
      <c r="A7295" s="18" t="str">
        <f t="shared" ref="A7295" si="2448">+IF(OR(C7290=""),"NO",1)</f>
        <v>NO</v>
      </c>
      <c r="B7295" s="18"/>
      <c r="E7295" s="331"/>
      <c r="F7295" s="62" t="str">
        <f>+$F$31</f>
        <v>OBSERVACIÓN</v>
      </c>
      <c r="G7295" s="343" t="s">
        <v>124</v>
      </c>
      <c r="H7295" s="344"/>
      <c r="I7295" s="344"/>
      <c r="J7295" s="344"/>
      <c r="K7295" s="344"/>
      <c r="L7295" s="345"/>
    </row>
    <row r="7296" spans="1:12" ht="8.5" hidden="1" customHeight="1" x14ac:dyDescent="0.3">
      <c r="A7296" s="18" t="str">
        <f t="shared" ref="A7296" si="2449">+IF(OR(C7290=""),"NO",1)</f>
        <v>NO</v>
      </c>
      <c r="B7296" s="18"/>
      <c r="E7296" s="49"/>
      <c r="F7296" s="50"/>
      <c r="G7296" s="51"/>
      <c r="H7296" s="51"/>
      <c r="I7296" s="51"/>
      <c r="J7296" s="51"/>
      <c r="K7296" s="51"/>
      <c r="L7296" s="52"/>
    </row>
    <row r="7297" spans="1:12" hidden="1" x14ac:dyDescent="0.3">
      <c r="A7297" s="18" t="str">
        <f t="shared" ref="A7297" si="2450">+IF(OR(C7297=""),"NO",1)</f>
        <v>NO</v>
      </c>
      <c r="B7297" s="18"/>
      <c r="C7297" s="1" t="s">
        <v>124</v>
      </c>
      <c r="E7297" s="329">
        <v>4</v>
      </c>
      <c r="F7297" s="53" t="str">
        <f>+$F$26</f>
        <v>OBJETO</v>
      </c>
      <c r="G7297" s="332" t="s">
        <v>124</v>
      </c>
      <c r="H7297" s="333"/>
      <c r="I7297" s="333"/>
      <c r="J7297" s="333"/>
      <c r="K7297" s="333"/>
      <c r="L7297" s="334"/>
    </row>
    <row r="7298" spans="1:12" hidden="1" x14ac:dyDescent="0.3">
      <c r="A7298" s="18" t="str">
        <f t="shared" ref="A7298" si="2451">+IF(OR(C7297=""),"NO",1)</f>
        <v>NO</v>
      </c>
      <c r="B7298" s="18"/>
      <c r="E7298" s="330"/>
      <c r="F7298" s="54" t="str">
        <f>+$F$27</f>
        <v>CONTRATANTE</v>
      </c>
      <c r="G7298" s="335" t="s">
        <v>124</v>
      </c>
      <c r="H7298" s="310"/>
      <c r="I7298" s="310"/>
      <c r="J7298" s="310"/>
      <c r="K7298" s="310"/>
      <c r="L7298" s="336"/>
    </row>
    <row r="7299" spans="1:12" hidden="1" x14ac:dyDescent="0.3">
      <c r="A7299" s="18" t="str">
        <f t="shared" ref="A7299" si="2452">+IF(OR(C7297=""),"NO",1)</f>
        <v>NO</v>
      </c>
      <c r="B7299" s="18"/>
      <c r="E7299" s="330"/>
      <c r="F7299" s="54" t="str">
        <f>+$F$28</f>
        <v>APORTANTE</v>
      </c>
      <c r="G7299" s="337" t="s">
        <v>124</v>
      </c>
      <c r="H7299" s="338"/>
      <c r="I7299" s="338"/>
      <c r="J7299" s="338"/>
      <c r="K7299" s="338"/>
      <c r="L7299" s="339"/>
    </row>
    <row r="7300" spans="1:12" hidden="1" x14ac:dyDescent="0.3">
      <c r="A7300" s="18" t="str">
        <f t="shared" ref="A7300" si="2453">+IF(OR(C7297=""),"NO",1)</f>
        <v>NO</v>
      </c>
      <c r="B7300" s="18"/>
      <c r="E7300" s="330"/>
      <c r="F7300" s="54" t="str">
        <f>+$F$29</f>
        <v>VALOR /SMMLV)</v>
      </c>
      <c r="G7300" s="55" t="s">
        <v>124</v>
      </c>
      <c r="H7300" s="56" t="str">
        <f>+$H$29</f>
        <v>% PART..</v>
      </c>
      <c r="I7300" s="57" t="s">
        <v>124</v>
      </c>
      <c r="J7300" s="58" t="str">
        <f>+$J$29</f>
        <v>VALOR ACREDITADO</v>
      </c>
      <c r="K7300" s="59"/>
      <c r="L7300" s="47" t="s">
        <v>124</v>
      </c>
    </row>
    <row r="7301" spans="1:12" hidden="1" x14ac:dyDescent="0.3">
      <c r="A7301" s="18" t="str">
        <f t="shared" ref="A7301" si="2454">+IF(OR(C7297=""),"NO",1)</f>
        <v>NO</v>
      </c>
      <c r="B7301" s="18"/>
      <c r="E7301" s="330"/>
      <c r="F7301" s="60" t="str">
        <f>+$F$30</f>
        <v>EXPERIENCIA APORTADA</v>
      </c>
      <c r="G7301" s="340" t="s">
        <v>124</v>
      </c>
      <c r="H7301" s="341"/>
      <c r="I7301" s="341"/>
      <c r="J7301" s="341"/>
      <c r="K7301" s="341"/>
      <c r="L7301" s="342"/>
    </row>
    <row r="7302" spans="1:12" hidden="1" x14ac:dyDescent="0.3">
      <c r="A7302" s="18" t="str">
        <f t="shared" ref="A7302" si="2455">+IF(OR(C7297=""),"NO",1)</f>
        <v>NO</v>
      </c>
      <c r="B7302" s="18"/>
      <c r="E7302" s="331"/>
      <c r="F7302" s="62" t="str">
        <f>+$F$31</f>
        <v>OBSERVACIÓN</v>
      </c>
      <c r="G7302" s="343" t="s">
        <v>124</v>
      </c>
      <c r="H7302" s="344"/>
      <c r="I7302" s="344"/>
      <c r="J7302" s="344"/>
      <c r="K7302" s="344"/>
      <c r="L7302" s="345"/>
    </row>
    <row r="7303" spans="1:12" ht="8.5" hidden="1" customHeight="1" x14ac:dyDescent="0.3">
      <c r="A7303" s="18" t="str">
        <f t="shared" ref="A7303" si="2456">+IF(OR(C7297=""),"NO",1)</f>
        <v>NO</v>
      </c>
      <c r="B7303" s="18"/>
      <c r="E7303" s="49"/>
      <c r="F7303" s="50"/>
      <c r="G7303" s="51"/>
      <c r="H7303" s="51"/>
      <c r="I7303" s="51"/>
      <c r="J7303" s="51"/>
      <c r="K7303" s="51"/>
      <c r="L7303" s="52"/>
    </row>
    <row r="7304" spans="1:12" hidden="1" x14ac:dyDescent="0.3">
      <c r="A7304" s="18" t="str">
        <f t="shared" ref="A7304" si="2457">+IF(OR(C7304=""),"NO",1)</f>
        <v>NO</v>
      </c>
      <c r="B7304" s="18"/>
      <c r="C7304" s="1" t="s">
        <v>124</v>
      </c>
      <c r="E7304" s="329">
        <v>5</v>
      </c>
      <c r="F7304" s="53" t="str">
        <f>+$F$26</f>
        <v>OBJETO</v>
      </c>
      <c r="G7304" s="332" t="s">
        <v>124</v>
      </c>
      <c r="H7304" s="333"/>
      <c r="I7304" s="333"/>
      <c r="J7304" s="333"/>
      <c r="K7304" s="333"/>
      <c r="L7304" s="334"/>
    </row>
    <row r="7305" spans="1:12" hidden="1" x14ac:dyDescent="0.3">
      <c r="A7305" s="18" t="str">
        <f t="shared" ref="A7305" si="2458">+IF(OR(C7304=""),"NO",1)</f>
        <v>NO</v>
      </c>
      <c r="B7305" s="18"/>
      <c r="E7305" s="330"/>
      <c r="F7305" s="54" t="str">
        <f>+$F$27</f>
        <v>CONTRATANTE</v>
      </c>
      <c r="G7305" s="335" t="s">
        <v>124</v>
      </c>
      <c r="H7305" s="310"/>
      <c r="I7305" s="310"/>
      <c r="J7305" s="310"/>
      <c r="K7305" s="310"/>
      <c r="L7305" s="336"/>
    </row>
    <row r="7306" spans="1:12" hidden="1" x14ac:dyDescent="0.3">
      <c r="A7306" s="18" t="str">
        <f t="shared" ref="A7306" si="2459">+IF(OR(C7304=""),"NO",1)</f>
        <v>NO</v>
      </c>
      <c r="B7306" s="18"/>
      <c r="E7306" s="330"/>
      <c r="F7306" s="54" t="str">
        <f>+$F$28</f>
        <v>APORTANTE</v>
      </c>
      <c r="G7306" s="337" t="s">
        <v>124</v>
      </c>
      <c r="H7306" s="338"/>
      <c r="I7306" s="338"/>
      <c r="J7306" s="338"/>
      <c r="K7306" s="338"/>
      <c r="L7306" s="339"/>
    </row>
    <row r="7307" spans="1:12" hidden="1" x14ac:dyDescent="0.3">
      <c r="A7307" s="18" t="str">
        <f t="shared" ref="A7307" si="2460">+IF(OR(C7304=""),"NO",1)</f>
        <v>NO</v>
      </c>
      <c r="B7307" s="18"/>
      <c r="E7307" s="330"/>
      <c r="F7307" s="54" t="str">
        <f>+$F$29</f>
        <v>VALOR /SMMLV)</v>
      </c>
      <c r="G7307" s="55" t="s">
        <v>124</v>
      </c>
      <c r="H7307" s="56" t="str">
        <f>+$H$29</f>
        <v>% PART..</v>
      </c>
      <c r="I7307" s="57" t="s">
        <v>124</v>
      </c>
      <c r="J7307" s="58" t="str">
        <f>+$J$29</f>
        <v>VALOR ACREDITADO</v>
      </c>
      <c r="K7307" s="59"/>
      <c r="L7307" s="47" t="s">
        <v>124</v>
      </c>
    </row>
    <row r="7308" spans="1:12" hidden="1" x14ac:dyDescent="0.3">
      <c r="A7308" s="18" t="str">
        <f t="shared" ref="A7308" si="2461">+IF(OR(C7304=""),"NO",1)</f>
        <v>NO</v>
      </c>
      <c r="B7308" s="18"/>
      <c r="E7308" s="330"/>
      <c r="F7308" s="60" t="str">
        <f>+$F$30</f>
        <v>EXPERIENCIA APORTADA</v>
      </c>
      <c r="G7308" s="340" t="s">
        <v>124</v>
      </c>
      <c r="H7308" s="341"/>
      <c r="I7308" s="341"/>
      <c r="J7308" s="341"/>
      <c r="K7308" s="341"/>
      <c r="L7308" s="342"/>
    </row>
    <row r="7309" spans="1:12" hidden="1" x14ac:dyDescent="0.3">
      <c r="A7309" s="18" t="str">
        <f t="shared" ref="A7309" si="2462">+IF(OR(C7304=""),"NO",1)</f>
        <v>NO</v>
      </c>
      <c r="B7309" s="18"/>
      <c r="E7309" s="331"/>
      <c r="F7309" s="62" t="str">
        <f>+$F$31</f>
        <v>OBSERVACIÓN</v>
      </c>
      <c r="G7309" s="343" t="s">
        <v>124</v>
      </c>
      <c r="H7309" s="344"/>
      <c r="I7309" s="344"/>
      <c r="J7309" s="344"/>
      <c r="K7309" s="344"/>
      <c r="L7309" s="345"/>
    </row>
    <row r="7310" spans="1:12" ht="8.5" hidden="1" customHeight="1" x14ac:dyDescent="0.3">
      <c r="A7310" s="18" t="str">
        <f t="shared" ref="A7310" si="2463">+IF(OR(C7304=""),"NO",1)</f>
        <v>NO</v>
      </c>
      <c r="B7310" s="18"/>
      <c r="E7310" s="49"/>
      <c r="F7310" s="50"/>
      <c r="G7310" s="51"/>
      <c r="H7310" s="51"/>
      <c r="I7310" s="51"/>
      <c r="J7310" s="51"/>
      <c r="K7310" s="51"/>
      <c r="L7310" s="52"/>
    </row>
    <row r="7311" spans="1:12" hidden="1" x14ac:dyDescent="0.3">
      <c r="A7311" s="18" t="str">
        <f t="shared" ref="A7311" si="2464">+IF(OR(C7311=""),"NO",1)</f>
        <v>NO</v>
      </c>
      <c r="B7311" s="18"/>
      <c r="C7311" s="1" t="s">
        <v>124</v>
      </c>
      <c r="E7311" s="329">
        <v>6</v>
      </c>
      <c r="F7311" s="53" t="str">
        <f>+$F$26</f>
        <v>OBJETO</v>
      </c>
      <c r="G7311" s="332" t="s">
        <v>124</v>
      </c>
      <c r="H7311" s="333"/>
      <c r="I7311" s="333"/>
      <c r="J7311" s="333"/>
      <c r="K7311" s="333"/>
      <c r="L7311" s="334"/>
    </row>
    <row r="7312" spans="1:12" hidden="1" x14ac:dyDescent="0.3">
      <c r="A7312" s="18" t="str">
        <f t="shared" ref="A7312" si="2465">+IF(OR(C7311=""),"NO",1)</f>
        <v>NO</v>
      </c>
      <c r="B7312" s="18"/>
      <c r="E7312" s="330"/>
      <c r="F7312" s="54" t="str">
        <f>+$F$27</f>
        <v>CONTRATANTE</v>
      </c>
      <c r="G7312" s="335" t="s">
        <v>124</v>
      </c>
      <c r="H7312" s="310"/>
      <c r="I7312" s="310"/>
      <c r="J7312" s="310"/>
      <c r="K7312" s="310"/>
      <c r="L7312" s="336"/>
    </row>
    <row r="7313" spans="1:12" hidden="1" x14ac:dyDescent="0.3">
      <c r="A7313" s="18" t="str">
        <f t="shared" ref="A7313" si="2466">+IF(OR(C7311=""),"NO",1)</f>
        <v>NO</v>
      </c>
      <c r="B7313" s="18"/>
      <c r="E7313" s="330"/>
      <c r="F7313" s="54" t="str">
        <f>+$F$28</f>
        <v>APORTANTE</v>
      </c>
      <c r="G7313" s="337" t="s">
        <v>124</v>
      </c>
      <c r="H7313" s="338"/>
      <c r="I7313" s="338"/>
      <c r="J7313" s="338"/>
      <c r="K7313" s="338"/>
      <c r="L7313" s="339"/>
    </row>
    <row r="7314" spans="1:12" hidden="1" x14ac:dyDescent="0.3">
      <c r="A7314" s="18" t="str">
        <f t="shared" ref="A7314" si="2467">+IF(OR(C7311=""),"NO",1)</f>
        <v>NO</v>
      </c>
      <c r="B7314" s="18"/>
      <c r="E7314" s="330"/>
      <c r="F7314" s="54" t="str">
        <f>+$F$29</f>
        <v>VALOR /SMMLV)</v>
      </c>
      <c r="G7314" s="55" t="s">
        <v>124</v>
      </c>
      <c r="H7314" s="56" t="str">
        <f>+$H$29</f>
        <v>% PART..</v>
      </c>
      <c r="I7314" s="57" t="s">
        <v>124</v>
      </c>
      <c r="J7314" s="58" t="str">
        <f>+$J$29</f>
        <v>VALOR ACREDITADO</v>
      </c>
      <c r="K7314" s="59"/>
      <c r="L7314" s="47" t="s">
        <v>124</v>
      </c>
    </row>
    <row r="7315" spans="1:12" hidden="1" x14ac:dyDescent="0.3">
      <c r="A7315" s="18" t="str">
        <f t="shared" ref="A7315" si="2468">+IF(OR(C7311=""),"NO",1)</f>
        <v>NO</v>
      </c>
      <c r="B7315" s="18"/>
      <c r="E7315" s="330"/>
      <c r="F7315" s="60" t="str">
        <f>+$F$30</f>
        <v>EXPERIENCIA APORTADA</v>
      </c>
      <c r="G7315" s="340" t="s">
        <v>124</v>
      </c>
      <c r="H7315" s="341"/>
      <c r="I7315" s="341"/>
      <c r="J7315" s="341"/>
      <c r="K7315" s="341"/>
      <c r="L7315" s="342"/>
    </row>
    <row r="7316" spans="1:12" hidden="1" x14ac:dyDescent="0.3">
      <c r="A7316" s="18" t="str">
        <f t="shared" ref="A7316" si="2469">+IF(OR(C7311=""),"NO",1)</f>
        <v>NO</v>
      </c>
      <c r="B7316" s="18"/>
      <c r="E7316" s="331"/>
      <c r="F7316" s="62" t="str">
        <f>+$F$31</f>
        <v>OBSERVACIÓN</v>
      </c>
      <c r="G7316" s="343" t="s">
        <v>124</v>
      </c>
      <c r="H7316" s="344"/>
      <c r="I7316" s="344"/>
      <c r="J7316" s="344"/>
      <c r="K7316" s="344"/>
      <c r="L7316" s="345"/>
    </row>
    <row r="7317" spans="1:12" ht="8.5" hidden="1" customHeight="1" x14ac:dyDescent="0.3">
      <c r="A7317" s="18" t="str">
        <f t="shared" ref="A7317" si="2470">+IF(OR(C7311=""),"NO",1)</f>
        <v>NO</v>
      </c>
      <c r="B7317" s="18"/>
      <c r="E7317" s="49"/>
      <c r="F7317" s="50"/>
      <c r="G7317" s="51"/>
      <c r="H7317" s="51"/>
      <c r="I7317" s="51"/>
      <c r="J7317" s="51"/>
      <c r="K7317" s="51"/>
      <c r="L7317" s="52"/>
    </row>
    <row r="7318" spans="1:12" hidden="1" x14ac:dyDescent="0.3">
      <c r="A7318" s="18" t="str">
        <f t="shared" ref="A7318" si="2471">+IF(OR(C7318=""),"NO",1)</f>
        <v>NO</v>
      </c>
      <c r="B7318" s="18"/>
      <c r="C7318" s="1" t="s">
        <v>124</v>
      </c>
      <c r="E7318" s="329">
        <v>7</v>
      </c>
      <c r="F7318" s="53" t="str">
        <f>+$F$26</f>
        <v>OBJETO</v>
      </c>
      <c r="G7318" s="332" t="s">
        <v>124</v>
      </c>
      <c r="H7318" s="333"/>
      <c r="I7318" s="333"/>
      <c r="J7318" s="333"/>
      <c r="K7318" s="333"/>
      <c r="L7318" s="334"/>
    </row>
    <row r="7319" spans="1:12" hidden="1" x14ac:dyDescent="0.3">
      <c r="A7319" s="18" t="str">
        <f t="shared" ref="A7319" si="2472">+IF(OR(C7318=""),"NO",1)</f>
        <v>NO</v>
      </c>
      <c r="B7319" s="18"/>
      <c r="E7319" s="330"/>
      <c r="F7319" s="54" t="str">
        <f>+$F$27</f>
        <v>CONTRATANTE</v>
      </c>
      <c r="G7319" s="335" t="s">
        <v>124</v>
      </c>
      <c r="H7319" s="310"/>
      <c r="I7319" s="310"/>
      <c r="J7319" s="310"/>
      <c r="K7319" s="310"/>
      <c r="L7319" s="336"/>
    </row>
    <row r="7320" spans="1:12" hidden="1" x14ac:dyDescent="0.3">
      <c r="A7320" s="18" t="str">
        <f t="shared" ref="A7320" si="2473">+IF(OR(C7318=""),"NO",1)</f>
        <v>NO</v>
      </c>
      <c r="B7320" s="18"/>
      <c r="E7320" s="330"/>
      <c r="F7320" s="54" t="str">
        <f>+$F$28</f>
        <v>APORTANTE</v>
      </c>
      <c r="G7320" s="337" t="s">
        <v>124</v>
      </c>
      <c r="H7320" s="338"/>
      <c r="I7320" s="338"/>
      <c r="J7320" s="338"/>
      <c r="K7320" s="338"/>
      <c r="L7320" s="339"/>
    </row>
    <row r="7321" spans="1:12" hidden="1" x14ac:dyDescent="0.3">
      <c r="A7321" s="18" t="str">
        <f t="shared" ref="A7321" si="2474">+IF(OR(C7318=""),"NO",1)</f>
        <v>NO</v>
      </c>
      <c r="B7321" s="18"/>
      <c r="E7321" s="330"/>
      <c r="F7321" s="54" t="str">
        <f>+$F$29</f>
        <v>VALOR /SMMLV)</v>
      </c>
      <c r="G7321" s="55" t="s">
        <v>124</v>
      </c>
      <c r="H7321" s="56" t="str">
        <f>+$H$29</f>
        <v>% PART..</v>
      </c>
      <c r="I7321" s="57" t="s">
        <v>124</v>
      </c>
      <c r="J7321" s="58" t="str">
        <f>+$J$29</f>
        <v>VALOR ACREDITADO</v>
      </c>
      <c r="K7321" s="59"/>
      <c r="L7321" s="47" t="s">
        <v>124</v>
      </c>
    </row>
    <row r="7322" spans="1:12" hidden="1" x14ac:dyDescent="0.3">
      <c r="A7322" s="18" t="str">
        <f t="shared" ref="A7322" si="2475">+IF(OR(C7318=""),"NO",1)</f>
        <v>NO</v>
      </c>
      <c r="B7322" s="18"/>
      <c r="E7322" s="330"/>
      <c r="F7322" s="60" t="str">
        <f>+$F$30</f>
        <v>EXPERIENCIA APORTADA</v>
      </c>
      <c r="G7322" s="340" t="s">
        <v>124</v>
      </c>
      <c r="H7322" s="341"/>
      <c r="I7322" s="341"/>
      <c r="J7322" s="341"/>
      <c r="K7322" s="341"/>
      <c r="L7322" s="342"/>
    </row>
    <row r="7323" spans="1:12" hidden="1" x14ac:dyDescent="0.3">
      <c r="A7323" s="18" t="str">
        <f t="shared" ref="A7323" si="2476">+IF(OR(C7318=""),"NO",1)</f>
        <v>NO</v>
      </c>
      <c r="B7323" s="18"/>
      <c r="E7323" s="331"/>
      <c r="F7323" s="62" t="str">
        <f>+$F$31</f>
        <v>OBSERVACIÓN</v>
      </c>
      <c r="G7323" s="343" t="s">
        <v>124</v>
      </c>
      <c r="H7323" s="344"/>
      <c r="I7323" s="344"/>
      <c r="J7323" s="344"/>
      <c r="K7323" s="344"/>
      <c r="L7323" s="345"/>
    </row>
    <row r="7324" spans="1:12" hidden="1" x14ac:dyDescent="0.3">
      <c r="A7324" s="18" t="str">
        <f t="shared" ref="A7324" si="2477">+IF(OR(C7318=""),"NO",1)</f>
        <v>NO</v>
      </c>
      <c r="B7324" s="18"/>
      <c r="E7324" s="49"/>
      <c r="F7324" s="50"/>
      <c r="G7324" s="51"/>
      <c r="H7324" s="51"/>
      <c r="I7324" s="51"/>
      <c r="J7324" s="51"/>
      <c r="K7324" s="51"/>
      <c r="L7324" s="52"/>
    </row>
    <row r="7325" spans="1:12" hidden="1" x14ac:dyDescent="0.3">
      <c r="A7325" s="1" t="str">
        <f>+A7260</f>
        <v>NO</v>
      </c>
      <c r="C7325" s="1" t="str">
        <f>"N"&amp;C7260</f>
        <v>N</v>
      </c>
      <c r="E7325" s="63"/>
      <c r="F7325" s="64" t="str">
        <f>+$F$75</f>
        <v>TOTAL DE CONTRATOS PRESENTADOS VÁLIDOS QUE CUMPLEN EXPERIENCIA ACREDITADA:</v>
      </c>
      <c r="G7325" s="65"/>
      <c r="H7325" s="65"/>
      <c r="I7325" s="65"/>
      <c r="J7325" s="66"/>
      <c r="K7325" s="65"/>
      <c r="L7325" s="67" t="s">
        <v>124</v>
      </c>
    </row>
    <row r="7326" spans="1:12" ht="6.65" hidden="1" customHeight="1" x14ac:dyDescent="0.3">
      <c r="A7326" s="1" t="str">
        <f>+A7260</f>
        <v>NO</v>
      </c>
      <c r="E7326" s="51"/>
      <c r="F7326" s="50"/>
      <c r="G7326" s="51"/>
      <c r="H7326" s="51"/>
      <c r="I7326" s="51"/>
      <c r="J7326" s="51"/>
      <c r="K7326" s="51"/>
      <c r="L7326" s="51"/>
    </row>
    <row r="7327" spans="1:12" hidden="1" x14ac:dyDescent="0.3">
      <c r="A7327" s="1" t="str">
        <f>+A7260</f>
        <v>NO</v>
      </c>
      <c r="E7327" s="63"/>
      <c r="F7327" s="63" t="str">
        <f>+$F$77</f>
        <v>ACREDITA SUMINISTRO E INSTALACIÓN DE MOBILIARIO POR LO MENOS EN UN (1) CONTRATO VÁLIDO</v>
      </c>
      <c r="G7327" s="65"/>
      <c r="H7327" s="65"/>
      <c r="I7327" s="65"/>
      <c r="J7327" s="66"/>
      <c r="K7327" s="65"/>
      <c r="L7327" s="68" t="s">
        <v>157</v>
      </c>
    </row>
    <row r="7328" spans="1:12" ht="5.15" hidden="1" customHeight="1" x14ac:dyDescent="0.3">
      <c r="A7328" s="1" t="str">
        <f>+A7260</f>
        <v>NO</v>
      </c>
      <c r="E7328" s="51"/>
      <c r="F7328" s="50"/>
      <c r="G7328" s="51"/>
      <c r="H7328" s="51"/>
      <c r="I7328" s="51"/>
      <c r="J7328" s="51"/>
      <c r="K7328" s="51"/>
      <c r="L7328" s="51"/>
    </row>
    <row r="7329" spans="1:12" ht="12.75" hidden="1" customHeight="1" x14ac:dyDescent="0.3">
      <c r="A7329" s="1" t="str">
        <f>+A7260</f>
        <v>NO</v>
      </c>
      <c r="E7329" s="69" t="str">
        <f>+$E$79</f>
        <v>EXPERIENCIA ESPECÍFICA NUMERAL 10.1.1 A</v>
      </c>
      <c r="F7329" s="70"/>
      <c r="G7329" s="70"/>
      <c r="H7329" s="70"/>
      <c r="I7329" s="70"/>
      <c r="J7329" s="70"/>
      <c r="K7329" s="70"/>
      <c r="L7329" s="71"/>
    </row>
    <row r="7330" spans="1:12" ht="26.5" hidden="1" customHeight="1" x14ac:dyDescent="0.3">
      <c r="A7330" s="1" t="str">
        <f>+A7260</f>
        <v>NO</v>
      </c>
      <c r="E7330" s="72"/>
      <c r="F7330" s="325" t="str">
        <f>+$F$80</f>
        <v>Por lo menos uno (1) de los contratos válidos aportados como experiencia general debe corresponder mínimo al 60% del presupuesto oficial del presente proceso de selección.  (SMMLV)</v>
      </c>
      <c r="G7330" s="326"/>
      <c r="H7330" s="326"/>
      <c r="I7330" s="326"/>
      <c r="J7330" s="326"/>
      <c r="K7330" s="73" t="s">
        <v>124</v>
      </c>
      <c r="L7330" s="74" t="s">
        <v>124</v>
      </c>
    </row>
    <row r="7331" spans="1:12" ht="23.5" hidden="1" customHeight="1" x14ac:dyDescent="0.3">
      <c r="A7331" s="1" t="str">
        <f>+A7260</f>
        <v>NO</v>
      </c>
      <c r="E7331" s="63"/>
      <c r="F7331" s="325" t="str">
        <f>+$F$81</f>
        <v xml:space="preserve">Deberá acreditarse en al menos uno (1) de los contratos válidos aportados como experiencia general una </v>
      </c>
      <c r="G7331" s="326"/>
      <c r="H7331" s="326"/>
      <c r="I7331" s="326"/>
      <c r="J7331" s="326"/>
      <c r="K7331" s="73" t="s">
        <v>124</v>
      </c>
      <c r="L7331" s="74" t="s">
        <v>124</v>
      </c>
    </row>
    <row r="7332" spans="1:12" ht="23.5" hidden="1" customHeight="1" x14ac:dyDescent="0.3">
      <c r="A7332" s="18" t="s">
        <v>30</v>
      </c>
      <c r="E7332" s="63"/>
      <c r="F7332" s="325" t="str">
        <f>+$F$82</f>
        <v xml:space="preserve">Deberá acreditarse en al menos uno (1) de los contratos válidos aportados interventoría a intervención de </v>
      </c>
      <c r="G7332" s="326"/>
      <c r="H7332" s="326"/>
      <c r="I7332" s="326"/>
      <c r="J7332" s="326"/>
      <c r="K7332" s="73">
        <f>+$K$82</f>
        <v>0</v>
      </c>
      <c r="L7332" s="74" t="s">
        <v>124</v>
      </c>
    </row>
    <row r="7333" spans="1:12" ht="36" hidden="1" customHeight="1" x14ac:dyDescent="0.3">
      <c r="A7333" s="18" t="s">
        <v>30</v>
      </c>
      <c r="E7333" s="63"/>
      <c r="F7333" s="325" t="str">
        <f>+$F$83</f>
        <v xml:space="preserve">Deberá acreditarse en al menos uno (1) de los contratos válidos aportados interventoría a intervención de </v>
      </c>
      <c r="G7333" s="326"/>
      <c r="H7333" s="326"/>
      <c r="I7333" s="326"/>
      <c r="J7333" s="326"/>
      <c r="K7333" s="75">
        <f>+$K$83</f>
        <v>0</v>
      </c>
      <c r="L7333" s="76" t="s">
        <v>124</v>
      </c>
    </row>
    <row r="7334" spans="1:12" hidden="1" x14ac:dyDescent="0.3">
      <c r="A7334" s="1" t="str">
        <f>+A7260</f>
        <v>NO</v>
      </c>
      <c r="E7334" s="51"/>
      <c r="F7334" s="50"/>
      <c r="G7334" s="51"/>
      <c r="H7334" s="51"/>
      <c r="I7334" s="51"/>
      <c r="J7334" s="51"/>
      <c r="K7334" s="51"/>
      <c r="L7334" s="51"/>
    </row>
    <row r="7335" spans="1:12" ht="12.75" hidden="1" customHeight="1" x14ac:dyDescent="0.3">
      <c r="A7335" s="1" t="str">
        <f>+A7260</f>
        <v>NO</v>
      </c>
      <c r="E7335" s="40" t="str">
        <f>+$E$85</f>
        <v>VALOR MÍNIMO A CERIFICAR % P.O EN SMMMLV. NUMERAL 3.9.1</v>
      </c>
      <c r="F7335" s="41"/>
      <c r="G7335" s="41"/>
      <c r="H7335" s="41"/>
      <c r="I7335" s="41"/>
      <c r="J7335" s="41"/>
      <c r="K7335" s="41"/>
      <c r="L7335" s="42"/>
    </row>
    <row r="7336" spans="1:12" hidden="1" x14ac:dyDescent="0.3">
      <c r="A7336" s="1" t="str">
        <f>+A7260</f>
        <v>NO</v>
      </c>
      <c r="C7336" s="1" t="str">
        <f>"M"&amp;C7260</f>
        <v>M</v>
      </c>
      <c r="E7336" s="77" t="str">
        <f>+$E$86</f>
        <v>100% P.O.</v>
      </c>
      <c r="F7336" s="78"/>
      <c r="G7336" s="61">
        <v>242.41716883554506</v>
      </c>
      <c r="H7336" s="124" t="str">
        <f>+$H$86</f>
        <v>TOTAL EJECUTADO DE CONTRATOS ACREDITADOS</v>
      </c>
      <c r="I7336" s="124"/>
      <c r="J7336" s="124"/>
      <c r="K7336" s="55" t="s">
        <v>124</v>
      </c>
      <c r="L7336" s="47" t="s">
        <v>124</v>
      </c>
    </row>
    <row r="7337" spans="1:12" hidden="1" x14ac:dyDescent="0.3">
      <c r="A7337" s="1" t="str">
        <f>+A7260</f>
        <v>NO</v>
      </c>
      <c r="E7337" s="39"/>
      <c r="F7337" s="39"/>
      <c r="G7337" s="39"/>
      <c r="H7337" s="39"/>
      <c r="I7337" s="39"/>
      <c r="J7337" s="39"/>
      <c r="K7337" s="39"/>
      <c r="L7337" s="39"/>
    </row>
    <row r="7338" spans="1:12" ht="12.75" hidden="1" customHeight="1" x14ac:dyDescent="0.3">
      <c r="A7338" s="18" t="s">
        <v>30</v>
      </c>
      <c r="B7338" s="18"/>
      <c r="E7338" s="40" t="str">
        <f>+$E$88</f>
        <v>CONSIDERACIONES PARA LA VALIDEZ DE LA EXPERIENCIA REQUERIDA: EXPERIENCIA PROPONENTES PLURALES NUMERAL 10.1.2 D</v>
      </c>
      <c r="F7338" s="41"/>
      <c r="G7338" s="41"/>
      <c r="H7338" s="41"/>
      <c r="I7338" s="41"/>
      <c r="J7338" s="41"/>
      <c r="K7338" s="41"/>
      <c r="L7338" s="42"/>
    </row>
    <row r="7339" spans="1:12" ht="28" hidden="1" customHeight="1" x14ac:dyDescent="0.3">
      <c r="A7339" s="18" t="s">
        <v>30</v>
      </c>
      <c r="B7339" s="18"/>
      <c r="C7339" s="1" t="str">
        <f>"O"&amp;C7260</f>
        <v>O</v>
      </c>
      <c r="E7339" s="80" t="str">
        <f>+$E$89</f>
        <v>i)</v>
      </c>
      <c r="F7339" s="327" t="str">
        <f>+$F$89</f>
        <v>Uno de los integrantes debe aportar como mínimo el cincuenta por ciento (50 %) de la experiencia solicitada</v>
      </c>
      <c r="G7339" s="328"/>
      <c r="H7339" s="328"/>
      <c r="I7339" s="328"/>
      <c r="J7339" s="328"/>
      <c r="K7339" s="73" t="s">
        <v>124</v>
      </c>
      <c r="L7339" s="47" t="s">
        <v>124</v>
      </c>
    </row>
    <row r="7340" spans="1:12" ht="28" hidden="1" customHeight="1" x14ac:dyDescent="0.3">
      <c r="A7340" s="18" t="s">
        <v>30</v>
      </c>
      <c r="B7340" s="18"/>
      <c r="C7340" s="1" t="str">
        <f>"O"&amp;C7260</f>
        <v>O</v>
      </c>
      <c r="E7340" s="80" t="str">
        <f>+$E$90</f>
        <v>ii)</v>
      </c>
      <c r="F7340" s="327" t="str">
        <f>+$F$90</f>
        <v>Todos los demás ntegrantes deben acreditar al menos el cinco por ciento (5 %) de la experiencia solicitada, solo uno (1) de los integrantes podrá no acreditar experiencia pero su porcentaje de participación  no podrá superar el diez por ciento (10 %)</v>
      </c>
      <c r="G7340" s="328"/>
      <c r="H7340" s="328"/>
      <c r="I7340" s="328"/>
      <c r="J7340" s="328"/>
      <c r="K7340" s="73" t="s">
        <v>124</v>
      </c>
      <c r="L7340" s="47" t="s">
        <v>124</v>
      </c>
    </row>
    <row r="7341" spans="1:12" hidden="1" x14ac:dyDescent="0.3">
      <c r="A7341" s="18" t="s">
        <v>30</v>
      </c>
      <c r="B7341" s="18"/>
      <c r="E7341" s="39"/>
      <c r="F7341" s="39"/>
      <c r="G7341" s="39"/>
      <c r="H7341" s="39"/>
      <c r="I7341" s="39"/>
      <c r="J7341" s="39"/>
      <c r="K7341" s="39"/>
      <c r="L7341" s="39"/>
    </row>
    <row r="7342" spans="1:12" ht="13" hidden="1" customHeight="1" x14ac:dyDescent="0.3">
      <c r="A7342" s="18" t="str">
        <f>+A7260</f>
        <v>NO</v>
      </c>
      <c r="B7342" s="18"/>
      <c r="E7342" s="69" t="str">
        <f>+$E$92</f>
        <v>VERIFICACIÓN Y ASIGNACIÓN DE PUNTAJE POR LA EXPERIENCIA DEL PROPONENTE</v>
      </c>
      <c r="F7342" s="70"/>
      <c r="G7342" s="70"/>
      <c r="H7342" s="70"/>
      <c r="I7342" s="70"/>
      <c r="J7342" s="70"/>
      <c r="K7342" s="70"/>
      <c r="L7342" s="71"/>
    </row>
    <row r="7343" spans="1:12" hidden="1" x14ac:dyDescent="0.3">
      <c r="A7343" s="18" t="str">
        <f>+A7260</f>
        <v>NO</v>
      </c>
      <c r="B7343" s="18"/>
      <c r="E7343" s="81"/>
      <c r="F7343" s="323" t="str">
        <f>+$F$93</f>
        <v>No. CONTRATOS QUE ACREDITAN LA EXPERIENCIA (NO OBJETO DE SUBSANACIÓN)</v>
      </c>
      <c r="G7343" s="324"/>
      <c r="H7343" s="324"/>
      <c r="I7343" s="324"/>
      <c r="J7343" s="324"/>
      <c r="K7343" s="82"/>
      <c r="L7343" s="83" t="s">
        <v>124</v>
      </c>
    </row>
    <row r="7344" spans="1:12" ht="13" hidden="1" customHeight="1" x14ac:dyDescent="0.3">
      <c r="A7344" s="18" t="str">
        <f>+A7260</f>
        <v>NO</v>
      </c>
      <c r="B7344" s="18"/>
      <c r="E7344" s="84"/>
      <c r="F7344" s="323" t="str">
        <f>+$F$94</f>
        <v>TOTAL EJECUTADO DE CONTRATOS ACREDITADOS PROPUESTA INICIAL</v>
      </c>
      <c r="G7344" s="324"/>
      <c r="H7344" s="324"/>
      <c r="I7344" s="324"/>
      <c r="J7344" s="324"/>
      <c r="K7344" s="85"/>
      <c r="L7344" s="86" t="s">
        <v>124</v>
      </c>
    </row>
    <row r="7345" spans="1:12" ht="13" hidden="1" customHeight="1" x14ac:dyDescent="0.3">
      <c r="A7345" s="18" t="str">
        <f>+A7260</f>
        <v>NO</v>
      </c>
      <c r="B7345" s="18"/>
      <c r="E7345" s="87"/>
      <c r="F7345" s="323" t="str">
        <f>+$F$95</f>
        <v>PROMEDIO VALOR ACREDITADO EN SMMLV</v>
      </c>
      <c r="G7345" s="324"/>
      <c r="H7345" s="324"/>
      <c r="I7345" s="324"/>
      <c r="J7345" s="324"/>
      <c r="K7345" s="66"/>
      <c r="L7345" s="88" t="s">
        <v>124</v>
      </c>
    </row>
    <row r="7346" spans="1:12" hidden="1" x14ac:dyDescent="0.3">
      <c r="A7346" s="18" t="str">
        <f>+A7260</f>
        <v>NO</v>
      </c>
      <c r="B7346" s="18"/>
      <c r="E7346" s="89"/>
      <c r="F7346" s="89"/>
      <c r="G7346" s="89"/>
      <c r="H7346" s="89"/>
      <c r="I7346" s="89"/>
      <c r="J7346" s="89"/>
      <c r="K7346" s="89"/>
      <c r="L7346" s="89"/>
    </row>
    <row r="7347" spans="1:12" ht="13" hidden="1" customHeight="1" x14ac:dyDescent="0.3">
      <c r="A7347" s="18" t="str">
        <f>+A7260</f>
        <v>NO</v>
      </c>
      <c r="B7347" s="18"/>
      <c r="E7347" s="69" t="str">
        <f>+$E$97</f>
        <v>3.9.2 EXIGENCIAS MÍNIMAS DE EXPERIENCIA Y FORMACIÓN ACADÉMICA DEL EQUIPO DE TRABAJO</v>
      </c>
      <c r="F7347" s="70"/>
      <c r="G7347" s="70"/>
      <c r="H7347" s="70"/>
      <c r="I7347" s="70"/>
      <c r="J7347" s="70"/>
      <c r="K7347" s="70"/>
      <c r="L7347" s="71"/>
    </row>
    <row r="7348" spans="1:12" hidden="1" x14ac:dyDescent="0.3">
      <c r="A7348" s="18" t="str">
        <f>+A7260</f>
        <v>NO</v>
      </c>
      <c r="B7348" s="18"/>
      <c r="E7348" s="90" t="str">
        <f>+$E$98</f>
        <v>Formulario 8</v>
      </c>
      <c r="F7348" s="315" t="s">
        <v>46</v>
      </c>
      <c r="G7348" s="316"/>
      <c r="H7348" s="317"/>
      <c r="I7348" s="318"/>
      <c r="J7348" s="318"/>
      <c r="K7348" s="318"/>
      <c r="L7348" s="319"/>
    </row>
    <row r="7349" spans="1:12" hidden="1" x14ac:dyDescent="0.3">
      <c r="A7349" s="18" t="str">
        <f>+A7260</f>
        <v>NO</v>
      </c>
      <c r="B7349" s="18"/>
      <c r="E7349" s="91" t="s">
        <v>124</v>
      </c>
      <c r="F7349" s="91" t="str">
        <f>+$F$99</f>
        <v>Director de Interventoría</v>
      </c>
      <c r="G7349" s="91" t="str">
        <f>+$G$99</f>
        <v>Residente de Interventoría</v>
      </c>
      <c r="H7349" s="320"/>
      <c r="I7349" s="321"/>
      <c r="J7349" s="321"/>
      <c r="K7349" s="321"/>
      <c r="L7349" s="322"/>
    </row>
    <row r="7350" spans="1:12" hidden="1" x14ac:dyDescent="0.3">
      <c r="A7350" s="18" t="str">
        <f>+A7260</f>
        <v>NO</v>
      </c>
      <c r="B7350" s="18"/>
      <c r="E7350" s="304" t="str">
        <f>+$E$100</f>
        <v>OBSERVACIONES RESPECTO REQUISITO HABILITANTE DEL PERSONAL CLAVE EVALUABLE</v>
      </c>
      <c r="F7350" s="305"/>
      <c r="G7350" s="305"/>
      <c r="H7350" s="305"/>
      <c r="I7350" s="305"/>
      <c r="J7350" s="305"/>
      <c r="K7350" s="305"/>
      <c r="L7350" s="305"/>
    </row>
    <row r="7351" spans="1:12" hidden="1" x14ac:dyDescent="0.3">
      <c r="A7351" s="18" t="str">
        <f>+A7260</f>
        <v>NO</v>
      </c>
      <c r="B7351" s="18"/>
      <c r="E7351" s="312" t="s">
        <v>124</v>
      </c>
      <c r="F7351" s="313"/>
      <c r="G7351" s="313"/>
      <c r="H7351" s="313"/>
      <c r="I7351" s="313"/>
      <c r="J7351" s="313"/>
      <c r="K7351" s="313"/>
      <c r="L7351" s="314"/>
    </row>
    <row r="7352" spans="1:12" hidden="1" x14ac:dyDescent="0.3">
      <c r="A7352" s="18" t="str">
        <f>+A7260</f>
        <v>NO</v>
      </c>
      <c r="B7352" s="18"/>
      <c r="E7352" s="89"/>
      <c r="F7352" s="89"/>
      <c r="G7352" s="89"/>
      <c r="H7352" s="89"/>
      <c r="I7352" s="89"/>
      <c r="J7352" s="89"/>
      <c r="K7352" s="89"/>
      <c r="L7352" s="89"/>
    </row>
    <row r="7353" spans="1:12" ht="13" hidden="1" customHeight="1" x14ac:dyDescent="0.3">
      <c r="A7353" s="18" t="str">
        <f>+A7260</f>
        <v>NO</v>
      </c>
      <c r="B7353" s="18"/>
      <c r="E7353" s="69" t="str">
        <f>+$E$103</f>
        <v>4.2 EQUIPO DE TRABAJO (Personal Clave Evaluable)</v>
      </c>
      <c r="F7353" s="70"/>
      <c r="G7353" s="70"/>
      <c r="H7353" s="70"/>
      <c r="I7353" s="70"/>
      <c r="J7353" s="70"/>
      <c r="K7353" s="70"/>
      <c r="L7353" s="71"/>
    </row>
    <row r="7354" spans="1:12" ht="23.25" hidden="1" customHeight="1" x14ac:dyDescent="0.3">
      <c r="A7354" s="18" t="str">
        <f>+A7260</f>
        <v>NO</v>
      </c>
      <c r="B7354" s="18"/>
      <c r="E7354" s="90" t="str">
        <f>+$E$104</f>
        <v>Formulario 9</v>
      </c>
      <c r="F7354" s="315" t="s">
        <v>46</v>
      </c>
      <c r="G7354" s="316"/>
      <c r="H7354" s="317"/>
      <c r="I7354" s="318"/>
      <c r="J7354" s="318"/>
      <c r="K7354" s="318"/>
      <c r="L7354" s="319"/>
    </row>
    <row r="7355" spans="1:12" hidden="1" x14ac:dyDescent="0.3">
      <c r="A7355" s="18" t="str">
        <f>+A7260</f>
        <v>NO</v>
      </c>
      <c r="B7355" s="18"/>
      <c r="E7355" s="91" t="s">
        <v>124</v>
      </c>
      <c r="F7355" s="91" t="str">
        <f>+$F$99</f>
        <v>Director de Interventoría</v>
      </c>
      <c r="G7355" s="91" t="str">
        <f>+$G$99</f>
        <v>Residente de Interventoría</v>
      </c>
      <c r="H7355" s="320"/>
      <c r="I7355" s="321"/>
      <c r="J7355" s="321"/>
      <c r="K7355" s="321"/>
      <c r="L7355" s="322"/>
    </row>
    <row r="7356" spans="1:12" hidden="1" x14ac:dyDescent="0.3">
      <c r="A7356" s="18" t="str">
        <f>+A7260</f>
        <v>NO</v>
      </c>
      <c r="B7356" s="18"/>
      <c r="E7356" s="89"/>
      <c r="F7356" s="89"/>
      <c r="G7356" s="89"/>
      <c r="H7356" s="89"/>
      <c r="I7356" s="89"/>
      <c r="J7356" s="89"/>
      <c r="K7356" s="89"/>
      <c r="L7356" s="89"/>
    </row>
    <row r="7357" spans="1:12" hidden="1" x14ac:dyDescent="0.3">
      <c r="A7357" s="1" t="str">
        <f>+A7260</f>
        <v>NO</v>
      </c>
      <c r="E7357" s="92" t="str">
        <f>+E7232</f>
        <v>CRITERIOS DE EVALUACIÓN Y PUNTAJE</v>
      </c>
      <c r="F7357" s="93"/>
      <c r="G7357" s="93"/>
      <c r="H7357" s="93"/>
      <c r="I7357" s="93"/>
      <c r="J7357" s="93"/>
      <c r="K7357" s="94"/>
      <c r="L7357" s="95" t="str">
        <f>+$L$107</f>
        <v>PUNTAJE OBTENIDO</v>
      </c>
    </row>
    <row r="7358" spans="1:12" hidden="1" x14ac:dyDescent="0.3">
      <c r="A7358" s="1" t="str">
        <f>+A7260</f>
        <v>NO</v>
      </c>
      <c r="E7358" s="96" t="str">
        <f>+$E$108</f>
        <v>VALOR</v>
      </c>
      <c r="F7358" s="97" t="str">
        <f>+$F$108</f>
        <v>EQUIPO DE TRABAJO (PERSONAL CLAVE EVALUABLE)</v>
      </c>
      <c r="G7358" s="24"/>
      <c r="H7358" s="24"/>
      <c r="I7358" s="24"/>
      <c r="J7358" s="24"/>
      <c r="K7358" s="24"/>
      <c r="L7358" s="98"/>
    </row>
    <row r="7359" spans="1:12" ht="12.75" hidden="1" customHeight="1" x14ac:dyDescent="0.3">
      <c r="A7359" s="1" t="str">
        <f>+A7260</f>
        <v>NO</v>
      </c>
      <c r="E7359" s="96">
        <f>+$E$109</f>
        <v>5</v>
      </c>
      <c r="F7359" s="307" t="str">
        <f>+$F$109</f>
        <v xml:space="preserve"> Experiencia Específica adicional</v>
      </c>
      <c r="G7359" s="308"/>
      <c r="H7359" s="308"/>
      <c r="I7359" s="308"/>
      <c r="J7359" s="308"/>
      <c r="K7359" s="309"/>
      <c r="L7359" s="99" t="str">
        <f>IFERROR(IF(VLOOKUP(C7260,'R. PUNTAJES'!$C$14:$R$213,'R. PUNTAJES'!$I$10,0)="","",VLOOKUP(C7260,'R. PUNTAJES'!$C$14:$R$213,'R. PUNTAJES'!$I$10,0)),"")</f>
        <v/>
      </c>
    </row>
    <row r="7360" spans="1:12" ht="12.75" hidden="1" customHeight="1" x14ac:dyDescent="0.3">
      <c r="A7360" s="1" t="str">
        <f>+A7260</f>
        <v>NO</v>
      </c>
      <c r="E7360" s="96">
        <f>+$E$110</f>
        <v>5</v>
      </c>
      <c r="F7360" s="307" t="str">
        <f>+$F$110</f>
        <v>Formación Académica adicional</v>
      </c>
      <c r="G7360" s="308"/>
      <c r="H7360" s="308"/>
      <c r="I7360" s="308"/>
      <c r="J7360" s="308"/>
      <c r="K7360" s="309"/>
      <c r="L7360" s="99" t="str">
        <f>IFERROR(IF(VLOOKUP(C7260,'R. PUNTAJES'!$C$14:$R$213,'R. PUNTAJES'!$J$10,0)="","",VLOOKUP(C7260,'R. PUNTAJES'!$C$14:$R$213,'R. PUNTAJES'!$J$10,0)),"")</f>
        <v/>
      </c>
    </row>
    <row r="7361" spans="1:12" hidden="1" x14ac:dyDescent="0.3">
      <c r="A7361" s="18" t="str">
        <f>+A7260</f>
        <v>NO</v>
      </c>
      <c r="B7361" s="18"/>
      <c r="E7361" s="100"/>
      <c r="F7361" s="101" t="str">
        <f>+$F$111</f>
        <v>FACTOR DE SOSTENIBILIDAD</v>
      </c>
      <c r="G7361" s="102"/>
      <c r="H7361" s="102"/>
      <c r="I7361" s="102"/>
      <c r="J7361" s="102"/>
      <c r="K7361" s="102"/>
      <c r="L7361" s="103"/>
    </row>
    <row r="7362" spans="1:12" hidden="1" x14ac:dyDescent="0.3">
      <c r="A7362" s="18" t="str">
        <f>+A7260</f>
        <v>NO</v>
      </c>
      <c r="B7362" s="18"/>
      <c r="E7362" s="104">
        <v>1</v>
      </c>
      <c r="F7362" s="105" t="str">
        <f>+$F$112</f>
        <v>Compromisos Sostenibilidad</v>
      </c>
      <c r="G7362" s="106"/>
      <c r="H7362" s="106"/>
      <c r="I7362" s="106"/>
      <c r="J7362" s="106"/>
      <c r="K7362" s="106"/>
      <c r="L7362" s="107" t="str">
        <f>IFERROR(IF(VLOOKUP(C7260,'R. PUNTAJES'!$C$14:$R$213,'R. PUNTAJES'!$K$10,0)="","",VLOOKUP(C7260,'R. PUNTAJES'!$C$14:$R$213,'R. PUNTAJES'!$K$10,0)),"")</f>
        <v/>
      </c>
    </row>
    <row r="7363" spans="1:12" hidden="1" x14ac:dyDescent="0.3">
      <c r="A7363" s="1" t="str">
        <f>+A7260</f>
        <v>NO</v>
      </c>
      <c r="E7363" s="108"/>
      <c r="F7363" s="109" t="str">
        <f>+$F$113</f>
        <v>APOYO A LA INDUSTRIA NACIONAL</v>
      </c>
      <c r="G7363" s="110"/>
      <c r="H7363" s="110"/>
      <c r="I7363" s="110"/>
      <c r="J7363" s="110"/>
      <c r="K7363" s="110"/>
      <c r="L7363" s="111"/>
    </row>
    <row r="7364" spans="1:12" ht="12.75" hidden="1" customHeight="1" x14ac:dyDescent="0.3">
      <c r="A7364" s="1" t="str">
        <f>+A7260</f>
        <v>NO</v>
      </c>
      <c r="E7364" s="96">
        <v>20</v>
      </c>
      <c r="F7364" s="307" t="str">
        <f>+$F$114</f>
        <v>Promoción de Servicios Nacionales o con Trato Nacional</v>
      </c>
      <c r="G7364" s="308"/>
      <c r="H7364" s="308"/>
      <c r="I7364" s="308"/>
      <c r="J7364" s="308"/>
      <c r="K7364" s="309"/>
      <c r="L7364" s="99" t="str">
        <f>IFERROR(IF(VLOOKUP(C7260,'R. PUNTAJES'!$C$14:$R$213,'R. PUNTAJES'!$L$10,0)="","",
IF(VLOOKUP(C7260,'R. PUNTAJES'!$C$14:$R$213,'R. PUNTAJES'!$L$10,0)=5,0,
VLOOKUP(C7260,'R. PUNTAJES'!$C$14:$R$213,'R. PUNTAJES'!$L$10,0))),"")</f>
        <v/>
      </c>
    </row>
    <row r="7365" spans="1:12" ht="12.75" hidden="1" customHeight="1" x14ac:dyDescent="0.3">
      <c r="A7365" s="1" t="str">
        <f>+A7260</f>
        <v>NO</v>
      </c>
      <c r="E7365" s="96">
        <v>5</v>
      </c>
      <c r="F7365" s="307" t="str">
        <f>+$F$115</f>
        <v>Incorporación de componente nacional en servicios extranjeros</v>
      </c>
      <c r="G7365" s="308"/>
      <c r="H7365" s="308"/>
      <c r="I7365" s="308"/>
      <c r="J7365" s="308"/>
      <c r="K7365" s="309"/>
      <c r="L7365" s="99" t="str">
        <f>IFERROR(IF(VLOOKUP(C7260,'R. PUNTAJES'!$C$14:$R$213,'R. PUNTAJES'!$L$10,0)="","",
IF(VLOOKUP(C7260,'R. PUNTAJES'!$C$14:$R$213,'R. PUNTAJES'!$L$10,0)=20,0,
VLOOKUP(C7260,'R. PUNTAJES'!$C$14:$R$213,'R. PUNTAJES'!$L$10,0))),"")</f>
        <v/>
      </c>
    </row>
    <row r="7366" spans="1:12" hidden="1" x14ac:dyDescent="0.3">
      <c r="A7366" s="1" t="str">
        <f>+A7260</f>
        <v>NO</v>
      </c>
      <c r="E7366" s="112"/>
      <c r="F7366" s="97" t="str">
        <f>+$F$116</f>
        <v>VINCULACIÓN DE PERSONAS CON DISCAPACIDAD</v>
      </c>
      <c r="G7366" s="24"/>
      <c r="H7366" s="24"/>
      <c r="I7366" s="24"/>
      <c r="J7366" s="24"/>
      <c r="K7366" s="24"/>
      <c r="L7366" s="98"/>
    </row>
    <row r="7367" spans="1:12" ht="12.75" hidden="1" customHeight="1" x14ac:dyDescent="0.3">
      <c r="A7367" s="1" t="str">
        <f>+A7260</f>
        <v>NO</v>
      </c>
      <c r="E7367" s="96">
        <v>1</v>
      </c>
      <c r="F7367" s="307" t="str">
        <f>+$F$117</f>
        <v xml:space="preserve">Trabajadores vinculados a la planta de personal </v>
      </c>
      <c r="G7367" s="308"/>
      <c r="H7367" s="308"/>
      <c r="I7367" s="308"/>
      <c r="J7367" s="308"/>
      <c r="K7367" s="309"/>
      <c r="L7367" s="99" t="str">
        <f>IFERROR(IF(VLOOKUP(C7260,'R. PUNTAJES'!$C$14:$R$213,'R. PUNTAJES'!$M$10,0)="","",VLOOKUP(C7260,'R. PUNTAJES'!$C$14:$R$213,'R. PUNTAJES'!$M$10,0)),"")</f>
        <v/>
      </c>
    </row>
    <row r="7368" spans="1:12" hidden="1" x14ac:dyDescent="0.3">
      <c r="A7368" s="1" t="str">
        <f>+A7260</f>
        <v>NO</v>
      </c>
      <c r="E7368" s="112"/>
      <c r="F7368" s="97" t="str">
        <f>+$F$118</f>
        <v>EMPRENDIMIENTOS Y EMPRESAS DE MUJERES</v>
      </c>
      <c r="G7368" s="24"/>
      <c r="H7368" s="24"/>
      <c r="I7368" s="24"/>
      <c r="J7368" s="24"/>
      <c r="K7368" s="24"/>
      <c r="L7368" s="98"/>
    </row>
    <row r="7369" spans="1:12" ht="13" hidden="1" customHeight="1" x14ac:dyDescent="0.3">
      <c r="A7369" s="1" t="str">
        <f>+A7260</f>
        <v>NO</v>
      </c>
      <c r="E7369" s="96">
        <v>0.25</v>
      </c>
      <c r="F7369" s="307" t="str">
        <f>+$F$119</f>
        <v>Emprendimientos y empresas de mujeres</v>
      </c>
      <c r="G7369" s="308"/>
      <c r="H7369" s="308"/>
      <c r="I7369" s="308"/>
      <c r="J7369" s="308"/>
      <c r="K7369" s="309"/>
      <c r="L7369" s="113" t="str">
        <f>IFERROR(IF(VLOOKUP(C7260,'R. PUNTAJES'!$C$14:$R$213,'R. PUNTAJES'!$N$10,0)="","",VLOOKUP(C7260,'R. PUNTAJES'!$C$14:$R$213,'R. PUNTAJES'!$N$10,0)),"")</f>
        <v/>
      </c>
    </row>
    <row r="7370" spans="1:12" hidden="1" x14ac:dyDescent="0.3">
      <c r="A7370" s="18" t="str">
        <f>+A7371</f>
        <v>NO</v>
      </c>
      <c r="B7370" s="18"/>
      <c r="E7370" s="112"/>
      <c r="F7370" s="97" t="str">
        <f>+$F$120</f>
        <v>MIPYME</v>
      </c>
      <c r="G7370" s="24"/>
      <c r="H7370" s="24"/>
      <c r="I7370" s="24"/>
      <c r="J7370" s="24"/>
      <c r="K7370" s="24"/>
      <c r="L7370" s="98"/>
    </row>
    <row r="7371" spans="1:12" hidden="1" x14ac:dyDescent="0.3">
      <c r="A7371" s="18" t="str">
        <f>+IF(E7371=0,"NO",1)</f>
        <v>NO</v>
      </c>
      <c r="B7371" s="18"/>
      <c r="E7371" s="96">
        <v>0</v>
      </c>
      <c r="F7371" s="307" t="str">
        <f>+$F$121</f>
        <v>Mipyme</v>
      </c>
      <c r="G7371" s="308"/>
      <c r="H7371" s="308"/>
      <c r="I7371" s="308"/>
      <c r="J7371" s="308"/>
      <c r="K7371" s="309"/>
      <c r="L7371" s="113" t="str">
        <f>IFERROR(IF(VLOOKUP(C7260,'R. PUNTAJES'!$C$14:$R$213,'R. PUNTAJES'!$O$10,0)="","",VLOOKUP(C7260,'R. PUNTAJES'!$C$14:$R$213,'R. PUNTAJES'!$O$10,0)),"")</f>
        <v/>
      </c>
    </row>
    <row r="7372" spans="1:12" hidden="1" x14ac:dyDescent="0.3">
      <c r="A7372" s="1" t="str">
        <f>+A7260</f>
        <v>NO</v>
      </c>
      <c r="E7372" s="112"/>
      <c r="F7372" s="97" t="str">
        <f>+$F$122</f>
        <v>EXPERIENCIA DEL PROPONENTE</v>
      </c>
      <c r="G7372" s="24"/>
      <c r="H7372" s="24"/>
      <c r="I7372" s="24"/>
      <c r="J7372" s="24"/>
      <c r="K7372" s="24"/>
      <c r="L7372" s="98"/>
    </row>
    <row r="7373" spans="1:12" hidden="1" x14ac:dyDescent="0.3">
      <c r="A7373" s="1" t="str">
        <f>+A7260</f>
        <v>NO</v>
      </c>
      <c r="E7373" s="96">
        <v>59.5</v>
      </c>
      <c r="F7373" s="307" t="str">
        <f>+$F$123</f>
        <v>mediana con valor absoluto</v>
      </c>
      <c r="G7373" s="308"/>
      <c r="H7373" s="308"/>
      <c r="I7373" s="308"/>
      <c r="J7373" s="308"/>
      <c r="K7373" s="309"/>
      <c r="L7373" s="113" t="str">
        <f>IFERROR(IF(VLOOKUP(C7260,'R. PUNTAJES'!$C$14:$R$213,'R. PUNTAJES'!$R$10,0)="","",VLOOKUP(C7260,'R. PUNTAJES'!$C$14:$R$213,'R. PUNTAJES'!$R$10,0)),"")</f>
        <v/>
      </c>
    </row>
    <row r="7374" spans="1:12" hidden="1" x14ac:dyDescent="0.3">
      <c r="A7374" s="1" t="str">
        <f>+A7260</f>
        <v>NO</v>
      </c>
      <c r="E7374" s="112"/>
      <c r="F7374" s="97" t="str">
        <f>+$F$124</f>
        <v>MULTAS</v>
      </c>
      <c r="G7374" s="24"/>
      <c r="H7374" s="24"/>
      <c r="I7374" s="24"/>
      <c r="J7374" s="24"/>
      <c r="K7374" s="24"/>
      <c r="L7374" s="98"/>
    </row>
    <row r="7375" spans="1:12" ht="12.75" hidden="1" customHeight="1" x14ac:dyDescent="0.3">
      <c r="A7375" s="1" t="str">
        <f>+A7260</f>
        <v>NO</v>
      </c>
      <c r="E7375" s="96">
        <v>-2</v>
      </c>
      <c r="F7375" s="307" t="str">
        <f>+$F$125</f>
        <v>Una o más multas o cláusulas penales durante el último año</v>
      </c>
      <c r="G7375" s="310"/>
      <c r="H7375" s="310"/>
      <c r="I7375" s="310"/>
      <c r="J7375" s="310"/>
      <c r="K7375" s="311"/>
      <c r="L7375" s="99" t="str">
        <f>IFERROR(IF(VLOOKUP(C7260,'R. PUNTAJES'!$C$14:$R$213,'R. PUNTAJES'!$Q$10,0)="","",VLOOKUP(C7260,'R. PUNTAJES'!$C$14:$R$213,'R. PUNTAJES'!$Q$10,0)),"")</f>
        <v/>
      </c>
    </row>
    <row r="7376" spans="1:12" hidden="1" x14ac:dyDescent="0.3">
      <c r="A7376" s="1" t="str">
        <f>+A7260</f>
        <v>NO</v>
      </c>
      <c r="E7376" s="112"/>
      <c r="F7376" s="97" t="str">
        <f>+$F$126</f>
        <v>OBRAS INCONCLUSAS</v>
      </c>
      <c r="G7376" s="24"/>
      <c r="H7376" s="24"/>
      <c r="I7376" s="24"/>
      <c r="J7376" s="24"/>
      <c r="K7376" s="24"/>
      <c r="L7376" s="98"/>
    </row>
    <row r="7377" spans="1:16" hidden="1" x14ac:dyDescent="0.3">
      <c r="A7377" s="1" t="str">
        <f>+A7260</f>
        <v>NO</v>
      </c>
      <c r="E7377" s="96">
        <v>-1</v>
      </c>
      <c r="F7377" s="301" t="str">
        <f>+$F$127</f>
        <v>Anotación vigente de obra civil inconclusa</v>
      </c>
      <c r="G7377" s="302"/>
      <c r="H7377" s="302"/>
      <c r="I7377" s="302"/>
      <c r="J7377" s="302"/>
      <c r="K7377" s="303"/>
      <c r="L7377" s="99" t="str">
        <f>IFERROR(IF(VLOOKUP(C7260,'R. PUNTAJES'!$C$14:$R$213,'R. PUNTAJES'!$P$10,0)="","",VLOOKUP(C7260,'R. PUNTAJES'!$C$14:$R$213,'R. PUNTAJES'!$P$10,0)),"")</f>
        <v/>
      </c>
    </row>
    <row r="7378" spans="1:16" ht="7.5" hidden="1" customHeight="1" x14ac:dyDescent="0.3">
      <c r="A7378" s="1" t="str">
        <f>+A7260</f>
        <v>NO</v>
      </c>
      <c r="E7378" s="114"/>
      <c r="F7378" s="45"/>
      <c r="G7378" s="45"/>
      <c r="H7378" s="45"/>
      <c r="I7378" s="45"/>
      <c r="J7378" s="45"/>
      <c r="K7378" s="45"/>
      <c r="L7378" s="48"/>
    </row>
    <row r="7379" spans="1:16" hidden="1" x14ac:dyDescent="0.3">
      <c r="A7379" s="1" t="str">
        <f>+A7260</f>
        <v>NO</v>
      </c>
      <c r="E7379" s="115" t="str">
        <f>+$E$129</f>
        <v>PUNTAJE TOTAL</v>
      </c>
      <c r="F7379" s="116"/>
      <c r="G7379" s="116"/>
      <c r="H7379" s="116"/>
      <c r="I7379" s="116"/>
      <c r="J7379" s="116"/>
      <c r="K7379" s="117"/>
      <c r="L7379" s="118">
        <f>IFERROR(IF(VLOOKUP(C7260,'R. PUNTAJES'!$C$14:$R$213,'R. PUNTAJES'!$H$10,0)="RECHAZO","",SUM(L7359:L7377)),"")</f>
        <v>0</v>
      </c>
    </row>
    <row r="7380" spans="1:16" hidden="1" x14ac:dyDescent="0.3">
      <c r="A7380" s="1" t="str">
        <f>+A7260</f>
        <v>NO</v>
      </c>
      <c r="E7380" s="304" t="str">
        <f>+$E$130</f>
        <v>OBSERVACIONES RESPECTO A PUNTAJES</v>
      </c>
      <c r="F7380" s="305"/>
      <c r="G7380" s="305"/>
      <c r="H7380" s="305"/>
      <c r="I7380" s="305"/>
      <c r="J7380" s="305"/>
      <c r="K7380" s="305"/>
      <c r="L7380" s="305"/>
    </row>
    <row r="7381" spans="1:16" ht="12" hidden="1" customHeight="1" x14ac:dyDescent="0.3">
      <c r="A7381" s="1" t="str">
        <f>+A7260</f>
        <v>NO</v>
      </c>
      <c r="E7381" s="306" t="s">
        <v>124</v>
      </c>
      <c r="F7381" s="305"/>
      <c r="G7381" s="305"/>
      <c r="H7381" s="305"/>
      <c r="I7381" s="305"/>
      <c r="J7381" s="305"/>
      <c r="K7381" s="305"/>
      <c r="L7381" s="305"/>
      <c r="N7381" s="119"/>
      <c r="O7381" s="119"/>
      <c r="P7381" s="120"/>
    </row>
    <row r="7382" spans="1:16" ht="3" hidden="1" customHeight="1" x14ac:dyDescent="0.3">
      <c r="A7382" s="1" t="str">
        <f>+A7261</f>
        <v>NO</v>
      </c>
      <c r="E7382" s="121"/>
      <c r="F7382" s="122"/>
      <c r="G7382" s="122"/>
      <c r="H7382" s="122"/>
      <c r="I7382" s="122"/>
      <c r="J7382" s="122"/>
      <c r="K7382" s="122"/>
      <c r="L7382" s="123"/>
    </row>
    <row r="7383" spans="1:16" hidden="1" x14ac:dyDescent="0.3">
      <c r="A7383" s="1" t="str">
        <f>+IF(OR(C7385=""),"NO",1)</f>
        <v>NO</v>
      </c>
      <c r="E7383" s="346"/>
      <c r="F7383" s="347"/>
      <c r="G7383" s="347"/>
      <c r="H7383" s="347"/>
      <c r="I7383" s="347"/>
      <c r="J7383" s="347"/>
      <c r="K7383" s="347"/>
      <c r="L7383" s="347"/>
    </row>
    <row r="7384" spans="1:16" ht="4.5" hidden="1" customHeight="1" x14ac:dyDescent="0.3">
      <c r="A7384" s="1" t="str">
        <f>+A7385</f>
        <v>NO</v>
      </c>
      <c r="E7384" s="15"/>
      <c r="F7384" s="16"/>
      <c r="G7384" s="16"/>
      <c r="H7384" s="16"/>
      <c r="I7384" s="16"/>
      <c r="J7384" s="16"/>
      <c r="K7384" s="16"/>
      <c r="L7384" s="17"/>
    </row>
    <row r="7385" spans="1:16" ht="15.75" hidden="1" customHeight="1" x14ac:dyDescent="0.3">
      <c r="A7385" s="1" t="str">
        <f>+IF(OR(C7385=""),"NO",1)</f>
        <v>NO</v>
      </c>
      <c r="B7385" s="1">
        <f>1+MAX($B$1:B7384)</f>
        <v>60</v>
      </c>
      <c r="C7385" s="18" t="s">
        <v>124</v>
      </c>
      <c r="E7385" s="19" t="s">
        <v>124</v>
      </c>
      <c r="F7385" s="20"/>
      <c r="G7385" s="20"/>
      <c r="H7385" s="20"/>
      <c r="I7385" s="21"/>
      <c r="J7385" s="20"/>
      <c r="K7385" s="21"/>
      <c r="L7385" s="22"/>
    </row>
    <row r="7386" spans="1:16" hidden="1" x14ac:dyDescent="0.3">
      <c r="A7386" s="1" t="str">
        <f>A7385</f>
        <v>NO</v>
      </c>
      <c r="E7386" s="23" t="str">
        <f>+$E$11</f>
        <v>Integrantes</v>
      </c>
      <c r="F7386" s="24"/>
      <c r="G7386" s="24"/>
      <c r="H7386" s="24"/>
      <c r="I7386" s="24"/>
      <c r="J7386" s="24"/>
      <c r="K7386" s="25" t="str">
        <f>+$K$11</f>
        <v>Nit</v>
      </c>
      <c r="L7386" s="26" t="str">
        <f>+$L$11</f>
        <v>Part.</v>
      </c>
    </row>
    <row r="7387" spans="1:16" hidden="1" x14ac:dyDescent="0.3">
      <c r="A7387" s="1" t="str">
        <f>+A7386</f>
        <v>NO</v>
      </c>
      <c r="C7387" s="1" t="s">
        <v>124</v>
      </c>
      <c r="E7387" s="27" t="s">
        <v>124</v>
      </c>
      <c r="F7387" s="28"/>
      <c r="G7387" s="28"/>
      <c r="H7387" s="28"/>
      <c r="I7387" s="28"/>
      <c r="J7387" s="28"/>
      <c r="K7387" s="29" t="s">
        <v>124</v>
      </c>
      <c r="L7387" s="30" t="s">
        <v>124</v>
      </c>
    </row>
    <row r="7388" spans="1:16" hidden="1" x14ac:dyDescent="0.3">
      <c r="A7388" s="18" t="str">
        <f>+IF(OR(C7388=""),"NO",1)</f>
        <v>NO</v>
      </c>
      <c r="B7388" s="18"/>
      <c r="C7388" s="1" t="s">
        <v>124</v>
      </c>
      <c r="E7388" s="31" t="s">
        <v>124</v>
      </c>
      <c r="F7388" s="32"/>
      <c r="G7388" s="32"/>
      <c r="H7388" s="32"/>
      <c r="I7388" s="32"/>
      <c r="J7388" s="32"/>
      <c r="K7388" s="33" t="s">
        <v>124</v>
      </c>
      <c r="L7388" s="34" t="s">
        <v>124</v>
      </c>
    </row>
    <row r="7389" spans="1:16" hidden="1" x14ac:dyDescent="0.3">
      <c r="A7389" s="18" t="str">
        <f>+IF(OR(C7389=""),"NO",1)</f>
        <v>NO</v>
      </c>
      <c r="B7389" s="18"/>
      <c r="C7389" s="1" t="s">
        <v>124</v>
      </c>
      <c r="E7389" s="31" t="s">
        <v>124</v>
      </c>
      <c r="F7389" s="32"/>
      <c r="G7389" s="32"/>
      <c r="H7389" s="32"/>
      <c r="I7389" s="32"/>
      <c r="J7389" s="32"/>
      <c r="K7389" s="33" t="s">
        <v>124</v>
      </c>
      <c r="L7389" s="34" t="s">
        <v>124</v>
      </c>
    </row>
    <row r="7390" spans="1:16" hidden="1" x14ac:dyDescent="0.3">
      <c r="A7390" s="18" t="str">
        <f>+IF(OR(C7390=""),"NO",1)</f>
        <v>NO</v>
      </c>
      <c r="B7390" s="18"/>
      <c r="C7390" s="1" t="s">
        <v>124</v>
      </c>
      <c r="E7390" s="31" t="s">
        <v>13</v>
      </c>
      <c r="F7390" s="32"/>
      <c r="G7390" s="32"/>
      <c r="H7390" s="32"/>
      <c r="I7390" s="32"/>
      <c r="J7390" s="32"/>
      <c r="K7390" s="33"/>
      <c r="L7390" s="34"/>
    </row>
    <row r="7391" spans="1:16" hidden="1" x14ac:dyDescent="0.3">
      <c r="A7391" s="18" t="str">
        <f>+IF(OR(C7391=""),"NO",1)</f>
        <v>NO</v>
      </c>
      <c r="B7391" s="18"/>
      <c r="C7391" s="1" t="s">
        <v>124</v>
      </c>
      <c r="E7391" s="31" t="s">
        <v>13</v>
      </c>
      <c r="F7391" s="32"/>
      <c r="G7391" s="32"/>
      <c r="H7391" s="32"/>
      <c r="I7391" s="32"/>
      <c r="J7391" s="32"/>
      <c r="K7391" s="33"/>
      <c r="L7391" s="34"/>
    </row>
    <row r="7392" spans="1:16" hidden="1" x14ac:dyDescent="0.3">
      <c r="A7392" s="18" t="str">
        <f>+IF(OR(C7392=""),"NO",1)</f>
        <v>NO</v>
      </c>
      <c r="B7392" s="18"/>
      <c r="C7392" s="1" t="s">
        <v>124</v>
      </c>
      <c r="E7392" s="35" t="s">
        <v>13</v>
      </c>
      <c r="F7392" s="36"/>
      <c r="G7392" s="36"/>
      <c r="H7392" s="36"/>
      <c r="I7392" s="36"/>
      <c r="J7392" s="36"/>
      <c r="K7392" s="37"/>
      <c r="L7392" s="38"/>
    </row>
    <row r="7393" spans="1:12" ht="5.15" hidden="1" customHeight="1" x14ac:dyDescent="0.3">
      <c r="A7393" s="1" t="str">
        <f>+A7385</f>
        <v>NO</v>
      </c>
      <c r="E7393" s="39"/>
      <c r="F7393" s="39"/>
      <c r="G7393" s="39"/>
      <c r="H7393" s="39"/>
      <c r="I7393" s="39"/>
      <c r="J7393" s="39"/>
      <c r="K7393" s="39"/>
      <c r="L7393" s="39"/>
    </row>
    <row r="7394" spans="1:12" ht="15.75" hidden="1" customHeight="1" x14ac:dyDescent="0.3">
      <c r="A7394" s="1" t="str">
        <f>+A7385</f>
        <v>NO</v>
      </c>
      <c r="E7394" s="40" t="str">
        <f>+$E$19</f>
        <v>RESULTADO DE EVALUACIÓN TÉCNICA</v>
      </c>
      <c r="F7394" s="41"/>
      <c r="G7394" s="41"/>
      <c r="H7394" s="41"/>
      <c r="I7394" s="41"/>
      <c r="J7394" s="41"/>
      <c r="K7394" s="41"/>
      <c r="L7394" s="42"/>
    </row>
    <row r="7395" spans="1:12" hidden="1" x14ac:dyDescent="0.3">
      <c r="A7395" s="1" t="str">
        <f>+A7385</f>
        <v>NO</v>
      </c>
      <c r="E7395" s="43"/>
      <c r="F7395" s="44" t="str">
        <f>+$F$20</f>
        <v>Experiencia</v>
      </c>
      <c r="G7395" s="45"/>
      <c r="H7395" s="45"/>
      <c r="I7395" s="45"/>
      <c r="J7395" s="45"/>
      <c r="K7395" s="46"/>
      <c r="L7395" s="47" t="s">
        <v>124</v>
      </c>
    </row>
    <row r="7396" spans="1:12" hidden="1" x14ac:dyDescent="0.3">
      <c r="A7396" s="1" t="str">
        <f>+A7385</f>
        <v>NO</v>
      </c>
      <c r="E7396" s="348" t="str">
        <f>+$E$21</f>
        <v>OBSERVACIONES RESPECTO A LA EVALUACIÓN DE EXPERIENCIA</v>
      </c>
      <c r="F7396" s="308"/>
      <c r="G7396" s="308"/>
      <c r="H7396" s="308"/>
      <c r="I7396" s="308"/>
      <c r="J7396" s="308"/>
      <c r="K7396" s="308"/>
      <c r="L7396" s="349"/>
    </row>
    <row r="7397" spans="1:12" hidden="1" x14ac:dyDescent="0.3">
      <c r="A7397" s="1" t="str">
        <f>+A7385</f>
        <v>NO</v>
      </c>
      <c r="E7397" s="350" t="s">
        <v>124</v>
      </c>
      <c r="F7397" s="351"/>
      <c r="G7397" s="351"/>
      <c r="H7397" s="351"/>
      <c r="I7397" s="351"/>
      <c r="J7397" s="351"/>
      <c r="K7397" s="351"/>
      <c r="L7397" s="352"/>
    </row>
    <row r="7398" spans="1:12" ht="5.15" hidden="1" customHeight="1" x14ac:dyDescent="0.3">
      <c r="A7398" s="1" t="str">
        <f>+A7385</f>
        <v>NO</v>
      </c>
      <c r="E7398" s="39"/>
      <c r="F7398" s="39"/>
      <c r="G7398" s="39"/>
      <c r="H7398" s="39"/>
      <c r="I7398" s="39"/>
      <c r="J7398" s="39"/>
      <c r="K7398" s="39"/>
      <c r="L7398" s="39"/>
    </row>
    <row r="7399" spans="1:12" ht="12.75" hidden="1" customHeight="1" x14ac:dyDescent="0.3">
      <c r="A7399" s="1" t="str">
        <f>+A7385</f>
        <v>NO</v>
      </c>
      <c r="E7399" s="40" t="str">
        <f>+$E$24</f>
        <v>EXPERIENCIA HABILITANTE: CONTRATOS PRESENTADOS</v>
      </c>
      <c r="F7399" s="41"/>
      <c r="G7399" s="41"/>
      <c r="H7399" s="41"/>
      <c r="I7399" s="41"/>
      <c r="J7399" s="41"/>
      <c r="K7399" s="41"/>
      <c r="L7399" s="42"/>
    </row>
    <row r="7400" spans="1:12" ht="8.5" hidden="1" customHeight="1" x14ac:dyDescent="0.3">
      <c r="A7400" s="1" t="str">
        <f>+A7385</f>
        <v>NO</v>
      </c>
      <c r="E7400" s="49"/>
      <c r="F7400" s="50"/>
      <c r="G7400" s="51"/>
      <c r="H7400" s="51"/>
      <c r="I7400" s="51"/>
      <c r="J7400" s="51"/>
      <c r="K7400" s="51"/>
      <c r="L7400" s="52"/>
    </row>
    <row r="7401" spans="1:12" hidden="1" x14ac:dyDescent="0.3">
      <c r="A7401" s="18" t="str">
        <f>+IF(OR(C7401=""),"NO",1)</f>
        <v>NO</v>
      </c>
      <c r="B7401" s="18"/>
      <c r="C7401" s="1" t="s">
        <v>124</v>
      </c>
      <c r="E7401" s="329">
        <v>1</v>
      </c>
      <c r="F7401" s="53" t="str">
        <f>+$F$26</f>
        <v>OBJETO</v>
      </c>
      <c r="G7401" s="332" t="s">
        <v>124</v>
      </c>
      <c r="H7401" s="333"/>
      <c r="I7401" s="333"/>
      <c r="J7401" s="333"/>
      <c r="K7401" s="333"/>
      <c r="L7401" s="334"/>
    </row>
    <row r="7402" spans="1:12" hidden="1" x14ac:dyDescent="0.3">
      <c r="A7402" s="18" t="str">
        <f>+IF(OR(C7401=""),"NO",1)</f>
        <v>NO</v>
      </c>
      <c r="B7402" s="18"/>
      <c r="E7402" s="330"/>
      <c r="F7402" s="54" t="str">
        <f>+$F$27</f>
        <v>CONTRATANTE</v>
      </c>
      <c r="G7402" s="335" t="s">
        <v>124</v>
      </c>
      <c r="H7402" s="310"/>
      <c r="I7402" s="310"/>
      <c r="J7402" s="310"/>
      <c r="K7402" s="310"/>
      <c r="L7402" s="336"/>
    </row>
    <row r="7403" spans="1:12" hidden="1" x14ac:dyDescent="0.3">
      <c r="A7403" s="18" t="str">
        <f>+IF(OR(C7401=""),"NO",1)</f>
        <v>NO</v>
      </c>
      <c r="B7403" s="18"/>
      <c r="E7403" s="330"/>
      <c r="F7403" s="54" t="str">
        <f>+$F$28</f>
        <v>APORTANTE</v>
      </c>
      <c r="G7403" s="337" t="s">
        <v>124</v>
      </c>
      <c r="H7403" s="338"/>
      <c r="I7403" s="338"/>
      <c r="J7403" s="338"/>
      <c r="K7403" s="338"/>
      <c r="L7403" s="339"/>
    </row>
    <row r="7404" spans="1:12" hidden="1" x14ac:dyDescent="0.3">
      <c r="A7404" s="18" t="str">
        <f>+IF(OR(C7401=""),"NO",1)</f>
        <v>NO</v>
      </c>
      <c r="B7404" s="18"/>
      <c r="E7404" s="330"/>
      <c r="F7404" s="54" t="str">
        <f>+$F$29</f>
        <v>VALOR /SMMLV)</v>
      </c>
      <c r="G7404" s="55" t="s">
        <v>124</v>
      </c>
      <c r="H7404" s="56" t="str">
        <f>+$H$29</f>
        <v>% PART..</v>
      </c>
      <c r="I7404" s="57" t="s">
        <v>124</v>
      </c>
      <c r="J7404" s="58" t="str">
        <f>+$J$29</f>
        <v>VALOR ACREDITADO</v>
      </c>
      <c r="K7404" s="59"/>
      <c r="L7404" s="47" t="s">
        <v>124</v>
      </c>
    </row>
    <row r="7405" spans="1:12" hidden="1" x14ac:dyDescent="0.3">
      <c r="A7405" s="18" t="str">
        <f>+IF(OR(C7401=""),"NO",1)</f>
        <v>NO</v>
      </c>
      <c r="B7405" s="18"/>
      <c r="E7405" s="330"/>
      <c r="F7405" s="60" t="str">
        <f>+$F$30</f>
        <v>EXPERIENCIA APORTADA</v>
      </c>
      <c r="G7405" s="340" t="s">
        <v>124</v>
      </c>
      <c r="H7405" s="341"/>
      <c r="I7405" s="341"/>
      <c r="J7405" s="341"/>
      <c r="K7405" s="341"/>
      <c r="L7405" s="342"/>
    </row>
    <row r="7406" spans="1:12" hidden="1" x14ac:dyDescent="0.3">
      <c r="A7406" s="18" t="str">
        <f>+IF(OR(C7401=""),"NO",1)</f>
        <v>NO</v>
      </c>
      <c r="B7406" s="18"/>
      <c r="E7406" s="331"/>
      <c r="F7406" s="62" t="str">
        <f>+$F$31</f>
        <v>OBSERVACIÓN</v>
      </c>
      <c r="G7406" s="343" t="s">
        <v>124</v>
      </c>
      <c r="H7406" s="344"/>
      <c r="I7406" s="344"/>
      <c r="J7406" s="344"/>
      <c r="K7406" s="344"/>
      <c r="L7406" s="345"/>
    </row>
    <row r="7407" spans="1:12" ht="8.5" hidden="1" customHeight="1" x14ac:dyDescent="0.3">
      <c r="A7407" s="18" t="str">
        <f>+IF(OR(C7401=""),"NO",1)</f>
        <v>NO</v>
      </c>
      <c r="B7407" s="18"/>
      <c r="E7407" s="49"/>
      <c r="F7407" s="50"/>
      <c r="G7407" s="51"/>
      <c r="H7407" s="51"/>
      <c r="I7407" s="51"/>
      <c r="J7407" s="51"/>
      <c r="K7407" s="51"/>
      <c r="L7407" s="52"/>
    </row>
    <row r="7408" spans="1:12" hidden="1" x14ac:dyDescent="0.3">
      <c r="A7408" s="18" t="str">
        <f t="shared" ref="A7408" si="2478">+IF(OR(C7408=""),"NO",1)</f>
        <v>NO</v>
      </c>
      <c r="B7408" s="18"/>
      <c r="C7408" s="1" t="s">
        <v>124</v>
      </c>
      <c r="E7408" s="329">
        <v>2</v>
      </c>
      <c r="F7408" s="53" t="str">
        <f>+$F$26</f>
        <v>OBJETO</v>
      </c>
      <c r="G7408" s="332" t="s">
        <v>124</v>
      </c>
      <c r="H7408" s="333"/>
      <c r="I7408" s="333"/>
      <c r="J7408" s="333"/>
      <c r="K7408" s="333"/>
      <c r="L7408" s="334"/>
    </row>
    <row r="7409" spans="1:12" hidden="1" x14ac:dyDescent="0.3">
      <c r="A7409" s="18" t="str">
        <f t="shared" ref="A7409" si="2479">+IF(OR(C7408=""),"NO",1)</f>
        <v>NO</v>
      </c>
      <c r="B7409" s="18"/>
      <c r="E7409" s="330"/>
      <c r="F7409" s="54" t="str">
        <f>+$F$27</f>
        <v>CONTRATANTE</v>
      </c>
      <c r="G7409" s="335" t="s">
        <v>124</v>
      </c>
      <c r="H7409" s="310"/>
      <c r="I7409" s="310"/>
      <c r="J7409" s="310"/>
      <c r="K7409" s="310"/>
      <c r="L7409" s="336"/>
    </row>
    <row r="7410" spans="1:12" hidden="1" x14ac:dyDescent="0.3">
      <c r="A7410" s="18" t="str">
        <f t="shared" ref="A7410" si="2480">+IF(OR(C7408=""),"NO",1)</f>
        <v>NO</v>
      </c>
      <c r="B7410" s="18"/>
      <c r="E7410" s="330"/>
      <c r="F7410" s="54" t="str">
        <f>+$F$28</f>
        <v>APORTANTE</v>
      </c>
      <c r="G7410" s="337" t="s">
        <v>124</v>
      </c>
      <c r="H7410" s="338"/>
      <c r="I7410" s="338"/>
      <c r="J7410" s="338"/>
      <c r="K7410" s="338"/>
      <c r="L7410" s="339"/>
    </row>
    <row r="7411" spans="1:12" hidden="1" x14ac:dyDescent="0.3">
      <c r="A7411" s="18" t="str">
        <f t="shared" ref="A7411" si="2481">+IF(OR(C7408=""),"NO",1)</f>
        <v>NO</v>
      </c>
      <c r="B7411" s="18"/>
      <c r="E7411" s="330"/>
      <c r="F7411" s="54" t="str">
        <f>+$F$29</f>
        <v>VALOR /SMMLV)</v>
      </c>
      <c r="G7411" s="55" t="s">
        <v>124</v>
      </c>
      <c r="H7411" s="56" t="str">
        <f>+$H$29</f>
        <v>% PART..</v>
      </c>
      <c r="I7411" s="57" t="s">
        <v>124</v>
      </c>
      <c r="J7411" s="58" t="str">
        <f>+$J$29</f>
        <v>VALOR ACREDITADO</v>
      </c>
      <c r="K7411" s="59"/>
      <c r="L7411" s="47" t="s">
        <v>124</v>
      </c>
    </row>
    <row r="7412" spans="1:12" hidden="1" x14ac:dyDescent="0.3">
      <c r="A7412" s="18" t="str">
        <f t="shared" ref="A7412" si="2482">+IF(OR(C7408=""),"NO",1)</f>
        <v>NO</v>
      </c>
      <c r="B7412" s="18"/>
      <c r="E7412" s="330"/>
      <c r="F7412" s="60" t="str">
        <f>+$F$30</f>
        <v>EXPERIENCIA APORTADA</v>
      </c>
      <c r="G7412" s="340" t="s">
        <v>124</v>
      </c>
      <c r="H7412" s="341"/>
      <c r="I7412" s="341"/>
      <c r="J7412" s="341"/>
      <c r="K7412" s="341"/>
      <c r="L7412" s="342"/>
    </row>
    <row r="7413" spans="1:12" hidden="1" x14ac:dyDescent="0.3">
      <c r="A7413" s="18" t="str">
        <f t="shared" ref="A7413" si="2483">+IF(OR(C7408=""),"NO",1)</f>
        <v>NO</v>
      </c>
      <c r="B7413" s="18"/>
      <c r="E7413" s="331"/>
      <c r="F7413" s="62" t="str">
        <f>+$F$31</f>
        <v>OBSERVACIÓN</v>
      </c>
      <c r="G7413" s="343" t="s">
        <v>124</v>
      </c>
      <c r="H7413" s="344"/>
      <c r="I7413" s="344"/>
      <c r="J7413" s="344"/>
      <c r="K7413" s="344"/>
      <c r="L7413" s="345"/>
    </row>
    <row r="7414" spans="1:12" ht="8.5" hidden="1" customHeight="1" x14ac:dyDescent="0.3">
      <c r="A7414" s="18" t="str">
        <f t="shared" ref="A7414" si="2484">+IF(OR(C7408=""),"NO",1)</f>
        <v>NO</v>
      </c>
      <c r="B7414" s="18"/>
      <c r="E7414" s="49"/>
      <c r="F7414" s="50"/>
      <c r="G7414" s="51"/>
      <c r="H7414" s="51"/>
      <c r="I7414" s="51"/>
      <c r="J7414" s="51"/>
      <c r="K7414" s="51"/>
      <c r="L7414" s="52"/>
    </row>
    <row r="7415" spans="1:12" hidden="1" x14ac:dyDescent="0.3">
      <c r="A7415" s="18" t="str">
        <f t="shared" ref="A7415" si="2485">+IF(OR(C7415=""),"NO",1)</f>
        <v>NO</v>
      </c>
      <c r="B7415" s="18"/>
      <c r="C7415" s="1" t="s">
        <v>124</v>
      </c>
      <c r="E7415" s="329">
        <v>3</v>
      </c>
      <c r="F7415" s="53" t="str">
        <f>+$F$26</f>
        <v>OBJETO</v>
      </c>
      <c r="G7415" s="332" t="s">
        <v>124</v>
      </c>
      <c r="H7415" s="333"/>
      <c r="I7415" s="333"/>
      <c r="J7415" s="333"/>
      <c r="K7415" s="333"/>
      <c r="L7415" s="334"/>
    </row>
    <row r="7416" spans="1:12" hidden="1" x14ac:dyDescent="0.3">
      <c r="A7416" s="18" t="str">
        <f t="shared" ref="A7416" si="2486">+IF(OR(C7415=""),"NO",1)</f>
        <v>NO</v>
      </c>
      <c r="B7416" s="18"/>
      <c r="E7416" s="330"/>
      <c r="F7416" s="54" t="str">
        <f>+$F$27</f>
        <v>CONTRATANTE</v>
      </c>
      <c r="G7416" s="335" t="s">
        <v>124</v>
      </c>
      <c r="H7416" s="310"/>
      <c r="I7416" s="310"/>
      <c r="J7416" s="310"/>
      <c r="K7416" s="310"/>
      <c r="L7416" s="336"/>
    </row>
    <row r="7417" spans="1:12" hidden="1" x14ac:dyDescent="0.3">
      <c r="A7417" s="18" t="str">
        <f t="shared" ref="A7417" si="2487">+IF(OR(C7415=""),"NO",1)</f>
        <v>NO</v>
      </c>
      <c r="B7417" s="18"/>
      <c r="E7417" s="330"/>
      <c r="F7417" s="54" t="str">
        <f>+$F$28</f>
        <v>APORTANTE</v>
      </c>
      <c r="G7417" s="337" t="s">
        <v>124</v>
      </c>
      <c r="H7417" s="338"/>
      <c r="I7417" s="338"/>
      <c r="J7417" s="338"/>
      <c r="K7417" s="338"/>
      <c r="L7417" s="339"/>
    </row>
    <row r="7418" spans="1:12" hidden="1" x14ac:dyDescent="0.3">
      <c r="A7418" s="18" t="str">
        <f t="shared" ref="A7418" si="2488">+IF(OR(C7415=""),"NO",1)</f>
        <v>NO</v>
      </c>
      <c r="B7418" s="18"/>
      <c r="E7418" s="330"/>
      <c r="F7418" s="54" t="str">
        <f>+$F$29</f>
        <v>VALOR /SMMLV)</v>
      </c>
      <c r="G7418" s="55" t="s">
        <v>124</v>
      </c>
      <c r="H7418" s="56" t="str">
        <f>+$H$29</f>
        <v>% PART..</v>
      </c>
      <c r="I7418" s="57" t="s">
        <v>124</v>
      </c>
      <c r="J7418" s="58" t="str">
        <f>+$J$29</f>
        <v>VALOR ACREDITADO</v>
      </c>
      <c r="K7418" s="59"/>
      <c r="L7418" s="47" t="s">
        <v>124</v>
      </c>
    </row>
    <row r="7419" spans="1:12" hidden="1" x14ac:dyDescent="0.3">
      <c r="A7419" s="18" t="str">
        <f t="shared" ref="A7419" si="2489">+IF(OR(C7415=""),"NO",1)</f>
        <v>NO</v>
      </c>
      <c r="B7419" s="18"/>
      <c r="E7419" s="330"/>
      <c r="F7419" s="60" t="str">
        <f>+$F$30</f>
        <v>EXPERIENCIA APORTADA</v>
      </c>
      <c r="G7419" s="340" t="s">
        <v>124</v>
      </c>
      <c r="H7419" s="341"/>
      <c r="I7419" s="341"/>
      <c r="J7419" s="341"/>
      <c r="K7419" s="341"/>
      <c r="L7419" s="342"/>
    </row>
    <row r="7420" spans="1:12" hidden="1" x14ac:dyDescent="0.3">
      <c r="A7420" s="18" t="str">
        <f t="shared" ref="A7420" si="2490">+IF(OR(C7415=""),"NO",1)</f>
        <v>NO</v>
      </c>
      <c r="B7420" s="18"/>
      <c r="E7420" s="331"/>
      <c r="F7420" s="62" t="str">
        <f>+$F$31</f>
        <v>OBSERVACIÓN</v>
      </c>
      <c r="G7420" s="343" t="s">
        <v>124</v>
      </c>
      <c r="H7420" s="344"/>
      <c r="I7420" s="344"/>
      <c r="J7420" s="344"/>
      <c r="K7420" s="344"/>
      <c r="L7420" s="345"/>
    </row>
    <row r="7421" spans="1:12" ht="8.5" hidden="1" customHeight="1" x14ac:dyDescent="0.3">
      <c r="A7421" s="18" t="str">
        <f t="shared" ref="A7421" si="2491">+IF(OR(C7415=""),"NO",1)</f>
        <v>NO</v>
      </c>
      <c r="B7421" s="18"/>
      <c r="E7421" s="49"/>
      <c r="F7421" s="50"/>
      <c r="G7421" s="51"/>
      <c r="H7421" s="51"/>
      <c r="I7421" s="51"/>
      <c r="J7421" s="51"/>
      <c r="K7421" s="51"/>
      <c r="L7421" s="52"/>
    </row>
    <row r="7422" spans="1:12" hidden="1" x14ac:dyDescent="0.3">
      <c r="A7422" s="18" t="str">
        <f t="shared" ref="A7422" si="2492">+IF(OR(C7422=""),"NO",1)</f>
        <v>NO</v>
      </c>
      <c r="B7422" s="18"/>
      <c r="C7422" s="1" t="s">
        <v>124</v>
      </c>
      <c r="E7422" s="329">
        <v>4</v>
      </c>
      <c r="F7422" s="53" t="str">
        <f>+$F$26</f>
        <v>OBJETO</v>
      </c>
      <c r="G7422" s="332" t="s">
        <v>124</v>
      </c>
      <c r="H7422" s="333"/>
      <c r="I7422" s="333"/>
      <c r="J7422" s="333"/>
      <c r="K7422" s="333"/>
      <c r="L7422" s="334"/>
    </row>
    <row r="7423" spans="1:12" hidden="1" x14ac:dyDescent="0.3">
      <c r="A7423" s="18" t="str">
        <f t="shared" ref="A7423" si="2493">+IF(OR(C7422=""),"NO",1)</f>
        <v>NO</v>
      </c>
      <c r="B7423" s="18"/>
      <c r="E7423" s="330"/>
      <c r="F7423" s="54" t="str">
        <f>+$F$27</f>
        <v>CONTRATANTE</v>
      </c>
      <c r="G7423" s="335" t="s">
        <v>124</v>
      </c>
      <c r="H7423" s="310"/>
      <c r="I7423" s="310"/>
      <c r="J7423" s="310"/>
      <c r="K7423" s="310"/>
      <c r="L7423" s="336"/>
    </row>
    <row r="7424" spans="1:12" hidden="1" x14ac:dyDescent="0.3">
      <c r="A7424" s="18" t="str">
        <f t="shared" ref="A7424" si="2494">+IF(OR(C7422=""),"NO",1)</f>
        <v>NO</v>
      </c>
      <c r="B7424" s="18"/>
      <c r="E7424" s="330"/>
      <c r="F7424" s="54" t="str">
        <f>+$F$28</f>
        <v>APORTANTE</v>
      </c>
      <c r="G7424" s="337" t="s">
        <v>124</v>
      </c>
      <c r="H7424" s="338"/>
      <c r="I7424" s="338"/>
      <c r="J7424" s="338"/>
      <c r="K7424" s="338"/>
      <c r="L7424" s="339"/>
    </row>
    <row r="7425" spans="1:12" hidden="1" x14ac:dyDescent="0.3">
      <c r="A7425" s="18" t="str">
        <f t="shared" ref="A7425" si="2495">+IF(OR(C7422=""),"NO",1)</f>
        <v>NO</v>
      </c>
      <c r="B7425" s="18"/>
      <c r="E7425" s="330"/>
      <c r="F7425" s="54" t="str">
        <f>+$F$29</f>
        <v>VALOR /SMMLV)</v>
      </c>
      <c r="G7425" s="55" t="s">
        <v>124</v>
      </c>
      <c r="H7425" s="56" t="str">
        <f>+$H$29</f>
        <v>% PART..</v>
      </c>
      <c r="I7425" s="57" t="s">
        <v>124</v>
      </c>
      <c r="J7425" s="58" t="str">
        <f>+$J$29</f>
        <v>VALOR ACREDITADO</v>
      </c>
      <c r="K7425" s="59"/>
      <c r="L7425" s="47" t="s">
        <v>124</v>
      </c>
    </row>
    <row r="7426" spans="1:12" hidden="1" x14ac:dyDescent="0.3">
      <c r="A7426" s="18" t="str">
        <f t="shared" ref="A7426" si="2496">+IF(OR(C7422=""),"NO",1)</f>
        <v>NO</v>
      </c>
      <c r="B7426" s="18"/>
      <c r="E7426" s="330"/>
      <c r="F7426" s="60" t="str">
        <f>+$F$30</f>
        <v>EXPERIENCIA APORTADA</v>
      </c>
      <c r="G7426" s="340" t="s">
        <v>124</v>
      </c>
      <c r="H7426" s="341"/>
      <c r="I7426" s="341"/>
      <c r="J7426" s="341"/>
      <c r="K7426" s="341"/>
      <c r="L7426" s="342"/>
    </row>
    <row r="7427" spans="1:12" hidden="1" x14ac:dyDescent="0.3">
      <c r="A7427" s="18" t="str">
        <f t="shared" ref="A7427" si="2497">+IF(OR(C7422=""),"NO",1)</f>
        <v>NO</v>
      </c>
      <c r="B7427" s="18"/>
      <c r="E7427" s="331"/>
      <c r="F7427" s="62" t="str">
        <f>+$F$31</f>
        <v>OBSERVACIÓN</v>
      </c>
      <c r="G7427" s="343" t="s">
        <v>124</v>
      </c>
      <c r="H7427" s="344"/>
      <c r="I7427" s="344"/>
      <c r="J7427" s="344"/>
      <c r="K7427" s="344"/>
      <c r="L7427" s="345"/>
    </row>
    <row r="7428" spans="1:12" ht="8.5" hidden="1" customHeight="1" x14ac:dyDescent="0.3">
      <c r="A7428" s="18" t="str">
        <f t="shared" ref="A7428" si="2498">+IF(OR(C7422=""),"NO",1)</f>
        <v>NO</v>
      </c>
      <c r="B7428" s="18"/>
      <c r="E7428" s="49"/>
      <c r="F7428" s="50"/>
      <c r="G7428" s="51"/>
      <c r="H7428" s="51"/>
      <c r="I7428" s="51"/>
      <c r="J7428" s="51"/>
      <c r="K7428" s="51"/>
      <c r="L7428" s="52"/>
    </row>
    <row r="7429" spans="1:12" hidden="1" x14ac:dyDescent="0.3">
      <c r="A7429" s="18" t="str">
        <f t="shared" ref="A7429" si="2499">+IF(OR(C7429=""),"NO",1)</f>
        <v>NO</v>
      </c>
      <c r="B7429" s="18"/>
      <c r="C7429" s="1" t="s">
        <v>124</v>
      </c>
      <c r="E7429" s="329">
        <v>5</v>
      </c>
      <c r="F7429" s="53" t="str">
        <f>+$F$26</f>
        <v>OBJETO</v>
      </c>
      <c r="G7429" s="332" t="s">
        <v>124</v>
      </c>
      <c r="H7429" s="333"/>
      <c r="I7429" s="333"/>
      <c r="J7429" s="333"/>
      <c r="K7429" s="333"/>
      <c r="L7429" s="334"/>
    </row>
    <row r="7430" spans="1:12" hidden="1" x14ac:dyDescent="0.3">
      <c r="A7430" s="18" t="str">
        <f t="shared" ref="A7430" si="2500">+IF(OR(C7429=""),"NO",1)</f>
        <v>NO</v>
      </c>
      <c r="B7430" s="18"/>
      <c r="E7430" s="330"/>
      <c r="F7430" s="54" t="str">
        <f>+$F$27</f>
        <v>CONTRATANTE</v>
      </c>
      <c r="G7430" s="335" t="s">
        <v>124</v>
      </c>
      <c r="H7430" s="310"/>
      <c r="I7430" s="310"/>
      <c r="J7430" s="310"/>
      <c r="K7430" s="310"/>
      <c r="L7430" s="336"/>
    </row>
    <row r="7431" spans="1:12" hidden="1" x14ac:dyDescent="0.3">
      <c r="A7431" s="18" t="str">
        <f t="shared" ref="A7431" si="2501">+IF(OR(C7429=""),"NO",1)</f>
        <v>NO</v>
      </c>
      <c r="B7431" s="18"/>
      <c r="E7431" s="330"/>
      <c r="F7431" s="54" t="str">
        <f>+$F$28</f>
        <v>APORTANTE</v>
      </c>
      <c r="G7431" s="337" t="s">
        <v>124</v>
      </c>
      <c r="H7431" s="338"/>
      <c r="I7431" s="338"/>
      <c r="J7431" s="338"/>
      <c r="K7431" s="338"/>
      <c r="L7431" s="339"/>
    </row>
    <row r="7432" spans="1:12" hidden="1" x14ac:dyDescent="0.3">
      <c r="A7432" s="18" t="str">
        <f t="shared" ref="A7432" si="2502">+IF(OR(C7429=""),"NO",1)</f>
        <v>NO</v>
      </c>
      <c r="B7432" s="18"/>
      <c r="E7432" s="330"/>
      <c r="F7432" s="54" t="str">
        <f>+$F$29</f>
        <v>VALOR /SMMLV)</v>
      </c>
      <c r="G7432" s="55" t="s">
        <v>124</v>
      </c>
      <c r="H7432" s="56" t="str">
        <f>+$H$29</f>
        <v>% PART..</v>
      </c>
      <c r="I7432" s="57" t="s">
        <v>124</v>
      </c>
      <c r="J7432" s="58" t="str">
        <f>+$J$29</f>
        <v>VALOR ACREDITADO</v>
      </c>
      <c r="K7432" s="59"/>
      <c r="L7432" s="47" t="s">
        <v>124</v>
      </c>
    </row>
    <row r="7433" spans="1:12" hidden="1" x14ac:dyDescent="0.3">
      <c r="A7433" s="18" t="str">
        <f t="shared" ref="A7433" si="2503">+IF(OR(C7429=""),"NO",1)</f>
        <v>NO</v>
      </c>
      <c r="B7433" s="18"/>
      <c r="E7433" s="330"/>
      <c r="F7433" s="60" t="str">
        <f>+$F$30</f>
        <v>EXPERIENCIA APORTADA</v>
      </c>
      <c r="G7433" s="340" t="s">
        <v>124</v>
      </c>
      <c r="H7433" s="341"/>
      <c r="I7433" s="341"/>
      <c r="J7433" s="341"/>
      <c r="K7433" s="341"/>
      <c r="L7433" s="342"/>
    </row>
    <row r="7434" spans="1:12" hidden="1" x14ac:dyDescent="0.3">
      <c r="A7434" s="18" t="str">
        <f t="shared" ref="A7434" si="2504">+IF(OR(C7429=""),"NO",1)</f>
        <v>NO</v>
      </c>
      <c r="B7434" s="18"/>
      <c r="E7434" s="331"/>
      <c r="F7434" s="62" t="str">
        <f>+$F$31</f>
        <v>OBSERVACIÓN</v>
      </c>
      <c r="G7434" s="343" t="s">
        <v>124</v>
      </c>
      <c r="H7434" s="344"/>
      <c r="I7434" s="344"/>
      <c r="J7434" s="344"/>
      <c r="K7434" s="344"/>
      <c r="L7434" s="345"/>
    </row>
    <row r="7435" spans="1:12" ht="8.5" hidden="1" customHeight="1" x14ac:dyDescent="0.3">
      <c r="A7435" s="18" t="str">
        <f t="shared" ref="A7435" si="2505">+IF(OR(C7429=""),"NO",1)</f>
        <v>NO</v>
      </c>
      <c r="B7435" s="18"/>
      <c r="E7435" s="49"/>
      <c r="F7435" s="50"/>
      <c r="G7435" s="51"/>
      <c r="H7435" s="51"/>
      <c r="I7435" s="51"/>
      <c r="J7435" s="51"/>
      <c r="K7435" s="51"/>
      <c r="L7435" s="52"/>
    </row>
    <row r="7436" spans="1:12" hidden="1" x14ac:dyDescent="0.3">
      <c r="A7436" s="18" t="str">
        <f t="shared" ref="A7436" si="2506">+IF(OR(C7436=""),"NO",1)</f>
        <v>NO</v>
      </c>
      <c r="B7436" s="18"/>
      <c r="C7436" s="1" t="s">
        <v>124</v>
      </c>
      <c r="E7436" s="329">
        <v>6</v>
      </c>
      <c r="F7436" s="53" t="str">
        <f>+$F$26</f>
        <v>OBJETO</v>
      </c>
      <c r="G7436" s="332" t="s">
        <v>124</v>
      </c>
      <c r="H7436" s="333"/>
      <c r="I7436" s="333"/>
      <c r="J7436" s="333"/>
      <c r="K7436" s="333"/>
      <c r="L7436" s="334"/>
    </row>
    <row r="7437" spans="1:12" hidden="1" x14ac:dyDescent="0.3">
      <c r="A7437" s="18" t="str">
        <f t="shared" ref="A7437" si="2507">+IF(OR(C7436=""),"NO",1)</f>
        <v>NO</v>
      </c>
      <c r="B7437" s="18"/>
      <c r="E7437" s="330"/>
      <c r="F7437" s="54" t="str">
        <f>+$F$27</f>
        <v>CONTRATANTE</v>
      </c>
      <c r="G7437" s="335" t="s">
        <v>124</v>
      </c>
      <c r="H7437" s="310"/>
      <c r="I7437" s="310"/>
      <c r="J7437" s="310"/>
      <c r="K7437" s="310"/>
      <c r="L7437" s="336"/>
    </row>
    <row r="7438" spans="1:12" hidden="1" x14ac:dyDescent="0.3">
      <c r="A7438" s="18" t="str">
        <f t="shared" ref="A7438" si="2508">+IF(OR(C7436=""),"NO",1)</f>
        <v>NO</v>
      </c>
      <c r="B7438" s="18"/>
      <c r="E7438" s="330"/>
      <c r="F7438" s="54" t="str">
        <f>+$F$28</f>
        <v>APORTANTE</v>
      </c>
      <c r="G7438" s="337" t="s">
        <v>124</v>
      </c>
      <c r="H7438" s="338"/>
      <c r="I7438" s="338"/>
      <c r="J7438" s="338"/>
      <c r="K7438" s="338"/>
      <c r="L7438" s="339"/>
    </row>
    <row r="7439" spans="1:12" hidden="1" x14ac:dyDescent="0.3">
      <c r="A7439" s="18" t="str">
        <f t="shared" ref="A7439" si="2509">+IF(OR(C7436=""),"NO",1)</f>
        <v>NO</v>
      </c>
      <c r="B7439" s="18"/>
      <c r="E7439" s="330"/>
      <c r="F7439" s="54" t="str">
        <f>+$F$29</f>
        <v>VALOR /SMMLV)</v>
      </c>
      <c r="G7439" s="55" t="s">
        <v>124</v>
      </c>
      <c r="H7439" s="56" t="str">
        <f>+$H$29</f>
        <v>% PART..</v>
      </c>
      <c r="I7439" s="57" t="s">
        <v>124</v>
      </c>
      <c r="J7439" s="58" t="str">
        <f>+$J$29</f>
        <v>VALOR ACREDITADO</v>
      </c>
      <c r="K7439" s="59"/>
      <c r="L7439" s="47" t="s">
        <v>124</v>
      </c>
    </row>
    <row r="7440" spans="1:12" hidden="1" x14ac:dyDescent="0.3">
      <c r="A7440" s="18" t="str">
        <f t="shared" ref="A7440" si="2510">+IF(OR(C7436=""),"NO",1)</f>
        <v>NO</v>
      </c>
      <c r="B7440" s="18"/>
      <c r="E7440" s="330"/>
      <c r="F7440" s="60" t="str">
        <f>+$F$30</f>
        <v>EXPERIENCIA APORTADA</v>
      </c>
      <c r="G7440" s="340" t="s">
        <v>124</v>
      </c>
      <c r="H7440" s="341"/>
      <c r="I7440" s="341"/>
      <c r="J7440" s="341"/>
      <c r="K7440" s="341"/>
      <c r="L7440" s="342"/>
    </row>
    <row r="7441" spans="1:12" hidden="1" x14ac:dyDescent="0.3">
      <c r="A7441" s="18" t="str">
        <f t="shared" ref="A7441" si="2511">+IF(OR(C7436=""),"NO",1)</f>
        <v>NO</v>
      </c>
      <c r="B7441" s="18"/>
      <c r="E7441" s="331"/>
      <c r="F7441" s="62" t="str">
        <f>+$F$31</f>
        <v>OBSERVACIÓN</v>
      </c>
      <c r="G7441" s="343" t="s">
        <v>124</v>
      </c>
      <c r="H7441" s="344"/>
      <c r="I7441" s="344"/>
      <c r="J7441" s="344"/>
      <c r="K7441" s="344"/>
      <c r="L7441" s="345"/>
    </row>
    <row r="7442" spans="1:12" ht="8.5" hidden="1" customHeight="1" x14ac:dyDescent="0.3">
      <c r="A7442" s="18" t="str">
        <f t="shared" ref="A7442" si="2512">+IF(OR(C7436=""),"NO",1)</f>
        <v>NO</v>
      </c>
      <c r="B7442" s="18"/>
      <c r="E7442" s="49"/>
      <c r="F7442" s="50"/>
      <c r="G7442" s="51"/>
      <c r="H7442" s="51"/>
      <c r="I7442" s="51"/>
      <c r="J7442" s="51"/>
      <c r="K7442" s="51"/>
      <c r="L7442" s="52"/>
    </row>
    <row r="7443" spans="1:12" hidden="1" x14ac:dyDescent="0.3">
      <c r="A7443" s="18" t="str">
        <f t="shared" ref="A7443" si="2513">+IF(OR(C7443=""),"NO",1)</f>
        <v>NO</v>
      </c>
      <c r="B7443" s="18"/>
      <c r="C7443" s="1" t="s">
        <v>124</v>
      </c>
      <c r="E7443" s="329">
        <v>7</v>
      </c>
      <c r="F7443" s="53" t="str">
        <f>+$F$26</f>
        <v>OBJETO</v>
      </c>
      <c r="G7443" s="332" t="s">
        <v>124</v>
      </c>
      <c r="H7443" s="333"/>
      <c r="I7443" s="333"/>
      <c r="J7443" s="333"/>
      <c r="K7443" s="333"/>
      <c r="L7443" s="334"/>
    </row>
    <row r="7444" spans="1:12" hidden="1" x14ac:dyDescent="0.3">
      <c r="A7444" s="18" t="str">
        <f t="shared" ref="A7444" si="2514">+IF(OR(C7443=""),"NO",1)</f>
        <v>NO</v>
      </c>
      <c r="B7444" s="18"/>
      <c r="E7444" s="330"/>
      <c r="F7444" s="54" t="str">
        <f>+$F$27</f>
        <v>CONTRATANTE</v>
      </c>
      <c r="G7444" s="335" t="s">
        <v>124</v>
      </c>
      <c r="H7444" s="310"/>
      <c r="I7444" s="310"/>
      <c r="J7444" s="310"/>
      <c r="K7444" s="310"/>
      <c r="L7444" s="336"/>
    </row>
    <row r="7445" spans="1:12" hidden="1" x14ac:dyDescent="0.3">
      <c r="A7445" s="18" t="str">
        <f t="shared" ref="A7445" si="2515">+IF(OR(C7443=""),"NO",1)</f>
        <v>NO</v>
      </c>
      <c r="B7445" s="18"/>
      <c r="E7445" s="330"/>
      <c r="F7445" s="54" t="str">
        <f>+$F$28</f>
        <v>APORTANTE</v>
      </c>
      <c r="G7445" s="337" t="s">
        <v>124</v>
      </c>
      <c r="H7445" s="338"/>
      <c r="I7445" s="338"/>
      <c r="J7445" s="338"/>
      <c r="K7445" s="338"/>
      <c r="L7445" s="339"/>
    </row>
    <row r="7446" spans="1:12" hidden="1" x14ac:dyDescent="0.3">
      <c r="A7446" s="18" t="str">
        <f t="shared" ref="A7446" si="2516">+IF(OR(C7443=""),"NO",1)</f>
        <v>NO</v>
      </c>
      <c r="B7446" s="18"/>
      <c r="E7446" s="330"/>
      <c r="F7446" s="54" t="str">
        <f>+$F$29</f>
        <v>VALOR /SMMLV)</v>
      </c>
      <c r="G7446" s="55" t="s">
        <v>124</v>
      </c>
      <c r="H7446" s="56" t="str">
        <f>+$H$29</f>
        <v>% PART..</v>
      </c>
      <c r="I7446" s="57" t="s">
        <v>124</v>
      </c>
      <c r="J7446" s="58" t="str">
        <f>+$J$29</f>
        <v>VALOR ACREDITADO</v>
      </c>
      <c r="K7446" s="59"/>
      <c r="L7446" s="47" t="s">
        <v>124</v>
      </c>
    </row>
    <row r="7447" spans="1:12" hidden="1" x14ac:dyDescent="0.3">
      <c r="A7447" s="18" t="str">
        <f t="shared" ref="A7447" si="2517">+IF(OR(C7443=""),"NO",1)</f>
        <v>NO</v>
      </c>
      <c r="B7447" s="18"/>
      <c r="E7447" s="330"/>
      <c r="F7447" s="60" t="str">
        <f>+$F$30</f>
        <v>EXPERIENCIA APORTADA</v>
      </c>
      <c r="G7447" s="340" t="s">
        <v>124</v>
      </c>
      <c r="H7447" s="341"/>
      <c r="I7447" s="341"/>
      <c r="J7447" s="341"/>
      <c r="K7447" s="341"/>
      <c r="L7447" s="342"/>
    </row>
    <row r="7448" spans="1:12" hidden="1" x14ac:dyDescent="0.3">
      <c r="A7448" s="18" t="str">
        <f t="shared" ref="A7448" si="2518">+IF(OR(C7443=""),"NO",1)</f>
        <v>NO</v>
      </c>
      <c r="B7448" s="18"/>
      <c r="E7448" s="331"/>
      <c r="F7448" s="62" t="str">
        <f>+$F$31</f>
        <v>OBSERVACIÓN</v>
      </c>
      <c r="G7448" s="343" t="s">
        <v>124</v>
      </c>
      <c r="H7448" s="344"/>
      <c r="I7448" s="344"/>
      <c r="J7448" s="344"/>
      <c r="K7448" s="344"/>
      <c r="L7448" s="345"/>
    </row>
    <row r="7449" spans="1:12" hidden="1" x14ac:dyDescent="0.3">
      <c r="A7449" s="18" t="str">
        <f t="shared" ref="A7449" si="2519">+IF(OR(C7443=""),"NO",1)</f>
        <v>NO</v>
      </c>
      <c r="B7449" s="18"/>
      <c r="E7449" s="49"/>
      <c r="F7449" s="50"/>
      <c r="G7449" s="51"/>
      <c r="H7449" s="51"/>
      <c r="I7449" s="51"/>
      <c r="J7449" s="51"/>
      <c r="K7449" s="51"/>
      <c r="L7449" s="52"/>
    </row>
    <row r="7450" spans="1:12" hidden="1" x14ac:dyDescent="0.3">
      <c r="A7450" s="1" t="str">
        <f>+A7385</f>
        <v>NO</v>
      </c>
      <c r="C7450" s="1" t="str">
        <f>"N"&amp;C7385</f>
        <v>N</v>
      </c>
      <c r="E7450" s="63"/>
      <c r="F7450" s="64" t="str">
        <f>+$F$75</f>
        <v>TOTAL DE CONTRATOS PRESENTADOS VÁLIDOS QUE CUMPLEN EXPERIENCIA ACREDITADA:</v>
      </c>
      <c r="G7450" s="65"/>
      <c r="H7450" s="65"/>
      <c r="I7450" s="65"/>
      <c r="J7450" s="66"/>
      <c r="K7450" s="65"/>
      <c r="L7450" s="67" t="s">
        <v>124</v>
      </c>
    </row>
    <row r="7451" spans="1:12" ht="6.65" hidden="1" customHeight="1" x14ac:dyDescent="0.3">
      <c r="A7451" s="1" t="str">
        <f>+A7385</f>
        <v>NO</v>
      </c>
      <c r="E7451" s="51"/>
      <c r="F7451" s="50"/>
      <c r="G7451" s="51"/>
      <c r="H7451" s="51"/>
      <c r="I7451" s="51"/>
      <c r="J7451" s="51"/>
      <c r="K7451" s="51"/>
      <c r="L7451" s="51"/>
    </row>
    <row r="7452" spans="1:12" hidden="1" x14ac:dyDescent="0.3">
      <c r="A7452" s="1" t="str">
        <f>+A7385</f>
        <v>NO</v>
      </c>
      <c r="E7452" s="63"/>
      <c r="F7452" s="63" t="str">
        <f>+$F$77</f>
        <v>ACREDITA SUMINISTRO E INSTALACIÓN DE MOBILIARIO POR LO MENOS EN UN (1) CONTRATO VÁLIDO</v>
      </c>
      <c r="G7452" s="65"/>
      <c r="H7452" s="65"/>
      <c r="I7452" s="65"/>
      <c r="J7452" s="66"/>
      <c r="K7452" s="65"/>
      <c r="L7452" s="68" t="s">
        <v>157</v>
      </c>
    </row>
    <row r="7453" spans="1:12" ht="5.15" hidden="1" customHeight="1" x14ac:dyDescent="0.3">
      <c r="A7453" s="1" t="str">
        <f>+A7385</f>
        <v>NO</v>
      </c>
      <c r="E7453" s="51"/>
      <c r="F7453" s="50"/>
      <c r="G7453" s="51"/>
      <c r="H7453" s="51"/>
      <c r="I7453" s="51"/>
      <c r="J7453" s="51"/>
      <c r="K7453" s="51"/>
      <c r="L7453" s="51"/>
    </row>
    <row r="7454" spans="1:12" ht="12.75" hidden="1" customHeight="1" x14ac:dyDescent="0.3">
      <c r="A7454" s="1" t="str">
        <f>+A7385</f>
        <v>NO</v>
      </c>
      <c r="E7454" s="69" t="str">
        <f>+$E$79</f>
        <v>EXPERIENCIA ESPECÍFICA NUMERAL 10.1.1 A</v>
      </c>
      <c r="F7454" s="70"/>
      <c r="G7454" s="70"/>
      <c r="H7454" s="70"/>
      <c r="I7454" s="70"/>
      <c r="J7454" s="70"/>
      <c r="K7454" s="70"/>
      <c r="L7454" s="71"/>
    </row>
    <row r="7455" spans="1:12" ht="26.5" hidden="1" customHeight="1" x14ac:dyDescent="0.3">
      <c r="A7455" s="1" t="str">
        <f>+A7385</f>
        <v>NO</v>
      </c>
      <c r="E7455" s="72"/>
      <c r="F7455" s="325" t="str">
        <f>+$F$80</f>
        <v>Por lo menos uno (1) de los contratos válidos aportados como experiencia general debe corresponder mínimo al 60% del presupuesto oficial del presente proceso de selección.  (SMMLV)</v>
      </c>
      <c r="G7455" s="326"/>
      <c r="H7455" s="326"/>
      <c r="I7455" s="326"/>
      <c r="J7455" s="326"/>
      <c r="K7455" s="73" t="s">
        <v>124</v>
      </c>
      <c r="L7455" s="74" t="s">
        <v>124</v>
      </c>
    </row>
    <row r="7456" spans="1:12" ht="23.5" hidden="1" customHeight="1" x14ac:dyDescent="0.3">
      <c r="A7456" s="1" t="str">
        <f>+A7385</f>
        <v>NO</v>
      </c>
      <c r="E7456" s="63"/>
      <c r="F7456" s="325" t="str">
        <f>+$F$81</f>
        <v xml:space="preserve">Deberá acreditarse en al menos uno (1) de los contratos válidos aportados como experiencia general una </v>
      </c>
      <c r="G7456" s="326"/>
      <c r="H7456" s="326"/>
      <c r="I7456" s="326"/>
      <c r="J7456" s="326"/>
      <c r="K7456" s="73" t="s">
        <v>124</v>
      </c>
      <c r="L7456" s="74" t="s">
        <v>124</v>
      </c>
    </row>
    <row r="7457" spans="1:12" ht="23.5" hidden="1" customHeight="1" x14ac:dyDescent="0.3">
      <c r="A7457" s="18" t="s">
        <v>30</v>
      </c>
      <c r="E7457" s="63"/>
      <c r="F7457" s="325" t="str">
        <f>+$F$82</f>
        <v xml:space="preserve">Deberá acreditarse en al menos uno (1) de los contratos válidos aportados interventoría a intervención de </v>
      </c>
      <c r="G7457" s="326"/>
      <c r="H7457" s="326"/>
      <c r="I7457" s="326"/>
      <c r="J7457" s="326"/>
      <c r="K7457" s="73">
        <f>+$K$82</f>
        <v>0</v>
      </c>
      <c r="L7457" s="74" t="s">
        <v>124</v>
      </c>
    </row>
    <row r="7458" spans="1:12" ht="36" hidden="1" customHeight="1" x14ac:dyDescent="0.3">
      <c r="A7458" s="18" t="s">
        <v>30</v>
      </c>
      <c r="E7458" s="63"/>
      <c r="F7458" s="325" t="str">
        <f>+$F$83</f>
        <v xml:space="preserve">Deberá acreditarse en al menos uno (1) de los contratos válidos aportados interventoría a intervención de </v>
      </c>
      <c r="G7458" s="326"/>
      <c r="H7458" s="326"/>
      <c r="I7458" s="326"/>
      <c r="J7458" s="326"/>
      <c r="K7458" s="75">
        <f>+$K$83</f>
        <v>0</v>
      </c>
      <c r="L7458" s="76" t="s">
        <v>124</v>
      </c>
    </row>
    <row r="7459" spans="1:12" hidden="1" x14ac:dyDescent="0.3">
      <c r="A7459" s="1" t="str">
        <f>+A7385</f>
        <v>NO</v>
      </c>
      <c r="E7459" s="51"/>
      <c r="F7459" s="50"/>
      <c r="G7459" s="51"/>
      <c r="H7459" s="51"/>
      <c r="I7459" s="51"/>
      <c r="J7459" s="51"/>
      <c r="K7459" s="51"/>
      <c r="L7459" s="51"/>
    </row>
    <row r="7460" spans="1:12" ht="12.75" hidden="1" customHeight="1" x14ac:dyDescent="0.3">
      <c r="A7460" s="1" t="str">
        <f>+A7385</f>
        <v>NO</v>
      </c>
      <c r="E7460" s="40" t="str">
        <f>+$E$85</f>
        <v>VALOR MÍNIMO A CERIFICAR % P.O EN SMMMLV. NUMERAL 3.9.1</v>
      </c>
      <c r="F7460" s="41"/>
      <c r="G7460" s="41"/>
      <c r="H7460" s="41"/>
      <c r="I7460" s="41"/>
      <c r="J7460" s="41"/>
      <c r="K7460" s="41"/>
      <c r="L7460" s="42"/>
    </row>
    <row r="7461" spans="1:12" hidden="1" x14ac:dyDescent="0.3">
      <c r="A7461" s="1" t="str">
        <f>+A7385</f>
        <v>NO</v>
      </c>
      <c r="C7461" s="1" t="str">
        <f>"M"&amp;C7385</f>
        <v>M</v>
      </c>
      <c r="E7461" s="77" t="str">
        <f>+$E$86</f>
        <v>100% P.O.</v>
      </c>
      <c r="F7461" s="78"/>
      <c r="G7461" s="61">
        <v>242.41716883554506</v>
      </c>
      <c r="H7461" s="124" t="str">
        <f>+$H$86</f>
        <v>TOTAL EJECUTADO DE CONTRATOS ACREDITADOS</v>
      </c>
      <c r="I7461" s="124"/>
      <c r="J7461" s="124"/>
      <c r="K7461" s="55" t="s">
        <v>124</v>
      </c>
      <c r="L7461" s="47" t="s">
        <v>124</v>
      </c>
    </row>
    <row r="7462" spans="1:12" hidden="1" x14ac:dyDescent="0.3">
      <c r="A7462" s="1" t="str">
        <f>+A7385</f>
        <v>NO</v>
      </c>
      <c r="E7462" s="39"/>
      <c r="F7462" s="39"/>
      <c r="G7462" s="39"/>
      <c r="H7462" s="39"/>
      <c r="I7462" s="39"/>
      <c r="J7462" s="39"/>
      <c r="K7462" s="39"/>
      <c r="L7462" s="39"/>
    </row>
    <row r="7463" spans="1:12" ht="12.75" hidden="1" customHeight="1" x14ac:dyDescent="0.3">
      <c r="A7463" s="18" t="s">
        <v>30</v>
      </c>
      <c r="B7463" s="18"/>
      <c r="E7463" s="40" t="str">
        <f>+$E$88</f>
        <v>CONSIDERACIONES PARA LA VALIDEZ DE LA EXPERIENCIA REQUERIDA: EXPERIENCIA PROPONENTES PLURALES NUMERAL 10.1.2 D</v>
      </c>
      <c r="F7463" s="41"/>
      <c r="G7463" s="41"/>
      <c r="H7463" s="41"/>
      <c r="I7463" s="41"/>
      <c r="J7463" s="41"/>
      <c r="K7463" s="41"/>
      <c r="L7463" s="42"/>
    </row>
    <row r="7464" spans="1:12" ht="28" hidden="1" customHeight="1" x14ac:dyDescent="0.3">
      <c r="A7464" s="18" t="s">
        <v>30</v>
      </c>
      <c r="B7464" s="18"/>
      <c r="C7464" s="1" t="str">
        <f>"O"&amp;C7385</f>
        <v>O</v>
      </c>
      <c r="E7464" s="80" t="str">
        <f>+$E$89</f>
        <v>i)</v>
      </c>
      <c r="F7464" s="327" t="str">
        <f>+$F$89</f>
        <v>Uno de los integrantes debe aportar como mínimo el cincuenta por ciento (50 %) de la experiencia solicitada</v>
      </c>
      <c r="G7464" s="328"/>
      <c r="H7464" s="328"/>
      <c r="I7464" s="328"/>
      <c r="J7464" s="328"/>
      <c r="K7464" s="73" t="s">
        <v>124</v>
      </c>
      <c r="L7464" s="47" t="s">
        <v>124</v>
      </c>
    </row>
    <row r="7465" spans="1:12" ht="28" hidden="1" customHeight="1" x14ac:dyDescent="0.3">
      <c r="A7465" s="18" t="s">
        <v>30</v>
      </c>
      <c r="B7465" s="18"/>
      <c r="C7465" s="1" t="str">
        <f>"O"&amp;C7385</f>
        <v>O</v>
      </c>
      <c r="E7465" s="80" t="str">
        <f>+$E$90</f>
        <v>ii)</v>
      </c>
      <c r="F7465" s="327" t="str">
        <f>+$F$90</f>
        <v>Todos los demás ntegrantes deben acreditar al menos el cinco por ciento (5 %) de la experiencia solicitada, solo uno (1) de los integrantes podrá no acreditar experiencia pero su porcentaje de participación  no podrá superar el diez por ciento (10 %)</v>
      </c>
      <c r="G7465" s="328"/>
      <c r="H7465" s="328"/>
      <c r="I7465" s="328"/>
      <c r="J7465" s="328"/>
      <c r="K7465" s="73" t="s">
        <v>124</v>
      </c>
      <c r="L7465" s="47" t="s">
        <v>124</v>
      </c>
    </row>
    <row r="7466" spans="1:12" hidden="1" x14ac:dyDescent="0.3">
      <c r="A7466" s="18" t="s">
        <v>30</v>
      </c>
      <c r="B7466" s="18"/>
      <c r="E7466" s="39"/>
      <c r="F7466" s="39"/>
      <c r="G7466" s="39"/>
      <c r="H7466" s="39"/>
      <c r="I7466" s="39"/>
      <c r="J7466" s="39"/>
      <c r="K7466" s="39"/>
      <c r="L7466" s="39"/>
    </row>
    <row r="7467" spans="1:12" ht="13" hidden="1" customHeight="1" x14ac:dyDescent="0.3">
      <c r="A7467" s="18" t="str">
        <f>+A7385</f>
        <v>NO</v>
      </c>
      <c r="B7467" s="18"/>
      <c r="E7467" s="69" t="str">
        <f>+$E$92</f>
        <v>VERIFICACIÓN Y ASIGNACIÓN DE PUNTAJE POR LA EXPERIENCIA DEL PROPONENTE</v>
      </c>
      <c r="F7467" s="70"/>
      <c r="G7467" s="70"/>
      <c r="H7467" s="70"/>
      <c r="I7467" s="70"/>
      <c r="J7467" s="70"/>
      <c r="K7467" s="70"/>
      <c r="L7467" s="71"/>
    </row>
    <row r="7468" spans="1:12" hidden="1" x14ac:dyDescent="0.3">
      <c r="A7468" s="18" t="str">
        <f>+A7385</f>
        <v>NO</v>
      </c>
      <c r="B7468" s="18"/>
      <c r="E7468" s="81"/>
      <c r="F7468" s="323" t="str">
        <f>+$F$93</f>
        <v>No. CONTRATOS QUE ACREDITAN LA EXPERIENCIA (NO OBJETO DE SUBSANACIÓN)</v>
      </c>
      <c r="G7468" s="324"/>
      <c r="H7468" s="324"/>
      <c r="I7468" s="324"/>
      <c r="J7468" s="324"/>
      <c r="K7468" s="82"/>
      <c r="L7468" s="83" t="s">
        <v>124</v>
      </c>
    </row>
    <row r="7469" spans="1:12" ht="13" hidden="1" customHeight="1" x14ac:dyDescent="0.3">
      <c r="A7469" s="18" t="str">
        <f>+A7385</f>
        <v>NO</v>
      </c>
      <c r="B7469" s="18"/>
      <c r="E7469" s="84"/>
      <c r="F7469" s="323" t="str">
        <f>+$F$94</f>
        <v>TOTAL EJECUTADO DE CONTRATOS ACREDITADOS PROPUESTA INICIAL</v>
      </c>
      <c r="G7469" s="324"/>
      <c r="H7469" s="324"/>
      <c r="I7469" s="324"/>
      <c r="J7469" s="324"/>
      <c r="K7469" s="85"/>
      <c r="L7469" s="86" t="s">
        <v>124</v>
      </c>
    </row>
    <row r="7470" spans="1:12" ht="13" hidden="1" customHeight="1" x14ac:dyDescent="0.3">
      <c r="A7470" s="18" t="str">
        <f>+A7385</f>
        <v>NO</v>
      </c>
      <c r="B7470" s="18"/>
      <c r="E7470" s="87"/>
      <c r="F7470" s="323" t="str">
        <f>+$F$95</f>
        <v>PROMEDIO VALOR ACREDITADO EN SMMLV</v>
      </c>
      <c r="G7470" s="324"/>
      <c r="H7470" s="324"/>
      <c r="I7470" s="324"/>
      <c r="J7470" s="324"/>
      <c r="K7470" s="66"/>
      <c r="L7470" s="88" t="s">
        <v>124</v>
      </c>
    </row>
    <row r="7471" spans="1:12" hidden="1" x14ac:dyDescent="0.3">
      <c r="A7471" s="18" t="str">
        <f>+A7385</f>
        <v>NO</v>
      </c>
      <c r="B7471" s="18"/>
      <c r="E7471" s="89"/>
      <c r="F7471" s="89"/>
      <c r="G7471" s="89"/>
      <c r="H7471" s="89"/>
      <c r="I7471" s="89"/>
      <c r="J7471" s="89"/>
      <c r="K7471" s="89"/>
      <c r="L7471" s="89"/>
    </row>
    <row r="7472" spans="1:12" ht="13" hidden="1" customHeight="1" x14ac:dyDescent="0.3">
      <c r="A7472" s="18" t="str">
        <f>+A7385</f>
        <v>NO</v>
      </c>
      <c r="B7472" s="18"/>
      <c r="E7472" s="69" t="str">
        <f>+$E$97</f>
        <v>3.9.2 EXIGENCIAS MÍNIMAS DE EXPERIENCIA Y FORMACIÓN ACADÉMICA DEL EQUIPO DE TRABAJO</v>
      </c>
      <c r="F7472" s="70"/>
      <c r="G7472" s="70"/>
      <c r="H7472" s="70"/>
      <c r="I7472" s="70"/>
      <c r="J7472" s="70"/>
      <c r="K7472" s="70"/>
      <c r="L7472" s="71"/>
    </row>
    <row r="7473" spans="1:12" hidden="1" x14ac:dyDescent="0.3">
      <c r="A7473" s="18" t="str">
        <f>+A7385</f>
        <v>NO</v>
      </c>
      <c r="B7473" s="18"/>
      <c r="E7473" s="90" t="str">
        <f>+$E$98</f>
        <v>Formulario 8</v>
      </c>
      <c r="F7473" s="315" t="s">
        <v>46</v>
      </c>
      <c r="G7473" s="316"/>
      <c r="H7473" s="317"/>
      <c r="I7473" s="318"/>
      <c r="J7473" s="318"/>
      <c r="K7473" s="318"/>
      <c r="L7473" s="319"/>
    </row>
    <row r="7474" spans="1:12" hidden="1" x14ac:dyDescent="0.3">
      <c r="A7474" s="18" t="str">
        <f>+A7385</f>
        <v>NO</v>
      </c>
      <c r="B7474" s="18"/>
      <c r="E7474" s="91" t="s">
        <v>124</v>
      </c>
      <c r="F7474" s="91" t="str">
        <f>+$F$99</f>
        <v>Director de Interventoría</v>
      </c>
      <c r="G7474" s="91" t="str">
        <f>+$G$99</f>
        <v>Residente de Interventoría</v>
      </c>
      <c r="H7474" s="320"/>
      <c r="I7474" s="321"/>
      <c r="J7474" s="321"/>
      <c r="K7474" s="321"/>
      <c r="L7474" s="322"/>
    </row>
    <row r="7475" spans="1:12" hidden="1" x14ac:dyDescent="0.3">
      <c r="A7475" s="18" t="str">
        <f>+A7385</f>
        <v>NO</v>
      </c>
      <c r="B7475" s="18"/>
      <c r="E7475" s="304" t="str">
        <f>+$E$100</f>
        <v>OBSERVACIONES RESPECTO REQUISITO HABILITANTE DEL PERSONAL CLAVE EVALUABLE</v>
      </c>
      <c r="F7475" s="305"/>
      <c r="G7475" s="305"/>
      <c r="H7475" s="305"/>
      <c r="I7475" s="305"/>
      <c r="J7475" s="305"/>
      <c r="K7475" s="305"/>
      <c r="L7475" s="305"/>
    </row>
    <row r="7476" spans="1:12" hidden="1" x14ac:dyDescent="0.3">
      <c r="A7476" s="18" t="str">
        <f>+A7385</f>
        <v>NO</v>
      </c>
      <c r="B7476" s="18"/>
      <c r="E7476" s="312" t="s">
        <v>124</v>
      </c>
      <c r="F7476" s="313"/>
      <c r="G7476" s="313"/>
      <c r="H7476" s="313"/>
      <c r="I7476" s="313"/>
      <c r="J7476" s="313"/>
      <c r="K7476" s="313"/>
      <c r="L7476" s="314"/>
    </row>
    <row r="7477" spans="1:12" hidden="1" x14ac:dyDescent="0.3">
      <c r="A7477" s="18" t="str">
        <f>+A7385</f>
        <v>NO</v>
      </c>
      <c r="B7477" s="18"/>
      <c r="E7477" s="89"/>
      <c r="F7477" s="89"/>
      <c r="G7477" s="89"/>
      <c r="H7477" s="89"/>
      <c r="I7477" s="89"/>
      <c r="J7477" s="89"/>
      <c r="K7477" s="89"/>
      <c r="L7477" s="89"/>
    </row>
    <row r="7478" spans="1:12" ht="13" hidden="1" customHeight="1" x14ac:dyDescent="0.3">
      <c r="A7478" s="18" t="str">
        <f>+A7385</f>
        <v>NO</v>
      </c>
      <c r="B7478" s="18"/>
      <c r="E7478" s="69" t="str">
        <f>+$E$103</f>
        <v>4.2 EQUIPO DE TRABAJO (Personal Clave Evaluable)</v>
      </c>
      <c r="F7478" s="70"/>
      <c r="G7478" s="70"/>
      <c r="H7478" s="70"/>
      <c r="I7478" s="70"/>
      <c r="J7478" s="70"/>
      <c r="K7478" s="70"/>
      <c r="L7478" s="71"/>
    </row>
    <row r="7479" spans="1:12" ht="23.25" hidden="1" customHeight="1" x14ac:dyDescent="0.3">
      <c r="A7479" s="18" t="str">
        <f>+A7385</f>
        <v>NO</v>
      </c>
      <c r="B7479" s="18"/>
      <c r="E7479" s="90" t="str">
        <f>+$E$104</f>
        <v>Formulario 9</v>
      </c>
      <c r="F7479" s="315" t="s">
        <v>46</v>
      </c>
      <c r="G7479" s="316"/>
      <c r="H7479" s="317"/>
      <c r="I7479" s="318"/>
      <c r="J7479" s="318"/>
      <c r="K7479" s="318"/>
      <c r="L7479" s="319"/>
    </row>
    <row r="7480" spans="1:12" hidden="1" x14ac:dyDescent="0.3">
      <c r="A7480" s="18" t="str">
        <f>+A7385</f>
        <v>NO</v>
      </c>
      <c r="B7480" s="18"/>
      <c r="E7480" s="91" t="s">
        <v>124</v>
      </c>
      <c r="F7480" s="91" t="str">
        <f>+$F$99</f>
        <v>Director de Interventoría</v>
      </c>
      <c r="G7480" s="91" t="str">
        <f>+$G$99</f>
        <v>Residente de Interventoría</v>
      </c>
      <c r="H7480" s="320"/>
      <c r="I7480" s="321"/>
      <c r="J7480" s="321"/>
      <c r="K7480" s="321"/>
      <c r="L7480" s="322"/>
    </row>
    <row r="7481" spans="1:12" hidden="1" x14ac:dyDescent="0.3">
      <c r="A7481" s="18" t="str">
        <f>+A7385</f>
        <v>NO</v>
      </c>
      <c r="B7481" s="18"/>
      <c r="E7481" s="89"/>
      <c r="F7481" s="89"/>
      <c r="G7481" s="89"/>
      <c r="H7481" s="89"/>
      <c r="I7481" s="89"/>
      <c r="J7481" s="89"/>
      <c r="K7481" s="89"/>
      <c r="L7481" s="89"/>
    </row>
    <row r="7482" spans="1:12" hidden="1" x14ac:dyDescent="0.3">
      <c r="A7482" s="1" t="str">
        <f>+A7385</f>
        <v>NO</v>
      </c>
      <c r="E7482" s="92" t="str">
        <f>+E7357</f>
        <v>CRITERIOS DE EVALUACIÓN Y PUNTAJE</v>
      </c>
      <c r="F7482" s="93"/>
      <c r="G7482" s="93"/>
      <c r="H7482" s="93"/>
      <c r="I7482" s="93"/>
      <c r="J7482" s="93"/>
      <c r="K7482" s="94"/>
      <c r="L7482" s="95" t="str">
        <f>+$L$107</f>
        <v>PUNTAJE OBTENIDO</v>
      </c>
    </row>
    <row r="7483" spans="1:12" hidden="1" x14ac:dyDescent="0.3">
      <c r="A7483" s="1" t="str">
        <f>+A7385</f>
        <v>NO</v>
      </c>
      <c r="E7483" s="96" t="str">
        <f>+$E$108</f>
        <v>VALOR</v>
      </c>
      <c r="F7483" s="97" t="str">
        <f>+$F$108</f>
        <v>EQUIPO DE TRABAJO (PERSONAL CLAVE EVALUABLE)</v>
      </c>
      <c r="G7483" s="24"/>
      <c r="H7483" s="24"/>
      <c r="I7483" s="24"/>
      <c r="J7483" s="24"/>
      <c r="K7483" s="24"/>
      <c r="L7483" s="98"/>
    </row>
    <row r="7484" spans="1:12" ht="12.75" hidden="1" customHeight="1" x14ac:dyDescent="0.3">
      <c r="A7484" s="1" t="str">
        <f>+A7385</f>
        <v>NO</v>
      </c>
      <c r="E7484" s="96">
        <f>+$E$109</f>
        <v>5</v>
      </c>
      <c r="F7484" s="307" t="str">
        <f>+$F$109</f>
        <v xml:space="preserve"> Experiencia Específica adicional</v>
      </c>
      <c r="G7484" s="308"/>
      <c r="H7484" s="308"/>
      <c r="I7484" s="308"/>
      <c r="J7484" s="308"/>
      <c r="K7484" s="309"/>
      <c r="L7484" s="99" t="str">
        <f>IFERROR(IF(VLOOKUP(C7385,'R. PUNTAJES'!$C$14:$R$213,'R. PUNTAJES'!$I$10,0)="","",VLOOKUP(C7385,'R. PUNTAJES'!$C$14:$R$213,'R. PUNTAJES'!$I$10,0)),"")</f>
        <v/>
      </c>
    </row>
    <row r="7485" spans="1:12" ht="12.75" hidden="1" customHeight="1" x14ac:dyDescent="0.3">
      <c r="A7485" s="1" t="str">
        <f>+A7385</f>
        <v>NO</v>
      </c>
      <c r="E7485" s="96">
        <f>+$E$110</f>
        <v>5</v>
      </c>
      <c r="F7485" s="307" t="str">
        <f>+$F$110</f>
        <v>Formación Académica adicional</v>
      </c>
      <c r="G7485" s="308"/>
      <c r="H7485" s="308"/>
      <c r="I7485" s="308"/>
      <c r="J7485" s="308"/>
      <c r="K7485" s="309"/>
      <c r="L7485" s="99" t="str">
        <f>IFERROR(IF(VLOOKUP(C7385,'R. PUNTAJES'!$C$14:$R$213,'R. PUNTAJES'!$J$10,0)="","",VLOOKUP(C7385,'R. PUNTAJES'!$C$14:$R$213,'R. PUNTAJES'!$J$10,0)),"")</f>
        <v/>
      </c>
    </row>
    <row r="7486" spans="1:12" hidden="1" x14ac:dyDescent="0.3">
      <c r="A7486" s="18" t="str">
        <f>+A7385</f>
        <v>NO</v>
      </c>
      <c r="B7486" s="18"/>
      <c r="E7486" s="100"/>
      <c r="F7486" s="101" t="str">
        <f>+$F$111</f>
        <v>FACTOR DE SOSTENIBILIDAD</v>
      </c>
      <c r="G7486" s="102"/>
      <c r="H7486" s="102"/>
      <c r="I7486" s="102"/>
      <c r="J7486" s="102"/>
      <c r="K7486" s="102"/>
      <c r="L7486" s="103"/>
    </row>
    <row r="7487" spans="1:12" hidden="1" x14ac:dyDescent="0.3">
      <c r="A7487" s="18" t="str">
        <f>+A7385</f>
        <v>NO</v>
      </c>
      <c r="B7487" s="18"/>
      <c r="E7487" s="104">
        <v>1</v>
      </c>
      <c r="F7487" s="105" t="str">
        <f>+$F$112</f>
        <v>Compromisos Sostenibilidad</v>
      </c>
      <c r="G7487" s="106"/>
      <c r="H7487" s="106"/>
      <c r="I7487" s="106"/>
      <c r="J7487" s="106"/>
      <c r="K7487" s="106"/>
      <c r="L7487" s="107" t="str">
        <f>IFERROR(IF(VLOOKUP(C7385,'R. PUNTAJES'!$C$14:$R$213,'R. PUNTAJES'!$K$10,0)="","",VLOOKUP(C7385,'R. PUNTAJES'!$C$14:$R$213,'R. PUNTAJES'!$K$10,0)),"")</f>
        <v/>
      </c>
    </row>
    <row r="7488" spans="1:12" hidden="1" x14ac:dyDescent="0.3">
      <c r="A7488" s="1" t="str">
        <f>+A7385</f>
        <v>NO</v>
      </c>
      <c r="E7488" s="108"/>
      <c r="F7488" s="109" t="str">
        <f>+$F$113</f>
        <v>APOYO A LA INDUSTRIA NACIONAL</v>
      </c>
      <c r="G7488" s="110"/>
      <c r="H7488" s="110"/>
      <c r="I7488" s="110"/>
      <c r="J7488" s="110"/>
      <c r="K7488" s="110"/>
      <c r="L7488" s="111"/>
    </row>
    <row r="7489" spans="1:12" ht="12.75" hidden="1" customHeight="1" x14ac:dyDescent="0.3">
      <c r="A7489" s="1" t="str">
        <f>+A7385</f>
        <v>NO</v>
      </c>
      <c r="E7489" s="96">
        <v>20</v>
      </c>
      <c r="F7489" s="307" t="str">
        <f>+$F$114</f>
        <v>Promoción de Servicios Nacionales o con Trato Nacional</v>
      </c>
      <c r="G7489" s="308"/>
      <c r="H7489" s="308"/>
      <c r="I7489" s="308"/>
      <c r="J7489" s="308"/>
      <c r="K7489" s="309"/>
      <c r="L7489" s="99" t="str">
        <f>IFERROR(IF(VLOOKUP(C7385,'R. PUNTAJES'!$C$14:$R$213,'R. PUNTAJES'!$L$10,0)="","",
IF(VLOOKUP(C7385,'R. PUNTAJES'!$C$14:$R$213,'R. PUNTAJES'!$L$10,0)=5,0,
VLOOKUP(C7385,'R. PUNTAJES'!$C$14:$R$213,'R. PUNTAJES'!$L$10,0))),"")</f>
        <v/>
      </c>
    </row>
    <row r="7490" spans="1:12" ht="12.75" hidden="1" customHeight="1" x14ac:dyDescent="0.3">
      <c r="A7490" s="1" t="str">
        <f>+A7385</f>
        <v>NO</v>
      </c>
      <c r="E7490" s="96">
        <v>5</v>
      </c>
      <c r="F7490" s="307" t="str">
        <f>+$F$115</f>
        <v>Incorporación de componente nacional en servicios extranjeros</v>
      </c>
      <c r="G7490" s="308"/>
      <c r="H7490" s="308"/>
      <c r="I7490" s="308"/>
      <c r="J7490" s="308"/>
      <c r="K7490" s="309"/>
      <c r="L7490" s="99" t="str">
        <f>IFERROR(IF(VLOOKUP(C7385,'R. PUNTAJES'!$C$14:$R$213,'R. PUNTAJES'!$L$10,0)="","",
IF(VLOOKUP(C7385,'R. PUNTAJES'!$C$14:$R$213,'R. PUNTAJES'!$L$10,0)=20,0,
VLOOKUP(C7385,'R. PUNTAJES'!$C$14:$R$213,'R. PUNTAJES'!$L$10,0))),"")</f>
        <v/>
      </c>
    </row>
    <row r="7491" spans="1:12" hidden="1" x14ac:dyDescent="0.3">
      <c r="A7491" s="1" t="str">
        <f>+A7385</f>
        <v>NO</v>
      </c>
      <c r="E7491" s="112"/>
      <c r="F7491" s="97" t="str">
        <f>+$F$116</f>
        <v>VINCULACIÓN DE PERSONAS CON DISCAPACIDAD</v>
      </c>
      <c r="G7491" s="24"/>
      <c r="H7491" s="24"/>
      <c r="I7491" s="24"/>
      <c r="J7491" s="24"/>
      <c r="K7491" s="24"/>
      <c r="L7491" s="98"/>
    </row>
    <row r="7492" spans="1:12" ht="12.75" hidden="1" customHeight="1" x14ac:dyDescent="0.3">
      <c r="A7492" s="1" t="str">
        <f>+A7385</f>
        <v>NO</v>
      </c>
      <c r="E7492" s="96">
        <v>1</v>
      </c>
      <c r="F7492" s="307" t="str">
        <f>+$F$117</f>
        <v xml:space="preserve">Trabajadores vinculados a la planta de personal </v>
      </c>
      <c r="G7492" s="308"/>
      <c r="H7492" s="308"/>
      <c r="I7492" s="308"/>
      <c r="J7492" s="308"/>
      <c r="K7492" s="309"/>
      <c r="L7492" s="99" t="str">
        <f>IFERROR(IF(VLOOKUP(C7385,'R. PUNTAJES'!$C$14:$R$213,'R. PUNTAJES'!$M$10,0)="","",VLOOKUP(C7385,'R. PUNTAJES'!$C$14:$R$213,'R. PUNTAJES'!$M$10,0)),"")</f>
        <v/>
      </c>
    </row>
    <row r="7493" spans="1:12" hidden="1" x14ac:dyDescent="0.3">
      <c r="A7493" s="1" t="str">
        <f>+A7385</f>
        <v>NO</v>
      </c>
      <c r="E7493" s="112"/>
      <c r="F7493" s="97" t="str">
        <f>+$F$118</f>
        <v>EMPRENDIMIENTOS Y EMPRESAS DE MUJERES</v>
      </c>
      <c r="G7493" s="24"/>
      <c r="H7493" s="24"/>
      <c r="I7493" s="24"/>
      <c r="J7493" s="24"/>
      <c r="K7493" s="24"/>
      <c r="L7493" s="98"/>
    </row>
    <row r="7494" spans="1:12" ht="13" hidden="1" customHeight="1" x14ac:dyDescent="0.3">
      <c r="A7494" s="1" t="str">
        <f>+A7385</f>
        <v>NO</v>
      </c>
      <c r="E7494" s="96">
        <v>0.25</v>
      </c>
      <c r="F7494" s="307" t="str">
        <f>+$F$119</f>
        <v>Emprendimientos y empresas de mujeres</v>
      </c>
      <c r="G7494" s="308"/>
      <c r="H7494" s="308"/>
      <c r="I7494" s="308"/>
      <c r="J7494" s="308"/>
      <c r="K7494" s="309"/>
      <c r="L7494" s="113" t="str">
        <f>IFERROR(IF(VLOOKUP(C7385,'R. PUNTAJES'!$C$14:$R$213,'R. PUNTAJES'!$N$10,0)="","",VLOOKUP(C7385,'R. PUNTAJES'!$C$14:$R$213,'R. PUNTAJES'!$N$10,0)),"")</f>
        <v/>
      </c>
    </row>
    <row r="7495" spans="1:12" hidden="1" x14ac:dyDescent="0.3">
      <c r="A7495" s="18" t="str">
        <f>+A7496</f>
        <v>NO</v>
      </c>
      <c r="B7495" s="18"/>
      <c r="E7495" s="112"/>
      <c r="F7495" s="97" t="str">
        <f>+$F$120</f>
        <v>MIPYME</v>
      </c>
      <c r="G7495" s="24"/>
      <c r="H7495" s="24"/>
      <c r="I7495" s="24"/>
      <c r="J7495" s="24"/>
      <c r="K7495" s="24"/>
      <c r="L7495" s="98"/>
    </row>
    <row r="7496" spans="1:12" hidden="1" x14ac:dyDescent="0.3">
      <c r="A7496" s="18" t="str">
        <f>+IF(E7496=0,"NO",1)</f>
        <v>NO</v>
      </c>
      <c r="B7496" s="18"/>
      <c r="E7496" s="96">
        <v>0</v>
      </c>
      <c r="F7496" s="307" t="str">
        <f>+$F$121</f>
        <v>Mipyme</v>
      </c>
      <c r="G7496" s="308"/>
      <c r="H7496" s="308"/>
      <c r="I7496" s="308"/>
      <c r="J7496" s="308"/>
      <c r="K7496" s="309"/>
      <c r="L7496" s="113" t="str">
        <f>IFERROR(IF(VLOOKUP(C7385,'R. PUNTAJES'!$C$14:$R$213,'R. PUNTAJES'!$O$10,0)="","",VLOOKUP(C7385,'R. PUNTAJES'!$C$14:$R$213,'R. PUNTAJES'!$O$10,0)),"")</f>
        <v/>
      </c>
    </row>
    <row r="7497" spans="1:12" hidden="1" x14ac:dyDescent="0.3">
      <c r="A7497" s="1" t="str">
        <f>+A7385</f>
        <v>NO</v>
      </c>
      <c r="E7497" s="112"/>
      <c r="F7497" s="97" t="str">
        <f>+$F$122</f>
        <v>EXPERIENCIA DEL PROPONENTE</v>
      </c>
      <c r="G7497" s="24"/>
      <c r="H7497" s="24"/>
      <c r="I7497" s="24"/>
      <c r="J7497" s="24"/>
      <c r="K7497" s="24"/>
      <c r="L7497" s="98"/>
    </row>
    <row r="7498" spans="1:12" hidden="1" x14ac:dyDescent="0.3">
      <c r="A7498" s="1" t="str">
        <f>+A7385</f>
        <v>NO</v>
      </c>
      <c r="E7498" s="96">
        <v>59.5</v>
      </c>
      <c r="F7498" s="307" t="str">
        <f>+$F$123</f>
        <v>mediana con valor absoluto</v>
      </c>
      <c r="G7498" s="308"/>
      <c r="H7498" s="308"/>
      <c r="I7498" s="308"/>
      <c r="J7498" s="308"/>
      <c r="K7498" s="309"/>
      <c r="L7498" s="113" t="str">
        <f>IFERROR(IF(VLOOKUP(C7385,'R. PUNTAJES'!$C$14:$R$213,'R. PUNTAJES'!$R$10,0)="","",VLOOKUP(C7385,'R. PUNTAJES'!$C$14:$R$213,'R. PUNTAJES'!$R$10,0)),"")</f>
        <v/>
      </c>
    </row>
    <row r="7499" spans="1:12" hidden="1" x14ac:dyDescent="0.3">
      <c r="A7499" s="1" t="str">
        <f>+A7385</f>
        <v>NO</v>
      </c>
      <c r="E7499" s="112"/>
      <c r="F7499" s="97" t="str">
        <f>+$F$124</f>
        <v>MULTAS</v>
      </c>
      <c r="G7499" s="24"/>
      <c r="H7499" s="24"/>
      <c r="I7499" s="24"/>
      <c r="J7499" s="24"/>
      <c r="K7499" s="24"/>
      <c r="L7499" s="98"/>
    </row>
    <row r="7500" spans="1:12" ht="12.75" hidden="1" customHeight="1" x14ac:dyDescent="0.3">
      <c r="A7500" s="1" t="str">
        <f>+A7385</f>
        <v>NO</v>
      </c>
      <c r="E7500" s="96">
        <v>-2</v>
      </c>
      <c r="F7500" s="307" t="str">
        <f>+$F$125</f>
        <v>Una o más multas o cláusulas penales durante el último año</v>
      </c>
      <c r="G7500" s="310"/>
      <c r="H7500" s="310"/>
      <c r="I7500" s="310"/>
      <c r="J7500" s="310"/>
      <c r="K7500" s="311"/>
      <c r="L7500" s="99" t="str">
        <f>IFERROR(IF(VLOOKUP(C7385,'R. PUNTAJES'!$C$14:$R$213,'R. PUNTAJES'!$Q$10,0)="","",VLOOKUP(C7385,'R. PUNTAJES'!$C$14:$R$213,'R. PUNTAJES'!$Q$10,0)),"")</f>
        <v/>
      </c>
    </row>
    <row r="7501" spans="1:12" hidden="1" x14ac:dyDescent="0.3">
      <c r="A7501" s="1" t="str">
        <f>+A7385</f>
        <v>NO</v>
      </c>
      <c r="E7501" s="112"/>
      <c r="F7501" s="97" t="str">
        <f>+$F$126</f>
        <v>OBRAS INCONCLUSAS</v>
      </c>
      <c r="G7501" s="24"/>
      <c r="H7501" s="24"/>
      <c r="I7501" s="24"/>
      <c r="J7501" s="24"/>
      <c r="K7501" s="24"/>
      <c r="L7501" s="98"/>
    </row>
    <row r="7502" spans="1:12" hidden="1" x14ac:dyDescent="0.3">
      <c r="A7502" s="1" t="str">
        <f>+A7385</f>
        <v>NO</v>
      </c>
      <c r="E7502" s="96">
        <v>-1</v>
      </c>
      <c r="F7502" s="301" t="str">
        <f>+$F$127</f>
        <v>Anotación vigente de obra civil inconclusa</v>
      </c>
      <c r="G7502" s="302"/>
      <c r="H7502" s="302"/>
      <c r="I7502" s="302"/>
      <c r="J7502" s="302"/>
      <c r="K7502" s="303"/>
      <c r="L7502" s="99" t="str">
        <f>IFERROR(IF(VLOOKUP(C7385,'R. PUNTAJES'!$C$14:$R$213,'R. PUNTAJES'!$P$10,0)="","",VLOOKUP(C7385,'R. PUNTAJES'!$C$14:$R$213,'R. PUNTAJES'!$P$10,0)),"")</f>
        <v/>
      </c>
    </row>
    <row r="7503" spans="1:12" ht="7.5" hidden="1" customHeight="1" x14ac:dyDescent="0.3">
      <c r="A7503" s="1" t="str">
        <f>+A7385</f>
        <v>NO</v>
      </c>
      <c r="E7503" s="114"/>
      <c r="F7503" s="45"/>
      <c r="G7503" s="45"/>
      <c r="H7503" s="45"/>
      <c r="I7503" s="45"/>
      <c r="J7503" s="45"/>
      <c r="K7503" s="45"/>
      <c r="L7503" s="48"/>
    </row>
    <row r="7504" spans="1:12" hidden="1" x14ac:dyDescent="0.3">
      <c r="A7504" s="1" t="str">
        <f>+A7385</f>
        <v>NO</v>
      </c>
      <c r="E7504" s="115" t="str">
        <f>+$E$129</f>
        <v>PUNTAJE TOTAL</v>
      </c>
      <c r="F7504" s="116"/>
      <c r="G7504" s="116"/>
      <c r="H7504" s="116"/>
      <c r="I7504" s="116"/>
      <c r="J7504" s="116"/>
      <c r="K7504" s="117"/>
      <c r="L7504" s="118">
        <f>IFERROR(IF(VLOOKUP(C7385,'R. PUNTAJES'!$C$14:$R$213,'R. PUNTAJES'!$H$10,0)="RECHAZO","",SUM(L7484:L7502)),"")</f>
        <v>0</v>
      </c>
    </row>
    <row r="7505" spans="1:16" hidden="1" x14ac:dyDescent="0.3">
      <c r="A7505" s="1" t="str">
        <f>+A7385</f>
        <v>NO</v>
      </c>
      <c r="E7505" s="304" t="str">
        <f>+$E$130</f>
        <v>OBSERVACIONES RESPECTO A PUNTAJES</v>
      </c>
      <c r="F7505" s="305"/>
      <c r="G7505" s="305"/>
      <c r="H7505" s="305"/>
      <c r="I7505" s="305"/>
      <c r="J7505" s="305"/>
      <c r="K7505" s="305"/>
      <c r="L7505" s="305"/>
    </row>
    <row r="7506" spans="1:16" ht="12" hidden="1" customHeight="1" x14ac:dyDescent="0.3">
      <c r="A7506" s="1" t="str">
        <f>+A7385</f>
        <v>NO</v>
      </c>
      <c r="E7506" s="306" t="s">
        <v>124</v>
      </c>
      <c r="F7506" s="305"/>
      <c r="G7506" s="305"/>
      <c r="H7506" s="305"/>
      <c r="I7506" s="305"/>
      <c r="J7506" s="305"/>
      <c r="K7506" s="305"/>
      <c r="L7506" s="305"/>
      <c r="N7506" s="119"/>
      <c r="O7506" s="119"/>
      <c r="P7506" s="120"/>
    </row>
    <row r="7507" spans="1:16" ht="3" hidden="1" customHeight="1" x14ac:dyDescent="0.3">
      <c r="A7507" s="1" t="str">
        <f>+A7386</f>
        <v>NO</v>
      </c>
      <c r="E7507" s="121"/>
      <c r="F7507" s="122"/>
      <c r="G7507" s="122"/>
      <c r="H7507" s="122"/>
      <c r="I7507" s="122"/>
      <c r="J7507" s="122"/>
      <c r="K7507" s="122"/>
      <c r="L7507" s="123"/>
    </row>
    <row r="7508" spans="1:16" hidden="1" x14ac:dyDescent="0.3">
      <c r="A7508" s="1" t="str">
        <f>+IF(OR(C7510=""),"NO",1)</f>
        <v>NO</v>
      </c>
      <c r="E7508" s="346"/>
      <c r="F7508" s="347"/>
      <c r="G7508" s="347"/>
      <c r="H7508" s="347"/>
      <c r="I7508" s="347"/>
      <c r="J7508" s="347"/>
      <c r="K7508" s="347"/>
      <c r="L7508" s="347"/>
    </row>
    <row r="7509" spans="1:16" ht="4.5" hidden="1" customHeight="1" x14ac:dyDescent="0.3">
      <c r="A7509" s="1" t="str">
        <f>+A7510</f>
        <v>NO</v>
      </c>
      <c r="E7509" s="15"/>
      <c r="F7509" s="16"/>
      <c r="G7509" s="16"/>
      <c r="H7509" s="16"/>
      <c r="I7509" s="16"/>
      <c r="J7509" s="16"/>
      <c r="K7509" s="16"/>
      <c r="L7509" s="17"/>
    </row>
    <row r="7510" spans="1:16" ht="15.75" hidden="1" customHeight="1" x14ac:dyDescent="0.3">
      <c r="A7510" s="1" t="str">
        <f>+IF(OR(C7510=""),"NO",1)</f>
        <v>NO</v>
      </c>
      <c r="B7510" s="1">
        <f>1+MAX($B$1:B7509)</f>
        <v>61</v>
      </c>
      <c r="C7510" s="18" t="s">
        <v>124</v>
      </c>
      <c r="E7510" s="19" t="s">
        <v>124</v>
      </c>
      <c r="F7510" s="20"/>
      <c r="G7510" s="20"/>
      <c r="H7510" s="20"/>
      <c r="I7510" s="21"/>
      <c r="J7510" s="20"/>
      <c r="K7510" s="21"/>
      <c r="L7510" s="22"/>
    </row>
    <row r="7511" spans="1:16" hidden="1" x14ac:dyDescent="0.3">
      <c r="A7511" s="1" t="str">
        <f>A7510</f>
        <v>NO</v>
      </c>
      <c r="E7511" s="23" t="str">
        <f>+$E$11</f>
        <v>Integrantes</v>
      </c>
      <c r="F7511" s="24"/>
      <c r="G7511" s="24"/>
      <c r="H7511" s="24"/>
      <c r="I7511" s="24"/>
      <c r="J7511" s="24"/>
      <c r="K7511" s="25" t="str">
        <f>+$K$11</f>
        <v>Nit</v>
      </c>
      <c r="L7511" s="26" t="str">
        <f>+$L$11</f>
        <v>Part.</v>
      </c>
    </row>
    <row r="7512" spans="1:16" hidden="1" x14ac:dyDescent="0.3">
      <c r="A7512" s="1" t="str">
        <f>+A7511</f>
        <v>NO</v>
      </c>
      <c r="C7512" s="1" t="s">
        <v>124</v>
      </c>
      <c r="E7512" s="27" t="s">
        <v>124</v>
      </c>
      <c r="F7512" s="28"/>
      <c r="G7512" s="28"/>
      <c r="H7512" s="28"/>
      <c r="I7512" s="28"/>
      <c r="J7512" s="28"/>
      <c r="K7512" s="29" t="s">
        <v>124</v>
      </c>
      <c r="L7512" s="30" t="s">
        <v>124</v>
      </c>
    </row>
    <row r="7513" spans="1:16" hidden="1" x14ac:dyDescent="0.3">
      <c r="A7513" s="18" t="str">
        <f>+IF(OR(C7513=""),"NO",1)</f>
        <v>NO</v>
      </c>
      <c r="B7513" s="18"/>
      <c r="C7513" s="1" t="s">
        <v>124</v>
      </c>
      <c r="E7513" s="31" t="s">
        <v>124</v>
      </c>
      <c r="F7513" s="32"/>
      <c r="G7513" s="32"/>
      <c r="H7513" s="32"/>
      <c r="I7513" s="32"/>
      <c r="J7513" s="32"/>
      <c r="K7513" s="33" t="s">
        <v>124</v>
      </c>
      <c r="L7513" s="34" t="s">
        <v>124</v>
      </c>
    </row>
    <row r="7514" spans="1:16" hidden="1" x14ac:dyDescent="0.3">
      <c r="A7514" s="18" t="str">
        <f>+IF(OR(C7514=""),"NO",1)</f>
        <v>NO</v>
      </c>
      <c r="B7514" s="18"/>
      <c r="C7514" s="1" t="s">
        <v>124</v>
      </c>
      <c r="E7514" s="31" t="s">
        <v>124</v>
      </c>
      <c r="F7514" s="32"/>
      <c r="G7514" s="32"/>
      <c r="H7514" s="32"/>
      <c r="I7514" s="32"/>
      <c r="J7514" s="32"/>
      <c r="K7514" s="33" t="s">
        <v>124</v>
      </c>
      <c r="L7514" s="34" t="s">
        <v>124</v>
      </c>
    </row>
    <row r="7515" spans="1:16" hidden="1" x14ac:dyDescent="0.3">
      <c r="A7515" s="18" t="str">
        <f>+IF(OR(C7515=""),"NO",1)</f>
        <v>NO</v>
      </c>
      <c r="B7515" s="18"/>
      <c r="C7515" s="1" t="s">
        <v>124</v>
      </c>
      <c r="E7515" s="31" t="s">
        <v>13</v>
      </c>
      <c r="F7515" s="32"/>
      <c r="G7515" s="32"/>
      <c r="H7515" s="32"/>
      <c r="I7515" s="32"/>
      <c r="J7515" s="32"/>
      <c r="K7515" s="33"/>
      <c r="L7515" s="34"/>
    </row>
    <row r="7516" spans="1:16" hidden="1" x14ac:dyDescent="0.3">
      <c r="A7516" s="18" t="str">
        <f>+IF(OR(C7516=""),"NO",1)</f>
        <v>NO</v>
      </c>
      <c r="B7516" s="18"/>
      <c r="C7516" s="1" t="s">
        <v>124</v>
      </c>
      <c r="E7516" s="31" t="s">
        <v>13</v>
      </c>
      <c r="F7516" s="32"/>
      <c r="G7516" s="32"/>
      <c r="H7516" s="32"/>
      <c r="I7516" s="32"/>
      <c r="J7516" s="32"/>
      <c r="K7516" s="33"/>
      <c r="L7516" s="34"/>
    </row>
    <row r="7517" spans="1:16" hidden="1" x14ac:dyDescent="0.3">
      <c r="A7517" s="18" t="str">
        <f>+IF(OR(C7517=""),"NO",1)</f>
        <v>NO</v>
      </c>
      <c r="B7517" s="18"/>
      <c r="C7517" s="1" t="s">
        <v>124</v>
      </c>
      <c r="E7517" s="35" t="s">
        <v>13</v>
      </c>
      <c r="F7517" s="36"/>
      <c r="G7517" s="36"/>
      <c r="H7517" s="36"/>
      <c r="I7517" s="36"/>
      <c r="J7517" s="36"/>
      <c r="K7517" s="37"/>
      <c r="L7517" s="38"/>
    </row>
    <row r="7518" spans="1:16" ht="5.15" hidden="1" customHeight="1" x14ac:dyDescent="0.3">
      <c r="A7518" s="1" t="str">
        <f>+A7510</f>
        <v>NO</v>
      </c>
      <c r="E7518" s="39"/>
      <c r="F7518" s="39"/>
      <c r="G7518" s="39"/>
      <c r="H7518" s="39"/>
      <c r="I7518" s="39"/>
      <c r="J7518" s="39"/>
      <c r="K7518" s="39"/>
      <c r="L7518" s="39"/>
    </row>
    <row r="7519" spans="1:16" ht="15.75" hidden="1" customHeight="1" x14ac:dyDescent="0.3">
      <c r="A7519" s="1" t="str">
        <f>+A7510</f>
        <v>NO</v>
      </c>
      <c r="E7519" s="40" t="str">
        <f>+$E$19</f>
        <v>RESULTADO DE EVALUACIÓN TÉCNICA</v>
      </c>
      <c r="F7519" s="41"/>
      <c r="G7519" s="41"/>
      <c r="H7519" s="41"/>
      <c r="I7519" s="41"/>
      <c r="J7519" s="41"/>
      <c r="K7519" s="41"/>
      <c r="L7519" s="42"/>
    </row>
    <row r="7520" spans="1:16" hidden="1" x14ac:dyDescent="0.3">
      <c r="A7520" s="1" t="str">
        <f>+A7510</f>
        <v>NO</v>
      </c>
      <c r="E7520" s="43"/>
      <c r="F7520" s="44" t="str">
        <f>+$F$20</f>
        <v>Experiencia</v>
      </c>
      <c r="G7520" s="45"/>
      <c r="H7520" s="45"/>
      <c r="I7520" s="45"/>
      <c r="J7520" s="45"/>
      <c r="K7520" s="46"/>
      <c r="L7520" s="47" t="s">
        <v>124</v>
      </c>
    </row>
    <row r="7521" spans="1:12" hidden="1" x14ac:dyDescent="0.3">
      <c r="A7521" s="1" t="str">
        <f>+A7510</f>
        <v>NO</v>
      </c>
      <c r="E7521" s="348" t="str">
        <f>+$E$21</f>
        <v>OBSERVACIONES RESPECTO A LA EVALUACIÓN DE EXPERIENCIA</v>
      </c>
      <c r="F7521" s="308"/>
      <c r="G7521" s="308"/>
      <c r="H7521" s="308"/>
      <c r="I7521" s="308"/>
      <c r="J7521" s="308"/>
      <c r="K7521" s="308"/>
      <c r="L7521" s="349"/>
    </row>
    <row r="7522" spans="1:12" hidden="1" x14ac:dyDescent="0.3">
      <c r="A7522" s="1" t="str">
        <f>+A7510</f>
        <v>NO</v>
      </c>
      <c r="E7522" s="350" t="s">
        <v>124</v>
      </c>
      <c r="F7522" s="351"/>
      <c r="G7522" s="351"/>
      <c r="H7522" s="351"/>
      <c r="I7522" s="351"/>
      <c r="J7522" s="351"/>
      <c r="K7522" s="351"/>
      <c r="L7522" s="352"/>
    </row>
    <row r="7523" spans="1:12" ht="5.15" hidden="1" customHeight="1" x14ac:dyDescent="0.3">
      <c r="A7523" s="1" t="str">
        <f>+A7510</f>
        <v>NO</v>
      </c>
      <c r="E7523" s="39"/>
      <c r="F7523" s="39"/>
      <c r="G7523" s="39"/>
      <c r="H7523" s="39"/>
      <c r="I7523" s="39"/>
      <c r="J7523" s="39"/>
      <c r="K7523" s="39"/>
      <c r="L7523" s="39"/>
    </row>
    <row r="7524" spans="1:12" ht="12.75" hidden="1" customHeight="1" x14ac:dyDescent="0.3">
      <c r="A7524" s="1" t="str">
        <f>+A7510</f>
        <v>NO</v>
      </c>
      <c r="E7524" s="40" t="str">
        <f>+$E$24</f>
        <v>EXPERIENCIA HABILITANTE: CONTRATOS PRESENTADOS</v>
      </c>
      <c r="F7524" s="41"/>
      <c r="G7524" s="41"/>
      <c r="H7524" s="41"/>
      <c r="I7524" s="41"/>
      <c r="J7524" s="41"/>
      <c r="K7524" s="41"/>
      <c r="L7524" s="42"/>
    </row>
    <row r="7525" spans="1:12" ht="8.5" hidden="1" customHeight="1" x14ac:dyDescent="0.3">
      <c r="A7525" s="1" t="str">
        <f>+A7510</f>
        <v>NO</v>
      </c>
      <c r="E7525" s="49"/>
      <c r="F7525" s="50"/>
      <c r="G7525" s="51"/>
      <c r="H7525" s="51"/>
      <c r="I7525" s="51"/>
      <c r="J7525" s="51"/>
      <c r="K7525" s="51"/>
      <c r="L7525" s="52"/>
    </row>
    <row r="7526" spans="1:12" hidden="1" x14ac:dyDescent="0.3">
      <c r="A7526" s="18" t="str">
        <f>+IF(OR(C7526=""),"NO",1)</f>
        <v>NO</v>
      </c>
      <c r="B7526" s="18"/>
      <c r="C7526" s="1" t="s">
        <v>124</v>
      </c>
      <c r="E7526" s="329">
        <v>1</v>
      </c>
      <c r="F7526" s="53" t="str">
        <f>+$F$26</f>
        <v>OBJETO</v>
      </c>
      <c r="G7526" s="332" t="s">
        <v>124</v>
      </c>
      <c r="H7526" s="333"/>
      <c r="I7526" s="333"/>
      <c r="J7526" s="333"/>
      <c r="K7526" s="333"/>
      <c r="L7526" s="334"/>
    </row>
    <row r="7527" spans="1:12" hidden="1" x14ac:dyDescent="0.3">
      <c r="A7527" s="18" t="str">
        <f>+IF(OR(C7526=""),"NO",1)</f>
        <v>NO</v>
      </c>
      <c r="B7527" s="18"/>
      <c r="E7527" s="330"/>
      <c r="F7527" s="54" t="str">
        <f>+$F$27</f>
        <v>CONTRATANTE</v>
      </c>
      <c r="G7527" s="335" t="s">
        <v>124</v>
      </c>
      <c r="H7527" s="310"/>
      <c r="I7527" s="310"/>
      <c r="J7527" s="310"/>
      <c r="K7527" s="310"/>
      <c r="L7527" s="336"/>
    </row>
    <row r="7528" spans="1:12" hidden="1" x14ac:dyDescent="0.3">
      <c r="A7528" s="18" t="str">
        <f>+IF(OR(C7526=""),"NO",1)</f>
        <v>NO</v>
      </c>
      <c r="B7528" s="18"/>
      <c r="E7528" s="330"/>
      <c r="F7528" s="54" t="str">
        <f>+$F$28</f>
        <v>APORTANTE</v>
      </c>
      <c r="G7528" s="337" t="s">
        <v>124</v>
      </c>
      <c r="H7528" s="338"/>
      <c r="I7528" s="338"/>
      <c r="J7528" s="338"/>
      <c r="K7528" s="338"/>
      <c r="L7528" s="339"/>
    </row>
    <row r="7529" spans="1:12" hidden="1" x14ac:dyDescent="0.3">
      <c r="A7529" s="18" t="str">
        <f>+IF(OR(C7526=""),"NO",1)</f>
        <v>NO</v>
      </c>
      <c r="B7529" s="18"/>
      <c r="E7529" s="330"/>
      <c r="F7529" s="54" t="str">
        <f>+$F$29</f>
        <v>VALOR /SMMLV)</v>
      </c>
      <c r="G7529" s="55" t="s">
        <v>124</v>
      </c>
      <c r="H7529" s="56" t="str">
        <f>+$H$29</f>
        <v>% PART..</v>
      </c>
      <c r="I7529" s="57" t="s">
        <v>124</v>
      </c>
      <c r="J7529" s="58" t="str">
        <f>+$J$29</f>
        <v>VALOR ACREDITADO</v>
      </c>
      <c r="K7529" s="59"/>
      <c r="L7529" s="47" t="s">
        <v>124</v>
      </c>
    </row>
    <row r="7530" spans="1:12" hidden="1" x14ac:dyDescent="0.3">
      <c r="A7530" s="18" t="str">
        <f>+IF(OR(C7526=""),"NO",1)</f>
        <v>NO</v>
      </c>
      <c r="B7530" s="18"/>
      <c r="E7530" s="330"/>
      <c r="F7530" s="60" t="str">
        <f>+$F$30</f>
        <v>EXPERIENCIA APORTADA</v>
      </c>
      <c r="G7530" s="340" t="s">
        <v>124</v>
      </c>
      <c r="H7530" s="341"/>
      <c r="I7530" s="341"/>
      <c r="J7530" s="341"/>
      <c r="K7530" s="341"/>
      <c r="L7530" s="342"/>
    </row>
    <row r="7531" spans="1:12" hidden="1" x14ac:dyDescent="0.3">
      <c r="A7531" s="18" t="str">
        <f>+IF(OR(C7526=""),"NO",1)</f>
        <v>NO</v>
      </c>
      <c r="B7531" s="18"/>
      <c r="E7531" s="331"/>
      <c r="F7531" s="62" t="str">
        <f>+$F$31</f>
        <v>OBSERVACIÓN</v>
      </c>
      <c r="G7531" s="343" t="s">
        <v>124</v>
      </c>
      <c r="H7531" s="344"/>
      <c r="I7531" s="344"/>
      <c r="J7531" s="344"/>
      <c r="K7531" s="344"/>
      <c r="L7531" s="345"/>
    </row>
    <row r="7532" spans="1:12" ht="8.5" hidden="1" customHeight="1" x14ac:dyDescent="0.3">
      <c r="A7532" s="18" t="str">
        <f>+IF(OR(C7526=""),"NO",1)</f>
        <v>NO</v>
      </c>
      <c r="B7532" s="18"/>
      <c r="E7532" s="49"/>
      <c r="F7532" s="50"/>
      <c r="G7532" s="51"/>
      <c r="H7532" s="51"/>
      <c r="I7532" s="51"/>
      <c r="J7532" s="51"/>
      <c r="K7532" s="51"/>
      <c r="L7532" s="52"/>
    </row>
    <row r="7533" spans="1:12" hidden="1" x14ac:dyDescent="0.3">
      <c r="A7533" s="18" t="str">
        <f t="shared" ref="A7533" si="2520">+IF(OR(C7533=""),"NO",1)</f>
        <v>NO</v>
      </c>
      <c r="B7533" s="18"/>
      <c r="C7533" s="1" t="s">
        <v>124</v>
      </c>
      <c r="E7533" s="329">
        <v>2</v>
      </c>
      <c r="F7533" s="53" t="str">
        <f>+$F$26</f>
        <v>OBJETO</v>
      </c>
      <c r="G7533" s="332" t="s">
        <v>124</v>
      </c>
      <c r="H7533" s="333"/>
      <c r="I7533" s="333"/>
      <c r="J7533" s="333"/>
      <c r="K7533" s="333"/>
      <c r="L7533" s="334"/>
    </row>
    <row r="7534" spans="1:12" hidden="1" x14ac:dyDescent="0.3">
      <c r="A7534" s="18" t="str">
        <f t="shared" ref="A7534" si="2521">+IF(OR(C7533=""),"NO",1)</f>
        <v>NO</v>
      </c>
      <c r="B7534" s="18"/>
      <c r="E7534" s="330"/>
      <c r="F7534" s="54" t="str">
        <f>+$F$27</f>
        <v>CONTRATANTE</v>
      </c>
      <c r="G7534" s="335" t="s">
        <v>124</v>
      </c>
      <c r="H7534" s="310"/>
      <c r="I7534" s="310"/>
      <c r="J7534" s="310"/>
      <c r="K7534" s="310"/>
      <c r="L7534" s="336"/>
    </row>
    <row r="7535" spans="1:12" hidden="1" x14ac:dyDescent="0.3">
      <c r="A7535" s="18" t="str">
        <f t="shared" ref="A7535" si="2522">+IF(OR(C7533=""),"NO",1)</f>
        <v>NO</v>
      </c>
      <c r="B7535" s="18"/>
      <c r="E7535" s="330"/>
      <c r="F7535" s="54" t="str">
        <f>+$F$28</f>
        <v>APORTANTE</v>
      </c>
      <c r="G7535" s="337" t="s">
        <v>124</v>
      </c>
      <c r="H7535" s="338"/>
      <c r="I7535" s="338"/>
      <c r="J7535" s="338"/>
      <c r="K7535" s="338"/>
      <c r="L7535" s="339"/>
    </row>
    <row r="7536" spans="1:12" hidden="1" x14ac:dyDescent="0.3">
      <c r="A7536" s="18" t="str">
        <f t="shared" ref="A7536" si="2523">+IF(OR(C7533=""),"NO",1)</f>
        <v>NO</v>
      </c>
      <c r="B7536" s="18"/>
      <c r="E7536" s="330"/>
      <c r="F7536" s="54" t="str">
        <f>+$F$29</f>
        <v>VALOR /SMMLV)</v>
      </c>
      <c r="G7536" s="55" t="s">
        <v>124</v>
      </c>
      <c r="H7536" s="56" t="str">
        <f>+$H$29</f>
        <v>% PART..</v>
      </c>
      <c r="I7536" s="57" t="s">
        <v>124</v>
      </c>
      <c r="J7536" s="58" t="str">
        <f>+$J$29</f>
        <v>VALOR ACREDITADO</v>
      </c>
      <c r="K7536" s="59"/>
      <c r="L7536" s="47" t="s">
        <v>124</v>
      </c>
    </row>
    <row r="7537" spans="1:12" hidden="1" x14ac:dyDescent="0.3">
      <c r="A7537" s="18" t="str">
        <f t="shared" ref="A7537" si="2524">+IF(OR(C7533=""),"NO",1)</f>
        <v>NO</v>
      </c>
      <c r="B7537" s="18"/>
      <c r="E7537" s="330"/>
      <c r="F7537" s="60" t="str">
        <f>+$F$30</f>
        <v>EXPERIENCIA APORTADA</v>
      </c>
      <c r="G7537" s="340" t="s">
        <v>124</v>
      </c>
      <c r="H7537" s="341"/>
      <c r="I7537" s="341"/>
      <c r="J7537" s="341"/>
      <c r="K7537" s="341"/>
      <c r="L7537" s="342"/>
    </row>
    <row r="7538" spans="1:12" hidden="1" x14ac:dyDescent="0.3">
      <c r="A7538" s="18" t="str">
        <f t="shared" ref="A7538" si="2525">+IF(OR(C7533=""),"NO",1)</f>
        <v>NO</v>
      </c>
      <c r="B7538" s="18"/>
      <c r="E7538" s="331"/>
      <c r="F7538" s="62" t="str">
        <f>+$F$31</f>
        <v>OBSERVACIÓN</v>
      </c>
      <c r="G7538" s="343" t="s">
        <v>124</v>
      </c>
      <c r="H7538" s="344"/>
      <c r="I7538" s="344"/>
      <c r="J7538" s="344"/>
      <c r="K7538" s="344"/>
      <c r="L7538" s="345"/>
    </row>
    <row r="7539" spans="1:12" ht="8.5" hidden="1" customHeight="1" x14ac:dyDescent="0.3">
      <c r="A7539" s="18" t="str">
        <f t="shared" ref="A7539" si="2526">+IF(OR(C7533=""),"NO",1)</f>
        <v>NO</v>
      </c>
      <c r="B7539" s="18"/>
      <c r="E7539" s="49"/>
      <c r="F7539" s="50"/>
      <c r="G7539" s="51"/>
      <c r="H7539" s="51"/>
      <c r="I7539" s="51"/>
      <c r="J7539" s="51"/>
      <c r="K7539" s="51"/>
      <c r="L7539" s="52"/>
    </row>
    <row r="7540" spans="1:12" hidden="1" x14ac:dyDescent="0.3">
      <c r="A7540" s="18" t="str">
        <f t="shared" ref="A7540" si="2527">+IF(OR(C7540=""),"NO",1)</f>
        <v>NO</v>
      </c>
      <c r="B7540" s="18"/>
      <c r="C7540" s="1" t="s">
        <v>124</v>
      </c>
      <c r="E7540" s="329">
        <v>3</v>
      </c>
      <c r="F7540" s="53" t="str">
        <f>+$F$26</f>
        <v>OBJETO</v>
      </c>
      <c r="G7540" s="332" t="s">
        <v>124</v>
      </c>
      <c r="H7540" s="333"/>
      <c r="I7540" s="333"/>
      <c r="J7540" s="333"/>
      <c r="K7540" s="333"/>
      <c r="L7540" s="334"/>
    </row>
    <row r="7541" spans="1:12" hidden="1" x14ac:dyDescent="0.3">
      <c r="A7541" s="18" t="str">
        <f t="shared" ref="A7541" si="2528">+IF(OR(C7540=""),"NO",1)</f>
        <v>NO</v>
      </c>
      <c r="B7541" s="18"/>
      <c r="E7541" s="330"/>
      <c r="F7541" s="54" t="str">
        <f>+$F$27</f>
        <v>CONTRATANTE</v>
      </c>
      <c r="G7541" s="335" t="s">
        <v>124</v>
      </c>
      <c r="H7541" s="310"/>
      <c r="I7541" s="310"/>
      <c r="J7541" s="310"/>
      <c r="K7541" s="310"/>
      <c r="L7541" s="336"/>
    </row>
    <row r="7542" spans="1:12" hidden="1" x14ac:dyDescent="0.3">
      <c r="A7542" s="18" t="str">
        <f t="shared" ref="A7542" si="2529">+IF(OR(C7540=""),"NO",1)</f>
        <v>NO</v>
      </c>
      <c r="B7542" s="18"/>
      <c r="E7542" s="330"/>
      <c r="F7542" s="54" t="str">
        <f>+$F$28</f>
        <v>APORTANTE</v>
      </c>
      <c r="G7542" s="337" t="s">
        <v>124</v>
      </c>
      <c r="H7542" s="338"/>
      <c r="I7542" s="338"/>
      <c r="J7542" s="338"/>
      <c r="K7542" s="338"/>
      <c r="L7542" s="339"/>
    </row>
    <row r="7543" spans="1:12" hidden="1" x14ac:dyDescent="0.3">
      <c r="A7543" s="18" t="str">
        <f t="shared" ref="A7543" si="2530">+IF(OR(C7540=""),"NO",1)</f>
        <v>NO</v>
      </c>
      <c r="B7543" s="18"/>
      <c r="E7543" s="330"/>
      <c r="F7543" s="54" t="str">
        <f>+$F$29</f>
        <v>VALOR /SMMLV)</v>
      </c>
      <c r="G7543" s="55" t="s">
        <v>124</v>
      </c>
      <c r="H7543" s="56" t="str">
        <f>+$H$29</f>
        <v>% PART..</v>
      </c>
      <c r="I7543" s="57" t="s">
        <v>124</v>
      </c>
      <c r="J7543" s="58" t="str">
        <f>+$J$29</f>
        <v>VALOR ACREDITADO</v>
      </c>
      <c r="K7543" s="59"/>
      <c r="L7543" s="47" t="s">
        <v>124</v>
      </c>
    </row>
    <row r="7544" spans="1:12" hidden="1" x14ac:dyDescent="0.3">
      <c r="A7544" s="18" t="str">
        <f t="shared" ref="A7544" si="2531">+IF(OR(C7540=""),"NO",1)</f>
        <v>NO</v>
      </c>
      <c r="B7544" s="18"/>
      <c r="E7544" s="330"/>
      <c r="F7544" s="60" t="str">
        <f>+$F$30</f>
        <v>EXPERIENCIA APORTADA</v>
      </c>
      <c r="G7544" s="340" t="s">
        <v>124</v>
      </c>
      <c r="H7544" s="341"/>
      <c r="I7544" s="341"/>
      <c r="J7544" s="341"/>
      <c r="K7544" s="341"/>
      <c r="L7544" s="342"/>
    </row>
    <row r="7545" spans="1:12" hidden="1" x14ac:dyDescent="0.3">
      <c r="A7545" s="18" t="str">
        <f t="shared" ref="A7545" si="2532">+IF(OR(C7540=""),"NO",1)</f>
        <v>NO</v>
      </c>
      <c r="B7545" s="18"/>
      <c r="E7545" s="331"/>
      <c r="F7545" s="62" t="str">
        <f>+$F$31</f>
        <v>OBSERVACIÓN</v>
      </c>
      <c r="G7545" s="343" t="s">
        <v>124</v>
      </c>
      <c r="H7545" s="344"/>
      <c r="I7545" s="344"/>
      <c r="J7545" s="344"/>
      <c r="K7545" s="344"/>
      <c r="L7545" s="345"/>
    </row>
    <row r="7546" spans="1:12" ht="8.5" hidden="1" customHeight="1" x14ac:dyDescent="0.3">
      <c r="A7546" s="18" t="str">
        <f t="shared" ref="A7546" si="2533">+IF(OR(C7540=""),"NO",1)</f>
        <v>NO</v>
      </c>
      <c r="B7546" s="18"/>
      <c r="E7546" s="49"/>
      <c r="F7546" s="50"/>
      <c r="G7546" s="51"/>
      <c r="H7546" s="51"/>
      <c r="I7546" s="51"/>
      <c r="J7546" s="51"/>
      <c r="K7546" s="51"/>
      <c r="L7546" s="52"/>
    </row>
    <row r="7547" spans="1:12" hidden="1" x14ac:dyDescent="0.3">
      <c r="A7547" s="18" t="str">
        <f t="shared" ref="A7547" si="2534">+IF(OR(C7547=""),"NO",1)</f>
        <v>NO</v>
      </c>
      <c r="B7547" s="18"/>
      <c r="C7547" s="1" t="s">
        <v>124</v>
      </c>
      <c r="E7547" s="329">
        <v>4</v>
      </c>
      <c r="F7547" s="53" t="str">
        <f>+$F$26</f>
        <v>OBJETO</v>
      </c>
      <c r="G7547" s="332" t="s">
        <v>124</v>
      </c>
      <c r="H7547" s="333"/>
      <c r="I7547" s="333"/>
      <c r="J7547" s="333"/>
      <c r="K7547" s="333"/>
      <c r="L7547" s="334"/>
    </row>
    <row r="7548" spans="1:12" hidden="1" x14ac:dyDescent="0.3">
      <c r="A7548" s="18" t="str">
        <f t="shared" ref="A7548" si="2535">+IF(OR(C7547=""),"NO",1)</f>
        <v>NO</v>
      </c>
      <c r="B7548" s="18"/>
      <c r="E7548" s="330"/>
      <c r="F7548" s="54" t="str">
        <f>+$F$27</f>
        <v>CONTRATANTE</v>
      </c>
      <c r="G7548" s="335" t="s">
        <v>124</v>
      </c>
      <c r="H7548" s="310"/>
      <c r="I7548" s="310"/>
      <c r="J7548" s="310"/>
      <c r="K7548" s="310"/>
      <c r="L7548" s="336"/>
    </row>
    <row r="7549" spans="1:12" hidden="1" x14ac:dyDescent="0.3">
      <c r="A7549" s="18" t="str">
        <f t="shared" ref="A7549" si="2536">+IF(OR(C7547=""),"NO",1)</f>
        <v>NO</v>
      </c>
      <c r="B7549" s="18"/>
      <c r="E7549" s="330"/>
      <c r="F7549" s="54" t="str">
        <f>+$F$28</f>
        <v>APORTANTE</v>
      </c>
      <c r="G7549" s="337" t="s">
        <v>124</v>
      </c>
      <c r="H7549" s="338"/>
      <c r="I7549" s="338"/>
      <c r="J7549" s="338"/>
      <c r="K7549" s="338"/>
      <c r="L7549" s="339"/>
    </row>
    <row r="7550" spans="1:12" hidden="1" x14ac:dyDescent="0.3">
      <c r="A7550" s="18" t="str">
        <f t="shared" ref="A7550" si="2537">+IF(OR(C7547=""),"NO",1)</f>
        <v>NO</v>
      </c>
      <c r="B7550" s="18"/>
      <c r="E7550" s="330"/>
      <c r="F7550" s="54" t="str">
        <f>+$F$29</f>
        <v>VALOR /SMMLV)</v>
      </c>
      <c r="G7550" s="55" t="s">
        <v>124</v>
      </c>
      <c r="H7550" s="56" t="str">
        <f>+$H$29</f>
        <v>% PART..</v>
      </c>
      <c r="I7550" s="57" t="s">
        <v>124</v>
      </c>
      <c r="J7550" s="58" t="str">
        <f>+$J$29</f>
        <v>VALOR ACREDITADO</v>
      </c>
      <c r="K7550" s="59"/>
      <c r="L7550" s="47" t="s">
        <v>124</v>
      </c>
    </row>
    <row r="7551" spans="1:12" hidden="1" x14ac:dyDescent="0.3">
      <c r="A7551" s="18" t="str">
        <f t="shared" ref="A7551" si="2538">+IF(OR(C7547=""),"NO",1)</f>
        <v>NO</v>
      </c>
      <c r="B7551" s="18"/>
      <c r="E7551" s="330"/>
      <c r="F7551" s="60" t="str">
        <f>+$F$30</f>
        <v>EXPERIENCIA APORTADA</v>
      </c>
      <c r="G7551" s="340" t="s">
        <v>124</v>
      </c>
      <c r="H7551" s="341"/>
      <c r="I7551" s="341"/>
      <c r="J7551" s="341"/>
      <c r="K7551" s="341"/>
      <c r="L7551" s="342"/>
    </row>
    <row r="7552" spans="1:12" hidden="1" x14ac:dyDescent="0.3">
      <c r="A7552" s="18" t="str">
        <f t="shared" ref="A7552" si="2539">+IF(OR(C7547=""),"NO",1)</f>
        <v>NO</v>
      </c>
      <c r="B7552" s="18"/>
      <c r="E7552" s="331"/>
      <c r="F7552" s="62" t="str">
        <f>+$F$31</f>
        <v>OBSERVACIÓN</v>
      </c>
      <c r="G7552" s="343" t="s">
        <v>124</v>
      </c>
      <c r="H7552" s="344"/>
      <c r="I7552" s="344"/>
      <c r="J7552" s="344"/>
      <c r="K7552" s="344"/>
      <c r="L7552" s="345"/>
    </row>
    <row r="7553" spans="1:12" ht="8.5" hidden="1" customHeight="1" x14ac:dyDescent="0.3">
      <c r="A7553" s="18" t="str">
        <f t="shared" ref="A7553" si="2540">+IF(OR(C7547=""),"NO",1)</f>
        <v>NO</v>
      </c>
      <c r="B7553" s="18"/>
      <c r="E7553" s="49"/>
      <c r="F7553" s="50"/>
      <c r="G7553" s="51"/>
      <c r="H7553" s="51"/>
      <c r="I7553" s="51"/>
      <c r="J7553" s="51"/>
      <c r="K7553" s="51"/>
      <c r="L7553" s="52"/>
    </row>
    <row r="7554" spans="1:12" hidden="1" x14ac:dyDescent="0.3">
      <c r="A7554" s="18" t="str">
        <f t="shared" ref="A7554" si="2541">+IF(OR(C7554=""),"NO",1)</f>
        <v>NO</v>
      </c>
      <c r="B7554" s="18"/>
      <c r="C7554" s="1" t="s">
        <v>124</v>
      </c>
      <c r="E7554" s="329">
        <v>5</v>
      </c>
      <c r="F7554" s="53" t="str">
        <f>+$F$26</f>
        <v>OBJETO</v>
      </c>
      <c r="G7554" s="332" t="s">
        <v>124</v>
      </c>
      <c r="H7554" s="333"/>
      <c r="I7554" s="333"/>
      <c r="J7554" s="333"/>
      <c r="K7554" s="333"/>
      <c r="L7554" s="334"/>
    </row>
    <row r="7555" spans="1:12" hidden="1" x14ac:dyDescent="0.3">
      <c r="A7555" s="18" t="str">
        <f t="shared" ref="A7555" si="2542">+IF(OR(C7554=""),"NO",1)</f>
        <v>NO</v>
      </c>
      <c r="B7555" s="18"/>
      <c r="E7555" s="330"/>
      <c r="F7555" s="54" t="str">
        <f>+$F$27</f>
        <v>CONTRATANTE</v>
      </c>
      <c r="G7555" s="335" t="s">
        <v>124</v>
      </c>
      <c r="H7555" s="310"/>
      <c r="I7555" s="310"/>
      <c r="J7555" s="310"/>
      <c r="K7555" s="310"/>
      <c r="L7555" s="336"/>
    </row>
    <row r="7556" spans="1:12" hidden="1" x14ac:dyDescent="0.3">
      <c r="A7556" s="18" t="str">
        <f t="shared" ref="A7556" si="2543">+IF(OR(C7554=""),"NO",1)</f>
        <v>NO</v>
      </c>
      <c r="B7556" s="18"/>
      <c r="E7556" s="330"/>
      <c r="F7556" s="54" t="str">
        <f>+$F$28</f>
        <v>APORTANTE</v>
      </c>
      <c r="G7556" s="337" t="s">
        <v>124</v>
      </c>
      <c r="H7556" s="338"/>
      <c r="I7556" s="338"/>
      <c r="J7556" s="338"/>
      <c r="K7556" s="338"/>
      <c r="L7556" s="339"/>
    </row>
    <row r="7557" spans="1:12" hidden="1" x14ac:dyDescent="0.3">
      <c r="A7557" s="18" t="str">
        <f t="shared" ref="A7557" si="2544">+IF(OR(C7554=""),"NO",1)</f>
        <v>NO</v>
      </c>
      <c r="B7557" s="18"/>
      <c r="E7557" s="330"/>
      <c r="F7557" s="54" t="str">
        <f>+$F$29</f>
        <v>VALOR /SMMLV)</v>
      </c>
      <c r="G7557" s="55" t="s">
        <v>124</v>
      </c>
      <c r="H7557" s="56" t="str">
        <f>+$H$29</f>
        <v>% PART..</v>
      </c>
      <c r="I7557" s="57" t="s">
        <v>124</v>
      </c>
      <c r="J7557" s="58" t="str">
        <f>+$J$29</f>
        <v>VALOR ACREDITADO</v>
      </c>
      <c r="K7557" s="59"/>
      <c r="L7557" s="47" t="s">
        <v>124</v>
      </c>
    </row>
    <row r="7558" spans="1:12" hidden="1" x14ac:dyDescent="0.3">
      <c r="A7558" s="18" t="str">
        <f t="shared" ref="A7558" si="2545">+IF(OR(C7554=""),"NO",1)</f>
        <v>NO</v>
      </c>
      <c r="B7558" s="18"/>
      <c r="E7558" s="330"/>
      <c r="F7558" s="60" t="str">
        <f>+$F$30</f>
        <v>EXPERIENCIA APORTADA</v>
      </c>
      <c r="G7558" s="340" t="s">
        <v>124</v>
      </c>
      <c r="H7558" s="341"/>
      <c r="I7558" s="341"/>
      <c r="J7558" s="341"/>
      <c r="K7558" s="341"/>
      <c r="L7558" s="342"/>
    </row>
    <row r="7559" spans="1:12" hidden="1" x14ac:dyDescent="0.3">
      <c r="A7559" s="18" t="str">
        <f t="shared" ref="A7559" si="2546">+IF(OR(C7554=""),"NO",1)</f>
        <v>NO</v>
      </c>
      <c r="B7559" s="18"/>
      <c r="E7559" s="331"/>
      <c r="F7559" s="62" t="str">
        <f>+$F$31</f>
        <v>OBSERVACIÓN</v>
      </c>
      <c r="G7559" s="343" t="s">
        <v>124</v>
      </c>
      <c r="H7559" s="344"/>
      <c r="I7559" s="344"/>
      <c r="J7559" s="344"/>
      <c r="K7559" s="344"/>
      <c r="L7559" s="345"/>
    </row>
    <row r="7560" spans="1:12" ht="8.5" hidden="1" customHeight="1" x14ac:dyDescent="0.3">
      <c r="A7560" s="18" t="str">
        <f t="shared" ref="A7560" si="2547">+IF(OR(C7554=""),"NO",1)</f>
        <v>NO</v>
      </c>
      <c r="B7560" s="18"/>
      <c r="E7560" s="49"/>
      <c r="F7560" s="50"/>
      <c r="G7560" s="51"/>
      <c r="H7560" s="51"/>
      <c r="I7560" s="51"/>
      <c r="J7560" s="51"/>
      <c r="K7560" s="51"/>
      <c r="L7560" s="52"/>
    </row>
    <row r="7561" spans="1:12" hidden="1" x14ac:dyDescent="0.3">
      <c r="A7561" s="18" t="str">
        <f t="shared" ref="A7561" si="2548">+IF(OR(C7561=""),"NO",1)</f>
        <v>NO</v>
      </c>
      <c r="B7561" s="18"/>
      <c r="C7561" s="1" t="s">
        <v>124</v>
      </c>
      <c r="E7561" s="329">
        <v>6</v>
      </c>
      <c r="F7561" s="53" t="str">
        <f>+$F$26</f>
        <v>OBJETO</v>
      </c>
      <c r="G7561" s="332" t="s">
        <v>124</v>
      </c>
      <c r="H7561" s="333"/>
      <c r="I7561" s="333"/>
      <c r="J7561" s="333"/>
      <c r="K7561" s="333"/>
      <c r="L7561" s="334"/>
    </row>
    <row r="7562" spans="1:12" hidden="1" x14ac:dyDescent="0.3">
      <c r="A7562" s="18" t="str">
        <f t="shared" ref="A7562" si="2549">+IF(OR(C7561=""),"NO",1)</f>
        <v>NO</v>
      </c>
      <c r="B7562" s="18"/>
      <c r="E7562" s="330"/>
      <c r="F7562" s="54" t="str">
        <f>+$F$27</f>
        <v>CONTRATANTE</v>
      </c>
      <c r="G7562" s="335" t="s">
        <v>124</v>
      </c>
      <c r="H7562" s="310"/>
      <c r="I7562" s="310"/>
      <c r="J7562" s="310"/>
      <c r="K7562" s="310"/>
      <c r="L7562" s="336"/>
    </row>
    <row r="7563" spans="1:12" hidden="1" x14ac:dyDescent="0.3">
      <c r="A7563" s="18" t="str">
        <f t="shared" ref="A7563" si="2550">+IF(OR(C7561=""),"NO",1)</f>
        <v>NO</v>
      </c>
      <c r="B7563" s="18"/>
      <c r="E7563" s="330"/>
      <c r="F7563" s="54" t="str">
        <f>+$F$28</f>
        <v>APORTANTE</v>
      </c>
      <c r="G7563" s="337" t="s">
        <v>124</v>
      </c>
      <c r="H7563" s="338"/>
      <c r="I7563" s="338"/>
      <c r="J7563" s="338"/>
      <c r="K7563" s="338"/>
      <c r="L7563" s="339"/>
    </row>
    <row r="7564" spans="1:12" hidden="1" x14ac:dyDescent="0.3">
      <c r="A7564" s="18" t="str">
        <f t="shared" ref="A7564" si="2551">+IF(OR(C7561=""),"NO",1)</f>
        <v>NO</v>
      </c>
      <c r="B7564" s="18"/>
      <c r="E7564" s="330"/>
      <c r="F7564" s="54" t="str">
        <f>+$F$29</f>
        <v>VALOR /SMMLV)</v>
      </c>
      <c r="G7564" s="55" t="s">
        <v>124</v>
      </c>
      <c r="H7564" s="56" t="str">
        <f>+$H$29</f>
        <v>% PART..</v>
      </c>
      <c r="I7564" s="57" t="s">
        <v>124</v>
      </c>
      <c r="J7564" s="58" t="str">
        <f>+$J$29</f>
        <v>VALOR ACREDITADO</v>
      </c>
      <c r="K7564" s="59"/>
      <c r="L7564" s="47" t="s">
        <v>124</v>
      </c>
    </row>
    <row r="7565" spans="1:12" hidden="1" x14ac:dyDescent="0.3">
      <c r="A7565" s="18" t="str">
        <f t="shared" ref="A7565" si="2552">+IF(OR(C7561=""),"NO",1)</f>
        <v>NO</v>
      </c>
      <c r="B7565" s="18"/>
      <c r="E7565" s="330"/>
      <c r="F7565" s="60" t="str">
        <f>+$F$30</f>
        <v>EXPERIENCIA APORTADA</v>
      </c>
      <c r="G7565" s="340" t="s">
        <v>124</v>
      </c>
      <c r="H7565" s="341"/>
      <c r="I7565" s="341"/>
      <c r="J7565" s="341"/>
      <c r="K7565" s="341"/>
      <c r="L7565" s="342"/>
    </row>
    <row r="7566" spans="1:12" hidden="1" x14ac:dyDescent="0.3">
      <c r="A7566" s="18" t="str">
        <f t="shared" ref="A7566" si="2553">+IF(OR(C7561=""),"NO",1)</f>
        <v>NO</v>
      </c>
      <c r="B7566" s="18"/>
      <c r="E7566" s="331"/>
      <c r="F7566" s="62" t="str">
        <f>+$F$31</f>
        <v>OBSERVACIÓN</v>
      </c>
      <c r="G7566" s="343" t="s">
        <v>124</v>
      </c>
      <c r="H7566" s="344"/>
      <c r="I7566" s="344"/>
      <c r="J7566" s="344"/>
      <c r="K7566" s="344"/>
      <c r="L7566" s="345"/>
    </row>
    <row r="7567" spans="1:12" ht="8.5" hidden="1" customHeight="1" x14ac:dyDescent="0.3">
      <c r="A7567" s="18" t="str">
        <f t="shared" ref="A7567" si="2554">+IF(OR(C7561=""),"NO",1)</f>
        <v>NO</v>
      </c>
      <c r="B7567" s="18"/>
      <c r="E7567" s="49"/>
      <c r="F7567" s="50"/>
      <c r="G7567" s="51"/>
      <c r="H7567" s="51"/>
      <c r="I7567" s="51"/>
      <c r="J7567" s="51"/>
      <c r="K7567" s="51"/>
      <c r="L7567" s="52"/>
    </row>
    <row r="7568" spans="1:12" hidden="1" x14ac:dyDescent="0.3">
      <c r="A7568" s="18" t="str">
        <f t="shared" ref="A7568" si="2555">+IF(OR(C7568=""),"NO",1)</f>
        <v>NO</v>
      </c>
      <c r="B7568" s="18"/>
      <c r="C7568" s="1" t="s">
        <v>124</v>
      </c>
      <c r="E7568" s="329">
        <v>7</v>
      </c>
      <c r="F7568" s="53" t="str">
        <f>+$F$26</f>
        <v>OBJETO</v>
      </c>
      <c r="G7568" s="332" t="s">
        <v>124</v>
      </c>
      <c r="H7568" s="333"/>
      <c r="I7568" s="333"/>
      <c r="J7568" s="333"/>
      <c r="K7568" s="333"/>
      <c r="L7568" s="334"/>
    </row>
    <row r="7569" spans="1:12" hidden="1" x14ac:dyDescent="0.3">
      <c r="A7569" s="18" t="str">
        <f t="shared" ref="A7569" si="2556">+IF(OR(C7568=""),"NO",1)</f>
        <v>NO</v>
      </c>
      <c r="B7569" s="18"/>
      <c r="E7569" s="330"/>
      <c r="F7569" s="54" t="str">
        <f>+$F$27</f>
        <v>CONTRATANTE</v>
      </c>
      <c r="G7569" s="335" t="s">
        <v>124</v>
      </c>
      <c r="H7569" s="310"/>
      <c r="I7569" s="310"/>
      <c r="J7569" s="310"/>
      <c r="K7569" s="310"/>
      <c r="L7569" s="336"/>
    </row>
    <row r="7570" spans="1:12" hidden="1" x14ac:dyDescent="0.3">
      <c r="A7570" s="18" t="str">
        <f t="shared" ref="A7570" si="2557">+IF(OR(C7568=""),"NO",1)</f>
        <v>NO</v>
      </c>
      <c r="B7570" s="18"/>
      <c r="E7570" s="330"/>
      <c r="F7570" s="54" t="str">
        <f>+$F$28</f>
        <v>APORTANTE</v>
      </c>
      <c r="G7570" s="337" t="s">
        <v>124</v>
      </c>
      <c r="H7570" s="338"/>
      <c r="I7570" s="338"/>
      <c r="J7570" s="338"/>
      <c r="K7570" s="338"/>
      <c r="L7570" s="339"/>
    </row>
    <row r="7571" spans="1:12" hidden="1" x14ac:dyDescent="0.3">
      <c r="A7571" s="18" t="str">
        <f t="shared" ref="A7571" si="2558">+IF(OR(C7568=""),"NO",1)</f>
        <v>NO</v>
      </c>
      <c r="B7571" s="18"/>
      <c r="E7571" s="330"/>
      <c r="F7571" s="54" t="str">
        <f>+$F$29</f>
        <v>VALOR /SMMLV)</v>
      </c>
      <c r="G7571" s="55" t="s">
        <v>124</v>
      </c>
      <c r="H7571" s="56" t="str">
        <f>+$H$29</f>
        <v>% PART..</v>
      </c>
      <c r="I7571" s="57" t="s">
        <v>124</v>
      </c>
      <c r="J7571" s="58" t="str">
        <f>+$J$29</f>
        <v>VALOR ACREDITADO</v>
      </c>
      <c r="K7571" s="59"/>
      <c r="L7571" s="47" t="s">
        <v>124</v>
      </c>
    </row>
    <row r="7572" spans="1:12" hidden="1" x14ac:dyDescent="0.3">
      <c r="A7572" s="18" t="str">
        <f t="shared" ref="A7572" si="2559">+IF(OR(C7568=""),"NO",1)</f>
        <v>NO</v>
      </c>
      <c r="B7572" s="18"/>
      <c r="E7572" s="330"/>
      <c r="F7572" s="60" t="str">
        <f>+$F$30</f>
        <v>EXPERIENCIA APORTADA</v>
      </c>
      <c r="G7572" s="340" t="s">
        <v>124</v>
      </c>
      <c r="H7572" s="341"/>
      <c r="I7572" s="341"/>
      <c r="J7572" s="341"/>
      <c r="K7572" s="341"/>
      <c r="L7572" s="342"/>
    </row>
    <row r="7573" spans="1:12" hidden="1" x14ac:dyDescent="0.3">
      <c r="A7573" s="18" t="str">
        <f t="shared" ref="A7573" si="2560">+IF(OR(C7568=""),"NO",1)</f>
        <v>NO</v>
      </c>
      <c r="B7573" s="18"/>
      <c r="E7573" s="331"/>
      <c r="F7573" s="62" t="str">
        <f>+$F$31</f>
        <v>OBSERVACIÓN</v>
      </c>
      <c r="G7573" s="343" t="s">
        <v>124</v>
      </c>
      <c r="H7573" s="344"/>
      <c r="I7573" s="344"/>
      <c r="J7573" s="344"/>
      <c r="K7573" s="344"/>
      <c r="L7573" s="345"/>
    </row>
    <row r="7574" spans="1:12" hidden="1" x14ac:dyDescent="0.3">
      <c r="A7574" s="18" t="str">
        <f t="shared" ref="A7574" si="2561">+IF(OR(C7568=""),"NO",1)</f>
        <v>NO</v>
      </c>
      <c r="B7574" s="18"/>
      <c r="E7574" s="49"/>
      <c r="F7574" s="50"/>
      <c r="G7574" s="51"/>
      <c r="H7574" s="51"/>
      <c r="I7574" s="51"/>
      <c r="J7574" s="51"/>
      <c r="K7574" s="51"/>
      <c r="L7574" s="52"/>
    </row>
    <row r="7575" spans="1:12" hidden="1" x14ac:dyDescent="0.3">
      <c r="A7575" s="1" t="str">
        <f>+A7510</f>
        <v>NO</v>
      </c>
      <c r="C7575" s="1" t="str">
        <f>"N"&amp;C7510</f>
        <v>N</v>
      </c>
      <c r="E7575" s="63"/>
      <c r="F7575" s="64" t="str">
        <f>+$F$75</f>
        <v>TOTAL DE CONTRATOS PRESENTADOS VÁLIDOS QUE CUMPLEN EXPERIENCIA ACREDITADA:</v>
      </c>
      <c r="G7575" s="65"/>
      <c r="H7575" s="65"/>
      <c r="I7575" s="65"/>
      <c r="J7575" s="66"/>
      <c r="K7575" s="65"/>
      <c r="L7575" s="67" t="s">
        <v>124</v>
      </c>
    </row>
    <row r="7576" spans="1:12" ht="6.65" hidden="1" customHeight="1" x14ac:dyDescent="0.3">
      <c r="A7576" s="1" t="str">
        <f>+A7510</f>
        <v>NO</v>
      </c>
      <c r="E7576" s="51"/>
      <c r="F7576" s="50"/>
      <c r="G7576" s="51"/>
      <c r="H7576" s="51"/>
      <c r="I7576" s="51"/>
      <c r="J7576" s="51"/>
      <c r="K7576" s="51"/>
      <c r="L7576" s="51"/>
    </row>
    <row r="7577" spans="1:12" hidden="1" x14ac:dyDescent="0.3">
      <c r="A7577" s="1" t="str">
        <f>+A7510</f>
        <v>NO</v>
      </c>
      <c r="E7577" s="63"/>
      <c r="F7577" s="63" t="str">
        <f>+$F$77</f>
        <v>ACREDITA SUMINISTRO E INSTALACIÓN DE MOBILIARIO POR LO MENOS EN UN (1) CONTRATO VÁLIDO</v>
      </c>
      <c r="G7577" s="65"/>
      <c r="H7577" s="65"/>
      <c r="I7577" s="65"/>
      <c r="J7577" s="66"/>
      <c r="K7577" s="65"/>
      <c r="L7577" s="68" t="s">
        <v>157</v>
      </c>
    </row>
    <row r="7578" spans="1:12" ht="5.15" hidden="1" customHeight="1" x14ac:dyDescent="0.3">
      <c r="A7578" s="1" t="str">
        <f>+A7510</f>
        <v>NO</v>
      </c>
      <c r="E7578" s="51"/>
      <c r="F7578" s="50"/>
      <c r="G7578" s="51"/>
      <c r="H7578" s="51"/>
      <c r="I7578" s="51"/>
      <c r="J7578" s="51"/>
      <c r="K7578" s="51"/>
      <c r="L7578" s="51"/>
    </row>
    <row r="7579" spans="1:12" ht="12.75" hidden="1" customHeight="1" x14ac:dyDescent="0.3">
      <c r="A7579" s="1" t="str">
        <f>+A7510</f>
        <v>NO</v>
      </c>
      <c r="E7579" s="69" t="str">
        <f>+$E$79</f>
        <v>EXPERIENCIA ESPECÍFICA NUMERAL 10.1.1 A</v>
      </c>
      <c r="F7579" s="70"/>
      <c r="G7579" s="70"/>
      <c r="H7579" s="70"/>
      <c r="I7579" s="70"/>
      <c r="J7579" s="70"/>
      <c r="K7579" s="70"/>
      <c r="L7579" s="71"/>
    </row>
    <row r="7580" spans="1:12" ht="26.5" hidden="1" customHeight="1" x14ac:dyDescent="0.3">
      <c r="A7580" s="1" t="str">
        <f>+A7510</f>
        <v>NO</v>
      </c>
      <c r="E7580" s="72"/>
      <c r="F7580" s="325" t="str">
        <f>+$F$80</f>
        <v>Por lo menos uno (1) de los contratos válidos aportados como experiencia general debe corresponder mínimo al 60% del presupuesto oficial del presente proceso de selección.  (SMMLV)</v>
      </c>
      <c r="G7580" s="326"/>
      <c r="H7580" s="326"/>
      <c r="I7580" s="326"/>
      <c r="J7580" s="326"/>
      <c r="K7580" s="73" t="s">
        <v>124</v>
      </c>
      <c r="L7580" s="74" t="s">
        <v>124</v>
      </c>
    </row>
    <row r="7581" spans="1:12" ht="23.5" hidden="1" customHeight="1" x14ac:dyDescent="0.3">
      <c r="A7581" s="1" t="str">
        <f>+A7510</f>
        <v>NO</v>
      </c>
      <c r="E7581" s="63"/>
      <c r="F7581" s="325" t="str">
        <f>+$F$81</f>
        <v xml:space="preserve">Deberá acreditarse en al menos uno (1) de los contratos válidos aportados como experiencia general una </v>
      </c>
      <c r="G7581" s="326"/>
      <c r="H7581" s="326"/>
      <c r="I7581" s="326"/>
      <c r="J7581" s="326"/>
      <c r="K7581" s="73" t="s">
        <v>124</v>
      </c>
      <c r="L7581" s="74" t="s">
        <v>124</v>
      </c>
    </row>
    <row r="7582" spans="1:12" ht="23.5" hidden="1" customHeight="1" x14ac:dyDescent="0.3">
      <c r="A7582" s="18" t="s">
        <v>30</v>
      </c>
      <c r="E7582" s="63"/>
      <c r="F7582" s="325" t="str">
        <f>+$F$82</f>
        <v xml:space="preserve">Deberá acreditarse en al menos uno (1) de los contratos válidos aportados interventoría a intervención de </v>
      </c>
      <c r="G7582" s="326"/>
      <c r="H7582" s="326"/>
      <c r="I7582" s="326"/>
      <c r="J7582" s="326"/>
      <c r="K7582" s="73">
        <f>+$K$82</f>
        <v>0</v>
      </c>
      <c r="L7582" s="74" t="s">
        <v>124</v>
      </c>
    </row>
    <row r="7583" spans="1:12" ht="36" hidden="1" customHeight="1" x14ac:dyDescent="0.3">
      <c r="A7583" s="18" t="s">
        <v>30</v>
      </c>
      <c r="E7583" s="63"/>
      <c r="F7583" s="325" t="str">
        <f>+$F$83</f>
        <v xml:space="preserve">Deberá acreditarse en al menos uno (1) de los contratos válidos aportados interventoría a intervención de </v>
      </c>
      <c r="G7583" s="326"/>
      <c r="H7583" s="326"/>
      <c r="I7583" s="326"/>
      <c r="J7583" s="326"/>
      <c r="K7583" s="75">
        <f>+$K$83</f>
        <v>0</v>
      </c>
      <c r="L7583" s="76" t="s">
        <v>124</v>
      </c>
    </row>
    <row r="7584" spans="1:12" hidden="1" x14ac:dyDescent="0.3">
      <c r="A7584" s="1" t="str">
        <f>+A7510</f>
        <v>NO</v>
      </c>
      <c r="E7584" s="51"/>
      <c r="F7584" s="50"/>
      <c r="G7584" s="51"/>
      <c r="H7584" s="51"/>
      <c r="I7584" s="51"/>
      <c r="J7584" s="51"/>
      <c r="K7584" s="51"/>
      <c r="L7584" s="51"/>
    </row>
    <row r="7585" spans="1:12" ht="12.75" hidden="1" customHeight="1" x14ac:dyDescent="0.3">
      <c r="A7585" s="1" t="str">
        <f>+A7510</f>
        <v>NO</v>
      </c>
      <c r="E7585" s="40" t="str">
        <f>+$E$85</f>
        <v>VALOR MÍNIMO A CERIFICAR % P.O EN SMMMLV. NUMERAL 3.9.1</v>
      </c>
      <c r="F7585" s="41"/>
      <c r="G7585" s="41"/>
      <c r="H7585" s="41"/>
      <c r="I7585" s="41"/>
      <c r="J7585" s="41"/>
      <c r="K7585" s="41"/>
      <c r="L7585" s="42"/>
    </row>
    <row r="7586" spans="1:12" hidden="1" x14ac:dyDescent="0.3">
      <c r="A7586" s="1" t="str">
        <f>+A7510</f>
        <v>NO</v>
      </c>
      <c r="C7586" s="1" t="str">
        <f>"M"&amp;C7510</f>
        <v>M</v>
      </c>
      <c r="E7586" s="77" t="str">
        <f>+$E$86</f>
        <v>100% P.O.</v>
      </c>
      <c r="F7586" s="78"/>
      <c r="G7586" s="61">
        <v>242.41716883554506</v>
      </c>
      <c r="H7586" s="124" t="str">
        <f>+$H$86</f>
        <v>TOTAL EJECUTADO DE CONTRATOS ACREDITADOS</v>
      </c>
      <c r="I7586" s="124"/>
      <c r="J7586" s="124"/>
      <c r="K7586" s="55" t="s">
        <v>124</v>
      </c>
      <c r="L7586" s="47" t="s">
        <v>124</v>
      </c>
    </row>
    <row r="7587" spans="1:12" hidden="1" x14ac:dyDescent="0.3">
      <c r="A7587" s="1" t="str">
        <f>+A7510</f>
        <v>NO</v>
      </c>
      <c r="E7587" s="39"/>
      <c r="F7587" s="39"/>
      <c r="G7587" s="39"/>
      <c r="H7587" s="39"/>
      <c r="I7587" s="39"/>
      <c r="J7587" s="39"/>
      <c r="K7587" s="39"/>
      <c r="L7587" s="39"/>
    </row>
    <row r="7588" spans="1:12" ht="12.75" hidden="1" customHeight="1" x14ac:dyDescent="0.3">
      <c r="A7588" s="18" t="s">
        <v>30</v>
      </c>
      <c r="B7588" s="18"/>
      <c r="E7588" s="40" t="str">
        <f>+$E$88</f>
        <v>CONSIDERACIONES PARA LA VALIDEZ DE LA EXPERIENCIA REQUERIDA: EXPERIENCIA PROPONENTES PLURALES NUMERAL 10.1.2 D</v>
      </c>
      <c r="F7588" s="41"/>
      <c r="G7588" s="41"/>
      <c r="H7588" s="41"/>
      <c r="I7588" s="41"/>
      <c r="J7588" s="41"/>
      <c r="K7588" s="41"/>
      <c r="L7588" s="42"/>
    </row>
    <row r="7589" spans="1:12" ht="28" hidden="1" customHeight="1" x14ac:dyDescent="0.3">
      <c r="A7589" s="18" t="s">
        <v>30</v>
      </c>
      <c r="B7589" s="18"/>
      <c r="C7589" s="1" t="str">
        <f>"O"&amp;C7510</f>
        <v>O</v>
      </c>
      <c r="E7589" s="80" t="str">
        <f>+$E$89</f>
        <v>i)</v>
      </c>
      <c r="F7589" s="327" t="str">
        <f>+$F$89</f>
        <v>Uno de los integrantes debe aportar como mínimo el cincuenta por ciento (50 %) de la experiencia solicitada</v>
      </c>
      <c r="G7589" s="328"/>
      <c r="H7589" s="328"/>
      <c r="I7589" s="328"/>
      <c r="J7589" s="328"/>
      <c r="K7589" s="73" t="s">
        <v>124</v>
      </c>
      <c r="L7589" s="47" t="s">
        <v>124</v>
      </c>
    </row>
    <row r="7590" spans="1:12" ht="28" hidden="1" customHeight="1" x14ac:dyDescent="0.3">
      <c r="A7590" s="18" t="s">
        <v>30</v>
      </c>
      <c r="B7590" s="18"/>
      <c r="C7590" s="1" t="str">
        <f>"O"&amp;C7510</f>
        <v>O</v>
      </c>
      <c r="E7590" s="80" t="str">
        <f>+$E$90</f>
        <v>ii)</v>
      </c>
      <c r="F7590" s="327" t="str">
        <f>+$F$90</f>
        <v>Todos los demás ntegrantes deben acreditar al menos el cinco por ciento (5 %) de la experiencia solicitada, solo uno (1) de los integrantes podrá no acreditar experiencia pero su porcentaje de participación  no podrá superar el diez por ciento (10 %)</v>
      </c>
      <c r="G7590" s="328"/>
      <c r="H7590" s="328"/>
      <c r="I7590" s="328"/>
      <c r="J7590" s="328"/>
      <c r="K7590" s="73" t="s">
        <v>124</v>
      </c>
      <c r="L7590" s="47" t="s">
        <v>124</v>
      </c>
    </row>
    <row r="7591" spans="1:12" hidden="1" x14ac:dyDescent="0.3">
      <c r="A7591" s="18" t="s">
        <v>30</v>
      </c>
      <c r="B7591" s="18"/>
      <c r="E7591" s="39"/>
      <c r="F7591" s="39"/>
      <c r="G7591" s="39"/>
      <c r="H7591" s="39"/>
      <c r="I7591" s="39"/>
      <c r="J7591" s="39"/>
      <c r="K7591" s="39"/>
      <c r="L7591" s="39"/>
    </row>
    <row r="7592" spans="1:12" ht="13" hidden="1" customHeight="1" x14ac:dyDescent="0.3">
      <c r="A7592" s="18" t="str">
        <f>+A7510</f>
        <v>NO</v>
      </c>
      <c r="B7592" s="18"/>
      <c r="E7592" s="69" t="str">
        <f>+$E$92</f>
        <v>VERIFICACIÓN Y ASIGNACIÓN DE PUNTAJE POR LA EXPERIENCIA DEL PROPONENTE</v>
      </c>
      <c r="F7592" s="70"/>
      <c r="G7592" s="70"/>
      <c r="H7592" s="70"/>
      <c r="I7592" s="70"/>
      <c r="J7592" s="70"/>
      <c r="K7592" s="70"/>
      <c r="L7592" s="71"/>
    </row>
    <row r="7593" spans="1:12" hidden="1" x14ac:dyDescent="0.3">
      <c r="A7593" s="18" t="str">
        <f>+A7510</f>
        <v>NO</v>
      </c>
      <c r="B7593" s="18"/>
      <c r="E7593" s="81"/>
      <c r="F7593" s="323" t="str">
        <f>+$F$93</f>
        <v>No. CONTRATOS QUE ACREDITAN LA EXPERIENCIA (NO OBJETO DE SUBSANACIÓN)</v>
      </c>
      <c r="G7593" s="324"/>
      <c r="H7593" s="324"/>
      <c r="I7593" s="324"/>
      <c r="J7593" s="324"/>
      <c r="K7593" s="82"/>
      <c r="L7593" s="83" t="s">
        <v>124</v>
      </c>
    </row>
    <row r="7594" spans="1:12" ht="13" hidden="1" customHeight="1" x14ac:dyDescent="0.3">
      <c r="A7594" s="18" t="str">
        <f>+A7510</f>
        <v>NO</v>
      </c>
      <c r="B7594" s="18"/>
      <c r="E7594" s="84"/>
      <c r="F7594" s="323" t="str">
        <f>+$F$94</f>
        <v>TOTAL EJECUTADO DE CONTRATOS ACREDITADOS PROPUESTA INICIAL</v>
      </c>
      <c r="G7594" s="324"/>
      <c r="H7594" s="324"/>
      <c r="I7594" s="324"/>
      <c r="J7594" s="324"/>
      <c r="K7594" s="85"/>
      <c r="L7594" s="86" t="s">
        <v>124</v>
      </c>
    </row>
    <row r="7595" spans="1:12" ht="13" hidden="1" customHeight="1" x14ac:dyDescent="0.3">
      <c r="A7595" s="18" t="str">
        <f>+A7510</f>
        <v>NO</v>
      </c>
      <c r="B7595" s="18"/>
      <c r="E7595" s="87"/>
      <c r="F7595" s="323" t="str">
        <f>+$F$95</f>
        <v>PROMEDIO VALOR ACREDITADO EN SMMLV</v>
      </c>
      <c r="G7595" s="324"/>
      <c r="H7595" s="324"/>
      <c r="I7595" s="324"/>
      <c r="J7595" s="324"/>
      <c r="K7595" s="66"/>
      <c r="L7595" s="88" t="s">
        <v>124</v>
      </c>
    </row>
    <row r="7596" spans="1:12" hidden="1" x14ac:dyDescent="0.3">
      <c r="A7596" s="18" t="str">
        <f>+A7510</f>
        <v>NO</v>
      </c>
      <c r="B7596" s="18"/>
      <c r="E7596" s="89"/>
      <c r="F7596" s="89"/>
      <c r="G7596" s="89"/>
      <c r="H7596" s="89"/>
      <c r="I7596" s="89"/>
      <c r="J7596" s="89"/>
      <c r="K7596" s="89"/>
      <c r="L7596" s="89"/>
    </row>
    <row r="7597" spans="1:12" ht="13" hidden="1" customHeight="1" x14ac:dyDescent="0.3">
      <c r="A7597" s="18" t="str">
        <f>+A7510</f>
        <v>NO</v>
      </c>
      <c r="B7597" s="18"/>
      <c r="E7597" s="69" t="str">
        <f>+$E$97</f>
        <v>3.9.2 EXIGENCIAS MÍNIMAS DE EXPERIENCIA Y FORMACIÓN ACADÉMICA DEL EQUIPO DE TRABAJO</v>
      </c>
      <c r="F7597" s="70"/>
      <c r="G7597" s="70"/>
      <c r="H7597" s="70"/>
      <c r="I7597" s="70"/>
      <c r="J7597" s="70"/>
      <c r="K7597" s="70"/>
      <c r="L7597" s="71"/>
    </row>
    <row r="7598" spans="1:12" hidden="1" x14ac:dyDescent="0.3">
      <c r="A7598" s="18" t="str">
        <f>+A7510</f>
        <v>NO</v>
      </c>
      <c r="B7598" s="18"/>
      <c r="E7598" s="90" t="str">
        <f>+$E$98</f>
        <v>Formulario 8</v>
      </c>
      <c r="F7598" s="315" t="s">
        <v>46</v>
      </c>
      <c r="G7598" s="316"/>
      <c r="H7598" s="317"/>
      <c r="I7598" s="318"/>
      <c r="J7598" s="318"/>
      <c r="K7598" s="318"/>
      <c r="L7598" s="319"/>
    </row>
    <row r="7599" spans="1:12" hidden="1" x14ac:dyDescent="0.3">
      <c r="A7599" s="18" t="str">
        <f>+A7510</f>
        <v>NO</v>
      </c>
      <c r="B7599" s="18"/>
      <c r="E7599" s="91" t="s">
        <v>124</v>
      </c>
      <c r="F7599" s="91" t="str">
        <f>+$F$99</f>
        <v>Director de Interventoría</v>
      </c>
      <c r="G7599" s="91" t="str">
        <f>+$G$99</f>
        <v>Residente de Interventoría</v>
      </c>
      <c r="H7599" s="320"/>
      <c r="I7599" s="321"/>
      <c r="J7599" s="321"/>
      <c r="K7599" s="321"/>
      <c r="L7599" s="322"/>
    </row>
    <row r="7600" spans="1:12" hidden="1" x14ac:dyDescent="0.3">
      <c r="A7600" s="18" t="str">
        <f>+A7510</f>
        <v>NO</v>
      </c>
      <c r="B7600" s="18"/>
      <c r="E7600" s="304" t="str">
        <f>+$E$100</f>
        <v>OBSERVACIONES RESPECTO REQUISITO HABILITANTE DEL PERSONAL CLAVE EVALUABLE</v>
      </c>
      <c r="F7600" s="305"/>
      <c r="G7600" s="305"/>
      <c r="H7600" s="305"/>
      <c r="I7600" s="305"/>
      <c r="J7600" s="305"/>
      <c r="K7600" s="305"/>
      <c r="L7600" s="305"/>
    </row>
    <row r="7601" spans="1:12" hidden="1" x14ac:dyDescent="0.3">
      <c r="A7601" s="18" t="str">
        <f>+A7510</f>
        <v>NO</v>
      </c>
      <c r="B7601" s="18"/>
      <c r="E7601" s="312" t="s">
        <v>124</v>
      </c>
      <c r="F7601" s="313"/>
      <c r="G7601" s="313"/>
      <c r="H7601" s="313"/>
      <c r="I7601" s="313"/>
      <c r="J7601" s="313"/>
      <c r="K7601" s="313"/>
      <c r="L7601" s="314"/>
    </row>
    <row r="7602" spans="1:12" hidden="1" x14ac:dyDescent="0.3">
      <c r="A7602" s="18" t="str">
        <f>+A7510</f>
        <v>NO</v>
      </c>
      <c r="B7602" s="18"/>
      <c r="E7602" s="89"/>
      <c r="F7602" s="89"/>
      <c r="G7602" s="89"/>
      <c r="H7602" s="89"/>
      <c r="I7602" s="89"/>
      <c r="J7602" s="89"/>
      <c r="K7602" s="89"/>
      <c r="L7602" s="89"/>
    </row>
    <row r="7603" spans="1:12" ht="13" hidden="1" customHeight="1" x14ac:dyDescent="0.3">
      <c r="A7603" s="18" t="str">
        <f>+A7510</f>
        <v>NO</v>
      </c>
      <c r="B7603" s="18"/>
      <c r="E7603" s="69" t="str">
        <f>+$E$103</f>
        <v>4.2 EQUIPO DE TRABAJO (Personal Clave Evaluable)</v>
      </c>
      <c r="F7603" s="70"/>
      <c r="G7603" s="70"/>
      <c r="H7603" s="70"/>
      <c r="I7603" s="70"/>
      <c r="J7603" s="70"/>
      <c r="K7603" s="70"/>
      <c r="L7603" s="71"/>
    </row>
    <row r="7604" spans="1:12" ht="23.25" hidden="1" customHeight="1" x14ac:dyDescent="0.3">
      <c r="A7604" s="18" t="str">
        <f>+A7510</f>
        <v>NO</v>
      </c>
      <c r="B7604" s="18"/>
      <c r="E7604" s="90" t="str">
        <f>+$E$104</f>
        <v>Formulario 9</v>
      </c>
      <c r="F7604" s="315" t="s">
        <v>46</v>
      </c>
      <c r="G7604" s="316"/>
      <c r="H7604" s="317"/>
      <c r="I7604" s="318"/>
      <c r="J7604" s="318"/>
      <c r="K7604" s="318"/>
      <c r="L7604" s="319"/>
    </row>
    <row r="7605" spans="1:12" hidden="1" x14ac:dyDescent="0.3">
      <c r="A7605" s="18" t="str">
        <f>+A7510</f>
        <v>NO</v>
      </c>
      <c r="B7605" s="18"/>
      <c r="E7605" s="91" t="s">
        <v>124</v>
      </c>
      <c r="F7605" s="91" t="str">
        <f>+$F$99</f>
        <v>Director de Interventoría</v>
      </c>
      <c r="G7605" s="91" t="str">
        <f>+$G$99</f>
        <v>Residente de Interventoría</v>
      </c>
      <c r="H7605" s="320"/>
      <c r="I7605" s="321"/>
      <c r="J7605" s="321"/>
      <c r="K7605" s="321"/>
      <c r="L7605" s="322"/>
    </row>
    <row r="7606" spans="1:12" hidden="1" x14ac:dyDescent="0.3">
      <c r="A7606" s="18" t="str">
        <f>+A7510</f>
        <v>NO</v>
      </c>
      <c r="B7606" s="18"/>
      <c r="E7606" s="89"/>
      <c r="F7606" s="89"/>
      <c r="G7606" s="89"/>
      <c r="H7606" s="89"/>
      <c r="I7606" s="89"/>
      <c r="J7606" s="89"/>
      <c r="K7606" s="89"/>
      <c r="L7606" s="89"/>
    </row>
    <row r="7607" spans="1:12" hidden="1" x14ac:dyDescent="0.3">
      <c r="A7607" s="1" t="str">
        <f>+A7510</f>
        <v>NO</v>
      </c>
      <c r="E7607" s="92" t="str">
        <f>+E7482</f>
        <v>CRITERIOS DE EVALUACIÓN Y PUNTAJE</v>
      </c>
      <c r="F7607" s="93"/>
      <c r="G7607" s="93"/>
      <c r="H7607" s="93"/>
      <c r="I7607" s="93"/>
      <c r="J7607" s="93"/>
      <c r="K7607" s="94"/>
      <c r="L7607" s="95" t="str">
        <f>+$L$107</f>
        <v>PUNTAJE OBTENIDO</v>
      </c>
    </row>
    <row r="7608" spans="1:12" hidden="1" x14ac:dyDescent="0.3">
      <c r="A7608" s="1" t="str">
        <f>+A7510</f>
        <v>NO</v>
      </c>
      <c r="E7608" s="96" t="str">
        <f>+$E$108</f>
        <v>VALOR</v>
      </c>
      <c r="F7608" s="97" t="str">
        <f>+$F$108</f>
        <v>EQUIPO DE TRABAJO (PERSONAL CLAVE EVALUABLE)</v>
      </c>
      <c r="G7608" s="24"/>
      <c r="H7608" s="24"/>
      <c r="I7608" s="24"/>
      <c r="J7608" s="24"/>
      <c r="K7608" s="24"/>
      <c r="L7608" s="98"/>
    </row>
    <row r="7609" spans="1:12" ht="12.75" hidden="1" customHeight="1" x14ac:dyDescent="0.3">
      <c r="A7609" s="1" t="str">
        <f>+A7510</f>
        <v>NO</v>
      </c>
      <c r="E7609" s="96">
        <f>+$E$109</f>
        <v>5</v>
      </c>
      <c r="F7609" s="307" t="str">
        <f>+$F$109</f>
        <v xml:space="preserve"> Experiencia Específica adicional</v>
      </c>
      <c r="G7609" s="308"/>
      <c r="H7609" s="308"/>
      <c r="I7609" s="308"/>
      <c r="J7609" s="308"/>
      <c r="K7609" s="309"/>
      <c r="L7609" s="99" t="str">
        <f>IFERROR(IF(VLOOKUP(C7510,'R. PUNTAJES'!$C$14:$R$213,'R. PUNTAJES'!$I$10,0)="","",VLOOKUP(C7510,'R. PUNTAJES'!$C$14:$R$213,'R. PUNTAJES'!$I$10,0)),"")</f>
        <v/>
      </c>
    </row>
    <row r="7610" spans="1:12" ht="12.75" hidden="1" customHeight="1" x14ac:dyDescent="0.3">
      <c r="A7610" s="1" t="str">
        <f>+A7510</f>
        <v>NO</v>
      </c>
      <c r="E7610" s="96">
        <f>+$E$110</f>
        <v>5</v>
      </c>
      <c r="F7610" s="307" t="str">
        <f>+$F$110</f>
        <v>Formación Académica adicional</v>
      </c>
      <c r="G7610" s="308"/>
      <c r="H7610" s="308"/>
      <c r="I7610" s="308"/>
      <c r="J7610" s="308"/>
      <c r="K7610" s="309"/>
      <c r="L7610" s="99" t="str">
        <f>IFERROR(IF(VLOOKUP(C7510,'R. PUNTAJES'!$C$14:$R$213,'R. PUNTAJES'!$J$10,0)="","",VLOOKUP(C7510,'R. PUNTAJES'!$C$14:$R$213,'R. PUNTAJES'!$J$10,0)),"")</f>
        <v/>
      </c>
    </row>
    <row r="7611" spans="1:12" hidden="1" x14ac:dyDescent="0.3">
      <c r="A7611" s="18" t="str">
        <f>+A7510</f>
        <v>NO</v>
      </c>
      <c r="B7611" s="18"/>
      <c r="E7611" s="100"/>
      <c r="F7611" s="101" t="str">
        <f>+$F$111</f>
        <v>FACTOR DE SOSTENIBILIDAD</v>
      </c>
      <c r="G7611" s="102"/>
      <c r="H7611" s="102"/>
      <c r="I7611" s="102"/>
      <c r="J7611" s="102"/>
      <c r="K7611" s="102"/>
      <c r="L7611" s="103"/>
    </row>
    <row r="7612" spans="1:12" hidden="1" x14ac:dyDescent="0.3">
      <c r="A7612" s="18" t="str">
        <f>+A7510</f>
        <v>NO</v>
      </c>
      <c r="B7612" s="18"/>
      <c r="E7612" s="104">
        <v>1</v>
      </c>
      <c r="F7612" s="105" t="str">
        <f>+$F$112</f>
        <v>Compromisos Sostenibilidad</v>
      </c>
      <c r="G7612" s="106"/>
      <c r="H7612" s="106"/>
      <c r="I7612" s="106"/>
      <c r="J7612" s="106"/>
      <c r="K7612" s="106"/>
      <c r="L7612" s="107" t="str">
        <f>IFERROR(IF(VLOOKUP(C7510,'R. PUNTAJES'!$C$14:$R$213,'R. PUNTAJES'!$K$10,0)="","",VLOOKUP(C7510,'R. PUNTAJES'!$C$14:$R$213,'R. PUNTAJES'!$K$10,0)),"")</f>
        <v/>
      </c>
    </row>
    <row r="7613" spans="1:12" hidden="1" x14ac:dyDescent="0.3">
      <c r="A7613" s="1" t="str">
        <f>+A7510</f>
        <v>NO</v>
      </c>
      <c r="E7613" s="108"/>
      <c r="F7613" s="109" t="str">
        <f>+$F$113</f>
        <v>APOYO A LA INDUSTRIA NACIONAL</v>
      </c>
      <c r="G7613" s="110"/>
      <c r="H7613" s="110"/>
      <c r="I7613" s="110"/>
      <c r="J7613" s="110"/>
      <c r="K7613" s="110"/>
      <c r="L7613" s="111"/>
    </row>
    <row r="7614" spans="1:12" ht="12.75" hidden="1" customHeight="1" x14ac:dyDescent="0.3">
      <c r="A7614" s="1" t="str">
        <f>+A7510</f>
        <v>NO</v>
      </c>
      <c r="E7614" s="96">
        <v>20</v>
      </c>
      <c r="F7614" s="307" t="str">
        <f>+$F$114</f>
        <v>Promoción de Servicios Nacionales o con Trato Nacional</v>
      </c>
      <c r="G7614" s="308"/>
      <c r="H7614" s="308"/>
      <c r="I7614" s="308"/>
      <c r="J7614" s="308"/>
      <c r="K7614" s="309"/>
      <c r="L7614" s="99" t="str">
        <f>IFERROR(IF(VLOOKUP(C7510,'R. PUNTAJES'!$C$14:$R$213,'R. PUNTAJES'!$L$10,0)="","",
IF(VLOOKUP(C7510,'R. PUNTAJES'!$C$14:$R$213,'R. PUNTAJES'!$L$10,0)=5,0,
VLOOKUP(C7510,'R. PUNTAJES'!$C$14:$R$213,'R. PUNTAJES'!$L$10,0))),"")</f>
        <v/>
      </c>
    </row>
    <row r="7615" spans="1:12" ht="12.75" hidden="1" customHeight="1" x14ac:dyDescent="0.3">
      <c r="A7615" s="1" t="str">
        <f>+A7510</f>
        <v>NO</v>
      </c>
      <c r="E7615" s="96">
        <v>5</v>
      </c>
      <c r="F7615" s="307" t="str">
        <f>+$F$115</f>
        <v>Incorporación de componente nacional en servicios extranjeros</v>
      </c>
      <c r="G7615" s="308"/>
      <c r="H7615" s="308"/>
      <c r="I7615" s="308"/>
      <c r="J7615" s="308"/>
      <c r="K7615" s="309"/>
      <c r="L7615" s="99" t="str">
        <f>IFERROR(IF(VLOOKUP(C7510,'R. PUNTAJES'!$C$14:$R$213,'R. PUNTAJES'!$L$10,0)="","",
IF(VLOOKUP(C7510,'R. PUNTAJES'!$C$14:$R$213,'R. PUNTAJES'!$L$10,0)=20,0,
VLOOKUP(C7510,'R. PUNTAJES'!$C$14:$R$213,'R. PUNTAJES'!$L$10,0))),"")</f>
        <v/>
      </c>
    </row>
    <row r="7616" spans="1:12" hidden="1" x14ac:dyDescent="0.3">
      <c r="A7616" s="1" t="str">
        <f>+A7510</f>
        <v>NO</v>
      </c>
      <c r="E7616" s="112"/>
      <c r="F7616" s="97" t="str">
        <f>+$F$116</f>
        <v>VINCULACIÓN DE PERSONAS CON DISCAPACIDAD</v>
      </c>
      <c r="G7616" s="24"/>
      <c r="H7616" s="24"/>
      <c r="I7616" s="24"/>
      <c r="J7616" s="24"/>
      <c r="K7616" s="24"/>
      <c r="L7616" s="98"/>
    </row>
    <row r="7617" spans="1:16" ht="12.75" hidden="1" customHeight="1" x14ac:dyDescent="0.3">
      <c r="A7617" s="1" t="str">
        <f>+A7510</f>
        <v>NO</v>
      </c>
      <c r="E7617" s="96">
        <v>1</v>
      </c>
      <c r="F7617" s="307" t="str">
        <f>+$F$117</f>
        <v xml:space="preserve">Trabajadores vinculados a la planta de personal </v>
      </c>
      <c r="G7617" s="308"/>
      <c r="H7617" s="308"/>
      <c r="I7617" s="308"/>
      <c r="J7617" s="308"/>
      <c r="K7617" s="309"/>
      <c r="L7617" s="99" t="str">
        <f>IFERROR(IF(VLOOKUP(C7510,'R. PUNTAJES'!$C$14:$R$213,'R. PUNTAJES'!$M$10,0)="","",VLOOKUP(C7510,'R. PUNTAJES'!$C$14:$R$213,'R. PUNTAJES'!$M$10,0)),"")</f>
        <v/>
      </c>
    </row>
    <row r="7618" spans="1:16" hidden="1" x14ac:dyDescent="0.3">
      <c r="A7618" s="1" t="str">
        <f>+A7510</f>
        <v>NO</v>
      </c>
      <c r="E7618" s="112"/>
      <c r="F7618" s="97" t="str">
        <f>+$F$118</f>
        <v>EMPRENDIMIENTOS Y EMPRESAS DE MUJERES</v>
      </c>
      <c r="G7618" s="24"/>
      <c r="H7618" s="24"/>
      <c r="I7618" s="24"/>
      <c r="J7618" s="24"/>
      <c r="K7618" s="24"/>
      <c r="L7618" s="98"/>
    </row>
    <row r="7619" spans="1:16" ht="13" hidden="1" customHeight="1" x14ac:dyDescent="0.3">
      <c r="A7619" s="1" t="str">
        <f>+A7510</f>
        <v>NO</v>
      </c>
      <c r="E7619" s="96">
        <v>0.25</v>
      </c>
      <c r="F7619" s="307" t="str">
        <f>+$F$119</f>
        <v>Emprendimientos y empresas de mujeres</v>
      </c>
      <c r="G7619" s="308"/>
      <c r="H7619" s="308"/>
      <c r="I7619" s="308"/>
      <c r="J7619" s="308"/>
      <c r="K7619" s="309"/>
      <c r="L7619" s="113" t="str">
        <f>IFERROR(IF(VLOOKUP(C7510,'R. PUNTAJES'!$C$14:$R$213,'R. PUNTAJES'!$N$10,0)="","",VLOOKUP(C7510,'R. PUNTAJES'!$C$14:$R$213,'R. PUNTAJES'!$N$10,0)),"")</f>
        <v/>
      </c>
    </row>
    <row r="7620" spans="1:16" hidden="1" x14ac:dyDescent="0.3">
      <c r="A7620" s="18" t="str">
        <f>+A7621</f>
        <v>NO</v>
      </c>
      <c r="B7620" s="18"/>
      <c r="E7620" s="112"/>
      <c r="F7620" s="97" t="str">
        <f>+$F$120</f>
        <v>MIPYME</v>
      </c>
      <c r="G7620" s="24"/>
      <c r="H7620" s="24"/>
      <c r="I7620" s="24"/>
      <c r="J7620" s="24"/>
      <c r="K7620" s="24"/>
      <c r="L7620" s="98"/>
    </row>
    <row r="7621" spans="1:16" hidden="1" x14ac:dyDescent="0.3">
      <c r="A7621" s="18" t="str">
        <f>+IF(E7621=0,"NO",1)</f>
        <v>NO</v>
      </c>
      <c r="B7621" s="18"/>
      <c r="E7621" s="96">
        <v>0</v>
      </c>
      <c r="F7621" s="307" t="str">
        <f>+$F$121</f>
        <v>Mipyme</v>
      </c>
      <c r="G7621" s="308"/>
      <c r="H7621" s="308"/>
      <c r="I7621" s="308"/>
      <c r="J7621" s="308"/>
      <c r="K7621" s="309"/>
      <c r="L7621" s="113" t="str">
        <f>IFERROR(IF(VLOOKUP(C7510,'R. PUNTAJES'!$C$14:$R$213,'R. PUNTAJES'!$O$10,0)="","",VLOOKUP(C7510,'R. PUNTAJES'!$C$14:$R$213,'R. PUNTAJES'!$O$10,0)),"")</f>
        <v/>
      </c>
    </row>
    <row r="7622" spans="1:16" hidden="1" x14ac:dyDescent="0.3">
      <c r="A7622" s="1" t="str">
        <f>+A7510</f>
        <v>NO</v>
      </c>
      <c r="E7622" s="112"/>
      <c r="F7622" s="97" t="str">
        <f>+$F$122</f>
        <v>EXPERIENCIA DEL PROPONENTE</v>
      </c>
      <c r="G7622" s="24"/>
      <c r="H7622" s="24"/>
      <c r="I7622" s="24"/>
      <c r="J7622" s="24"/>
      <c r="K7622" s="24"/>
      <c r="L7622" s="98"/>
    </row>
    <row r="7623" spans="1:16" hidden="1" x14ac:dyDescent="0.3">
      <c r="A7623" s="1" t="str">
        <f>+A7510</f>
        <v>NO</v>
      </c>
      <c r="E7623" s="96">
        <v>59.5</v>
      </c>
      <c r="F7623" s="307" t="str">
        <f>+$F$123</f>
        <v>mediana con valor absoluto</v>
      </c>
      <c r="G7623" s="308"/>
      <c r="H7623" s="308"/>
      <c r="I7623" s="308"/>
      <c r="J7623" s="308"/>
      <c r="K7623" s="309"/>
      <c r="L7623" s="113" t="str">
        <f>IFERROR(IF(VLOOKUP(C7510,'R. PUNTAJES'!$C$14:$R$213,'R. PUNTAJES'!$R$10,0)="","",VLOOKUP(C7510,'R. PUNTAJES'!$C$14:$R$213,'R. PUNTAJES'!$R$10,0)),"")</f>
        <v/>
      </c>
    </row>
    <row r="7624" spans="1:16" hidden="1" x14ac:dyDescent="0.3">
      <c r="A7624" s="1" t="str">
        <f>+A7510</f>
        <v>NO</v>
      </c>
      <c r="E7624" s="112"/>
      <c r="F7624" s="97" t="str">
        <f>+$F$124</f>
        <v>MULTAS</v>
      </c>
      <c r="G7624" s="24"/>
      <c r="H7624" s="24"/>
      <c r="I7624" s="24"/>
      <c r="J7624" s="24"/>
      <c r="K7624" s="24"/>
      <c r="L7624" s="98"/>
    </row>
    <row r="7625" spans="1:16" ht="12.75" hidden="1" customHeight="1" x14ac:dyDescent="0.3">
      <c r="A7625" s="1" t="str">
        <f>+A7510</f>
        <v>NO</v>
      </c>
      <c r="E7625" s="96">
        <v>-2</v>
      </c>
      <c r="F7625" s="307" t="str">
        <f>+$F$125</f>
        <v>Una o más multas o cláusulas penales durante el último año</v>
      </c>
      <c r="G7625" s="310"/>
      <c r="H7625" s="310"/>
      <c r="I7625" s="310"/>
      <c r="J7625" s="310"/>
      <c r="K7625" s="311"/>
      <c r="L7625" s="99" t="str">
        <f>IFERROR(IF(VLOOKUP(C7510,'R. PUNTAJES'!$C$14:$R$213,'R. PUNTAJES'!$Q$10,0)="","",VLOOKUP(C7510,'R. PUNTAJES'!$C$14:$R$213,'R. PUNTAJES'!$Q$10,0)),"")</f>
        <v/>
      </c>
    </row>
    <row r="7626" spans="1:16" hidden="1" x14ac:dyDescent="0.3">
      <c r="A7626" s="1" t="str">
        <f>+A7510</f>
        <v>NO</v>
      </c>
      <c r="E7626" s="112"/>
      <c r="F7626" s="97" t="str">
        <f>+$F$126</f>
        <v>OBRAS INCONCLUSAS</v>
      </c>
      <c r="G7626" s="24"/>
      <c r="H7626" s="24"/>
      <c r="I7626" s="24"/>
      <c r="J7626" s="24"/>
      <c r="K7626" s="24"/>
      <c r="L7626" s="98"/>
    </row>
    <row r="7627" spans="1:16" hidden="1" x14ac:dyDescent="0.3">
      <c r="A7627" s="1" t="str">
        <f>+A7510</f>
        <v>NO</v>
      </c>
      <c r="E7627" s="96">
        <v>-1</v>
      </c>
      <c r="F7627" s="301" t="str">
        <f>+$F$127</f>
        <v>Anotación vigente de obra civil inconclusa</v>
      </c>
      <c r="G7627" s="302"/>
      <c r="H7627" s="302"/>
      <c r="I7627" s="302"/>
      <c r="J7627" s="302"/>
      <c r="K7627" s="303"/>
      <c r="L7627" s="99" t="str">
        <f>IFERROR(IF(VLOOKUP(C7510,'R. PUNTAJES'!$C$14:$R$213,'R. PUNTAJES'!$P$10,0)="","",VLOOKUP(C7510,'R. PUNTAJES'!$C$14:$R$213,'R. PUNTAJES'!$P$10,0)),"")</f>
        <v/>
      </c>
    </row>
    <row r="7628" spans="1:16" ht="7.5" hidden="1" customHeight="1" x14ac:dyDescent="0.3">
      <c r="A7628" s="1" t="str">
        <f>+A7510</f>
        <v>NO</v>
      </c>
      <c r="E7628" s="114"/>
      <c r="F7628" s="45"/>
      <c r="G7628" s="45"/>
      <c r="H7628" s="45"/>
      <c r="I7628" s="45"/>
      <c r="J7628" s="45"/>
      <c r="K7628" s="45"/>
      <c r="L7628" s="48"/>
    </row>
    <row r="7629" spans="1:16" hidden="1" x14ac:dyDescent="0.3">
      <c r="A7629" s="1" t="str">
        <f>+A7510</f>
        <v>NO</v>
      </c>
      <c r="E7629" s="115" t="str">
        <f>+$E$129</f>
        <v>PUNTAJE TOTAL</v>
      </c>
      <c r="F7629" s="116"/>
      <c r="G7629" s="116"/>
      <c r="H7629" s="116"/>
      <c r="I7629" s="116"/>
      <c r="J7629" s="116"/>
      <c r="K7629" s="117"/>
      <c r="L7629" s="118">
        <f>IFERROR(IF(VLOOKUP(C7510,'R. PUNTAJES'!$C$14:$R$213,'R. PUNTAJES'!$H$10,0)="RECHAZO","",SUM(L7609:L7627)),"")</f>
        <v>0</v>
      </c>
    </row>
    <row r="7630" spans="1:16" hidden="1" x14ac:dyDescent="0.3">
      <c r="A7630" s="1" t="str">
        <f>+A7510</f>
        <v>NO</v>
      </c>
      <c r="E7630" s="304" t="str">
        <f>+$E$130</f>
        <v>OBSERVACIONES RESPECTO A PUNTAJES</v>
      </c>
      <c r="F7630" s="305"/>
      <c r="G7630" s="305"/>
      <c r="H7630" s="305"/>
      <c r="I7630" s="305"/>
      <c r="J7630" s="305"/>
      <c r="K7630" s="305"/>
      <c r="L7630" s="305"/>
    </row>
    <row r="7631" spans="1:16" ht="12" hidden="1" customHeight="1" x14ac:dyDescent="0.3">
      <c r="A7631" s="1" t="str">
        <f>+A7510</f>
        <v>NO</v>
      </c>
      <c r="E7631" s="306" t="s">
        <v>124</v>
      </c>
      <c r="F7631" s="305"/>
      <c r="G7631" s="305"/>
      <c r="H7631" s="305"/>
      <c r="I7631" s="305"/>
      <c r="J7631" s="305"/>
      <c r="K7631" s="305"/>
      <c r="L7631" s="305"/>
      <c r="N7631" s="119"/>
      <c r="O7631" s="119"/>
      <c r="P7631" s="120"/>
    </row>
    <row r="7632" spans="1:16" ht="3" hidden="1" customHeight="1" x14ac:dyDescent="0.3">
      <c r="A7632" s="1" t="str">
        <f>+A7511</f>
        <v>NO</v>
      </c>
      <c r="E7632" s="121"/>
      <c r="F7632" s="122"/>
      <c r="G7632" s="122"/>
      <c r="H7632" s="122"/>
      <c r="I7632" s="122"/>
      <c r="J7632" s="122"/>
      <c r="K7632" s="122"/>
      <c r="L7632" s="123"/>
    </row>
    <row r="7633" spans="1:12" hidden="1" x14ac:dyDescent="0.3">
      <c r="A7633" s="1" t="str">
        <f>+IF(OR(C7635=""),"NO",1)</f>
        <v>NO</v>
      </c>
      <c r="E7633" s="346"/>
      <c r="F7633" s="347"/>
      <c r="G7633" s="347"/>
      <c r="H7633" s="347"/>
      <c r="I7633" s="347"/>
      <c r="J7633" s="347"/>
      <c r="K7633" s="347"/>
      <c r="L7633" s="347"/>
    </row>
    <row r="7634" spans="1:12" ht="4.5" hidden="1" customHeight="1" x14ac:dyDescent="0.3">
      <c r="A7634" s="1" t="str">
        <f>+A7635</f>
        <v>NO</v>
      </c>
      <c r="E7634" s="15"/>
      <c r="F7634" s="16"/>
      <c r="G7634" s="16"/>
      <c r="H7634" s="16"/>
      <c r="I7634" s="16"/>
      <c r="J7634" s="16"/>
      <c r="K7634" s="16"/>
      <c r="L7634" s="17"/>
    </row>
    <row r="7635" spans="1:12" ht="15.75" hidden="1" customHeight="1" x14ac:dyDescent="0.3">
      <c r="A7635" s="1" t="str">
        <f>+IF(OR(C7635=""),"NO",1)</f>
        <v>NO</v>
      </c>
      <c r="B7635" s="1">
        <f>1+MAX($B$1:B7634)</f>
        <v>62</v>
      </c>
      <c r="C7635" s="18" t="s">
        <v>124</v>
      </c>
      <c r="E7635" s="19" t="s">
        <v>124</v>
      </c>
      <c r="F7635" s="20"/>
      <c r="G7635" s="20"/>
      <c r="H7635" s="20"/>
      <c r="I7635" s="21"/>
      <c r="J7635" s="20"/>
      <c r="K7635" s="21"/>
      <c r="L7635" s="22"/>
    </row>
    <row r="7636" spans="1:12" hidden="1" x14ac:dyDescent="0.3">
      <c r="A7636" s="1" t="str">
        <f>A7635</f>
        <v>NO</v>
      </c>
      <c r="E7636" s="23" t="str">
        <f>+$E$11</f>
        <v>Integrantes</v>
      </c>
      <c r="F7636" s="24"/>
      <c r="G7636" s="24"/>
      <c r="H7636" s="24"/>
      <c r="I7636" s="24"/>
      <c r="J7636" s="24"/>
      <c r="K7636" s="25" t="str">
        <f>+$K$11</f>
        <v>Nit</v>
      </c>
      <c r="L7636" s="26" t="str">
        <f>+$L$11</f>
        <v>Part.</v>
      </c>
    </row>
    <row r="7637" spans="1:12" hidden="1" x14ac:dyDescent="0.3">
      <c r="A7637" s="1" t="str">
        <f>+A7636</f>
        <v>NO</v>
      </c>
      <c r="C7637" s="1" t="s">
        <v>124</v>
      </c>
      <c r="E7637" s="27" t="s">
        <v>124</v>
      </c>
      <c r="F7637" s="28"/>
      <c r="G7637" s="28"/>
      <c r="H7637" s="28"/>
      <c r="I7637" s="28"/>
      <c r="J7637" s="28"/>
      <c r="K7637" s="29" t="s">
        <v>124</v>
      </c>
      <c r="L7637" s="30" t="s">
        <v>124</v>
      </c>
    </row>
    <row r="7638" spans="1:12" hidden="1" x14ac:dyDescent="0.3">
      <c r="A7638" s="18" t="str">
        <f>+IF(OR(C7638=""),"NO",1)</f>
        <v>NO</v>
      </c>
      <c r="B7638" s="18"/>
      <c r="C7638" s="1" t="s">
        <v>124</v>
      </c>
      <c r="E7638" s="31" t="s">
        <v>124</v>
      </c>
      <c r="F7638" s="32"/>
      <c r="G7638" s="32"/>
      <c r="H7638" s="32"/>
      <c r="I7638" s="32"/>
      <c r="J7638" s="32"/>
      <c r="K7638" s="33" t="s">
        <v>124</v>
      </c>
      <c r="L7638" s="34" t="s">
        <v>124</v>
      </c>
    </row>
    <row r="7639" spans="1:12" hidden="1" x14ac:dyDescent="0.3">
      <c r="A7639" s="18" t="str">
        <f>+IF(OR(C7639=""),"NO",1)</f>
        <v>NO</v>
      </c>
      <c r="B7639" s="18"/>
      <c r="C7639" s="1" t="s">
        <v>124</v>
      </c>
      <c r="E7639" s="31" t="s">
        <v>124</v>
      </c>
      <c r="F7639" s="32"/>
      <c r="G7639" s="32"/>
      <c r="H7639" s="32"/>
      <c r="I7639" s="32"/>
      <c r="J7639" s="32"/>
      <c r="K7639" s="33" t="s">
        <v>124</v>
      </c>
      <c r="L7639" s="34" t="s">
        <v>124</v>
      </c>
    </row>
    <row r="7640" spans="1:12" hidden="1" x14ac:dyDescent="0.3">
      <c r="A7640" s="18" t="str">
        <f>+IF(OR(C7640=""),"NO",1)</f>
        <v>NO</v>
      </c>
      <c r="B7640" s="18"/>
      <c r="C7640" s="1" t="s">
        <v>124</v>
      </c>
      <c r="E7640" s="31" t="s">
        <v>13</v>
      </c>
      <c r="F7640" s="32"/>
      <c r="G7640" s="32"/>
      <c r="H7640" s="32"/>
      <c r="I7640" s="32"/>
      <c r="J7640" s="32"/>
      <c r="K7640" s="33"/>
      <c r="L7640" s="34"/>
    </row>
    <row r="7641" spans="1:12" hidden="1" x14ac:dyDescent="0.3">
      <c r="A7641" s="18" t="str">
        <f>+IF(OR(C7641=""),"NO",1)</f>
        <v>NO</v>
      </c>
      <c r="B7641" s="18"/>
      <c r="C7641" s="1" t="s">
        <v>124</v>
      </c>
      <c r="E7641" s="31" t="s">
        <v>13</v>
      </c>
      <c r="F7641" s="32"/>
      <c r="G7641" s="32"/>
      <c r="H7641" s="32"/>
      <c r="I7641" s="32"/>
      <c r="J7641" s="32"/>
      <c r="K7641" s="33"/>
      <c r="L7641" s="34"/>
    </row>
    <row r="7642" spans="1:12" hidden="1" x14ac:dyDescent="0.3">
      <c r="A7642" s="18" t="str">
        <f>+IF(OR(C7642=""),"NO",1)</f>
        <v>NO</v>
      </c>
      <c r="B7642" s="18"/>
      <c r="C7642" s="1" t="s">
        <v>124</v>
      </c>
      <c r="E7642" s="35" t="s">
        <v>13</v>
      </c>
      <c r="F7642" s="36"/>
      <c r="G7642" s="36"/>
      <c r="H7642" s="36"/>
      <c r="I7642" s="36"/>
      <c r="J7642" s="36"/>
      <c r="K7642" s="37"/>
      <c r="L7642" s="38"/>
    </row>
    <row r="7643" spans="1:12" ht="5.15" hidden="1" customHeight="1" x14ac:dyDescent="0.3">
      <c r="A7643" s="1" t="str">
        <f>+A7635</f>
        <v>NO</v>
      </c>
      <c r="E7643" s="39"/>
      <c r="F7643" s="39"/>
      <c r="G7643" s="39"/>
      <c r="H7643" s="39"/>
      <c r="I7643" s="39"/>
      <c r="J7643" s="39"/>
      <c r="K7643" s="39"/>
      <c r="L7643" s="39"/>
    </row>
    <row r="7644" spans="1:12" ht="15.75" hidden="1" customHeight="1" x14ac:dyDescent="0.3">
      <c r="A7644" s="1" t="str">
        <f>+A7635</f>
        <v>NO</v>
      </c>
      <c r="E7644" s="40" t="str">
        <f>+$E$19</f>
        <v>RESULTADO DE EVALUACIÓN TÉCNICA</v>
      </c>
      <c r="F7644" s="41"/>
      <c r="G7644" s="41"/>
      <c r="H7644" s="41"/>
      <c r="I7644" s="41"/>
      <c r="J7644" s="41"/>
      <c r="K7644" s="41"/>
      <c r="L7644" s="42"/>
    </row>
    <row r="7645" spans="1:12" hidden="1" x14ac:dyDescent="0.3">
      <c r="A7645" s="1" t="str">
        <f>+A7635</f>
        <v>NO</v>
      </c>
      <c r="E7645" s="43"/>
      <c r="F7645" s="44" t="str">
        <f>+$F$20</f>
        <v>Experiencia</v>
      </c>
      <c r="G7645" s="45"/>
      <c r="H7645" s="45"/>
      <c r="I7645" s="45"/>
      <c r="J7645" s="45"/>
      <c r="K7645" s="46"/>
      <c r="L7645" s="47" t="s">
        <v>124</v>
      </c>
    </row>
    <row r="7646" spans="1:12" hidden="1" x14ac:dyDescent="0.3">
      <c r="A7646" s="1" t="str">
        <f>+A7635</f>
        <v>NO</v>
      </c>
      <c r="E7646" s="348" t="str">
        <f>+$E$21</f>
        <v>OBSERVACIONES RESPECTO A LA EVALUACIÓN DE EXPERIENCIA</v>
      </c>
      <c r="F7646" s="308"/>
      <c r="G7646" s="308"/>
      <c r="H7646" s="308"/>
      <c r="I7646" s="308"/>
      <c r="J7646" s="308"/>
      <c r="K7646" s="308"/>
      <c r="L7646" s="349"/>
    </row>
    <row r="7647" spans="1:12" hidden="1" x14ac:dyDescent="0.3">
      <c r="A7647" s="1" t="str">
        <f>+A7635</f>
        <v>NO</v>
      </c>
      <c r="E7647" s="350" t="s">
        <v>124</v>
      </c>
      <c r="F7647" s="351"/>
      <c r="G7647" s="351"/>
      <c r="H7647" s="351"/>
      <c r="I7647" s="351"/>
      <c r="J7647" s="351"/>
      <c r="K7647" s="351"/>
      <c r="L7647" s="352"/>
    </row>
    <row r="7648" spans="1:12" ht="5.15" hidden="1" customHeight="1" x14ac:dyDescent="0.3">
      <c r="A7648" s="1" t="str">
        <f>+A7635</f>
        <v>NO</v>
      </c>
      <c r="E7648" s="39"/>
      <c r="F7648" s="39"/>
      <c r="G7648" s="39"/>
      <c r="H7648" s="39"/>
      <c r="I7648" s="39"/>
      <c r="J7648" s="39"/>
      <c r="K7648" s="39"/>
      <c r="L7648" s="39"/>
    </row>
    <row r="7649" spans="1:12" ht="12.75" hidden="1" customHeight="1" x14ac:dyDescent="0.3">
      <c r="A7649" s="1" t="str">
        <f>+A7635</f>
        <v>NO</v>
      </c>
      <c r="E7649" s="40" t="str">
        <f>+$E$24</f>
        <v>EXPERIENCIA HABILITANTE: CONTRATOS PRESENTADOS</v>
      </c>
      <c r="F7649" s="41"/>
      <c r="G7649" s="41"/>
      <c r="H7649" s="41"/>
      <c r="I7649" s="41"/>
      <c r="J7649" s="41"/>
      <c r="K7649" s="41"/>
      <c r="L7649" s="42"/>
    </row>
    <row r="7650" spans="1:12" ht="8.5" hidden="1" customHeight="1" x14ac:dyDescent="0.3">
      <c r="A7650" s="1" t="str">
        <f>+A7635</f>
        <v>NO</v>
      </c>
      <c r="E7650" s="49"/>
      <c r="F7650" s="50"/>
      <c r="G7650" s="51"/>
      <c r="H7650" s="51"/>
      <c r="I7650" s="51"/>
      <c r="J7650" s="51"/>
      <c r="K7650" s="51"/>
      <c r="L7650" s="52"/>
    </row>
    <row r="7651" spans="1:12" hidden="1" x14ac:dyDescent="0.3">
      <c r="A7651" s="18" t="str">
        <f>+IF(OR(C7651=""),"NO",1)</f>
        <v>NO</v>
      </c>
      <c r="B7651" s="18"/>
      <c r="C7651" s="1" t="s">
        <v>124</v>
      </c>
      <c r="E7651" s="329">
        <v>1</v>
      </c>
      <c r="F7651" s="53" t="str">
        <f>+$F$26</f>
        <v>OBJETO</v>
      </c>
      <c r="G7651" s="332" t="s">
        <v>124</v>
      </c>
      <c r="H7651" s="333"/>
      <c r="I7651" s="333"/>
      <c r="J7651" s="333"/>
      <c r="K7651" s="333"/>
      <c r="L7651" s="334"/>
    </row>
    <row r="7652" spans="1:12" hidden="1" x14ac:dyDescent="0.3">
      <c r="A7652" s="18" t="str">
        <f>+IF(OR(C7651=""),"NO",1)</f>
        <v>NO</v>
      </c>
      <c r="B7652" s="18"/>
      <c r="E7652" s="330"/>
      <c r="F7652" s="54" t="str">
        <f>+$F$27</f>
        <v>CONTRATANTE</v>
      </c>
      <c r="G7652" s="335" t="s">
        <v>124</v>
      </c>
      <c r="H7652" s="310"/>
      <c r="I7652" s="310"/>
      <c r="J7652" s="310"/>
      <c r="K7652" s="310"/>
      <c r="L7652" s="336"/>
    </row>
    <row r="7653" spans="1:12" hidden="1" x14ac:dyDescent="0.3">
      <c r="A7653" s="18" t="str">
        <f>+IF(OR(C7651=""),"NO",1)</f>
        <v>NO</v>
      </c>
      <c r="B7653" s="18"/>
      <c r="E7653" s="330"/>
      <c r="F7653" s="54" t="str">
        <f>+$F$28</f>
        <v>APORTANTE</v>
      </c>
      <c r="G7653" s="337" t="s">
        <v>124</v>
      </c>
      <c r="H7653" s="338"/>
      <c r="I7653" s="338"/>
      <c r="J7653" s="338"/>
      <c r="K7653" s="338"/>
      <c r="L7653" s="339"/>
    </row>
    <row r="7654" spans="1:12" hidden="1" x14ac:dyDescent="0.3">
      <c r="A7654" s="18" t="str">
        <f>+IF(OR(C7651=""),"NO",1)</f>
        <v>NO</v>
      </c>
      <c r="B7654" s="18"/>
      <c r="E7654" s="330"/>
      <c r="F7654" s="54" t="str">
        <f>+$F$29</f>
        <v>VALOR /SMMLV)</v>
      </c>
      <c r="G7654" s="55" t="s">
        <v>124</v>
      </c>
      <c r="H7654" s="56" t="str">
        <f>+$H$29</f>
        <v>% PART..</v>
      </c>
      <c r="I7654" s="57" t="s">
        <v>124</v>
      </c>
      <c r="J7654" s="58" t="str">
        <f>+$J$29</f>
        <v>VALOR ACREDITADO</v>
      </c>
      <c r="K7654" s="59"/>
      <c r="L7654" s="47" t="s">
        <v>124</v>
      </c>
    </row>
    <row r="7655" spans="1:12" hidden="1" x14ac:dyDescent="0.3">
      <c r="A7655" s="18" t="str">
        <f>+IF(OR(C7651=""),"NO",1)</f>
        <v>NO</v>
      </c>
      <c r="B7655" s="18"/>
      <c r="E7655" s="330"/>
      <c r="F7655" s="60" t="str">
        <f>+$F$30</f>
        <v>EXPERIENCIA APORTADA</v>
      </c>
      <c r="G7655" s="340" t="s">
        <v>124</v>
      </c>
      <c r="H7655" s="341"/>
      <c r="I7655" s="341"/>
      <c r="J7655" s="341"/>
      <c r="K7655" s="341"/>
      <c r="L7655" s="342"/>
    </row>
    <row r="7656" spans="1:12" hidden="1" x14ac:dyDescent="0.3">
      <c r="A7656" s="18" t="str">
        <f>+IF(OR(C7651=""),"NO",1)</f>
        <v>NO</v>
      </c>
      <c r="B7656" s="18"/>
      <c r="E7656" s="331"/>
      <c r="F7656" s="62" t="str">
        <f>+$F$31</f>
        <v>OBSERVACIÓN</v>
      </c>
      <c r="G7656" s="343" t="s">
        <v>124</v>
      </c>
      <c r="H7656" s="344"/>
      <c r="I7656" s="344"/>
      <c r="J7656" s="344"/>
      <c r="K7656" s="344"/>
      <c r="L7656" s="345"/>
    </row>
    <row r="7657" spans="1:12" ht="8.5" hidden="1" customHeight="1" x14ac:dyDescent="0.3">
      <c r="A7657" s="18" t="str">
        <f>+IF(OR(C7651=""),"NO",1)</f>
        <v>NO</v>
      </c>
      <c r="B7657" s="18"/>
      <c r="E7657" s="49"/>
      <c r="F7657" s="50"/>
      <c r="G7657" s="51"/>
      <c r="H7657" s="51"/>
      <c r="I7657" s="51"/>
      <c r="J7657" s="51"/>
      <c r="K7657" s="51"/>
      <c r="L7657" s="52"/>
    </row>
    <row r="7658" spans="1:12" hidden="1" x14ac:dyDescent="0.3">
      <c r="A7658" s="18" t="str">
        <f t="shared" ref="A7658" si="2562">+IF(OR(C7658=""),"NO",1)</f>
        <v>NO</v>
      </c>
      <c r="B7658" s="18"/>
      <c r="C7658" s="1" t="s">
        <v>124</v>
      </c>
      <c r="E7658" s="329">
        <v>2</v>
      </c>
      <c r="F7658" s="53" t="str">
        <f>+$F$26</f>
        <v>OBJETO</v>
      </c>
      <c r="G7658" s="332" t="s">
        <v>124</v>
      </c>
      <c r="H7658" s="333"/>
      <c r="I7658" s="333"/>
      <c r="J7658" s="333"/>
      <c r="K7658" s="333"/>
      <c r="L7658" s="334"/>
    </row>
    <row r="7659" spans="1:12" hidden="1" x14ac:dyDescent="0.3">
      <c r="A7659" s="18" t="str">
        <f t="shared" ref="A7659" si="2563">+IF(OR(C7658=""),"NO",1)</f>
        <v>NO</v>
      </c>
      <c r="B7659" s="18"/>
      <c r="E7659" s="330"/>
      <c r="F7659" s="54" t="str">
        <f>+$F$27</f>
        <v>CONTRATANTE</v>
      </c>
      <c r="G7659" s="335" t="s">
        <v>124</v>
      </c>
      <c r="H7659" s="310"/>
      <c r="I7659" s="310"/>
      <c r="J7659" s="310"/>
      <c r="K7659" s="310"/>
      <c r="L7659" s="336"/>
    </row>
    <row r="7660" spans="1:12" hidden="1" x14ac:dyDescent="0.3">
      <c r="A7660" s="18" t="str">
        <f t="shared" ref="A7660" si="2564">+IF(OR(C7658=""),"NO",1)</f>
        <v>NO</v>
      </c>
      <c r="B7660" s="18"/>
      <c r="E7660" s="330"/>
      <c r="F7660" s="54" t="str">
        <f>+$F$28</f>
        <v>APORTANTE</v>
      </c>
      <c r="G7660" s="337" t="s">
        <v>124</v>
      </c>
      <c r="H7660" s="338"/>
      <c r="I7660" s="338"/>
      <c r="J7660" s="338"/>
      <c r="K7660" s="338"/>
      <c r="L7660" s="339"/>
    </row>
    <row r="7661" spans="1:12" hidden="1" x14ac:dyDescent="0.3">
      <c r="A7661" s="18" t="str">
        <f t="shared" ref="A7661" si="2565">+IF(OR(C7658=""),"NO",1)</f>
        <v>NO</v>
      </c>
      <c r="B7661" s="18"/>
      <c r="E7661" s="330"/>
      <c r="F7661" s="54" t="str">
        <f>+$F$29</f>
        <v>VALOR /SMMLV)</v>
      </c>
      <c r="G7661" s="55" t="s">
        <v>124</v>
      </c>
      <c r="H7661" s="56" t="str">
        <f>+$H$29</f>
        <v>% PART..</v>
      </c>
      <c r="I7661" s="57" t="s">
        <v>124</v>
      </c>
      <c r="J7661" s="58" t="str">
        <f>+$J$29</f>
        <v>VALOR ACREDITADO</v>
      </c>
      <c r="K7661" s="59"/>
      <c r="L7661" s="47" t="s">
        <v>124</v>
      </c>
    </row>
    <row r="7662" spans="1:12" hidden="1" x14ac:dyDescent="0.3">
      <c r="A7662" s="18" t="str">
        <f t="shared" ref="A7662" si="2566">+IF(OR(C7658=""),"NO",1)</f>
        <v>NO</v>
      </c>
      <c r="B7662" s="18"/>
      <c r="E7662" s="330"/>
      <c r="F7662" s="60" t="str">
        <f>+$F$30</f>
        <v>EXPERIENCIA APORTADA</v>
      </c>
      <c r="G7662" s="340" t="s">
        <v>124</v>
      </c>
      <c r="H7662" s="341"/>
      <c r="I7662" s="341"/>
      <c r="J7662" s="341"/>
      <c r="K7662" s="341"/>
      <c r="L7662" s="342"/>
    </row>
    <row r="7663" spans="1:12" hidden="1" x14ac:dyDescent="0.3">
      <c r="A7663" s="18" t="str">
        <f t="shared" ref="A7663" si="2567">+IF(OR(C7658=""),"NO",1)</f>
        <v>NO</v>
      </c>
      <c r="B7663" s="18"/>
      <c r="E7663" s="331"/>
      <c r="F7663" s="62" t="str">
        <f>+$F$31</f>
        <v>OBSERVACIÓN</v>
      </c>
      <c r="G7663" s="343" t="s">
        <v>124</v>
      </c>
      <c r="H7663" s="344"/>
      <c r="I7663" s="344"/>
      <c r="J7663" s="344"/>
      <c r="K7663" s="344"/>
      <c r="L7663" s="345"/>
    </row>
    <row r="7664" spans="1:12" ht="8.5" hidden="1" customHeight="1" x14ac:dyDescent="0.3">
      <c r="A7664" s="18" t="str">
        <f t="shared" ref="A7664" si="2568">+IF(OR(C7658=""),"NO",1)</f>
        <v>NO</v>
      </c>
      <c r="B7664" s="18"/>
      <c r="E7664" s="49"/>
      <c r="F7664" s="50"/>
      <c r="G7664" s="51"/>
      <c r="H7664" s="51"/>
      <c r="I7664" s="51"/>
      <c r="J7664" s="51"/>
      <c r="K7664" s="51"/>
      <c r="L7664" s="52"/>
    </row>
    <row r="7665" spans="1:12" hidden="1" x14ac:dyDescent="0.3">
      <c r="A7665" s="18" t="str">
        <f t="shared" ref="A7665" si="2569">+IF(OR(C7665=""),"NO",1)</f>
        <v>NO</v>
      </c>
      <c r="B7665" s="18"/>
      <c r="C7665" s="1" t="s">
        <v>124</v>
      </c>
      <c r="E7665" s="329">
        <v>3</v>
      </c>
      <c r="F7665" s="53" t="str">
        <f>+$F$26</f>
        <v>OBJETO</v>
      </c>
      <c r="G7665" s="332" t="s">
        <v>124</v>
      </c>
      <c r="H7665" s="333"/>
      <c r="I7665" s="333"/>
      <c r="J7665" s="333"/>
      <c r="K7665" s="333"/>
      <c r="L7665" s="334"/>
    </row>
    <row r="7666" spans="1:12" hidden="1" x14ac:dyDescent="0.3">
      <c r="A7666" s="18" t="str">
        <f t="shared" ref="A7666" si="2570">+IF(OR(C7665=""),"NO",1)</f>
        <v>NO</v>
      </c>
      <c r="B7666" s="18"/>
      <c r="E7666" s="330"/>
      <c r="F7666" s="54" t="str">
        <f>+$F$27</f>
        <v>CONTRATANTE</v>
      </c>
      <c r="G7666" s="335" t="s">
        <v>124</v>
      </c>
      <c r="H7666" s="310"/>
      <c r="I7666" s="310"/>
      <c r="J7666" s="310"/>
      <c r="K7666" s="310"/>
      <c r="L7666" s="336"/>
    </row>
    <row r="7667" spans="1:12" hidden="1" x14ac:dyDescent="0.3">
      <c r="A7667" s="18" t="str">
        <f t="shared" ref="A7667" si="2571">+IF(OR(C7665=""),"NO",1)</f>
        <v>NO</v>
      </c>
      <c r="B7667" s="18"/>
      <c r="E7667" s="330"/>
      <c r="F7667" s="54" t="str">
        <f>+$F$28</f>
        <v>APORTANTE</v>
      </c>
      <c r="G7667" s="337" t="s">
        <v>124</v>
      </c>
      <c r="H7667" s="338"/>
      <c r="I7667" s="338"/>
      <c r="J7667" s="338"/>
      <c r="K7667" s="338"/>
      <c r="L7667" s="339"/>
    </row>
    <row r="7668" spans="1:12" hidden="1" x14ac:dyDescent="0.3">
      <c r="A7668" s="18" t="str">
        <f t="shared" ref="A7668" si="2572">+IF(OR(C7665=""),"NO",1)</f>
        <v>NO</v>
      </c>
      <c r="B7668" s="18"/>
      <c r="E7668" s="330"/>
      <c r="F7668" s="54" t="str">
        <f>+$F$29</f>
        <v>VALOR /SMMLV)</v>
      </c>
      <c r="G7668" s="55" t="s">
        <v>124</v>
      </c>
      <c r="H7668" s="56" t="str">
        <f>+$H$29</f>
        <v>% PART..</v>
      </c>
      <c r="I7668" s="57" t="s">
        <v>124</v>
      </c>
      <c r="J7668" s="58" t="str">
        <f>+$J$29</f>
        <v>VALOR ACREDITADO</v>
      </c>
      <c r="K7668" s="59"/>
      <c r="L7668" s="47" t="s">
        <v>124</v>
      </c>
    </row>
    <row r="7669" spans="1:12" hidden="1" x14ac:dyDescent="0.3">
      <c r="A7669" s="18" t="str">
        <f t="shared" ref="A7669" si="2573">+IF(OR(C7665=""),"NO",1)</f>
        <v>NO</v>
      </c>
      <c r="B7669" s="18"/>
      <c r="E7669" s="330"/>
      <c r="F7669" s="60" t="str">
        <f>+$F$30</f>
        <v>EXPERIENCIA APORTADA</v>
      </c>
      <c r="G7669" s="340" t="s">
        <v>124</v>
      </c>
      <c r="H7669" s="341"/>
      <c r="I7669" s="341"/>
      <c r="J7669" s="341"/>
      <c r="K7669" s="341"/>
      <c r="L7669" s="342"/>
    </row>
    <row r="7670" spans="1:12" hidden="1" x14ac:dyDescent="0.3">
      <c r="A7670" s="18" t="str">
        <f t="shared" ref="A7670" si="2574">+IF(OR(C7665=""),"NO",1)</f>
        <v>NO</v>
      </c>
      <c r="B7670" s="18"/>
      <c r="E7670" s="331"/>
      <c r="F7670" s="62" t="str">
        <f>+$F$31</f>
        <v>OBSERVACIÓN</v>
      </c>
      <c r="G7670" s="343" t="s">
        <v>124</v>
      </c>
      <c r="H7670" s="344"/>
      <c r="I7670" s="344"/>
      <c r="J7670" s="344"/>
      <c r="K7670" s="344"/>
      <c r="L7670" s="345"/>
    </row>
    <row r="7671" spans="1:12" ht="8.5" hidden="1" customHeight="1" x14ac:dyDescent="0.3">
      <c r="A7671" s="18" t="str">
        <f t="shared" ref="A7671" si="2575">+IF(OR(C7665=""),"NO",1)</f>
        <v>NO</v>
      </c>
      <c r="B7671" s="18"/>
      <c r="E7671" s="49"/>
      <c r="F7671" s="50"/>
      <c r="G7671" s="51"/>
      <c r="H7671" s="51"/>
      <c r="I7671" s="51"/>
      <c r="J7671" s="51"/>
      <c r="K7671" s="51"/>
      <c r="L7671" s="52"/>
    </row>
    <row r="7672" spans="1:12" hidden="1" x14ac:dyDescent="0.3">
      <c r="A7672" s="18" t="str">
        <f t="shared" ref="A7672" si="2576">+IF(OR(C7672=""),"NO",1)</f>
        <v>NO</v>
      </c>
      <c r="B7672" s="18"/>
      <c r="C7672" s="1" t="s">
        <v>124</v>
      </c>
      <c r="E7672" s="329">
        <v>4</v>
      </c>
      <c r="F7672" s="53" t="str">
        <f>+$F$26</f>
        <v>OBJETO</v>
      </c>
      <c r="G7672" s="332" t="s">
        <v>124</v>
      </c>
      <c r="H7672" s="333"/>
      <c r="I7672" s="333"/>
      <c r="J7672" s="333"/>
      <c r="K7672" s="333"/>
      <c r="L7672" s="334"/>
    </row>
    <row r="7673" spans="1:12" hidden="1" x14ac:dyDescent="0.3">
      <c r="A7673" s="18" t="str">
        <f t="shared" ref="A7673" si="2577">+IF(OR(C7672=""),"NO",1)</f>
        <v>NO</v>
      </c>
      <c r="B7673" s="18"/>
      <c r="E7673" s="330"/>
      <c r="F7673" s="54" t="str">
        <f>+$F$27</f>
        <v>CONTRATANTE</v>
      </c>
      <c r="G7673" s="335" t="s">
        <v>124</v>
      </c>
      <c r="H7673" s="310"/>
      <c r="I7673" s="310"/>
      <c r="J7673" s="310"/>
      <c r="K7673" s="310"/>
      <c r="L7673" s="336"/>
    </row>
    <row r="7674" spans="1:12" hidden="1" x14ac:dyDescent="0.3">
      <c r="A7674" s="18" t="str">
        <f t="shared" ref="A7674" si="2578">+IF(OR(C7672=""),"NO",1)</f>
        <v>NO</v>
      </c>
      <c r="B7674" s="18"/>
      <c r="E7674" s="330"/>
      <c r="F7674" s="54" t="str">
        <f>+$F$28</f>
        <v>APORTANTE</v>
      </c>
      <c r="G7674" s="337" t="s">
        <v>124</v>
      </c>
      <c r="H7674" s="338"/>
      <c r="I7674" s="338"/>
      <c r="J7674" s="338"/>
      <c r="K7674" s="338"/>
      <c r="L7674" s="339"/>
    </row>
    <row r="7675" spans="1:12" hidden="1" x14ac:dyDescent="0.3">
      <c r="A7675" s="18" t="str">
        <f t="shared" ref="A7675" si="2579">+IF(OR(C7672=""),"NO",1)</f>
        <v>NO</v>
      </c>
      <c r="B7675" s="18"/>
      <c r="E7675" s="330"/>
      <c r="F7675" s="54" t="str">
        <f>+$F$29</f>
        <v>VALOR /SMMLV)</v>
      </c>
      <c r="G7675" s="55" t="s">
        <v>124</v>
      </c>
      <c r="H7675" s="56" t="str">
        <f>+$H$29</f>
        <v>% PART..</v>
      </c>
      <c r="I7675" s="57" t="s">
        <v>124</v>
      </c>
      <c r="J7675" s="58" t="str">
        <f>+$J$29</f>
        <v>VALOR ACREDITADO</v>
      </c>
      <c r="K7675" s="59"/>
      <c r="L7675" s="47" t="s">
        <v>124</v>
      </c>
    </row>
    <row r="7676" spans="1:12" hidden="1" x14ac:dyDescent="0.3">
      <c r="A7676" s="18" t="str">
        <f t="shared" ref="A7676" si="2580">+IF(OR(C7672=""),"NO",1)</f>
        <v>NO</v>
      </c>
      <c r="B7676" s="18"/>
      <c r="E7676" s="330"/>
      <c r="F7676" s="60" t="str">
        <f>+$F$30</f>
        <v>EXPERIENCIA APORTADA</v>
      </c>
      <c r="G7676" s="340" t="s">
        <v>124</v>
      </c>
      <c r="H7676" s="341"/>
      <c r="I7676" s="341"/>
      <c r="J7676" s="341"/>
      <c r="K7676" s="341"/>
      <c r="L7676" s="342"/>
    </row>
    <row r="7677" spans="1:12" hidden="1" x14ac:dyDescent="0.3">
      <c r="A7677" s="18" t="str">
        <f t="shared" ref="A7677" si="2581">+IF(OR(C7672=""),"NO",1)</f>
        <v>NO</v>
      </c>
      <c r="B7677" s="18"/>
      <c r="E7677" s="331"/>
      <c r="F7677" s="62" t="str">
        <f>+$F$31</f>
        <v>OBSERVACIÓN</v>
      </c>
      <c r="G7677" s="343" t="s">
        <v>124</v>
      </c>
      <c r="H7677" s="344"/>
      <c r="I7677" s="344"/>
      <c r="J7677" s="344"/>
      <c r="K7677" s="344"/>
      <c r="L7677" s="345"/>
    </row>
    <row r="7678" spans="1:12" ht="8.5" hidden="1" customHeight="1" x14ac:dyDescent="0.3">
      <c r="A7678" s="18" t="str">
        <f t="shared" ref="A7678" si="2582">+IF(OR(C7672=""),"NO",1)</f>
        <v>NO</v>
      </c>
      <c r="B7678" s="18"/>
      <c r="E7678" s="49"/>
      <c r="F7678" s="50"/>
      <c r="G7678" s="51"/>
      <c r="H7678" s="51"/>
      <c r="I7678" s="51"/>
      <c r="J7678" s="51"/>
      <c r="K7678" s="51"/>
      <c r="L7678" s="52"/>
    </row>
    <row r="7679" spans="1:12" hidden="1" x14ac:dyDescent="0.3">
      <c r="A7679" s="18" t="str">
        <f t="shared" ref="A7679" si="2583">+IF(OR(C7679=""),"NO",1)</f>
        <v>NO</v>
      </c>
      <c r="B7679" s="18"/>
      <c r="C7679" s="1" t="s">
        <v>124</v>
      </c>
      <c r="E7679" s="329">
        <v>5</v>
      </c>
      <c r="F7679" s="53" t="str">
        <f>+$F$26</f>
        <v>OBJETO</v>
      </c>
      <c r="G7679" s="332" t="s">
        <v>124</v>
      </c>
      <c r="H7679" s="333"/>
      <c r="I7679" s="333"/>
      <c r="J7679" s="333"/>
      <c r="K7679" s="333"/>
      <c r="L7679" s="334"/>
    </row>
    <row r="7680" spans="1:12" hidden="1" x14ac:dyDescent="0.3">
      <c r="A7680" s="18" t="str">
        <f t="shared" ref="A7680" si="2584">+IF(OR(C7679=""),"NO",1)</f>
        <v>NO</v>
      </c>
      <c r="B7680" s="18"/>
      <c r="E7680" s="330"/>
      <c r="F7680" s="54" t="str">
        <f>+$F$27</f>
        <v>CONTRATANTE</v>
      </c>
      <c r="G7680" s="335" t="s">
        <v>124</v>
      </c>
      <c r="H7680" s="310"/>
      <c r="I7680" s="310"/>
      <c r="J7680" s="310"/>
      <c r="K7680" s="310"/>
      <c r="L7680" s="336"/>
    </row>
    <row r="7681" spans="1:12" hidden="1" x14ac:dyDescent="0.3">
      <c r="A7681" s="18" t="str">
        <f t="shared" ref="A7681" si="2585">+IF(OR(C7679=""),"NO",1)</f>
        <v>NO</v>
      </c>
      <c r="B7681" s="18"/>
      <c r="E7681" s="330"/>
      <c r="F7681" s="54" t="str">
        <f>+$F$28</f>
        <v>APORTANTE</v>
      </c>
      <c r="G7681" s="337" t="s">
        <v>124</v>
      </c>
      <c r="H7681" s="338"/>
      <c r="I7681" s="338"/>
      <c r="J7681" s="338"/>
      <c r="K7681" s="338"/>
      <c r="L7681" s="339"/>
    </row>
    <row r="7682" spans="1:12" hidden="1" x14ac:dyDescent="0.3">
      <c r="A7682" s="18" t="str">
        <f t="shared" ref="A7682" si="2586">+IF(OR(C7679=""),"NO",1)</f>
        <v>NO</v>
      </c>
      <c r="B7682" s="18"/>
      <c r="E7682" s="330"/>
      <c r="F7682" s="54" t="str">
        <f>+$F$29</f>
        <v>VALOR /SMMLV)</v>
      </c>
      <c r="G7682" s="55" t="s">
        <v>124</v>
      </c>
      <c r="H7682" s="56" t="str">
        <f>+$H$29</f>
        <v>% PART..</v>
      </c>
      <c r="I7682" s="57" t="s">
        <v>124</v>
      </c>
      <c r="J7682" s="58" t="str">
        <f>+$J$29</f>
        <v>VALOR ACREDITADO</v>
      </c>
      <c r="K7682" s="59"/>
      <c r="L7682" s="47" t="s">
        <v>124</v>
      </c>
    </row>
    <row r="7683" spans="1:12" hidden="1" x14ac:dyDescent="0.3">
      <c r="A7683" s="18" t="str">
        <f t="shared" ref="A7683" si="2587">+IF(OR(C7679=""),"NO",1)</f>
        <v>NO</v>
      </c>
      <c r="B7683" s="18"/>
      <c r="E7683" s="330"/>
      <c r="F7683" s="60" t="str">
        <f>+$F$30</f>
        <v>EXPERIENCIA APORTADA</v>
      </c>
      <c r="G7683" s="340" t="s">
        <v>124</v>
      </c>
      <c r="H7683" s="341"/>
      <c r="I7683" s="341"/>
      <c r="J7683" s="341"/>
      <c r="K7683" s="341"/>
      <c r="L7683" s="342"/>
    </row>
    <row r="7684" spans="1:12" hidden="1" x14ac:dyDescent="0.3">
      <c r="A7684" s="18" t="str">
        <f t="shared" ref="A7684" si="2588">+IF(OR(C7679=""),"NO",1)</f>
        <v>NO</v>
      </c>
      <c r="B7684" s="18"/>
      <c r="E7684" s="331"/>
      <c r="F7684" s="62" t="str">
        <f>+$F$31</f>
        <v>OBSERVACIÓN</v>
      </c>
      <c r="G7684" s="343" t="s">
        <v>124</v>
      </c>
      <c r="H7684" s="344"/>
      <c r="I7684" s="344"/>
      <c r="J7684" s="344"/>
      <c r="K7684" s="344"/>
      <c r="L7684" s="345"/>
    </row>
    <row r="7685" spans="1:12" ht="8.5" hidden="1" customHeight="1" x14ac:dyDescent="0.3">
      <c r="A7685" s="18" t="str">
        <f t="shared" ref="A7685" si="2589">+IF(OR(C7679=""),"NO",1)</f>
        <v>NO</v>
      </c>
      <c r="B7685" s="18"/>
      <c r="E7685" s="49"/>
      <c r="F7685" s="50"/>
      <c r="G7685" s="51"/>
      <c r="H7685" s="51"/>
      <c r="I7685" s="51"/>
      <c r="J7685" s="51"/>
      <c r="K7685" s="51"/>
      <c r="L7685" s="52"/>
    </row>
    <row r="7686" spans="1:12" hidden="1" x14ac:dyDescent="0.3">
      <c r="A7686" s="18" t="str">
        <f t="shared" ref="A7686" si="2590">+IF(OR(C7686=""),"NO",1)</f>
        <v>NO</v>
      </c>
      <c r="B7686" s="18"/>
      <c r="C7686" s="1" t="s">
        <v>124</v>
      </c>
      <c r="E7686" s="329">
        <v>6</v>
      </c>
      <c r="F7686" s="53" t="str">
        <f>+$F$26</f>
        <v>OBJETO</v>
      </c>
      <c r="G7686" s="332" t="s">
        <v>124</v>
      </c>
      <c r="H7686" s="333"/>
      <c r="I7686" s="333"/>
      <c r="J7686" s="333"/>
      <c r="K7686" s="333"/>
      <c r="L7686" s="334"/>
    </row>
    <row r="7687" spans="1:12" hidden="1" x14ac:dyDescent="0.3">
      <c r="A7687" s="18" t="str">
        <f t="shared" ref="A7687" si="2591">+IF(OR(C7686=""),"NO",1)</f>
        <v>NO</v>
      </c>
      <c r="B7687" s="18"/>
      <c r="E7687" s="330"/>
      <c r="F7687" s="54" t="str">
        <f>+$F$27</f>
        <v>CONTRATANTE</v>
      </c>
      <c r="G7687" s="335" t="s">
        <v>124</v>
      </c>
      <c r="H7687" s="310"/>
      <c r="I7687" s="310"/>
      <c r="J7687" s="310"/>
      <c r="K7687" s="310"/>
      <c r="L7687" s="336"/>
    </row>
    <row r="7688" spans="1:12" hidden="1" x14ac:dyDescent="0.3">
      <c r="A7688" s="18" t="str">
        <f t="shared" ref="A7688" si="2592">+IF(OR(C7686=""),"NO",1)</f>
        <v>NO</v>
      </c>
      <c r="B7688" s="18"/>
      <c r="E7688" s="330"/>
      <c r="F7688" s="54" t="str">
        <f>+$F$28</f>
        <v>APORTANTE</v>
      </c>
      <c r="G7688" s="337" t="s">
        <v>124</v>
      </c>
      <c r="H7688" s="338"/>
      <c r="I7688" s="338"/>
      <c r="J7688" s="338"/>
      <c r="K7688" s="338"/>
      <c r="L7688" s="339"/>
    </row>
    <row r="7689" spans="1:12" hidden="1" x14ac:dyDescent="0.3">
      <c r="A7689" s="18" t="str">
        <f t="shared" ref="A7689" si="2593">+IF(OR(C7686=""),"NO",1)</f>
        <v>NO</v>
      </c>
      <c r="B7689" s="18"/>
      <c r="E7689" s="330"/>
      <c r="F7689" s="54" t="str">
        <f>+$F$29</f>
        <v>VALOR /SMMLV)</v>
      </c>
      <c r="G7689" s="55" t="s">
        <v>124</v>
      </c>
      <c r="H7689" s="56" t="str">
        <f>+$H$29</f>
        <v>% PART..</v>
      </c>
      <c r="I7689" s="57" t="s">
        <v>124</v>
      </c>
      <c r="J7689" s="58" t="str">
        <f>+$J$29</f>
        <v>VALOR ACREDITADO</v>
      </c>
      <c r="K7689" s="59"/>
      <c r="L7689" s="47" t="s">
        <v>124</v>
      </c>
    </row>
    <row r="7690" spans="1:12" hidden="1" x14ac:dyDescent="0.3">
      <c r="A7690" s="18" t="str">
        <f t="shared" ref="A7690" si="2594">+IF(OR(C7686=""),"NO",1)</f>
        <v>NO</v>
      </c>
      <c r="B7690" s="18"/>
      <c r="E7690" s="330"/>
      <c r="F7690" s="60" t="str">
        <f>+$F$30</f>
        <v>EXPERIENCIA APORTADA</v>
      </c>
      <c r="G7690" s="340" t="s">
        <v>124</v>
      </c>
      <c r="H7690" s="341"/>
      <c r="I7690" s="341"/>
      <c r="J7690" s="341"/>
      <c r="K7690" s="341"/>
      <c r="L7690" s="342"/>
    </row>
    <row r="7691" spans="1:12" hidden="1" x14ac:dyDescent="0.3">
      <c r="A7691" s="18" t="str">
        <f t="shared" ref="A7691" si="2595">+IF(OR(C7686=""),"NO",1)</f>
        <v>NO</v>
      </c>
      <c r="B7691" s="18"/>
      <c r="E7691" s="331"/>
      <c r="F7691" s="62" t="str">
        <f>+$F$31</f>
        <v>OBSERVACIÓN</v>
      </c>
      <c r="G7691" s="343" t="s">
        <v>124</v>
      </c>
      <c r="H7691" s="344"/>
      <c r="I7691" s="344"/>
      <c r="J7691" s="344"/>
      <c r="K7691" s="344"/>
      <c r="L7691" s="345"/>
    </row>
    <row r="7692" spans="1:12" ht="8.5" hidden="1" customHeight="1" x14ac:dyDescent="0.3">
      <c r="A7692" s="18" t="str">
        <f t="shared" ref="A7692" si="2596">+IF(OR(C7686=""),"NO",1)</f>
        <v>NO</v>
      </c>
      <c r="B7692" s="18"/>
      <c r="E7692" s="49"/>
      <c r="F7692" s="50"/>
      <c r="G7692" s="51"/>
      <c r="H7692" s="51"/>
      <c r="I7692" s="51"/>
      <c r="J7692" s="51"/>
      <c r="K7692" s="51"/>
      <c r="L7692" s="52"/>
    </row>
    <row r="7693" spans="1:12" hidden="1" x14ac:dyDescent="0.3">
      <c r="A7693" s="18" t="str">
        <f t="shared" ref="A7693" si="2597">+IF(OR(C7693=""),"NO",1)</f>
        <v>NO</v>
      </c>
      <c r="B7693" s="18"/>
      <c r="C7693" s="1" t="s">
        <v>124</v>
      </c>
      <c r="E7693" s="329">
        <v>7</v>
      </c>
      <c r="F7693" s="53" t="str">
        <f>+$F$26</f>
        <v>OBJETO</v>
      </c>
      <c r="G7693" s="332" t="s">
        <v>124</v>
      </c>
      <c r="H7693" s="333"/>
      <c r="I7693" s="333"/>
      <c r="J7693" s="333"/>
      <c r="K7693" s="333"/>
      <c r="L7693" s="334"/>
    </row>
    <row r="7694" spans="1:12" hidden="1" x14ac:dyDescent="0.3">
      <c r="A7694" s="18" t="str">
        <f t="shared" ref="A7694" si="2598">+IF(OR(C7693=""),"NO",1)</f>
        <v>NO</v>
      </c>
      <c r="B7694" s="18"/>
      <c r="E7694" s="330"/>
      <c r="F7694" s="54" t="str">
        <f>+$F$27</f>
        <v>CONTRATANTE</v>
      </c>
      <c r="G7694" s="335" t="s">
        <v>124</v>
      </c>
      <c r="H7694" s="310"/>
      <c r="I7694" s="310"/>
      <c r="J7694" s="310"/>
      <c r="K7694" s="310"/>
      <c r="L7694" s="336"/>
    </row>
    <row r="7695" spans="1:12" hidden="1" x14ac:dyDescent="0.3">
      <c r="A7695" s="18" t="str">
        <f t="shared" ref="A7695" si="2599">+IF(OR(C7693=""),"NO",1)</f>
        <v>NO</v>
      </c>
      <c r="B7695" s="18"/>
      <c r="E7695" s="330"/>
      <c r="F7695" s="54" t="str">
        <f>+$F$28</f>
        <v>APORTANTE</v>
      </c>
      <c r="G7695" s="337" t="s">
        <v>124</v>
      </c>
      <c r="H7695" s="338"/>
      <c r="I7695" s="338"/>
      <c r="J7695" s="338"/>
      <c r="K7695" s="338"/>
      <c r="L7695" s="339"/>
    </row>
    <row r="7696" spans="1:12" hidden="1" x14ac:dyDescent="0.3">
      <c r="A7696" s="18" t="str">
        <f t="shared" ref="A7696" si="2600">+IF(OR(C7693=""),"NO",1)</f>
        <v>NO</v>
      </c>
      <c r="B7696" s="18"/>
      <c r="E7696" s="330"/>
      <c r="F7696" s="54" t="str">
        <f>+$F$29</f>
        <v>VALOR /SMMLV)</v>
      </c>
      <c r="G7696" s="55" t="s">
        <v>124</v>
      </c>
      <c r="H7696" s="56" t="str">
        <f>+$H$29</f>
        <v>% PART..</v>
      </c>
      <c r="I7696" s="57" t="s">
        <v>124</v>
      </c>
      <c r="J7696" s="58" t="str">
        <f>+$J$29</f>
        <v>VALOR ACREDITADO</v>
      </c>
      <c r="K7696" s="59"/>
      <c r="L7696" s="47" t="s">
        <v>124</v>
      </c>
    </row>
    <row r="7697" spans="1:12" hidden="1" x14ac:dyDescent="0.3">
      <c r="A7697" s="18" t="str">
        <f t="shared" ref="A7697" si="2601">+IF(OR(C7693=""),"NO",1)</f>
        <v>NO</v>
      </c>
      <c r="B7697" s="18"/>
      <c r="E7697" s="330"/>
      <c r="F7697" s="60" t="str">
        <f>+$F$30</f>
        <v>EXPERIENCIA APORTADA</v>
      </c>
      <c r="G7697" s="340" t="s">
        <v>124</v>
      </c>
      <c r="H7697" s="341"/>
      <c r="I7697" s="341"/>
      <c r="J7697" s="341"/>
      <c r="K7697" s="341"/>
      <c r="L7697" s="342"/>
    </row>
    <row r="7698" spans="1:12" hidden="1" x14ac:dyDescent="0.3">
      <c r="A7698" s="18" t="str">
        <f t="shared" ref="A7698" si="2602">+IF(OR(C7693=""),"NO",1)</f>
        <v>NO</v>
      </c>
      <c r="B7698" s="18"/>
      <c r="E7698" s="331"/>
      <c r="F7698" s="62" t="str">
        <f>+$F$31</f>
        <v>OBSERVACIÓN</v>
      </c>
      <c r="G7698" s="343" t="s">
        <v>124</v>
      </c>
      <c r="H7698" s="344"/>
      <c r="I7698" s="344"/>
      <c r="J7698" s="344"/>
      <c r="K7698" s="344"/>
      <c r="L7698" s="345"/>
    </row>
    <row r="7699" spans="1:12" hidden="1" x14ac:dyDescent="0.3">
      <c r="A7699" s="18" t="str">
        <f t="shared" ref="A7699" si="2603">+IF(OR(C7693=""),"NO",1)</f>
        <v>NO</v>
      </c>
      <c r="B7699" s="18"/>
      <c r="E7699" s="49"/>
      <c r="F7699" s="50"/>
      <c r="G7699" s="51"/>
      <c r="H7699" s="51"/>
      <c r="I7699" s="51"/>
      <c r="J7699" s="51"/>
      <c r="K7699" s="51"/>
      <c r="L7699" s="52"/>
    </row>
    <row r="7700" spans="1:12" hidden="1" x14ac:dyDescent="0.3">
      <c r="A7700" s="1" t="str">
        <f>+A7635</f>
        <v>NO</v>
      </c>
      <c r="C7700" s="1" t="str">
        <f>"N"&amp;C7635</f>
        <v>N</v>
      </c>
      <c r="E7700" s="63"/>
      <c r="F7700" s="64" t="str">
        <f>+$F$75</f>
        <v>TOTAL DE CONTRATOS PRESENTADOS VÁLIDOS QUE CUMPLEN EXPERIENCIA ACREDITADA:</v>
      </c>
      <c r="G7700" s="65"/>
      <c r="H7700" s="65"/>
      <c r="I7700" s="65"/>
      <c r="J7700" s="66"/>
      <c r="K7700" s="65"/>
      <c r="L7700" s="67" t="s">
        <v>124</v>
      </c>
    </row>
    <row r="7701" spans="1:12" ht="6.65" hidden="1" customHeight="1" x14ac:dyDescent="0.3">
      <c r="A7701" s="1" t="str">
        <f>+A7635</f>
        <v>NO</v>
      </c>
      <c r="E7701" s="51"/>
      <c r="F7701" s="50"/>
      <c r="G7701" s="51"/>
      <c r="H7701" s="51"/>
      <c r="I7701" s="51"/>
      <c r="J7701" s="51"/>
      <c r="K7701" s="51"/>
      <c r="L7701" s="51"/>
    </row>
    <row r="7702" spans="1:12" hidden="1" x14ac:dyDescent="0.3">
      <c r="A7702" s="1" t="str">
        <f>+A7635</f>
        <v>NO</v>
      </c>
      <c r="E7702" s="63"/>
      <c r="F7702" s="63" t="str">
        <f>+$F$77</f>
        <v>ACREDITA SUMINISTRO E INSTALACIÓN DE MOBILIARIO POR LO MENOS EN UN (1) CONTRATO VÁLIDO</v>
      </c>
      <c r="G7702" s="65"/>
      <c r="H7702" s="65"/>
      <c r="I7702" s="65"/>
      <c r="J7702" s="66"/>
      <c r="K7702" s="65"/>
      <c r="L7702" s="68" t="s">
        <v>157</v>
      </c>
    </row>
    <row r="7703" spans="1:12" ht="5.15" hidden="1" customHeight="1" x14ac:dyDescent="0.3">
      <c r="A7703" s="1" t="str">
        <f>+A7635</f>
        <v>NO</v>
      </c>
      <c r="E7703" s="51"/>
      <c r="F7703" s="50"/>
      <c r="G7703" s="51"/>
      <c r="H7703" s="51"/>
      <c r="I7703" s="51"/>
      <c r="J7703" s="51"/>
      <c r="K7703" s="51"/>
      <c r="L7703" s="51"/>
    </row>
    <row r="7704" spans="1:12" ht="12.75" hidden="1" customHeight="1" x14ac:dyDescent="0.3">
      <c r="A7704" s="1" t="str">
        <f>+A7635</f>
        <v>NO</v>
      </c>
      <c r="E7704" s="69" t="str">
        <f>+$E$79</f>
        <v>EXPERIENCIA ESPECÍFICA NUMERAL 10.1.1 A</v>
      </c>
      <c r="F7704" s="70"/>
      <c r="G7704" s="70"/>
      <c r="H7704" s="70"/>
      <c r="I7704" s="70"/>
      <c r="J7704" s="70"/>
      <c r="K7704" s="70"/>
      <c r="L7704" s="71"/>
    </row>
    <row r="7705" spans="1:12" ht="26.5" hidden="1" customHeight="1" x14ac:dyDescent="0.3">
      <c r="A7705" s="1" t="str">
        <f>+A7635</f>
        <v>NO</v>
      </c>
      <c r="E7705" s="72"/>
      <c r="F7705" s="325" t="str">
        <f>+$F$80</f>
        <v>Por lo menos uno (1) de los contratos válidos aportados como experiencia general debe corresponder mínimo al 60% del presupuesto oficial del presente proceso de selección.  (SMMLV)</v>
      </c>
      <c r="G7705" s="326"/>
      <c r="H7705" s="326"/>
      <c r="I7705" s="326"/>
      <c r="J7705" s="326"/>
      <c r="K7705" s="73" t="s">
        <v>124</v>
      </c>
      <c r="L7705" s="74" t="s">
        <v>124</v>
      </c>
    </row>
    <row r="7706" spans="1:12" ht="23.5" hidden="1" customHeight="1" x14ac:dyDescent="0.3">
      <c r="A7706" s="1" t="str">
        <f>+A7635</f>
        <v>NO</v>
      </c>
      <c r="E7706" s="63"/>
      <c r="F7706" s="325" t="str">
        <f>+$F$81</f>
        <v xml:space="preserve">Deberá acreditarse en al menos uno (1) de los contratos válidos aportados como experiencia general una </v>
      </c>
      <c r="G7706" s="326"/>
      <c r="H7706" s="326"/>
      <c r="I7706" s="326"/>
      <c r="J7706" s="326"/>
      <c r="K7706" s="73" t="s">
        <v>124</v>
      </c>
      <c r="L7706" s="74" t="s">
        <v>124</v>
      </c>
    </row>
    <row r="7707" spans="1:12" ht="23.5" hidden="1" customHeight="1" x14ac:dyDescent="0.3">
      <c r="A7707" s="18" t="s">
        <v>30</v>
      </c>
      <c r="E7707" s="63"/>
      <c r="F7707" s="325" t="str">
        <f>+$F$82</f>
        <v xml:space="preserve">Deberá acreditarse en al menos uno (1) de los contratos válidos aportados interventoría a intervención de </v>
      </c>
      <c r="G7707" s="326"/>
      <c r="H7707" s="326"/>
      <c r="I7707" s="326"/>
      <c r="J7707" s="326"/>
      <c r="K7707" s="73">
        <f>+$K$82</f>
        <v>0</v>
      </c>
      <c r="L7707" s="74" t="s">
        <v>124</v>
      </c>
    </row>
    <row r="7708" spans="1:12" ht="36" hidden="1" customHeight="1" x14ac:dyDescent="0.3">
      <c r="A7708" s="18" t="s">
        <v>30</v>
      </c>
      <c r="E7708" s="63"/>
      <c r="F7708" s="325" t="str">
        <f>+$F$83</f>
        <v xml:space="preserve">Deberá acreditarse en al menos uno (1) de los contratos válidos aportados interventoría a intervención de </v>
      </c>
      <c r="G7708" s="326"/>
      <c r="H7708" s="326"/>
      <c r="I7708" s="326"/>
      <c r="J7708" s="326"/>
      <c r="K7708" s="75">
        <f>+$K$83</f>
        <v>0</v>
      </c>
      <c r="L7708" s="76" t="s">
        <v>124</v>
      </c>
    </row>
    <row r="7709" spans="1:12" hidden="1" x14ac:dyDescent="0.3">
      <c r="A7709" s="1" t="str">
        <f>+A7635</f>
        <v>NO</v>
      </c>
      <c r="E7709" s="51"/>
      <c r="F7709" s="50"/>
      <c r="G7709" s="51"/>
      <c r="H7709" s="51"/>
      <c r="I7709" s="51"/>
      <c r="J7709" s="51"/>
      <c r="K7709" s="51"/>
      <c r="L7709" s="51"/>
    </row>
    <row r="7710" spans="1:12" ht="12.75" hidden="1" customHeight="1" x14ac:dyDescent="0.3">
      <c r="A7710" s="1" t="str">
        <f>+A7635</f>
        <v>NO</v>
      </c>
      <c r="E7710" s="40" t="str">
        <f>+$E$85</f>
        <v>VALOR MÍNIMO A CERIFICAR % P.O EN SMMMLV. NUMERAL 3.9.1</v>
      </c>
      <c r="F7710" s="41"/>
      <c r="G7710" s="41"/>
      <c r="H7710" s="41"/>
      <c r="I7710" s="41"/>
      <c r="J7710" s="41"/>
      <c r="K7710" s="41"/>
      <c r="L7710" s="42"/>
    </row>
    <row r="7711" spans="1:12" hidden="1" x14ac:dyDescent="0.3">
      <c r="A7711" s="1" t="str">
        <f>+A7635</f>
        <v>NO</v>
      </c>
      <c r="C7711" s="1" t="str">
        <f>"M"&amp;C7635</f>
        <v>M</v>
      </c>
      <c r="E7711" s="77" t="str">
        <f>+$E$86</f>
        <v>100% P.O.</v>
      </c>
      <c r="F7711" s="78"/>
      <c r="G7711" s="61">
        <v>242.41716883554506</v>
      </c>
      <c r="H7711" s="124" t="str">
        <f>+$H$86</f>
        <v>TOTAL EJECUTADO DE CONTRATOS ACREDITADOS</v>
      </c>
      <c r="I7711" s="124"/>
      <c r="J7711" s="124"/>
      <c r="K7711" s="55" t="s">
        <v>124</v>
      </c>
      <c r="L7711" s="47" t="s">
        <v>124</v>
      </c>
    </row>
    <row r="7712" spans="1:12" hidden="1" x14ac:dyDescent="0.3">
      <c r="A7712" s="1" t="str">
        <f>+A7635</f>
        <v>NO</v>
      </c>
      <c r="E7712" s="39"/>
      <c r="F7712" s="39"/>
      <c r="G7712" s="39"/>
      <c r="H7712" s="39"/>
      <c r="I7712" s="39"/>
      <c r="J7712" s="39"/>
      <c r="K7712" s="39"/>
      <c r="L7712" s="39"/>
    </row>
    <row r="7713" spans="1:12" ht="12.75" hidden="1" customHeight="1" x14ac:dyDescent="0.3">
      <c r="A7713" s="18" t="s">
        <v>30</v>
      </c>
      <c r="B7713" s="18"/>
      <c r="E7713" s="40" t="str">
        <f>+$E$88</f>
        <v>CONSIDERACIONES PARA LA VALIDEZ DE LA EXPERIENCIA REQUERIDA: EXPERIENCIA PROPONENTES PLURALES NUMERAL 10.1.2 D</v>
      </c>
      <c r="F7713" s="41"/>
      <c r="G7713" s="41"/>
      <c r="H7713" s="41"/>
      <c r="I7713" s="41"/>
      <c r="J7713" s="41"/>
      <c r="K7713" s="41"/>
      <c r="L7713" s="42"/>
    </row>
    <row r="7714" spans="1:12" ht="28" hidden="1" customHeight="1" x14ac:dyDescent="0.3">
      <c r="A7714" s="18" t="s">
        <v>30</v>
      </c>
      <c r="B7714" s="18"/>
      <c r="C7714" s="1" t="str">
        <f>"O"&amp;C7635</f>
        <v>O</v>
      </c>
      <c r="E7714" s="80" t="str">
        <f>+$E$89</f>
        <v>i)</v>
      </c>
      <c r="F7714" s="327" t="str">
        <f>+$F$89</f>
        <v>Uno de los integrantes debe aportar como mínimo el cincuenta por ciento (50 %) de la experiencia solicitada</v>
      </c>
      <c r="G7714" s="328"/>
      <c r="H7714" s="328"/>
      <c r="I7714" s="328"/>
      <c r="J7714" s="328"/>
      <c r="K7714" s="73" t="s">
        <v>124</v>
      </c>
      <c r="L7714" s="47" t="s">
        <v>124</v>
      </c>
    </row>
    <row r="7715" spans="1:12" ht="28" hidden="1" customHeight="1" x14ac:dyDescent="0.3">
      <c r="A7715" s="18" t="s">
        <v>30</v>
      </c>
      <c r="B7715" s="18"/>
      <c r="C7715" s="1" t="str">
        <f>"O"&amp;C7635</f>
        <v>O</v>
      </c>
      <c r="E7715" s="80" t="str">
        <f>+$E$90</f>
        <v>ii)</v>
      </c>
      <c r="F7715" s="327" t="str">
        <f>+$F$90</f>
        <v>Todos los demás ntegrantes deben acreditar al menos el cinco por ciento (5 %) de la experiencia solicitada, solo uno (1) de los integrantes podrá no acreditar experiencia pero su porcentaje de participación  no podrá superar el diez por ciento (10 %)</v>
      </c>
      <c r="G7715" s="328"/>
      <c r="H7715" s="328"/>
      <c r="I7715" s="328"/>
      <c r="J7715" s="328"/>
      <c r="K7715" s="73" t="s">
        <v>124</v>
      </c>
      <c r="L7715" s="47" t="s">
        <v>124</v>
      </c>
    </row>
    <row r="7716" spans="1:12" hidden="1" x14ac:dyDescent="0.3">
      <c r="A7716" s="18" t="s">
        <v>30</v>
      </c>
      <c r="B7716" s="18"/>
      <c r="E7716" s="39"/>
      <c r="F7716" s="39"/>
      <c r="G7716" s="39"/>
      <c r="H7716" s="39"/>
      <c r="I7716" s="39"/>
      <c r="J7716" s="39"/>
      <c r="K7716" s="39"/>
      <c r="L7716" s="39"/>
    </row>
    <row r="7717" spans="1:12" ht="13" hidden="1" customHeight="1" x14ac:dyDescent="0.3">
      <c r="A7717" s="18" t="str">
        <f>+A7635</f>
        <v>NO</v>
      </c>
      <c r="B7717" s="18"/>
      <c r="E7717" s="69" t="str">
        <f>+$E$92</f>
        <v>VERIFICACIÓN Y ASIGNACIÓN DE PUNTAJE POR LA EXPERIENCIA DEL PROPONENTE</v>
      </c>
      <c r="F7717" s="70"/>
      <c r="G7717" s="70"/>
      <c r="H7717" s="70"/>
      <c r="I7717" s="70"/>
      <c r="J7717" s="70"/>
      <c r="K7717" s="70"/>
      <c r="L7717" s="71"/>
    </row>
    <row r="7718" spans="1:12" hidden="1" x14ac:dyDescent="0.3">
      <c r="A7718" s="18" t="str">
        <f>+A7635</f>
        <v>NO</v>
      </c>
      <c r="B7718" s="18"/>
      <c r="E7718" s="81"/>
      <c r="F7718" s="323" t="str">
        <f>+$F$93</f>
        <v>No. CONTRATOS QUE ACREDITAN LA EXPERIENCIA (NO OBJETO DE SUBSANACIÓN)</v>
      </c>
      <c r="G7718" s="324"/>
      <c r="H7718" s="324"/>
      <c r="I7718" s="324"/>
      <c r="J7718" s="324"/>
      <c r="K7718" s="82"/>
      <c r="L7718" s="83" t="s">
        <v>124</v>
      </c>
    </row>
    <row r="7719" spans="1:12" ht="13" hidden="1" customHeight="1" x14ac:dyDescent="0.3">
      <c r="A7719" s="18" t="str">
        <f>+A7635</f>
        <v>NO</v>
      </c>
      <c r="B7719" s="18"/>
      <c r="E7719" s="84"/>
      <c r="F7719" s="323" t="str">
        <f>+$F$94</f>
        <v>TOTAL EJECUTADO DE CONTRATOS ACREDITADOS PROPUESTA INICIAL</v>
      </c>
      <c r="G7719" s="324"/>
      <c r="H7719" s="324"/>
      <c r="I7719" s="324"/>
      <c r="J7719" s="324"/>
      <c r="K7719" s="85"/>
      <c r="L7719" s="86" t="s">
        <v>124</v>
      </c>
    </row>
    <row r="7720" spans="1:12" ht="13" hidden="1" customHeight="1" x14ac:dyDescent="0.3">
      <c r="A7720" s="18" t="str">
        <f>+A7635</f>
        <v>NO</v>
      </c>
      <c r="B7720" s="18"/>
      <c r="E7720" s="87"/>
      <c r="F7720" s="323" t="str">
        <f>+$F$95</f>
        <v>PROMEDIO VALOR ACREDITADO EN SMMLV</v>
      </c>
      <c r="G7720" s="324"/>
      <c r="H7720" s="324"/>
      <c r="I7720" s="324"/>
      <c r="J7720" s="324"/>
      <c r="K7720" s="66"/>
      <c r="L7720" s="88" t="s">
        <v>124</v>
      </c>
    </row>
    <row r="7721" spans="1:12" hidden="1" x14ac:dyDescent="0.3">
      <c r="A7721" s="18" t="str">
        <f>+A7635</f>
        <v>NO</v>
      </c>
      <c r="B7721" s="18"/>
      <c r="E7721" s="89"/>
      <c r="F7721" s="89"/>
      <c r="G7721" s="89"/>
      <c r="H7721" s="89"/>
      <c r="I7721" s="89"/>
      <c r="J7721" s="89"/>
      <c r="K7721" s="89"/>
      <c r="L7721" s="89"/>
    </row>
    <row r="7722" spans="1:12" ht="13" hidden="1" customHeight="1" x14ac:dyDescent="0.3">
      <c r="A7722" s="18" t="str">
        <f>+A7635</f>
        <v>NO</v>
      </c>
      <c r="B7722" s="18"/>
      <c r="E7722" s="69" t="str">
        <f>+$E$97</f>
        <v>3.9.2 EXIGENCIAS MÍNIMAS DE EXPERIENCIA Y FORMACIÓN ACADÉMICA DEL EQUIPO DE TRABAJO</v>
      </c>
      <c r="F7722" s="70"/>
      <c r="G7722" s="70"/>
      <c r="H7722" s="70"/>
      <c r="I7722" s="70"/>
      <c r="J7722" s="70"/>
      <c r="K7722" s="70"/>
      <c r="L7722" s="71"/>
    </row>
    <row r="7723" spans="1:12" hidden="1" x14ac:dyDescent="0.3">
      <c r="A7723" s="18" t="str">
        <f>+A7635</f>
        <v>NO</v>
      </c>
      <c r="B7723" s="18"/>
      <c r="E7723" s="90" t="str">
        <f>+$E$98</f>
        <v>Formulario 8</v>
      </c>
      <c r="F7723" s="315" t="s">
        <v>46</v>
      </c>
      <c r="G7723" s="316"/>
      <c r="H7723" s="317"/>
      <c r="I7723" s="318"/>
      <c r="J7723" s="318"/>
      <c r="K7723" s="318"/>
      <c r="L7723" s="319"/>
    </row>
    <row r="7724" spans="1:12" hidden="1" x14ac:dyDescent="0.3">
      <c r="A7724" s="18" t="str">
        <f>+A7635</f>
        <v>NO</v>
      </c>
      <c r="B7724" s="18"/>
      <c r="E7724" s="91" t="s">
        <v>124</v>
      </c>
      <c r="F7724" s="91" t="str">
        <f>+$F$99</f>
        <v>Director de Interventoría</v>
      </c>
      <c r="G7724" s="91" t="str">
        <f>+$G$99</f>
        <v>Residente de Interventoría</v>
      </c>
      <c r="H7724" s="320"/>
      <c r="I7724" s="321"/>
      <c r="J7724" s="321"/>
      <c r="K7724" s="321"/>
      <c r="L7724" s="322"/>
    </row>
    <row r="7725" spans="1:12" hidden="1" x14ac:dyDescent="0.3">
      <c r="A7725" s="18" t="str">
        <f>+A7635</f>
        <v>NO</v>
      </c>
      <c r="B7725" s="18"/>
      <c r="E7725" s="304" t="str">
        <f>+$E$100</f>
        <v>OBSERVACIONES RESPECTO REQUISITO HABILITANTE DEL PERSONAL CLAVE EVALUABLE</v>
      </c>
      <c r="F7725" s="305"/>
      <c r="G7725" s="305"/>
      <c r="H7725" s="305"/>
      <c r="I7725" s="305"/>
      <c r="J7725" s="305"/>
      <c r="K7725" s="305"/>
      <c r="L7725" s="305"/>
    </row>
    <row r="7726" spans="1:12" hidden="1" x14ac:dyDescent="0.3">
      <c r="A7726" s="18" t="str">
        <f>+A7635</f>
        <v>NO</v>
      </c>
      <c r="B7726" s="18"/>
      <c r="E7726" s="312" t="s">
        <v>124</v>
      </c>
      <c r="F7726" s="313"/>
      <c r="G7726" s="313"/>
      <c r="H7726" s="313"/>
      <c r="I7726" s="313"/>
      <c r="J7726" s="313"/>
      <c r="K7726" s="313"/>
      <c r="L7726" s="314"/>
    </row>
    <row r="7727" spans="1:12" hidden="1" x14ac:dyDescent="0.3">
      <c r="A7727" s="18" t="str">
        <f>+A7635</f>
        <v>NO</v>
      </c>
      <c r="B7727" s="18"/>
      <c r="E7727" s="89"/>
      <c r="F7727" s="89"/>
      <c r="G7727" s="89"/>
      <c r="H7727" s="89"/>
      <c r="I7727" s="89"/>
      <c r="J7727" s="89"/>
      <c r="K7727" s="89"/>
      <c r="L7727" s="89"/>
    </row>
    <row r="7728" spans="1:12" ht="13" hidden="1" customHeight="1" x14ac:dyDescent="0.3">
      <c r="A7728" s="18" t="str">
        <f>+A7635</f>
        <v>NO</v>
      </c>
      <c r="B7728" s="18"/>
      <c r="E7728" s="69" t="str">
        <f>+$E$103</f>
        <v>4.2 EQUIPO DE TRABAJO (Personal Clave Evaluable)</v>
      </c>
      <c r="F7728" s="70"/>
      <c r="G7728" s="70"/>
      <c r="H7728" s="70"/>
      <c r="I7728" s="70"/>
      <c r="J7728" s="70"/>
      <c r="K7728" s="70"/>
      <c r="L7728" s="71"/>
    </row>
    <row r="7729" spans="1:12" ht="23.25" hidden="1" customHeight="1" x14ac:dyDescent="0.3">
      <c r="A7729" s="18" t="str">
        <f>+A7635</f>
        <v>NO</v>
      </c>
      <c r="B7729" s="18"/>
      <c r="E7729" s="90" t="str">
        <f>+$E$104</f>
        <v>Formulario 9</v>
      </c>
      <c r="F7729" s="315" t="s">
        <v>46</v>
      </c>
      <c r="G7729" s="316"/>
      <c r="H7729" s="317"/>
      <c r="I7729" s="318"/>
      <c r="J7729" s="318"/>
      <c r="K7729" s="318"/>
      <c r="L7729" s="319"/>
    </row>
    <row r="7730" spans="1:12" hidden="1" x14ac:dyDescent="0.3">
      <c r="A7730" s="18" t="str">
        <f>+A7635</f>
        <v>NO</v>
      </c>
      <c r="B7730" s="18"/>
      <c r="E7730" s="91" t="s">
        <v>124</v>
      </c>
      <c r="F7730" s="91" t="str">
        <f>+$F$99</f>
        <v>Director de Interventoría</v>
      </c>
      <c r="G7730" s="91" t="str">
        <f>+$G$99</f>
        <v>Residente de Interventoría</v>
      </c>
      <c r="H7730" s="320"/>
      <c r="I7730" s="321"/>
      <c r="J7730" s="321"/>
      <c r="K7730" s="321"/>
      <c r="L7730" s="322"/>
    </row>
    <row r="7731" spans="1:12" hidden="1" x14ac:dyDescent="0.3">
      <c r="A7731" s="18" t="str">
        <f>+A7635</f>
        <v>NO</v>
      </c>
      <c r="B7731" s="18"/>
      <c r="E7731" s="89"/>
      <c r="F7731" s="89"/>
      <c r="G7731" s="89"/>
      <c r="H7731" s="89"/>
      <c r="I7731" s="89"/>
      <c r="J7731" s="89"/>
      <c r="K7731" s="89"/>
      <c r="L7731" s="89"/>
    </row>
    <row r="7732" spans="1:12" hidden="1" x14ac:dyDescent="0.3">
      <c r="A7732" s="1" t="str">
        <f>+A7635</f>
        <v>NO</v>
      </c>
      <c r="E7732" s="92" t="str">
        <f>+E7607</f>
        <v>CRITERIOS DE EVALUACIÓN Y PUNTAJE</v>
      </c>
      <c r="F7732" s="93"/>
      <c r="G7732" s="93"/>
      <c r="H7732" s="93"/>
      <c r="I7732" s="93"/>
      <c r="J7732" s="93"/>
      <c r="K7732" s="94"/>
      <c r="L7732" s="95" t="str">
        <f>+$L$107</f>
        <v>PUNTAJE OBTENIDO</v>
      </c>
    </row>
    <row r="7733" spans="1:12" hidden="1" x14ac:dyDescent="0.3">
      <c r="A7733" s="1" t="str">
        <f>+A7635</f>
        <v>NO</v>
      </c>
      <c r="E7733" s="96" t="str">
        <f>+$E$108</f>
        <v>VALOR</v>
      </c>
      <c r="F7733" s="97" t="str">
        <f>+$F$108</f>
        <v>EQUIPO DE TRABAJO (PERSONAL CLAVE EVALUABLE)</v>
      </c>
      <c r="G7733" s="24"/>
      <c r="H7733" s="24"/>
      <c r="I7733" s="24"/>
      <c r="J7733" s="24"/>
      <c r="K7733" s="24"/>
      <c r="L7733" s="98"/>
    </row>
    <row r="7734" spans="1:12" ht="12.75" hidden="1" customHeight="1" x14ac:dyDescent="0.3">
      <c r="A7734" s="1" t="str">
        <f>+A7635</f>
        <v>NO</v>
      </c>
      <c r="E7734" s="96">
        <f>+$E$109</f>
        <v>5</v>
      </c>
      <c r="F7734" s="307" t="str">
        <f>+$F$109</f>
        <v xml:space="preserve"> Experiencia Específica adicional</v>
      </c>
      <c r="G7734" s="308"/>
      <c r="H7734" s="308"/>
      <c r="I7734" s="308"/>
      <c r="J7734" s="308"/>
      <c r="K7734" s="309"/>
      <c r="L7734" s="99" t="str">
        <f>IFERROR(IF(VLOOKUP(C7635,'R. PUNTAJES'!$C$14:$R$213,'R. PUNTAJES'!$I$10,0)="","",VLOOKUP(C7635,'R. PUNTAJES'!$C$14:$R$213,'R. PUNTAJES'!$I$10,0)),"")</f>
        <v/>
      </c>
    </row>
    <row r="7735" spans="1:12" ht="12.75" hidden="1" customHeight="1" x14ac:dyDescent="0.3">
      <c r="A7735" s="1" t="str">
        <f>+A7635</f>
        <v>NO</v>
      </c>
      <c r="E7735" s="96">
        <f>+$E$110</f>
        <v>5</v>
      </c>
      <c r="F7735" s="307" t="str">
        <f>+$F$110</f>
        <v>Formación Académica adicional</v>
      </c>
      <c r="G7735" s="308"/>
      <c r="H7735" s="308"/>
      <c r="I7735" s="308"/>
      <c r="J7735" s="308"/>
      <c r="K7735" s="309"/>
      <c r="L7735" s="99" t="str">
        <f>IFERROR(IF(VLOOKUP(C7635,'R. PUNTAJES'!$C$14:$R$213,'R. PUNTAJES'!$J$10,0)="","",VLOOKUP(C7635,'R. PUNTAJES'!$C$14:$R$213,'R. PUNTAJES'!$J$10,0)),"")</f>
        <v/>
      </c>
    </row>
    <row r="7736" spans="1:12" hidden="1" x14ac:dyDescent="0.3">
      <c r="A7736" s="18" t="str">
        <f>+A7635</f>
        <v>NO</v>
      </c>
      <c r="B7736" s="18"/>
      <c r="E7736" s="100"/>
      <c r="F7736" s="101" t="str">
        <f>+$F$111</f>
        <v>FACTOR DE SOSTENIBILIDAD</v>
      </c>
      <c r="G7736" s="102"/>
      <c r="H7736" s="102"/>
      <c r="I7736" s="102"/>
      <c r="J7736" s="102"/>
      <c r="K7736" s="102"/>
      <c r="L7736" s="103"/>
    </row>
    <row r="7737" spans="1:12" hidden="1" x14ac:dyDescent="0.3">
      <c r="A7737" s="18" t="str">
        <f>+A7635</f>
        <v>NO</v>
      </c>
      <c r="B7737" s="18"/>
      <c r="E7737" s="104">
        <v>1</v>
      </c>
      <c r="F7737" s="105" t="str">
        <f>+$F$112</f>
        <v>Compromisos Sostenibilidad</v>
      </c>
      <c r="G7737" s="106"/>
      <c r="H7737" s="106"/>
      <c r="I7737" s="106"/>
      <c r="J7737" s="106"/>
      <c r="K7737" s="106"/>
      <c r="L7737" s="107" t="str">
        <f>IFERROR(IF(VLOOKUP(C7635,'R. PUNTAJES'!$C$14:$R$213,'R. PUNTAJES'!$K$10,0)="","",VLOOKUP(C7635,'R. PUNTAJES'!$C$14:$R$213,'R. PUNTAJES'!$K$10,0)),"")</f>
        <v/>
      </c>
    </row>
    <row r="7738" spans="1:12" hidden="1" x14ac:dyDescent="0.3">
      <c r="A7738" s="1" t="str">
        <f>+A7635</f>
        <v>NO</v>
      </c>
      <c r="E7738" s="108"/>
      <c r="F7738" s="109" t="str">
        <f>+$F$113</f>
        <v>APOYO A LA INDUSTRIA NACIONAL</v>
      </c>
      <c r="G7738" s="110"/>
      <c r="H7738" s="110"/>
      <c r="I7738" s="110"/>
      <c r="J7738" s="110"/>
      <c r="K7738" s="110"/>
      <c r="L7738" s="111"/>
    </row>
    <row r="7739" spans="1:12" ht="12.75" hidden="1" customHeight="1" x14ac:dyDescent="0.3">
      <c r="A7739" s="1" t="str">
        <f>+A7635</f>
        <v>NO</v>
      </c>
      <c r="E7739" s="96">
        <v>20</v>
      </c>
      <c r="F7739" s="307" t="str">
        <f>+$F$114</f>
        <v>Promoción de Servicios Nacionales o con Trato Nacional</v>
      </c>
      <c r="G7739" s="308"/>
      <c r="H7739" s="308"/>
      <c r="I7739" s="308"/>
      <c r="J7739" s="308"/>
      <c r="K7739" s="309"/>
      <c r="L7739" s="99" t="str">
        <f>IFERROR(IF(VLOOKUP(C7635,'R. PUNTAJES'!$C$14:$R$213,'R. PUNTAJES'!$L$10,0)="","",
IF(VLOOKUP(C7635,'R. PUNTAJES'!$C$14:$R$213,'R. PUNTAJES'!$L$10,0)=5,0,
VLOOKUP(C7635,'R. PUNTAJES'!$C$14:$R$213,'R. PUNTAJES'!$L$10,0))),"")</f>
        <v/>
      </c>
    </row>
    <row r="7740" spans="1:12" ht="12.75" hidden="1" customHeight="1" x14ac:dyDescent="0.3">
      <c r="A7740" s="1" t="str">
        <f>+A7635</f>
        <v>NO</v>
      </c>
      <c r="E7740" s="96">
        <v>5</v>
      </c>
      <c r="F7740" s="307" t="str">
        <f>+$F$115</f>
        <v>Incorporación de componente nacional en servicios extranjeros</v>
      </c>
      <c r="G7740" s="308"/>
      <c r="H7740" s="308"/>
      <c r="I7740" s="308"/>
      <c r="J7740" s="308"/>
      <c r="K7740" s="309"/>
      <c r="L7740" s="99" t="str">
        <f>IFERROR(IF(VLOOKUP(C7635,'R. PUNTAJES'!$C$14:$R$213,'R. PUNTAJES'!$L$10,0)="","",
IF(VLOOKUP(C7635,'R. PUNTAJES'!$C$14:$R$213,'R. PUNTAJES'!$L$10,0)=20,0,
VLOOKUP(C7635,'R. PUNTAJES'!$C$14:$R$213,'R. PUNTAJES'!$L$10,0))),"")</f>
        <v/>
      </c>
    </row>
    <row r="7741" spans="1:12" hidden="1" x14ac:dyDescent="0.3">
      <c r="A7741" s="1" t="str">
        <f>+A7635</f>
        <v>NO</v>
      </c>
      <c r="E7741" s="112"/>
      <c r="F7741" s="97" t="str">
        <f>+$F$116</f>
        <v>VINCULACIÓN DE PERSONAS CON DISCAPACIDAD</v>
      </c>
      <c r="G7741" s="24"/>
      <c r="H7741" s="24"/>
      <c r="I7741" s="24"/>
      <c r="J7741" s="24"/>
      <c r="K7741" s="24"/>
      <c r="L7741" s="98"/>
    </row>
    <row r="7742" spans="1:12" ht="12.75" hidden="1" customHeight="1" x14ac:dyDescent="0.3">
      <c r="A7742" s="1" t="str">
        <f>+A7635</f>
        <v>NO</v>
      </c>
      <c r="E7742" s="96">
        <v>1</v>
      </c>
      <c r="F7742" s="307" t="str">
        <f>+$F$117</f>
        <v xml:space="preserve">Trabajadores vinculados a la planta de personal </v>
      </c>
      <c r="G7742" s="308"/>
      <c r="H7742" s="308"/>
      <c r="I7742" s="308"/>
      <c r="J7742" s="308"/>
      <c r="K7742" s="309"/>
      <c r="L7742" s="99" t="str">
        <f>IFERROR(IF(VLOOKUP(C7635,'R. PUNTAJES'!$C$14:$R$213,'R. PUNTAJES'!$M$10,0)="","",VLOOKUP(C7635,'R. PUNTAJES'!$C$14:$R$213,'R. PUNTAJES'!$M$10,0)),"")</f>
        <v/>
      </c>
    </row>
    <row r="7743" spans="1:12" hidden="1" x14ac:dyDescent="0.3">
      <c r="A7743" s="1" t="str">
        <f>+A7635</f>
        <v>NO</v>
      </c>
      <c r="E7743" s="112"/>
      <c r="F7743" s="97" t="str">
        <f>+$F$118</f>
        <v>EMPRENDIMIENTOS Y EMPRESAS DE MUJERES</v>
      </c>
      <c r="G7743" s="24"/>
      <c r="H7743" s="24"/>
      <c r="I7743" s="24"/>
      <c r="J7743" s="24"/>
      <c r="K7743" s="24"/>
      <c r="L7743" s="98"/>
    </row>
    <row r="7744" spans="1:12" ht="13" hidden="1" customHeight="1" x14ac:dyDescent="0.3">
      <c r="A7744" s="1" t="str">
        <f>+A7635</f>
        <v>NO</v>
      </c>
      <c r="E7744" s="96">
        <v>0.25</v>
      </c>
      <c r="F7744" s="307" t="str">
        <f>+$F$119</f>
        <v>Emprendimientos y empresas de mujeres</v>
      </c>
      <c r="G7744" s="308"/>
      <c r="H7744" s="308"/>
      <c r="I7744" s="308"/>
      <c r="J7744" s="308"/>
      <c r="K7744" s="309"/>
      <c r="L7744" s="113" t="str">
        <f>IFERROR(IF(VLOOKUP(C7635,'R. PUNTAJES'!$C$14:$R$213,'R. PUNTAJES'!$N$10,0)="","",VLOOKUP(C7635,'R. PUNTAJES'!$C$14:$R$213,'R. PUNTAJES'!$N$10,0)),"")</f>
        <v/>
      </c>
    </row>
    <row r="7745" spans="1:16" hidden="1" x14ac:dyDescent="0.3">
      <c r="A7745" s="18" t="str">
        <f>+A7746</f>
        <v>NO</v>
      </c>
      <c r="B7745" s="18"/>
      <c r="E7745" s="112"/>
      <c r="F7745" s="97" t="str">
        <f>+$F$120</f>
        <v>MIPYME</v>
      </c>
      <c r="G7745" s="24"/>
      <c r="H7745" s="24"/>
      <c r="I7745" s="24"/>
      <c r="J7745" s="24"/>
      <c r="K7745" s="24"/>
      <c r="L7745" s="98"/>
    </row>
    <row r="7746" spans="1:16" hidden="1" x14ac:dyDescent="0.3">
      <c r="A7746" s="18" t="str">
        <f>+IF(E7746=0,"NO",1)</f>
        <v>NO</v>
      </c>
      <c r="B7746" s="18"/>
      <c r="E7746" s="96">
        <v>0</v>
      </c>
      <c r="F7746" s="307" t="str">
        <f>+$F$121</f>
        <v>Mipyme</v>
      </c>
      <c r="G7746" s="308"/>
      <c r="H7746" s="308"/>
      <c r="I7746" s="308"/>
      <c r="J7746" s="308"/>
      <c r="K7746" s="309"/>
      <c r="L7746" s="113" t="str">
        <f>IFERROR(IF(VLOOKUP(C7635,'R. PUNTAJES'!$C$14:$R$213,'R. PUNTAJES'!$O$10,0)="","",VLOOKUP(C7635,'R. PUNTAJES'!$C$14:$R$213,'R. PUNTAJES'!$O$10,0)),"")</f>
        <v/>
      </c>
    </row>
    <row r="7747" spans="1:16" hidden="1" x14ac:dyDescent="0.3">
      <c r="A7747" s="1" t="str">
        <f>+A7635</f>
        <v>NO</v>
      </c>
      <c r="E7747" s="112"/>
      <c r="F7747" s="97" t="str">
        <f>+$F$122</f>
        <v>EXPERIENCIA DEL PROPONENTE</v>
      </c>
      <c r="G7747" s="24"/>
      <c r="H7747" s="24"/>
      <c r="I7747" s="24"/>
      <c r="J7747" s="24"/>
      <c r="K7747" s="24"/>
      <c r="L7747" s="98"/>
    </row>
    <row r="7748" spans="1:16" hidden="1" x14ac:dyDescent="0.3">
      <c r="A7748" s="1" t="str">
        <f>+A7635</f>
        <v>NO</v>
      </c>
      <c r="E7748" s="96">
        <v>59.5</v>
      </c>
      <c r="F7748" s="307" t="str">
        <f>+$F$123</f>
        <v>mediana con valor absoluto</v>
      </c>
      <c r="G7748" s="308"/>
      <c r="H7748" s="308"/>
      <c r="I7748" s="308"/>
      <c r="J7748" s="308"/>
      <c r="K7748" s="309"/>
      <c r="L7748" s="113" t="str">
        <f>IFERROR(IF(VLOOKUP(C7635,'R. PUNTAJES'!$C$14:$R$213,'R. PUNTAJES'!$R$10,0)="","",VLOOKUP(C7635,'R. PUNTAJES'!$C$14:$R$213,'R. PUNTAJES'!$R$10,0)),"")</f>
        <v/>
      </c>
    </row>
    <row r="7749" spans="1:16" hidden="1" x14ac:dyDescent="0.3">
      <c r="A7749" s="1" t="str">
        <f>+A7635</f>
        <v>NO</v>
      </c>
      <c r="E7749" s="112"/>
      <c r="F7749" s="97" t="str">
        <f>+$F$124</f>
        <v>MULTAS</v>
      </c>
      <c r="G7749" s="24"/>
      <c r="H7749" s="24"/>
      <c r="I7749" s="24"/>
      <c r="J7749" s="24"/>
      <c r="K7749" s="24"/>
      <c r="L7749" s="98"/>
    </row>
    <row r="7750" spans="1:16" ht="12.75" hidden="1" customHeight="1" x14ac:dyDescent="0.3">
      <c r="A7750" s="1" t="str">
        <f>+A7635</f>
        <v>NO</v>
      </c>
      <c r="E7750" s="96">
        <v>-2</v>
      </c>
      <c r="F7750" s="307" t="str">
        <f>+$F$125</f>
        <v>Una o más multas o cláusulas penales durante el último año</v>
      </c>
      <c r="G7750" s="310"/>
      <c r="H7750" s="310"/>
      <c r="I7750" s="310"/>
      <c r="J7750" s="310"/>
      <c r="K7750" s="311"/>
      <c r="L7750" s="99" t="str">
        <f>IFERROR(IF(VLOOKUP(C7635,'R. PUNTAJES'!$C$14:$R$213,'R. PUNTAJES'!$Q$10,0)="","",VLOOKUP(C7635,'R. PUNTAJES'!$C$14:$R$213,'R. PUNTAJES'!$Q$10,0)),"")</f>
        <v/>
      </c>
    </row>
    <row r="7751" spans="1:16" hidden="1" x14ac:dyDescent="0.3">
      <c r="A7751" s="1" t="str">
        <f>+A7635</f>
        <v>NO</v>
      </c>
      <c r="E7751" s="112"/>
      <c r="F7751" s="97" t="str">
        <f>+$F$126</f>
        <v>OBRAS INCONCLUSAS</v>
      </c>
      <c r="G7751" s="24"/>
      <c r="H7751" s="24"/>
      <c r="I7751" s="24"/>
      <c r="J7751" s="24"/>
      <c r="K7751" s="24"/>
      <c r="L7751" s="98"/>
    </row>
    <row r="7752" spans="1:16" hidden="1" x14ac:dyDescent="0.3">
      <c r="A7752" s="1" t="str">
        <f>+A7635</f>
        <v>NO</v>
      </c>
      <c r="E7752" s="96">
        <v>-1</v>
      </c>
      <c r="F7752" s="301" t="str">
        <f>+$F$127</f>
        <v>Anotación vigente de obra civil inconclusa</v>
      </c>
      <c r="G7752" s="302"/>
      <c r="H7752" s="302"/>
      <c r="I7752" s="302"/>
      <c r="J7752" s="302"/>
      <c r="K7752" s="303"/>
      <c r="L7752" s="99" t="str">
        <f>IFERROR(IF(VLOOKUP(C7635,'R. PUNTAJES'!$C$14:$R$213,'R. PUNTAJES'!$P$10,0)="","",VLOOKUP(C7635,'R. PUNTAJES'!$C$14:$R$213,'R. PUNTAJES'!$P$10,0)),"")</f>
        <v/>
      </c>
    </row>
    <row r="7753" spans="1:16" ht="7.5" hidden="1" customHeight="1" x14ac:dyDescent="0.3">
      <c r="A7753" s="1" t="str">
        <f>+A7635</f>
        <v>NO</v>
      </c>
      <c r="E7753" s="114"/>
      <c r="F7753" s="45"/>
      <c r="G7753" s="45"/>
      <c r="H7753" s="45"/>
      <c r="I7753" s="45"/>
      <c r="J7753" s="45"/>
      <c r="K7753" s="45"/>
      <c r="L7753" s="48"/>
    </row>
    <row r="7754" spans="1:16" hidden="1" x14ac:dyDescent="0.3">
      <c r="A7754" s="1" t="str">
        <f>+A7635</f>
        <v>NO</v>
      </c>
      <c r="E7754" s="115" t="str">
        <f>+$E$129</f>
        <v>PUNTAJE TOTAL</v>
      </c>
      <c r="F7754" s="116"/>
      <c r="G7754" s="116"/>
      <c r="H7754" s="116"/>
      <c r="I7754" s="116"/>
      <c r="J7754" s="116"/>
      <c r="K7754" s="117"/>
      <c r="L7754" s="118">
        <f>IFERROR(IF(VLOOKUP(C7635,'R. PUNTAJES'!$C$14:$R$213,'R. PUNTAJES'!$H$10,0)="RECHAZO","",SUM(L7734:L7752)),"")</f>
        <v>0</v>
      </c>
    </row>
    <row r="7755" spans="1:16" hidden="1" x14ac:dyDescent="0.3">
      <c r="A7755" s="1" t="str">
        <f>+A7635</f>
        <v>NO</v>
      </c>
      <c r="E7755" s="304" t="str">
        <f>+$E$130</f>
        <v>OBSERVACIONES RESPECTO A PUNTAJES</v>
      </c>
      <c r="F7755" s="305"/>
      <c r="G7755" s="305"/>
      <c r="H7755" s="305"/>
      <c r="I7755" s="305"/>
      <c r="J7755" s="305"/>
      <c r="K7755" s="305"/>
      <c r="L7755" s="305"/>
    </row>
    <row r="7756" spans="1:16" ht="12" hidden="1" customHeight="1" x14ac:dyDescent="0.3">
      <c r="A7756" s="1" t="str">
        <f>+A7635</f>
        <v>NO</v>
      </c>
      <c r="E7756" s="306" t="s">
        <v>124</v>
      </c>
      <c r="F7756" s="305"/>
      <c r="G7756" s="305"/>
      <c r="H7756" s="305"/>
      <c r="I7756" s="305"/>
      <c r="J7756" s="305"/>
      <c r="K7756" s="305"/>
      <c r="L7756" s="305"/>
      <c r="N7756" s="119"/>
      <c r="O7756" s="119"/>
      <c r="P7756" s="120"/>
    </row>
    <row r="7757" spans="1:16" ht="3" hidden="1" customHeight="1" x14ac:dyDescent="0.3">
      <c r="A7757" s="1" t="str">
        <f>+A7636</f>
        <v>NO</v>
      </c>
      <c r="E7757" s="121"/>
      <c r="F7757" s="122"/>
      <c r="G7757" s="122"/>
      <c r="H7757" s="122"/>
      <c r="I7757" s="122"/>
      <c r="J7757" s="122"/>
      <c r="K7757" s="122"/>
      <c r="L7757" s="123"/>
    </row>
    <row r="7758" spans="1:16" hidden="1" x14ac:dyDescent="0.3">
      <c r="A7758" s="1" t="str">
        <f>+IF(OR(C7760=""),"NO",1)</f>
        <v>NO</v>
      </c>
      <c r="E7758" s="346"/>
      <c r="F7758" s="347"/>
      <c r="G7758" s="347"/>
      <c r="H7758" s="347"/>
      <c r="I7758" s="347"/>
      <c r="J7758" s="347"/>
      <c r="K7758" s="347"/>
      <c r="L7758" s="347"/>
    </row>
    <row r="7759" spans="1:16" ht="4.5" hidden="1" customHeight="1" x14ac:dyDescent="0.3">
      <c r="A7759" s="1" t="str">
        <f>+A7760</f>
        <v>NO</v>
      </c>
      <c r="E7759" s="15"/>
      <c r="F7759" s="16"/>
      <c r="G7759" s="16"/>
      <c r="H7759" s="16"/>
      <c r="I7759" s="16"/>
      <c r="J7759" s="16"/>
      <c r="K7759" s="16"/>
      <c r="L7759" s="17"/>
    </row>
    <row r="7760" spans="1:16" ht="15.75" hidden="1" customHeight="1" x14ac:dyDescent="0.3">
      <c r="A7760" s="1" t="str">
        <f>+IF(OR(C7760=""),"NO",1)</f>
        <v>NO</v>
      </c>
      <c r="B7760" s="1">
        <f>1+MAX($B$1:B7759)</f>
        <v>63</v>
      </c>
      <c r="C7760" s="18" t="s">
        <v>124</v>
      </c>
      <c r="E7760" s="19" t="s">
        <v>124</v>
      </c>
      <c r="F7760" s="20"/>
      <c r="G7760" s="20"/>
      <c r="H7760" s="20"/>
      <c r="I7760" s="21"/>
      <c r="J7760" s="20"/>
      <c r="K7760" s="21"/>
      <c r="L7760" s="22"/>
    </row>
    <row r="7761" spans="1:12" hidden="1" x14ac:dyDescent="0.3">
      <c r="A7761" s="1" t="str">
        <f>A7760</f>
        <v>NO</v>
      </c>
      <c r="E7761" s="23" t="str">
        <f>+$E$11</f>
        <v>Integrantes</v>
      </c>
      <c r="F7761" s="24"/>
      <c r="G7761" s="24"/>
      <c r="H7761" s="24"/>
      <c r="I7761" s="24"/>
      <c r="J7761" s="24"/>
      <c r="K7761" s="25" t="str">
        <f>+$K$11</f>
        <v>Nit</v>
      </c>
      <c r="L7761" s="26" t="str">
        <f>+$L$11</f>
        <v>Part.</v>
      </c>
    </row>
    <row r="7762" spans="1:12" hidden="1" x14ac:dyDescent="0.3">
      <c r="A7762" s="1" t="str">
        <f>+A7761</f>
        <v>NO</v>
      </c>
      <c r="C7762" s="1" t="s">
        <v>124</v>
      </c>
      <c r="E7762" s="27" t="s">
        <v>124</v>
      </c>
      <c r="F7762" s="28"/>
      <c r="G7762" s="28"/>
      <c r="H7762" s="28"/>
      <c r="I7762" s="28"/>
      <c r="J7762" s="28"/>
      <c r="K7762" s="29" t="s">
        <v>124</v>
      </c>
      <c r="L7762" s="30" t="s">
        <v>124</v>
      </c>
    </row>
    <row r="7763" spans="1:12" hidden="1" x14ac:dyDescent="0.3">
      <c r="A7763" s="18" t="str">
        <f>+IF(OR(C7763=""),"NO",1)</f>
        <v>NO</v>
      </c>
      <c r="B7763" s="18"/>
      <c r="C7763" s="1" t="s">
        <v>124</v>
      </c>
      <c r="E7763" s="31" t="s">
        <v>124</v>
      </c>
      <c r="F7763" s="32"/>
      <c r="G7763" s="32"/>
      <c r="H7763" s="32"/>
      <c r="I7763" s="32"/>
      <c r="J7763" s="32"/>
      <c r="K7763" s="33" t="s">
        <v>124</v>
      </c>
      <c r="L7763" s="34" t="s">
        <v>124</v>
      </c>
    </row>
    <row r="7764" spans="1:12" hidden="1" x14ac:dyDescent="0.3">
      <c r="A7764" s="18" t="str">
        <f>+IF(OR(C7764=""),"NO",1)</f>
        <v>NO</v>
      </c>
      <c r="B7764" s="18"/>
      <c r="C7764" s="1" t="s">
        <v>124</v>
      </c>
      <c r="E7764" s="31" t="s">
        <v>124</v>
      </c>
      <c r="F7764" s="32"/>
      <c r="G7764" s="32"/>
      <c r="H7764" s="32"/>
      <c r="I7764" s="32"/>
      <c r="J7764" s="32"/>
      <c r="K7764" s="33" t="s">
        <v>124</v>
      </c>
      <c r="L7764" s="34" t="s">
        <v>124</v>
      </c>
    </row>
    <row r="7765" spans="1:12" hidden="1" x14ac:dyDescent="0.3">
      <c r="A7765" s="18" t="str">
        <f>+IF(OR(C7765=""),"NO",1)</f>
        <v>NO</v>
      </c>
      <c r="B7765" s="18"/>
      <c r="C7765" s="1" t="s">
        <v>124</v>
      </c>
      <c r="E7765" s="31" t="s">
        <v>13</v>
      </c>
      <c r="F7765" s="32"/>
      <c r="G7765" s="32"/>
      <c r="H7765" s="32"/>
      <c r="I7765" s="32"/>
      <c r="J7765" s="32"/>
      <c r="K7765" s="33"/>
      <c r="L7765" s="34"/>
    </row>
    <row r="7766" spans="1:12" hidden="1" x14ac:dyDescent="0.3">
      <c r="A7766" s="18" t="str">
        <f>+IF(OR(C7766=""),"NO",1)</f>
        <v>NO</v>
      </c>
      <c r="B7766" s="18"/>
      <c r="C7766" s="1" t="s">
        <v>124</v>
      </c>
      <c r="E7766" s="31" t="s">
        <v>13</v>
      </c>
      <c r="F7766" s="32"/>
      <c r="G7766" s="32"/>
      <c r="H7766" s="32"/>
      <c r="I7766" s="32"/>
      <c r="J7766" s="32"/>
      <c r="K7766" s="33"/>
      <c r="L7766" s="34"/>
    </row>
    <row r="7767" spans="1:12" hidden="1" x14ac:dyDescent="0.3">
      <c r="A7767" s="18" t="str">
        <f>+IF(OR(C7767=""),"NO",1)</f>
        <v>NO</v>
      </c>
      <c r="B7767" s="18"/>
      <c r="C7767" s="1" t="s">
        <v>124</v>
      </c>
      <c r="E7767" s="35" t="s">
        <v>13</v>
      </c>
      <c r="F7767" s="36"/>
      <c r="G7767" s="36"/>
      <c r="H7767" s="36"/>
      <c r="I7767" s="36"/>
      <c r="J7767" s="36"/>
      <c r="K7767" s="37"/>
      <c r="L7767" s="38"/>
    </row>
    <row r="7768" spans="1:12" ht="5.15" hidden="1" customHeight="1" x14ac:dyDescent="0.3">
      <c r="A7768" s="1" t="str">
        <f>+A7760</f>
        <v>NO</v>
      </c>
      <c r="E7768" s="39"/>
      <c r="F7768" s="39"/>
      <c r="G7768" s="39"/>
      <c r="H7768" s="39"/>
      <c r="I7768" s="39"/>
      <c r="J7768" s="39"/>
      <c r="K7768" s="39"/>
      <c r="L7768" s="39"/>
    </row>
    <row r="7769" spans="1:12" ht="15.75" hidden="1" customHeight="1" x14ac:dyDescent="0.3">
      <c r="A7769" s="1" t="str">
        <f>+A7760</f>
        <v>NO</v>
      </c>
      <c r="E7769" s="40" t="str">
        <f>+$E$19</f>
        <v>RESULTADO DE EVALUACIÓN TÉCNICA</v>
      </c>
      <c r="F7769" s="41"/>
      <c r="G7769" s="41"/>
      <c r="H7769" s="41"/>
      <c r="I7769" s="41"/>
      <c r="J7769" s="41"/>
      <c r="K7769" s="41"/>
      <c r="L7769" s="42"/>
    </row>
    <row r="7770" spans="1:12" hidden="1" x14ac:dyDescent="0.3">
      <c r="A7770" s="1" t="str">
        <f>+A7760</f>
        <v>NO</v>
      </c>
      <c r="E7770" s="43"/>
      <c r="F7770" s="44" t="str">
        <f>+$F$20</f>
        <v>Experiencia</v>
      </c>
      <c r="G7770" s="45"/>
      <c r="H7770" s="45"/>
      <c r="I7770" s="45"/>
      <c r="J7770" s="45"/>
      <c r="K7770" s="46"/>
      <c r="L7770" s="47" t="s">
        <v>124</v>
      </c>
    </row>
    <row r="7771" spans="1:12" hidden="1" x14ac:dyDescent="0.3">
      <c r="A7771" s="1" t="str">
        <f>+A7760</f>
        <v>NO</v>
      </c>
      <c r="E7771" s="348" t="str">
        <f>+$E$21</f>
        <v>OBSERVACIONES RESPECTO A LA EVALUACIÓN DE EXPERIENCIA</v>
      </c>
      <c r="F7771" s="308"/>
      <c r="G7771" s="308"/>
      <c r="H7771" s="308"/>
      <c r="I7771" s="308"/>
      <c r="J7771" s="308"/>
      <c r="K7771" s="308"/>
      <c r="L7771" s="349"/>
    </row>
    <row r="7772" spans="1:12" hidden="1" x14ac:dyDescent="0.3">
      <c r="A7772" s="1" t="str">
        <f>+A7760</f>
        <v>NO</v>
      </c>
      <c r="E7772" s="350" t="s">
        <v>124</v>
      </c>
      <c r="F7772" s="351"/>
      <c r="G7772" s="351"/>
      <c r="H7772" s="351"/>
      <c r="I7772" s="351"/>
      <c r="J7772" s="351"/>
      <c r="K7772" s="351"/>
      <c r="L7772" s="352"/>
    </row>
    <row r="7773" spans="1:12" ht="5.15" hidden="1" customHeight="1" x14ac:dyDescent="0.3">
      <c r="A7773" s="1" t="str">
        <f>+A7760</f>
        <v>NO</v>
      </c>
      <c r="E7773" s="39"/>
      <c r="F7773" s="39"/>
      <c r="G7773" s="39"/>
      <c r="H7773" s="39"/>
      <c r="I7773" s="39"/>
      <c r="J7773" s="39"/>
      <c r="K7773" s="39"/>
      <c r="L7773" s="39"/>
    </row>
    <row r="7774" spans="1:12" ht="12.75" hidden="1" customHeight="1" x14ac:dyDescent="0.3">
      <c r="A7774" s="1" t="str">
        <f>+A7760</f>
        <v>NO</v>
      </c>
      <c r="E7774" s="40" t="str">
        <f>+$E$24</f>
        <v>EXPERIENCIA HABILITANTE: CONTRATOS PRESENTADOS</v>
      </c>
      <c r="F7774" s="41"/>
      <c r="G7774" s="41"/>
      <c r="H7774" s="41"/>
      <c r="I7774" s="41"/>
      <c r="J7774" s="41"/>
      <c r="K7774" s="41"/>
      <c r="L7774" s="42"/>
    </row>
    <row r="7775" spans="1:12" ht="8.5" hidden="1" customHeight="1" x14ac:dyDescent="0.3">
      <c r="A7775" s="1" t="str">
        <f>+A7760</f>
        <v>NO</v>
      </c>
      <c r="E7775" s="49"/>
      <c r="F7775" s="50"/>
      <c r="G7775" s="51"/>
      <c r="H7775" s="51"/>
      <c r="I7775" s="51"/>
      <c r="J7775" s="51"/>
      <c r="K7775" s="51"/>
      <c r="L7775" s="52"/>
    </row>
    <row r="7776" spans="1:12" hidden="1" x14ac:dyDescent="0.3">
      <c r="A7776" s="18" t="str">
        <f>+IF(OR(C7776=""),"NO",1)</f>
        <v>NO</v>
      </c>
      <c r="B7776" s="18"/>
      <c r="C7776" s="1" t="s">
        <v>124</v>
      </c>
      <c r="E7776" s="329">
        <v>1</v>
      </c>
      <c r="F7776" s="53" t="str">
        <f>+$F$26</f>
        <v>OBJETO</v>
      </c>
      <c r="G7776" s="332" t="s">
        <v>124</v>
      </c>
      <c r="H7776" s="333"/>
      <c r="I7776" s="333"/>
      <c r="J7776" s="333"/>
      <c r="K7776" s="333"/>
      <c r="L7776" s="334"/>
    </row>
    <row r="7777" spans="1:12" hidden="1" x14ac:dyDescent="0.3">
      <c r="A7777" s="18" t="str">
        <f>+IF(OR(C7776=""),"NO",1)</f>
        <v>NO</v>
      </c>
      <c r="B7777" s="18"/>
      <c r="E7777" s="330"/>
      <c r="F7777" s="54" t="str">
        <f>+$F$27</f>
        <v>CONTRATANTE</v>
      </c>
      <c r="G7777" s="335" t="s">
        <v>124</v>
      </c>
      <c r="H7777" s="310"/>
      <c r="I7777" s="310"/>
      <c r="J7777" s="310"/>
      <c r="K7777" s="310"/>
      <c r="L7777" s="336"/>
    </row>
    <row r="7778" spans="1:12" hidden="1" x14ac:dyDescent="0.3">
      <c r="A7778" s="18" t="str">
        <f>+IF(OR(C7776=""),"NO",1)</f>
        <v>NO</v>
      </c>
      <c r="B7778" s="18"/>
      <c r="E7778" s="330"/>
      <c r="F7778" s="54" t="str">
        <f>+$F$28</f>
        <v>APORTANTE</v>
      </c>
      <c r="G7778" s="337" t="s">
        <v>124</v>
      </c>
      <c r="H7778" s="338"/>
      <c r="I7778" s="338"/>
      <c r="J7778" s="338"/>
      <c r="K7778" s="338"/>
      <c r="L7778" s="339"/>
    </row>
    <row r="7779" spans="1:12" hidden="1" x14ac:dyDescent="0.3">
      <c r="A7779" s="18" t="str">
        <f>+IF(OR(C7776=""),"NO",1)</f>
        <v>NO</v>
      </c>
      <c r="B7779" s="18"/>
      <c r="E7779" s="330"/>
      <c r="F7779" s="54" t="str">
        <f>+$F$29</f>
        <v>VALOR /SMMLV)</v>
      </c>
      <c r="G7779" s="55" t="s">
        <v>124</v>
      </c>
      <c r="H7779" s="56" t="str">
        <f>+$H$29</f>
        <v>% PART..</v>
      </c>
      <c r="I7779" s="57" t="s">
        <v>124</v>
      </c>
      <c r="J7779" s="58" t="str">
        <f>+$J$29</f>
        <v>VALOR ACREDITADO</v>
      </c>
      <c r="K7779" s="59"/>
      <c r="L7779" s="47" t="s">
        <v>124</v>
      </c>
    </row>
    <row r="7780" spans="1:12" hidden="1" x14ac:dyDescent="0.3">
      <c r="A7780" s="18" t="str">
        <f>+IF(OR(C7776=""),"NO",1)</f>
        <v>NO</v>
      </c>
      <c r="B7780" s="18"/>
      <c r="E7780" s="330"/>
      <c r="F7780" s="60" t="str">
        <f>+$F$30</f>
        <v>EXPERIENCIA APORTADA</v>
      </c>
      <c r="G7780" s="340" t="s">
        <v>124</v>
      </c>
      <c r="H7780" s="341"/>
      <c r="I7780" s="341"/>
      <c r="J7780" s="341"/>
      <c r="K7780" s="341"/>
      <c r="L7780" s="342"/>
    </row>
    <row r="7781" spans="1:12" hidden="1" x14ac:dyDescent="0.3">
      <c r="A7781" s="18" t="str">
        <f>+IF(OR(C7776=""),"NO",1)</f>
        <v>NO</v>
      </c>
      <c r="B7781" s="18"/>
      <c r="E7781" s="331"/>
      <c r="F7781" s="62" t="str">
        <f>+$F$31</f>
        <v>OBSERVACIÓN</v>
      </c>
      <c r="G7781" s="343" t="s">
        <v>124</v>
      </c>
      <c r="H7781" s="344"/>
      <c r="I7781" s="344"/>
      <c r="J7781" s="344"/>
      <c r="K7781" s="344"/>
      <c r="L7781" s="345"/>
    </row>
    <row r="7782" spans="1:12" ht="8.5" hidden="1" customHeight="1" x14ac:dyDescent="0.3">
      <c r="A7782" s="18" t="str">
        <f>+IF(OR(C7776=""),"NO",1)</f>
        <v>NO</v>
      </c>
      <c r="B7782" s="18"/>
      <c r="E7782" s="49"/>
      <c r="F7782" s="50"/>
      <c r="G7782" s="51"/>
      <c r="H7782" s="51"/>
      <c r="I7782" s="51"/>
      <c r="J7782" s="51"/>
      <c r="K7782" s="51"/>
      <c r="L7782" s="52"/>
    </row>
    <row r="7783" spans="1:12" hidden="1" x14ac:dyDescent="0.3">
      <c r="A7783" s="18" t="str">
        <f t="shared" ref="A7783" si="2604">+IF(OR(C7783=""),"NO",1)</f>
        <v>NO</v>
      </c>
      <c r="B7783" s="18"/>
      <c r="C7783" s="1" t="s">
        <v>124</v>
      </c>
      <c r="E7783" s="329">
        <v>2</v>
      </c>
      <c r="F7783" s="53" t="str">
        <f>+$F$26</f>
        <v>OBJETO</v>
      </c>
      <c r="G7783" s="332" t="s">
        <v>124</v>
      </c>
      <c r="H7783" s="333"/>
      <c r="I7783" s="333"/>
      <c r="J7783" s="333"/>
      <c r="K7783" s="333"/>
      <c r="L7783" s="334"/>
    </row>
    <row r="7784" spans="1:12" hidden="1" x14ac:dyDescent="0.3">
      <c r="A7784" s="18" t="str">
        <f t="shared" ref="A7784" si="2605">+IF(OR(C7783=""),"NO",1)</f>
        <v>NO</v>
      </c>
      <c r="B7784" s="18"/>
      <c r="E7784" s="330"/>
      <c r="F7784" s="54" t="str">
        <f>+$F$27</f>
        <v>CONTRATANTE</v>
      </c>
      <c r="G7784" s="335" t="s">
        <v>124</v>
      </c>
      <c r="H7784" s="310"/>
      <c r="I7784" s="310"/>
      <c r="J7784" s="310"/>
      <c r="K7784" s="310"/>
      <c r="L7784" s="336"/>
    </row>
    <row r="7785" spans="1:12" hidden="1" x14ac:dyDescent="0.3">
      <c r="A7785" s="18" t="str">
        <f t="shared" ref="A7785" si="2606">+IF(OR(C7783=""),"NO",1)</f>
        <v>NO</v>
      </c>
      <c r="B7785" s="18"/>
      <c r="E7785" s="330"/>
      <c r="F7785" s="54" t="str">
        <f>+$F$28</f>
        <v>APORTANTE</v>
      </c>
      <c r="G7785" s="337" t="s">
        <v>124</v>
      </c>
      <c r="H7785" s="338"/>
      <c r="I7785" s="338"/>
      <c r="J7785" s="338"/>
      <c r="K7785" s="338"/>
      <c r="L7785" s="339"/>
    </row>
    <row r="7786" spans="1:12" hidden="1" x14ac:dyDescent="0.3">
      <c r="A7786" s="18" t="str">
        <f t="shared" ref="A7786" si="2607">+IF(OR(C7783=""),"NO",1)</f>
        <v>NO</v>
      </c>
      <c r="B7786" s="18"/>
      <c r="E7786" s="330"/>
      <c r="F7786" s="54" t="str">
        <f>+$F$29</f>
        <v>VALOR /SMMLV)</v>
      </c>
      <c r="G7786" s="55" t="s">
        <v>124</v>
      </c>
      <c r="H7786" s="56" t="str">
        <f>+$H$29</f>
        <v>% PART..</v>
      </c>
      <c r="I7786" s="57" t="s">
        <v>124</v>
      </c>
      <c r="J7786" s="58" t="str">
        <f>+$J$29</f>
        <v>VALOR ACREDITADO</v>
      </c>
      <c r="K7786" s="59"/>
      <c r="L7786" s="47" t="s">
        <v>124</v>
      </c>
    </row>
    <row r="7787" spans="1:12" hidden="1" x14ac:dyDescent="0.3">
      <c r="A7787" s="18" t="str">
        <f t="shared" ref="A7787" si="2608">+IF(OR(C7783=""),"NO",1)</f>
        <v>NO</v>
      </c>
      <c r="B7787" s="18"/>
      <c r="E7787" s="330"/>
      <c r="F7787" s="60" t="str">
        <f>+$F$30</f>
        <v>EXPERIENCIA APORTADA</v>
      </c>
      <c r="G7787" s="340" t="s">
        <v>124</v>
      </c>
      <c r="H7787" s="341"/>
      <c r="I7787" s="341"/>
      <c r="J7787" s="341"/>
      <c r="K7787" s="341"/>
      <c r="L7787" s="342"/>
    </row>
    <row r="7788" spans="1:12" hidden="1" x14ac:dyDescent="0.3">
      <c r="A7788" s="18" t="str">
        <f t="shared" ref="A7788" si="2609">+IF(OR(C7783=""),"NO",1)</f>
        <v>NO</v>
      </c>
      <c r="B7788" s="18"/>
      <c r="E7788" s="331"/>
      <c r="F7788" s="62" t="str">
        <f>+$F$31</f>
        <v>OBSERVACIÓN</v>
      </c>
      <c r="G7788" s="343" t="s">
        <v>124</v>
      </c>
      <c r="H7788" s="344"/>
      <c r="I7788" s="344"/>
      <c r="J7788" s="344"/>
      <c r="K7788" s="344"/>
      <c r="L7788" s="345"/>
    </row>
    <row r="7789" spans="1:12" ht="8.5" hidden="1" customHeight="1" x14ac:dyDescent="0.3">
      <c r="A7789" s="18" t="str">
        <f t="shared" ref="A7789" si="2610">+IF(OR(C7783=""),"NO",1)</f>
        <v>NO</v>
      </c>
      <c r="B7789" s="18"/>
      <c r="E7789" s="49"/>
      <c r="F7789" s="50"/>
      <c r="G7789" s="51"/>
      <c r="H7789" s="51"/>
      <c r="I7789" s="51"/>
      <c r="J7789" s="51"/>
      <c r="K7789" s="51"/>
      <c r="L7789" s="52"/>
    </row>
    <row r="7790" spans="1:12" hidden="1" x14ac:dyDescent="0.3">
      <c r="A7790" s="18" t="str">
        <f t="shared" ref="A7790" si="2611">+IF(OR(C7790=""),"NO",1)</f>
        <v>NO</v>
      </c>
      <c r="B7790" s="18"/>
      <c r="C7790" s="1" t="s">
        <v>124</v>
      </c>
      <c r="E7790" s="329">
        <v>3</v>
      </c>
      <c r="F7790" s="53" t="str">
        <f>+$F$26</f>
        <v>OBJETO</v>
      </c>
      <c r="G7790" s="332" t="s">
        <v>124</v>
      </c>
      <c r="H7790" s="333"/>
      <c r="I7790" s="333"/>
      <c r="J7790" s="333"/>
      <c r="K7790" s="333"/>
      <c r="L7790" s="334"/>
    </row>
    <row r="7791" spans="1:12" hidden="1" x14ac:dyDescent="0.3">
      <c r="A7791" s="18" t="str">
        <f t="shared" ref="A7791" si="2612">+IF(OR(C7790=""),"NO",1)</f>
        <v>NO</v>
      </c>
      <c r="B7791" s="18"/>
      <c r="E7791" s="330"/>
      <c r="F7791" s="54" t="str">
        <f>+$F$27</f>
        <v>CONTRATANTE</v>
      </c>
      <c r="G7791" s="335" t="s">
        <v>124</v>
      </c>
      <c r="H7791" s="310"/>
      <c r="I7791" s="310"/>
      <c r="J7791" s="310"/>
      <c r="K7791" s="310"/>
      <c r="L7791" s="336"/>
    </row>
    <row r="7792" spans="1:12" hidden="1" x14ac:dyDescent="0.3">
      <c r="A7792" s="18" t="str">
        <f t="shared" ref="A7792" si="2613">+IF(OR(C7790=""),"NO",1)</f>
        <v>NO</v>
      </c>
      <c r="B7792" s="18"/>
      <c r="E7792" s="330"/>
      <c r="F7792" s="54" t="str">
        <f>+$F$28</f>
        <v>APORTANTE</v>
      </c>
      <c r="G7792" s="337" t="s">
        <v>124</v>
      </c>
      <c r="H7792" s="338"/>
      <c r="I7792" s="338"/>
      <c r="J7792" s="338"/>
      <c r="K7792" s="338"/>
      <c r="L7792" s="339"/>
    </row>
    <row r="7793" spans="1:12" hidden="1" x14ac:dyDescent="0.3">
      <c r="A7793" s="18" t="str">
        <f t="shared" ref="A7793" si="2614">+IF(OR(C7790=""),"NO",1)</f>
        <v>NO</v>
      </c>
      <c r="B7793" s="18"/>
      <c r="E7793" s="330"/>
      <c r="F7793" s="54" t="str">
        <f>+$F$29</f>
        <v>VALOR /SMMLV)</v>
      </c>
      <c r="G7793" s="55" t="s">
        <v>124</v>
      </c>
      <c r="H7793" s="56" t="str">
        <f>+$H$29</f>
        <v>% PART..</v>
      </c>
      <c r="I7793" s="57" t="s">
        <v>124</v>
      </c>
      <c r="J7793" s="58" t="str">
        <f>+$J$29</f>
        <v>VALOR ACREDITADO</v>
      </c>
      <c r="K7793" s="59"/>
      <c r="L7793" s="47" t="s">
        <v>124</v>
      </c>
    </row>
    <row r="7794" spans="1:12" hidden="1" x14ac:dyDescent="0.3">
      <c r="A7794" s="18" t="str">
        <f t="shared" ref="A7794" si="2615">+IF(OR(C7790=""),"NO",1)</f>
        <v>NO</v>
      </c>
      <c r="B7794" s="18"/>
      <c r="E7794" s="330"/>
      <c r="F7794" s="60" t="str">
        <f>+$F$30</f>
        <v>EXPERIENCIA APORTADA</v>
      </c>
      <c r="G7794" s="340" t="s">
        <v>124</v>
      </c>
      <c r="H7794" s="341"/>
      <c r="I7794" s="341"/>
      <c r="J7794" s="341"/>
      <c r="K7794" s="341"/>
      <c r="L7794" s="342"/>
    </row>
    <row r="7795" spans="1:12" hidden="1" x14ac:dyDescent="0.3">
      <c r="A7795" s="18" t="str">
        <f t="shared" ref="A7795" si="2616">+IF(OR(C7790=""),"NO",1)</f>
        <v>NO</v>
      </c>
      <c r="B7795" s="18"/>
      <c r="E7795" s="331"/>
      <c r="F7795" s="62" t="str">
        <f>+$F$31</f>
        <v>OBSERVACIÓN</v>
      </c>
      <c r="G7795" s="343" t="s">
        <v>124</v>
      </c>
      <c r="H7795" s="344"/>
      <c r="I7795" s="344"/>
      <c r="J7795" s="344"/>
      <c r="K7795" s="344"/>
      <c r="L7795" s="345"/>
    </row>
    <row r="7796" spans="1:12" ht="8.5" hidden="1" customHeight="1" x14ac:dyDescent="0.3">
      <c r="A7796" s="18" t="str">
        <f t="shared" ref="A7796" si="2617">+IF(OR(C7790=""),"NO",1)</f>
        <v>NO</v>
      </c>
      <c r="B7796" s="18"/>
      <c r="E7796" s="49"/>
      <c r="F7796" s="50"/>
      <c r="G7796" s="51"/>
      <c r="H7796" s="51"/>
      <c r="I7796" s="51"/>
      <c r="J7796" s="51"/>
      <c r="K7796" s="51"/>
      <c r="L7796" s="52"/>
    </row>
    <row r="7797" spans="1:12" hidden="1" x14ac:dyDescent="0.3">
      <c r="A7797" s="18" t="str">
        <f t="shared" ref="A7797" si="2618">+IF(OR(C7797=""),"NO",1)</f>
        <v>NO</v>
      </c>
      <c r="B7797" s="18"/>
      <c r="C7797" s="1" t="s">
        <v>124</v>
      </c>
      <c r="E7797" s="329">
        <v>4</v>
      </c>
      <c r="F7797" s="53" t="str">
        <f>+$F$26</f>
        <v>OBJETO</v>
      </c>
      <c r="G7797" s="332" t="s">
        <v>124</v>
      </c>
      <c r="H7797" s="333"/>
      <c r="I7797" s="333"/>
      <c r="J7797" s="333"/>
      <c r="K7797" s="333"/>
      <c r="L7797" s="334"/>
    </row>
    <row r="7798" spans="1:12" hidden="1" x14ac:dyDescent="0.3">
      <c r="A7798" s="18" t="str">
        <f t="shared" ref="A7798" si="2619">+IF(OR(C7797=""),"NO",1)</f>
        <v>NO</v>
      </c>
      <c r="B7798" s="18"/>
      <c r="E7798" s="330"/>
      <c r="F7798" s="54" t="str">
        <f>+$F$27</f>
        <v>CONTRATANTE</v>
      </c>
      <c r="G7798" s="335" t="s">
        <v>124</v>
      </c>
      <c r="H7798" s="310"/>
      <c r="I7798" s="310"/>
      <c r="J7798" s="310"/>
      <c r="K7798" s="310"/>
      <c r="L7798" s="336"/>
    </row>
    <row r="7799" spans="1:12" hidden="1" x14ac:dyDescent="0.3">
      <c r="A7799" s="18" t="str">
        <f t="shared" ref="A7799" si="2620">+IF(OR(C7797=""),"NO",1)</f>
        <v>NO</v>
      </c>
      <c r="B7799" s="18"/>
      <c r="E7799" s="330"/>
      <c r="F7799" s="54" t="str">
        <f>+$F$28</f>
        <v>APORTANTE</v>
      </c>
      <c r="G7799" s="337" t="s">
        <v>124</v>
      </c>
      <c r="H7799" s="338"/>
      <c r="I7799" s="338"/>
      <c r="J7799" s="338"/>
      <c r="K7799" s="338"/>
      <c r="L7799" s="339"/>
    </row>
    <row r="7800" spans="1:12" hidden="1" x14ac:dyDescent="0.3">
      <c r="A7800" s="18" t="str">
        <f t="shared" ref="A7800" si="2621">+IF(OR(C7797=""),"NO",1)</f>
        <v>NO</v>
      </c>
      <c r="B7800" s="18"/>
      <c r="E7800" s="330"/>
      <c r="F7800" s="54" t="str">
        <f>+$F$29</f>
        <v>VALOR /SMMLV)</v>
      </c>
      <c r="G7800" s="55" t="s">
        <v>124</v>
      </c>
      <c r="H7800" s="56" t="str">
        <f>+$H$29</f>
        <v>% PART..</v>
      </c>
      <c r="I7800" s="57" t="s">
        <v>124</v>
      </c>
      <c r="J7800" s="58" t="str">
        <f>+$J$29</f>
        <v>VALOR ACREDITADO</v>
      </c>
      <c r="K7800" s="59"/>
      <c r="L7800" s="47" t="s">
        <v>124</v>
      </c>
    </row>
    <row r="7801" spans="1:12" hidden="1" x14ac:dyDescent="0.3">
      <c r="A7801" s="18" t="str">
        <f t="shared" ref="A7801" si="2622">+IF(OR(C7797=""),"NO",1)</f>
        <v>NO</v>
      </c>
      <c r="B7801" s="18"/>
      <c r="E7801" s="330"/>
      <c r="F7801" s="60" t="str">
        <f>+$F$30</f>
        <v>EXPERIENCIA APORTADA</v>
      </c>
      <c r="G7801" s="340" t="s">
        <v>124</v>
      </c>
      <c r="H7801" s="341"/>
      <c r="I7801" s="341"/>
      <c r="J7801" s="341"/>
      <c r="K7801" s="341"/>
      <c r="L7801" s="342"/>
    </row>
    <row r="7802" spans="1:12" hidden="1" x14ac:dyDescent="0.3">
      <c r="A7802" s="18" t="str">
        <f t="shared" ref="A7802" si="2623">+IF(OR(C7797=""),"NO",1)</f>
        <v>NO</v>
      </c>
      <c r="B7802" s="18"/>
      <c r="E7802" s="331"/>
      <c r="F7802" s="62" t="str">
        <f>+$F$31</f>
        <v>OBSERVACIÓN</v>
      </c>
      <c r="G7802" s="343" t="s">
        <v>124</v>
      </c>
      <c r="H7802" s="344"/>
      <c r="I7802" s="344"/>
      <c r="J7802" s="344"/>
      <c r="K7802" s="344"/>
      <c r="L7802" s="345"/>
    </row>
    <row r="7803" spans="1:12" ht="8.5" hidden="1" customHeight="1" x14ac:dyDescent="0.3">
      <c r="A7803" s="18" t="str">
        <f t="shared" ref="A7803" si="2624">+IF(OR(C7797=""),"NO",1)</f>
        <v>NO</v>
      </c>
      <c r="B7803" s="18"/>
      <c r="E7803" s="49"/>
      <c r="F7803" s="50"/>
      <c r="G7803" s="51"/>
      <c r="H7803" s="51"/>
      <c r="I7803" s="51"/>
      <c r="J7803" s="51"/>
      <c r="K7803" s="51"/>
      <c r="L7803" s="52"/>
    </row>
    <row r="7804" spans="1:12" hidden="1" x14ac:dyDescent="0.3">
      <c r="A7804" s="18" t="str">
        <f t="shared" ref="A7804" si="2625">+IF(OR(C7804=""),"NO",1)</f>
        <v>NO</v>
      </c>
      <c r="B7804" s="18"/>
      <c r="C7804" s="1" t="s">
        <v>124</v>
      </c>
      <c r="E7804" s="329">
        <v>5</v>
      </c>
      <c r="F7804" s="53" t="str">
        <f>+$F$26</f>
        <v>OBJETO</v>
      </c>
      <c r="G7804" s="332" t="s">
        <v>124</v>
      </c>
      <c r="H7804" s="333"/>
      <c r="I7804" s="333"/>
      <c r="J7804" s="333"/>
      <c r="K7804" s="333"/>
      <c r="L7804" s="334"/>
    </row>
    <row r="7805" spans="1:12" hidden="1" x14ac:dyDescent="0.3">
      <c r="A7805" s="18" t="str">
        <f t="shared" ref="A7805" si="2626">+IF(OR(C7804=""),"NO",1)</f>
        <v>NO</v>
      </c>
      <c r="B7805" s="18"/>
      <c r="E7805" s="330"/>
      <c r="F7805" s="54" t="str">
        <f>+$F$27</f>
        <v>CONTRATANTE</v>
      </c>
      <c r="G7805" s="335" t="s">
        <v>124</v>
      </c>
      <c r="H7805" s="310"/>
      <c r="I7805" s="310"/>
      <c r="J7805" s="310"/>
      <c r="K7805" s="310"/>
      <c r="L7805" s="336"/>
    </row>
    <row r="7806" spans="1:12" hidden="1" x14ac:dyDescent="0.3">
      <c r="A7806" s="18" t="str">
        <f t="shared" ref="A7806" si="2627">+IF(OR(C7804=""),"NO",1)</f>
        <v>NO</v>
      </c>
      <c r="B7806" s="18"/>
      <c r="E7806" s="330"/>
      <c r="F7806" s="54" t="str">
        <f>+$F$28</f>
        <v>APORTANTE</v>
      </c>
      <c r="G7806" s="337" t="s">
        <v>124</v>
      </c>
      <c r="H7806" s="338"/>
      <c r="I7806" s="338"/>
      <c r="J7806" s="338"/>
      <c r="K7806" s="338"/>
      <c r="L7806" s="339"/>
    </row>
    <row r="7807" spans="1:12" hidden="1" x14ac:dyDescent="0.3">
      <c r="A7807" s="18" t="str">
        <f t="shared" ref="A7807" si="2628">+IF(OR(C7804=""),"NO",1)</f>
        <v>NO</v>
      </c>
      <c r="B7807" s="18"/>
      <c r="E7807" s="330"/>
      <c r="F7807" s="54" t="str">
        <f>+$F$29</f>
        <v>VALOR /SMMLV)</v>
      </c>
      <c r="G7807" s="55" t="s">
        <v>124</v>
      </c>
      <c r="H7807" s="56" t="str">
        <f>+$H$29</f>
        <v>% PART..</v>
      </c>
      <c r="I7807" s="57" t="s">
        <v>124</v>
      </c>
      <c r="J7807" s="58" t="str">
        <f>+$J$29</f>
        <v>VALOR ACREDITADO</v>
      </c>
      <c r="K7807" s="59"/>
      <c r="L7807" s="47" t="s">
        <v>124</v>
      </c>
    </row>
    <row r="7808" spans="1:12" hidden="1" x14ac:dyDescent="0.3">
      <c r="A7808" s="18" t="str">
        <f t="shared" ref="A7808" si="2629">+IF(OR(C7804=""),"NO",1)</f>
        <v>NO</v>
      </c>
      <c r="B7808" s="18"/>
      <c r="E7808" s="330"/>
      <c r="F7808" s="60" t="str">
        <f>+$F$30</f>
        <v>EXPERIENCIA APORTADA</v>
      </c>
      <c r="G7808" s="340" t="s">
        <v>124</v>
      </c>
      <c r="H7808" s="341"/>
      <c r="I7808" s="341"/>
      <c r="J7808" s="341"/>
      <c r="K7808" s="341"/>
      <c r="L7808" s="342"/>
    </row>
    <row r="7809" spans="1:12" hidden="1" x14ac:dyDescent="0.3">
      <c r="A7809" s="18" t="str">
        <f t="shared" ref="A7809" si="2630">+IF(OR(C7804=""),"NO",1)</f>
        <v>NO</v>
      </c>
      <c r="B7809" s="18"/>
      <c r="E7809" s="331"/>
      <c r="F7809" s="62" t="str">
        <f>+$F$31</f>
        <v>OBSERVACIÓN</v>
      </c>
      <c r="G7809" s="343" t="s">
        <v>124</v>
      </c>
      <c r="H7809" s="344"/>
      <c r="I7809" s="344"/>
      <c r="J7809" s="344"/>
      <c r="K7809" s="344"/>
      <c r="L7809" s="345"/>
    </row>
    <row r="7810" spans="1:12" ht="8.5" hidden="1" customHeight="1" x14ac:dyDescent="0.3">
      <c r="A7810" s="18" t="str">
        <f t="shared" ref="A7810" si="2631">+IF(OR(C7804=""),"NO",1)</f>
        <v>NO</v>
      </c>
      <c r="B7810" s="18"/>
      <c r="E7810" s="49"/>
      <c r="F7810" s="50"/>
      <c r="G7810" s="51"/>
      <c r="H7810" s="51"/>
      <c r="I7810" s="51"/>
      <c r="J7810" s="51"/>
      <c r="K7810" s="51"/>
      <c r="L7810" s="52"/>
    </row>
    <row r="7811" spans="1:12" hidden="1" x14ac:dyDescent="0.3">
      <c r="A7811" s="18" t="str">
        <f t="shared" ref="A7811" si="2632">+IF(OR(C7811=""),"NO",1)</f>
        <v>NO</v>
      </c>
      <c r="B7811" s="18"/>
      <c r="C7811" s="1" t="s">
        <v>124</v>
      </c>
      <c r="E7811" s="329">
        <v>6</v>
      </c>
      <c r="F7811" s="53" t="str">
        <f>+$F$26</f>
        <v>OBJETO</v>
      </c>
      <c r="G7811" s="332" t="s">
        <v>124</v>
      </c>
      <c r="H7811" s="333"/>
      <c r="I7811" s="333"/>
      <c r="J7811" s="333"/>
      <c r="K7811" s="333"/>
      <c r="L7811" s="334"/>
    </row>
    <row r="7812" spans="1:12" hidden="1" x14ac:dyDescent="0.3">
      <c r="A7812" s="18" t="str">
        <f t="shared" ref="A7812" si="2633">+IF(OR(C7811=""),"NO",1)</f>
        <v>NO</v>
      </c>
      <c r="B7812" s="18"/>
      <c r="E7812" s="330"/>
      <c r="F7812" s="54" t="str">
        <f>+$F$27</f>
        <v>CONTRATANTE</v>
      </c>
      <c r="G7812" s="335" t="s">
        <v>124</v>
      </c>
      <c r="H7812" s="310"/>
      <c r="I7812" s="310"/>
      <c r="J7812" s="310"/>
      <c r="K7812" s="310"/>
      <c r="L7812" s="336"/>
    </row>
    <row r="7813" spans="1:12" hidden="1" x14ac:dyDescent="0.3">
      <c r="A7813" s="18" t="str">
        <f t="shared" ref="A7813" si="2634">+IF(OR(C7811=""),"NO",1)</f>
        <v>NO</v>
      </c>
      <c r="B7813" s="18"/>
      <c r="E7813" s="330"/>
      <c r="F7813" s="54" t="str">
        <f>+$F$28</f>
        <v>APORTANTE</v>
      </c>
      <c r="G7813" s="337" t="s">
        <v>124</v>
      </c>
      <c r="H7813" s="338"/>
      <c r="I7813" s="338"/>
      <c r="J7813" s="338"/>
      <c r="K7813" s="338"/>
      <c r="L7813" s="339"/>
    </row>
    <row r="7814" spans="1:12" hidden="1" x14ac:dyDescent="0.3">
      <c r="A7814" s="18" t="str">
        <f t="shared" ref="A7814" si="2635">+IF(OR(C7811=""),"NO",1)</f>
        <v>NO</v>
      </c>
      <c r="B7814" s="18"/>
      <c r="E7814" s="330"/>
      <c r="F7814" s="54" t="str">
        <f>+$F$29</f>
        <v>VALOR /SMMLV)</v>
      </c>
      <c r="G7814" s="55" t="s">
        <v>124</v>
      </c>
      <c r="H7814" s="56" t="str">
        <f>+$H$29</f>
        <v>% PART..</v>
      </c>
      <c r="I7814" s="57" t="s">
        <v>124</v>
      </c>
      <c r="J7814" s="58" t="str">
        <f>+$J$29</f>
        <v>VALOR ACREDITADO</v>
      </c>
      <c r="K7814" s="59"/>
      <c r="L7814" s="47" t="s">
        <v>124</v>
      </c>
    </row>
    <row r="7815" spans="1:12" hidden="1" x14ac:dyDescent="0.3">
      <c r="A7815" s="18" t="str">
        <f t="shared" ref="A7815" si="2636">+IF(OR(C7811=""),"NO",1)</f>
        <v>NO</v>
      </c>
      <c r="B7815" s="18"/>
      <c r="E7815" s="330"/>
      <c r="F7815" s="60" t="str">
        <f>+$F$30</f>
        <v>EXPERIENCIA APORTADA</v>
      </c>
      <c r="G7815" s="340" t="s">
        <v>124</v>
      </c>
      <c r="H7815" s="341"/>
      <c r="I7815" s="341"/>
      <c r="J7815" s="341"/>
      <c r="K7815" s="341"/>
      <c r="L7815" s="342"/>
    </row>
    <row r="7816" spans="1:12" hidden="1" x14ac:dyDescent="0.3">
      <c r="A7816" s="18" t="str">
        <f t="shared" ref="A7816" si="2637">+IF(OR(C7811=""),"NO",1)</f>
        <v>NO</v>
      </c>
      <c r="B7816" s="18"/>
      <c r="E7816" s="331"/>
      <c r="F7816" s="62" t="str">
        <f>+$F$31</f>
        <v>OBSERVACIÓN</v>
      </c>
      <c r="G7816" s="343" t="s">
        <v>124</v>
      </c>
      <c r="H7816" s="344"/>
      <c r="I7816" s="344"/>
      <c r="J7816" s="344"/>
      <c r="K7816" s="344"/>
      <c r="L7816" s="345"/>
    </row>
    <row r="7817" spans="1:12" ht="8.5" hidden="1" customHeight="1" x14ac:dyDescent="0.3">
      <c r="A7817" s="18" t="str">
        <f t="shared" ref="A7817" si="2638">+IF(OR(C7811=""),"NO",1)</f>
        <v>NO</v>
      </c>
      <c r="B7817" s="18"/>
      <c r="E7817" s="49"/>
      <c r="F7817" s="50"/>
      <c r="G7817" s="51"/>
      <c r="H7817" s="51"/>
      <c r="I7817" s="51"/>
      <c r="J7817" s="51"/>
      <c r="K7817" s="51"/>
      <c r="L7817" s="52"/>
    </row>
    <row r="7818" spans="1:12" hidden="1" x14ac:dyDescent="0.3">
      <c r="A7818" s="18" t="str">
        <f t="shared" ref="A7818" si="2639">+IF(OR(C7818=""),"NO",1)</f>
        <v>NO</v>
      </c>
      <c r="B7818" s="18"/>
      <c r="C7818" s="1" t="s">
        <v>124</v>
      </c>
      <c r="E7818" s="329">
        <v>7</v>
      </c>
      <c r="F7818" s="53" t="str">
        <f>+$F$26</f>
        <v>OBJETO</v>
      </c>
      <c r="G7818" s="332" t="s">
        <v>124</v>
      </c>
      <c r="H7818" s="333"/>
      <c r="I7818" s="333"/>
      <c r="J7818" s="333"/>
      <c r="K7818" s="333"/>
      <c r="L7818" s="334"/>
    </row>
    <row r="7819" spans="1:12" hidden="1" x14ac:dyDescent="0.3">
      <c r="A7819" s="18" t="str">
        <f t="shared" ref="A7819" si="2640">+IF(OR(C7818=""),"NO",1)</f>
        <v>NO</v>
      </c>
      <c r="B7819" s="18"/>
      <c r="E7819" s="330"/>
      <c r="F7819" s="54" t="str">
        <f>+$F$27</f>
        <v>CONTRATANTE</v>
      </c>
      <c r="G7819" s="335" t="s">
        <v>124</v>
      </c>
      <c r="H7819" s="310"/>
      <c r="I7819" s="310"/>
      <c r="J7819" s="310"/>
      <c r="K7819" s="310"/>
      <c r="L7819" s="336"/>
    </row>
    <row r="7820" spans="1:12" hidden="1" x14ac:dyDescent="0.3">
      <c r="A7820" s="18" t="str">
        <f t="shared" ref="A7820" si="2641">+IF(OR(C7818=""),"NO",1)</f>
        <v>NO</v>
      </c>
      <c r="B7820" s="18"/>
      <c r="E7820" s="330"/>
      <c r="F7820" s="54" t="str">
        <f>+$F$28</f>
        <v>APORTANTE</v>
      </c>
      <c r="G7820" s="337" t="s">
        <v>124</v>
      </c>
      <c r="H7820" s="338"/>
      <c r="I7820" s="338"/>
      <c r="J7820" s="338"/>
      <c r="K7820" s="338"/>
      <c r="L7820" s="339"/>
    </row>
    <row r="7821" spans="1:12" hidden="1" x14ac:dyDescent="0.3">
      <c r="A7821" s="18" t="str">
        <f t="shared" ref="A7821" si="2642">+IF(OR(C7818=""),"NO",1)</f>
        <v>NO</v>
      </c>
      <c r="B7821" s="18"/>
      <c r="E7821" s="330"/>
      <c r="F7821" s="54" t="str">
        <f>+$F$29</f>
        <v>VALOR /SMMLV)</v>
      </c>
      <c r="G7821" s="55" t="s">
        <v>124</v>
      </c>
      <c r="H7821" s="56" t="str">
        <f>+$H$29</f>
        <v>% PART..</v>
      </c>
      <c r="I7821" s="57" t="s">
        <v>124</v>
      </c>
      <c r="J7821" s="58" t="str">
        <f>+$J$29</f>
        <v>VALOR ACREDITADO</v>
      </c>
      <c r="K7821" s="59"/>
      <c r="L7821" s="47" t="s">
        <v>124</v>
      </c>
    </row>
    <row r="7822" spans="1:12" hidden="1" x14ac:dyDescent="0.3">
      <c r="A7822" s="18" t="str">
        <f t="shared" ref="A7822" si="2643">+IF(OR(C7818=""),"NO",1)</f>
        <v>NO</v>
      </c>
      <c r="B7822" s="18"/>
      <c r="E7822" s="330"/>
      <c r="F7822" s="60" t="str">
        <f>+$F$30</f>
        <v>EXPERIENCIA APORTADA</v>
      </c>
      <c r="G7822" s="340" t="s">
        <v>124</v>
      </c>
      <c r="H7822" s="341"/>
      <c r="I7822" s="341"/>
      <c r="J7822" s="341"/>
      <c r="K7822" s="341"/>
      <c r="L7822" s="342"/>
    </row>
    <row r="7823" spans="1:12" hidden="1" x14ac:dyDescent="0.3">
      <c r="A7823" s="18" t="str">
        <f t="shared" ref="A7823" si="2644">+IF(OR(C7818=""),"NO",1)</f>
        <v>NO</v>
      </c>
      <c r="B7823" s="18"/>
      <c r="E7823" s="331"/>
      <c r="F7823" s="62" t="str">
        <f>+$F$31</f>
        <v>OBSERVACIÓN</v>
      </c>
      <c r="G7823" s="343" t="s">
        <v>124</v>
      </c>
      <c r="H7823" s="344"/>
      <c r="I7823" s="344"/>
      <c r="J7823" s="344"/>
      <c r="K7823" s="344"/>
      <c r="L7823" s="345"/>
    </row>
    <row r="7824" spans="1:12" hidden="1" x14ac:dyDescent="0.3">
      <c r="A7824" s="18" t="str">
        <f t="shared" ref="A7824" si="2645">+IF(OR(C7818=""),"NO",1)</f>
        <v>NO</v>
      </c>
      <c r="B7824" s="18"/>
      <c r="E7824" s="49"/>
      <c r="F7824" s="50"/>
      <c r="G7824" s="51"/>
      <c r="H7824" s="51"/>
      <c r="I7824" s="51"/>
      <c r="J7824" s="51"/>
      <c r="K7824" s="51"/>
      <c r="L7824" s="52"/>
    </row>
    <row r="7825" spans="1:12" hidden="1" x14ac:dyDescent="0.3">
      <c r="A7825" s="1" t="str">
        <f>+A7760</f>
        <v>NO</v>
      </c>
      <c r="C7825" s="1" t="str">
        <f>"N"&amp;C7760</f>
        <v>N</v>
      </c>
      <c r="E7825" s="63"/>
      <c r="F7825" s="64" t="str">
        <f>+$F$75</f>
        <v>TOTAL DE CONTRATOS PRESENTADOS VÁLIDOS QUE CUMPLEN EXPERIENCIA ACREDITADA:</v>
      </c>
      <c r="G7825" s="65"/>
      <c r="H7825" s="65"/>
      <c r="I7825" s="65"/>
      <c r="J7825" s="66"/>
      <c r="K7825" s="65"/>
      <c r="L7825" s="67" t="s">
        <v>124</v>
      </c>
    </row>
    <row r="7826" spans="1:12" ht="6.65" hidden="1" customHeight="1" x14ac:dyDescent="0.3">
      <c r="A7826" s="1" t="str">
        <f>+A7760</f>
        <v>NO</v>
      </c>
      <c r="E7826" s="51"/>
      <c r="F7826" s="50"/>
      <c r="G7826" s="51"/>
      <c r="H7826" s="51"/>
      <c r="I7826" s="51"/>
      <c r="J7826" s="51"/>
      <c r="K7826" s="51"/>
      <c r="L7826" s="51"/>
    </row>
    <row r="7827" spans="1:12" hidden="1" x14ac:dyDescent="0.3">
      <c r="A7827" s="1" t="str">
        <f>+A7760</f>
        <v>NO</v>
      </c>
      <c r="E7827" s="63"/>
      <c r="F7827" s="63" t="str">
        <f>+$F$77</f>
        <v>ACREDITA SUMINISTRO E INSTALACIÓN DE MOBILIARIO POR LO MENOS EN UN (1) CONTRATO VÁLIDO</v>
      </c>
      <c r="G7827" s="65"/>
      <c r="H7827" s="65"/>
      <c r="I7827" s="65"/>
      <c r="J7827" s="66"/>
      <c r="K7827" s="65"/>
      <c r="L7827" s="68" t="s">
        <v>157</v>
      </c>
    </row>
    <row r="7828" spans="1:12" ht="5.15" hidden="1" customHeight="1" x14ac:dyDescent="0.3">
      <c r="A7828" s="1" t="str">
        <f>+A7760</f>
        <v>NO</v>
      </c>
      <c r="E7828" s="51"/>
      <c r="F7828" s="50"/>
      <c r="G7828" s="51"/>
      <c r="H7828" s="51"/>
      <c r="I7828" s="51"/>
      <c r="J7828" s="51"/>
      <c r="K7828" s="51"/>
      <c r="L7828" s="51"/>
    </row>
    <row r="7829" spans="1:12" ht="12.75" hidden="1" customHeight="1" x14ac:dyDescent="0.3">
      <c r="A7829" s="1" t="str">
        <f>+A7760</f>
        <v>NO</v>
      </c>
      <c r="E7829" s="69" t="str">
        <f>+$E$79</f>
        <v>EXPERIENCIA ESPECÍFICA NUMERAL 10.1.1 A</v>
      </c>
      <c r="F7829" s="70"/>
      <c r="G7829" s="70"/>
      <c r="H7829" s="70"/>
      <c r="I7829" s="70"/>
      <c r="J7829" s="70"/>
      <c r="K7829" s="70"/>
      <c r="L7829" s="71"/>
    </row>
    <row r="7830" spans="1:12" ht="26.5" hidden="1" customHeight="1" x14ac:dyDescent="0.3">
      <c r="A7830" s="1" t="str">
        <f>+A7760</f>
        <v>NO</v>
      </c>
      <c r="E7830" s="72"/>
      <c r="F7830" s="325" t="str">
        <f>+$F$80</f>
        <v>Por lo menos uno (1) de los contratos válidos aportados como experiencia general debe corresponder mínimo al 60% del presupuesto oficial del presente proceso de selección.  (SMMLV)</v>
      </c>
      <c r="G7830" s="326"/>
      <c r="H7830" s="326"/>
      <c r="I7830" s="326"/>
      <c r="J7830" s="326"/>
      <c r="K7830" s="73" t="s">
        <v>124</v>
      </c>
      <c r="L7830" s="74" t="s">
        <v>124</v>
      </c>
    </row>
    <row r="7831" spans="1:12" ht="23.5" hidden="1" customHeight="1" x14ac:dyDescent="0.3">
      <c r="A7831" s="1" t="str">
        <f>+A7760</f>
        <v>NO</v>
      </c>
      <c r="E7831" s="63"/>
      <c r="F7831" s="325" t="str">
        <f>+$F$81</f>
        <v xml:space="preserve">Deberá acreditarse en al menos uno (1) de los contratos válidos aportados como experiencia general una </v>
      </c>
      <c r="G7831" s="326"/>
      <c r="H7831" s="326"/>
      <c r="I7831" s="326"/>
      <c r="J7831" s="326"/>
      <c r="K7831" s="73" t="s">
        <v>124</v>
      </c>
      <c r="L7831" s="74" t="s">
        <v>124</v>
      </c>
    </row>
    <row r="7832" spans="1:12" ht="23.5" hidden="1" customHeight="1" x14ac:dyDescent="0.3">
      <c r="A7832" s="18" t="s">
        <v>30</v>
      </c>
      <c r="E7832" s="63"/>
      <c r="F7832" s="325" t="str">
        <f>+$F$82</f>
        <v xml:space="preserve">Deberá acreditarse en al menos uno (1) de los contratos válidos aportados interventoría a intervención de </v>
      </c>
      <c r="G7832" s="326"/>
      <c r="H7832" s="326"/>
      <c r="I7832" s="326"/>
      <c r="J7832" s="326"/>
      <c r="K7832" s="73">
        <f>+$K$82</f>
        <v>0</v>
      </c>
      <c r="L7832" s="74" t="s">
        <v>124</v>
      </c>
    </row>
    <row r="7833" spans="1:12" ht="36" hidden="1" customHeight="1" x14ac:dyDescent="0.3">
      <c r="A7833" s="18" t="s">
        <v>30</v>
      </c>
      <c r="E7833" s="63"/>
      <c r="F7833" s="325" t="str">
        <f>+$F$83</f>
        <v xml:space="preserve">Deberá acreditarse en al menos uno (1) de los contratos válidos aportados interventoría a intervención de </v>
      </c>
      <c r="G7833" s="326"/>
      <c r="H7833" s="326"/>
      <c r="I7833" s="326"/>
      <c r="J7833" s="326"/>
      <c r="K7833" s="75">
        <f>+$K$83</f>
        <v>0</v>
      </c>
      <c r="L7833" s="76" t="s">
        <v>124</v>
      </c>
    </row>
    <row r="7834" spans="1:12" hidden="1" x14ac:dyDescent="0.3">
      <c r="A7834" s="1" t="str">
        <f>+A7760</f>
        <v>NO</v>
      </c>
      <c r="E7834" s="51"/>
      <c r="F7834" s="50"/>
      <c r="G7834" s="51"/>
      <c r="H7834" s="51"/>
      <c r="I7834" s="51"/>
      <c r="J7834" s="51"/>
      <c r="K7834" s="51"/>
      <c r="L7834" s="51"/>
    </row>
    <row r="7835" spans="1:12" ht="12.75" hidden="1" customHeight="1" x14ac:dyDescent="0.3">
      <c r="A7835" s="1" t="str">
        <f>+A7760</f>
        <v>NO</v>
      </c>
      <c r="E7835" s="40" t="str">
        <f>+$E$85</f>
        <v>VALOR MÍNIMO A CERIFICAR % P.O EN SMMMLV. NUMERAL 3.9.1</v>
      </c>
      <c r="F7835" s="41"/>
      <c r="G7835" s="41"/>
      <c r="H7835" s="41"/>
      <c r="I7835" s="41"/>
      <c r="J7835" s="41"/>
      <c r="K7835" s="41"/>
      <c r="L7835" s="42"/>
    </row>
    <row r="7836" spans="1:12" hidden="1" x14ac:dyDescent="0.3">
      <c r="A7836" s="1" t="str">
        <f>+A7760</f>
        <v>NO</v>
      </c>
      <c r="C7836" s="1" t="str">
        <f>"M"&amp;C7760</f>
        <v>M</v>
      </c>
      <c r="E7836" s="77" t="str">
        <f>+$E$86</f>
        <v>100% P.O.</v>
      </c>
      <c r="F7836" s="78"/>
      <c r="G7836" s="61">
        <v>242.41716883554506</v>
      </c>
      <c r="H7836" s="124" t="str">
        <f>+$H$86</f>
        <v>TOTAL EJECUTADO DE CONTRATOS ACREDITADOS</v>
      </c>
      <c r="I7836" s="124"/>
      <c r="J7836" s="124"/>
      <c r="K7836" s="55" t="s">
        <v>124</v>
      </c>
      <c r="L7836" s="47" t="s">
        <v>124</v>
      </c>
    </row>
    <row r="7837" spans="1:12" hidden="1" x14ac:dyDescent="0.3">
      <c r="A7837" s="1" t="str">
        <f>+A7760</f>
        <v>NO</v>
      </c>
      <c r="E7837" s="39"/>
      <c r="F7837" s="39"/>
      <c r="G7837" s="39"/>
      <c r="H7837" s="39"/>
      <c r="I7837" s="39"/>
      <c r="J7837" s="39"/>
      <c r="K7837" s="39"/>
      <c r="L7837" s="39"/>
    </row>
    <row r="7838" spans="1:12" ht="12.75" hidden="1" customHeight="1" x14ac:dyDescent="0.3">
      <c r="A7838" s="18" t="s">
        <v>30</v>
      </c>
      <c r="B7838" s="18"/>
      <c r="E7838" s="40" t="str">
        <f>+$E$88</f>
        <v>CONSIDERACIONES PARA LA VALIDEZ DE LA EXPERIENCIA REQUERIDA: EXPERIENCIA PROPONENTES PLURALES NUMERAL 10.1.2 D</v>
      </c>
      <c r="F7838" s="41"/>
      <c r="G7838" s="41"/>
      <c r="H7838" s="41"/>
      <c r="I7838" s="41"/>
      <c r="J7838" s="41"/>
      <c r="K7838" s="41"/>
      <c r="L7838" s="42"/>
    </row>
    <row r="7839" spans="1:12" ht="28" hidden="1" customHeight="1" x14ac:dyDescent="0.3">
      <c r="A7839" s="18" t="s">
        <v>30</v>
      </c>
      <c r="B7839" s="18"/>
      <c r="C7839" s="1" t="str">
        <f>"O"&amp;C7760</f>
        <v>O</v>
      </c>
      <c r="E7839" s="80" t="str">
        <f>+$E$89</f>
        <v>i)</v>
      </c>
      <c r="F7839" s="327" t="str">
        <f>+$F$89</f>
        <v>Uno de los integrantes debe aportar como mínimo el cincuenta por ciento (50 %) de la experiencia solicitada</v>
      </c>
      <c r="G7839" s="328"/>
      <c r="H7839" s="328"/>
      <c r="I7839" s="328"/>
      <c r="J7839" s="328"/>
      <c r="K7839" s="73" t="s">
        <v>124</v>
      </c>
      <c r="L7839" s="47" t="s">
        <v>124</v>
      </c>
    </row>
    <row r="7840" spans="1:12" ht="28" hidden="1" customHeight="1" x14ac:dyDescent="0.3">
      <c r="A7840" s="18" t="s">
        <v>30</v>
      </c>
      <c r="B7840" s="18"/>
      <c r="C7840" s="1" t="str">
        <f>"O"&amp;C7760</f>
        <v>O</v>
      </c>
      <c r="E7840" s="80" t="str">
        <f>+$E$90</f>
        <v>ii)</v>
      </c>
      <c r="F7840" s="327" t="str">
        <f>+$F$90</f>
        <v>Todos los demás ntegrantes deben acreditar al menos el cinco por ciento (5 %) de la experiencia solicitada, solo uno (1) de los integrantes podrá no acreditar experiencia pero su porcentaje de participación  no podrá superar el diez por ciento (10 %)</v>
      </c>
      <c r="G7840" s="328"/>
      <c r="H7840" s="328"/>
      <c r="I7840" s="328"/>
      <c r="J7840" s="328"/>
      <c r="K7840" s="73" t="s">
        <v>124</v>
      </c>
      <c r="L7840" s="47" t="s">
        <v>124</v>
      </c>
    </row>
    <row r="7841" spans="1:12" hidden="1" x14ac:dyDescent="0.3">
      <c r="A7841" s="18" t="s">
        <v>30</v>
      </c>
      <c r="B7841" s="18"/>
      <c r="E7841" s="39"/>
      <c r="F7841" s="39"/>
      <c r="G7841" s="39"/>
      <c r="H7841" s="39"/>
      <c r="I7841" s="39"/>
      <c r="J7841" s="39"/>
      <c r="K7841" s="39"/>
      <c r="L7841" s="39"/>
    </row>
    <row r="7842" spans="1:12" ht="13" hidden="1" customHeight="1" x14ac:dyDescent="0.3">
      <c r="A7842" s="18" t="str">
        <f>+A7760</f>
        <v>NO</v>
      </c>
      <c r="B7842" s="18"/>
      <c r="E7842" s="69" t="str">
        <f>+$E$92</f>
        <v>VERIFICACIÓN Y ASIGNACIÓN DE PUNTAJE POR LA EXPERIENCIA DEL PROPONENTE</v>
      </c>
      <c r="F7842" s="70"/>
      <c r="G7842" s="70"/>
      <c r="H7842" s="70"/>
      <c r="I7842" s="70"/>
      <c r="J7842" s="70"/>
      <c r="K7842" s="70"/>
      <c r="L7842" s="71"/>
    </row>
    <row r="7843" spans="1:12" hidden="1" x14ac:dyDescent="0.3">
      <c r="A7843" s="18" t="str">
        <f>+A7760</f>
        <v>NO</v>
      </c>
      <c r="B7843" s="18"/>
      <c r="E7843" s="81"/>
      <c r="F7843" s="323" t="str">
        <f>+$F$93</f>
        <v>No. CONTRATOS QUE ACREDITAN LA EXPERIENCIA (NO OBJETO DE SUBSANACIÓN)</v>
      </c>
      <c r="G7843" s="324"/>
      <c r="H7843" s="324"/>
      <c r="I7843" s="324"/>
      <c r="J7843" s="324"/>
      <c r="K7843" s="82"/>
      <c r="L7843" s="83" t="s">
        <v>124</v>
      </c>
    </row>
    <row r="7844" spans="1:12" ht="13" hidden="1" customHeight="1" x14ac:dyDescent="0.3">
      <c r="A7844" s="18" t="str">
        <f>+A7760</f>
        <v>NO</v>
      </c>
      <c r="B7844" s="18"/>
      <c r="E7844" s="84"/>
      <c r="F7844" s="323" t="str">
        <f>+$F$94</f>
        <v>TOTAL EJECUTADO DE CONTRATOS ACREDITADOS PROPUESTA INICIAL</v>
      </c>
      <c r="G7844" s="324"/>
      <c r="H7844" s="324"/>
      <c r="I7844" s="324"/>
      <c r="J7844" s="324"/>
      <c r="K7844" s="85"/>
      <c r="L7844" s="86" t="s">
        <v>124</v>
      </c>
    </row>
    <row r="7845" spans="1:12" ht="13" hidden="1" customHeight="1" x14ac:dyDescent="0.3">
      <c r="A7845" s="18" t="str">
        <f>+A7760</f>
        <v>NO</v>
      </c>
      <c r="B7845" s="18"/>
      <c r="E7845" s="87"/>
      <c r="F7845" s="323" t="str">
        <f>+$F$95</f>
        <v>PROMEDIO VALOR ACREDITADO EN SMMLV</v>
      </c>
      <c r="G7845" s="324"/>
      <c r="H7845" s="324"/>
      <c r="I7845" s="324"/>
      <c r="J7845" s="324"/>
      <c r="K7845" s="66"/>
      <c r="L7845" s="88" t="s">
        <v>124</v>
      </c>
    </row>
    <row r="7846" spans="1:12" hidden="1" x14ac:dyDescent="0.3">
      <c r="A7846" s="18" t="str">
        <f>+A7760</f>
        <v>NO</v>
      </c>
      <c r="B7846" s="18"/>
      <c r="E7846" s="89"/>
      <c r="F7846" s="89"/>
      <c r="G7846" s="89"/>
      <c r="H7846" s="89"/>
      <c r="I7846" s="89"/>
      <c r="J7846" s="89"/>
      <c r="K7846" s="89"/>
      <c r="L7846" s="89"/>
    </row>
    <row r="7847" spans="1:12" ht="13" hidden="1" customHeight="1" x14ac:dyDescent="0.3">
      <c r="A7847" s="18" t="str">
        <f>+A7760</f>
        <v>NO</v>
      </c>
      <c r="B7847" s="18"/>
      <c r="E7847" s="69" t="str">
        <f>+$E$97</f>
        <v>3.9.2 EXIGENCIAS MÍNIMAS DE EXPERIENCIA Y FORMACIÓN ACADÉMICA DEL EQUIPO DE TRABAJO</v>
      </c>
      <c r="F7847" s="70"/>
      <c r="G7847" s="70"/>
      <c r="H7847" s="70"/>
      <c r="I7847" s="70"/>
      <c r="J7847" s="70"/>
      <c r="K7847" s="70"/>
      <c r="L7847" s="71"/>
    </row>
    <row r="7848" spans="1:12" hidden="1" x14ac:dyDescent="0.3">
      <c r="A7848" s="18" t="str">
        <f>+A7760</f>
        <v>NO</v>
      </c>
      <c r="B7848" s="18"/>
      <c r="E7848" s="90" t="str">
        <f>+$E$98</f>
        <v>Formulario 8</v>
      </c>
      <c r="F7848" s="315" t="s">
        <v>46</v>
      </c>
      <c r="G7848" s="316"/>
      <c r="H7848" s="317"/>
      <c r="I7848" s="318"/>
      <c r="J7848" s="318"/>
      <c r="K7848" s="318"/>
      <c r="L7848" s="319"/>
    </row>
    <row r="7849" spans="1:12" hidden="1" x14ac:dyDescent="0.3">
      <c r="A7849" s="18" t="str">
        <f>+A7760</f>
        <v>NO</v>
      </c>
      <c r="B7849" s="18"/>
      <c r="E7849" s="91" t="s">
        <v>124</v>
      </c>
      <c r="F7849" s="91" t="str">
        <f>+$F$99</f>
        <v>Director de Interventoría</v>
      </c>
      <c r="G7849" s="91" t="str">
        <f>+$G$99</f>
        <v>Residente de Interventoría</v>
      </c>
      <c r="H7849" s="320"/>
      <c r="I7849" s="321"/>
      <c r="J7849" s="321"/>
      <c r="K7849" s="321"/>
      <c r="L7849" s="322"/>
    </row>
    <row r="7850" spans="1:12" hidden="1" x14ac:dyDescent="0.3">
      <c r="A7850" s="18" t="str">
        <f>+A7760</f>
        <v>NO</v>
      </c>
      <c r="B7850" s="18"/>
      <c r="E7850" s="304" t="str">
        <f>+$E$100</f>
        <v>OBSERVACIONES RESPECTO REQUISITO HABILITANTE DEL PERSONAL CLAVE EVALUABLE</v>
      </c>
      <c r="F7850" s="305"/>
      <c r="G7850" s="305"/>
      <c r="H7850" s="305"/>
      <c r="I7850" s="305"/>
      <c r="J7850" s="305"/>
      <c r="K7850" s="305"/>
      <c r="L7850" s="305"/>
    </row>
    <row r="7851" spans="1:12" hidden="1" x14ac:dyDescent="0.3">
      <c r="A7851" s="18" t="str">
        <f>+A7760</f>
        <v>NO</v>
      </c>
      <c r="B7851" s="18"/>
      <c r="E7851" s="312" t="s">
        <v>124</v>
      </c>
      <c r="F7851" s="313"/>
      <c r="G7851" s="313"/>
      <c r="H7851" s="313"/>
      <c r="I7851" s="313"/>
      <c r="J7851" s="313"/>
      <c r="K7851" s="313"/>
      <c r="L7851" s="314"/>
    </row>
    <row r="7852" spans="1:12" hidden="1" x14ac:dyDescent="0.3">
      <c r="A7852" s="18" t="str">
        <f>+A7760</f>
        <v>NO</v>
      </c>
      <c r="B7852" s="18"/>
      <c r="E7852" s="89"/>
      <c r="F7852" s="89"/>
      <c r="G7852" s="89"/>
      <c r="H7852" s="89"/>
      <c r="I7852" s="89"/>
      <c r="J7852" s="89"/>
      <c r="K7852" s="89"/>
      <c r="L7852" s="89"/>
    </row>
    <row r="7853" spans="1:12" ht="13" hidden="1" customHeight="1" x14ac:dyDescent="0.3">
      <c r="A7853" s="18" t="str">
        <f>+A7760</f>
        <v>NO</v>
      </c>
      <c r="B7853" s="18"/>
      <c r="E7853" s="69" t="str">
        <f>+$E$103</f>
        <v>4.2 EQUIPO DE TRABAJO (Personal Clave Evaluable)</v>
      </c>
      <c r="F7853" s="70"/>
      <c r="G7853" s="70"/>
      <c r="H7853" s="70"/>
      <c r="I7853" s="70"/>
      <c r="J7853" s="70"/>
      <c r="K7853" s="70"/>
      <c r="L7853" s="71"/>
    </row>
    <row r="7854" spans="1:12" ht="23.25" hidden="1" customHeight="1" x14ac:dyDescent="0.3">
      <c r="A7854" s="18" t="str">
        <f>+A7760</f>
        <v>NO</v>
      </c>
      <c r="B7854" s="18"/>
      <c r="E7854" s="90" t="str">
        <f>+$E$104</f>
        <v>Formulario 9</v>
      </c>
      <c r="F7854" s="315" t="s">
        <v>46</v>
      </c>
      <c r="G7854" s="316"/>
      <c r="H7854" s="317"/>
      <c r="I7854" s="318"/>
      <c r="J7854" s="318"/>
      <c r="K7854" s="318"/>
      <c r="L7854" s="319"/>
    </row>
    <row r="7855" spans="1:12" hidden="1" x14ac:dyDescent="0.3">
      <c r="A7855" s="18" t="str">
        <f>+A7760</f>
        <v>NO</v>
      </c>
      <c r="B7855" s="18"/>
      <c r="E7855" s="91" t="s">
        <v>124</v>
      </c>
      <c r="F7855" s="91" t="str">
        <f>+$F$99</f>
        <v>Director de Interventoría</v>
      </c>
      <c r="G7855" s="91" t="str">
        <f>+$G$99</f>
        <v>Residente de Interventoría</v>
      </c>
      <c r="H7855" s="320"/>
      <c r="I7855" s="321"/>
      <c r="J7855" s="321"/>
      <c r="K7855" s="321"/>
      <c r="L7855" s="322"/>
    </row>
    <row r="7856" spans="1:12" hidden="1" x14ac:dyDescent="0.3">
      <c r="A7856" s="18" t="str">
        <f>+A7760</f>
        <v>NO</v>
      </c>
      <c r="B7856" s="18"/>
      <c r="E7856" s="89"/>
      <c r="F7856" s="89"/>
      <c r="G7856" s="89"/>
      <c r="H7856" s="89"/>
      <c r="I7856" s="89"/>
      <c r="J7856" s="89"/>
      <c r="K7856" s="89"/>
      <c r="L7856" s="89"/>
    </row>
    <row r="7857" spans="1:12" hidden="1" x14ac:dyDescent="0.3">
      <c r="A7857" s="1" t="str">
        <f>+A7760</f>
        <v>NO</v>
      </c>
      <c r="E7857" s="92" t="str">
        <f>+E7732</f>
        <v>CRITERIOS DE EVALUACIÓN Y PUNTAJE</v>
      </c>
      <c r="F7857" s="93"/>
      <c r="G7857" s="93"/>
      <c r="H7857" s="93"/>
      <c r="I7857" s="93"/>
      <c r="J7857" s="93"/>
      <c r="K7857" s="94"/>
      <c r="L7857" s="95" t="str">
        <f>+$L$107</f>
        <v>PUNTAJE OBTENIDO</v>
      </c>
    </row>
    <row r="7858" spans="1:12" hidden="1" x14ac:dyDescent="0.3">
      <c r="A7858" s="1" t="str">
        <f>+A7760</f>
        <v>NO</v>
      </c>
      <c r="E7858" s="96" t="str">
        <f>+$E$108</f>
        <v>VALOR</v>
      </c>
      <c r="F7858" s="97" t="str">
        <f>+$F$108</f>
        <v>EQUIPO DE TRABAJO (PERSONAL CLAVE EVALUABLE)</v>
      </c>
      <c r="G7858" s="24"/>
      <c r="H7858" s="24"/>
      <c r="I7858" s="24"/>
      <c r="J7858" s="24"/>
      <c r="K7858" s="24"/>
      <c r="L7858" s="98"/>
    </row>
    <row r="7859" spans="1:12" ht="12.75" hidden="1" customHeight="1" x14ac:dyDescent="0.3">
      <c r="A7859" s="1" t="str">
        <f>+A7760</f>
        <v>NO</v>
      </c>
      <c r="E7859" s="96">
        <f>+$E$109</f>
        <v>5</v>
      </c>
      <c r="F7859" s="307" t="str">
        <f>+$F$109</f>
        <v xml:space="preserve"> Experiencia Específica adicional</v>
      </c>
      <c r="G7859" s="308"/>
      <c r="H7859" s="308"/>
      <c r="I7859" s="308"/>
      <c r="J7859" s="308"/>
      <c r="K7859" s="309"/>
      <c r="L7859" s="99" t="str">
        <f>IFERROR(IF(VLOOKUP(C7760,'R. PUNTAJES'!$C$14:$R$213,'R. PUNTAJES'!$I$10,0)="","",VLOOKUP(C7760,'R. PUNTAJES'!$C$14:$R$213,'R. PUNTAJES'!$I$10,0)),"")</f>
        <v/>
      </c>
    </row>
    <row r="7860" spans="1:12" ht="12.75" hidden="1" customHeight="1" x14ac:dyDescent="0.3">
      <c r="A7860" s="1" t="str">
        <f>+A7760</f>
        <v>NO</v>
      </c>
      <c r="E7860" s="96">
        <f>+$E$110</f>
        <v>5</v>
      </c>
      <c r="F7860" s="307" t="str">
        <f>+$F$110</f>
        <v>Formación Académica adicional</v>
      </c>
      <c r="G7860" s="308"/>
      <c r="H7860" s="308"/>
      <c r="I7860" s="308"/>
      <c r="J7860" s="308"/>
      <c r="K7860" s="309"/>
      <c r="L7860" s="99" t="str">
        <f>IFERROR(IF(VLOOKUP(C7760,'R. PUNTAJES'!$C$14:$R$213,'R. PUNTAJES'!$J$10,0)="","",VLOOKUP(C7760,'R. PUNTAJES'!$C$14:$R$213,'R. PUNTAJES'!$J$10,0)),"")</f>
        <v/>
      </c>
    </row>
    <row r="7861" spans="1:12" hidden="1" x14ac:dyDescent="0.3">
      <c r="A7861" s="18" t="str">
        <f>+A7760</f>
        <v>NO</v>
      </c>
      <c r="B7861" s="18"/>
      <c r="E7861" s="100"/>
      <c r="F7861" s="101" t="str">
        <f>+$F$111</f>
        <v>FACTOR DE SOSTENIBILIDAD</v>
      </c>
      <c r="G7861" s="102"/>
      <c r="H7861" s="102"/>
      <c r="I7861" s="102"/>
      <c r="J7861" s="102"/>
      <c r="K7861" s="102"/>
      <c r="L7861" s="103"/>
    </row>
    <row r="7862" spans="1:12" hidden="1" x14ac:dyDescent="0.3">
      <c r="A7862" s="18" t="str">
        <f>+A7760</f>
        <v>NO</v>
      </c>
      <c r="B7862" s="18"/>
      <c r="E7862" s="104">
        <v>1</v>
      </c>
      <c r="F7862" s="105" t="str">
        <f>+$F$112</f>
        <v>Compromisos Sostenibilidad</v>
      </c>
      <c r="G7862" s="106"/>
      <c r="H7862" s="106"/>
      <c r="I7862" s="106"/>
      <c r="J7862" s="106"/>
      <c r="K7862" s="106"/>
      <c r="L7862" s="107" t="str">
        <f>IFERROR(IF(VLOOKUP(C7760,'R. PUNTAJES'!$C$14:$R$213,'R. PUNTAJES'!$K$10,0)="","",VLOOKUP(C7760,'R. PUNTAJES'!$C$14:$R$213,'R. PUNTAJES'!$K$10,0)),"")</f>
        <v/>
      </c>
    </row>
    <row r="7863" spans="1:12" hidden="1" x14ac:dyDescent="0.3">
      <c r="A7863" s="1" t="str">
        <f>+A7760</f>
        <v>NO</v>
      </c>
      <c r="E7863" s="108"/>
      <c r="F7863" s="109" t="str">
        <f>+$F$113</f>
        <v>APOYO A LA INDUSTRIA NACIONAL</v>
      </c>
      <c r="G7863" s="110"/>
      <c r="H7863" s="110"/>
      <c r="I7863" s="110"/>
      <c r="J7863" s="110"/>
      <c r="K7863" s="110"/>
      <c r="L7863" s="111"/>
    </row>
    <row r="7864" spans="1:12" ht="12.75" hidden="1" customHeight="1" x14ac:dyDescent="0.3">
      <c r="A7864" s="1" t="str">
        <f>+A7760</f>
        <v>NO</v>
      </c>
      <c r="E7864" s="96">
        <v>20</v>
      </c>
      <c r="F7864" s="307" t="str">
        <f>+$F$114</f>
        <v>Promoción de Servicios Nacionales o con Trato Nacional</v>
      </c>
      <c r="G7864" s="308"/>
      <c r="H7864" s="308"/>
      <c r="I7864" s="308"/>
      <c r="J7864" s="308"/>
      <c r="K7864" s="309"/>
      <c r="L7864" s="99" t="str">
        <f>IFERROR(IF(VLOOKUP(C7760,'R. PUNTAJES'!$C$14:$R$213,'R. PUNTAJES'!$L$10,0)="","",
IF(VLOOKUP(C7760,'R. PUNTAJES'!$C$14:$R$213,'R. PUNTAJES'!$L$10,0)=5,0,
VLOOKUP(C7760,'R. PUNTAJES'!$C$14:$R$213,'R. PUNTAJES'!$L$10,0))),"")</f>
        <v/>
      </c>
    </row>
    <row r="7865" spans="1:12" ht="12.75" hidden="1" customHeight="1" x14ac:dyDescent="0.3">
      <c r="A7865" s="1" t="str">
        <f>+A7760</f>
        <v>NO</v>
      </c>
      <c r="E7865" s="96">
        <v>5</v>
      </c>
      <c r="F7865" s="307" t="str">
        <f>+$F$115</f>
        <v>Incorporación de componente nacional en servicios extranjeros</v>
      </c>
      <c r="G7865" s="308"/>
      <c r="H7865" s="308"/>
      <c r="I7865" s="308"/>
      <c r="J7865" s="308"/>
      <c r="K7865" s="309"/>
      <c r="L7865" s="99" t="str">
        <f>IFERROR(IF(VLOOKUP(C7760,'R. PUNTAJES'!$C$14:$R$213,'R. PUNTAJES'!$L$10,0)="","",
IF(VLOOKUP(C7760,'R. PUNTAJES'!$C$14:$R$213,'R. PUNTAJES'!$L$10,0)=20,0,
VLOOKUP(C7760,'R. PUNTAJES'!$C$14:$R$213,'R. PUNTAJES'!$L$10,0))),"")</f>
        <v/>
      </c>
    </row>
    <row r="7866" spans="1:12" hidden="1" x14ac:dyDescent="0.3">
      <c r="A7866" s="1" t="str">
        <f>+A7760</f>
        <v>NO</v>
      </c>
      <c r="E7866" s="112"/>
      <c r="F7866" s="97" t="str">
        <f>+$F$116</f>
        <v>VINCULACIÓN DE PERSONAS CON DISCAPACIDAD</v>
      </c>
      <c r="G7866" s="24"/>
      <c r="H7866" s="24"/>
      <c r="I7866" s="24"/>
      <c r="J7866" s="24"/>
      <c r="K7866" s="24"/>
      <c r="L7866" s="98"/>
    </row>
    <row r="7867" spans="1:12" ht="12.75" hidden="1" customHeight="1" x14ac:dyDescent="0.3">
      <c r="A7867" s="1" t="str">
        <f>+A7760</f>
        <v>NO</v>
      </c>
      <c r="E7867" s="96">
        <v>1</v>
      </c>
      <c r="F7867" s="307" t="str">
        <f>+$F$117</f>
        <v xml:space="preserve">Trabajadores vinculados a la planta de personal </v>
      </c>
      <c r="G7867" s="308"/>
      <c r="H7867" s="308"/>
      <c r="I7867" s="308"/>
      <c r="J7867" s="308"/>
      <c r="K7867" s="309"/>
      <c r="L7867" s="99" t="str">
        <f>IFERROR(IF(VLOOKUP(C7760,'R. PUNTAJES'!$C$14:$R$213,'R. PUNTAJES'!$M$10,0)="","",VLOOKUP(C7760,'R. PUNTAJES'!$C$14:$R$213,'R. PUNTAJES'!$M$10,0)),"")</f>
        <v/>
      </c>
    </row>
    <row r="7868" spans="1:12" hidden="1" x14ac:dyDescent="0.3">
      <c r="A7868" s="1" t="str">
        <f>+A7760</f>
        <v>NO</v>
      </c>
      <c r="E7868" s="112"/>
      <c r="F7868" s="97" t="str">
        <f>+$F$118</f>
        <v>EMPRENDIMIENTOS Y EMPRESAS DE MUJERES</v>
      </c>
      <c r="G7868" s="24"/>
      <c r="H7868" s="24"/>
      <c r="I7868" s="24"/>
      <c r="J7868" s="24"/>
      <c r="K7868" s="24"/>
      <c r="L7868" s="98"/>
    </row>
    <row r="7869" spans="1:12" ht="13" hidden="1" customHeight="1" x14ac:dyDescent="0.3">
      <c r="A7869" s="1" t="str">
        <f>+A7760</f>
        <v>NO</v>
      </c>
      <c r="E7869" s="96">
        <v>0.25</v>
      </c>
      <c r="F7869" s="307" t="str">
        <f>+$F$119</f>
        <v>Emprendimientos y empresas de mujeres</v>
      </c>
      <c r="G7869" s="308"/>
      <c r="H7869" s="308"/>
      <c r="I7869" s="308"/>
      <c r="J7869" s="308"/>
      <c r="K7869" s="309"/>
      <c r="L7869" s="113" t="str">
        <f>IFERROR(IF(VLOOKUP(C7760,'R. PUNTAJES'!$C$14:$R$213,'R. PUNTAJES'!$N$10,0)="","",VLOOKUP(C7760,'R. PUNTAJES'!$C$14:$R$213,'R. PUNTAJES'!$N$10,0)),"")</f>
        <v/>
      </c>
    </row>
    <row r="7870" spans="1:12" hidden="1" x14ac:dyDescent="0.3">
      <c r="A7870" s="18" t="str">
        <f>+A7871</f>
        <v>NO</v>
      </c>
      <c r="B7870" s="18"/>
      <c r="E7870" s="112"/>
      <c r="F7870" s="97" t="str">
        <f>+$F$120</f>
        <v>MIPYME</v>
      </c>
      <c r="G7870" s="24"/>
      <c r="H7870" s="24"/>
      <c r="I7870" s="24"/>
      <c r="J7870" s="24"/>
      <c r="K7870" s="24"/>
      <c r="L7870" s="98"/>
    </row>
    <row r="7871" spans="1:12" hidden="1" x14ac:dyDescent="0.3">
      <c r="A7871" s="18" t="str">
        <f>+IF(E7871=0,"NO",1)</f>
        <v>NO</v>
      </c>
      <c r="B7871" s="18"/>
      <c r="E7871" s="96">
        <v>0</v>
      </c>
      <c r="F7871" s="307" t="str">
        <f>+$F$121</f>
        <v>Mipyme</v>
      </c>
      <c r="G7871" s="308"/>
      <c r="H7871" s="308"/>
      <c r="I7871" s="308"/>
      <c r="J7871" s="308"/>
      <c r="K7871" s="309"/>
      <c r="L7871" s="113" t="str">
        <f>IFERROR(IF(VLOOKUP(C7760,'R. PUNTAJES'!$C$14:$R$213,'R. PUNTAJES'!$O$10,0)="","",VLOOKUP(C7760,'R. PUNTAJES'!$C$14:$R$213,'R. PUNTAJES'!$O$10,0)),"")</f>
        <v/>
      </c>
    </row>
    <row r="7872" spans="1:12" hidden="1" x14ac:dyDescent="0.3">
      <c r="A7872" s="1" t="str">
        <f>+A7760</f>
        <v>NO</v>
      </c>
      <c r="E7872" s="112"/>
      <c r="F7872" s="97" t="str">
        <f>+$F$122</f>
        <v>EXPERIENCIA DEL PROPONENTE</v>
      </c>
      <c r="G7872" s="24"/>
      <c r="H7872" s="24"/>
      <c r="I7872" s="24"/>
      <c r="J7872" s="24"/>
      <c r="K7872" s="24"/>
      <c r="L7872" s="98"/>
    </row>
    <row r="7873" spans="1:16" hidden="1" x14ac:dyDescent="0.3">
      <c r="A7873" s="1" t="str">
        <f>+A7760</f>
        <v>NO</v>
      </c>
      <c r="E7873" s="96">
        <v>59.5</v>
      </c>
      <c r="F7873" s="307" t="str">
        <f>+$F$123</f>
        <v>mediana con valor absoluto</v>
      </c>
      <c r="G7873" s="308"/>
      <c r="H7873" s="308"/>
      <c r="I7873" s="308"/>
      <c r="J7873" s="308"/>
      <c r="K7873" s="309"/>
      <c r="L7873" s="113" t="str">
        <f>IFERROR(IF(VLOOKUP(C7760,'R. PUNTAJES'!$C$14:$R$213,'R. PUNTAJES'!$R$10,0)="","",VLOOKUP(C7760,'R. PUNTAJES'!$C$14:$R$213,'R. PUNTAJES'!$R$10,0)),"")</f>
        <v/>
      </c>
    </row>
    <row r="7874" spans="1:16" hidden="1" x14ac:dyDescent="0.3">
      <c r="A7874" s="1" t="str">
        <f>+A7760</f>
        <v>NO</v>
      </c>
      <c r="E7874" s="112"/>
      <c r="F7874" s="97" t="str">
        <f>+$F$124</f>
        <v>MULTAS</v>
      </c>
      <c r="G7874" s="24"/>
      <c r="H7874" s="24"/>
      <c r="I7874" s="24"/>
      <c r="J7874" s="24"/>
      <c r="K7874" s="24"/>
      <c r="L7874" s="98"/>
    </row>
    <row r="7875" spans="1:16" ht="12.75" hidden="1" customHeight="1" x14ac:dyDescent="0.3">
      <c r="A7875" s="1" t="str">
        <f>+A7760</f>
        <v>NO</v>
      </c>
      <c r="E7875" s="96">
        <v>-2</v>
      </c>
      <c r="F7875" s="307" t="str">
        <f>+$F$125</f>
        <v>Una o más multas o cláusulas penales durante el último año</v>
      </c>
      <c r="G7875" s="310"/>
      <c r="H7875" s="310"/>
      <c r="I7875" s="310"/>
      <c r="J7875" s="310"/>
      <c r="K7875" s="311"/>
      <c r="L7875" s="99" t="str">
        <f>IFERROR(IF(VLOOKUP(C7760,'R. PUNTAJES'!$C$14:$R$213,'R. PUNTAJES'!$Q$10,0)="","",VLOOKUP(C7760,'R. PUNTAJES'!$C$14:$R$213,'R. PUNTAJES'!$Q$10,0)),"")</f>
        <v/>
      </c>
    </row>
    <row r="7876" spans="1:16" hidden="1" x14ac:dyDescent="0.3">
      <c r="A7876" s="1" t="str">
        <f>+A7760</f>
        <v>NO</v>
      </c>
      <c r="E7876" s="112"/>
      <c r="F7876" s="97" t="str">
        <f>+$F$126</f>
        <v>OBRAS INCONCLUSAS</v>
      </c>
      <c r="G7876" s="24"/>
      <c r="H7876" s="24"/>
      <c r="I7876" s="24"/>
      <c r="J7876" s="24"/>
      <c r="K7876" s="24"/>
      <c r="L7876" s="98"/>
    </row>
    <row r="7877" spans="1:16" hidden="1" x14ac:dyDescent="0.3">
      <c r="A7877" s="1" t="str">
        <f>+A7760</f>
        <v>NO</v>
      </c>
      <c r="E7877" s="96">
        <v>-1</v>
      </c>
      <c r="F7877" s="301" t="str">
        <f>+$F$127</f>
        <v>Anotación vigente de obra civil inconclusa</v>
      </c>
      <c r="G7877" s="302"/>
      <c r="H7877" s="302"/>
      <c r="I7877" s="302"/>
      <c r="J7877" s="302"/>
      <c r="K7877" s="303"/>
      <c r="L7877" s="99" t="str">
        <f>IFERROR(IF(VLOOKUP(C7760,'R. PUNTAJES'!$C$14:$R$213,'R. PUNTAJES'!$P$10,0)="","",VLOOKUP(C7760,'R. PUNTAJES'!$C$14:$R$213,'R. PUNTAJES'!$P$10,0)),"")</f>
        <v/>
      </c>
    </row>
    <row r="7878" spans="1:16" ht="7.5" hidden="1" customHeight="1" x14ac:dyDescent="0.3">
      <c r="A7878" s="1" t="str">
        <f>+A7760</f>
        <v>NO</v>
      </c>
      <c r="E7878" s="114"/>
      <c r="F7878" s="45"/>
      <c r="G7878" s="45"/>
      <c r="H7878" s="45"/>
      <c r="I7878" s="45"/>
      <c r="J7878" s="45"/>
      <c r="K7878" s="45"/>
      <c r="L7878" s="48"/>
    </row>
    <row r="7879" spans="1:16" hidden="1" x14ac:dyDescent="0.3">
      <c r="A7879" s="1" t="str">
        <f>+A7760</f>
        <v>NO</v>
      </c>
      <c r="E7879" s="115" t="str">
        <f>+$E$129</f>
        <v>PUNTAJE TOTAL</v>
      </c>
      <c r="F7879" s="116"/>
      <c r="G7879" s="116"/>
      <c r="H7879" s="116"/>
      <c r="I7879" s="116"/>
      <c r="J7879" s="116"/>
      <c r="K7879" s="117"/>
      <c r="L7879" s="118">
        <f>IFERROR(IF(VLOOKUP(C7760,'R. PUNTAJES'!$C$14:$R$213,'R. PUNTAJES'!$H$10,0)="RECHAZO","",SUM(L7859:L7877)),"")</f>
        <v>0</v>
      </c>
    </row>
    <row r="7880" spans="1:16" hidden="1" x14ac:dyDescent="0.3">
      <c r="A7880" s="1" t="str">
        <f>+A7760</f>
        <v>NO</v>
      </c>
      <c r="E7880" s="304" t="str">
        <f>+$E$130</f>
        <v>OBSERVACIONES RESPECTO A PUNTAJES</v>
      </c>
      <c r="F7880" s="305"/>
      <c r="G7880" s="305"/>
      <c r="H7880" s="305"/>
      <c r="I7880" s="305"/>
      <c r="J7880" s="305"/>
      <c r="K7880" s="305"/>
      <c r="L7880" s="305"/>
    </row>
    <row r="7881" spans="1:16" ht="12" hidden="1" customHeight="1" x14ac:dyDescent="0.3">
      <c r="A7881" s="1" t="str">
        <f>+A7760</f>
        <v>NO</v>
      </c>
      <c r="E7881" s="306" t="s">
        <v>124</v>
      </c>
      <c r="F7881" s="305"/>
      <c r="G7881" s="305"/>
      <c r="H7881" s="305"/>
      <c r="I7881" s="305"/>
      <c r="J7881" s="305"/>
      <c r="K7881" s="305"/>
      <c r="L7881" s="305"/>
      <c r="N7881" s="119"/>
      <c r="O7881" s="119"/>
      <c r="P7881" s="120"/>
    </row>
    <row r="7882" spans="1:16" ht="3" hidden="1" customHeight="1" x14ac:dyDescent="0.3">
      <c r="A7882" s="1" t="str">
        <f>+A7761</f>
        <v>NO</v>
      </c>
      <c r="E7882" s="121"/>
      <c r="F7882" s="122"/>
      <c r="G7882" s="122"/>
      <c r="H7882" s="122"/>
      <c r="I7882" s="122"/>
      <c r="J7882" s="122"/>
      <c r="K7882" s="122"/>
      <c r="L7882" s="123"/>
    </row>
    <row r="7883" spans="1:16" hidden="1" x14ac:dyDescent="0.3">
      <c r="A7883" s="1" t="str">
        <f>+IF(OR(C7885=""),"NO",1)</f>
        <v>NO</v>
      </c>
      <c r="E7883" s="346"/>
      <c r="F7883" s="347"/>
      <c r="G7883" s="347"/>
      <c r="H7883" s="347"/>
      <c r="I7883" s="347"/>
      <c r="J7883" s="347"/>
      <c r="K7883" s="347"/>
      <c r="L7883" s="347"/>
    </row>
    <row r="7884" spans="1:16" ht="4.5" hidden="1" customHeight="1" x14ac:dyDescent="0.3">
      <c r="A7884" s="1" t="str">
        <f>+A7885</f>
        <v>NO</v>
      </c>
      <c r="E7884" s="15"/>
      <c r="F7884" s="16"/>
      <c r="G7884" s="16"/>
      <c r="H7884" s="16"/>
      <c r="I7884" s="16"/>
      <c r="J7884" s="16"/>
      <c r="K7884" s="16"/>
      <c r="L7884" s="17"/>
    </row>
    <row r="7885" spans="1:16" ht="15.75" hidden="1" customHeight="1" x14ac:dyDescent="0.3">
      <c r="A7885" s="1" t="str">
        <f>+IF(OR(C7885=""),"NO",1)</f>
        <v>NO</v>
      </c>
      <c r="B7885" s="1">
        <f>1+MAX($B$1:B7884)</f>
        <v>64</v>
      </c>
      <c r="C7885" s="18" t="s">
        <v>124</v>
      </c>
      <c r="E7885" s="19" t="s">
        <v>124</v>
      </c>
      <c r="F7885" s="20"/>
      <c r="G7885" s="20"/>
      <c r="H7885" s="20"/>
      <c r="I7885" s="21"/>
      <c r="J7885" s="20"/>
      <c r="K7885" s="21"/>
      <c r="L7885" s="22"/>
    </row>
    <row r="7886" spans="1:16" hidden="1" x14ac:dyDescent="0.3">
      <c r="A7886" s="1" t="str">
        <f>A7885</f>
        <v>NO</v>
      </c>
      <c r="E7886" s="23" t="str">
        <f>+$E$11</f>
        <v>Integrantes</v>
      </c>
      <c r="F7886" s="24"/>
      <c r="G7886" s="24"/>
      <c r="H7886" s="24"/>
      <c r="I7886" s="24"/>
      <c r="J7886" s="24"/>
      <c r="K7886" s="25" t="str">
        <f>+$K$11</f>
        <v>Nit</v>
      </c>
      <c r="L7886" s="26" t="str">
        <f>+$L$11</f>
        <v>Part.</v>
      </c>
    </row>
    <row r="7887" spans="1:16" hidden="1" x14ac:dyDescent="0.3">
      <c r="A7887" s="1" t="str">
        <f>+A7886</f>
        <v>NO</v>
      </c>
      <c r="C7887" s="1" t="s">
        <v>124</v>
      </c>
      <c r="E7887" s="27" t="s">
        <v>124</v>
      </c>
      <c r="F7887" s="28"/>
      <c r="G7887" s="28"/>
      <c r="H7887" s="28"/>
      <c r="I7887" s="28"/>
      <c r="J7887" s="28"/>
      <c r="K7887" s="29" t="s">
        <v>124</v>
      </c>
      <c r="L7887" s="30" t="s">
        <v>124</v>
      </c>
    </row>
    <row r="7888" spans="1:16" hidden="1" x14ac:dyDescent="0.3">
      <c r="A7888" s="18" t="str">
        <f>+IF(OR(C7888=""),"NO",1)</f>
        <v>NO</v>
      </c>
      <c r="B7888" s="18"/>
      <c r="C7888" s="1" t="s">
        <v>124</v>
      </c>
      <c r="E7888" s="31" t="s">
        <v>124</v>
      </c>
      <c r="F7888" s="32"/>
      <c r="G7888" s="32"/>
      <c r="H7888" s="32"/>
      <c r="I7888" s="32"/>
      <c r="J7888" s="32"/>
      <c r="K7888" s="33" t="s">
        <v>124</v>
      </c>
      <c r="L7888" s="34" t="s">
        <v>124</v>
      </c>
    </row>
    <row r="7889" spans="1:12" hidden="1" x14ac:dyDescent="0.3">
      <c r="A7889" s="18" t="str">
        <f>+IF(OR(C7889=""),"NO",1)</f>
        <v>NO</v>
      </c>
      <c r="B7889" s="18"/>
      <c r="C7889" s="1" t="s">
        <v>124</v>
      </c>
      <c r="E7889" s="31" t="s">
        <v>124</v>
      </c>
      <c r="F7889" s="32"/>
      <c r="G7889" s="32"/>
      <c r="H7889" s="32"/>
      <c r="I7889" s="32"/>
      <c r="J7889" s="32"/>
      <c r="K7889" s="33" t="s">
        <v>124</v>
      </c>
      <c r="L7889" s="34" t="s">
        <v>124</v>
      </c>
    </row>
    <row r="7890" spans="1:12" hidden="1" x14ac:dyDescent="0.3">
      <c r="A7890" s="18" t="str">
        <f>+IF(OR(C7890=""),"NO",1)</f>
        <v>NO</v>
      </c>
      <c r="B7890" s="18"/>
      <c r="C7890" s="1" t="s">
        <v>124</v>
      </c>
      <c r="E7890" s="31" t="s">
        <v>13</v>
      </c>
      <c r="F7890" s="32"/>
      <c r="G7890" s="32"/>
      <c r="H7890" s="32"/>
      <c r="I7890" s="32"/>
      <c r="J7890" s="32"/>
      <c r="K7890" s="33"/>
      <c r="L7890" s="34"/>
    </row>
    <row r="7891" spans="1:12" hidden="1" x14ac:dyDescent="0.3">
      <c r="A7891" s="18" t="str">
        <f>+IF(OR(C7891=""),"NO",1)</f>
        <v>NO</v>
      </c>
      <c r="B7891" s="18"/>
      <c r="C7891" s="1" t="s">
        <v>124</v>
      </c>
      <c r="E7891" s="31" t="s">
        <v>13</v>
      </c>
      <c r="F7891" s="32"/>
      <c r="G7891" s="32"/>
      <c r="H7891" s="32"/>
      <c r="I7891" s="32"/>
      <c r="J7891" s="32"/>
      <c r="K7891" s="33"/>
      <c r="L7891" s="34"/>
    </row>
    <row r="7892" spans="1:12" hidden="1" x14ac:dyDescent="0.3">
      <c r="A7892" s="18" t="str">
        <f>+IF(OR(C7892=""),"NO",1)</f>
        <v>NO</v>
      </c>
      <c r="B7892" s="18"/>
      <c r="C7892" s="1" t="s">
        <v>124</v>
      </c>
      <c r="E7892" s="35" t="s">
        <v>13</v>
      </c>
      <c r="F7892" s="36"/>
      <c r="G7892" s="36"/>
      <c r="H7892" s="36"/>
      <c r="I7892" s="36"/>
      <c r="J7892" s="36"/>
      <c r="K7892" s="37"/>
      <c r="L7892" s="38"/>
    </row>
    <row r="7893" spans="1:12" ht="5.15" hidden="1" customHeight="1" x14ac:dyDescent="0.3">
      <c r="A7893" s="1" t="str">
        <f>+A7885</f>
        <v>NO</v>
      </c>
      <c r="E7893" s="39"/>
      <c r="F7893" s="39"/>
      <c r="G7893" s="39"/>
      <c r="H7893" s="39"/>
      <c r="I7893" s="39"/>
      <c r="J7893" s="39"/>
      <c r="K7893" s="39"/>
      <c r="L7893" s="39"/>
    </row>
    <row r="7894" spans="1:12" ht="15.75" hidden="1" customHeight="1" x14ac:dyDescent="0.3">
      <c r="A7894" s="1" t="str">
        <f>+A7885</f>
        <v>NO</v>
      </c>
      <c r="E7894" s="40" t="str">
        <f>+$E$19</f>
        <v>RESULTADO DE EVALUACIÓN TÉCNICA</v>
      </c>
      <c r="F7894" s="41"/>
      <c r="G7894" s="41"/>
      <c r="H7894" s="41"/>
      <c r="I7894" s="41"/>
      <c r="J7894" s="41"/>
      <c r="K7894" s="41"/>
      <c r="L7894" s="42"/>
    </row>
    <row r="7895" spans="1:12" hidden="1" x14ac:dyDescent="0.3">
      <c r="A7895" s="1" t="str">
        <f>+A7885</f>
        <v>NO</v>
      </c>
      <c r="E7895" s="43"/>
      <c r="F7895" s="44" t="str">
        <f>+$F$20</f>
        <v>Experiencia</v>
      </c>
      <c r="G7895" s="45"/>
      <c r="H7895" s="45"/>
      <c r="I7895" s="45"/>
      <c r="J7895" s="45"/>
      <c r="K7895" s="46"/>
      <c r="L7895" s="47" t="s">
        <v>124</v>
      </c>
    </row>
    <row r="7896" spans="1:12" hidden="1" x14ac:dyDescent="0.3">
      <c r="A7896" s="1" t="str">
        <f>+A7885</f>
        <v>NO</v>
      </c>
      <c r="E7896" s="348" t="str">
        <f>+$E$21</f>
        <v>OBSERVACIONES RESPECTO A LA EVALUACIÓN DE EXPERIENCIA</v>
      </c>
      <c r="F7896" s="308"/>
      <c r="G7896" s="308"/>
      <c r="H7896" s="308"/>
      <c r="I7896" s="308"/>
      <c r="J7896" s="308"/>
      <c r="K7896" s="308"/>
      <c r="L7896" s="349"/>
    </row>
    <row r="7897" spans="1:12" hidden="1" x14ac:dyDescent="0.3">
      <c r="A7897" s="1" t="str">
        <f>+A7885</f>
        <v>NO</v>
      </c>
      <c r="E7897" s="350" t="s">
        <v>124</v>
      </c>
      <c r="F7897" s="351"/>
      <c r="G7897" s="351"/>
      <c r="H7897" s="351"/>
      <c r="I7897" s="351"/>
      <c r="J7897" s="351"/>
      <c r="K7897" s="351"/>
      <c r="L7897" s="352"/>
    </row>
    <row r="7898" spans="1:12" ht="5.15" hidden="1" customHeight="1" x14ac:dyDescent="0.3">
      <c r="A7898" s="1" t="str">
        <f>+A7885</f>
        <v>NO</v>
      </c>
      <c r="E7898" s="39"/>
      <c r="F7898" s="39"/>
      <c r="G7898" s="39"/>
      <c r="H7898" s="39"/>
      <c r="I7898" s="39"/>
      <c r="J7898" s="39"/>
      <c r="K7898" s="39"/>
      <c r="L7898" s="39"/>
    </row>
    <row r="7899" spans="1:12" ht="12.75" hidden="1" customHeight="1" x14ac:dyDescent="0.3">
      <c r="A7899" s="1" t="str">
        <f>+A7885</f>
        <v>NO</v>
      </c>
      <c r="E7899" s="40" t="str">
        <f>+$E$24</f>
        <v>EXPERIENCIA HABILITANTE: CONTRATOS PRESENTADOS</v>
      </c>
      <c r="F7899" s="41"/>
      <c r="G7899" s="41"/>
      <c r="H7899" s="41"/>
      <c r="I7899" s="41"/>
      <c r="J7899" s="41"/>
      <c r="K7899" s="41"/>
      <c r="L7899" s="42"/>
    </row>
    <row r="7900" spans="1:12" ht="8.5" hidden="1" customHeight="1" x14ac:dyDescent="0.3">
      <c r="A7900" s="1" t="str">
        <f>+A7885</f>
        <v>NO</v>
      </c>
      <c r="E7900" s="49"/>
      <c r="F7900" s="50"/>
      <c r="G7900" s="51"/>
      <c r="H7900" s="51"/>
      <c r="I7900" s="51"/>
      <c r="J7900" s="51"/>
      <c r="K7900" s="51"/>
      <c r="L7900" s="52"/>
    </row>
    <row r="7901" spans="1:12" hidden="1" x14ac:dyDescent="0.3">
      <c r="A7901" s="18" t="str">
        <f>+IF(OR(C7901=""),"NO",1)</f>
        <v>NO</v>
      </c>
      <c r="B7901" s="18"/>
      <c r="C7901" s="1" t="s">
        <v>124</v>
      </c>
      <c r="E7901" s="329">
        <v>1</v>
      </c>
      <c r="F7901" s="53" t="str">
        <f>+$F$26</f>
        <v>OBJETO</v>
      </c>
      <c r="G7901" s="332" t="s">
        <v>124</v>
      </c>
      <c r="H7901" s="333"/>
      <c r="I7901" s="333"/>
      <c r="J7901" s="333"/>
      <c r="K7901" s="333"/>
      <c r="L7901" s="334"/>
    </row>
    <row r="7902" spans="1:12" hidden="1" x14ac:dyDescent="0.3">
      <c r="A7902" s="18" t="str">
        <f>+IF(OR(C7901=""),"NO",1)</f>
        <v>NO</v>
      </c>
      <c r="B7902" s="18"/>
      <c r="E7902" s="330"/>
      <c r="F7902" s="54" t="str">
        <f>+$F$27</f>
        <v>CONTRATANTE</v>
      </c>
      <c r="G7902" s="335" t="s">
        <v>124</v>
      </c>
      <c r="H7902" s="310"/>
      <c r="I7902" s="310"/>
      <c r="J7902" s="310"/>
      <c r="K7902" s="310"/>
      <c r="L7902" s="336"/>
    </row>
    <row r="7903" spans="1:12" hidden="1" x14ac:dyDescent="0.3">
      <c r="A7903" s="18" t="str">
        <f>+IF(OR(C7901=""),"NO",1)</f>
        <v>NO</v>
      </c>
      <c r="B7903" s="18"/>
      <c r="E7903" s="330"/>
      <c r="F7903" s="54" t="str">
        <f>+$F$28</f>
        <v>APORTANTE</v>
      </c>
      <c r="G7903" s="337" t="s">
        <v>124</v>
      </c>
      <c r="H7903" s="338"/>
      <c r="I7903" s="338"/>
      <c r="J7903" s="338"/>
      <c r="K7903" s="338"/>
      <c r="L7903" s="339"/>
    </row>
    <row r="7904" spans="1:12" hidden="1" x14ac:dyDescent="0.3">
      <c r="A7904" s="18" t="str">
        <f>+IF(OR(C7901=""),"NO",1)</f>
        <v>NO</v>
      </c>
      <c r="B7904" s="18"/>
      <c r="E7904" s="330"/>
      <c r="F7904" s="54" t="str">
        <f>+$F$29</f>
        <v>VALOR /SMMLV)</v>
      </c>
      <c r="G7904" s="55" t="s">
        <v>124</v>
      </c>
      <c r="H7904" s="56" t="str">
        <f>+$H$29</f>
        <v>% PART..</v>
      </c>
      <c r="I7904" s="57" t="s">
        <v>124</v>
      </c>
      <c r="J7904" s="58" t="str">
        <f>+$J$29</f>
        <v>VALOR ACREDITADO</v>
      </c>
      <c r="K7904" s="59"/>
      <c r="L7904" s="47" t="s">
        <v>124</v>
      </c>
    </row>
    <row r="7905" spans="1:12" hidden="1" x14ac:dyDescent="0.3">
      <c r="A7905" s="18" t="str">
        <f>+IF(OR(C7901=""),"NO",1)</f>
        <v>NO</v>
      </c>
      <c r="B7905" s="18"/>
      <c r="E7905" s="330"/>
      <c r="F7905" s="60" t="str">
        <f>+$F$30</f>
        <v>EXPERIENCIA APORTADA</v>
      </c>
      <c r="G7905" s="340" t="s">
        <v>124</v>
      </c>
      <c r="H7905" s="341"/>
      <c r="I7905" s="341"/>
      <c r="J7905" s="341"/>
      <c r="K7905" s="341"/>
      <c r="L7905" s="342"/>
    </row>
    <row r="7906" spans="1:12" hidden="1" x14ac:dyDescent="0.3">
      <c r="A7906" s="18" t="str">
        <f>+IF(OR(C7901=""),"NO",1)</f>
        <v>NO</v>
      </c>
      <c r="B7906" s="18"/>
      <c r="E7906" s="331"/>
      <c r="F7906" s="62" t="str">
        <f>+$F$31</f>
        <v>OBSERVACIÓN</v>
      </c>
      <c r="G7906" s="343" t="s">
        <v>124</v>
      </c>
      <c r="H7906" s="344"/>
      <c r="I7906" s="344"/>
      <c r="J7906" s="344"/>
      <c r="K7906" s="344"/>
      <c r="L7906" s="345"/>
    </row>
    <row r="7907" spans="1:12" ht="8.5" hidden="1" customHeight="1" x14ac:dyDescent="0.3">
      <c r="A7907" s="18" t="str">
        <f>+IF(OR(C7901=""),"NO",1)</f>
        <v>NO</v>
      </c>
      <c r="B7907" s="18"/>
      <c r="E7907" s="49"/>
      <c r="F7907" s="50"/>
      <c r="G7907" s="51"/>
      <c r="H7907" s="51"/>
      <c r="I7907" s="51"/>
      <c r="J7907" s="51"/>
      <c r="K7907" s="51"/>
      <c r="L7907" s="52"/>
    </row>
    <row r="7908" spans="1:12" hidden="1" x14ac:dyDescent="0.3">
      <c r="A7908" s="18" t="str">
        <f t="shared" ref="A7908" si="2646">+IF(OR(C7908=""),"NO",1)</f>
        <v>NO</v>
      </c>
      <c r="B7908" s="18"/>
      <c r="C7908" s="1" t="s">
        <v>124</v>
      </c>
      <c r="E7908" s="329">
        <v>2</v>
      </c>
      <c r="F7908" s="53" t="str">
        <f>+$F$26</f>
        <v>OBJETO</v>
      </c>
      <c r="G7908" s="332" t="s">
        <v>124</v>
      </c>
      <c r="H7908" s="333"/>
      <c r="I7908" s="333"/>
      <c r="J7908" s="333"/>
      <c r="K7908" s="333"/>
      <c r="L7908" s="334"/>
    </row>
    <row r="7909" spans="1:12" hidden="1" x14ac:dyDescent="0.3">
      <c r="A7909" s="18" t="str">
        <f t="shared" ref="A7909" si="2647">+IF(OR(C7908=""),"NO",1)</f>
        <v>NO</v>
      </c>
      <c r="B7909" s="18"/>
      <c r="E7909" s="330"/>
      <c r="F7909" s="54" t="str">
        <f>+$F$27</f>
        <v>CONTRATANTE</v>
      </c>
      <c r="G7909" s="335" t="s">
        <v>124</v>
      </c>
      <c r="H7909" s="310"/>
      <c r="I7909" s="310"/>
      <c r="J7909" s="310"/>
      <c r="K7909" s="310"/>
      <c r="L7909" s="336"/>
    </row>
    <row r="7910" spans="1:12" hidden="1" x14ac:dyDescent="0.3">
      <c r="A7910" s="18" t="str">
        <f t="shared" ref="A7910" si="2648">+IF(OR(C7908=""),"NO",1)</f>
        <v>NO</v>
      </c>
      <c r="B7910" s="18"/>
      <c r="E7910" s="330"/>
      <c r="F7910" s="54" t="str">
        <f>+$F$28</f>
        <v>APORTANTE</v>
      </c>
      <c r="G7910" s="337" t="s">
        <v>124</v>
      </c>
      <c r="H7910" s="338"/>
      <c r="I7910" s="338"/>
      <c r="J7910" s="338"/>
      <c r="K7910" s="338"/>
      <c r="L7910" s="339"/>
    </row>
    <row r="7911" spans="1:12" hidden="1" x14ac:dyDescent="0.3">
      <c r="A7911" s="18" t="str">
        <f t="shared" ref="A7911" si="2649">+IF(OR(C7908=""),"NO",1)</f>
        <v>NO</v>
      </c>
      <c r="B7911" s="18"/>
      <c r="E7911" s="330"/>
      <c r="F7911" s="54" t="str">
        <f>+$F$29</f>
        <v>VALOR /SMMLV)</v>
      </c>
      <c r="G7911" s="55" t="s">
        <v>124</v>
      </c>
      <c r="H7911" s="56" t="str">
        <f>+$H$29</f>
        <v>% PART..</v>
      </c>
      <c r="I7911" s="57" t="s">
        <v>124</v>
      </c>
      <c r="J7911" s="58" t="str">
        <f>+$J$29</f>
        <v>VALOR ACREDITADO</v>
      </c>
      <c r="K7911" s="59"/>
      <c r="L7911" s="47" t="s">
        <v>124</v>
      </c>
    </row>
    <row r="7912" spans="1:12" hidden="1" x14ac:dyDescent="0.3">
      <c r="A7912" s="18" t="str">
        <f t="shared" ref="A7912" si="2650">+IF(OR(C7908=""),"NO",1)</f>
        <v>NO</v>
      </c>
      <c r="B7912" s="18"/>
      <c r="E7912" s="330"/>
      <c r="F7912" s="60" t="str">
        <f>+$F$30</f>
        <v>EXPERIENCIA APORTADA</v>
      </c>
      <c r="G7912" s="340" t="s">
        <v>124</v>
      </c>
      <c r="H7912" s="341"/>
      <c r="I7912" s="341"/>
      <c r="J7912" s="341"/>
      <c r="K7912" s="341"/>
      <c r="L7912" s="342"/>
    </row>
    <row r="7913" spans="1:12" hidden="1" x14ac:dyDescent="0.3">
      <c r="A7913" s="18" t="str">
        <f t="shared" ref="A7913" si="2651">+IF(OR(C7908=""),"NO",1)</f>
        <v>NO</v>
      </c>
      <c r="B7913" s="18"/>
      <c r="E7913" s="331"/>
      <c r="F7913" s="62" t="str">
        <f>+$F$31</f>
        <v>OBSERVACIÓN</v>
      </c>
      <c r="G7913" s="343" t="s">
        <v>124</v>
      </c>
      <c r="H7913" s="344"/>
      <c r="I7913" s="344"/>
      <c r="J7913" s="344"/>
      <c r="K7913" s="344"/>
      <c r="L7913" s="345"/>
    </row>
    <row r="7914" spans="1:12" ht="8.5" hidden="1" customHeight="1" x14ac:dyDescent="0.3">
      <c r="A7914" s="18" t="str">
        <f t="shared" ref="A7914" si="2652">+IF(OR(C7908=""),"NO",1)</f>
        <v>NO</v>
      </c>
      <c r="B7914" s="18"/>
      <c r="E7914" s="49"/>
      <c r="F7914" s="50"/>
      <c r="G7914" s="51"/>
      <c r="H7914" s="51"/>
      <c r="I7914" s="51"/>
      <c r="J7914" s="51"/>
      <c r="K7914" s="51"/>
      <c r="L7914" s="52"/>
    </row>
    <row r="7915" spans="1:12" hidden="1" x14ac:dyDescent="0.3">
      <c r="A7915" s="18" t="str">
        <f t="shared" ref="A7915" si="2653">+IF(OR(C7915=""),"NO",1)</f>
        <v>NO</v>
      </c>
      <c r="B7915" s="18"/>
      <c r="C7915" s="1" t="s">
        <v>124</v>
      </c>
      <c r="E7915" s="329">
        <v>3</v>
      </c>
      <c r="F7915" s="53" t="str">
        <f>+$F$26</f>
        <v>OBJETO</v>
      </c>
      <c r="G7915" s="332" t="s">
        <v>124</v>
      </c>
      <c r="H7915" s="333"/>
      <c r="I7915" s="333"/>
      <c r="J7915" s="333"/>
      <c r="K7915" s="333"/>
      <c r="L7915" s="334"/>
    </row>
    <row r="7916" spans="1:12" hidden="1" x14ac:dyDescent="0.3">
      <c r="A7916" s="18" t="str">
        <f t="shared" ref="A7916" si="2654">+IF(OR(C7915=""),"NO",1)</f>
        <v>NO</v>
      </c>
      <c r="B7916" s="18"/>
      <c r="E7916" s="330"/>
      <c r="F7916" s="54" t="str">
        <f>+$F$27</f>
        <v>CONTRATANTE</v>
      </c>
      <c r="G7916" s="335" t="s">
        <v>124</v>
      </c>
      <c r="H7916" s="310"/>
      <c r="I7916" s="310"/>
      <c r="J7916" s="310"/>
      <c r="K7916" s="310"/>
      <c r="L7916" s="336"/>
    </row>
    <row r="7917" spans="1:12" hidden="1" x14ac:dyDescent="0.3">
      <c r="A7917" s="18" t="str">
        <f t="shared" ref="A7917" si="2655">+IF(OR(C7915=""),"NO",1)</f>
        <v>NO</v>
      </c>
      <c r="B7917" s="18"/>
      <c r="E7917" s="330"/>
      <c r="F7917" s="54" t="str">
        <f>+$F$28</f>
        <v>APORTANTE</v>
      </c>
      <c r="G7917" s="337" t="s">
        <v>124</v>
      </c>
      <c r="H7917" s="338"/>
      <c r="I7917" s="338"/>
      <c r="J7917" s="338"/>
      <c r="K7917" s="338"/>
      <c r="L7917" s="339"/>
    </row>
    <row r="7918" spans="1:12" hidden="1" x14ac:dyDescent="0.3">
      <c r="A7918" s="18" t="str">
        <f t="shared" ref="A7918" si="2656">+IF(OR(C7915=""),"NO",1)</f>
        <v>NO</v>
      </c>
      <c r="B7918" s="18"/>
      <c r="E7918" s="330"/>
      <c r="F7918" s="54" t="str">
        <f>+$F$29</f>
        <v>VALOR /SMMLV)</v>
      </c>
      <c r="G7918" s="55" t="s">
        <v>124</v>
      </c>
      <c r="H7918" s="56" t="str">
        <f>+$H$29</f>
        <v>% PART..</v>
      </c>
      <c r="I7918" s="57" t="s">
        <v>124</v>
      </c>
      <c r="J7918" s="58" t="str">
        <f>+$J$29</f>
        <v>VALOR ACREDITADO</v>
      </c>
      <c r="K7918" s="59"/>
      <c r="L7918" s="47" t="s">
        <v>124</v>
      </c>
    </row>
    <row r="7919" spans="1:12" hidden="1" x14ac:dyDescent="0.3">
      <c r="A7919" s="18" t="str">
        <f t="shared" ref="A7919" si="2657">+IF(OR(C7915=""),"NO",1)</f>
        <v>NO</v>
      </c>
      <c r="B7919" s="18"/>
      <c r="E7919" s="330"/>
      <c r="F7919" s="60" t="str">
        <f>+$F$30</f>
        <v>EXPERIENCIA APORTADA</v>
      </c>
      <c r="G7919" s="340" t="s">
        <v>124</v>
      </c>
      <c r="H7919" s="341"/>
      <c r="I7919" s="341"/>
      <c r="J7919" s="341"/>
      <c r="K7919" s="341"/>
      <c r="L7919" s="342"/>
    </row>
    <row r="7920" spans="1:12" hidden="1" x14ac:dyDescent="0.3">
      <c r="A7920" s="18" t="str">
        <f t="shared" ref="A7920" si="2658">+IF(OR(C7915=""),"NO",1)</f>
        <v>NO</v>
      </c>
      <c r="B7920" s="18"/>
      <c r="E7920" s="331"/>
      <c r="F7920" s="62" t="str">
        <f>+$F$31</f>
        <v>OBSERVACIÓN</v>
      </c>
      <c r="G7920" s="343" t="s">
        <v>124</v>
      </c>
      <c r="H7920" s="344"/>
      <c r="I7920" s="344"/>
      <c r="J7920" s="344"/>
      <c r="K7920" s="344"/>
      <c r="L7920" s="345"/>
    </row>
    <row r="7921" spans="1:12" ht="8.5" hidden="1" customHeight="1" x14ac:dyDescent="0.3">
      <c r="A7921" s="18" t="str">
        <f t="shared" ref="A7921" si="2659">+IF(OR(C7915=""),"NO",1)</f>
        <v>NO</v>
      </c>
      <c r="B7921" s="18"/>
      <c r="E7921" s="49"/>
      <c r="F7921" s="50"/>
      <c r="G7921" s="51"/>
      <c r="H7921" s="51"/>
      <c r="I7921" s="51"/>
      <c r="J7921" s="51"/>
      <c r="K7921" s="51"/>
      <c r="L7921" s="52"/>
    </row>
    <row r="7922" spans="1:12" hidden="1" x14ac:dyDescent="0.3">
      <c r="A7922" s="18" t="str">
        <f t="shared" ref="A7922" si="2660">+IF(OR(C7922=""),"NO",1)</f>
        <v>NO</v>
      </c>
      <c r="B7922" s="18"/>
      <c r="C7922" s="1" t="s">
        <v>124</v>
      </c>
      <c r="E7922" s="329">
        <v>4</v>
      </c>
      <c r="F7922" s="53" t="str">
        <f>+$F$26</f>
        <v>OBJETO</v>
      </c>
      <c r="G7922" s="332" t="s">
        <v>124</v>
      </c>
      <c r="H7922" s="333"/>
      <c r="I7922" s="333"/>
      <c r="J7922" s="333"/>
      <c r="K7922" s="333"/>
      <c r="L7922" s="334"/>
    </row>
    <row r="7923" spans="1:12" hidden="1" x14ac:dyDescent="0.3">
      <c r="A7923" s="18" t="str">
        <f t="shared" ref="A7923" si="2661">+IF(OR(C7922=""),"NO",1)</f>
        <v>NO</v>
      </c>
      <c r="B7923" s="18"/>
      <c r="E7923" s="330"/>
      <c r="F7923" s="54" t="str">
        <f>+$F$27</f>
        <v>CONTRATANTE</v>
      </c>
      <c r="G7923" s="335" t="s">
        <v>124</v>
      </c>
      <c r="H7923" s="310"/>
      <c r="I7923" s="310"/>
      <c r="J7923" s="310"/>
      <c r="K7923" s="310"/>
      <c r="L7923" s="336"/>
    </row>
    <row r="7924" spans="1:12" hidden="1" x14ac:dyDescent="0.3">
      <c r="A7924" s="18" t="str">
        <f t="shared" ref="A7924" si="2662">+IF(OR(C7922=""),"NO",1)</f>
        <v>NO</v>
      </c>
      <c r="B7924" s="18"/>
      <c r="E7924" s="330"/>
      <c r="F7924" s="54" t="str">
        <f>+$F$28</f>
        <v>APORTANTE</v>
      </c>
      <c r="G7924" s="337" t="s">
        <v>124</v>
      </c>
      <c r="H7924" s="338"/>
      <c r="I7924" s="338"/>
      <c r="J7924" s="338"/>
      <c r="K7924" s="338"/>
      <c r="L7924" s="339"/>
    </row>
    <row r="7925" spans="1:12" hidden="1" x14ac:dyDescent="0.3">
      <c r="A7925" s="18" t="str">
        <f t="shared" ref="A7925" si="2663">+IF(OR(C7922=""),"NO",1)</f>
        <v>NO</v>
      </c>
      <c r="B7925" s="18"/>
      <c r="E7925" s="330"/>
      <c r="F7925" s="54" t="str">
        <f>+$F$29</f>
        <v>VALOR /SMMLV)</v>
      </c>
      <c r="G7925" s="55" t="s">
        <v>124</v>
      </c>
      <c r="H7925" s="56" t="str">
        <f>+$H$29</f>
        <v>% PART..</v>
      </c>
      <c r="I7925" s="57" t="s">
        <v>124</v>
      </c>
      <c r="J7925" s="58" t="str">
        <f>+$J$29</f>
        <v>VALOR ACREDITADO</v>
      </c>
      <c r="K7925" s="59"/>
      <c r="L7925" s="47" t="s">
        <v>124</v>
      </c>
    </row>
    <row r="7926" spans="1:12" hidden="1" x14ac:dyDescent="0.3">
      <c r="A7926" s="18" t="str">
        <f t="shared" ref="A7926" si="2664">+IF(OR(C7922=""),"NO",1)</f>
        <v>NO</v>
      </c>
      <c r="B7926" s="18"/>
      <c r="E7926" s="330"/>
      <c r="F7926" s="60" t="str">
        <f>+$F$30</f>
        <v>EXPERIENCIA APORTADA</v>
      </c>
      <c r="G7926" s="340" t="s">
        <v>124</v>
      </c>
      <c r="H7926" s="341"/>
      <c r="I7926" s="341"/>
      <c r="J7926" s="341"/>
      <c r="K7926" s="341"/>
      <c r="L7926" s="342"/>
    </row>
    <row r="7927" spans="1:12" hidden="1" x14ac:dyDescent="0.3">
      <c r="A7927" s="18" t="str">
        <f t="shared" ref="A7927" si="2665">+IF(OR(C7922=""),"NO",1)</f>
        <v>NO</v>
      </c>
      <c r="B7927" s="18"/>
      <c r="E7927" s="331"/>
      <c r="F7927" s="62" t="str">
        <f>+$F$31</f>
        <v>OBSERVACIÓN</v>
      </c>
      <c r="G7927" s="343" t="s">
        <v>124</v>
      </c>
      <c r="H7927" s="344"/>
      <c r="I7927" s="344"/>
      <c r="J7927" s="344"/>
      <c r="K7927" s="344"/>
      <c r="L7927" s="345"/>
    </row>
    <row r="7928" spans="1:12" ht="8.5" hidden="1" customHeight="1" x14ac:dyDescent="0.3">
      <c r="A7928" s="18" t="str">
        <f t="shared" ref="A7928" si="2666">+IF(OR(C7922=""),"NO",1)</f>
        <v>NO</v>
      </c>
      <c r="B7928" s="18"/>
      <c r="E7928" s="49"/>
      <c r="F7928" s="50"/>
      <c r="G7928" s="51"/>
      <c r="H7928" s="51"/>
      <c r="I7928" s="51"/>
      <c r="J7928" s="51"/>
      <c r="K7928" s="51"/>
      <c r="L7928" s="52"/>
    </row>
    <row r="7929" spans="1:12" hidden="1" x14ac:dyDescent="0.3">
      <c r="A7929" s="18" t="str">
        <f t="shared" ref="A7929" si="2667">+IF(OR(C7929=""),"NO",1)</f>
        <v>NO</v>
      </c>
      <c r="B7929" s="18"/>
      <c r="C7929" s="1" t="s">
        <v>124</v>
      </c>
      <c r="E7929" s="329">
        <v>5</v>
      </c>
      <c r="F7929" s="53" t="str">
        <f>+$F$26</f>
        <v>OBJETO</v>
      </c>
      <c r="G7929" s="332" t="s">
        <v>124</v>
      </c>
      <c r="H7929" s="333"/>
      <c r="I7929" s="333"/>
      <c r="J7929" s="333"/>
      <c r="K7929" s="333"/>
      <c r="L7929" s="334"/>
    </row>
    <row r="7930" spans="1:12" hidden="1" x14ac:dyDescent="0.3">
      <c r="A7930" s="18" t="str">
        <f t="shared" ref="A7930" si="2668">+IF(OR(C7929=""),"NO",1)</f>
        <v>NO</v>
      </c>
      <c r="B7930" s="18"/>
      <c r="E7930" s="330"/>
      <c r="F7930" s="54" t="str">
        <f>+$F$27</f>
        <v>CONTRATANTE</v>
      </c>
      <c r="G7930" s="335" t="s">
        <v>124</v>
      </c>
      <c r="H7930" s="310"/>
      <c r="I7930" s="310"/>
      <c r="J7930" s="310"/>
      <c r="K7930" s="310"/>
      <c r="L7930" s="336"/>
    </row>
    <row r="7931" spans="1:12" hidden="1" x14ac:dyDescent="0.3">
      <c r="A7931" s="18" t="str">
        <f t="shared" ref="A7931" si="2669">+IF(OR(C7929=""),"NO",1)</f>
        <v>NO</v>
      </c>
      <c r="B7931" s="18"/>
      <c r="E7931" s="330"/>
      <c r="F7931" s="54" t="str">
        <f>+$F$28</f>
        <v>APORTANTE</v>
      </c>
      <c r="G7931" s="337" t="s">
        <v>124</v>
      </c>
      <c r="H7931" s="338"/>
      <c r="I7931" s="338"/>
      <c r="J7931" s="338"/>
      <c r="K7931" s="338"/>
      <c r="L7931" s="339"/>
    </row>
    <row r="7932" spans="1:12" hidden="1" x14ac:dyDescent="0.3">
      <c r="A7932" s="18" t="str">
        <f t="shared" ref="A7932" si="2670">+IF(OR(C7929=""),"NO",1)</f>
        <v>NO</v>
      </c>
      <c r="B7932" s="18"/>
      <c r="E7932" s="330"/>
      <c r="F7932" s="54" t="str">
        <f>+$F$29</f>
        <v>VALOR /SMMLV)</v>
      </c>
      <c r="G7932" s="55" t="s">
        <v>124</v>
      </c>
      <c r="H7932" s="56" t="str">
        <f>+$H$29</f>
        <v>% PART..</v>
      </c>
      <c r="I7932" s="57" t="s">
        <v>124</v>
      </c>
      <c r="J7932" s="58" t="str">
        <f>+$J$29</f>
        <v>VALOR ACREDITADO</v>
      </c>
      <c r="K7932" s="59"/>
      <c r="L7932" s="47" t="s">
        <v>124</v>
      </c>
    </row>
    <row r="7933" spans="1:12" hidden="1" x14ac:dyDescent="0.3">
      <c r="A7933" s="18" t="str">
        <f t="shared" ref="A7933" si="2671">+IF(OR(C7929=""),"NO",1)</f>
        <v>NO</v>
      </c>
      <c r="B7933" s="18"/>
      <c r="E7933" s="330"/>
      <c r="F7933" s="60" t="str">
        <f>+$F$30</f>
        <v>EXPERIENCIA APORTADA</v>
      </c>
      <c r="G7933" s="340" t="s">
        <v>124</v>
      </c>
      <c r="H7933" s="341"/>
      <c r="I7933" s="341"/>
      <c r="J7933" s="341"/>
      <c r="K7933" s="341"/>
      <c r="L7933" s="342"/>
    </row>
    <row r="7934" spans="1:12" hidden="1" x14ac:dyDescent="0.3">
      <c r="A7934" s="18" t="str">
        <f t="shared" ref="A7934" si="2672">+IF(OR(C7929=""),"NO",1)</f>
        <v>NO</v>
      </c>
      <c r="B7934" s="18"/>
      <c r="E7934" s="331"/>
      <c r="F7934" s="62" t="str">
        <f>+$F$31</f>
        <v>OBSERVACIÓN</v>
      </c>
      <c r="G7934" s="343" t="s">
        <v>124</v>
      </c>
      <c r="H7934" s="344"/>
      <c r="I7934" s="344"/>
      <c r="J7934" s="344"/>
      <c r="K7934" s="344"/>
      <c r="L7934" s="345"/>
    </row>
    <row r="7935" spans="1:12" ht="8.5" hidden="1" customHeight="1" x14ac:dyDescent="0.3">
      <c r="A7935" s="18" t="str">
        <f t="shared" ref="A7935" si="2673">+IF(OR(C7929=""),"NO",1)</f>
        <v>NO</v>
      </c>
      <c r="B7935" s="18"/>
      <c r="E7935" s="49"/>
      <c r="F7935" s="50"/>
      <c r="G7935" s="51"/>
      <c r="H7935" s="51"/>
      <c r="I7935" s="51"/>
      <c r="J7935" s="51"/>
      <c r="K7935" s="51"/>
      <c r="L7935" s="52"/>
    </row>
    <row r="7936" spans="1:12" hidden="1" x14ac:dyDescent="0.3">
      <c r="A7936" s="18" t="str">
        <f t="shared" ref="A7936" si="2674">+IF(OR(C7936=""),"NO",1)</f>
        <v>NO</v>
      </c>
      <c r="B7936" s="18"/>
      <c r="C7936" s="1" t="s">
        <v>124</v>
      </c>
      <c r="E7936" s="329">
        <v>6</v>
      </c>
      <c r="F7936" s="53" t="str">
        <f>+$F$26</f>
        <v>OBJETO</v>
      </c>
      <c r="G7936" s="332" t="s">
        <v>124</v>
      </c>
      <c r="H7936" s="333"/>
      <c r="I7936" s="333"/>
      <c r="J7936" s="333"/>
      <c r="K7936" s="333"/>
      <c r="L7936" s="334"/>
    </row>
    <row r="7937" spans="1:12" hidden="1" x14ac:dyDescent="0.3">
      <c r="A7937" s="18" t="str">
        <f t="shared" ref="A7937" si="2675">+IF(OR(C7936=""),"NO",1)</f>
        <v>NO</v>
      </c>
      <c r="B7937" s="18"/>
      <c r="E7937" s="330"/>
      <c r="F7937" s="54" t="str">
        <f>+$F$27</f>
        <v>CONTRATANTE</v>
      </c>
      <c r="G7937" s="335" t="s">
        <v>124</v>
      </c>
      <c r="H7937" s="310"/>
      <c r="I7937" s="310"/>
      <c r="J7937" s="310"/>
      <c r="K7937" s="310"/>
      <c r="L7937" s="336"/>
    </row>
    <row r="7938" spans="1:12" hidden="1" x14ac:dyDescent="0.3">
      <c r="A7938" s="18" t="str">
        <f t="shared" ref="A7938" si="2676">+IF(OR(C7936=""),"NO",1)</f>
        <v>NO</v>
      </c>
      <c r="B7938" s="18"/>
      <c r="E7938" s="330"/>
      <c r="F7938" s="54" t="str">
        <f>+$F$28</f>
        <v>APORTANTE</v>
      </c>
      <c r="G7938" s="337" t="s">
        <v>124</v>
      </c>
      <c r="H7938" s="338"/>
      <c r="I7938" s="338"/>
      <c r="J7938" s="338"/>
      <c r="K7938" s="338"/>
      <c r="L7938" s="339"/>
    </row>
    <row r="7939" spans="1:12" hidden="1" x14ac:dyDescent="0.3">
      <c r="A7939" s="18" t="str">
        <f t="shared" ref="A7939" si="2677">+IF(OR(C7936=""),"NO",1)</f>
        <v>NO</v>
      </c>
      <c r="B7939" s="18"/>
      <c r="E7939" s="330"/>
      <c r="F7939" s="54" t="str">
        <f>+$F$29</f>
        <v>VALOR /SMMLV)</v>
      </c>
      <c r="G7939" s="55" t="s">
        <v>124</v>
      </c>
      <c r="H7939" s="56" t="str">
        <f>+$H$29</f>
        <v>% PART..</v>
      </c>
      <c r="I7939" s="57" t="s">
        <v>124</v>
      </c>
      <c r="J7939" s="58" t="str">
        <f>+$J$29</f>
        <v>VALOR ACREDITADO</v>
      </c>
      <c r="K7939" s="59"/>
      <c r="L7939" s="47" t="s">
        <v>124</v>
      </c>
    </row>
    <row r="7940" spans="1:12" hidden="1" x14ac:dyDescent="0.3">
      <c r="A7940" s="18" t="str">
        <f t="shared" ref="A7940" si="2678">+IF(OR(C7936=""),"NO",1)</f>
        <v>NO</v>
      </c>
      <c r="B7940" s="18"/>
      <c r="E7940" s="330"/>
      <c r="F7940" s="60" t="str">
        <f>+$F$30</f>
        <v>EXPERIENCIA APORTADA</v>
      </c>
      <c r="G7940" s="340" t="s">
        <v>124</v>
      </c>
      <c r="H7940" s="341"/>
      <c r="I7940" s="341"/>
      <c r="J7940" s="341"/>
      <c r="K7940" s="341"/>
      <c r="L7940" s="342"/>
    </row>
    <row r="7941" spans="1:12" hidden="1" x14ac:dyDescent="0.3">
      <c r="A7941" s="18" t="str">
        <f t="shared" ref="A7941" si="2679">+IF(OR(C7936=""),"NO",1)</f>
        <v>NO</v>
      </c>
      <c r="B7941" s="18"/>
      <c r="E7941" s="331"/>
      <c r="F7941" s="62" t="str">
        <f>+$F$31</f>
        <v>OBSERVACIÓN</v>
      </c>
      <c r="G7941" s="343" t="s">
        <v>124</v>
      </c>
      <c r="H7941" s="344"/>
      <c r="I7941" s="344"/>
      <c r="J7941" s="344"/>
      <c r="K7941" s="344"/>
      <c r="L7941" s="345"/>
    </row>
    <row r="7942" spans="1:12" ht="8.5" hidden="1" customHeight="1" x14ac:dyDescent="0.3">
      <c r="A7942" s="18" t="str">
        <f t="shared" ref="A7942" si="2680">+IF(OR(C7936=""),"NO",1)</f>
        <v>NO</v>
      </c>
      <c r="B7942" s="18"/>
      <c r="E7942" s="49"/>
      <c r="F7942" s="50"/>
      <c r="G7942" s="51"/>
      <c r="H7942" s="51"/>
      <c r="I7942" s="51"/>
      <c r="J7942" s="51"/>
      <c r="K7942" s="51"/>
      <c r="L7942" s="52"/>
    </row>
    <row r="7943" spans="1:12" hidden="1" x14ac:dyDescent="0.3">
      <c r="A7943" s="18" t="str">
        <f t="shared" ref="A7943" si="2681">+IF(OR(C7943=""),"NO",1)</f>
        <v>NO</v>
      </c>
      <c r="B7943" s="18"/>
      <c r="C7943" s="1" t="s">
        <v>124</v>
      </c>
      <c r="E7943" s="329">
        <v>7</v>
      </c>
      <c r="F7943" s="53" t="str">
        <f>+$F$26</f>
        <v>OBJETO</v>
      </c>
      <c r="G7943" s="332" t="s">
        <v>124</v>
      </c>
      <c r="H7943" s="333"/>
      <c r="I7943" s="333"/>
      <c r="J7943" s="333"/>
      <c r="K7943" s="333"/>
      <c r="L7943" s="334"/>
    </row>
    <row r="7944" spans="1:12" hidden="1" x14ac:dyDescent="0.3">
      <c r="A7944" s="18" t="str">
        <f t="shared" ref="A7944" si="2682">+IF(OR(C7943=""),"NO",1)</f>
        <v>NO</v>
      </c>
      <c r="B7944" s="18"/>
      <c r="E7944" s="330"/>
      <c r="F7944" s="54" t="str">
        <f>+$F$27</f>
        <v>CONTRATANTE</v>
      </c>
      <c r="G7944" s="335" t="s">
        <v>124</v>
      </c>
      <c r="H7944" s="310"/>
      <c r="I7944" s="310"/>
      <c r="J7944" s="310"/>
      <c r="K7944" s="310"/>
      <c r="L7944" s="336"/>
    </row>
    <row r="7945" spans="1:12" hidden="1" x14ac:dyDescent="0.3">
      <c r="A7945" s="18" t="str">
        <f t="shared" ref="A7945" si="2683">+IF(OR(C7943=""),"NO",1)</f>
        <v>NO</v>
      </c>
      <c r="B7945" s="18"/>
      <c r="E7945" s="330"/>
      <c r="F7945" s="54" t="str">
        <f>+$F$28</f>
        <v>APORTANTE</v>
      </c>
      <c r="G7945" s="337" t="s">
        <v>124</v>
      </c>
      <c r="H7945" s="338"/>
      <c r="I7945" s="338"/>
      <c r="J7945" s="338"/>
      <c r="K7945" s="338"/>
      <c r="L7945" s="339"/>
    </row>
    <row r="7946" spans="1:12" hidden="1" x14ac:dyDescent="0.3">
      <c r="A7946" s="18" t="str">
        <f t="shared" ref="A7946" si="2684">+IF(OR(C7943=""),"NO",1)</f>
        <v>NO</v>
      </c>
      <c r="B7946" s="18"/>
      <c r="E7946" s="330"/>
      <c r="F7946" s="54" t="str">
        <f>+$F$29</f>
        <v>VALOR /SMMLV)</v>
      </c>
      <c r="G7946" s="55" t="s">
        <v>124</v>
      </c>
      <c r="H7946" s="56" t="str">
        <f>+$H$29</f>
        <v>% PART..</v>
      </c>
      <c r="I7946" s="57" t="s">
        <v>124</v>
      </c>
      <c r="J7946" s="58" t="str">
        <f>+$J$29</f>
        <v>VALOR ACREDITADO</v>
      </c>
      <c r="K7946" s="59"/>
      <c r="L7946" s="47" t="s">
        <v>124</v>
      </c>
    </row>
    <row r="7947" spans="1:12" hidden="1" x14ac:dyDescent="0.3">
      <c r="A7947" s="18" t="str">
        <f t="shared" ref="A7947" si="2685">+IF(OR(C7943=""),"NO",1)</f>
        <v>NO</v>
      </c>
      <c r="B7947" s="18"/>
      <c r="E7947" s="330"/>
      <c r="F7947" s="60" t="str">
        <f>+$F$30</f>
        <v>EXPERIENCIA APORTADA</v>
      </c>
      <c r="G7947" s="340" t="s">
        <v>124</v>
      </c>
      <c r="H7947" s="341"/>
      <c r="I7947" s="341"/>
      <c r="J7947" s="341"/>
      <c r="K7947" s="341"/>
      <c r="L7947" s="342"/>
    </row>
    <row r="7948" spans="1:12" hidden="1" x14ac:dyDescent="0.3">
      <c r="A7948" s="18" t="str">
        <f t="shared" ref="A7948" si="2686">+IF(OR(C7943=""),"NO",1)</f>
        <v>NO</v>
      </c>
      <c r="B7948" s="18"/>
      <c r="E7948" s="331"/>
      <c r="F7948" s="62" t="str">
        <f>+$F$31</f>
        <v>OBSERVACIÓN</v>
      </c>
      <c r="G7948" s="343" t="s">
        <v>124</v>
      </c>
      <c r="H7948" s="344"/>
      <c r="I7948" s="344"/>
      <c r="J7948" s="344"/>
      <c r="K7948" s="344"/>
      <c r="L7948" s="345"/>
    </row>
    <row r="7949" spans="1:12" hidden="1" x14ac:dyDescent="0.3">
      <c r="A7949" s="18" t="str">
        <f t="shared" ref="A7949" si="2687">+IF(OR(C7943=""),"NO",1)</f>
        <v>NO</v>
      </c>
      <c r="B7949" s="18"/>
      <c r="E7949" s="49"/>
      <c r="F7949" s="50"/>
      <c r="G7949" s="51"/>
      <c r="H7949" s="51"/>
      <c r="I7949" s="51"/>
      <c r="J7949" s="51"/>
      <c r="K7949" s="51"/>
      <c r="L7949" s="52"/>
    </row>
    <row r="7950" spans="1:12" hidden="1" x14ac:dyDescent="0.3">
      <c r="A7950" s="1" t="str">
        <f>+A7885</f>
        <v>NO</v>
      </c>
      <c r="C7950" s="1" t="str">
        <f>"N"&amp;C7885</f>
        <v>N</v>
      </c>
      <c r="E7950" s="63"/>
      <c r="F7950" s="64" t="str">
        <f>+$F$75</f>
        <v>TOTAL DE CONTRATOS PRESENTADOS VÁLIDOS QUE CUMPLEN EXPERIENCIA ACREDITADA:</v>
      </c>
      <c r="G7950" s="65"/>
      <c r="H7950" s="65"/>
      <c r="I7950" s="65"/>
      <c r="J7950" s="66"/>
      <c r="K7950" s="65"/>
      <c r="L7950" s="67" t="s">
        <v>124</v>
      </c>
    </row>
    <row r="7951" spans="1:12" ht="6.65" hidden="1" customHeight="1" x14ac:dyDescent="0.3">
      <c r="A7951" s="1" t="str">
        <f>+A7885</f>
        <v>NO</v>
      </c>
      <c r="E7951" s="51"/>
      <c r="F7951" s="50"/>
      <c r="G7951" s="51"/>
      <c r="H7951" s="51"/>
      <c r="I7951" s="51"/>
      <c r="J7951" s="51"/>
      <c r="K7951" s="51"/>
      <c r="L7951" s="51"/>
    </row>
    <row r="7952" spans="1:12" hidden="1" x14ac:dyDescent="0.3">
      <c r="A7952" s="1" t="str">
        <f>+A7885</f>
        <v>NO</v>
      </c>
      <c r="E7952" s="63"/>
      <c r="F7952" s="63" t="str">
        <f>+$F$77</f>
        <v>ACREDITA SUMINISTRO E INSTALACIÓN DE MOBILIARIO POR LO MENOS EN UN (1) CONTRATO VÁLIDO</v>
      </c>
      <c r="G7952" s="65"/>
      <c r="H7952" s="65"/>
      <c r="I7952" s="65"/>
      <c r="J7952" s="66"/>
      <c r="K7952" s="65"/>
      <c r="L7952" s="68" t="s">
        <v>157</v>
      </c>
    </row>
    <row r="7953" spans="1:12" ht="5.15" hidden="1" customHeight="1" x14ac:dyDescent="0.3">
      <c r="A7953" s="1" t="str">
        <f>+A7885</f>
        <v>NO</v>
      </c>
      <c r="E7953" s="51"/>
      <c r="F7953" s="50"/>
      <c r="G7953" s="51"/>
      <c r="H7953" s="51"/>
      <c r="I7953" s="51"/>
      <c r="J7953" s="51"/>
      <c r="K7953" s="51"/>
      <c r="L7953" s="51"/>
    </row>
    <row r="7954" spans="1:12" ht="12.75" hidden="1" customHeight="1" x14ac:dyDescent="0.3">
      <c r="A7954" s="1" t="str">
        <f>+A7885</f>
        <v>NO</v>
      </c>
      <c r="E7954" s="69" t="str">
        <f>+$E$79</f>
        <v>EXPERIENCIA ESPECÍFICA NUMERAL 10.1.1 A</v>
      </c>
      <c r="F7954" s="70"/>
      <c r="G7954" s="70"/>
      <c r="H7954" s="70"/>
      <c r="I7954" s="70"/>
      <c r="J7954" s="70"/>
      <c r="K7954" s="70"/>
      <c r="L7954" s="71"/>
    </row>
    <row r="7955" spans="1:12" ht="26.5" hidden="1" customHeight="1" x14ac:dyDescent="0.3">
      <c r="A7955" s="1" t="str">
        <f>+A7885</f>
        <v>NO</v>
      </c>
      <c r="E7955" s="72"/>
      <c r="F7955" s="325" t="str">
        <f>+$F$80</f>
        <v>Por lo menos uno (1) de los contratos válidos aportados como experiencia general debe corresponder mínimo al 60% del presupuesto oficial del presente proceso de selección.  (SMMLV)</v>
      </c>
      <c r="G7955" s="326"/>
      <c r="H7955" s="326"/>
      <c r="I7955" s="326"/>
      <c r="J7955" s="326"/>
      <c r="K7955" s="73" t="s">
        <v>124</v>
      </c>
      <c r="L7955" s="74" t="s">
        <v>124</v>
      </c>
    </row>
    <row r="7956" spans="1:12" ht="23.5" hidden="1" customHeight="1" x14ac:dyDescent="0.3">
      <c r="A7956" s="1" t="str">
        <f>+A7885</f>
        <v>NO</v>
      </c>
      <c r="E7956" s="63"/>
      <c r="F7956" s="325" t="str">
        <f>+$F$81</f>
        <v xml:space="preserve">Deberá acreditarse en al menos uno (1) de los contratos válidos aportados como experiencia general una </v>
      </c>
      <c r="G7956" s="326"/>
      <c r="H7956" s="326"/>
      <c r="I7956" s="326"/>
      <c r="J7956" s="326"/>
      <c r="K7956" s="73" t="s">
        <v>124</v>
      </c>
      <c r="L7956" s="74" t="s">
        <v>124</v>
      </c>
    </row>
    <row r="7957" spans="1:12" ht="23.5" hidden="1" customHeight="1" x14ac:dyDescent="0.3">
      <c r="A7957" s="18" t="s">
        <v>30</v>
      </c>
      <c r="E7957" s="63"/>
      <c r="F7957" s="325" t="str">
        <f>+$F$82</f>
        <v xml:space="preserve">Deberá acreditarse en al menos uno (1) de los contratos válidos aportados interventoría a intervención de </v>
      </c>
      <c r="G7957" s="326"/>
      <c r="H7957" s="326"/>
      <c r="I7957" s="326"/>
      <c r="J7957" s="326"/>
      <c r="K7957" s="73">
        <f>+$K$82</f>
        <v>0</v>
      </c>
      <c r="L7957" s="74" t="s">
        <v>124</v>
      </c>
    </row>
    <row r="7958" spans="1:12" ht="36" hidden="1" customHeight="1" x14ac:dyDescent="0.3">
      <c r="A7958" s="18" t="s">
        <v>30</v>
      </c>
      <c r="E7958" s="63"/>
      <c r="F7958" s="325" t="str">
        <f>+$F$83</f>
        <v xml:space="preserve">Deberá acreditarse en al menos uno (1) de los contratos válidos aportados interventoría a intervención de </v>
      </c>
      <c r="G7958" s="326"/>
      <c r="H7958" s="326"/>
      <c r="I7958" s="326"/>
      <c r="J7958" s="326"/>
      <c r="K7958" s="75">
        <f>+$K$83</f>
        <v>0</v>
      </c>
      <c r="L7958" s="76" t="s">
        <v>124</v>
      </c>
    </row>
    <row r="7959" spans="1:12" hidden="1" x14ac:dyDescent="0.3">
      <c r="A7959" s="1" t="str">
        <f>+A7885</f>
        <v>NO</v>
      </c>
      <c r="E7959" s="51"/>
      <c r="F7959" s="50"/>
      <c r="G7959" s="51"/>
      <c r="H7959" s="51"/>
      <c r="I7959" s="51"/>
      <c r="J7959" s="51"/>
      <c r="K7959" s="51"/>
      <c r="L7959" s="51"/>
    </row>
    <row r="7960" spans="1:12" ht="12.75" hidden="1" customHeight="1" x14ac:dyDescent="0.3">
      <c r="A7960" s="1" t="str">
        <f>+A7885</f>
        <v>NO</v>
      </c>
      <c r="E7960" s="40" t="str">
        <f>+$E$85</f>
        <v>VALOR MÍNIMO A CERIFICAR % P.O EN SMMMLV. NUMERAL 3.9.1</v>
      </c>
      <c r="F7960" s="41"/>
      <c r="G7960" s="41"/>
      <c r="H7960" s="41"/>
      <c r="I7960" s="41"/>
      <c r="J7960" s="41"/>
      <c r="K7960" s="41"/>
      <c r="L7960" s="42"/>
    </row>
    <row r="7961" spans="1:12" hidden="1" x14ac:dyDescent="0.3">
      <c r="A7961" s="1" t="str">
        <f>+A7885</f>
        <v>NO</v>
      </c>
      <c r="C7961" s="1" t="str">
        <f>"M"&amp;C7885</f>
        <v>M</v>
      </c>
      <c r="E7961" s="77" t="str">
        <f>+$E$86</f>
        <v>100% P.O.</v>
      </c>
      <c r="F7961" s="78"/>
      <c r="G7961" s="61">
        <v>242.41716883554506</v>
      </c>
      <c r="H7961" s="124" t="str">
        <f>+$H$86</f>
        <v>TOTAL EJECUTADO DE CONTRATOS ACREDITADOS</v>
      </c>
      <c r="I7961" s="124"/>
      <c r="J7961" s="124"/>
      <c r="K7961" s="55" t="s">
        <v>124</v>
      </c>
      <c r="L7961" s="47" t="s">
        <v>124</v>
      </c>
    </row>
    <row r="7962" spans="1:12" hidden="1" x14ac:dyDescent="0.3">
      <c r="A7962" s="1" t="str">
        <f>+A7885</f>
        <v>NO</v>
      </c>
      <c r="E7962" s="39"/>
      <c r="F7962" s="39"/>
      <c r="G7962" s="39"/>
      <c r="H7962" s="39"/>
      <c r="I7962" s="39"/>
      <c r="J7962" s="39"/>
      <c r="K7962" s="39"/>
      <c r="L7962" s="39"/>
    </row>
    <row r="7963" spans="1:12" ht="12.75" hidden="1" customHeight="1" x14ac:dyDescent="0.3">
      <c r="A7963" s="18" t="s">
        <v>30</v>
      </c>
      <c r="B7963" s="18"/>
      <c r="E7963" s="40" t="str">
        <f>+$E$88</f>
        <v>CONSIDERACIONES PARA LA VALIDEZ DE LA EXPERIENCIA REQUERIDA: EXPERIENCIA PROPONENTES PLURALES NUMERAL 10.1.2 D</v>
      </c>
      <c r="F7963" s="41"/>
      <c r="G7963" s="41"/>
      <c r="H7963" s="41"/>
      <c r="I7963" s="41"/>
      <c r="J7963" s="41"/>
      <c r="K7963" s="41"/>
      <c r="L7963" s="42"/>
    </row>
    <row r="7964" spans="1:12" ht="28" hidden="1" customHeight="1" x14ac:dyDescent="0.3">
      <c r="A7964" s="18" t="s">
        <v>30</v>
      </c>
      <c r="B7964" s="18"/>
      <c r="C7964" s="1" t="str">
        <f>"O"&amp;C7885</f>
        <v>O</v>
      </c>
      <c r="E7964" s="80" t="str">
        <f>+$E$89</f>
        <v>i)</v>
      </c>
      <c r="F7964" s="327" t="str">
        <f>+$F$89</f>
        <v>Uno de los integrantes debe aportar como mínimo el cincuenta por ciento (50 %) de la experiencia solicitada</v>
      </c>
      <c r="G7964" s="328"/>
      <c r="H7964" s="328"/>
      <c r="I7964" s="328"/>
      <c r="J7964" s="328"/>
      <c r="K7964" s="73" t="s">
        <v>124</v>
      </c>
      <c r="L7964" s="47" t="s">
        <v>124</v>
      </c>
    </row>
    <row r="7965" spans="1:12" ht="28" hidden="1" customHeight="1" x14ac:dyDescent="0.3">
      <c r="A7965" s="18" t="s">
        <v>30</v>
      </c>
      <c r="B7965" s="18"/>
      <c r="C7965" s="1" t="str">
        <f>"O"&amp;C7885</f>
        <v>O</v>
      </c>
      <c r="E7965" s="80" t="str">
        <f>+$E$90</f>
        <v>ii)</v>
      </c>
      <c r="F7965" s="327" t="str">
        <f>+$F$90</f>
        <v>Todos los demás ntegrantes deben acreditar al menos el cinco por ciento (5 %) de la experiencia solicitada, solo uno (1) de los integrantes podrá no acreditar experiencia pero su porcentaje de participación  no podrá superar el diez por ciento (10 %)</v>
      </c>
      <c r="G7965" s="328"/>
      <c r="H7965" s="328"/>
      <c r="I7965" s="328"/>
      <c r="J7965" s="328"/>
      <c r="K7965" s="73" t="s">
        <v>124</v>
      </c>
      <c r="L7965" s="47" t="s">
        <v>124</v>
      </c>
    </row>
    <row r="7966" spans="1:12" hidden="1" x14ac:dyDescent="0.3">
      <c r="A7966" s="18" t="s">
        <v>30</v>
      </c>
      <c r="B7966" s="18"/>
      <c r="E7966" s="39"/>
      <c r="F7966" s="39"/>
      <c r="G7966" s="39"/>
      <c r="H7966" s="39"/>
      <c r="I7966" s="39"/>
      <c r="J7966" s="39"/>
      <c r="K7966" s="39"/>
      <c r="L7966" s="39"/>
    </row>
    <row r="7967" spans="1:12" ht="13" hidden="1" customHeight="1" x14ac:dyDescent="0.3">
      <c r="A7967" s="18" t="str">
        <f>+A7885</f>
        <v>NO</v>
      </c>
      <c r="B7967" s="18"/>
      <c r="E7967" s="69" t="str">
        <f>+$E$92</f>
        <v>VERIFICACIÓN Y ASIGNACIÓN DE PUNTAJE POR LA EXPERIENCIA DEL PROPONENTE</v>
      </c>
      <c r="F7967" s="70"/>
      <c r="G7967" s="70"/>
      <c r="H7967" s="70"/>
      <c r="I7967" s="70"/>
      <c r="J7967" s="70"/>
      <c r="K7967" s="70"/>
      <c r="L7967" s="71"/>
    </row>
    <row r="7968" spans="1:12" hidden="1" x14ac:dyDescent="0.3">
      <c r="A7968" s="18" t="str">
        <f>+A7885</f>
        <v>NO</v>
      </c>
      <c r="B7968" s="18"/>
      <c r="E7968" s="81"/>
      <c r="F7968" s="323" t="str">
        <f>+$F$93</f>
        <v>No. CONTRATOS QUE ACREDITAN LA EXPERIENCIA (NO OBJETO DE SUBSANACIÓN)</v>
      </c>
      <c r="G7968" s="324"/>
      <c r="H7968" s="324"/>
      <c r="I7968" s="324"/>
      <c r="J7968" s="324"/>
      <c r="K7968" s="82"/>
      <c r="L7968" s="83" t="s">
        <v>124</v>
      </c>
    </row>
    <row r="7969" spans="1:12" ht="13" hidden="1" customHeight="1" x14ac:dyDescent="0.3">
      <c r="A7969" s="18" t="str">
        <f>+A7885</f>
        <v>NO</v>
      </c>
      <c r="B7969" s="18"/>
      <c r="E7969" s="84"/>
      <c r="F7969" s="323" t="str">
        <f>+$F$94</f>
        <v>TOTAL EJECUTADO DE CONTRATOS ACREDITADOS PROPUESTA INICIAL</v>
      </c>
      <c r="G7969" s="324"/>
      <c r="H7969" s="324"/>
      <c r="I7969" s="324"/>
      <c r="J7969" s="324"/>
      <c r="K7969" s="85"/>
      <c r="L7969" s="86" t="s">
        <v>124</v>
      </c>
    </row>
    <row r="7970" spans="1:12" ht="13" hidden="1" customHeight="1" x14ac:dyDescent="0.3">
      <c r="A7970" s="18" t="str">
        <f>+A7885</f>
        <v>NO</v>
      </c>
      <c r="B7970" s="18"/>
      <c r="E7970" s="87"/>
      <c r="F7970" s="323" t="str">
        <f>+$F$95</f>
        <v>PROMEDIO VALOR ACREDITADO EN SMMLV</v>
      </c>
      <c r="G7970" s="324"/>
      <c r="H7970" s="324"/>
      <c r="I7970" s="324"/>
      <c r="J7970" s="324"/>
      <c r="K7970" s="66"/>
      <c r="L7970" s="88" t="s">
        <v>124</v>
      </c>
    </row>
    <row r="7971" spans="1:12" hidden="1" x14ac:dyDescent="0.3">
      <c r="A7971" s="18" t="str">
        <f>+A7885</f>
        <v>NO</v>
      </c>
      <c r="B7971" s="18"/>
      <c r="E7971" s="89"/>
      <c r="F7971" s="89"/>
      <c r="G7971" s="89"/>
      <c r="H7971" s="89"/>
      <c r="I7971" s="89"/>
      <c r="J7971" s="89"/>
      <c r="K7971" s="89"/>
      <c r="L7971" s="89"/>
    </row>
    <row r="7972" spans="1:12" ht="13" hidden="1" customHeight="1" x14ac:dyDescent="0.3">
      <c r="A7972" s="18" t="str">
        <f>+A7885</f>
        <v>NO</v>
      </c>
      <c r="B7972" s="18"/>
      <c r="E7972" s="69" t="str">
        <f>+$E$97</f>
        <v>3.9.2 EXIGENCIAS MÍNIMAS DE EXPERIENCIA Y FORMACIÓN ACADÉMICA DEL EQUIPO DE TRABAJO</v>
      </c>
      <c r="F7972" s="70"/>
      <c r="G7972" s="70"/>
      <c r="H7972" s="70"/>
      <c r="I7972" s="70"/>
      <c r="J7972" s="70"/>
      <c r="K7972" s="70"/>
      <c r="L7972" s="71"/>
    </row>
    <row r="7973" spans="1:12" hidden="1" x14ac:dyDescent="0.3">
      <c r="A7973" s="18" t="str">
        <f>+A7885</f>
        <v>NO</v>
      </c>
      <c r="B7973" s="18"/>
      <c r="E7973" s="90" t="str">
        <f>+$E$98</f>
        <v>Formulario 8</v>
      </c>
      <c r="F7973" s="315" t="s">
        <v>46</v>
      </c>
      <c r="G7973" s="316"/>
      <c r="H7973" s="317"/>
      <c r="I7973" s="318"/>
      <c r="J7973" s="318"/>
      <c r="K7973" s="318"/>
      <c r="L7973" s="319"/>
    </row>
    <row r="7974" spans="1:12" hidden="1" x14ac:dyDescent="0.3">
      <c r="A7974" s="18" t="str">
        <f>+A7885</f>
        <v>NO</v>
      </c>
      <c r="B7974" s="18"/>
      <c r="E7974" s="91" t="s">
        <v>124</v>
      </c>
      <c r="F7974" s="91" t="str">
        <f>+$F$99</f>
        <v>Director de Interventoría</v>
      </c>
      <c r="G7974" s="91" t="str">
        <f>+$G$99</f>
        <v>Residente de Interventoría</v>
      </c>
      <c r="H7974" s="320"/>
      <c r="I7974" s="321"/>
      <c r="J7974" s="321"/>
      <c r="K7974" s="321"/>
      <c r="L7974" s="322"/>
    </row>
    <row r="7975" spans="1:12" hidden="1" x14ac:dyDescent="0.3">
      <c r="A7975" s="18" t="str">
        <f>+A7885</f>
        <v>NO</v>
      </c>
      <c r="B7975" s="18"/>
      <c r="E7975" s="304" t="str">
        <f>+$E$100</f>
        <v>OBSERVACIONES RESPECTO REQUISITO HABILITANTE DEL PERSONAL CLAVE EVALUABLE</v>
      </c>
      <c r="F7975" s="305"/>
      <c r="G7975" s="305"/>
      <c r="H7975" s="305"/>
      <c r="I7975" s="305"/>
      <c r="J7975" s="305"/>
      <c r="K7975" s="305"/>
      <c r="L7975" s="305"/>
    </row>
    <row r="7976" spans="1:12" hidden="1" x14ac:dyDescent="0.3">
      <c r="A7976" s="18" t="str">
        <f>+A7885</f>
        <v>NO</v>
      </c>
      <c r="B7976" s="18"/>
      <c r="E7976" s="312" t="s">
        <v>124</v>
      </c>
      <c r="F7976" s="313"/>
      <c r="G7976" s="313"/>
      <c r="H7976" s="313"/>
      <c r="I7976" s="313"/>
      <c r="J7976" s="313"/>
      <c r="K7976" s="313"/>
      <c r="L7976" s="314"/>
    </row>
    <row r="7977" spans="1:12" hidden="1" x14ac:dyDescent="0.3">
      <c r="A7977" s="18" t="str">
        <f>+A7885</f>
        <v>NO</v>
      </c>
      <c r="B7977" s="18"/>
      <c r="E7977" s="89"/>
      <c r="F7977" s="89"/>
      <c r="G7977" s="89"/>
      <c r="H7977" s="89"/>
      <c r="I7977" s="89"/>
      <c r="J7977" s="89"/>
      <c r="K7977" s="89"/>
      <c r="L7977" s="89"/>
    </row>
    <row r="7978" spans="1:12" ht="13" hidden="1" customHeight="1" x14ac:dyDescent="0.3">
      <c r="A7978" s="18" t="str">
        <f>+A7885</f>
        <v>NO</v>
      </c>
      <c r="B7978" s="18"/>
      <c r="E7978" s="69" t="str">
        <f>+$E$103</f>
        <v>4.2 EQUIPO DE TRABAJO (Personal Clave Evaluable)</v>
      </c>
      <c r="F7978" s="70"/>
      <c r="G7978" s="70"/>
      <c r="H7978" s="70"/>
      <c r="I7978" s="70"/>
      <c r="J7978" s="70"/>
      <c r="K7978" s="70"/>
      <c r="L7978" s="71"/>
    </row>
    <row r="7979" spans="1:12" ht="23.25" hidden="1" customHeight="1" x14ac:dyDescent="0.3">
      <c r="A7979" s="18" t="str">
        <f>+A7885</f>
        <v>NO</v>
      </c>
      <c r="B7979" s="18"/>
      <c r="E7979" s="90" t="str">
        <f>+$E$104</f>
        <v>Formulario 9</v>
      </c>
      <c r="F7979" s="315" t="s">
        <v>46</v>
      </c>
      <c r="G7979" s="316"/>
      <c r="H7979" s="317"/>
      <c r="I7979" s="318"/>
      <c r="J7979" s="318"/>
      <c r="K7979" s="318"/>
      <c r="L7979" s="319"/>
    </row>
    <row r="7980" spans="1:12" hidden="1" x14ac:dyDescent="0.3">
      <c r="A7980" s="18" t="str">
        <f>+A7885</f>
        <v>NO</v>
      </c>
      <c r="B7980" s="18"/>
      <c r="E7980" s="91" t="s">
        <v>124</v>
      </c>
      <c r="F7980" s="91" t="str">
        <f>+$F$99</f>
        <v>Director de Interventoría</v>
      </c>
      <c r="G7980" s="91" t="str">
        <f>+$G$99</f>
        <v>Residente de Interventoría</v>
      </c>
      <c r="H7980" s="320"/>
      <c r="I7980" s="321"/>
      <c r="J7980" s="321"/>
      <c r="K7980" s="321"/>
      <c r="L7980" s="322"/>
    </row>
    <row r="7981" spans="1:12" hidden="1" x14ac:dyDescent="0.3">
      <c r="A7981" s="18" t="str">
        <f>+A7885</f>
        <v>NO</v>
      </c>
      <c r="B7981" s="18"/>
      <c r="E7981" s="89"/>
      <c r="F7981" s="89"/>
      <c r="G7981" s="89"/>
      <c r="H7981" s="89"/>
      <c r="I7981" s="89"/>
      <c r="J7981" s="89"/>
      <c r="K7981" s="89"/>
      <c r="L7981" s="89"/>
    </row>
    <row r="7982" spans="1:12" hidden="1" x14ac:dyDescent="0.3">
      <c r="A7982" s="1" t="str">
        <f>+A7885</f>
        <v>NO</v>
      </c>
      <c r="E7982" s="92" t="str">
        <f>+E7857</f>
        <v>CRITERIOS DE EVALUACIÓN Y PUNTAJE</v>
      </c>
      <c r="F7982" s="93"/>
      <c r="G7982" s="93"/>
      <c r="H7982" s="93"/>
      <c r="I7982" s="93"/>
      <c r="J7982" s="93"/>
      <c r="K7982" s="94"/>
      <c r="L7982" s="95" t="str">
        <f>+$L$107</f>
        <v>PUNTAJE OBTENIDO</v>
      </c>
    </row>
    <row r="7983" spans="1:12" hidden="1" x14ac:dyDescent="0.3">
      <c r="A7983" s="1" t="str">
        <f>+A7885</f>
        <v>NO</v>
      </c>
      <c r="E7983" s="96" t="str">
        <f>+$E$108</f>
        <v>VALOR</v>
      </c>
      <c r="F7983" s="97" t="str">
        <f>+$F$108</f>
        <v>EQUIPO DE TRABAJO (PERSONAL CLAVE EVALUABLE)</v>
      </c>
      <c r="G7983" s="24"/>
      <c r="H7983" s="24"/>
      <c r="I7983" s="24"/>
      <c r="J7983" s="24"/>
      <c r="K7983" s="24"/>
      <c r="L7983" s="98"/>
    </row>
    <row r="7984" spans="1:12" ht="12.75" hidden="1" customHeight="1" x14ac:dyDescent="0.3">
      <c r="A7984" s="1" t="str">
        <f>+A7885</f>
        <v>NO</v>
      </c>
      <c r="E7984" s="96">
        <f>+$E$109</f>
        <v>5</v>
      </c>
      <c r="F7984" s="307" t="str">
        <f>+$F$109</f>
        <v xml:space="preserve"> Experiencia Específica adicional</v>
      </c>
      <c r="G7984" s="308"/>
      <c r="H7984" s="308"/>
      <c r="I7984" s="308"/>
      <c r="J7984" s="308"/>
      <c r="K7984" s="309"/>
      <c r="L7984" s="99" t="str">
        <f>IFERROR(IF(VLOOKUP(C7885,'R. PUNTAJES'!$C$14:$R$213,'R. PUNTAJES'!$I$10,0)="","",VLOOKUP(C7885,'R. PUNTAJES'!$C$14:$R$213,'R. PUNTAJES'!$I$10,0)),"")</f>
        <v/>
      </c>
    </row>
    <row r="7985" spans="1:12" ht="12.75" hidden="1" customHeight="1" x14ac:dyDescent="0.3">
      <c r="A7985" s="1" t="str">
        <f>+A7885</f>
        <v>NO</v>
      </c>
      <c r="E7985" s="96">
        <f>+$E$110</f>
        <v>5</v>
      </c>
      <c r="F7985" s="307" t="str">
        <f>+$F$110</f>
        <v>Formación Académica adicional</v>
      </c>
      <c r="G7985" s="308"/>
      <c r="H7985" s="308"/>
      <c r="I7985" s="308"/>
      <c r="J7985" s="308"/>
      <c r="K7985" s="309"/>
      <c r="L7985" s="99" t="str">
        <f>IFERROR(IF(VLOOKUP(C7885,'R. PUNTAJES'!$C$14:$R$213,'R. PUNTAJES'!$J$10,0)="","",VLOOKUP(C7885,'R. PUNTAJES'!$C$14:$R$213,'R. PUNTAJES'!$J$10,0)),"")</f>
        <v/>
      </c>
    </row>
    <row r="7986" spans="1:12" hidden="1" x14ac:dyDescent="0.3">
      <c r="A7986" s="18" t="str">
        <f>+A7885</f>
        <v>NO</v>
      </c>
      <c r="B7986" s="18"/>
      <c r="E7986" s="100"/>
      <c r="F7986" s="101" t="str">
        <f>+$F$111</f>
        <v>FACTOR DE SOSTENIBILIDAD</v>
      </c>
      <c r="G7986" s="102"/>
      <c r="H7986" s="102"/>
      <c r="I7986" s="102"/>
      <c r="J7986" s="102"/>
      <c r="K7986" s="102"/>
      <c r="L7986" s="103"/>
    </row>
    <row r="7987" spans="1:12" hidden="1" x14ac:dyDescent="0.3">
      <c r="A7987" s="18" t="str">
        <f>+A7885</f>
        <v>NO</v>
      </c>
      <c r="B7987" s="18"/>
      <c r="E7987" s="104">
        <v>1</v>
      </c>
      <c r="F7987" s="105" t="str">
        <f>+$F$112</f>
        <v>Compromisos Sostenibilidad</v>
      </c>
      <c r="G7987" s="106"/>
      <c r="H7987" s="106"/>
      <c r="I7987" s="106"/>
      <c r="J7987" s="106"/>
      <c r="K7987" s="106"/>
      <c r="L7987" s="107" t="str">
        <f>IFERROR(IF(VLOOKUP(C7885,'R. PUNTAJES'!$C$14:$R$213,'R. PUNTAJES'!$K$10,0)="","",VLOOKUP(C7885,'R. PUNTAJES'!$C$14:$R$213,'R. PUNTAJES'!$K$10,0)),"")</f>
        <v/>
      </c>
    </row>
    <row r="7988" spans="1:12" hidden="1" x14ac:dyDescent="0.3">
      <c r="A7988" s="1" t="str">
        <f>+A7885</f>
        <v>NO</v>
      </c>
      <c r="E7988" s="108"/>
      <c r="F7988" s="109" t="str">
        <f>+$F$113</f>
        <v>APOYO A LA INDUSTRIA NACIONAL</v>
      </c>
      <c r="G7988" s="110"/>
      <c r="H7988" s="110"/>
      <c r="I7988" s="110"/>
      <c r="J7988" s="110"/>
      <c r="K7988" s="110"/>
      <c r="L7988" s="111"/>
    </row>
    <row r="7989" spans="1:12" ht="12.75" hidden="1" customHeight="1" x14ac:dyDescent="0.3">
      <c r="A7989" s="1" t="str">
        <f>+A7885</f>
        <v>NO</v>
      </c>
      <c r="E7989" s="96">
        <v>20</v>
      </c>
      <c r="F7989" s="307" t="str">
        <f>+$F$114</f>
        <v>Promoción de Servicios Nacionales o con Trato Nacional</v>
      </c>
      <c r="G7989" s="308"/>
      <c r="H7989" s="308"/>
      <c r="I7989" s="308"/>
      <c r="J7989" s="308"/>
      <c r="K7989" s="309"/>
      <c r="L7989" s="99" t="str">
        <f>IFERROR(IF(VLOOKUP(C7885,'R. PUNTAJES'!$C$14:$R$213,'R. PUNTAJES'!$L$10,0)="","",
IF(VLOOKUP(C7885,'R. PUNTAJES'!$C$14:$R$213,'R. PUNTAJES'!$L$10,0)=5,0,
VLOOKUP(C7885,'R. PUNTAJES'!$C$14:$R$213,'R. PUNTAJES'!$L$10,0))),"")</f>
        <v/>
      </c>
    </row>
    <row r="7990" spans="1:12" ht="12.75" hidden="1" customHeight="1" x14ac:dyDescent="0.3">
      <c r="A7990" s="1" t="str">
        <f>+A7885</f>
        <v>NO</v>
      </c>
      <c r="E7990" s="96">
        <v>5</v>
      </c>
      <c r="F7990" s="307" t="str">
        <f>+$F$115</f>
        <v>Incorporación de componente nacional en servicios extranjeros</v>
      </c>
      <c r="G7990" s="308"/>
      <c r="H7990" s="308"/>
      <c r="I7990" s="308"/>
      <c r="J7990" s="308"/>
      <c r="K7990" s="309"/>
      <c r="L7990" s="99" t="str">
        <f>IFERROR(IF(VLOOKUP(C7885,'R. PUNTAJES'!$C$14:$R$213,'R. PUNTAJES'!$L$10,0)="","",
IF(VLOOKUP(C7885,'R. PUNTAJES'!$C$14:$R$213,'R. PUNTAJES'!$L$10,0)=20,0,
VLOOKUP(C7885,'R. PUNTAJES'!$C$14:$R$213,'R. PUNTAJES'!$L$10,0))),"")</f>
        <v/>
      </c>
    </row>
    <row r="7991" spans="1:12" hidden="1" x14ac:dyDescent="0.3">
      <c r="A7991" s="1" t="str">
        <f>+A7885</f>
        <v>NO</v>
      </c>
      <c r="E7991" s="112"/>
      <c r="F7991" s="97" t="str">
        <f>+$F$116</f>
        <v>VINCULACIÓN DE PERSONAS CON DISCAPACIDAD</v>
      </c>
      <c r="G7991" s="24"/>
      <c r="H7991" s="24"/>
      <c r="I7991" s="24"/>
      <c r="J7991" s="24"/>
      <c r="K7991" s="24"/>
      <c r="L7991" s="98"/>
    </row>
    <row r="7992" spans="1:12" ht="12.75" hidden="1" customHeight="1" x14ac:dyDescent="0.3">
      <c r="A7992" s="1" t="str">
        <f>+A7885</f>
        <v>NO</v>
      </c>
      <c r="E7992" s="96">
        <v>1</v>
      </c>
      <c r="F7992" s="307" t="str">
        <f>+$F$117</f>
        <v xml:space="preserve">Trabajadores vinculados a la planta de personal </v>
      </c>
      <c r="G7992" s="308"/>
      <c r="H7992" s="308"/>
      <c r="I7992" s="308"/>
      <c r="J7992" s="308"/>
      <c r="K7992" s="309"/>
      <c r="L7992" s="99" t="str">
        <f>IFERROR(IF(VLOOKUP(C7885,'R. PUNTAJES'!$C$14:$R$213,'R. PUNTAJES'!$M$10,0)="","",VLOOKUP(C7885,'R. PUNTAJES'!$C$14:$R$213,'R. PUNTAJES'!$M$10,0)),"")</f>
        <v/>
      </c>
    </row>
    <row r="7993" spans="1:12" hidden="1" x14ac:dyDescent="0.3">
      <c r="A7993" s="1" t="str">
        <f>+A7885</f>
        <v>NO</v>
      </c>
      <c r="E7993" s="112"/>
      <c r="F7993" s="97" t="str">
        <f>+$F$118</f>
        <v>EMPRENDIMIENTOS Y EMPRESAS DE MUJERES</v>
      </c>
      <c r="G7993" s="24"/>
      <c r="H7993" s="24"/>
      <c r="I7993" s="24"/>
      <c r="J7993" s="24"/>
      <c r="K7993" s="24"/>
      <c r="L7993" s="98"/>
    </row>
    <row r="7994" spans="1:12" ht="13" hidden="1" customHeight="1" x14ac:dyDescent="0.3">
      <c r="A7994" s="1" t="str">
        <f>+A7885</f>
        <v>NO</v>
      </c>
      <c r="E7994" s="96">
        <v>0.25</v>
      </c>
      <c r="F7994" s="307" t="str">
        <f>+$F$119</f>
        <v>Emprendimientos y empresas de mujeres</v>
      </c>
      <c r="G7994" s="308"/>
      <c r="H7994" s="308"/>
      <c r="I7994" s="308"/>
      <c r="J7994" s="308"/>
      <c r="K7994" s="309"/>
      <c r="L7994" s="113" t="str">
        <f>IFERROR(IF(VLOOKUP(C7885,'R. PUNTAJES'!$C$14:$R$213,'R. PUNTAJES'!$N$10,0)="","",VLOOKUP(C7885,'R. PUNTAJES'!$C$14:$R$213,'R. PUNTAJES'!$N$10,0)),"")</f>
        <v/>
      </c>
    </row>
    <row r="7995" spans="1:12" hidden="1" x14ac:dyDescent="0.3">
      <c r="A7995" s="18" t="str">
        <f>+A7996</f>
        <v>NO</v>
      </c>
      <c r="B7995" s="18"/>
      <c r="E7995" s="112"/>
      <c r="F7995" s="97" t="str">
        <f>+$F$120</f>
        <v>MIPYME</v>
      </c>
      <c r="G7995" s="24"/>
      <c r="H7995" s="24"/>
      <c r="I7995" s="24"/>
      <c r="J7995" s="24"/>
      <c r="K7995" s="24"/>
      <c r="L7995" s="98"/>
    </row>
    <row r="7996" spans="1:12" hidden="1" x14ac:dyDescent="0.3">
      <c r="A7996" s="18" t="str">
        <f>+IF(E7996=0,"NO",1)</f>
        <v>NO</v>
      </c>
      <c r="B7996" s="18"/>
      <c r="E7996" s="96">
        <v>0</v>
      </c>
      <c r="F7996" s="307" t="str">
        <f>+$F$121</f>
        <v>Mipyme</v>
      </c>
      <c r="G7996" s="308"/>
      <c r="H7996" s="308"/>
      <c r="I7996" s="308"/>
      <c r="J7996" s="308"/>
      <c r="K7996" s="309"/>
      <c r="L7996" s="113" t="str">
        <f>IFERROR(IF(VLOOKUP(C7885,'R. PUNTAJES'!$C$14:$R$213,'R. PUNTAJES'!$O$10,0)="","",VLOOKUP(C7885,'R. PUNTAJES'!$C$14:$R$213,'R. PUNTAJES'!$O$10,0)),"")</f>
        <v/>
      </c>
    </row>
    <row r="7997" spans="1:12" hidden="1" x14ac:dyDescent="0.3">
      <c r="A7997" s="1" t="str">
        <f>+A7885</f>
        <v>NO</v>
      </c>
      <c r="E7997" s="112"/>
      <c r="F7997" s="97" t="str">
        <f>+$F$122</f>
        <v>EXPERIENCIA DEL PROPONENTE</v>
      </c>
      <c r="G7997" s="24"/>
      <c r="H7997" s="24"/>
      <c r="I7997" s="24"/>
      <c r="J7997" s="24"/>
      <c r="K7997" s="24"/>
      <c r="L7997" s="98"/>
    </row>
    <row r="7998" spans="1:12" hidden="1" x14ac:dyDescent="0.3">
      <c r="A7998" s="1" t="str">
        <f>+A7885</f>
        <v>NO</v>
      </c>
      <c r="E7998" s="96">
        <v>59.5</v>
      </c>
      <c r="F7998" s="307" t="str">
        <f>+$F$123</f>
        <v>mediana con valor absoluto</v>
      </c>
      <c r="G7998" s="308"/>
      <c r="H7998" s="308"/>
      <c r="I7998" s="308"/>
      <c r="J7998" s="308"/>
      <c r="K7998" s="309"/>
      <c r="L7998" s="113" t="str">
        <f>IFERROR(IF(VLOOKUP(C7885,'R. PUNTAJES'!$C$14:$R$213,'R. PUNTAJES'!$R$10,0)="","",VLOOKUP(C7885,'R. PUNTAJES'!$C$14:$R$213,'R. PUNTAJES'!$R$10,0)),"")</f>
        <v/>
      </c>
    </row>
    <row r="7999" spans="1:12" hidden="1" x14ac:dyDescent="0.3">
      <c r="A7999" s="1" t="str">
        <f>+A7885</f>
        <v>NO</v>
      </c>
      <c r="E7999" s="112"/>
      <c r="F7999" s="97" t="str">
        <f>+$F$124</f>
        <v>MULTAS</v>
      </c>
      <c r="G7999" s="24"/>
      <c r="H7999" s="24"/>
      <c r="I7999" s="24"/>
      <c r="J7999" s="24"/>
      <c r="K7999" s="24"/>
      <c r="L7999" s="98"/>
    </row>
    <row r="8000" spans="1:12" ht="12.75" hidden="1" customHeight="1" x14ac:dyDescent="0.3">
      <c r="A8000" s="1" t="str">
        <f>+A7885</f>
        <v>NO</v>
      </c>
      <c r="E8000" s="96">
        <v>-2</v>
      </c>
      <c r="F8000" s="307" t="str">
        <f>+$F$125</f>
        <v>Una o más multas o cláusulas penales durante el último año</v>
      </c>
      <c r="G8000" s="310"/>
      <c r="H8000" s="310"/>
      <c r="I8000" s="310"/>
      <c r="J8000" s="310"/>
      <c r="K8000" s="311"/>
      <c r="L8000" s="99" t="str">
        <f>IFERROR(IF(VLOOKUP(C7885,'R. PUNTAJES'!$C$14:$R$213,'R. PUNTAJES'!$Q$10,0)="","",VLOOKUP(C7885,'R. PUNTAJES'!$C$14:$R$213,'R. PUNTAJES'!$Q$10,0)),"")</f>
        <v/>
      </c>
    </row>
    <row r="8001" spans="1:16" hidden="1" x14ac:dyDescent="0.3">
      <c r="A8001" s="1" t="str">
        <f>+A7885</f>
        <v>NO</v>
      </c>
      <c r="E8001" s="112"/>
      <c r="F8001" s="97" t="str">
        <f>+$F$126</f>
        <v>OBRAS INCONCLUSAS</v>
      </c>
      <c r="G8001" s="24"/>
      <c r="H8001" s="24"/>
      <c r="I8001" s="24"/>
      <c r="J8001" s="24"/>
      <c r="K8001" s="24"/>
      <c r="L8001" s="98"/>
    </row>
    <row r="8002" spans="1:16" hidden="1" x14ac:dyDescent="0.3">
      <c r="A8002" s="1" t="str">
        <f>+A7885</f>
        <v>NO</v>
      </c>
      <c r="E8002" s="96">
        <v>-1</v>
      </c>
      <c r="F8002" s="301" t="str">
        <f>+$F$127</f>
        <v>Anotación vigente de obra civil inconclusa</v>
      </c>
      <c r="G8002" s="302"/>
      <c r="H8002" s="302"/>
      <c r="I8002" s="302"/>
      <c r="J8002" s="302"/>
      <c r="K8002" s="303"/>
      <c r="L8002" s="99" t="str">
        <f>IFERROR(IF(VLOOKUP(C7885,'R. PUNTAJES'!$C$14:$R$213,'R. PUNTAJES'!$P$10,0)="","",VLOOKUP(C7885,'R. PUNTAJES'!$C$14:$R$213,'R. PUNTAJES'!$P$10,0)),"")</f>
        <v/>
      </c>
    </row>
    <row r="8003" spans="1:16" ht="7.5" hidden="1" customHeight="1" x14ac:dyDescent="0.3">
      <c r="A8003" s="1" t="str">
        <f>+A7885</f>
        <v>NO</v>
      </c>
      <c r="E8003" s="114"/>
      <c r="F8003" s="45"/>
      <c r="G8003" s="45"/>
      <c r="H8003" s="45"/>
      <c r="I8003" s="45"/>
      <c r="J8003" s="45"/>
      <c r="K8003" s="45"/>
      <c r="L8003" s="48"/>
    </row>
    <row r="8004" spans="1:16" hidden="1" x14ac:dyDescent="0.3">
      <c r="A8004" s="1" t="str">
        <f>+A7885</f>
        <v>NO</v>
      </c>
      <c r="E8004" s="115" t="str">
        <f>+$E$129</f>
        <v>PUNTAJE TOTAL</v>
      </c>
      <c r="F8004" s="116"/>
      <c r="G8004" s="116"/>
      <c r="H8004" s="116"/>
      <c r="I8004" s="116"/>
      <c r="J8004" s="116"/>
      <c r="K8004" s="117"/>
      <c r="L8004" s="118">
        <f>IFERROR(IF(VLOOKUP(C7885,'R. PUNTAJES'!$C$14:$R$213,'R. PUNTAJES'!$H$10,0)="RECHAZO","",SUM(L7984:L8002)),"")</f>
        <v>0</v>
      </c>
    </row>
    <row r="8005" spans="1:16" hidden="1" x14ac:dyDescent="0.3">
      <c r="A8005" s="1" t="str">
        <f>+A7885</f>
        <v>NO</v>
      </c>
      <c r="E8005" s="304" t="str">
        <f>+$E$130</f>
        <v>OBSERVACIONES RESPECTO A PUNTAJES</v>
      </c>
      <c r="F8005" s="305"/>
      <c r="G8005" s="305"/>
      <c r="H8005" s="305"/>
      <c r="I8005" s="305"/>
      <c r="J8005" s="305"/>
      <c r="K8005" s="305"/>
      <c r="L8005" s="305"/>
    </row>
    <row r="8006" spans="1:16" ht="12" hidden="1" customHeight="1" x14ac:dyDescent="0.3">
      <c r="A8006" s="1" t="str">
        <f>+A7885</f>
        <v>NO</v>
      </c>
      <c r="E8006" s="306" t="s">
        <v>124</v>
      </c>
      <c r="F8006" s="305"/>
      <c r="G8006" s="305"/>
      <c r="H8006" s="305"/>
      <c r="I8006" s="305"/>
      <c r="J8006" s="305"/>
      <c r="K8006" s="305"/>
      <c r="L8006" s="305"/>
      <c r="N8006" s="119"/>
      <c r="O8006" s="119"/>
      <c r="P8006" s="120"/>
    </row>
    <row r="8007" spans="1:16" ht="3" hidden="1" customHeight="1" x14ac:dyDescent="0.3">
      <c r="A8007" s="1" t="str">
        <f>+A7886</f>
        <v>NO</v>
      </c>
      <c r="E8007" s="121"/>
      <c r="F8007" s="122"/>
      <c r="G8007" s="122"/>
      <c r="H8007" s="122"/>
      <c r="I8007" s="122"/>
      <c r="J8007" s="122"/>
      <c r="K8007" s="122"/>
      <c r="L8007" s="123"/>
    </row>
    <row r="8008" spans="1:16" hidden="1" x14ac:dyDescent="0.3">
      <c r="A8008" s="1" t="str">
        <f>+IF(OR(C8010=""),"NO",1)</f>
        <v>NO</v>
      </c>
      <c r="E8008" s="346"/>
      <c r="F8008" s="347"/>
      <c r="G8008" s="347"/>
      <c r="H8008" s="347"/>
      <c r="I8008" s="347"/>
      <c r="J8008" s="347"/>
      <c r="K8008" s="347"/>
      <c r="L8008" s="347"/>
    </row>
    <row r="8009" spans="1:16" ht="4.5" hidden="1" customHeight="1" x14ac:dyDescent="0.3">
      <c r="A8009" s="1" t="str">
        <f>+A8010</f>
        <v>NO</v>
      </c>
      <c r="E8009" s="15"/>
      <c r="F8009" s="16"/>
      <c r="G8009" s="16"/>
      <c r="H8009" s="16"/>
      <c r="I8009" s="16"/>
      <c r="J8009" s="16"/>
      <c r="K8009" s="16"/>
      <c r="L8009" s="17"/>
    </row>
    <row r="8010" spans="1:16" ht="15.75" hidden="1" customHeight="1" x14ac:dyDescent="0.3">
      <c r="A8010" s="1" t="str">
        <f>+IF(OR(C8010=""),"NO",1)</f>
        <v>NO</v>
      </c>
      <c r="B8010" s="1">
        <f>1+MAX($B$1:B8009)</f>
        <v>65</v>
      </c>
      <c r="C8010" s="18" t="s">
        <v>124</v>
      </c>
      <c r="E8010" s="19" t="s">
        <v>124</v>
      </c>
      <c r="F8010" s="20"/>
      <c r="G8010" s="20"/>
      <c r="H8010" s="20"/>
      <c r="I8010" s="21"/>
      <c r="J8010" s="20"/>
      <c r="K8010" s="21"/>
      <c r="L8010" s="22"/>
    </row>
    <row r="8011" spans="1:16" hidden="1" x14ac:dyDescent="0.3">
      <c r="A8011" s="1" t="str">
        <f>A8010</f>
        <v>NO</v>
      </c>
      <c r="E8011" s="23" t="str">
        <f>+$E$11</f>
        <v>Integrantes</v>
      </c>
      <c r="F8011" s="24"/>
      <c r="G8011" s="24"/>
      <c r="H8011" s="24"/>
      <c r="I8011" s="24"/>
      <c r="J8011" s="24"/>
      <c r="K8011" s="25" t="str">
        <f>+$K$11</f>
        <v>Nit</v>
      </c>
      <c r="L8011" s="26" t="str">
        <f>+$L$11</f>
        <v>Part.</v>
      </c>
    </row>
    <row r="8012" spans="1:16" hidden="1" x14ac:dyDescent="0.3">
      <c r="A8012" s="1" t="str">
        <f>+A8011</f>
        <v>NO</v>
      </c>
      <c r="C8012" s="1" t="s">
        <v>124</v>
      </c>
      <c r="E8012" s="27" t="s">
        <v>124</v>
      </c>
      <c r="F8012" s="28"/>
      <c r="G8012" s="28"/>
      <c r="H8012" s="28"/>
      <c r="I8012" s="28"/>
      <c r="J8012" s="28"/>
      <c r="K8012" s="29" t="s">
        <v>124</v>
      </c>
      <c r="L8012" s="30" t="s">
        <v>124</v>
      </c>
    </row>
    <row r="8013" spans="1:16" hidden="1" x14ac:dyDescent="0.3">
      <c r="A8013" s="18" t="str">
        <f>+IF(OR(C8013=""),"NO",1)</f>
        <v>NO</v>
      </c>
      <c r="B8013" s="18"/>
      <c r="C8013" s="1" t="s">
        <v>124</v>
      </c>
      <c r="E8013" s="31" t="s">
        <v>124</v>
      </c>
      <c r="F8013" s="32"/>
      <c r="G8013" s="32"/>
      <c r="H8013" s="32"/>
      <c r="I8013" s="32"/>
      <c r="J8013" s="32"/>
      <c r="K8013" s="33" t="s">
        <v>124</v>
      </c>
      <c r="L8013" s="34" t="s">
        <v>124</v>
      </c>
    </row>
    <row r="8014" spans="1:16" hidden="1" x14ac:dyDescent="0.3">
      <c r="A8014" s="18" t="str">
        <f>+IF(OR(C8014=""),"NO",1)</f>
        <v>NO</v>
      </c>
      <c r="B8014" s="18"/>
      <c r="C8014" s="1" t="s">
        <v>124</v>
      </c>
      <c r="E8014" s="31" t="s">
        <v>124</v>
      </c>
      <c r="F8014" s="32"/>
      <c r="G8014" s="32"/>
      <c r="H8014" s="32"/>
      <c r="I8014" s="32"/>
      <c r="J8014" s="32"/>
      <c r="K8014" s="33" t="s">
        <v>124</v>
      </c>
      <c r="L8014" s="34" t="s">
        <v>124</v>
      </c>
    </row>
    <row r="8015" spans="1:16" hidden="1" x14ac:dyDescent="0.3">
      <c r="A8015" s="18" t="str">
        <f>+IF(OR(C8015=""),"NO",1)</f>
        <v>NO</v>
      </c>
      <c r="B8015" s="18"/>
      <c r="C8015" s="1" t="s">
        <v>124</v>
      </c>
      <c r="E8015" s="31" t="s">
        <v>13</v>
      </c>
      <c r="F8015" s="32"/>
      <c r="G8015" s="32"/>
      <c r="H8015" s="32"/>
      <c r="I8015" s="32"/>
      <c r="J8015" s="32"/>
      <c r="K8015" s="33"/>
      <c r="L8015" s="34"/>
    </row>
    <row r="8016" spans="1:16" hidden="1" x14ac:dyDescent="0.3">
      <c r="A8016" s="18" t="str">
        <f>+IF(OR(C8016=""),"NO",1)</f>
        <v>NO</v>
      </c>
      <c r="B8016" s="18"/>
      <c r="C8016" s="1" t="s">
        <v>124</v>
      </c>
      <c r="E8016" s="31" t="s">
        <v>13</v>
      </c>
      <c r="F8016" s="32"/>
      <c r="G8016" s="32"/>
      <c r="H8016" s="32"/>
      <c r="I8016" s="32"/>
      <c r="J8016" s="32"/>
      <c r="K8016" s="33"/>
      <c r="L8016" s="34"/>
    </row>
    <row r="8017" spans="1:12" hidden="1" x14ac:dyDescent="0.3">
      <c r="A8017" s="18" t="str">
        <f>+IF(OR(C8017=""),"NO",1)</f>
        <v>NO</v>
      </c>
      <c r="B8017" s="18"/>
      <c r="C8017" s="1" t="s">
        <v>124</v>
      </c>
      <c r="E8017" s="35" t="s">
        <v>13</v>
      </c>
      <c r="F8017" s="36"/>
      <c r="G8017" s="36"/>
      <c r="H8017" s="36"/>
      <c r="I8017" s="36"/>
      <c r="J8017" s="36"/>
      <c r="K8017" s="37"/>
      <c r="L8017" s="38"/>
    </row>
    <row r="8018" spans="1:12" ht="5.15" hidden="1" customHeight="1" x14ac:dyDescent="0.3">
      <c r="A8018" s="1" t="str">
        <f>+A8010</f>
        <v>NO</v>
      </c>
      <c r="E8018" s="39"/>
      <c r="F8018" s="39"/>
      <c r="G8018" s="39"/>
      <c r="H8018" s="39"/>
      <c r="I8018" s="39"/>
      <c r="J8018" s="39"/>
      <c r="K8018" s="39"/>
      <c r="L8018" s="39"/>
    </row>
    <row r="8019" spans="1:12" ht="15.75" hidden="1" customHeight="1" x14ac:dyDescent="0.3">
      <c r="A8019" s="1" t="str">
        <f>+A8010</f>
        <v>NO</v>
      </c>
      <c r="E8019" s="40" t="str">
        <f>+$E$19</f>
        <v>RESULTADO DE EVALUACIÓN TÉCNICA</v>
      </c>
      <c r="F8019" s="41"/>
      <c r="G8019" s="41"/>
      <c r="H8019" s="41"/>
      <c r="I8019" s="41"/>
      <c r="J8019" s="41"/>
      <c r="K8019" s="41"/>
      <c r="L8019" s="42"/>
    </row>
    <row r="8020" spans="1:12" hidden="1" x14ac:dyDescent="0.3">
      <c r="A8020" s="1" t="str">
        <f>+A8010</f>
        <v>NO</v>
      </c>
      <c r="E8020" s="43"/>
      <c r="F8020" s="44" t="str">
        <f>+$F$20</f>
        <v>Experiencia</v>
      </c>
      <c r="G8020" s="45"/>
      <c r="H8020" s="45"/>
      <c r="I8020" s="45"/>
      <c r="J8020" s="45"/>
      <c r="K8020" s="46"/>
      <c r="L8020" s="47" t="s">
        <v>124</v>
      </c>
    </row>
    <row r="8021" spans="1:12" hidden="1" x14ac:dyDescent="0.3">
      <c r="A8021" s="1" t="str">
        <f>+A8010</f>
        <v>NO</v>
      </c>
      <c r="E8021" s="348" t="str">
        <f>+$E$21</f>
        <v>OBSERVACIONES RESPECTO A LA EVALUACIÓN DE EXPERIENCIA</v>
      </c>
      <c r="F8021" s="308"/>
      <c r="G8021" s="308"/>
      <c r="H8021" s="308"/>
      <c r="I8021" s="308"/>
      <c r="J8021" s="308"/>
      <c r="K8021" s="308"/>
      <c r="L8021" s="349"/>
    </row>
    <row r="8022" spans="1:12" hidden="1" x14ac:dyDescent="0.3">
      <c r="A8022" s="1" t="str">
        <f>+A8010</f>
        <v>NO</v>
      </c>
      <c r="E8022" s="350" t="s">
        <v>124</v>
      </c>
      <c r="F8022" s="351"/>
      <c r="G8022" s="351"/>
      <c r="H8022" s="351"/>
      <c r="I8022" s="351"/>
      <c r="J8022" s="351"/>
      <c r="K8022" s="351"/>
      <c r="L8022" s="352"/>
    </row>
    <row r="8023" spans="1:12" ht="5.15" hidden="1" customHeight="1" x14ac:dyDescent="0.3">
      <c r="A8023" s="1" t="str">
        <f>+A8010</f>
        <v>NO</v>
      </c>
      <c r="E8023" s="39"/>
      <c r="F8023" s="39"/>
      <c r="G8023" s="39"/>
      <c r="H8023" s="39"/>
      <c r="I8023" s="39"/>
      <c r="J8023" s="39"/>
      <c r="K8023" s="39"/>
      <c r="L8023" s="39"/>
    </row>
    <row r="8024" spans="1:12" ht="12.75" hidden="1" customHeight="1" x14ac:dyDescent="0.3">
      <c r="A8024" s="1" t="str">
        <f>+A8010</f>
        <v>NO</v>
      </c>
      <c r="E8024" s="40" t="str">
        <f>+$E$24</f>
        <v>EXPERIENCIA HABILITANTE: CONTRATOS PRESENTADOS</v>
      </c>
      <c r="F8024" s="41"/>
      <c r="G8024" s="41"/>
      <c r="H8024" s="41"/>
      <c r="I8024" s="41"/>
      <c r="J8024" s="41"/>
      <c r="K8024" s="41"/>
      <c r="L8024" s="42"/>
    </row>
    <row r="8025" spans="1:12" ht="8.5" hidden="1" customHeight="1" x14ac:dyDescent="0.3">
      <c r="A8025" s="1" t="str">
        <f>+A8010</f>
        <v>NO</v>
      </c>
      <c r="E8025" s="49"/>
      <c r="F8025" s="50"/>
      <c r="G8025" s="51"/>
      <c r="H8025" s="51"/>
      <c r="I8025" s="51"/>
      <c r="J8025" s="51"/>
      <c r="K8025" s="51"/>
      <c r="L8025" s="52"/>
    </row>
    <row r="8026" spans="1:12" hidden="1" x14ac:dyDescent="0.3">
      <c r="A8026" s="18" t="str">
        <f>+IF(OR(C8026=""),"NO",1)</f>
        <v>NO</v>
      </c>
      <c r="B8026" s="18"/>
      <c r="C8026" s="1" t="s">
        <v>124</v>
      </c>
      <c r="E8026" s="329">
        <v>1</v>
      </c>
      <c r="F8026" s="53" t="str">
        <f>+$F$26</f>
        <v>OBJETO</v>
      </c>
      <c r="G8026" s="332" t="s">
        <v>124</v>
      </c>
      <c r="H8026" s="333"/>
      <c r="I8026" s="333"/>
      <c r="J8026" s="333"/>
      <c r="K8026" s="333"/>
      <c r="L8026" s="334"/>
    </row>
    <row r="8027" spans="1:12" hidden="1" x14ac:dyDescent="0.3">
      <c r="A8027" s="18" t="str">
        <f>+IF(OR(C8026=""),"NO",1)</f>
        <v>NO</v>
      </c>
      <c r="B8027" s="18"/>
      <c r="E8027" s="330"/>
      <c r="F8027" s="54" t="str">
        <f>+$F$27</f>
        <v>CONTRATANTE</v>
      </c>
      <c r="G8027" s="335" t="s">
        <v>124</v>
      </c>
      <c r="H8027" s="310"/>
      <c r="I8027" s="310"/>
      <c r="J8027" s="310"/>
      <c r="K8027" s="310"/>
      <c r="L8027" s="336"/>
    </row>
    <row r="8028" spans="1:12" hidden="1" x14ac:dyDescent="0.3">
      <c r="A8028" s="18" t="str">
        <f>+IF(OR(C8026=""),"NO",1)</f>
        <v>NO</v>
      </c>
      <c r="B8028" s="18"/>
      <c r="E8028" s="330"/>
      <c r="F8028" s="54" t="str">
        <f>+$F$28</f>
        <v>APORTANTE</v>
      </c>
      <c r="G8028" s="337" t="s">
        <v>124</v>
      </c>
      <c r="H8028" s="338"/>
      <c r="I8028" s="338"/>
      <c r="J8028" s="338"/>
      <c r="K8028" s="338"/>
      <c r="L8028" s="339"/>
    </row>
    <row r="8029" spans="1:12" hidden="1" x14ac:dyDescent="0.3">
      <c r="A8029" s="18" t="str">
        <f>+IF(OR(C8026=""),"NO",1)</f>
        <v>NO</v>
      </c>
      <c r="B8029" s="18"/>
      <c r="E8029" s="330"/>
      <c r="F8029" s="54" t="str">
        <f>+$F$29</f>
        <v>VALOR /SMMLV)</v>
      </c>
      <c r="G8029" s="55" t="s">
        <v>124</v>
      </c>
      <c r="H8029" s="56" t="str">
        <f>+$H$29</f>
        <v>% PART..</v>
      </c>
      <c r="I8029" s="57" t="s">
        <v>124</v>
      </c>
      <c r="J8029" s="58" t="str">
        <f>+$J$29</f>
        <v>VALOR ACREDITADO</v>
      </c>
      <c r="K8029" s="59"/>
      <c r="L8029" s="47" t="s">
        <v>124</v>
      </c>
    </row>
    <row r="8030" spans="1:12" hidden="1" x14ac:dyDescent="0.3">
      <c r="A8030" s="18" t="str">
        <f>+IF(OR(C8026=""),"NO",1)</f>
        <v>NO</v>
      </c>
      <c r="B8030" s="18"/>
      <c r="E8030" s="330"/>
      <c r="F8030" s="60" t="str">
        <f>+$F$30</f>
        <v>EXPERIENCIA APORTADA</v>
      </c>
      <c r="G8030" s="340" t="s">
        <v>124</v>
      </c>
      <c r="H8030" s="341"/>
      <c r="I8030" s="341"/>
      <c r="J8030" s="341"/>
      <c r="K8030" s="341"/>
      <c r="L8030" s="342"/>
    </row>
    <row r="8031" spans="1:12" hidden="1" x14ac:dyDescent="0.3">
      <c r="A8031" s="18" t="str">
        <f>+IF(OR(C8026=""),"NO",1)</f>
        <v>NO</v>
      </c>
      <c r="B8031" s="18"/>
      <c r="E8031" s="331"/>
      <c r="F8031" s="62" t="str">
        <f>+$F$31</f>
        <v>OBSERVACIÓN</v>
      </c>
      <c r="G8031" s="343" t="s">
        <v>124</v>
      </c>
      <c r="H8031" s="344"/>
      <c r="I8031" s="344"/>
      <c r="J8031" s="344"/>
      <c r="K8031" s="344"/>
      <c r="L8031" s="345"/>
    </row>
    <row r="8032" spans="1:12" ht="8.5" hidden="1" customHeight="1" x14ac:dyDescent="0.3">
      <c r="A8032" s="18" t="str">
        <f>+IF(OR(C8026=""),"NO",1)</f>
        <v>NO</v>
      </c>
      <c r="B8032" s="18"/>
      <c r="E8032" s="49"/>
      <c r="F8032" s="50"/>
      <c r="G8032" s="51"/>
      <c r="H8032" s="51"/>
      <c r="I8032" s="51"/>
      <c r="J8032" s="51"/>
      <c r="K8032" s="51"/>
      <c r="L8032" s="52"/>
    </row>
    <row r="8033" spans="1:12" hidden="1" x14ac:dyDescent="0.3">
      <c r="A8033" s="18" t="str">
        <f t="shared" ref="A8033" si="2688">+IF(OR(C8033=""),"NO",1)</f>
        <v>NO</v>
      </c>
      <c r="B8033" s="18"/>
      <c r="C8033" s="1" t="s">
        <v>124</v>
      </c>
      <c r="E8033" s="329">
        <v>2</v>
      </c>
      <c r="F8033" s="53" t="str">
        <f>+$F$26</f>
        <v>OBJETO</v>
      </c>
      <c r="G8033" s="332" t="s">
        <v>124</v>
      </c>
      <c r="H8033" s="333"/>
      <c r="I8033" s="333"/>
      <c r="J8033" s="333"/>
      <c r="K8033" s="333"/>
      <c r="L8033" s="334"/>
    </row>
    <row r="8034" spans="1:12" hidden="1" x14ac:dyDescent="0.3">
      <c r="A8034" s="18" t="str">
        <f t="shared" ref="A8034" si="2689">+IF(OR(C8033=""),"NO",1)</f>
        <v>NO</v>
      </c>
      <c r="B8034" s="18"/>
      <c r="E8034" s="330"/>
      <c r="F8034" s="54" t="str">
        <f>+$F$27</f>
        <v>CONTRATANTE</v>
      </c>
      <c r="G8034" s="335" t="s">
        <v>124</v>
      </c>
      <c r="H8034" s="310"/>
      <c r="I8034" s="310"/>
      <c r="J8034" s="310"/>
      <c r="K8034" s="310"/>
      <c r="L8034" s="336"/>
    </row>
    <row r="8035" spans="1:12" hidden="1" x14ac:dyDescent="0.3">
      <c r="A8035" s="18" t="str">
        <f t="shared" ref="A8035" si="2690">+IF(OR(C8033=""),"NO",1)</f>
        <v>NO</v>
      </c>
      <c r="B8035" s="18"/>
      <c r="E8035" s="330"/>
      <c r="F8035" s="54" t="str">
        <f>+$F$28</f>
        <v>APORTANTE</v>
      </c>
      <c r="G8035" s="337" t="s">
        <v>124</v>
      </c>
      <c r="H8035" s="338"/>
      <c r="I8035" s="338"/>
      <c r="J8035" s="338"/>
      <c r="K8035" s="338"/>
      <c r="L8035" s="339"/>
    </row>
    <row r="8036" spans="1:12" hidden="1" x14ac:dyDescent="0.3">
      <c r="A8036" s="18" t="str">
        <f t="shared" ref="A8036" si="2691">+IF(OR(C8033=""),"NO",1)</f>
        <v>NO</v>
      </c>
      <c r="B8036" s="18"/>
      <c r="E8036" s="330"/>
      <c r="F8036" s="54" t="str">
        <f>+$F$29</f>
        <v>VALOR /SMMLV)</v>
      </c>
      <c r="G8036" s="55" t="s">
        <v>124</v>
      </c>
      <c r="H8036" s="56" t="str">
        <f>+$H$29</f>
        <v>% PART..</v>
      </c>
      <c r="I8036" s="57" t="s">
        <v>124</v>
      </c>
      <c r="J8036" s="58" t="str">
        <f>+$J$29</f>
        <v>VALOR ACREDITADO</v>
      </c>
      <c r="K8036" s="59"/>
      <c r="L8036" s="47" t="s">
        <v>124</v>
      </c>
    </row>
    <row r="8037" spans="1:12" hidden="1" x14ac:dyDescent="0.3">
      <c r="A8037" s="18" t="str">
        <f t="shared" ref="A8037" si="2692">+IF(OR(C8033=""),"NO",1)</f>
        <v>NO</v>
      </c>
      <c r="B8037" s="18"/>
      <c r="E8037" s="330"/>
      <c r="F8037" s="60" t="str">
        <f>+$F$30</f>
        <v>EXPERIENCIA APORTADA</v>
      </c>
      <c r="G8037" s="340" t="s">
        <v>124</v>
      </c>
      <c r="H8037" s="341"/>
      <c r="I8037" s="341"/>
      <c r="J8037" s="341"/>
      <c r="K8037" s="341"/>
      <c r="L8037" s="342"/>
    </row>
    <row r="8038" spans="1:12" hidden="1" x14ac:dyDescent="0.3">
      <c r="A8038" s="18" t="str">
        <f t="shared" ref="A8038" si="2693">+IF(OR(C8033=""),"NO",1)</f>
        <v>NO</v>
      </c>
      <c r="B8038" s="18"/>
      <c r="E8038" s="331"/>
      <c r="F8038" s="62" t="str">
        <f>+$F$31</f>
        <v>OBSERVACIÓN</v>
      </c>
      <c r="G8038" s="343" t="s">
        <v>124</v>
      </c>
      <c r="H8038" s="344"/>
      <c r="I8038" s="344"/>
      <c r="J8038" s="344"/>
      <c r="K8038" s="344"/>
      <c r="L8038" s="345"/>
    </row>
    <row r="8039" spans="1:12" ht="8.5" hidden="1" customHeight="1" x14ac:dyDescent="0.3">
      <c r="A8039" s="18" t="str">
        <f t="shared" ref="A8039" si="2694">+IF(OR(C8033=""),"NO",1)</f>
        <v>NO</v>
      </c>
      <c r="B8039" s="18"/>
      <c r="E8039" s="49"/>
      <c r="F8039" s="50"/>
      <c r="G8039" s="51"/>
      <c r="H8039" s="51"/>
      <c r="I8039" s="51"/>
      <c r="J8039" s="51"/>
      <c r="K8039" s="51"/>
      <c r="L8039" s="52"/>
    </row>
    <row r="8040" spans="1:12" hidden="1" x14ac:dyDescent="0.3">
      <c r="A8040" s="18" t="str">
        <f t="shared" ref="A8040" si="2695">+IF(OR(C8040=""),"NO",1)</f>
        <v>NO</v>
      </c>
      <c r="B8040" s="18"/>
      <c r="C8040" s="1" t="s">
        <v>124</v>
      </c>
      <c r="E8040" s="329">
        <v>3</v>
      </c>
      <c r="F8040" s="53" t="str">
        <f>+$F$26</f>
        <v>OBJETO</v>
      </c>
      <c r="G8040" s="332" t="s">
        <v>124</v>
      </c>
      <c r="H8040" s="333"/>
      <c r="I8040" s="333"/>
      <c r="J8040" s="333"/>
      <c r="K8040" s="333"/>
      <c r="L8040" s="334"/>
    </row>
    <row r="8041" spans="1:12" hidden="1" x14ac:dyDescent="0.3">
      <c r="A8041" s="18" t="str">
        <f t="shared" ref="A8041" si="2696">+IF(OR(C8040=""),"NO",1)</f>
        <v>NO</v>
      </c>
      <c r="B8041" s="18"/>
      <c r="E8041" s="330"/>
      <c r="F8041" s="54" t="str">
        <f>+$F$27</f>
        <v>CONTRATANTE</v>
      </c>
      <c r="G8041" s="335" t="s">
        <v>124</v>
      </c>
      <c r="H8041" s="310"/>
      <c r="I8041" s="310"/>
      <c r="J8041" s="310"/>
      <c r="K8041" s="310"/>
      <c r="L8041" s="336"/>
    </row>
    <row r="8042" spans="1:12" hidden="1" x14ac:dyDescent="0.3">
      <c r="A8042" s="18" t="str">
        <f t="shared" ref="A8042" si="2697">+IF(OR(C8040=""),"NO",1)</f>
        <v>NO</v>
      </c>
      <c r="B8042" s="18"/>
      <c r="E8042" s="330"/>
      <c r="F8042" s="54" t="str">
        <f>+$F$28</f>
        <v>APORTANTE</v>
      </c>
      <c r="G8042" s="337" t="s">
        <v>124</v>
      </c>
      <c r="H8042" s="338"/>
      <c r="I8042" s="338"/>
      <c r="J8042" s="338"/>
      <c r="K8042" s="338"/>
      <c r="L8042" s="339"/>
    </row>
    <row r="8043" spans="1:12" hidden="1" x14ac:dyDescent="0.3">
      <c r="A8043" s="18" t="str">
        <f t="shared" ref="A8043" si="2698">+IF(OR(C8040=""),"NO",1)</f>
        <v>NO</v>
      </c>
      <c r="B8043" s="18"/>
      <c r="E8043" s="330"/>
      <c r="F8043" s="54" t="str">
        <f>+$F$29</f>
        <v>VALOR /SMMLV)</v>
      </c>
      <c r="G8043" s="55" t="s">
        <v>124</v>
      </c>
      <c r="H8043" s="56" t="str">
        <f>+$H$29</f>
        <v>% PART..</v>
      </c>
      <c r="I8043" s="57" t="s">
        <v>124</v>
      </c>
      <c r="J8043" s="58" t="str">
        <f>+$J$29</f>
        <v>VALOR ACREDITADO</v>
      </c>
      <c r="K8043" s="59"/>
      <c r="L8043" s="47" t="s">
        <v>124</v>
      </c>
    </row>
    <row r="8044" spans="1:12" hidden="1" x14ac:dyDescent="0.3">
      <c r="A8044" s="18" t="str">
        <f t="shared" ref="A8044" si="2699">+IF(OR(C8040=""),"NO",1)</f>
        <v>NO</v>
      </c>
      <c r="B8044" s="18"/>
      <c r="E8044" s="330"/>
      <c r="F8044" s="60" t="str">
        <f>+$F$30</f>
        <v>EXPERIENCIA APORTADA</v>
      </c>
      <c r="G8044" s="340" t="s">
        <v>124</v>
      </c>
      <c r="H8044" s="341"/>
      <c r="I8044" s="341"/>
      <c r="J8044" s="341"/>
      <c r="K8044" s="341"/>
      <c r="L8044" s="342"/>
    </row>
    <row r="8045" spans="1:12" hidden="1" x14ac:dyDescent="0.3">
      <c r="A8045" s="18" t="str">
        <f t="shared" ref="A8045" si="2700">+IF(OR(C8040=""),"NO",1)</f>
        <v>NO</v>
      </c>
      <c r="B8045" s="18"/>
      <c r="E8045" s="331"/>
      <c r="F8045" s="62" t="str">
        <f>+$F$31</f>
        <v>OBSERVACIÓN</v>
      </c>
      <c r="G8045" s="343" t="s">
        <v>124</v>
      </c>
      <c r="H8045" s="344"/>
      <c r="I8045" s="344"/>
      <c r="J8045" s="344"/>
      <c r="K8045" s="344"/>
      <c r="L8045" s="345"/>
    </row>
    <row r="8046" spans="1:12" ht="8.5" hidden="1" customHeight="1" x14ac:dyDescent="0.3">
      <c r="A8046" s="18" t="str">
        <f t="shared" ref="A8046" si="2701">+IF(OR(C8040=""),"NO",1)</f>
        <v>NO</v>
      </c>
      <c r="B8046" s="18"/>
      <c r="E8046" s="49"/>
      <c r="F8046" s="50"/>
      <c r="G8046" s="51"/>
      <c r="H8046" s="51"/>
      <c r="I8046" s="51"/>
      <c r="J8046" s="51"/>
      <c r="K8046" s="51"/>
      <c r="L8046" s="52"/>
    </row>
    <row r="8047" spans="1:12" hidden="1" x14ac:dyDescent="0.3">
      <c r="A8047" s="18" t="str">
        <f t="shared" ref="A8047" si="2702">+IF(OR(C8047=""),"NO",1)</f>
        <v>NO</v>
      </c>
      <c r="B8047" s="18"/>
      <c r="C8047" s="1" t="s">
        <v>124</v>
      </c>
      <c r="E8047" s="329">
        <v>4</v>
      </c>
      <c r="F8047" s="53" t="str">
        <f>+$F$26</f>
        <v>OBJETO</v>
      </c>
      <c r="G8047" s="332" t="s">
        <v>124</v>
      </c>
      <c r="H8047" s="333"/>
      <c r="I8047" s="333"/>
      <c r="J8047" s="333"/>
      <c r="K8047" s="333"/>
      <c r="L8047" s="334"/>
    </row>
    <row r="8048" spans="1:12" hidden="1" x14ac:dyDescent="0.3">
      <c r="A8048" s="18" t="str">
        <f t="shared" ref="A8048" si="2703">+IF(OR(C8047=""),"NO",1)</f>
        <v>NO</v>
      </c>
      <c r="B8048" s="18"/>
      <c r="E8048" s="330"/>
      <c r="F8048" s="54" t="str">
        <f>+$F$27</f>
        <v>CONTRATANTE</v>
      </c>
      <c r="G8048" s="335" t="s">
        <v>124</v>
      </c>
      <c r="H8048" s="310"/>
      <c r="I8048" s="310"/>
      <c r="J8048" s="310"/>
      <c r="K8048" s="310"/>
      <c r="L8048" s="336"/>
    </row>
    <row r="8049" spans="1:12" hidden="1" x14ac:dyDescent="0.3">
      <c r="A8049" s="18" t="str">
        <f t="shared" ref="A8049" si="2704">+IF(OR(C8047=""),"NO",1)</f>
        <v>NO</v>
      </c>
      <c r="B8049" s="18"/>
      <c r="E8049" s="330"/>
      <c r="F8049" s="54" t="str">
        <f>+$F$28</f>
        <v>APORTANTE</v>
      </c>
      <c r="G8049" s="337" t="s">
        <v>124</v>
      </c>
      <c r="H8049" s="338"/>
      <c r="I8049" s="338"/>
      <c r="J8049" s="338"/>
      <c r="K8049" s="338"/>
      <c r="L8049" s="339"/>
    </row>
    <row r="8050" spans="1:12" hidden="1" x14ac:dyDescent="0.3">
      <c r="A8050" s="18" t="str">
        <f t="shared" ref="A8050" si="2705">+IF(OR(C8047=""),"NO",1)</f>
        <v>NO</v>
      </c>
      <c r="B8050" s="18"/>
      <c r="E8050" s="330"/>
      <c r="F8050" s="54" t="str">
        <f>+$F$29</f>
        <v>VALOR /SMMLV)</v>
      </c>
      <c r="G8050" s="55" t="s">
        <v>124</v>
      </c>
      <c r="H8050" s="56" t="str">
        <f>+$H$29</f>
        <v>% PART..</v>
      </c>
      <c r="I8050" s="57" t="s">
        <v>124</v>
      </c>
      <c r="J8050" s="58" t="str">
        <f>+$J$29</f>
        <v>VALOR ACREDITADO</v>
      </c>
      <c r="K8050" s="59"/>
      <c r="L8050" s="47" t="s">
        <v>124</v>
      </c>
    </row>
    <row r="8051" spans="1:12" hidden="1" x14ac:dyDescent="0.3">
      <c r="A8051" s="18" t="str">
        <f t="shared" ref="A8051" si="2706">+IF(OR(C8047=""),"NO",1)</f>
        <v>NO</v>
      </c>
      <c r="B8051" s="18"/>
      <c r="E8051" s="330"/>
      <c r="F8051" s="60" t="str">
        <f>+$F$30</f>
        <v>EXPERIENCIA APORTADA</v>
      </c>
      <c r="G8051" s="340" t="s">
        <v>124</v>
      </c>
      <c r="H8051" s="341"/>
      <c r="I8051" s="341"/>
      <c r="J8051" s="341"/>
      <c r="K8051" s="341"/>
      <c r="L8051" s="342"/>
    </row>
    <row r="8052" spans="1:12" hidden="1" x14ac:dyDescent="0.3">
      <c r="A8052" s="18" t="str">
        <f t="shared" ref="A8052" si="2707">+IF(OR(C8047=""),"NO",1)</f>
        <v>NO</v>
      </c>
      <c r="B8052" s="18"/>
      <c r="E8052" s="331"/>
      <c r="F8052" s="62" t="str">
        <f>+$F$31</f>
        <v>OBSERVACIÓN</v>
      </c>
      <c r="G8052" s="343" t="s">
        <v>124</v>
      </c>
      <c r="H8052" s="344"/>
      <c r="I8052" s="344"/>
      <c r="J8052" s="344"/>
      <c r="K8052" s="344"/>
      <c r="L8052" s="345"/>
    </row>
    <row r="8053" spans="1:12" ht="8.5" hidden="1" customHeight="1" x14ac:dyDescent="0.3">
      <c r="A8053" s="18" t="str">
        <f t="shared" ref="A8053" si="2708">+IF(OR(C8047=""),"NO",1)</f>
        <v>NO</v>
      </c>
      <c r="B8053" s="18"/>
      <c r="E8053" s="49"/>
      <c r="F8053" s="50"/>
      <c r="G8053" s="51"/>
      <c r="H8053" s="51"/>
      <c r="I8053" s="51"/>
      <c r="J8053" s="51"/>
      <c r="K8053" s="51"/>
      <c r="L8053" s="52"/>
    </row>
    <row r="8054" spans="1:12" hidden="1" x14ac:dyDescent="0.3">
      <c r="A8054" s="18" t="str">
        <f t="shared" ref="A8054" si="2709">+IF(OR(C8054=""),"NO",1)</f>
        <v>NO</v>
      </c>
      <c r="B8054" s="18"/>
      <c r="C8054" s="1" t="s">
        <v>124</v>
      </c>
      <c r="E8054" s="329">
        <v>5</v>
      </c>
      <c r="F8054" s="53" t="str">
        <f>+$F$26</f>
        <v>OBJETO</v>
      </c>
      <c r="G8054" s="332" t="s">
        <v>124</v>
      </c>
      <c r="H8054" s="333"/>
      <c r="I8054" s="333"/>
      <c r="J8054" s="333"/>
      <c r="K8054" s="333"/>
      <c r="L8054" s="334"/>
    </row>
    <row r="8055" spans="1:12" hidden="1" x14ac:dyDescent="0.3">
      <c r="A8055" s="18" t="str">
        <f t="shared" ref="A8055" si="2710">+IF(OR(C8054=""),"NO",1)</f>
        <v>NO</v>
      </c>
      <c r="B8055" s="18"/>
      <c r="E8055" s="330"/>
      <c r="F8055" s="54" t="str">
        <f>+$F$27</f>
        <v>CONTRATANTE</v>
      </c>
      <c r="G8055" s="335" t="s">
        <v>124</v>
      </c>
      <c r="H8055" s="310"/>
      <c r="I8055" s="310"/>
      <c r="J8055" s="310"/>
      <c r="K8055" s="310"/>
      <c r="L8055" s="336"/>
    </row>
    <row r="8056" spans="1:12" hidden="1" x14ac:dyDescent="0.3">
      <c r="A8056" s="18" t="str">
        <f t="shared" ref="A8056" si="2711">+IF(OR(C8054=""),"NO",1)</f>
        <v>NO</v>
      </c>
      <c r="B8056" s="18"/>
      <c r="E8056" s="330"/>
      <c r="F8056" s="54" t="str">
        <f>+$F$28</f>
        <v>APORTANTE</v>
      </c>
      <c r="G8056" s="337" t="s">
        <v>124</v>
      </c>
      <c r="H8056" s="338"/>
      <c r="I8056" s="338"/>
      <c r="J8056" s="338"/>
      <c r="K8056" s="338"/>
      <c r="L8056" s="339"/>
    </row>
    <row r="8057" spans="1:12" hidden="1" x14ac:dyDescent="0.3">
      <c r="A8057" s="18" t="str">
        <f t="shared" ref="A8057" si="2712">+IF(OR(C8054=""),"NO",1)</f>
        <v>NO</v>
      </c>
      <c r="B8057" s="18"/>
      <c r="E8057" s="330"/>
      <c r="F8057" s="54" t="str">
        <f>+$F$29</f>
        <v>VALOR /SMMLV)</v>
      </c>
      <c r="G8057" s="55" t="s">
        <v>124</v>
      </c>
      <c r="H8057" s="56" t="str">
        <f>+$H$29</f>
        <v>% PART..</v>
      </c>
      <c r="I8057" s="57" t="s">
        <v>124</v>
      </c>
      <c r="J8057" s="58" t="str">
        <f>+$J$29</f>
        <v>VALOR ACREDITADO</v>
      </c>
      <c r="K8057" s="59"/>
      <c r="L8057" s="47" t="s">
        <v>124</v>
      </c>
    </row>
    <row r="8058" spans="1:12" hidden="1" x14ac:dyDescent="0.3">
      <c r="A8058" s="18" t="str">
        <f t="shared" ref="A8058" si="2713">+IF(OR(C8054=""),"NO",1)</f>
        <v>NO</v>
      </c>
      <c r="B8058" s="18"/>
      <c r="E8058" s="330"/>
      <c r="F8058" s="60" t="str">
        <f>+$F$30</f>
        <v>EXPERIENCIA APORTADA</v>
      </c>
      <c r="G8058" s="340" t="s">
        <v>124</v>
      </c>
      <c r="H8058" s="341"/>
      <c r="I8058" s="341"/>
      <c r="J8058" s="341"/>
      <c r="K8058" s="341"/>
      <c r="L8058" s="342"/>
    </row>
    <row r="8059" spans="1:12" hidden="1" x14ac:dyDescent="0.3">
      <c r="A8059" s="18" t="str">
        <f t="shared" ref="A8059" si="2714">+IF(OR(C8054=""),"NO",1)</f>
        <v>NO</v>
      </c>
      <c r="B8059" s="18"/>
      <c r="E8059" s="331"/>
      <c r="F8059" s="62" t="str">
        <f>+$F$31</f>
        <v>OBSERVACIÓN</v>
      </c>
      <c r="G8059" s="343" t="s">
        <v>124</v>
      </c>
      <c r="H8059" s="344"/>
      <c r="I8059" s="344"/>
      <c r="J8059" s="344"/>
      <c r="K8059" s="344"/>
      <c r="L8059" s="345"/>
    </row>
    <row r="8060" spans="1:12" ht="8.5" hidden="1" customHeight="1" x14ac:dyDescent="0.3">
      <c r="A8060" s="18" t="str">
        <f t="shared" ref="A8060" si="2715">+IF(OR(C8054=""),"NO",1)</f>
        <v>NO</v>
      </c>
      <c r="B8060" s="18"/>
      <c r="E8060" s="49"/>
      <c r="F8060" s="50"/>
      <c r="G8060" s="51"/>
      <c r="H8060" s="51"/>
      <c r="I8060" s="51"/>
      <c r="J8060" s="51"/>
      <c r="K8060" s="51"/>
      <c r="L8060" s="52"/>
    </row>
    <row r="8061" spans="1:12" hidden="1" x14ac:dyDescent="0.3">
      <c r="A8061" s="18" t="str">
        <f t="shared" ref="A8061" si="2716">+IF(OR(C8061=""),"NO",1)</f>
        <v>NO</v>
      </c>
      <c r="B8061" s="18"/>
      <c r="C8061" s="1" t="s">
        <v>124</v>
      </c>
      <c r="E8061" s="329">
        <v>6</v>
      </c>
      <c r="F8061" s="53" t="str">
        <f>+$F$26</f>
        <v>OBJETO</v>
      </c>
      <c r="G8061" s="332" t="s">
        <v>124</v>
      </c>
      <c r="H8061" s="333"/>
      <c r="I8061" s="333"/>
      <c r="J8061" s="333"/>
      <c r="K8061" s="333"/>
      <c r="L8061" s="334"/>
    </row>
    <row r="8062" spans="1:12" hidden="1" x14ac:dyDescent="0.3">
      <c r="A8062" s="18" t="str">
        <f t="shared" ref="A8062" si="2717">+IF(OR(C8061=""),"NO",1)</f>
        <v>NO</v>
      </c>
      <c r="B8062" s="18"/>
      <c r="E8062" s="330"/>
      <c r="F8062" s="54" t="str">
        <f>+$F$27</f>
        <v>CONTRATANTE</v>
      </c>
      <c r="G8062" s="335" t="s">
        <v>124</v>
      </c>
      <c r="H8062" s="310"/>
      <c r="I8062" s="310"/>
      <c r="J8062" s="310"/>
      <c r="K8062" s="310"/>
      <c r="L8062" s="336"/>
    </row>
    <row r="8063" spans="1:12" hidden="1" x14ac:dyDescent="0.3">
      <c r="A8063" s="18" t="str">
        <f t="shared" ref="A8063" si="2718">+IF(OR(C8061=""),"NO",1)</f>
        <v>NO</v>
      </c>
      <c r="B8063" s="18"/>
      <c r="E8063" s="330"/>
      <c r="F8063" s="54" t="str">
        <f>+$F$28</f>
        <v>APORTANTE</v>
      </c>
      <c r="G8063" s="337" t="s">
        <v>124</v>
      </c>
      <c r="H8063" s="338"/>
      <c r="I8063" s="338"/>
      <c r="J8063" s="338"/>
      <c r="K8063" s="338"/>
      <c r="L8063" s="339"/>
    </row>
    <row r="8064" spans="1:12" hidden="1" x14ac:dyDescent="0.3">
      <c r="A8064" s="18" t="str">
        <f t="shared" ref="A8064" si="2719">+IF(OR(C8061=""),"NO",1)</f>
        <v>NO</v>
      </c>
      <c r="B8064" s="18"/>
      <c r="E8064" s="330"/>
      <c r="F8064" s="54" t="str">
        <f>+$F$29</f>
        <v>VALOR /SMMLV)</v>
      </c>
      <c r="G8064" s="55" t="s">
        <v>124</v>
      </c>
      <c r="H8064" s="56" t="str">
        <f>+$H$29</f>
        <v>% PART..</v>
      </c>
      <c r="I8064" s="57" t="s">
        <v>124</v>
      </c>
      <c r="J8064" s="58" t="str">
        <f>+$J$29</f>
        <v>VALOR ACREDITADO</v>
      </c>
      <c r="K8064" s="59"/>
      <c r="L8064" s="47" t="s">
        <v>124</v>
      </c>
    </row>
    <row r="8065" spans="1:12" hidden="1" x14ac:dyDescent="0.3">
      <c r="A8065" s="18" t="str">
        <f t="shared" ref="A8065" si="2720">+IF(OR(C8061=""),"NO",1)</f>
        <v>NO</v>
      </c>
      <c r="B8065" s="18"/>
      <c r="E8065" s="330"/>
      <c r="F8065" s="60" t="str">
        <f>+$F$30</f>
        <v>EXPERIENCIA APORTADA</v>
      </c>
      <c r="G8065" s="340" t="s">
        <v>124</v>
      </c>
      <c r="H8065" s="341"/>
      <c r="I8065" s="341"/>
      <c r="J8065" s="341"/>
      <c r="K8065" s="341"/>
      <c r="L8065" s="342"/>
    </row>
    <row r="8066" spans="1:12" hidden="1" x14ac:dyDescent="0.3">
      <c r="A8066" s="18" t="str">
        <f t="shared" ref="A8066" si="2721">+IF(OR(C8061=""),"NO",1)</f>
        <v>NO</v>
      </c>
      <c r="B8066" s="18"/>
      <c r="E8066" s="331"/>
      <c r="F8066" s="62" t="str">
        <f>+$F$31</f>
        <v>OBSERVACIÓN</v>
      </c>
      <c r="G8066" s="343" t="s">
        <v>124</v>
      </c>
      <c r="H8066" s="344"/>
      <c r="I8066" s="344"/>
      <c r="J8066" s="344"/>
      <c r="K8066" s="344"/>
      <c r="L8066" s="345"/>
    </row>
    <row r="8067" spans="1:12" ht="8.5" hidden="1" customHeight="1" x14ac:dyDescent="0.3">
      <c r="A8067" s="18" t="str">
        <f t="shared" ref="A8067" si="2722">+IF(OR(C8061=""),"NO",1)</f>
        <v>NO</v>
      </c>
      <c r="B8067" s="18"/>
      <c r="E8067" s="49"/>
      <c r="F8067" s="50"/>
      <c r="G8067" s="51"/>
      <c r="H8067" s="51"/>
      <c r="I8067" s="51"/>
      <c r="J8067" s="51"/>
      <c r="K8067" s="51"/>
      <c r="L8067" s="52"/>
    </row>
    <row r="8068" spans="1:12" hidden="1" x14ac:dyDescent="0.3">
      <c r="A8068" s="18" t="str">
        <f t="shared" ref="A8068" si="2723">+IF(OR(C8068=""),"NO",1)</f>
        <v>NO</v>
      </c>
      <c r="B8068" s="18"/>
      <c r="C8068" s="1" t="s">
        <v>124</v>
      </c>
      <c r="E8068" s="329">
        <v>7</v>
      </c>
      <c r="F8068" s="53" t="str">
        <f>+$F$26</f>
        <v>OBJETO</v>
      </c>
      <c r="G8068" s="332" t="s">
        <v>124</v>
      </c>
      <c r="H8068" s="333"/>
      <c r="I8068" s="333"/>
      <c r="J8068" s="333"/>
      <c r="K8068" s="333"/>
      <c r="L8068" s="334"/>
    </row>
    <row r="8069" spans="1:12" hidden="1" x14ac:dyDescent="0.3">
      <c r="A8069" s="18" t="str">
        <f t="shared" ref="A8069" si="2724">+IF(OR(C8068=""),"NO",1)</f>
        <v>NO</v>
      </c>
      <c r="B8069" s="18"/>
      <c r="E8069" s="330"/>
      <c r="F8069" s="54" t="str">
        <f>+$F$27</f>
        <v>CONTRATANTE</v>
      </c>
      <c r="G8069" s="335" t="s">
        <v>124</v>
      </c>
      <c r="H8069" s="310"/>
      <c r="I8069" s="310"/>
      <c r="J8069" s="310"/>
      <c r="K8069" s="310"/>
      <c r="L8069" s="336"/>
    </row>
    <row r="8070" spans="1:12" hidden="1" x14ac:dyDescent="0.3">
      <c r="A8070" s="18" t="str">
        <f t="shared" ref="A8070" si="2725">+IF(OR(C8068=""),"NO",1)</f>
        <v>NO</v>
      </c>
      <c r="B8070" s="18"/>
      <c r="E8070" s="330"/>
      <c r="F8070" s="54" t="str">
        <f>+$F$28</f>
        <v>APORTANTE</v>
      </c>
      <c r="G8070" s="337" t="s">
        <v>124</v>
      </c>
      <c r="H8070" s="338"/>
      <c r="I8070" s="338"/>
      <c r="J8070" s="338"/>
      <c r="K8070" s="338"/>
      <c r="L8070" s="339"/>
    </row>
    <row r="8071" spans="1:12" hidden="1" x14ac:dyDescent="0.3">
      <c r="A8071" s="18" t="str">
        <f t="shared" ref="A8071" si="2726">+IF(OR(C8068=""),"NO",1)</f>
        <v>NO</v>
      </c>
      <c r="B8071" s="18"/>
      <c r="E8071" s="330"/>
      <c r="F8071" s="54" t="str">
        <f>+$F$29</f>
        <v>VALOR /SMMLV)</v>
      </c>
      <c r="G8071" s="55" t="s">
        <v>124</v>
      </c>
      <c r="H8071" s="56" t="str">
        <f>+$H$29</f>
        <v>% PART..</v>
      </c>
      <c r="I8071" s="57" t="s">
        <v>124</v>
      </c>
      <c r="J8071" s="58" t="str">
        <f>+$J$29</f>
        <v>VALOR ACREDITADO</v>
      </c>
      <c r="K8071" s="59"/>
      <c r="L8071" s="47" t="s">
        <v>124</v>
      </c>
    </row>
    <row r="8072" spans="1:12" hidden="1" x14ac:dyDescent="0.3">
      <c r="A8072" s="18" t="str">
        <f t="shared" ref="A8072" si="2727">+IF(OR(C8068=""),"NO",1)</f>
        <v>NO</v>
      </c>
      <c r="B8072" s="18"/>
      <c r="E8072" s="330"/>
      <c r="F8072" s="60" t="str">
        <f>+$F$30</f>
        <v>EXPERIENCIA APORTADA</v>
      </c>
      <c r="G8072" s="340" t="s">
        <v>124</v>
      </c>
      <c r="H8072" s="341"/>
      <c r="I8072" s="341"/>
      <c r="J8072" s="341"/>
      <c r="K8072" s="341"/>
      <c r="L8072" s="342"/>
    </row>
    <row r="8073" spans="1:12" hidden="1" x14ac:dyDescent="0.3">
      <c r="A8073" s="18" t="str">
        <f t="shared" ref="A8073" si="2728">+IF(OR(C8068=""),"NO",1)</f>
        <v>NO</v>
      </c>
      <c r="B8073" s="18"/>
      <c r="E8073" s="331"/>
      <c r="F8073" s="62" t="str">
        <f>+$F$31</f>
        <v>OBSERVACIÓN</v>
      </c>
      <c r="G8073" s="343" t="s">
        <v>124</v>
      </c>
      <c r="H8073" s="344"/>
      <c r="I8073" s="344"/>
      <c r="J8073" s="344"/>
      <c r="K8073" s="344"/>
      <c r="L8073" s="345"/>
    </row>
    <row r="8074" spans="1:12" hidden="1" x14ac:dyDescent="0.3">
      <c r="A8074" s="18" t="str">
        <f t="shared" ref="A8074" si="2729">+IF(OR(C8068=""),"NO",1)</f>
        <v>NO</v>
      </c>
      <c r="B8074" s="18"/>
      <c r="E8074" s="49"/>
      <c r="F8074" s="50"/>
      <c r="G8074" s="51"/>
      <c r="H8074" s="51"/>
      <c r="I8074" s="51"/>
      <c r="J8074" s="51"/>
      <c r="K8074" s="51"/>
      <c r="L8074" s="52"/>
    </row>
    <row r="8075" spans="1:12" hidden="1" x14ac:dyDescent="0.3">
      <c r="A8075" s="1" t="str">
        <f>+A8010</f>
        <v>NO</v>
      </c>
      <c r="C8075" s="1" t="str">
        <f>"N"&amp;C8010</f>
        <v>N</v>
      </c>
      <c r="E8075" s="63"/>
      <c r="F8075" s="64" t="str">
        <f>+$F$75</f>
        <v>TOTAL DE CONTRATOS PRESENTADOS VÁLIDOS QUE CUMPLEN EXPERIENCIA ACREDITADA:</v>
      </c>
      <c r="G8075" s="65"/>
      <c r="H8075" s="65"/>
      <c r="I8075" s="65"/>
      <c r="J8075" s="66"/>
      <c r="K8075" s="65"/>
      <c r="L8075" s="67" t="s">
        <v>124</v>
      </c>
    </row>
    <row r="8076" spans="1:12" ht="6.65" hidden="1" customHeight="1" x14ac:dyDescent="0.3">
      <c r="A8076" s="1" t="str">
        <f>+A8010</f>
        <v>NO</v>
      </c>
      <c r="E8076" s="51"/>
      <c r="F8076" s="50"/>
      <c r="G8076" s="51"/>
      <c r="H8076" s="51"/>
      <c r="I8076" s="51"/>
      <c r="J8076" s="51"/>
      <c r="K8076" s="51"/>
      <c r="L8076" s="51"/>
    </row>
    <row r="8077" spans="1:12" hidden="1" x14ac:dyDescent="0.3">
      <c r="A8077" s="1" t="str">
        <f>+A8010</f>
        <v>NO</v>
      </c>
      <c r="E8077" s="63"/>
      <c r="F8077" s="63" t="str">
        <f>+$F$77</f>
        <v>ACREDITA SUMINISTRO E INSTALACIÓN DE MOBILIARIO POR LO MENOS EN UN (1) CONTRATO VÁLIDO</v>
      </c>
      <c r="G8077" s="65"/>
      <c r="H8077" s="65"/>
      <c r="I8077" s="65"/>
      <c r="J8077" s="66"/>
      <c r="K8077" s="65"/>
      <c r="L8077" s="68" t="s">
        <v>157</v>
      </c>
    </row>
    <row r="8078" spans="1:12" ht="5.15" hidden="1" customHeight="1" x14ac:dyDescent="0.3">
      <c r="A8078" s="1" t="str">
        <f>+A8010</f>
        <v>NO</v>
      </c>
      <c r="E8078" s="51"/>
      <c r="F8078" s="50"/>
      <c r="G8078" s="51"/>
      <c r="H8078" s="51"/>
      <c r="I8078" s="51"/>
      <c r="J8078" s="51"/>
      <c r="K8078" s="51"/>
      <c r="L8078" s="51"/>
    </row>
    <row r="8079" spans="1:12" ht="12.75" hidden="1" customHeight="1" x14ac:dyDescent="0.3">
      <c r="A8079" s="1" t="str">
        <f>+A8010</f>
        <v>NO</v>
      </c>
      <c r="E8079" s="69" t="str">
        <f>+$E$79</f>
        <v>EXPERIENCIA ESPECÍFICA NUMERAL 10.1.1 A</v>
      </c>
      <c r="F8079" s="70"/>
      <c r="G8079" s="70"/>
      <c r="H8079" s="70"/>
      <c r="I8079" s="70"/>
      <c r="J8079" s="70"/>
      <c r="K8079" s="70"/>
      <c r="L8079" s="71"/>
    </row>
    <row r="8080" spans="1:12" ht="26.5" hidden="1" customHeight="1" x14ac:dyDescent="0.3">
      <c r="A8080" s="1" t="str">
        <f>+A8010</f>
        <v>NO</v>
      </c>
      <c r="E8080" s="72"/>
      <c r="F8080" s="325" t="str">
        <f>+$F$80</f>
        <v>Por lo menos uno (1) de los contratos válidos aportados como experiencia general debe corresponder mínimo al 60% del presupuesto oficial del presente proceso de selección.  (SMMLV)</v>
      </c>
      <c r="G8080" s="326"/>
      <c r="H8080" s="326"/>
      <c r="I8080" s="326"/>
      <c r="J8080" s="326"/>
      <c r="K8080" s="73" t="s">
        <v>124</v>
      </c>
      <c r="L8080" s="74" t="s">
        <v>124</v>
      </c>
    </row>
    <row r="8081" spans="1:12" ht="23.5" hidden="1" customHeight="1" x14ac:dyDescent="0.3">
      <c r="A8081" s="1" t="str">
        <f>+A8010</f>
        <v>NO</v>
      </c>
      <c r="E8081" s="63"/>
      <c r="F8081" s="325" t="str">
        <f>+$F$81</f>
        <v xml:space="preserve">Deberá acreditarse en al menos uno (1) de los contratos válidos aportados como experiencia general una </v>
      </c>
      <c r="G8081" s="326"/>
      <c r="H8081" s="326"/>
      <c r="I8081" s="326"/>
      <c r="J8081" s="326"/>
      <c r="K8081" s="73" t="s">
        <v>124</v>
      </c>
      <c r="L8081" s="74" t="s">
        <v>124</v>
      </c>
    </row>
    <row r="8082" spans="1:12" ht="23.5" hidden="1" customHeight="1" x14ac:dyDescent="0.3">
      <c r="A8082" s="18" t="s">
        <v>30</v>
      </c>
      <c r="E8082" s="63"/>
      <c r="F8082" s="325" t="str">
        <f>+$F$82</f>
        <v xml:space="preserve">Deberá acreditarse en al menos uno (1) de los contratos válidos aportados interventoría a intervención de </v>
      </c>
      <c r="G8082" s="326"/>
      <c r="H8082" s="326"/>
      <c r="I8082" s="326"/>
      <c r="J8082" s="326"/>
      <c r="K8082" s="73">
        <f>+$K$82</f>
        <v>0</v>
      </c>
      <c r="L8082" s="74" t="s">
        <v>124</v>
      </c>
    </row>
    <row r="8083" spans="1:12" ht="36" hidden="1" customHeight="1" x14ac:dyDescent="0.3">
      <c r="A8083" s="18" t="s">
        <v>30</v>
      </c>
      <c r="E8083" s="63"/>
      <c r="F8083" s="325" t="str">
        <f>+$F$83</f>
        <v xml:space="preserve">Deberá acreditarse en al menos uno (1) de los contratos válidos aportados interventoría a intervención de </v>
      </c>
      <c r="G8083" s="326"/>
      <c r="H8083" s="326"/>
      <c r="I8083" s="326"/>
      <c r="J8083" s="326"/>
      <c r="K8083" s="75">
        <f>+$K$83</f>
        <v>0</v>
      </c>
      <c r="L8083" s="76" t="s">
        <v>124</v>
      </c>
    </row>
    <row r="8084" spans="1:12" hidden="1" x14ac:dyDescent="0.3">
      <c r="A8084" s="1" t="str">
        <f>+A8010</f>
        <v>NO</v>
      </c>
      <c r="E8084" s="51"/>
      <c r="F8084" s="50"/>
      <c r="G8084" s="51"/>
      <c r="H8084" s="51"/>
      <c r="I8084" s="51"/>
      <c r="J8084" s="51"/>
      <c r="K8084" s="51"/>
      <c r="L8084" s="51"/>
    </row>
    <row r="8085" spans="1:12" ht="12.75" hidden="1" customHeight="1" x14ac:dyDescent="0.3">
      <c r="A8085" s="1" t="str">
        <f>+A8010</f>
        <v>NO</v>
      </c>
      <c r="E8085" s="40" t="str">
        <f>+$E$85</f>
        <v>VALOR MÍNIMO A CERIFICAR % P.O EN SMMMLV. NUMERAL 3.9.1</v>
      </c>
      <c r="F8085" s="41"/>
      <c r="G8085" s="41"/>
      <c r="H8085" s="41"/>
      <c r="I8085" s="41"/>
      <c r="J8085" s="41"/>
      <c r="K8085" s="41"/>
      <c r="L8085" s="42"/>
    </row>
    <row r="8086" spans="1:12" hidden="1" x14ac:dyDescent="0.3">
      <c r="A8086" s="1" t="str">
        <f>+A8010</f>
        <v>NO</v>
      </c>
      <c r="C8086" s="1" t="str">
        <f>"M"&amp;C8010</f>
        <v>M</v>
      </c>
      <c r="E8086" s="77" t="str">
        <f>+$E$86</f>
        <v>100% P.O.</v>
      </c>
      <c r="F8086" s="78"/>
      <c r="G8086" s="61">
        <v>242.41716883554506</v>
      </c>
      <c r="H8086" s="124" t="str">
        <f>+$H$86</f>
        <v>TOTAL EJECUTADO DE CONTRATOS ACREDITADOS</v>
      </c>
      <c r="I8086" s="124"/>
      <c r="J8086" s="124"/>
      <c r="K8086" s="55" t="s">
        <v>124</v>
      </c>
      <c r="L8086" s="47" t="s">
        <v>124</v>
      </c>
    </row>
    <row r="8087" spans="1:12" hidden="1" x14ac:dyDescent="0.3">
      <c r="A8087" s="1" t="str">
        <f>+A8010</f>
        <v>NO</v>
      </c>
      <c r="E8087" s="39"/>
      <c r="F8087" s="39"/>
      <c r="G8087" s="39"/>
      <c r="H8087" s="39"/>
      <c r="I8087" s="39"/>
      <c r="J8087" s="39"/>
      <c r="K8087" s="39"/>
      <c r="L8087" s="39"/>
    </row>
    <row r="8088" spans="1:12" ht="12.75" hidden="1" customHeight="1" x14ac:dyDescent="0.3">
      <c r="A8088" s="18" t="s">
        <v>30</v>
      </c>
      <c r="B8088" s="18"/>
      <c r="E8088" s="40" t="str">
        <f>+$E$88</f>
        <v>CONSIDERACIONES PARA LA VALIDEZ DE LA EXPERIENCIA REQUERIDA: EXPERIENCIA PROPONENTES PLURALES NUMERAL 10.1.2 D</v>
      </c>
      <c r="F8088" s="41"/>
      <c r="G8088" s="41"/>
      <c r="H8088" s="41"/>
      <c r="I8088" s="41"/>
      <c r="J8088" s="41"/>
      <c r="K8088" s="41"/>
      <c r="L8088" s="42"/>
    </row>
    <row r="8089" spans="1:12" ht="28" hidden="1" customHeight="1" x14ac:dyDescent="0.3">
      <c r="A8089" s="18" t="s">
        <v>30</v>
      </c>
      <c r="B8089" s="18"/>
      <c r="C8089" s="1" t="str">
        <f>"O"&amp;C8010</f>
        <v>O</v>
      </c>
      <c r="E8089" s="80" t="str">
        <f>+$E$89</f>
        <v>i)</v>
      </c>
      <c r="F8089" s="327" t="str">
        <f>+$F$89</f>
        <v>Uno de los integrantes debe aportar como mínimo el cincuenta por ciento (50 %) de la experiencia solicitada</v>
      </c>
      <c r="G8089" s="328"/>
      <c r="H8089" s="328"/>
      <c r="I8089" s="328"/>
      <c r="J8089" s="328"/>
      <c r="K8089" s="73" t="s">
        <v>124</v>
      </c>
      <c r="L8089" s="47" t="s">
        <v>124</v>
      </c>
    </row>
    <row r="8090" spans="1:12" ht="28" hidden="1" customHeight="1" x14ac:dyDescent="0.3">
      <c r="A8090" s="18" t="s">
        <v>30</v>
      </c>
      <c r="B8090" s="18"/>
      <c r="C8090" s="1" t="str">
        <f>"O"&amp;C8010</f>
        <v>O</v>
      </c>
      <c r="E8090" s="80" t="str">
        <f>+$E$90</f>
        <v>ii)</v>
      </c>
      <c r="F8090" s="327" t="str">
        <f>+$F$90</f>
        <v>Todos los demás ntegrantes deben acreditar al menos el cinco por ciento (5 %) de la experiencia solicitada, solo uno (1) de los integrantes podrá no acreditar experiencia pero su porcentaje de participación  no podrá superar el diez por ciento (10 %)</v>
      </c>
      <c r="G8090" s="328"/>
      <c r="H8090" s="328"/>
      <c r="I8090" s="328"/>
      <c r="J8090" s="328"/>
      <c r="K8090" s="73" t="s">
        <v>124</v>
      </c>
      <c r="L8090" s="47" t="s">
        <v>124</v>
      </c>
    </row>
    <row r="8091" spans="1:12" hidden="1" x14ac:dyDescent="0.3">
      <c r="A8091" s="18" t="s">
        <v>30</v>
      </c>
      <c r="B8091" s="18"/>
      <c r="E8091" s="39"/>
      <c r="F8091" s="39"/>
      <c r="G8091" s="39"/>
      <c r="H8091" s="39"/>
      <c r="I8091" s="39"/>
      <c r="J8091" s="39"/>
      <c r="K8091" s="39"/>
      <c r="L8091" s="39"/>
    </row>
    <row r="8092" spans="1:12" ht="13" hidden="1" customHeight="1" x14ac:dyDescent="0.3">
      <c r="A8092" s="18" t="str">
        <f>+A8010</f>
        <v>NO</v>
      </c>
      <c r="B8092" s="18"/>
      <c r="E8092" s="69" t="str">
        <f>+$E$92</f>
        <v>VERIFICACIÓN Y ASIGNACIÓN DE PUNTAJE POR LA EXPERIENCIA DEL PROPONENTE</v>
      </c>
      <c r="F8092" s="70"/>
      <c r="G8092" s="70"/>
      <c r="H8092" s="70"/>
      <c r="I8092" s="70"/>
      <c r="J8092" s="70"/>
      <c r="K8092" s="70"/>
      <c r="L8092" s="71"/>
    </row>
    <row r="8093" spans="1:12" hidden="1" x14ac:dyDescent="0.3">
      <c r="A8093" s="18" t="str">
        <f>+A8010</f>
        <v>NO</v>
      </c>
      <c r="B8093" s="18"/>
      <c r="E8093" s="81"/>
      <c r="F8093" s="323" t="str">
        <f>+$F$93</f>
        <v>No. CONTRATOS QUE ACREDITAN LA EXPERIENCIA (NO OBJETO DE SUBSANACIÓN)</v>
      </c>
      <c r="G8093" s="324"/>
      <c r="H8093" s="324"/>
      <c r="I8093" s="324"/>
      <c r="J8093" s="324"/>
      <c r="K8093" s="82"/>
      <c r="L8093" s="83" t="s">
        <v>124</v>
      </c>
    </row>
    <row r="8094" spans="1:12" ht="13" hidden="1" customHeight="1" x14ac:dyDescent="0.3">
      <c r="A8094" s="18" t="str">
        <f>+A8010</f>
        <v>NO</v>
      </c>
      <c r="B8094" s="18"/>
      <c r="E8094" s="84"/>
      <c r="F8094" s="323" t="str">
        <f>+$F$94</f>
        <v>TOTAL EJECUTADO DE CONTRATOS ACREDITADOS PROPUESTA INICIAL</v>
      </c>
      <c r="G8094" s="324"/>
      <c r="H8094" s="324"/>
      <c r="I8094" s="324"/>
      <c r="J8094" s="324"/>
      <c r="K8094" s="85"/>
      <c r="L8094" s="86" t="s">
        <v>124</v>
      </c>
    </row>
    <row r="8095" spans="1:12" ht="13" hidden="1" customHeight="1" x14ac:dyDescent="0.3">
      <c r="A8095" s="18" t="str">
        <f>+A8010</f>
        <v>NO</v>
      </c>
      <c r="B8095" s="18"/>
      <c r="E8095" s="87"/>
      <c r="F8095" s="323" t="str">
        <f>+$F$95</f>
        <v>PROMEDIO VALOR ACREDITADO EN SMMLV</v>
      </c>
      <c r="G8095" s="324"/>
      <c r="H8095" s="324"/>
      <c r="I8095" s="324"/>
      <c r="J8095" s="324"/>
      <c r="K8095" s="66"/>
      <c r="L8095" s="88" t="s">
        <v>124</v>
      </c>
    </row>
    <row r="8096" spans="1:12" hidden="1" x14ac:dyDescent="0.3">
      <c r="A8096" s="18" t="str">
        <f>+A8010</f>
        <v>NO</v>
      </c>
      <c r="B8096" s="18"/>
      <c r="E8096" s="89"/>
      <c r="F8096" s="89"/>
      <c r="G8096" s="89"/>
      <c r="H8096" s="89"/>
      <c r="I8096" s="89"/>
      <c r="J8096" s="89"/>
      <c r="K8096" s="89"/>
      <c r="L8096" s="89"/>
    </row>
    <row r="8097" spans="1:12" ht="13" hidden="1" customHeight="1" x14ac:dyDescent="0.3">
      <c r="A8097" s="18" t="str">
        <f>+A8010</f>
        <v>NO</v>
      </c>
      <c r="B8097" s="18"/>
      <c r="E8097" s="69" t="str">
        <f>+$E$97</f>
        <v>3.9.2 EXIGENCIAS MÍNIMAS DE EXPERIENCIA Y FORMACIÓN ACADÉMICA DEL EQUIPO DE TRABAJO</v>
      </c>
      <c r="F8097" s="70"/>
      <c r="G8097" s="70"/>
      <c r="H8097" s="70"/>
      <c r="I8097" s="70"/>
      <c r="J8097" s="70"/>
      <c r="K8097" s="70"/>
      <c r="L8097" s="71"/>
    </row>
    <row r="8098" spans="1:12" hidden="1" x14ac:dyDescent="0.3">
      <c r="A8098" s="18" t="str">
        <f>+A8010</f>
        <v>NO</v>
      </c>
      <c r="B8098" s="18"/>
      <c r="E8098" s="90" t="str">
        <f>+$E$98</f>
        <v>Formulario 8</v>
      </c>
      <c r="F8098" s="315" t="s">
        <v>46</v>
      </c>
      <c r="G8098" s="316"/>
      <c r="H8098" s="317"/>
      <c r="I8098" s="318"/>
      <c r="J8098" s="318"/>
      <c r="K8098" s="318"/>
      <c r="L8098" s="319"/>
    </row>
    <row r="8099" spans="1:12" hidden="1" x14ac:dyDescent="0.3">
      <c r="A8099" s="18" t="str">
        <f>+A8010</f>
        <v>NO</v>
      </c>
      <c r="B8099" s="18"/>
      <c r="E8099" s="91" t="s">
        <v>124</v>
      </c>
      <c r="F8099" s="91" t="str">
        <f>+$F$99</f>
        <v>Director de Interventoría</v>
      </c>
      <c r="G8099" s="91" t="str">
        <f>+$G$99</f>
        <v>Residente de Interventoría</v>
      </c>
      <c r="H8099" s="320"/>
      <c r="I8099" s="321"/>
      <c r="J8099" s="321"/>
      <c r="K8099" s="321"/>
      <c r="L8099" s="322"/>
    </row>
    <row r="8100" spans="1:12" hidden="1" x14ac:dyDescent="0.3">
      <c r="A8100" s="18" t="str">
        <f>+A8010</f>
        <v>NO</v>
      </c>
      <c r="B8100" s="18"/>
      <c r="E8100" s="304" t="str">
        <f>+$E$100</f>
        <v>OBSERVACIONES RESPECTO REQUISITO HABILITANTE DEL PERSONAL CLAVE EVALUABLE</v>
      </c>
      <c r="F8100" s="305"/>
      <c r="G8100" s="305"/>
      <c r="H8100" s="305"/>
      <c r="I8100" s="305"/>
      <c r="J8100" s="305"/>
      <c r="K8100" s="305"/>
      <c r="L8100" s="305"/>
    </row>
    <row r="8101" spans="1:12" hidden="1" x14ac:dyDescent="0.3">
      <c r="A8101" s="18" t="str">
        <f>+A8010</f>
        <v>NO</v>
      </c>
      <c r="B8101" s="18"/>
      <c r="E8101" s="312" t="s">
        <v>124</v>
      </c>
      <c r="F8101" s="313"/>
      <c r="G8101" s="313"/>
      <c r="H8101" s="313"/>
      <c r="I8101" s="313"/>
      <c r="J8101" s="313"/>
      <c r="K8101" s="313"/>
      <c r="L8101" s="314"/>
    </row>
    <row r="8102" spans="1:12" hidden="1" x14ac:dyDescent="0.3">
      <c r="A8102" s="18" t="str">
        <f>+A8010</f>
        <v>NO</v>
      </c>
      <c r="B8102" s="18"/>
      <c r="E8102" s="89"/>
      <c r="F8102" s="89"/>
      <c r="G8102" s="89"/>
      <c r="H8102" s="89"/>
      <c r="I8102" s="89"/>
      <c r="J8102" s="89"/>
      <c r="K8102" s="89"/>
      <c r="L8102" s="89"/>
    </row>
    <row r="8103" spans="1:12" ht="13" hidden="1" customHeight="1" x14ac:dyDescent="0.3">
      <c r="A8103" s="18" t="str">
        <f>+A8010</f>
        <v>NO</v>
      </c>
      <c r="B8103" s="18"/>
      <c r="E8103" s="69" t="str">
        <f>+$E$103</f>
        <v>4.2 EQUIPO DE TRABAJO (Personal Clave Evaluable)</v>
      </c>
      <c r="F8103" s="70"/>
      <c r="G8103" s="70"/>
      <c r="H8103" s="70"/>
      <c r="I8103" s="70"/>
      <c r="J8103" s="70"/>
      <c r="K8103" s="70"/>
      <c r="L8103" s="71"/>
    </row>
    <row r="8104" spans="1:12" ht="23.25" hidden="1" customHeight="1" x14ac:dyDescent="0.3">
      <c r="A8104" s="18" t="str">
        <f>+A8010</f>
        <v>NO</v>
      </c>
      <c r="B8104" s="18"/>
      <c r="E8104" s="90" t="str">
        <f>+$E$104</f>
        <v>Formulario 9</v>
      </c>
      <c r="F8104" s="315" t="s">
        <v>46</v>
      </c>
      <c r="G8104" s="316"/>
      <c r="H8104" s="317"/>
      <c r="I8104" s="318"/>
      <c r="J8104" s="318"/>
      <c r="K8104" s="318"/>
      <c r="L8104" s="319"/>
    </row>
    <row r="8105" spans="1:12" hidden="1" x14ac:dyDescent="0.3">
      <c r="A8105" s="18" t="str">
        <f>+A8010</f>
        <v>NO</v>
      </c>
      <c r="B8105" s="18"/>
      <c r="E8105" s="91" t="s">
        <v>124</v>
      </c>
      <c r="F8105" s="91" t="str">
        <f>+$F$99</f>
        <v>Director de Interventoría</v>
      </c>
      <c r="G8105" s="91" t="str">
        <f>+$G$99</f>
        <v>Residente de Interventoría</v>
      </c>
      <c r="H8105" s="320"/>
      <c r="I8105" s="321"/>
      <c r="J8105" s="321"/>
      <c r="K8105" s="321"/>
      <c r="L8105" s="322"/>
    </row>
    <row r="8106" spans="1:12" hidden="1" x14ac:dyDescent="0.3">
      <c r="A8106" s="18" t="str">
        <f>+A8010</f>
        <v>NO</v>
      </c>
      <c r="B8106" s="18"/>
      <c r="E8106" s="89"/>
      <c r="F8106" s="89"/>
      <c r="G8106" s="89"/>
      <c r="H8106" s="89"/>
      <c r="I8106" s="89"/>
      <c r="J8106" s="89"/>
      <c r="K8106" s="89"/>
      <c r="L8106" s="89"/>
    </row>
    <row r="8107" spans="1:12" hidden="1" x14ac:dyDescent="0.3">
      <c r="A8107" s="1" t="str">
        <f>+A8010</f>
        <v>NO</v>
      </c>
      <c r="E8107" s="92" t="str">
        <f>+E7982</f>
        <v>CRITERIOS DE EVALUACIÓN Y PUNTAJE</v>
      </c>
      <c r="F8107" s="93"/>
      <c r="G8107" s="93"/>
      <c r="H8107" s="93"/>
      <c r="I8107" s="93"/>
      <c r="J8107" s="93"/>
      <c r="K8107" s="94"/>
      <c r="L8107" s="95" t="str">
        <f>+$L$107</f>
        <v>PUNTAJE OBTENIDO</v>
      </c>
    </row>
    <row r="8108" spans="1:12" hidden="1" x14ac:dyDescent="0.3">
      <c r="A8108" s="1" t="str">
        <f>+A8010</f>
        <v>NO</v>
      </c>
      <c r="E8108" s="96" t="str">
        <f>+$E$108</f>
        <v>VALOR</v>
      </c>
      <c r="F8108" s="97" t="str">
        <f>+$F$108</f>
        <v>EQUIPO DE TRABAJO (PERSONAL CLAVE EVALUABLE)</v>
      </c>
      <c r="G8108" s="24"/>
      <c r="H8108" s="24"/>
      <c r="I8108" s="24"/>
      <c r="J8108" s="24"/>
      <c r="K8108" s="24"/>
      <c r="L8108" s="98"/>
    </row>
    <row r="8109" spans="1:12" ht="12.75" hidden="1" customHeight="1" x14ac:dyDescent="0.3">
      <c r="A8109" s="1" t="str">
        <f>+A8010</f>
        <v>NO</v>
      </c>
      <c r="E8109" s="96">
        <f>+$E$109</f>
        <v>5</v>
      </c>
      <c r="F8109" s="307" t="str">
        <f>+$F$109</f>
        <v xml:space="preserve"> Experiencia Específica adicional</v>
      </c>
      <c r="G8109" s="308"/>
      <c r="H8109" s="308"/>
      <c r="I8109" s="308"/>
      <c r="J8109" s="308"/>
      <c r="K8109" s="309"/>
      <c r="L8109" s="99" t="str">
        <f>IFERROR(IF(VLOOKUP(C8010,'R. PUNTAJES'!$C$14:$R$213,'R. PUNTAJES'!$I$10,0)="","",VLOOKUP(C8010,'R. PUNTAJES'!$C$14:$R$213,'R. PUNTAJES'!$I$10,0)),"")</f>
        <v/>
      </c>
    </row>
    <row r="8110" spans="1:12" ht="12.75" hidden="1" customHeight="1" x14ac:dyDescent="0.3">
      <c r="A8110" s="1" t="str">
        <f>+A8010</f>
        <v>NO</v>
      </c>
      <c r="E8110" s="96">
        <f>+$E$110</f>
        <v>5</v>
      </c>
      <c r="F8110" s="307" t="str">
        <f>+$F$110</f>
        <v>Formación Académica adicional</v>
      </c>
      <c r="G8110" s="308"/>
      <c r="H8110" s="308"/>
      <c r="I8110" s="308"/>
      <c r="J8110" s="308"/>
      <c r="K8110" s="309"/>
      <c r="L8110" s="99" t="str">
        <f>IFERROR(IF(VLOOKUP(C8010,'R. PUNTAJES'!$C$14:$R$213,'R. PUNTAJES'!$J$10,0)="","",VLOOKUP(C8010,'R. PUNTAJES'!$C$14:$R$213,'R. PUNTAJES'!$J$10,0)),"")</f>
        <v/>
      </c>
    </row>
    <row r="8111" spans="1:12" hidden="1" x14ac:dyDescent="0.3">
      <c r="A8111" s="18" t="str">
        <f>+A8010</f>
        <v>NO</v>
      </c>
      <c r="B8111" s="18"/>
      <c r="E8111" s="100"/>
      <c r="F8111" s="101" t="str">
        <f>+$F$111</f>
        <v>FACTOR DE SOSTENIBILIDAD</v>
      </c>
      <c r="G8111" s="102"/>
      <c r="H8111" s="102"/>
      <c r="I8111" s="102"/>
      <c r="J8111" s="102"/>
      <c r="K8111" s="102"/>
      <c r="L8111" s="103"/>
    </row>
    <row r="8112" spans="1:12" hidden="1" x14ac:dyDescent="0.3">
      <c r="A8112" s="18" t="str">
        <f>+A8010</f>
        <v>NO</v>
      </c>
      <c r="B8112" s="18"/>
      <c r="E8112" s="104">
        <v>1</v>
      </c>
      <c r="F8112" s="105" t="str">
        <f>+$F$112</f>
        <v>Compromisos Sostenibilidad</v>
      </c>
      <c r="G8112" s="106"/>
      <c r="H8112" s="106"/>
      <c r="I8112" s="106"/>
      <c r="J8112" s="106"/>
      <c r="K8112" s="106"/>
      <c r="L8112" s="107" t="str">
        <f>IFERROR(IF(VLOOKUP(C8010,'R. PUNTAJES'!$C$14:$R$213,'R. PUNTAJES'!$K$10,0)="","",VLOOKUP(C8010,'R. PUNTAJES'!$C$14:$R$213,'R. PUNTAJES'!$K$10,0)),"")</f>
        <v/>
      </c>
    </row>
    <row r="8113" spans="1:12" hidden="1" x14ac:dyDescent="0.3">
      <c r="A8113" s="1" t="str">
        <f>+A8010</f>
        <v>NO</v>
      </c>
      <c r="E8113" s="108"/>
      <c r="F8113" s="109" t="str">
        <f>+$F$113</f>
        <v>APOYO A LA INDUSTRIA NACIONAL</v>
      </c>
      <c r="G8113" s="110"/>
      <c r="H8113" s="110"/>
      <c r="I8113" s="110"/>
      <c r="J8113" s="110"/>
      <c r="K8113" s="110"/>
      <c r="L8113" s="111"/>
    </row>
    <row r="8114" spans="1:12" ht="12.75" hidden="1" customHeight="1" x14ac:dyDescent="0.3">
      <c r="A8114" s="1" t="str">
        <f>+A8010</f>
        <v>NO</v>
      </c>
      <c r="E8114" s="96">
        <v>20</v>
      </c>
      <c r="F8114" s="307" t="str">
        <f>+$F$114</f>
        <v>Promoción de Servicios Nacionales o con Trato Nacional</v>
      </c>
      <c r="G8114" s="308"/>
      <c r="H8114" s="308"/>
      <c r="I8114" s="308"/>
      <c r="J8114" s="308"/>
      <c r="K8114" s="309"/>
      <c r="L8114" s="99" t="str">
        <f>IFERROR(IF(VLOOKUP(C8010,'R. PUNTAJES'!$C$14:$R$213,'R. PUNTAJES'!$L$10,0)="","",
IF(VLOOKUP(C8010,'R. PUNTAJES'!$C$14:$R$213,'R. PUNTAJES'!$L$10,0)=5,0,
VLOOKUP(C8010,'R. PUNTAJES'!$C$14:$R$213,'R. PUNTAJES'!$L$10,0))),"")</f>
        <v/>
      </c>
    </row>
    <row r="8115" spans="1:12" ht="12.75" hidden="1" customHeight="1" x14ac:dyDescent="0.3">
      <c r="A8115" s="1" t="str">
        <f>+A8010</f>
        <v>NO</v>
      </c>
      <c r="E8115" s="96">
        <v>5</v>
      </c>
      <c r="F8115" s="307" t="str">
        <f>+$F$115</f>
        <v>Incorporación de componente nacional en servicios extranjeros</v>
      </c>
      <c r="G8115" s="308"/>
      <c r="H8115" s="308"/>
      <c r="I8115" s="308"/>
      <c r="J8115" s="308"/>
      <c r="K8115" s="309"/>
      <c r="L8115" s="99" t="str">
        <f>IFERROR(IF(VLOOKUP(C8010,'R. PUNTAJES'!$C$14:$R$213,'R. PUNTAJES'!$L$10,0)="","",
IF(VLOOKUP(C8010,'R. PUNTAJES'!$C$14:$R$213,'R. PUNTAJES'!$L$10,0)=20,0,
VLOOKUP(C8010,'R. PUNTAJES'!$C$14:$R$213,'R. PUNTAJES'!$L$10,0))),"")</f>
        <v/>
      </c>
    </row>
    <row r="8116" spans="1:12" hidden="1" x14ac:dyDescent="0.3">
      <c r="A8116" s="1" t="str">
        <f>+A8010</f>
        <v>NO</v>
      </c>
      <c r="E8116" s="112"/>
      <c r="F8116" s="97" t="str">
        <f>+$F$116</f>
        <v>VINCULACIÓN DE PERSONAS CON DISCAPACIDAD</v>
      </c>
      <c r="G8116" s="24"/>
      <c r="H8116" s="24"/>
      <c r="I8116" s="24"/>
      <c r="J8116" s="24"/>
      <c r="K8116" s="24"/>
      <c r="L8116" s="98"/>
    </row>
    <row r="8117" spans="1:12" ht="12.75" hidden="1" customHeight="1" x14ac:dyDescent="0.3">
      <c r="A8117" s="1" t="str">
        <f>+A8010</f>
        <v>NO</v>
      </c>
      <c r="E8117" s="96">
        <v>1</v>
      </c>
      <c r="F8117" s="307" t="str">
        <f>+$F$117</f>
        <v xml:space="preserve">Trabajadores vinculados a la planta de personal </v>
      </c>
      <c r="G8117" s="308"/>
      <c r="H8117" s="308"/>
      <c r="I8117" s="308"/>
      <c r="J8117" s="308"/>
      <c r="K8117" s="309"/>
      <c r="L8117" s="99" t="str">
        <f>IFERROR(IF(VLOOKUP(C8010,'R. PUNTAJES'!$C$14:$R$213,'R. PUNTAJES'!$M$10,0)="","",VLOOKUP(C8010,'R. PUNTAJES'!$C$14:$R$213,'R. PUNTAJES'!$M$10,0)),"")</f>
        <v/>
      </c>
    </row>
    <row r="8118" spans="1:12" hidden="1" x14ac:dyDescent="0.3">
      <c r="A8118" s="1" t="str">
        <f>+A8010</f>
        <v>NO</v>
      </c>
      <c r="E8118" s="112"/>
      <c r="F8118" s="97" t="str">
        <f>+$F$118</f>
        <v>EMPRENDIMIENTOS Y EMPRESAS DE MUJERES</v>
      </c>
      <c r="G8118" s="24"/>
      <c r="H8118" s="24"/>
      <c r="I8118" s="24"/>
      <c r="J8118" s="24"/>
      <c r="K8118" s="24"/>
      <c r="L8118" s="98"/>
    </row>
    <row r="8119" spans="1:12" ht="13" hidden="1" customHeight="1" x14ac:dyDescent="0.3">
      <c r="A8119" s="1" t="str">
        <f>+A8010</f>
        <v>NO</v>
      </c>
      <c r="E8119" s="96">
        <v>0.25</v>
      </c>
      <c r="F8119" s="307" t="str">
        <f>+$F$119</f>
        <v>Emprendimientos y empresas de mujeres</v>
      </c>
      <c r="G8119" s="308"/>
      <c r="H8119" s="308"/>
      <c r="I8119" s="308"/>
      <c r="J8119" s="308"/>
      <c r="K8119" s="309"/>
      <c r="L8119" s="113" t="str">
        <f>IFERROR(IF(VLOOKUP(C8010,'R. PUNTAJES'!$C$14:$R$213,'R. PUNTAJES'!$N$10,0)="","",VLOOKUP(C8010,'R. PUNTAJES'!$C$14:$R$213,'R. PUNTAJES'!$N$10,0)),"")</f>
        <v/>
      </c>
    </row>
    <row r="8120" spans="1:12" hidden="1" x14ac:dyDescent="0.3">
      <c r="A8120" s="18" t="str">
        <f>+A8121</f>
        <v>NO</v>
      </c>
      <c r="B8120" s="18"/>
      <c r="E8120" s="112"/>
      <c r="F8120" s="97" t="str">
        <f>+$F$120</f>
        <v>MIPYME</v>
      </c>
      <c r="G8120" s="24"/>
      <c r="H8120" s="24"/>
      <c r="I8120" s="24"/>
      <c r="J8120" s="24"/>
      <c r="K8120" s="24"/>
      <c r="L8120" s="98"/>
    </row>
    <row r="8121" spans="1:12" hidden="1" x14ac:dyDescent="0.3">
      <c r="A8121" s="18" t="str">
        <f>+IF(E8121=0,"NO",1)</f>
        <v>NO</v>
      </c>
      <c r="B8121" s="18"/>
      <c r="E8121" s="96">
        <v>0</v>
      </c>
      <c r="F8121" s="307" t="str">
        <f>+$F$121</f>
        <v>Mipyme</v>
      </c>
      <c r="G8121" s="308"/>
      <c r="H8121" s="308"/>
      <c r="I8121" s="308"/>
      <c r="J8121" s="308"/>
      <c r="K8121" s="309"/>
      <c r="L8121" s="113" t="str">
        <f>IFERROR(IF(VLOOKUP(C8010,'R. PUNTAJES'!$C$14:$R$213,'R. PUNTAJES'!$O$10,0)="","",VLOOKUP(C8010,'R. PUNTAJES'!$C$14:$R$213,'R. PUNTAJES'!$O$10,0)),"")</f>
        <v/>
      </c>
    </row>
    <row r="8122" spans="1:12" hidden="1" x14ac:dyDescent="0.3">
      <c r="A8122" s="1" t="str">
        <f>+A8010</f>
        <v>NO</v>
      </c>
      <c r="E8122" s="112"/>
      <c r="F8122" s="97" t="str">
        <f>+$F$122</f>
        <v>EXPERIENCIA DEL PROPONENTE</v>
      </c>
      <c r="G8122" s="24"/>
      <c r="H8122" s="24"/>
      <c r="I8122" s="24"/>
      <c r="J8122" s="24"/>
      <c r="K8122" s="24"/>
      <c r="L8122" s="98"/>
    </row>
    <row r="8123" spans="1:12" hidden="1" x14ac:dyDescent="0.3">
      <c r="A8123" s="1" t="str">
        <f>+A8010</f>
        <v>NO</v>
      </c>
      <c r="E8123" s="96">
        <v>59.5</v>
      </c>
      <c r="F8123" s="307" t="str">
        <f>+$F$123</f>
        <v>mediana con valor absoluto</v>
      </c>
      <c r="G8123" s="308"/>
      <c r="H8123" s="308"/>
      <c r="I8123" s="308"/>
      <c r="J8123" s="308"/>
      <c r="K8123" s="309"/>
      <c r="L8123" s="113" t="str">
        <f>IFERROR(IF(VLOOKUP(C8010,'R. PUNTAJES'!$C$14:$R$213,'R. PUNTAJES'!$R$10,0)="","",VLOOKUP(C8010,'R. PUNTAJES'!$C$14:$R$213,'R. PUNTAJES'!$R$10,0)),"")</f>
        <v/>
      </c>
    </row>
    <row r="8124" spans="1:12" hidden="1" x14ac:dyDescent="0.3">
      <c r="A8124" s="1" t="str">
        <f>+A8010</f>
        <v>NO</v>
      </c>
      <c r="E8124" s="112"/>
      <c r="F8124" s="97" t="str">
        <f>+$F$124</f>
        <v>MULTAS</v>
      </c>
      <c r="G8124" s="24"/>
      <c r="H8124" s="24"/>
      <c r="I8124" s="24"/>
      <c r="J8124" s="24"/>
      <c r="K8124" s="24"/>
      <c r="L8124" s="98"/>
    </row>
    <row r="8125" spans="1:12" ht="12.75" hidden="1" customHeight="1" x14ac:dyDescent="0.3">
      <c r="A8125" s="1" t="str">
        <f>+A8010</f>
        <v>NO</v>
      </c>
      <c r="E8125" s="96">
        <v>-2</v>
      </c>
      <c r="F8125" s="307" t="str">
        <f>+$F$125</f>
        <v>Una o más multas o cláusulas penales durante el último año</v>
      </c>
      <c r="G8125" s="310"/>
      <c r="H8125" s="310"/>
      <c r="I8125" s="310"/>
      <c r="J8125" s="310"/>
      <c r="K8125" s="311"/>
      <c r="L8125" s="99" t="str">
        <f>IFERROR(IF(VLOOKUP(C8010,'R. PUNTAJES'!$C$14:$R$213,'R. PUNTAJES'!$Q$10,0)="","",VLOOKUP(C8010,'R. PUNTAJES'!$C$14:$R$213,'R. PUNTAJES'!$Q$10,0)),"")</f>
        <v/>
      </c>
    </row>
    <row r="8126" spans="1:12" hidden="1" x14ac:dyDescent="0.3">
      <c r="A8126" s="1" t="str">
        <f>+A8010</f>
        <v>NO</v>
      </c>
      <c r="E8126" s="112"/>
      <c r="F8126" s="97" t="str">
        <f>+$F$126</f>
        <v>OBRAS INCONCLUSAS</v>
      </c>
      <c r="G8126" s="24"/>
      <c r="H8126" s="24"/>
      <c r="I8126" s="24"/>
      <c r="J8126" s="24"/>
      <c r="K8126" s="24"/>
      <c r="L8126" s="98"/>
    </row>
    <row r="8127" spans="1:12" hidden="1" x14ac:dyDescent="0.3">
      <c r="A8127" s="1" t="str">
        <f>+A8010</f>
        <v>NO</v>
      </c>
      <c r="E8127" s="96">
        <v>-1</v>
      </c>
      <c r="F8127" s="301" t="str">
        <f>+$F$127</f>
        <v>Anotación vigente de obra civil inconclusa</v>
      </c>
      <c r="G8127" s="302"/>
      <c r="H8127" s="302"/>
      <c r="I8127" s="302"/>
      <c r="J8127" s="302"/>
      <c r="K8127" s="303"/>
      <c r="L8127" s="99" t="str">
        <f>IFERROR(IF(VLOOKUP(C8010,'R. PUNTAJES'!$C$14:$R$213,'R. PUNTAJES'!$P$10,0)="","",VLOOKUP(C8010,'R. PUNTAJES'!$C$14:$R$213,'R. PUNTAJES'!$P$10,0)),"")</f>
        <v/>
      </c>
    </row>
    <row r="8128" spans="1:12" ht="7.5" hidden="1" customHeight="1" x14ac:dyDescent="0.3">
      <c r="A8128" s="1" t="str">
        <f>+A8010</f>
        <v>NO</v>
      </c>
      <c r="E8128" s="114"/>
      <c r="F8128" s="45"/>
      <c r="G8128" s="45"/>
      <c r="H8128" s="45"/>
      <c r="I8128" s="45"/>
      <c r="J8128" s="45"/>
      <c r="K8128" s="45"/>
      <c r="L8128" s="48"/>
    </row>
    <row r="8129" spans="1:16" hidden="1" x14ac:dyDescent="0.3">
      <c r="A8129" s="1" t="str">
        <f>+A8010</f>
        <v>NO</v>
      </c>
      <c r="E8129" s="115" t="str">
        <f>+$E$129</f>
        <v>PUNTAJE TOTAL</v>
      </c>
      <c r="F8129" s="116"/>
      <c r="G8129" s="116"/>
      <c r="H8129" s="116"/>
      <c r="I8129" s="116"/>
      <c r="J8129" s="116"/>
      <c r="K8129" s="117"/>
      <c r="L8129" s="118">
        <f>IFERROR(IF(VLOOKUP(C8010,'R. PUNTAJES'!$C$14:$R$213,'R. PUNTAJES'!$H$10,0)="RECHAZO","",SUM(L8109:L8127)),"")</f>
        <v>0</v>
      </c>
    </row>
    <row r="8130" spans="1:16" hidden="1" x14ac:dyDescent="0.3">
      <c r="A8130" s="1" t="str">
        <f>+A8010</f>
        <v>NO</v>
      </c>
      <c r="E8130" s="304" t="str">
        <f>+$E$130</f>
        <v>OBSERVACIONES RESPECTO A PUNTAJES</v>
      </c>
      <c r="F8130" s="305"/>
      <c r="G8130" s="305"/>
      <c r="H8130" s="305"/>
      <c r="I8130" s="305"/>
      <c r="J8130" s="305"/>
      <c r="K8130" s="305"/>
      <c r="L8130" s="305"/>
    </row>
    <row r="8131" spans="1:16" ht="12" hidden="1" customHeight="1" x14ac:dyDescent="0.3">
      <c r="A8131" s="1" t="str">
        <f>+A8010</f>
        <v>NO</v>
      </c>
      <c r="E8131" s="306" t="s">
        <v>124</v>
      </c>
      <c r="F8131" s="305"/>
      <c r="G8131" s="305"/>
      <c r="H8131" s="305"/>
      <c r="I8131" s="305"/>
      <c r="J8131" s="305"/>
      <c r="K8131" s="305"/>
      <c r="L8131" s="305"/>
      <c r="N8131" s="119"/>
      <c r="O8131" s="119"/>
      <c r="P8131" s="120"/>
    </row>
    <row r="8132" spans="1:16" ht="3" hidden="1" customHeight="1" x14ac:dyDescent="0.3">
      <c r="A8132" s="1" t="str">
        <f>+A8011</f>
        <v>NO</v>
      </c>
      <c r="E8132" s="121"/>
      <c r="F8132" s="122"/>
      <c r="G8132" s="122"/>
      <c r="H8132" s="122"/>
      <c r="I8132" s="122"/>
      <c r="J8132" s="122"/>
      <c r="K8132" s="122"/>
      <c r="L8132" s="123"/>
    </row>
    <row r="8133" spans="1:16" hidden="1" x14ac:dyDescent="0.3">
      <c r="A8133" s="1" t="str">
        <f>+IF(OR(C8135=""),"NO",1)</f>
        <v>NO</v>
      </c>
      <c r="E8133" s="346"/>
      <c r="F8133" s="347"/>
      <c r="G8133" s="347"/>
      <c r="H8133" s="347"/>
      <c r="I8133" s="347"/>
      <c r="J8133" s="347"/>
      <c r="K8133" s="347"/>
      <c r="L8133" s="347"/>
    </row>
    <row r="8134" spans="1:16" ht="4.5" hidden="1" customHeight="1" x14ac:dyDescent="0.3">
      <c r="A8134" s="1" t="str">
        <f>+A8135</f>
        <v>NO</v>
      </c>
      <c r="E8134" s="15"/>
      <c r="F8134" s="16"/>
      <c r="G8134" s="16"/>
      <c r="H8134" s="16"/>
      <c r="I8134" s="16"/>
      <c r="J8134" s="16"/>
      <c r="K8134" s="16"/>
      <c r="L8134" s="17"/>
    </row>
    <row r="8135" spans="1:16" ht="15.75" hidden="1" customHeight="1" x14ac:dyDescent="0.3">
      <c r="A8135" s="1" t="str">
        <f>+IF(OR(C8135=""),"NO",1)</f>
        <v>NO</v>
      </c>
      <c r="B8135" s="1">
        <f>1+MAX($B$1:B8134)</f>
        <v>66</v>
      </c>
      <c r="C8135" s="18" t="s">
        <v>124</v>
      </c>
      <c r="E8135" s="19" t="s">
        <v>124</v>
      </c>
      <c r="F8135" s="20"/>
      <c r="G8135" s="20"/>
      <c r="H8135" s="20"/>
      <c r="I8135" s="21"/>
      <c r="J8135" s="20"/>
      <c r="K8135" s="21"/>
      <c r="L8135" s="22"/>
    </row>
    <row r="8136" spans="1:16" hidden="1" x14ac:dyDescent="0.3">
      <c r="A8136" s="1" t="str">
        <f>A8135</f>
        <v>NO</v>
      </c>
      <c r="E8136" s="23" t="str">
        <f>+$E$11</f>
        <v>Integrantes</v>
      </c>
      <c r="F8136" s="24"/>
      <c r="G8136" s="24"/>
      <c r="H8136" s="24"/>
      <c r="I8136" s="24"/>
      <c r="J8136" s="24"/>
      <c r="K8136" s="25" t="str">
        <f>+$K$11</f>
        <v>Nit</v>
      </c>
      <c r="L8136" s="26" t="str">
        <f>+$L$11</f>
        <v>Part.</v>
      </c>
    </row>
    <row r="8137" spans="1:16" hidden="1" x14ac:dyDescent="0.3">
      <c r="A8137" s="1" t="str">
        <f>+A8136</f>
        <v>NO</v>
      </c>
      <c r="C8137" s="1" t="s">
        <v>124</v>
      </c>
      <c r="E8137" s="27" t="s">
        <v>124</v>
      </c>
      <c r="F8137" s="28"/>
      <c r="G8137" s="28"/>
      <c r="H8137" s="28"/>
      <c r="I8137" s="28"/>
      <c r="J8137" s="28"/>
      <c r="K8137" s="29" t="s">
        <v>124</v>
      </c>
      <c r="L8137" s="30" t="s">
        <v>124</v>
      </c>
    </row>
    <row r="8138" spans="1:16" hidden="1" x14ac:dyDescent="0.3">
      <c r="A8138" s="18" t="str">
        <f>+IF(OR(C8138=""),"NO",1)</f>
        <v>NO</v>
      </c>
      <c r="B8138" s="18"/>
      <c r="C8138" s="1" t="s">
        <v>124</v>
      </c>
      <c r="E8138" s="31" t="s">
        <v>124</v>
      </c>
      <c r="F8138" s="32"/>
      <c r="G8138" s="32"/>
      <c r="H8138" s="32"/>
      <c r="I8138" s="32"/>
      <c r="J8138" s="32"/>
      <c r="K8138" s="33" t="s">
        <v>124</v>
      </c>
      <c r="L8138" s="34" t="s">
        <v>124</v>
      </c>
    </row>
    <row r="8139" spans="1:16" hidden="1" x14ac:dyDescent="0.3">
      <c r="A8139" s="18" t="str">
        <f>+IF(OR(C8139=""),"NO",1)</f>
        <v>NO</v>
      </c>
      <c r="B8139" s="18"/>
      <c r="C8139" s="1" t="s">
        <v>124</v>
      </c>
      <c r="E8139" s="31" t="s">
        <v>124</v>
      </c>
      <c r="F8139" s="32"/>
      <c r="G8139" s="32"/>
      <c r="H8139" s="32"/>
      <c r="I8139" s="32"/>
      <c r="J8139" s="32"/>
      <c r="K8139" s="33" t="s">
        <v>124</v>
      </c>
      <c r="L8139" s="34" t="s">
        <v>124</v>
      </c>
    </row>
    <row r="8140" spans="1:16" hidden="1" x14ac:dyDescent="0.3">
      <c r="A8140" s="18" t="str">
        <f>+IF(OR(C8140=""),"NO",1)</f>
        <v>NO</v>
      </c>
      <c r="B8140" s="18"/>
      <c r="C8140" s="1" t="s">
        <v>124</v>
      </c>
      <c r="E8140" s="31" t="s">
        <v>13</v>
      </c>
      <c r="F8140" s="32"/>
      <c r="G8140" s="32"/>
      <c r="H8140" s="32"/>
      <c r="I8140" s="32"/>
      <c r="J8140" s="32"/>
      <c r="K8140" s="33"/>
      <c r="L8140" s="34"/>
    </row>
    <row r="8141" spans="1:16" hidden="1" x14ac:dyDescent="0.3">
      <c r="A8141" s="18" t="str">
        <f>+IF(OR(C8141=""),"NO",1)</f>
        <v>NO</v>
      </c>
      <c r="B8141" s="18"/>
      <c r="C8141" s="1" t="s">
        <v>124</v>
      </c>
      <c r="E8141" s="31" t="s">
        <v>13</v>
      </c>
      <c r="F8141" s="32"/>
      <c r="G8141" s="32"/>
      <c r="H8141" s="32"/>
      <c r="I8141" s="32"/>
      <c r="J8141" s="32"/>
      <c r="K8141" s="33"/>
      <c r="L8141" s="34"/>
    </row>
    <row r="8142" spans="1:16" hidden="1" x14ac:dyDescent="0.3">
      <c r="A8142" s="18" t="str">
        <f>+IF(OR(C8142=""),"NO",1)</f>
        <v>NO</v>
      </c>
      <c r="B8142" s="18"/>
      <c r="C8142" s="1" t="s">
        <v>124</v>
      </c>
      <c r="E8142" s="35" t="s">
        <v>13</v>
      </c>
      <c r="F8142" s="36"/>
      <c r="G8142" s="36"/>
      <c r="H8142" s="36"/>
      <c r="I8142" s="36"/>
      <c r="J8142" s="36"/>
      <c r="K8142" s="37"/>
      <c r="L8142" s="38"/>
    </row>
    <row r="8143" spans="1:16" ht="5.15" hidden="1" customHeight="1" x14ac:dyDescent="0.3">
      <c r="A8143" s="1" t="str">
        <f>+A8135</f>
        <v>NO</v>
      </c>
      <c r="E8143" s="39"/>
      <c r="F8143" s="39"/>
      <c r="G8143" s="39"/>
      <c r="H8143" s="39"/>
      <c r="I8143" s="39"/>
      <c r="J8143" s="39"/>
      <c r="K8143" s="39"/>
      <c r="L8143" s="39"/>
    </row>
    <row r="8144" spans="1:16" ht="15.75" hidden="1" customHeight="1" x14ac:dyDescent="0.3">
      <c r="A8144" s="1" t="str">
        <f>+A8135</f>
        <v>NO</v>
      </c>
      <c r="E8144" s="40" t="str">
        <f>+$E$19</f>
        <v>RESULTADO DE EVALUACIÓN TÉCNICA</v>
      </c>
      <c r="F8144" s="41"/>
      <c r="G8144" s="41"/>
      <c r="H8144" s="41"/>
      <c r="I8144" s="41"/>
      <c r="J8144" s="41"/>
      <c r="K8144" s="41"/>
      <c r="L8144" s="42"/>
    </row>
    <row r="8145" spans="1:12" hidden="1" x14ac:dyDescent="0.3">
      <c r="A8145" s="1" t="str">
        <f>+A8135</f>
        <v>NO</v>
      </c>
      <c r="E8145" s="43"/>
      <c r="F8145" s="44" t="str">
        <f>+$F$20</f>
        <v>Experiencia</v>
      </c>
      <c r="G8145" s="45"/>
      <c r="H8145" s="45"/>
      <c r="I8145" s="45"/>
      <c r="J8145" s="45"/>
      <c r="K8145" s="46"/>
      <c r="L8145" s="47" t="s">
        <v>124</v>
      </c>
    </row>
    <row r="8146" spans="1:12" hidden="1" x14ac:dyDescent="0.3">
      <c r="A8146" s="1" t="str">
        <f>+A8135</f>
        <v>NO</v>
      </c>
      <c r="E8146" s="348" t="str">
        <f>+$E$21</f>
        <v>OBSERVACIONES RESPECTO A LA EVALUACIÓN DE EXPERIENCIA</v>
      </c>
      <c r="F8146" s="308"/>
      <c r="G8146" s="308"/>
      <c r="H8146" s="308"/>
      <c r="I8146" s="308"/>
      <c r="J8146" s="308"/>
      <c r="K8146" s="308"/>
      <c r="L8146" s="349"/>
    </row>
    <row r="8147" spans="1:12" hidden="1" x14ac:dyDescent="0.3">
      <c r="A8147" s="1" t="str">
        <f>+A8135</f>
        <v>NO</v>
      </c>
      <c r="E8147" s="350" t="s">
        <v>124</v>
      </c>
      <c r="F8147" s="351"/>
      <c r="G8147" s="351"/>
      <c r="H8147" s="351"/>
      <c r="I8147" s="351"/>
      <c r="J8147" s="351"/>
      <c r="K8147" s="351"/>
      <c r="L8147" s="352"/>
    </row>
    <row r="8148" spans="1:12" ht="5.15" hidden="1" customHeight="1" x14ac:dyDescent="0.3">
      <c r="A8148" s="1" t="str">
        <f>+A8135</f>
        <v>NO</v>
      </c>
      <c r="E8148" s="39"/>
      <c r="F8148" s="39"/>
      <c r="G8148" s="39"/>
      <c r="H8148" s="39"/>
      <c r="I8148" s="39"/>
      <c r="J8148" s="39"/>
      <c r="K8148" s="39"/>
      <c r="L8148" s="39"/>
    </row>
    <row r="8149" spans="1:12" ht="12.75" hidden="1" customHeight="1" x14ac:dyDescent="0.3">
      <c r="A8149" s="1" t="str">
        <f>+A8135</f>
        <v>NO</v>
      </c>
      <c r="E8149" s="40" t="str">
        <f>+$E$24</f>
        <v>EXPERIENCIA HABILITANTE: CONTRATOS PRESENTADOS</v>
      </c>
      <c r="F8149" s="41"/>
      <c r="G8149" s="41"/>
      <c r="H8149" s="41"/>
      <c r="I8149" s="41"/>
      <c r="J8149" s="41"/>
      <c r="K8149" s="41"/>
      <c r="L8149" s="42"/>
    </row>
    <row r="8150" spans="1:12" ht="8.5" hidden="1" customHeight="1" x14ac:dyDescent="0.3">
      <c r="A8150" s="1" t="str">
        <f>+A8135</f>
        <v>NO</v>
      </c>
      <c r="E8150" s="49"/>
      <c r="F8150" s="50"/>
      <c r="G8150" s="51"/>
      <c r="H8150" s="51"/>
      <c r="I8150" s="51"/>
      <c r="J8150" s="51"/>
      <c r="K8150" s="51"/>
      <c r="L8150" s="52"/>
    </row>
    <row r="8151" spans="1:12" hidden="1" x14ac:dyDescent="0.3">
      <c r="A8151" s="18" t="str">
        <f>+IF(OR(C8151=""),"NO",1)</f>
        <v>NO</v>
      </c>
      <c r="B8151" s="18"/>
      <c r="C8151" s="1" t="s">
        <v>124</v>
      </c>
      <c r="E8151" s="329">
        <v>1</v>
      </c>
      <c r="F8151" s="53" t="str">
        <f>+$F$26</f>
        <v>OBJETO</v>
      </c>
      <c r="G8151" s="332" t="s">
        <v>124</v>
      </c>
      <c r="H8151" s="333"/>
      <c r="I8151" s="333"/>
      <c r="J8151" s="333"/>
      <c r="K8151" s="333"/>
      <c r="L8151" s="334"/>
    </row>
    <row r="8152" spans="1:12" hidden="1" x14ac:dyDescent="0.3">
      <c r="A8152" s="18" t="str">
        <f>+IF(OR(C8151=""),"NO",1)</f>
        <v>NO</v>
      </c>
      <c r="B8152" s="18"/>
      <c r="E8152" s="330"/>
      <c r="F8152" s="54" t="str">
        <f>+$F$27</f>
        <v>CONTRATANTE</v>
      </c>
      <c r="G8152" s="335" t="s">
        <v>124</v>
      </c>
      <c r="H8152" s="310"/>
      <c r="I8152" s="310"/>
      <c r="J8152" s="310"/>
      <c r="K8152" s="310"/>
      <c r="L8152" s="336"/>
    </row>
    <row r="8153" spans="1:12" hidden="1" x14ac:dyDescent="0.3">
      <c r="A8153" s="18" t="str">
        <f>+IF(OR(C8151=""),"NO",1)</f>
        <v>NO</v>
      </c>
      <c r="B8153" s="18"/>
      <c r="E8153" s="330"/>
      <c r="F8153" s="54" t="str">
        <f>+$F$28</f>
        <v>APORTANTE</v>
      </c>
      <c r="G8153" s="337" t="s">
        <v>124</v>
      </c>
      <c r="H8153" s="338"/>
      <c r="I8153" s="338"/>
      <c r="J8153" s="338"/>
      <c r="K8153" s="338"/>
      <c r="L8153" s="339"/>
    </row>
    <row r="8154" spans="1:12" hidden="1" x14ac:dyDescent="0.3">
      <c r="A8154" s="18" t="str">
        <f>+IF(OR(C8151=""),"NO",1)</f>
        <v>NO</v>
      </c>
      <c r="B8154" s="18"/>
      <c r="E8154" s="330"/>
      <c r="F8154" s="54" t="str">
        <f>+$F$29</f>
        <v>VALOR /SMMLV)</v>
      </c>
      <c r="G8154" s="55" t="s">
        <v>124</v>
      </c>
      <c r="H8154" s="56" t="str">
        <f>+$H$29</f>
        <v>% PART..</v>
      </c>
      <c r="I8154" s="57" t="s">
        <v>124</v>
      </c>
      <c r="J8154" s="58" t="str">
        <f>+$J$29</f>
        <v>VALOR ACREDITADO</v>
      </c>
      <c r="K8154" s="59"/>
      <c r="L8154" s="47" t="s">
        <v>124</v>
      </c>
    </row>
    <row r="8155" spans="1:12" hidden="1" x14ac:dyDescent="0.3">
      <c r="A8155" s="18" t="str">
        <f>+IF(OR(C8151=""),"NO",1)</f>
        <v>NO</v>
      </c>
      <c r="B8155" s="18"/>
      <c r="E8155" s="330"/>
      <c r="F8155" s="60" t="str">
        <f>+$F$30</f>
        <v>EXPERIENCIA APORTADA</v>
      </c>
      <c r="G8155" s="340" t="s">
        <v>124</v>
      </c>
      <c r="H8155" s="341"/>
      <c r="I8155" s="341"/>
      <c r="J8155" s="341"/>
      <c r="K8155" s="341"/>
      <c r="L8155" s="342"/>
    </row>
    <row r="8156" spans="1:12" hidden="1" x14ac:dyDescent="0.3">
      <c r="A8156" s="18" t="str">
        <f>+IF(OR(C8151=""),"NO",1)</f>
        <v>NO</v>
      </c>
      <c r="B8156" s="18"/>
      <c r="E8156" s="331"/>
      <c r="F8156" s="62" t="str">
        <f>+$F$31</f>
        <v>OBSERVACIÓN</v>
      </c>
      <c r="G8156" s="343" t="s">
        <v>124</v>
      </c>
      <c r="H8156" s="344"/>
      <c r="I8156" s="344"/>
      <c r="J8156" s="344"/>
      <c r="K8156" s="344"/>
      <c r="L8156" s="345"/>
    </row>
    <row r="8157" spans="1:12" ht="8.5" hidden="1" customHeight="1" x14ac:dyDescent="0.3">
      <c r="A8157" s="18" t="str">
        <f>+IF(OR(C8151=""),"NO",1)</f>
        <v>NO</v>
      </c>
      <c r="B8157" s="18"/>
      <c r="E8157" s="49"/>
      <c r="F8157" s="50"/>
      <c r="G8157" s="51"/>
      <c r="H8157" s="51"/>
      <c r="I8157" s="51"/>
      <c r="J8157" s="51"/>
      <c r="K8157" s="51"/>
      <c r="L8157" s="52"/>
    </row>
    <row r="8158" spans="1:12" hidden="1" x14ac:dyDescent="0.3">
      <c r="A8158" s="18" t="str">
        <f t="shared" ref="A8158" si="2730">+IF(OR(C8158=""),"NO",1)</f>
        <v>NO</v>
      </c>
      <c r="B8158" s="18"/>
      <c r="C8158" s="1" t="s">
        <v>124</v>
      </c>
      <c r="E8158" s="329">
        <v>2</v>
      </c>
      <c r="F8158" s="53" t="str">
        <f>+$F$26</f>
        <v>OBJETO</v>
      </c>
      <c r="G8158" s="332" t="s">
        <v>124</v>
      </c>
      <c r="H8158" s="333"/>
      <c r="I8158" s="333"/>
      <c r="J8158" s="333"/>
      <c r="K8158" s="333"/>
      <c r="L8158" s="334"/>
    </row>
    <row r="8159" spans="1:12" hidden="1" x14ac:dyDescent="0.3">
      <c r="A8159" s="18" t="str">
        <f t="shared" ref="A8159" si="2731">+IF(OR(C8158=""),"NO",1)</f>
        <v>NO</v>
      </c>
      <c r="B8159" s="18"/>
      <c r="E8159" s="330"/>
      <c r="F8159" s="54" t="str">
        <f>+$F$27</f>
        <v>CONTRATANTE</v>
      </c>
      <c r="G8159" s="335" t="s">
        <v>124</v>
      </c>
      <c r="H8159" s="310"/>
      <c r="I8159" s="310"/>
      <c r="J8159" s="310"/>
      <c r="K8159" s="310"/>
      <c r="L8159" s="336"/>
    </row>
    <row r="8160" spans="1:12" hidden="1" x14ac:dyDescent="0.3">
      <c r="A8160" s="18" t="str">
        <f t="shared" ref="A8160" si="2732">+IF(OR(C8158=""),"NO",1)</f>
        <v>NO</v>
      </c>
      <c r="B8160" s="18"/>
      <c r="E8160" s="330"/>
      <c r="F8160" s="54" t="str">
        <f>+$F$28</f>
        <v>APORTANTE</v>
      </c>
      <c r="G8160" s="337" t="s">
        <v>124</v>
      </c>
      <c r="H8160" s="338"/>
      <c r="I8160" s="338"/>
      <c r="J8160" s="338"/>
      <c r="K8160" s="338"/>
      <c r="L8160" s="339"/>
    </row>
    <row r="8161" spans="1:12" hidden="1" x14ac:dyDescent="0.3">
      <c r="A8161" s="18" t="str">
        <f t="shared" ref="A8161" si="2733">+IF(OR(C8158=""),"NO",1)</f>
        <v>NO</v>
      </c>
      <c r="B8161" s="18"/>
      <c r="E8161" s="330"/>
      <c r="F8161" s="54" t="str">
        <f>+$F$29</f>
        <v>VALOR /SMMLV)</v>
      </c>
      <c r="G8161" s="55" t="s">
        <v>124</v>
      </c>
      <c r="H8161" s="56" t="str">
        <f>+$H$29</f>
        <v>% PART..</v>
      </c>
      <c r="I8161" s="57" t="s">
        <v>124</v>
      </c>
      <c r="J8161" s="58" t="str">
        <f>+$J$29</f>
        <v>VALOR ACREDITADO</v>
      </c>
      <c r="K8161" s="59"/>
      <c r="L8161" s="47" t="s">
        <v>124</v>
      </c>
    </row>
    <row r="8162" spans="1:12" hidden="1" x14ac:dyDescent="0.3">
      <c r="A8162" s="18" t="str">
        <f t="shared" ref="A8162" si="2734">+IF(OR(C8158=""),"NO",1)</f>
        <v>NO</v>
      </c>
      <c r="B8162" s="18"/>
      <c r="E8162" s="330"/>
      <c r="F8162" s="60" t="str">
        <f>+$F$30</f>
        <v>EXPERIENCIA APORTADA</v>
      </c>
      <c r="G8162" s="340" t="s">
        <v>124</v>
      </c>
      <c r="H8162" s="341"/>
      <c r="I8162" s="341"/>
      <c r="J8162" s="341"/>
      <c r="K8162" s="341"/>
      <c r="L8162" s="342"/>
    </row>
    <row r="8163" spans="1:12" hidden="1" x14ac:dyDescent="0.3">
      <c r="A8163" s="18" t="str">
        <f t="shared" ref="A8163" si="2735">+IF(OR(C8158=""),"NO",1)</f>
        <v>NO</v>
      </c>
      <c r="B8163" s="18"/>
      <c r="E8163" s="331"/>
      <c r="F8163" s="62" t="str">
        <f>+$F$31</f>
        <v>OBSERVACIÓN</v>
      </c>
      <c r="G8163" s="343" t="s">
        <v>124</v>
      </c>
      <c r="H8163" s="344"/>
      <c r="I8163" s="344"/>
      <c r="J8163" s="344"/>
      <c r="K8163" s="344"/>
      <c r="L8163" s="345"/>
    </row>
    <row r="8164" spans="1:12" ht="8.5" hidden="1" customHeight="1" x14ac:dyDescent="0.3">
      <c r="A8164" s="18" t="str">
        <f t="shared" ref="A8164" si="2736">+IF(OR(C8158=""),"NO",1)</f>
        <v>NO</v>
      </c>
      <c r="B8164" s="18"/>
      <c r="E8164" s="49"/>
      <c r="F8164" s="50"/>
      <c r="G8164" s="51"/>
      <c r="H8164" s="51"/>
      <c r="I8164" s="51"/>
      <c r="J8164" s="51"/>
      <c r="K8164" s="51"/>
      <c r="L8164" s="52"/>
    </row>
    <row r="8165" spans="1:12" hidden="1" x14ac:dyDescent="0.3">
      <c r="A8165" s="18" t="str">
        <f t="shared" ref="A8165" si="2737">+IF(OR(C8165=""),"NO",1)</f>
        <v>NO</v>
      </c>
      <c r="B8165" s="18"/>
      <c r="C8165" s="1" t="s">
        <v>124</v>
      </c>
      <c r="E8165" s="329">
        <v>3</v>
      </c>
      <c r="F8165" s="53" t="str">
        <f>+$F$26</f>
        <v>OBJETO</v>
      </c>
      <c r="G8165" s="332" t="s">
        <v>124</v>
      </c>
      <c r="H8165" s="333"/>
      <c r="I8165" s="333"/>
      <c r="J8165" s="333"/>
      <c r="K8165" s="333"/>
      <c r="L8165" s="334"/>
    </row>
    <row r="8166" spans="1:12" hidden="1" x14ac:dyDescent="0.3">
      <c r="A8166" s="18" t="str">
        <f t="shared" ref="A8166" si="2738">+IF(OR(C8165=""),"NO",1)</f>
        <v>NO</v>
      </c>
      <c r="B8166" s="18"/>
      <c r="E8166" s="330"/>
      <c r="F8166" s="54" t="str">
        <f>+$F$27</f>
        <v>CONTRATANTE</v>
      </c>
      <c r="G8166" s="335" t="s">
        <v>124</v>
      </c>
      <c r="H8166" s="310"/>
      <c r="I8166" s="310"/>
      <c r="J8166" s="310"/>
      <c r="K8166" s="310"/>
      <c r="L8166" s="336"/>
    </row>
    <row r="8167" spans="1:12" hidden="1" x14ac:dyDescent="0.3">
      <c r="A8167" s="18" t="str">
        <f t="shared" ref="A8167" si="2739">+IF(OR(C8165=""),"NO",1)</f>
        <v>NO</v>
      </c>
      <c r="B8167" s="18"/>
      <c r="E8167" s="330"/>
      <c r="F8167" s="54" t="str">
        <f>+$F$28</f>
        <v>APORTANTE</v>
      </c>
      <c r="G8167" s="337" t="s">
        <v>124</v>
      </c>
      <c r="H8167" s="338"/>
      <c r="I8167" s="338"/>
      <c r="J8167" s="338"/>
      <c r="K8167" s="338"/>
      <c r="L8167" s="339"/>
    </row>
    <row r="8168" spans="1:12" hidden="1" x14ac:dyDescent="0.3">
      <c r="A8168" s="18" t="str">
        <f t="shared" ref="A8168" si="2740">+IF(OR(C8165=""),"NO",1)</f>
        <v>NO</v>
      </c>
      <c r="B8168" s="18"/>
      <c r="E8168" s="330"/>
      <c r="F8168" s="54" t="str">
        <f>+$F$29</f>
        <v>VALOR /SMMLV)</v>
      </c>
      <c r="G8168" s="55" t="s">
        <v>124</v>
      </c>
      <c r="H8168" s="56" t="str">
        <f>+$H$29</f>
        <v>% PART..</v>
      </c>
      <c r="I8168" s="57" t="s">
        <v>124</v>
      </c>
      <c r="J8168" s="58" t="str">
        <f>+$J$29</f>
        <v>VALOR ACREDITADO</v>
      </c>
      <c r="K8168" s="59"/>
      <c r="L8168" s="47" t="s">
        <v>124</v>
      </c>
    </row>
    <row r="8169" spans="1:12" hidden="1" x14ac:dyDescent="0.3">
      <c r="A8169" s="18" t="str">
        <f t="shared" ref="A8169" si="2741">+IF(OR(C8165=""),"NO",1)</f>
        <v>NO</v>
      </c>
      <c r="B8169" s="18"/>
      <c r="E8169" s="330"/>
      <c r="F8169" s="60" t="str">
        <f>+$F$30</f>
        <v>EXPERIENCIA APORTADA</v>
      </c>
      <c r="G8169" s="340" t="s">
        <v>124</v>
      </c>
      <c r="H8169" s="341"/>
      <c r="I8169" s="341"/>
      <c r="J8169" s="341"/>
      <c r="K8169" s="341"/>
      <c r="L8169" s="342"/>
    </row>
    <row r="8170" spans="1:12" hidden="1" x14ac:dyDescent="0.3">
      <c r="A8170" s="18" t="str">
        <f t="shared" ref="A8170" si="2742">+IF(OR(C8165=""),"NO",1)</f>
        <v>NO</v>
      </c>
      <c r="B8170" s="18"/>
      <c r="E8170" s="331"/>
      <c r="F8170" s="62" t="str">
        <f>+$F$31</f>
        <v>OBSERVACIÓN</v>
      </c>
      <c r="G8170" s="343" t="s">
        <v>124</v>
      </c>
      <c r="H8170" s="344"/>
      <c r="I8170" s="344"/>
      <c r="J8170" s="344"/>
      <c r="K8170" s="344"/>
      <c r="L8170" s="345"/>
    </row>
    <row r="8171" spans="1:12" ht="8.5" hidden="1" customHeight="1" x14ac:dyDescent="0.3">
      <c r="A8171" s="18" t="str">
        <f t="shared" ref="A8171" si="2743">+IF(OR(C8165=""),"NO",1)</f>
        <v>NO</v>
      </c>
      <c r="B8171" s="18"/>
      <c r="E8171" s="49"/>
      <c r="F8171" s="50"/>
      <c r="G8171" s="51"/>
      <c r="H8171" s="51"/>
      <c r="I8171" s="51"/>
      <c r="J8171" s="51"/>
      <c r="K8171" s="51"/>
      <c r="L8171" s="52"/>
    </row>
    <row r="8172" spans="1:12" hidden="1" x14ac:dyDescent="0.3">
      <c r="A8172" s="18" t="str">
        <f t="shared" ref="A8172" si="2744">+IF(OR(C8172=""),"NO",1)</f>
        <v>NO</v>
      </c>
      <c r="B8172" s="18"/>
      <c r="C8172" s="1" t="s">
        <v>124</v>
      </c>
      <c r="E8172" s="329">
        <v>4</v>
      </c>
      <c r="F8172" s="53" t="str">
        <f>+$F$26</f>
        <v>OBJETO</v>
      </c>
      <c r="G8172" s="332" t="s">
        <v>124</v>
      </c>
      <c r="H8172" s="333"/>
      <c r="I8172" s="333"/>
      <c r="J8172" s="333"/>
      <c r="K8172" s="333"/>
      <c r="L8172" s="334"/>
    </row>
    <row r="8173" spans="1:12" hidden="1" x14ac:dyDescent="0.3">
      <c r="A8173" s="18" t="str">
        <f t="shared" ref="A8173" si="2745">+IF(OR(C8172=""),"NO",1)</f>
        <v>NO</v>
      </c>
      <c r="B8173" s="18"/>
      <c r="E8173" s="330"/>
      <c r="F8173" s="54" t="str">
        <f>+$F$27</f>
        <v>CONTRATANTE</v>
      </c>
      <c r="G8173" s="335" t="s">
        <v>124</v>
      </c>
      <c r="H8173" s="310"/>
      <c r="I8173" s="310"/>
      <c r="J8173" s="310"/>
      <c r="K8173" s="310"/>
      <c r="L8173" s="336"/>
    </row>
    <row r="8174" spans="1:12" hidden="1" x14ac:dyDescent="0.3">
      <c r="A8174" s="18" t="str">
        <f t="shared" ref="A8174" si="2746">+IF(OR(C8172=""),"NO",1)</f>
        <v>NO</v>
      </c>
      <c r="B8174" s="18"/>
      <c r="E8174" s="330"/>
      <c r="F8174" s="54" t="str">
        <f>+$F$28</f>
        <v>APORTANTE</v>
      </c>
      <c r="G8174" s="337" t="s">
        <v>124</v>
      </c>
      <c r="H8174" s="338"/>
      <c r="I8174" s="338"/>
      <c r="J8174" s="338"/>
      <c r="K8174" s="338"/>
      <c r="L8174" s="339"/>
    </row>
    <row r="8175" spans="1:12" hidden="1" x14ac:dyDescent="0.3">
      <c r="A8175" s="18" t="str">
        <f t="shared" ref="A8175" si="2747">+IF(OR(C8172=""),"NO",1)</f>
        <v>NO</v>
      </c>
      <c r="B8175" s="18"/>
      <c r="E8175" s="330"/>
      <c r="F8175" s="54" t="str">
        <f>+$F$29</f>
        <v>VALOR /SMMLV)</v>
      </c>
      <c r="G8175" s="55" t="s">
        <v>124</v>
      </c>
      <c r="H8175" s="56" t="str">
        <f>+$H$29</f>
        <v>% PART..</v>
      </c>
      <c r="I8175" s="57" t="s">
        <v>124</v>
      </c>
      <c r="J8175" s="58" t="str">
        <f>+$J$29</f>
        <v>VALOR ACREDITADO</v>
      </c>
      <c r="K8175" s="59"/>
      <c r="L8175" s="47" t="s">
        <v>124</v>
      </c>
    </row>
    <row r="8176" spans="1:12" hidden="1" x14ac:dyDescent="0.3">
      <c r="A8176" s="18" t="str">
        <f t="shared" ref="A8176" si="2748">+IF(OR(C8172=""),"NO",1)</f>
        <v>NO</v>
      </c>
      <c r="B8176" s="18"/>
      <c r="E8176" s="330"/>
      <c r="F8176" s="60" t="str">
        <f>+$F$30</f>
        <v>EXPERIENCIA APORTADA</v>
      </c>
      <c r="G8176" s="340" t="s">
        <v>124</v>
      </c>
      <c r="H8176" s="341"/>
      <c r="I8176" s="341"/>
      <c r="J8176" s="341"/>
      <c r="K8176" s="341"/>
      <c r="L8176" s="342"/>
    </row>
    <row r="8177" spans="1:12" hidden="1" x14ac:dyDescent="0.3">
      <c r="A8177" s="18" t="str">
        <f t="shared" ref="A8177" si="2749">+IF(OR(C8172=""),"NO",1)</f>
        <v>NO</v>
      </c>
      <c r="B8177" s="18"/>
      <c r="E8177" s="331"/>
      <c r="F8177" s="62" t="str">
        <f>+$F$31</f>
        <v>OBSERVACIÓN</v>
      </c>
      <c r="G8177" s="343" t="s">
        <v>124</v>
      </c>
      <c r="H8177" s="344"/>
      <c r="I8177" s="344"/>
      <c r="J8177" s="344"/>
      <c r="K8177" s="344"/>
      <c r="L8177" s="345"/>
    </row>
    <row r="8178" spans="1:12" ht="8.5" hidden="1" customHeight="1" x14ac:dyDescent="0.3">
      <c r="A8178" s="18" t="str">
        <f t="shared" ref="A8178" si="2750">+IF(OR(C8172=""),"NO",1)</f>
        <v>NO</v>
      </c>
      <c r="B8178" s="18"/>
      <c r="E8178" s="49"/>
      <c r="F8178" s="50"/>
      <c r="G8178" s="51"/>
      <c r="H8178" s="51"/>
      <c r="I8178" s="51"/>
      <c r="J8178" s="51"/>
      <c r="K8178" s="51"/>
      <c r="L8178" s="52"/>
    </row>
    <row r="8179" spans="1:12" hidden="1" x14ac:dyDescent="0.3">
      <c r="A8179" s="18" t="str">
        <f t="shared" ref="A8179" si="2751">+IF(OR(C8179=""),"NO",1)</f>
        <v>NO</v>
      </c>
      <c r="B8179" s="18"/>
      <c r="C8179" s="1" t="s">
        <v>124</v>
      </c>
      <c r="E8179" s="329">
        <v>5</v>
      </c>
      <c r="F8179" s="53" t="str">
        <f>+$F$26</f>
        <v>OBJETO</v>
      </c>
      <c r="G8179" s="332" t="s">
        <v>124</v>
      </c>
      <c r="H8179" s="333"/>
      <c r="I8179" s="333"/>
      <c r="J8179" s="333"/>
      <c r="K8179" s="333"/>
      <c r="L8179" s="334"/>
    </row>
    <row r="8180" spans="1:12" hidden="1" x14ac:dyDescent="0.3">
      <c r="A8180" s="18" t="str">
        <f t="shared" ref="A8180" si="2752">+IF(OR(C8179=""),"NO",1)</f>
        <v>NO</v>
      </c>
      <c r="B8180" s="18"/>
      <c r="E8180" s="330"/>
      <c r="F8180" s="54" t="str">
        <f>+$F$27</f>
        <v>CONTRATANTE</v>
      </c>
      <c r="G8180" s="335" t="s">
        <v>124</v>
      </c>
      <c r="H8180" s="310"/>
      <c r="I8180" s="310"/>
      <c r="J8180" s="310"/>
      <c r="K8180" s="310"/>
      <c r="L8180" s="336"/>
    </row>
    <row r="8181" spans="1:12" hidden="1" x14ac:dyDescent="0.3">
      <c r="A8181" s="18" t="str">
        <f t="shared" ref="A8181" si="2753">+IF(OR(C8179=""),"NO",1)</f>
        <v>NO</v>
      </c>
      <c r="B8181" s="18"/>
      <c r="E8181" s="330"/>
      <c r="F8181" s="54" t="str">
        <f>+$F$28</f>
        <v>APORTANTE</v>
      </c>
      <c r="G8181" s="337" t="s">
        <v>124</v>
      </c>
      <c r="H8181" s="338"/>
      <c r="I8181" s="338"/>
      <c r="J8181" s="338"/>
      <c r="K8181" s="338"/>
      <c r="L8181" s="339"/>
    </row>
    <row r="8182" spans="1:12" hidden="1" x14ac:dyDescent="0.3">
      <c r="A8182" s="18" t="str">
        <f t="shared" ref="A8182" si="2754">+IF(OR(C8179=""),"NO",1)</f>
        <v>NO</v>
      </c>
      <c r="B8182" s="18"/>
      <c r="E8182" s="330"/>
      <c r="F8182" s="54" t="str">
        <f>+$F$29</f>
        <v>VALOR /SMMLV)</v>
      </c>
      <c r="G8182" s="55" t="s">
        <v>124</v>
      </c>
      <c r="H8182" s="56" t="str">
        <f>+$H$29</f>
        <v>% PART..</v>
      </c>
      <c r="I8182" s="57" t="s">
        <v>124</v>
      </c>
      <c r="J8182" s="58" t="str">
        <f>+$J$29</f>
        <v>VALOR ACREDITADO</v>
      </c>
      <c r="K8182" s="59"/>
      <c r="L8182" s="47" t="s">
        <v>124</v>
      </c>
    </row>
    <row r="8183" spans="1:12" hidden="1" x14ac:dyDescent="0.3">
      <c r="A8183" s="18" t="str">
        <f t="shared" ref="A8183" si="2755">+IF(OR(C8179=""),"NO",1)</f>
        <v>NO</v>
      </c>
      <c r="B8183" s="18"/>
      <c r="E8183" s="330"/>
      <c r="F8183" s="60" t="str">
        <f>+$F$30</f>
        <v>EXPERIENCIA APORTADA</v>
      </c>
      <c r="G8183" s="340" t="s">
        <v>124</v>
      </c>
      <c r="H8183" s="341"/>
      <c r="I8183" s="341"/>
      <c r="J8183" s="341"/>
      <c r="K8183" s="341"/>
      <c r="L8183" s="342"/>
    </row>
    <row r="8184" spans="1:12" hidden="1" x14ac:dyDescent="0.3">
      <c r="A8184" s="18" t="str">
        <f t="shared" ref="A8184" si="2756">+IF(OR(C8179=""),"NO",1)</f>
        <v>NO</v>
      </c>
      <c r="B8184" s="18"/>
      <c r="E8184" s="331"/>
      <c r="F8184" s="62" t="str">
        <f>+$F$31</f>
        <v>OBSERVACIÓN</v>
      </c>
      <c r="G8184" s="343" t="s">
        <v>124</v>
      </c>
      <c r="H8184" s="344"/>
      <c r="I8184" s="344"/>
      <c r="J8184" s="344"/>
      <c r="K8184" s="344"/>
      <c r="L8184" s="345"/>
    </row>
    <row r="8185" spans="1:12" ht="8.5" hidden="1" customHeight="1" x14ac:dyDescent="0.3">
      <c r="A8185" s="18" t="str">
        <f t="shared" ref="A8185" si="2757">+IF(OR(C8179=""),"NO",1)</f>
        <v>NO</v>
      </c>
      <c r="B8185" s="18"/>
      <c r="E8185" s="49"/>
      <c r="F8185" s="50"/>
      <c r="G8185" s="51"/>
      <c r="H8185" s="51"/>
      <c r="I8185" s="51"/>
      <c r="J8185" s="51"/>
      <c r="K8185" s="51"/>
      <c r="L8185" s="52"/>
    </row>
    <row r="8186" spans="1:12" hidden="1" x14ac:dyDescent="0.3">
      <c r="A8186" s="18" t="str">
        <f t="shared" ref="A8186" si="2758">+IF(OR(C8186=""),"NO",1)</f>
        <v>NO</v>
      </c>
      <c r="B8186" s="18"/>
      <c r="C8186" s="1" t="s">
        <v>124</v>
      </c>
      <c r="E8186" s="329">
        <v>6</v>
      </c>
      <c r="F8186" s="53" t="str">
        <f>+$F$26</f>
        <v>OBJETO</v>
      </c>
      <c r="G8186" s="332" t="s">
        <v>124</v>
      </c>
      <c r="H8186" s="333"/>
      <c r="I8186" s="333"/>
      <c r="J8186" s="333"/>
      <c r="K8186" s="333"/>
      <c r="L8186" s="334"/>
    </row>
    <row r="8187" spans="1:12" hidden="1" x14ac:dyDescent="0.3">
      <c r="A8187" s="18" t="str">
        <f t="shared" ref="A8187" si="2759">+IF(OR(C8186=""),"NO",1)</f>
        <v>NO</v>
      </c>
      <c r="B8187" s="18"/>
      <c r="E8187" s="330"/>
      <c r="F8187" s="54" t="str">
        <f>+$F$27</f>
        <v>CONTRATANTE</v>
      </c>
      <c r="G8187" s="335" t="s">
        <v>124</v>
      </c>
      <c r="H8187" s="310"/>
      <c r="I8187" s="310"/>
      <c r="J8187" s="310"/>
      <c r="K8187" s="310"/>
      <c r="L8187" s="336"/>
    </row>
    <row r="8188" spans="1:12" hidden="1" x14ac:dyDescent="0.3">
      <c r="A8188" s="18" t="str">
        <f t="shared" ref="A8188" si="2760">+IF(OR(C8186=""),"NO",1)</f>
        <v>NO</v>
      </c>
      <c r="B8188" s="18"/>
      <c r="E8188" s="330"/>
      <c r="F8188" s="54" t="str">
        <f>+$F$28</f>
        <v>APORTANTE</v>
      </c>
      <c r="G8188" s="337" t="s">
        <v>124</v>
      </c>
      <c r="H8188" s="338"/>
      <c r="I8188" s="338"/>
      <c r="J8188" s="338"/>
      <c r="K8188" s="338"/>
      <c r="L8188" s="339"/>
    </row>
    <row r="8189" spans="1:12" hidden="1" x14ac:dyDescent="0.3">
      <c r="A8189" s="18" t="str">
        <f t="shared" ref="A8189" si="2761">+IF(OR(C8186=""),"NO",1)</f>
        <v>NO</v>
      </c>
      <c r="B8189" s="18"/>
      <c r="E8189" s="330"/>
      <c r="F8189" s="54" t="str">
        <f>+$F$29</f>
        <v>VALOR /SMMLV)</v>
      </c>
      <c r="G8189" s="55" t="s">
        <v>124</v>
      </c>
      <c r="H8189" s="56" t="str">
        <f>+$H$29</f>
        <v>% PART..</v>
      </c>
      <c r="I8189" s="57" t="s">
        <v>124</v>
      </c>
      <c r="J8189" s="58" t="str">
        <f>+$J$29</f>
        <v>VALOR ACREDITADO</v>
      </c>
      <c r="K8189" s="59"/>
      <c r="L8189" s="47" t="s">
        <v>124</v>
      </c>
    </row>
    <row r="8190" spans="1:12" hidden="1" x14ac:dyDescent="0.3">
      <c r="A8190" s="18" t="str">
        <f t="shared" ref="A8190" si="2762">+IF(OR(C8186=""),"NO",1)</f>
        <v>NO</v>
      </c>
      <c r="B8190" s="18"/>
      <c r="E8190" s="330"/>
      <c r="F8190" s="60" t="str">
        <f>+$F$30</f>
        <v>EXPERIENCIA APORTADA</v>
      </c>
      <c r="G8190" s="340" t="s">
        <v>124</v>
      </c>
      <c r="H8190" s="341"/>
      <c r="I8190" s="341"/>
      <c r="J8190" s="341"/>
      <c r="K8190" s="341"/>
      <c r="L8190" s="342"/>
    </row>
    <row r="8191" spans="1:12" hidden="1" x14ac:dyDescent="0.3">
      <c r="A8191" s="18" t="str">
        <f t="shared" ref="A8191" si="2763">+IF(OR(C8186=""),"NO",1)</f>
        <v>NO</v>
      </c>
      <c r="B8191" s="18"/>
      <c r="E8191" s="331"/>
      <c r="F8191" s="62" t="str">
        <f>+$F$31</f>
        <v>OBSERVACIÓN</v>
      </c>
      <c r="G8191" s="343" t="s">
        <v>124</v>
      </c>
      <c r="H8191" s="344"/>
      <c r="I8191" s="344"/>
      <c r="J8191" s="344"/>
      <c r="K8191" s="344"/>
      <c r="L8191" s="345"/>
    </row>
    <row r="8192" spans="1:12" ht="8.5" hidden="1" customHeight="1" x14ac:dyDescent="0.3">
      <c r="A8192" s="18" t="str">
        <f t="shared" ref="A8192" si="2764">+IF(OR(C8186=""),"NO",1)</f>
        <v>NO</v>
      </c>
      <c r="B8192" s="18"/>
      <c r="E8192" s="49"/>
      <c r="F8192" s="50"/>
      <c r="G8192" s="51"/>
      <c r="H8192" s="51"/>
      <c r="I8192" s="51"/>
      <c r="J8192" s="51"/>
      <c r="K8192" s="51"/>
      <c r="L8192" s="52"/>
    </row>
    <row r="8193" spans="1:12" hidden="1" x14ac:dyDescent="0.3">
      <c r="A8193" s="18" t="str">
        <f t="shared" ref="A8193" si="2765">+IF(OR(C8193=""),"NO",1)</f>
        <v>NO</v>
      </c>
      <c r="B8193" s="18"/>
      <c r="C8193" s="1" t="s">
        <v>124</v>
      </c>
      <c r="E8193" s="329">
        <v>7</v>
      </c>
      <c r="F8193" s="53" t="str">
        <f>+$F$26</f>
        <v>OBJETO</v>
      </c>
      <c r="G8193" s="332" t="s">
        <v>124</v>
      </c>
      <c r="H8193" s="333"/>
      <c r="I8193" s="333"/>
      <c r="J8193" s="333"/>
      <c r="K8193" s="333"/>
      <c r="L8193" s="334"/>
    </row>
    <row r="8194" spans="1:12" hidden="1" x14ac:dyDescent="0.3">
      <c r="A8194" s="18" t="str">
        <f t="shared" ref="A8194" si="2766">+IF(OR(C8193=""),"NO",1)</f>
        <v>NO</v>
      </c>
      <c r="B8194" s="18"/>
      <c r="E8194" s="330"/>
      <c r="F8194" s="54" t="str">
        <f>+$F$27</f>
        <v>CONTRATANTE</v>
      </c>
      <c r="G8194" s="335" t="s">
        <v>124</v>
      </c>
      <c r="H8194" s="310"/>
      <c r="I8194" s="310"/>
      <c r="J8194" s="310"/>
      <c r="K8194" s="310"/>
      <c r="L8194" s="336"/>
    </row>
    <row r="8195" spans="1:12" hidden="1" x14ac:dyDescent="0.3">
      <c r="A8195" s="18" t="str">
        <f t="shared" ref="A8195" si="2767">+IF(OR(C8193=""),"NO",1)</f>
        <v>NO</v>
      </c>
      <c r="B8195" s="18"/>
      <c r="E8195" s="330"/>
      <c r="F8195" s="54" t="str">
        <f>+$F$28</f>
        <v>APORTANTE</v>
      </c>
      <c r="G8195" s="337" t="s">
        <v>124</v>
      </c>
      <c r="H8195" s="338"/>
      <c r="I8195" s="338"/>
      <c r="J8195" s="338"/>
      <c r="K8195" s="338"/>
      <c r="L8195" s="339"/>
    </row>
    <row r="8196" spans="1:12" hidden="1" x14ac:dyDescent="0.3">
      <c r="A8196" s="18" t="str">
        <f t="shared" ref="A8196" si="2768">+IF(OR(C8193=""),"NO",1)</f>
        <v>NO</v>
      </c>
      <c r="B8196" s="18"/>
      <c r="E8196" s="330"/>
      <c r="F8196" s="54" t="str">
        <f>+$F$29</f>
        <v>VALOR /SMMLV)</v>
      </c>
      <c r="G8196" s="55" t="s">
        <v>124</v>
      </c>
      <c r="H8196" s="56" t="str">
        <f>+$H$29</f>
        <v>% PART..</v>
      </c>
      <c r="I8196" s="57" t="s">
        <v>124</v>
      </c>
      <c r="J8196" s="58" t="str">
        <f>+$J$29</f>
        <v>VALOR ACREDITADO</v>
      </c>
      <c r="K8196" s="59"/>
      <c r="L8196" s="47" t="s">
        <v>124</v>
      </c>
    </row>
    <row r="8197" spans="1:12" hidden="1" x14ac:dyDescent="0.3">
      <c r="A8197" s="18" t="str">
        <f t="shared" ref="A8197" si="2769">+IF(OR(C8193=""),"NO",1)</f>
        <v>NO</v>
      </c>
      <c r="B8197" s="18"/>
      <c r="E8197" s="330"/>
      <c r="F8197" s="60" t="str">
        <f>+$F$30</f>
        <v>EXPERIENCIA APORTADA</v>
      </c>
      <c r="G8197" s="340" t="s">
        <v>124</v>
      </c>
      <c r="H8197" s="341"/>
      <c r="I8197" s="341"/>
      <c r="J8197" s="341"/>
      <c r="K8197" s="341"/>
      <c r="L8197" s="342"/>
    </row>
    <row r="8198" spans="1:12" hidden="1" x14ac:dyDescent="0.3">
      <c r="A8198" s="18" t="str">
        <f t="shared" ref="A8198" si="2770">+IF(OR(C8193=""),"NO",1)</f>
        <v>NO</v>
      </c>
      <c r="B8198" s="18"/>
      <c r="E8198" s="331"/>
      <c r="F8198" s="62" t="str">
        <f>+$F$31</f>
        <v>OBSERVACIÓN</v>
      </c>
      <c r="G8198" s="343" t="s">
        <v>124</v>
      </c>
      <c r="H8198" s="344"/>
      <c r="I8198" s="344"/>
      <c r="J8198" s="344"/>
      <c r="K8198" s="344"/>
      <c r="L8198" s="345"/>
    </row>
    <row r="8199" spans="1:12" hidden="1" x14ac:dyDescent="0.3">
      <c r="A8199" s="18" t="str">
        <f t="shared" ref="A8199" si="2771">+IF(OR(C8193=""),"NO",1)</f>
        <v>NO</v>
      </c>
      <c r="B8199" s="18"/>
      <c r="E8199" s="49"/>
      <c r="F8199" s="50"/>
      <c r="G8199" s="51"/>
      <c r="H8199" s="51"/>
      <c r="I8199" s="51"/>
      <c r="J8199" s="51"/>
      <c r="K8199" s="51"/>
      <c r="L8199" s="52"/>
    </row>
    <row r="8200" spans="1:12" hidden="1" x14ac:dyDescent="0.3">
      <c r="A8200" s="1" t="str">
        <f>+A8135</f>
        <v>NO</v>
      </c>
      <c r="C8200" s="1" t="str">
        <f>"N"&amp;C8135</f>
        <v>N</v>
      </c>
      <c r="E8200" s="63"/>
      <c r="F8200" s="64" t="str">
        <f>+$F$75</f>
        <v>TOTAL DE CONTRATOS PRESENTADOS VÁLIDOS QUE CUMPLEN EXPERIENCIA ACREDITADA:</v>
      </c>
      <c r="G8200" s="65"/>
      <c r="H8200" s="65"/>
      <c r="I8200" s="65"/>
      <c r="J8200" s="66"/>
      <c r="K8200" s="65"/>
      <c r="L8200" s="67" t="s">
        <v>124</v>
      </c>
    </row>
    <row r="8201" spans="1:12" ht="6.65" hidden="1" customHeight="1" x14ac:dyDescent="0.3">
      <c r="A8201" s="1" t="str">
        <f>+A8135</f>
        <v>NO</v>
      </c>
      <c r="E8201" s="51"/>
      <c r="F8201" s="50"/>
      <c r="G8201" s="51"/>
      <c r="H8201" s="51"/>
      <c r="I8201" s="51"/>
      <c r="J8201" s="51"/>
      <c r="K8201" s="51"/>
      <c r="L8201" s="51"/>
    </row>
    <row r="8202" spans="1:12" hidden="1" x14ac:dyDescent="0.3">
      <c r="A8202" s="1" t="str">
        <f>+A8135</f>
        <v>NO</v>
      </c>
      <c r="E8202" s="63"/>
      <c r="F8202" s="63" t="str">
        <f>+$F$77</f>
        <v>ACREDITA SUMINISTRO E INSTALACIÓN DE MOBILIARIO POR LO MENOS EN UN (1) CONTRATO VÁLIDO</v>
      </c>
      <c r="G8202" s="65"/>
      <c r="H8202" s="65"/>
      <c r="I8202" s="65"/>
      <c r="J8202" s="66"/>
      <c r="K8202" s="65"/>
      <c r="L8202" s="68" t="s">
        <v>157</v>
      </c>
    </row>
    <row r="8203" spans="1:12" ht="5.15" hidden="1" customHeight="1" x14ac:dyDescent="0.3">
      <c r="A8203" s="1" t="str">
        <f>+A8135</f>
        <v>NO</v>
      </c>
      <c r="E8203" s="51"/>
      <c r="F8203" s="50"/>
      <c r="G8203" s="51"/>
      <c r="H8203" s="51"/>
      <c r="I8203" s="51"/>
      <c r="J8203" s="51"/>
      <c r="K8203" s="51"/>
      <c r="L8203" s="51"/>
    </row>
    <row r="8204" spans="1:12" ht="12.75" hidden="1" customHeight="1" x14ac:dyDescent="0.3">
      <c r="A8204" s="1" t="str">
        <f>+A8135</f>
        <v>NO</v>
      </c>
      <c r="E8204" s="69" t="str">
        <f>+$E$79</f>
        <v>EXPERIENCIA ESPECÍFICA NUMERAL 10.1.1 A</v>
      </c>
      <c r="F8204" s="70"/>
      <c r="G8204" s="70"/>
      <c r="H8204" s="70"/>
      <c r="I8204" s="70"/>
      <c r="J8204" s="70"/>
      <c r="K8204" s="70"/>
      <c r="L8204" s="71"/>
    </row>
    <row r="8205" spans="1:12" ht="26.5" hidden="1" customHeight="1" x14ac:dyDescent="0.3">
      <c r="A8205" s="1" t="str">
        <f>+A8135</f>
        <v>NO</v>
      </c>
      <c r="E8205" s="72"/>
      <c r="F8205" s="325" t="str">
        <f>+$F$80</f>
        <v>Por lo menos uno (1) de los contratos válidos aportados como experiencia general debe corresponder mínimo al 60% del presupuesto oficial del presente proceso de selección.  (SMMLV)</v>
      </c>
      <c r="G8205" s="326"/>
      <c r="H8205" s="326"/>
      <c r="I8205" s="326"/>
      <c r="J8205" s="326"/>
      <c r="K8205" s="73" t="s">
        <v>124</v>
      </c>
      <c r="L8205" s="74" t="s">
        <v>124</v>
      </c>
    </row>
    <row r="8206" spans="1:12" ht="23.5" hidden="1" customHeight="1" x14ac:dyDescent="0.3">
      <c r="A8206" s="1" t="str">
        <f>+A8135</f>
        <v>NO</v>
      </c>
      <c r="E8206" s="63"/>
      <c r="F8206" s="325" t="str">
        <f>+$F$81</f>
        <v xml:space="preserve">Deberá acreditarse en al menos uno (1) de los contratos válidos aportados como experiencia general una </v>
      </c>
      <c r="G8206" s="326"/>
      <c r="H8206" s="326"/>
      <c r="I8206" s="326"/>
      <c r="J8206" s="326"/>
      <c r="K8206" s="73" t="s">
        <v>124</v>
      </c>
      <c r="L8206" s="74" t="s">
        <v>124</v>
      </c>
    </row>
    <row r="8207" spans="1:12" ht="23.5" hidden="1" customHeight="1" x14ac:dyDescent="0.3">
      <c r="A8207" s="18" t="s">
        <v>30</v>
      </c>
      <c r="E8207" s="63"/>
      <c r="F8207" s="325" t="str">
        <f>+$F$82</f>
        <v xml:space="preserve">Deberá acreditarse en al menos uno (1) de los contratos válidos aportados interventoría a intervención de </v>
      </c>
      <c r="G8207" s="326"/>
      <c r="H8207" s="326"/>
      <c r="I8207" s="326"/>
      <c r="J8207" s="326"/>
      <c r="K8207" s="73">
        <f>+$K$82</f>
        <v>0</v>
      </c>
      <c r="L8207" s="74" t="s">
        <v>124</v>
      </c>
    </row>
    <row r="8208" spans="1:12" ht="36" hidden="1" customHeight="1" x14ac:dyDescent="0.3">
      <c r="A8208" s="18" t="s">
        <v>30</v>
      </c>
      <c r="E8208" s="63"/>
      <c r="F8208" s="325" t="str">
        <f>+$F$83</f>
        <v xml:space="preserve">Deberá acreditarse en al menos uno (1) de los contratos válidos aportados interventoría a intervención de </v>
      </c>
      <c r="G8208" s="326"/>
      <c r="H8208" s="326"/>
      <c r="I8208" s="326"/>
      <c r="J8208" s="326"/>
      <c r="K8208" s="75">
        <f>+$K$83</f>
        <v>0</v>
      </c>
      <c r="L8208" s="76" t="s">
        <v>124</v>
      </c>
    </row>
    <row r="8209" spans="1:12" hidden="1" x14ac:dyDescent="0.3">
      <c r="A8209" s="1" t="str">
        <f>+A8135</f>
        <v>NO</v>
      </c>
      <c r="E8209" s="51"/>
      <c r="F8209" s="50"/>
      <c r="G8209" s="51"/>
      <c r="H8209" s="51"/>
      <c r="I8209" s="51"/>
      <c r="J8209" s="51"/>
      <c r="K8209" s="51"/>
      <c r="L8209" s="51"/>
    </row>
    <row r="8210" spans="1:12" ht="12.75" hidden="1" customHeight="1" x14ac:dyDescent="0.3">
      <c r="A8210" s="1" t="str">
        <f>+A8135</f>
        <v>NO</v>
      </c>
      <c r="E8210" s="40" t="str">
        <f>+$E$85</f>
        <v>VALOR MÍNIMO A CERIFICAR % P.O EN SMMMLV. NUMERAL 3.9.1</v>
      </c>
      <c r="F8210" s="41"/>
      <c r="G8210" s="41"/>
      <c r="H8210" s="41"/>
      <c r="I8210" s="41"/>
      <c r="J8210" s="41"/>
      <c r="K8210" s="41"/>
      <c r="L8210" s="42"/>
    </row>
    <row r="8211" spans="1:12" hidden="1" x14ac:dyDescent="0.3">
      <c r="A8211" s="1" t="str">
        <f>+A8135</f>
        <v>NO</v>
      </c>
      <c r="C8211" s="1" t="str">
        <f>"M"&amp;C8135</f>
        <v>M</v>
      </c>
      <c r="E8211" s="77" t="str">
        <f>+$E$86</f>
        <v>100% P.O.</v>
      </c>
      <c r="F8211" s="78"/>
      <c r="G8211" s="61">
        <v>242.41716883554506</v>
      </c>
      <c r="H8211" s="124" t="str">
        <f>+$H$86</f>
        <v>TOTAL EJECUTADO DE CONTRATOS ACREDITADOS</v>
      </c>
      <c r="I8211" s="124"/>
      <c r="J8211" s="124"/>
      <c r="K8211" s="55" t="s">
        <v>124</v>
      </c>
      <c r="L8211" s="47" t="s">
        <v>124</v>
      </c>
    </row>
    <row r="8212" spans="1:12" hidden="1" x14ac:dyDescent="0.3">
      <c r="A8212" s="1" t="str">
        <f>+A8135</f>
        <v>NO</v>
      </c>
      <c r="E8212" s="39"/>
      <c r="F8212" s="39"/>
      <c r="G8212" s="39"/>
      <c r="H8212" s="39"/>
      <c r="I8212" s="39"/>
      <c r="J8212" s="39"/>
      <c r="K8212" s="39"/>
      <c r="L8212" s="39"/>
    </row>
    <row r="8213" spans="1:12" ht="12.75" hidden="1" customHeight="1" x14ac:dyDescent="0.3">
      <c r="A8213" s="18" t="s">
        <v>30</v>
      </c>
      <c r="B8213" s="18"/>
      <c r="E8213" s="40" t="str">
        <f>+$E$88</f>
        <v>CONSIDERACIONES PARA LA VALIDEZ DE LA EXPERIENCIA REQUERIDA: EXPERIENCIA PROPONENTES PLURALES NUMERAL 10.1.2 D</v>
      </c>
      <c r="F8213" s="41"/>
      <c r="G8213" s="41"/>
      <c r="H8213" s="41"/>
      <c r="I8213" s="41"/>
      <c r="J8213" s="41"/>
      <c r="K8213" s="41"/>
      <c r="L8213" s="42"/>
    </row>
    <row r="8214" spans="1:12" ht="28" hidden="1" customHeight="1" x14ac:dyDescent="0.3">
      <c r="A8214" s="18" t="s">
        <v>30</v>
      </c>
      <c r="B8214" s="18"/>
      <c r="C8214" s="1" t="str">
        <f>"O"&amp;C8135</f>
        <v>O</v>
      </c>
      <c r="E8214" s="80" t="str">
        <f>+$E$89</f>
        <v>i)</v>
      </c>
      <c r="F8214" s="327" t="str">
        <f>+$F$89</f>
        <v>Uno de los integrantes debe aportar como mínimo el cincuenta por ciento (50 %) de la experiencia solicitada</v>
      </c>
      <c r="G8214" s="328"/>
      <c r="H8214" s="328"/>
      <c r="I8214" s="328"/>
      <c r="J8214" s="328"/>
      <c r="K8214" s="73" t="s">
        <v>124</v>
      </c>
      <c r="L8214" s="47" t="s">
        <v>124</v>
      </c>
    </row>
    <row r="8215" spans="1:12" ht="28" hidden="1" customHeight="1" x14ac:dyDescent="0.3">
      <c r="A8215" s="18" t="s">
        <v>30</v>
      </c>
      <c r="B8215" s="18"/>
      <c r="C8215" s="1" t="str">
        <f>"O"&amp;C8135</f>
        <v>O</v>
      </c>
      <c r="E8215" s="80" t="str">
        <f>+$E$90</f>
        <v>ii)</v>
      </c>
      <c r="F8215" s="327" t="str">
        <f>+$F$90</f>
        <v>Todos los demás ntegrantes deben acreditar al menos el cinco por ciento (5 %) de la experiencia solicitada, solo uno (1) de los integrantes podrá no acreditar experiencia pero su porcentaje de participación  no podrá superar el diez por ciento (10 %)</v>
      </c>
      <c r="G8215" s="328"/>
      <c r="H8215" s="328"/>
      <c r="I8215" s="328"/>
      <c r="J8215" s="328"/>
      <c r="K8215" s="73" t="s">
        <v>124</v>
      </c>
      <c r="L8215" s="47" t="s">
        <v>124</v>
      </c>
    </row>
    <row r="8216" spans="1:12" hidden="1" x14ac:dyDescent="0.3">
      <c r="A8216" s="18" t="s">
        <v>30</v>
      </c>
      <c r="B8216" s="18"/>
      <c r="E8216" s="39"/>
      <c r="F8216" s="39"/>
      <c r="G8216" s="39"/>
      <c r="H8216" s="39"/>
      <c r="I8216" s="39"/>
      <c r="J8216" s="39"/>
      <c r="K8216" s="39"/>
      <c r="L8216" s="39"/>
    </row>
    <row r="8217" spans="1:12" ht="13" hidden="1" customHeight="1" x14ac:dyDescent="0.3">
      <c r="A8217" s="18" t="str">
        <f>+A8135</f>
        <v>NO</v>
      </c>
      <c r="B8217" s="18"/>
      <c r="E8217" s="69" t="str">
        <f>+$E$92</f>
        <v>VERIFICACIÓN Y ASIGNACIÓN DE PUNTAJE POR LA EXPERIENCIA DEL PROPONENTE</v>
      </c>
      <c r="F8217" s="70"/>
      <c r="G8217" s="70"/>
      <c r="H8217" s="70"/>
      <c r="I8217" s="70"/>
      <c r="J8217" s="70"/>
      <c r="K8217" s="70"/>
      <c r="L8217" s="71"/>
    </row>
    <row r="8218" spans="1:12" hidden="1" x14ac:dyDescent="0.3">
      <c r="A8218" s="18" t="str">
        <f>+A8135</f>
        <v>NO</v>
      </c>
      <c r="B8218" s="18"/>
      <c r="E8218" s="81"/>
      <c r="F8218" s="323" t="str">
        <f>+$F$93</f>
        <v>No. CONTRATOS QUE ACREDITAN LA EXPERIENCIA (NO OBJETO DE SUBSANACIÓN)</v>
      </c>
      <c r="G8218" s="324"/>
      <c r="H8218" s="324"/>
      <c r="I8218" s="324"/>
      <c r="J8218" s="324"/>
      <c r="K8218" s="82"/>
      <c r="L8218" s="83" t="s">
        <v>124</v>
      </c>
    </row>
    <row r="8219" spans="1:12" ht="13" hidden="1" customHeight="1" x14ac:dyDescent="0.3">
      <c r="A8219" s="18" t="str">
        <f>+A8135</f>
        <v>NO</v>
      </c>
      <c r="B8219" s="18"/>
      <c r="E8219" s="84"/>
      <c r="F8219" s="323" t="str">
        <f>+$F$94</f>
        <v>TOTAL EJECUTADO DE CONTRATOS ACREDITADOS PROPUESTA INICIAL</v>
      </c>
      <c r="G8219" s="324"/>
      <c r="H8219" s="324"/>
      <c r="I8219" s="324"/>
      <c r="J8219" s="324"/>
      <c r="K8219" s="85"/>
      <c r="L8219" s="86" t="s">
        <v>124</v>
      </c>
    </row>
    <row r="8220" spans="1:12" ht="13" hidden="1" customHeight="1" x14ac:dyDescent="0.3">
      <c r="A8220" s="18" t="str">
        <f>+A8135</f>
        <v>NO</v>
      </c>
      <c r="B8220" s="18"/>
      <c r="E8220" s="87"/>
      <c r="F8220" s="323" t="str">
        <f>+$F$95</f>
        <v>PROMEDIO VALOR ACREDITADO EN SMMLV</v>
      </c>
      <c r="G8220" s="324"/>
      <c r="H8220" s="324"/>
      <c r="I8220" s="324"/>
      <c r="J8220" s="324"/>
      <c r="K8220" s="66"/>
      <c r="L8220" s="88" t="s">
        <v>124</v>
      </c>
    </row>
    <row r="8221" spans="1:12" hidden="1" x14ac:dyDescent="0.3">
      <c r="A8221" s="18" t="str">
        <f>+A8135</f>
        <v>NO</v>
      </c>
      <c r="B8221" s="18"/>
      <c r="E8221" s="89"/>
      <c r="F8221" s="89"/>
      <c r="G8221" s="89"/>
      <c r="H8221" s="89"/>
      <c r="I8221" s="89"/>
      <c r="J8221" s="89"/>
      <c r="K8221" s="89"/>
      <c r="L8221" s="89"/>
    </row>
    <row r="8222" spans="1:12" ht="13" hidden="1" customHeight="1" x14ac:dyDescent="0.3">
      <c r="A8222" s="18" t="str">
        <f>+A8135</f>
        <v>NO</v>
      </c>
      <c r="B8222" s="18"/>
      <c r="E8222" s="69" t="str">
        <f>+$E$97</f>
        <v>3.9.2 EXIGENCIAS MÍNIMAS DE EXPERIENCIA Y FORMACIÓN ACADÉMICA DEL EQUIPO DE TRABAJO</v>
      </c>
      <c r="F8222" s="70"/>
      <c r="G8222" s="70"/>
      <c r="H8222" s="70"/>
      <c r="I8222" s="70"/>
      <c r="J8222" s="70"/>
      <c r="K8222" s="70"/>
      <c r="L8222" s="71"/>
    </row>
    <row r="8223" spans="1:12" hidden="1" x14ac:dyDescent="0.3">
      <c r="A8223" s="18" t="str">
        <f>+A8135</f>
        <v>NO</v>
      </c>
      <c r="B8223" s="18"/>
      <c r="E8223" s="90" t="str">
        <f>+$E$98</f>
        <v>Formulario 8</v>
      </c>
      <c r="F8223" s="315" t="s">
        <v>46</v>
      </c>
      <c r="G8223" s="316"/>
      <c r="H8223" s="317"/>
      <c r="I8223" s="318"/>
      <c r="J8223" s="318"/>
      <c r="K8223" s="318"/>
      <c r="L8223" s="319"/>
    </row>
    <row r="8224" spans="1:12" hidden="1" x14ac:dyDescent="0.3">
      <c r="A8224" s="18" t="str">
        <f>+A8135</f>
        <v>NO</v>
      </c>
      <c r="B8224" s="18"/>
      <c r="E8224" s="91" t="s">
        <v>124</v>
      </c>
      <c r="F8224" s="91" t="str">
        <f>+$F$99</f>
        <v>Director de Interventoría</v>
      </c>
      <c r="G8224" s="91" t="str">
        <f>+$G$99</f>
        <v>Residente de Interventoría</v>
      </c>
      <c r="H8224" s="320"/>
      <c r="I8224" s="321"/>
      <c r="J8224" s="321"/>
      <c r="K8224" s="321"/>
      <c r="L8224" s="322"/>
    </row>
    <row r="8225" spans="1:12" hidden="1" x14ac:dyDescent="0.3">
      <c r="A8225" s="18" t="str">
        <f>+A8135</f>
        <v>NO</v>
      </c>
      <c r="B8225" s="18"/>
      <c r="E8225" s="304" t="str">
        <f>+$E$100</f>
        <v>OBSERVACIONES RESPECTO REQUISITO HABILITANTE DEL PERSONAL CLAVE EVALUABLE</v>
      </c>
      <c r="F8225" s="305"/>
      <c r="G8225" s="305"/>
      <c r="H8225" s="305"/>
      <c r="I8225" s="305"/>
      <c r="J8225" s="305"/>
      <c r="K8225" s="305"/>
      <c r="L8225" s="305"/>
    </row>
    <row r="8226" spans="1:12" hidden="1" x14ac:dyDescent="0.3">
      <c r="A8226" s="18" t="str">
        <f>+A8135</f>
        <v>NO</v>
      </c>
      <c r="B8226" s="18"/>
      <c r="E8226" s="312" t="s">
        <v>124</v>
      </c>
      <c r="F8226" s="313"/>
      <c r="G8226" s="313"/>
      <c r="H8226" s="313"/>
      <c r="I8226" s="313"/>
      <c r="J8226" s="313"/>
      <c r="K8226" s="313"/>
      <c r="L8226" s="314"/>
    </row>
    <row r="8227" spans="1:12" hidden="1" x14ac:dyDescent="0.3">
      <c r="A8227" s="18" t="str">
        <f>+A8135</f>
        <v>NO</v>
      </c>
      <c r="B8227" s="18"/>
      <c r="E8227" s="89"/>
      <c r="F8227" s="89"/>
      <c r="G8227" s="89"/>
      <c r="H8227" s="89"/>
      <c r="I8227" s="89"/>
      <c r="J8227" s="89"/>
      <c r="K8227" s="89"/>
      <c r="L8227" s="89"/>
    </row>
    <row r="8228" spans="1:12" ht="13" hidden="1" customHeight="1" x14ac:dyDescent="0.3">
      <c r="A8228" s="18" t="str">
        <f>+A8135</f>
        <v>NO</v>
      </c>
      <c r="B8228" s="18"/>
      <c r="E8228" s="69" t="str">
        <f>+$E$103</f>
        <v>4.2 EQUIPO DE TRABAJO (Personal Clave Evaluable)</v>
      </c>
      <c r="F8228" s="70"/>
      <c r="G8228" s="70"/>
      <c r="H8228" s="70"/>
      <c r="I8228" s="70"/>
      <c r="J8228" s="70"/>
      <c r="K8228" s="70"/>
      <c r="L8228" s="71"/>
    </row>
    <row r="8229" spans="1:12" ht="23.25" hidden="1" customHeight="1" x14ac:dyDescent="0.3">
      <c r="A8229" s="18" t="str">
        <f>+A8135</f>
        <v>NO</v>
      </c>
      <c r="B8229" s="18"/>
      <c r="E8229" s="90" t="str">
        <f>+$E$104</f>
        <v>Formulario 9</v>
      </c>
      <c r="F8229" s="315" t="s">
        <v>46</v>
      </c>
      <c r="G8229" s="316"/>
      <c r="H8229" s="317"/>
      <c r="I8229" s="318"/>
      <c r="J8229" s="318"/>
      <c r="K8229" s="318"/>
      <c r="L8229" s="319"/>
    </row>
    <row r="8230" spans="1:12" hidden="1" x14ac:dyDescent="0.3">
      <c r="A8230" s="18" t="str">
        <f>+A8135</f>
        <v>NO</v>
      </c>
      <c r="B8230" s="18"/>
      <c r="E8230" s="91" t="s">
        <v>124</v>
      </c>
      <c r="F8230" s="91" t="str">
        <f>+$F$99</f>
        <v>Director de Interventoría</v>
      </c>
      <c r="G8230" s="91" t="str">
        <f>+$G$99</f>
        <v>Residente de Interventoría</v>
      </c>
      <c r="H8230" s="320"/>
      <c r="I8230" s="321"/>
      <c r="J8230" s="321"/>
      <c r="K8230" s="321"/>
      <c r="L8230" s="322"/>
    </row>
    <row r="8231" spans="1:12" hidden="1" x14ac:dyDescent="0.3">
      <c r="A8231" s="18" t="str">
        <f>+A8135</f>
        <v>NO</v>
      </c>
      <c r="B8231" s="18"/>
      <c r="E8231" s="89"/>
      <c r="F8231" s="89"/>
      <c r="G8231" s="89"/>
      <c r="H8231" s="89"/>
      <c r="I8231" s="89"/>
      <c r="J8231" s="89"/>
      <c r="K8231" s="89"/>
      <c r="L8231" s="89"/>
    </row>
    <row r="8232" spans="1:12" hidden="1" x14ac:dyDescent="0.3">
      <c r="A8232" s="1" t="str">
        <f>+A8135</f>
        <v>NO</v>
      </c>
      <c r="E8232" s="92" t="str">
        <f>+E8107</f>
        <v>CRITERIOS DE EVALUACIÓN Y PUNTAJE</v>
      </c>
      <c r="F8232" s="93"/>
      <c r="G8232" s="93"/>
      <c r="H8232" s="93"/>
      <c r="I8232" s="93"/>
      <c r="J8232" s="93"/>
      <c r="K8232" s="94"/>
      <c r="L8232" s="95" t="str">
        <f>+$L$107</f>
        <v>PUNTAJE OBTENIDO</v>
      </c>
    </row>
    <row r="8233" spans="1:12" hidden="1" x14ac:dyDescent="0.3">
      <c r="A8233" s="1" t="str">
        <f>+A8135</f>
        <v>NO</v>
      </c>
      <c r="E8233" s="96" t="str">
        <f>+$E$108</f>
        <v>VALOR</v>
      </c>
      <c r="F8233" s="97" t="str">
        <f>+$F$108</f>
        <v>EQUIPO DE TRABAJO (PERSONAL CLAVE EVALUABLE)</v>
      </c>
      <c r="G8233" s="24"/>
      <c r="H8233" s="24"/>
      <c r="I8233" s="24"/>
      <c r="J8233" s="24"/>
      <c r="K8233" s="24"/>
      <c r="L8233" s="98"/>
    </row>
    <row r="8234" spans="1:12" ht="12.75" hidden="1" customHeight="1" x14ac:dyDescent="0.3">
      <c r="A8234" s="1" t="str">
        <f>+A8135</f>
        <v>NO</v>
      </c>
      <c r="E8234" s="96">
        <f>+$E$109</f>
        <v>5</v>
      </c>
      <c r="F8234" s="307" t="str">
        <f>+$F$109</f>
        <v xml:space="preserve"> Experiencia Específica adicional</v>
      </c>
      <c r="G8234" s="308"/>
      <c r="H8234" s="308"/>
      <c r="I8234" s="308"/>
      <c r="J8234" s="308"/>
      <c r="K8234" s="309"/>
      <c r="L8234" s="99" t="str">
        <f>IFERROR(IF(VLOOKUP(C8135,'R. PUNTAJES'!$C$14:$R$213,'R. PUNTAJES'!$I$10,0)="","",VLOOKUP(C8135,'R. PUNTAJES'!$C$14:$R$213,'R. PUNTAJES'!$I$10,0)),"")</f>
        <v/>
      </c>
    </row>
    <row r="8235" spans="1:12" ht="12.75" hidden="1" customHeight="1" x14ac:dyDescent="0.3">
      <c r="A8235" s="1" t="str">
        <f>+A8135</f>
        <v>NO</v>
      </c>
      <c r="E8235" s="96">
        <f>+$E$110</f>
        <v>5</v>
      </c>
      <c r="F8235" s="307" t="str">
        <f>+$F$110</f>
        <v>Formación Académica adicional</v>
      </c>
      <c r="G8235" s="308"/>
      <c r="H8235" s="308"/>
      <c r="I8235" s="308"/>
      <c r="J8235" s="308"/>
      <c r="K8235" s="309"/>
      <c r="L8235" s="99" t="str">
        <f>IFERROR(IF(VLOOKUP(C8135,'R. PUNTAJES'!$C$14:$R$213,'R. PUNTAJES'!$J$10,0)="","",VLOOKUP(C8135,'R. PUNTAJES'!$C$14:$R$213,'R. PUNTAJES'!$J$10,0)),"")</f>
        <v/>
      </c>
    </row>
    <row r="8236" spans="1:12" hidden="1" x14ac:dyDescent="0.3">
      <c r="A8236" s="18" t="str">
        <f>+A8135</f>
        <v>NO</v>
      </c>
      <c r="B8236" s="18"/>
      <c r="E8236" s="100"/>
      <c r="F8236" s="101" t="str">
        <f>+$F$111</f>
        <v>FACTOR DE SOSTENIBILIDAD</v>
      </c>
      <c r="G8236" s="102"/>
      <c r="H8236" s="102"/>
      <c r="I8236" s="102"/>
      <c r="J8236" s="102"/>
      <c r="K8236" s="102"/>
      <c r="L8236" s="103"/>
    </row>
    <row r="8237" spans="1:12" hidden="1" x14ac:dyDescent="0.3">
      <c r="A8237" s="18" t="str">
        <f>+A8135</f>
        <v>NO</v>
      </c>
      <c r="B8237" s="18"/>
      <c r="E8237" s="104">
        <v>1</v>
      </c>
      <c r="F8237" s="105" t="str">
        <f>+$F$112</f>
        <v>Compromisos Sostenibilidad</v>
      </c>
      <c r="G8237" s="106"/>
      <c r="H8237" s="106"/>
      <c r="I8237" s="106"/>
      <c r="J8237" s="106"/>
      <c r="K8237" s="106"/>
      <c r="L8237" s="107" t="str">
        <f>IFERROR(IF(VLOOKUP(C8135,'R. PUNTAJES'!$C$14:$R$213,'R. PUNTAJES'!$K$10,0)="","",VLOOKUP(C8135,'R. PUNTAJES'!$C$14:$R$213,'R. PUNTAJES'!$K$10,0)),"")</f>
        <v/>
      </c>
    </row>
    <row r="8238" spans="1:12" hidden="1" x14ac:dyDescent="0.3">
      <c r="A8238" s="1" t="str">
        <f>+A8135</f>
        <v>NO</v>
      </c>
      <c r="E8238" s="108"/>
      <c r="F8238" s="109" t="str">
        <f>+$F$113</f>
        <v>APOYO A LA INDUSTRIA NACIONAL</v>
      </c>
      <c r="G8238" s="110"/>
      <c r="H8238" s="110"/>
      <c r="I8238" s="110"/>
      <c r="J8238" s="110"/>
      <c r="K8238" s="110"/>
      <c r="L8238" s="111"/>
    </row>
    <row r="8239" spans="1:12" ht="12.75" hidden="1" customHeight="1" x14ac:dyDescent="0.3">
      <c r="A8239" s="1" t="str">
        <f>+A8135</f>
        <v>NO</v>
      </c>
      <c r="E8239" s="96">
        <v>20</v>
      </c>
      <c r="F8239" s="307" t="str">
        <f>+$F$114</f>
        <v>Promoción de Servicios Nacionales o con Trato Nacional</v>
      </c>
      <c r="G8239" s="308"/>
      <c r="H8239" s="308"/>
      <c r="I8239" s="308"/>
      <c r="J8239" s="308"/>
      <c r="K8239" s="309"/>
      <c r="L8239" s="99" t="str">
        <f>IFERROR(IF(VLOOKUP(C8135,'R. PUNTAJES'!$C$14:$R$213,'R. PUNTAJES'!$L$10,0)="","",
IF(VLOOKUP(C8135,'R. PUNTAJES'!$C$14:$R$213,'R. PUNTAJES'!$L$10,0)=5,0,
VLOOKUP(C8135,'R. PUNTAJES'!$C$14:$R$213,'R. PUNTAJES'!$L$10,0))),"")</f>
        <v/>
      </c>
    </row>
    <row r="8240" spans="1:12" ht="12.75" hidden="1" customHeight="1" x14ac:dyDescent="0.3">
      <c r="A8240" s="1" t="str">
        <f>+A8135</f>
        <v>NO</v>
      </c>
      <c r="E8240" s="96">
        <v>5</v>
      </c>
      <c r="F8240" s="307" t="str">
        <f>+$F$115</f>
        <v>Incorporación de componente nacional en servicios extranjeros</v>
      </c>
      <c r="G8240" s="308"/>
      <c r="H8240" s="308"/>
      <c r="I8240" s="308"/>
      <c r="J8240" s="308"/>
      <c r="K8240" s="309"/>
      <c r="L8240" s="99" t="str">
        <f>IFERROR(IF(VLOOKUP(C8135,'R. PUNTAJES'!$C$14:$R$213,'R. PUNTAJES'!$L$10,0)="","",
IF(VLOOKUP(C8135,'R. PUNTAJES'!$C$14:$R$213,'R. PUNTAJES'!$L$10,0)=20,0,
VLOOKUP(C8135,'R. PUNTAJES'!$C$14:$R$213,'R. PUNTAJES'!$L$10,0))),"")</f>
        <v/>
      </c>
    </row>
    <row r="8241" spans="1:16" hidden="1" x14ac:dyDescent="0.3">
      <c r="A8241" s="1" t="str">
        <f>+A8135</f>
        <v>NO</v>
      </c>
      <c r="E8241" s="112"/>
      <c r="F8241" s="97" t="str">
        <f>+$F$116</f>
        <v>VINCULACIÓN DE PERSONAS CON DISCAPACIDAD</v>
      </c>
      <c r="G8241" s="24"/>
      <c r="H8241" s="24"/>
      <c r="I8241" s="24"/>
      <c r="J8241" s="24"/>
      <c r="K8241" s="24"/>
      <c r="L8241" s="98"/>
    </row>
    <row r="8242" spans="1:16" ht="12.75" hidden="1" customHeight="1" x14ac:dyDescent="0.3">
      <c r="A8242" s="1" t="str">
        <f>+A8135</f>
        <v>NO</v>
      </c>
      <c r="E8242" s="96">
        <v>1</v>
      </c>
      <c r="F8242" s="307" t="str">
        <f>+$F$117</f>
        <v xml:space="preserve">Trabajadores vinculados a la planta de personal </v>
      </c>
      <c r="G8242" s="308"/>
      <c r="H8242" s="308"/>
      <c r="I8242" s="308"/>
      <c r="J8242" s="308"/>
      <c r="K8242" s="309"/>
      <c r="L8242" s="99" t="str">
        <f>IFERROR(IF(VLOOKUP(C8135,'R. PUNTAJES'!$C$14:$R$213,'R. PUNTAJES'!$M$10,0)="","",VLOOKUP(C8135,'R. PUNTAJES'!$C$14:$R$213,'R. PUNTAJES'!$M$10,0)),"")</f>
        <v/>
      </c>
    </row>
    <row r="8243" spans="1:16" hidden="1" x14ac:dyDescent="0.3">
      <c r="A8243" s="1" t="str">
        <f>+A8135</f>
        <v>NO</v>
      </c>
      <c r="E8243" s="112"/>
      <c r="F8243" s="97" t="str">
        <f>+$F$118</f>
        <v>EMPRENDIMIENTOS Y EMPRESAS DE MUJERES</v>
      </c>
      <c r="G8243" s="24"/>
      <c r="H8243" s="24"/>
      <c r="I8243" s="24"/>
      <c r="J8243" s="24"/>
      <c r="K8243" s="24"/>
      <c r="L8243" s="98"/>
    </row>
    <row r="8244" spans="1:16" ht="13" hidden="1" customHeight="1" x14ac:dyDescent="0.3">
      <c r="A8244" s="1" t="str">
        <f>+A8135</f>
        <v>NO</v>
      </c>
      <c r="E8244" s="96">
        <v>0.25</v>
      </c>
      <c r="F8244" s="307" t="str">
        <f>+$F$119</f>
        <v>Emprendimientos y empresas de mujeres</v>
      </c>
      <c r="G8244" s="308"/>
      <c r="H8244" s="308"/>
      <c r="I8244" s="308"/>
      <c r="J8244" s="308"/>
      <c r="K8244" s="309"/>
      <c r="L8244" s="113" t="str">
        <f>IFERROR(IF(VLOOKUP(C8135,'R. PUNTAJES'!$C$14:$R$213,'R. PUNTAJES'!$N$10,0)="","",VLOOKUP(C8135,'R. PUNTAJES'!$C$14:$R$213,'R. PUNTAJES'!$N$10,0)),"")</f>
        <v/>
      </c>
    </row>
    <row r="8245" spans="1:16" hidden="1" x14ac:dyDescent="0.3">
      <c r="A8245" s="18" t="str">
        <f>+A8246</f>
        <v>NO</v>
      </c>
      <c r="B8245" s="18"/>
      <c r="E8245" s="112"/>
      <c r="F8245" s="97" t="str">
        <f>+$F$120</f>
        <v>MIPYME</v>
      </c>
      <c r="G8245" s="24"/>
      <c r="H8245" s="24"/>
      <c r="I8245" s="24"/>
      <c r="J8245" s="24"/>
      <c r="K8245" s="24"/>
      <c r="L8245" s="98"/>
    </row>
    <row r="8246" spans="1:16" hidden="1" x14ac:dyDescent="0.3">
      <c r="A8246" s="18" t="str">
        <f>+IF(E8246=0,"NO",1)</f>
        <v>NO</v>
      </c>
      <c r="B8246" s="18"/>
      <c r="E8246" s="96">
        <v>0</v>
      </c>
      <c r="F8246" s="307" t="str">
        <f>+$F$121</f>
        <v>Mipyme</v>
      </c>
      <c r="G8246" s="308"/>
      <c r="H8246" s="308"/>
      <c r="I8246" s="308"/>
      <c r="J8246" s="308"/>
      <c r="K8246" s="309"/>
      <c r="L8246" s="113" t="str">
        <f>IFERROR(IF(VLOOKUP(C8135,'R. PUNTAJES'!$C$14:$R$213,'R. PUNTAJES'!$O$10,0)="","",VLOOKUP(C8135,'R. PUNTAJES'!$C$14:$R$213,'R. PUNTAJES'!$O$10,0)),"")</f>
        <v/>
      </c>
    </row>
    <row r="8247" spans="1:16" hidden="1" x14ac:dyDescent="0.3">
      <c r="A8247" s="1" t="str">
        <f>+A8135</f>
        <v>NO</v>
      </c>
      <c r="E8247" s="112"/>
      <c r="F8247" s="97" t="str">
        <f>+$F$122</f>
        <v>EXPERIENCIA DEL PROPONENTE</v>
      </c>
      <c r="G8247" s="24"/>
      <c r="H8247" s="24"/>
      <c r="I8247" s="24"/>
      <c r="J8247" s="24"/>
      <c r="K8247" s="24"/>
      <c r="L8247" s="98"/>
    </row>
    <row r="8248" spans="1:16" hidden="1" x14ac:dyDescent="0.3">
      <c r="A8248" s="1" t="str">
        <f>+A8135</f>
        <v>NO</v>
      </c>
      <c r="E8248" s="96">
        <v>59.5</v>
      </c>
      <c r="F8248" s="307" t="str">
        <f>+$F$123</f>
        <v>mediana con valor absoluto</v>
      </c>
      <c r="G8248" s="308"/>
      <c r="H8248" s="308"/>
      <c r="I8248" s="308"/>
      <c r="J8248" s="308"/>
      <c r="K8248" s="309"/>
      <c r="L8248" s="113" t="str">
        <f>IFERROR(IF(VLOOKUP(C8135,'R. PUNTAJES'!$C$14:$R$213,'R. PUNTAJES'!$R$10,0)="","",VLOOKUP(C8135,'R. PUNTAJES'!$C$14:$R$213,'R. PUNTAJES'!$R$10,0)),"")</f>
        <v/>
      </c>
    </row>
    <row r="8249" spans="1:16" hidden="1" x14ac:dyDescent="0.3">
      <c r="A8249" s="1" t="str">
        <f>+A8135</f>
        <v>NO</v>
      </c>
      <c r="E8249" s="112"/>
      <c r="F8249" s="97" t="str">
        <f>+$F$124</f>
        <v>MULTAS</v>
      </c>
      <c r="G8249" s="24"/>
      <c r="H8249" s="24"/>
      <c r="I8249" s="24"/>
      <c r="J8249" s="24"/>
      <c r="K8249" s="24"/>
      <c r="L8249" s="98"/>
    </row>
    <row r="8250" spans="1:16" ht="12.75" hidden="1" customHeight="1" x14ac:dyDescent="0.3">
      <c r="A8250" s="1" t="str">
        <f>+A8135</f>
        <v>NO</v>
      </c>
      <c r="E8250" s="96">
        <v>-2</v>
      </c>
      <c r="F8250" s="307" t="str">
        <f>+$F$125</f>
        <v>Una o más multas o cláusulas penales durante el último año</v>
      </c>
      <c r="G8250" s="310"/>
      <c r="H8250" s="310"/>
      <c r="I8250" s="310"/>
      <c r="J8250" s="310"/>
      <c r="K8250" s="311"/>
      <c r="L8250" s="99" t="str">
        <f>IFERROR(IF(VLOOKUP(C8135,'R. PUNTAJES'!$C$14:$R$213,'R. PUNTAJES'!$Q$10,0)="","",VLOOKUP(C8135,'R. PUNTAJES'!$C$14:$R$213,'R. PUNTAJES'!$Q$10,0)),"")</f>
        <v/>
      </c>
    </row>
    <row r="8251" spans="1:16" hidden="1" x14ac:dyDescent="0.3">
      <c r="A8251" s="1" t="str">
        <f>+A8135</f>
        <v>NO</v>
      </c>
      <c r="E8251" s="112"/>
      <c r="F8251" s="97" t="str">
        <f>+$F$126</f>
        <v>OBRAS INCONCLUSAS</v>
      </c>
      <c r="G8251" s="24"/>
      <c r="H8251" s="24"/>
      <c r="I8251" s="24"/>
      <c r="J8251" s="24"/>
      <c r="K8251" s="24"/>
      <c r="L8251" s="98"/>
    </row>
    <row r="8252" spans="1:16" hidden="1" x14ac:dyDescent="0.3">
      <c r="A8252" s="1" t="str">
        <f>+A8135</f>
        <v>NO</v>
      </c>
      <c r="E8252" s="96">
        <v>-1</v>
      </c>
      <c r="F8252" s="301" t="str">
        <f>+$F$127</f>
        <v>Anotación vigente de obra civil inconclusa</v>
      </c>
      <c r="G8252" s="302"/>
      <c r="H8252" s="302"/>
      <c r="I8252" s="302"/>
      <c r="J8252" s="302"/>
      <c r="K8252" s="303"/>
      <c r="L8252" s="99" t="str">
        <f>IFERROR(IF(VLOOKUP(C8135,'R. PUNTAJES'!$C$14:$R$213,'R. PUNTAJES'!$P$10,0)="","",VLOOKUP(C8135,'R. PUNTAJES'!$C$14:$R$213,'R. PUNTAJES'!$P$10,0)),"")</f>
        <v/>
      </c>
    </row>
    <row r="8253" spans="1:16" ht="7.5" hidden="1" customHeight="1" x14ac:dyDescent="0.3">
      <c r="A8253" s="1" t="str">
        <f>+A8135</f>
        <v>NO</v>
      </c>
      <c r="E8253" s="114"/>
      <c r="F8253" s="45"/>
      <c r="G8253" s="45"/>
      <c r="H8253" s="45"/>
      <c r="I8253" s="45"/>
      <c r="J8253" s="45"/>
      <c r="K8253" s="45"/>
      <c r="L8253" s="48"/>
    </row>
    <row r="8254" spans="1:16" hidden="1" x14ac:dyDescent="0.3">
      <c r="A8254" s="1" t="str">
        <f>+A8135</f>
        <v>NO</v>
      </c>
      <c r="E8254" s="115" t="str">
        <f>+$E$129</f>
        <v>PUNTAJE TOTAL</v>
      </c>
      <c r="F8254" s="116"/>
      <c r="G8254" s="116"/>
      <c r="H8254" s="116"/>
      <c r="I8254" s="116"/>
      <c r="J8254" s="116"/>
      <c r="K8254" s="117"/>
      <c r="L8254" s="118">
        <f>IFERROR(IF(VLOOKUP(C8135,'R. PUNTAJES'!$C$14:$R$213,'R. PUNTAJES'!$H$10,0)="RECHAZO","",SUM(L8234:L8252)),"")</f>
        <v>0</v>
      </c>
    </row>
    <row r="8255" spans="1:16" hidden="1" x14ac:dyDescent="0.3">
      <c r="A8255" s="1" t="str">
        <f>+A8135</f>
        <v>NO</v>
      </c>
      <c r="E8255" s="304" t="str">
        <f>+$E$130</f>
        <v>OBSERVACIONES RESPECTO A PUNTAJES</v>
      </c>
      <c r="F8255" s="305"/>
      <c r="G8255" s="305"/>
      <c r="H8255" s="305"/>
      <c r="I8255" s="305"/>
      <c r="J8255" s="305"/>
      <c r="K8255" s="305"/>
      <c r="L8255" s="305"/>
    </row>
    <row r="8256" spans="1:16" ht="12" hidden="1" customHeight="1" x14ac:dyDescent="0.3">
      <c r="A8256" s="1" t="str">
        <f>+A8135</f>
        <v>NO</v>
      </c>
      <c r="E8256" s="306" t="s">
        <v>124</v>
      </c>
      <c r="F8256" s="305"/>
      <c r="G8256" s="305"/>
      <c r="H8256" s="305"/>
      <c r="I8256" s="305"/>
      <c r="J8256" s="305"/>
      <c r="K8256" s="305"/>
      <c r="L8256" s="305"/>
      <c r="N8256" s="119"/>
      <c r="O8256" s="119"/>
      <c r="P8256" s="120"/>
    </row>
    <row r="8257" spans="1:12" ht="3" hidden="1" customHeight="1" x14ac:dyDescent="0.3">
      <c r="A8257" s="1" t="str">
        <f>+A8136</f>
        <v>NO</v>
      </c>
      <c r="E8257" s="121"/>
      <c r="F8257" s="122"/>
      <c r="G8257" s="122"/>
      <c r="H8257" s="122"/>
      <c r="I8257" s="122"/>
      <c r="J8257" s="122"/>
      <c r="K8257" s="122"/>
      <c r="L8257" s="123"/>
    </row>
    <row r="8258" spans="1:12" hidden="1" x14ac:dyDescent="0.3">
      <c r="A8258" s="1" t="str">
        <f>+IF(OR(C8260=""),"NO",1)</f>
        <v>NO</v>
      </c>
      <c r="E8258" s="346"/>
      <c r="F8258" s="347"/>
      <c r="G8258" s="347"/>
      <c r="H8258" s="347"/>
      <c r="I8258" s="347"/>
      <c r="J8258" s="347"/>
      <c r="K8258" s="347"/>
      <c r="L8258" s="347"/>
    </row>
    <row r="8259" spans="1:12" ht="4.5" hidden="1" customHeight="1" x14ac:dyDescent="0.3">
      <c r="A8259" s="1" t="str">
        <f>+A8260</f>
        <v>NO</v>
      </c>
      <c r="E8259" s="15"/>
      <c r="F8259" s="16"/>
      <c r="G8259" s="16"/>
      <c r="H8259" s="16"/>
      <c r="I8259" s="16"/>
      <c r="J8259" s="16"/>
      <c r="K8259" s="16"/>
      <c r="L8259" s="17"/>
    </row>
    <row r="8260" spans="1:12" ht="15.75" hidden="1" customHeight="1" x14ac:dyDescent="0.3">
      <c r="A8260" s="1" t="str">
        <f>+IF(OR(C8260=""),"NO",1)</f>
        <v>NO</v>
      </c>
      <c r="B8260" s="1">
        <f>1+MAX($B$1:B8259)</f>
        <v>67</v>
      </c>
      <c r="C8260" s="18" t="s">
        <v>124</v>
      </c>
      <c r="E8260" s="19" t="s">
        <v>124</v>
      </c>
      <c r="F8260" s="20"/>
      <c r="G8260" s="20"/>
      <c r="H8260" s="20"/>
      <c r="I8260" s="21"/>
      <c r="J8260" s="20"/>
      <c r="K8260" s="21"/>
      <c r="L8260" s="22"/>
    </row>
    <row r="8261" spans="1:12" hidden="1" x14ac:dyDescent="0.3">
      <c r="A8261" s="1" t="str">
        <f>A8260</f>
        <v>NO</v>
      </c>
      <c r="E8261" s="23" t="str">
        <f>+$E$11</f>
        <v>Integrantes</v>
      </c>
      <c r="F8261" s="24"/>
      <c r="G8261" s="24"/>
      <c r="H8261" s="24"/>
      <c r="I8261" s="24"/>
      <c r="J8261" s="24"/>
      <c r="K8261" s="25" t="str">
        <f>+$K$11</f>
        <v>Nit</v>
      </c>
      <c r="L8261" s="26" t="str">
        <f>+$L$11</f>
        <v>Part.</v>
      </c>
    </row>
    <row r="8262" spans="1:12" hidden="1" x14ac:dyDescent="0.3">
      <c r="A8262" s="1" t="str">
        <f>+A8261</f>
        <v>NO</v>
      </c>
      <c r="C8262" s="1" t="s">
        <v>124</v>
      </c>
      <c r="E8262" s="27" t="s">
        <v>124</v>
      </c>
      <c r="F8262" s="28"/>
      <c r="G8262" s="28"/>
      <c r="H8262" s="28"/>
      <c r="I8262" s="28"/>
      <c r="J8262" s="28"/>
      <c r="K8262" s="29" t="s">
        <v>124</v>
      </c>
      <c r="L8262" s="30" t="s">
        <v>124</v>
      </c>
    </row>
    <row r="8263" spans="1:12" hidden="1" x14ac:dyDescent="0.3">
      <c r="A8263" s="18" t="str">
        <f>+IF(OR(C8263=""),"NO",1)</f>
        <v>NO</v>
      </c>
      <c r="B8263" s="18"/>
      <c r="C8263" s="1" t="s">
        <v>124</v>
      </c>
      <c r="E8263" s="31" t="s">
        <v>124</v>
      </c>
      <c r="F8263" s="32"/>
      <c r="G8263" s="32"/>
      <c r="H8263" s="32"/>
      <c r="I8263" s="32"/>
      <c r="J8263" s="32"/>
      <c r="K8263" s="33" t="s">
        <v>124</v>
      </c>
      <c r="L8263" s="34" t="s">
        <v>124</v>
      </c>
    </row>
    <row r="8264" spans="1:12" hidden="1" x14ac:dyDescent="0.3">
      <c r="A8264" s="18" t="str">
        <f>+IF(OR(C8264=""),"NO",1)</f>
        <v>NO</v>
      </c>
      <c r="B8264" s="18"/>
      <c r="C8264" s="1" t="s">
        <v>124</v>
      </c>
      <c r="E8264" s="31" t="s">
        <v>124</v>
      </c>
      <c r="F8264" s="32"/>
      <c r="G8264" s="32"/>
      <c r="H8264" s="32"/>
      <c r="I8264" s="32"/>
      <c r="J8264" s="32"/>
      <c r="K8264" s="33" t="s">
        <v>124</v>
      </c>
      <c r="L8264" s="34" t="s">
        <v>124</v>
      </c>
    </row>
    <row r="8265" spans="1:12" hidden="1" x14ac:dyDescent="0.3">
      <c r="A8265" s="18" t="str">
        <f>+IF(OR(C8265=""),"NO",1)</f>
        <v>NO</v>
      </c>
      <c r="B8265" s="18"/>
      <c r="C8265" s="1" t="s">
        <v>124</v>
      </c>
      <c r="E8265" s="31" t="s">
        <v>13</v>
      </c>
      <c r="F8265" s="32"/>
      <c r="G8265" s="32"/>
      <c r="H8265" s="32"/>
      <c r="I8265" s="32"/>
      <c r="J8265" s="32"/>
      <c r="K8265" s="33"/>
      <c r="L8265" s="34"/>
    </row>
    <row r="8266" spans="1:12" hidden="1" x14ac:dyDescent="0.3">
      <c r="A8266" s="18" t="str">
        <f>+IF(OR(C8266=""),"NO",1)</f>
        <v>NO</v>
      </c>
      <c r="B8266" s="18"/>
      <c r="C8266" s="1" t="s">
        <v>124</v>
      </c>
      <c r="E8266" s="31" t="s">
        <v>13</v>
      </c>
      <c r="F8266" s="32"/>
      <c r="G8266" s="32"/>
      <c r="H8266" s="32"/>
      <c r="I8266" s="32"/>
      <c r="J8266" s="32"/>
      <c r="K8266" s="33"/>
      <c r="L8266" s="34"/>
    </row>
    <row r="8267" spans="1:12" hidden="1" x14ac:dyDescent="0.3">
      <c r="A8267" s="18" t="str">
        <f>+IF(OR(C8267=""),"NO",1)</f>
        <v>NO</v>
      </c>
      <c r="B8267" s="18"/>
      <c r="C8267" s="1" t="s">
        <v>124</v>
      </c>
      <c r="E8267" s="35" t="s">
        <v>13</v>
      </c>
      <c r="F8267" s="36"/>
      <c r="G8267" s="36"/>
      <c r="H8267" s="36"/>
      <c r="I8267" s="36"/>
      <c r="J8267" s="36"/>
      <c r="K8267" s="37"/>
      <c r="L8267" s="38"/>
    </row>
    <row r="8268" spans="1:12" ht="5.15" hidden="1" customHeight="1" x14ac:dyDescent="0.3">
      <c r="A8268" s="1" t="str">
        <f>+A8260</f>
        <v>NO</v>
      </c>
      <c r="E8268" s="39"/>
      <c r="F8268" s="39"/>
      <c r="G8268" s="39"/>
      <c r="H8268" s="39"/>
      <c r="I8268" s="39"/>
      <c r="J8268" s="39"/>
      <c r="K8268" s="39"/>
      <c r="L8268" s="39"/>
    </row>
    <row r="8269" spans="1:12" ht="15.75" hidden="1" customHeight="1" x14ac:dyDescent="0.3">
      <c r="A8269" s="1" t="str">
        <f>+A8260</f>
        <v>NO</v>
      </c>
      <c r="E8269" s="40" t="str">
        <f>+$E$19</f>
        <v>RESULTADO DE EVALUACIÓN TÉCNICA</v>
      </c>
      <c r="F8269" s="41"/>
      <c r="G8269" s="41"/>
      <c r="H8269" s="41"/>
      <c r="I8269" s="41"/>
      <c r="J8269" s="41"/>
      <c r="K8269" s="41"/>
      <c r="L8269" s="42"/>
    </row>
    <row r="8270" spans="1:12" hidden="1" x14ac:dyDescent="0.3">
      <c r="A8270" s="1" t="str">
        <f>+A8260</f>
        <v>NO</v>
      </c>
      <c r="E8270" s="43"/>
      <c r="F8270" s="44" t="str">
        <f>+$F$20</f>
        <v>Experiencia</v>
      </c>
      <c r="G8270" s="45"/>
      <c r="H8270" s="45"/>
      <c r="I8270" s="45"/>
      <c r="J8270" s="45"/>
      <c r="K8270" s="46"/>
      <c r="L8270" s="47" t="s">
        <v>124</v>
      </c>
    </row>
    <row r="8271" spans="1:12" hidden="1" x14ac:dyDescent="0.3">
      <c r="A8271" s="1" t="str">
        <f>+A8260</f>
        <v>NO</v>
      </c>
      <c r="E8271" s="348" t="str">
        <f>+$E$21</f>
        <v>OBSERVACIONES RESPECTO A LA EVALUACIÓN DE EXPERIENCIA</v>
      </c>
      <c r="F8271" s="308"/>
      <c r="G8271" s="308"/>
      <c r="H8271" s="308"/>
      <c r="I8271" s="308"/>
      <c r="J8271" s="308"/>
      <c r="K8271" s="308"/>
      <c r="L8271" s="349"/>
    </row>
    <row r="8272" spans="1:12" hidden="1" x14ac:dyDescent="0.3">
      <c r="A8272" s="1" t="str">
        <f>+A8260</f>
        <v>NO</v>
      </c>
      <c r="E8272" s="350" t="s">
        <v>124</v>
      </c>
      <c r="F8272" s="351"/>
      <c r="G8272" s="351"/>
      <c r="H8272" s="351"/>
      <c r="I8272" s="351"/>
      <c r="J8272" s="351"/>
      <c r="K8272" s="351"/>
      <c r="L8272" s="352"/>
    </row>
    <row r="8273" spans="1:12" ht="5.15" hidden="1" customHeight="1" x14ac:dyDescent="0.3">
      <c r="A8273" s="1" t="str">
        <f>+A8260</f>
        <v>NO</v>
      </c>
      <c r="E8273" s="39"/>
      <c r="F8273" s="39"/>
      <c r="G8273" s="39"/>
      <c r="H8273" s="39"/>
      <c r="I8273" s="39"/>
      <c r="J8273" s="39"/>
      <c r="K8273" s="39"/>
      <c r="L8273" s="39"/>
    </row>
    <row r="8274" spans="1:12" ht="12.75" hidden="1" customHeight="1" x14ac:dyDescent="0.3">
      <c r="A8274" s="1" t="str">
        <f>+A8260</f>
        <v>NO</v>
      </c>
      <c r="E8274" s="40" t="str">
        <f>+$E$24</f>
        <v>EXPERIENCIA HABILITANTE: CONTRATOS PRESENTADOS</v>
      </c>
      <c r="F8274" s="41"/>
      <c r="G8274" s="41"/>
      <c r="H8274" s="41"/>
      <c r="I8274" s="41"/>
      <c r="J8274" s="41"/>
      <c r="K8274" s="41"/>
      <c r="L8274" s="42"/>
    </row>
    <row r="8275" spans="1:12" ht="8.5" hidden="1" customHeight="1" x14ac:dyDescent="0.3">
      <c r="A8275" s="1" t="str">
        <f>+A8260</f>
        <v>NO</v>
      </c>
      <c r="E8275" s="49"/>
      <c r="F8275" s="50"/>
      <c r="G8275" s="51"/>
      <c r="H8275" s="51"/>
      <c r="I8275" s="51"/>
      <c r="J8275" s="51"/>
      <c r="K8275" s="51"/>
      <c r="L8275" s="52"/>
    </row>
    <row r="8276" spans="1:12" hidden="1" x14ac:dyDescent="0.3">
      <c r="A8276" s="18" t="str">
        <f>+IF(OR(C8276=""),"NO",1)</f>
        <v>NO</v>
      </c>
      <c r="B8276" s="18"/>
      <c r="C8276" s="1" t="s">
        <v>124</v>
      </c>
      <c r="E8276" s="329">
        <v>1</v>
      </c>
      <c r="F8276" s="53" t="str">
        <f>+$F$26</f>
        <v>OBJETO</v>
      </c>
      <c r="G8276" s="332" t="s">
        <v>124</v>
      </c>
      <c r="H8276" s="333"/>
      <c r="I8276" s="333"/>
      <c r="J8276" s="333"/>
      <c r="K8276" s="333"/>
      <c r="L8276" s="334"/>
    </row>
    <row r="8277" spans="1:12" hidden="1" x14ac:dyDescent="0.3">
      <c r="A8277" s="18" t="str">
        <f>+IF(OR(C8276=""),"NO",1)</f>
        <v>NO</v>
      </c>
      <c r="B8277" s="18"/>
      <c r="E8277" s="330"/>
      <c r="F8277" s="54" t="str">
        <f>+$F$27</f>
        <v>CONTRATANTE</v>
      </c>
      <c r="G8277" s="335" t="s">
        <v>124</v>
      </c>
      <c r="H8277" s="310"/>
      <c r="I8277" s="310"/>
      <c r="J8277" s="310"/>
      <c r="K8277" s="310"/>
      <c r="L8277" s="336"/>
    </row>
    <row r="8278" spans="1:12" hidden="1" x14ac:dyDescent="0.3">
      <c r="A8278" s="18" t="str">
        <f>+IF(OR(C8276=""),"NO",1)</f>
        <v>NO</v>
      </c>
      <c r="B8278" s="18"/>
      <c r="E8278" s="330"/>
      <c r="F8278" s="54" t="str">
        <f>+$F$28</f>
        <v>APORTANTE</v>
      </c>
      <c r="G8278" s="337" t="s">
        <v>124</v>
      </c>
      <c r="H8278" s="338"/>
      <c r="I8278" s="338"/>
      <c r="J8278" s="338"/>
      <c r="K8278" s="338"/>
      <c r="L8278" s="339"/>
    </row>
    <row r="8279" spans="1:12" hidden="1" x14ac:dyDescent="0.3">
      <c r="A8279" s="18" t="str">
        <f>+IF(OR(C8276=""),"NO",1)</f>
        <v>NO</v>
      </c>
      <c r="B8279" s="18"/>
      <c r="E8279" s="330"/>
      <c r="F8279" s="54" t="str">
        <f>+$F$29</f>
        <v>VALOR /SMMLV)</v>
      </c>
      <c r="G8279" s="55" t="s">
        <v>124</v>
      </c>
      <c r="H8279" s="56" t="str">
        <f>+$H$29</f>
        <v>% PART..</v>
      </c>
      <c r="I8279" s="57" t="s">
        <v>124</v>
      </c>
      <c r="J8279" s="58" t="str">
        <f>+$J$29</f>
        <v>VALOR ACREDITADO</v>
      </c>
      <c r="K8279" s="59"/>
      <c r="L8279" s="47" t="s">
        <v>124</v>
      </c>
    </row>
    <row r="8280" spans="1:12" hidden="1" x14ac:dyDescent="0.3">
      <c r="A8280" s="18" t="str">
        <f>+IF(OR(C8276=""),"NO",1)</f>
        <v>NO</v>
      </c>
      <c r="B8280" s="18"/>
      <c r="E8280" s="330"/>
      <c r="F8280" s="60" t="str">
        <f>+$F$30</f>
        <v>EXPERIENCIA APORTADA</v>
      </c>
      <c r="G8280" s="340" t="s">
        <v>124</v>
      </c>
      <c r="H8280" s="341"/>
      <c r="I8280" s="341"/>
      <c r="J8280" s="341"/>
      <c r="K8280" s="341"/>
      <c r="L8280" s="342"/>
    </row>
    <row r="8281" spans="1:12" hidden="1" x14ac:dyDescent="0.3">
      <c r="A8281" s="18" t="str">
        <f>+IF(OR(C8276=""),"NO",1)</f>
        <v>NO</v>
      </c>
      <c r="B8281" s="18"/>
      <c r="E8281" s="331"/>
      <c r="F8281" s="62" t="str">
        <f>+$F$31</f>
        <v>OBSERVACIÓN</v>
      </c>
      <c r="G8281" s="343" t="s">
        <v>124</v>
      </c>
      <c r="H8281" s="344"/>
      <c r="I8281" s="344"/>
      <c r="J8281" s="344"/>
      <c r="K8281" s="344"/>
      <c r="L8281" s="345"/>
    </row>
    <row r="8282" spans="1:12" ht="8.5" hidden="1" customHeight="1" x14ac:dyDescent="0.3">
      <c r="A8282" s="18" t="str">
        <f>+IF(OR(C8276=""),"NO",1)</f>
        <v>NO</v>
      </c>
      <c r="B8282" s="18"/>
      <c r="E8282" s="49"/>
      <c r="F8282" s="50"/>
      <c r="G8282" s="51"/>
      <c r="H8282" s="51"/>
      <c r="I8282" s="51"/>
      <c r="J8282" s="51"/>
      <c r="K8282" s="51"/>
      <c r="L8282" s="52"/>
    </row>
    <row r="8283" spans="1:12" hidden="1" x14ac:dyDescent="0.3">
      <c r="A8283" s="18" t="str">
        <f t="shared" ref="A8283" si="2772">+IF(OR(C8283=""),"NO",1)</f>
        <v>NO</v>
      </c>
      <c r="B8283" s="18"/>
      <c r="C8283" s="1" t="s">
        <v>124</v>
      </c>
      <c r="E8283" s="329">
        <v>2</v>
      </c>
      <c r="F8283" s="53" t="str">
        <f>+$F$26</f>
        <v>OBJETO</v>
      </c>
      <c r="G8283" s="332" t="s">
        <v>124</v>
      </c>
      <c r="H8283" s="333"/>
      <c r="I8283" s="333"/>
      <c r="J8283" s="333"/>
      <c r="K8283" s="333"/>
      <c r="L8283" s="334"/>
    </row>
    <row r="8284" spans="1:12" hidden="1" x14ac:dyDescent="0.3">
      <c r="A8284" s="18" t="str">
        <f t="shared" ref="A8284" si="2773">+IF(OR(C8283=""),"NO",1)</f>
        <v>NO</v>
      </c>
      <c r="B8284" s="18"/>
      <c r="E8284" s="330"/>
      <c r="F8284" s="54" t="str">
        <f>+$F$27</f>
        <v>CONTRATANTE</v>
      </c>
      <c r="G8284" s="335" t="s">
        <v>124</v>
      </c>
      <c r="H8284" s="310"/>
      <c r="I8284" s="310"/>
      <c r="J8284" s="310"/>
      <c r="K8284" s="310"/>
      <c r="L8284" s="336"/>
    </row>
    <row r="8285" spans="1:12" hidden="1" x14ac:dyDescent="0.3">
      <c r="A8285" s="18" t="str">
        <f t="shared" ref="A8285" si="2774">+IF(OR(C8283=""),"NO",1)</f>
        <v>NO</v>
      </c>
      <c r="B8285" s="18"/>
      <c r="E8285" s="330"/>
      <c r="F8285" s="54" t="str">
        <f>+$F$28</f>
        <v>APORTANTE</v>
      </c>
      <c r="G8285" s="337" t="s">
        <v>124</v>
      </c>
      <c r="H8285" s="338"/>
      <c r="I8285" s="338"/>
      <c r="J8285" s="338"/>
      <c r="K8285" s="338"/>
      <c r="L8285" s="339"/>
    </row>
    <row r="8286" spans="1:12" hidden="1" x14ac:dyDescent="0.3">
      <c r="A8286" s="18" t="str">
        <f t="shared" ref="A8286" si="2775">+IF(OR(C8283=""),"NO",1)</f>
        <v>NO</v>
      </c>
      <c r="B8286" s="18"/>
      <c r="E8286" s="330"/>
      <c r="F8286" s="54" t="str">
        <f>+$F$29</f>
        <v>VALOR /SMMLV)</v>
      </c>
      <c r="G8286" s="55" t="s">
        <v>124</v>
      </c>
      <c r="H8286" s="56" t="str">
        <f>+$H$29</f>
        <v>% PART..</v>
      </c>
      <c r="I8286" s="57" t="s">
        <v>124</v>
      </c>
      <c r="J8286" s="58" t="str">
        <f>+$J$29</f>
        <v>VALOR ACREDITADO</v>
      </c>
      <c r="K8286" s="59"/>
      <c r="L8286" s="47" t="s">
        <v>124</v>
      </c>
    </row>
    <row r="8287" spans="1:12" hidden="1" x14ac:dyDescent="0.3">
      <c r="A8287" s="18" t="str">
        <f t="shared" ref="A8287" si="2776">+IF(OR(C8283=""),"NO",1)</f>
        <v>NO</v>
      </c>
      <c r="B8287" s="18"/>
      <c r="E8287" s="330"/>
      <c r="F8287" s="60" t="str">
        <f>+$F$30</f>
        <v>EXPERIENCIA APORTADA</v>
      </c>
      <c r="G8287" s="340" t="s">
        <v>124</v>
      </c>
      <c r="H8287" s="341"/>
      <c r="I8287" s="341"/>
      <c r="J8287" s="341"/>
      <c r="K8287" s="341"/>
      <c r="L8287" s="342"/>
    </row>
    <row r="8288" spans="1:12" hidden="1" x14ac:dyDescent="0.3">
      <c r="A8288" s="18" t="str">
        <f t="shared" ref="A8288" si="2777">+IF(OR(C8283=""),"NO",1)</f>
        <v>NO</v>
      </c>
      <c r="B8288" s="18"/>
      <c r="E8288" s="331"/>
      <c r="F8288" s="62" t="str">
        <f>+$F$31</f>
        <v>OBSERVACIÓN</v>
      </c>
      <c r="G8288" s="343" t="s">
        <v>124</v>
      </c>
      <c r="H8288" s="344"/>
      <c r="I8288" s="344"/>
      <c r="J8288" s="344"/>
      <c r="K8288" s="344"/>
      <c r="L8288" s="345"/>
    </row>
    <row r="8289" spans="1:12" ht="8.5" hidden="1" customHeight="1" x14ac:dyDescent="0.3">
      <c r="A8289" s="18" t="str">
        <f t="shared" ref="A8289" si="2778">+IF(OR(C8283=""),"NO",1)</f>
        <v>NO</v>
      </c>
      <c r="B8289" s="18"/>
      <c r="E8289" s="49"/>
      <c r="F8289" s="50"/>
      <c r="G8289" s="51"/>
      <c r="H8289" s="51"/>
      <c r="I8289" s="51"/>
      <c r="J8289" s="51"/>
      <c r="K8289" s="51"/>
      <c r="L8289" s="52"/>
    </row>
    <row r="8290" spans="1:12" hidden="1" x14ac:dyDescent="0.3">
      <c r="A8290" s="18" t="str">
        <f t="shared" ref="A8290" si="2779">+IF(OR(C8290=""),"NO",1)</f>
        <v>NO</v>
      </c>
      <c r="B8290" s="18"/>
      <c r="C8290" s="1" t="s">
        <v>124</v>
      </c>
      <c r="E8290" s="329">
        <v>3</v>
      </c>
      <c r="F8290" s="53" t="str">
        <f>+$F$26</f>
        <v>OBJETO</v>
      </c>
      <c r="G8290" s="332" t="s">
        <v>124</v>
      </c>
      <c r="H8290" s="333"/>
      <c r="I8290" s="333"/>
      <c r="J8290" s="333"/>
      <c r="K8290" s="333"/>
      <c r="L8290" s="334"/>
    </row>
    <row r="8291" spans="1:12" hidden="1" x14ac:dyDescent="0.3">
      <c r="A8291" s="18" t="str">
        <f t="shared" ref="A8291" si="2780">+IF(OR(C8290=""),"NO",1)</f>
        <v>NO</v>
      </c>
      <c r="B8291" s="18"/>
      <c r="E8291" s="330"/>
      <c r="F8291" s="54" t="str">
        <f>+$F$27</f>
        <v>CONTRATANTE</v>
      </c>
      <c r="G8291" s="335" t="s">
        <v>124</v>
      </c>
      <c r="H8291" s="310"/>
      <c r="I8291" s="310"/>
      <c r="J8291" s="310"/>
      <c r="K8291" s="310"/>
      <c r="L8291" s="336"/>
    </row>
    <row r="8292" spans="1:12" hidden="1" x14ac:dyDescent="0.3">
      <c r="A8292" s="18" t="str">
        <f t="shared" ref="A8292" si="2781">+IF(OR(C8290=""),"NO",1)</f>
        <v>NO</v>
      </c>
      <c r="B8292" s="18"/>
      <c r="E8292" s="330"/>
      <c r="F8292" s="54" t="str">
        <f>+$F$28</f>
        <v>APORTANTE</v>
      </c>
      <c r="G8292" s="337" t="s">
        <v>124</v>
      </c>
      <c r="H8292" s="338"/>
      <c r="I8292" s="338"/>
      <c r="J8292" s="338"/>
      <c r="K8292" s="338"/>
      <c r="L8292" s="339"/>
    </row>
    <row r="8293" spans="1:12" hidden="1" x14ac:dyDescent="0.3">
      <c r="A8293" s="18" t="str">
        <f t="shared" ref="A8293" si="2782">+IF(OR(C8290=""),"NO",1)</f>
        <v>NO</v>
      </c>
      <c r="B8293" s="18"/>
      <c r="E8293" s="330"/>
      <c r="F8293" s="54" t="str">
        <f>+$F$29</f>
        <v>VALOR /SMMLV)</v>
      </c>
      <c r="G8293" s="55" t="s">
        <v>124</v>
      </c>
      <c r="H8293" s="56" t="str">
        <f>+$H$29</f>
        <v>% PART..</v>
      </c>
      <c r="I8293" s="57" t="s">
        <v>124</v>
      </c>
      <c r="J8293" s="58" t="str">
        <f>+$J$29</f>
        <v>VALOR ACREDITADO</v>
      </c>
      <c r="K8293" s="59"/>
      <c r="L8293" s="47" t="s">
        <v>124</v>
      </c>
    </row>
    <row r="8294" spans="1:12" hidden="1" x14ac:dyDescent="0.3">
      <c r="A8294" s="18" t="str">
        <f t="shared" ref="A8294" si="2783">+IF(OR(C8290=""),"NO",1)</f>
        <v>NO</v>
      </c>
      <c r="B8294" s="18"/>
      <c r="E8294" s="330"/>
      <c r="F8294" s="60" t="str">
        <f>+$F$30</f>
        <v>EXPERIENCIA APORTADA</v>
      </c>
      <c r="G8294" s="340" t="s">
        <v>124</v>
      </c>
      <c r="H8294" s="341"/>
      <c r="I8294" s="341"/>
      <c r="J8294" s="341"/>
      <c r="K8294" s="341"/>
      <c r="L8294" s="342"/>
    </row>
    <row r="8295" spans="1:12" hidden="1" x14ac:dyDescent="0.3">
      <c r="A8295" s="18" t="str">
        <f t="shared" ref="A8295" si="2784">+IF(OR(C8290=""),"NO",1)</f>
        <v>NO</v>
      </c>
      <c r="B8295" s="18"/>
      <c r="E8295" s="331"/>
      <c r="F8295" s="62" t="str">
        <f>+$F$31</f>
        <v>OBSERVACIÓN</v>
      </c>
      <c r="G8295" s="343" t="s">
        <v>124</v>
      </c>
      <c r="H8295" s="344"/>
      <c r="I8295" s="344"/>
      <c r="J8295" s="344"/>
      <c r="K8295" s="344"/>
      <c r="L8295" s="345"/>
    </row>
    <row r="8296" spans="1:12" ht="8.5" hidden="1" customHeight="1" x14ac:dyDescent="0.3">
      <c r="A8296" s="18" t="str">
        <f t="shared" ref="A8296" si="2785">+IF(OR(C8290=""),"NO",1)</f>
        <v>NO</v>
      </c>
      <c r="B8296" s="18"/>
      <c r="E8296" s="49"/>
      <c r="F8296" s="50"/>
      <c r="G8296" s="51"/>
      <c r="H8296" s="51"/>
      <c r="I8296" s="51"/>
      <c r="J8296" s="51"/>
      <c r="K8296" s="51"/>
      <c r="L8296" s="52"/>
    </row>
    <row r="8297" spans="1:12" hidden="1" x14ac:dyDescent="0.3">
      <c r="A8297" s="18" t="str">
        <f t="shared" ref="A8297" si="2786">+IF(OR(C8297=""),"NO",1)</f>
        <v>NO</v>
      </c>
      <c r="B8297" s="18"/>
      <c r="C8297" s="1" t="s">
        <v>124</v>
      </c>
      <c r="E8297" s="329">
        <v>4</v>
      </c>
      <c r="F8297" s="53" t="str">
        <f>+$F$26</f>
        <v>OBJETO</v>
      </c>
      <c r="G8297" s="332" t="s">
        <v>124</v>
      </c>
      <c r="H8297" s="333"/>
      <c r="I8297" s="333"/>
      <c r="J8297" s="333"/>
      <c r="K8297" s="333"/>
      <c r="L8297" s="334"/>
    </row>
    <row r="8298" spans="1:12" hidden="1" x14ac:dyDescent="0.3">
      <c r="A8298" s="18" t="str">
        <f t="shared" ref="A8298" si="2787">+IF(OR(C8297=""),"NO",1)</f>
        <v>NO</v>
      </c>
      <c r="B8298" s="18"/>
      <c r="E8298" s="330"/>
      <c r="F8298" s="54" t="str">
        <f>+$F$27</f>
        <v>CONTRATANTE</v>
      </c>
      <c r="G8298" s="335" t="s">
        <v>124</v>
      </c>
      <c r="H8298" s="310"/>
      <c r="I8298" s="310"/>
      <c r="J8298" s="310"/>
      <c r="K8298" s="310"/>
      <c r="L8298" s="336"/>
    </row>
    <row r="8299" spans="1:12" hidden="1" x14ac:dyDescent="0.3">
      <c r="A8299" s="18" t="str">
        <f t="shared" ref="A8299" si="2788">+IF(OR(C8297=""),"NO",1)</f>
        <v>NO</v>
      </c>
      <c r="B8299" s="18"/>
      <c r="E8299" s="330"/>
      <c r="F8299" s="54" t="str">
        <f>+$F$28</f>
        <v>APORTANTE</v>
      </c>
      <c r="G8299" s="337" t="s">
        <v>124</v>
      </c>
      <c r="H8299" s="338"/>
      <c r="I8299" s="338"/>
      <c r="J8299" s="338"/>
      <c r="K8299" s="338"/>
      <c r="L8299" s="339"/>
    </row>
    <row r="8300" spans="1:12" hidden="1" x14ac:dyDescent="0.3">
      <c r="A8300" s="18" t="str">
        <f t="shared" ref="A8300" si="2789">+IF(OR(C8297=""),"NO",1)</f>
        <v>NO</v>
      </c>
      <c r="B8300" s="18"/>
      <c r="E8300" s="330"/>
      <c r="F8300" s="54" t="str">
        <f>+$F$29</f>
        <v>VALOR /SMMLV)</v>
      </c>
      <c r="G8300" s="55" t="s">
        <v>124</v>
      </c>
      <c r="H8300" s="56" t="str">
        <f>+$H$29</f>
        <v>% PART..</v>
      </c>
      <c r="I8300" s="57" t="s">
        <v>124</v>
      </c>
      <c r="J8300" s="58" t="str">
        <f>+$J$29</f>
        <v>VALOR ACREDITADO</v>
      </c>
      <c r="K8300" s="59"/>
      <c r="L8300" s="47" t="s">
        <v>124</v>
      </c>
    </row>
    <row r="8301" spans="1:12" hidden="1" x14ac:dyDescent="0.3">
      <c r="A8301" s="18" t="str">
        <f t="shared" ref="A8301" si="2790">+IF(OR(C8297=""),"NO",1)</f>
        <v>NO</v>
      </c>
      <c r="B8301" s="18"/>
      <c r="E8301" s="330"/>
      <c r="F8301" s="60" t="str">
        <f>+$F$30</f>
        <v>EXPERIENCIA APORTADA</v>
      </c>
      <c r="G8301" s="340" t="s">
        <v>124</v>
      </c>
      <c r="H8301" s="341"/>
      <c r="I8301" s="341"/>
      <c r="J8301" s="341"/>
      <c r="K8301" s="341"/>
      <c r="L8301" s="342"/>
    </row>
    <row r="8302" spans="1:12" hidden="1" x14ac:dyDescent="0.3">
      <c r="A8302" s="18" t="str">
        <f t="shared" ref="A8302" si="2791">+IF(OR(C8297=""),"NO",1)</f>
        <v>NO</v>
      </c>
      <c r="B8302" s="18"/>
      <c r="E8302" s="331"/>
      <c r="F8302" s="62" t="str">
        <f>+$F$31</f>
        <v>OBSERVACIÓN</v>
      </c>
      <c r="G8302" s="343" t="s">
        <v>124</v>
      </c>
      <c r="H8302" s="344"/>
      <c r="I8302" s="344"/>
      <c r="J8302" s="344"/>
      <c r="K8302" s="344"/>
      <c r="L8302" s="345"/>
    </row>
    <row r="8303" spans="1:12" ht="8.5" hidden="1" customHeight="1" x14ac:dyDescent="0.3">
      <c r="A8303" s="18" t="str">
        <f t="shared" ref="A8303" si="2792">+IF(OR(C8297=""),"NO",1)</f>
        <v>NO</v>
      </c>
      <c r="B8303" s="18"/>
      <c r="E8303" s="49"/>
      <c r="F8303" s="50"/>
      <c r="G8303" s="51"/>
      <c r="H8303" s="51"/>
      <c r="I8303" s="51"/>
      <c r="J8303" s="51"/>
      <c r="K8303" s="51"/>
      <c r="L8303" s="52"/>
    </row>
    <row r="8304" spans="1:12" hidden="1" x14ac:dyDescent="0.3">
      <c r="A8304" s="18" t="str">
        <f t="shared" ref="A8304" si="2793">+IF(OR(C8304=""),"NO",1)</f>
        <v>NO</v>
      </c>
      <c r="B8304" s="18"/>
      <c r="C8304" s="1" t="s">
        <v>124</v>
      </c>
      <c r="E8304" s="329">
        <v>5</v>
      </c>
      <c r="F8304" s="53" t="str">
        <f>+$F$26</f>
        <v>OBJETO</v>
      </c>
      <c r="G8304" s="332" t="s">
        <v>124</v>
      </c>
      <c r="H8304" s="333"/>
      <c r="I8304" s="333"/>
      <c r="J8304" s="333"/>
      <c r="K8304" s="333"/>
      <c r="L8304" s="334"/>
    </row>
    <row r="8305" spans="1:12" hidden="1" x14ac:dyDescent="0.3">
      <c r="A8305" s="18" t="str">
        <f t="shared" ref="A8305" si="2794">+IF(OR(C8304=""),"NO",1)</f>
        <v>NO</v>
      </c>
      <c r="B8305" s="18"/>
      <c r="E8305" s="330"/>
      <c r="F8305" s="54" t="str">
        <f>+$F$27</f>
        <v>CONTRATANTE</v>
      </c>
      <c r="G8305" s="335" t="s">
        <v>124</v>
      </c>
      <c r="H8305" s="310"/>
      <c r="I8305" s="310"/>
      <c r="J8305" s="310"/>
      <c r="K8305" s="310"/>
      <c r="L8305" s="336"/>
    </row>
    <row r="8306" spans="1:12" hidden="1" x14ac:dyDescent="0.3">
      <c r="A8306" s="18" t="str">
        <f t="shared" ref="A8306" si="2795">+IF(OR(C8304=""),"NO",1)</f>
        <v>NO</v>
      </c>
      <c r="B8306" s="18"/>
      <c r="E8306" s="330"/>
      <c r="F8306" s="54" t="str">
        <f>+$F$28</f>
        <v>APORTANTE</v>
      </c>
      <c r="G8306" s="337" t="s">
        <v>124</v>
      </c>
      <c r="H8306" s="338"/>
      <c r="I8306" s="338"/>
      <c r="J8306" s="338"/>
      <c r="K8306" s="338"/>
      <c r="L8306" s="339"/>
    </row>
    <row r="8307" spans="1:12" hidden="1" x14ac:dyDescent="0.3">
      <c r="A8307" s="18" t="str">
        <f t="shared" ref="A8307" si="2796">+IF(OR(C8304=""),"NO",1)</f>
        <v>NO</v>
      </c>
      <c r="B8307" s="18"/>
      <c r="E8307" s="330"/>
      <c r="F8307" s="54" t="str">
        <f>+$F$29</f>
        <v>VALOR /SMMLV)</v>
      </c>
      <c r="G8307" s="55" t="s">
        <v>124</v>
      </c>
      <c r="H8307" s="56" t="str">
        <f>+$H$29</f>
        <v>% PART..</v>
      </c>
      <c r="I8307" s="57" t="s">
        <v>124</v>
      </c>
      <c r="J8307" s="58" t="str">
        <f>+$J$29</f>
        <v>VALOR ACREDITADO</v>
      </c>
      <c r="K8307" s="59"/>
      <c r="L8307" s="47" t="s">
        <v>124</v>
      </c>
    </row>
    <row r="8308" spans="1:12" hidden="1" x14ac:dyDescent="0.3">
      <c r="A8308" s="18" t="str">
        <f t="shared" ref="A8308" si="2797">+IF(OR(C8304=""),"NO",1)</f>
        <v>NO</v>
      </c>
      <c r="B8308" s="18"/>
      <c r="E8308" s="330"/>
      <c r="F8308" s="60" t="str">
        <f>+$F$30</f>
        <v>EXPERIENCIA APORTADA</v>
      </c>
      <c r="G8308" s="340" t="s">
        <v>124</v>
      </c>
      <c r="H8308" s="341"/>
      <c r="I8308" s="341"/>
      <c r="J8308" s="341"/>
      <c r="K8308" s="341"/>
      <c r="L8308" s="342"/>
    </row>
    <row r="8309" spans="1:12" hidden="1" x14ac:dyDescent="0.3">
      <c r="A8309" s="18" t="str">
        <f t="shared" ref="A8309" si="2798">+IF(OR(C8304=""),"NO",1)</f>
        <v>NO</v>
      </c>
      <c r="B8309" s="18"/>
      <c r="E8309" s="331"/>
      <c r="F8309" s="62" t="str">
        <f>+$F$31</f>
        <v>OBSERVACIÓN</v>
      </c>
      <c r="G8309" s="343" t="s">
        <v>124</v>
      </c>
      <c r="H8309" s="344"/>
      <c r="I8309" s="344"/>
      <c r="J8309" s="344"/>
      <c r="K8309" s="344"/>
      <c r="L8309" s="345"/>
    </row>
    <row r="8310" spans="1:12" ht="8.5" hidden="1" customHeight="1" x14ac:dyDescent="0.3">
      <c r="A8310" s="18" t="str">
        <f t="shared" ref="A8310" si="2799">+IF(OR(C8304=""),"NO",1)</f>
        <v>NO</v>
      </c>
      <c r="B8310" s="18"/>
      <c r="E8310" s="49"/>
      <c r="F8310" s="50"/>
      <c r="G8310" s="51"/>
      <c r="H8310" s="51"/>
      <c r="I8310" s="51"/>
      <c r="J8310" s="51"/>
      <c r="K8310" s="51"/>
      <c r="L8310" s="52"/>
    </row>
    <row r="8311" spans="1:12" hidden="1" x14ac:dyDescent="0.3">
      <c r="A8311" s="18" t="str">
        <f t="shared" ref="A8311" si="2800">+IF(OR(C8311=""),"NO",1)</f>
        <v>NO</v>
      </c>
      <c r="B8311" s="18"/>
      <c r="C8311" s="1" t="s">
        <v>124</v>
      </c>
      <c r="E8311" s="329">
        <v>6</v>
      </c>
      <c r="F8311" s="53" t="str">
        <f>+$F$26</f>
        <v>OBJETO</v>
      </c>
      <c r="G8311" s="332" t="s">
        <v>124</v>
      </c>
      <c r="H8311" s="333"/>
      <c r="I8311" s="333"/>
      <c r="J8311" s="333"/>
      <c r="K8311" s="333"/>
      <c r="L8311" s="334"/>
    </row>
    <row r="8312" spans="1:12" hidden="1" x14ac:dyDescent="0.3">
      <c r="A8312" s="18" t="str">
        <f t="shared" ref="A8312" si="2801">+IF(OR(C8311=""),"NO",1)</f>
        <v>NO</v>
      </c>
      <c r="B8312" s="18"/>
      <c r="E8312" s="330"/>
      <c r="F8312" s="54" t="str">
        <f>+$F$27</f>
        <v>CONTRATANTE</v>
      </c>
      <c r="G8312" s="335" t="s">
        <v>124</v>
      </c>
      <c r="H8312" s="310"/>
      <c r="I8312" s="310"/>
      <c r="J8312" s="310"/>
      <c r="K8312" s="310"/>
      <c r="L8312" s="336"/>
    </row>
    <row r="8313" spans="1:12" hidden="1" x14ac:dyDescent="0.3">
      <c r="A8313" s="18" t="str">
        <f t="shared" ref="A8313" si="2802">+IF(OR(C8311=""),"NO",1)</f>
        <v>NO</v>
      </c>
      <c r="B8313" s="18"/>
      <c r="E8313" s="330"/>
      <c r="F8313" s="54" t="str">
        <f>+$F$28</f>
        <v>APORTANTE</v>
      </c>
      <c r="G8313" s="337" t="s">
        <v>124</v>
      </c>
      <c r="H8313" s="338"/>
      <c r="I8313" s="338"/>
      <c r="J8313" s="338"/>
      <c r="K8313" s="338"/>
      <c r="L8313" s="339"/>
    </row>
    <row r="8314" spans="1:12" hidden="1" x14ac:dyDescent="0.3">
      <c r="A8314" s="18" t="str">
        <f t="shared" ref="A8314" si="2803">+IF(OR(C8311=""),"NO",1)</f>
        <v>NO</v>
      </c>
      <c r="B8314" s="18"/>
      <c r="E8314" s="330"/>
      <c r="F8314" s="54" t="str">
        <f>+$F$29</f>
        <v>VALOR /SMMLV)</v>
      </c>
      <c r="G8314" s="55" t="s">
        <v>124</v>
      </c>
      <c r="H8314" s="56" t="str">
        <f>+$H$29</f>
        <v>% PART..</v>
      </c>
      <c r="I8314" s="57" t="s">
        <v>124</v>
      </c>
      <c r="J8314" s="58" t="str">
        <f>+$J$29</f>
        <v>VALOR ACREDITADO</v>
      </c>
      <c r="K8314" s="59"/>
      <c r="L8314" s="47" t="s">
        <v>124</v>
      </c>
    </row>
    <row r="8315" spans="1:12" hidden="1" x14ac:dyDescent="0.3">
      <c r="A8315" s="18" t="str">
        <f t="shared" ref="A8315" si="2804">+IF(OR(C8311=""),"NO",1)</f>
        <v>NO</v>
      </c>
      <c r="B8315" s="18"/>
      <c r="E8315" s="330"/>
      <c r="F8315" s="60" t="str">
        <f>+$F$30</f>
        <v>EXPERIENCIA APORTADA</v>
      </c>
      <c r="G8315" s="340" t="s">
        <v>124</v>
      </c>
      <c r="H8315" s="341"/>
      <c r="I8315" s="341"/>
      <c r="J8315" s="341"/>
      <c r="K8315" s="341"/>
      <c r="L8315" s="342"/>
    </row>
    <row r="8316" spans="1:12" hidden="1" x14ac:dyDescent="0.3">
      <c r="A8316" s="18" t="str">
        <f t="shared" ref="A8316" si="2805">+IF(OR(C8311=""),"NO",1)</f>
        <v>NO</v>
      </c>
      <c r="B8316" s="18"/>
      <c r="E8316" s="331"/>
      <c r="F8316" s="62" t="str">
        <f>+$F$31</f>
        <v>OBSERVACIÓN</v>
      </c>
      <c r="G8316" s="343" t="s">
        <v>124</v>
      </c>
      <c r="H8316" s="344"/>
      <c r="I8316" s="344"/>
      <c r="J8316" s="344"/>
      <c r="K8316" s="344"/>
      <c r="L8316" s="345"/>
    </row>
    <row r="8317" spans="1:12" ht="8.5" hidden="1" customHeight="1" x14ac:dyDescent="0.3">
      <c r="A8317" s="18" t="str">
        <f t="shared" ref="A8317" si="2806">+IF(OR(C8311=""),"NO",1)</f>
        <v>NO</v>
      </c>
      <c r="B8317" s="18"/>
      <c r="E8317" s="49"/>
      <c r="F8317" s="50"/>
      <c r="G8317" s="51"/>
      <c r="H8317" s="51"/>
      <c r="I8317" s="51"/>
      <c r="J8317" s="51"/>
      <c r="K8317" s="51"/>
      <c r="L8317" s="52"/>
    </row>
    <row r="8318" spans="1:12" hidden="1" x14ac:dyDescent="0.3">
      <c r="A8318" s="18" t="str">
        <f t="shared" ref="A8318" si="2807">+IF(OR(C8318=""),"NO",1)</f>
        <v>NO</v>
      </c>
      <c r="B8318" s="18"/>
      <c r="C8318" s="1" t="s">
        <v>124</v>
      </c>
      <c r="E8318" s="329">
        <v>7</v>
      </c>
      <c r="F8318" s="53" t="str">
        <f>+$F$26</f>
        <v>OBJETO</v>
      </c>
      <c r="G8318" s="332" t="s">
        <v>124</v>
      </c>
      <c r="H8318" s="333"/>
      <c r="I8318" s="333"/>
      <c r="J8318" s="333"/>
      <c r="K8318" s="333"/>
      <c r="L8318" s="334"/>
    </row>
    <row r="8319" spans="1:12" hidden="1" x14ac:dyDescent="0.3">
      <c r="A8319" s="18" t="str">
        <f t="shared" ref="A8319" si="2808">+IF(OR(C8318=""),"NO",1)</f>
        <v>NO</v>
      </c>
      <c r="B8319" s="18"/>
      <c r="E8319" s="330"/>
      <c r="F8319" s="54" t="str">
        <f>+$F$27</f>
        <v>CONTRATANTE</v>
      </c>
      <c r="G8319" s="335" t="s">
        <v>124</v>
      </c>
      <c r="H8319" s="310"/>
      <c r="I8319" s="310"/>
      <c r="J8319" s="310"/>
      <c r="K8319" s="310"/>
      <c r="L8319" s="336"/>
    </row>
    <row r="8320" spans="1:12" hidden="1" x14ac:dyDescent="0.3">
      <c r="A8320" s="18" t="str">
        <f t="shared" ref="A8320" si="2809">+IF(OR(C8318=""),"NO",1)</f>
        <v>NO</v>
      </c>
      <c r="B8320" s="18"/>
      <c r="E8320" s="330"/>
      <c r="F8320" s="54" t="str">
        <f>+$F$28</f>
        <v>APORTANTE</v>
      </c>
      <c r="G8320" s="337" t="s">
        <v>124</v>
      </c>
      <c r="H8320" s="338"/>
      <c r="I8320" s="338"/>
      <c r="J8320" s="338"/>
      <c r="K8320" s="338"/>
      <c r="L8320" s="339"/>
    </row>
    <row r="8321" spans="1:12" hidden="1" x14ac:dyDescent="0.3">
      <c r="A8321" s="18" t="str">
        <f t="shared" ref="A8321" si="2810">+IF(OR(C8318=""),"NO",1)</f>
        <v>NO</v>
      </c>
      <c r="B8321" s="18"/>
      <c r="E8321" s="330"/>
      <c r="F8321" s="54" t="str">
        <f>+$F$29</f>
        <v>VALOR /SMMLV)</v>
      </c>
      <c r="G8321" s="55" t="s">
        <v>124</v>
      </c>
      <c r="H8321" s="56" t="str">
        <f>+$H$29</f>
        <v>% PART..</v>
      </c>
      <c r="I8321" s="57" t="s">
        <v>124</v>
      </c>
      <c r="J8321" s="58" t="str">
        <f>+$J$29</f>
        <v>VALOR ACREDITADO</v>
      </c>
      <c r="K8321" s="59"/>
      <c r="L8321" s="47" t="s">
        <v>124</v>
      </c>
    </row>
    <row r="8322" spans="1:12" hidden="1" x14ac:dyDescent="0.3">
      <c r="A8322" s="18" t="str">
        <f t="shared" ref="A8322" si="2811">+IF(OR(C8318=""),"NO",1)</f>
        <v>NO</v>
      </c>
      <c r="B8322" s="18"/>
      <c r="E8322" s="330"/>
      <c r="F8322" s="60" t="str">
        <f>+$F$30</f>
        <v>EXPERIENCIA APORTADA</v>
      </c>
      <c r="G8322" s="340" t="s">
        <v>124</v>
      </c>
      <c r="H8322" s="341"/>
      <c r="I8322" s="341"/>
      <c r="J8322" s="341"/>
      <c r="K8322" s="341"/>
      <c r="L8322" s="342"/>
    </row>
    <row r="8323" spans="1:12" hidden="1" x14ac:dyDescent="0.3">
      <c r="A8323" s="18" t="str">
        <f t="shared" ref="A8323" si="2812">+IF(OR(C8318=""),"NO",1)</f>
        <v>NO</v>
      </c>
      <c r="B8323" s="18"/>
      <c r="E8323" s="331"/>
      <c r="F8323" s="62" t="str">
        <f>+$F$31</f>
        <v>OBSERVACIÓN</v>
      </c>
      <c r="G8323" s="343" t="s">
        <v>124</v>
      </c>
      <c r="H8323" s="344"/>
      <c r="I8323" s="344"/>
      <c r="J8323" s="344"/>
      <c r="K8323" s="344"/>
      <c r="L8323" s="345"/>
    </row>
    <row r="8324" spans="1:12" hidden="1" x14ac:dyDescent="0.3">
      <c r="A8324" s="18" t="str">
        <f t="shared" ref="A8324" si="2813">+IF(OR(C8318=""),"NO",1)</f>
        <v>NO</v>
      </c>
      <c r="B8324" s="18"/>
      <c r="E8324" s="49"/>
      <c r="F8324" s="50"/>
      <c r="G8324" s="51"/>
      <c r="H8324" s="51"/>
      <c r="I8324" s="51"/>
      <c r="J8324" s="51"/>
      <c r="K8324" s="51"/>
      <c r="L8324" s="52"/>
    </row>
    <row r="8325" spans="1:12" hidden="1" x14ac:dyDescent="0.3">
      <c r="A8325" s="1" t="str">
        <f>+A8260</f>
        <v>NO</v>
      </c>
      <c r="C8325" s="1" t="str">
        <f>"N"&amp;C8260</f>
        <v>N</v>
      </c>
      <c r="E8325" s="63"/>
      <c r="F8325" s="64" t="str">
        <f>+$F$75</f>
        <v>TOTAL DE CONTRATOS PRESENTADOS VÁLIDOS QUE CUMPLEN EXPERIENCIA ACREDITADA:</v>
      </c>
      <c r="G8325" s="65"/>
      <c r="H8325" s="65"/>
      <c r="I8325" s="65"/>
      <c r="J8325" s="66"/>
      <c r="K8325" s="65"/>
      <c r="L8325" s="67" t="s">
        <v>124</v>
      </c>
    </row>
    <row r="8326" spans="1:12" ht="6.65" hidden="1" customHeight="1" x14ac:dyDescent="0.3">
      <c r="A8326" s="1" t="str">
        <f>+A8260</f>
        <v>NO</v>
      </c>
      <c r="E8326" s="51"/>
      <c r="F8326" s="50"/>
      <c r="G8326" s="51"/>
      <c r="H8326" s="51"/>
      <c r="I8326" s="51"/>
      <c r="J8326" s="51"/>
      <c r="K8326" s="51"/>
      <c r="L8326" s="51"/>
    </row>
    <row r="8327" spans="1:12" hidden="1" x14ac:dyDescent="0.3">
      <c r="A8327" s="1" t="str">
        <f>+A8260</f>
        <v>NO</v>
      </c>
      <c r="E8327" s="63"/>
      <c r="F8327" s="63" t="str">
        <f>+$F$77</f>
        <v>ACREDITA SUMINISTRO E INSTALACIÓN DE MOBILIARIO POR LO MENOS EN UN (1) CONTRATO VÁLIDO</v>
      </c>
      <c r="G8327" s="65"/>
      <c r="H8327" s="65"/>
      <c r="I8327" s="65"/>
      <c r="J8327" s="66"/>
      <c r="K8327" s="65"/>
      <c r="L8327" s="68" t="s">
        <v>157</v>
      </c>
    </row>
    <row r="8328" spans="1:12" ht="5.15" hidden="1" customHeight="1" x14ac:dyDescent="0.3">
      <c r="A8328" s="1" t="str">
        <f>+A8260</f>
        <v>NO</v>
      </c>
      <c r="E8328" s="51"/>
      <c r="F8328" s="50"/>
      <c r="G8328" s="51"/>
      <c r="H8328" s="51"/>
      <c r="I8328" s="51"/>
      <c r="J8328" s="51"/>
      <c r="K8328" s="51"/>
      <c r="L8328" s="51"/>
    </row>
    <row r="8329" spans="1:12" ht="12.75" hidden="1" customHeight="1" x14ac:dyDescent="0.3">
      <c r="A8329" s="1" t="str">
        <f>+A8260</f>
        <v>NO</v>
      </c>
      <c r="E8329" s="69" t="str">
        <f>+$E$79</f>
        <v>EXPERIENCIA ESPECÍFICA NUMERAL 10.1.1 A</v>
      </c>
      <c r="F8329" s="70"/>
      <c r="G8329" s="70"/>
      <c r="H8329" s="70"/>
      <c r="I8329" s="70"/>
      <c r="J8329" s="70"/>
      <c r="K8329" s="70"/>
      <c r="L8329" s="71"/>
    </row>
    <row r="8330" spans="1:12" ht="26.5" hidden="1" customHeight="1" x14ac:dyDescent="0.3">
      <c r="A8330" s="1" t="str">
        <f>+A8260</f>
        <v>NO</v>
      </c>
      <c r="E8330" s="72"/>
      <c r="F8330" s="325" t="str">
        <f>+$F$80</f>
        <v>Por lo menos uno (1) de los contratos válidos aportados como experiencia general debe corresponder mínimo al 60% del presupuesto oficial del presente proceso de selección.  (SMMLV)</v>
      </c>
      <c r="G8330" s="326"/>
      <c r="H8330" s="326"/>
      <c r="I8330" s="326"/>
      <c r="J8330" s="326"/>
      <c r="K8330" s="73" t="s">
        <v>124</v>
      </c>
      <c r="L8330" s="74" t="s">
        <v>124</v>
      </c>
    </row>
    <row r="8331" spans="1:12" ht="23.5" hidden="1" customHeight="1" x14ac:dyDescent="0.3">
      <c r="A8331" s="1" t="str">
        <f>+A8260</f>
        <v>NO</v>
      </c>
      <c r="E8331" s="63"/>
      <c r="F8331" s="325" t="str">
        <f>+$F$81</f>
        <v xml:space="preserve">Deberá acreditarse en al menos uno (1) de los contratos válidos aportados como experiencia general una </v>
      </c>
      <c r="G8331" s="326"/>
      <c r="H8331" s="326"/>
      <c r="I8331" s="326"/>
      <c r="J8331" s="326"/>
      <c r="K8331" s="73" t="s">
        <v>124</v>
      </c>
      <c r="L8331" s="74" t="s">
        <v>124</v>
      </c>
    </row>
    <row r="8332" spans="1:12" ht="23.5" hidden="1" customHeight="1" x14ac:dyDescent="0.3">
      <c r="A8332" s="18" t="s">
        <v>30</v>
      </c>
      <c r="E8332" s="63"/>
      <c r="F8332" s="325" t="str">
        <f>+$F$82</f>
        <v xml:space="preserve">Deberá acreditarse en al menos uno (1) de los contratos válidos aportados interventoría a intervención de </v>
      </c>
      <c r="G8332" s="326"/>
      <c r="H8332" s="326"/>
      <c r="I8332" s="326"/>
      <c r="J8332" s="326"/>
      <c r="K8332" s="73">
        <f>+$K$82</f>
        <v>0</v>
      </c>
      <c r="L8332" s="74" t="s">
        <v>124</v>
      </c>
    </row>
    <row r="8333" spans="1:12" ht="36" hidden="1" customHeight="1" x14ac:dyDescent="0.3">
      <c r="A8333" s="18" t="s">
        <v>30</v>
      </c>
      <c r="E8333" s="63"/>
      <c r="F8333" s="325" t="str">
        <f>+$F$83</f>
        <v xml:space="preserve">Deberá acreditarse en al menos uno (1) de los contratos válidos aportados interventoría a intervención de </v>
      </c>
      <c r="G8333" s="326"/>
      <c r="H8333" s="326"/>
      <c r="I8333" s="326"/>
      <c r="J8333" s="326"/>
      <c r="K8333" s="75">
        <f>+$K$83</f>
        <v>0</v>
      </c>
      <c r="L8333" s="76" t="s">
        <v>124</v>
      </c>
    </row>
    <row r="8334" spans="1:12" hidden="1" x14ac:dyDescent="0.3">
      <c r="A8334" s="1" t="str">
        <f>+A8260</f>
        <v>NO</v>
      </c>
      <c r="E8334" s="51"/>
      <c r="F8334" s="50"/>
      <c r="G8334" s="51"/>
      <c r="H8334" s="51"/>
      <c r="I8334" s="51"/>
      <c r="J8334" s="51"/>
      <c r="K8334" s="51"/>
      <c r="L8334" s="51"/>
    </row>
    <row r="8335" spans="1:12" ht="12.75" hidden="1" customHeight="1" x14ac:dyDescent="0.3">
      <c r="A8335" s="1" t="str">
        <f>+A8260</f>
        <v>NO</v>
      </c>
      <c r="E8335" s="40" t="str">
        <f>+$E$85</f>
        <v>VALOR MÍNIMO A CERIFICAR % P.O EN SMMMLV. NUMERAL 3.9.1</v>
      </c>
      <c r="F8335" s="41"/>
      <c r="G8335" s="41"/>
      <c r="H8335" s="41"/>
      <c r="I8335" s="41"/>
      <c r="J8335" s="41"/>
      <c r="K8335" s="41"/>
      <c r="L8335" s="42"/>
    </row>
    <row r="8336" spans="1:12" hidden="1" x14ac:dyDescent="0.3">
      <c r="A8336" s="1" t="str">
        <f>+A8260</f>
        <v>NO</v>
      </c>
      <c r="C8336" s="1" t="str">
        <f>"M"&amp;C8260</f>
        <v>M</v>
      </c>
      <c r="E8336" s="77" t="str">
        <f>+$E$86</f>
        <v>100% P.O.</v>
      </c>
      <c r="F8336" s="78"/>
      <c r="G8336" s="61">
        <v>242.41716883554506</v>
      </c>
      <c r="H8336" s="124" t="str">
        <f>+$H$86</f>
        <v>TOTAL EJECUTADO DE CONTRATOS ACREDITADOS</v>
      </c>
      <c r="I8336" s="124"/>
      <c r="J8336" s="124"/>
      <c r="K8336" s="55" t="s">
        <v>124</v>
      </c>
      <c r="L8336" s="47" t="s">
        <v>124</v>
      </c>
    </row>
    <row r="8337" spans="1:12" hidden="1" x14ac:dyDescent="0.3">
      <c r="A8337" s="1" t="str">
        <f>+A8260</f>
        <v>NO</v>
      </c>
      <c r="E8337" s="39"/>
      <c r="F8337" s="39"/>
      <c r="G8337" s="39"/>
      <c r="H8337" s="39"/>
      <c r="I8337" s="39"/>
      <c r="J8337" s="39"/>
      <c r="K8337" s="39"/>
      <c r="L8337" s="39"/>
    </row>
    <row r="8338" spans="1:12" ht="12.75" hidden="1" customHeight="1" x14ac:dyDescent="0.3">
      <c r="A8338" s="18" t="s">
        <v>30</v>
      </c>
      <c r="B8338" s="18"/>
      <c r="E8338" s="40" t="str">
        <f>+$E$88</f>
        <v>CONSIDERACIONES PARA LA VALIDEZ DE LA EXPERIENCIA REQUERIDA: EXPERIENCIA PROPONENTES PLURALES NUMERAL 10.1.2 D</v>
      </c>
      <c r="F8338" s="41"/>
      <c r="G8338" s="41"/>
      <c r="H8338" s="41"/>
      <c r="I8338" s="41"/>
      <c r="J8338" s="41"/>
      <c r="K8338" s="41"/>
      <c r="L8338" s="42"/>
    </row>
    <row r="8339" spans="1:12" ht="28" hidden="1" customHeight="1" x14ac:dyDescent="0.3">
      <c r="A8339" s="18" t="s">
        <v>30</v>
      </c>
      <c r="B8339" s="18"/>
      <c r="C8339" s="1" t="str">
        <f>"O"&amp;C8260</f>
        <v>O</v>
      </c>
      <c r="E8339" s="80" t="str">
        <f>+$E$89</f>
        <v>i)</v>
      </c>
      <c r="F8339" s="327" t="str">
        <f>+$F$89</f>
        <v>Uno de los integrantes debe aportar como mínimo el cincuenta por ciento (50 %) de la experiencia solicitada</v>
      </c>
      <c r="G8339" s="328"/>
      <c r="H8339" s="328"/>
      <c r="I8339" s="328"/>
      <c r="J8339" s="328"/>
      <c r="K8339" s="73" t="s">
        <v>124</v>
      </c>
      <c r="L8339" s="47" t="s">
        <v>124</v>
      </c>
    </row>
    <row r="8340" spans="1:12" ht="28" hidden="1" customHeight="1" x14ac:dyDescent="0.3">
      <c r="A8340" s="18" t="s">
        <v>30</v>
      </c>
      <c r="B8340" s="18"/>
      <c r="C8340" s="1" t="str">
        <f>"O"&amp;C8260</f>
        <v>O</v>
      </c>
      <c r="E8340" s="80" t="str">
        <f>+$E$90</f>
        <v>ii)</v>
      </c>
      <c r="F8340" s="327" t="str">
        <f>+$F$90</f>
        <v>Todos los demás ntegrantes deben acreditar al menos el cinco por ciento (5 %) de la experiencia solicitada, solo uno (1) de los integrantes podrá no acreditar experiencia pero su porcentaje de participación  no podrá superar el diez por ciento (10 %)</v>
      </c>
      <c r="G8340" s="328"/>
      <c r="H8340" s="328"/>
      <c r="I8340" s="328"/>
      <c r="J8340" s="328"/>
      <c r="K8340" s="73" t="s">
        <v>124</v>
      </c>
      <c r="L8340" s="47" t="s">
        <v>124</v>
      </c>
    </row>
    <row r="8341" spans="1:12" hidden="1" x14ac:dyDescent="0.3">
      <c r="A8341" s="18" t="s">
        <v>30</v>
      </c>
      <c r="B8341" s="18"/>
      <c r="E8341" s="39"/>
      <c r="F8341" s="39"/>
      <c r="G8341" s="39"/>
      <c r="H8341" s="39"/>
      <c r="I8341" s="39"/>
      <c r="J8341" s="39"/>
      <c r="K8341" s="39"/>
      <c r="L8341" s="39"/>
    </row>
    <row r="8342" spans="1:12" ht="13" hidden="1" customHeight="1" x14ac:dyDescent="0.3">
      <c r="A8342" s="18" t="str">
        <f>+A8260</f>
        <v>NO</v>
      </c>
      <c r="B8342" s="18"/>
      <c r="E8342" s="69" t="str">
        <f>+$E$92</f>
        <v>VERIFICACIÓN Y ASIGNACIÓN DE PUNTAJE POR LA EXPERIENCIA DEL PROPONENTE</v>
      </c>
      <c r="F8342" s="70"/>
      <c r="G8342" s="70"/>
      <c r="H8342" s="70"/>
      <c r="I8342" s="70"/>
      <c r="J8342" s="70"/>
      <c r="K8342" s="70"/>
      <c r="L8342" s="71"/>
    </row>
    <row r="8343" spans="1:12" hidden="1" x14ac:dyDescent="0.3">
      <c r="A8343" s="18" t="str">
        <f>+A8260</f>
        <v>NO</v>
      </c>
      <c r="B8343" s="18"/>
      <c r="E8343" s="81"/>
      <c r="F8343" s="323" t="str">
        <f>+$F$93</f>
        <v>No. CONTRATOS QUE ACREDITAN LA EXPERIENCIA (NO OBJETO DE SUBSANACIÓN)</v>
      </c>
      <c r="G8343" s="324"/>
      <c r="H8343" s="324"/>
      <c r="I8343" s="324"/>
      <c r="J8343" s="324"/>
      <c r="K8343" s="82"/>
      <c r="L8343" s="83" t="s">
        <v>124</v>
      </c>
    </row>
    <row r="8344" spans="1:12" ht="13" hidden="1" customHeight="1" x14ac:dyDescent="0.3">
      <c r="A8344" s="18" t="str">
        <f>+A8260</f>
        <v>NO</v>
      </c>
      <c r="B8344" s="18"/>
      <c r="E8344" s="84"/>
      <c r="F8344" s="323" t="str">
        <f>+$F$94</f>
        <v>TOTAL EJECUTADO DE CONTRATOS ACREDITADOS PROPUESTA INICIAL</v>
      </c>
      <c r="G8344" s="324"/>
      <c r="H8344" s="324"/>
      <c r="I8344" s="324"/>
      <c r="J8344" s="324"/>
      <c r="K8344" s="85"/>
      <c r="L8344" s="86" t="s">
        <v>124</v>
      </c>
    </row>
    <row r="8345" spans="1:12" ht="13" hidden="1" customHeight="1" x14ac:dyDescent="0.3">
      <c r="A8345" s="18" t="str">
        <f>+A8260</f>
        <v>NO</v>
      </c>
      <c r="B8345" s="18"/>
      <c r="E8345" s="87"/>
      <c r="F8345" s="323" t="str">
        <f>+$F$95</f>
        <v>PROMEDIO VALOR ACREDITADO EN SMMLV</v>
      </c>
      <c r="G8345" s="324"/>
      <c r="H8345" s="324"/>
      <c r="I8345" s="324"/>
      <c r="J8345" s="324"/>
      <c r="K8345" s="66"/>
      <c r="L8345" s="88" t="s">
        <v>124</v>
      </c>
    </row>
    <row r="8346" spans="1:12" hidden="1" x14ac:dyDescent="0.3">
      <c r="A8346" s="18" t="str">
        <f>+A8260</f>
        <v>NO</v>
      </c>
      <c r="B8346" s="18"/>
      <c r="E8346" s="89"/>
      <c r="F8346" s="89"/>
      <c r="G8346" s="89"/>
      <c r="H8346" s="89"/>
      <c r="I8346" s="89"/>
      <c r="J8346" s="89"/>
      <c r="K8346" s="89"/>
      <c r="L8346" s="89"/>
    </row>
    <row r="8347" spans="1:12" ht="13" hidden="1" customHeight="1" x14ac:dyDescent="0.3">
      <c r="A8347" s="18" t="str">
        <f>+A8260</f>
        <v>NO</v>
      </c>
      <c r="B8347" s="18"/>
      <c r="E8347" s="69" t="str">
        <f>+$E$97</f>
        <v>3.9.2 EXIGENCIAS MÍNIMAS DE EXPERIENCIA Y FORMACIÓN ACADÉMICA DEL EQUIPO DE TRABAJO</v>
      </c>
      <c r="F8347" s="70"/>
      <c r="G8347" s="70"/>
      <c r="H8347" s="70"/>
      <c r="I8347" s="70"/>
      <c r="J8347" s="70"/>
      <c r="K8347" s="70"/>
      <c r="L8347" s="71"/>
    </row>
    <row r="8348" spans="1:12" hidden="1" x14ac:dyDescent="0.3">
      <c r="A8348" s="18" t="str">
        <f>+A8260</f>
        <v>NO</v>
      </c>
      <c r="B8348" s="18"/>
      <c r="E8348" s="90" t="str">
        <f>+$E$98</f>
        <v>Formulario 8</v>
      </c>
      <c r="F8348" s="315" t="s">
        <v>46</v>
      </c>
      <c r="G8348" s="316"/>
      <c r="H8348" s="317"/>
      <c r="I8348" s="318"/>
      <c r="J8348" s="318"/>
      <c r="K8348" s="318"/>
      <c r="L8348" s="319"/>
    </row>
    <row r="8349" spans="1:12" hidden="1" x14ac:dyDescent="0.3">
      <c r="A8349" s="18" t="str">
        <f>+A8260</f>
        <v>NO</v>
      </c>
      <c r="B8349" s="18"/>
      <c r="E8349" s="91" t="s">
        <v>124</v>
      </c>
      <c r="F8349" s="91" t="str">
        <f>+$F$99</f>
        <v>Director de Interventoría</v>
      </c>
      <c r="G8349" s="91" t="str">
        <f>+$G$99</f>
        <v>Residente de Interventoría</v>
      </c>
      <c r="H8349" s="320"/>
      <c r="I8349" s="321"/>
      <c r="J8349" s="321"/>
      <c r="K8349" s="321"/>
      <c r="L8349" s="322"/>
    </row>
    <row r="8350" spans="1:12" hidden="1" x14ac:dyDescent="0.3">
      <c r="A8350" s="18" t="str">
        <f>+A8260</f>
        <v>NO</v>
      </c>
      <c r="B8350" s="18"/>
      <c r="E8350" s="304" t="str">
        <f>+$E$100</f>
        <v>OBSERVACIONES RESPECTO REQUISITO HABILITANTE DEL PERSONAL CLAVE EVALUABLE</v>
      </c>
      <c r="F8350" s="305"/>
      <c r="G8350" s="305"/>
      <c r="H8350" s="305"/>
      <c r="I8350" s="305"/>
      <c r="J8350" s="305"/>
      <c r="K8350" s="305"/>
      <c r="L8350" s="305"/>
    </row>
    <row r="8351" spans="1:12" hidden="1" x14ac:dyDescent="0.3">
      <c r="A8351" s="18" t="str">
        <f>+A8260</f>
        <v>NO</v>
      </c>
      <c r="B8351" s="18"/>
      <c r="E8351" s="312" t="s">
        <v>124</v>
      </c>
      <c r="F8351" s="313"/>
      <c r="G8351" s="313"/>
      <c r="H8351" s="313"/>
      <c r="I8351" s="313"/>
      <c r="J8351" s="313"/>
      <c r="K8351" s="313"/>
      <c r="L8351" s="314"/>
    </row>
    <row r="8352" spans="1:12" hidden="1" x14ac:dyDescent="0.3">
      <c r="A8352" s="18" t="str">
        <f>+A8260</f>
        <v>NO</v>
      </c>
      <c r="B8352" s="18"/>
      <c r="E8352" s="89"/>
      <c r="F8352" s="89"/>
      <c r="G8352" s="89"/>
      <c r="H8352" s="89"/>
      <c r="I8352" s="89"/>
      <c r="J8352" s="89"/>
      <c r="K8352" s="89"/>
      <c r="L8352" s="89"/>
    </row>
    <row r="8353" spans="1:12" ht="13" hidden="1" customHeight="1" x14ac:dyDescent="0.3">
      <c r="A8353" s="18" t="str">
        <f>+A8260</f>
        <v>NO</v>
      </c>
      <c r="B8353" s="18"/>
      <c r="E8353" s="69" t="str">
        <f>+$E$103</f>
        <v>4.2 EQUIPO DE TRABAJO (Personal Clave Evaluable)</v>
      </c>
      <c r="F8353" s="70"/>
      <c r="G8353" s="70"/>
      <c r="H8353" s="70"/>
      <c r="I8353" s="70"/>
      <c r="J8353" s="70"/>
      <c r="K8353" s="70"/>
      <c r="L8353" s="71"/>
    </row>
    <row r="8354" spans="1:12" ht="23.25" hidden="1" customHeight="1" x14ac:dyDescent="0.3">
      <c r="A8354" s="18" t="str">
        <f>+A8260</f>
        <v>NO</v>
      </c>
      <c r="B8354" s="18"/>
      <c r="E8354" s="90" t="str">
        <f>+$E$104</f>
        <v>Formulario 9</v>
      </c>
      <c r="F8354" s="315" t="s">
        <v>46</v>
      </c>
      <c r="G8354" s="316"/>
      <c r="H8354" s="317"/>
      <c r="I8354" s="318"/>
      <c r="J8354" s="318"/>
      <c r="K8354" s="318"/>
      <c r="L8354" s="319"/>
    </row>
    <row r="8355" spans="1:12" hidden="1" x14ac:dyDescent="0.3">
      <c r="A8355" s="18" t="str">
        <f>+A8260</f>
        <v>NO</v>
      </c>
      <c r="B8355" s="18"/>
      <c r="E8355" s="91" t="s">
        <v>124</v>
      </c>
      <c r="F8355" s="91" t="str">
        <f>+$F$99</f>
        <v>Director de Interventoría</v>
      </c>
      <c r="G8355" s="91" t="str">
        <f>+$G$99</f>
        <v>Residente de Interventoría</v>
      </c>
      <c r="H8355" s="320"/>
      <c r="I8355" s="321"/>
      <c r="J8355" s="321"/>
      <c r="K8355" s="321"/>
      <c r="L8355" s="322"/>
    </row>
    <row r="8356" spans="1:12" hidden="1" x14ac:dyDescent="0.3">
      <c r="A8356" s="18" t="str">
        <f>+A8260</f>
        <v>NO</v>
      </c>
      <c r="B8356" s="18"/>
      <c r="E8356" s="89"/>
      <c r="F8356" s="89"/>
      <c r="G8356" s="89"/>
      <c r="H8356" s="89"/>
      <c r="I8356" s="89"/>
      <c r="J8356" s="89"/>
      <c r="K8356" s="89"/>
      <c r="L8356" s="89"/>
    </row>
    <row r="8357" spans="1:12" hidden="1" x14ac:dyDescent="0.3">
      <c r="A8357" s="1" t="str">
        <f>+A8260</f>
        <v>NO</v>
      </c>
      <c r="E8357" s="92" t="str">
        <f>+E8232</f>
        <v>CRITERIOS DE EVALUACIÓN Y PUNTAJE</v>
      </c>
      <c r="F8357" s="93"/>
      <c r="G8357" s="93"/>
      <c r="H8357" s="93"/>
      <c r="I8357" s="93"/>
      <c r="J8357" s="93"/>
      <c r="K8357" s="94"/>
      <c r="L8357" s="95" t="str">
        <f>+$L$107</f>
        <v>PUNTAJE OBTENIDO</v>
      </c>
    </row>
    <row r="8358" spans="1:12" hidden="1" x14ac:dyDescent="0.3">
      <c r="A8358" s="1" t="str">
        <f>+A8260</f>
        <v>NO</v>
      </c>
      <c r="E8358" s="96" t="str">
        <f>+$E$108</f>
        <v>VALOR</v>
      </c>
      <c r="F8358" s="97" t="str">
        <f>+$F$108</f>
        <v>EQUIPO DE TRABAJO (PERSONAL CLAVE EVALUABLE)</v>
      </c>
      <c r="G8358" s="24"/>
      <c r="H8358" s="24"/>
      <c r="I8358" s="24"/>
      <c r="J8358" s="24"/>
      <c r="K8358" s="24"/>
      <c r="L8358" s="98"/>
    </row>
    <row r="8359" spans="1:12" ht="12.75" hidden="1" customHeight="1" x14ac:dyDescent="0.3">
      <c r="A8359" s="1" t="str">
        <f>+A8260</f>
        <v>NO</v>
      </c>
      <c r="E8359" s="96">
        <f>+$E$109</f>
        <v>5</v>
      </c>
      <c r="F8359" s="307" t="str">
        <f>+$F$109</f>
        <v xml:space="preserve"> Experiencia Específica adicional</v>
      </c>
      <c r="G8359" s="308"/>
      <c r="H8359" s="308"/>
      <c r="I8359" s="308"/>
      <c r="J8359" s="308"/>
      <c r="K8359" s="309"/>
      <c r="L8359" s="99" t="str">
        <f>IFERROR(IF(VLOOKUP(C8260,'R. PUNTAJES'!$C$14:$R$213,'R. PUNTAJES'!$I$10,0)="","",VLOOKUP(C8260,'R. PUNTAJES'!$C$14:$R$213,'R. PUNTAJES'!$I$10,0)),"")</f>
        <v/>
      </c>
    </row>
    <row r="8360" spans="1:12" ht="12.75" hidden="1" customHeight="1" x14ac:dyDescent="0.3">
      <c r="A8360" s="1" t="str">
        <f>+A8260</f>
        <v>NO</v>
      </c>
      <c r="E8360" s="96">
        <f>+$E$110</f>
        <v>5</v>
      </c>
      <c r="F8360" s="307" t="str">
        <f>+$F$110</f>
        <v>Formación Académica adicional</v>
      </c>
      <c r="G8360" s="308"/>
      <c r="H8360" s="308"/>
      <c r="I8360" s="308"/>
      <c r="J8360" s="308"/>
      <c r="K8360" s="309"/>
      <c r="L8360" s="99" t="str">
        <f>IFERROR(IF(VLOOKUP(C8260,'R. PUNTAJES'!$C$14:$R$213,'R. PUNTAJES'!$J$10,0)="","",VLOOKUP(C8260,'R. PUNTAJES'!$C$14:$R$213,'R. PUNTAJES'!$J$10,0)),"")</f>
        <v/>
      </c>
    </row>
    <row r="8361" spans="1:12" hidden="1" x14ac:dyDescent="0.3">
      <c r="A8361" s="18" t="str">
        <f>+A8260</f>
        <v>NO</v>
      </c>
      <c r="B8361" s="18"/>
      <c r="E8361" s="100"/>
      <c r="F8361" s="101" t="str">
        <f>+$F$111</f>
        <v>FACTOR DE SOSTENIBILIDAD</v>
      </c>
      <c r="G8361" s="102"/>
      <c r="H8361" s="102"/>
      <c r="I8361" s="102"/>
      <c r="J8361" s="102"/>
      <c r="K8361" s="102"/>
      <c r="L8361" s="103"/>
    </row>
    <row r="8362" spans="1:12" hidden="1" x14ac:dyDescent="0.3">
      <c r="A8362" s="18" t="str">
        <f>+A8260</f>
        <v>NO</v>
      </c>
      <c r="B8362" s="18"/>
      <c r="E8362" s="104">
        <v>1</v>
      </c>
      <c r="F8362" s="105" t="str">
        <f>+$F$112</f>
        <v>Compromisos Sostenibilidad</v>
      </c>
      <c r="G8362" s="106"/>
      <c r="H8362" s="106"/>
      <c r="I8362" s="106"/>
      <c r="J8362" s="106"/>
      <c r="K8362" s="106"/>
      <c r="L8362" s="107" t="str">
        <f>IFERROR(IF(VLOOKUP(C8260,'R. PUNTAJES'!$C$14:$R$213,'R. PUNTAJES'!$K$10,0)="","",VLOOKUP(C8260,'R. PUNTAJES'!$C$14:$R$213,'R. PUNTAJES'!$K$10,0)),"")</f>
        <v/>
      </c>
    </row>
    <row r="8363" spans="1:12" hidden="1" x14ac:dyDescent="0.3">
      <c r="A8363" s="1" t="str">
        <f>+A8260</f>
        <v>NO</v>
      </c>
      <c r="E8363" s="108"/>
      <c r="F8363" s="109" t="str">
        <f>+$F$113</f>
        <v>APOYO A LA INDUSTRIA NACIONAL</v>
      </c>
      <c r="G8363" s="110"/>
      <c r="H8363" s="110"/>
      <c r="I8363" s="110"/>
      <c r="J8363" s="110"/>
      <c r="K8363" s="110"/>
      <c r="L8363" s="111"/>
    </row>
    <row r="8364" spans="1:12" ht="12.75" hidden="1" customHeight="1" x14ac:dyDescent="0.3">
      <c r="A8364" s="1" t="str">
        <f>+A8260</f>
        <v>NO</v>
      </c>
      <c r="E8364" s="96">
        <v>20</v>
      </c>
      <c r="F8364" s="307" t="str">
        <f>+$F$114</f>
        <v>Promoción de Servicios Nacionales o con Trato Nacional</v>
      </c>
      <c r="G8364" s="308"/>
      <c r="H8364" s="308"/>
      <c r="I8364" s="308"/>
      <c r="J8364" s="308"/>
      <c r="K8364" s="309"/>
      <c r="L8364" s="99" t="str">
        <f>IFERROR(IF(VLOOKUP(C8260,'R. PUNTAJES'!$C$14:$R$213,'R. PUNTAJES'!$L$10,0)="","",
IF(VLOOKUP(C8260,'R. PUNTAJES'!$C$14:$R$213,'R. PUNTAJES'!$L$10,0)=5,0,
VLOOKUP(C8260,'R. PUNTAJES'!$C$14:$R$213,'R. PUNTAJES'!$L$10,0))),"")</f>
        <v/>
      </c>
    </row>
    <row r="8365" spans="1:12" ht="12.75" hidden="1" customHeight="1" x14ac:dyDescent="0.3">
      <c r="A8365" s="1" t="str">
        <f>+A8260</f>
        <v>NO</v>
      </c>
      <c r="E8365" s="96">
        <v>5</v>
      </c>
      <c r="F8365" s="307" t="str">
        <f>+$F$115</f>
        <v>Incorporación de componente nacional en servicios extranjeros</v>
      </c>
      <c r="G8365" s="308"/>
      <c r="H8365" s="308"/>
      <c r="I8365" s="308"/>
      <c r="J8365" s="308"/>
      <c r="K8365" s="309"/>
      <c r="L8365" s="99" t="str">
        <f>IFERROR(IF(VLOOKUP(C8260,'R. PUNTAJES'!$C$14:$R$213,'R. PUNTAJES'!$L$10,0)="","",
IF(VLOOKUP(C8260,'R. PUNTAJES'!$C$14:$R$213,'R. PUNTAJES'!$L$10,0)=20,0,
VLOOKUP(C8260,'R. PUNTAJES'!$C$14:$R$213,'R. PUNTAJES'!$L$10,0))),"")</f>
        <v/>
      </c>
    </row>
    <row r="8366" spans="1:12" hidden="1" x14ac:dyDescent="0.3">
      <c r="A8366" s="1" t="str">
        <f>+A8260</f>
        <v>NO</v>
      </c>
      <c r="E8366" s="112"/>
      <c r="F8366" s="97" t="str">
        <f>+$F$116</f>
        <v>VINCULACIÓN DE PERSONAS CON DISCAPACIDAD</v>
      </c>
      <c r="G8366" s="24"/>
      <c r="H8366" s="24"/>
      <c r="I8366" s="24"/>
      <c r="J8366" s="24"/>
      <c r="K8366" s="24"/>
      <c r="L8366" s="98"/>
    </row>
    <row r="8367" spans="1:12" ht="12.75" hidden="1" customHeight="1" x14ac:dyDescent="0.3">
      <c r="A8367" s="1" t="str">
        <f>+A8260</f>
        <v>NO</v>
      </c>
      <c r="E8367" s="96">
        <v>1</v>
      </c>
      <c r="F8367" s="307" t="str">
        <f>+$F$117</f>
        <v xml:space="preserve">Trabajadores vinculados a la planta de personal </v>
      </c>
      <c r="G8367" s="308"/>
      <c r="H8367" s="308"/>
      <c r="I8367" s="308"/>
      <c r="J8367" s="308"/>
      <c r="K8367" s="309"/>
      <c r="L8367" s="99" t="str">
        <f>IFERROR(IF(VLOOKUP(C8260,'R. PUNTAJES'!$C$14:$R$213,'R. PUNTAJES'!$M$10,0)="","",VLOOKUP(C8260,'R. PUNTAJES'!$C$14:$R$213,'R. PUNTAJES'!$M$10,0)),"")</f>
        <v/>
      </c>
    </row>
    <row r="8368" spans="1:12" hidden="1" x14ac:dyDescent="0.3">
      <c r="A8368" s="1" t="str">
        <f>+A8260</f>
        <v>NO</v>
      </c>
      <c r="E8368" s="112"/>
      <c r="F8368" s="97" t="str">
        <f>+$F$118</f>
        <v>EMPRENDIMIENTOS Y EMPRESAS DE MUJERES</v>
      </c>
      <c r="G8368" s="24"/>
      <c r="H8368" s="24"/>
      <c r="I8368" s="24"/>
      <c r="J8368" s="24"/>
      <c r="K8368" s="24"/>
      <c r="L8368" s="98"/>
    </row>
    <row r="8369" spans="1:16" ht="13" hidden="1" customHeight="1" x14ac:dyDescent="0.3">
      <c r="A8369" s="1" t="str">
        <f>+A8260</f>
        <v>NO</v>
      </c>
      <c r="E8369" s="96">
        <v>0.25</v>
      </c>
      <c r="F8369" s="307" t="str">
        <f>+$F$119</f>
        <v>Emprendimientos y empresas de mujeres</v>
      </c>
      <c r="G8369" s="308"/>
      <c r="H8369" s="308"/>
      <c r="I8369" s="308"/>
      <c r="J8369" s="308"/>
      <c r="K8369" s="309"/>
      <c r="L8369" s="113" t="str">
        <f>IFERROR(IF(VLOOKUP(C8260,'R. PUNTAJES'!$C$14:$R$213,'R. PUNTAJES'!$N$10,0)="","",VLOOKUP(C8260,'R. PUNTAJES'!$C$14:$R$213,'R. PUNTAJES'!$N$10,0)),"")</f>
        <v/>
      </c>
    </row>
    <row r="8370" spans="1:16" hidden="1" x14ac:dyDescent="0.3">
      <c r="A8370" s="18" t="str">
        <f>+A8371</f>
        <v>NO</v>
      </c>
      <c r="B8370" s="18"/>
      <c r="E8370" s="112"/>
      <c r="F8370" s="97" t="str">
        <f>+$F$120</f>
        <v>MIPYME</v>
      </c>
      <c r="G8370" s="24"/>
      <c r="H8370" s="24"/>
      <c r="I8370" s="24"/>
      <c r="J8370" s="24"/>
      <c r="K8370" s="24"/>
      <c r="L8370" s="98"/>
    </row>
    <row r="8371" spans="1:16" hidden="1" x14ac:dyDescent="0.3">
      <c r="A8371" s="18" t="str">
        <f>+IF(E8371=0,"NO",1)</f>
        <v>NO</v>
      </c>
      <c r="B8371" s="18"/>
      <c r="E8371" s="96">
        <v>0</v>
      </c>
      <c r="F8371" s="307" t="str">
        <f>+$F$121</f>
        <v>Mipyme</v>
      </c>
      <c r="G8371" s="308"/>
      <c r="H8371" s="308"/>
      <c r="I8371" s="308"/>
      <c r="J8371" s="308"/>
      <c r="K8371" s="309"/>
      <c r="L8371" s="113" t="str">
        <f>IFERROR(IF(VLOOKUP(C8260,'R. PUNTAJES'!$C$14:$R$213,'R. PUNTAJES'!$O$10,0)="","",VLOOKUP(C8260,'R. PUNTAJES'!$C$14:$R$213,'R. PUNTAJES'!$O$10,0)),"")</f>
        <v/>
      </c>
    </row>
    <row r="8372" spans="1:16" hidden="1" x14ac:dyDescent="0.3">
      <c r="A8372" s="1" t="str">
        <f>+A8260</f>
        <v>NO</v>
      </c>
      <c r="E8372" s="112"/>
      <c r="F8372" s="97" t="str">
        <f>+$F$122</f>
        <v>EXPERIENCIA DEL PROPONENTE</v>
      </c>
      <c r="G8372" s="24"/>
      <c r="H8372" s="24"/>
      <c r="I8372" s="24"/>
      <c r="J8372" s="24"/>
      <c r="K8372" s="24"/>
      <c r="L8372" s="98"/>
    </row>
    <row r="8373" spans="1:16" hidden="1" x14ac:dyDescent="0.3">
      <c r="A8373" s="1" t="str">
        <f>+A8260</f>
        <v>NO</v>
      </c>
      <c r="E8373" s="96">
        <v>59.5</v>
      </c>
      <c r="F8373" s="307" t="str">
        <f>+$F$123</f>
        <v>mediana con valor absoluto</v>
      </c>
      <c r="G8373" s="308"/>
      <c r="H8373" s="308"/>
      <c r="I8373" s="308"/>
      <c r="J8373" s="308"/>
      <c r="K8373" s="309"/>
      <c r="L8373" s="113" t="str">
        <f>IFERROR(IF(VLOOKUP(C8260,'R. PUNTAJES'!$C$14:$R$213,'R. PUNTAJES'!$R$10,0)="","",VLOOKUP(C8260,'R. PUNTAJES'!$C$14:$R$213,'R. PUNTAJES'!$R$10,0)),"")</f>
        <v/>
      </c>
    </row>
    <row r="8374" spans="1:16" hidden="1" x14ac:dyDescent="0.3">
      <c r="A8374" s="1" t="str">
        <f>+A8260</f>
        <v>NO</v>
      </c>
      <c r="E8374" s="112"/>
      <c r="F8374" s="97" t="str">
        <f>+$F$124</f>
        <v>MULTAS</v>
      </c>
      <c r="G8374" s="24"/>
      <c r="H8374" s="24"/>
      <c r="I8374" s="24"/>
      <c r="J8374" s="24"/>
      <c r="K8374" s="24"/>
      <c r="L8374" s="98"/>
    </row>
    <row r="8375" spans="1:16" ht="12.75" hidden="1" customHeight="1" x14ac:dyDescent="0.3">
      <c r="A8375" s="1" t="str">
        <f>+A8260</f>
        <v>NO</v>
      </c>
      <c r="E8375" s="96">
        <v>-2</v>
      </c>
      <c r="F8375" s="307" t="str">
        <f>+$F$125</f>
        <v>Una o más multas o cláusulas penales durante el último año</v>
      </c>
      <c r="G8375" s="310"/>
      <c r="H8375" s="310"/>
      <c r="I8375" s="310"/>
      <c r="J8375" s="310"/>
      <c r="K8375" s="311"/>
      <c r="L8375" s="99" t="str">
        <f>IFERROR(IF(VLOOKUP(C8260,'R. PUNTAJES'!$C$14:$R$213,'R. PUNTAJES'!$Q$10,0)="","",VLOOKUP(C8260,'R. PUNTAJES'!$C$14:$R$213,'R. PUNTAJES'!$Q$10,0)),"")</f>
        <v/>
      </c>
    </row>
    <row r="8376" spans="1:16" hidden="1" x14ac:dyDescent="0.3">
      <c r="A8376" s="1" t="str">
        <f>+A8260</f>
        <v>NO</v>
      </c>
      <c r="E8376" s="112"/>
      <c r="F8376" s="97" t="str">
        <f>+$F$126</f>
        <v>OBRAS INCONCLUSAS</v>
      </c>
      <c r="G8376" s="24"/>
      <c r="H8376" s="24"/>
      <c r="I8376" s="24"/>
      <c r="J8376" s="24"/>
      <c r="K8376" s="24"/>
      <c r="L8376" s="98"/>
    </row>
    <row r="8377" spans="1:16" hidden="1" x14ac:dyDescent="0.3">
      <c r="A8377" s="1" t="str">
        <f>+A8260</f>
        <v>NO</v>
      </c>
      <c r="E8377" s="96">
        <v>-1</v>
      </c>
      <c r="F8377" s="301" t="str">
        <f>+$F$127</f>
        <v>Anotación vigente de obra civil inconclusa</v>
      </c>
      <c r="G8377" s="302"/>
      <c r="H8377" s="302"/>
      <c r="I8377" s="302"/>
      <c r="J8377" s="302"/>
      <c r="K8377" s="303"/>
      <c r="L8377" s="99" t="str">
        <f>IFERROR(IF(VLOOKUP(C8260,'R. PUNTAJES'!$C$14:$R$213,'R. PUNTAJES'!$P$10,0)="","",VLOOKUP(C8260,'R. PUNTAJES'!$C$14:$R$213,'R. PUNTAJES'!$P$10,0)),"")</f>
        <v/>
      </c>
    </row>
    <row r="8378" spans="1:16" ht="7.5" hidden="1" customHeight="1" x14ac:dyDescent="0.3">
      <c r="A8378" s="1" t="str">
        <f>+A8260</f>
        <v>NO</v>
      </c>
      <c r="E8378" s="114"/>
      <c r="F8378" s="45"/>
      <c r="G8378" s="45"/>
      <c r="H8378" s="45"/>
      <c r="I8378" s="45"/>
      <c r="J8378" s="45"/>
      <c r="K8378" s="45"/>
      <c r="L8378" s="48"/>
    </row>
    <row r="8379" spans="1:16" hidden="1" x14ac:dyDescent="0.3">
      <c r="A8379" s="1" t="str">
        <f>+A8260</f>
        <v>NO</v>
      </c>
      <c r="E8379" s="115" t="str">
        <f>+$E$129</f>
        <v>PUNTAJE TOTAL</v>
      </c>
      <c r="F8379" s="116"/>
      <c r="G8379" s="116"/>
      <c r="H8379" s="116"/>
      <c r="I8379" s="116"/>
      <c r="J8379" s="116"/>
      <c r="K8379" s="117"/>
      <c r="L8379" s="118">
        <f>IFERROR(IF(VLOOKUP(C8260,'R. PUNTAJES'!$C$14:$R$213,'R. PUNTAJES'!$H$10,0)="RECHAZO","",SUM(L8359:L8377)),"")</f>
        <v>0</v>
      </c>
    </row>
    <row r="8380" spans="1:16" hidden="1" x14ac:dyDescent="0.3">
      <c r="A8380" s="1" t="str">
        <f>+A8260</f>
        <v>NO</v>
      </c>
      <c r="E8380" s="304" t="str">
        <f>+$E$130</f>
        <v>OBSERVACIONES RESPECTO A PUNTAJES</v>
      </c>
      <c r="F8380" s="305"/>
      <c r="G8380" s="305"/>
      <c r="H8380" s="305"/>
      <c r="I8380" s="305"/>
      <c r="J8380" s="305"/>
      <c r="K8380" s="305"/>
      <c r="L8380" s="305"/>
    </row>
    <row r="8381" spans="1:16" ht="12" hidden="1" customHeight="1" x14ac:dyDescent="0.3">
      <c r="A8381" s="1" t="str">
        <f>+A8260</f>
        <v>NO</v>
      </c>
      <c r="E8381" s="306" t="s">
        <v>124</v>
      </c>
      <c r="F8381" s="305"/>
      <c r="G8381" s="305"/>
      <c r="H8381" s="305"/>
      <c r="I8381" s="305"/>
      <c r="J8381" s="305"/>
      <c r="K8381" s="305"/>
      <c r="L8381" s="305"/>
      <c r="N8381" s="119"/>
      <c r="O8381" s="119"/>
      <c r="P8381" s="120"/>
    </row>
    <row r="8382" spans="1:16" ht="3" hidden="1" customHeight="1" x14ac:dyDescent="0.3">
      <c r="A8382" s="1" t="str">
        <f>+A8261</f>
        <v>NO</v>
      </c>
      <c r="E8382" s="121"/>
      <c r="F8382" s="122"/>
      <c r="G8382" s="122"/>
      <c r="H8382" s="122"/>
      <c r="I8382" s="122"/>
      <c r="J8382" s="122"/>
      <c r="K8382" s="122"/>
      <c r="L8382" s="123"/>
    </row>
    <row r="8383" spans="1:16" hidden="1" x14ac:dyDescent="0.3">
      <c r="A8383" s="1" t="str">
        <f>+IF(OR(C8385=""),"NO",1)</f>
        <v>NO</v>
      </c>
      <c r="E8383" s="346"/>
      <c r="F8383" s="347"/>
      <c r="G8383" s="347"/>
      <c r="H8383" s="347"/>
      <c r="I8383" s="347"/>
      <c r="J8383" s="347"/>
      <c r="K8383" s="347"/>
      <c r="L8383" s="347"/>
    </row>
    <row r="8384" spans="1:16" ht="4.5" hidden="1" customHeight="1" x14ac:dyDescent="0.3">
      <c r="A8384" s="1" t="str">
        <f>+A8385</f>
        <v>NO</v>
      </c>
      <c r="E8384" s="15"/>
      <c r="F8384" s="16"/>
      <c r="G8384" s="16"/>
      <c r="H8384" s="16"/>
      <c r="I8384" s="16"/>
      <c r="J8384" s="16"/>
      <c r="K8384" s="16"/>
      <c r="L8384" s="17"/>
    </row>
    <row r="8385" spans="1:12" ht="15.75" hidden="1" customHeight="1" x14ac:dyDescent="0.3">
      <c r="A8385" s="1" t="str">
        <f>+IF(OR(C8385=""),"NO",1)</f>
        <v>NO</v>
      </c>
      <c r="B8385" s="1">
        <f>1+MAX($B$1:B8384)</f>
        <v>68</v>
      </c>
      <c r="C8385" s="18" t="s">
        <v>124</v>
      </c>
      <c r="E8385" s="19" t="s">
        <v>124</v>
      </c>
      <c r="F8385" s="20"/>
      <c r="G8385" s="20"/>
      <c r="H8385" s="20"/>
      <c r="I8385" s="21"/>
      <c r="J8385" s="20"/>
      <c r="K8385" s="21"/>
      <c r="L8385" s="22"/>
    </row>
    <row r="8386" spans="1:12" hidden="1" x14ac:dyDescent="0.3">
      <c r="A8386" s="1" t="str">
        <f>A8385</f>
        <v>NO</v>
      </c>
      <c r="E8386" s="23" t="str">
        <f>+$E$11</f>
        <v>Integrantes</v>
      </c>
      <c r="F8386" s="24"/>
      <c r="G8386" s="24"/>
      <c r="H8386" s="24"/>
      <c r="I8386" s="24"/>
      <c r="J8386" s="24"/>
      <c r="K8386" s="25" t="str">
        <f>+$K$11</f>
        <v>Nit</v>
      </c>
      <c r="L8386" s="26" t="str">
        <f>+$L$11</f>
        <v>Part.</v>
      </c>
    </row>
    <row r="8387" spans="1:12" hidden="1" x14ac:dyDescent="0.3">
      <c r="A8387" s="1" t="str">
        <f>+A8386</f>
        <v>NO</v>
      </c>
      <c r="C8387" s="1" t="s">
        <v>124</v>
      </c>
      <c r="E8387" s="27" t="s">
        <v>124</v>
      </c>
      <c r="F8387" s="28"/>
      <c r="G8387" s="28"/>
      <c r="H8387" s="28"/>
      <c r="I8387" s="28"/>
      <c r="J8387" s="28"/>
      <c r="K8387" s="29" t="s">
        <v>124</v>
      </c>
      <c r="L8387" s="30" t="s">
        <v>124</v>
      </c>
    </row>
    <row r="8388" spans="1:12" hidden="1" x14ac:dyDescent="0.3">
      <c r="A8388" s="18" t="str">
        <f>+IF(OR(C8388=""),"NO",1)</f>
        <v>NO</v>
      </c>
      <c r="B8388" s="18"/>
      <c r="C8388" s="1" t="s">
        <v>124</v>
      </c>
      <c r="E8388" s="31" t="s">
        <v>124</v>
      </c>
      <c r="F8388" s="32"/>
      <c r="G8388" s="32"/>
      <c r="H8388" s="32"/>
      <c r="I8388" s="32"/>
      <c r="J8388" s="32"/>
      <c r="K8388" s="33" t="s">
        <v>124</v>
      </c>
      <c r="L8388" s="34" t="s">
        <v>124</v>
      </c>
    </row>
    <row r="8389" spans="1:12" hidden="1" x14ac:dyDescent="0.3">
      <c r="A8389" s="18" t="str">
        <f>+IF(OR(C8389=""),"NO",1)</f>
        <v>NO</v>
      </c>
      <c r="B8389" s="18"/>
      <c r="C8389" s="1" t="s">
        <v>124</v>
      </c>
      <c r="E8389" s="31" t="s">
        <v>124</v>
      </c>
      <c r="F8389" s="32"/>
      <c r="G8389" s="32"/>
      <c r="H8389" s="32"/>
      <c r="I8389" s="32"/>
      <c r="J8389" s="32"/>
      <c r="K8389" s="33" t="s">
        <v>124</v>
      </c>
      <c r="L8389" s="34" t="s">
        <v>124</v>
      </c>
    </row>
    <row r="8390" spans="1:12" hidden="1" x14ac:dyDescent="0.3">
      <c r="A8390" s="18" t="str">
        <f>+IF(OR(C8390=""),"NO",1)</f>
        <v>NO</v>
      </c>
      <c r="B8390" s="18"/>
      <c r="C8390" s="1" t="s">
        <v>124</v>
      </c>
      <c r="E8390" s="31" t="s">
        <v>13</v>
      </c>
      <c r="F8390" s="32"/>
      <c r="G8390" s="32"/>
      <c r="H8390" s="32"/>
      <c r="I8390" s="32"/>
      <c r="J8390" s="32"/>
      <c r="K8390" s="33"/>
      <c r="L8390" s="34"/>
    </row>
    <row r="8391" spans="1:12" hidden="1" x14ac:dyDescent="0.3">
      <c r="A8391" s="18" t="str">
        <f>+IF(OR(C8391=""),"NO",1)</f>
        <v>NO</v>
      </c>
      <c r="B8391" s="18"/>
      <c r="C8391" s="1" t="s">
        <v>124</v>
      </c>
      <c r="E8391" s="31" t="s">
        <v>13</v>
      </c>
      <c r="F8391" s="32"/>
      <c r="G8391" s="32"/>
      <c r="H8391" s="32"/>
      <c r="I8391" s="32"/>
      <c r="J8391" s="32"/>
      <c r="K8391" s="33"/>
      <c r="L8391" s="34"/>
    </row>
    <row r="8392" spans="1:12" hidden="1" x14ac:dyDescent="0.3">
      <c r="A8392" s="18" t="str">
        <f>+IF(OR(C8392=""),"NO",1)</f>
        <v>NO</v>
      </c>
      <c r="B8392" s="18"/>
      <c r="C8392" s="1" t="s">
        <v>124</v>
      </c>
      <c r="E8392" s="35" t="s">
        <v>13</v>
      </c>
      <c r="F8392" s="36"/>
      <c r="G8392" s="36"/>
      <c r="H8392" s="36"/>
      <c r="I8392" s="36"/>
      <c r="J8392" s="36"/>
      <c r="K8392" s="37"/>
      <c r="L8392" s="38"/>
    </row>
    <row r="8393" spans="1:12" ht="5.15" hidden="1" customHeight="1" x14ac:dyDescent="0.3">
      <c r="A8393" s="1" t="str">
        <f>+A8385</f>
        <v>NO</v>
      </c>
      <c r="E8393" s="39"/>
      <c r="F8393" s="39"/>
      <c r="G8393" s="39"/>
      <c r="H8393" s="39"/>
      <c r="I8393" s="39"/>
      <c r="J8393" s="39"/>
      <c r="K8393" s="39"/>
      <c r="L8393" s="39"/>
    </row>
    <row r="8394" spans="1:12" ht="15.75" hidden="1" customHeight="1" x14ac:dyDescent="0.3">
      <c r="A8394" s="1" t="str">
        <f>+A8385</f>
        <v>NO</v>
      </c>
      <c r="E8394" s="40" t="str">
        <f>+$E$19</f>
        <v>RESULTADO DE EVALUACIÓN TÉCNICA</v>
      </c>
      <c r="F8394" s="41"/>
      <c r="G8394" s="41"/>
      <c r="H8394" s="41"/>
      <c r="I8394" s="41"/>
      <c r="J8394" s="41"/>
      <c r="K8394" s="41"/>
      <c r="L8394" s="42"/>
    </row>
    <row r="8395" spans="1:12" hidden="1" x14ac:dyDescent="0.3">
      <c r="A8395" s="1" t="str">
        <f>+A8385</f>
        <v>NO</v>
      </c>
      <c r="E8395" s="43"/>
      <c r="F8395" s="44" t="str">
        <f>+$F$20</f>
        <v>Experiencia</v>
      </c>
      <c r="G8395" s="45"/>
      <c r="H8395" s="45"/>
      <c r="I8395" s="45"/>
      <c r="J8395" s="45"/>
      <c r="K8395" s="46"/>
      <c r="L8395" s="47" t="s">
        <v>124</v>
      </c>
    </row>
    <row r="8396" spans="1:12" hidden="1" x14ac:dyDescent="0.3">
      <c r="A8396" s="1" t="str">
        <f>+A8385</f>
        <v>NO</v>
      </c>
      <c r="E8396" s="348" t="str">
        <f>+$E$21</f>
        <v>OBSERVACIONES RESPECTO A LA EVALUACIÓN DE EXPERIENCIA</v>
      </c>
      <c r="F8396" s="308"/>
      <c r="G8396" s="308"/>
      <c r="H8396" s="308"/>
      <c r="I8396" s="308"/>
      <c r="J8396" s="308"/>
      <c r="K8396" s="308"/>
      <c r="L8396" s="349"/>
    </row>
    <row r="8397" spans="1:12" hidden="1" x14ac:dyDescent="0.3">
      <c r="A8397" s="1" t="str">
        <f>+A8385</f>
        <v>NO</v>
      </c>
      <c r="E8397" s="350" t="s">
        <v>124</v>
      </c>
      <c r="F8397" s="351"/>
      <c r="G8397" s="351"/>
      <c r="H8397" s="351"/>
      <c r="I8397" s="351"/>
      <c r="J8397" s="351"/>
      <c r="K8397" s="351"/>
      <c r="L8397" s="352"/>
    </row>
    <row r="8398" spans="1:12" ht="5.15" hidden="1" customHeight="1" x14ac:dyDescent="0.3">
      <c r="A8398" s="1" t="str">
        <f>+A8385</f>
        <v>NO</v>
      </c>
      <c r="E8398" s="39"/>
      <c r="F8398" s="39"/>
      <c r="G8398" s="39"/>
      <c r="H8398" s="39"/>
      <c r="I8398" s="39"/>
      <c r="J8398" s="39"/>
      <c r="K8398" s="39"/>
      <c r="L8398" s="39"/>
    </row>
    <row r="8399" spans="1:12" ht="12.75" hidden="1" customHeight="1" x14ac:dyDescent="0.3">
      <c r="A8399" s="1" t="str">
        <f>+A8385</f>
        <v>NO</v>
      </c>
      <c r="E8399" s="40" t="str">
        <f>+$E$24</f>
        <v>EXPERIENCIA HABILITANTE: CONTRATOS PRESENTADOS</v>
      </c>
      <c r="F8399" s="41"/>
      <c r="G8399" s="41"/>
      <c r="H8399" s="41"/>
      <c r="I8399" s="41"/>
      <c r="J8399" s="41"/>
      <c r="K8399" s="41"/>
      <c r="L8399" s="42"/>
    </row>
    <row r="8400" spans="1:12" ht="8.5" hidden="1" customHeight="1" x14ac:dyDescent="0.3">
      <c r="A8400" s="1" t="str">
        <f>+A8385</f>
        <v>NO</v>
      </c>
      <c r="E8400" s="49"/>
      <c r="F8400" s="50"/>
      <c r="G8400" s="51"/>
      <c r="H8400" s="51"/>
      <c r="I8400" s="51"/>
      <c r="J8400" s="51"/>
      <c r="K8400" s="51"/>
      <c r="L8400" s="52"/>
    </row>
    <row r="8401" spans="1:12" hidden="1" x14ac:dyDescent="0.3">
      <c r="A8401" s="18" t="str">
        <f>+IF(OR(C8401=""),"NO",1)</f>
        <v>NO</v>
      </c>
      <c r="B8401" s="18"/>
      <c r="C8401" s="1" t="s">
        <v>124</v>
      </c>
      <c r="E8401" s="329">
        <v>1</v>
      </c>
      <c r="F8401" s="53" t="str">
        <f>+$F$26</f>
        <v>OBJETO</v>
      </c>
      <c r="G8401" s="332" t="s">
        <v>124</v>
      </c>
      <c r="H8401" s="333"/>
      <c r="I8401" s="333"/>
      <c r="J8401" s="333"/>
      <c r="K8401" s="333"/>
      <c r="L8401" s="334"/>
    </row>
    <row r="8402" spans="1:12" hidden="1" x14ac:dyDescent="0.3">
      <c r="A8402" s="18" t="str">
        <f>+IF(OR(C8401=""),"NO",1)</f>
        <v>NO</v>
      </c>
      <c r="B8402" s="18"/>
      <c r="E8402" s="330"/>
      <c r="F8402" s="54" t="str">
        <f>+$F$27</f>
        <v>CONTRATANTE</v>
      </c>
      <c r="G8402" s="335" t="s">
        <v>124</v>
      </c>
      <c r="H8402" s="310"/>
      <c r="I8402" s="310"/>
      <c r="J8402" s="310"/>
      <c r="K8402" s="310"/>
      <c r="L8402" s="336"/>
    </row>
    <row r="8403" spans="1:12" hidden="1" x14ac:dyDescent="0.3">
      <c r="A8403" s="18" t="str">
        <f>+IF(OR(C8401=""),"NO",1)</f>
        <v>NO</v>
      </c>
      <c r="B8403" s="18"/>
      <c r="E8403" s="330"/>
      <c r="F8403" s="54" t="str">
        <f>+$F$28</f>
        <v>APORTANTE</v>
      </c>
      <c r="G8403" s="337" t="s">
        <v>124</v>
      </c>
      <c r="H8403" s="338"/>
      <c r="I8403" s="338"/>
      <c r="J8403" s="338"/>
      <c r="K8403" s="338"/>
      <c r="L8403" s="339"/>
    </row>
    <row r="8404" spans="1:12" hidden="1" x14ac:dyDescent="0.3">
      <c r="A8404" s="18" t="str">
        <f>+IF(OR(C8401=""),"NO",1)</f>
        <v>NO</v>
      </c>
      <c r="B8404" s="18"/>
      <c r="E8404" s="330"/>
      <c r="F8404" s="54" t="str">
        <f>+$F$29</f>
        <v>VALOR /SMMLV)</v>
      </c>
      <c r="G8404" s="55" t="s">
        <v>124</v>
      </c>
      <c r="H8404" s="56" t="str">
        <f>+$H$29</f>
        <v>% PART..</v>
      </c>
      <c r="I8404" s="57" t="s">
        <v>124</v>
      </c>
      <c r="J8404" s="58" t="str">
        <f>+$J$29</f>
        <v>VALOR ACREDITADO</v>
      </c>
      <c r="K8404" s="59"/>
      <c r="L8404" s="47" t="s">
        <v>124</v>
      </c>
    </row>
    <row r="8405" spans="1:12" hidden="1" x14ac:dyDescent="0.3">
      <c r="A8405" s="18" t="str">
        <f>+IF(OR(C8401=""),"NO",1)</f>
        <v>NO</v>
      </c>
      <c r="B8405" s="18"/>
      <c r="E8405" s="330"/>
      <c r="F8405" s="60" t="str">
        <f>+$F$30</f>
        <v>EXPERIENCIA APORTADA</v>
      </c>
      <c r="G8405" s="340" t="s">
        <v>124</v>
      </c>
      <c r="H8405" s="341"/>
      <c r="I8405" s="341"/>
      <c r="J8405" s="341"/>
      <c r="K8405" s="341"/>
      <c r="L8405" s="342"/>
    </row>
    <row r="8406" spans="1:12" hidden="1" x14ac:dyDescent="0.3">
      <c r="A8406" s="18" t="str">
        <f>+IF(OR(C8401=""),"NO",1)</f>
        <v>NO</v>
      </c>
      <c r="B8406" s="18"/>
      <c r="E8406" s="331"/>
      <c r="F8406" s="62" t="str">
        <f>+$F$31</f>
        <v>OBSERVACIÓN</v>
      </c>
      <c r="G8406" s="343" t="s">
        <v>124</v>
      </c>
      <c r="H8406" s="344"/>
      <c r="I8406" s="344"/>
      <c r="J8406" s="344"/>
      <c r="K8406" s="344"/>
      <c r="L8406" s="345"/>
    </row>
    <row r="8407" spans="1:12" ht="8.5" hidden="1" customHeight="1" x14ac:dyDescent="0.3">
      <c r="A8407" s="18" t="str">
        <f>+IF(OR(C8401=""),"NO",1)</f>
        <v>NO</v>
      </c>
      <c r="B8407" s="18"/>
      <c r="E8407" s="49"/>
      <c r="F8407" s="50"/>
      <c r="G8407" s="51"/>
      <c r="H8407" s="51"/>
      <c r="I8407" s="51"/>
      <c r="J8407" s="51"/>
      <c r="K8407" s="51"/>
      <c r="L8407" s="52"/>
    </row>
    <row r="8408" spans="1:12" hidden="1" x14ac:dyDescent="0.3">
      <c r="A8408" s="18" t="str">
        <f t="shared" ref="A8408" si="2814">+IF(OR(C8408=""),"NO",1)</f>
        <v>NO</v>
      </c>
      <c r="B8408" s="18"/>
      <c r="C8408" s="1" t="s">
        <v>124</v>
      </c>
      <c r="E8408" s="329">
        <v>2</v>
      </c>
      <c r="F8408" s="53" t="str">
        <f>+$F$26</f>
        <v>OBJETO</v>
      </c>
      <c r="G8408" s="332" t="s">
        <v>124</v>
      </c>
      <c r="H8408" s="333"/>
      <c r="I8408" s="333"/>
      <c r="J8408" s="333"/>
      <c r="K8408" s="333"/>
      <c r="L8408" s="334"/>
    </row>
    <row r="8409" spans="1:12" hidden="1" x14ac:dyDescent="0.3">
      <c r="A8409" s="18" t="str">
        <f t="shared" ref="A8409" si="2815">+IF(OR(C8408=""),"NO",1)</f>
        <v>NO</v>
      </c>
      <c r="B8409" s="18"/>
      <c r="E8409" s="330"/>
      <c r="F8409" s="54" t="str">
        <f>+$F$27</f>
        <v>CONTRATANTE</v>
      </c>
      <c r="G8409" s="335" t="s">
        <v>124</v>
      </c>
      <c r="H8409" s="310"/>
      <c r="I8409" s="310"/>
      <c r="J8409" s="310"/>
      <c r="K8409" s="310"/>
      <c r="L8409" s="336"/>
    </row>
    <row r="8410" spans="1:12" hidden="1" x14ac:dyDescent="0.3">
      <c r="A8410" s="18" t="str">
        <f t="shared" ref="A8410" si="2816">+IF(OR(C8408=""),"NO",1)</f>
        <v>NO</v>
      </c>
      <c r="B8410" s="18"/>
      <c r="E8410" s="330"/>
      <c r="F8410" s="54" t="str">
        <f>+$F$28</f>
        <v>APORTANTE</v>
      </c>
      <c r="G8410" s="337" t="s">
        <v>124</v>
      </c>
      <c r="H8410" s="338"/>
      <c r="I8410" s="338"/>
      <c r="J8410" s="338"/>
      <c r="K8410" s="338"/>
      <c r="L8410" s="339"/>
    </row>
    <row r="8411" spans="1:12" hidden="1" x14ac:dyDescent="0.3">
      <c r="A8411" s="18" t="str">
        <f t="shared" ref="A8411" si="2817">+IF(OR(C8408=""),"NO",1)</f>
        <v>NO</v>
      </c>
      <c r="B8411" s="18"/>
      <c r="E8411" s="330"/>
      <c r="F8411" s="54" t="str">
        <f>+$F$29</f>
        <v>VALOR /SMMLV)</v>
      </c>
      <c r="G8411" s="55" t="s">
        <v>124</v>
      </c>
      <c r="H8411" s="56" t="str">
        <f>+$H$29</f>
        <v>% PART..</v>
      </c>
      <c r="I8411" s="57" t="s">
        <v>124</v>
      </c>
      <c r="J8411" s="58" t="str">
        <f>+$J$29</f>
        <v>VALOR ACREDITADO</v>
      </c>
      <c r="K8411" s="59"/>
      <c r="L8411" s="47" t="s">
        <v>124</v>
      </c>
    </row>
    <row r="8412" spans="1:12" hidden="1" x14ac:dyDescent="0.3">
      <c r="A8412" s="18" t="str">
        <f t="shared" ref="A8412" si="2818">+IF(OR(C8408=""),"NO",1)</f>
        <v>NO</v>
      </c>
      <c r="B8412" s="18"/>
      <c r="E8412" s="330"/>
      <c r="F8412" s="60" t="str">
        <f>+$F$30</f>
        <v>EXPERIENCIA APORTADA</v>
      </c>
      <c r="G8412" s="340" t="s">
        <v>124</v>
      </c>
      <c r="H8412" s="341"/>
      <c r="I8412" s="341"/>
      <c r="J8412" s="341"/>
      <c r="K8412" s="341"/>
      <c r="L8412" s="342"/>
    </row>
    <row r="8413" spans="1:12" hidden="1" x14ac:dyDescent="0.3">
      <c r="A8413" s="18" t="str">
        <f t="shared" ref="A8413" si="2819">+IF(OR(C8408=""),"NO",1)</f>
        <v>NO</v>
      </c>
      <c r="B8413" s="18"/>
      <c r="E8413" s="331"/>
      <c r="F8413" s="62" t="str">
        <f>+$F$31</f>
        <v>OBSERVACIÓN</v>
      </c>
      <c r="G8413" s="343" t="s">
        <v>124</v>
      </c>
      <c r="H8413" s="344"/>
      <c r="I8413" s="344"/>
      <c r="J8413" s="344"/>
      <c r="K8413" s="344"/>
      <c r="L8413" s="345"/>
    </row>
    <row r="8414" spans="1:12" ht="8.5" hidden="1" customHeight="1" x14ac:dyDescent="0.3">
      <c r="A8414" s="18" t="str">
        <f t="shared" ref="A8414" si="2820">+IF(OR(C8408=""),"NO",1)</f>
        <v>NO</v>
      </c>
      <c r="B8414" s="18"/>
      <c r="E8414" s="49"/>
      <c r="F8414" s="50"/>
      <c r="G8414" s="51"/>
      <c r="H8414" s="51"/>
      <c r="I8414" s="51"/>
      <c r="J8414" s="51"/>
      <c r="K8414" s="51"/>
      <c r="L8414" s="52"/>
    </row>
    <row r="8415" spans="1:12" hidden="1" x14ac:dyDescent="0.3">
      <c r="A8415" s="18" t="str">
        <f t="shared" ref="A8415" si="2821">+IF(OR(C8415=""),"NO",1)</f>
        <v>NO</v>
      </c>
      <c r="B8415" s="18"/>
      <c r="C8415" s="1" t="s">
        <v>124</v>
      </c>
      <c r="E8415" s="329">
        <v>3</v>
      </c>
      <c r="F8415" s="53" t="str">
        <f>+$F$26</f>
        <v>OBJETO</v>
      </c>
      <c r="G8415" s="332" t="s">
        <v>124</v>
      </c>
      <c r="H8415" s="333"/>
      <c r="I8415" s="333"/>
      <c r="J8415" s="333"/>
      <c r="K8415" s="333"/>
      <c r="L8415" s="334"/>
    </row>
    <row r="8416" spans="1:12" hidden="1" x14ac:dyDescent="0.3">
      <c r="A8416" s="18" t="str">
        <f t="shared" ref="A8416" si="2822">+IF(OR(C8415=""),"NO",1)</f>
        <v>NO</v>
      </c>
      <c r="B8416" s="18"/>
      <c r="E8416" s="330"/>
      <c r="F8416" s="54" t="str">
        <f>+$F$27</f>
        <v>CONTRATANTE</v>
      </c>
      <c r="G8416" s="335" t="s">
        <v>124</v>
      </c>
      <c r="H8416" s="310"/>
      <c r="I8416" s="310"/>
      <c r="J8416" s="310"/>
      <c r="K8416" s="310"/>
      <c r="L8416" s="336"/>
    </row>
    <row r="8417" spans="1:12" hidden="1" x14ac:dyDescent="0.3">
      <c r="A8417" s="18" t="str">
        <f t="shared" ref="A8417" si="2823">+IF(OR(C8415=""),"NO",1)</f>
        <v>NO</v>
      </c>
      <c r="B8417" s="18"/>
      <c r="E8417" s="330"/>
      <c r="F8417" s="54" t="str">
        <f>+$F$28</f>
        <v>APORTANTE</v>
      </c>
      <c r="G8417" s="337" t="s">
        <v>124</v>
      </c>
      <c r="H8417" s="338"/>
      <c r="I8417" s="338"/>
      <c r="J8417" s="338"/>
      <c r="K8417" s="338"/>
      <c r="L8417" s="339"/>
    </row>
    <row r="8418" spans="1:12" hidden="1" x14ac:dyDescent="0.3">
      <c r="A8418" s="18" t="str">
        <f t="shared" ref="A8418" si="2824">+IF(OR(C8415=""),"NO",1)</f>
        <v>NO</v>
      </c>
      <c r="B8418" s="18"/>
      <c r="E8418" s="330"/>
      <c r="F8418" s="54" t="str">
        <f>+$F$29</f>
        <v>VALOR /SMMLV)</v>
      </c>
      <c r="G8418" s="55" t="s">
        <v>124</v>
      </c>
      <c r="H8418" s="56" t="str">
        <f>+$H$29</f>
        <v>% PART..</v>
      </c>
      <c r="I8418" s="57" t="s">
        <v>124</v>
      </c>
      <c r="J8418" s="58" t="str">
        <f>+$J$29</f>
        <v>VALOR ACREDITADO</v>
      </c>
      <c r="K8418" s="59"/>
      <c r="L8418" s="47" t="s">
        <v>124</v>
      </c>
    </row>
    <row r="8419" spans="1:12" hidden="1" x14ac:dyDescent="0.3">
      <c r="A8419" s="18" t="str">
        <f t="shared" ref="A8419" si="2825">+IF(OR(C8415=""),"NO",1)</f>
        <v>NO</v>
      </c>
      <c r="B8419" s="18"/>
      <c r="E8419" s="330"/>
      <c r="F8419" s="60" t="str">
        <f>+$F$30</f>
        <v>EXPERIENCIA APORTADA</v>
      </c>
      <c r="G8419" s="340" t="s">
        <v>124</v>
      </c>
      <c r="H8419" s="341"/>
      <c r="I8419" s="341"/>
      <c r="J8419" s="341"/>
      <c r="K8419" s="341"/>
      <c r="L8419" s="342"/>
    </row>
    <row r="8420" spans="1:12" hidden="1" x14ac:dyDescent="0.3">
      <c r="A8420" s="18" t="str">
        <f t="shared" ref="A8420" si="2826">+IF(OR(C8415=""),"NO",1)</f>
        <v>NO</v>
      </c>
      <c r="B8420" s="18"/>
      <c r="E8420" s="331"/>
      <c r="F8420" s="62" t="str">
        <f>+$F$31</f>
        <v>OBSERVACIÓN</v>
      </c>
      <c r="G8420" s="343" t="s">
        <v>124</v>
      </c>
      <c r="H8420" s="344"/>
      <c r="I8420" s="344"/>
      <c r="J8420" s="344"/>
      <c r="K8420" s="344"/>
      <c r="L8420" s="345"/>
    </row>
    <row r="8421" spans="1:12" ht="8.5" hidden="1" customHeight="1" x14ac:dyDescent="0.3">
      <c r="A8421" s="18" t="str">
        <f t="shared" ref="A8421" si="2827">+IF(OR(C8415=""),"NO",1)</f>
        <v>NO</v>
      </c>
      <c r="B8421" s="18"/>
      <c r="E8421" s="49"/>
      <c r="F8421" s="50"/>
      <c r="G8421" s="51"/>
      <c r="H8421" s="51"/>
      <c r="I8421" s="51"/>
      <c r="J8421" s="51"/>
      <c r="K8421" s="51"/>
      <c r="L8421" s="52"/>
    </row>
    <row r="8422" spans="1:12" hidden="1" x14ac:dyDescent="0.3">
      <c r="A8422" s="18" t="str">
        <f t="shared" ref="A8422" si="2828">+IF(OR(C8422=""),"NO",1)</f>
        <v>NO</v>
      </c>
      <c r="B8422" s="18"/>
      <c r="C8422" s="1" t="s">
        <v>124</v>
      </c>
      <c r="E8422" s="329">
        <v>4</v>
      </c>
      <c r="F8422" s="53" t="str">
        <f>+$F$26</f>
        <v>OBJETO</v>
      </c>
      <c r="G8422" s="332" t="s">
        <v>124</v>
      </c>
      <c r="H8422" s="333"/>
      <c r="I8422" s="333"/>
      <c r="J8422" s="333"/>
      <c r="K8422" s="333"/>
      <c r="L8422" s="334"/>
    </row>
    <row r="8423" spans="1:12" hidden="1" x14ac:dyDescent="0.3">
      <c r="A8423" s="18" t="str">
        <f t="shared" ref="A8423" si="2829">+IF(OR(C8422=""),"NO",1)</f>
        <v>NO</v>
      </c>
      <c r="B8423" s="18"/>
      <c r="E8423" s="330"/>
      <c r="F8423" s="54" t="str">
        <f>+$F$27</f>
        <v>CONTRATANTE</v>
      </c>
      <c r="G8423" s="335" t="s">
        <v>124</v>
      </c>
      <c r="H8423" s="310"/>
      <c r="I8423" s="310"/>
      <c r="J8423" s="310"/>
      <c r="K8423" s="310"/>
      <c r="L8423" s="336"/>
    </row>
    <row r="8424" spans="1:12" hidden="1" x14ac:dyDescent="0.3">
      <c r="A8424" s="18" t="str">
        <f t="shared" ref="A8424" si="2830">+IF(OR(C8422=""),"NO",1)</f>
        <v>NO</v>
      </c>
      <c r="B8424" s="18"/>
      <c r="E8424" s="330"/>
      <c r="F8424" s="54" t="str">
        <f>+$F$28</f>
        <v>APORTANTE</v>
      </c>
      <c r="G8424" s="337" t="s">
        <v>124</v>
      </c>
      <c r="H8424" s="338"/>
      <c r="I8424" s="338"/>
      <c r="J8424" s="338"/>
      <c r="K8424" s="338"/>
      <c r="L8424" s="339"/>
    </row>
    <row r="8425" spans="1:12" hidden="1" x14ac:dyDescent="0.3">
      <c r="A8425" s="18" t="str">
        <f t="shared" ref="A8425" si="2831">+IF(OR(C8422=""),"NO",1)</f>
        <v>NO</v>
      </c>
      <c r="B8425" s="18"/>
      <c r="E8425" s="330"/>
      <c r="F8425" s="54" t="str">
        <f>+$F$29</f>
        <v>VALOR /SMMLV)</v>
      </c>
      <c r="G8425" s="55" t="s">
        <v>124</v>
      </c>
      <c r="H8425" s="56" t="str">
        <f>+$H$29</f>
        <v>% PART..</v>
      </c>
      <c r="I8425" s="57" t="s">
        <v>124</v>
      </c>
      <c r="J8425" s="58" t="str">
        <f>+$J$29</f>
        <v>VALOR ACREDITADO</v>
      </c>
      <c r="K8425" s="59"/>
      <c r="L8425" s="47" t="s">
        <v>124</v>
      </c>
    </row>
    <row r="8426" spans="1:12" hidden="1" x14ac:dyDescent="0.3">
      <c r="A8426" s="18" t="str">
        <f t="shared" ref="A8426" si="2832">+IF(OR(C8422=""),"NO",1)</f>
        <v>NO</v>
      </c>
      <c r="B8426" s="18"/>
      <c r="E8426" s="330"/>
      <c r="F8426" s="60" t="str">
        <f>+$F$30</f>
        <v>EXPERIENCIA APORTADA</v>
      </c>
      <c r="G8426" s="340" t="s">
        <v>124</v>
      </c>
      <c r="H8426" s="341"/>
      <c r="I8426" s="341"/>
      <c r="J8426" s="341"/>
      <c r="K8426" s="341"/>
      <c r="L8426" s="342"/>
    </row>
    <row r="8427" spans="1:12" hidden="1" x14ac:dyDescent="0.3">
      <c r="A8427" s="18" t="str">
        <f t="shared" ref="A8427" si="2833">+IF(OR(C8422=""),"NO",1)</f>
        <v>NO</v>
      </c>
      <c r="B8427" s="18"/>
      <c r="E8427" s="331"/>
      <c r="F8427" s="62" t="str">
        <f>+$F$31</f>
        <v>OBSERVACIÓN</v>
      </c>
      <c r="G8427" s="343" t="s">
        <v>124</v>
      </c>
      <c r="H8427" s="344"/>
      <c r="I8427" s="344"/>
      <c r="J8427" s="344"/>
      <c r="K8427" s="344"/>
      <c r="L8427" s="345"/>
    </row>
    <row r="8428" spans="1:12" ht="8.5" hidden="1" customHeight="1" x14ac:dyDescent="0.3">
      <c r="A8428" s="18" t="str">
        <f t="shared" ref="A8428" si="2834">+IF(OR(C8422=""),"NO",1)</f>
        <v>NO</v>
      </c>
      <c r="B8428" s="18"/>
      <c r="E8428" s="49"/>
      <c r="F8428" s="50"/>
      <c r="G8428" s="51"/>
      <c r="H8428" s="51"/>
      <c r="I8428" s="51"/>
      <c r="J8428" s="51"/>
      <c r="K8428" s="51"/>
      <c r="L8428" s="52"/>
    </row>
    <row r="8429" spans="1:12" hidden="1" x14ac:dyDescent="0.3">
      <c r="A8429" s="18" t="str">
        <f t="shared" ref="A8429" si="2835">+IF(OR(C8429=""),"NO",1)</f>
        <v>NO</v>
      </c>
      <c r="B8429" s="18"/>
      <c r="C8429" s="1" t="s">
        <v>124</v>
      </c>
      <c r="E8429" s="329">
        <v>5</v>
      </c>
      <c r="F8429" s="53" t="str">
        <f>+$F$26</f>
        <v>OBJETO</v>
      </c>
      <c r="G8429" s="332" t="s">
        <v>124</v>
      </c>
      <c r="H8429" s="333"/>
      <c r="I8429" s="333"/>
      <c r="J8429" s="333"/>
      <c r="K8429" s="333"/>
      <c r="L8429" s="334"/>
    </row>
    <row r="8430" spans="1:12" hidden="1" x14ac:dyDescent="0.3">
      <c r="A8430" s="18" t="str">
        <f t="shared" ref="A8430" si="2836">+IF(OR(C8429=""),"NO",1)</f>
        <v>NO</v>
      </c>
      <c r="B8430" s="18"/>
      <c r="E8430" s="330"/>
      <c r="F8430" s="54" t="str">
        <f>+$F$27</f>
        <v>CONTRATANTE</v>
      </c>
      <c r="G8430" s="335" t="s">
        <v>124</v>
      </c>
      <c r="H8430" s="310"/>
      <c r="I8430" s="310"/>
      <c r="J8430" s="310"/>
      <c r="K8430" s="310"/>
      <c r="L8430" s="336"/>
    </row>
    <row r="8431" spans="1:12" hidden="1" x14ac:dyDescent="0.3">
      <c r="A8431" s="18" t="str">
        <f t="shared" ref="A8431" si="2837">+IF(OR(C8429=""),"NO",1)</f>
        <v>NO</v>
      </c>
      <c r="B8431" s="18"/>
      <c r="E8431" s="330"/>
      <c r="F8431" s="54" t="str">
        <f>+$F$28</f>
        <v>APORTANTE</v>
      </c>
      <c r="G8431" s="337" t="s">
        <v>124</v>
      </c>
      <c r="H8431" s="338"/>
      <c r="I8431" s="338"/>
      <c r="J8431" s="338"/>
      <c r="K8431" s="338"/>
      <c r="L8431" s="339"/>
    </row>
    <row r="8432" spans="1:12" hidden="1" x14ac:dyDescent="0.3">
      <c r="A8432" s="18" t="str">
        <f t="shared" ref="A8432" si="2838">+IF(OR(C8429=""),"NO",1)</f>
        <v>NO</v>
      </c>
      <c r="B8432" s="18"/>
      <c r="E8432" s="330"/>
      <c r="F8432" s="54" t="str">
        <f>+$F$29</f>
        <v>VALOR /SMMLV)</v>
      </c>
      <c r="G8432" s="55" t="s">
        <v>124</v>
      </c>
      <c r="H8432" s="56" t="str">
        <f>+$H$29</f>
        <v>% PART..</v>
      </c>
      <c r="I8432" s="57" t="s">
        <v>124</v>
      </c>
      <c r="J8432" s="58" t="str">
        <f>+$J$29</f>
        <v>VALOR ACREDITADO</v>
      </c>
      <c r="K8432" s="59"/>
      <c r="L8432" s="47" t="s">
        <v>124</v>
      </c>
    </row>
    <row r="8433" spans="1:12" hidden="1" x14ac:dyDescent="0.3">
      <c r="A8433" s="18" t="str">
        <f t="shared" ref="A8433" si="2839">+IF(OR(C8429=""),"NO",1)</f>
        <v>NO</v>
      </c>
      <c r="B8433" s="18"/>
      <c r="E8433" s="330"/>
      <c r="F8433" s="60" t="str">
        <f>+$F$30</f>
        <v>EXPERIENCIA APORTADA</v>
      </c>
      <c r="G8433" s="340" t="s">
        <v>124</v>
      </c>
      <c r="H8433" s="341"/>
      <c r="I8433" s="341"/>
      <c r="J8433" s="341"/>
      <c r="K8433" s="341"/>
      <c r="L8433" s="342"/>
    </row>
    <row r="8434" spans="1:12" hidden="1" x14ac:dyDescent="0.3">
      <c r="A8434" s="18" t="str">
        <f t="shared" ref="A8434" si="2840">+IF(OR(C8429=""),"NO",1)</f>
        <v>NO</v>
      </c>
      <c r="B8434" s="18"/>
      <c r="E8434" s="331"/>
      <c r="F8434" s="62" t="str">
        <f>+$F$31</f>
        <v>OBSERVACIÓN</v>
      </c>
      <c r="G8434" s="343" t="s">
        <v>124</v>
      </c>
      <c r="H8434" s="344"/>
      <c r="I8434" s="344"/>
      <c r="J8434" s="344"/>
      <c r="K8434" s="344"/>
      <c r="L8434" s="345"/>
    </row>
    <row r="8435" spans="1:12" ht="8.5" hidden="1" customHeight="1" x14ac:dyDescent="0.3">
      <c r="A8435" s="18" t="str">
        <f t="shared" ref="A8435" si="2841">+IF(OR(C8429=""),"NO",1)</f>
        <v>NO</v>
      </c>
      <c r="B8435" s="18"/>
      <c r="E8435" s="49"/>
      <c r="F8435" s="50"/>
      <c r="G8435" s="51"/>
      <c r="H8435" s="51"/>
      <c r="I8435" s="51"/>
      <c r="J8435" s="51"/>
      <c r="K8435" s="51"/>
      <c r="L8435" s="52"/>
    </row>
    <row r="8436" spans="1:12" hidden="1" x14ac:dyDescent="0.3">
      <c r="A8436" s="18" t="str">
        <f t="shared" ref="A8436" si="2842">+IF(OR(C8436=""),"NO",1)</f>
        <v>NO</v>
      </c>
      <c r="B8436" s="18"/>
      <c r="C8436" s="1" t="s">
        <v>124</v>
      </c>
      <c r="E8436" s="329">
        <v>6</v>
      </c>
      <c r="F8436" s="53" t="str">
        <f>+$F$26</f>
        <v>OBJETO</v>
      </c>
      <c r="G8436" s="332" t="s">
        <v>124</v>
      </c>
      <c r="H8436" s="333"/>
      <c r="I8436" s="333"/>
      <c r="J8436" s="333"/>
      <c r="K8436" s="333"/>
      <c r="L8436" s="334"/>
    </row>
    <row r="8437" spans="1:12" hidden="1" x14ac:dyDescent="0.3">
      <c r="A8437" s="18" t="str">
        <f t="shared" ref="A8437" si="2843">+IF(OR(C8436=""),"NO",1)</f>
        <v>NO</v>
      </c>
      <c r="B8437" s="18"/>
      <c r="E8437" s="330"/>
      <c r="F8437" s="54" t="str">
        <f>+$F$27</f>
        <v>CONTRATANTE</v>
      </c>
      <c r="G8437" s="335" t="s">
        <v>124</v>
      </c>
      <c r="H8437" s="310"/>
      <c r="I8437" s="310"/>
      <c r="J8437" s="310"/>
      <c r="K8437" s="310"/>
      <c r="L8437" s="336"/>
    </row>
    <row r="8438" spans="1:12" hidden="1" x14ac:dyDescent="0.3">
      <c r="A8438" s="18" t="str">
        <f t="shared" ref="A8438" si="2844">+IF(OR(C8436=""),"NO",1)</f>
        <v>NO</v>
      </c>
      <c r="B8438" s="18"/>
      <c r="E8438" s="330"/>
      <c r="F8438" s="54" t="str">
        <f>+$F$28</f>
        <v>APORTANTE</v>
      </c>
      <c r="G8438" s="337" t="s">
        <v>124</v>
      </c>
      <c r="H8438" s="338"/>
      <c r="I8438" s="338"/>
      <c r="J8438" s="338"/>
      <c r="K8438" s="338"/>
      <c r="L8438" s="339"/>
    </row>
    <row r="8439" spans="1:12" hidden="1" x14ac:dyDescent="0.3">
      <c r="A8439" s="18" t="str">
        <f t="shared" ref="A8439" si="2845">+IF(OR(C8436=""),"NO",1)</f>
        <v>NO</v>
      </c>
      <c r="B8439" s="18"/>
      <c r="E8439" s="330"/>
      <c r="F8439" s="54" t="str">
        <f>+$F$29</f>
        <v>VALOR /SMMLV)</v>
      </c>
      <c r="G8439" s="55" t="s">
        <v>124</v>
      </c>
      <c r="H8439" s="56" t="str">
        <f>+$H$29</f>
        <v>% PART..</v>
      </c>
      <c r="I8439" s="57" t="s">
        <v>124</v>
      </c>
      <c r="J8439" s="58" t="str">
        <f>+$J$29</f>
        <v>VALOR ACREDITADO</v>
      </c>
      <c r="K8439" s="59"/>
      <c r="L8439" s="47" t="s">
        <v>124</v>
      </c>
    </row>
    <row r="8440" spans="1:12" hidden="1" x14ac:dyDescent="0.3">
      <c r="A8440" s="18" t="str">
        <f t="shared" ref="A8440" si="2846">+IF(OR(C8436=""),"NO",1)</f>
        <v>NO</v>
      </c>
      <c r="B8440" s="18"/>
      <c r="E8440" s="330"/>
      <c r="F8440" s="60" t="str">
        <f>+$F$30</f>
        <v>EXPERIENCIA APORTADA</v>
      </c>
      <c r="G8440" s="340" t="s">
        <v>124</v>
      </c>
      <c r="H8440" s="341"/>
      <c r="I8440" s="341"/>
      <c r="J8440" s="341"/>
      <c r="K8440" s="341"/>
      <c r="L8440" s="342"/>
    </row>
    <row r="8441" spans="1:12" hidden="1" x14ac:dyDescent="0.3">
      <c r="A8441" s="18" t="str">
        <f t="shared" ref="A8441" si="2847">+IF(OR(C8436=""),"NO",1)</f>
        <v>NO</v>
      </c>
      <c r="B8441" s="18"/>
      <c r="E8441" s="331"/>
      <c r="F8441" s="62" t="str">
        <f>+$F$31</f>
        <v>OBSERVACIÓN</v>
      </c>
      <c r="G8441" s="343" t="s">
        <v>124</v>
      </c>
      <c r="H8441" s="344"/>
      <c r="I8441" s="344"/>
      <c r="J8441" s="344"/>
      <c r="K8441" s="344"/>
      <c r="L8441" s="345"/>
    </row>
    <row r="8442" spans="1:12" ht="8.5" hidden="1" customHeight="1" x14ac:dyDescent="0.3">
      <c r="A8442" s="18" t="str">
        <f t="shared" ref="A8442" si="2848">+IF(OR(C8436=""),"NO",1)</f>
        <v>NO</v>
      </c>
      <c r="B8442" s="18"/>
      <c r="E8442" s="49"/>
      <c r="F8442" s="50"/>
      <c r="G8442" s="51"/>
      <c r="H8442" s="51"/>
      <c r="I8442" s="51"/>
      <c r="J8442" s="51"/>
      <c r="K8442" s="51"/>
      <c r="L8442" s="52"/>
    </row>
    <row r="8443" spans="1:12" hidden="1" x14ac:dyDescent="0.3">
      <c r="A8443" s="18" t="str">
        <f t="shared" ref="A8443" si="2849">+IF(OR(C8443=""),"NO",1)</f>
        <v>NO</v>
      </c>
      <c r="B8443" s="18"/>
      <c r="C8443" s="1" t="s">
        <v>124</v>
      </c>
      <c r="E8443" s="329">
        <v>7</v>
      </c>
      <c r="F8443" s="53" t="str">
        <f>+$F$26</f>
        <v>OBJETO</v>
      </c>
      <c r="G8443" s="332" t="s">
        <v>124</v>
      </c>
      <c r="H8443" s="333"/>
      <c r="I8443" s="333"/>
      <c r="J8443" s="333"/>
      <c r="K8443" s="333"/>
      <c r="L8443" s="334"/>
    </row>
    <row r="8444" spans="1:12" hidden="1" x14ac:dyDescent="0.3">
      <c r="A8444" s="18" t="str">
        <f t="shared" ref="A8444" si="2850">+IF(OR(C8443=""),"NO",1)</f>
        <v>NO</v>
      </c>
      <c r="B8444" s="18"/>
      <c r="E8444" s="330"/>
      <c r="F8444" s="54" t="str">
        <f>+$F$27</f>
        <v>CONTRATANTE</v>
      </c>
      <c r="G8444" s="335" t="s">
        <v>124</v>
      </c>
      <c r="H8444" s="310"/>
      <c r="I8444" s="310"/>
      <c r="J8444" s="310"/>
      <c r="K8444" s="310"/>
      <c r="L8444" s="336"/>
    </row>
    <row r="8445" spans="1:12" hidden="1" x14ac:dyDescent="0.3">
      <c r="A8445" s="18" t="str">
        <f t="shared" ref="A8445" si="2851">+IF(OR(C8443=""),"NO",1)</f>
        <v>NO</v>
      </c>
      <c r="B8445" s="18"/>
      <c r="E8445" s="330"/>
      <c r="F8445" s="54" t="str">
        <f>+$F$28</f>
        <v>APORTANTE</v>
      </c>
      <c r="G8445" s="337" t="s">
        <v>124</v>
      </c>
      <c r="H8445" s="338"/>
      <c r="I8445" s="338"/>
      <c r="J8445" s="338"/>
      <c r="K8445" s="338"/>
      <c r="L8445" s="339"/>
    </row>
    <row r="8446" spans="1:12" hidden="1" x14ac:dyDescent="0.3">
      <c r="A8446" s="18" t="str">
        <f t="shared" ref="A8446" si="2852">+IF(OR(C8443=""),"NO",1)</f>
        <v>NO</v>
      </c>
      <c r="B8446" s="18"/>
      <c r="E8446" s="330"/>
      <c r="F8446" s="54" t="str">
        <f>+$F$29</f>
        <v>VALOR /SMMLV)</v>
      </c>
      <c r="G8446" s="55" t="s">
        <v>124</v>
      </c>
      <c r="H8446" s="56" t="str">
        <f>+$H$29</f>
        <v>% PART..</v>
      </c>
      <c r="I8446" s="57" t="s">
        <v>124</v>
      </c>
      <c r="J8446" s="58" t="str">
        <f>+$J$29</f>
        <v>VALOR ACREDITADO</v>
      </c>
      <c r="K8446" s="59"/>
      <c r="L8446" s="47" t="s">
        <v>124</v>
      </c>
    </row>
    <row r="8447" spans="1:12" hidden="1" x14ac:dyDescent="0.3">
      <c r="A8447" s="18" t="str">
        <f t="shared" ref="A8447" si="2853">+IF(OR(C8443=""),"NO",1)</f>
        <v>NO</v>
      </c>
      <c r="B8447" s="18"/>
      <c r="E8447" s="330"/>
      <c r="F8447" s="60" t="str">
        <f>+$F$30</f>
        <v>EXPERIENCIA APORTADA</v>
      </c>
      <c r="G8447" s="340" t="s">
        <v>124</v>
      </c>
      <c r="H8447" s="341"/>
      <c r="I8447" s="341"/>
      <c r="J8447" s="341"/>
      <c r="K8447" s="341"/>
      <c r="L8447" s="342"/>
    </row>
    <row r="8448" spans="1:12" hidden="1" x14ac:dyDescent="0.3">
      <c r="A8448" s="18" t="str">
        <f t="shared" ref="A8448" si="2854">+IF(OR(C8443=""),"NO",1)</f>
        <v>NO</v>
      </c>
      <c r="B8448" s="18"/>
      <c r="E8448" s="331"/>
      <c r="F8448" s="62" t="str">
        <f>+$F$31</f>
        <v>OBSERVACIÓN</v>
      </c>
      <c r="G8448" s="343" t="s">
        <v>124</v>
      </c>
      <c r="H8448" s="344"/>
      <c r="I8448" s="344"/>
      <c r="J8448" s="344"/>
      <c r="K8448" s="344"/>
      <c r="L8448" s="345"/>
    </row>
    <row r="8449" spans="1:12" hidden="1" x14ac:dyDescent="0.3">
      <c r="A8449" s="18" t="str">
        <f t="shared" ref="A8449" si="2855">+IF(OR(C8443=""),"NO",1)</f>
        <v>NO</v>
      </c>
      <c r="B8449" s="18"/>
      <c r="E8449" s="49"/>
      <c r="F8449" s="50"/>
      <c r="G8449" s="51"/>
      <c r="H8449" s="51"/>
      <c r="I8449" s="51"/>
      <c r="J8449" s="51"/>
      <c r="K8449" s="51"/>
      <c r="L8449" s="52"/>
    </row>
    <row r="8450" spans="1:12" hidden="1" x14ac:dyDescent="0.3">
      <c r="A8450" s="1" t="str">
        <f>+A8385</f>
        <v>NO</v>
      </c>
      <c r="C8450" s="1" t="str">
        <f>"N"&amp;C8385</f>
        <v>N</v>
      </c>
      <c r="E8450" s="63"/>
      <c r="F8450" s="64" t="str">
        <f>+$F$75</f>
        <v>TOTAL DE CONTRATOS PRESENTADOS VÁLIDOS QUE CUMPLEN EXPERIENCIA ACREDITADA:</v>
      </c>
      <c r="G8450" s="65"/>
      <c r="H8450" s="65"/>
      <c r="I8450" s="65"/>
      <c r="J8450" s="66"/>
      <c r="K8450" s="65"/>
      <c r="L8450" s="67" t="s">
        <v>124</v>
      </c>
    </row>
    <row r="8451" spans="1:12" ht="6.65" hidden="1" customHeight="1" x14ac:dyDescent="0.3">
      <c r="A8451" s="1" t="str">
        <f>+A8385</f>
        <v>NO</v>
      </c>
      <c r="E8451" s="51"/>
      <c r="F8451" s="50"/>
      <c r="G8451" s="51"/>
      <c r="H8451" s="51"/>
      <c r="I8451" s="51"/>
      <c r="J8451" s="51"/>
      <c r="K8451" s="51"/>
      <c r="L8451" s="51"/>
    </row>
    <row r="8452" spans="1:12" hidden="1" x14ac:dyDescent="0.3">
      <c r="A8452" s="1" t="str">
        <f>+A8385</f>
        <v>NO</v>
      </c>
      <c r="E8452" s="63"/>
      <c r="F8452" s="63" t="str">
        <f>+$F$77</f>
        <v>ACREDITA SUMINISTRO E INSTALACIÓN DE MOBILIARIO POR LO MENOS EN UN (1) CONTRATO VÁLIDO</v>
      </c>
      <c r="G8452" s="65"/>
      <c r="H8452" s="65"/>
      <c r="I8452" s="65"/>
      <c r="J8452" s="66"/>
      <c r="K8452" s="65"/>
      <c r="L8452" s="68" t="s">
        <v>157</v>
      </c>
    </row>
    <row r="8453" spans="1:12" ht="5.15" hidden="1" customHeight="1" x14ac:dyDescent="0.3">
      <c r="A8453" s="1" t="str">
        <f>+A8385</f>
        <v>NO</v>
      </c>
      <c r="E8453" s="51"/>
      <c r="F8453" s="50"/>
      <c r="G8453" s="51"/>
      <c r="H8453" s="51"/>
      <c r="I8453" s="51"/>
      <c r="J8453" s="51"/>
      <c r="K8453" s="51"/>
      <c r="L8453" s="51"/>
    </row>
    <row r="8454" spans="1:12" ht="12.75" hidden="1" customHeight="1" x14ac:dyDescent="0.3">
      <c r="A8454" s="1" t="str">
        <f>+A8385</f>
        <v>NO</v>
      </c>
      <c r="E8454" s="69" t="str">
        <f>+$E$79</f>
        <v>EXPERIENCIA ESPECÍFICA NUMERAL 10.1.1 A</v>
      </c>
      <c r="F8454" s="70"/>
      <c r="G8454" s="70"/>
      <c r="H8454" s="70"/>
      <c r="I8454" s="70"/>
      <c r="J8454" s="70"/>
      <c r="K8454" s="70"/>
      <c r="L8454" s="71"/>
    </row>
    <row r="8455" spans="1:12" ht="26.5" hidden="1" customHeight="1" x14ac:dyDescent="0.3">
      <c r="A8455" s="1" t="str">
        <f>+A8385</f>
        <v>NO</v>
      </c>
      <c r="E8455" s="72"/>
      <c r="F8455" s="325" t="str">
        <f>+$F$80</f>
        <v>Por lo menos uno (1) de los contratos válidos aportados como experiencia general debe corresponder mínimo al 60% del presupuesto oficial del presente proceso de selección.  (SMMLV)</v>
      </c>
      <c r="G8455" s="326"/>
      <c r="H8455" s="326"/>
      <c r="I8455" s="326"/>
      <c r="J8455" s="326"/>
      <c r="K8455" s="73" t="s">
        <v>124</v>
      </c>
      <c r="L8455" s="74" t="s">
        <v>124</v>
      </c>
    </row>
    <row r="8456" spans="1:12" ht="23.5" hidden="1" customHeight="1" x14ac:dyDescent="0.3">
      <c r="A8456" s="1" t="str">
        <f>+A8385</f>
        <v>NO</v>
      </c>
      <c r="E8456" s="63"/>
      <c r="F8456" s="325" t="str">
        <f>+$F$81</f>
        <v xml:space="preserve">Deberá acreditarse en al menos uno (1) de los contratos válidos aportados como experiencia general una </v>
      </c>
      <c r="G8456" s="326"/>
      <c r="H8456" s="326"/>
      <c r="I8456" s="326"/>
      <c r="J8456" s="326"/>
      <c r="K8456" s="73" t="s">
        <v>124</v>
      </c>
      <c r="L8456" s="74" t="s">
        <v>124</v>
      </c>
    </row>
    <row r="8457" spans="1:12" ht="23.5" hidden="1" customHeight="1" x14ac:dyDescent="0.3">
      <c r="A8457" s="18" t="s">
        <v>30</v>
      </c>
      <c r="E8457" s="63"/>
      <c r="F8457" s="325" t="str">
        <f>+$F$82</f>
        <v xml:space="preserve">Deberá acreditarse en al menos uno (1) de los contratos válidos aportados interventoría a intervención de </v>
      </c>
      <c r="G8457" s="326"/>
      <c r="H8457" s="326"/>
      <c r="I8457" s="326"/>
      <c r="J8457" s="326"/>
      <c r="K8457" s="73">
        <f>+$K$82</f>
        <v>0</v>
      </c>
      <c r="L8457" s="74" t="s">
        <v>124</v>
      </c>
    </row>
    <row r="8458" spans="1:12" ht="36" hidden="1" customHeight="1" x14ac:dyDescent="0.3">
      <c r="A8458" s="18" t="s">
        <v>30</v>
      </c>
      <c r="E8458" s="63"/>
      <c r="F8458" s="325" t="str">
        <f>+$F$83</f>
        <v xml:space="preserve">Deberá acreditarse en al menos uno (1) de los contratos válidos aportados interventoría a intervención de </v>
      </c>
      <c r="G8458" s="326"/>
      <c r="H8458" s="326"/>
      <c r="I8458" s="326"/>
      <c r="J8458" s="326"/>
      <c r="K8458" s="75">
        <f>+$K$83</f>
        <v>0</v>
      </c>
      <c r="L8458" s="76" t="s">
        <v>124</v>
      </c>
    </row>
    <row r="8459" spans="1:12" hidden="1" x14ac:dyDescent="0.3">
      <c r="A8459" s="1" t="str">
        <f>+A8385</f>
        <v>NO</v>
      </c>
      <c r="E8459" s="51"/>
      <c r="F8459" s="50"/>
      <c r="G8459" s="51"/>
      <c r="H8459" s="51"/>
      <c r="I8459" s="51"/>
      <c r="J8459" s="51"/>
      <c r="K8459" s="51"/>
      <c r="L8459" s="51"/>
    </row>
    <row r="8460" spans="1:12" ht="12.75" hidden="1" customHeight="1" x14ac:dyDescent="0.3">
      <c r="A8460" s="1" t="str">
        <f>+A8385</f>
        <v>NO</v>
      </c>
      <c r="E8460" s="40" t="str">
        <f>+$E$85</f>
        <v>VALOR MÍNIMO A CERIFICAR % P.O EN SMMMLV. NUMERAL 3.9.1</v>
      </c>
      <c r="F8460" s="41"/>
      <c r="G8460" s="41"/>
      <c r="H8460" s="41"/>
      <c r="I8460" s="41"/>
      <c r="J8460" s="41"/>
      <c r="K8460" s="41"/>
      <c r="L8460" s="42"/>
    </row>
    <row r="8461" spans="1:12" hidden="1" x14ac:dyDescent="0.3">
      <c r="A8461" s="1" t="str">
        <f>+A8385</f>
        <v>NO</v>
      </c>
      <c r="C8461" s="1" t="str">
        <f>"M"&amp;C8385</f>
        <v>M</v>
      </c>
      <c r="E8461" s="77" t="str">
        <f>+$E$86</f>
        <v>100% P.O.</v>
      </c>
      <c r="F8461" s="78"/>
      <c r="G8461" s="61">
        <v>242.41716883554506</v>
      </c>
      <c r="H8461" s="124" t="str">
        <f>+$H$86</f>
        <v>TOTAL EJECUTADO DE CONTRATOS ACREDITADOS</v>
      </c>
      <c r="I8461" s="124"/>
      <c r="J8461" s="124"/>
      <c r="K8461" s="55" t="s">
        <v>124</v>
      </c>
      <c r="L8461" s="47" t="s">
        <v>124</v>
      </c>
    </row>
    <row r="8462" spans="1:12" hidden="1" x14ac:dyDescent="0.3">
      <c r="A8462" s="1" t="str">
        <f>+A8385</f>
        <v>NO</v>
      </c>
      <c r="E8462" s="39"/>
      <c r="F8462" s="39"/>
      <c r="G8462" s="39"/>
      <c r="H8462" s="39"/>
      <c r="I8462" s="39"/>
      <c r="J8462" s="39"/>
      <c r="K8462" s="39"/>
      <c r="L8462" s="39"/>
    </row>
    <row r="8463" spans="1:12" ht="12.75" hidden="1" customHeight="1" x14ac:dyDescent="0.3">
      <c r="A8463" s="18" t="s">
        <v>30</v>
      </c>
      <c r="B8463" s="18"/>
      <c r="E8463" s="40" t="str">
        <f>+$E$88</f>
        <v>CONSIDERACIONES PARA LA VALIDEZ DE LA EXPERIENCIA REQUERIDA: EXPERIENCIA PROPONENTES PLURALES NUMERAL 10.1.2 D</v>
      </c>
      <c r="F8463" s="41"/>
      <c r="G8463" s="41"/>
      <c r="H8463" s="41"/>
      <c r="I8463" s="41"/>
      <c r="J8463" s="41"/>
      <c r="K8463" s="41"/>
      <c r="L8463" s="42"/>
    </row>
    <row r="8464" spans="1:12" ht="28" hidden="1" customHeight="1" x14ac:dyDescent="0.3">
      <c r="A8464" s="18" t="s">
        <v>30</v>
      </c>
      <c r="B8464" s="18"/>
      <c r="C8464" s="1" t="str">
        <f>"O"&amp;C8385</f>
        <v>O</v>
      </c>
      <c r="E8464" s="80" t="str">
        <f>+$E$89</f>
        <v>i)</v>
      </c>
      <c r="F8464" s="327" t="str">
        <f>+$F$89</f>
        <v>Uno de los integrantes debe aportar como mínimo el cincuenta por ciento (50 %) de la experiencia solicitada</v>
      </c>
      <c r="G8464" s="328"/>
      <c r="H8464" s="328"/>
      <c r="I8464" s="328"/>
      <c r="J8464" s="328"/>
      <c r="K8464" s="73" t="s">
        <v>124</v>
      </c>
      <c r="L8464" s="47" t="s">
        <v>124</v>
      </c>
    </row>
    <row r="8465" spans="1:12" ht="28" hidden="1" customHeight="1" x14ac:dyDescent="0.3">
      <c r="A8465" s="18" t="s">
        <v>30</v>
      </c>
      <c r="B8465" s="18"/>
      <c r="C8465" s="1" t="str">
        <f>"O"&amp;C8385</f>
        <v>O</v>
      </c>
      <c r="E8465" s="80" t="str">
        <f>+$E$90</f>
        <v>ii)</v>
      </c>
      <c r="F8465" s="327" t="str">
        <f>+$F$90</f>
        <v>Todos los demás ntegrantes deben acreditar al menos el cinco por ciento (5 %) de la experiencia solicitada, solo uno (1) de los integrantes podrá no acreditar experiencia pero su porcentaje de participación  no podrá superar el diez por ciento (10 %)</v>
      </c>
      <c r="G8465" s="328"/>
      <c r="H8465" s="328"/>
      <c r="I8465" s="328"/>
      <c r="J8465" s="328"/>
      <c r="K8465" s="73" t="s">
        <v>124</v>
      </c>
      <c r="L8465" s="47" t="s">
        <v>124</v>
      </c>
    </row>
    <row r="8466" spans="1:12" hidden="1" x14ac:dyDescent="0.3">
      <c r="A8466" s="18" t="s">
        <v>30</v>
      </c>
      <c r="B8466" s="18"/>
      <c r="E8466" s="39"/>
      <c r="F8466" s="39"/>
      <c r="G8466" s="39"/>
      <c r="H8466" s="39"/>
      <c r="I8466" s="39"/>
      <c r="J8466" s="39"/>
      <c r="K8466" s="39"/>
      <c r="L8466" s="39"/>
    </row>
    <row r="8467" spans="1:12" ht="13" hidden="1" customHeight="1" x14ac:dyDescent="0.3">
      <c r="A8467" s="18" t="str">
        <f>+A8385</f>
        <v>NO</v>
      </c>
      <c r="B8467" s="18"/>
      <c r="E8467" s="69" t="str">
        <f>+$E$92</f>
        <v>VERIFICACIÓN Y ASIGNACIÓN DE PUNTAJE POR LA EXPERIENCIA DEL PROPONENTE</v>
      </c>
      <c r="F8467" s="70"/>
      <c r="G8467" s="70"/>
      <c r="H8467" s="70"/>
      <c r="I8467" s="70"/>
      <c r="J8467" s="70"/>
      <c r="K8467" s="70"/>
      <c r="L8467" s="71"/>
    </row>
    <row r="8468" spans="1:12" hidden="1" x14ac:dyDescent="0.3">
      <c r="A8468" s="18" t="str">
        <f>+A8385</f>
        <v>NO</v>
      </c>
      <c r="B8468" s="18"/>
      <c r="E8468" s="81"/>
      <c r="F8468" s="323" t="str">
        <f>+$F$93</f>
        <v>No. CONTRATOS QUE ACREDITAN LA EXPERIENCIA (NO OBJETO DE SUBSANACIÓN)</v>
      </c>
      <c r="G8468" s="324"/>
      <c r="H8468" s="324"/>
      <c r="I8468" s="324"/>
      <c r="J8468" s="324"/>
      <c r="K8468" s="82"/>
      <c r="L8468" s="83" t="s">
        <v>124</v>
      </c>
    </row>
    <row r="8469" spans="1:12" ht="13" hidden="1" customHeight="1" x14ac:dyDescent="0.3">
      <c r="A8469" s="18" t="str">
        <f>+A8385</f>
        <v>NO</v>
      </c>
      <c r="B8469" s="18"/>
      <c r="E8469" s="84"/>
      <c r="F8469" s="323" t="str">
        <f>+$F$94</f>
        <v>TOTAL EJECUTADO DE CONTRATOS ACREDITADOS PROPUESTA INICIAL</v>
      </c>
      <c r="G8469" s="324"/>
      <c r="H8469" s="324"/>
      <c r="I8469" s="324"/>
      <c r="J8469" s="324"/>
      <c r="K8469" s="85"/>
      <c r="L8469" s="86" t="s">
        <v>124</v>
      </c>
    </row>
    <row r="8470" spans="1:12" ht="13" hidden="1" customHeight="1" x14ac:dyDescent="0.3">
      <c r="A8470" s="18" t="str">
        <f>+A8385</f>
        <v>NO</v>
      </c>
      <c r="B8470" s="18"/>
      <c r="E8470" s="87"/>
      <c r="F8470" s="323" t="str">
        <f>+$F$95</f>
        <v>PROMEDIO VALOR ACREDITADO EN SMMLV</v>
      </c>
      <c r="G8470" s="324"/>
      <c r="H8470" s="324"/>
      <c r="I8470" s="324"/>
      <c r="J8470" s="324"/>
      <c r="K8470" s="66"/>
      <c r="L8470" s="88" t="s">
        <v>124</v>
      </c>
    </row>
    <row r="8471" spans="1:12" hidden="1" x14ac:dyDescent="0.3">
      <c r="A8471" s="18" t="str">
        <f>+A8385</f>
        <v>NO</v>
      </c>
      <c r="B8471" s="18"/>
      <c r="E8471" s="89"/>
      <c r="F8471" s="89"/>
      <c r="G8471" s="89"/>
      <c r="H8471" s="89"/>
      <c r="I8471" s="89"/>
      <c r="J8471" s="89"/>
      <c r="K8471" s="89"/>
      <c r="L8471" s="89"/>
    </row>
    <row r="8472" spans="1:12" ht="13" hidden="1" customHeight="1" x14ac:dyDescent="0.3">
      <c r="A8472" s="18" t="str">
        <f>+A8385</f>
        <v>NO</v>
      </c>
      <c r="B8472" s="18"/>
      <c r="E8472" s="69" t="str">
        <f>+$E$97</f>
        <v>3.9.2 EXIGENCIAS MÍNIMAS DE EXPERIENCIA Y FORMACIÓN ACADÉMICA DEL EQUIPO DE TRABAJO</v>
      </c>
      <c r="F8472" s="70"/>
      <c r="G8472" s="70"/>
      <c r="H8472" s="70"/>
      <c r="I8472" s="70"/>
      <c r="J8472" s="70"/>
      <c r="K8472" s="70"/>
      <c r="L8472" s="71"/>
    </row>
    <row r="8473" spans="1:12" hidden="1" x14ac:dyDescent="0.3">
      <c r="A8473" s="18" t="str">
        <f>+A8385</f>
        <v>NO</v>
      </c>
      <c r="B8473" s="18"/>
      <c r="E8473" s="90" t="str">
        <f>+$E$98</f>
        <v>Formulario 8</v>
      </c>
      <c r="F8473" s="315" t="s">
        <v>46</v>
      </c>
      <c r="G8473" s="316"/>
      <c r="H8473" s="317"/>
      <c r="I8473" s="318"/>
      <c r="J8473" s="318"/>
      <c r="K8473" s="318"/>
      <c r="L8473" s="319"/>
    </row>
    <row r="8474" spans="1:12" hidden="1" x14ac:dyDescent="0.3">
      <c r="A8474" s="18" t="str">
        <f>+A8385</f>
        <v>NO</v>
      </c>
      <c r="B8474" s="18"/>
      <c r="E8474" s="91" t="s">
        <v>124</v>
      </c>
      <c r="F8474" s="91" t="str">
        <f>+$F$99</f>
        <v>Director de Interventoría</v>
      </c>
      <c r="G8474" s="91" t="str">
        <f>+$G$99</f>
        <v>Residente de Interventoría</v>
      </c>
      <c r="H8474" s="320"/>
      <c r="I8474" s="321"/>
      <c r="J8474" s="321"/>
      <c r="K8474" s="321"/>
      <c r="L8474" s="322"/>
    </row>
    <row r="8475" spans="1:12" hidden="1" x14ac:dyDescent="0.3">
      <c r="A8475" s="18" t="str">
        <f>+A8385</f>
        <v>NO</v>
      </c>
      <c r="B8475" s="18"/>
      <c r="E8475" s="304" t="str">
        <f>+$E$100</f>
        <v>OBSERVACIONES RESPECTO REQUISITO HABILITANTE DEL PERSONAL CLAVE EVALUABLE</v>
      </c>
      <c r="F8475" s="305"/>
      <c r="G8475" s="305"/>
      <c r="H8475" s="305"/>
      <c r="I8475" s="305"/>
      <c r="J8475" s="305"/>
      <c r="K8475" s="305"/>
      <c r="L8475" s="305"/>
    </row>
    <row r="8476" spans="1:12" hidden="1" x14ac:dyDescent="0.3">
      <c r="A8476" s="18" t="str">
        <f>+A8385</f>
        <v>NO</v>
      </c>
      <c r="B8476" s="18"/>
      <c r="E8476" s="312" t="s">
        <v>124</v>
      </c>
      <c r="F8476" s="313"/>
      <c r="G8476" s="313"/>
      <c r="H8476" s="313"/>
      <c r="I8476" s="313"/>
      <c r="J8476" s="313"/>
      <c r="K8476" s="313"/>
      <c r="L8476" s="314"/>
    </row>
    <row r="8477" spans="1:12" hidden="1" x14ac:dyDescent="0.3">
      <c r="A8477" s="18" t="str">
        <f>+A8385</f>
        <v>NO</v>
      </c>
      <c r="B8477" s="18"/>
      <c r="E8477" s="89"/>
      <c r="F8477" s="89"/>
      <c r="G8477" s="89"/>
      <c r="H8477" s="89"/>
      <c r="I8477" s="89"/>
      <c r="J8477" s="89"/>
      <c r="K8477" s="89"/>
      <c r="L8477" s="89"/>
    </row>
    <row r="8478" spans="1:12" ht="13" hidden="1" customHeight="1" x14ac:dyDescent="0.3">
      <c r="A8478" s="18" t="str">
        <f>+A8385</f>
        <v>NO</v>
      </c>
      <c r="B8478" s="18"/>
      <c r="E8478" s="69" t="str">
        <f>+$E$103</f>
        <v>4.2 EQUIPO DE TRABAJO (Personal Clave Evaluable)</v>
      </c>
      <c r="F8478" s="70"/>
      <c r="G8478" s="70"/>
      <c r="H8478" s="70"/>
      <c r="I8478" s="70"/>
      <c r="J8478" s="70"/>
      <c r="K8478" s="70"/>
      <c r="L8478" s="71"/>
    </row>
    <row r="8479" spans="1:12" ht="23.25" hidden="1" customHeight="1" x14ac:dyDescent="0.3">
      <c r="A8479" s="18" t="str">
        <f>+A8385</f>
        <v>NO</v>
      </c>
      <c r="B8479" s="18"/>
      <c r="E8479" s="90" t="str">
        <f>+$E$104</f>
        <v>Formulario 9</v>
      </c>
      <c r="F8479" s="315" t="s">
        <v>46</v>
      </c>
      <c r="G8479" s="316"/>
      <c r="H8479" s="317"/>
      <c r="I8479" s="318"/>
      <c r="J8479" s="318"/>
      <c r="K8479" s="318"/>
      <c r="L8479" s="319"/>
    </row>
    <row r="8480" spans="1:12" hidden="1" x14ac:dyDescent="0.3">
      <c r="A8480" s="18" t="str">
        <f>+A8385</f>
        <v>NO</v>
      </c>
      <c r="B8480" s="18"/>
      <c r="E8480" s="91" t="s">
        <v>124</v>
      </c>
      <c r="F8480" s="91" t="str">
        <f>+$F$99</f>
        <v>Director de Interventoría</v>
      </c>
      <c r="G8480" s="91" t="str">
        <f>+$G$99</f>
        <v>Residente de Interventoría</v>
      </c>
      <c r="H8480" s="320"/>
      <c r="I8480" s="321"/>
      <c r="J8480" s="321"/>
      <c r="K8480" s="321"/>
      <c r="L8480" s="322"/>
    </row>
    <row r="8481" spans="1:12" hidden="1" x14ac:dyDescent="0.3">
      <c r="A8481" s="18" t="str">
        <f>+A8385</f>
        <v>NO</v>
      </c>
      <c r="B8481" s="18"/>
      <c r="E8481" s="89"/>
      <c r="F8481" s="89"/>
      <c r="G8481" s="89"/>
      <c r="H8481" s="89"/>
      <c r="I8481" s="89"/>
      <c r="J8481" s="89"/>
      <c r="K8481" s="89"/>
      <c r="L8481" s="89"/>
    </row>
    <row r="8482" spans="1:12" hidden="1" x14ac:dyDescent="0.3">
      <c r="A8482" s="1" t="str">
        <f>+A8385</f>
        <v>NO</v>
      </c>
      <c r="E8482" s="92" t="str">
        <f>+E8357</f>
        <v>CRITERIOS DE EVALUACIÓN Y PUNTAJE</v>
      </c>
      <c r="F8482" s="93"/>
      <c r="G8482" s="93"/>
      <c r="H8482" s="93"/>
      <c r="I8482" s="93"/>
      <c r="J8482" s="93"/>
      <c r="K8482" s="94"/>
      <c r="L8482" s="95" t="str">
        <f>+$L$107</f>
        <v>PUNTAJE OBTENIDO</v>
      </c>
    </row>
    <row r="8483" spans="1:12" hidden="1" x14ac:dyDescent="0.3">
      <c r="A8483" s="1" t="str">
        <f>+A8385</f>
        <v>NO</v>
      </c>
      <c r="E8483" s="96" t="str">
        <f>+$E$108</f>
        <v>VALOR</v>
      </c>
      <c r="F8483" s="97" t="str">
        <f>+$F$108</f>
        <v>EQUIPO DE TRABAJO (PERSONAL CLAVE EVALUABLE)</v>
      </c>
      <c r="G8483" s="24"/>
      <c r="H8483" s="24"/>
      <c r="I8483" s="24"/>
      <c r="J8483" s="24"/>
      <c r="K8483" s="24"/>
      <c r="L8483" s="98"/>
    </row>
    <row r="8484" spans="1:12" ht="12.75" hidden="1" customHeight="1" x14ac:dyDescent="0.3">
      <c r="A8484" s="1" t="str">
        <f>+A8385</f>
        <v>NO</v>
      </c>
      <c r="E8484" s="96">
        <f>+$E$109</f>
        <v>5</v>
      </c>
      <c r="F8484" s="307" t="str">
        <f>+$F$109</f>
        <v xml:space="preserve"> Experiencia Específica adicional</v>
      </c>
      <c r="G8484" s="308"/>
      <c r="H8484" s="308"/>
      <c r="I8484" s="308"/>
      <c r="J8484" s="308"/>
      <c r="K8484" s="309"/>
      <c r="L8484" s="99" t="str">
        <f>IFERROR(IF(VLOOKUP(C8385,'R. PUNTAJES'!$C$14:$R$213,'R. PUNTAJES'!$I$10,0)="","",VLOOKUP(C8385,'R. PUNTAJES'!$C$14:$R$213,'R. PUNTAJES'!$I$10,0)),"")</f>
        <v/>
      </c>
    </row>
    <row r="8485" spans="1:12" ht="12.75" hidden="1" customHeight="1" x14ac:dyDescent="0.3">
      <c r="A8485" s="1" t="str">
        <f>+A8385</f>
        <v>NO</v>
      </c>
      <c r="E8485" s="96">
        <f>+$E$110</f>
        <v>5</v>
      </c>
      <c r="F8485" s="307" t="str">
        <f>+$F$110</f>
        <v>Formación Académica adicional</v>
      </c>
      <c r="G8485" s="308"/>
      <c r="H8485" s="308"/>
      <c r="I8485" s="308"/>
      <c r="J8485" s="308"/>
      <c r="K8485" s="309"/>
      <c r="L8485" s="99" t="str">
        <f>IFERROR(IF(VLOOKUP(C8385,'R. PUNTAJES'!$C$14:$R$213,'R. PUNTAJES'!$J$10,0)="","",VLOOKUP(C8385,'R. PUNTAJES'!$C$14:$R$213,'R. PUNTAJES'!$J$10,0)),"")</f>
        <v/>
      </c>
    </row>
    <row r="8486" spans="1:12" hidden="1" x14ac:dyDescent="0.3">
      <c r="A8486" s="18" t="str">
        <f>+A8385</f>
        <v>NO</v>
      </c>
      <c r="B8486" s="18"/>
      <c r="E8486" s="100"/>
      <c r="F8486" s="101" t="str">
        <f>+$F$111</f>
        <v>FACTOR DE SOSTENIBILIDAD</v>
      </c>
      <c r="G8486" s="102"/>
      <c r="H8486" s="102"/>
      <c r="I8486" s="102"/>
      <c r="J8486" s="102"/>
      <c r="K8486" s="102"/>
      <c r="L8486" s="103"/>
    </row>
    <row r="8487" spans="1:12" hidden="1" x14ac:dyDescent="0.3">
      <c r="A8487" s="18" t="str">
        <f>+A8385</f>
        <v>NO</v>
      </c>
      <c r="B8487" s="18"/>
      <c r="E8487" s="104">
        <v>1</v>
      </c>
      <c r="F8487" s="105" t="str">
        <f>+$F$112</f>
        <v>Compromisos Sostenibilidad</v>
      </c>
      <c r="G8487" s="106"/>
      <c r="H8487" s="106"/>
      <c r="I8487" s="106"/>
      <c r="J8487" s="106"/>
      <c r="K8487" s="106"/>
      <c r="L8487" s="107" t="str">
        <f>IFERROR(IF(VLOOKUP(C8385,'R. PUNTAJES'!$C$14:$R$213,'R. PUNTAJES'!$K$10,0)="","",VLOOKUP(C8385,'R. PUNTAJES'!$C$14:$R$213,'R. PUNTAJES'!$K$10,0)),"")</f>
        <v/>
      </c>
    </row>
    <row r="8488" spans="1:12" hidden="1" x14ac:dyDescent="0.3">
      <c r="A8488" s="1" t="str">
        <f>+A8385</f>
        <v>NO</v>
      </c>
      <c r="E8488" s="108"/>
      <c r="F8488" s="109" t="str">
        <f>+$F$113</f>
        <v>APOYO A LA INDUSTRIA NACIONAL</v>
      </c>
      <c r="G8488" s="110"/>
      <c r="H8488" s="110"/>
      <c r="I8488" s="110"/>
      <c r="J8488" s="110"/>
      <c r="K8488" s="110"/>
      <c r="L8488" s="111"/>
    </row>
    <row r="8489" spans="1:12" ht="12.75" hidden="1" customHeight="1" x14ac:dyDescent="0.3">
      <c r="A8489" s="1" t="str">
        <f>+A8385</f>
        <v>NO</v>
      </c>
      <c r="E8489" s="96">
        <v>20</v>
      </c>
      <c r="F8489" s="307" t="str">
        <f>+$F$114</f>
        <v>Promoción de Servicios Nacionales o con Trato Nacional</v>
      </c>
      <c r="G8489" s="308"/>
      <c r="H8489" s="308"/>
      <c r="I8489" s="308"/>
      <c r="J8489" s="308"/>
      <c r="K8489" s="309"/>
      <c r="L8489" s="99" t="str">
        <f>IFERROR(IF(VLOOKUP(C8385,'R. PUNTAJES'!$C$14:$R$213,'R. PUNTAJES'!$L$10,0)="","",
IF(VLOOKUP(C8385,'R. PUNTAJES'!$C$14:$R$213,'R. PUNTAJES'!$L$10,0)=5,0,
VLOOKUP(C8385,'R. PUNTAJES'!$C$14:$R$213,'R. PUNTAJES'!$L$10,0))),"")</f>
        <v/>
      </c>
    </row>
    <row r="8490" spans="1:12" ht="12.75" hidden="1" customHeight="1" x14ac:dyDescent="0.3">
      <c r="A8490" s="1" t="str">
        <f>+A8385</f>
        <v>NO</v>
      </c>
      <c r="E8490" s="96">
        <v>5</v>
      </c>
      <c r="F8490" s="307" t="str">
        <f>+$F$115</f>
        <v>Incorporación de componente nacional en servicios extranjeros</v>
      </c>
      <c r="G8490" s="308"/>
      <c r="H8490" s="308"/>
      <c r="I8490" s="308"/>
      <c r="J8490" s="308"/>
      <c r="K8490" s="309"/>
      <c r="L8490" s="99" t="str">
        <f>IFERROR(IF(VLOOKUP(C8385,'R. PUNTAJES'!$C$14:$R$213,'R. PUNTAJES'!$L$10,0)="","",
IF(VLOOKUP(C8385,'R. PUNTAJES'!$C$14:$R$213,'R. PUNTAJES'!$L$10,0)=20,0,
VLOOKUP(C8385,'R. PUNTAJES'!$C$14:$R$213,'R. PUNTAJES'!$L$10,0))),"")</f>
        <v/>
      </c>
    </row>
    <row r="8491" spans="1:12" hidden="1" x14ac:dyDescent="0.3">
      <c r="A8491" s="1" t="str">
        <f>+A8385</f>
        <v>NO</v>
      </c>
      <c r="E8491" s="112"/>
      <c r="F8491" s="97" t="str">
        <f>+$F$116</f>
        <v>VINCULACIÓN DE PERSONAS CON DISCAPACIDAD</v>
      </c>
      <c r="G8491" s="24"/>
      <c r="H8491" s="24"/>
      <c r="I8491" s="24"/>
      <c r="J8491" s="24"/>
      <c r="K8491" s="24"/>
      <c r="L8491" s="98"/>
    </row>
    <row r="8492" spans="1:12" ht="12.75" hidden="1" customHeight="1" x14ac:dyDescent="0.3">
      <c r="A8492" s="1" t="str">
        <f>+A8385</f>
        <v>NO</v>
      </c>
      <c r="E8492" s="96">
        <v>1</v>
      </c>
      <c r="F8492" s="307" t="str">
        <f>+$F$117</f>
        <v xml:space="preserve">Trabajadores vinculados a la planta de personal </v>
      </c>
      <c r="G8492" s="308"/>
      <c r="H8492" s="308"/>
      <c r="I8492" s="308"/>
      <c r="J8492" s="308"/>
      <c r="K8492" s="309"/>
      <c r="L8492" s="99" t="str">
        <f>IFERROR(IF(VLOOKUP(C8385,'R. PUNTAJES'!$C$14:$R$213,'R. PUNTAJES'!$M$10,0)="","",VLOOKUP(C8385,'R. PUNTAJES'!$C$14:$R$213,'R. PUNTAJES'!$M$10,0)),"")</f>
        <v/>
      </c>
    </row>
    <row r="8493" spans="1:12" hidden="1" x14ac:dyDescent="0.3">
      <c r="A8493" s="1" t="str">
        <f>+A8385</f>
        <v>NO</v>
      </c>
      <c r="E8493" s="112"/>
      <c r="F8493" s="97" t="str">
        <f>+$F$118</f>
        <v>EMPRENDIMIENTOS Y EMPRESAS DE MUJERES</v>
      </c>
      <c r="G8493" s="24"/>
      <c r="H8493" s="24"/>
      <c r="I8493" s="24"/>
      <c r="J8493" s="24"/>
      <c r="K8493" s="24"/>
      <c r="L8493" s="98"/>
    </row>
    <row r="8494" spans="1:12" ht="13" hidden="1" customHeight="1" x14ac:dyDescent="0.3">
      <c r="A8494" s="1" t="str">
        <f>+A8385</f>
        <v>NO</v>
      </c>
      <c r="E8494" s="96">
        <v>0.25</v>
      </c>
      <c r="F8494" s="307" t="str">
        <f>+$F$119</f>
        <v>Emprendimientos y empresas de mujeres</v>
      </c>
      <c r="G8494" s="308"/>
      <c r="H8494" s="308"/>
      <c r="I8494" s="308"/>
      <c r="J8494" s="308"/>
      <c r="K8494" s="309"/>
      <c r="L8494" s="113" t="str">
        <f>IFERROR(IF(VLOOKUP(C8385,'R. PUNTAJES'!$C$14:$R$213,'R. PUNTAJES'!$N$10,0)="","",VLOOKUP(C8385,'R. PUNTAJES'!$C$14:$R$213,'R. PUNTAJES'!$N$10,0)),"")</f>
        <v/>
      </c>
    </row>
    <row r="8495" spans="1:12" hidden="1" x14ac:dyDescent="0.3">
      <c r="A8495" s="18" t="str">
        <f>+A8496</f>
        <v>NO</v>
      </c>
      <c r="B8495" s="18"/>
      <c r="E8495" s="112"/>
      <c r="F8495" s="97" t="str">
        <f>+$F$120</f>
        <v>MIPYME</v>
      </c>
      <c r="G8495" s="24"/>
      <c r="H8495" s="24"/>
      <c r="I8495" s="24"/>
      <c r="J8495" s="24"/>
      <c r="K8495" s="24"/>
      <c r="L8495" s="98"/>
    </row>
    <row r="8496" spans="1:12" hidden="1" x14ac:dyDescent="0.3">
      <c r="A8496" s="18" t="str">
        <f>+IF(E8496=0,"NO",1)</f>
        <v>NO</v>
      </c>
      <c r="B8496" s="18"/>
      <c r="E8496" s="96">
        <v>0</v>
      </c>
      <c r="F8496" s="307" t="str">
        <f>+$F$121</f>
        <v>Mipyme</v>
      </c>
      <c r="G8496" s="308"/>
      <c r="H8496" s="308"/>
      <c r="I8496" s="308"/>
      <c r="J8496" s="308"/>
      <c r="K8496" s="309"/>
      <c r="L8496" s="113" t="str">
        <f>IFERROR(IF(VLOOKUP(C8385,'R. PUNTAJES'!$C$14:$R$213,'R. PUNTAJES'!$O$10,0)="","",VLOOKUP(C8385,'R. PUNTAJES'!$C$14:$R$213,'R. PUNTAJES'!$O$10,0)),"")</f>
        <v/>
      </c>
    </row>
    <row r="8497" spans="1:16" hidden="1" x14ac:dyDescent="0.3">
      <c r="A8497" s="1" t="str">
        <f>+A8385</f>
        <v>NO</v>
      </c>
      <c r="E8497" s="112"/>
      <c r="F8497" s="97" t="str">
        <f>+$F$122</f>
        <v>EXPERIENCIA DEL PROPONENTE</v>
      </c>
      <c r="G8497" s="24"/>
      <c r="H8497" s="24"/>
      <c r="I8497" s="24"/>
      <c r="J8497" s="24"/>
      <c r="K8497" s="24"/>
      <c r="L8497" s="98"/>
    </row>
    <row r="8498" spans="1:16" hidden="1" x14ac:dyDescent="0.3">
      <c r="A8498" s="1" t="str">
        <f>+A8385</f>
        <v>NO</v>
      </c>
      <c r="E8498" s="96">
        <v>59.5</v>
      </c>
      <c r="F8498" s="307" t="str">
        <f>+$F$123</f>
        <v>mediana con valor absoluto</v>
      </c>
      <c r="G8498" s="308"/>
      <c r="H8498" s="308"/>
      <c r="I8498" s="308"/>
      <c r="J8498" s="308"/>
      <c r="K8498" s="309"/>
      <c r="L8498" s="113" t="str">
        <f>IFERROR(IF(VLOOKUP(C8385,'R. PUNTAJES'!$C$14:$R$213,'R. PUNTAJES'!$R$10,0)="","",VLOOKUP(C8385,'R. PUNTAJES'!$C$14:$R$213,'R. PUNTAJES'!$R$10,0)),"")</f>
        <v/>
      </c>
    </row>
    <row r="8499" spans="1:16" hidden="1" x14ac:dyDescent="0.3">
      <c r="A8499" s="1" t="str">
        <f>+A8385</f>
        <v>NO</v>
      </c>
      <c r="E8499" s="112"/>
      <c r="F8499" s="97" t="str">
        <f>+$F$124</f>
        <v>MULTAS</v>
      </c>
      <c r="G8499" s="24"/>
      <c r="H8499" s="24"/>
      <c r="I8499" s="24"/>
      <c r="J8499" s="24"/>
      <c r="K8499" s="24"/>
      <c r="L8499" s="98"/>
    </row>
    <row r="8500" spans="1:16" ht="12.75" hidden="1" customHeight="1" x14ac:dyDescent="0.3">
      <c r="A8500" s="1" t="str">
        <f>+A8385</f>
        <v>NO</v>
      </c>
      <c r="E8500" s="96">
        <v>-2</v>
      </c>
      <c r="F8500" s="307" t="str">
        <f>+$F$125</f>
        <v>Una o más multas o cláusulas penales durante el último año</v>
      </c>
      <c r="G8500" s="310"/>
      <c r="H8500" s="310"/>
      <c r="I8500" s="310"/>
      <c r="J8500" s="310"/>
      <c r="K8500" s="311"/>
      <c r="L8500" s="99" t="str">
        <f>IFERROR(IF(VLOOKUP(C8385,'R. PUNTAJES'!$C$14:$R$213,'R. PUNTAJES'!$Q$10,0)="","",VLOOKUP(C8385,'R. PUNTAJES'!$C$14:$R$213,'R. PUNTAJES'!$Q$10,0)),"")</f>
        <v/>
      </c>
    </row>
    <row r="8501" spans="1:16" hidden="1" x14ac:dyDescent="0.3">
      <c r="A8501" s="1" t="str">
        <f>+A8385</f>
        <v>NO</v>
      </c>
      <c r="E8501" s="112"/>
      <c r="F8501" s="97" t="str">
        <f>+$F$126</f>
        <v>OBRAS INCONCLUSAS</v>
      </c>
      <c r="G8501" s="24"/>
      <c r="H8501" s="24"/>
      <c r="I8501" s="24"/>
      <c r="J8501" s="24"/>
      <c r="K8501" s="24"/>
      <c r="L8501" s="98"/>
    </row>
    <row r="8502" spans="1:16" hidden="1" x14ac:dyDescent="0.3">
      <c r="A8502" s="1" t="str">
        <f>+A8385</f>
        <v>NO</v>
      </c>
      <c r="E8502" s="96">
        <v>-1</v>
      </c>
      <c r="F8502" s="301" t="str">
        <f>+$F$127</f>
        <v>Anotación vigente de obra civil inconclusa</v>
      </c>
      <c r="G8502" s="302"/>
      <c r="H8502" s="302"/>
      <c r="I8502" s="302"/>
      <c r="J8502" s="302"/>
      <c r="K8502" s="303"/>
      <c r="L8502" s="99" t="str">
        <f>IFERROR(IF(VLOOKUP(C8385,'R. PUNTAJES'!$C$14:$R$213,'R. PUNTAJES'!$P$10,0)="","",VLOOKUP(C8385,'R. PUNTAJES'!$C$14:$R$213,'R. PUNTAJES'!$P$10,0)),"")</f>
        <v/>
      </c>
    </row>
    <row r="8503" spans="1:16" ht="7.5" hidden="1" customHeight="1" x14ac:dyDescent="0.3">
      <c r="A8503" s="1" t="str">
        <f>+A8385</f>
        <v>NO</v>
      </c>
      <c r="E8503" s="114"/>
      <c r="F8503" s="45"/>
      <c r="G8503" s="45"/>
      <c r="H8503" s="45"/>
      <c r="I8503" s="45"/>
      <c r="J8503" s="45"/>
      <c r="K8503" s="45"/>
      <c r="L8503" s="48"/>
    </row>
    <row r="8504" spans="1:16" hidden="1" x14ac:dyDescent="0.3">
      <c r="A8504" s="1" t="str">
        <f>+A8385</f>
        <v>NO</v>
      </c>
      <c r="E8504" s="115" t="str">
        <f>+$E$129</f>
        <v>PUNTAJE TOTAL</v>
      </c>
      <c r="F8504" s="116"/>
      <c r="G8504" s="116"/>
      <c r="H8504" s="116"/>
      <c r="I8504" s="116"/>
      <c r="J8504" s="116"/>
      <c r="K8504" s="117"/>
      <c r="L8504" s="118">
        <f>IFERROR(IF(VLOOKUP(C8385,'R. PUNTAJES'!$C$14:$R$213,'R. PUNTAJES'!$H$10,0)="RECHAZO","",SUM(L8484:L8502)),"")</f>
        <v>0</v>
      </c>
    </row>
    <row r="8505" spans="1:16" hidden="1" x14ac:dyDescent="0.3">
      <c r="A8505" s="1" t="str">
        <f>+A8385</f>
        <v>NO</v>
      </c>
      <c r="E8505" s="304" t="str">
        <f>+$E$130</f>
        <v>OBSERVACIONES RESPECTO A PUNTAJES</v>
      </c>
      <c r="F8505" s="305"/>
      <c r="G8505" s="305"/>
      <c r="H8505" s="305"/>
      <c r="I8505" s="305"/>
      <c r="J8505" s="305"/>
      <c r="K8505" s="305"/>
      <c r="L8505" s="305"/>
    </row>
    <row r="8506" spans="1:16" ht="12" hidden="1" customHeight="1" x14ac:dyDescent="0.3">
      <c r="A8506" s="1" t="str">
        <f>+A8385</f>
        <v>NO</v>
      </c>
      <c r="E8506" s="306" t="s">
        <v>124</v>
      </c>
      <c r="F8506" s="305"/>
      <c r="G8506" s="305"/>
      <c r="H8506" s="305"/>
      <c r="I8506" s="305"/>
      <c r="J8506" s="305"/>
      <c r="K8506" s="305"/>
      <c r="L8506" s="305"/>
      <c r="N8506" s="119"/>
      <c r="O8506" s="119"/>
      <c r="P8506" s="120"/>
    </row>
    <row r="8507" spans="1:16" ht="3" hidden="1" customHeight="1" x14ac:dyDescent="0.3">
      <c r="A8507" s="1" t="str">
        <f>+A8386</f>
        <v>NO</v>
      </c>
      <c r="E8507" s="121"/>
      <c r="F8507" s="122"/>
      <c r="G8507" s="122"/>
      <c r="H8507" s="122"/>
      <c r="I8507" s="122"/>
      <c r="J8507" s="122"/>
      <c r="K8507" s="122"/>
      <c r="L8507" s="123"/>
    </row>
    <row r="8508" spans="1:16" hidden="1" x14ac:dyDescent="0.3">
      <c r="A8508" s="1" t="str">
        <f>+IF(OR(C8510=""),"NO",1)</f>
        <v>NO</v>
      </c>
      <c r="E8508" s="346"/>
      <c r="F8508" s="347"/>
      <c r="G8508" s="347"/>
      <c r="H8508" s="347"/>
      <c r="I8508" s="347"/>
      <c r="J8508" s="347"/>
      <c r="K8508" s="347"/>
      <c r="L8508" s="347"/>
    </row>
    <row r="8509" spans="1:16" ht="4.5" hidden="1" customHeight="1" x14ac:dyDescent="0.3">
      <c r="A8509" s="1" t="str">
        <f>+A8510</f>
        <v>NO</v>
      </c>
      <c r="E8509" s="15"/>
      <c r="F8509" s="16"/>
      <c r="G8509" s="16"/>
      <c r="H8509" s="16"/>
      <c r="I8509" s="16"/>
      <c r="J8509" s="16"/>
      <c r="K8509" s="16"/>
      <c r="L8509" s="17"/>
    </row>
    <row r="8510" spans="1:16" ht="15.75" hidden="1" customHeight="1" x14ac:dyDescent="0.3">
      <c r="A8510" s="1" t="str">
        <f>+IF(OR(C8510=""),"NO",1)</f>
        <v>NO</v>
      </c>
      <c r="B8510" s="1">
        <f>1+MAX($B$1:B8509)</f>
        <v>69</v>
      </c>
      <c r="C8510" s="18" t="s">
        <v>124</v>
      </c>
      <c r="E8510" s="19" t="s">
        <v>124</v>
      </c>
      <c r="F8510" s="20"/>
      <c r="G8510" s="20"/>
      <c r="H8510" s="20"/>
      <c r="I8510" s="21"/>
      <c r="J8510" s="20"/>
      <c r="K8510" s="21"/>
      <c r="L8510" s="22"/>
    </row>
    <row r="8511" spans="1:16" hidden="1" x14ac:dyDescent="0.3">
      <c r="A8511" s="1" t="str">
        <f>A8510</f>
        <v>NO</v>
      </c>
      <c r="E8511" s="23" t="str">
        <f>+$E$11</f>
        <v>Integrantes</v>
      </c>
      <c r="F8511" s="24"/>
      <c r="G8511" s="24"/>
      <c r="H8511" s="24"/>
      <c r="I8511" s="24"/>
      <c r="J8511" s="24"/>
      <c r="K8511" s="25" t="str">
        <f>+$K$11</f>
        <v>Nit</v>
      </c>
      <c r="L8511" s="26" t="str">
        <f>+$L$11</f>
        <v>Part.</v>
      </c>
    </row>
    <row r="8512" spans="1:16" hidden="1" x14ac:dyDescent="0.3">
      <c r="A8512" s="1" t="str">
        <f>+A8511</f>
        <v>NO</v>
      </c>
      <c r="C8512" s="1" t="s">
        <v>124</v>
      </c>
      <c r="E8512" s="27" t="s">
        <v>124</v>
      </c>
      <c r="F8512" s="28"/>
      <c r="G8512" s="28"/>
      <c r="H8512" s="28"/>
      <c r="I8512" s="28"/>
      <c r="J8512" s="28"/>
      <c r="K8512" s="29" t="s">
        <v>124</v>
      </c>
      <c r="L8512" s="30" t="s">
        <v>124</v>
      </c>
    </row>
    <row r="8513" spans="1:12" hidden="1" x14ac:dyDescent="0.3">
      <c r="A8513" s="18" t="str">
        <f>+IF(OR(C8513=""),"NO",1)</f>
        <v>NO</v>
      </c>
      <c r="B8513" s="18"/>
      <c r="C8513" s="1" t="s">
        <v>124</v>
      </c>
      <c r="E8513" s="31" t="s">
        <v>124</v>
      </c>
      <c r="F8513" s="32"/>
      <c r="G8513" s="32"/>
      <c r="H8513" s="32"/>
      <c r="I8513" s="32"/>
      <c r="J8513" s="32"/>
      <c r="K8513" s="33" t="s">
        <v>124</v>
      </c>
      <c r="L8513" s="34" t="s">
        <v>124</v>
      </c>
    </row>
    <row r="8514" spans="1:12" hidden="1" x14ac:dyDescent="0.3">
      <c r="A8514" s="18" t="str">
        <f>+IF(OR(C8514=""),"NO",1)</f>
        <v>NO</v>
      </c>
      <c r="B8514" s="18"/>
      <c r="C8514" s="1" t="s">
        <v>124</v>
      </c>
      <c r="E8514" s="31" t="s">
        <v>124</v>
      </c>
      <c r="F8514" s="32"/>
      <c r="G8514" s="32"/>
      <c r="H8514" s="32"/>
      <c r="I8514" s="32"/>
      <c r="J8514" s="32"/>
      <c r="K8514" s="33" t="s">
        <v>124</v>
      </c>
      <c r="L8514" s="34" t="s">
        <v>124</v>
      </c>
    </row>
    <row r="8515" spans="1:12" hidden="1" x14ac:dyDescent="0.3">
      <c r="A8515" s="18" t="str">
        <f>+IF(OR(C8515=""),"NO",1)</f>
        <v>NO</v>
      </c>
      <c r="B8515" s="18"/>
      <c r="C8515" s="1" t="s">
        <v>124</v>
      </c>
      <c r="E8515" s="31" t="s">
        <v>13</v>
      </c>
      <c r="F8515" s="32"/>
      <c r="G8515" s="32"/>
      <c r="H8515" s="32"/>
      <c r="I8515" s="32"/>
      <c r="J8515" s="32"/>
      <c r="K8515" s="33"/>
      <c r="L8515" s="34"/>
    </row>
    <row r="8516" spans="1:12" hidden="1" x14ac:dyDescent="0.3">
      <c r="A8516" s="18" t="str">
        <f>+IF(OR(C8516=""),"NO",1)</f>
        <v>NO</v>
      </c>
      <c r="B8516" s="18"/>
      <c r="C8516" s="1" t="s">
        <v>124</v>
      </c>
      <c r="E8516" s="31" t="s">
        <v>13</v>
      </c>
      <c r="F8516" s="32"/>
      <c r="G8516" s="32"/>
      <c r="H8516" s="32"/>
      <c r="I8516" s="32"/>
      <c r="J8516" s="32"/>
      <c r="K8516" s="33"/>
      <c r="L8516" s="34"/>
    </row>
    <row r="8517" spans="1:12" hidden="1" x14ac:dyDescent="0.3">
      <c r="A8517" s="18" t="str">
        <f>+IF(OR(C8517=""),"NO",1)</f>
        <v>NO</v>
      </c>
      <c r="B8517" s="18"/>
      <c r="C8517" s="1" t="s">
        <v>124</v>
      </c>
      <c r="E8517" s="35" t="s">
        <v>13</v>
      </c>
      <c r="F8517" s="36"/>
      <c r="G8517" s="36"/>
      <c r="H8517" s="36"/>
      <c r="I8517" s="36"/>
      <c r="J8517" s="36"/>
      <c r="K8517" s="37"/>
      <c r="L8517" s="38"/>
    </row>
    <row r="8518" spans="1:12" ht="5.15" hidden="1" customHeight="1" x14ac:dyDescent="0.3">
      <c r="A8518" s="1" t="str">
        <f>+A8510</f>
        <v>NO</v>
      </c>
      <c r="E8518" s="39"/>
      <c r="F8518" s="39"/>
      <c r="G8518" s="39"/>
      <c r="H8518" s="39"/>
      <c r="I8518" s="39"/>
      <c r="J8518" s="39"/>
      <c r="K8518" s="39"/>
      <c r="L8518" s="39"/>
    </row>
    <row r="8519" spans="1:12" ht="15.75" hidden="1" customHeight="1" x14ac:dyDescent="0.3">
      <c r="A8519" s="1" t="str">
        <f>+A8510</f>
        <v>NO</v>
      </c>
      <c r="E8519" s="40" t="str">
        <f>+$E$19</f>
        <v>RESULTADO DE EVALUACIÓN TÉCNICA</v>
      </c>
      <c r="F8519" s="41"/>
      <c r="G8519" s="41"/>
      <c r="H8519" s="41"/>
      <c r="I8519" s="41"/>
      <c r="J8519" s="41"/>
      <c r="K8519" s="41"/>
      <c r="L8519" s="42"/>
    </row>
    <row r="8520" spans="1:12" hidden="1" x14ac:dyDescent="0.3">
      <c r="A8520" s="1" t="str">
        <f>+A8510</f>
        <v>NO</v>
      </c>
      <c r="E8520" s="43"/>
      <c r="F8520" s="44" t="str">
        <f>+$F$20</f>
        <v>Experiencia</v>
      </c>
      <c r="G8520" s="45"/>
      <c r="H8520" s="45"/>
      <c r="I8520" s="45"/>
      <c r="J8520" s="45"/>
      <c r="K8520" s="46"/>
      <c r="L8520" s="47" t="s">
        <v>124</v>
      </c>
    </row>
    <row r="8521" spans="1:12" hidden="1" x14ac:dyDescent="0.3">
      <c r="A8521" s="1" t="str">
        <f>+A8510</f>
        <v>NO</v>
      </c>
      <c r="E8521" s="348" t="str">
        <f>+$E$21</f>
        <v>OBSERVACIONES RESPECTO A LA EVALUACIÓN DE EXPERIENCIA</v>
      </c>
      <c r="F8521" s="308"/>
      <c r="G8521" s="308"/>
      <c r="H8521" s="308"/>
      <c r="I8521" s="308"/>
      <c r="J8521" s="308"/>
      <c r="K8521" s="308"/>
      <c r="L8521" s="349"/>
    </row>
    <row r="8522" spans="1:12" hidden="1" x14ac:dyDescent="0.3">
      <c r="A8522" s="1" t="str">
        <f>+A8510</f>
        <v>NO</v>
      </c>
      <c r="E8522" s="350" t="s">
        <v>124</v>
      </c>
      <c r="F8522" s="351"/>
      <c r="G8522" s="351"/>
      <c r="H8522" s="351"/>
      <c r="I8522" s="351"/>
      <c r="J8522" s="351"/>
      <c r="K8522" s="351"/>
      <c r="L8522" s="352"/>
    </row>
    <row r="8523" spans="1:12" ht="5.15" hidden="1" customHeight="1" x14ac:dyDescent="0.3">
      <c r="A8523" s="1" t="str">
        <f>+A8510</f>
        <v>NO</v>
      </c>
      <c r="E8523" s="39"/>
      <c r="F8523" s="39"/>
      <c r="G8523" s="39"/>
      <c r="H8523" s="39"/>
      <c r="I8523" s="39"/>
      <c r="J8523" s="39"/>
      <c r="K8523" s="39"/>
      <c r="L8523" s="39"/>
    </row>
    <row r="8524" spans="1:12" ht="12.75" hidden="1" customHeight="1" x14ac:dyDescent="0.3">
      <c r="A8524" s="1" t="str">
        <f>+A8510</f>
        <v>NO</v>
      </c>
      <c r="E8524" s="40" t="str">
        <f>+$E$24</f>
        <v>EXPERIENCIA HABILITANTE: CONTRATOS PRESENTADOS</v>
      </c>
      <c r="F8524" s="41"/>
      <c r="G8524" s="41"/>
      <c r="H8524" s="41"/>
      <c r="I8524" s="41"/>
      <c r="J8524" s="41"/>
      <c r="K8524" s="41"/>
      <c r="L8524" s="42"/>
    </row>
    <row r="8525" spans="1:12" ht="8.5" hidden="1" customHeight="1" x14ac:dyDescent="0.3">
      <c r="A8525" s="1" t="str">
        <f>+A8510</f>
        <v>NO</v>
      </c>
      <c r="E8525" s="49"/>
      <c r="F8525" s="50"/>
      <c r="G8525" s="51"/>
      <c r="H8525" s="51"/>
      <c r="I8525" s="51"/>
      <c r="J8525" s="51"/>
      <c r="K8525" s="51"/>
      <c r="L8525" s="52"/>
    </row>
    <row r="8526" spans="1:12" hidden="1" x14ac:dyDescent="0.3">
      <c r="A8526" s="18" t="str">
        <f>+IF(OR(C8526=""),"NO",1)</f>
        <v>NO</v>
      </c>
      <c r="B8526" s="18"/>
      <c r="C8526" s="1" t="s">
        <v>124</v>
      </c>
      <c r="E8526" s="329">
        <v>1</v>
      </c>
      <c r="F8526" s="53" t="str">
        <f>+$F$26</f>
        <v>OBJETO</v>
      </c>
      <c r="G8526" s="332" t="s">
        <v>124</v>
      </c>
      <c r="H8526" s="333"/>
      <c r="I8526" s="333"/>
      <c r="J8526" s="333"/>
      <c r="K8526" s="333"/>
      <c r="L8526" s="334"/>
    </row>
    <row r="8527" spans="1:12" hidden="1" x14ac:dyDescent="0.3">
      <c r="A8527" s="18" t="str">
        <f>+IF(OR(C8526=""),"NO",1)</f>
        <v>NO</v>
      </c>
      <c r="B8527" s="18"/>
      <c r="E8527" s="330"/>
      <c r="F8527" s="54" t="str">
        <f>+$F$27</f>
        <v>CONTRATANTE</v>
      </c>
      <c r="G8527" s="335" t="s">
        <v>124</v>
      </c>
      <c r="H8527" s="310"/>
      <c r="I8527" s="310"/>
      <c r="J8527" s="310"/>
      <c r="K8527" s="310"/>
      <c r="L8527" s="336"/>
    </row>
    <row r="8528" spans="1:12" hidden="1" x14ac:dyDescent="0.3">
      <c r="A8528" s="18" t="str">
        <f>+IF(OR(C8526=""),"NO",1)</f>
        <v>NO</v>
      </c>
      <c r="B8528" s="18"/>
      <c r="E8528" s="330"/>
      <c r="F8528" s="54" t="str">
        <f>+$F$28</f>
        <v>APORTANTE</v>
      </c>
      <c r="G8528" s="337" t="s">
        <v>124</v>
      </c>
      <c r="H8528" s="338"/>
      <c r="I8528" s="338"/>
      <c r="J8528" s="338"/>
      <c r="K8528" s="338"/>
      <c r="L8528" s="339"/>
    </row>
    <row r="8529" spans="1:12" hidden="1" x14ac:dyDescent="0.3">
      <c r="A8529" s="18" t="str">
        <f>+IF(OR(C8526=""),"NO",1)</f>
        <v>NO</v>
      </c>
      <c r="B8529" s="18"/>
      <c r="E8529" s="330"/>
      <c r="F8529" s="54" t="str">
        <f>+$F$29</f>
        <v>VALOR /SMMLV)</v>
      </c>
      <c r="G8529" s="55" t="s">
        <v>124</v>
      </c>
      <c r="H8529" s="56" t="str">
        <f>+$H$29</f>
        <v>% PART..</v>
      </c>
      <c r="I8529" s="57" t="s">
        <v>124</v>
      </c>
      <c r="J8529" s="58" t="str">
        <f>+$J$29</f>
        <v>VALOR ACREDITADO</v>
      </c>
      <c r="K8529" s="59"/>
      <c r="L8529" s="47" t="s">
        <v>124</v>
      </c>
    </row>
    <row r="8530" spans="1:12" hidden="1" x14ac:dyDescent="0.3">
      <c r="A8530" s="18" t="str">
        <f>+IF(OR(C8526=""),"NO",1)</f>
        <v>NO</v>
      </c>
      <c r="B8530" s="18"/>
      <c r="E8530" s="330"/>
      <c r="F8530" s="60" t="str">
        <f>+$F$30</f>
        <v>EXPERIENCIA APORTADA</v>
      </c>
      <c r="G8530" s="340" t="s">
        <v>124</v>
      </c>
      <c r="H8530" s="341"/>
      <c r="I8530" s="341"/>
      <c r="J8530" s="341"/>
      <c r="K8530" s="341"/>
      <c r="L8530" s="342"/>
    </row>
    <row r="8531" spans="1:12" hidden="1" x14ac:dyDescent="0.3">
      <c r="A8531" s="18" t="str">
        <f>+IF(OR(C8526=""),"NO",1)</f>
        <v>NO</v>
      </c>
      <c r="B8531" s="18"/>
      <c r="E8531" s="331"/>
      <c r="F8531" s="62" t="str">
        <f>+$F$31</f>
        <v>OBSERVACIÓN</v>
      </c>
      <c r="G8531" s="343" t="s">
        <v>124</v>
      </c>
      <c r="H8531" s="344"/>
      <c r="I8531" s="344"/>
      <c r="J8531" s="344"/>
      <c r="K8531" s="344"/>
      <c r="L8531" s="345"/>
    </row>
    <row r="8532" spans="1:12" ht="8.5" hidden="1" customHeight="1" x14ac:dyDescent="0.3">
      <c r="A8532" s="18" t="str">
        <f>+IF(OR(C8526=""),"NO",1)</f>
        <v>NO</v>
      </c>
      <c r="B8532" s="18"/>
      <c r="E8532" s="49"/>
      <c r="F8532" s="50"/>
      <c r="G8532" s="51"/>
      <c r="H8532" s="51"/>
      <c r="I8532" s="51"/>
      <c r="J8532" s="51"/>
      <c r="K8532" s="51"/>
      <c r="L8532" s="52"/>
    </row>
    <row r="8533" spans="1:12" hidden="1" x14ac:dyDescent="0.3">
      <c r="A8533" s="18" t="str">
        <f t="shared" ref="A8533" si="2856">+IF(OR(C8533=""),"NO",1)</f>
        <v>NO</v>
      </c>
      <c r="B8533" s="18"/>
      <c r="C8533" s="1" t="s">
        <v>124</v>
      </c>
      <c r="E8533" s="329">
        <v>2</v>
      </c>
      <c r="F8533" s="53" t="str">
        <f>+$F$26</f>
        <v>OBJETO</v>
      </c>
      <c r="G8533" s="332" t="s">
        <v>124</v>
      </c>
      <c r="H8533" s="333"/>
      <c r="I8533" s="333"/>
      <c r="J8533" s="333"/>
      <c r="K8533" s="333"/>
      <c r="L8533" s="334"/>
    </row>
    <row r="8534" spans="1:12" hidden="1" x14ac:dyDescent="0.3">
      <c r="A8534" s="18" t="str">
        <f t="shared" ref="A8534" si="2857">+IF(OR(C8533=""),"NO",1)</f>
        <v>NO</v>
      </c>
      <c r="B8534" s="18"/>
      <c r="E8534" s="330"/>
      <c r="F8534" s="54" t="str">
        <f>+$F$27</f>
        <v>CONTRATANTE</v>
      </c>
      <c r="G8534" s="335" t="s">
        <v>124</v>
      </c>
      <c r="H8534" s="310"/>
      <c r="I8534" s="310"/>
      <c r="J8534" s="310"/>
      <c r="K8534" s="310"/>
      <c r="L8534" s="336"/>
    </row>
    <row r="8535" spans="1:12" hidden="1" x14ac:dyDescent="0.3">
      <c r="A8535" s="18" t="str">
        <f t="shared" ref="A8535" si="2858">+IF(OR(C8533=""),"NO",1)</f>
        <v>NO</v>
      </c>
      <c r="B8535" s="18"/>
      <c r="E8535" s="330"/>
      <c r="F8535" s="54" t="str">
        <f>+$F$28</f>
        <v>APORTANTE</v>
      </c>
      <c r="G8535" s="337" t="s">
        <v>124</v>
      </c>
      <c r="H8535" s="338"/>
      <c r="I8535" s="338"/>
      <c r="J8535" s="338"/>
      <c r="K8535" s="338"/>
      <c r="L8535" s="339"/>
    </row>
    <row r="8536" spans="1:12" hidden="1" x14ac:dyDescent="0.3">
      <c r="A8536" s="18" t="str">
        <f t="shared" ref="A8536" si="2859">+IF(OR(C8533=""),"NO",1)</f>
        <v>NO</v>
      </c>
      <c r="B8536" s="18"/>
      <c r="E8536" s="330"/>
      <c r="F8536" s="54" t="str">
        <f>+$F$29</f>
        <v>VALOR /SMMLV)</v>
      </c>
      <c r="G8536" s="55" t="s">
        <v>124</v>
      </c>
      <c r="H8536" s="56" t="str">
        <f>+$H$29</f>
        <v>% PART..</v>
      </c>
      <c r="I8536" s="57" t="s">
        <v>124</v>
      </c>
      <c r="J8536" s="58" t="str">
        <f>+$J$29</f>
        <v>VALOR ACREDITADO</v>
      </c>
      <c r="K8536" s="59"/>
      <c r="L8536" s="47" t="s">
        <v>124</v>
      </c>
    </row>
    <row r="8537" spans="1:12" hidden="1" x14ac:dyDescent="0.3">
      <c r="A8537" s="18" t="str">
        <f t="shared" ref="A8537" si="2860">+IF(OR(C8533=""),"NO",1)</f>
        <v>NO</v>
      </c>
      <c r="B8537" s="18"/>
      <c r="E8537" s="330"/>
      <c r="F8537" s="60" t="str">
        <f>+$F$30</f>
        <v>EXPERIENCIA APORTADA</v>
      </c>
      <c r="G8537" s="340" t="s">
        <v>124</v>
      </c>
      <c r="H8537" s="341"/>
      <c r="I8537" s="341"/>
      <c r="J8537" s="341"/>
      <c r="K8537" s="341"/>
      <c r="L8537" s="342"/>
    </row>
    <row r="8538" spans="1:12" hidden="1" x14ac:dyDescent="0.3">
      <c r="A8538" s="18" t="str">
        <f t="shared" ref="A8538" si="2861">+IF(OR(C8533=""),"NO",1)</f>
        <v>NO</v>
      </c>
      <c r="B8538" s="18"/>
      <c r="E8538" s="331"/>
      <c r="F8538" s="62" t="str">
        <f>+$F$31</f>
        <v>OBSERVACIÓN</v>
      </c>
      <c r="G8538" s="343" t="s">
        <v>124</v>
      </c>
      <c r="H8538" s="344"/>
      <c r="I8538" s="344"/>
      <c r="J8538" s="344"/>
      <c r="K8538" s="344"/>
      <c r="L8538" s="345"/>
    </row>
    <row r="8539" spans="1:12" ht="8.5" hidden="1" customHeight="1" x14ac:dyDescent="0.3">
      <c r="A8539" s="18" t="str">
        <f t="shared" ref="A8539" si="2862">+IF(OR(C8533=""),"NO",1)</f>
        <v>NO</v>
      </c>
      <c r="B8539" s="18"/>
      <c r="E8539" s="49"/>
      <c r="F8539" s="50"/>
      <c r="G8539" s="51"/>
      <c r="H8539" s="51"/>
      <c r="I8539" s="51"/>
      <c r="J8539" s="51"/>
      <c r="K8539" s="51"/>
      <c r="L8539" s="52"/>
    </row>
    <row r="8540" spans="1:12" hidden="1" x14ac:dyDescent="0.3">
      <c r="A8540" s="18" t="str">
        <f t="shared" ref="A8540" si="2863">+IF(OR(C8540=""),"NO",1)</f>
        <v>NO</v>
      </c>
      <c r="B8540" s="18"/>
      <c r="C8540" s="1" t="s">
        <v>124</v>
      </c>
      <c r="E8540" s="329">
        <v>3</v>
      </c>
      <c r="F8540" s="53" t="str">
        <f>+$F$26</f>
        <v>OBJETO</v>
      </c>
      <c r="G8540" s="332" t="s">
        <v>124</v>
      </c>
      <c r="H8540" s="333"/>
      <c r="I8540" s="333"/>
      <c r="J8540" s="333"/>
      <c r="K8540" s="333"/>
      <c r="L8540" s="334"/>
    </row>
    <row r="8541" spans="1:12" hidden="1" x14ac:dyDescent="0.3">
      <c r="A8541" s="18" t="str">
        <f t="shared" ref="A8541" si="2864">+IF(OR(C8540=""),"NO",1)</f>
        <v>NO</v>
      </c>
      <c r="B8541" s="18"/>
      <c r="E8541" s="330"/>
      <c r="F8541" s="54" t="str">
        <f>+$F$27</f>
        <v>CONTRATANTE</v>
      </c>
      <c r="G8541" s="335" t="s">
        <v>124</v>
      </c>
      <c r="H8541" s="310"/>
      <c r="I8541" s="310"/>
      <c r="J8541" s="310"/>
      <c r="K8541" s="310"/>
      <c r="L8541" s="336"/>
    </row>
    <row r="8542" spans="1:12" hidden="1" x14ac:dyDescent="0.3">
      <c r="A8542" s="18" t="str">
        <f t="shared" ref="A8542" si="2865">+IF(OR(C8540=""),"NO",1)</f>
        <v>NO</v>
      </c>
      <c r="B8542" s="18"/>
      <c r="E8542" s="330"/>
      <c r="F8542" s="54" t="str">
        <f>+$F$28</f>
        <v>APORTANTE</v>
      </c>
      <c r="G8542" s="337" t="s">
        <v>124</v>
      </c>
      <c r="H8542" s="338"/>
      <c r="I8542" s="338"/>
      <c r="J8542" s="338"/>
      <c r="K8542" s="338"/>
      <c r="L8542" s="339"/>
    </row>
    <row r="8543" spans="1:12" hidden="1" x14ac:dyDescent="0.3">
      <c r="A8543" s="18" t="str">
        <f t="shared" ref="A8543" si="2866">+IF(OR(C8540=""),"NO",1)</f>
        <v>NO</v>
      </c>
      <c r="B8543" s="18"/>
      <c r="E8543" s="330"/>
      <c r="F8543" s="54" t="str">
        <f>+$F$29</f>
        <v>VALOR /SMMLV)</v>
      </c>
      <c r="G8543" s="55" t="s">
        <v>124</v>
      </c>
      <c r="H8543" s="56" t="str">
        <f>+$H$29</f>
        <v>% PART..</v>
      </c>
      <c r="I8543" s="57" t="s">
        <v>124</v>
      </c>
      <c r="J8543" s="58" t="str">
        <f>+$J$29</f>
        <v>VALOR ACREDITADO</v>
      </c>
      <c r="K8543" s="59"/>
      <c r="L8543" s="47" t="s">
        <v>124</v>
      </c>
    </row>
    <row r="8544" spans="1:12" hidden="1" x14ac:dyDescent="0.3">
      <c r="A8544" s="18" t="str">
        <f t="shared" ref="A8544" si="2867">+IF(OR(C8540=""),"NO",1)</f>
        <v>NO</v>
      </c>
      <c r="B8544" s="18"/>
      <c r="E8544" s="330"/>
      <c r="F8544" s="60" t="str">
        <f>+$F$30</f>
        <v>EXPERIENCIA APORTADA</v>
      </c>
      <c r="G8544" s="340" t="s">
        <v>124</v>
      </c>
      <c r="H8544" s="341"/>
      <c r="I8544" s="341"/>
      <c r="J8544" s="341"/>
      <c r="K8544" s="341"/>
      <c r="L8544" s="342"/>
    </row>
    <row r="8545" spans="1:12" hidden="1" x14ac:dyDescent="0.3">
      <c r="A8545" s="18" t="str">
        <f t="shared" ref="A8545" si="2868">+IF(OR(C8540=""),"NO",1)</f>
        <v>NO</v>
      </c>
      <c r="B8545" s="18"/>
      <c r="E8545" s="331"/>
      <c r="F8545" s="62" t="str">
        <f>+$F$31</f>
        <v>OBSERVACIÓN</v>
      </c>
      <c r="G8545" s="343" t="s">
        <v>124</v>
      </c>
      <c r="H8545" s="344"/>
      <c r="I8545" s="344"/>
      <c r="J8545" s="344"/>
      <c r="K8545" s="344"/>
      <c r="L8545" s="345"/>
    </row>
    <row r="8546" spans="1:12" ht="8.5" hidden="1" customHeight="1" x14ac:dyDescent="0.3">
      <c r="A8546" s="18" t="str">
        <f t="shared" ref="A8546" si="2869">+IF(OR(C8540=""),"NO",1)</f>
        <v>NO</v>
      </c>
      <c r="B8546" s="18"/>
      <c r="E8546" s="49"/>
      <c r="F8546" s="50"/>
      <c r="G8546" s="51"/>
      <c r="H8546" s="51"/>
      <c r="I8546" s="51"/>
      <c r="J8546" s="51"/>
      <c r="K8546" s="51"/>
      <c r="L8546" s="52"/>
    </row>
    <row r="8547" spans="1:12" hidden="1" x14ac:dyDescent="0.3">
      <c r="A8547" s="18" t="str">
        <f t="shared" ref="A8547" si="2870">+IF(OR(C8547=""),"NO",1)</f>
        <v>NO</v>
      </c>
      <c r="B8547" s="18"/>
      <c r="C8547" s="1" t="s">
        <v>124</v>
      </c>
      <c r="E8547" s="329">
        <v>4</v>
      </c>
      <c r="F8547" s="53" t="str">
        <f>+$F$26</f>
        <v>OBJETO</v>
      </c>
      <c r="G8547" s="332" t="s">
        <v>124</v>
      </c>
      <c r="H8547" s="333"/>
      <c r="I8547" s="333"/>
      <c r="J8547" s="333"/>
      <c r="K8547" s="333"/>
      <c r="L8547" s="334"/>
    </row>
    <row r="8548" spans="1:12" hidden="1" x14ac:dyDescent="0.3">
      <c r="A8548" s="18" t="str">
        <f t="shared" ref="A8548" si="2871">+IF(OR(C8547=""),"NO",1)</f>
        <v>NO</v>
      </c>
      <c r="B8548" s="18"/>
      <c r="E8548" s="330"/>
      <c r="F8548" s="54" t="str">
        <f>+$F$27</f>
        <v>CONTRATANTE</v>
      </c>
      <c r="G8548" s="335" t="s">
        <v>124</v>
      </c>
      <c r="H8548" s="310"/>
      <c r="I8548" s="310"/>
      <c r="J8548" s="310"/>
      <c r="K8548" s="310"/>
      <c r="L8548" s="336"/>
    </row>
    <row r="8549" spans="1:12" hidden="1" x14ac:dyDescent="0.3">
      <c r="A8549" s="18" t="str">
        <f t="shared" ref="A8549" si="2872">+IF(OR(C8547=""),"NO",1)</f>
        <v>NO</v>
      </c>
      <c r="B8549" s="18"/>
      <c r="E8549" s="330"/>
      <c r="F8549" s="54" t="str">
        <f>+$F$28</f>
        <v>APORTANTE</v>
      </c>
      <c r="G8549" s="337" t="s">
        <v>124</v>
      </c>
      <c r="H8549" s="338"/>
      <c r="I8549" s="338"/>
      <c r="J8549" s="338"/>
      <c r="K8549" s="338"/>
      <c r="L8549" s="339"/>
    </row>
    <row r="8550" spans="1:12" hidden="1" x14ac:dyDescent="0.3">
      <c r="A8550" s="18" t="str">
        <f t="shared" ref="A8550" si="2873">+IF(OR(C8547=""),"NO",1)</f>
        <v>NO</v>
      </c>
      <c r="B8550" s="18"/>
      <c r="E8550" s="330"/>
      <c r="F8550" s="54" t="str">
        <f>+$F$29</f>
        <v>VALOR /SMMLV)</v>
      </c>
      <c r="G8550" s="55" t="s">
        <v>124</v>
      </c>
      <c r="H8550" s="56" t="str">
        <f>+$H$29</f>
        <v>% PART..</v>
      </c>
      <c r="I8550" s="57" t="s">
        <v>124</v>
      </c>
      <c r="J8550" s="58" t="str">
        <f>+$J$29</f>
        <v>VALOR ACREDITADO</v>
      </c>
      <c r="K8550" s="59"/>
      <c r="L8550" s="47" t="s">
        <v>124</v>
      </c>
    </row>
    <row r="8551" spans="1:12" hidden="1" x14ac:dyDescent="0.3">
      <c r="A8551" s="18" t="str">
        <f t="shared" ref="A8551" si="2874">+IF(OR(C8547=""),"NO",1)</f>
        <v>NO</v>
      </c>
      <c r="B8551" s="18"/>
      <c r="E8551" s="330"/>
      <c r="F8551" s="60" t="str">
        <f>+$F$30</f>
        <v>EXPERIENCIA APORTADA</v>
      </c>
      <c r="G8551" s="340" t="s">
        <v>124</v>
      </c>
      <c r="H8551" s="341"/>
      <c r="I8551" s="341"/>
      <c r="J8551" s="341"/>
      <c r="K8551" s="341"/>
      <c r="L8551" s="342"/>
    </row>
    <row r="8552" spans="1:12" hidden="1" x14ac:dyDescent="0.3">
      <c r="A8552" s="18" t="str">
        <f t="shared" ref="A8552" si="2875">+IF(OR(C8547=""),"NO",1)</f>
        <v>NO</v>
      </c>
      <c r="B8552" s="18"/>
      <c r="E8552" s="331"/>
      <c r="F8552" s="62" t="str">
        <f>+$F$31</f>
        <v>OBSERVACIÓN</v>
      </c>
      <c r="G8552" s="343" t="s">
        <v>124</v>
      </c>
      <c r="H8552" s="344"/>
      <c r="I8552" s="344"/>
      <c r="J8552" s="344"/>
      <c r="K8552" s="344"/>
      <c r="L8552" s="345"/>
    </row>
    <row r="8553" spans="1:12" ht="8.5" hidden="1" customHeight="1" x14ac:dyDescent="0.3">
      <c r="A8553" s="18" t="str">
        <f t="shared" ref="A8553" si="2876">+IF(OR(C8547=""),"NO",1)</f>
        <v>NO</v>
      </c>
      <c r="B8553" s="18"/>
      <c r="E8553" s="49"/>
      <c r="F8553" s="50"/>
      <c r="G8553" s="51"/>
      <c r="H8553" s="51"/>
      <c r="I8553" s="51"/>
      <c r="J8553" s="51"/>
      <c r="K8553" s="51"/>
      <c r="L8553" s="52"/>
    </row>
    <row r="8554" spans="1:12" hidden="1" x14ac:dyDescent="0.3">
      <c r="A8554" s="18" t="str">
        <f t="shared" ref="A8554" si="2877">+IF(OR(C8554=""),"NO",1)</f>
        <v>NO</v>
      </c>
      <c r="B8554" s="18"/>
      <c r="C8554" s="1" t="s">
        <v>124</v>
      </c>
      <c r="E8554" s="329">
        <v>5</v>
      </c>
      <c r="F8554" s="53" t="str">
        <f>+$F$26</f>
        <v>OBJETO</v>
      </c>
      <c r="G8554" s="332" t="s">
        <v>124</v>
      </c>
      <c r="H8554" s="333"/>
      <c r="I8554" s="333"/>
      <c r="J8554" s="333"/>
      <c r="K8554" s="333"/>
      <c r="L8554" s="334"/>
    </row>
    <row r="8555" spans="1:12" hidden="1" x14ac:dyDescent="0.3">
      <c r="A8555" s="18" t="str">
        <f t="shared" ref="A8555" si="2878">+IF(OR(C8554=""),"NO",1)</f>
        <v>NO</v>
      </c>
      <c r="B8555" s="18"/>
      <c r="E8555" s="330"/>
      <c r="F8555" s="54" t="str">
        <f>+$F$27</f>
        <v>CONTRATANTE</v>
      </c>
      <c r="G8555" s="335" t="s">
        <v>124</v>
      </c>
      <c r="H8555" s="310"/>
      <c r="I8555" s="310"/>
      <c r="J8555" s="310"/>
      <c r="K8555" s="310"/>
      <c r="L8555" s="336"/>
    </row>
    <row r="8556" spans="1:12" hidden="1" x14ac:dyDescent="0.3">
      <c r="A8556" s="18" t="str">
        <f t="shared" ref="A8556" si="2879">+IF(OR(C8554=""),"NO",1)</f>
        <v>NO</v>
      </c>
      <c r="B8556" s="18"/>
      <c r="E8556" s="330"/>
      <c r="F8556" s="54" t="str">
        <f>+$F$28</f>
        <v>APORTANTE</v>
      </c>
      <c r="G8556" s="337" t="s">
        <v>124</v>
      </c>
      <c r="H8556" s="338"/>
      <c r="I8556" s="338"/>
      <c r="J8556" s="338"/>
      <c r="K8556" s="338"/>
      <c r="L8556" s="339"/>
    </row>
    <row r="8557" spans="1:12" hidden="1" x14ac:dyDescent="0.3">
      <c r="A8557" s="18" t="str">
        <f t="shared" ref="A8557" si="2880">+IF(OR(C8554=""),"NO",1)</f>
        <v>NO</v>
      </c>
      <c r="B8557" s="18"/>
      <c r="E8557" s="330"/>
      <c r="F8557" s="54" t="str">
        <f>+$F$29</f>
        <v>VALOR /SMMLV)</v>
      </c>
      <c r="G8557" s="55" t="s">
        <v>124</v>
      </c>
      <c r="H8557" s="56" t="str">
        <f>+$H$29</f>
        <v>% PART..</v>
      </c>
      <c r="I8557" s="57" t="s">
        <v>124</v>
      </c>
      <c r="J8557" s="58" t="str">
        <f>+$J$29</f>
        <v>VALOR ACREDITADO</v>
      </c>
      <c r="K8557" s="59"/>
      <c r="L8557" s="47" t="s">
        <v>124</v>
      </c>
    </row>
    <row r="8558" spans="1:12" hidden="1" x14ac:dyDescent="0.3">
      <c r="A8558" s="18" t="str">
        <f t="shared" ref="A8558" si="2881">+IF(OR(C8554=""),"NO",1)</f>
        <v>NO</v>
      </c>
      <c r="B8558" s="18"/>
      <c r="E8558" s="330"/>
      <c r="F8558" s="60" t="str">
        <f>+$F$30</f>
        <v>EXPERIENCIA APORTADA</v>
      </c>
      <c r="G8558" s="340" t="s">
        <v>124</v>
      </c>
      <c r="H8558" s="341"/>
      <c r="I8558" s="341"/>
      <c r="J8558" s="341"/>
      <c r="K8558" s="341"/>
      <c r="L8558" s="342"/>
    </row>
    <row r="8559" spans="1:12" hidden="1" x14ac:dyDescent="0.3">
      <c r="A8559" s="18" t="str">
        <f t="shared" ref="A8559" si="2882">+IF(OR(C8554=""),"NO",1)</f>
        <v>NO</v>
      </c>
      <c r="B8559" s="18"/>
      <c r="E8559" s="331"/>
      <c r="F8559" s="62" t="str">
        <f>+$F$31</f>
        <v>OBSERVACIÓN</v>
      </c>
      <c r="G8559" s="343" t="s">
        <v>124</v>
      </c>
      <c r="H8559" s="344"/>
      <c r="I8559" s="344"/>
      <c r="J8559" s="344"/>
      <c r="K8559" s="344"/>
      <c r="L8559" s="345"/>
    </row>
    <row r="8560" spans="1:12" ht="8.5" hidden="1" customHeight="1" x14ac:dyDescent="0.3">
      <c r="A8560" s="18" t="str">
        <f t="shared" ref="A8560" si="2883">+IF(OR(C8554=""),"NO",1)</f>
        <v>NO</v>
      </c>
      <c r="B8560" s="18"/>
      <c r="E8560" s="49"/>
      <c r="F8560" s="50"/>
      <c r="G8560" s="51"/>
      <c r="H8560" s="51"/>
      <c r="I8560" s="51"/>
      <c r="J8560" s="51"/>
      <c r="K8560" s="51"/>
      <c r="L8560" s="52"/>
    </row>
    <row r="8561" spans="1:12" hidden="1" x14ac:dyDescent="0.3">
      <c r="A8561" s="18" t="str">
        <f t="shared" ref="A8561" si="2884">+IF(OR(C8561=""),"NO",1)</f>
        <v>NO</v>
      </c>
      <c r="B8561" s="18"/>
      <c r="C8561" s="1" t="s">
        <v>124</v>
      </c>
      <c r="E8561" s="329">
        <v>6</v>
      </c>
      <c r="F8561" s="53" t="str">
        <f>+$F$26</f>
        <v>OBJETO</v>
      </c>
      <c r="G8561" s="332" t="s">
        <v>124</v>
      </c>
      <c r="H8561" s="333"/>
      <c r="I8561" s="333"/>
      <c r="J8561" s="333"/>
      <c r="K8561" s="333"/>
      <c r="L8561" s="334"/>
    </row>
    <row r="8562" spans="1:12" hidden="1" x14ac:dyDescent="0.3">
      <c r="A8562" s="18" t="str">
        <f t="shared" ref="A8562" si="2885">+IF(OR(C8561=""),"NO",1)</f>
        <v>NO</v>
      </c>
      <c r="B8562" s="18"/>
      <c r="E8562" s="330"/>
      <c r="F8562" s="54" t="str">
        <f>+$F$27</f>
        <v>CONTRATANTE</v>
      </c>
      <c r="G8562" s="335" t="s">
        <v>124</v>
      </c>
      <c r="H8562" s="310"/>
      <c r="I8562" s="310"/>
      <c r="J8562" s="310"/>
      <c r="K8562" s="310"/>
      <c r="L8562" s="336"/>
    </row>
    <row r="8563" spans="1:12" hidden="1" x14ac:dyDescent="0.3">
      <c r="A8563" s="18" t="str">
        <f t="shared" ref="A8563" si="2886">+IF(OR(C8561=""),"NO",1)</f>
        <v>NO</v>
      </c>
      <c r="B8563" s="18"/>
      <c r="E8563" s="330"/>
      <c r="F8563" s="54" t="str">
        <f>+$F$28</f>
        <v>APORTANTE</v>
      </c>
      <c r="G8563" s="337" t="s">
        <v>124</v>
      </c>
      <c r="H8563" s="338"/>
      <c r="I8563" s="338"/>
      <c r="J8563" s="338"/>
      <c r="K8563" s="338"/>
      <c r="L8563" s="339"/>
    </row>
    <row r="8564" spans="1:12" hidden="1" x14ac:dyDescent="0.3">
      <c r="A8564" s="18" t="str">
        <f t="shared" ref="A8564" si="2887">+IF(OR(C8561=""),"NO",1)</f>
        <v>NO</v>
      </c>
      <c r="B8564" s="18"/>
      <c r="E8564" s="330"/>
      <c r="F8564" s="54" t="str">
        <f>+$F$29</f>
        <v>VALOR /SMMLV)</v>
      </c>
      <c r="G8564" s="55" t="s">
        <v>124</v>
      </c>
      <c r="H8564" s="56" t="str">
        <f>+$H$29</f>
        <v>% PART..</v>
      </c>
      <c r="I8564" s="57" t="s">
        <v>124</v>
      </c>
      <c r="J8564" s="58" t="str">
        <f>+$J$29</f>
        <v>VALOR ACREDITADO</v>
      </c>
      <c r="K8564" s="59"/>
      <c r="L8564" s="47" t="s">
        <v>124</v>
      </c>
    </row>
    <row r="8565" spans="1:12" hidden="1" x14ac:dyDescent="0.3">
      <c r="A8565" s="18" t="str">
        <f t="shared" ref="A8565" si="2888">+IF(OR(C8561=""),"NO",1)</f>
        <v>NO</v>
      </c>
      <c r="B8565" s="18"/>
      <c r="E8565" s="330"/>
      <c r="F8565" s="60" t="str">
        <f>+$F$30</f>
        <v>EXPERIENCIA APORTADA</v>
      </c>
      <c r="G8565" s="340" t="s">
        <v>124</v>
      </c>
      <c r="H8565" s="341"/>
      <c r="I8565" s="341"/>
      <c r="J8565" s="341"/>
      <c r="K8565" s="341"/>
      <c r="L8565" s="342"/>
    </row>
    <row r="8566" spans="1:12" hidden="1" x14ac:dyDescent="0.3">
      <c r="A8566" s="18" t="str">
        <f t="shared" ref="A8566" si="2889">+IF(OR(C8561=""),"NO",1)</f>
        <v>NO</v>
      </c>
      <c r="B8566" s="18"/>
      <c r="E8566" s="331"/>
      <c r="F8566" s="62" t="str">
        <f>+$F$31</f>
        <v>OBSERVACIÓN</v>
      </c>
      <c r="G8566" s="343" t="s">
        <v>124</v>
      </c>
      <c r="H8566" s="344"/>
      <c r="I8566" s="344"/>
      <c r="J8566" s="344"/>
      <c r="K8566" s="344"/>
      <c r="L8566" s="345"/>
    </row>
    <row r="8567" spans="1:12" ht="8.5" hidden="1" customHeight="1" x14ac:dyDescent="0.3">
      <c r="A8567" s="18" t="str">
        <f t="shared" ref="A8567" si="2890">+IF(OR(C8561=""),"NO",1)</f>
        <v>NO</v>
      </c>
      <c r="B8567" s="18"/>
      <c r="E8567" s="49"/>
      <c r="F8567" s="50"/>
      <c r="G8567" s="51"/>
      <c r="H8567" s="51"/>
      <c r="I8567" s="51"/>
      <c r="J8567" s="51"/>
      <c r="K8567" s="51"/>
      <c r="L8567" s="52"/>
    </row>
    <row r="8568" spans="1:12" hidden="1" x14ac:dyDescent="0.3">
      <c r="A8568" s="18" t="str">
        <f t="shared" ref="A8568" si="2891">+IF(OR(C8568=""),"NO",1)</f>
        <v>NO</v>
      </c>
      <c r="B8568" s="18"/>
      <c r="C8568" s="1" t="s">
        <v>124</v>
      </c>
      <c r="E8568" s="329">
        <v>7</v>
      </c>
      <c r="F8568" s="53" t="str">
        <f>+$F$26</f>
        <v>OBJETO</v>
      </c>
      <c r="G8568" s="332" t="s">
        <v>124</v>
      </c>
      <c r="H8568" s="333"/>
      <c r="I8568" s="333"/>
      <c r="J8568" s="333"/>
      <c r="K8568" s="333"/>
      <c r="L8568" s="334"/>
    </row>
    <row r="8569" spans="1:12" hidden="1" x14ac:dyDescent="0.3">
      <c r="A8569" s="18" t="str">
        <f t="shared" ref="A8569" si="2892">+IF(OR(C8568=""),"NO",1)</f>
        <v>NO</v>
      </c>
      <c r="B8569" s="18"/>
      <c r="E8569" s="330"/>
      <c r="F8569" s="54" t="str">
        <f>+$F$27</f>
        <v>CONTRATANTE</v>
      </c>
      <c r="G8569" s="335" t="s">
        <v>124</v>
      </c>
      <c r="H8569" s="310"/>
      <c r="I8569" s="310"/>
      <c r="J8569" s="310"/>
      <c r="K8569" s="310"/>
      <c r="L8569" s="336"/>
    </row>
    <row r="8570" spans="1:12" hidden="1" x14ac:dyDescent="0.3">
      <c r="A8570" s="18" t="str">
        <f t="shared" ref="A8570" si="2893">+IF(OR(C8568=""),"NO",1)</f>
        <v>NO</v>
      </c>
      <c r="B8570" s="18"/>
      <c r="E8570" s="330"/>
      <c r="F8570" s="54" t="str">
        <f>+$F$28</f>
        <v>APORTANTE</v>
      </c>
      <c r="G8570" s="337" t="s">
        <v>124</v>
      </c>
      <c r="H8570" s="338"/>
      <c r="I8570" s="338"/>
      <c r="J8570" s="338"/>
      <c r="K8570" s="338"/>
      <c r="L8570" s="339"/>
    </row>
    <row r="8571" spans="1:12" hidden="1" x14ac:dyDescent="0.3">
      <c r="A8571" s="18" t="str">
        <f t="shared" ref="A8571" si="2894">+IF(OR(C8568=""),"NO",1)</f>
        <v>NO</v>
      </c>
      <c r="B8571" s="18"/>
      <c r="E8571" s="330"/>
      <c r="F8571" s="54" t="str">
        <f>+$F$29</f>
        <v>VALOR /SMMLV)</v>
      </c>
      <c r="G8571" s="55" t="s">
        <v>124</v>
      </c>
      <c r="H8571" s="56" t="str">
        <f>+$H$29</f>
        <v>% PART..</v>
      </c>
      <c r="I8571" s="57" t="s">
        <v>124</v>
      </c>
      <c r="J8571" s="58" t="str">
        <f>+$J$29</f>
        <v>VALOR ACREDITADO</v>
      </c>
      <c r="K8571" s="59"/>
      <c r="L8571" s="47" t="s">
        <v>124</v>
      </c>
    </row>
    <row r="8572" spans="1:12" hidden="1" x14ac:dyDescent="0.3">
      <c r="A8572" s="18" t="str">
        <f t="shared" ref="A8572" si="2895">+IF(OR(C8568=""),"NO",1)</f>
        <v>NO</v>
      </c>
      <c r="B8572" s="18"/>
      <c r="E8572" s="330"/>
      <c r="F8572" s="60" t="str">
        <f>+$F$30</f>
        <v>EXPERIENCIA APORTADA</v>
      </c>
      <c r="G8572" s="340" t="s">
        <v>124</v>
      </c>
      <c r="H8572" s="341"/>
      <c r="I8572" s="341"/>
      <c r="J8572" s="341"/>
      <c r="K8572" s="341"/>
      <c r="L8572" s="342"/>
    </row>
    <row r="8573" spans="1:12" hidden="1" x14ac:dyDescent="0.3">
      <c r="A8573" s="18" t="str">
        <f t="shared" ref="A8573" si="2896">+IF(OR(C8568=""),"NO",1)</f>
        <v>NO</v>
      </c>
      <c r="B8573" s="18"/>
      <c r="E8573" s="331"/>
      <c r="F8573" s="62" t="str">
        <f>+$F$31</f>
        <v>OBSERVACIÓN</v>
      </c>
      <c r="G8573" s="343" t="s">
        <v>124</v>
      </c>
      <c r="H8573" s="344"/>
      <c r="I8573" s="344"/>
      <c r="J8573" s="344"/>
      <c r="K8573" s="344"/>
      <c r="L8573" s="345"/>
    </row>
    <row r="8574" spans="1:12" hidden="1" x14ac:dyDescent="0.3">
      <c r="A8574" s="18" t="str">
        <f t="shared" ref="A8574" si="2897">+IF(OR(C8568=""),"NO",1)</f>
        <v>NO</v>
      </c>
      <c r="B8574" s="18"/>
      <c r="E8574" s="49"/>
      <c r="F8574" s="50"/>
      <c r="G8574" s="51"/>
      <c r="H8574" s="51"/>
      <c r="I8574" s="51"/>
      <c r="J8574" s="51"/>
      <c r="K8574" s="51"/>
      <c r="L8574" s="52"/>
    </row>
    <row r="8575" spans="1:12" hidden="1" x14ac:dyDescent="0.3">
      <c r="A8575" s="1" t="str">
        <f>+A8510</f>
        <v>NO</v>
      </c>
      <c r="C8575" s="1" t="str">
        <f>"N"&amp;C8510</f>
        <v>N</v>
      </c>
      <c r="E8575" s="63"/>
      <c r="F8575" s="64" t="str">
        <f>+$F$75</f>
        <v>TOTAL DE CONTRATOS PRESENTADOS VÁLIDOS QUE CUMPLEN EXPERIENCIA ACREDITADA:</v>
      </c>
      <c r="G8575" s="65"/>
      <c r="H8575" s="65"/>
      <c r="I8575" s="65"/>
      <c r="J8575" s="66"/>
      <c r="K8575" s="65"/>
      <c r="L8575" s="67" t="s">
        <v>124</v>
      </c>
    </row>
    <row r="8576" spans="1:12" ht="6.65" hidden="1" customHeight="1" x14ac:dyDescent="0.3">
      <c r="A8576" s="1" t="str">
        <f>+A8510</f>
        <v>NO</v>
      </c>
      <c r="E8576" s="51"/>
      <c r="F8576" s="50"/>
      <c r="G8576" s="51"/>
      <c r="H8576" s="51"/>
      <c r="I8576" s="51"/>
      <c r="J8576" s="51"/>
      <c r="K8576" s="51"/>
      <c r="L8576" s="51"/>
    </row>
    <row r="8577" spans="1:12" hidden="1" x14ac:dyDescent="0.3">
      <c r="A8577" s="1" t="str">
        <f>+A8510</f>
        <v>NO</v>
      </c>
      <c r="E8577" s="63"/>
      <c r="F8577" s="63" t="str">
        <f>+$F$77</f>
        <v>ACREDITA SUMINISTRO E INSTALACIÓN DE MOBILIARIO POR LO MENOS EN UN (1) CONTRATO VÁLIDO</v>
      </c>
      <c r="G8577" s="65"/>
      <c r="H8577" s="65"/>
      <c r="I8577" s="65"/>
      <c r="J8577" s="66"/>
      <c r="K8577" s="65"/>
      <c r="L8577" s="68" t="s">
        <v>157</v>
      </c>
    </row>
    <row r="8578" spans="1:12" ht="5.15" hidden="1" customHeight="1" x14ac:dyDescent="0.3">
      <c r="A8578" s="1" t="str">
        <f>+A8510</f>
        <v>NO</v>
      </c>
      <c r="E8578" s="51"/>
      <c r="F8578" s="50"/>
      <c r="G8578" s="51"/>
      <c r="H8578" s="51"/>
      <c r="I8578" s="51"/>
      <c r="J8578" s="51"/>
      <c r="K8578" s="51"/>
      <c r="L8578" s="51"/>
    </row>
    <row r="8579" spans="1:12" ht="12.75" hidden="1" customHeight="1" x14ac:dyDescent="0.3">
      <c r="A8579" s="1" t="str">
        <f>+A8510</f>
        <v>NO</v>
      </c>
      <c r="E8579" s="69" t="str">
        <f>+$E$79</f>
        <v>EXPERIENCIA ESPECÍFICA NUMERAL 10.1.1 A</v>
      </c>
      <c r="F8579" s="70"/>
      <c r="G8579" s="70"/>
      <c r="H8579" s="70"/>
      <c r="I8579" s="70"/>
      <c r="J8579" s="70"/>
      <c r="K8579" s="70"/>
      <c r="L8579" s="71"/>
    </row>
    <row r="8580" spans="1:12" ht="26.5" hidden="1" customHeight="1" x14ac:dyDescent="0.3">
      <c r="A8580" s="1" t="str">
        <f>+A8510</f>
        <v>NO</v>
      </c>
      <c r="E8580" s="72"/>
      <c r="F8580" s="325" t="str">
        <f>+$F$80</f>
        <v>Por lo menos uno (1) de los contratos válidos aportados como experiencia general debe corresponder mínimo al 60% del presupuesto oficial del presente proceso de selección.  (SMMLV)</v>
      </c>
      <c r="G8580" s="326"/>
      <c r="H8580" s="326"/>
      <c r="I8580" s="326"/>
      <c r="J8580" s="326"/>
      <c r="K8580" s="73" t="s">
        <v>124</v>
      </c>
      <c r="L8580" s="74" t="s">
        <v>124</v>
      </c>
    </row>
    <row r="8581" spans="1:12" ht="23.5" hidden="1" customHeight="1" x14ac:dyDescent="0.3">
      <c r="A8581" s="1" t="str">
        <f>+A8510</f>
        <v>NO</v>
      </c>
      <c r="E8581" s="63"/>
      <c r="F8581" s="325" t="str">
        <f>+$F$81</f>
        <v xml:space="preserve">Deberá acreditarse en al menos uno (1) de los contratos válidos aportados como experiencia general una </v>
      </c>
      <c r="G8581" s="326"/>
      <c r="H8581" s="326"/>
      <c r="I8581" s="326"/>
      <c r="J8581" s="326"/>
      <c r="K8581" s="73" t="s">
        <v>124</v>
      </c>
      <c r="L8581" s="74" t="s">
        <v>124</v>
      </c>
    </row>
    <row r="8582" spans="1:12" ht="23.5" hidden="1" customHeight="1" x14ac:dyDescent="0.3">
      <c r="A8582" s="18" t="s">
        <v>30</v>
      </c>
      <c r="E8582" s="63"/>
      <c r="F8582" s="325" t="str">
        <f>+$F$82</f>
        <v xml:space="preserve">Deberá acreditarse en al menos uno (1) de los contratos válidos aportados interventoría a intervención de </v>
      </c>
      <c r="G8582" s="326"/>
      <c r="H8582" s="326"/>
      <c r="I8582" s="326"/>
      <c r="J8582" s="326"/>
      <c r="K8582" s="73">
        <f>+$K$82</f>
        <v>0</v>
      </c>
      <c r="L8582" s="74" t="s">
        <v>124</v>
      </c>
    </row>
    <row r="8583" spans="1:12" ht="36" hidden="1" customHeight="1" x14ac:dyDescent="0.3">
      <c r="A8583" s="18" t="s">
        <v>30</v>
      </c>
      <c r="E8583" s="63"/>
      <c r="F8583" s="325" t="str">
        <f>+$F$83</f>
        <v xml:space="preserve">Deberá acreditarse en al menos uno (1) de los contratos válidos aportados interventoría a intervención de </v>
      </c>
      <c r="G8583" s="326"/>
      <c r="H8583" s="326"/>
      <c r="I8583" s="326"/>
      <c r="J8583" s="326"/>
      <c r="K8583" s="75">
        <f>+$K$83</f>
        <v>0</v>
      </c>
      <c r="L8583" s="76" t="s">
        <v>124</v>
      </c>
    </row>
    <row r="8584" spans="1:12" hidden="1" x14ac:dyDescent="0.3">
      <c r="A8584" s="1" t="str">
        <f>+A8510</f>
        <v>NO</v>
      </c>
      <c r="E8584" s="51"/>
      <c r="F8584" s="50"/>
      <c r="G8584" s="51"/>
      <c r="H8584" s="51"/>
      <c r="I8584" s="51"/>
      <c r="J8584" s="51"/>
      <c r="K8584" s="51"/>
      <c r="L8584" s="51"/>
    </row>
    <row r="8585" spans="1:12" ht="12.75" hidden="1" customHeight="1" x14ac:dyDescent="0.3">
      <c r="A8585" s="1" t="str">
        <f>+A8510</f>
        <v>NO</v>
      </c>
      <c r="E8585" s="40" t="str">
        <f>+$E$85</f>
        <v>VALOR MÍNIMO A CERIFICAR % P.O EN SMMMLV. NUMERAL 3.9.1</v>
      </c>
      <c r="F8585" s="41"/>
      <c r="G8585" s="41"/>
      <c r="H8585" s="41"/>
      <c r="I8585" s="41"/>
      <c r="J8585" s="41"/>
      <c r="K8585" s="41"/>
      <c r="L8585" s="42"/>
    </row>
    <row r="8586" spans="1:12" hidden="1" x14ac:dyDescent="0.3">
      <c r="A8586" s="1" t="str">
        <f>+A8510</f>
        <v>NO</v>
      </c>
      <c r="C8586" s="1" t="str">
        <f>"M"&amp;C8510</f>
        <v>M</v>
      </c>
      <c r="E8586" s="77" t="str">
        <f>+$E$86</f>
        <v>100% P.O.</v>
      </c>
      <c r="F8586" s="78"/>
      <c r="G8586" s="61">
        <v>242.41716883554506</v>
      </c>
      <c r="H8586" s="124" t="str">
        <f>+$H$86</f>
        <v>TOTAL EJECUTADO DE CONTRATOS ACREDITADOS</v>
      </c>
      <c r="I8586" s="124"/>
      <c r="J8586" s="124"/>
      <c r="K8586" s="55" t="s">
        <v>124</v>
      </c>
      <c r="L8586" s="47" t="s">
        <v>124</v>
      </c>
    </row>
    <row r="8587" spans="1:12" hidden="1" x14ac:dyDescent="0.3">
      <c r="A8587" s="1" t="str">
        <f>+A8510</f>
        <v>NO</v>
      </c>
      <c r="E8587" s="39"/>
      <c r="F8587" s="39"/>
      <c r="G8587" s="39"/>
      <c r="H8587" s="39"/>
      <c r="I8587" s="39"/>
      <c r="J8587" s="39"/>
      <c r="K8587" s="39"/>
      <c r="L8587" s="39"/>
    </row>
    <row r="8588" spans="1:12" ht="12.75" hidden="1" customHeight="1" x14ac:dyDescent="0.3">
      <c r="A8588" s="18" t="s">
        <v>30</v>
      </c>
      <c r="B8588" s="18"/>
      <c r="E8588" s="40" t="str">
        <f>+$E$88</f>
        <v>CONSIDERACIONES PARA LA VALIDEZ DE LA EXPERIENCIA REQUERIDA: EXPERIENCIA PROPONENTES PLURALES NUMERAL 10.1.2 D</v>
      </c>
      <c r="F8588" s="41"/>
      <c r="G8588" s="41"/>
      <c r="H8588" s="41"/>
      <c r="I8588" s="41"/>
      <c r="J8588" s="41"/>
      <c r="K8588" s="41"/>
      <c r="L8588" s="42"/>
    </row>
    <row r="8589" spans="1:12" ht="28" hidden="1" customHeight="1" x14ac:dyDescent="0.3">
      <c r="A8589" s="18" t="s">
        <v>30</v>
      </c>
      <c r="B8589" s="18"/>
      <c r="C8589" s="1" t="str">
        <f>"O"&amp;C8510</f>
        <v>O</v>
      </c>
      <c r="E8589" s="80" t="str">
        <f>+$E$89</f>
        <v>i)</v>
      </c>
      <c r="F8589" s="327" t="str">
        <f>+$F$89</f>
        <v>Uno de los integrantes debe aportar como mínimo el cincuenta por ciento (50 %) de la experiencia solicitada</v>
      </c>
      <c r="G8589" s="328"/>
      <c r="H8589" s="328"/>
      <c r="I8589" s="328"/>
      <c r="J8589" s="328"/>
      <c r="K8589" s="73" t="s">
        <v>124</v>
      </c>
      <c r="L8589" s="47" t="s">
        <v>124</v>
      </c>
    </row>
    <row r="8590" spans="1:12" ht="28" hidden="1" customHeight="1" x14ac:dyDescent="0.3">
      <c r="A8590" s="18" t="s">
        <v>30</v>
      </c>
      <c r="B8590" s="18"/>
      <c r="C8590" s="1" t="str">
        <f>"O"&amp;C8510</f>
        <v>O</v>
      </c>
      <c r="E8590" s="80" t="str">
        <f>+$E$90</f>
        <v>ii)</v>
      </c>
      <c r="F8590" s="327" t="str">
        <f>+$F$90</f>
        <v>Todos los demás ntegrantes deben acreditar al menos el cinco por ciento (5 %) de la experiencia solicitada, solo uno (1) de los integrantes podrá no acreditar experiencia pero su porcentaje de participación  no podrá superar el diez por ciento (10 %)</v>
      </c>
      <c r="G8590" s="328"/>
      <c r="H8590" s="328"/>
      <c r="I8590" s="328"/>
      <c r="J8590" s="328"/>
      <c r="K8590" s="73" t="s">
        <v>124</v>
      </c>
      <c r="L8590" s="47" t="s">
        <v>124</v>
      </c>
    </row>
    <row r="8591" spans="1:12" hidden="1" x14ac:dyDescent="0.3">
      <c r="A8591" s="18" t="s">
        <v>30</v>
      </c>
      <c r="B8591" s="18"/>
      <c r="E8591" s="39"/>
      <c r="F8591" s="39"/>
      <c r="G8591" s="39"/>
      <c r="H8591" s="39"/>
      <c r="I8591" s="39"/>
      <c r="J8591" s="39"/>
      <c r="K8591" s="39"/>
      <c r="L8591" s="39"/>
    </row>
    <row r="8592" spans="1:12" ht="13" hidden="1" customHeight="1" x14ac:dyDescent="0.3">
      <c r="A8592" s="18" t="str">
        <f>+A8510</f>
        <v>NO</v>
      </c>
      <c r="B8592" s="18"/>
      <c r="E8592" s="69" t="str">
        <f>+$E$92</f>
        <v>VERIFICACIÓN Y ASIGNACIÓN DE PUNTAJE POR LA EXPERIENCIA DEL PROPONENTE</v>
      </c>
      <c r="F8592" s="70"/>
      <c r="G8592" s="70"/>
      <c r="H8592" s="70"/>
      <c r="I8592" s="70"/>
      <c r="J8592" s="70"/>
      <c r="K8592" s="70"/>
      <c r="L8592" s="71"/>
    </row>
    <row r="8593" spans="1:12" hidden="1" x14ac:dyDescent="0.3">
      <c r="A8593" s="18" t="str">
        <f>+A8510</f>
        <v>NO</v>
      </c>
      <c r="B8593" s="18"/>
      <c r="E8593" s="81"/>
      <c r="F8593" s="323" t="str">
        <f>+$F$93</f>
        <v>No. CONTRATOS QUE ACREDITAN LA EXPERIENCIA (NO OBJETO DE SUBSANACIÓN)</v>
      </c>
      <c r="G8593" s="324"/>
      <c r="H8593" s="324"/>
      <c r="I8593" s="324"/>
      <c r="J8593" s="324"/>
      <c r="K8593" s="82"/>
      <c r="L8593" s="83" t="s">
        <v>124</v>
      </c>
    </row>
    <row r="8594" spans="1:12" ht="13" hidden="1" customHeight="1" x14ac:dyDescent="0.3">
      <c r="A8594" s="18" t="str">
        <f>+A8510</f>
        <v>NO</v>
      </c>
      <c r="B8594" s="18"/>
      <c r="E8594" s="84"/>
      <c r="F8594" s="323" t="str">
        <f>+$F$94</f>
        <v>TOTAL EJECUTADO DE CONTRATOS ACREDITADOS PROPUESTA INICIAL</v>
      </c>
      <c r="G8594" s="324"/>
      <c r="H8594" s="324"/>
      <c r="I8594" s="324"/>
      <c r="J8594" s="324"/>
      <c r="K8594" s="85"/>
      <c r="L8594" s="86" t="s">
        <v>124</v>
      </c>
    </row>
    <row r="8595" spans="1:12" ht="13" hidden="1" customHeight="1" x14ac:dyDescent="0.3">
      <c r="A8595" s="18" t="str">
        <f>+A8510</f>
        <v>NO</v>
      </c>
      <c r="B8595" s="18"/>
      <c r="E8595" s="87"/>
      <c r="F8595" s="323" t="str">
        <f>+$F$95</f>
        <v>PROMEDIO VALOR ACREDITADO EN SMMLV</v>
      </c>
      <c r="G8595" s="324"/>
      <c r="H8595" s="324"/>
      <c r="I8595" s="324"/>
      <c r="J8595" s="324"/>
      <c r="K8595" s="66"/>
      <c r="L8595" s="88" t="s">
        <v>124</v>
      </c>
    </row>
    <row r="8596" spans="1:12" hidden="1" x14ac:dyDescent="0.3">
      <c r="A8596" s="18" t="str">
        <f>+A8510</f>
        <v>NO</v>
      </c>
      <c r="B8596" s="18"/>
      <c r="E8596" s="89"/>
      <c r="F8596" s="89"/>
      <c r="G8596" s="89"/>
      <c r="H8596" s="89"/>
      <c r="I8596" s="89"/>
      <c r="J8596" s="89"/>
      <c r="K8596" s="89"/>
      <c r="L8596" s="89"/>
    </row>
    <row r="8597" spans="1:12" ht="13" hidden="1" customHeight="1" x14ac:dyDescent="0.3">
      <c r="A8597" s="18" t="str">
        <f>+A8510</f>
        <v>NO</v>
      </c>
      <c r="B8597" s="18"/>
      <c r="E8597" s="69" t="str">
        <f>+$E$97</f>
        <v>3.9.2 EXIGENCIAS MÍNIMAS DE EXPERIENCIA Y FORMACIÓN ACADÉMICA DEL EQUIPO DE TRABAJO</v>
      </c>
      <c r="F8597" s="70"/>
      <c r="G8597" s="70"/>
      <c r="H8597" s="70"/>
      <c r="I8597" s="70"/>
      <c r="J8597" s="70"/>
      <c r="K8597" s="70"/>
      <c r="L8597" s="71"/>
    </row>
    <row r="8598" spans="1:12" hidden="1" x14ac:dyDescent="0.3">
      <c r="A8598" s="18" t="str">
        <f>+A8510</f>
        <v>NO</v>
      </c>
      <c r="B8598" s="18"/>
      <c r="E8598" s="90" t="str">
        <f>+$E$98</f>
        <v>Formulario 8</v>
      </c>
      <c r="F8598" s="315" t="s">
        <v>46</v>
      </c>
      <c r="G8598" s="316"/>
      <c r="H8598" s="317"/>
      <c r="I8598" s="318"/>
      <c r="J8598" s="318"/>
      <c r="K8598" s="318"/>
      <c r="L8598" s="319"/>
    </row>
    <row r="8599" spans="1:12" hidden="1" x14ac:dyDescent="0.3">
      <c r="A8599" s="18" t="str">
        <f>+A8510</f>
        <v>NO</v>
      </c>
      <c r="B8599" s="18"/>
      <c r="E8599" s="91" t="s">
        <v>124</v>
      </c>
      <c r="F8599" s="91" t="str">
        <f>+$F$99</f>
        <v>Director de Interventoría</v>
      </c>
      <c r="G8599" s="91" t="str">
        <f>+$G$99</f>
        <v>Residente de Interventoría</v>
      </c>
      <c r="H8599" s="320"/>
      <c r="I8599" s="321"/>
      <c r="J8599" s="321"/>
      <c r="K8599" s="321"/>
      <c r="L8599" s="322"/>
    </row>
    <row r="8600" spans="1:12" hidden="1" x14ac:dyDescent="0.3">
      <c r="A8600" s="18" t="str">
        <f>+A8510</f>
        <v>NO</v>
      </c>
      <c r="B8600" s="18"/>
      <c r="E8600" s="304" t="str">
        <f>+$E$100</f>
        <v>OBSERVACIONES RESPECTO REQUISITO HABILITANTE DEL PERSONAL CLAVE EVALUABLE</v>
      </c>
      <c r="F8600" s="305"/>
      <c r="G8600" s="305"/>
      <c r="H8600" s="305"/>
      <c r="I8600" s="305"/>
      <c r="J8600" s="305"/>
      <c r="K8600" s="305"/>
      <c r="L8600" s="305"/>
    </row>
    <row r="8601" spans="1:12" hidden="1" x14ac:dyDescent="0.3">
      <c r="A8601" s="18" t="str">
        <f>+A8510</f>
        <v>NO</v>
      </c>
      <c r="B8601" s="18"/>
      <c r="E8601" s="312" t="s">
        <v>124</v>
      </c>
      <c r="F8601" s="313"/>
      <c r="G8601" s="313"/>
      <c r="H8601" s="313"/>
      <c r="I8601" s="313"/>
      <c r="J8601" s="313"/>
      <c r="K8601" s="313"/>
      <c r="L8601" s="314"/>
    </row>
    <row r="8602" spans="1:12" hidden="1" x14ac:dyDescent="0.3">
      <c r="A8602" s="18" t="str">
        <f>+A8510</f>
        <v>NO</v>
      </c>
      <c r="B8602" s="18"/>
      <c r="E8602" s="89"/>
      <c r="F8602" s="89"/>
      <c r="G8602" s="89"/>
      <c r="H8602" s="89"/>
      <c r="I8602" s="89"/>
      <c r="J8602" s="89"/>
      <c r="K8602" s="89"/>
      <c r="L8602" s="89"/>
    </row>
    <row r="8603" spans="1:12" ht="13" hidden="1" customHeight="1" x14ac:dyDescent="0.3">
      <c r="A8603" s="18" t="str">
        <f>+A8510</f>
        <v>NO</v>
      </c>
      <c r="B8603" s="18"/>
      <c r="E8603" s="69" t="str">
        <f>+$E$103</f>
        <v>4.2 EQUIPO DE TRABAJO (Personal Clave Evaluable)</v>
      </c>
      <c r="F8603" s="70"/>
      <c r="G8603" s="70"/>
      <c r="H8603" s="70"/>
      <c r="I8603" s="70"/>
      <c r="J8603" s="70"/>
      <c r="K8603" s="70"/>
      <c r="L8603" s="71"/>
    </row>
    <row r="8604" spans="1:12" ht="23.25" hidden="1" customHeight="1" x14ac:dyDescent="0.3">
      <c r="A8604" s="18" t="str">
        <f>+A8510</f>
        <v>NO</v>
      </c>
      <c r="B8604" s="18"/>
      <c r="E8604" s="90" t="str">
        <f>+$E$104</f>
        <v>Formulario 9</v>
      </c>
      <c r="F8604" s="315" t="s">
        <v>46</v>
      </c>
      <c r="G8604" s="316"/>
      <c r="H8604" s="317"/>
      <c r="I8604" s="318"/>
      <c r="J8604" s="318"/>
      <c r="K8604" s="318"/>
      <c r="L8604" s="319"/>
    </row>
    <row r="8605" spans="1:12" hidden="1" x14ac:dyDescent="0.3">
      <c r="A8605" s="18" t="str">
        <f>+A8510</f>
        <v>NO</v>
      </c>
      <c r="B8605" s="18"/>
      <c r="E8605" s="91" t="s">
        <v>124</v>
      </c>
      <c r="F8605" s="91" t="str">
        <f>+$F$99</f>
        <v>Director de Interventoría</v>
      </c>
      <c r="G8605" s="91" t="str">
        <f>+$G$99</f>
        <v>Residente de Interventoría</v>
      </c>
      <c r="H8605" s="320"/>
      <c r="I8605" s="321"/>
      <c r="J8605" s="321"/>
      <c r="K8605" s="321"/>
      <c r="L8605" s="322"/>
    </row>
    <row r="8606" spans="1:12" hidden="1" x14ac:dyDescent="0.3">
      <c r="A8606" s="18" t="str">
        <f>+A8510</f>
        <v>NO</v>
      </c>
      <c r="B8606" s="18"/>
      <c r="E8606" s="89"/>
      <c r="F8606" s="89"/>
      <c r="G8606" s="89"/>
      <c r="H8606" s="89"/>
      <c r="I8606" s="89"/>
      <c r="J8606" s="89"/>
      <c r="K8606" s="89"/>
      <c r="L8606" s="89"/>
    </row>
    <row r="8607" spans="1:12" hidden="1" x14ac:dyDescent="0.3">
      <c r="A8607" s="1" t="str">
        <f>+A8510</f>
        <v>NO</v>
      </c>
      <c r="E8607" s="92" t="str">
        <f>+E8482</f>
        <v>CRITERIOS DE EVALUACIÓN Y PUNTAJE</v>
      </c>
      <c r="F8607" s="93"/>
      <c r="G8607" s="93"/>
      <c r="H8607" s="93"/>
      <c r="I8607" s="93"/>
      <c r="J8607" s="93"/>
      <c r="K8607" s="94"/>
      <c r="L8607" s="95" t="str">
        <f>+$L$107</f>
        <v>PUNTAJE OBTENIDO</v>
      </c>
    </row>
    <row r="8608" spans="1:12" hidden="1" x14ac:dyDescent="0.3">
      <c r="A8608" s="1" t="str">
        <f>+A8510</f>
        <v>NO</v>
      </c>
      <c r="E8608" s="96" t="str">
        <f>+$E$108</f>
        <v>VALOR</v>
      </c>
      <c r="F8608" s="97" t="str">
        <f>+$F$108</f>
        <v>EQUIPO DE TRABAJO (PERSONAL CLAVE EVALUABLE)</v>
      </c>
      <c r="G8608" s="24"/>
      <c r="H8608" s="24"/>
      <c r="I8608" s="24"/>
      <c r="J8608" s="24"/>
      <c r="K8608" s="24"/>
      <c r="L8608" s="98"/>
    </row>
    <row r="8609" spans="1:12" ht="12.75" hidden="1" customHeight="1" x14ac:dyDescent="0.3">
      <c r="A8609" s="1" t="str">
        <f>+A8510</f>
        <v>NO</v>
      </c>
      <c r="E8609" s="96">
        <f>+$E$109</f>
        <v>5</v>
      </c>
      <c r="F8609" s="307" t="str">
        <f>+$F$109</f>
        <v xml:space="preserve"> Experiencia Específica adicional</v>
      </c>
      <c r="G8609" s="308"/>
      <c r="H8609" s="308"/>
      <c r="I8609" s="308"/>
      <c r="J8609" s="308"/>
      <c r="K8609" s="309"/>
      <c r="L8609" s="99" t="str">
        <f>IFERROR(IF(VLOOKUP(C8510,'R. PUNTAJES'!$C$14:$R$213,'R. PUNTAJES'!$I$10,0)="","",VLOOKUP(C8510,'R. PUNTAJES'!$C$14:$R$213,'R. PUNTAJES'!$I$10,0)),"")</f>
        <v/>
      </c>
    </row>
    <row r="8610" spans="1:12" ht="12.75" hidden="1" customHeight="1" x14ac:dyDescent="0.3">
      <c r="A8610" s="1" t="str">
        <f>+A8510</f>
        <v>NO</v>
      </c>
      <c r="E8610" s="96">
        <f>+$E$110</f>
        <v>5</v>
      </c>
      <c r="F8610" s="307" t="str">
        <f>+$F$110</f>
        <v>Formación Académica adicional</v>
      </c>
      <c r="G8610" s="308"/>
      <c r="H8610" s="308"/>
      <c r="I8610" s="308"/>
      <c r="J8610" s="308"/>
      <c r="K8610" s="309"/>
      <c r="L8610" s="99" t="str">
        <f>IFERROR(IF(VLOOKUP(C8510,'R. PUNTAJES'!$C$14:$R$213,'R. PUNTAJES'!$J$10,0)="","",VLOOKUP(C8510,'R. PUNTAJES'!$C$14:$R$213,'R. PUNTAJES'!$J$10,0)),"")</f>
        <v/>
      </c>
    </row>
    <row r="8611" spans="1:12" hidden="1" x14ac:dyDescent="0.3">
      <c r="A8611" s="18" t="str">
        <f>+A8510</f>
        <v>NO</v>
      </c>
      <c r="B8611" s="18"/>
      <c r="E8611" s="100"/>
      <c r="F8611" s="101" t="str">
        <f>+$F$111</f>
        <v>FACTOR DE SOSTENIBILIDAD</v>
      </c>
      <c r="G8611" s="102"/>
      <c r="H8611" s="102"/>
      <c r="I8611" s="102"/>
      <c r="J8611" s="102"/>
      <c r="K8611" s="102"/>
      <c r="L8611" s="103"/>
    </row>
    <row r="8612" spans="1:12" hidden="1" x14ac:dyDescent="0.3">
      <c r="A8612" s="18" t="str">
        <f>+A8510</f>
        <v>NO</v>
      </c>
      <c r="B8612" s="18"/>
      <c r="E8612" s="104">
        <v>1</v>
      </c>
      <c r="F8612" s="105" t="str">
        <f>+$F$112</f>
        <v>Compromisos Sostenibilidad</v>
      </c>
      <c r="G8612" s="106"/>
      <c r="H8612" s="106"/>
      <c r="I8612" s="106"/>
      <c r="J8612" s="106"/>
      <c r="K8612" s="106"/>
      <c r="L8612" s="107" t="str">
        <f>IFERROR(IF(VLOOKUP(C8510,'R. PUNTAJES'!$C$14:$R$213,'R. PUNTAJES'!$K$10,0)="","",VLOOKUP(C8510,'R. PUNTAJES'!$C$14:$R$213,'R. PUNTAJES'!$K$10,0)),"")</f>
        <v/>
      </c>
    </row>
    <row r="8613" spans="1:12" hidden="1" x14ac:dyDescent="0.3">
      <c r="A8613" s="1" t="str">
        <f>+A8510</f>
        <v>NO</v>
      </c>
      <c r="E8613" s="108"/>
      <c r="F8613" s="109" t="str">
        <f>+$F$113</f>
        <v>APOYO A LA INDUSTRIA NACIONAL</v>
      </c>
      <c r="G8613" s="110"/>
      <c r="H8613" s="110"/>
      <c r="I8613" s="110"/>
      <c r="J8613" s="110"/>
      <c r="K8613" s="110"/>
      <c r="L8613" s="111"/>
    </row>
    <row r="8614" spans="1:12" ht="12.75" hidden="1" customHeight="1" x14ac:dyDescent="0.3">
      <c r="A8614" s="1" t="str">
        <f>+A8510</f>
        <v>NO</v>
      </c>
      <c r="E8614" s="96">
        <v>20</v>
      </c>
      <c r="F8614" s="307" t="str">
        <f>+$F$114</f>
        <v>Promoción de Servicios Nacionales o con Trato Nacional</v>
      </c>
      <c r="G8614" s="308"/>
      <c r="H8614" s="308"/>
      <c r="I8614" s="308"/>
      <c r="J8614" s="308"/>
      <c r="K8614" s="309"/>
      <c r="L8614" s="99" t="str">
        <f>IFERROR(IF(VLOOKUP(C8510,'R. PUNTAJES'!$C$14:$R$213,'R. PUNTAJES'!$L$10,0)="","",
IF(VLOOKUP(C8510,'R. PUNTAJES'!$C$14:$R$213,'R. PUNTAJES'!$L$10,0)=5,0,
VLOOKUP(C8510,'R. PUNTAJES'!$C$14:$R$213,'R. PUNTAJES'!$L$10,0))),"")</f>
        <v/>
      </c>
    </row>
    <row r="8615" spans="1:12" ht="12.75" hidden="1" customHeight="1" x14ac:dyDescent="0.3">
      <c r="A8615" s="1" t="str">
        <f>+A8510</f>
        <v>NO</v>
      </c>
      <c r="E8615" s="96">
        <v>5</v>
      </c>
      <c r="F8615" s="307" t="str">
        <f>+$F$115</f>
        <v>Incorporación de componente nacional en servicios extranjeros</v>
      </c>
      <c r="G8615" s="308"/>
      <c r="H8615" s="308"/>
      <c r="I8615" s="308"/>
      <c r="J8615" s="308"/>
      <c r="K8615" s="309"/>
      <c r="L8615" s="99" t="str">
        <f>IFERROR(IF(VLOOKUP(C8510,'R. PUNTAJES'!$C$14:$R$213,'R. PUNTAJES'!$L$10,0)="","",
IF(VLOOKUP(C8510,'R. PUNTAJES'!$C$14:$R$213,'R. PUNTAJES'!$L$10,0)=20,0,
VLOOKUP(C8510,'R. PUNTAJES'!$C$14:$R$213,'R. PUNTAJES'!$L$10,0))),"")</f>
        <v/>
      </c>
    </row>
    <row r="8616" spans="1:12" hidden="1" x14ac:dyDescent="0.3">
      <c r="A8616" s="1" t="str">
        <f>+A8510</f>
        <v>NO</v>
      </c>
      <c r="E8616" s="112"/>
      <c r="F8616" s="97" t="str">
        <f>+$F$116</f>
        <v>VINCULACIÓN DE PERSONAS CON DISCAPACIDAD</v>
      </c>
      <c r="G8616" s="24"/>
      <c r="H8616" s="24"/>
      <c r="I8616" s="24"/>
      <c r="J8616" s="24"/>
      <c r="K8616" s="24"/>
      <c r="L8616" s="98"/>
    </row>
    <row r="8617" spans="1:12" ht="12.75" hidden="1" customHeight="1" x14ac:dyDescent="0.3">
      <c r="A8617" s="1" t="str">
        <f>+A8510</f>
        <v>NO</v>
      </c>
      <c r="E8617" s="96">
        <v>1</v>
      </c>
      <c r="F8617" s="307" t="str">
        <f>+$F$117</f>
        <v xml:space="preserve">Trabajadores vinculados a la planta de personal </v>
      </c>
      <c r="G8617" s="308"/>
      <c r="H8617" s="308"/>
      <c r="I8617" s="308"/>
      <c r="J8617" s="308"/>
      <c r="K8617" s="309"/>
      <c r="L8617" s="99" t="str">
        <f>IFERROR(IF(VLOOKUP(C8510,'R. PUNTAJES'!$C$14:$R$213,'R. PUNTAJES'!$M$10,0)="","",VLOOKUP(C8510,'R. PUNTAJES'!$C$14:$R$213,'R. PUNTAJES'!$M$10,0)),"")</f>
        <v/>
      </c>
    </row>
    <row r="8618" spans="1:12" hidden="1" x14ac:dyDescent="0.3">
      <c r="A8618" s="1" t="str">
        <f>+A8510</f>
        <v>NO</v>
      </c>
      <c r="E8618" s="112"/>
      <c r="F8618" s="97" t="str">
        <f>+$F$118</f>
        <v>EMPRENDIMIENTOS Y EMPRESAS DE MUJERES</v>
      </c>
      <c r="G8618" s="24"/>
      <c r="H8618" s="24"/>
      <c r="I8618" s="24"/>
      <c r="J8618" s="24"/>
      <c r="K8618" s="24"/>
      <c r="L8618" s="98"/>
    </row>
    <row r="8619" spans="1:12" ht="13" hidden="1" customHeight="1" x14ac:dyDescent="0.3">
      <c r="A8619" s="1" t="str">
        <f>+A8510</f>
        <v>NO</v>
      </c>
      <c r="E8619" s="96">
        <v>0.25</v>
      </c>
      <c r="F8619" s="307" t="str">
        <f>+$F$119</f>
        <v>Emprendimientos y empresas de mujeres</v>
      </c>
      <c r="G8619" s="308"/>
      <c r="H8619" s="308"/>
      <c r="I8619" s="308"/>
      <c r="J8619" s="308"/>
      <c r="K8619" s="309"/>
      <c r="L8619" s="113" t="str">
        <f>IFERROR(IF(VLOOKUP(C8510,'R. PUNTAJES'!$C$14:$R$213,'R. PUNTAJES'!$N$10,0)="","",VLOOKUP(C8510,'R. PUNTAJES'!$C$14:$R$213,'R. PUNTAJES'!$N$10,0)),"")</f>
        <v/>
      </c>
    </row>
    <row r="8620" spans="1:12" hidden="1" x14ac:dyDescent="0.3">
      <c r="A8620" s="18" t="str">
        <f>+A8621</f>
        <v>NO</v>
      </c>
      <c r="B8620" s="18"/>
      <c r="E8620" s="112"/>
      <c r="F8620" s="97" t="str">
        <f>+$F$120</f>
        <v>MIPYME</v>
      </c>
      <c r="G8620" s="24"/>
      <c r="H8620" s="24"/>
      <c r="I8620" s="24"/>
      <c r="J8620" s="24"/>
      <c r="K8620" s="24"/>
      <c r="L8620" s="98"/>
    </row>
    <row r="8621" spans="1:12" hidden="1" x14ac:dyDescent="0.3">
      <c r="A8621" s="18" t="str">
        <f>+IF(E8621=0,"NO",1)</f>
        <v>NO</v>
      </c>
      <c r="B8621" s="18"/>
      <c r="E8621" s="96">
        <v>0</v>
      </c>
      <c r="F8621" s="307" t="str">
        <f>+$F$121</f>
        <v>Mipyme</v>
      </c>
      <c r="G8621" s="308"/>
      <c r="H8621" s="308"/>
      <c r="I8621" s="308"/>
      <c r="J8621" s="308"/>
      <c r="K8621" s="309"/>
      <c r="L8621" s="113" t="str">
        <f>IFERROR(IF(VLOOKUP(C8510,'R. PUNTAJES'!$C$14:$R$213,'R. PUNTAJES'!$O$10,0)="","",VLOOKUP(C8510,'R. PUNTAJES'!$C$14:$R$213,'R. PUNTAJES'!$O$10,0)),"")</f>
        <v/>
      </c>
    </row>
    <row r="8622" spans="1:12" hidden="1" x14ac:dyDescent="0.3">
      <c r="A8622" s="1" t="str">
        <f>+A8510</f>
        <v>NO</v>
      </c>
      <c r="E8622" s="112"/>
      <c r="F8622" s="97" t="str">
        <f>+$F$122</f>
        <v>EXPERIENCIA DEL PROPONENTE</v>
      </c>
      <c r="G8622" s="24"/>
      <c r="H8622" s="24"/>
      <c r="I8622" s="24"/>
      <c r="J8622" s="24"/>
      <c r="K8622" s="24"/>
      <c r="L8622" s="98"/>
    </row>
    <row r="8623" spans="1:12" hidden="1" x14ac:dyDescent="0.3">
      <c r="A8623" s="1" t="str">
        <f>+A8510</f>
        <v>NO</v>
      </c>
      <c r="E8623" s="96">
        <v>59.5</v>
      </c>
      <c r="F8623" s="307" t="str">
        <f>+$F$123</f>
        <v>mediana con valor absoluto</v>
      </c>
      <c r="G8623" s="308"/>
      <c r="H8623" s="308"/>
      <c r="I8623" s="308"/>
      <c r="J8623" s="308"/>
      <c r="K8623" s="309"/>
      <c r="L8623" s="113" t="str">
        <f>IFERROR(IF(VLOOKUP(C8510,'R. PUNTAJES'!$C$14:$R$213,'R. PUNTAJES'!$R$10,0)="","",VLOOKUP(C8510,'R. PUNTAJES'!$C$14:$R$213,'R. PUNTAJES'!$R$10,0)),"")</f>
        <v/>
      </c>
    </row>
    <row r="8624" spans="1:12" hidden="1" x14ac:dyDescent="0.3">
      <c r="A8624" s="1" t="str">
        <f>+A8510</f>
        <v>NO</v>
      </c>
      <c r="E8624" s="112"/>
      <c r="F8624" s="97" t="str">
        <f>+$F$124</f>
        <v>MULTAS</v>
      </c>
      <c r="G8624" s="24"/>
      <c r="H8624" s="24"/>
      <c r="I8624" s="24"/>
      <c r="J8624" s="24"/>
      <c r="K8624" s="24"/>
      <c r="L8624" s="98"/>
    </row>
    <row r="8625" spans="1:16" ht="12.75" hidden="1" customHeight="1" x14ac:dyDescent="0.3">
      <c r="A8625" s="1" t="str">
        <f>+A8510</f>
        <v>NO</v>
      </c>
      <c r="E8625" s="96">
        <v>-2</v>
      </c>
      <c r="F8625" s="307" t="str">
        <f>+$F$125</f>
        <v>Una o más multas o cláusulas penales durante el último año</v>
      </c>
      <c r="G8625" s="310"/>
      <c r="H8625" s="310"/>
      <c r="I8625" s="310"/>
      <c r="J8625" s="310"/>
      <c r="K8625" s="311"/>
      <c r="L8625" s="99" t="str">
        <f>IFERROR(IF(VLOOKUP(C8510,'R. PUNTAJES'!$C$14:$R$213,'R. PUNTAJES'!$Q$10,0)="","",VLOOKUP(C8510,'R. PUNTAJES'!$C$14:$R$213,'R. PUNTAJES'!$Q$10,0)),"")</f>
        <v/>
      </c>
    </row>
    <row r="8626" spans="1:16" hidden="1" x14ac:dyDescent="0.3">
      <c r="A8626" s="1" t="str">
        <f>+A8510</f>
        <v>NO</v>
      </c>
      <c r="E8626" s="112"/>
      <c r="F8626" s="97" t="str">
        <f>+$F$126</f>
        <v>OBRAS INCONCLUSAS</v>
      </c>
      <c r="G8626" s="24"/>
      <c r="H8626" s="24"/>
      <c r="I8626" s="24"/>
      <c r="J8626" s="24"/>
      <c r="K8626" s="24"/>
      <c r="L8626" s="98"/>
    </row>
    <row r="8627" spans="1:16" hidden="1" x14ac:dyDescent="0.3">
      <c r="A8627" s="1" t="str">
        <f>+A8510</f>
        <v>NO</v>
      </c>
      <c r="E8627" s="96">
        <v>-1</v>
      </c>
      <c r="F8627" s="301" t="str">
        <f>+$F$127</f>
        <v>Anotación vigente de obra civil inconclusa</v>
      </c>
      <c r="G8627" s="302"/>
      <c r="H8627" s="302"/>
      <c r="I8627" s="302"/>
      <c r="J8627" s="302"/>
      <c r="K8627" s="303"/>
      <c r="L8627" s="99" t="str">
        <f>IFERROR(IF(VLOOKUP(C8510,'R. PUNTAJES'!$C$14:$R$213,'R. PUNTAJES'!$P$10,0)="","",VLOOKUP(C8510,'R. PUNTAJES'!$C$14:$R$213,'R. PUNTAJES'!$P$10,0)),"")</f>
        <v/>
      </c>
    </row>
    <row r="8628" spans="1:16" ht="7.5" hidden="1" customHeight="1" x14ac:dyDescent="0.3">
      <c r="A8628" s="1" t="str">
        <f>+A8510</f>
        <v>NO</v>
      </c>
      <c r="E8628" s="114"/>
      <c r="F8628" s="45"/>
      <c r="G8628" s="45"/>
      <c r="H8628" s="45"/>
      <c r="I8628" s="45"/>
      <c r="J8628" s="45"/>
      <c r="K8628" s="45"/>
      <c r="L8628" s="48"/>
    </row>
    <row r="8629" spans="1:16" hidden="1" x14ac:dyDescent="0.3">
      <c r="A8629" s="1" t="str">
        <f>+A8510</f>
        <v>NO</v>
      </c>
      <c r="E8629" s="115" t="str">
        <f>+$E$129</f>
        <v>PUNTAJE TOTAL</v>
      </c>
      <c r="F8629" s="116"/>
      <c r="G8629" s="116"/>
      <c r="H8629" s="116"/>
      <c r="I8629" s="116"/>
      <c r="J8629" s="116"/>
      <c r="K8629" s="117"/>
      <c r="L8629" s="118">
        <f>IFERROR(IF(VLOOKUP(C8510,'R. PUNTAJES'!$C$14:$R$213,'R. PUNTAJES'!$H$10,0)="RECHAZO","",SUM(L8609:L8627)),"")</f>
        <v>0</v>
      </c>
    </row>
    <row r="8630" spans="1:16" hidden="1" x14ac:dyDescent="0.3">
      <c r="A8630" s="1" t="str">
        <f>+A8510</f>
        <v>NO</v>
      </c>
      <c r="E8630" s="304" t="str">
        <f>+$E$130</f>
        <v>OBSERVACIONES RESPECTO A PUNTAJES</v>
      </c>
      <c r="F8630" s="305"/>
      <c r="G8630" s="305"/>
      <c r="H8630" s="305"/>
      <c r="I8630" s="305"/>
      <c r="J8630" s="305"/>
      <c r="K8630" s="305"/>
      <c r="L8630" s="305"/>
    </row>
    <row r="8631" spans="1:16" ht="12" hidden="1" customHeight="1" x14ac:dyDescent="0.3">
      <c r="A8631" s="1" t="str">
        <f>+A8510</f>
        <v>NO</v>
      </c>
      <c r="E8631" s="306" t="s">
        <v>124</v>
      </c>
      <c r="F8631" s="305"/>
      <c r="G8631" s="305"/>
      <c r="H8631" s="305"/>
      <c r="I8631" s="305"/>
      <c r="J8631" s="305"/>
      <c r="K8631" s="305"/>
      <c r="L8631" s="305"/>
      <c r="N8631" s="119"/>
      <c r="O8631" s="119"/>
      <c r="P8631" s="120"/>
    </row>
    <row r="8632" spans="1:16" ht="3" hidden="1" customHeight="1" x14ac:dyDescent="0.3">
      <c r="A8632" s="1" t="str">
        <f>+A8511</f>
        <v>NO</v>
      </c>
      <c r="E8632" s="121"/>
      <c r="F8632" s="122"/>
      <c r="G8632" s="122"/>
      <c r="H8632" s="122"/>
      <c r="I8632" s="122"/>
      <c r="J8632" s="122"/>
      <c r="K8632" s="122"/>
      <c r="L8632" s="123"/>
    </row>
    <row r="8633" spans="1:16" hidden="1" x14ac:dyDescent="0.3">
      <c r="A8633" s="1" t="str">
        <f>+IF(OR(C8635=""),"NO",1)</f>
        <v>NO</v>
      </c>
      <c r="E8633" s="346"/>
      <c r="F8633" s="347"/>
      <c r="G8633" s="347"/>
      <c r="H8633" s="347"/>
      <c r="I8633" s="347"/>
      <c r="J8633" s="347"/>
      <c r="K8633" s="347"/>
      <c r="L8633" s="347"/>
    </row>
    <row r="8634" spans="1:16" ht="4.5" hidden="1" customHeight="1" x14ac:dyDescent="0.3">
      <c r="A8634" s="1" t="str">
        <f>+A8635</f>
        <v>NO</v>
      </c>
      <c r="E8634" s="15"/>
      <c r="F8634" s="16"/>
      <c r="G8634" s="16"/>
      <c r="H8634" s="16"/>
      <c r="I8634" s="16"/>
      <c r="J8634" s="16"/>
      <c r="K8634" s="16"/>
      <c r="L8634" s="17"/>
    </row>
    <row r="8635" spans="1:16" ht="15.75" hidden="1" customHeight="1" x14ac:dyDescent="0.3">
      <c r="A8635" s="1" t="str">
        <f>+IF(OR(C8635=""),"NO",1)</f>
        <v>NO</v>
      </c>
      <c r="B8635" s="1">
        <f>1+MAX($B$1:B8634)</f>
        <v>70</v>
      </c>
      <c r="C8635" s="18" t="s">
        <v>124</v>
      </c>
      <c r="E8635" s="19" t="s">
        <v>124</v>
      </c>
      <c r="F8635" s="20"/>
      <c r="G8635" s="20"/>
      <c r="H8635" s="20"/>
      <c r="I8635" s="21"/>
      <c r="J8635" s="20"/>
      <c r="K8635" s="21"/>
      <c r="L8635" s="22"/>
    </row>
    <row r="8636" spans="1:16" hidden="1" x14ac:dyDescent="0.3">
      <c r="A8636" s="1" t="str">
        <f>A8635</f>
        <v>NO</v>
      </c>
      <c r="E8636" s="23" t="str">
        <f>+$E$11</f>
        <v>Integrantes</v>
      </c>
      <c r="F8636" s="24"/>
      <c r="G8636" s="24"/>
      <c r="H8636" s="24"/>
      <c r="I8636" s="24"/>
      <c r="J8636" s="24"/>
      <c r="K8636" s="25" t="str">
        <f>+$K$11</f>
        <v>Nit</v>
      </c>
      <c r="L8636" s="26" t="str">
        <f>+$L$11</f>
        <v>Part.</v>
      </c>
    </row>
    <row r="8637" spans="1:16" hidden="1" x14ac:dyDescent="0.3">
      <c r="A8637" s="1" t="str">
        <f>+A8636</f>
        <v>NO</v>
      </c>
      <c r="C8637" s="1" t="s">
        <v>124</v>
      </c>
      <c r="E8637" s="27" t="s">
        <v>124</v>
      </c>
      <c r="F8637" s="28"/>
      <c r="G8637" s="28"/>
      <c r="H8637" s="28"/>
      <c r="I8637" s="28"/>
      <c r="J8637" s="28"/>
      <c r="K8637" s="29" t="s">
        <v>124</v>
      </c>
      <c r="L8637" s="30" t="s">
        <v>124</v>
      </c>
    </row>
    <row r="8638" spans="1:16" hidden="1" x14ac:dyDescent="0.3">
      <c r="A8638" s="18" t="str">
        <f>+IF(OR(C8638=""),"NO",1)</f>
        <v>NO</v>
      </c>
      <c r="B8638" s="18"/>
      <c r="C8638" s="1" t="s">
        <v>124</v>
      </c>
      <c r="E8638" s="31" t="s">
        <v>124</v>
      </c>
      <c r="F8638" s="32"/>
      <c r="G8638" s="32"/>
      <c r="H8638" s="32"/>
      <c r="I8638" s="32"/>
      <c r="J8638" s="32"/>
      <c r="K8638" s="33" t="s">
        <v>124</v>
      </c>
      <c r="L8638" s="34" t="s">
        <v>124</v>
      </c>
    </row>
    <row r="8639" spans="1:16" hidden="1" x14ac:dyDescent="0.3">
      <c r="A8639" s="18" t="str">
        <f>+IF(OR(C8639=""),"NO",1)</f>
        <v>NO</v>
      </c>
      <c r="B8639" s="18"/>
      <c r="C8639" s="1" t="s">
        <v>124</v>
      </c>
      <c r="E8639" s="31" t="s">
        <v>124</v>
      </c>
      <c r="F8639" s="32"/>
      <c r="G8639" s="32"/>
      <c r="H8639" s="32"/>
      <c r="I8639" s="32"/>
      <c r="J8639" s="32"/>
      <c r="K8639" s="33" t="s">
        <v>124</v>
      </c>
      <c r="L8639" s="34" t="s">
        <v>124</v>
      </c>
    </row>
    <row r="8640" spans="1:16" hidden="1" x14ac:dyDescent="0.3">
      <c r="A8640" s="18" t="str">
        <f>+IF(OR(C8640=""),"NO",1)</f>
        <v>NO</v>
      </c>
      <c r="B8640" s="18"/>
      <c r="C8640" s="1" t="s">
        <v>124</v>
      </c>
      <c r="E8640" s="31" t="s">
        <v>13</v>
      </c>
      <c r="F8640" s="32"/>
      <c r="G8640" s="32"/>
      <c r="H8640" s="32"/>
      <c r="I8640" s="32"/>
      <c r="J8640" s="32"/>
      <c r="K8640" s="33"/>
      <c r="L8640" s="34"/>
    </row>
    <row r="8641" spans="1:12" hidden="1" x14ac:dyDescent="0.3">
      <c r="A8641" s="18" t="str">
        <f>+IF(OR(C8641=""),"NO",1)</f>
        <v>NO</v>
      </c>
      <c r="B8641" s="18"/>
      <c r="C8641" s="1" t="s">
        <v>124</v>
      </c>
      <c r="E8641" s="31" t="s">
        <v>13</v>
      </c>
      <c r="F8641" s="32"/>
      <c r="G8641" s="32"/>
      <c r="H8641" s="32"/>
      <c r="I8641" s="32"/>
      <c r="J8641" s="32"/>
      <c r="K8641" s="33"/>
      <c r="L8641" s="34"/>
    </row>
    <row r="8642" spans="1:12" hidden="1" x14ac:dyDescent="0.3">
      <c r="A8642" s="18" t="str">
        <f>+IF(OR(C8642=""),"NO",1)</f>
        <v>NO</v>
      </c>
      <c r="B8642" s="18"/>
      <c r="C8642" s="1" t="s">
        <v>124</v>
      </c>
      <c r="E8642" s="35" t="s">
        <v>13</v>
      </c>
      <c r="F8642" s="36"/>
      <c r="G8642" s="36"/>
      <c r="H8642" s="36"/>
      <c r="I8642" s="36"/>
      <c r="J8642" s="36"/>
      <c r="K8642" s="37"/>
      <c r="L8642" s="38"/>
    </row>
    <row r="8643" spans="1:12" ht="5.15" hidden="1" customHeight="1" x14ac:dyDescent="0.3">
      <c r="A8643" s="1" t="str">
        <f>+A8635</f>
        <v>NO</v>
      </c>
      <c r="E8643" s="39"/>
      <c r="F8643" s="39"/>
      <c r="G8643" s="39"/>
      <c r="H8643" s="39"/>
      <c r="I8643" s="39"/>
      <c r="J8643" s="39"/>
      <c r="K8643" s="39"/>
      <c r="L8643" s="39"/>
    </row>
    <row r="8644" spans="1:12" ht="15.75" hidden="1" customHeight="1" x14ac:dyDescent="0.3">
      <c r="A8644" s="1" t="str">
        <f>+A8635</f>
        <v>NO</v>
      </c>
      <c r="E8644" s="40" t="str">
        <f>+$E$19</f>
        <v>RESULTADO DE EVALUACIÓN TÉCNICA</v>
      </c>
      <c r="F8644" s="41"/>
      <c r="G8644" s="41"/>
      <c r="H8644" s="41"/>
      <c r="I8644" s="41"/>
      <c r="J8644" s="41"/>
      <c r="K8644" s="41"/>
      <c r="L8644" s="42"/>
    </row>
    <row r="8645" spans="1:12" hidden="1" x14ac:dyDescent="0.3">
      <c r="A8645" s="1" t="str">
        <f>+A8635</f>
        <v>NO</v>
      </c>
      <c r="E8645" s="43"/>
      <c r="F8645" s="44" t="str">
        <f>+$F$20</f>
        <v>Experiencia</v>
      </c>
      <c r="G8645" s="45"/>
      <c r="H8645" s="45"/>
      <c r="I8645" s="45"/>
      <c r="J8645" s="45"/>
      <c r="K8645" s="46"/>
      <c r="L8645" s="47" t="s">
        <v>124</v>
      </c>
    </row>
    <row r="8646" spans="1:12" hidden="1" x14ac:dyDescent="0.3">
      <c r="A8646" s="1" t="str">
        <f>+A8635</f>
        <v>NO</v>
      </c>
      <c r="E8646" s="348" t="str">
        <f>+$E$21</f>
        <v>OBSERVACIONES RESPECTO A LA EVALUACIÓN DE EXPERIENCIA</v>
      </c>
      <c r="F8646" s="308"/>
      <c r="G8646" s="308"/>
      <c r="H8646" s="308"/>
      <c r="I8646" s="308"/>
      <c r="J8646" s="308"/>
      <c r="K8646" s="308"/>
      <c r="L8646" s="349"/>
    </row>
    <row r="8647" spans="1:12" hidden="1" x14ac:dyDescent="0.3">
      <c r="A8647" s="1" t="str">
        <f>+A8635</f>
        <v>NO</v>
      </c>
      <c r="E8647" s="350" t="s">
        <v>124</v>
      </c>
      <c r="F8647" s="351"/>
      <c r="G8647" s="351"/>
      <c r="H8647" s="351"/>
      <c r="I8647" s="351"/>
      <c r="J8647" s="351"/>
      <c r="K8647" s="351"/>
      <c r="L8647" s="352"/>
    </row>
    <row r="8648" spans="1:12" ht="5.15" hidden="1" customHeight="1" x14ac:dyDescent="0.3">
      <c r="A8648" s="1" t="str">
        <f>+A8635</f>
        <v>NO</v>
      </c>
      <c r="E8648" s="39"/>
      <c r="F8648" s="39"/>
      <c r="G8648" s="39"/>
      <c r="H8648" s="39"/>
      <c r="I8648" s="39"/>
      <c r="J8648" s="39"/>
      <c r="K8648" s="39"/>
      <c r="L8648" s="39"/>
    </row>
    <row r="8649" spans="1:12" ht="12.75" hidden="1" customHeight="1" x14ac:dyDescent="0.3">
      <c r="A8649" s="1" t="str">
        <f>+A8635</f>
        <v>NO</v>
      </c>
      <c r="E8649" s="40" t="str">
        <f>+$E$24</f>
        <v>EXPERIENCIA HABILITANTE: CONTRATOS PRESENTADOS</v>
      </c>
      <c r="F8649" s="41"/>
      <c r="G8649" s="41"/>
      <c r="H8649" s="41"/>
      <c r="I8649" s="41"/>
      <c r="J8649" s="41"/>
      <c r="K8649" s="41"/>
      <c r="L8649" s="42"/>
    </row>
    <row r="8650" spans="1:12" ht="8.5" hidden="1" customHeight="1" x14ac:dyDescent="0.3">
      <c r="A8650" s="1" t="str">
        <f>+A8635</f>
        <v>NO</v>
      </c>
      <c r="E8650" s="49"/>
      <c r="F8650" s="50"/>
      <c r="G8650" s="51"/>
      <c r="H8650" s="51"/>
      <c r="I8650" s="51"/>
      <c r="J8650" s="51"/>
      <c r="K8650" s="51"/>
      <c r="L8650" s="52"/>
    </row>
    <row r="8651" spans="1:12" hidden="1" x14ac:dyDescent="0.3">
      <c r="A8651" s="18" t="str">
        <f>+IF(OR(C8651=""),"NO",1)</f>
        <v>NO</v>
      </c>
      <c r="B8651" s="18"/>
      <c r="C8651" s="1" t="s">
        <v>124</v>
      </c>
      <c r="E8651" s="329">
        <v>1</v>
      </c>
      <c r="F8651" s="53" t="str">
        <f>+$F$26</f>
        <v>OBJETO</v>
      </c>
      <c r="G8651" s="332" t="s">
        <v>124</v>
      </c>
      <c r="H8651" s="333"/>
      <c r="I8651" s="333"/>
      <c r="J8651" s="333"/>
      <c r="K8651" s="333"/>
      <c r="L8651" s="334"/>
    </row>
    <row r="8652" spans="1:12" hidden="1" x14ac:dyDescent="0.3">
      <c r="A8652" s="18" t="str">
        <f>+IF(OR(C8651=""),"NO",1)</f>
        <v>NO</v>
      </c>
      <c r="B8652" s="18"/>
      <c r="E8652" s="330"/>
      <c r="F8652" s="54" t="str">
        <f>+$F$27</f>
        <v>CONTRATANTE</v>
      </c>
      <c r="G8652" s="335" t="s">
        <v>124</v>
      </c>
      <c r="H8652" s="310"/>
      <c r="I8652" s="310"/>
      <c r="J8652" s="310"/>
      <c r="K8652" s="310"/>
      <c r="L8652" s="336"/>
    </row>
    <row r="8653" spans="1:12" hidden="1" x14ac:dyDescent="0.3">
      <c r="A8653" s="18" t="str">
        <f>+IF(OR(C8651=""),"NO",1)</f>
        <v>NO</v>
      </c>
      <c r="B8653" s="18"/>
      <c r="E8653" s="330"/>
      <c r="F8653" s="54" t="str">
        <f>+$F$28</f>
        <v>APORTANTE</v>
      </c>
      <c r="G8653" s="337" t="s">
        <v>124</v>
      </c>
      <c r="H8653" s="338"/>
      <c r="I8653" s="338"/>
      <c r="J8653" s="338"/>
      <c r="K8653" s="338"/>
      <c r="L8653" s="339"/>
    </row>
    <row r="8654" spans="1:12" hidden="1" x14ac:dyDescent="0.3">
      <c r="A8654" s="18" t="str">
        <f>+IF(OR(C8651=""),"NO",1)</f>
        <v>NO</v>
      </c>
      <c r="B8654" s="18"/>
      <c r="E8654" s="330"/>
      <c r="F8654" s="54" t="str">
        <f>+$F$29</f>
        <v>VALOR /SMMLV)</v>
      </c>
      <c r="G8654" s="55" t="s">
        <v>124</v>
      </c>
      <c r="H8654" s="56" t="str">
        <f>+$H$29</f>
        <v>% PART..</v>
      </c>
      <c r="I8654" s="57" t="s">
        <v>124</v>
      </c>
      <c r="J8654" s="58" t="str">
        <f>+$J$29</f>
        <v>VALOR ACREDITADO</v>
      </c>
      <c r="K8654" s="59"/>
      <c r="L8654" s="47" t="s">
        <v>124</v>
      </c>
    </row>
    <row r="8655" spans="1:12" hidden="1" x14ac:dyDescent="0.3">
      <c r="A8655" s="18" t="str">
        <f>+IF(OR(C8651=""),"NO",1)</f>
        <v>NO</v>
      </c>
      <c r="B8655" s="18"/>
      <c r="E8655" s="330"/>
      <c r="F8655" s="60" t="str">
        <f>+$F$30</f>
        <v>EXPERIENCIA APORTADA</v>
      </c>
      <c r="G8655" s="340" t="s">
        <v>124</v>
      </c>
      <c r="H8655" s="341"/>
      <c r="I8655" s="341"/>
      <c r="J8655" s="341"/>
      <c r="K8655" s="341"/>
      <c r="L8655" s="342"/>
    </row>
    <row r="8656" spans="1:12" hidden="1" x14ac:dyDescent="0.3">
      <c r="A8656" s="18" t="str">
        <f>+IF(OR(C8651=""),"NO",1)</f>
        <v>NO</v>
      </c>
      <c r="B8656" s="18"/>
      <c r="E8656" s="331"/>
      <c r="F8656" s="62" t="str">
        <f>+$F$31</f>
        <v>OBSERVACIÓN</v>
      </c>
      <c r="G8656" s="343" t="s">
        <v>124</v>
      </c>
      <c r="H8656" s="344"/>
      <c r="I8656" s="344"/>
      <c r="J8656" s="344"/>
      <c r="K8656" s="344"/>
      <c r="L8656" s="345"/>
    </row>
    <row r="8657" spans="1:12" ht="8.5" hidden="1" customHeight="1" x14ac:dyDescent="0.3">
      <c r="A8657" s="18" t="str">
        <f>+IF(OR(C8651=""),"NO",1)</f>
        <v>NO</v>
      </c>
      <c r="B8657" s="18"/>
      <c r="E8657" s="49"/>
      <c r="F8657" s="50"/>
      <c r="G8657" s="51"/>
      <c r="H8657" s="51"/>
      <c r="I8657" s="51"/>
      <c r="J8657" s="51"/>
      <c r="K8657" s="51"/>
      <c r="L8657" s="52"/>
    </row>
    <row r="8658" spans="1:12" hidden="1" x14ac:dyDescent="0.3">
      <c r="A8658" s="18" t="str">
        <f t="shared" ref="A8658" si="2898">+IF(OR(C8658=""),"NO",1)</f>
        <v>NO</v>
      </c>
      <c r="B8658" s="18"/>
      <c r="C8658" s="1" t="s">
        <v>124</v>
      </c>
      <c r="E8658" s="329">
        <v>2</v>
      </c>
      <c r="F8658" s="53" t="str">
        <f>+$F$26</f>
        <v>OBJETO</v>
      </c>
      <c r="G8658" s="332" t="s">
        <v>124</v>
      </c>
      <c r="H8658" s="333"/>
      <c r="I8658" s="333"/>
      <c r="J8658" s="333"/>
      <c r="K8658" s="333"/>
      <c r="L8658" s="334"/>
    </row>
    <row r="8659" spans="1:12" hidden="1" x14ac:dyDescent="0.3">
      <c r="A8659" s="18" t="str">
        <f t="shared" ref="A8659" si="2899">+IF(OR(C8658=""),"NO",1)</f>
        <v>NO</v>
      </c>
      <c r="B8659" s="18"/>
      <c r="E8659" s="330"/>
      <c r="F8659" s="54" t="str">
        <f>+$F$27</f>
        <v>CONTRATANTE</v>
      </c>
      <c r="G8659" s="335" t="s">
        <v>124</v>
      </c>
      <c r="H8659" s="310"/>
      <c r="I8659" s="310"/>
      <c r="J8659" s="310"/>
      <c r="K8659" s="310"/>
      <c r="L8659" s="336"/>
    </row>
    <row r="8660" spans="1:12" hidden="1" x14ac:dyDescent="0.3">
      <c r="A8660" s="18" t="str">
        <f t="shared" ref="A8660" si="2900">+IF(OR(C8658=""),"NO",1)</f>
        <v>NO</v>
      </c>
      <c r="B8660" s="18"/>
      <c r="E8660" s="330"/>
      <c r="F8660" s="54" t="str">
        <f>+$F$28</f>
        <v>APORTANTE</v>
      </c>
      <c r="G8660" s="337" t="s">
        <v>124</v>
      </c>
      <c r="H8660" s="338"/>
      <c r="I8660" s="338"/>
      <c r="J8660" s="338"/>
      <c r="K8660" s="338"/>
      <c r="L8660" s="339"/>
    </row>
    <row r="8661" spans="1:12" hidden="1" x14ac:dyDescent="0.3">
      <c r="A8661" s="18" t="str">
        <f t="shared" ref="A8661" si="2901">+IF(OR(C8658=""),"NO",1)</f>
        <v>NO</v>
      </c>
      <c r="B8661" s="18"/>
      <c r="E8661" s="330"/>
      <c r="F8661" s="54" t="str">
        <f>+$F$29</f>
        <v>VALOR /SMMLV)</v>
      </c>
      <c r="G8661" s="55" t="s">
        <v>124</v>
      </c>
      <c r="H8661" s="56" t="str">
        <f>+$H$29</f>
        <v>% PART..</v>
      </c>
      <c r="I8661" s="57" t="s">
        <v>124</v>
      </c>
      <c r="J8661" s="58" t="str">
        <f>+$J$29</f>
        <v>VALOR ACREDITADO</v>
      </c>
      <c r="K8661" s="59"/>
      <c r="L8661" s="47" t="s">
        <v>124</v>
      </c>
    </row>
    <row r="8662" spans="1:12" hidden="1" x14ac:dyDescent="0.3">
      <c r="A8662" s="18" t="str">
        <f t="shared" ref="A8662" si="2902">+IF(OR(C8658=""),"NO",1)</f>
        <v>NO</v>
      </c>
      <c r="B8662" s="18"/>
      <c r="E8662" s="330"/>
      <c r="F8662" s="60" t="str">
        <f>+$F$30</f>
        <v>EXPERIENCIA APORTADA</v>
      </c>
      <c r="G8662" s="340" t="s">
        <v>124</v>
      </c>
      <c r="H8662" s="341"/>
      <c r="I8662" s="341"/>
      <c r="J8662" s="341"/>
      <c r="K8662" s="341"/>
      <c r="L8662" s="342"/>
    </row>
    <row r="8663" spans="1:12" hidden="1" x14ac:dyDescent="0.3">
      <c r="A8663" s="18" t="str">
        <f t="shared" ref="A8663" si="2903">+IF(OR(C8658=""),"NO",1)</f>
        <v>NO</v>
      </c>
      <c r="B8663" s="18"/>
      <c r="E8663" s="331"/>
      <c r="F8663" s="62" t="str">
        <f>+$F$31</f>
        <v>OBSERVACIÓN</v>
      </c>
      <c r="G8663" s="343" t="s">
        <v>124</v>
      </c>
      <c r="H8663" s="344"/>
      <c r="I8663" s="344"/>
      <c r="J8663" s="344"/>
      <c r="K8663" s="344"/>
      <c r="L8663" s="345"/>
    </row>
    <row r="8664" spans="1:12" ht="8.5" hidden="1" customHeight="1" x14ac:dyDescent="0.3">
      <c r="A8664" s="18" t="str">
        <f t="shared" ref="A8664" si="2904">+IF(OR(C8658=""),"NO",1)</f>
        <v>NO</v>
      </c>
      <c r="B8664" s="18"/>
      <c r="E8664" s="49"/>
      <c r="F8664" s="50"/>
      <c r="G8664" s="51"/>
      <c r="H8664" s="51"/>
      <c r="I8664" s="51"/>
      <c r="J8664" s="51"/>
      <c r="K8664" s="51"/>
      <c r="L8664" s="52"/>
    </row>
    <row r="8665" spans="1:12" hidden="1" x14ac:dyDescent="0.3">
      <c r="A8665" s="18" t="str">
        <f t="shared" ref="A8665" si="2905">+IF(OR(C8665=""),"NO",1)</f>
        <v>NO</v>
      </c>
      <c r="B8665" s="18"/>
      <c r="C8665" s="1" t="s">
        <v>124</v>
      </c>
      <c r="E8665" s="329">
        <v>3</v>
      </c>
      <c r="F8665" s="53" t="str">
        <f>+$F$26</f>
        <v>OBJETO</v>
      </c>
      <c r="G8665" s="332" t="s">
        <v>124</v>
      </c>
      <c r="H8665" s="333"/>
      <c r="I8665" s="333"/>
      <c r="J8665" s="333"/>
      <c r="K8665" s="333"/>
      <c r="L8665" s="334"/>
    </row>
    <row r="8666" spans="1:12" hidden="1" x14ac:dyDescent="0.3">
      <c r="A8666" s="18" t="str">
        <f t="shared" ref="A8666" si="2906">+IF(OR(C8665=""),"NO",1)</f>
        <v>NO</v>
      </c>
      <c r="B8666" s="18"/>
      <c r="E8666" s="330"/>
      <c r="F8666" s="54" t="str">
        <f>+$F$27</f>
        <v>CONTRATANTE</v>
      </c>
      <c r="G8666" s="335" t="s">
        <v>124</v>
      </c>
      <c r="H8666" s="310"/>
      <c r="I8666" s="310"/>
      <c r="J8666" s="310"/>
      <c r="K8666" s="310"/>
      <c r="L8666" s="336"/>
    </row>
    <row r="8667" spans="1:12" hidden="1" x14ac:dyDescent="0.3">
      <c r="A8667" s="18" t="str">
        <f t="shared" ref="A8667" si="2907">+IF(OR(C8665=""),"NO",1)</f>
        <v>NO</v>
      </c>
      <c r="B8667" s="18"/>
      <c r="E8667" s="330"/>
      <c r="F8667" s="54" t="str">
        <f>+$F$28</f>
        <v>APORTANTE</v>
      </c>
      <c r="G8667" s="337" t="s">
        <v>124</v>
      </c>
      <c r="H8667" s="338"/>
      <c r="I8667" s="338"/>
      <c r="J8667" s="338"/>
      <c r="K8667" s="338"/>
      <c r="L8667" s="339"/>
    </row>
    <row r="8668" spans="1:12" hidden="1" x14ac:dyDescent="0.3">
      <c r="A8668" s="18" t="str">
        <f t="shared" ref="A8668" si="2908">+IF(OR(C8665=""),"NO",1)</f>
        <v>NO</v>
      </c>
      <c r="B8668" s="18"/>
      <c r="E8668" s="330"/>
      <c r="F8668" s="54" t="str">
        <f>+$F$29</f>
        <v>VALOR /SMMLV)</v>
      </c>
      <c r="G8668" s="55" t="s">
        <v>124</v>
      </c>
      <c r="H8668" s="56" t="str">
        <f>+$H$29</f>
        <v>% PART..</v>
      </c>
      <c r="I8668" s="57" t="s">
        <v>124</v>
      </c>
      <c r="J8668" s="58" t="str">
        <f>+$J$29</f>
        <v>VALOR ACREDITADO</v>
      </c>
      <c r="K8668" s="59"/>
      <c r="L8668" s="47" t="s">
        <v>124</v>
      </c>
    </row>
    <row r="8669" spans="1:12" hidden="1" x14ac:dyDescent="0.3">
      <c r="A8669" s="18" t="str">
        <f t="shared" ref="A8669" si="2909">+IF(OR(C8665=""),"NO",1)</f>
        <v>NO</v>
      </c>
      <c r="B8669" s="18"/>
      <c r="E8669" s="330"/>
      <c r="F8669" s="60" t="str">
        <f>+$F$30</f>
        <v>EXPERIENCIA APORTADA</v>
      </c>
      <c r="G8669" s="340" t="s">
        <v>124</v>
      </c>
      <c r="H8669" s="341"/>
      <c r="I8669" s="341"/>
      <c r="J8669" s="341"/>
      <c r="K8669" s="341"/>
      <c r="L8669" s="342"/>
    </row>
    <row r="8670" spans="1:12" hidden="1" x14ac:dyDescent="0.3">
      <c r="A8670" s="18" t="str">
        <f t="shared" ref="A8670" si="2910">+IF(OR(C8665=""),"NO",1)</f>
        <v>NO</v>
      </c>
      <c r="B8670" s="18"/>
      <c r="E8670" s="331"/>
      <c r="F8670" s="62" t="str">
        <f>+$F$31</f>
        <v>OBSERVACIÓN</v>
      </c>
      <c r="G8670" s="343" t="s">
        <v>124</v>
      </c>
      <c r="H8670" s="344"/>
      <c r="I8670" s="344"/>
      <c r="J8670" s="344"/>
      <c r="K8670" s="344"/>
      <c r="L8670" s="345"/>
    </row>
    <row r="8671" spans="1:12" ht="8.5" hidden="1" customHeight="1" x14ac:dyDescent="0.3">
      <c r="A8671" s="18" t="str">
        <f t="shared" ref="A8671" si="2911">+IF(OR(C8665=""),"NO",1)</f>
        <v>NO</v>
      </c>
      <c r="B8671" s="18"/>
      <c r="E8671" s="49"/>
      <c r="F8671" s="50"/>
      <c r="G8671" s="51"/>
      <c r="H8671" s="51"/>
      <c r="I8671" s="51"/>
      <c r="J8671" s="51"/>
      <c r="K8671" s="51"/>
      <c r="L8671" s="52"/>
    </row>
    <row r="8672" spans="1:12" hidden="1" x14ac:dyDescent="0.3">
      <c r="A8672" s="18" t="str">
        <f t="shared" ref="A8672" si="2912">+IF(OR(C8672=""),"NO",1)</f>
        <v>NO</v>
      </c>
      <c r="B8672" s="18"/>
      <c r="C8672" s="1" t="s">
        <v>124</v>
      </c>
      <c r="E8672" s="329">
        <v>4</v>
      </c>
      <c r="F8672" s="53" t="str">
        <f>+$F$26</f>
        <v>OBJETO</v>
      </c>
      <c r="G8672" s="332" t="s">
        <v>124</v>
      </c>
      <c r="H8672" s="333"/>
      <c r="I8672" s="333"/>
      <c r="J8672" s="333"/>
      <c r="K8672" s="333"/>
      <c r="L8672" s="334"/>
    </row>
    <row r="8673" spans="1:12" hidden="1" x14ac:dyDescent="0.3">
      <c r="A8673" s="18" t="str">
        <f t="shared" ref="A8673" si="2913">+IF(OR(C8672=""),"NO",1)</f>
        <v>NO</v>
      </c>
      <c r="B8673" s="18"/>
      <c r="E8673" s="330"/>
      <c r="F8673" s="54" t="str">
        <f>+$F$27</f>
        <v>CONTRATANTE</v>
      </c>
      <c r="G8673" s="335" t="s">
        <v>124</v>
      </c>
      <c r="H8673" s="310"/>
      <c r="I8673" s="310"/>
      <c r="J8673" s="310"/>
      <c r="K8673" s="310"/>
      <c r="L8673" s="336"/>
    </row>
    <row r="8674" spans="1:12" hidden="1" x14ac:dyDescent="0.3">
      <c r="A8674" s="18" t="str">
        <f t="shared" ref="A8674" si="2914">+IF(OR(C8672=""),"NO",1)</f>
        <v>NO</v>
      </c>
      <c r="B8674" s="18"/>
      <c r="E8674" s="330"/>
      <c r="F8674" s="54" t="str">
        <f>+$F$28</f>
        <v>APORTANTE</v>
      </c>
      <c r="G8674" s="337" t="s">
        <v>124</v>
      </c>
      <c r="H8674" s="338"/>
      <c r="I8674" s="338"/>
      <c r="J8674" s="338"/>
      <c r="K8674" s="338"/>
      <c r="L8674" s="339"/>
    </row>
    <row r="8675" spans="1:12" hidden="1" x14ac:dyDescent="0.3">
      <c r="A8675" s="18" t="str">
        <f t="shared" ref="A8675" si="2915">+IF(OR(C8672=""),"NO",1)</f>
        <v>NO</v>
      </c>
      <c r="B8675" s="18"/>
      <c r="E8675" s="330"/>
      <c r="F8675" s="54" t="str">
        <f>+$F$29</f>
        <v>VALOR /SMMLV)</v>
      </c>
      <c r="G8675" s="55" t="s">
        <v>124</v>
      </c>
      <c r="H8675" s="56" t="str">
        <f>+$H$29</f>
        <v>% PART..</v>
      </c>
      <c r="I8675" s="57" t="s">
        <v>124</v>
      </c>
      <c r="J8675" s="58" t="str">
        <f>+$J$29</f>
        <v>VALOR ACREDITADO</v>
      </c>
      <c r="K8675" s="59"/>
      <c r="L8675" s="47" t="s">
        <v>124</v>
      </c>
    </row>
    <row r="8676" spans="1:12" hidden="1" x14ac:dyDescent="0.3">
      <c r="A8676" s="18" t="str">
        <f t="shared" ref="A8676" si="2916">+IF(OR(C8672=""),"NO",1)</f>
        <v>NO</v>
      </c>
      <c r="B8676" s="18"/>
      <c r="E8676" s="330"/>
      <c r="F8676" s="60" t="str">
        <f>+$F$30</f>
        <v>EXPERIENCIA APORTADA</v>
      </c>
      <c r="G8676" s="340" t="s">
        <v>124</v>
      </c>
      <c r="H8676" s="341"/>
      <c r="I8676" s="341"/>
      <c r="J8676" s="341"/>
      <c r="K8676" s="341"/>
      <c r="L8676" s="342"/>
    </row>
    <row r="8677" spans="1:12" hidden="1" x14ac:dyDescent="0.3">
      <c r="A8677" s="18" t="str">
        <f t="shared" ref="A8677" si="2917">+IF(OR(C8672=""),"NO",1)</f>
        <v>NO</v>
      </c>
      <c r="B8677" s="18"/>
      <c r="E8677" s="331"/>
      <c r="F8677" s="62" t="str">
        <f>+$F$31</f>
        <v>OBSERVACIÓN</v>
      </c>
      <c r="G8677" s="343" t="s">
        <v>124</v>
      </c>
      <c r="H8677" s="344"/>
      <c r="I8677" s="344"/>
      <c r="J8677" s="344"/>
      <c r="K8677" s="344"/>
      <c r="L8677" s="345"/>
    </row>
    <row r="8678" spans="1:12" ht="8.5" hidden="1" customHeight="1" x14ac:dyDescent="0.3">
      <c r="A8678" s="18" t="str">
        <f t="shared" ref="A8678" si="2918">+IF(OR(C8672=""),"NO",1)</f>
        <v>NO</v>
      </c>
      <c r="B8678" s="18"/>
      <c r="E8678" s="49"/>
      <c r="F8678" s="50"/>
      <c r="G8678" s="51"/>
      <c r="H8678" s="51"/>
      <c r="I8678" s="51"/>
      <c r="J8678" s="51"/>
      <c r="K8678" s="51"/>
      <c r="L8678" s="52"/>
    </row>
    <row r="8679" spans="1:12" hidden="1" x14ac:dyDescent="0.3">
      <c r="A8679" s="18" t="str">
        <f t="shared" ref="A8679" si="2919">+IF(OR(C8679=""),"NO",1)</f>
        <v>NO</v>
      </c>
      <c r="B8679" s="18"/>
      <c r="C8679" s="1" t="s">
        <v>124</v>
      </c>
      <c r="E8679" s="329">
        <v>5</v>
      </c>
      <c r="F8679" s="53" t="str">
        <f>+$F$26</f>
        <v>OBJETO</v>
      </c>
      <c r="G8679" s="332" t="s">
        <v>124</v>
      </c>
      <c r="H8679" s="333"/>
      <c r="I8679" s="333"/>
      <c r="J8679" s="333"/>
      <c r="K8679" s="333"/>
      <c r="L8679" s="334"/>
    </row>
    <row r="8680" spans="1:12" hidden="1" x14ac:dyDescent="0.3">
      <c r="A8680" s="18" t="str">
        <f t="shared" ref="A8680" si="2920">+IF(OR(C8679=""),"NO",1)</f>
        <v>NO</v>
      </c>
      <c r="B8680" s="18"/>
      <c r="E8680" s="330"/>
      <c r="F8680" s="54" t="str">
        <f>+$F$27</f>
        <v>CONTRATANTE</v>
      </c>
      <c r="G8680" s="335" t="s">
        <v>124</v>
      </c>
      <c r="H8680" s="310"/>
      <c r="I8680" s="310"/>
      <c r="J8680" s="310"/>
      <c r="K8680" s="310"/>
      <c r="L8680" s="336"/>
    </row>
    <row r="8681" spans="1:12" hidden="1" x14ac:dyDescent="0.3">
      <c r="A8681" s="18" t="str">
        <f t="shared" ref="A8681" si="2921">+IF(OR(C8679=""),"NO",1)</f>
        <v>NO</v>
      </c>
      <c r="B8681" s="18"/>
      <c r="E8681" s="330"/>
      <c r="F8681" s="54" t="str">
        <f>+$F$28</f>
        <v>APORTANTE</v>
      </c>
      <c r="G8681" s="337" t="s">
        <v>124</v>
      </c>
      <c r="H8681" s="338"/>
      <c r="I8681" s="338"/>
      <c r="J8681" s="338"/>
      <c r="K8681" s="338"/>
      <c r="L8681" s="339"/>
    </row>
    <row r="8682" spans="1:12" hidden="1" x14ac:dyDescent="0.3">
      <c r="A8682" s="18" t="str">
        <f t="shared" ref="A8682" si="2922">+IF(OR(C8679=""),"NO",1)</f>
        <v>NO</v>
      </c>
      <c r="B8682" s="18"/>
      <c r="E8682" s="330"/>
      <c r="F8682" s="54" t="str">
        <f>+$F$29</f>
        <v>VALOR /SMMLV)</v>
      </c>
      <c r="G8682" s="55" t="s">
        <v>124</v>
      </c>
      <c r="H8682" s="56" t="str">
        <f>+$H$29</f>
        <v>% PART..</v>
      </c>
      <c r="I8682" s="57" t="s">
        <v>124</v>
      </c>
      <c r="J8682" s="58" t="str">
        <f>+$J$29</f>
        <v>VALOR ACREDITADO</v>
      </c>
      <c r="K8682" s="59"/>
      <c r="L8682" s="47" t="s">
        <v>124</v>
      </c>
    </row>
    <row r="8683" spans="1:12" hidden="1" x14ac:dyDescent="0.3">
      <c r="A8683" s="18" t="str">
        <f t="shared" ref="A8683" si="2923">+IF(OR(C8679=""),"NO",1)</f>
        <v>NO</v>
      </c>
      <c r="B8683" s="18"/>
      <c r="E8683" s="330"/>
      <c r="F8683" s="60" t="str">
        <f>+$F$30</f>
        <v>EXPERIENCIA APORTADA</v>
      </c>
      <c r="G8683" s="340" t="s">
        <v>124</v>
      </c>
      <c r="H8683" s="341"/>
      <c r="I8683" s="341"/>
      <c r="J8683" s="341"/>
      <c r="K8683" s="341"/>
      <c r="L8683" s="342"/>
    </row>
    <row r="8684" spans="1:12" hidden="1" x14ac:dyDescent="0.3">
      <c r="A8684" s="18" t="str">
        <f t="shared" ref="A8684" si="2924">+IF(OR(C8679=""),"NO",1)</f>
        <v>NO</v>
      </c>
      <c r="B8684" s="18"/>
      <c r="E8684" s="331"/>
      <c r="F8684" s="62" t="str">
        <f>+$F$31</f>
        <v>OBSERVACIÓN</v>
      </c>
      <c r="G8684" s="343" t="s">
        <v>124</v>
      </c>
      <c r="H8684" s="344"/>
      <c r="I8684" s="344"/>
      <c r="J8684" s="344"/>
      <c r="K8684" s="344"/>
      <c r="L8684" s="345"/>
    </row>
    <row r="8685" spans="1:12" ht="8.5" hidden="1" customHeight="1" x14ac:dyDescent="0.3">
      <c r="A8685" s="18" t="str">
        <f t="shared" ref="A8685" si="2925">+IF(OR(C8679=""),"NO",1)</f>
        <v>NO</v>
      </c>
      <c r="B8685" s="18"/>
      <c r="E8685" s="49"/>
      <c r="F8685" s="50"/>
      <c r="G8685" s="51"/>
      <c r="H8685" s="51"/>
      <c r="I8685" s="51"/>
      <c r="J8685" s="51"/>
      <c r="K8685" s="51"/>
      <c r="L8685" s="52"/>
    </row>
    <row r="8686" spans="1:12" hidden="1" x14ac:dyDescent="0.3">
      <c r="A8686" s="18" t="str">
        <f t="shared" ref="A8686" si="2926">+IF(OR(C8686=""),"NO",1)</f>
        <v>NO</v>
      </c>
      <c r="B8686" s="18"/>
      <c r="C8686" s="1" t="s">
        <v>124</v>
      </c>
      <c r="E8686" s="329">
        <v>6</v>
      </c>
      <c r="F8686" s="53" t="str">
        <f>+$F$26</f>
        <v>OBJETO</v>
      </c>
      <c r="G8686" s="332" t="s">
        <v>124</v>
      </c>
      <c r="H8686" s="333"/>
      <c r="I8686" s="333"/>
      <c r="J8686" s="333"/>
      <c r="K8686" s="333"/>
      <c r="L8686" s="334"/>
    </row>
    <row r="8687" spans="1:12" hidden="1" x14ac:dyDescent="0.3">
      <c r="A8687" s="18" t="str">
        <f t="shared" ref="A8687" si="2927">+IF(OR(C8686=""),"NO",1)</f>
        <v>NO</v>
      </c>
      <c r="B8687" s="18"/>
      <c r="E8687" s="330"/>
      <c r="F8687" s="54" t="str">
        <f>+$F$27</f>
        <v>CONTRATANTE</v>
      </c>
      <c r="G8687" s="335" t="s">
        <v>124</v>
      </c>
      <c r="H8687" s="310"/>
      <c r="I8687" s="310"/>
      <c r="J8687" s="310"/>
      <c r="K8687" s="310"/>
      <c r="L8687" s="336"/>
    </row>
    <row r="8688" spans="1:12" hidden="1" x14ac:dyDescent="0.3">
      <c r="A8688" s="18" t="str">
        <f t="shared" ref="A8688" si="2928">+IF(OR(C8686=""),"NO",1)</f>
        <v>NO</v>
      </c>
      <c r="B8688" s="18"/>
      <c r="E8688" s="330"/>
      <c r="F8688" s="54" t="str">
        <f>+$F$28</f>
        <v>APORTANTE</v>
      </c>
      <c r="G8688" s="337" t="s">
        <v>124</v>
      </c>
      <c r="H8688" s="338"/>
      <c r="I8688" s="338"/>
      <c r="J8688" s="338"/>
      <c r="K8688" s="338"/>
      <c r="L8688" s="339"/>
    </row>
    <row r="8689" spans="1:12" hidden="1" x14ac:dyDescent="0.3">
      <c r="A8689" s="18" t="str">
        <f t="shared" ref="A8689" si="2929">+IF(OR(C8686=""),"NO",1)</f>
        <v>NO</v>
      </c>
      <c r="B8689" s="18"/>
      <c r="E8689" s="330"/>
      <c r="F8689" s="54" t="str">
        <f>+$F$29</f>
        <v>VALOR /SMMLV)</v>
      </c>
      <c r="G8689" s="55" t="s">
        <v>124</v>
      </c>
      <c r="H8689" s="56" t="str">
        <f>+$H$29</f>
        <v>% PART..</v>
      </c>
      <c r="I8689" s="57" t="s">
        <v>124</v>
      </c>
      <c r="J8689" s="58" t="str">
        <f>+$J$29</f>
        <v>VALOR ACREDITADO</v>
      </c>
      <c r="K8689" s="59"/>
      <c r="L8689" s="47" t="s">
        <v>124</v>
      </c>
    </row>
    <row r="8690" spans="1:12" hidden="1" x14ac:dyDescent="0.3">
      <c r="A8690" s="18" t="str">
        <f t="shared" ref="A8690" si="2930">+IF(OR(C8686=""),"NO",1)</f>
        <v>NO</v>
      </c>
      <c r="B8690" s="18"/>
      <c r="E8690" s="330"/>
      <c r="F8690" s="60" t="str">
        <f>+$F$30</f>
        <v>EXPERIENCIA APORTADA</v>
      </c>
      <c r="G8690" s="340" t="s">
        <v>124</v>
      </c>
      <c r="H8690" s="341"/>
      <c r="I8690" s="341"/>
      <c r="J8690" s="341"/>
      <c r="K8690" s="341"/>
      <c r="L8690" s="342"/>
    </row>
    <row r="8691" spans="1:12" hidden="1" x14ac:dyDescent="0.3">
      <c r="A8691" s="18" t="str">
        <f t="shared" ref="A8691" si="2931">+IF(OR(C8686=""),"NO",1)</f>
        <v>NO</v>
      </c>
      <c r="B8691" s="18"/>
      <c r="E8691" s="331"/>
      <c r="F8691" s="62" t="str">
        <f>+$F$31</f>
        <v>OBSERVACIÓN</v>
      </c>
      <c r="G8691" s="343" t="s">
        <v>124</v>
      </c>
      <c r="H8691" s="344"/>
      <c r="I8691" s="344"/>
      <c r="J8691" s="344"/>
      <c r="K8691" s="344"/>
      <c r="L8691" s="345"/>
    </row>
    <row r="8692" spans="1:12" ht="8.5" hidden="1" customHeight="1" x14ac:dyDescent="0.3">
      <c r="A8692" s="18" t="str">
        <f t="shared" ref="A8692" si="2932">+IF(OR(C8686=""),"NO",1)</f>
        <v>NO</v>
      </c>
      <c r="B8692" s="18"/>
      <c r="E8692" s="49"/>
      <c r="F8692" s="50"/>
      <c r="G8692" s="51"/>
      <c r="H8692" s="51"/>
      <c r="I8692" s="51"/>
      <c r="J8692" s="51"/>
      <c r="K8692" s="51"/>
      <c r="L8692" s="52"/>
    </row>
    <row r="8693" spans="1:12" hidden="1" x14ac:dyDescent="0.3">
      <c r="A8693" s="18" t="str">
        <f t="shared" ref="A8693" si="2933">+IF(OR(C8693=""),"NO",1)</f>
        <v>NO</v>
      </c>
      <c r="B8693" s="18"/>
      <c r="C8693" s="1" t="s">
        <v>124</v>
      </c>
      <c r="E8693" s="329">
        <v>7</v>
      </c>
      <c r="F8693" s="53" t="str">
        <f>+$F$26</f>
        <v>OBJETO</v>
      </c>
      <c r="G8693" s="332" t="s">
        <v>124</v>
      </c>
      <c r="H8693" s="333"/>
      <c r="I8693" s="333"/>
      <c r="J8693" s="333"/>
      <c r="K8693" s="333"/>
      <c r="L8693" s="334"/>
    </row>
    <row r="8694" spans="1:12" hidden="1" x14ac:dyDescent="0.3">
      <c r="A8694" s="18" t="str">
        <f t="shared" ref="A8694" si="2934">+IF(OR(C8693=""),"NO",1)</f>
        <v>NO</v>
      </c>
      <c r="B8694" s="18"/>
      <c r="E8694" s="330"/>
      <c r="F8694" s="54" t="str">
        <f>+$F$27</f>
        <v>CONTRATANTE</v>
      </c>
      <c r="G8694" s="335" t="s">
        <v>124</v>
      </c>
      <c r="H8694" s="310"/>
      <c r="I8694" s="310"/>
      <c r="J8694" s="310"/>
      <c r="K8694" s="310"/>
      <c r="L8694" s="336"/>
    </row>
    <row r="8695" spans="1:12" hidden="1" x14ac:dyDescent="0.3">
      <c r="A8695" s="18" t="str">
        <f t="shared" ref="A8695" si="2935">+IF(OR(C8693=""),"NO",1)</f>
        <v>NO</v>
      </c>
      <c r="B8695" s="18"/>
      <c r="E8695" s="330"/>
      <c r="F8695" s="54" t="str">
        <f>+$F$28</f>
        <v>APORTANTE</v>
      </c>
      <c r="G8695" s="337" t="s">
        <v>124</v>
      </c>
      <c r="H8695" s="338"/>
      <c r="I8695" s="338"/>
      <c r="J8695" s="338"/>
      <c r="K8695" s="338"/>
      <c r="L8695" s="339"/>
    </row>
    <row r="8696" spans="1:12" hidden="1" x14ac:dyDescent="0.3">
      <c r="A8696" s="18" t="str">
        <f t="shared" ref="A8696" si="2936">+IF(OR(C8693=""),"NO",1)</f>
        <v>NO</v>
      </c>
      <c r="B8696" s="18"/>
      <c r="E8696" s="330"/>
      <c r="F8696" s="54" t="str">
        <f>+$F$29</f>
        <v>VALOR /SMMLV)</v>
      </c>
      <c r="G8696" s="55" t="s">
        <v>124</v>
      </c>
      <c r="H8696" s="56" t="str">
        <f>+$H$29</f>
        <v>% PART..</v>
      </c>
      <c r="I8696" s="57" t="s">
        <v>124</v>
      </c>
      <c r="J8696" s="58" t="str">
        <f>+$J$29</f>
        <v>VALOR ACREDITADO</v>
      </c>
      <c r="K8696" s="59"/>
      <c r="L8696" s="47" t="s">
        <v>124</v>
      </c>
    </row>
    <row r="8697" spans="1:12" hidden="1" x14ac:dyDescent="0.3">
      <c r="A8697" s="18" t="str">
        <f t="shared" ref="A8697" si="2937">+IF(OR(C8693=""),"NO",1)</f>
        <v>NO</v>
      </c>
      <c r="B8697" s="18"/>
      <c r="E8697" s="330"/>
      <c r="F8697" s="60" t="str">
        <f>+$F$30</f>
        <v>EXPERIENCIA APORTADA</v>
      </c>
      <c r="G8697" s="340" t="s">
        <v>124</v>
      </c>
      <c r="H8697" s="341"/>
      <c r="I8697" s="341"/>
      <c r="J8697" s="341"/>
      <c r="K8697" s="341"/>
      <c r="L8697" s="342"/>
    </row>
    <row r="8698" spans="1:12" hidden="1" x14ac:dyDescent="0.3">
      <c r="A8698" s="18" t="str">
        <f t="shared" ref="A8698" si="2938">+IF(OR(C8693=""),"NO",1)</f>
        <v>NO</v>
      </c>
      <c r="B8698" s="18"/>
      <c r="E8698" s="331"/>
      <c r="F8698" s="62" t="str">
        <f>+$F$31</f>
        <v>OBSERVACIÓN</v>
      </c>
      <c r="G8698" s="343" t="s">
        <v>124</v>
      </c>
      <c r="H8698" s="344"/>
      <c r="I8698" s="344"/>
      <c r="J8698" s="344"/>
      <c r="K8698" s="344"/>
      <c r="L8698" s="345"/>
    </row>
    <row r="8699" spans="1:12" hidden="1" x14ac:dyDescent="0.3">
      <c r="A8699" s="18" t="str">
        <f t="shared" ref="A8699" si="2939">+IF(OR(C8693=""),"NO",1)</f>
        <v>NO</v>
      </c>
      <c r="B8699" s="18"/>
      <c r="E8699" s="49"/>
      <c r="F8699" s="50"/>
      <c r="G8699" s="51"/>
      <c r="H8699" s="51"/>
      <c r="I8699" s="51"/>
      <c r="J8699" s="51"/>
      <c r="K8699" s="51"/>
      <c r="L8699" s="52"/>
    </row>
    <row r="8700" spans="1:12" hidden="1" x14ac:dyDescent="0.3">
      <c r="A8700" s="1" t="str">
        <f>+A8635</f>
        <v>NO</v>
      </c>
      <c r="C8700" s="1" t="str">
        <f>"N"&amp;C8635</f>
        <v>N</v>
      </c>
      <c r="E8700" s="63"/>
      <c r="F8700" s="64" t="str">
        <f>+$F$75</f>
        <v>TOTAL DE CONTRATOS PRESENTADOS VÁLIDOS QUE CUMPLEN EXPERIENCIA ACREDITADA:</v>
      </c>
      <c r="G8700" s="65"/>
      <c r="H8700" s="65"/>
      <c r="I8700" s="65"/>
      <c r="J8700" s="66"/>
      <c r="K8700" s="65"/>
      <c r="L8700" s="67" t="s">
        <v>124</v>
      </c>
    </row>
    <row r="8701" spans="1:12" ht="6.65" hidden="1" customHeight="1" x14ac:dyDescent="0.3">
      <c r="A8701" s="1" t="str">
        <f>+A8635</f>
        <v>NO</v>
      </c>
      <c r="E8701" s="51"/>
      <c r="F8701" s="50"/>
      <c r="G8701" s="51"/>
      <c r="H8701" s="51"/>
      <c r="I8701" s="51"/>
      <c r="J8701" s="51"/>
      <c r="K8701" s="51"/>
      <c r="L8701" s="51"/>
    </row>
    <row r="8702" spans="1:12" hidden="1" x14ac:dyDescent="0.3">
      <c r="A8702" s="1" t="str">
        <f>+A8635</f>
        <v>NO</v>
      </c>
      <c r="E8702" s="63"/>
      <c r="F8702" s="63" t="str">
        <f>+$F$77</f>
        <v>ACREDITA SUMINISTRO E INSTALACIÓN DE MOBILIARIO POR LO MENOS EN UN (1) CONTRATO VÁLIDO</v>
      </c>
      <c r="G8702" s="65"/>
      <c r="H8702" s="65"/>
      <c r="I8702" s="65"/>
      <c r="J8702" s="66"/>
      <c r="K8702" s="65"/>
      <c r="L8702" s="68" t="s">
        <v>157</v>
      </c>
    </row>
    <row r="8703" spans="1:12" ht="5.15" hidden="1" customHeight="1" x14ac:dyDescent="0.3">
      <c r="A8703" s="1" t="str">
        <f>+A8635</f>
        <v>NO</v>
      </c>
      <c r="E8703" s="51"/>
      <c r="F8703" s="50"/>
      <c r="G8703" s="51"/>
      <c r="H8703" s="51"/>
      <c r="I8703" s="51"/>
      <c r="J8703" s="51"/>
      <c r="K8703" s="51"/>
      <c r="L8703" s="51"/>
    </row>
    <row r="8704" spans="1:12" ht="12.75" hidden="1" customHeight="1" x14ac:dyDescent="0.3">
      <c r="A8704" s="1" t="str">
        <f>+A8635</f>
        <v>NO</v>
      </c>
      <c r="E8704" s="69" t="str">
        <f>+$E$79</f>
        <v>EXPERIENCIA ESPECÍFICA NUMERAL 10.1.1 A</v>
      </c>
      <c r="F8704" s="70"/>
      <c r="G8704" s="70"/>
      <c r="H8704" s="70"/>
      <c r="I8704" s="70"/>
      <c r="J8704" s="70"/>
      <c r="K8704" s="70"/>
      <c r="L8704" s="71"/>
    </row>
    <row r="8705" spans="1:12" ht="26.5" hidden="1" customHeight="1" x14ac:dyDescent="0.3">
      <c r="A8705" s="1" t="str">
        <f>+A8635</f>
        <v>NO</v>
      </c>
      <c r="E8705" s="72"/>
      <c r="F8705" s="325" t="str">
        <f>+$F$80</f>
        <v>Por lo menos uno (1) de los contratos válidos aportados como experiencia general debe corresponder mínimo al 60% del presupuesto oficial del presente proceso de selección.  (SMMLV)</v>
      </c>
      <c r="G8705" s="326"/>
      <c r="H8705" s="326"/>
      <c r="I8705" s="326"/>
      <c r="J8705" s="326"/>
      <c r="K8705" s="73" t="s">
        <v>124</v>
      </c>
      <c r="L8705" s="74" t="s">
        <v>124</v>
      </c>
    </row>
    <row r="8706" spans="1:12" ht="23.5" hidden="1" customHeight="1" x14ac:dyDescent="0.3">
      <c r="A8706" s="1" t="str">
        <f>+A8635</f>
        <v>NO</v>
      </c>
      <c r="E8706" s="63"/>
      <c r="F8706" s="325" t="str">
        <f>+$F$81</f>
        <v xml:space="preserve">Deberá acreditarse en al menos uno (1) de los contratos válidos aportados como experiencia general una </v>
      </c>
      <c r="G8706" s="326"/>
      <c r="H8706" s="326"/>
      <c r="I8706" s="326"/>
      <c r="J8706" s="326"/>
      <c r="K8706" s="73" t="s">
        <v>124</v>
      </c>
      <c r="L8706" s="74" t="s">
        <v>124</v>
      </c>
    </row>
    <row r="8707" spans="1:12" ht="23.5" hidden="1" customHeight="1" x14ac:dyDescent="0.3">
      <c r="A8707" s="18" t="s">
        <v>30</v>
      </c>
      <c r="E8707" s="63"/>
      <c r="F8707" s="325" t="str">
        <f>+$F$82</f>
        <v xml:space="preserve">Deberá acreditarse en al menos uno (1) de los contratos válidos aportados interventoría a intervención de </v>
      </c>
      <c r="G8707" s="326"/>
      <c r="H8707" s="326"/>
      <c r="I8707" s="326"/>
      <c r="J8707" s="326"/>
      <c r="K8707" s="73">
        <f>+$K$82</f>
        <v>0</v>
      </c>
      <c r="L8707" s="74" t="s">
        <v>124</v>
      </c>
    </row>
    <row r="8708" spans="1:12" ht="36" hidden="1" customHeight="1" x14ac:dyDescent="0.3">
      <c r="A8708" s="18" t="s">
        <v>30</v>
      </c>
      <c r="E8708" s="63"/>
      <c r="F8708" s="325" t="str">
        <f>+$F$83</f>
        <v xml:space="preserve">Deberá acreditarse en al menos uno (1) de los contratos válidos aportados interventoría a intervención de </v>
      </c>
      <c r="G8708" s="326"/>
      <c r="H8708" s="326"/>
      <c r="I8708" s="326"/>
      <c r="J8708" s="326"/>
      <c r="K8708" s="75">
        <f>+$K$83</f>
        <v>0</v>
      </c>
      <c r="L8708" s="76" t="s">
        <v>124</v>
      </c>
    </row>
    <row r="8709" spans="1:12" hidden="1" x14ac:dyDescent="0.3">
      <c r="A8709" s="1" t="str">
        <f>+A8635</f>
        <v>NO</v>
      </c>
      <c r="E8709" s="51"/>
      <c r="F8709" s="50"/>
      <c r="G8709" s="51"/>
      <c r="H8709" s="51"/>
      <c r="I8709" s="51"/>
      <c r="J8709" s="51"/>
      <c r="K8709" s="51"/>
      <c r="L8709" s="51"/>
    </row>
    <row r="8710" spans="1:12" ht="12.75" hidden="1" customHeight="1" x14ac:dyDescent="0.3">
      <c r="A8710" s="1" t="str">
        <f>+A8635</f>
        <v>NO</v>
      </c>
      <c r="E8710" s="40" t="str">
        <f>+$E$85</f>
        <v>VALOR MÍNIMO A CERIFICAR % P.O EN SMMMLV. NUMERAL 3.9.1</v>
      </c>
      <c r="F8710" s="41"/>
      <c r="G8710" s="41"/>
      <c r="H8710" s="41"/>
      <c r="I8710" s="41"/>
      <c r="J8710" s="41"/>
      <c r="K8710" s="41"/>
      <c r="L8710" s="42"/>
    </row>
    <row r="8711" spans="1:12" hidden="1" x14ac:dyDescent="0.3">
      <c r="A8711" s="1" t="str">
        <f>+A8635</f>
        <v>NO</v>
      </c>
      <c r="C8711" s="1" t="str">
        <f>"M"&amp;C8635</f>
        <v>M</v>
      </c>
      <c r="E8711" s="77" t="str">
        <f>+$E$86</f>
        <v>100% P.O.</v>
      </c>
      <c r="F8711" s="78"/>
      <c r="G8711" s="61">
        <v>242.41716883554506</v>
      </c>
      <c r="H8711" s="124" t="str">
        <f>+$H$86</f>
        <v>TOTAL EJECUTADO DE CONTRATOS ACREDITADOS</v>
      </c>
      <c r="I8711" s="124"/>
      <c r="J8711" s="124"/>
      <c r="K8711" s="55" t="s">
        <v>124</v>
      </c>
      <c r="L8711" s="47" t="s">
        <v>124</v>
      </c>
    </row>
    <row r="8712" spans="1:12" hidden="1" x14ac:dyDescent="0.3">
      <c r="A8712" s="1" t="str">
        <f>+A8635</f>
        <v>NO</v>
      </c>
      <c r="E8712" s="39"/>
      <c r="F8712" s="39"/>
      <c r="G8712" s="39"/>
      <c r="H8712" s="39"/>
      <c r="I8712" s="39"/>
      <c r="J8712" s="39"/>
      <c r="K8712" s="39"/>
      <c r="L8712" s="39"/>
    </row>
    <row r="8713" spans="1:12" ht="12.75" hidden="1" customHeight="1" x14ac:dyDescent="0.3">
      <c r="A8713" s="18" t="s">
        <v>30</v>
      </c>
      <c r="B8713" s="18"/>
      <c r="E8713" s="40" t="str">
        <f>+$E$88</f>
        <v>CONSIDERACIONES PARA LA VALIDEZ DE LA EXPERIENCIA REQUERIDA: EXPERIENCIA PROPONENTES PLURALES NUMERAL 10.1.2 D</v>
      </c>
      <c r="F8713" s="41"/>
      <c r="G8713" s="41"/>
      <c r="H8713" s="41"/>
      <c r="I8713" s="41"/>
      <c r="J8713" s="41"/>
      <c r="K8713" s="41"/>
      <c r="L8713" s="42"/>
    </row>
    <row r="8714" spans="1:12" ht="28" hidden="1" customHeight="1" x14ac:dyDescent="0.3">
      <c r="A8714" s="18" t="s">
        <v>30</v>
      </c>
      <c r="B8714" s="18"/>
      <c r="C8714" s="1" t="str">
        <f>"O"&amp;C8635</f>
        <v>O</v>
      </c>
      <c r="E8714" s="80" t="str">
        <f>+$E$89</f>
        <v>i)</v>
      </c>
      <c r="F8714" s="327" t="str">
        <f>+$F$89</f>
        <v>Uno de los integrantes debe aportar como mínimo el cincuenta por ciento (50 %) de la experiencia solicitada</v>
      </c>
      <c r="G8714" s="328"/>
      <c r="H8714" s="328"/>
      <c r="I8714" s="328"/>
      <c r="J8714" s="328"/>
      <c r="K8714" s="73" t="s">
        <v>124</v>
      </c>
      <c r="L8714" s="47" t="s">
        <v>124</v>
      </c>
    </row>
    <row r="8715" spans="1:12" ht="28" hidden="1" customHeight="1" x14ac:dyDescent="0.3">
      <c r="A8715" s="18" t="s">
        <v>30</v>
      </c>
      <c r="B8715" s="18"/>
      <c r="C8715" s="1" t="str">
        <f>"O"&amp;C8635</f>
        <v>O</v>
      </c>
      <c r="E8715" s="80" t="str">
        <f>+$E$90</f>
        <v>ii)</v>
      </c>
      <c r="F8715" s="327" t="str">
        <f>+$F$90</f>
        <v>Todos los demás ntegrantes deben acreditar al menos el cinco por ciento (5 %) de la experiencia solicitada, solo uno (1) de los integrantes podrá no acreditar experiencia pero su porcentaje de participación  no podrá superar el diez por ciento (10 %)</v>
      </c>
      <c r="G8715" s="328"/>
      <c r="H8715" s="328"/>
      <c r="I8715" s="328"/>
      <c r="J8715" s="328"/>
      <c r="K8715" s="73" t="s">
        <v>124</v>
      </c>
      <c r="L8715" s="47" t="s">
        <v>124</v>
      </c>
    </row>
    <row r="8716" spans="1:12" hidden="1" x14ac:dyDescent="0.3">
      <c r="A8716" s="18" t="s">
        <v>30</v>
      </c>
      <c r="B8716" s="18"/>
      <c r="E8716" s="39"/>
      <c r="F8716" s="39"/>
      <c r="G8716" s="39"/>
      <c r="H8716" s="39"/>
      <c r="I8716" s="39"/>
      <c r="J8716" s="39"/>
      <c r="K8716" s="39"/>
      <c r="L8716" s="39"/>
    </row>
    <row r="8717" spans="1:12" ht="13" hidden="1" customHeight="1" x14ac:dyDescent="0.3">
      <c r="A8717" s="18" t="str">
        <f>+A8635</f>
        <v>NO</v>
      </c>
      <c r="B8717" s="18"/>
      <c r="E8717" s="69" t="str">
        <f>+$E$92</f>
        <v>VERIFICACIÓN Y ASIGNACIÓN DE PUNTAJE POR LA EXPERIENCIA DEL PROPONENTE</v>
      </c>
      <c r="F8717" s="70"/>
      <c r="G8717" s="70"/>
      <c r="H8717" s="70"/>
      <c r="I8717" s="70"/>
      <c r="J8717" s="70"/>
      <c r="K8717" s="70"/>
      <c r="L8717" s="71"/>
    </row>
    <row r="8718" spans="1:12" hidden="1" x14ac:dyDescent="0.3">
      <c r="A8718" s="18" t="str">
        <f>+A8635</f>
        <v>NO</v>
      </c>
      <c r="B8718" s="18"/>
      <c r="E8718" s="81"/>
      <c r="F8718" s="323" t="str">
        <f>+$F$93</f>
        <v>No. CONTRATOS QUE ACREDITAN LA EXPERIENCIA (NO OBJETO DE SUBSANACIÓN)</v>
      </c>
      <c r="G8718" s="324"/>
      <c r="H8718" s="324"/>
      <c r="I8718" s="324"/>
      <c r="J8718" s="324"/>
      <c r="K8718" s="82"/>
      <c r="L8718" s="83" t="s">
        <v>124</v>
      </c>
    </row>
    <row r="8719" spans="1:12" ht="13" hidden="1" customHeight="1" x14ac:dyDescent="0.3">
      <c r="A8719" s="18" t="str">
        <f>+A8635</f>
        <v>NO</v>
      </c>
      <c r="B8719" s="18"/>
      <c r="E8719" s="84"/>
      <c r="F8719" s="323" t="str">
        <f>+$F$94</f>
        <v>TOTAL EJECUTADO DE CONTRATOS ACREDITADOS PROPUESTA INICIAL</v>
      </c>
      <c r="G8719" s="324"/>
      <c r="H8719" s="324"/>
      <c r="I8719" s="324"/>
      <c r="J8719" s="324"/>
      <c r="K8719" s="85"/>
      <c r="L8719" s="86" t="s">
        <v>124</v>
      </c>
    </row>
    <row r="8720" spans="1:12" ht="13" hidden="1" customHeight="1" x14ac:dyDescent="0.3">
      <c r="A8720" s="18" t="str">
        <f>+A8635</f>
        <v>NO</v>
      </c>
      <c r="B8720" s="18"/>
      <c r="E8720" s="87"/>
      <c r="F8720" s="323" t="str">
        <f>+$F$95</f>
        <v>PROMEDIO VALOR ACREDITADO EN SMMLV</v>
      </c>
      <c r="G8720" s="324"/>
      <c r="H8720" s="324"/>
      <c r="I8720" s="324"/>
      <c r="J8720" s="324"/>
      <c r="K8720" s="66"/>
      <c r="L8720" s="88" t="s">
        <v>124</v>
      </c>
    </row>
    <row r="8721" spans="1:12" hidden="1" x14ac:dyDescent="0.3">
      <c r="A8721" s="18" t="str">
        <f>+A8635</f>
        <v>NO</v>
      </c>
      <c r="B8721" s="18"/>
      <c r="E8721" s="89"/>
      <c r="F8721" s="89"/>
      <c r="G8721" s="89"/>
      <c r="H8721" s="89"/>
      <c r="I8721" s="89"/>
      <c r="J8721" s="89"/>
      <c r="K8721" s="89"/>
      <c r="L8721" s="89"/>
    </row>
    <row r="8722" spans="1:12" ht="13" hidden="1" customHeight="1" x14ac:dyDescent="0.3">
      <c r="A8722" s="18" t="str">
        <f>+A8635</f>
        <v>NO</v>
      </c>
      <c r="B8722" s="18"/>
      <c r="E8722" s="69" t="str">
        <f>+$E$97</f>
        <v>3.9.2 EXIGENCIAS MÍNIMAS DE EXPERIENCIA Y FORMACIÓN ACADÉMICA DEL EQUIPO DE TRABAJO</v>
      </c>
      <c r="F8722" s="70"/>
      <c r="G8722" s="70"/>
      <c r="H8722" s="70"/>
      <c r="I8722" s="70"/>
      <c r="J8722" s="70"/>
      <c r="K8722" s="70"/>
      <c r="L8722" s="71"/>
    </row>
    <row r="8723" spans="1:12" hidden="1" x14ac:dyDescent="0.3">
      <c r="A8723" s="18" t="str">
        <f>+A8635</f>
        <v>NO</v>
      </c>
      <c r="B8723" s="18"/>
      <c r="E8723" s="90" t="str">
        <f>+$E$98</f>
        <v>Formulario 8</v>
      </c>
      <c r="F8723" s="315" t="s">
        <v>46</v>
      </c>
      <c r="G8723" s="316"/>
      <c r="H8723" s="317"/>
      <c r="I8723" s="318"/>
      <c r="J8723" s="318"/>
      <c r="K8723" s="318"/>
      <c r="L8723" s="319"/>
    </row>
    <row r="8724" spans="1:12" hidden="1" x14ac:dyDescent="0.3">
      <c r="A8724" s="18" t="str">
        <f>+A8635</f>
        <v>NO</v>
      </c>
      <c r="B8724" s="18"/>
      <c r="E8724" s="91" t="s">
        <v>124</v>
      </c>
      <c r="F8724" s="91" t="str">
        <f>+$F$99</f>
        <v>Director de Interventoría</v>
      </c>
      <c r="G8724" s="91" t="str">
        <f>+$G$99</f>
        <v>Residente de Interventoría</v>
      </c>
      <c r="H8724" s="320"/>
      <c r="I8724" s="321"/>
      <c r="J8724" s="321"/>
      <c r="K8724" s="321"/>
      <c r="L8724" s="322"/>
    </row>
    <row r="8725" spans="1:12" hidden="1" x14ac:dyDescent="0.3">
      <c r="A8725" s="18" t="str">
        <f>+A8635</f>
        <v>NO</v>
      </c>
      <c r="B8725" s="18"/>
      <c r="E8725" s="304" t="str">
        <f>+$E$100</f>
        <v>OBSERVACIONES RESPECTO REQUISITO HABILITANTE DEL PERSONAL CLAVE EVALUABLE</v>
      </c>
      <c r="F8725" s="305"/>
      <c r="G8725" s="305"/>
      <c r="H8725" s="305"/>
      <c r="I8725" s="305"/>
      <c r="J8725" s="305"/>
      <c r="K8725" s="305"/>
      <c r="L8725" s="305"/>
    </row>
    <row r="8726" spans="1:12" hidden="1" x14ac:dyDescent="0.3">
      <c r="A8726" s="18" t="str">
        <f>+A8635</f>
        <v>NO</v>
      </c>
      <c r="B8726" s="18"/>
      <c r="E8726" s="312" t="s">
        <v>124</v>
      </c>
      <c r="F8726" s="313"/>
      <c r="G8726" s="313"/>
      <c r="H8726" s="313"/>
      <c r="I8726" s="313"/>
      <c r="J8726" s="313"/>
      <c r="K8726" s="313"/>
      <c r="L8726" s="314"/>
    </row>
    <row r="8727" spans="1:12" hidden="1" x14ac:dyDescent="0.3">
      <c r="A8727" s="18" t="str">
        <f>+A8635</f>
        <v>NO</v>
      </c>
      <c r="B8727" s="18"/>
      <c r="E8727" s="89"/>
      <c r="F8727" s="89"/>
      <c r="G8727" s="89"/>
      <c r="H8727" s="89"/>
      <c r="I8727" s="89"/>
      <c r="J8727" s="89"/>
      <c r="K8727" s="89"/>
      <c r="L8727" s="89"/>
    </row>
    <row r="8728" spans="1:12" ht="13" hidden="1" customHeight="1" x14ac:dyDescent="0.3">
      <c r="A8728" s="18" t="str">
        <f>+A8635</f>
        <v>NO</v>
      </c>
      <c r="B8728" s="18"/>
      <c r="E8728" s="69" t="str">
        <f>+$E$103</f>
        <v>4.2 EQUIPO DE TRABAJO (Personal Clave Evaluable)</v>
      </c>
      <c r="F8728" s="70"/>
      <c r="G8728" s="70"/>
      <c r="H8728" s="70"/>
      <c r="I8728" s="70"/>
      <c r="J8728" s="70"/>
      <c r="K8728" s="70"/>
      <c r="L8728" s="71"/>
    </row>
    <row r="8729" spans="1:12" ht="23.25" hidden="1" customHeight="1" x14ac:dyDescent="0.3">
      <c r="A8729" s="18" t="str">
        <f>+A8635</f>
        <v>NO</v>
      </c>
      <c r="B8729" s="18"/>
      <c r="E8729" s="90" t="str">
        <f>+$E$104</f>
        <v>Formulario 9</v>
      </c>
      <c r="F8729" s="315" t="s">
        <v>46</v>
      </c>
      <c r="G8729" s="316"/>
      <c r="H8729" s="317"/>
      <c r="I8729" s="318"/>
      <c r="J8729" s="318"/>
      <c r="K8729" s="318"/>
      <c r="L8729" s="319"/>
    </row>
    <row r="8730" spans="1:12" hidden="1" x14ac:dyDescent="0.3">
      <c r="A8730" s="18" t="str">
        <f>+A8635</f>
        <v>NO</v>
      </c>
      <c r="B8730" s="18"/>
      <c r="E8730" s="91" t="s">
        <v>124</v>
      </c>
      <c r="F8730" s="91" t="str">
        <f>+$F$99</f>
        <v>Director de Interventoría</v>
      </c>
      <c r="G8730" s="91" t="str">
        <f>+$G$99</f>
        <v>Residente de Interventoría</v>
      </c>
      <c r="H8730" s="320"/>
      <c r="I8730" s="321"/>
      <c r="J8730" s="321"/>
      <c r="K8730" s="321"/>
      <c r="L8730" s="322"/>
    </row>
    <row r="8731" spans="1:12" hidden="1" x14ac:dyDescent="0.3">
      <c r="A8731" s="18" t="str">
        <f>+A8635</f>
        <v>NO</v>
      </c>
      <c r="B8731" s="18"/>
      <c r="E8731" s="89"/>
      <c r="F8731" s="89"/>
      <c r="G8731" s="89"/>
      <c r="H8731" s="89"/>
      <c r="I8731" s="89"/>
      <c r="J8731" s="89"/>
      <c r="K8731" s="89"/>
      <c r="L8731" s="89"/>
    </row>
    <row r="8732" spans="1:12" hidden="1" x14ac:dyDescent="0.3">
      <c r="A8732" s="1" t="str">
        <f>+A8635</f>
        <v>NO</v>
      </c>
      <c r="E8732" s="92" t="str">
        <f>+E8607</f>
        <v>CRITERIOS DE EVALUACIÓN Y PUNTAJE</v>
      </c>
      <c r="F8732" s="93"/>
      <c r="G8732" s="93"/>
      <c r="H8732" s="93"/>
      <c r="I8732" s="93"/>
      <c r="J8732" s="93"/>
      <c r="K8732" s="94"/>
      <c r="L8732" s="95" t="str">
        <f>+$L$107</f>
        <v>PUNTAJE OBTENIDO</v>
      </c>
    </row>
    <row r="8733" spans="1:12" hidden="1" x14ac:dyDescent="0.3">
      <c r="A8733" s="1" t="str">
        <f>+A8635</f>
        <v>NO</v>
      </c>
      <c r="E8733" s="96" t="str">
        <f>+$E$108</f>
        <v>VALOR</v>
      </c>
      <c r="F8733" s="97" t="str">
        <f>+$F$108</f>
        <v>EQUIPO DE TRABAJO (PERSONAL CLAVE EVALUABLE)</v>
      </c>
      <c r="G8733" s="24"/>
      <c r="H8733" s="24"/>
      <c r="I8733" s="24"/>
      <c r="J8733" s="24"/>
      <c r="K8733" s="24"/>
      <c r="L8733" s="98"/>
    </row>
    <row r="8734" spans="1:12" ht="12.75" hidden="1" customHeight="1" x14ac:dyDescent="0.3">
      <c r="A8734" s="1" t="str">
        <f>+A8635</f>
        <v>NO</v>
      </c>
      <c r="E8734" s="96">
        <f>+$E$109</f>
        <v>5</v>
      </c>
      <c r="F8734" s="307" t="str">
        <f>+$F$109</f>
        <v xml:space="preserve"> Experiencia Específica adicional</v>
      </c>
      <c r="G8734" s="308"/>
      <c r="H8734" s="308"/>
      <c r="I8734" s="308"/>
      <c r="J8734" s="308"/>
      <c r="K8734" s="309"/>
      <c r="L8734" s="99" t="str">
        <f>IFERROR(IF(VLOOKUP(C8635,'R. PUNTAJES'!$C$14:$R$213,'R. PUNTAJES'!$I$10,0)="","",VLOOKUP(C8635,'R. PUNTAJES'!$C$14:$R$213,'R. PUNTAJES'!$I$10,0)),"")</f>
        <v/>
      </c>
    </row>
    <row r="8735" spans="1:12" ht="12.75" hidden="1" customHeight="1" x14ac:dyDescent="0.3">
      <c r="A8735" s="1" t="str">
        <f>+A8635</f>
        <v>NO</v>
      </c>
      <c r="E8735" s="96">
        <f>+$E$110</f>
        <v>5</v>
      </c>
      <c r="F8735" s="307" t="str">
        <f>+$F$110</f>
        <v>Formación Académica adicional</v>
      </c>
      <c r="G8735" s="308"/>
      <c r="H8735" s="308"/>
      <c r="I8735" s="308"/>
      <c r="J8735" s="308"/>
      <c r="K8735" s="309"/>
      <c r="L8735" s="99" t="str">
        <f>IFERROR(IF(VLOOKUP(C8635,'R. PUNTAJES'!$C$14:$R$213,'R. PUNTAJES'!$J$10,0)="","",VLOOKUP(C8635,'R. PUNTAJES'!$C$14:$R$213,'R. PUNTAJES'!$J$10,0)),"")</f>
        <v/>
      </c>
    </row>
    <row r="8736" spans="1:12" hidden="1" x14ac:dyDescent="0.3">
      <c r="A8736" s="18" t="str">
        <f>+A8635</f>
        <v>NO</v>
      </c>
      <c r="B8736" s="18"/>
      <c r="E8736" s="100"/>
      <c r="F8736" s="101" t="str">
        <f>+$F$111</f>
        <v>FACTOR DE SOSTENIBILIDAD</v>
      </c>
      <c r="G8736" s="102"/>
      <c r="H8736" s="102"/>
      <c r="I8736" s="102"/>
      <c r="J8736" s="102"/>
      <c r="K8736" s="102"/>
      <c r="L8736" s="103"/>
    </row>
    <row r="8737" spans="1:12" hidden="1" x14ac:dyDescent="0.3">
      <c r="A8737" s="18" t="str">
        <f>+A8635</f>
        <v>NO</v>
      </c>
      <c r="B8737" s="18"/>
      <c r="E8737" s="104">
        <v>1</v>
      </c>
      <c r="F8737" s="105" t="str">
        <f>+$F$112</f>
        <v>Compromisos Sostenibilidad</v>
      </c>
      <c r="G8737" s="106"/>
      <c r="H8737" s="106"/>
      <c r="I8737" s="106"/>
      <c r="J8737" s="106"/>
      <c r="K8737" s="106"/>
      <c r="L8737" s="107" t="str">
        <f>IFERROR(IF(VLOOKUP(C8635,'R. PUNTAJES'!$C$14:$R$213,'R. PUNTAJES'!$K$10,0)="","",VLOOKUP(C8635,'R. PUNTAJES'!$C$14:$R$213,'R. PUNTAJES'!$K$10,0)),"")</f>
        <v/>
      </c>
    </row>
    <row r="8738" spans="1:12" hidden="1" x14ac:dyDescent="0.3">
      <c r="A8738" s="1" t="str">
        <f>+A8635</f>
        <v>NO</v>
      </c>
      <c r="E8738" s="108"/>
      <c r="F8738" s="109" t="str">
        <f>+$F$113</f>
        <v>APOYO A LA INDUSTRIA NACIONAL</v>
      </c>
      <c r="G8738" s="110"/>
      <c r="H8738" s="110"/>
      <c r="I8738" s="110"/>
      <c r="J8738" s="110"/>
      <c r="K8738" s="110"/>
      <c r="L8738" s="111"/>
    </row>
    <row r="8739" spans="1:12" ht="12.75" hidden="1" customHeight="1" x14ac:dyDescent="0.3">
      <c r="A8739" s="1" t="str">
        <f>+A8635</f>
        <v>NO</v>
      </c>
      <c r="E8739" s="96">
        <v>20</v>
      </c>
      <c r="F8739" s="307" t="str">
        <f>+$F$114</f>
        <v>Promoción de Servicios Nacionales o con Trato Nacional</v>
      </c>
      <c r="G8739" s="308"/>
      <c r="H8739" s="308"/>
      <c r="I8739" s="308"/>
      <c r="J8739" s="308"/>
      <c r="K8739" s="309"/>
      <c r="L8739" s="99" t="str">
        <f>IFERROR(IF(VLOOKUP(C8635,'R. PUNTAJES'!$C$14:$R$213,'R. PUNTAJES'!$L$10,0)="","",
IF(VLOOKUP(C8635,'R. PUNTAJES'!$C$14:$R$213,'R. PUNTAJES'!$L$10,0)=5,0,
VLOOKUP(C8635,'R. PUNTAJES'!$C$14:$R$213,'R. PUNTAJES'!$L$10,0))),"")</f>
        <v/>
      </c>
    </row>
    <row r="8740" spans="1:12" ht="12.75" hidden="1" customHeight="1" x14ac:dyDescent="0.3">
      <c r="A8740" s="1" t="str">
        <f>+A8635</f>
        <v>NO</v>
      </c>
      <c r="E8740" s="96">
        <v>5</v>
      </c>
      <c r="F8740" s="307" t="str">
        <f>+$F$115</f>
        <v>Incorporación de componente nacional en servicios extranjeros</v>
      </c>
      <c r="G8740" s="308"/>
      <c r="H8740" s="308"/>
      <c r="I8740" s="308"/>
      <c r="J8740" s="308"/>
      <c r="K8740" s="309"/>
      <c r="L8740" s="99" t="str">
        <f>IFERROR(IF(VLOOKUP(C8635,'R. PUNTAJES'!$C$14:$R$213,'R. PUNTAJES'!$L$10,0)="","",
IF(VLOOKUP(C8635,'R. PUNTAJES'!$C$14:$R$213,'R. PUNTAJES'!$L$10,0)=20,0,
VLOOKUP(C8635,'R. PUNTAJES'!$C$14:$R$213,'R. PUNTAJES'!$L$10,0))),"")</f>
        <v/>
      </c>
    </row>
    <row r="8741" spans="1:12" hidden="1" x14ac:dyDescent="0.3">
      <c r="A8741" s="1" t="str">
        <f>+A8635</f>
        <v>NO</v>
      </c>
      <c r="E8741" s="112"/>
      <c r="F8741" s="97" t="str">
        <f>+$F$116</f>
        <v>VINCULACIÓN DE PERSONAS CON DISCAPACIDAD</v>
      </c>
      <c r="G8741" s="24"/>
      <c r="H8741" s="24"/>
      <c r="I8741" s="24"/>
      <c r="J8741" s="24"/>
      <c r="K8741" s="24"/>
      <c r="L8741" s="98"/>
    </row>
    <row r="8742" spans="1:12" ht="12.75" hidden="1" customHeight="1" x14ac:dyDescent="0.3">
      <c r="A8742" s="1" t="str">
        <f>+A8635</f>
        <v>NO</v>
      </c>
      <c r="E8742" s="96">
        <v>1</v>
      </c>
      <c r="F8742" s="307" t="str">
        <f>+$F$117</f>
        <v xml:space="preserve">Trabajadores vinculados a la planta de personal </v>
      </c>
      <c r="G8742" s="308"/>
      <c r="H8742" s="308"/>
      <c r="I8742" s="308"/>
      <c r="J8742" s="308"/>
      <c r="K8742" s="309"/>
      <c r="L8742" s="99" t="str">
        <f>IFERROR(IF(VLOOKUP(C8635,'R. PUNTAJES'!$C$14:$R$213,'R. PUNTAJES'!$M$10,0)="","",VLOOKUP(C8635,'R. PUNTAJES'!$C$14:$R$213,'R. PUNTAJES'!$M$10,0)),"")</f>
        <v/>
      </c>
    </row>
    <row r="8743" spans="1:12" hidden="1" x14ac:dyDescent="0.3">
      <c r="A8743" s="1" t="str">
        <f>+A8635</f>
        <v>NO</v>
      </c>
      <c r="E8743" s="112"/>
      <c r="F8743" s="97" t="str">
        <f>+$F$118</f>
        <v>EMPRENDIMIENTOS Y EMPRESAS DE MUJERES</v>
      </c>
      <c r="G8743" s="24"/>
      <c r="H8743" s="24"/>
      <c r="I8743" s="24"/>
      <c r="J8743" s="24"/>
      <c r="K8743" s="24"/>
      <c r="L8743" s="98"/>
    </row>
    <row r="8744" spans="1:12" ht="13" hidden="1" customHeight="1" x14ac:dyDescent="0.3">
      <c r="A8744" s="1" t="str">
        <f>+A8635</f>
        <v>NO</v>
      </c>
      <c r="E8744" s="96">
        <v>0.25</v>
      </c>
      <c r="F8744" s="307" t="str">
        <f>+$F$119</f>
        <v>Emprendimientos y empresas de mujeres</v>
      </c>
      <c r="G8744" s="308"/>
      <c r="H8744" s="308"/>
      <c r="I8744" s="308"/>
      <c r="J8744" s="308"/>
      <c r="K8744" s="309"/>
      <c r="L8744" s="113" t="str">
        <f>IFERROR(IF(VLOOKUP(C8635,'R. PUNTAJES'!$C$14:$R$213,'R. PUNTAJES'!$N$10,0)="","",VLOOKUP(C8635,'R. PUNTAJES'!$C$14:$R$213,'R. PUNTAJES'!$N$10,0)),"")</f>
        <v/>
      </c>
    </row>
    <row r="8745" spans="1:12" hidden="1" x14ac:dyDescent="0.3">
      <c r="A8745" s="18" t="str">
        <f>+A8746</f>
        <v>NO</v>
      </c>
      <c r="B8745" s="18"/>
      <c r="E8745" s="112"/>
      <c r="F8745" s="97" t="str">
        <f>+$F$120</f>
        <v>MIPYME</v>
      </c>
      <c r="G8745" s="24"/>
      <c r="H8745" s="24"/>
      <c r="I8745" s="24"/>
      <c r="J8745" s="24"/>
      <c r="K8745" s="24"/>
      <c r="L8745" s="98"/>
    </row>
    <row r="8746" spans="1:12" hidden="1" x14ac:dyDescent="0.3">
      <c r="A8746" s="18" t="str">
        <f>+IF(E8746=0,"NO",1)</f>
        <v>NO</v>
      </c>
      <c r="B8746" s="18"/>
      <c r="E8746" s="96">
        <v>0</v>
      </c>
      <c r="F8746" s="307" t="str">
        <f>+$F$121</f>
        <v>Mipyme</v>
      </c>
      <c r="G8746" s="308"/>
      <c r="H8746" s="308"/>
      <c r="I8746" s="308"/>
      <c r="J8746" s="308"/>
      <c r="K8746" s="309"/>
      <c r="L8746" s="113" t="str">
        <f>IFERROR(IF(VLOOKUP(C8635,'R. PUNTAJES'!$C$14:$R$213,'R. PUNTAJES'!$O$10,0)="","",VLOOKUP(C8635,'R. PUNTAJES'!$C$14:$R$213,'R. PUNTAJES'!$O$10,0)),"")</f>
        <v/>
      </c>
    </row>
    <row r="8747" spans="1:12" hidden="1" x14ac:dyDescent="0.3">
      <c r="A8747" s="1" t="str">
        <f>+A8635</f>
        <v>NO</v>
      </c>
      <c r="E8747" s="112"/>
      <c r="F8747" s="97" t="str">
        <f>+$F$122</f>
        <v>EXPERIENCIA DEL PROPONENTE</v>
      </c>
      <c r="G8747" s="24"/>
      <c r="H8747" s="24"/>
      <c r="I8747" s="24"/>
      <c r="J8747" s="24"/>
      <c r="K8747" s="24"/>
      <c r="L8747" s="98"/>
    </row>
    <row r="8748" spans="1:12" hidden="1" x14ac:dyDescent="0.3">
      <c r="A8748" s="1" t="str">
        <f>+A8635</f>
        <v>NO</v>
      </c>
      <c r="E8748" s="96">
        <v>59.5</v>
      </c>
      <c r="F8748" s="307" t="str">
        <f>+$F$123</f>
        <v>mediana con valor absoluto</v>
      </c>
      <c r="G8748" s="308"/>
      <c r="H8748" s="308"/>
      <c r="I8748" s="308"/>
      <c r="J8748" s="308"/>
      <c r="K8748" s="309"/>
      <c r="L8748" s="113" t="str">
        <f>IFERROR(IF(VLOOKUP(C8635,'R. PUNTAJES'!$C$14:$R$213,'R. PUNTAJES'!$R$10,0)="","",VLOOKUP(C8635,'R. PUNTAJES'!$C$14:$R$213,'R. PUNTAJES'!$R$10,0)),"")</f>
        <v/>
      </c>
    </row>
    <row r="8749" spans="1:12" hidden="1" x14ac:dyDescent="0.3">
      <c r="A8749" s="1" t="str">
        <f>+A8635</f>
        <v>NO</v>
      </c>
      <c r="E8749" s="112"/>
      <c r="F8749" s="97" t="str">
        <f>+$F$124</f>
        <v>MULTAS</v>
      </c>
      <c r="G8749" s="24"/>
      <c r="H8749" s="24"/>
      <c r="I8749" s="24"/>
      <c r="J8749" s="24"/>
      <c r="K8749" s="24"/>
      <c r="L8749" s="98"/>
    </row>
    <row r="8750" spans="1:12" ht="12.75" hidden="1" customHeight="1" x14ac:dyDescent="0.3">
      <c r="A8750" s="1" t="str">
        <f>+A8635</f>
        <v>NO</v>
      </c>
      <c r="E8750" s="96">
        <v>-2</v>
      </c>
      <c r="F8750" s="307" t="str">
        <f>+$F$125</f>
        <v>Una o más multas o cláusulas penales durante el último año</v>
      </c>
      <c r="G8750" s="310"/>
      <c r="H8750" s="310"/>
      <c r="I8750" s="310"/>
      <c r="J8750" s="310"/>
      <c r="K8750" s="311"/>
      <c r="L8750" s="99" t="str">
        <f>IFERROR(IF(VLOOKUP(C8635,'R. PUNTAJES'!$C$14:$R$213,'R. PUNTAJES'!$Q$10,0)="","",VLOOKUP(C8635,'R. PUNTAJES'!$C$14:$R$213,'R. PUNTAJES'!$Q$10,0)),"")</f>
        <v/>
      </c>
    </row>
    <row r="8751" spans="1:12" hidden="1" x14ac:dyDescent="0.3">
      <c r="A8751" s="1" t="str">
        <f>+A8635</f>
        <v>NO</v>
      </c>
      <c r="E8751" s="112"/>
      <c r="F8751" s="97" t="str">
        <f>+$F$126</f>
        <v>OBRAS INCONCLUSAS</v>
      </c>
      <c r="G8751" s="24"/>
      <c r="H8751" s="24"/>
      <c r="I8751" s="24"/>
      <c r="J8751" s="24"/>
      <c r="K8751" s="24"/>
      <c r="L8751" s="98"/>
    </row>
    <row r="8752" spans="1:12" hidden="1" x14ac:dyDescent="0.3">
      <c r="A8752" s="1" t="str">
        <f>+A8635</f>
        <v>NO</v>
      </c>
      <c r="E8752" s="96">
        <v>-1</v>
      </c>
      <c r="F8752" s="301" t="str">
        <f>+$F$127</f>
        <v>Anotación vigente de obra civil inconclusa</v>
      </c>
      <c r="G8752" s="302"/>
      <c r="H8752" s="302"/>
      <c r="I8752" s="302"/>
      <c r="J8752" s="302"/>
      <c r="K8752" s="303"/>
      <c r="L8752" s="99" t="str">
        <f>IFERROR(IF(VLOOKUP(C8635,'R. PUNTAJES'!$C$14:$R$213,'R. PUNTAJES'!$P$10,0)="","",VLOOKUP(C8635,'R. PUNTAJES'!$C$14:$R$213,'R. PUNTAJES'!$P$10,0)),"")</f>
        <v/>
      </c>
    </row>
    <row r="8753" spans="1:16" ht="7.5" hidden="1" customHeight="1" x14ac:dyDescent="0.3">
      <c r="A8753" s="1" t="str">
        <f>+A8635</f>
        <v>NO</v>
      </c>
      <c r="E8753" s="114"/>
      <c r="F8753" s="45"/>
      <c r="G8753" s="45"/>
      <c r="H8753" s="45"/>
      <c r="I8753" s="45"/>
      <c r="J8753" s="45"/>
      <c r="K8753" s="45"/>
      <c r="L8753" s="48"/>
    </row>
    <row r="8754" spans="1:16" hidden="1" x14ac:dyDescent="0.3">
      <c r="A8754" s="1" t="str">
        <f>+A8635</f>
        <v>NO</v>
      </c>
      <c r="E8754" s="115" t="str">
        <f>+$E$129</f>
        <v>PUNTAJE TOTAL</v>
      </c>
      <c r="F8754" s="116"/>
      <c r="G8754" s="116"/>
      <c r="H8754" s="116"/>
      <c r="I8754" s="116"/>
      <c r="J8754" s="116"/>
      <c r="K8754" s="117"/>
      <c r="L8754" s="118">
        <f>IFERROR(IF(VLOOKUP(C8635,'R. PUNTAJES'!$C$14:$R$213,'R. PUNTAJES'!$H$10,0)="RECHAZO","",SUM(L8734:L8752)),"")</f>
        <v>0</v>
      </c>
    </row>
    <row r="8755" spans="1:16" hidden="1" x14ac:dyDescent="0.3">
      <c r="A8755" s="1" t="str">
        <f>+A8635</f>
        <v>NO</v>
      </c>
      <c r="E8755" s="304" t="str">
        <f>+$E$130</f>
        <v>OBSERVACIONES RESPECTO A PUNTAJES</v>
      </c>
      <c r="F8755" s="305"/>
      <c r="G8755" s="305"/>
      <c r="H8755" s="305"/>
      <c r="I8755" s="305"/>
      <c r="J8755" s="305"/>
      <c r="K8755" s="305"/>
      <c r="L8755" s="305"/>
    </row>
    <row r="8756" spans="1:16" ht="12" hidden="1" customHeight="1" x14ac:dyDescent="0.3">
      <c r="A8756" s="1" t="str">
        <f>+A8635</f>
        <v>NO</v>
      </c>
      <c r="E8756" s="306" t="s">
        <v>124</v>
      </c>
      <c r="F8756" s="305"/>
      <c r="G8756" s="305"/>
      <c r="H8756" s="305"/>
      <c r="I8756" s="305"/>
      <c r="J8756" s="305"/>
      <c r="K8756" s="305"/>
      <c r="L8756" s="305"/>
      <c r="N8756" s="119"/>
      <c r="O8756" s="119"/>
      <c r="P8756" s="120"/>
    </row>
    <row r="8757" spans="1:16" ht="3" hidden="1" customHeight="1" x14ac:dyDescent="0.3">
      <c r="A8757" s="1" t="str">
        <f>+A8636</f>
        <v>NO</v>
      </c>
      <c r="E8757" s="121"/>
      <c r="F8757" s="122"/>
      <c r="G8757" s="122"/>
      <c r="H8757" s="122"/>
      <c r="I8757" s="122"/>
      <c r="J8757" s="122"/>
      <c r="K8757" s="122"/>
      <c r="L8757" s="123"/>
    </row>
    <row r="8758" spans="1:16" hidden="1" x14ac:dyDescent="0.3">
      <c r="A8758" s="1" t="str">
        <f>+IF(OR(C8760=""),"NO",1)</f>
        <v>NO</v>
      </c>
      <c r="E8758" s="346"/>
      <c r="F8758" s="347"/>
      <c r="G8758" s="347"/>
      <c r="H8758" s="347"/>
      <c r="I8758" s="347"/>
      <c r="J8758" s="347"/>
      <c r="K8758" s="347"/>
      <c r="L8758" s="347"/>
    </row>
    <row r="8759" spans="1:16" ht="4.5" hidden="1" customHeight="1" x14ac:dyDescent="0.3">
      <c r="A8759" s="1" t="str">
        <f>+A8760</f>
        <v>NO</v>
      </c>
      <c r="E8759" s="15"/>
      <c r="F8759" s="16"/>
      <c r="G8759" s="16"/>
      <c r="H8759" s="16"/>
      <c r="I8759" s="16"/>
      <c r="J8759" s="16"/>
      <c r="K8759" s="16"/>
      <c r="L8759" s="17"/>
    </row>
    <row r="8760" spans="1:16" ht="15.75" hidden="1" customHeight="1" x14ac:dyDescent="0.3">
      <c r="A8760" s="1" t="str">
        <f>+IF(OR(C8760=""),"NO",1)</f>
        <v>NO</v>
      </c>
      <c r="B8760" s="1">
        <f>1+MAX($B$1:B8759)</f>
        <v>71</v>
      </c>
      <c r="C8760" s="18" t="s">
        <v>124</v>
      </c>
      <c r="E8760" s="19" t="s">
        <v>124</v>
      </c>
      <c r="F8760" s="20"/>
      <c r="G8760" s="20"/>
      <c r="H8760" s="20"/>
      <c r="I8760" s="21"/>
      <c r="J8760" s="20"/>
      <c r="K8760" s="21"/>
      <c r="L8760" s="22"/>
    </row>
    <row r="8761" spans="1:16" hidden="1" x14ac:dyDescent="0.3">
      <c r="A8761" s="1" t="str">
        <f>A8760</f>
        <v>NO</v>
      </c>
      <c r="E8761" s="23" t="str">
        <f>+$E$11</f>
        <v>Integrantes</v>
      </c>
      <c r="F8761" s="24"/>
      <c r="G8761" s="24"/>
      <c r="H8761" s="24"/>
      <c r="I8761" s="24"/>
      <c r="J8761" s="24"/>
      <c r="K8761" s="25" t="str">
        <f>+$K$11</f>
        <v>Nit</v>
      </c>
      <c r="L8761" s="26" t="str">
        <f>+$L$11</f>
        <v>Part.</v>
      </c>
    </row>
    <row r="8762" spans="1:16" hidden="1" x14ac:dyDescent="0.3">
      <c r="A8762" s="1" t="str">
        <f>+A8761</f>
        <v>NO</v>
      </c>
      <c r="C8762" s="1" t="s">
        <v>124</v>
      </c>
      <c r="E8762" s="27" t="s">
        <v>124</v>
      </c>
      <c r="F8762" s="28"/>
      <c r="G8762" s="28"/>
      <c r="H8762" s="28"/>
      <c r="I8762" s="28"/>
      <c r="J8762" s="28"/>
      <c r="K8762" s="29" t="s">
        <v>124</v>
      </c>
      <c r="L8762" s="30" t="s">
        <v>124</v>
      </c>
    </row>
    <row r="8763" spans="1:16" hidden="1" x14ac:dyDescent="0.3">
      <c r="A8763" s="18" t="str">
        <f>+IF(OR(C8763=""),"NO",1)</f>
        <v>NO</v>
      </c>
      <c r="B8763" s="18"/>
      <c r="C8763" s="1" t="s">
        <v>124</v>
      </c>
      <c r="E8763" s="31" t="s">
        <v>124</v>
      </c>
      <c r="F8763" s="32"/>
      <c r="G8763" s="32"/>
      <c r="H8763" s="32"/>
      <c r="I8763" s="32"/>
      <c r="J8763" s="32"/>
      <c r="K8763" s="33" t="s">
        <v>124</v>
      </c>
      <c r="L8763" s="34" t="s">
        <v>124</v>
      </c>
    </row>
    <row r="8764" spans="1:16" hidden="1" x14ac:dyDescent="0.3">
      <c r="A8764" s="18" t="str">
        <f>+IF(OR(C8764=""),"NO",1)</f>
        <v>NO</v>
      </c>
      <c r="B8764" s="18"/>
      <c r="C8764" s="1" t="s">
        <v>124</v>
      </c>
      <c r="E8764" s="31" t="s">
        <v>124</v>
      </c>
      <c r="F8764" s="32"/>
      <c r="G8764" s="32"/>
      <c r="H8764" s="32"/>
      <c r="I8764" s="32"/>
      <c r="J8764" s="32"/>
      <c r="K8764" s="33" t="s">
        <v>124</v>
      </c>
      <c r="L8764" s="34" t="s">
        <v>124</v>
      </c>
    </row>
    <row r="8765" spans="1:16" hidden="1" x14ac:dyDescent="0.3">
      <c r="A8765" s="18" t="str">
        <f>+IF(OR(C8765=""),"NO",1)</f>
        <v>NO</v>
      </c>
      <c r="B8765" s="18"/>
      <c r="C8765" s="1" t="s">
        <v>124</v>
      </c>
      <c r="E8765" s="31" t="s">
        <v>13</v>
      </c>
      <c r="F8765" s="32"/>
      <c r="G8765" s="32"/>
      <c r="H8765" s="32"/>
      <c r="I8765" s="32"/>
      <c r="J8765" s="32"/>
      <c r="K8765" s="33"/>
      <c r="L8765" s="34"/>
    </row>
    <row r="8766" spans="1:16" hidden="1" x14ac:dyDescent="0.3">
      <c r="A8766" s="18" t="str">
        <f>+IF(OR(C8766=""),"NO",1)</f>
        <v>NO</v>
      </c>
      <c r="B8766" s="18"/>
      <c r="C8766" s="1" t="s">
        <v>124</v>
      </c>
      <c r="E8766" s="31" t="s">
        <v>13</v>
      </c>
      <c r="F8766" s="32"/>
      <c r="G8766" s="32"/>
      <c r="H8766" s="32"/>
      <c r="I8766" s="32"/>
      <c r="J8766" s="32"/>
      <c r="K8766" s="33"/>
      <c r="L8766" s="34"/>
    </row>
    <row r="8767" spans="1:16" hidden="1" x14ac:dyDescent="0.3">
      <c r="A8767" s="18" t="str">
        <f>+IF(OR(C8767=""),"NO",1)</f>
        <v>NO</v>
      </c>
      <c r="B8767" s="18"/>
      <c r="C8767" s="1" t="s">
        <v>124</v>
      </c>
      <c r="E8767" s="35" t="s">
        <v>13</v>
      </c>
      <c r="F8767" s="36"/>
      <c r="G8767" s="36"/>
      <c r="H8767" s="36"/>
      <c r="I8767" s="36"/>
      <c r="J8767" s="36"/>
      <c r="K8767" s="37"/>
      <c r="L8767" s="38"/>
    </row>
    <row r="8768" spans="1:16" ht="5.15" hidden="1" customHeight="1" x14ac:dyDescent="0.3">
      <c r="A8768" s="1" t="str">
        <f>+A8760</f>
        <v>NO</v>
      </c>
      <c r="E8768" s="39"/>
      <c r="F8768" s="39"/>
      <c r="G8768" s="39"/>
      <c r="H8768" s="39"/>
      <c r="I8768" s="39"/>
      <c r="J8768" s="39"/>
      <c r="K8768" s="39"/>
      <c r="L8768" s="39"/>
    </row>
    <row r="8769" spans="1:12" ht="15.75" hidden="1" customHeight="1" x14ac:dyDescent="0.3">
      <c r="A8769" s="1" t="str">
        <f>+A8760</f>
        <v>NO</v>
      </c>
      <c r="E8769" s="40" t="str">
        <f>+$E$19</f>
        <v>RESULTADO DE EVALUACIÓN TÉCNICA</v>
      </c>
      <c r="F8769" s="41"/>
      <c r="G8769" s="41"/>
      <c r="H8769" s="41"/>
      <c r="I8769" s="41"/>
      <c r="J8769" s="41"/>
      <c r="K8769" s="41"/>
      <c r="L8769" s="42"/>
    </row>
    <row r="8770" spans="1:12" hidden="1" x14ac:dyDescent="0.3">
      <c r="A8770" s="1" t="str">
        <f>+A8760</f>
        <v>NO</v>
      </c>
      <c r="E8770" s="43"/>
      <c r="F8770" s="44" t="str">
        <f>+$F$20</f>
        <v>Experiencia</v>
      </c>
      <c r="G8770" s="45"/>
      <c r="H8770" s="45"/>
      <c r="I8770" s="45"/>
      <c r="J8770" s="45"/>
      <c r="K8770" s="46"/>
      <c r="L8770" s="47" t="s">
        <v>124</v>
      </c>
    </row>
    <row r="8771" spans="1:12" hidden="1" x14ac:dyDescent="0.3">
      <c r="A8771" s="1" t="str">
        <f>+A8760</f>
        <v>NO</v>
      </c>
      <c r="E8771" s="348" t="str">
        <f>+$E$21</f>
        <v>OBSERVACIONES RESPECTO A LA EVALUACIÓN DE EXPERIENCIA</v>
      </c>
      <c r="F8771" s="308"/>
      <c r="G8771" s="308"/>
      <c r="H8771" s="308"/>
      <c r="I8771" s="308"/>
      <c r="J8771" s="308"/>
      <c r="K8771" s="308"/>
      <c r="L8771" s="349"/>
    </row>
    <row r="8772" spans="1:12" hidden="1" x14ac:dyDescent="0.3">
      <c r="A8772" s="1" t="str">
        <f>+A8760</f>
        <v>NO</v>
      </c>
      <c r="E8772" s="350" t="s">
        <v>124</v>
      </c>
      <c r="F8772" s="351"/>
      <c r="G8772" s="351"/>
      <c r="H8772" s="351"/>
      <c r="I8772" s="351"/>
      <c r="J8772" s="351"/>
      <c r="K8772" s="351"/>
      <c r="L8772" s="352"/>
    </row>
    <row r="8773" spans="1:12" ht="5.15" hidden="1" customHeight="1" x14ac:dyDescent="0.3">
      <c r="A8773" s="1" t="str">
        <f>+A8760</f>
        <v>NO</v>
      </c>
      <c r="E8773" s="39"/>
      <c r="F8773" s="39"/>
      <c r="G8773" s="39"/>
      <c r="H8773" s="39"/>
      <c r="I8773" s="39"/>
      <c r="J8773" s="39"/>
      <c r="K8773" s="39"/>
      <c r="L8773" s="39"/>
    </row>
    <row r="8774" spans="1:12" ht="12.75" hidden="1" customHeight="1" x14ac:dyDescent="0.3">
      <c r="A8774" s="1" t="str">
        <f>+A8760</f>
        <v>NO</v>
      </c>
      <c r="E8774" s="40" t="str">
        <f>+$E$24</f>
        <v>EXPERIENCIA HABILITANTE: CONTRATOS PRESENTADOS</v>
      </c>
      <c r="F8774" s="41"/>
      <c r="G8774" s="41"/>
      <c r="H8774" s="41"/>
      <c r="I8774" s="41"/>
      <c r="J8774" s="41"/>
      <c r="K8774" s="41"/>
      <c r="L8774" s="42"/>
    </row>
    <row r="8775" spans="1:12" ht="8.5" hidden="1" customHeight="1" x14ac:dyDescent="0.3">
      <c r="A8775" s="1" t="str">
        <f>+A8760</f>
        <v>NO</v>
      </c>
      <c r="E8775" s="49"/>
      <c r="F8775" s="50"/>
      <c r="G8775" s="51"/>
      <c r="H8775" s="51"/>
      <c r="I8775" s="51"/>
      <c r="J8775" s="51"/>
      <c r="K8775" s="51"/>
      <c r="L8775" s="52"/>
    </row>
    <row r="8776" spans="1:12" hidden="1" x14ac:dyDescent="0.3">
      <c r="A8776" s="18" t="str">
        <f>+IF(OR(C8776=""),"NO",1)</f>
        <v>NO</v>
      </c>
      <c r="B8776" s="18"/>
      <c r="C8776" s="1" t="s">
        <v>124</v>
      </c>
      <c r="E8776" s="329">
        <v>1</v>
      </c>
      <c r="F8776" s="53" t="str">
        <f>+$F$26</f>
        <v>OBJETO</v>
      </c>
      <c r="G8776" s="332" t="s">
        <v>124</v>
      </c>
      <c r="H8776" s="333"/>
      <c r="I8776" s="333"/>
      <c r="J8776" s="333"/>
      <c r="K8776" s="333"/>
      <c r="L8776" s="334"/>
    </row>
    <row r="8777" spans="1:12" hidden="1" x14ac:dyDescent="0.3">
      <c r="A8777" s="18" t="str">
        <f>+IF(OR(C8776=""),"NO",1)</f>
        <v>NO</v>
      </c>
      <c r="B8777" s="18"/>
      <c r="E8777" s="330"/>
      <c r="F8777" s="54" t="str">
        <f>+$F$27</f>
        <v>CONTRATANTE</v>
      </c>
      <c r="G8777" s="335" t="s">
        <v>124</v>
      </c>
      <c r="H8777" s="310"/>
      <c r="I8777" s="310"/>
      <c r="J8777" s="310"/>
      <c r="K8777" s="310"/>
      <c r="L8777" s="336"/>
    </row>
    <row r="8778" spans="1:12" hidden="1" x14ac:dyDescent="0.3">
      <c r="A8778" s="18" t="str">
        <f>+IF(OR(C8776=""),"NO",1)</f>
        <v>NO</v>
      </c>
      <c r="B8778" s="18"/>
      <c r="E8778" s="330"/>
      <c r="F8778" s="54" t="str">
        <f>+$F$28</f>
        <v>APORTANTE</v>
      </c>
      <c r="G8778" s="337" t="s">
        <v>124</v>
      </c>
      <c r="H8778" s="338"/>
      <c r="I8778" s="338"/>
      <c r="J8778" s="338"/>
      <c r="K8778" s="338"/>
      <c r="L8778" s="339"/>
    </row>
    <row r="8779" spans="1:12" hidden="1" x14ac:dyDescent="0.3">
      <c r="A8779" s="18" t="str">
        <f>+IF(OR(C8776=""),"NO",1)</f>
        <v>NO</v>
      </c>
      <c r="B8779" s="18"/>
      <c r="E8779" s="330"/>
      <c r="F8779" s="54" t="str">
        <f>+$F$29</f>
        <v>VALOR /SMMLV)</v>
      </c>
      <c r="G8779" s="55" t="s">
        <v>124</v>
      </c>
      <c r="H8779" s="56" t="str">
        <f>+$H$29</f>
        <v>% PART..</v>
      </c>
      <c r="I8779" s="57" t="s">
        <v>124</v>
      </c>
      <c r="J8779" s="58" t="str">
        <f>+$J$29</f>
        <v>VALOR ACREDITADO</v>
      </c>
      <c r="K8779" s="59"/>
      <c r="L8779" s="47" t="s">
        <v>124</v>
      </c>
    </row>
    <row r="8780" spans="1:12" hidden="1" x14ac:dyDescent="0.3">
      <c r="A8780" s="18" t="str">
        <f>+IF(OR(C8776=""),"NO",1)</f>
        <v>NO</v>
      </c>
      <c r="B8780" s="18"/>
      <c r="E8780" s="330"/>
      <c r="F8780" s="60" t="str">
        <f>+$F$30</f>
        <v>EXPERIENCIA APORTADA</v>
      </c>
      <c r="G8780" s="340" t="s">
        <v>124</v>
      </c>
      <c r="H8780" s="341"/>
      <c r="I8780" s="341"/>
      <c r="J8780" s="341"/>
      <c r="K8780" s="341"/>
      <c r="L8780" s="342"/>
    </row>
    <row r="8781" spans="1:12" hidden="1" x14ac:dyDescent="0.3">
      <c r="A8781" s="18" t="str">
        <f>+IF(OR(C8776=""),"NO",1)</f>
        <v>NO</v>
      </c>
      <c r="B8781" s="18"/>
      <c r="E8781" s="331"/>
      <c r="F8781" s="62" t="str">
        <f>+$F$31</f>
        <v>OBSERVACIÓN</v>
      </c>
      <c r="G8781" s="343" t="s">
        <v>124</v>
      </c>
      <c r="H8781" s="344"/>
      <c r="I8781" s="344"/>
      <c r="J8781" s="344"/>
      <c r="K8781" s="344"/>
      <c r="L8781" s="345"/>
    </row>
    <row r="8782" spans="1:12" ht="8.5" hidden="1" customHeight="1" x14ac:dyDescent="0.3">
      <c r="A8782" s="18" t="str">
        <f>+IF(OR(C8776=""),"NO",1)</f>
        <v>NO</v>
      </c>
      <c r="B8782" s="18"/>
      <c r="E8782" s="49"/>
      <c r="F8782" s="50"/>
      <c r="G8782" s="51"/>
      <c r="H8782" s="51"/>
      <c r="I8782" s="51"/>
      <c r="J8782" s="51"/>
      <c r="K8782" s="51"/>
      <c r="L8782" s="52"/>
    </row>
    <row r="8783" spans="1:12" hidden="1" x14ac:dyDescent="0.3">
      <c r="A8783" s="18" t="str">
        <f t="shared" ref="A8783" si="2940">+IF(OR(C8783=""),"NO",1)</f>
        <v>NO</v>
      </c>
      <c r="B8783" s="18"/>
      <c r="C8783" s="1" t="s">
        <v>124</v>
      </c>
      <c r="E8783" s="329">
        <v>2</v>
      </c>
      <c r="F8783" s="53" t="str">
        <f>+$F$26</f>
        <v>OBJETO</v>
      </c>
      <c r="G8783" s="332" t="s">
        <v>124</v>
      </c>
      <c r="H8783" s="333"/>
      <c r="I8783" s="333"/>
      <c r="J8783" s="333"/>
      <c r="K8783" s="333"/>
      <c r="L8783" s="334"/>
    </row>
    <row r="8784" spans="1:12" hidden="1" x14ac:dyDescent="0.3">
      <c r="A8784" s="18" t="str">
        <f t="shared" ref="A8784" si="2941">+IF(OR(C8783=""),"NO",1)</f>
        <v>NO</v>
      </c>
      <c r="B8784" s="18"/>
      <c r="E8784" s="330"/>
      <c r="F8784" s="54" t="str">
        <f>+$F$27</f>
        <v>CONTRATANTE</v>
      </c>
      <c r="G8784" s="335" t="s">
        <v>124</v>
      </c>
      <c r="H8784" s="310"/>
      <c r="I8784" s="310"/>
      <c r="J8784" s="310"/>
      <c r="K8784" s="310"/>
      <c r="L8784" s="336"/>
    </row>
    <row r="8785" spans="1:12" hidden="1" x14ac:dyDescent="0.3">
      <c r="A8785" s="18" t="str">
        <f t="shared" ref="A8785" si="2942">+IF(OR(C8783=""),"NO",1)</f>
        <v>NO</v>
      </c>
      <c r="B8785" s="18"/>
      <c r="E8785" s="330"/>
      <c r="F8785" s="54" t="str">
        <f>+$F$28</f>
        <v>APORTANTE</v>
      </c>
      <c r="G8785" s="337" t="s">
        <v>124</v>
      </c>
      <c r="H8785" s="338"/>
      <c r="I8785" s="338"/>
      <c r="J8785" s="338"/>
      <c r="K8785" s="338"/>
      <c r="L8785" s="339"/>
    </row>
    <row r="8786" spans="1:12" hidden="1" x14ac:dyDescent="0.3">
      <c r="A8786" s="18" t="str">
        <f t="shared" ref="A8786" si="2943">+IF(OR(C8783=""),"NO",1)</f>
        <v>NO</v>
      </c>
      <c r="B8786" s="18"/>
      <c r="E8786" s="330"/>
      <c r="F8786" s="54" t="str">
        <f>+$F$29</f>
        <v>VALOR /SMMLV)</v>
      </c>
      <c r="G8786" s="55" t="s">
        <v>124</v>
      </c>
      <c r="H8786" s="56" t="str">
        <f>+$H$29</f>
        <v>% PART..</v>
      </c>
      <c r="I8786" s="57" t="s">
        <v>124</v>
      </c>
      <c r="J8786" s="58" t="str">
        <f>+$J$29</f>
        <v>VALOR ACREDITADO</v>
      </c>
      <c r="K8786" s="59"/>
      <c r="L8786" s="47" t="s">
        <v>124</v>
      </c>
    </row>
    <row r="8787" spans="1:12" hidden="1" x14ac:dyDescent="0.3">
      <c r="A8787" s="18" t="str">
        <f t="shared" ref="A8787" si="2944">+IF(OR(C8783=""),"NO",1)</f>
        <v>NO</v>
      </c>
      <c r="B8787" s="18"/>
      <c r="E8787" s="330"/>
      <c r="F8787" s="60" t="str">
        <f>+$F$30</f>
        <v>EXPERIENCIA APORTADA</v>
      </c>
      <c r="G8787" s="340" t="s">
        <v>124</v>
      </c>
      <c r="H8787" s="341"/>
      <c r="I8787" s="341"/>
      <c r="J8787" s="341"/>
      <c r="K8787" s="341"/>
      <c r="L8787" s="342"/>
    </row>
    <row r="8788" spans="1:12" hidden="1" x14ac:dyDescent="0.3">
      <c r="A8788" s="18" t="str">
        <f t="shared" ref="A8788" si="2945">+IF(OR(C8783=""),"NO",1)</f>
        <v>NO</v>
      </c>
      <c r="B8788" s="18"/>
      <c r="E8788" s="331"/>
      <c r="F8788" s="62" t="str">
        <f>+$F$31</f>
        <v>OBSERVACIÓN</v>
      </c>
      <c r="G8788" s="343" t="s">
        <v>124</v>
      </c>
      <c r="H8788" s="344"/>
      <c r="I8788" s="344"/>
      <c r="J8788" s="344"/>
      <c r="K8788" s="344"/>
      <c r="L8788" s="345"/>
    </row>
    <row r="8789" spans="1:12" ht="8.5" hidden="1" customHeight="1" x14ac:dyDescent="0.3">
      <c r="A8789" s="18" t="str">
        <f t="shared" ref="A8789" si="2946">+IF(OR(C8783=""),"NO",1)</f>
        <v>NO</v>
      </c>
      <c r="B8789" s="18"/>
      <c r="E8789" s="49"/>
      <c r="F8789" s="50"/>
      <c r="G8789" s="51"/>
      <c r="H8789" s="51"/>
      <c r="I8789" s="51"/>
      <c r="J8789" s="51"/>
      <c r="K8789" s="51"/>
      <c r="L8789" s="52"/>
    </row>
    <row r="8790" spans="1:12" hidden="1" x14ac:dyDescent="0.3">
      <c r="A8790" s="18" t="str">
        <f t="shared" ref="A8790" si="2947">+IF(OR(C8790=""),"NO",1)</f>
        <v>NO</v>
      </c>
      <c r="B8790" s="18"/>
      <c r="C8790" s="1" t="s">
        <v>124</v>
      </c>
      <c r="E8790" s="329">
        <v>3</v>
      </c>
      <c r="F8790" s="53" t="str">
        <f>+$F$26</f>
        <v>OBJETO</v>
      </c>
      <c r="G8790" s="332" t="s">
        <v>124</v>
      </c>
      <c r="H8790" s="333"/>
      <c r="I8790" s="333"/>
      <c r="J8790" s="333"/>
      <c r="K8790" s="333"/>
      <c r="L8790" s="334"/>
    </row>
    <row r="8791" spans="1:12" hidden="1" x14ac:dyDescent="0.3">
      <c r="A8791" s="18" t="str">
        <f t="shared" ref="A8791" si="2948">+IF(OR(C8790=""),"NO",1)</f>
        <v>NO</v>
      </c>
      <c r="B8791" s="18"/>
      <c r="E8791" s="330"/>
      <c r="F8791" s="54" t="str">
        <f>+$F$27</f>
        <v>CONTRATANTE</v>
      </c>
      <c r="G8791" s="335" t="s">
        <v>124</v>
      </c>
      <c r="H8791" s="310"/>
      <c r="I8791" s="310"/>
      <c r="J8791" s="310"/>
      <c r="K8791" s="310"/>
      <c r="L8791" s="336"/>
    </row>
    <row r="8792" spans="1:12" hidden="1" x14ac:dyDescent="0.3">
      <c r="A8792" s="18" t="str">
        <f t="shared" ref="A8792" si="2949">+IF(OR(C8790=""),"NO",1)</f>
        <v>NO</v>
      </c>
      <c r="B8792" s="18"/>
      <c r="E8792" s="330"/>
      <c r="F8792" s="54" t="str">
        <f>+$F$28</f>
        <v>APORTANTE</v>
      </c>
      <c r="G8792" s="337" t="s">
        <v>124</v>
      </c>
      <c r="H8792" s="338"/>
      <c r="I8792" s="338"/>
      <c r="J8792" s="338"/>
      <c r="K8792" s="338"/>
      <c r="L8792" s="339"/>
    </row>
    <row r="8793" spans="1:12" hidden="1" x14ac:dyDescent="0.3">
      <c r="A8793" s="18" t="str">
        <f t="shared" ref="A8793" si="2950">+IF(OR(C8790=""),"NO",1)</f>
        <v>NO</v>
      </c>
      <c r="B8793" s="18"/>
      <c r="E8793" s="330"/>
      <c r="F8793" s="54" t="str">
        <f>+$F$29</f>
        <v>VALOR /SMMLV)</v>
      </c>
      <c r="G8793" s="55" t="s">
        <v>124</v>
      </c>
      <c r="H8793" s="56" t="str">
        <f>+$H$29</f>
        <v>% PART..</v>
      </c>
      <c r="I8793" s="57" t="s">
        <v>124</v>
      </c>
      <c r="J8793" s="58" t="str">
        <f>+$J$29</f>
        <v>VALOR ACREDITADO</v>
      </c>
      <c r="K8793" s="59"/>
      <c r="L8793" s="47" t="s">
        <v>124</v>
      </c>
    </row>
    <row r="8794" spans="1:12" hidden="1" x14ac:dyDescent="0.3">
      <c r="A8794" s="18" t="str">
        <f t="shared" ref="A8794" si="2951">+IF(OR(C8790=""),"NO",1)</f>
        <v>NO</v>
      </c>
      <c r="B8794" s="18"/>
      <c r="E8794" s="330"/>
      <c r="F8794" s="60" t="str">
        <f>+$F$30</f>
        <v>EXPERIENCIA APORTADA</v>
      </c>
      <c r="G8794" s="340" t="s">
        <v>124</v>
      </c>
      <c r="H8794" s="341"/>
      <c r="I8794" s="341"/>
      <c r="J8794" s="341"/>
      <c r="K8794" s="341"/>
      <c r="L8794" s="342"/>
    </row>
    <row r="8795" spans="1:12" hidden="1" x14ac:dyDescent="0.3">
      <c r="A8795" s="18" t="str">
        <f t="shared" ref="A8795" si="2952">+IF(OR(C8790=""),"NO",1)</f>
        <v>NO</v>
      </c>
      <c r="B8795" s="18"/>
      <c r="E8795" s="331"/>
      <c r="F8795" s="62" t="str">
        <f>+$F$31</f>
        <v>OBSERVACIÓN</v>
      </c>
      <c r="G8795" s="343" t="s">
        <v>124</v>
      </c>
      <c r="H8795" s="344"/>
      <c r="I8795" s="344"/>
      <c r="J8795" s="344"/>
      <c r="K8795" s="344"/>
      <c r="L8795" s="345"/>
    </row>
    <row r="8796" spans="1:12" ht="8.5" hidden="1" customHeight="1" x14ac:dyDescent="0.3">
      <c r="A8796" s="18" t="str">
        <f t="shared" ref="A8796" si="2953">+IF(OR(C8790=""),"NO",1)</f>
        <v>NO</v>
      </c>
      <c r="B8796" s="18"/>
      <c r="E8796" s="49"/>
      <c r="F8796" s="50"/>
      <c r="G8796" s="51"/>
      <c r="H8796" s="51"/>
      <c r="I8796" s="51"/>
      <c r="J8796" s="51"/>
      <c r="K8796" s="51"/>
      <c r="L8796" s="52"/>
    </row>
    <row r="8797" spans="1:12" hidden="1" x14ac:dyDescent="0.3">
      <c r="A8797" s="18" t="str">
        <f t="shared" ref="A8797" si="2954">+IF(OR(C8797=""),"NO",1)</f>
        <v>NO</v>
      </c>
      <c r="B8797" s="18"/>
      <c r="C8797" s="1" t="s">
        <v>124</v>
      </c>
      <c r="E8797" s="329">
        <v>4</v>
      </c>
      <c r="F8797" s="53" t="str">
        <f>+$F$26</f>
        <v>OBJETO</v>
      </c>
      <c r="G8797" s="332" t="s">
        <v>124</v>
      </c>
      <c r="H8797" s="333"/>
      <c r="I8797" s="333"/>
      <c r="J8797" s="333"/>
      <c r="K8797" s="333"/>
      <c r="L8797" s="334"/>
    </row>
    <row r="8798" spans="1:12" hidden="1" x14ac:dyDescent="0.3">
      <c r="A8798" s="18" t="str">
        <f t="shared" ref="A8798" si="2955">+IF(OR(C8797=""),"NO",1)</f>
        <v>NO</v>
      </c>
      <c r="B8798" s="18"/>
      <c r="E8798" s="330"/>
      <c r="F8798" s="54" t="str">
        <f>+$F$27</f>
        <v>CONTRATANTE</v>
      </c>
      <c r="G8798" s="335" t="s">
        <v>124</v>
      </c>
      <c r="H8798" s="310"/>
      <c r="I8798" s="310"/>
      <c r="J8798" s="310"/>
      <c r="K8798" s="310"/>
      <c r="L8798" s="336"/>
    </row>
    <row r="8799" spans="1:12" hidden="1" x14ac:dyDescent="0.3">
      <c r="A8799" s="18" t="str">
        <f t="shared" ref="A8799" si="2956">+IF(OR(C8797=""),"NO",1)</f>
        <v>NO</v>
      </c>
      <c r="B8799" s="18"/>
      <c r="E8799" s="330"/>
      <c r="F8799" s="54" t="str">
        <f>+$F$28</f>
        <v>APORTANTE</v>
      </c>
      <c r="G8799" s="337" t="s">
        <v>124</v>
      </c>
      <c r="H8799" s="338"/>
      <c r="I8799" s="338"/>
      <c r="J8799" s="338"/>
      <c r="K8799" s="338"/>
      <c r="L8799" s="339"/>
    </row>
    <row r="8800" spans="1:12" hidden="1" x14ac:dyDescent="0.3">
      <c r="A8800" s="18" t="str">
        <f t="shared" ref="A8800" si="2957">+IF(OR(C8797=""),"NO",1)</f>
        <v>NO</v>
      </c>
      <c r="B8800" s="18"/>
      <c r="E8800" s="330"/>
      <c r="F8800" s="54" t="str">
        <f>+$F$29</f>
        <v>VALOR /SMMLV)</v>
      </c>
      <c r="G8800" s="55" t="s">
        <v>124</v>
      </c>
      <c r="H8800" s="56" t="str">
        <f>+$H$29</f>
        <v>% PART..</v>
      </c>
      <c r="I8800" s="57" t="s">
        <v>124</v>
      </c>
      <c r="J8800" s="58" t="str">
        <f>+$J$29</f>
        <v>VALOR ACREDITADO</v>
      </c>
      <c r="K8800" s="59"/>
      <c r="L8800" s="47" t="s">
        <v>124</v>
      </c>
    </row>
    <row r="8801" spans="1:12" hidden="1" x14ac:dyDescent="0.3">
      <c r="A8801" s="18" t="str">
        <f t="shared" ref="A8801" si="2958">+IF(OR(C8797=""),"NO",1)</f>
        <v>NO</v>
      </c>
      <c r="B8801" s="18"/>
      <c r="E8801" s="330"/>
      <c r="F8801" s="60" t="str">
        <f>+$F$30</f>
        <v>EXPERIENCIA APORTADA</v>
      </c>
      <c r="G8801" s="340" t="s">
        <v>124</v>
      </c>
      <c r="H8801" s="341"/>
      <c r="I8801" s="341"/>
      <c r="J8801" s="341"/>
      <c r="K8801" s="341"/>
      <c r="L8801" s="342"/>
    </row>
    <row r="8802" spans="1:12" hidden="1" x14ac:dyDescent="0.3">
      <c r="A8802" s="18" t="str">
        <f t="shared" ref="A8802" si="2959">+IF(OR(C8797=""),"NO",1)</f>
        <v>NO</v>
      </c>
      <c r="B8802" s="18"/>
      <c r="E8802" s="331"/>
      <c r="F8802" s="62" t="str">
        <f>+$F$31</f>
        <v>OBSERVACIÓN</v>
      </c>
      <c r="G8802" s="343" t="s">
        <v>124</v>
      </c>
      <c r="H8802" s="344"/>
      <c r="I8802" s="344"/>
      <c r="J8802" s="344"/>
      <c r="K8802" s="344"/>
      <c r="L8802" s="345"/>
    </row>
    <row r="8803" spans="1:12" ht="8.5" hidden="1" customHeight="1" x14ac:dyDescent="0.3">
      <c r="A8803" s="18" t="str">
        <f t="shared" ref="A8803" si="2960">+IF(OR(C8797=""),"NO",1)</f>
        <v>NO</v>
      </c>
      <c r="B8803" s="18"/>
      <c r="E8803" s="49"/>
      <c r="F8803" s="50"/>
      <c r="G8803" s="51"/>
      <c r="H8803" s="51"/>
      <c r="I8803" s="51"/>
      <c r="J8803" s="51"/>
      <c r="K8803" s="51"/>
      <c r="L8803" s="52"/>
    </row>
    <row r="8804" spans="1:12" hidden="1" x14ac:dyDescent="0.3">
      <c r="A8804" s="18" t="str">
        <f t="shared" ref="A8804" si="2961">+IF(OR(C8804=""),"NO",1)</f>
        <v>NO</v>
      </c>
      <c r="B8804" s="18"/>
      <c r="C8804" s="1" t="s">
        <v>124</v>
      </c>
      <c r="E8804" s="329">
        <v>5</v>
      </c>
      <c r="F8804" s="53" t="str">
        <f>+$F$26</f>
        <v>OBJETO</v>
      </c>
      <c r="G8804" s="332" t="s">
        <v>124</v>
      </c>
      <c r="H8804" s="333"/>
      <c r="I8804" s="333"/>
      <c r="J8804" s="333"/>
      <c r="K8804" s="333"/>
      <c r="L8804" s="334"/>
    </row>
    <row r="8805" spans="1:12" hidden="1" x14ac:dyDescent="0.3">
      <c r="A8805" s="18" t="str">
        <f t="shared" ref="A8805" si="2962">+IF(OR(C8804=""),"NO",1)</f>
        <v>NO</v>
      </c>
      <c r="B8805" s="18"/>
      <c r="E8805" s="330"/>
      <c r="F8805" s="54" t="str">
        <f>+$F$27</f>
        <v>CONTRATANTE</v>
      </c>
      <c r="G8805" s="335" t="s">
        <v>124</v>
      </c>
      <c r="H8805" s="310"/>
      <c r="I8805" s="310"/>
      <c r="J8805" s="310"/>
      <c r="K8805" s="310"/>
      <c r="L8805" s="336"/>
    </row>
    <row r="8806" spans="1:12" hidden="1" x14ac:dyDescent="0.3">
      <c r="A8806" s="18" t="str">
        <f t="shared" ref="A8806" si="2963">+IF(OR(C8804=""),"NO",1)</f>
        <v>NO</v>
      </c>
      <c r="B8806" s="18"/>
      <c r="E8806" s="330"/>
      <c r="F8806" s="54" t="str">
        <f>+$F$28</f>
        <v>APORTANTE</v>
      </c>
      <c r="G8806" s="337" t="s">
        <v>124</v>
      </c>
      <c r="H8806" s="338"/>
      <c r="I8806" s="338"/>
      <c r="J8806" s="338"/>
      <c r="K8806" s="338"/>
      <c r="L8806" s="339"/>
    </row>
    <row r="8807" spans="1:12" hidden="1" x14ac:dyDescent="0.3">
      <c r="A8807" s="18" t="str">
        <f t="shared" ref="A8807" si="2964">+IF(OR(C8804=""),"NO",1)</f>
        <v>NO</v>
      </c>
      <c r="B8807" s="18"/>
      <c r="E8807" s="330"/>
      <c r="F8807" s="54" t="str">
        <f>+$F$29</f>
        <v>VALOR /SMMLV)</v>
      </c>
      <c r="G8807" s="55" t="s">
        <v>124</v>
      </c>
      <c r="H8807" s="56" t="str">
        <f>+$H$29</f>
        <v>% PART..</v>
      </c>
      <c r="I8807" s="57" t="s">
        <v>124</v>
      </c>
      <c r="J8807" s="58" t="str">
        <f>+$J$29</f>
        <v>VALOR ACREDITADO</v>
      </c>
      <c r="K8807" s="59"/>
      <c r="L8807" s="47" t="s">
        <v>124</v>
      </c>
    </row>
    <row r="8808" spans="1:12" hidden="1" x14ac:dyDescent="0.3">
      <c r="A8808" s="18" t="str">
        <f t="shared" ref="A8808" si="2965">+IF(OR(C8804=""),"NO",1)</f>
        <v>NO</v>
      </c>
      <c r="B8808" s="18"/>
      <c r="E8808" s="330"/>
      <c r="F8808" s="60" t="str">
        <f>+$F$30</f>
        <v>EXPERIENCIA APORTADA</v>
      </c>
      <c r="G8808" s="340" t="s">
        <v>124</v>
      </c>
      <c r="H8808" s="341"/>
      <c r="I8808" s="341"/>
      <c r="J8808" s="341"/>
      <c r="K8808" s="341"/>
      <c r="L8808" s="342"/>
    </row>
    <row r="8809" spans="1:12" hidden="1" x14ac:dyDescent="0.3">
      <c r="A8809" s="18" t="str">
        <f t="shared" ref="A8809" si="2966">+IF(OR(C8804=""),"NO",1)</f>
        <v>NO</v>
      </c>
      <c r="B8809" s="18"/>
      <c r="E8809" s="331"/>
      <c r="F8809" s="62" t="str">
        <f>+$F$31</f>
        <v>OBSERVACIÓN</v>
      </c>
      <c r="G8809" s="343" t="s">
        <v>124</v>
      </c>
      <c r="H8809" s="344"/>
      <c r="I8809" s="344"/>
      <c r="J8809" s="344"/>
      <c r="K8809" s="344"/>
      <c r="L8809" s="345"/>
    </row>
    <row r="8810" spans="1:12" ht="8.5" hidden="1" customHeight="1" x14ac:dyDescent="0.3">
      <c r="A8810" s="18" t="str">
        <f t="shared" ref="A8810" si="2967">+IF(OR(C8804=""),"NO",1)</f>
        <v>NO</v>
      </c>
      <c r="B8810" s="18"/>
      <c r="E8810" s="49"/>
      <c r="F8810" s="50"/>
      <c r="G8810" s="51"/>
      <c r="H8810" s="51"/>
      <c r="I8810" s="51"/>
      <c r="J8810" s="51"/>
      <c r="K8810" s="51"/>
      <c r="L8810" s="52"/>
    </row>
    <row r="8811" spans="1:12" hidden="1" x14ac:dyDescent="0.3">
      <c r="A8811" s="18" t="str">
        <f t="shared" ref="A8811" si="2968">+IF(OR(C8811=""),"NO",1)</f>
        <v>NO</v>
      </c>
      <c r="B8811" s="18"/>
      <c r="C8811" s="1" t="s">
        <v>124</v>
      </c>
      <c r="E8811" s="329">
        <v>6</v>
      </c>
      <c r="F8811" s="53" t="str">
        <f>+$F$26</f>
        <v>OBJETO</v>
      </c>
      <c r="G8811" s="332" t="s">
        <v>124</v>
      </c>
      <c r="H8811" s="333"/>
      <c r="I8811" s="333"/>
      <c r="J8811" s="333"/>
      <c r="K8811" s="333"/>
      <c r="L8811" s="334"/>
    </row>
    <row r="8812" spans="1:12" hidden="1" x14ac:dyDescent="0.3">
      <c r="A8812" s="18" t="str">
        <f t="shared" ref="A8812" si="2969">+IF(OR(C8811=""),"NO",1)</f>
        <v>NO</v>
      </c>
      <c r="B8812" s="18"/>
      <c r="E8812" s="330"/>
      <c r="F8812" s="54" t="str">
        <f>+$F$27</f>
        <v>CONTRATANTE</v>
      </c>
      <c r="G8812" s="335" t="s">
        <v>124</v>
      </c>
      <c r="H8812" s="310"/>
      <c r="I8812" s="310"/>
      <c r="J8812" s="310"/>
      <c r="K8812" s="310"/>
      <c r="L8812" s="336"/>
    </row>
    <row r="8813" spans="1:12" hidden="1" x14ac:dyDescent="0.3">
      <c r="A8813" s="18" t="str">
        <f t="shared" ref="A8813" si="2970">+IF(OR(C8811=""),"NO",1)</f>
        <v>NO</v>
      </c>
      <c r="B8813" s="18"/>
      <c r="E8813" s="330"/>
      <c r="F8813" s="54" t="str">
        <f>+$F$28</f>
        <v>APORTANTE</v>
      </c>
      <c r="G8813" s="337" t="s">
        <v>124</v>
      </c>
      <c r="H8813" s="338"/>
      <c r="I8813" s="338"/>
      <c r="J8813" s="338"/>
      <c r="K8813" s="338"/>
      <c r="L8813" s="339"/>
    </row>
    <row r="8814" spans="1:12" hidden="1" x14ac:dyDescent="0.3">
      <c r="A8814" s="18" t="str">
        <f t="shared" ref="A8814" si="2971">+IF(OR(C8811=""),"NO",1)</f>
        <v>NO</v>
      </c>
      <c r="B8814" s="18"/>
      <c r="E8814" s="330"/>
      <c r="F8814" s="54" t="str">
        <f>+$F$29</f>
        <v>VALOR /SMMLV)</v>
      </c>
      <c r="G8814" s="55" t="s">
        <v>124</v>
      </c>
      <c r="H8814" s="56" t="str">
        <f>+$H$29</f>
        <v>% PART..</v>
      </c>
      <c r="I8814" s="57" t="s">
        <v>124</v>
      </c>
      <c r="J8814" s="58" t="str">
        <f>+$J$29</f>
        <v>VALOR ACREDITADO</v>
      </c>
      <c r="K8814" s="59"/>
      <c r="L8814" s="47" t="s">
        <v>124</v>
      </c>
    </row>
    <row r="8815" spans="1:12" hidden="1" x14ac:dyDescent="0.3">
      <c r="A8815" s="18" t="str">
        <f t="shared" ref="A8815" si="2972">+IF(OR(C8811=""),"NO",1)</f>
        <v>NO</v>
      </c>
      <c r="B8815" s="18"/>
      <c r="E8815" s="330"/>
      <c r="F8815" s="60" t="str">
        <f>+$F$30</f>
        <v>EXPERIENCIA APORTADA</v>
      </c>
      <c r="G8815" s="340" t="s">
        <v>124</v>
      </c>
      <c r="H8815" s="341"/>
      <c r="I8815" s="341"/>
      <c r="J8815" s="341"/>
      <c r="K8815" s="341"/>
      <c r="L8815" s="342"/>
    </row>
    <row r="8816" spans="1:12" hidden="1" x14ac:dyDescent="0.3">
      <c r="A8816" s="18" t="str">
        <f t="shared" ref="A8816" si="2973">+IF(OR(C8811=""),"NO",1)</f>
        <v>NO</v>
      </c>
      <c r="B8816" s="18"/>
      <c r="E8816" s="331"/>
      <c r="F8816" s="62" t="str">
        <f>+$F$31</f>
        <v>OBSERVACIÓN</v>
      </c>
      <c r="G8816" s="343" t="s">
        <v>124</v>
      </c>
      <c r="H8816" s="344"/>
      <c r="I8816" s="344"/>
      <c r="J8816" s="344"/>
      <c r="K8816" s="344"/>
      <c r="L8816" s="345"/>
    </row>
    <row r="8817" spans="1:12" ht="8.5" hidden="1" customHeight="1" x14ac:dyDescent="0.3">
      <c r="A8817" s="18" t="str">
        <f t="shared" ref="A8817" si="2974">+IF(OR(C8811=""),"NO",1)</f>
        <v>NO</v>
      </c>
      <c r="B8817" s="18"/>
      <c r="E8817" s="49"/>
      <c r="F8817" s="50"/>
      <c r="G8817" s="51"/>
      <c r="H8817" s="51"/>
      <c r="I8817" s="51"/>
      <c r="J8817" s="51"/>
      <c r="K8817" s="51"/>
      <c r="L8817" s="52"/>
    </row>
    <row r="8818" spans="1:12" hidden="1" x14ac:dyDescent="0.3">
      <c r="A8818" s="18" t="str">
        <f t="shared" ref="A8818" si="2975">+IF(OR(C8818=""),"NO",1)</f>
        <v>NO</v>
      </c>
      <c r="B8818" s="18"/>
      <c r="C8818" s="1" t="s">
        <v>124</v>
      </c>
      <c r="E8818" s="329">
        <v>7</v>
      </c>
      <c r="F8818" s="53" t="str">
        <f>+$F$26</f>
        <v>OBJETO</v>
      </c>
      <c r="G8818" s="332" t="s">
        <v>124</v>
      </c>
      <c r="H8818" s="333"/>
      <c r="I8818" s="333"/>
      <c r="J8818" s="333"/>
      <c r="K8818" s="333"/>
      <c r="L8818" s="334"/>
    </row>
    <row r="8819" spans="1:12" hidden="1" x14ac:dyDescent="0.3">
      <c r="A8819" s="18" t="str">
        <f t="shared" ref="A8819" si="2976">+IF(OR(C8818=""),"NO",1)</f>
        <v>NO</v>
      </c>
      <c r="B8819" s="18"/>
      <c r="E8819" s="330"/>
      <c r="F8819" s="54" t="str">
        <f>+$F$27</f>
        <v>CONTRATANTE</v>
      </c>
      <c r="G8819" s="335" t="s">
        <v>124</v>
      </c>
      <c r="H8819" s="310"/>
      <c r="I8819" s="310"/>
      <c r="J8819" s="310"/>
      <c r="K8819" s="310"/>
      <c r="L8819" s="336"/>
    </row>
    <row r="8820" spans="1:12" hidden="1" x14ac:dyDescent="0.3">
      <c r="A8820" s="18" t="str">
        <f t="shared" ref="A8820" si="2977">+IF(OR(C8818=""),"NO",1)</f>
        <v>NO</v>
      </c>
      <c r="B8820" s="18"/>
      <c r="E8820" s="330"/>
      <c r="F8820" s="54" t="str">
        <f>+$F$28</f>
        <v>APORTANTE</v>
      </c>
      <c r="G8820" s="337" t="s">
        <v>124</v>
      </c>
      <c r="H8820" s="338"/>
      <c r="I8820" s="338"/>
      <c r="J8820" s="338"/>
      <c r="K8820" s="338"/>
      <c r="L8820" s="339"/>
    </row>
    <row r="8821" spans="1:12" hidden="1" x14ac:dyDescent="0.3">
      <c r="A8821" s="18" t="str">
        <f t="shared" ref="A8821" si="2978">+IF(OR(C8818=""),"NO",1)</f>
        <v>NO</v>
      </c>
      <c r="B8821" s="18"/>
      <c r="E8821" s="330"/>
      <c r="F8821" s="54" t="str">
        <f>+$F$29</f>
        <v>VALOR /SMMLV)</v>
      </c>
      <c r="G8821" s="55" t="s">
        <v>124</v>
      </c>
      <c r="H8821" s="56" t="str">
        <f>+$H$29</f>
        <v>% PART..</v>
      </c>
      <c r="I8821" s="57" t="s">
        <v>124</v>
      </c>
      <c r="J8821" s="58" t="str">
        <f>+$J$29</f>
        <v>VALOR ACREDITADO</v>
      </c>
      <c r="K8821" s="59"/>
      <c r="L8821" s="47" t="s">
        <v>124</v>
      </c>
    </row>
    <row r="8822" spans="1:12" hidden="1" x14ac:dyDescent="0.3">
      <c r="A8822" s="18" t="str">
        <f t="shared" ref="A8822" si="2979">+IF(OR(C8818=""),"NO",1)</f>
        <v>NO</v>
      </c>
      <c r="B8822" s="18"/>
      <c r="E8822" s="330"/>
      <c r="F8822" s="60" t="str">
        <f>+$F$30</f>
        <v>EXPERIENCIA APORTADA</v>
      </c>
      <c r="G8822" s="340" t="s">
        <v>124</v>
      </c>
      <c r="H8822" s="341"/>
      <c r="I8822" s="341"/>
      <c r="J8822" s="341"/>
      <c r="K8822" s="341"/>
      <c r="L8822" s="342"/>
    </row>
    <row r="8823" spans="1:12" hidden="1" x14ac:dyDescent="0.3">
      <c r="A8823" s="18" t="str">
        <f t="shared" ref="A8823" si="2980">+IF(OR(C8818=""),"NO",1)</f>
        <v>NO</v>
      </c>
      <c r="B8823" s="18"/>
      <c r="E8823" s="331"/>
      <c r="F8823" s="62" t="str">
        <f>+$F$31</f>
        <v>OBSERVACIÓN</v>
      </c>
      <c r="G8823" s="343" t="s">
        <v>124</v>
      </c>
      <c r="H8823" s="344"/>
      <c r="I8823" s="344"/>
      <c r="J8823" s="344"/>
      <c r="K8823" s="344"/>
      <c r="L8823" s="345"/>
    </row>
    <row r="8824" spans="1:12" hidden="1" x14ac:dyDescent="0.3">
      <c r="A8824" s="18" t="str">
        <f t="shared" ref="A8824" si="2981">+IF(OR(C8818=""),"NO",1)</f>
        <v>NO</v>
      </c>
      <c r="B8824" s="18"/>
      <c r="E8824" s="49"/>
      <c r="F8824" s="50"/>
      <c r="G8824" s="51"/>
      <c r="H8824" s="51"/>
      <c r="I8824" s="51"/>
      <c r="J8824" s="51"/>
      <c r="K8824" s="51"/>
      <c r="L8824" s="52"/>
    </row>
    <row r="8825" spans="1:12" hidden="1" x14ac:dyDescent="0.3">
      <c r="A8825" s="1" t="str">
        <f>+A8760</f>
        <v>NO</v>
      </c>
      <c r="C8825" s="1" t="str">
        <f>"N"&amp;C8760</f>
        <v>N</v>
      </c>
      <c r="E8825" s="63"/>
      <c r="F8825" s="64" t="str">
        <f>+$F$75</f>
        <v>TOTAL DE CONTRATOS PRESENTADOS VÁLIDOS QUE CUMPLEN EXPERIENCIA ACREDITADA:</v>
      </c>
      <c r="G8825" s="65"/>
      <c r="H8825" s="65"/>
      <c r="I8825" s="65"/>
      <c r="J8825" s="66"/>
      <c r="K8825" s="65"/>
      <c r="L8825" s="67" t="s">
        <v>124</v>
      </c>
    </row>
    <row r="8826" spans="1:12" ht="6.65" hidden="1" customHeight="1" x14ac:dyDescent="0.3">
      <c r="A8826" s="1" t="str">
        <f>+A8760</f>
        <v>NO</v>
      </c>
      <c r="E8826" s="51"/>
      <c r="F8826" s="50"/>
      <c r="G8826" s="51"/>
      <c r="H8826" s="51"/>
      <c r="I8826" s="51"/>
      <c r="J8826" s="51"/>
      <c r="K8826" s="51"/>
      <c r="L8826" s="51"/>
    </row>
    <row r="8827" spans="1:12" hidden="1" x14ac:dyDescent="0.3">
      <c r="A8827" s="1" t="str">
        <f>+A8760</f>
        <v>NO</v>
      </c>
      <c r="E8827" s="63"/>
      <c r="F8827" s="63" t="str">
        <f>+$F$77</f>
        <v>ACREDITA SUMINISTRO E INSTALACIÓN DE MOBILIARIO POR LO MENOS EN UN (1) CONTRATO VÁLIDO</v>
      </c>
      <c r="G8827" s="65"/>
      <c r="H8827" s="65"/>
      <c r="I8827" s="65"/>
      <c r="J8827" s="66"/>
      <c r="K8827" s="65"/>
      <c r="L8827" s="68" t="s">
        <v>157</v>
      </c>
    </row>
    <row r="8828" spans="1:12" ht="5.15" hidden="1" customHeight="1" x14ac:dyDescent="0.3">
      <c r="A8828" s="1" t="str">
        <f>+A8760</f>
        <v>NO</v>
      </c>
      <c r="E8828" s="51"/>
      <c r="F8828" s="50"/>
      <c r="G8828" s="51"/>
      <c r="H8828" s="51"/>
      <c r="I8828" s="51"/>
      <c r="J8828" s="51"/>
      <c r="K8828" s="51"/>
      <c r="L8828" s="51"/>
    </row>
    <row r="8829" spans="1:12" ht="12.75" hidden="1" customHeight="1" x14ac:dyDescent="0.3">
      <c r="A8829" s="1" t="str">
        <f>+A8760</f>
        <v>NO</v>
      </c>
      <c r="E8829" s="69" t="str">
        <f>+$E$79</f>
        <v>EXPERIENCIA ESPECÍFICA NUMERAL 10.1.1 A</v>
      </c>
      <c r="F8829" s="70"/>
      <c r="G8829" s="70"/>
      <c r="H8829" s="70"/>
      <c r="I8829" s="70"/>
      <c r="J8829" s="70"/>
      <c r="K8829" s="70"/>
      <c r="L8829" s="71"/>
    </row>
    <row r="8830" spans="1:12" ht="26.5" hidden="1" customHeight="1" x14ac:dyDescent="0.3">
      <c r="A8830" s="1" t="str">
        <f>+A8760</f>
        <v>NO</v>
      </c>
      <c r="E8830" s="72"/>
      <c r="F8830" s="325" t="str">
        <f>+$F$80</f>
        <v>Por lo menos uno (1) de los contratos válidos aportados como experiencia general debe corresponder mínimo al 60% del presupuesto oficial del presente proceso de selección.  (SMMLV)</v>
      </c>
      <c r="G8830" s="326"/>
      <c r="H8830" s="326"/>
      <c r="I8830" s="326"/>
      <c r="J8830" s="326"/>
      <c r="K8830" s="73" t="s">
        <v>124</v>
      </c>
      <c r="L8830" s="74" t="s">
        <v>124</v>
      </c>
    </row>
    <row r="8831" spans="1:12" ht="23.5" hidden="1" customHeight="1" x14ac:dyDescent="0.3">
      <c r="A8831" s="1" t="str">
        <f>+A8760</f>
        <v>NO</v>
      </c>
      <c r="E8831" s="63"/>
      <c r="F8831" s="325" t="str">
        <f>+$F$81</f>
        <v xml:space="preserve">Deberá acreditarse en al menos uno (1) de los contratos válidos aportados como experiencia general una </v>
      </c>
      <c r="G8831" s="326"/>
      <c r="H8831" s="326"/>
      <c r="I8831" s="326"/>
      <c r="J8831" s="326"/>
      <c r="K8831" s="73" t="s">
        <v>124</v>
      </c>
      <c r="L8831" s="74" t="s">
        <v>124</v>
      </c>
    </row>
    <row r="8832" spans="1:12" ht="23.5" hidden="1" customHeight="1" x14ac:dyDescent="0.3">
      <c r="A8832" s="18" t="s">
        <v>30</v>
      </c>
      <c r="E8832" s="63"/>
      <c r="F8832" s="325" t="str">
        <f>+$F$82</f>
        <v xml:space="preserve">Deberá acreditarse en al menos uno (1) de los contratos válidos aportados interventoría a intervención de </v>
      </c>
      <c r="G8832" s="326"/>
      <c r="H8832" s="326"/>
      <c r="I8832" s="326"/>
      <c r="J8832" s="326"/>
      <c r="K8832" s="73">
        <f>+$K$82</f>
        <v>0</v>
      </c>
      <c r="L8832" s="74" t="s">
        <v>124</v>
      </c>
    </row>
    <row r="8833" spans="1:12" ht="36" hidden="1" customHeight="1" x14ac:dyDescent="0.3">
      <c r="A8833" s="18" t="s">
        <v>30</v>
      </c>
      <c r="E8833" s="63"/>
      <c r="F8833" s="325" t="str">
        <f>+$F$83</f>
        <v xml:space="preserve">Deberá acreditarse en al menos uno (1) de los contratos válidos aportados interventoría a intervención de </v>
      </c>
      <c r="G8833" s="326"/>
      <c r="H8833" s="326"/>
      <c r="I8833" s="326"/>
      <c r="J8833" s="326"/>
      <c r="K8833" s="75">
        <f>+$K$83</f>
        <v>0</v>
      </c>
      <c r="L8833" s="76" t="s">
        <v>124</v>
      </c>
    </row>
    <row r="8834" spans="1:12" hidden="1" x14ac:dyDescent="0.3">
      <c r="A8834" s="1" t="str">
        <f>+A8760</f>
        <v>NO</v>
      </c>
      <c r="E8834" s="51"/>
      <c r="F8834" s="50"/>
      <c r="G8834" s="51"/>
      <c r="H8834" s="51"/>
      <c r="I8834" s="51"/>
      <c r="J8834" s="51"/>
      <c r="K8834" s="51"/>
      <c r="L8834" s="51"/>
    </row>
    <row r="8835" spans="1:12" ht="12.75" hidden="1" customHeight="1" x14ac:dyDescent="0.3">
      <c r="A8835" s="1" t="str">
        <f>+A8760</f>
        <v>NO</v>
      </c>
      <c r="E8835" s="40" t="str">
        <f>+$E$85</f>
        <v>VALOR MÍNIMO A CERIFICAR % P.O EN SMMMLV. NUMERAL 3.9.1</v>
      </c>
      <c r="F8835" s="41"/>
      <c r="G8835" s="41"/>
      <c r="H8835" s="41"/>
      <c r="I8835" s="41"/>
      <c r="J8835" s="41"/>
      <c r="K8835" s="41"/>
      <c r="L8835" s="42"/>
    </row>
    <row r="8836" spans="1:12" hidden="1" x14ac:dyDescent="0.3">
      <c r="A8836" s="1" t="str">
        <f>+A8760</f>
        <v>NO</v>
      </c>
      <c r="C8836" s="1" t="str">
        <f>"M"&amp;C8760</f>
        <v>M</v>
      </c>
      <c r="E8836" s="77" t="str">
        <f>+$E$86</f>
        <v>100% P.O.</v>
      </c>
      <c r="F8836" s="78"/>
      <c r="G8836" s="61">
        <v>242.41716883554506</v>
      </c>
      <c r="H8836" s="124" t="str">
        <f>+$H$86</f>
        <v>TOTAL EJECUTADO DE CONTRATOS ACREDITADOS</v>
      </c>
      <c r="I8836" s="124"/>
      <c r="J8836" s="124"/>
      <c r="K8836" s="55" t="s">
        <v>124</v>
      </c>
      <c r="L8836" s="47" t="s">
        <v>124</v>
      </c>
    </row>
    <row r="8837" spans="1:12" hidden="1" x14ac:dyDescent="0.3">
      <c r="A8837" s="1" t="str">
        <f>+A8760</f>
        <v>NO</v>
      </c>
      <c r="E8837" s="39"/>
      <c r="F8837" s="39"/>
      <c r="G8837" s="39"/>
      <c r="H8837" s="39"/>
      <c r="I8837" s="39"/>
      <c r="J8837" s="39"/>
      <c r="K8837" s="39"/>
      <c r="L8837" s="39"/>
    </row>
    <row r="8838" spans="1:12" ht="12.75" hidden="1" customHeight="1" x14ac:dyDescent="0.3">
      <c r="A8838" s="18" t="s">
        <v>30</v>
      </c>
      <c r="B8838" s="18"/>
      <c r="E8838" s="40" t="str">
        <f>+$E$88</f>
        <v>CONSIDERACIONES PARA LA VALIDEZ DE LA EXPERIENCIA REQUERIDA: EXPERIENCIA PROPONENTES PLURALES NUMERAL 10.1.2 D</v>
      </c>
      <c r="F8838" s="41"/>
      <c r="G8838" s="41"/>
      <c r="H8838" s="41"/>
      <c r="I8838" s="41"/>
      <c r="J8838" s="41"/>
      <c r="K8838" s="41"/>
      <c r="L8838" s="42"/>
    </row>
    <row r="8839" spans="1:12" ht="28" hidden="1" customHeight="1" x14ac:dyDescent="0.3">
      <c r="A8839" s="18" t="s">
        <v>30</v>
      </c>
      <c r="B8839" s="18"/>
      <c r="C8839" s="1" t="str">
        <f>"O"&amp;C8760</f>
        <v>O</v>
      </c>
      <c r="E8839" s="80" t="str">
        <f>+$E$89</f>
        <v>i)</v>
      </c>
      <c r="F8839" s="327" t="str">
        <f>+$F$89</f>
        <v>Uno de los integrantes debe aportar como mínimo el cincuenta por ciento (50 %) de la experiencia solicitada</v>
      </c>
      <c r="G8839" s="328"/>
      <c r="H8839" s="328"/>
      <c r="I8839" s="328"/>
      <c r="J8839" s="328"/>
      <c r="K8839" s="73" t="s">
        <v>124</v>
      </c>
      <c r="L8839" s="47" t="s">
        <v>124</v>
      </c>
    </row>
    <row r="8840" spans="1:12" ht="28" hidden="1" customHeight="1" x14ac:dyDescent="0.3">
      <c r="A8840" s="18" t="s">
        <v>30</v>
      </c>
      <c r="B8840" s="18"/>
      <c r="C8840" s="1" t="str">
        <f>"O"&amp;C8760</f>
        <v>O</v>
      </c>
      <c r="E8840" s="80" t="str">
        <f>+$E$90</f>
        <v>ii)</v>
      </c>
      <c r="F8840" s="327" t="str">
        <f>+$F$90</f>
        <v>Todos los demás ntegrantes deben acreditar al menos el cinco por ciento (5 %) de la experiencia solicitada, solo uno (1) de los integrantes podrá no acreditar experiencia pero su porcentaje de participación  no podrá superar el diez por ciento (10 %)</v>
      </c>
      <c r="G8840" s="328"/>
      <c r="H8840" s="328"/>
      <c r="I8840" s="328"/>
      <c r="J8840" s="328"/>
      <c r="K8840" s="73" t="s">
        <v>124</v>
      </c>
      <c r="L8840" s="47" t="s">
        <v>124</v>
      </c>
    </row>
    <row r="8841" spans="1:12" hidden="1" x14ac:dyDescent="0.3">
      <c r="A8841" s="18" t="s">
        <v>30</v>
      </c>
      <c r="B8841" s="18"/>
      <c r="E8841" s="39"/>
      <c r="F8841" s="39"/>
      <c r="G8841" s="39"/>
      <c r="H8841" s="39"/>
      <c r="I8841" s="39"/>
      <c r="J8841" s="39"/>
      <c r="K8841" s="39"/>
      <c r="L8841" s="39"/>
    </row>
    <row r="8842" spans="1:12" ht="13" hidden="1" customHeight="1" x14ac:dyDescent="0.3">
      <c r="A8842" s="18" t="str">
        <f>+A8760</f>
        <v>NO</v>
      </c>
      <c r="B8842" s="18"/>
      <c r="E8842" s="69" t="str">
        <f>+$E$92</f>
        <v>VERIFICACIÓN Y ASIGNACIÓN DE PUNTAJE POR LA EXPERIENCIA DEL PROPONENTE</v>
      </c>
      <c r="F8842" s="70"/>
      <c r="G8842" s="70"/>
      <c r="H8842" s="70"/>
      <c r="I8842" s="70"/>
      <c r="J8842" s="70"/>
      <c r="K8842" s="70"/>
      <c r="L8842" s="71"/>
    </row>
    <row r="8843" spans="1:12" hidden="1" x14ac:dyDescent="0.3">
      <c r="A8843" s="18" t="str">
        <f>+A8760</f>
        <v>NO</v>
      </c>
      <c r="B8843" s="18"/>
      <c r="E8843" s="81"/>
      <c r="F8843" s="323" t="str">
        <f>+$F$93</f>
        <v>No. CONTRATOS QUE ACREDITAN LA EXPERIENCIA (NO OBJETO DE SUBSANACIÓN)</v>
      </c>
      <c r="G8843" s="324"/>
      <c r="H8843" s="324"/>
      <c r="I8843" s="324"/>
      <c r="J8843" s="324"/>
      <c r="K8843" s="82"/>
      <c r="L8843" s="83" t="s">
        <v>124</v>
      </c>
    </row>
    <row r="8844" spans="1:12" ht="13" hidden="1" customHeight="1" x14ac:dyDescent="0.3">
      <c r="A8844" s="18" t="str">
        <f>+A8760</f>
        <v>NO</v>
      </c>
      <c r="B8844" s="18"/>
      <c r="E8844" s="84"/>
      <c r="F8844" s="323" t="str">
        <f>+$F$94</f>
        <v>TOTAL EJECUTADO DE CONTRATOS ACREDITADOS PROPUESTA INICIAL</v>
      </c>
      <c r="G8844" s="324"/>
      <c r="H8844" s="324"/>
      <c r="I8844" s="324"/>
      <c r="J8844" s="324"/>
      <c r="K8844" s="85"/>
      <c r="L8844" s="86" t="s">
        <v>124</v>
      </c>
    </row>
    <row r="8845" spans="1:12" ht="13" hidden="1" customHeight="1" x14ac:dyDescent="0.3">
      <c r="A8845" s="18" t="str">
        <f>+A8760</f>
        <v>NO</v>
      </c>
      <c r="B8845" s="18"/>
      <c r="E8845" s="87"/>
      <c r="F8845" s="323" t="str">
        <f>+$F$95</f>
        <v>PROMEDIO VALOR ACREDITADO EN SMMLV</v>
      </c>
      <c r="G8845" s="324"/>
      <c r="H8845" s="324"/>
      <c r="I8845" s="324"/>
      <c r="J8845" s="324"/>
      <c r="K8845" s="66"/>
      <c r="L8845" s="88" t="s">
        <v>124</v>
      </c>
    </row>
    <row r="8846" spans="1:12" hidden="1" x14ac:dyDescent="0.3">
      <c r="A8846" s="18" t="str">
        <f>+A8760</f>
        <v>NO</v>
      </c>
      <c r="B8846" s="18"/>
      <c r="E8846" s="89"/>
      <c r="F8846" s="89"/>
      <c r="G8846" s="89"/>
      <c r="H8846" s="89"/>
      <c r="I8846" s="89"/>
      <c r="J8846" s="89"/>
      <c r="K8846" s="89"/>
      <c r="L8846" s="89"/>
    </row>
    <row r="8847" spans="1:12" ht="13" hidden="1" customHeight="1" x14ac:dyDescent="0.3">
      <c r="A8847" s="18" t="str">
        <f>+A8760</f>
        <v>NO</v>
      </c>
      <c r="B8847" s="18"/>
      <c r="E8847" s="69" t="str">
        <f>+$E$97</f>
        <v>3.9.2 EXIGENCIAS MÍNIMAS DE EXPERIENCIA Y FORMACIÓN ACADÉMICA DEL EQUIPO DE TRABAJO</v>
      </c>
      <c r="F8847" s="70"/>
      <c r="G8847" s="70"/>
      <c r="H8847" s="70"/>
      <c r="I8847" s="70"/>
      <c r="J8847" s="70"/>
      <c r="K8847" s="70"/>
      <c r="L8847" s="71"/>
    </row>
    <row r="8848" spans="1:12" hidden="1" x14ac:dyDescent="0.3">
      <c r="A8848" s="18" t="str">
        <f>+A8760</f>
        <v>NO</v>
      </c>
      <c r="B8848" s="18"/>
      <c r="E8848" s="90" t="str">
        <f>+$E$98</f>
        <v>Formulario 8</v>
      </c>
      <c r="F8848" s="315" t="s">
        <v>46</v>
      </c>
      <c r="G8848" s="316"/>
      <c r="H8848" s="317"/>
      <c r="I8848" s="318"/>
      <c r="J8848" s="318"/>
      <c r="K8848" s="318"/>
      <c r="L8848" s="319"/>
    </row>
    <row r="8849" spans="1:12" hidden="1" x14ac:dyDescent="0.3">
      <c r="A8849" s="18" t="str">
        <f>+A8760</f>
        <v>NO</v>
      </c>
      <c r="B8849" s="18"/>
      <c r="E8849" s="91" t="s">
        <v>124</v>
      </c>
      <c r="F8849" s="91" t="str">
        <f>+$F$99</f>
        <v>Director de Interventoría</v>
      </c>
      <c r="G8849" s="91" t="str">
        <f>+$G$99</f>
        <v>Residente de Interventoría</v>
      </c>
      <c r="H8849" s="320"/>
      <c r="I8849" s="321"/>
      <c r="J8849" s="321"/>
      <c r="K8849" s="321"/>
      <c r="L8849" s="322"/>
    </row>
    <row r="8850" spans="1:12" hidden="1" x14ac:dyDescent="0.3">
      <c r="A8850" s="18" t="str">
        <f>+A8760</f>
        <v>NO</v>
      </c>
      <c r="B8850" s="18"/>
      <c r="E8850" s="304" t="str">
        <f>+$E$100</f>
        <v>OBSERVACIONES RESPECTO REQUISITO HABILITANTE DEL PERSONAL CLAVE EVALUABLE</v>
      </c>
      <c r="F8850" s="305"/>
      <c r="G8850" s="305"/>
      <c r="H8850" s="305"/>
      <c r="I8850" s="305"/>
      <c r="J8850" s="305"/>
      <c r="K8850" s="305"/>
      <c r="L8850" s="305"/>
    </row>
    <row r="8851" spans="1:12" hidden="1" x14ac:dyDescent="0.3">
      <c r="A8851" s="18" t="str">
        <f>+A8760</f>
        <v>NO</v>
      </c>
      <c r="B8851" s="18"/>
      <c r="E8851" s="312" t="s">
        <v>124</v>
      </c>
      <c r="F8851" s="313"/>
      <c r="G8851" s="313"/>
      <c r="H8851" s="313"/>
      <c r="I8851" s="313"/>
      <c r="J8851" s="313"/>
      <c r="K8851" s="313"/>
      <c r="L8851" s="314"/>
    </row>
    <row r="8852" spans="1:12" hidden="1" x14ac:dyDescent="0.3">
      <c r="A8852" s="18" t="str">
        <f>+A8760</f>
        <v>NO</v>
      </c>
      <c r="B8852" s="18"/>
      <c r="E8852" s="89"/>
      <c r="F8852" s="89"/>
      <c r="G8852" s="89"/>
      <c r="H8852" s="89"/>
      <c r="I8852" s="89"/>
      <c r="J8852" s="89"/>
      <c r="K8852" s="89"/>
      <c r="L8852" s="89"/>
    </row>
    <row r="8853" spans="1:12" ht="13" hidden="1" customHeight="1" x14ac:dyDescent="0.3">
      <c r="A8853" s="18" t="str">
        <f>+A8760</f>
        <v>NO</v>
      </c>
      <c r="B8853" s="18"/>
      <c r="E8853" s="69" t="str">
        <f>+$E$103</f>
        <v>4.2 EQUIPO DE TRABAJO (Personal Clave Evaluable)</v>
      </c>
      <c r="F8853" s="70"/>
      <c r="G8853" s="70"/>
      <c r="H8853" s="70"/>
      <c r="I8853" s="70"/>
      <c r="J8853" s="70"/>
      <c r="K8853" s="70"/>
      <c r="L8853" s="71"/>
    </row>
    <row r="8854" spans="1:12" ht="23.25" hidden="1" customHeight="1" x14ac:dyDescent="0.3">
      <c r="A8854" s="18" t="str">
        <f>+A8760</f>
        <v>NO</v>
      </c>
      <c r="B8854" s="18"/>
      <c r="E8854" s="90" t="str">
        <f>+$E$104</f>
        <v>Formulario 9</v>
      </c>
      <c r="F8854" s="315" t="s">
        <v>46</v>
      </c>
      <c r="G8854" s="316"/>
      <c r="H8854" s="317"/>
      <c r="I8854" s="318"/>
      <c r="J8854" s="318"/>
      <c r="K8854" s="318"/>
      <c r="L8854" s="319"/>
    </row>
    <row r="8855" spans="1:12" hidden="1" x14ac:dyDescent="0.3">
      <c r="A8855" s="18" t="str">
        <f>+A8760</f>
        <v>NO</v>
      </c>
      <c r="B8855" s="18"/>
      <c r="E8855" s="91" t="s">
        <v>124</v>
      </c>
      <c r="F8855" s="91" t="str">
        <f>+$F$99</f>
        <v>Director de Interventoría</v>
      </c>
      <c r="G8855" s="91" t="str">
        <f>+$G$99</f>
        <v>Residente de Interventoría</v>
      </c>
      <c r="H8855" s="320"/>
      <c r="I8855" s="321"/>
      <c r="J8855" s="321"/>
      <c r="K8855" s="321"/>
      <c r="L8855" s="322"/>
    </row>
    <row r="8856" spans="1:12" hidden="1" x14ac:dyDescent="0.3">
      <c r="A8856" s="18" t="str">
        <f>+A8760</f>
        <v>NO</v>
      </c>
      <c r="B8856" s="18"/>
      <c r="E8856" s="89"/>
      <c r="F8856" s="89"/>
      <c r="G8856" s="89"/>
      <c r="H8856" s="89"/>
      <c r="I8856" s="89"/>
      <c r="J8856" s="89"/>
      <c r="K8856" s="89"/>
      <c r="L8856" s="89"/>
    </row>
    <row r="8857" spans="1:12" hidden="1" x14ac:dyDescent="0.3">
      <c r="A8857" s="1" t="str">
        <f>+A8760</f>
        <v>NO</v>
      </c>
      <c r="E8857" s="92" t="str">
        <f>+E8732</f>
        <v>CRITERIOS DE EVALUACIÓN Y PUNTAJE</v>
      </c>
      <c r="F8857" s="93"/>
      <c r="G8857" s="93"/>
      <c r="H8857" s="93"/>
      <c r="I8857" s="93"/>
      <c r="J8857" s="93"/>
      <c r="K8857" s="94"/>
      <c r="L8857" s="95" t="str">
        <f>+$L$107</f>
        <v>PUNTAJE OBTENIDO</v>
      </c>
    </row>
    <row r="8858" spans="1:12" hidden="1" x14ac:dyDescent="0.3">
      <c r="A8858" s="1" t="str">
        <f>+A8760</f>
        <v>NO</v>
      </c>
      <c r="E8858" s="96" t="str">
        <f>+$E$108</f>
        <v>VALOR</v>
      </c>
      <c r="F8858" s="97" t="str">
        <f>+$F$108</f>
        <v>EQUIPO DE TRABAJO (PERSONAL CLAVE EVALUABLE)</v>
      </c>
      <c r="G8858" s="24"/>
      <c r="H8858" s="24"/>
      <c r="I8858" s="24"/>
      <c r="J8858" s="24"/>
      <c r="K8858" s="24"/>
      <c r="L8858" s="98"/>
    </row>
    <row r="8859" spans="1:12" ht="12.75" hidden="1" customHeight="1" x14ac:dyDescent="0.3">
      <c r="A8859" s="1" t="str">
        <f>+A8760</f>
        <v>NO</v>
      </c>
      <c r="E8859" s="96">
        <f>+$E$109</f>
        <v>5</v>
      </c>
      <c r="F8859" s="307" t="str">
        <f>+$F$109</f>
        <v xml:space="preserve"> Experiencia Específica adicional</v>
      </c>
      <c r="G8859" s="308"/>
      <c r="H8859" s="308"/>
      <c r="I8859" s="308"/>
      <c r="J8859" s="308"/>
      <c r="K8859" s="309"/>
      <c r="L8859" s="99" t="str">
        <f>IFERROR(IF(VLOOKUP(C8760,'R. PUNTAJES'!$C$14:$R$213,'R. PUNTAJES'!$I$10,0)="","",VLOOKUP(C8760,'R. PUNTAJES'!$C$14:$R$213,'R. PUNTAJES'!$I$10,0)),"")</f>
        <v/>
      </c>
    </row>
    <row r="8860" spans="1:12" ht="12.75" hidden="1" customHeight="1" x14ac:dyDescent="0.3">
      <c r="A8860" s="1" t="str">
        <f>+A8760</f>
        <v>NO</v>
      </c>
      <c r="E8860" s="96">
        <f>+$E$110</f>
        <v>5</v>
      </c>
      <c r="F8860" s="307" t="str">
        <f>+$F$110</f>
        <v>Formación Académica adicional</v>
      </c>
      <c r="G8860" s="308"/>
      <c r="H8860" s="308"/>
      <c r="I8860" s="308"/>
      <c r="J8860" s="308"/>
      <c r="K8860" s="309"/>
      <c r="L8860" s="99" t="str">
        <f>IFERROR(IF(VLOOKUP(C8760,'R. PUNTAJES'!$C$14:$R$213,'R. PUNTAJES'!$J$10,0)="","",VLOOKUP(C8760,'R. PUNTAJES'!$C$14:$R$213,'R. PUNTAJES'!$J$10,0)),"")</f>
        <v/>
      </c>
    </row>
    <row r="8861" spans="1:12" hidden="1" x14ac:dyDescent="0.3">
      <c r="A8861" s="18" t="str">
        <f>+A8760</f>
        <v>NO</v>
      </c>
      <c r="B8861" s="18"/>
      <c r="E8861" s="100"/>
      <c r="F8861" s="101" t="str">
        <f>+$F$111</f>
        <v>FACTOR DE SOSTENIBILIDAD</v>
      </c>
      <c r="G8861" s="102"/>
      <c r="H8861" s="102"/>
      <c r="I8861" s="102"/>
      <c r="J8861" s="102"/>
      <c r="K8861" s="102"/>
      <c r="L8861" s="103"/>
    </row>
    <row r="8862" spans="1:12" hidden="1" x14ac:dyDescent="0.3">
      <c r="A8862" s="18" t="str">
        <f>+A8760</f>
        <v>NO</v>
      </c>
      <c r="B8862" s="18"/>
      <c r="E8862" s="104">
        <v>1</v>
      </c>
      <c r="F8862" s="105" t="str">
        <f>+$F$112</f>
        <v>Compromisos Sostenibilidad</v>
      </c>
      <c r="G8862" s="106"/>
      <c r="H8862" s="106"/>
      <c r="I8862" s="106"/>
      <c r="J8862" s="106"/>
      <c r="K8862" s="106"/>
      <c r="L8862" s="107" t="str">
        <f>IFERROR(IF(VLOOKUP(C8760,'R. PUNTAJES'!$C$14:$R$213,'R. PUNTAJES'!$K$10,0)="","",VLOOKUP(C8760,'R. PUNTAJES'!$C$14:$R$213,'R. PUNTAJES'!$K$10,0)),"")</f>
        <v/>
      </c>
    </row>
    <row r="8863" spans="1:12" hidden="1" x14ac:dyDescent="0.3">
      <c r="A8863" s="1" t="str">
        <f>+A8760</f>
        <v>NO</v>
      </c>
      <c r="E8863" s="108"/>
      <c r="F8863" s="109" t="str">
        <f>+$F$113</f>
        <v>APOYO A LA INDUSTRIA NACIONAL</v>
      </c>
      <c r="G8863" s="110"/>
      <c r="H8863" s="110"/>
      <c r="I8863" s="110"/>
      <c r="J8863" s="110"/>
      <c r="K8863" s="110"/>
      <c r="L8863" s="111"/>
    </row>
    <row r="8864" spans="1:12" ht="12.75" hidden="1" customHeight="1" x14ac:dyDescent="0.3">
      <c r="A8864" s="1" t="str">
        <f>+A8760</f>
        <v>NO</v>
      </c>
      <c r="E8864" s="96">
        <v>20</v>
      </c>
      <c r="F8864" s="307" t="str">
        <f>+$F$114</f>
        <v>Promoción de Servicios Nacionales o con Trato Nacional</v>
      </c>
      <c r="G8864" s="308"/>
      <c r="H8864" s="308"/>
      <c r="I8864" s="308"/>
      <c r="J8864" s="308"/>
      <c r="K8864" s="309"/>
      <c r="L8864" s="99" t="str">
        <f>IFERROR(IF(VLOOKUP(C8760,'R. PUNTAJES'!$C$14:$R$213,'R. PUNTAJES'!$L$10,0)="","",
IF(VLOOKUP(C8760,'R. PUNTAJES'!$C$14:$R$213,'R. PUNTAJES'!$L$10,0)=5,0,
VLOOKUP(C8760,'R. PUNTAJES'!$C$14:$R$213,'R. PUNTAJES'!$L$10,0))),"")</f>
        <v/>
      </c>
    </row>
    <row r="8865" spans="1:12" ht="12.75" hidden="1" customHeight="1" x14ac:dyDescent="0.3">
      <c r="A8865" s="1" t="str">
        <f>+A8760</f>
        <v>NO</v>
      </c>
      <c r="E8865" s="96">
        <v>5</v>
      </c>
      <c r="F8865" s="307" t="str">
        <f>+$F$115</f>
        <v>Incorporación de componente nacional en servicios extranjeros</v>
      </c>
      <c r="G8865" s="308"/>
      <c r="H8865" s="308"/>
      <c r="I8865" s="308"/>
      <c r="J8865" s="308"/>
      <c r="K8865" s="309"/>
      <c r="L8865" s="99" t="str">
        <f>IFERROR(IF(VLOOKUP(C8760,'R. PUNTAJES'!$C$14:$R$213,'R. PUNTAJES'!$L$10,0)="","",
IF(VLOOKUP(C8760,'R. PUNTAJES'!$C$14:$R$213,'R. PUNTAJES'!$L$10,0)=20,0,
VLOOKUP(C8760,'R. PUNTAJES'!$C$14:$R$213,'R. PUNTAJES'!$L$10,0))),"")</f>
        <v/>
      </c>
    </row>
    <row r="8866" spans="1:12" hidden="1" x14ac:dyDescent="0.3">
      <c r="A8866" s="1" t="str">
        <f>+A8760</f>
        <v>NO</v>
      </c>
      <c r="E8866" s="112"/>
      <c r="F8866" s="97" t="str">
        <f>+$F$116</f>
        <v>VINCULACIÓN DE PERSONAS CON DISCAPACIDAD</v>
      </c>
      <c r="G8866" s="24"/>
      <c r="H8866" s="24"/>
      <c r="I8866" s="24"/>
      <c r="J8866" s="24"/>
      <c r="K8866" s="24"/>
      <c r="L8866" s="98"/>
    </row>
    <row r="8867" spans="1:12" ht="12.75" hidden="1" customHeight="1" x14ac:dyDescent="0.3">
      <c r="A8867" s="1" t="str">
        <f>+A8760</f>
        <v>NO</v>
      </c>
      <c r="E8867" s="96">
        <v>1</v>
      </c>
      <c r="F8867" s="307" t="str">
        <f>+$F$117</f>
        <v xml:space="preserve">Trabajadores vinculados a la planta de personal </v>
      </c>
      <c r="G8867" s="308"/>
      <c r="H8867" s="308"/>
      <c r="I8867" s="308"/>
      <c r="J8867" s="308"/>
      <c r="K8867" s="309"/>
      <c r="L8867" s="99" t="str">
        <f>IFERROR(IF(VLOOKUP(C8760,'R. PUNTAJES'!$C$14:$R$213,'R. PUNTAJES'!$M$10,0)="","",VLOOKUP(C8760,'R. PUNTAJES'!$C$14:$R$213,'R. PUNTAJES'!$M$10,0)),"")</f>
        <v/>
      </c>
    </row>
    <row r="8868" spans="1:12" hidden="1" x14ac:dyDescent="0.3">
      <c r="A8868" s="1" t="str">
        <f>+A8760</f>
        <v>NO</v>
      </c>
      <c r="E8868" s="112"/>
      <c r="F8868" s="97" t="str">
        <f>+$F$118</f>
        <v>EMPRENDIMIENTOS Y EMPRESAS DE MUJERES</v>
      </c>
      <c r="G8868" s="24"/>
      <c r="H8868" s="24"/>
      <c r="I8868" s="24"/>
      <c r="J8868" s="24"/>
      <c r="K8868" s="24"/>
      <c r="L8868" s="98"/>
    </row>
    <row r="8869" spans="1:12" ht="13" hidden="1" customHeight="1" x14ac:dyDescent="0.3">
      <c r="A8869" s="1" t="str">
        <f>+A8760</f>
        <v>NO</v>
      </c>
      <c r="E8869" s="96">
        <v>0.25</v>
      </c>
      <c r="F8869" s="307" t="str">
        <f>+$F$119</f>
        <v>Emprendimientos y empresas de mujeres</v>
      </c>
      <c r="G8869" s="308"/>
      <c r="H8869" s="308"/>
      <c r="I8869" s="308"/>
      <c r="J8869" s="308"/>
      <c r="K8869" s="309"/>
      <c r="L8869" s="113" t="str">
        <f>IFERROR(IF(VLOOKUP(C8760,'R. PUNTAJES'!$C$14:$R$213,'R. PUNTAJES'!$N$10,0)="","",VLOOKUP(C8760,'R. PUNTAJES'!$C$14:$R$213,'R. PUNTAJES'!$N$10,0)),"")</f>
        <v/>
      </c>
    </row>
    <row r="8870" spans="1:12" hidden="1" x14ac:dyDescent="0.3">
      <c r="A8870" s="18" t="str">
        <f>+A8871</f>
        <v>NO</v>
      </c>
      <c r="B8870" s="18"/>
      <c r="E8870" s="112"/>
      <c r="F8870" s="97" t="str">
        <f>+$F$120</f>
        <v>MIPYME</v>
      </c>
      <c r="G8870" s="24"/>
      <c r="H8870" s="24"/>
      <c r="I8870" s="24"/>
      <c r="J8870" s="24"/>
      <c r="K8870" s="24"/>
      <c r="L8870" s="98"/>
    </row>
    <row r="8871" spans="1:12" hidden="1" x14ac:dyDescent="0.3">
      <c r="A8871" s="18" t="str">
        <f>+IF(E8871=0,"NO",1)</f>
        <v>NO</v>
      </c>
      <c r="B8871" s="18"/>
      <c r="E8871" s="96">
        <v>0</v>
      </c>
      <c r="F8871" s="307" t="str">
        <f>+$F$121</f>
        <v>Mipyme</v>
      </c>
      <c r="G8871" s="308"/>
      <c r="H8871" s="308"/>
      <c r="I8871" s="308"/>
      <c r="J8871" s="308"/>
      <c r="K8871" s="309"/>
      <c r="L8871" s="113" t="str">
        <f>IFERROR(IF(VLOOKUP(C8760,'R. PUNTAJES'!$C$14:$R$213,'R. PUNTAJES'!$O$10,0)="","",VLOOKUP(C8760,'R. PUNTAJES'!$C$14:$R$213,'R. PUNTAJES'!$O$10,0)),"")</f>
        <v/>
      </c>
    </row>
    <row r="8872" spans="1:12" hidden="1" x14ac:dyDescent="0.3">
      <c r="A8872" s="1" t="str">
        <f>+A8760</f>
        <v>NO</v>
      </c>
      <c r="E8872" s="112"/>
      <c r="F8872" s="97" t="str">
        <f>+$F$122</f>
        <v>EXPERIENCIA DEL PROPONENTE</v>
      </c>
      <c r="G8872" s="24"/>
      <c r="H8872" s="24"/>
      <c r="I8872" s="24"/>
      <c r="J8872" s="24"/>
      <c r="K8872" s="24"/>
      <c r="L8872" s="98"/>
    </row>
    <row r="8873" spans="1:12" hidden="1" x14ac:dyDescent="0.3">
      <c r="A8873" s="1" t="str">
        <f>+A8760</f>
        <v>NO</v>
      </c>
      <c r="E8873" s="96">
        <v>59.5</v>
      </c>
      <c r="F8873" s="307" t="str">
        <f>+$F$123</f>
        <v>mediana con valor absoluto</v>
      </c>
      <c r="G8873" s="308"/>
      <c r="H8873" s="308"/>
      <c r="I8873" s="308"/>
      <c r="J8873" s="308"/>
      <c r="K8873" s="309"/>
      <c r="L8873" s="113" t="str">
        <f>IFERROR(IF(VLOOKUP(C8760,'R. PUNTAJES'!$C$14:$R$213,'R. PUNTAJES'!$R$10,0)="","",VLOOKUP(C8760,'R. PUNTAJES'!$C$14:$R$213,'R. PUNTAJES'!$R$10,0)),"")</f>
        <v/>
      </c>
    </row>
    <row r="8874" spans="1:12" hidden="1" x14ac:dyDescent="0.3">
      <c r="A8874" s="1" t="str">
        <f>+A8760</f>
        <v>NO</v>
      </c>
      <c r="E8874" s="112"/>
      <c r="F8874" s="97" t="str">
        <f>+$F$124</f>
        <v>MULTAS</v>
      </c>
      <c r="G8874" s="24"/>
      <c r="H8874" s="24"/>
      <c r="I8874" s="24"/>
      <c r="J8874" s="24"/>
      <c r="K8874" s="24"/>
      <c r="L8874" s="98"/>
    </row>
    <row r="8875" spans="1:12" ht="12.75" hidden="1" customHeight="1" x14ac:dyDescent="0.3">
      <c r="A8875" s="1" t="str">
        <f>+A8760</f>
        <v>NO</v>
      </c>
      <c r="E8875" s="96">
        <v>-2</v>
      </c>
      <c r="F8875" s="307" t="str">
        <f>+$F$125</f>
        <v>Una o más multas o cláusulas penales durante el último año</v>
      </c>
      <c r="G8875" s="310"/>
      <c r="H8875" s="310"/>
      <c r="I8875" s="310"/>
      <c r="J8875" s="310"/>
      <c r="K8875" s="311"/>
      <c r="L8875" s="99" t="str">
        <f>IFERROR(IF(VLOOKUP(C8760,'R. PUNTAJES'!$C$14:$R$213,'R. PUNTAJES'!$Q$10,0)="","",VLOOKUP(C8760,'R. PUNTAJES'!$C$14:$R$213,'R. PUNTAJES'!$Q$10,0)),"")</f>
        <v/>
      </c>
    </row>
    <row r="8876" spans="1:12" hidden="1" x14ac:dyDescent="0.3">
      <c r="A8876" s="1" t="str">
        <f>+A8760</f>
        <v>NO</v>
      </c>
      <c r="E8876" s="112"/>
      <c r="F8876" s="97" t="str">
        <f>+$F$126</f>
        <v>OBRAS INCONCLUSAS</v>
      </c>
      <c r="G8876" s="24"/>
      <c r="H8876" s="24"/>
      <c r="I8876" s="24"/>
      <c r="J8876" s="24"/>
      <c r="K8876" s="24"/>
      <c r="L8876" s="98"/>
    </row>
    <row r="8877" spans="1:12" hidden="1" x14ac:dyDescent="0.3">
      <c r="A8877" s="1" t="str">
        <f>+A8760</f>
        <v>NO</v>
      </c>
      <c r="E8877" s="96">
        <v>-1</v>
      </c>
      <c r="F8877" s="301" t="str">
        <f>+$F$127</f>
        <v>Anotación vigente de obra civil inconclusa</v>
      </c>
      <c r="G8877" s="302"/>
      <c r="H8877" s="302"/>
      <c r="I8877" s="302"/>
      <c r="J8877" s="302"/>
      <c r="K8877" s="303"/>
      <c r="L8877" s="99" t="str">
        <f>IFERROR(IF(VLOOKUP(C8760,'R. PUNTAJES'!$C$14:$R$213,'R. PUNTAJES'!$P$10,0)="","",VLOOKUP(C8760,'R. PUNTAJES'!$C$14:$R$213,'R. PUNTAJES'!$P$10,0)),"")</f>
        <v/>
      </c>
    </row>
    <row r="8878" spans="1:12" ht="7.5" hidden="1" customHeight="1" x14ac:dyDescent="0.3">
      <c r="A8878" s="1" t="str">
        <f>+A8760</f>
        <v>NO</v>
      </c>
      <c r="E8878" s="114"/>
      <c r="F8878" s="45"/>
      <c r="G8878" s="45"/>
      <c r="H8878" s="45"/>
      <c r="I8878" s="45"/>
      <c r="J8878" s="45"/>
      <c r="K8878" s="45"/>
      <c r="L8878" s="48"/>
    </row>
    <row r="8879" spans="1:12" hidden="1" x14ac:dyDescent="0.3">
      <c r="A8879" s="1" t="str">
        <f>+A8760</f>
        <v>NO</v>
      </c>
      <c r="E8879" s="115" t="str">
        <f>+$E$129</f>
        <v>PUNTAJE TOTAL</v>
      </c>
      <c r="F8879" s="116"/>
      <c r="G8879" s="116"/>
      <c r="H8879" s="116"/>
      <c r="I8879" s="116"/>
      <c r="J8879" s="116"/>
      <c r="K8879" s="117"/>
      <c r="L8879" s="118">
        <f>IFERROR(IF(VLOOKUP(C8760,'R. PUNTAJES'!$C$14:$R$213,'R. PUNTAJES'!$H$10,0)="RECHAZO","",SUM(L8859:L8877)),"")</f>
        <v>0</v>
      </c>
    </row>
    <row r="8880" spans="1:12" hidden="1" x14ac:dyDescent="0.3">
      <c r="A8880" s="1" t="str">
        <f>+A8760</f>
        <v>NO</v>
      </c>
      <c r="E8880" s="304" t="str">
        <f>+$E$130</f>
        <v>OBSERVACIONES RESPECTO A PUNTAJES</v>
      </c>
      <c r="F8880" s="305"/>
      <c r="G8880" s="305"/>
      <c r="H8880" s="305"/>
      <c r="I8880" s="305"/>
      <c r="J8880" s="305"/>
      <c r="K8880" s="305"/>
      <c r="L8880" s="305"/>
    </row>
    <row r="8881" spans="1:16" ht="12" hidden="1" customHeight="1" x14ac:dyDescent="0.3">
      <c r="A8881" s="1" t="str">
        <f>+A8760</f>
        <v>NO</v>
      </c>
      <c r="E8881" s="306" t="s">
        <v>124</v>
      </c>
      <c r="F8881" s="305"/>
      <c r="G8881" s="305"/>
      <c r="H8881" s="305"/>
      <c r="I8881" s="305"/>
      <c r="J8881" s="305"/>
      <c r="K8881" s="305"/>
      <c r="L8881" s="305"/>
      <c r="N8881" s="119"/>
      <c r="O8881" s="119"/>
      <c r="P8881" s="120"/>
    </row>
    <row r="8882" spans="1:16" ht="3" hidden="1" customHeight="1" x14ac:dyDescent="0.3">
      <c r="A8882" s="1" t="str">
        <f>+A8761</f>
        <v>NO</v>
      </c>
      <c r="E8882" s="121"/>
      <c r="F8882" s="122"/>
      <c r="G8882" s="122"/>
      <c r="H8882" s="122"/>
      <c r="I8882" s="122"/>
      <c r="J8882" s="122"/>
      <c r="K8882" s="122"/>
      <c r="L8882" s="123"/>
    </row>
    <row r="8883" spans="1:16" hidden="1" x14ac:dyDescent="0.3">
      <c r="A8883" s="1" t="str">
        <f>+IF(OR(C8885=""),"NO",1)</f>
        <v>NO</v>
      </c>
      <c r="E8883" s="346"/>
      <c r="F8883" s="347"/>
      <c r="G8883" s="347"/>
      <c r="H8883" s="347"/>
      <c r="I8883" s="347"/>
      <c r="J8883" s="347"/>
      <c r="K8883" s="347"/>
      <c r="L8883" s="347"/>
    </row>
    <row r="8884" spans="1:16" ht="4.5" hidden="1" customHeight="1" x14ac:dyDescent="0.3">
      <c r="A8884" s="1" t="str">
        <f>+A8885</f>
        <v>NO</v>
      </c>
      <c r="E8884" s="15"/>
      <c r="F8884" s="16"/>
      <c r="G8884" s="16"/>
      <c r="H8884" s="16"/>
      <c r="I8884" s="16"/>
      <c r="J8884" s="16"/>
      <c r="K8884" s="16"/>
      <c r="L8884" s="17"/>
    </row>
    <row r="8885" spans="1:16" ht="15.75" hidden="1" customHeight="1" x14ac:dyDescent="0.3">
      <c r="A8885" s="1" t="str">
        <f>+IF(OR(C8885=""),"NO",1)</f>
        <v>NO</v>
      </c>
      <c r="B8885" s="1">
        <f>1+MAX($B$1:B8884)</f>
        <v>72</v>
      </c>
      <c r="C8885" s="18" t="s">
        <v>124</v>
      </c>
      <c r="E8885" s="19" t="s">
        <v>124</v>
      </c>
      <c r="F8885" s="20"/>
      <c r="G8885" s="20"/>
      <c r="H8885" s="20"/>
      <c r="I8885" s="21"/>
      <c r="J8885" s="20"/>
      <c r="K8885" s="21"/>
      <c r="L8885" s="22"/>
    </row>
    <row r="8886" spans="1:16" hidden="1" x14ac:dyDescent="0.3">
      <c r="A8886" s="1" t="str">
        <f>A8885</f>
        <v>NO</v>
      </c>
      <c r="E8886" s="23" t="str">
        <f>+$E$11</f>
        <v>Integrantes</v>
      </c>
      <c r="F8886" s="24"/>
      <c r="G8886" s="24"/>
      <c r="H8886" s="24"/>
      <c r="I8886" s="24"/>
      <c r="J8886" s="24"/>
      <c r="K8886" s="25" t="str">
        <f>+$K$11</f>
        <v>Nit</v>
      </c>
      <c r="L8886" s="26" t="str">
        <f>+$L$11</f>
        <v>Part.</v>
      </c>
    </row>
    <row r="8887" spans="1:16" hidden="1" x14ac:dyDescent="0.3">
      <c r="A8887" s="1" t="str">
        <f>+A8886</f>
        <v>NO</v>
      </c>
      <c r="C8887" s="1" t="s">
        <v>124</v>
      </c>
      <c r="E8887" s="27" t="s">
        <v>124</v>
      </c>
      <c r="F8887" s="28"/>
      <c r="G8887" s="28"/>
      <c r="H8887" s="28"/>
      <c r="I8887" s="28"/>
      <c r="J8887" s="28"/>
      <c r="K8887" s="29" t="s">
        <v>124</v>
      </c>
      <c r="L8887" s="30" t="s">
        <v>124</v>
      </c>
    </row>
    <row r="8888" spans="1:16" hidden="1" x14ac:dyDescent="0.3">
      <c r="A8888" s="18" t="str">
        <f>+IF(OR(C8888=""),"NO",1)</f>
        <v>NO</v>
      </c>
      <c r="B8888" s="18"/>
      <c r="C8888" s="1" t="s">
        <v>124</v>
      </c>
      <c r="E8888" s="31" t="s">
        <v>124</v>
      </c>
      <c r="F8888" s="32"/>
      <c r="G8888" s="32"/>
      <c r="H8888" s="32"/>
      <c r="I8888" s="32"/>
      <c r="J8888" s="32"/>
      <c r="K8888" s="33" t="s">
        <v>124</v>
      </c>
      <c r="L8888" s="34" t="s">
        <v>124</v>
      </c>
    </row>
    <row r="8889" spans="1:16" hidden="1" x14ac:dyDescent="0.3">
      <c r="A8889" s="18" t="str">
        <f>+IF(OR(C8889=""),"NO",1)</f>
        <v>NO</v>
      </c>
      <c r="B8889" s="18"/>
      <c r="C8889" s="1" t="s">
        <v>124</v>
      </c>
      <c r="E8889" s="31" t="s">
        <v>124</v>
      </c>
      <c r="F8889" s="32"/>
      <c r="G8889" s="32"/>
      <c r="H8889" s="32"/>
      <c r="I8889" s="32"/>
      <c r="J8889" s="32"/>
      <c r="K8889" s="33" t="s">
        <v>124</v>
      </c>
      <c r="L8889" s="34" t="s">
        <v>124</v>
      </c>
    </row>
    <row r="8890" spans="1:16" hidden="1" x14ac:dyDescent="0.3">
      <c r="A8890" s="18" t="str">
        <f>+IF(OR(C8890=""),"NO",1)</f>
        <v>NO</v>
      </c>
      <c r="B8890" s="18"/>
      <c r="C8890" s="1" t="s">
        <v>124</v>
      </c>
      <c r="E8890" s="31" t="s">
        <v>13</v>
      </c>
      <c r="F8890" s="32"/>
      <c r="G8890" s="32"/>
      <c r="H8890" s="32"/>
      <c r="I8890" s="32"/>
      <c r="J8890" s="32"/>
      <c r="K8890" s="33"/>
      <c r="L8890" s="34"/>
    </row>
    <row r="8891" spans="1:16" hidden="1" x14ac:dyDescent="0.3">
      <c r="A8891" s="18" t="str">
        <f>+IF(OR(C8891=""),"NO",1)</f>
        <v>NO</v>
      </c>
      <c r="B8891" s="18"/>
      <c r="C8891" s="1" t="s">
        <v>124</v>
      </c>
      <c r="E8891" s="31" t="s">
        <v>13</v>
      </c>
      <c r="F8891" s="32"/>
      <c r="G8891" s="32"/>
      <c r="H8891" s="32"/>
      <c r="I8891" s="32"/>
      <c r="J8891" s="32"/>
      <c r="K8891" s="33"/>
      <c r="L8891" s="34"/>
    </row>
    <row r="8892" spans="1:16" hidden="1" x14ac:dyDescent="0.3">
      <c r="A8892" s="18" t="str">
        <f>+IF(OR(C8892=""),"NO",1)</f>
        <v>NO</v>
      </c>
      <c r="B8892" s="18"/>
      <c r="C8892" s="1" t="s">
        <v>124</v>
      </c>
      <c r="E8892" s="35" t="s">
        <v>13</v>
      </c>
      <c r="F8892" s="36"/>
      <c r="G8892" s="36"/>
      <c r="H8892" s="36"/>
      <c r="I8892" s="36"/>
      <c r="J8892" s="36"/>
      <c r="K8892" s="37"/>
      <c r="L8892" s="38"/>
    </row>
    <row r="8893" spans="1:16" ht="5.15" hidden="1" customHeight="1" x14ac:dyDescent="0.3">
      <c r="A8893" s="1" t="str">
        <f>+A8885</f>
        <v>NO</v>
      </c>
      <c r="E8893" s="39"/>
      <c r="F8893" s="39"/>
      <c r="G8893" s="39"/>
      <c r="H8893" s="39"/>
      <c r="I8893" s="39"/>
      <c r="J8893" s="39"/>
      <c r="K8893" s="39"/>
      <c r="L8893" s="39"/>
    </row>
    <row r="8894" spans="1:16" ht="15.75" hidden="1" customHeight="1" x14ac:dyDescent="0.3">
      <c r="A8894" s="1" t="str">
        <f>+A8885</f>
        <v>NO</v>
      </c>
      <c r="E8894" s="40" t="str">
        <f>+$E$19</f>
        <v>RESULTADO DE EVALUACIÓN TÉCNICA</v>
      </c>
      <c r="F8894" s="41"/>
      <c r="G8894" s="41"/>
      <c r="H8894" s="41"/>
      <c r="I8894" s="41"/>
      <c r="J8894" s="41"/>
      <c r="K8894" s="41"/>
      <c r="L8894" s="42"/>
    </row>
    <row r="8895" spans="1:16" hidden="1" x14ac:dyDescent="0.3">
      <c r="A8895" s="1" t="str">
        <f>+A8885</f>
        <v>NO</v>
      </c>
      <c r="E8895" s="43"/>
      <c r="F8895" s="44" t="str">
        <f>+$F$20</f>
        <v>Experiencia</v>
      </c>
      <c r="G8895" s="45"/>
      <c r="H8895" s="45"/>
      <c r="I8895" s="45"/>
      <c r="J8895" s="45"/>
      <c r="K8895" s="46"/>
      <c r="L8895" s="47" t="s">
        <v>124</v>
      </c>
    </row>
    <row r="8896" spans="1:16" hidden="1" x14ac:dyDescent="0.3">
      <c r="A8896" s="1" t="str">
        <f>+A8885</f>
        <v>NO</v>
      </c>
      <c r="E8896" s="348" t="str">
        <f>+$E$21</f>
        <v>OBSERVACIONES RESPECTO A LA EVALUACIÓN DE EXPERIENCIA</v>
      </c>
      <c r="F8896" s="308"/>
      <c r="G8896" s="308"/>
      <c r="H8896" s="308"/>
      <c r="I8896" s="308"/>
      <c r="J8896" s="308"/>
      <c r="K8896" s="308"/>
      <c r="L8896" s="349"/>
    </row>
    <row r="8897" spans="1:12" hidden="1" x14ac:dyDescent="0.3">
      <c r="A8897" s="1" t="str">
        <f>+A8885</f>
        <v>NO</v>
      </c>
      <c r="E8897" s="350" t="s">
        <v>124</v>
      </c>
      <c r="F8897" s="351"/>
      <c r="G8897" s="351"/>
      <c r="H8897" s="351"/>
      <c r="I8897" s="351"/>
      <c r="J8897" s="351"/>
      <c r="K8897" s="351"/>
      <c r="L8897" s="352"/>
    </row>
    <row r="8898" spans="1:12" ht="5.15" hidden="1" customHeight="1" x14ac:dyDescent="0.3">
      <c r="A8898" s="1" t="str">
        <f>+A8885</f>
        <v>NO</v>
      </c>
      <c r="E8898" s="39"/>
      <c r="F8898" s="39"/>
      <c r="G8898" s="39"/>
      <c r="H8898" s="39"/>
      <c r="I8898" s="39"/>
      <c r="J8898" s="39"/>
      <c r="K8898" s="39"/>
      <c r="L8898" s="39"/>
    </row>
    <row r="8899" spans="1:12" ht="12.75" hidden="1" customHeight="1" x14ac:dyDescent="0.3">
      <c r="A8899" s="1" t="str">
        <f>+A8885</f>
        <v>NO</v>
      </c>
      <c r="E8899" s="40" t="str">
        <f>+$E$24</f>
        <v>EXPERIENCIA HABILITANTE: CONTRATOS PRESENTADOS</v>
      </c>
      <c r="F8899" s="41"/>
      <c r="G8899" s="41"/>
      <c r="H8899" s="41"/>
      <c r="I8899" s="41"/>
      <c r="J8899" s="41"/>
      <c r="K8899" s="41"/>
      <c r="L8899" s="42"/>
    </row>
    <row r="8900" spans="1:12" ht="8.5" hidden="1" customHeight="1" x14ac:dyDescent="0.3">
      <c r="A8900" s="1" t="str">
        <f>+A8885</f>
        <v>NO</v>
      </c>
      <c r="E8900" s="49"/>
      <c r="F8900" s="50"/>
      <c r="G8900" s="51"/>
      <c r="H8900" s="51"/>
      <c r="I8900" s="51"/>
      <c r="J8900" s="51"/>
      <c r="K8900" s="51"/>
      <c r="L8900" s="52"/>
    </row>
    <row r="8901" spans="1:12" hidden="1" x14ac:dyDescent="0.3">
      <c r="A8901" s="18" t="str">
        <f>+IF(OR(C8901=""),"NO",1)</f>
        <v>NO</v>
      </c>
      <c r="B8901" s="18"/>
      <c r="C8901" s="1" t="s">
        <v>124</v>
      </c>
      <c r="E8901" s="329">
        <v>1</v>
      </c>
      <c r="F8901" s="53" t="str">
        <f>+$F$26</f>
        <v>OBJETO</v>
      </c>
      <c r="G8901" s="332" t="s">
        <v>124</v>
      </c>
      <c r="H8901" s="333"/>
      <c r="I8901" s="333"/>
      <c r="J8901" s="333"/>
      <c r="K8901" s="333"/>
      <c r="L8901" s="334"/>
    </row>
    <row r="8902" spans="1:12" hidden="1" x14ac:dyDescent="0.3">
      <c r="A8902" s="18" t="str">
        <f>+IF(OR(C8901=""),"NO",1)</f>
        <v>NO</v>
      </c>
      <c r="B8902" s="18"/>
      <c r="E8902" s="330"/>
      <c r="F8902" s="54" t="str">
        <f>+$F$27</f>
        <v>CONTRATANTE</v>
      </c>
      <c r="G8902" s="335" t="s">
        <v>124</v>
      </c>
      <c r="H8902" s="310"/>
      <c r="I8902" s="310"/>
      <c r="J8902" s="310"/>
      <c r="K8902" s="310"/>
      <c r="L8902" s="336"/>
    </row>
    <row r="8903" spans="1:12" hidden="1" x14ac:dyDescent="0.3">
      <c r="A8903" s="18" t="str">
        <f>+IF(OR(C8901=""),"NO",1)</f>
        <v>NO</v>
      </c>
      <c r="B8903" s="18"/>
      <c r="E8903" s="330"/>
      <c r="F8903" s="54" t="str">
        <f>+$F$28</f>
        <v>APORTANTE</v>
      </c>
      <c r="G8903" s="337" t="s">
        <v>124</v>
      </c>
      <c r="H8903" s="338"/>
      <c r="I8903" s="338"/>
      <c r="J8903" s="338"/>
      <c r="K8903" s="338"/>
      <c r="L8903" s="339"/>
    </row>
    <row r="8904" spans="1:12" hidden="1" x14ac:dyDescent="0.3">
      <c r="A8904" s="18" t="str">
        <f>+IF(OR(C8901=""),"NO",1)</f>
        <v>NO</v>
      </c>
      <c r="B8904" s="18"/>
      <c r="E8904" s="330"/>
      <c r="F8904" s="54" t="str">
        <f>+$F$29</f>
        <v>VALOR /SMMLV)</v>
      </c>
      <c r="G8904" s="55" t="s">
        <v>124</v>
      </c>
      <c r="H8904" s="56" t="str">
        <f>+$H$29</f>
        <v>% PART..</v>
      </c>
      <c r="I8904" s="57" t="s">
        <v>124</v>
      </c>
      <c r="J8904" s="58" t="str">
        <f>+$J$29</f>
        <v>VALOR ACREDITADO</v>
      </c>
      <c r="K8904" s="59"/>
      <c r="L8904" s="47" t="s">
        <v>124</v>
      </c>
    </row>
    <row r="8905" spans="1:12" hidden="1" x14ac:dyDescent="0.3">
      <c r="A8905" s="18" t="str">
        <f>+IF(OR(C8901=""),"NO",1)</f>
        <v>NO</v>
      </c>
      <c r="B8905" s="18"/>
      <c r="E8905" s="330"/>
      <c r="F8905" s="60" t="str">
        <f>+$F$30</f>
        <v>EXPERIENCIA APORTADA</v>
      </c>
      <c r="G8905" s="340" t="s">
        <v>124</v>
      </c>
      <c r="H8905" s="341"/>
      <c r="I8905" s="341"/>
      <c r="J8905" s="341"/>
      <c r="K8905" s="341"/>
      <c r="L8905" s="342"/>
    </row>
    <row r="8906" spans="1:12" hidden="1" x14ac:dyDescent="0.3">
      <c r="A8906" s="18" t="str">
        <f>+IF(OR(C8901=""),"NO",1)</f>
        <v>NO</v>
      </c>
      <c r="B8906" s="18"/>
      <c r="E8906" s="331"/>
      <c r="F8906" s="62" t="str">
        <f>+$F$31</f>
        <v>OBSERVACIÓN</v>
      </c>
      <c r="G8906" s="343" t="s">
        <v>124</v>
      </c>
      <c r="H8906" s="344"/>
      <c r="I8906" s="344"/>
      <c r="J8906" s="344"/>
      <c r="K8906" s="344"/>
      <c r="L8906" s="345"/>
    </row>
    <row r="8907" spans="1:12" ht="8.5" hidden="1" customHeight="1" x14ac:dyDescent="0.3">
      <c r="A8907" s="18" t="str">
        <f>+IF(OR(C8901=""),"NO",1)</f>
        <v>NO</v>
      </c>
      <c r="B8907" s="18"/>
      <c r="E8907" s="49"/>
      <c r="F8907" s="50"/>
      <c r="G8907" s="51"/>
      <c r="H8907" s="51"/>
      <c r="I8907" s="51"/>
      <c r="J8907" s="51"/>
      <c r="K8907" s="51"/>
      <c r="L8907" s="52"/>
    </row>
    <row r="8908" spans="1:12" hidden="1" x14ac:dyDescent="0.3">
      <c r="A8908" s="18" t="str">
        <f t="shared" ref="A8908" si="2982">+IF(OR(C8908=""),"NO",1)</f>
        <v>NO</v>
      </c>
      <c r="B8908" s="18"/>
      <c r="C8908" s="1" t="s">
        <v>124</v>
      </c>
      <c r="E8908" s="329">
        <v>2</v>
      </c>
      <c r="F8908" s="53" t="str">
        <f>+$F$26</f>
        <v>OBJETO</v>
      </c>
      <c r="G8908" s="332" t="s">
        <v>124</v>
      </c>
      <c r="H8908" s="333"/>
      <c r="I8908" s="333"/>
      <c r="J8908" s="333"/>
      <c r="K8908" s="333"/>
      <c r="L8908" s="334"/>
    </row>
    <row r="8909" spans="1:12" hidden="1" x14ac:dyDescent="0.3">
      <c r="A8909" s="18" t="str">
        <f t="shared" ref="A8909" si="2983">+IF(OR(C8908=""),"NO",1)</f>
        <v>NO</v>
      </c>
      <c r="B8909" s="18"/>
      <c r="E8909" s="330"/>
      <c r="F8909" s="54" t="str">
        <f>+$F$27</f>
        <v>CONTRATANTE</v>
      </c>
      <c r="G8909" s="335" t="s">
        <v>124</v>
      </c>
      <c r="H8909" s="310"/>
      <c r="I8909" s="310"/>
      <c r="J8909" s="310"/>
      <c r="K8909" s="310"/>
      <c r="L8909" s="336"/>
    </row>
    <row r="8910" spans="1:12" hidden="1" x14ac:dyDescent="0.3">
      <c r="A8910" s="18" t="str">
        <f t="shared" ref="A8910" si="2984">+IF(OR(C8908=""),"NO",1)</f>
        <v>NO</v>
      </c>
      <c r="B8910" s="18"/>
      <c r="E8910" s="330"/>
      <c r="F8910" s="54" t="str">
        <f>+$F$28</f>
        <v>APORTANTE</v>
      </c>
      <c r="G8910" s="337" t="s">
        <v>124</v>
      </c>
      <c r="H8910" s="338"/>
      <c r="I8910" s="338"/>
      <c r="J8910" s="338"/>
      <c r="K8910" s="338"/>
      <c r="L8910" s="339"/>
    </row>
    <row r="8911" spans="1:12" hidden="1" x14ac:dyDescent="0.3">
      <c r="A8911" s="18" t="str">
        <f t="shared" ref="A8911" si="2985">+IF(OR(C8908=""),"NO",1)</f>
        <v>NO</v>
      </c>
      <c r="B8911" s="18"/>
      <c r="E8911" s="330"/>
      <c r="F8911" s="54" t="str">
        <f>+$F$29</f>
        <v>VALOR /SMMLV)</v>
      </c>
      <c r="G8911" s="55" t="s">
        <v>124</v>
      </c>
      <c r="H8911" s="56" t="str">
        <f>+$H$29</f>
        <v>% PART..</v>
      </c>
      <c r="I8911" s="57" t="s">
        <v>124</v>
      </c>
      <c r="J8911" s="58" t="str">
        <f>+$J$29</f>
        <v>VALOR ACREDITADO</v>
      </c>
      <c r="K8911" s="59"/>
      <c r="L8911" s="47" t="s">
        <v>124</v>
      </c>
    </row>
    <row r="8912" spans="1:12" hidden="1" x14ac:dyDescent="0.3">
      <c r="A8912" s="18" t="str">
        <f t="shared" ref="A8912" si="2986">+IF(OR(C8908=""),"NO",1)</f>
        <v>NO</v>
      </c>
      <c r="B8912" s="18"/>
      <c r="E8912" s="330"/>
      <c r="F8912" s="60" t="str">
        <f>+$F$30</f>
        <v>EXPERIENCIA APORTADA</v>
      </c>
      <c r="G8912" s="340" t="s">
        <v>124</v>
      </c>
      <c r="H8912" s="341"/>
      <c r="I8912" s="341"/>
      <c r="J8912" s="341"/>
      <c r="K8912" s="341"/>
      <c r="L8912" s="342"/>
    </row>
    <row r="8913" spans="1:12" hidden="1" x14ac:dyDescent="0.3">
      <c r="A8913" s="18" t="str">
        <f t="shared" ref="A8913" si="2987">+IF(OR(C8908=""),"NO",1)</f>
        <v>NO</v>
      </c>
      <c r="B8913" s="18"/>
      <c r="E8913" s="331"/>
      <c r="F8913" s="62" t="str">
        <f>+$F$31</f>
        <v>OBSERVACIÓN</v>
      </c>
      <c r="G8913" s="343" t="s">
        <v>124</v>
      </c>
      <c r="H8913" s="344"/>
      <c r="I8913" s="344"/>
      <c r="J8913" s="344"/>
      <c r="K8913" s="344"/>
      <c r="L8913" s="345"/>
    </row>
    <row r="8914" spans="1:12" ht="8.5" hidden="1" customHeight="1" x14ac:dyDescent="0.3">
      <c r="A8914" s="18" t="str">
        <f t="shared" ref="A8914" si="2988">+IF(OR(C8908=""),"NO",1)</f>
        <v>NO</v>
      </c>
      <c r="B8914" s="18"/>
      <c r="E8914" s="49"/>
      <c r="F8914" s="50"/>
      <c r="G8914" s="51"/>
      <c r="H8914" s="51"/>
      <c r="I8914" s="51"/>
      <c r="J8914" s="51"/>
      <c r="K8914" s="51"/>
      <c r="L8914" s="52"/>
    </row>
    <row r="8915" spans="1:12" hidden="1" x14ac:dyDescent="0.3">
      <c r="A8915" s="18" t="str">
        <f t="shared" ref="A8915" si="2989">+IF(OR(C8915=""),"NO",1)</f>
        <v>NO</v>
      </c>
      <c r="B8915" s="18"/>
      <c r="C8915" s="1" t="s">
        <v>124</v>
      </c>
      <c r="E8915" s="329">
        <v>3</v>
      </c>
      <c r="F8915" s="53" t="str">
        <f>+$F$26</f>
        <v>OBJETO</v>
      </c>
      <c r="G8915" s="332" t="s">
        <v>124</v>
      </c>
      <c r="H8915" s="333"/>
      <c r="I8915" s="333"/>
      <c r="J8915" s="333"/>
      <c r="K8915" s="333"/>
      <c r="L8915" s="334"/>
    </row>
    <row r="8916" spans="1:12" hidden="1" x14ac:dyDescent="0.3">
      <c r="A8916" s="18" t="str">
        <f t="shared" ref="A8916" si="2990">+IF(OR(C8915=""),"NO",1)</f>
        <v>NO</v>
      </c>
      <c r="B8916" s="18"/>
      <c r="E8916" s="330"/>
      <c r="F8916" s="54" t="str">
        <f>+$F$27</f>
        <v>CONTRATANTE</v>
      </c>
      <c r="G8916" s="335" t="s">
        <v>124</v>
      </c>
      <c r="H8916" s="310"/>
      <c r="I8916" s="310"/>
      <c r="J8916" s="310"/>
      <c r="K8916" s="310"/>
      <c r="L8916" s="336"/>
    </row>
    <row r="8917" spans="1:12" hidden="1" x14ac:dyDescent="0.3">
      <c r="A8917" s="18" t="str">
        <f t="shared" ref="A8917" si="2991">+IF(OR(C8915=""),"NO",1)</f>
        <v>NO</v>
      </c>
      <c r="B8917" s="18"/>
      <c r="E8917" s="330"/>
      <c r="F8917" s="54" t="str">
        <f>+$F$28</f>
        <v>APORTANTE</v>
      </c>
      <c r="G8917" s="337" t="s">
        <v>124</v>
      </c>
      <c r="H8917" s="338"/>
      <c r="I8917" s="338"/>
      <c r="J8917" s="338"/>
      <c r="K8917" s="338"/>
      <c r="L8917" s="339"/>
    </row>
    <row r="8918" spans="1:12" hidden="1" x14ac:dyDescent="0.3">
      <c r="A8918" s="18" t="str">
        <f t="shared" ref="A8918" si="2992">+IF(OR(C8915=""),"NO",1)</f>
        <v>NO</v>
      </c>
      <c r="B8918" s="18"/>
      <c r="E8918" s="330"/>
      <c r="F8918" s="54" t="str">
        <f>+$F$29</f>
        <v>VALOR /SMMLV)</v>
      </c>
      <c r="G8918" s="55" t="s">
        <v>124</v>
      </c>
      <c r="H8918" s="56" t="str">
        <f>+$H$29</f>
        <v>% PART..</v>
      </c>
      <c r="I8918" s="57" t="s">
        <v>124</v>
      </c>
      <c r="J8918" s="58" t="str">
        <f>+$J$29</f>
        <v>VALOR ACREDITADO</v>
      </c>
      <c r="K8918" s="59"/>
      <c r="L8918" s="47" t="s">
        <v>124</v>
      </c>
    </row>
    <row r="8919" spans="1:12" hidden="1" x14ac:dyDescent="0.3">
      <c r="A8919" s="18" t="str">
        <f t="shared" ref="A8919" si="2993">+IF(OR(C8915=""),"NO",1)</f>
        <v>NO</v>
      </c>
      <c r="B8919" s="18"/>
      <c r="E8919" s="330"/>
      <c r="F8919" s="60" t="str">
        <f>+$F$30</f>
        <v>EXPERIENCIA APORTADA</v>
      </c>
      <c r="G8919" s="340" t="s">
        <v>124</v>
      </c>
      <c r="H8919" s="341"/>
      <c r="I8919" s="341"/>
      <c r="J8919" s="341"/>
      <c r="K8919" s="341"/>
      <c r="L8919" s="342"/>
    </row>
    <row r="8920" spans="1:12" hidden="1" x14ac:dyDescent="0.3">
      <c r="A8920" s="18" t="str">
        <f t="shared" ref="A8920" si="2994">+IF(OR(C8915=""),"NO",1)</f>
        <v>NO</v>
      </c>
      <c r="B8920" s="18"/>
      <c r="E8920" s="331"/>
      <c r="F8920" s="62" t="str">
        <f>+$F$31</f>
        <v>OBSERVACIÓN</v>
      </c>
      <c r="G8920" s="343" t="s">
        <v>124</v>
      </c>
      <c r="H8920" s="344"/>
      <c r="I8920" s="344"/>
      <c r="J8920" s="344"/>
      <c r="K8920" s="344"/>
      <c r="L8920" s="345"/>
    </row>
    <row r="8921" spans="1:12" ht="8.5" hidden="1" customHeight="1" x14ac:dyDescent="0.3">
      <c r="A8921" s="18" t="str">
        <f t="shared" ref="A8921" si="2995">+IF(OR(C8915=""),"NO",1)</f>
        <v>NO</v>
      </c>
      <c r="B8921" s="18"/>
      <c r="E8921" s="49"/>
      <c r="F8921" s="50"/>
      <c r="G8921" s="51"/>
      <c r="H8921" s="51"/>
      <c r="I8921" s="51"/>
      <c r="J8921" s="51"/>
      <c r="K8921" s="51"/>
      <c r="L8921" s="52"/>
    </row>
    <row r="8922" spans="1:12" hidden="1" x14ac:dyDescent="0.3">
      <c r="A8922" s="18" t="str">
        <f t="shared" ref="A8922" si="2996">+IF(OR(C8922=""),"NO",1)</f>
        <v>NO</v>
      </c>
      <c r="B8922" s="18"/>
      <c r="C8922" s="1" t="s">
        <v>124</v>
      </c>
      <c r="E8922" s="329">
        <v>4</v>
      </c>
      <c r="F8922" s="53" t="str">
        <f>+$F$26</f>
        <v>OBJETO</v>
      </c>
      <c r="G8922" s="332" t="s">
        <v>124</v>
      </c>
      <c r="H8922" s="333"/>
      <c r="I8922" s="333"/>
      <c r="J8922" s="333"/>
      <c r="K8922" s="333"/>
      <c r="L8922" s="334"/>
    </row>
    <row r="8923" spans="1:12" hidden="1" x14ac:dyDescent="0.3">
      <c r="A8923" s="18" t="str">
        <f t="shared" ref="A8923" si="2997">+IF(OR(C8922=""),"NO",1)</f>
        <v>NO</v>
      </c>
      <c r="B8923" s="18"/>
      <c r="E8923" s="330"/>
      <c r="F8923" s="54" t="str">
        <f>+$F$27</f>
        <v>CONTRATANTE</v>
      </c>
      <c r="G8923" s="335" t="s">
        <v>124</v>
      </c>
      <c r="H8923" s="310"/>
      <c r="I8923" s="310"/>
      <c r="J8923" s="310"/>
      <c r="K8923" s="310"/>
      <c r="L8923" s="336"/>
    </row>
    <row r="8924" spans="1:12" hidden="1" x14ac:dyDescent="0.3">
      <c r="A8924" s="18" t="str">
        <f t="shared" ref="A8924" si="2998">+IF(OR(C8922=""),"NO",1)</f>
        <v>NO</v>
      </c>
      <c r="B8924" s="18"/>
      <c r="E8924" s="330"/>
      <c r="F8924" s="54" t="str">
        <f>+$F$28</f>
        <v>APORTANTE</v>
      </c>
      <c r="G8924" s="337" t="s">
        <v>124</v>
      </c>
      <c r="H8924" s="338"/>
      <c r="I8924" s="338"/>
      <c r="J8924" s="338"/>
      <c r="K8924" s="338"/>
      <c r="L8924" s="339"/>
    </row>
    <row r="8925" spans="1:12" hidden="1" x14ac:dyDescent="0.3">
      <c r="A8925" s="18" t="str">
        <f t="shared" ref="A8925" si="2999">+IF(OR(C8922=""),"NO",1)</f>
        <v>NO</v>
      </c>
      <c r="B8925" s="18"/>
      <c r="E8925" s="330"/>
      <c r="F8925" s="54" t="str">
        <f>+$F$29</f>
        <v>VALOR /SMMLV)</v>
      </c>
      <c r="G8925" s="55" t="s">
        <v>124</v>
      </c>
      <c r="H8925" s="56" t="str">
        <f>+$H$29</f>
        <v>% PART..</v>
      </c>
      <c r="I8925" s="57" t="s">
        <v>124</v>
      </c>
      <c r="J8925" s="58" t="str">
        <f>+$J$29</f>
        <v>VALOR ACREDITADO</v>
      </c>
      <c r="K8925" s="59"/>
      <c r="L8925" s="47" t="s">
        <v>124</v>
      </c>
    </row>
    <row r="8926" spans="1:12" hidden="1" x14ac:dyDescent="0.3">
      <c r="A8926" s="18" t="str">
        <f t="shared" ref="A8926" si="3000">+IF(OR(C8922=""),"NO",1)</f>
        <v>NO</v>
      </c>
      <c r="B8926" s="18"/>
      <c r="E8926" s="330"/>
      <c r="F8926" s="60" t="str">
        <f>+$F$30</f>
        <v>EXPERIENCIA APORTADA</v>
      </c>
      <c r="G8926" s="340" t="s">
        <v>124</v>
      </c>
      <c r="H8926" s="341"/>
      <c r="I8926" s="341"/>
      <c r="J8926" s="341"/>
      <c r="K8926" s="341"/>
      <c r="L8926" s="342"/>
    </row>
    <row r="8927" spans="1:12" hidden="1" x14ac:dyDescent="0.3">
      <c r="A8927" s="18" t="str">
        <f t="shared" ref="A8927" si="3001">+IF(OR(C8922=""),"NO",1)</f>
        <v>NO</v>
      </c>
      <c r="B8927" s="18"/>
      <c r="E8927" s="331"/>
      <c r="F8927" s="62" t="str">
        <f>+$F$31</f>
        <v>OBSERVACIÓN</v>
      </c>
      <c r="G8927" s="343" t="s">
        <v>124</v>
      </c>
      <c r="H8927" s="344"/>
      <c r="I8927" s="344"/>
      <c r="J8927" s="344"/>
      <c r="K8927" s="344"/>
      <c r="L8927" s="345"/>
    </row>
    <row r="8928" spans="1:12" ht="8.5" hidden="1" customHeight="1" x14ac:dyDescent="0.3">
      <c r="A8928" s="18" t="str">
        <f t="shared" ref="A8928" si="3002">+IF(OR(C8922=""),"NO",1)</f>
        <v>NO</v>
      </c>
      <c r="B8928" s="18"/>
      <c r="E8928" s="49"/>
      <c r="F8928" s="50"/>
      <c r="G8928" s="51"/>
      <c r="H8928" s="51"/>
      <c r="I8928" s="51"/>
      <c r="J8928" s="51"/>
      <c r="K8928" s="51"/>
      <c r="L8928" s="52"/>
    </row>
    <row r="8929" spans="1:12" hidden="1" x14ac:dyDescent="0.3">
      <c r="A8929" s="18" t="str">
        <f t="shared" ref="A8929" si="3003">+IF(OR(C8929=""),"NO",1)</f>
        <v>NO</v>
      </c>
      <c r="B8929" s="18"/>
      <c r="C8929" s="1" t="s">
        <v>124</v>
      </c>
      <c r="E8929" s="329">
        <v>5</v>
      </c>
      <c r="F8929" s="53" t="str">
        <f>+$F$26</f>
        <v>OBJETO</v>
      </c>
      <c r="G8929" s="332" t="s">
        <v>124</v>
      </c>
      <c r="H8929" s="333"/>
      <c r="I8929" s="333"/>
      <c r="J8929" s="333"/>
      <c r="K8929" s="333"/>
      <c r="L8929" s="334"/>
    </row>
    <row r="8930" spans="1:12" hidden="1" x14ac:dyDescent="0.3">
      <c r="A8930" s="18" t="str">
        <f t="shared" ref="A8930" si="3004">+IF(OR(C8929=""),"NO",1)</f>
        <v>NO</v>
      </c>
      <c r="B8930" s="18"/>
      <c r="E8930" s="330"/>
      <c r="F8930" s="54" t="str">
        <f>+$F$27</f>
        <v>CONTRATANTE</v>
      </c>
      <c r="G8930" s="335" t="s">
        <v>124</v>
      </c>
      <c r="H8930" s="310"/>
      <c r="I8930" s="310"/>
      <c r="J8930" s="310"/>
      <c r="K8930" s="310"/>
      <c r="L8930" s="336"/>
    </row>
    <row r="8931" spans="1:12" hidden="1" x14ac:dyDescent="0.3">
      <c r="A8931" s="18" t="str">
        <f t="shared" ref="A8931" si="3005">+IF(OR(C8929=""),"NO",1)</f>
        <v>NO</v>
      </c>
      <c r="B8931" s="18"/>
      <c r="E8931" s="330"/>
      <c r="F8931" s="54" t="str">
        <f>+$F$28</f>
        <v>APORTANTE</v>
      </c>
      <c r="G8931" s="337" t="s">
        <v>124</v>
      </c>
      <c r="H8931" s="338"/>
      <c r="I8931" s="338"/>
      <c r="J8931" s="338"/>
      <c r="K8931" s="338"/>
      <c r="L8931" s="339"/>
    </row>
    <row r="8932" spans="1:12" hidden="1" x14ac:dyDescent="0.3">
      <c r="A8932" s="18" t="str">
        <f t="shared" ref="A8932" si="3006">+IF(OR(C8929=""),"NO",1)</f>
        <v>NO</v>
      </c>
      <c r="B8932" s="18"/>
      <c r="E8932" s="330"/>
      <c r="F8932" s="54" t="str">
        <f>+$F$29</f>
        <v>VALOR /SMMLV)</v>
      </c>
      <c r="G8932" s="55" t="s">
        <v>124</v>
      </c>
      <c r="H8932" s="56" t="str">
        <f>+$H$29</f>
        <v>% PART..</v>
      </c>
      <c r="I8932" s="57" t="s">
        <v>124</v>
      </c>
      <c r="J8932" s="58" t="str">
        <f>+$J$29</f>
        <v>VALOR ACREDITADO</v>
      </c>
      <c r="K8932" s="59"/>
      <c r="L8932" s="47" t="s">
        <v>124</v>
      </c>
    </row>
    <row r="8933" spans="1:12" hidden="1" x14ac:dyDescent="0.3">
      <c r="A8933" s="18" t="str">
        <f t="shared" ref="A8933" si="3007">+IF(OR(C8929=""),"NO",1)</f>
        <v>NO</v>
      </c>
      <c r="B8933" s="18"/>
      <c r="E8933" s="330"/>
      <c r="F8933" s="60" t="str">
        <f>+$F$30</f>
        <v>EXPERIENCIA APORTADA</v>
      </c>
      <c r="G8933" s="340" t="s">
        <v>124</v>
      </c>
      <c r="H8933" s="341"/>
      <c r="I8933" s="341"/>
      <c r="J8933" s="341"/>
      <c r="K8933" s="341"/>
      <c r="L8933" s="342"/>
    </row>
    <row r="8934" spans="1:12" hidden="1" x14ac:dyDescent="0.3">
      <c r="A8934" s="18" t="str">
        <f t="shared" ref="A8934" si="3008">+IF(OR(C8929=""),"NO",1)</f>
        <v>NO</v>
      </c>
      <c r="B8934" s="18"/>
      <c r="E8934" s="331"/>
      <c r="F8934" s="62" t="str">
        <f>+$F$31</f>
        <v>OBSERVACIÓN</v>
      </c>
      <c r="G8934" s="343" t="s">
        <v>124</v>
      </c>
      <c r="H8934" s="344"/>
      <c r="I8934" s="344"/>
      <c r="J8934" s="344"/>
      <c r="K8934" s="344"/>
      <c r="L8934" s="345"/>
    </row>
    <row r="8935" spans="1:12" ht="8.5" hidden="1" customHeight="1" x14ac:dyDescent="0.3">
      <c r="A8935" s="18" t="str">
        <f t="shared" ref="A8935" si="3009">+IF(OR(C8929=""),"NO",1)</f>
        <v>NO</v>
      </c>
      <c r="B8935" s="18"/>
      <c r="E8935" s="49"/>
      <c r="F8935" s="50"/>
      <c r="G8935" s="51"/>
      <c r="H8935" s="51"/>
      <c r="I8935" s="51"/>
      <c r="J8935" s="51"/>
      <c r="K8935" s="51"/>
      <c r="L8935" s="52"/>
    </row>
    <row r="8936" spans="1:12" hidden="1" x14ac:dyDescent="0.3">
      <c r="A8936" s="18" t="str">
        <f t="shared" ref="A8936" si="3010">+IF(OR(C8936=""),"NO",1)</f>
        <v>NO</v>
      </c>
      <c r="B8936" s="18"/>
      <c r="C8936" s="1" t="s">
        <v>124</v>
      </c>
      <c r="E8936" s="329">
        <v>6</v>
      </c>
      <c r="F8936" s="53" t="str">
        <f>+$F$26</f>
        <v>OBJETO</v>
      </c>
      <c r="G8936" s="332" t="s">
        <v>124</v>
      </c>
      <c r="H8936" s="333"/>
      <c r="I8936" s="333"/>
      <c r="J8936" s="333"/>
      <c r="K8936" s="333"/>
      <c r="L8936" s="334"/>
    </row>
    <row r="8937" spans="1:12" hidden="1" x14ac:dyDescent="0.3">
      <c r="A8937" s="18" t="str">
        <f t="shared" ref="A8937" si="3011">+IF(OR(C8936=""),"NO",1)</f>
        <v>NO</v>
      </c>
      <c r="B8937" s="18"/>
      <c r="E8937" s="330"/>
      <c r="F8937" s="54" t="str">
        <f>+$F$27</f>
        <v>CONTRATANTE</v>
      </c>
      <c r="G8937" s="335" t="s">
        <v>124</v>
      </c>
      <c r="H8937" s="310"/>
      <c r="I8937" s="310"/>
      <c r="J8937" s="310"/>
      <c r="K8937" s="310"/>
      <c r="L8937" s="336"/>
    </row>
    <row r="8938" spans="1:12" hidden="1" x14ac:dyDescent="0.3">
      <c r="A8938" s="18" t="str">
        <f t="shared" ref="A8938" si="3012">+IF(OR(C8936=""),"NO",1)</f>
        <v>NO</v>
      </c>
      <c r="B8938" s="18"/>
      <c r="E8938" s="330"/>
      <c r="F8938" s="54" t="str">
        <f>+$F$28</f>
        <v>APORTANTE</v>
      </c>
      <c r="G8938" s="337" t="s">
        <v>124</v>
      </c>
      <c r="H8938" s="338"/>
      <c r="I8938" s="338"/>
      <c r="J8938" s="338"/>
      <c r="K8938" s="338"/>
      <c r="L8938" s="339"/>
    </row>
    <row r="8939" spans="1:12" hidden="1" x14ac:dyDescent="0.3">
      <c r="A8939" s="18" t="str">
        <f t="shared" ref="A8939" si="3013">+IF(OR(C8936=""),"NO",1)</f>
        <v>NO</v>
      </c>
      <c r="B8939" s="18"/>
      <c r="E8939" s="330"/>
      <c r="F8939" s="54" t="str">
        <f>+$F$29</f>
        <v>VALOR /SMMLV)</v>
      </c>
      <c r="G8939" s="55" t="s">
        <v>124</v>
      </c>
      <c r="H8939" s="56" t="str">
        <f>+$H$29</f>
        <v>% PART..</v>
      </c>
      <c r="I8939" s="57" t="s">
        <v>124</v>
      </c>
      <c r="J8939" s="58" t="str">
        <f>+$J$29</f>
        <v>VALOR ACREDITADO</v>
      </c>
      <c r="K8939" s="59"/>
      <c r="L8939" s="47" t="s">
        <v>124</v>
      </c>
    </row>
    <row r="8940" spans="1:12" hidden="1" x14ac:dyDescent="0.3">
      <c r="A8940" s="18" t="str">
        <f t="shared" ref="A8940" si="3014">+IF(OR(C8936=""),"NO",1)</f>
        <v>NO</v>
      </c>
      <c r="B8940" s="18"/>
      <c r="E8940" s="330"/>
      <c r="F8940" s="60" t="str">
        <f>+$F$30</f>
        <v>EXPERIENCIA APORTADA</v>
      </c>
      <c r="G8940" s="340" t="s">
        <v>124</v>
      </c>
      <c r="H8940" s="341"/>
      <c r="I8940" s="341"/>
      <c r="J8940" s="341"/>
      <c r="K8940" s="341"/>
      <c r="L8940" s="342"/>
    </row>
    <row r="8941" spans="1:12" hidden="1" x14ac:dyDescent="0.3">
      <c r="A8941" s="18" t="str">
        <f t="shared" ref="A8941" si="3015">+IF(OR(C8936=""),"NO",1)</f>
        <v>NO</v>
      </c>
      <c r="B8941" s="18"/>
      <c r="E8941" s="331"/>
      <c r="F8941" s="62" t="str">
        <f>+$F$31</f>
        <v>OBSERVACIÓN</v>
      </c>
      <c r="G8941" s="343" t="s">
        <v>124</v>
      </c>
      <c r="H8941" s="344"/>
      <c r="I8941" s="344"/>
      <c r="J8941" s="344"/>
      <c r="K8941" s="344"/>
      <c r="L8941" s="345"/>
    </row>
    <row r="8942" spans="1:12" ht="8.5" hidden="1" customHeight="1" x14ac:dyDescent="0.3">
      <c r="A8942" s="18" t="str">
        <f t="shared" ref="A8942" si="3016">+IF(OR(C8936=""),"NO",1)</f>
        <v>NO</v>
      </c>
      <c r="B8942" s="18"/>
      <c r="E8942" s="49"/>
      <c r="F8942" s="50"/>
      <c r="G8942" s="51"/>
      <c r="H8942" s="51"/>
      <c r="I8942" s="51"/>
      <c r="J8942" s="51"/>
      <c r="K8942" s="51"/>
      <c r="L8942" s="52"/>
    </row>
    <row r="8943" spans="1:12" hidden="1" x14ac:dyDescent="0.3">
      <c r="A8943" s="18" t="str">
        <f t="shared" ref="A8943" si="3017">+IF(OR(C8943=""),"NO",1)</f>
        <v>NO</v>
      </c>
      <c r="B8943" s="18"/>
      <c r="C8943" s="1" t="s">
        <v>124</v>
      </c>
      <c r="E8943" s="329">
        <v>7</v>
      </c>
      <c r="F8943" s="53" t="str">
        <f>+$F$26</f>
        <v>OBJETO</v>
      </c>
      <c r="G8943" s="332" t="s">
        <v>124</v>
      </c>
      <c r="H8943" s="333"/>
      <c r="I8943" s="333"/>
      <c r="J8943" s="333"/>
      <c r="K8943" s="333"/>
      <c r="L8943" s="334"/>
    </row>
    <row r="8944" spans="1:12" hidden="1" x14ac:dyDescent="0.3">
      <c r="A8944" s="18" t="str">
        <f t="shared" ref="A8944" si="3018">+IF(OR(C8943=""),"NO",1)</f>
        <v>NO</v>
      </c>
      <c r="B8944" s="18"/>
      <c r="E8944" s="330"/>
      <c r="F8944" s="54" t="str">
        <f>+$F$27</f>
        <v>CONTRATANTE</v>
      </c>
      <c r="G8944" s="335" t="s">
        <v>124</v>
      </c>
      <c r="H8944" s="310"/>
      <c r="I8944" s="310"/>
      <c r="J8944" s="310"/>
      <c r="K8944" s="310"/>
      <c r="L8944" s="336"/>
    </row>
    <row r="8945" spans="1:12" hidden="1" x14ac:dyDescent="0.3">
      <c r="A8945" s="18" t="str">
        <f t="shared" ref="A8945" si="3019">+IF(OR(C8943=""),"NO",1)</f>
        <v>NO</v>
      </c>
      <c r="B8945" s="18"/>
      <c r="E8945" s="330"/>
      <c r="F8945" s="54" t="str">
        <f>+$F$28</f>
        <v>APORTANTE</v>
      </c>
      <c r="G8945" s="337" t="s">
        <v>124</v>
      </c>
      <c r="H8945" s="338"/>
      <c r="I8945" s="338"/>
      <c r="J8945" s="338"/>
      <c r="K8945" s="338"/>
      <c r="L8945" s="339"/>
    </row>
    <row r="8946" spans="1:12" hidden="1" x14ac:dyDescent="0.3">
      <c r="A8946" s="18" t="str">
        <f t="shared" ref="A8946" si="3020">+IF(OR(C8943=""),"NO",1)</f>
        <v>NO</v>
      </c>
      <c r="B8946" s="18"/>
      <c r="E8946" s="330"/>
      <c r="F8946" s="54" t="str">
        <f>+$F$29</f>
        <v>VALOR /SMMLV)</v>
      </c>
      <c r="G8946" s="55" t="s">
        <v>124</v>
      </c>
      <c r="H8946" s="56" t="str">
        <f>+$H$29</f>
        <v>% PART..</v>
      </c>
      <c r="I8946" s="57" t="s">
        <v>124</v>
      </c>
      <c r="J8946" s="58" t="str">
        <f>+$J$29</f>
        <v>VALOR ACREDITADO</v>
      </c>
      <c r="K8946" s="59"/>
      <c r="L8946" s="47" t="s">
        <v>124</v>
      </c>
    </row>
    <row r="8947" spans="1:12" hidden="1" x14ac:dyDescent="0.3">
      <c r="A8947" s="18" t="str">
        <f t="shared" ref="A8947" si="3021">+IF(OR(C8943=""),"NO",1)</f>
        <v>NO</v>
      </c>
      <c r="B8947" s="18"/>
      <c r="E8947" s="330"/>
      <c r="F8947" s="60" t="str">
        <f>+$F$30</f>
        <v>EXPERIENCIA APORTADA</v>
      </c>
      <c r="G8947" s="340" t="s">
        <v>124</v>
      </c>
      <c r="H8947" s="341"/>
      <c r="I8947" s="341"/>
      <c r="J8947" s="341"/>
      <c r="K8947" s="341"/>
      <c r="L8947" s="342"/>
    </row>
    <row r="8948" spans="1:12" hidden="1" x14ac:dyDescent="0.3">
      <c r="A8948" s="18" t="str">
        <f t="shared" ref="A8948" si="3022">+IF(OR(C8943=""),"NO",1)</f>
        <v>NO</v>
      </c>
      <c r="B8948" s="18"/>
      <c r="E8948" s="331"/>
      <c r="F8948" s="62" t="str">
        <f>+$F$31</f>
        <v>OBSERVACIÓN</v>
      </c>
      <c r="G8948" s="343" t="s">
        <v>124</v>
      </c>
      <c r="H8948" s="344"/>
      <c r="I8948" s="344"/>
      <c r="J8948" s="344"/>
      <c r="K8948" s="344"/>
      <c r="L8948" s="345"/>
    </row>
    <row r="8949" spans="1:12" hidden="1" x14ac:dyDescent="0.3">
      <c r="A8949" s="18" t="str">
        <f t="shared" ref="A8949" si="3023">+IF(OR(C8943=""),"NO",1)</f>
        <v>NO</v>
      </c>
      <c r="B8949" s="18"/>
      <c r="E8949" s="49"/>
      <c r="F8949" s="50"/>
      <c r="G8949" s="51"/>
      <c r="H8949" s="51"/>
      <c r="I8949" s="51"/>
      <c r="J8949" s="51"/>
      <c r="K8949" s="51"/>
      <c r="L8949" s="52"/>
    </row>
    <row r="8950" spans="1:12" hidden="1" x14ac:dyDescent="0.3">
      <c r="A8950" s="1" t="str">
        <f>+A8885</f>
        <v>NO</v>
      </c>
      <c r="C8950" s="1" t="str">
        <f>"N"&amp;C8885</f>
        <v>N</v>
      </c>
      <c r="E8950" s="63"/>
      <c r="F8950" s="64" t="str">
        <f>+$F$75</f>
        <v>TOTAL DE CONTRATOS PRESENTADOS VÁLIDOS QUE CUMPLEN EXPERIENCIA ACREDITADA:</v>
      </c>
      <c r="G8950" s="65"/>
      <c r="H8950" s="65"/>
      <c r="I8950" s="65"/>
      <c r="J8950" s="66"/>
      <c r="K8950" s="65"/>
      <c r="L8950" s="67" t="s">
        <v>124</v>
      </c>
    </row>
    <row r="8951" spans="1:12" ht="6.65" hidden="1" customHeight="1" x14ac:dyDescent="0.3">
      <c r="A8951" s="1" t="str">
        <f>+A8885</f>
        <v>NO</v>
      </c>
      <c r="E8951" s="51"/>
      <c r="F8951" s="50"/>
      <c r="G8951" s="51"/>
      <c r="H8951" s="51"/>
      <c r="I8951" s="51"/>
      <c r="J8951" s="51"/>
      <c r="K8951" s="51"/>
      <c r="L8951" s="51"/>
    </row>
    <row r="8952" spans="1:12" hidden="1" x14ac:dyDescent="0.3">
      <c r="A8952" s="1" t="str">
        <f>+A8885</f>
        <v>NO</v>
      </c>
      <c r="E8952" s="63"/>
      <c r="F8952" s="63" t="str">
        <f>+$F$77</f>
        <v>ACREDITA SUMINISTRO E INSTALACIÓN DE MOBILIARIO POR LO MENOS EN UN (1) CONTRATO VÁLIDO</v>
      </c>
      <c r="G8952" s="65"/>
      <c r="H8952" s="65"/>
      <c r="I8952" s="65"/>
      <c r="J8952" s="66"/>
      <c r="K8952" s="65"/>
      <c r="L8952" s="68" t="s">
        <v>157</v>
      </c>
    </row>
    <row r="8953" spans="1:12" ht="5.15" hidden="1" customHeight="1" x14ac:dyDescent="0.3">
      <c r="A8953" s="1" t="str">
        <f>+A8885</f>
        <v>NO</v>
      </c>
      <c r="E8953" s="51"/>
      <c r="F8953" s="50"/>
      <c r="G8953" s="51"/>
      <c r="H8953" s="51"/>
      <c r="I8953" s="51"/>
      <c r="J8953" s="51"/>
      <c r="K8953" s="51"/>
      <c r="L8953" s="51"/>
    </row>
    <row r="8954" spans="1:12" ht="12.75" hidden="1" customHeight="1" x14ac:dyDescent="0.3">
      <c r="A8954" s="1" t="str">
        <f>+A8885</f>
        <v>NO</v>
      </c>
      <c r="E8954" s="69" t="str">
        <f>+$E$79</f>
        <v>EXPERIENCIA ESPECÍFICA NUMERAL 10.1.1 A</v>
      </c>
      <c r="F8954" s="70"/>
      <c r="G8954" s="70"/>
      <c r="H8954" s="70"/>
      <c r="I8954" s="70"/>
      <c r="J8954" s="70"/>
      <c r="K8954" s="70"/>
      <c r="L8954" s="71"/>
    </row>
    <row r="8955" spans="1:12" ht="26.5" hidden="1" customHeight="1" x14ac:dyDescent="0.3">
      <c r="A8955" s="1" t="str">
        <f>+A8885</f>
        <v>NO</v>
      </c>
      <c r="E8955" s="72"/>
      <c r="F8955" s="325" t="str">
        <f>+$F$80</f>
        <v>Por lo menos uno (1) de los contratos válidos aportados como experiencia general debe corresponder mínimo al 60% del presupuesto oficial del presente proceso de selección.  (SMMLV)</v>
      </c>
      <c r="G8955" s="326"/>
      <c r="H8955" s="326"/>
      <c r="I8955" s="326"/>
      <c r="J8955" s="326"/>
      <c r="K8955" s="73" t="s">
        <v>124</v>
      </c>
      <c r="L8955" s="74" t="s">
        <v>124</v>
      </c>
    </row>
    <row r="8956" spans="1:12" ht="23.5" hidden="1" customHeight="1" x14ac:dyDescent="0.3">
      <c r="A8956" s="1" t="str">
        <f>+A8885</f>
        <v>NO</v>
      </c>
      <c r="E8956" s="63"/>
      <c r="F8956" s="325" t="str">
        <f>+$F$81</f>
        <v xml:space="preserve">Deberá acreditarse en al menos uno (1) de los contratos válidos aportados como experiencia general una </v>
      </c>
      <c r="G8956" s="326"/>
      <c r="H8956" s="326"/>
      <c r="I8956" s="326"/>
      <c r="J8956" s="326"/>
      <c r="K8956" s="73" t="s">
        <v>124</v>
      </c>
      <c r="L8956" s="74" t="s">
        <v>124</v>
      </c>
    </row>
    <row r="8957" spans="1:12" ht="23.5" hidden="1" customHeight="1" x14ac:dyDescent="0.3">
      <c r="A8957" s="18" t="s">
        <v>30</v>
      </c>
      <c r="E8957" s="63"/>
      <c r="F8957" s="325" t="str">
        <f>+$F$82</f>
        <v xml:space="preserve">Deberá acreditarse en al menos uno (1) de los contratos válidos aportados interventoría a intervención de </v>
      </c>
      <c r="G8957" s="326"/>
      <c r="H8957" s="326"/>
      <c r="I8957" s="326"/>
      <c r="J8957" s="326"/>
      <c r="K8957" s="73">
        <f>+$K$82</f>
        <v>0</v>
      </c>
      <c r="L8957" s="74" t="s">
        <v>124</v>
      </c>
    </row>
    <row r="8958" spans="1:12" ht="36" hidden="1" customHeight="1" x14ac:dyDescent="0.3">
      <c r="A8958" s="18" t="s">
        <v>30</v>
      </c>
      <c r="E8958" s="63"/>
      <c r="F8958" s="325" t="str">
        <f>+$F$83</f>
        <v xml:space="preserve">Deberá acreditarse en al menos uno (1) de los contratos válidos aportados interventoría a intervención de </v>
      </c>
      <c r="G8958" s="326"/>
      <c r="H8958" s="326"/>
      <c r="I8958" s="326"/>
      <c r="J8958" s="326"/>
      <c r="K8958" s="75">
        <f>+$K$83</f>
        <v>0</v>
      </c>
      <c r="L8958" s="76" t="s">
        <v>124</v>
      </c>
    </row>
    <row r="8959" spans="1:12" hidden="1" x14ac:dyDescent="0.3">
      <c r="A8959" s="1" t="str">
        <f>+A8885</f>
        <v>NO</v>
      </c>
      <c r="E8959" s="51"/>
      <c r="F8959" s="50"/>
      <c r="G8959" s="51"/>
      <c r="H8959" s="51"/>
      <c r="I8959" s="51"/>
      <c r="J8959" s="51"/>
      <c r="K8959" s="51"/>
      <c r="L8959" s="51"/>
    </row>
    <row r="8960" spans="1:12" ht="12.75" hidden="1" customHeight="1" x14ac:dyDescent="0.3">
      <c r="A8960" s="1" t="str">
        <f>+A8885</f>
        <v>NO</v>
      </c>
      <c r="E8960" s="40" t="str">
        <f>+$E$85</f>
        <v>VALOR MÍNIMO A CERIFICAR % P.O EN SMMMLV. NUMERAL 3.9.1</v>
      </c>
      <c r="F8960" s="41"/>
      <c r="G8960" s="41"/>
      <c r="H8960" s="41"/>
      <c r="I8960" s="41"/>
      <c r="J8960" s="41"/>
      <c r="K8960" s="41"/>
      <c r="L8960" s="42"/>
    </row>
    <row r="8961" spans="1:12" hidden="1" x14ac:dyDescent="0.3">
      <c r="A8961" s="1" t="str">
        <f>+A8885</f>
        <v>NO</v>
      </c>
      <c r="C8961" s="1" t="str">
        <f>"M"&amp;C8885</f>
        <v>M</v>
      </c>
      <c r="E8961" s="77" t="str">
        <f>+$E$86</f>
        <v>100% P.O.</v>
      </c>
      <c r="F8961" s="78"/>
      <c r="G8961" s="61">
        <v>242.41716883554506</v>
      </c>
      <c r="H8961" s="124" t="str">
        <f>+$H$86</f>
        <v>TOTAL EJECUTADO DE CONTRATOS ACREDITADOS</v>
      </c>
      <c r="I8961" s="124"/>
      <c r="J8961" s="124"/>
      <c r="K8961" s="55" t="s">
        <v>124</v>
      </c>
      <c r="L8961" s="47" t="s">
        <v>124</v>
      </c>
    </row>
    <row r="8962" spans="1:12" hidden="1" x14ac:dyDescent="0.3">
      <c r="A8962" s="1" t="str">
        <f>+A8885</f>
        <v>NO</v>
      </c>
      <c r="E8962" s="39"/>
      <c r="F8962" s="39"/>
      <c r="G8962" s="39"/>
      <c r="H8962" s="39"/>
      <c r="I8962" s="39"/>
      <c r="J8962" s="39"/>
      <c r="K8962" s="39"/>
      <c r="L8962" s="39"/>
    </row>
    <row r="8963" spans="1:12" ht="12.75" hidden="1" customHeight="1" x14ac:dyDescent="0.3">
      <c r="A8963" s="18" t="s">
        <v>30</v>
      </c>
      <c r="B8963" s="18"/>
      <c r="E8963" s="40" t="str">
        <f>+$E$88</f>
        <v>CONSIDERACIONES PARA LA VALIDEZ DE LA EXPERIENCIA REQUERIDA: EXPERIENCIA PROPONENTES PLURALES NUMERAL 10.1.2 D</v>
      </c>
      <c r="F8963" s="41"/>
      <c r="G8963" s="41"/>
      <c r="H8963" s="41"/>
      <c r="I8963" s="41"/>
      <c r="J8963" s="41"/>
      <c r="K8963" s="41"/>
      <c r="L8963" s="42"/>
    </row>
    <row r="8964" spans="1:12" ht="28" hidden="1" customHeight="1" x14ac:dyDescent="0.3">
      <c r="A8964" s="18" t="s">
        <v>30</v>
      </c>
      <c r="B8964" s="18"/>
      <c r="C8964" s="1" t="str">
        <f>"O"&amp;C8885</f>
        <v>O</v>
      </c>
      <c r="E8964" s="80" t="str">
        <f>+$E$89</f>
        <v>i)</v>
      </c>
      <c r="F8964" s="327" t="str">
        <f>+$F$89</f>
        <v>Uno de los integrantes debe aportar como mínimo el cincuenta por ciento (50 %) de la experiencia solicitada</v>
      </c>
      <c r="G8964" s="328"/>
      <c r="H8964" s="328"/>
      <c r="I8964" s="328"/>
      <c r="J8964" s="328"/>
      <c r="K8964" s="73" t="s">
        <v>124</v>
      </c>
      <c r="L8964" s="47" t="s">
        <v>124</v>
      </c>
    </row>
    <row r="8965" spans="1:12" ht="28" hidden="1" customHeight="1" x14ac:dyDescent="0.3">
      <c r="A8965" s="18" t="s">
        <v>30</v>
      </c>
      <c r="B8965" s="18"/>
      <c r="C8965" s="1" t="str">
        <f>"O"&amp;C8885</f>
        <v>O</v>
      </c>
      <c r="E8965" s="80" t="str">
        <f>+$E$90</f>
        <v>ii)</v>
      </c>
      <c r="F8965" s="327" t="str">
        <f>+$F$90</f>
        <v>Todos los demás ntegrantes deben acreditar al menos el cinco por ciento (5 %) de la experiencia solicitada, solo uno (1) de los integrantes podrá no acreditar experiencia pero su porcentaje de participación  no podrá superar el diez por ciento (10 %)</v>
      </c>
      <c r="G8965" s="328"/>
      <c r="H8965" s="328"/>
      <c r="I8965" s="328"/>
      <c r="J8965" s="328"/>
      <c r="K8965" s="73" t="s">
        <v>124</v>
      </c>
      <c r="L8965" s="47" t="s">
        <v>124</v>
      </c>
    </row>
    <row r="8966" spans="1:12" hidden="1" x14ac:dyDescent="0.3">
      <c r="A8966" s="18" t="s">
        <v>30</v>
      </c>
      <c r="B8966" s="18"/>
      <c r="E8966" s="39"/>
      <c r="F8966" s="39"/>
      <c r="G8966" s="39"/>
      <c r="H8966" s="39"/>
      <c r="I8966" s="39"/>
      <c r="J8966" s="39"/>
      <c r="K8966" s="39"/>
      <c r="L8966" s="39"/>
    </row>
    <row r="8967" spans="1:12" ht="13" hidden="1" customHeight="1" x14ac:dyDescent="0.3">
      <c r="A8967" s="18" t="str">
        <f>+A8885</f>
        <v>NO</v>
      </c>
      <c r="B8967" s="18"/>
      <c r="E8967" s="69" t="str">
        <f>+$E$92</f>
        <v>VERIFICACIÓN Y ASIGNACIÓN DE PUNTAJE POR LA EXPERIENCIA DEL PROPONENTE</v>
      </c>
      <c r="F8967" s="70"/>
      <c r="G8967" s="70"/>
      <c r="H8967" s="70"/>
      <c r="I8967" s="70"/>
      <c r="J8967" s="70"/>
      <c r="K8967" s="70"/>
      <c r="L8967" s="71"/>
    </row>
    <row r="8968" spans="1:12" hidden="1" x14ac:dyDescent="0.3">
      <c r="A8968" s="18" t="str">
        <f>+A8885</f>
        <v>NO</v>
      </c>
      <c r="B8968" s="18"/>
      <c r="E8968" s="81"/>
      <c r="F8968" s="323" t="str">
        <f>+$F$93</f>
        <v>No. CONTRATOS QUE ACREDITAN LA EXPERIENCIA (NO OBJETO DE SUBSANACIÓN)</v>
      </c>
      <c r="G8968" s="324"/>
      <c r="H8968" s="324"/>
      <c r="I8968" s="324"/>
      <c r="J8968" s="324"/>
      <c r="K8968" s="82"/>
      <c r="L8968" s="83" t="s">
        <v>124</v>
      </c>
    </row>
    <row r="8969" spans="1:12" ht="13" hidden="1" customHeight="1" x14ac:dyDescent="0.3">
      <c r="A8969" s="18" t="str">
        <f>+A8885</f>
        <v>NO</v>
      </c>
      <c r="B8969" s="18"/>
      <c r="E8969" s="84"/>
      <c r="F8969" s="323" t="str">
        <f>+$F$94</f>
        <v>TOTAL EJECUTADO DE CONTRATOS ACREDITADOS PROPUESTA INICIAL</v>
      </c>
      <c r="G8969" s="324"/>
      <c r="H8969" s="324"/>
      <c r="I8969" s="324"/>
      <c r="J8969" s="324"/>
      <c r="K8969" s="85"/>
      <c r="L8969" s="86" t="s">
        <v>124</v>
      </c>
    </row>
    <row r="8970" spans="1:12" ht="13" hidden="1" customHeight="1" x14ac:dyDescent="0.3">
      <c r="A8970" s="18" t="str">
        <f>+A8885</f>
        <v>NO</v>
      </c>
      <c r="B8970" s="18"/>
      <c r="E8970" s="87"/>
      <c r="F8970" s="323" t="str">
        <f>+$F$95</f>
        <v>PROMEDIO VALOR ACREDITADO EN SMMLV</v>
      </c>
      <c r="G8970" s="324"/>
      <c r="H8970" s="324"/>
      <c r="I8970" s="324"/>
      <c r="J8970" s="324"/>
      <c r="K8970" s="66"/>
      <c r="L8970" s="88" t="s">
        <v>124</v>
      </c>
    </row>
    <row r="8971" spans="1:12" hidden="1" x14ac:dyDescent="0.3">
      <c r="A8971" s="18" t="str">
        <f>+A8885</f>
        <v>NO</v>
      </c>
      <c r="B8971" s="18"/>
      <c r="E8971" s="89"/>
      <c r="F8971" s="89"/>
      <c r="G8971" s="89"/>
      <c r="H8971" s="89"/>
      <c r="I8971" s="89"/>
      <c r="J8971" s="89"/>
      <c r="K8971" s="89"/>
      <c r="L8971" s="89"/>
    </row>
    <row r="8972" spans="1:12" ht="13" hidden="1" customHeight="1" x14ac:dyDescent="0.3">
      <c r="A8972" s="18" t="str">
        <f>+A8885</f>
        <v>NO</v>
      </c>
      <c r="B8972" s="18"/>
      <c r="E8972" s="69" t="str">
        <f>+$E$97</f>
        <v>3.9.2 EXIGENCIAS MÍNIMAS DE EXPERIENCIA Y FORMACIÓN ACADÉMICA DEL EQUIPO DE TRABAJO</v>
      </c>
      <c r="F8972" s="70"/>
      <c r="G8972" s="70"/>
      <c r="H8972" s="70"/>
      <c r="I8972" s="70"/>
      <c r="J8972" s="70"/>
      <c r="K8972" s="70"/>
      <c r="L8972" s="71"/>
    </row>
    <row r="8973" spans="1:12" hidden="1" x14ac:dyDescent="0.3">
      <c r="A8973" s="18" t="str">
        <f>+A8885</f>
        <v>NO</v>
      </c>
      <c r="B8973" s="18"/>
      <c r="E8973" s="90" t="str">
        <f>+$E$98</f>
        <v>Formulario 8</v>
      </c>
      <c r="F8973" s="315" t="s">
        <v>46</v>
      </c>
      <c r="G8973" s="316"/>
      <c r="H8973" s="317"/>
      <c r="I8973" s="318"/>
      <c r="J8973" s="318"/>
      <c r="K8973" s="318"/>
      <c r="L8973" s="319"/>
    </row>
    <row r="8974" spans="1:12" hidden="1" x14ac:dyDescent="0.3">
      <c r="A8974" s="18" t="str">
        <f>+A8885</f>
        <v>NO</v>
      </c>
      <c r="B8974" s="18"/>
      <c r="E8974" s="91" t="s">
        <v>124</v>
      </c>
      <c r="F8974" s="91" t="str">
        <f>+$F$99</f>
        <v>Director de Interventoría</v>
      </c>
      <c r="G8974" s="91" t="str">
        <f>+$G$99</f>
        <v>Residente de Interventoría</v>
      </c>
      <c r="H8974" s="320"/>
      <c r="I8974" s="321"/>
      <c r="J8974" s="321"/>
      <c r="K8974" s="321"/>
      <c r="L8974" s="322"/>
    </row>
    <row r="8975" spans="1:12" hidden="1" x14ac:dyDescent="0.3">
      <c r="A8975" s="18" t="str">
        <f>+A8885</f>
        <v>NO</v>
      </c>
      <c r="B8975" s="18"/>
      <c r="E8975" s="304" t="str">
        <f>+$E$100</f>
        <v>OBSERVACIONES RESPECTO REQUISITO HABILITANTE DEL PERSONAL CLAVE EVALUABLE</v>
      </c>
      <c r="F8975" s="305"/>
      <c r="G8975" s="305"/>
      <c r="H8975" s="305"/>
      <c r="I8975" s="305"/>
      <c r="J8975" s="305"/>
      <c r="K8975" s="305"/>
      <c r="L8975" s="305"/>
    </row>
    <row r="8976" spans="1:12" hidden="1" x14ac:dyDescent="0.3">
      <c r="A8976" s="18" t="str">
        <f>+A8885</f>
        <v>NO</v>
      </c>
      <c r="B8976" s="18"/>
      <c r="E8976" s="312" t="s">
        <v>124</v>
      </c>
      <c r="F8976" s="313"/>
      <c r="G8976" s="313"/>
      <c r="H8976" s="313"/>
      <c r="I8976" s="313"/>
      <c r="J8976" s="313"/>
      <c r="K8976" s="313"/>
      <c r="L8976" s="314"/>
    </row>
    <row r="8977" spans="1:12" hidden="1" x14ac:dyDescent="0.3">
      <c r="A8977" s="18" t="str">
        <f>+A8885</f>
        <v>NO</v>
      </c>
      <c r="B8977" s="18"/>
      <c r="E8977" s="89"/>
      <c r="F8977" s="89"/>
      <c r="G8977" s="89"/>
      <c r="H8977" s="89"/>
      <c r="I8977" s="89"/>
      <c r="J8977" s="89"/>
      <c r="K8977" s="89"/>
      <c r="L8977" s="89"/>
    </row>
    <row r="8978" spans="1:12" ht="13" hidden="1" customHeight="1" x14ac:dyDescent="0.3">
      <c r="A8978" s="18" t="str">
        <f>+A8885</f>
        <v>NO</v>
      </c>
      <c r="B8978" s="18"/>
      <c r="E8978" s="69" t="str">
        <f>+$E$103</f>
        <v>4.2 EQUIPO DE TRABAJO (Personal Clave Evaluable)</v>
      </c>
      <c r="F8978" s="70"/>
      <c r="G8978" s="70"/>
      <c r="H8978" s="70"/>
      <c r="I8978" s="70"/>
      <c r="J8978" s="70"/>
      <c r="K8978" s="70"/>
      <c r="L8978" s="71"/>
    </row>
    <row r="8979" spans="1:12" ht="23.25" hidden="1" customHeight="1" x14ac:dyDescent="0.3">
      <c r="A8979" s="18" t="str">
        <f>+A8885</f>
        <v>NO</v>
      </c>
      <c r="B8979" s="18"/>
      <c r="E8979" s="90" t="str">
        <f>+$E$104</f>
        <v>Formulario 9</v>
      </c>
      <c r="F8979" s="315" t="s">
        <v>46</v>
      </c>
      <c r="G8979" s="316"/>
      <c r="H8979" s="317"/>
      <c r="I8979" s="318"/>
      <c r="J8979" s="318"/>
      <c r="K8979" s="318"/>
      <c r="L8979" s="319"/>
    </row>
    <row r="8980" spans="1:12" hidden="1" x14ac:dyDescent="0.3">
      <c r="A8980" s="18" t="str">
        <f>+A8885</f>
        <v>NO</v>
      </c>
      <c r="B8980" s="18"/>
      <c r="E8980" s="91" t="s">
        <v>124</v>
      </c>
      <c r="F8980" s="91" t="str">
        <f>+$F$99</f>
        <v>Director de Interventoría</v>
      </c>
      <c r="G8980" s="91" t="str">
        <f>+$G$99</f>
        <v>Residente de Interventoría</v>
      </c>
      <c r="H8980" s="320"/>
      <c r="I8980" s="321"/>
      <c r="J8980" s="321"/>
      <c r="K8980" s="321"/>
      <c r="L8980" s="322"/>
    </row>
    <row r="8981" spans="1:12" hidden="1" x14ac:dyDescent="0.3">
      <c r="A8981" s="18" t="str">
        <f>+A8885</f>
        <v>NO</v>
      </c>
      <c r="B8981" s="18"/>
      <c r="E8981" s="89"/>
      <c r="F8981" s="89"/>
      <c r="G8981" s="89"/>
      <c r="H8981" s="89"/>
      <c r="I8981" s="89"/>
      <c r="J8981" s="89"/>
      <c r="K8981" s="89"/>
      <c r="L8981" s="89"/>
    </row>
    <row r="8982" spans="1:12" hidden="1" x14ac:dyDescent="0.3">
      <c r="A8982" s="1" t="str">
        <f>+A8885</f>
        <v>NO</v>
      </c>
      <c r="E8982" s="92" t="str">
        <f>+E8857</f>
        <v>CRITERIOS DE EVALUACIÓN Y PUNTAJE</v>
      </c>
      <c r="F8982" s="93"/>
      <c r="G8982" s="93"/>
      <c r="H8982" s="93"/>
      <c r="I8982" s="93"/>
      <c r="J8982" s="93"/>
      <c r="K8982" s="94"/>
      <c r="L8982" s="95" t="str">
        <f>+$L$107</f>
        <v>PUNTAJE OBTENIDO</v>
      </c>
    </row>
    <row r="8983" spans="1:12" hidden="1" x14ac:dyDescent="0.3">
      <c r="A8983" s="1" t="str">
        <f>+A8885</f>
        <v>NO</v>
      </c>
      <c r="E8983" s="96" t="str">
        <f>+$E$108</f>
        <v>VALOR</v>
      </c>
      <c r="F8983" s="97" t="str">
        <f>+$F$108</f>
        <v>EQUIPO DE TRABAJO (PERSONAL CLAVE EVALUABLE)</v>
      </c>
      <c r="G8983" s="24"/>
      <c r="H8983" s="24"/>
      <c r="I8983" s="24"/>
      <c r="J8983" s="24"/>
      <c r="K8983" s="24"/>
      <c r="L8983" s="98"/>
    </row>
    <row r="8984" spans="1:12" ht="12.75" hidden="1" customHeight="1" x14ac:dyDescent="0.3">
      <c r="A8984" s="1" t="str">
        <f>+A8885</f>
        <v>NO</v>
      </c>
      <c r="E8984" s="96">
        <f>+$E$109</f>
        <v>5</v>
      </c>
      <c r="F8984" s="307" t="str">
        <f>+$F$109</f>
        <v xml:space="preserve"> Experiencia Específica adicional</v>
      </c>
      <c r="G8984" s="308"/>
      <c r="H8984" s="308"/>
      <c r="I8984" s="308"/>
      <c r="J8984" s="308"/>
      <c r="K8984" s="309"/>
      <c r="L8984" s="99" t="str">
        <f>IFERROR(IF(VLOOKUP(C8885,'R. PUNTAJES'!$C$14:$R$213,'R. PUNTAJES'!$I$10,0)="","",VLOOKUP(C8885,'R. PUNTAJES'!$C$14:$R$213,'R. PUNTAJES'!$I$10,0)),"")</f>
        <v/>
      </c>
    </row>
    <row r="8985" spans="1:12" ht="12.75" hidden="1" customHeight="1" x14ac:dyDescent="0.3">
      <c r="A8985" s="1" t="str">
        <f>+A8885</f>
        <v>NO</v>
      </c>
      <c r="E8985" s="96">
        <f>+$E$110</f>
        <v>5</v>
      </c>
      <c r="F8985" s="307" t="str">
        <f>+$F$110</f>
        <v>Formación Académica adicional</v>
      </c>
      <c r="G8985" s="308"/>
      <c r="H8985" s="308"/>
      <c r="I8985" s="308"/>
      <c r="J8985" s="308"/>
      <c r="K8985" s="309"/>
      <c r="L8985" s="99" t="str">
        <f>IFERROR(IF(VLOOKUP(C8885,'R. PUNTAJES'!$C$14:$R$213,'R. PUNTAJES'!$J$10,0)="","",VLOOKUP(C8885,'R. PUNTAJES'!$C$14:$R$213,'R. PUNTAJES'!$J$10,0)),"")</f>
        <v/>
      </c>
    </row>
    <row r="8986" spans="1:12" hidden="1" x14ac:dyDescent="0.3">
      <c r="A8986" s="18" t="str">
        <f>+A8885</f>
        <v>NO</v>
      </c>
      <c r="B8986" s="18"/>
      <c r="E8986" s="100"/>
      <c r="F8986" s="101" t="str">
        <f>+$F$111</f>
        <v>FACTOR DE SOSTENIBILIDAD</v>
      </c>
      <c r="G8986" s="102"/>
      <c r="H8986" s="102"/>
      <c r="I8986" s="102"/>
      <c r="J8986" s="102"/>
      <c r="K8986" s="102"/>
      <c r="L8986" s="103"/>
    </row>
    <row r="8987" spans="1:12" hidden="1" x14ac:dyDescent="0.3">
      <c r="A8987" s="18" t="str">
        <f>+A8885</f>
        <v>NO</v>
      </c>
      <c r="B8987" s="18"/>
      <c r="E8987" s="104">
        <v>1</v>
      </c>
      <c r="F8987" s="105" t="str">
        <f>+$F$112</f>
        <v>Compromisos Sostenibilidad</v>
      </c>
      <c r="G8987" s="106"/>
      <c r="H8987" s="106"/>
      <c r="I8987" s="106"/>
      <c r="J8987" s="106"/>
      <c r="K8987" s="106"/>
      <c r="L8987" s="107" t="str">
        <f>IFERROR(IF(VLOOKUP(C8885,'R. PUNTAJES'!$C$14:$R$213,'R. PUNTAJES'!$K$10,0)="","",VLOOKUP(C8885,'R. PUNTAJES'!$C$14:$R$213,'R. PUNTAJES'!$K$10,0)),"")</f>
        <v/>
      </c>
    </row>
    <row r="8988" spans="1:12" hidden="1" x14ac:dyDescent="0.3">
      <c r="A8988" s="1" t="str">
        <f>+A8885</f>
        <v>NO</v>
      </c>
      <c r="E8988" s="108"/>
      <c r="F8988" s="109" t="str">
        <f>+$F$113</f>
        <v>APOYO A LA INDUSTRIA NACIONAL</v>
      </c>
      <c r="G8988" s="110"/>
      <c r="H8988" s="110"/>
      <c r="I8988" s="110"/>
      <c r="J8988" s="110"/>
      <c r="K8988" s="110"/>
      <c r="L8988" s="111"/>
    </row>
    <row r="8989" spans="1:12" ht="12.75" hidden="1" customHeight="1" x14ac:dyDescent="0.3">
      <c r="A8989" s="1" t="str">
        <f>+A8885</f>
        <v>NO</v>
      </c>
      <c r="E8989" s="96">
        <v>20</v>
      </c>
      <c r="F8989" s="307" t="str">
        <f>+$F$114</f>
        <v>Promoción de Servicios Nacionales o con Trato Nacional</v>
      </c>
      <c r="G8989" s="308"/>
      <c r="H8989" s="308"/>
      <c r="I8989" s="308"/>
      <c r="J8989" s="308"/>
      <c r="K8989" s="309"/>
      <c r="L8989" s="99" t="str">
        <f>IFERROR(IF(VLOOKUP(C8885,'R. PUNTAJES'!$C$14:$R$213,'R. PUNTAJES'!$L$10,0)="","",
IF(VLOOKUP(C8885,'R. PUNTAJES'!$C$14:$R$213,'R. PUNTAJES'!$L$10,0)=5,0,
VLOOKUP(C8885,'R. PUNTAJES'!$C$14:$R$213,'R. PUNTAJES'!$L$10,0))),"")</f>
        <v/>
      </c>
    </row>
    <row r="8990" spans="1:12" ht="12.75" hidden="1" customHeight="1" x14ac:dyDescent="0.3">
      <c r="A8990" s="1" t="str">
        <f>+A8885</f>
        <v>NO</v>
      </c>
      <c r="E8990" s="96">
        <v>5</v>
      </c>
      <c r="F8990" s="307" t="str">
        <f>+$F$115</f>
        <v>Incorporación de componente nacional en servicios extranjeros</v>
      </c>
      <c r="G8990" s="308"/>
      <c r="H8990" s="308"/>
      <c r="I8990" s="308"/>
      <c r="J8990" s="308"/>
      <c r="K8990" s="309"/>
      <c r="L8990" s="99" t="str">
        <f>IFERROR(IF(VLOOKUP(C8885,'R. PUNTAJES'!$C$14:$R$213,'R. PUNTAJES'!$L$10,0)="","",
IF(VLOOKUP(C8885,'R. PUNTAJES'!$C$14:$R$213,'R. PUNTAJES'!$L$10,0)=20,0,
VLOOKUP(C8885,'R. PUNTAJES'!$C$14:$R$213,'R. PUNTAJES'!$L$10,0))),"")</f>
        <v/>
      </c>
    </row>
    <row r="8991" spans="1:12" hidden="1" x14ac:dyDescent="0.3">
      <c r="A8991" s="1" t="str">
        <f>+A8885</f>
        <v>NO</v>
      </c>
      <c r="E8991" s="112"/>
      <c r="F8991" s="97" t="str">
        <f>+$F$116</f>
        <v>VINCULACIÓN DE PERSONAS CON DISCAPACIDAD</v>
      </c>
      <c r="G8991" s="24"/>
      <c r="H8991" s="24"/>
      <c r="I8991" s="24"/>
      <c r="J8991" s="24"/>
      <c r="K8991" s="24"/>
      <c r="L8991" s="98"/>
    </row>
    <row r="8992" spans="1:12" ht="12.75" hidden="1" customHeight="1" x14ac:dyDescent="0.3">
      <c r="A8992" s="1" t="str">
        <f>+A8885</f>
        <v>NO</v>
      </c>
      <c r="E8992" s="96">
        <v>1</v>
      </c>
      <c r="F8992" s="307" t="str">
        <f>+$F$117</f>
        <v xml:space="preserve">Trabajadores vinculados a la planta de personal </v>
      </c>
      <c r="G8992" s="308"/>
      <c r="H8992" s="308"/>
      <c r="I8992" s="308"/>
      <c r="J8992" s="308"/>
      <c r="K8992" s="309"/>
      <c r="L8992" s="99" t="str">
        <f>IFERROR(IF(VLOOKUP(C8885,'R. PUNTAJES'!$C$14:$R$213,'R. PUNTAJES'!$M$10,0)="","",VLOOKUP(C8885,'R. PUNTAJES'!$C$14:$R$213,'R. PUNTAJES'!$M$10,0)),"")</f>
        <v/>
      </c>
    </row>
    <row r="8993" spans="1:16" hidden="1" x14ac:dyDescent="0.3">
      <c r="A8993" s="1" t="str">
        <f>+A8885</f>
        <v>NO</v>
      </c>
      <c r="E8993" s="112"/>
      <c r="F8993" s="97" t="str">
        <f>+$F$118</f>
        <v>EMPRENDIMIENTOS Y EMPRESAS DE MUJERES</v>
      </c>
      <c r="G8993" s="24"/>
      <c r="H8993" s="24"/>
      <c r="I8993" s="24"/>
      <c r="J8993" s="24"/>
      <c r="K8993" s="24"/>
      <c r="L8993" s="98"/>
    </row>
    <row r="8994" spans="1:16" ht="13" hidden="1" customHeight="1" x14ac:dyDescent="0.3">
      <c r="A8994" s="1" t="str">
        <f>+A8885</f>
        <v>NO</v>
      </c>
      <c r="E8994" s="96">
        <v>0.25</v>
      </c>
      <c r="F8994" s="307" t="str">
        <f>+$F$119</f>
        <v>Emprendimientos y empresas de mujeres</v>
      </c>
      <c r="G8994" s="308"/>
      <c r="H8994" s="308"/>
      <c r="I8994" s="308"/>
      <c r="J8994" s="308"/>
      <c r="K8994" s="309"/>
      <c r="L8994" s="113" t="str">
        <f>IFERROR(IF(VLOOKUP(C8885,'R. PUNTAJES'!$C$14:$R$213,'R. PUNTAJES'!$N$10,0)="","",VLOOKUP(C8885,'R. PUNTAJES'!$C$14:$R$213,'R. PUNTAJES'!$N$10,0)),"")</f>
        <v/>
      </c>
    </row>
    <row r="8995" spans="1:16" hidden="1" x14ac:dyDescent="0.3">
      <c r="A8995" s="18" t="str">
        <f>+A8996</f>
        <v>NO</v>
      </c>
      <c r="B8995" s="18"/>
      <c r="E8995" s="112"/>
      <c r="F8995" s="97" t="str">
        <f>+$F$120</f>
        <v>MIPYME</v>
      </c>
      <c r="G8995" s="24"/>
      <c r="H8995" s="24"/>
      <c r="I8995" s="24"/>
      <c r="J8995" s="24"/>
      <c r="K8995" s="24"/>
      <c r="L8995" s="98"/>
    </row>
    <row r="8996" spans="1:16" hidden="1" x14ac:dyDescent="0.3">
      <c r="A8996" s="18" t="str">
        <f>+IF(E8996=0,"NO",1)</f>
        <v>NO</v>
      </c>
      <c r="B8996" s="18"/>
      <c r="E8996" s="96">
        <v>0</v>
      </c>
      <c r="F8996" s="307" t="str">
        <f>+$F$121</f>
        <v>Mipyme</v>
      </c>
      <c r="G8996" s="308"/>
      <c r="H8996" s="308"/>
      <c r="I8996" s="308"/>
      <c r="J8996" s="308"/>
      <c r="K8996" s="309"/>
      <c r="L8996" s="113" t="str">
        <f>IFERROR(IF(VLOOKUP(C8885,'R. PUNTAJES'!$C$14:$R$213,'R. PUNTAJES'!$O$10,0)="","",VLOOKUP(C8885,'R. PUNTAJES'!$C$14:$R$213,'R. PUNTAJES'!$O$10,0)),"")</f>
        <v/>
      </c>
    </row>
    <row r="8997" spans="1:16" hidden="1" x14ac:dyDescent="0.3">
      <c r="A8997" s="1" t="str">
        <f>+A8885</f>
        <v>NO</v>
      </c>
      <c r="E8997" s="112"/>
      <c r="F8997" s="97" t="str">
        <f>+$F$122</f>
        <v>EXPERIENCIA DEL PROPONENTE</v>
      </c>
      <c r="G8997" s="24"/>
      <c r="H8997" s="24"/>
      <c r="I8997" s="24"/>
      <c r="J8997" s="24"/>
      <c r="K8997" s="24"/>
      <c r="L8997" s="98"/>
    </row>
    <row r="8998" spans="1:16" hidden="1" x14ac:dyDescent="0.3">
      <c r="A8998" s="1" t="str">
        <f>+A8885</f>
        <v>NO</v>
      </c>
      <c r="E8998" s="96">
        <v>59.5</v>
      </c>
      <c r="F8998" s="307" t="str">
        <f>+$F$123</f>
        <v>mediana con valor absoluto</v>
      </c>
      <c r="G8998" s="308"/>
      <c r="H8998" s="308"/>
      <c r="I8998" s="308"/>
      <c r="J8998" s="308"/>
      <c r="K8998" s="309"/>
      <c r="L8998" s="113" t="str">
        <f>IFERROR(IF(VLOOKUP(C8885,'R. PUNTAJES'!$C$14:$R$213,'R. PUNTAJES'!$R$10,0)="","",VLOOKUP(C8885,'R. PUNTAJES'!$C$14:$R$213,'R. PUNTAJES'!$R$10,0)),"")</f>
        <v/>
      </c>
    </row>
    <row r="8999" spans="1:16" hidden="1" x14ac:dyDescent="0.3">
      <c r="A8999" s="1" t="str">
        <f>+A8885</f>
        <v>NO</v>
      </c>
      <c r="E8999" s="112"/>
      <c r="F8999" s="97" t="str">
        <f>+$F$124</f>
        <v>MULTAS</v>
      </c>
      <c r="G8999" s="24"/>
      <c r="H8999" s="24"/>
      <c r="I8999" s="24"/>
      <c r="J8999" s="24"/>
      <c r="K8999" s="24"/>
      <c r="L8999" s="98"/>
    </row>
    <row r="9000" spans="1:16" ht="12.75" hidden="1" customHeight="1" x14ac:dyDescent="0.3">
      <c r="A9000" s="1" t="str">
        <f>+A8885</f>
        <v>NO</v>
      </c>
      <c r="E9000" s="96">
        <v>-2</v>
      </c>
      <c r="F9000" s="307" t="str">
        <f>+$F$125</f>
        <v>Una o más multas o cláusulas penales durante el último año</v>
      </c>
      <c r="G9000" s="310"/>
      <c r="H9000" s="310"/>
      <c r="I9000" s="310"/>
      <c r="J9000" s="310"/>
      <c r="K9000" s="311"/>
      <c r="L9000" s="99" t="str">
        <f>IFERROR(IF(VLOOKUP(C8885,'R. PUNTAJES'!$C$14:$R$213,'R. PUNTAJES'!$Q$10,0)="","",VLOOKUP(C8885,'R. PUNTAJES'!$C$14:$R$213,'R. PUNTAJES'!$Q$10,0)),"")</f>
        <v/>
      </c>
    </row>
    <row r="9001" spans="1:16" hidden="1" x14ac:dyDescent="0.3">
      <c r="A9001" s="1" t="str">
        <f>+A8885</f>
        <v>NO</v>
      </c>
      <c r="E9001" s="112"/>
      <c r="F9001" s="97" t="str">
        <f>+$F$126</f>
        <v>OBRAS INCONCLUSAS</v>
      </c>
      <c r="G9001" s="24"/>
      <c r="H9001" s="24"/>
      <c r="I9001" s="24"/>
      <c r="J9001" s="24"/>
      <c r="K9001" s="24"/>
      <c r="L9001" s="98"/>
    </row>
    <row r="9002" spans="1:16" hidden="1" x14ac:dyDescent="0.3">
      <c r="A9002" s="1" t="str">
        <f>+A8885</f>
        <v>NO</v>
      </c>
      <c r="E9002" s="96">
        <v>-1</v>
      </c>
      <c r="F9002" s="301" t="str">
        <f>+$F$127</f>
        <v>Anotación vigente de obra civil inconclusa</v>
      </c>
      <c r="G9002" s="302"/>
      <c r="H9002" s="302"/>
      <c r="I9002" s="302"/>
      <c r="J9002" s="302"/>
      <c r="K9002" s="303"/>
      <c r="L9002" s="99" t="str">
        <f>IFERROR(IF(VLOOKUP(C8885,'R. PUNTAJES'!$C$14:$R$213,'R. PUNTAJES'!$P$10,0)="","",VLOOKUP(C8885,'R. PUNTAJES'!$C$14:$R$213,'R. PUNTAJES'!$P$10,0)),"")</f>
        <v/>
      </c>
    </row>
    <row r="9003" spans="1:16" ht="7.5" hidden="1" customHeight="1" x14ac:dyDescent="0.3">
      <c r="A9003" s="1" t="str">
        <f>+A8885</f>
        <v>NO</v>
      </c>
      <c r="E9003" s="114"/>
      <c r="F9003" s="45"/>
      <c r="G9003" s="45"/>
      <c r="H9003" s="45"/>
      <c r="I9003" s="45"/>
      <c r="J9003" s="45"/>
      <c r="K9003" s="45"/>
      <c r="L9003" s="48"/>
    </row>
    <row r="9004" spans="1:16" hidden="1" x14ac:dyDescent="0.3">
      <c r="A9004" s="1" t="str">
        <f>+A8885</f>
        <v>NO</v>
      </c>
      <c r="E9004" s="115" t="str">
        <f>+$E$129</f>
        <v>PUNTAJE TOTAL</v>
      </c>
      <c r="F9004" s="116"/>
      <c r="G9004" s="116"/>
      <c r="H9004" s="116"/>
      <c r="I9004" s="116"/>
      <c r="J9004" s="116"/>
      <c r="K9004" s="117"/>
      <c r="L9004" s="118">
        <f>IFERROR(IF(VLOOKUP(C8885,'R. PUNTAJES'!$C$14:$R$213,'R. PUNTAJES'!$H$10,0)="RECHAZO","",SUM(L8984:L9002)),"")</f>
        <v>0</v>
      </c>
    </row>
    <row r="9005" spans="1:16" hidden="1" x14ac:dyDescent="0.3">
      <c r="A9005" s="1" t="str">
        <f>+A8885</f>
        <v>NO</v>
      </c>
      <c r="E9005" s="304" t="str">
        <f>+$E$130</f>
        <v>OBSERVACIONES RESPECTO A PUNTAJES</v>
      </c>
      <c r="F9005" s="305"/>
      <c r="G9005" s="305"/>
      <c r="H9005" s="305"/>
      <c r="I9005" s="305"/>
      <c r="J9005" s="305"/>
      <c r="K9005" s="305"/>
      <c r="L9005" s="305"/>
    </row>
    <row r="9006" spans="1:16" ht="12" hidden="1" customHeight="1" x14ac:dyDescent="0.3">
      <c r="A9006" s="1" t="str">
        <f>+A8885</f>
        <v>NO</v>
      </c>
      <c r="E9006" s="306" t="s">
        <v>124</v>
      </c>
      <c r="F9006" s="305"/>
      <c r="G9006" s="305"/>
      <c r="H9006" s="305"/>
      <c r="I9006" s="305"/>
      <c r="J9006" s="305"/>
      <c r="K9006" s="305"/>
      <c r="L9006" s="305"/>
      <c r="N9006" s="119"/>
      <c r="O9006" s="119"/>
      <c r="P9006" s="120"/>
    </row>
    <row r="9007" spans="1:16" ht="3" hidden="1" customHeight="1" x14ac:dyDescent="0.3">
      <c r="A9007" s="1" t="str">
        <f>+A8886</f>
        <v>NO</v>
      </c>
      <c r="E9007" s="121"/>
      <c r="F9007" s="122"/>
      <c r="G9007" s="122"/>
      <c r="H9007" s="122"/>
      <c r="I9007" s="122"/>
      <c r="J9007" s="122"/>
      <c r="K9007" s="122"/>
      <c r="L9007" s="123"/>
    </row>
    <row r="9008" spans="1:16" hidden="1" x14ac:dyDescent="0.3">
      <c r="A9008" s="1" t="str">
        <f>+IF(OR(C9010=""),"NO",1)</f>
        <v>NO</v>
      </c>
      <c r="E9008" s="346"/>
      <c r="F9008" s="347"/>
      <c r="G9008" s="347"/>
      <c r="H9008" s="347"/>
      <c r="I9008" s="347"/>
      <c r="J9008" s="347"/>
      <c r="K9008" s="347"/>
      <c r="L9008" s="347"/>
    </row>
    <row r="9009" spans="1:12" ht="4.5" hidden="1" customHeight="1" x14ac:dyDescent="0.3">
      <c r="A9009" s="1" t="str">
        <f>+A9010</f>
        <v>NO</v>
      </c>
      <c r="E9009" s="15"/>
      <c r="F9009" s="16"/>
      <c r="G9009" s="16"/>
      <c r="H9009" s="16"/>
      <c r="I9009" s="16"/>
      <c r="J9009" s="16"/>
      <c r="K9009" s="16"/>
      <c r="L9009" s="17"/>
    </row>
    <row r="9010" spans="1:12" ht="15.75" hidden="1" customHeight="1" x14ac:dyDescent="0.3">
      <c r="A9010" s="1" t="str">
        <f>+IF(OR(C9010=""),"NO",1)</f>
        <v>NO</v>
      </c>
      <c r="B9010" s="1">
        <f>1+MAX($B$1:B9009)</f>
        <v>73</v>
      </c>
      <c r="C9010" s="18" t="s">
        <v>124</v>
      </c>
      <c r="E9010" s="19" t="s">
        <v>124</v>
      </c>
      <c r="F9010" s="20"/>
      <c r="G9010" s="20"/>
      <c r="H9010" s="20"/>
      <c r="I9010" s="21"/>
      <c r="J9010" s="20"/>
      <c r="K9010" s="21"/>
      <c r="L9010" s="22"/>
    </row>
    <row r="9011" spans="1:12" hidden="1" x14ac:dyDescent="0.3">
      <c r="A9011" s="1" t="str">
        <f>A9010</f>
        <v>NO</v>
      </c>
      <c r="E9011" s="23" t="str">
        <f>+$E$11</f>
        <v>Integrantes</v>
      </c>
      <c r="F9011" s="24"/>
      <c r="G9011" s="24"/>
      <c r="H9011" s="24"/>
      <c r="I9011" s="24"/>
      <c r="J9011" s="24"/>
      <c r="K9011" s="25" t="str">
        <f>+$K$11</f>
        <v>Nit</v>
      </c>
      <c r="L9011" s="26" t="str">
        <f>+$L$11</f>
        <v>Part.</v>
      </c>
    </row>
    <row r="9012" spans="1:12" hidden="1" x14ac:dyDescent="0.3">
      <c r="A9012" s="1" t="str">
        <f>+A9011</f>
        <v>NO</v>
      </c>
      <c r="C9012" s="1" t="s">
        <v>124</v>
      </c>
      <c r="E9012" s="27" t="s">
        <v>124</v>
      </c>
      <c r="F9012" s="28"/>
      <c r="G9012" s="28"/>
      <c r="H9012" s="28"/>
      <c r="I9012" s="28"/>
      <c r="J9012" s="28"/>
      <c r="K9012" s="29" t="s">
        <v>124</v>
      </c>
      <c r="L9012" s="30" t="s">
        <v>124</v>
      </c>
    </row>
    <row r="9013" spans="1:12" hidden="1" x14ac:dyDescent="0.3">
      <c r="A9013" s="18" t="str">
        <f>+IF(OR(C9013=""),"NO",1)</f>
        <v>NO</v>
      </c>
      <c r="B9013" s="18"/>
      <c r="C9013" s="1" t="s">
        <v>124</v>
      </c>
      <c r="E9013" s="31" t="s">
        <v>124</v>
      </c>
      <c r="F9013" s="32"/>
      <c r="G9013" s="32"/>
      <c r="H9013" s="32"/>
      <c r="I9013" s="32"/>
      <c r="J9013" s="32"/>
      <c r="K9013" s="33" t="s">
        <v>124</v>
      </c>
      <c r="L9013" s="34" t="s">
        <v>124</v>
      </c>
    </row>
    <row r="9014" spans="1:12" hidden="1" x14ac:dyDescent="0.3">
      <c r="A9014" s="18" t="str">
        <f>+IF(OR(C9014=""),"NO",1)</f>
        <v>NO</v>
      </c>
      <c r="B9014" s="18"/>
      <c r="C9014" s="1" t="s">
        <v>124</v>
      </c>
      <c r="E9014" s="31" t="s">
        <v>124</v>
      </c>
      <c r="F9014" s="32"/>
      <c r="G9014" s="32"/>
      <c r="H9014" s="32"/>
      <c r="I9014" s="32"/>
      <c r="J9014" s="32"/>
      <c r="K9014" s="33" t="s">
        <v>124</v>
      </c>
      <c r="L9014" s="34" t="s">
        <v>124</v>
      </c>
    </row>
    <row r="9015" spans="1:12" hidden="1" x14ac:dyDescent="0.3">
      <c r="A9015" s="18" t="str">
        <f>+IF(OR(C9015=""),"NO",1)</f>
        <v>NO</v>
      </c>
      <c r="B9015" s="18"/>
      <c r="C9015" s="1" t="s">
        <v>124</v>
      </c>
      <c r="E9015" s="31" t="s">
        <v>13</v>
      </c>
      <c r="F9015" s="32"/>
      <c r="G9015" s="32"/>
      <c r="H9015" s="32"/>
      <c r="I9015" s="32"/>
      <c r="J9015" s="32"/>
      <c r="K9015" s="33"/>
      <c r="L9015" s="34"/>
    </row>
    <row r="9016" spans="1:12" hidden="1" x14ac:dyDescent="0.3">
      <c r="A9016" s="18" t="str">
        <f>+IF(OR(C9016=""),"NO",1)</f>
        <v>NO</v>
      </c>
      <c r="B9016" s="18"/>
      <c r="C9016" s="1" t="s">
        <v>124</v>
      </c>
      <c r="E9016" s="31" t="s">
        <v>13</v>
      </c>
      <c r="F9016" s="32"/>
      <c r="G9016" s="32"/>
      <c r="H9016" s="32"/>
      <c r="I9016" s="32"/>
      <c r="J9016" s="32"/>
      <c r="K9016" s="33"/>
      <c r="L9016" s="34"/>
    </row>
    <row r="9017" spans="1:12" hidden="1" x14ac:dyDescent="0.3">
      <c r="A9017" s="18" t="str">
        <f>+IF(OR(C9017=""),"NO",1)</f>
        <v>NO</v>
      </c>
      <c r="B9017" s="18"/>
      <c r="C9017" s="1" t="s">
        <v>124</v>
      </c>
      <c r="E9017" s="35" t="s">
        <v>13</v>
      </c>
      <c r="F9017" s="36"/>
      <c r="G9017" s="36"/>
      <c r="H9017" s="36"/>
      <c r="I9017" s="36"/>
      <c r="J9017" s="36"/>
      <c r="K9017" s="37"/>
      <c r="L9017" s="38"/>
    </row>
    <row r="9018" spans="1:12" ht="5.15" hidden="1" customHeight="1" x14ac:dyDescent="0.3">
      <c r="A9018" s="1" t="str">
        <f>+A9010</f>
        <v>NO</v>
      </c>
      <c r="E9018" s="39"/>
      <c r="F9018" s="39"/>
      <c r="G9018" s="39"/>
      <c r="H9018" s="39"/>
      <c r="I9018" s="39"/>
      <c r="J9018" s="39"/>
      <c r="K9018" s="39"/>
      <c r="L9018" s="39"/>
    </row>
    <row r="9019" spans="1:12" ht="15.75" hidden="1" customHeight="1" x14ac:dyDescent="0.3">
      <c r="A9019" s="1" t="str">
        <f>+A9010</f>
        <v>NO</v>
      </c>
      <c r="E9019" s="40" t="str">
        <f>+$E$19</f>
        <v>RESULTADO DE EVALUACIÓN TÉCNICA</v>
      </c>
      <c r="F9019" s="41"/>
      <c r="G9019" s="41"/>
      <c r="H9019" s="41"/>
      <c r="I9019" s="41"/>
      <c r="J9019" s="41"/>
      <c r="K9019" s="41"/>
      <c r="L9019" s="42"/>
    </row>
    <row r="9020" spans="1:12" hidden="1" x14ac:dyDescent="0.3">
      <c r="A9020" s="1" t="str">
        <f>+A9010</f>
        <v>NO</v>
      </c>
      <c r="E9020" s="43"/>
      <c r="F9020" s="44" t="str">
        <f>+$F$20</f>
        <v>Experiencia</v>
      </c>
      <c r="G9020" s="45"/>
      <c r="H9020" s="45"/>
      <c r="I9020" s="45"/>
      <c r="J9020" s="45"/>
      <c r="K9020" s="46"/>
      <c r="L9020" s="47" t="s">
        <v>124</v>
      </c>
    </row>
    <row r="9021" spans="1:12" hidden="1" x14ac:dyDescent="0.3">
      <c r="A9021" s="1" t="str">
        <f>+A9010</f>
        <v>NO</v>
      </c>
      <c r="E9021" s="348" t="str">
        <f>+$E$21</f>
        <v>OBSERVACIONES RESPECTO A LA EVALUACIÓN DE EXPERIENCIA</v>
      </c>
      <c r="F9021" s="308"/>
      <c r="G9021" s="308"/>
      <c r="H9021" s="308"/>
      <c r="I9021" s="308"/>
      <c r="J9021" s="308"/>
      <c r="K9021" s="308"/>
      <c r="L9021" s="349"/>
    </row>
    <row r="9022" spans="1:12" hidden="1" x14ac:dyDescent="0.3">
      <c r="A9022" s="1" t="str">
        <f>+A9010</f>
        <v>NO</v>
      </c>
      <c r="E9022" s="350" t="s">
        <v>124</v>
      </c>
      <c r="F9022" s="351"/>
      <c r="G9022" s="351"/>
      <c r="H9022" s="351"/>
      <c r="I9022" s="351"/>
      <c r="J9022" s="351"/>
      <c r="K9022" s="351"/>
      <c r="L9022" s="352"/>
    </row>
    <row r="9023" spans="1:12" ht="5.15" hidden="1" customHeight="1" x14ac:dyDescent="0.3">
      <c r="A9023" s="1" t="str">
        <f>+A9010</f>
        <v>NO</v>
      </c>
      <c r="E9023" s="39"/>
      <c r="F9023" s="39"/>
      <c r="G9023" s="39"/>
      <c r="H9023" s="39"/>
      <c r="I9023" s="39"/>
      <c r="J9023" s="39"/>
      <c r="K9023" s="39"/>
      <c r="L9023" s="39"/>
    </row>
    <row r="9024" spans="1:12" ht="12.75" hidden="1" customHeight="1" x14ac:dyDescent="0.3">
      <c r="A9024" s="1" t="str">
        <f>+A9010</f>
        <v>NO</v>
      </c>
      <c r="E9024" s="40" t="str">
        <f>+$E$24</f>
        <v>EXPERIENCIA HABILITANTE: CONTRATOS PRESENTADOS</v>
      </c>
      <c r="F9024" s="41"/>
      <c r="G9024" s="41"/>
      <c r="H9024" s="41"/>
      <c r="I9024" s="41"/>
      <c r="J9024" s="41"/>
      <c r="K9024" s="41"/>
      <c r="L9024" s="42"/>
    </row>
    <row r="9025" spans="1:12" ht="8.5" hidden="1" customHeight="1" x14ac:dyDescent="0.3">
      <c r="A9025" s="1" t="str">
        <f>+A9010</f>
        <v>NO</v>
      </c>
      <c r="E9025" s="49"/>
      <c r="F9025" s="50"/>
      <c r="G9025" s="51"/>
      <c r="H9025" s="51"/>
      <c r="I9025" s="51"/>
      <c r="J9025" s="51"/>
      <c r="K9025" s="51"/>
      <c r="L9025" s="52"/>
    </row>
    <row r="9026" spans="1:12" hidden="1" x14ac:dyDescent="0.3">
      <c r="A9026" s="18" t="str">
        <f>+IF(OR(C9026=""),"NO",1)</f>
        <v>NO</v>
      </c>
      <c r="B9026" s="18"/>
      <c r="C9026" s="1" t="s">
        <v>124</v>
      </c>
      <c r="E9026" s="329">
        <v>1</v>
      </c>
      <c r="F9026" s="53" t="str">
        <f>+$F$26</f>
        <v>OBJETO</v>
      </c>
      <c r="G9026" s="332" t="s">
        <v>124</v>
      </c>
      <c r="H9026" s="333"/>
      <c r="I9026" s="333"/>
      <c r="J9026" s="333"/>
      <c r="K9026" s="333"/>
      <c r="L9026" s="334"/>
    </row>
    <row r="9027" spans="1:12" hidden="1" x14ac:dyDescent="0.3">
      <c r="A9027" s="18" t="str">
        <f>+IF(OR(C9026=""),"NO",1)</f>
        <v>NO</v>
      </c>
      <c r="B9027" s="18"/>
      <c r="E9027" s="330"/>
      <c r="F9027" s="54" t="str">
        <f>+$F$27</f>
        <v>CONTRATANTE</v>
      </c>
      <c r="G9027" s="335" t="s">
        <v>124</v>
      </c>
      <c r="H9027" s="310"/>
      <c r="I9027" s="310"/>
      <c r="J9027" s="310"/>
      <c r="K9027" s="310"/>
      <c r="L9027" s="336"/>
    </row>
    <row r="9028" spans="1:12" hidden="1" x14ac:dyDescent="0.3">
      <c r="A9028" s="18" t="str">
        <f>+IF(OR(C9026=""),"NO",1)</f>
        <v>NO</v>
      </c>
      <c r="B9028" s="18"/>
      <c r="E9028" s="330"/>
      <c r="F9028" s="54" t="str">
        <f>+$F$28</f>
        <v>APORTANTE</v>
      </c>
      <c r="G9028" s="337" t="s">
        <v>124</v>
      </c>
      <c r="H9028" s="338"/>
      <c r="I9028" s="338"/>
      <c r="J9028" s="338"/>
      <c r="K9028" s="338"/>
      <c r="L9028" s="339"/>
    </row>
    <row r="9029" spans="1:12" hidden="1" x14ac:dyDescent="0.3">
      <c r="A9029" s="18" t="str">
        <f>+IF(OR(C9026=""),"NO",1)</f>
        <v>NO</v>
      </c>
      <c r="B9029" s="18"/>
      <c r="E9029" s="330"/>
      <c r="F9029" s="54" t="str">
        <f>+$F$29</f>
        <v>VALOR /SMMLV)</v>
      </c>
      <c r="G9029" s="55" t="s">
        <v>124</v>
      </c>
      <c r="H9029" s="56" t="str">
        <f>+$H$29</f>
        <v>% PART..</v>
      </c>
      <c r="I9029" s="57" t="s">
        <v>124</v>
      </c>
      <c r="J9029" s="58" t="str">
        <f>+$J$29</f>
        <v>VALOR ACREDITADO</v>
      </c>
      <c r="K9029" s="59"/>
      <c r="L9029" s="47" t="s">
        <v>124</v>
      </c>
    </row>
    <row r="9030" spans="1:12" hidden="1" x14ac:dyDescent="0.3">
      <c r="A9030" s="18" t="str">
        <f>+IF(OR(C9026=""),"NO",1)</f>
        <v>NO</v>
      </c>
      <c r="B9030" s="18"/>
      <c r="E9030" s="330"/>
      <c r="F9030" s="60" t="str">
        <f>+$F$30</f>
        <v>EXPERIENCIA APORTADA</v>
      </c>
      <c r="G9030" s="340" t="s">
        <v>124</v>
      </c>
      <c r="H9030" s="341"/>
      <c r="I9030" s="341"/>
      <c r="J9030" s="341"/>
      <c r="K9030" s="341"/>
      <c r="L9030" s="342"/>
    </row>
    <row r="9031" spans="1:12" hidden="1" x14ac:dyDescent="0.3">
      <c r="A9031" s="18" t="str">
        <f>+IF(OR(C9026=""),"NO",1)</f>
        <v>NO</v>
      </c>
      <c r="B9031" s="18"/>
      <c r="E9031" s="331"/>
      <c r="F9031" s="62" t="str">
        <f>+$F$31</f>
        <v>OBSERVACIÓN</v>
      </c>
      <c r="G9031" s="343" t="s">
        <v>124</v>
      </c>
      <c r="H9031" s="344"/>
      <c r="I9031" s="344"/>
      <c r="J9031" s="344"/>
      <c r="K9031" s="344"/>
      <c r="L9031" s="345"/>
    </row>
    <row r="9032" spans="1:12" ht="8.5" hidden="1" customHeight="1" x14ac:dyDescent="0.3">
      <c r="A9032" s="18" t="str">
        <f>+IF(OR(C9026=""),"NO",1)</f>
        <v>NO</v>
      </c>
      <c r="B9032" s="18"/>
      <c r="E9032" s="49"/>
      <c r="F9032" s="50"/>
      <c r="G9032" s="51"/>
      <c r="H9032" s="51"/>
      <c r="I9032" s="51"/>
      <c r="J9032" s="51"/>
      <c r="K9032" s="51"/>
      <c r="L9032" s="52"/>
    </row>
    <row r="9033" spans="1:12" hidden="1" x14ac:dyDescent="0.3">
      <c r="A9033" s="18" t="str">
        <f t="shared" ref="A9033" si="3024">+IF(OR(C9033=""),"NO",1)</f>
        <v>NO</v>
      </c>
      <c r="B9033" s="18"/>
      <c r="C9033" s="1" t="s">
        <v>124</v>
      </c>
      <c r="E9033" s="329">
        <v>2</v>
      </c>
      <c r="F9033" s="53" t="str">
        <f>+$F$26</f>
        <v>OBJETO</v>
      </c>
      <c r="G9033" s="332" t="s">
        <v>124</v>
      </c>
      <c r="H9033" s="333"/>
      <c r="I9033" s="333"/>
      <c r="J9033" s="333"/>
      <c r="K9033" s="333"/>
      <c r="L9033" s="334"/>
    </row>
    <row r="9034" spans="1:12" hidden="1" x14ac:dyDescent="0.3">
      <c r="A9034" s="18" t="str">
        <f t="shared" ref="A9034" si="3025">+IF(OR(C9033=""),"NO",1)</f>
        <v>NO</v>
      </c>
      <c r="B9034" s="18"/>
      <c r="E9034" s="330"/>
      <c r="F9034" s="54" t="str">
        <f>+$F$27</f>
        <v>CONTRATANTE</v>
      </c>
      <c r="G9034" s="335" t="s">
        <v>124</v>
      </c>
      <c r="H9034" s="310"/>
      <c r="I9034" s="310"/>
      <c r="J9034" s="310"/>
      <c r="K9034" s="310"/>
      <c r="L9034" s="336"/>
    </row>
    <row r="9035" spans="1:12" hidden="1" x14ac:dyDescent="0.3">
      <c r="A9035" s="18" t="str">
        <f t="shared" ref="A9035" si="3026">+IF(OR(C9033=""),"NO",1)</f>
        <v>NO</v>
      </c>
      <c r="B9035" s="18"/>
      <c r="E9035" s="330"/>
      <c r="F9035" s="54" t="str">
        <f>+$F$28</f>
        <v>APORTANTE</v>
      </c>
      <c r="G9035" s="337" t="s">
        <v>124</v>
      </c>
      <c r="H9035" s="338"/>
      <c r="I9035" s="338"/>
      <c r="J9035" s="338"/>
      <c r="K9035" s="338"/>
      <c r="L9035" s="339"/>
    </row>
    <row r="9036" spans="1:12" hidden="1" x14ac:dyDescent="0.3">
      <c r="A9036" s="18" t="str">
        <f t="shared" ref="A9036" si="3027">+IF(OR(C9033=""),"NO",1)</f>
        <v>NO</v>
      </c>
      <c r="B9036" s="18"/>
      <c r="E9036" s="330"/>
      <c r="F9036" s="54" t="str">
        <f>+$F$29</f>
        <v>VALOR /SMMLV)</v>
      </c>
      <c r="G9036" s="55" t="s">
        <v>124</v>
      </c>
      <c r="H9036" s="56" t="str">
        <f>+$H$29</f>
        <v>% PART..</v>
      </c>
      <c r="I9036" s="57" t="s">
        <v>124</v>
      </c>
      <c r="J9036" s="58" t="str">
        <f>+$J$29</f>
        <v>VALOR ACREDITADO</v>
      </c>
      <c r="K9036" s="59"/>
      <c r="L9036" s="47" t="s">
        <v>124</v>
      </c>
    </row>
    <row r="9037" spans="1:12" hidden="1" x14ac:dyDescent="0.3">
      <c r="A9037" s="18" t="str">
        <f t="shared" ref="A9037" si="3028">+IF(OR(C9033=""),"NO",1)</f>
        <v>NO</v>
      </c>
      <c r="B9037" s="18"/>
      <c r="E9037" s="330"/>
      <c r="F9037" s="60" t="str">
        <f>+$F$30</f>
        <v>EXPERIENCIA APORTADA</v>
      </c>
      <c r="G9037" s="340" t="s">
        <v>124</v>
      </c>
      <c r="H9037" s="341"/>
      <c r="I9037" s="341"/>
      <c r="J9037" s="341"/>
      <c r="K9037" s="341"/>
      <c r="L9037" s="342"/>
    </row>
    <row r="9038" spans="1:12" hidden="1" x14ac:dyDescent="0.3">
      <c r="A9038" s="18" t="str">
        <f t="shared" ref="A9038" si="3029">+IF(OR(C9033=""),"NO",1)</f>
        <v>NO</v>
      </c>
      <c r="B9038" s="18"/>
      <c r="E9038" s="331"/>
      <c r="F9038" s="62" t="str">
        <f>+$F$31</f>
        <v>OBSERVACIÓN</v>
      </c>
      <c r="G9038" s="343" t="s">
        <v>124</v>
      </c>
      <c r="H9038" s="344"/>
      <c r="I9038" s="344"/>
      <c r="J9038" s="344"/>
      <c r="K9038" s="344"/>
      <c r="L9038" s="345"/>
    </row>
    <row r="9039" spans="1:12" ht="8.5" hidden="1" customHeight="1" x14ac:dyDescent="0.3">
      <c r="A9039" s="18" t="str">
        <f t="shared" ref="A9039" si="3030">+IF(OR(C9033=""),"NO",1)</f>
        <v>NO</v>
      </c>
      <c r="B9039" s="18"/>
      <c r="E9039" s="49"/>
      <c r="F9039" s="50"/>
      <c r="G9039" s="51"/>
      <c r="H9039" s="51"/>
      <c r="I9039" s="51"/>
      <c r="J9039" s="51"/>
      <c r="K9039" s="51"/>
      <c r="L9039" s="52"/>
    </row>
    <row r="9040" spans="1:12" hidden="1" x14ac:dyDescent="0.3">
      <c r="A9040" s="18" t="str">
        <f t="shared" ref="A9040" si="3031">+IF(OR(C9040=""),"NO",1)</f>
        <v>NO</v>
      </c>
      <c r="B9040" s="18"/>
      <c r="C9040" s="1" t="s">
        <v>124</v>
      </c>
      <c r="E9040" s="329">
        <v>3</v>
      </c>
      <c r="F9040" s="53" t="str">
        <f>+$F$26</f>
        <v>OBJETO</v>
      </c>
      <c r="G9040" s="332" t="s">
        <v>124</v>
      </c>
      <c r="H9040" s="333"/>
      <c r="I9040" s="333"/>
      <c r="J9040" s="333"/>
      <c r="K9040" s="333"/>
      <c r="L9040" s="334"/>
    </row>
    <row r="9041" spans="1:12" hidden="1" x14ac:dyDescent="0.3">
      <c r="A9041" s="18" t="str">
        <f t="shared" ref="A9041" si="3032">+IF(OR(C9040=""),"NO",1)</f>
        <v>NO</v>
      </c>
      <c r="B9041" s="18"/>
      <c r="E9041" s="330"/>
      <c r="F9041" s="54" t="str">
        <f>+$F$27</f>
        <v>CONTRATANTE</v>
      </c>
      <c r="G9041" s="335" t="s">
        <v>124</v>
      </c>
      <c r="H9041" s="310"/>
      <c r="I9041" s="310"/>
      <c r="J9041" s="310"/>
      <c r="K9041" s="310"/>
      <c r="L9041" s="336"/>
    </row>
    <row r="9042" spans="1:12" hidden="1" x14ac:dyDescent="0.3">
      <c r="A9042" s="18" t="str">
        <f t="shared" ref="A9042" si="3033">+IF(OR(C9040=""),"NO",1)</f>
        <v>NO</v>
      </c>
      <c r="B9042" s="18"/>
      <c r="E9042" s="330"/>
      <c r="F9042" s="54" t="str">
        <f>+$F$28</f>
        <v>APORTANTE</v>
      </c>
      <c r="G9042" s="337" t="s">
        <v>124</v>
      </c>
      <c r="H9042" s="338"/>
      <c r="I9042" s="338"/>
      <c r="J9042" s="338"/>
      <c r="K9042" s="338"/>
      <c r="L9042" s="339"/>
    </row>
    <row r="9043" spans="1:12" hidden="1" x14ac:dyDescent="0.3">
      <c r="A9043" s="18" t="str">
        <f t="shared" ref="A9043" si="3034">+IF(OR(C9040=""),"NO",1)</f>
        <v>NO</v>
      </c>
      <c r="B9043" s="18"/>
      <c r="E9043" s="330"/>
      <c r="F9043" s="54" t="str">
        <f>+$F$29</f>
        <v>VALOR /SMMLV)</v>
      </c>
      <c r="G9043" s="55" t="s">
        <v>124</v>
      </c>
      <c r="H9043" s="56" t="str">
        <f>+$H$29</f>
        <v>% PART..</v>
      </c>
      <c r="I9043" s="57" t="s">
        <v>124</v>
      </c>
      <c r="J9043" s="58" t="str">
        <f>+$J$29</f>
        <v>VALOR ACREDITADO</v>
      </c>
      <c r="K9043" s="59"/>
      <c r="L9043" s="47" t="s">
        <v>124</v>
      </c>
    </row>
    <row r="9044" spans="1:12" hidden="1" x14ac:dyDescent="0.3">
      <c r="A9044" s="18" t="str">
        <f t="shared" ref="A9044" si="3035">+IF(OR(C9040=""),"NO",1)</f>
        <v>NO</v>
      </c>
      <c r="B9044" s="18"/>
      <c r="E9044" s="330"/>
      <c r="F9044" s="60" t="str">
        <f>+$F$30</f>
        <v>EXPERIENCIA APORTADA</v>
      </c>
      <c r="G9044" s="340" t="s">
        <v>124</v>
      </c>
      <c r="H9044" s="341"/>
      <c r="I9044" s="341"/>
      <c r="J9044" s="341"/>
      <c r="K9044" s="341"/>
      <c r="L9044" s="342"/>
    </row>
    <row r="9045" spans="1:12" hidden="1" x14ac:dyDescent="0.3">
      <c r="A9045" s="18" t="str">
        <f t="shared" ref="A9045" si="3036">+IF(OR(C9040=""),"NO",1)</f>
        <v>NO</v>
      </c>
      <c r="B9045" s="18"/>
      <c r="E9045" s="331"/>
      <c r="F9045" s="62" t="str">
        <f>+$F$31</f>
        <v>OBSERVACIÓN</v>
      </c>
      <c r="G9045" s="343" t="s">
        <v>124</v>
      </c>
      <c r="H9045" s="344"/>
      <c r="I9045" s="344"/>
      <c r="J9045" s="344"/>
      <c r="K9045" s="344"/>
      <c r="L9045" s="345"/>
    </row>
    <row r="9046" spans="1:12" ht="8.5" hidden="1" customHeight="1" x14ac:dyDescent="0.3">
      <c r="A9046" s="18" t="str">
        <f t="shared" ref="A9046" si="3037">+IF(OR(C9040=""),"NO",1)</f>
        <v>NO</v>
      </c>
      <c r="B9046" s="18"/>
      <c r="E9046" s="49"/>
      <c r="F9046" s="50"/>
      <c r="G9046" s="51"/>
      <c r="H9046" s="51"/>
      <c r="I9046" s="51"/>
      <c r="J9046" s="51"/>
      <c r="K9046" s="51"/>
      <c r="L9046" s="52"/>
    </row>
    <row r="9047" spans="1:12" hidden="1" x14ac:dyDescent="0.3">
      <c r="A9047" s="18" t="str">
        <f t="shared" ref="A9047" si="3038">+IF(OR(C9047=""),"NO",1)</f>
        <v>NO</v>
      </c>
      <c r="B9047" s="18"/>
      <c r="C9047" s="1" t="s">
        <v>124</v>
      </c>
      <c r="E9047" s="329">
        <v>4</v>
      </c>
      <c r="F9047" s="53" t="str">
        <f>+$F$26</f>
        <v>OBJETO</v>
      </c>
      <c r="G9047" s="332" t="s">
        <v>124</v>
      </c>
      <c r="H9047" s="333"/>
      <c r="I9047" s="333"/>
      <c r="J9047" s="333"/>
      <c r="K9047" s="333"/>
      <c r="L9047" s="334"/>
    </row>
    <row r="9048" spans="1:12" hidden="1" x14ac:dyDescent="0.3">
      <c r="A9048" s="18" t="str">
        <f t="shared" ref="A9048" si="3039">+IF(OR(C9047=""),"NO",1)</f>
        <v>NO</v>
      </c>
      <c r="B9048" s="18"/>
      <c r="E9048" s="330"/>
      <c r="F9048" s="54" t="str">
        <f>+$F$27</f>
        <v>CONTRATANTE</v>
      </c>
      <c r="G9048" s="335" t="s">
        <v>124</v>
      </c>
      <c r="H9048" s="310"/>
      <c r="I9048" s="310"/>
      <c r="J9048" s="310"/>
      <c r="K9048" s="310"/>
      <c r="L9048" s="336"/>
    </row>
    <row r="9049" spans="1:12" hidden="1" x14ac:dyDescent="0.3">
      <c r="A9049" s="18" t="str">
        <f t="shared" ref="A9049" si="3040">+IF(OR(C9047=""),"NO",1)</f>
        <v>NO</v>
      </c>
      <c r="B9049" s="18"/>
      <c r="E9049" s="330"/>
      <c r="F9049" s="54" t="str">
        <f>+$F$28</f>
        <v>APORTANTE</v>
      </c>
      <c r="G9049" s="337" t="s">
        <v>124</v>
      </c>
      <c r="H9049" s="338"/>
      <c r="I9049" s="338"/>
      <c r="J9049" s="338"/>
      <c r="K9049" s="338"/>
      <c r="L9049" s="339"/>
    </row>
    <row r="9050" spans="1:12" hidden="1" x14ac:dyDescent="0.3">
      <c r="A9050" s="18" t="str">
        <f t="shared" ref="A9050" si="3041">+IF(OR(C9047=""),"NO",1)</f>
        <v>NO</v>
      </c>
      <c r="B9050" s="18"/>
      <c r="E9050" s="330"/>
      <c r="F9050" s="54" t="str">
        <f>+$F$29</f>
        <v>VALOR /SMMLV)</v>
      </c>
      <c r="G9050" s="55" t="s">
        <v>124</v>
      </c>
      <c r="H9050" s="56" t="str">
        <f>+$H$29</f>
        <v>% PART..</v>
      </c>
      <c r="I9050" s="57" t="s">
        <v>124</v>
      </c>
      <c r="J9050" s="58" t="str">
        <f>+$J$29</f>
        <v>VALOR ACREDITADO</v>
      </c>
      <c r="K9050" s="59"/>
      <c r="L9050" s="47" t="s">
        <v>124</v>
      </c>
    </row>
    <row r="9051" spans="1:12" hidden="1" x14ac:dyDescent="0.3">
      <c r="A9051" s="18" t="str">
        <f t="shared" ref="A9051" si="3042">+IF(OR(C9047=""),"NO",1)</f>
        <v>NO</v>
      </c>
      <c r="B9051" s="18"/>
      <c r="E9051" s="330"/>
      <c r="F9051" s="60" t="str">
        <f>+$F$30</f>
        <v>EXPERIENCIA APORTADA</v>
      </c>
      <c r="G9051" s="340" t="s">
        <v>124</v>
      </c>
      <c r="H9051" s="341"/>
      <c r="I9051" s="341"/>
      <c r="J9051" s="341"/>
      <c r="K9051" s="341"/>
      <c r="L9051" s="342"/>
    </row>
    <row r="9052" spans="1:12" hidden="1" x14ac:dyDescent="0.3">
      <c r="A9052" s="18" t="str">
        <f t="shared" ref="A9052" si="3043">+IF(OR(C9047=""),"NO",1)</f>
        <v>NO</v>
      </c>
      <c r="B9052" s="18"/>
      <c r="E9052" s="331"/>
      <c r="F9052" s="62" t="str">
        <f>+$F$31</f>
        <v>OBSERVACIÓN</v>
      </c>
      <c r="G9052" s="343" t="s">
        <v>124</v>
      </c>
      <c r="H9052" s="344"/>
      <c r="I9052" s="344"/>
      <c r="J9052" s="344"/>
      <c r="K9052" s="344"/>
      <c r="L9052" s="345"/>
    </row>
    <row r="9053" spans="1:12" ht="8.5" hidden="1" customHeight="1" x14ac:dyDescent="0.3">
      <c r="A9053" s="18" t="str">
        <f t="shared" ref="A9053" si="3044">+IF(OR(C9047=""),"NO",1)</f>
        <v>NO</v>
      </c>
      <c r="B9053" s="18"/>
      <c r="E9053" s="49"/>
      <c r="F9053" s="50"/>
      <c r="G9053" s="51"/>
      <c r="H9053" s="51"/>
      <c r="I9053" s="51"/>
      <c r="J9053" s="51"/>
      <c r="K9053" s="51"/>
      <c r="L9053" s="52"/>
    </row>
    <row r="9054" spans="1:12" hidden="1" x14ac:dyDescent="0.3">
      <c r="A9054" s="18" t="str">
        <f t="shared" ref="A9054" si="3045">+IF(OR(C9054=""),"NO",1)</f>
        <v>NO</v>
      </c>
      <c r="B9054" s="18"/>
      <c r="C9054" s="1" t="s">
        <v>124</v>
      </c>
      <c r="E9054" s="329">
        <v>5</v>
      </c>
      <c r="F9054" s="53" t="str">
        <f>+$F$26</f>
        <v>OBJETO</v>
      </c>
      <c r="G9054" s="332" t="s">
        <v>124</v>
      </c>
      <c r="H9054" s="333"/>
      <c r="I9054" s="333"/>
      <c r="J9054" s="333"/>
      <c r="K9054" s="333"/>
      <c r="L9054" s="334"/>
    </row>
    <row r="9055" spans="1:12" hidden="1" x14ac:dyDescent="0.3">
      <c r="A9055" s="18" t="str">
        <f t="shared" ref="A9055" si="3046">+IF(OR(C9054=""),"NO",1)</f>
        <v>NO</v>
      </c>
      <c r="B9055" s="18"/>
      <c r="E9055" s="330"/>
      <c r="F9055" s="54" t="str">
        <f>+$F$27</f>
        <v>CONTRATANTE</v>
      </c>
      <c r="G9055" s="335" t="s">
        <v>124</v>
      </c>
      <c r="H9055" s="310"/>
      <c r="I9055" s="310"/>
      <c r="J9055" s="310"/>
      <c r="K9055" s="310"/>
      <c r="L9055" s="336"/>
    </row>
    <row r="9056" spans="1:12" hidden="1" x14ac:dyDescent="0.3">
      <c r="A9056" s="18" t="str">
        <f t="shared" ref="A9056" si="3047">+IF(OR(C9054=""),"NO",1)</f>
        <v>NO</v>
      </c>
      <c r="B9056" s="18"/>
      <c r="E9056" s="330"/>
      <c r="F9056" s="54" t="str">
        <f>+$F$28</f>
        <v>APORTANTE</v>
      </c>
      <c r="G9056" s="337" t="s">
        <v>124</v>
      </c>
      <c r="H9056" s="338"/>
      <c r="I9056" s="338"/>
      <c r="J9056" s="338"/>
      <c r="K9056" s="338"/>
      <c r="L9056" s="339"/>
    </row>
    <row r="9057" spans="1:12" hidden="1" x14ac:dyDescent="0.3">
      <c r="A9057" s="18" t="str">
        <f t="shared" ref="A9057" si="3048">+IF(OR(C9054=""),"NO",1)</f>
        <v>NO</v>
      </c>
      <c r="B9057" s="18"/>
      <c r="E9057" s="330"/>
      <c r="F9057" s="54" t="str">
        <f>+$F$29</f>
        <v>VALOR /SMMLV)</v>
      </c>
      <c r="G9057" s="55" t="s">
        <v>124</v>
      </c>
      <c r="H9057" s="56" t="str">
        <f>+$H$29</f>
        <v>% PART..</v>
      </c>
      <c r="I9057" s="57" t="s">
        <v>124</v>
      </c>
      <c r="J9057" s="58" t="str">
        <f>+$J$29</f>
        <v>VALOR ACREDITADO</v>
      </c>
      <c r="K9057" s="59"/>
      <c r="L9057" s="47" t="s">
        <v>124</v>
      </c>
    </row>
    <row r="9058" spans="1:12" hidden="1" x14ac:dyDescent="0.3">
      <c r="A9058" s="18" t="str">
        <f t="shared" ref="A9058" si="3049">+IF(OR(C9054=""),"NO",1)</f>
        <v>NO</v>
      </c>
      <c r="B9058" s="18"/>
      <c r="E9058" s="330"/>
      <c r="F9058" s="60" t="str">
        <f>+$F$30</f>
        <v>EXPERIENCIA APORTADA</v>
      </c>
      <c r="G9058" s="340" t="s">
        <v>124</v>
      </c>
      <c r="H9058" s="341"/>
      <c r="I9058" s="341"/>
      <c r="J9058" s="341"/>
      <c r="K9058" s="341"/>
      <c r="L9058" s="342"/>
    </row>
    <row r="9059" spans="1:12" hidden="1" x14ac:dyDescent="0.3">
      <c r="A9059" s="18" t="str">
        <f t="shared" ref="A9059" si="3050">+IF(OR(C9054=""),"NO",1)</f>
        <v>NO</v>
      </c>
      <c r="B9059" s="18"/>
      <c r="E9059" s="331"/>
      <c r="F9059" s="62" t="str">
        <f>+$F$31</f>
        <v>OBSERVACIÓN</v>
      </c>
      <c r="G9059" s="343" t="s">
        <v>124</v>
      </c>
      <c r="H9059" s="344"/>
      <c r="I9059" s="344"/>
      <c r="J9059" s="344"/>
      <c r="K9059" s="344"/>
      <c r="L9059" s="345"/>
    </row>
    <row r="9060" spans="1:12" ht="8.5" hidden="1" customHeight="1" x14ac:dyDescent="0.3">
      <c r="A9060" s="18" t="str">
        <f t="shared" ref="A9060" si="3051">+IF(OR(C9054=""),"NO",1)</f>
        <v>NO</v>
      </c>
      <c r="B9060" s="18"/>
      <c r="E9060" s="49"/>
      <c r="F9060" s="50"/>
      <c r="G9060" s="51"/>
      <c r="H9060" s="51"/>
      <c r="I9060" s="51"/>
      <c r="J9060" s="51"/>
      <c r="K9060" s="51"/>
      <c r="L9060" s="52"/>
    </row>
    <row r="9061" spans="1:12" hidden="1" x14ac:dyDescent="0.3">
      <c r="A9061" s="18" t="str">
        <f t="shared" ref="A9061" si="3052">+IF(OR(C9061=""),"NO",1)</f>
        <v>NO</v>
      </c>
      <c r="B9061" s="18"/>
      <c r="C9061" s="1" t="s">
        <v>124</v>
      </c>
      <c r="E9061" s="329">
        <v>6</v>
      </c>
      <c r="F9061" s="53" t="str">
        <f>+$F$26</f>
        <v>OBJETO</v>
      </c>
      <c r="G9061" s="332" t="s">
        <v>124</v>
      </c>
      <c r="H9061" s="333"/>
      <c r="I9061" s="333"/>
      <c r="J9061" s="333"/>
      <c r="K9061" s="333"/>
      <c r="L9061" s="334"/>
    </row>
    <row r="9062" spans="1:12" hidden="1" x14ac:dyDescent="0.3">
      <c r="A9062" s="18" t="str">
        <f t="shared" ref="A9062" si="3053">+IF(OR(C9061=""),"NO",1)</f>
        <v>NO</v>
      </c>
      <c r="B9062" s="18"/>
      <c r="E9062" s="330"/>
      <c r="F9062" s="54" t="str">
        <f>+$F$27</f>
        <v>CONTRATANTE</v>
      </c>
      <c r="G9062" s="335" t="s">
        <v>124</v>
      </c>
      <c r="H9062" s="310"/>
      <c r="I9062" s="310"/>
      <c r="J9062" s="310"/>
      <c r="K9062" s="310"/>
      <c r="L9062" s="336"/>
    </row>
    <row r="9063" spans="1:12" hidden="1" x14ac:dyDescent="0.3">
      <c r="A9063" s="18" t="str">
        <f t="shared" ref="A9063" si="3054">+IF(OR(C9061=""),"NO",1)</f>
        <v>NO</v>
      </c>
      <c r="B9063" s="18"/>
      <c r="E9063" s="330"/>
      <c r="F9063" s="54" t="str">
        <f>+$F$28</f>
        <v>APORTANTE</v>
      </c>
      <c r="G9063" s="337" t="s">
        <v>124</v>
      </c>
      <c r="H9063" s="338"/>
      <c r="I9063" s="338"/>
      <c r="J9063" s="338"/>
      <c r="K9063" s="338"/>
      <c r="L9063" s="339"/>
    </row>
    <row r="9064" spans="1:12" hidden="1" x14ac:dyDescent="0.3">
      <c r="A9064" s="18" t="str">
        <f t="shared" ref="A9064" si="3055">+IF(OR(C9061=""),"NO",1)</f>
        <v>NO</v>
      </c>
      <c r="B9064" s="18"/>
      <c r="E9064" s="330"/>
      <c r="F9064" s="54" t="str">
        <f>+$F$29</f>
        <v>VALOR /SMMLV)</v>
      </c>
      <c r="G9064" s="55" t="s">
        <v>124</v>
      </c>
      <c r="H9064" s="56" t="str">
        <f>+$H$29</f>
        <v>% PART..</v>
      </c>
      <c r="I9064" s="57" t="s">
        <v>124</v>
      </c>
      <c r="J9064" s="58" t="str">
        <f>+$J$29</f>
        <v>VALOR ACREDITADO</v>
      </c>
      <c r="K9064" s="59"/>
      <c r="L9064" s="47" t="s">
        <v>124</v>
      </c>
    </row>
    <row r="9065" spans="1:12" hidden="1" x14ac:dyDescent="0.3">
      <c r="A9065" s="18" t="str">
        <f t="shared" ref="A9065" si="3056">+IF(OR(C9061=""),"NO",1)</f>
        <v>NO</v>
      </c>
      <c r="B9065" s="18"/>
      <c r="E9065" s="330"/>
      <c r="F9065" s="60" t="str">
        <f>+$F$30</f>
        <v>EXPERIENCIA APORTADA</v>
      </c>
      <c r="G9065" s="340" t="s">
        <v>124</v>
      </c>
      <c r="H9065" s="341"/>
      <c r="I9065" s="341"/>
      <c r="J9065" s="341"/>
      <c r="K9065" s="341"/>
      <c r="L9065" s="342"/>
    </row>
    <row r="9066" spans="1:12" hidden="1" x14ac:dyDescent="0.3">
      <c r="A9066" s="18" t="str">
        <f t="shared" ref="A9066" si="3057">+IF(OR(C9061=""),"NO",1)</f>
        <v>NO</v>
      </c>
      <c r="B9066" s="18"/>
      <c r="E9066" s="331"/>
      <c r="F9066" s="62" t="str">
        <f>+$F$31</f>
        <v>OBSERVACIÓN</v>
      </c>
      <c r="G9066" s="343" t="s">
        <v>124</v>
      </c>
      <c r="H9066" s="344"/>
      <c r="I9066" s="344"/>
      <c r="J9066" s="344"/>
      <c r="K9066" s="344"/>
      <c r="L9066" s="345"/>
    </row>
    <row r="9067" spans="1:12" ht="8.5" hidden="1" customHeight="1" x14ac:dyDescent="0.3">
      <c r="A9067" s="18" t="str">
        <f t="shared" ref="A9067" si="3058">+IF(OR(C9061=""),"NO",1)</f>
        <v>NO</v>
      </c>
      <c r="B9067" s="18"/>
      <c r="E9067" s="49"/>
      <c r="F9067" s="50"/>
      <c r="G9067" s="51"/>
      <c r="H9067" s="51"/>
      <c r="I9067" s="51"/>
      <c r="J9067" s="51"/>
      <c r="K9067" s="51"/>
      <c r="L9067" s="52"/>
    </row>
    <row r="9068" spans="1:12" hidden="1" x14ac:dyDescent="0.3">
      <c r="A9068" s="18" t="str">
        <f t="shared" ref="A9068" si="3059">+IF(OR(C9068=""),"NO",1)</f>
        <v>NO</v>
      </c>
      <c r="B9068" s="18"/>
      <c r="C9068" s="1" t="s">
        <v>124</v>
      </c>
      <c r="E9068" s="329">
        <v>7</v>
      </c>
      <c r="F9068" s="53" t="str">
        <f>+$F$26</f>
        <v>OBJETO</v>
      </c>
      <c r="G9068" s="332" t="s">
        <v>124</v>
      </c>
      <c r="H9068" s="333"/>
      <c r="I9068" s="333"/>
      <c r="J9068" s="333"/>
      <c r="K9068" s="333"/>
      <c r="L9068" s="334"/>
    </row>
    <row r="9069" spans="1:12" hidden="1" x14ac:dyDescent="0.3">
      <c r="A9069" s="18" t="str">
        <f t="shared" ref="A9069" si="3060">+IF(OR(C9068=""),"NO",1)</f>
        <v>NO</v>
      </c>
      <c r="B9069" s="18"/>
      <c r="E9069" s="330"/>
      <c r="F9069" s="54" t="str">
        <f>+$F$27</f>
        <v>CONTRATANTE</v>
      </c>
      <c r="G9069" s="335" t="s">
        <v>124</v>
      </c>
      <c r="H9069" s="310"/>
      <c r="I9069" s="310"/>
      <c r="J9069" s="310"/>
      <c r="K9069" s="310"/>
      <c r="L9069" s="336"/>
    </row>
    <row r="9070" spans="1:12" hidden="1" x14ac:dyDescent="0.3">
      <c r="A9070" s="18" t="str">
        <f t="shared" ref="A9070" si="3061">+IF(OR(C9068=""),"NO",1)</f>
        <v>NO</v>
      </c>
      <c r="B9070" s="18"/>
      <c r="E9070" s="330"/>
      <c r="F9070" s="54" t="str">
        <f>+$F$28</f>
        <v>APORTANTE</v>
      </c>
      <c r="G9070" s="337" t="s">
        <v>124</v>
      </c>
      <c r="H9070" s="338"/>
      <c r="I9070" s="338"/>
      <c r="J9070" s="338"/>
      <c r="K9070" s="338"/>
      <c r="L9070" s="339"/>
    </row>
    <row r="9071" spans="1:12" hidden="1" x14ac:dyDescent="0.3">
      <c r="A9071" s="18" t="str">
        <f t="shared" ref="A9071" si="3062">+IF(OR(C9068=""),"NO",1)</f>
        <v>NO</v>
      </c>
      <c r="B9071" s="18"/>
      <c r="E9071" s="330"/>
      <c r="F9071" s="54" t="str">
        <f>+$F$29</f>
        <v>VALOR /SMMLV)</v>
      </c>
      <c r="G9071" s="55" t="s">
        <v>124</v>
      </c>
      <c r="H9071" s="56" t="str">
        <f>+$H$29</f>
        <v>% PART..</v>
      </c>
      <c r="I9071" s="57" t="s">
        <v>124</v>
      </c>
      <c r="J9071" s="58" t="str">
        <f>+$J$29</f>
        <v>VALOR ACREDITADO</v>
      </c>
      <c r="K9071" s="59"/>
      <c r="L9071" s="47" t="s">
        <v>124</v>
      </c>
    </row>
    <row r="9072" spans="1:12" hidden="1" x14ac:dyDescent="0.3">
      <c r="A9072" s="18" t="str">
        <f t="shared" ref="A9072" si="3063">+IF(OR(C9068=""),"NO",1)</f>
        <v>NO</v>
      </c>
      <c r="B9072" s="18"/>
      <c r="E9072" s="330"/>
      <c r="F9072" s="60" t="str">
        <f>+$F$30</f>
        <v>EXPERIENCIA APORTADA</v>
      </c>
      <c r="G9072" s="340" t="s">
        <v>124</v>
      </c>
      <c r="H9072" s="341"/>
      <c r="I9072" s="341"/>
      <c r="J9072" s="341"/>
      <c r="K9072" s="341"/>
      <c r="L9072" s="342"/>
    </row>
    <row r="9073" spans="1:12" hidden="1" x14ac:dyDescent="0.3">
      <c r="A9073" s="18" t="str">
        <f t="shared" ref="A9073" si="3064">+IF(OR(C9068=""),"NO",1)</f>
        <v>NO</v>
      </c>
      <c r="B9073" s="18"/>
      <c r="E9073" s="331"/>
      <c r="F9073" s="62" t="str">
        <f>+$F$31</f>
        <v>OBSERVACIÓN</v>
      </c>
      <c r="G9073" s="343" t="s">
        <v>124</v>
      </c>
      <c r="H9073" s="344"/>
      <c r="I9073" s="344"/>
      <c r="J9073" s="344"/>
      <c r="K9073" s="344"/>
      <c r="L9073" s="345"/>
    </row>
    <row r="9074" spans="1:12" hidden="1" x14ac:dyDescent="0.3">
      <c r="A9074" s="18" t="str">
        <f t="shared" ref="A9074" si="3065">+IF(OR(C9068=""),"NO",1)</f>
        <v>NO</v>
      </c>
      <c r="B9074" s="18"/>
      <c r="E9074" s="49"/>
      <c r="F9074" s="50"/>
      <c r="G9074" s="51"/>
      <c r="H9074" s="51"/>
      <c r="I9074" s="51"/>
      <c r="J9074" s="51"/>
      <c r="K9074" s="51"/>
      <c r="L9074" s="52"/>
    </row>
    <row r="9075" spans="1:12" hidden="1" x14ac:dyDescent="0.3">
      <c r="A9075" s="1" t="str">
        <f>+A9010</f>
        <v>NO</v>
      </c>
      <c r="C9075" s="1" t="str">
        <f>"N"&amp;C9010</f>
        <v>N</v>
      </c>
      <c r="E9075" s="63"/>
      <c r="F9075" s="64" t="str">
        <f>+$F$75</f>
        <v>TOTAL DE CONTRATOS PRESENTADOS VÁLIDOS QUE CUMPLEN EXPERIENCIA ACREDITADA:</v>
      </c>
      <c r="G9075" s="65"/>
      <c r="H9075" s="65"/>
      <c r="I9075" s="65"/>
      <c r="J9075" s="66"/>
      <c r="K9075" s="65"/>
      <c r="L9075" s="67" t="s">
        <v>124</v>
      </c>
    </row>
    <row r="9076" spans="1:12" ht="6.65" hidden="1" customHeight="1" x14ac:dyDescent="0.3">
      <c r="A9076" s="1" t="str">
        <f>+A9010</f>
        <v>NO</v>
      </c>
      <c r="E9076" s="51"/>
      <c r="F9076" s="50"/>
      <c r="G9076" s="51"/>
      <c r="H9076" s="51"/>
      <c r="I9076" s="51"/>
      <c r="J9076" s="51"/>
      <c r="K9076" s="51"/>
      <c r="L9076" s="51"/>
    </row>
    <row r="9077" spans="1:12" hidden="1" x14ac:dyDescent="0.3">
      <c r="A9077" s="1" t="str">
        <f>+A9010</f>
        <v>NO</v>
      </c>
      <c r="E9077" s="63"/>
      <c r="F9077" s="63" t="str">
        <f>+$F$77</f>
        <v>ACREDITA SUMINISTRO E INSTALACIÓN DE MOBILIARIO POR LO MENOS EN UN (1) CONTRATO VÁLIDO</v>
      </c>
      <c r="G9077" s="65"/>
      <c r="H9077" s="65"/>
      <c r="I9077" s="65"/>
      <c r="J9077" s="66"/>
      <c r="K9077" s="65"/>
      <c r="L9077" s="68" t="s">
        <v>157</v>
      </c>
    </row>
    <row r="9078" spans="1:12" ht="5.15" hidden="1" customHeight="1" x14ac:dyDescent="0.3">
      <c r="A9078" s="1" t="str">
        <f>+A9010</f>
        <v>NO</v>
      </c>
      <c r="E9078" s="51"/>
      <c r="F9078" s="50"/>
      <c r="G9078" s="51"/>
      <c r="H9078" s="51"/>
      <c r="I9078" s="51"/>
      <c r="J9078" s="51"/>
      <c r="K9078" s="51"/>
      <c r="L9078" s="51"/>
    </row>
    <row r="9079" spans="1:12" ht="12.75" hidden="1" customHeight="1" x14ac:dyDescent="0.3">
      <c r="A9079" s="1" t="str">
        <f>+A9010</f>
        <v>NO</v>
      </c>
      <c r="E9079" s="69" t="str">
        <f>+$E$79</f>
        <v>EXPERIENCIA ESPECÍFICA NUMERAL 10.1.1 A</v>
      </c>
      <c r="F9079" s="70"/>
      <c r="G9079" s="70"/>
      <c r="H9079" s="70"/>
      <c r="I9079" s="70"/>
      <c r="J9079" s="70"/>
      <c r="K9079" s="70"/>
      <c r="L9079" s="71"/>
    </row>
    <row r="9080" spans="1:12" ht="26.5" hidden="1" customHeight="1" x14ac:dyDescent="0.3">
      <c r="A9080" s="1" t="str">
        <f>+A9010</f>
        <v>NO</v>
      </c>
      <c r="E9080" s="72"/>
      <c r="F9080" s="325" t="str">
        <f>+$F$80</f>
        <v>Por lo menos uno (1) de los contratos válidos aportados como experiencia general debe corresponder mínimo al 60% del presupuesto oficial del presente proceso de selección.  (SMMLV)</v>
      </c>
      <c r="G9080" s="326"/>
      <c r="H9080" s="326"/>
      <c r="I9080" s="326"/>
      <c r="J9080" s="326"/>
      <c r="K9080" s="73" t="s">
        <v>124</v>
      </c>
      <c r="L9080" s="74" t="s">
        <v>124</v>
      </c>
    </row>
    <row r="9081" spans="1:12" ht="23.5" hidden="1" customHeight="1" x14ac:dyDescent="0.3">
      <c r="A9081" s="1" t="str">
        <f>+A9010</f>
        <v>NO</v>
      </c>
      <c r="E9081" s="63"/>
      <c r="F9081" s="325" t="str">
        <f>+$F$81</f>
        <v xml:space="preserve">Deberá acreditarse en al menos uno (1) de los contratos válidos aportados como experiencia general una </v>
      </c>
      <c r="G9081" s="326"/>
      <c r="H9081" s="326"/>
      <c r="I9081" s="326"/>
      <c r="J9081" s="326"/>
      <c r="K9081" s="73" t="s">
        <v>124</v>
      </c>
      <c r="L9081" s="74" t="s">
        <v>124</v>
      </c>
    </row>
    <row r="9082" spans="1:12" ht="23.5" hidden="1" customHeight="1" x14ac:dyDescent="0.3">
      <c r="A9082" s="18" t="s">
        <v>30</v>
      </c>
      <c r="E9082" s="63"/>
      <c r="F9082" s="325" t="str">
        <f>+$F$82</f>
        <v xml:space="preserve">Deberá acreditarse en al menos uno (1) de los contratos válidos aportados interventoría a intervención de </v>
      </c>
      <c r="G9082" s="326"/>
      <c r="H9082" s="326"/>
      <c r="I9082" s="326"/>
      <c r="J9082" s="326"/>
      <c r="K9082" s="73">
        <f>+$K$82</f>
        <v>0</v>
      </c>
      <c r="L9082" s="74" t="s">
        <v>124</v>
      </c>
    </row>
    <row r="9083" spans="1:12" ht="36" hidden="1" customHeight="1" x14ac:dyDescent="0.3">
      <c r="A9083" s="18" t="s">
        <v>30</v>
      </c>
      <c r="E9083" s="63"/>
      <c r="F9083" s="325" t="str">
        <f>+$F$83</f>
        <v xml:space="preserve">Deberá acreditarse en al menos uno (1) de los contratos válidos aportados interventoría a intervención de </v>
      </c>
      <c r="G9083" s="326"/>
      <c r="H9083" s="326"/>
      <c r="I9083" s="326"/>
      <c r="J9083" s="326"/>
      <c r="K9083" s="75">
        <f>+$K$83</f>
        <v>0</v>
      </c>
      <c r="L9083" s="76" t="s">
        <v>124</v>
      </c>
    </row>
    <row r="9084" spans="1:12" hidden="1" x14ac:dyDescent="0.3">
      <c r="A9084" s="1" t="str">
        <f>+A9010</f>
        <v>NO</v>
      </c>
      <c r="E9084" s="51"/>
      <c r="F9084" s="50"/>
      <c r="G9084" s="51"/>
      <c r="H9084" s="51"/>
      <c r="I9084" s="51"/>
      <c r="J9084" s="51"/>
      <c r="K9084" s="51"/>
      <c r="L9084" s="51"/>
    </row>
    <row r="9085" spans="1:12" ht="12.75" hidden="1" customHeight="1" x14ac:dyDescent="0.3">
      <c r="A9085" s="1" t="str">
        <f>+A9010</f>
        <v>NO</v>
      </c>
      <c r="E9085" s="40" t="str">
        <f>+$E$85</f>
        <v>VALOR MÍNIMO A CERIFICAR % P.O EN SMMMLV. NUMERAL 3.9.1</v>
      </c>
      <c r="F9085" s="41"/>
      <c r="G9085" s="41"/>
      <c r="H9085" s="41"/>
      <c r="I9085" s="41"/>
      <c r="J9085" s="41"/>
      <c r="K9085" s="41"/>
      <c r="L9085" s="42"/>
    </row>
    <row r="9086" spans="1:12" hidden="1" x14ac:dyDescent="0.3">
      <c r="A9086" s="1" t="str">
        <f>+A9010</f>
        <v>NO</v>
      </c>
      <c r="C9086" s="1" t="str">
        <f>"M"&amp;C9010</f>
        <v>M</v>
      </c>
      <c r="E9086" s="77" t="str">
        <f>+$E$86</f>
        <v>100% P.O.</v>
      </c>
      <c r="F9086" s="78"/>
      <c r="G9086" s="61">
        <v>242.41716883554506</v>
      </c>
      <c r="H9086" s="124" t="str">
        <f>+$H$86</f>
        <v>TOTAL EJECUTADO DE CONTRATOS ACREDITADOS</v>
      </c>
      <c r="I9086" s="124"/>
      <c r="J9086" s="124"/>
      <c r="K9086" s="55" t="s">
        <v>124</v>
      </c>
      <c r="L9086" s="47" t="s">
        <v>124</v>
      </c>
    </row>
    <row r="9087" spans="1:12" hidden="1" x14ac:dyDescent="0.3">
      <c r="A9087" s="1" t="str">
        <f>+A9010</f>
        <v>NO</v>
      </c>
      <c r="E9087" s="39"/>
      <c r="F9087" s="39"/>
      <c r="G9087" s="39"/>
      <c r="H9087" s="39"/>
      <c r="I9087" s="39"/>
      <c r="J9087" s="39"/>
      <c r="K9087" s="39"/>
      <c r="L9087" s="39"/>
    </row>
    <row r="9088" spans="1:12" ht="12.75" hidden="1" customHeight="1" x14ac:dyDescent="0.3">
      <c r="A9088" s="18" t="s">
        <v>30</v>
      </c>
      <c r="B9088" s="18"/>
      <c r="E9088" s="40" t="str">
        <f>+$E$88</f>
        <v>CONSIDERACIONES PARA LA VALIDEZ DE LA EXPERIENCIA REQUERIDA: EXPERIENCIA PROPONENTES PLURALES NUMERAL 10.1.2 D</v>
      </c>
      <c r="F9088" s="41"/>
      <c r="G9088" s="41"/>
      <c r="H9088" s="41"/>
      <c r="I9088" s="41"/>
      <c r="J9088" s="41"/>
      <c r="K9088" s="41"/>
      <c r="L9088" s="42"/>
    </row>
    <row r="9089" spans="1:12" ht="28" hidden="1" customHeight="1" x14ac:dyDescent="0.3">
      <c r="A9089" s="18" t="s">
        <v>30</v>
      </c>
      <c r="B9089" s="18"/>
      <c r="C9089" s="1" t="str">
        <f>"O"&amp;C9010</f>
        <v>O</v>
      </c>
      <c r="E9089" s="80" t="str">
        <f>+$E$89</f>
        <v>i)</v>
      </c>
      <c r="F9089" s="327" t="str">
        <f>+$F$89</f>
        <v>Uno de los integrantes debe aportar como mínimo el cincuenta por ciento (50 %) de la experiencia solicitada</v>
      </c>
      <c r="G9089" s="328"/>
      <c r="H9089" s="328"/>
      <c r="I9089" s="328"/>
      <c r="J9089" s="328"/>
      <c r="K9089" s="73" t="s">
        <v>124</v>
      </c>
      <c r="L9089" s="47" t="s">
        <v>124</v>
      </c>
    </row>
    <row r="9090" spans="1:12" ht="28" hidden="1" customHeight="1" x14ac:dyDescent="0.3">
      <c r="A9090" s="18" t="s">
        <v>30</v>
      </c>
      <c r="B9090" s="18"/>
      <c r="C9090" s="1" t="str">
        <f>"O"&amp;C9010</f>
        <v>O</v>
      </c>
      <c r="E9090" s="80" t="str">
        <f>+$E$90</f>
        <v>ii)</v>
      </c>
      <c r="F9090" s="327" t="str">
        <f>+$F$90</f>
        <v>Todos los demás ntegrantes deben acreditar al menos el cinco por ciento (5 %) de la experiencia solicitada, solo uno (1) de los integrantes podrá no acreditar experiencia pero su porcentaje de participación  no podrá superar el diez por ciento (10 %)</v>
      </c>
      <c r="G9090" s="328"/>
      <c r="H9090" s="328"/>
      <c r="I9090" s="328"/>
      <c r="J9090" s="328"/>
      <c r="K9090" s="73" t="s">
        <v>124</v>
      </c>
      <c r="L9090" s="47" t="s">
        <v>124</v>
      </c>
    </row>
    <row r="9091" spans="1:12" hidden="1" x14ac:dyDescent="0.3">
      <c r="A9091" s="18" t="s">
        <v>30</v>
      </c>
      <c r="B9091" s="18"/>
      <c r="E9091" s="39"/>
      <c r="F9091" s="39"/>
      <c r="G9091" s="39"/>
      <c r="H9091" s="39"/>
      <c r="I9091" s="39"/>
      <c r="J9091" s="39"/>
      <c r="K9091" s="39"/>
      <c r="L9091" s="39"/>
    </row>
    <row r="9092" spans="1:12" ht="13" hidden="1" customHeight="1" x14ac:dyDescent="0.3">
      <c r="A9092" s="18" t="str">
        <f>+A9010</f>
        <v>NO</v>
      </c>
      <c r="B9092" s="18"/>
      <c r="E9092" s="69" t="str">
        <f>+$E$92</f>
        <v>VERIFICACIÓN Y ASIGNACIÓN DE PUNTAJE POR LA EXPERIENCIA DEL PROPONENTE</v>
      </c>
      <c r="F9092" s="70"/>
      <c r="G9092" s="70"/>
      <c r="H9092" s="70"/>
      <c r="I9092" s="70"/>
      <c r="J9092" s="70"/>
      <c r="K9092" s="70"/>
      <c r="L9092" s="71"/>
    </row>
    <row r="9093" spans="1:12" hidden="1" x14ac:dyDescent="0.3">
      <c r="A9093" s="18" t="str">
        <f>+A9010</f>
        <v>NO</v>
      </c>
      <c r="B9093" s="18"/>
      <c r="E9093" s="81"/>
      <c r="F9093" s="323" t="str">
        <f>+$F$93</f>
        <v>No. CONTRATOS QUE ACREDITAN LA EXPERIENCIA (NO OBJETO DE SUBSANACIÓN)</v>
      </c>
      <c r="G9093" s="324"/>
      <c r="H9093" s="324"/>
      <c r="I9093" s="324"/>
      <c r="J9093" s="324"/>
      <c r="K9093" s="82"/>
      <c r="L9093" s="83" t="s">
        <v>124</v>
      </c>
    </row>
    <row r="9094" spans="1:12" ht="13" hidden="1" customHeight="1" x14ac:dyDescent="0.3">
      <c r="A9094" s="18" t="str">
        <f>+A9010</f>
        <v>NO</v>
      </c>
      <c r="B9094" s="18"/>
      <c r="E9094" s="84"/>
      <c r="F9094" s="323" t="str">
        <f>+$F$94</f>
        <v>TOTAL EJECUTADO DE CONTRATOS ACREDITADOS PROPUESTA INICIAL</v>
      </c>
      <c r="G9094" s="324"/>
      <c r="H9094" s="324"/>
      <c r="I9094" s="324"/>
      <c r="J9094" s="324"/>
      <c r="K9094" s="85"/>
      <c r="L9094" s="86" t="s">
        <v>124</v>
      </c>
    </row>
    <row r="9095" spans="1:12" ht="13" hidden="1" customHeight="1" x14ac:dyDescent="0.3">
      <c r="A9095" s="18" t="str">
        <f>+A9010</f>
        <v>NO</v>
      </c>
      <c r="B9095" s="18"/>
      <c r="E9095" s="87"/>
      <c r="F9095" s="323" t="str">
        <f>+$F$95</f>
        <v>PROMEDIO VALOR ACREDITADO EN SMMLV</v>
      </c>
      <c r="G9095" s="324"/>
      <c r="H9095" s="324"/>
      <c r="I9095" s="324"/>
      <c r="J9095" s="324"/>
      <c r="K9095" s="66"/>
      <c r="L9095" s="88" t="s">
        <v>124</v>
      </c>
    </row>
    <row r="9096" spans="1:12" hidden="1" x14ac:dyDescent="0.3">
      <c r="A9096" s="18" t="str">
        <f>+A9010</f>
        <v>NO</v>
      </c>
      <c r="B9096" s="18"/>
      <c r="E9096" s="89"/>
      <c r="F9096" s="89"/>
      <c r="G9096" s="89"/>
      <c r="H9096" s="89"/>
      <c r="I9096" s="89"/>
      <c r="J9096" s="89"/>
      <c r="K9096" s="89"/>
      <c r="L9096" s="89"/>
    </row>
    <row r="9097" spans="1:12" ht="13" hidden="1" customHeight="1" x14ac:dyDescent="0.3">
      <c r="A9097" s="18" t="str">
        <f>+A9010</f>
        <v>NO</v>
      </c>
      <c r="B9097" s="18"/>
      <c r="E9097" s="69" t="str">
        <f>+$E$97</f>
        <v>3.9.2 EXIGENCIAS MÍNIMAS DE EXPERIENCIA Y FORMACIÓN ACADÉMICA DEL EQUIPO DE TRABAJO</v>
      </c>
      <c r="F9097" s="70"/>
      <c r="G9097" s="70"/>
      <c r="H9097" s="70"/>
      <c r="I9097" s="70"/>
      <c r="J9097" s="70"/>
      <c r="K9097" s="70"/>
      <c r="L9097" s="71"/>
    </row>
    <row r="9098" spans="1:12" hidden="1" x14ac:dyDescent="0.3">
      <c r="A9098" s="18" t="str">
        <f>+A9010</f>
        <v>NO</v>
      </c>
      <c r="B9098" s="18"/>
      <c r="E9098" s="90" t="str">
        <f>+$E$98</f>
        <v>Formulario 8</v>
      </c>
      <c r="F9098" s="315" t="s">
        <v>46</v>
      </c>
      <c r="G9098" s="316"/>
      <c r="H9098" s="317"/>
      <c r="I9098" s="318"/>
      <c r="J9098" s="318"/>
      <c r="K9098" s="318"/>
      <c r="L9098" s="319"/>
    </row>
    <row r="9099" spans="1:12" hidden="1" x14ac:dyDescent="0.3">
      <c r="A9099" s="18" t="str">
        <f>+A9010</f>
        <v>NO</v>
      </c>
      <c r="B9099" s="18"/>
      <c r="E9099" s="91" t="s">
        <v>124</v>
      </c>
      <c r="F9099" s="91" t="str">
        <f>+$F$99</f>
        <v>Director de Interventoría</v>
      </c>
      <c r="G9099" s="91" t="str">
        <f>+$G$99</f>
        <v>Residente de Interventoría</v>
      </c>
      <c r="H9099" s="320"/>
      <c r="I9099" s="321"/>
      <c r="J9099" s="321"/>
      <c r="K9099" s="321"/>
      <c r="L9099" s="322"/>
    </row>
    <row r="9100" spans="1:12" hidden="1" x14ac:dyDescent="0.3">
      <c r="A9100" s="18" t="str">
        <f>+A9010</f>
        <v>NO</v>
      </c>
      <c r="B9100" s="18"/>
      <c r="E9100" s="304" t="str">
        <f>+$E$100</f>
        <v>OBSERVACIONES RESPECTO REQUISITO HABILITANTE DEL PERSONAL CLAVE EVALUABLE</v>
      </c>
      <c r="F9100" s="305"/>
      <c r="G9100" s="305"/>
      <c r="H9100" s="305"/>
      <c r="I9100" s="305"/>
      <c r="J9100" s="305"/>
      <c r="K9100" s="305"/>
      <c r="L9100" s="305"/>
    </row>
    <row r="9101" spans="1:12" hidden="1" x14ac:dyDescent="0.3">
      <c r="A9101" s="18" t="str">
        <f>+A9010</f>
        <v>NO</v>
      </c>
      <c r="B9101" s="18"/>
      <c r="E9101" s="312" t="s">
        <v>124</v>
      </c>
      <c r="F9101" s="313"/>
      <c r="G9101" s="313"/>
      <c r="H9101" s="313"/>
      <c r="I9101" s="313"/>
      <c r="J9101" s="313"/>
      <c r="K9101" s="313"/>
      <c r="L9101" s="314"/>
    </row>
    <row r="9102" spans="1:12" hidden="1" x14ac:dyDescent="0.3">
      <c r="A9102" s="18" t="str">
        <f>+A9010</f>
        <v>NO</v>
      </c>
      <c r="B9102" s="18"/>
      <c r="E9102" s="89"/>
      <c r="F9102" s="89"/>
      <c r="G9102" s="89"/>
      <c r="H9102" s="89"/>
      <c r="I9102" s="89"/>
      <c r="J9102" s="89"/>
      <c r="K9102" s="89"/>
      <c r="L9102" s="89"/>
    </row>
    <row r="9103" spans="1:12" ht="13" hidden="1" customHeight="1" x14ac:dyDescent="0.3">
      <c r="A9103" s="18" t="str">
        <f>+A9010</f>
        <v>NO</v>
      </c>
      <c r="B9103" s="18"/>
      <c r="E9103" s="69" t="str">
        <f>+$E$103</f>
        <v>4.2 EQUIPO DE TRABAJO (Personal Clave Evaluable)</v>
      </c>
      <c r="F9103" s="70"/>
      <c r="G9103" s="70"/>
      <c r="H9103" s="70"/>
      <c r="I9103" s="70"/>
      <c r="J9103" s="70"/>
      <c r="K9103" s="70"/>
      <c r="L9103" s="71"/>
    </row>
    <row r="9104" spans="1:12" ht="23.25" hidden="1" customHeight="1" x14ac:dyDescent="0.3">
      <c r="A9104" s="18" t="str">
        <f>+A9010</f>
        <v>NO</v>
      </c>
      <c r="B9104" s="18"/>
      <c r="E9104" s="90" t="str">
        <f>+$E$104</f>
        <v>Formulario 9</v>
      </c>
      <c r="F9104" s="315" t="s">
        <v>46</v>
      </c>
      <c r="G9104" s="316"/>
      <c r="H9104" s="317"/>
      <c r="I9104" s="318"/>
      <c r="J9104" s="318"/>
      <c r="K9104" s="318"/>
      <c r="L9104" s="319"/>
    </row>
    <row r="9105" spans="1:12" hidden="1" x14ac:dyDescent="0.3">
      <c r="A9105" s="18" t="str">
        <f>+A9010</f>
        <v>NO</v>
      </c>
      <c r="B9105" s="18"/>
      <c r="E9105" s="91" t="s">
        <v>124</v>
      </c>
      <c r="F9105" s="91" t="str">
        <f>+$F$99</f>
        <v>Director de Interventoría</v>
      </c>
      <c r="G9105" s="91" t="str">
        <f>+$G$99</f>
        <v>Residente de Interventoría</v>
      </c>
      <c r="H9105" s="320"/>
      <c r="I9105" s="321"/>
      <c r="J9105" s="321"/>
      <c r="K9105" s="321"/>
      <c r="L9105" s="322"/>
    </row>
    <row r="9106" spans="1:12" hidden="1" x14ac:dyDescent="0.3">
      <c r="A9106" s="18" t="str">
        <f>+A9010</f>
        <v>NO</v>
      </c>
      <c r="B9106" s="18"/>
      <c r="E9106" s="89"/>
      <c r="F9106" s="89"/>
      <c r="G9106" s="89"/>
      <c r="H9106" s="89"/>
      <c r="I9106" s="89"/>
      <c r="J9106" s="89"/>
      <c r="K9106" s="89"/>
      <c r="L9106" s="89"/>
    </row>
    <row r="9107" spans="1:12" hidden="1" x14ac:dyDescent="0.3">
      <c r="A9107" s="1" t="str">
        <f>+A9010</f>
        <v>NO</v>
      </c>
      <c r="E9107" s="92" t="str">
        <f>+E8982</f>
        <v>CRITERIOS DE EVALUACIÓN Y PUNTAJE</v>
      </c>
      <c r="F9107" s="93"/>
      <c r="G9107" s="93"/>
      <c r="H9107" s="93"/>
      <c r="I9107" s="93"/>
      <c r="J9107" s="93"/>
      <c r="K9107" s="94"/>
      <c r="L9107" s="95" t="str">
        <f>+$L$107</f>
        <v>PUNTAJE OBTENIDO</v>
      </c>
    </row>
    <row r="9108" spans="1:12" hidden="1" x14ac:dyDescent="0.3">
      <c r="A9108" s="1" t="str">
        <f>+A9010</f>
        <v>NO</v>
      </c>
      <c r="E9108" s="96" t="str">
        <f>+$E$108</f>
        <v>VALOR</v>
      </c>
      <c r="F9108" s="97" t="str">
        <f>+$F$108</f>
        <v>EQUIPO DE TRABAJO (PERSONAL CLAVE EVALUABLE)</v>
      </c>
      <c r="G9108" s="24"/>
      <c r="H9108" s="24"/>
      <c r="I9108" s="24"/>
      <c r="J9108" s="24"/>
      <c r="K9108" s="24"/>
      <c r="L9108" s="98"/>
    </row>
    <row r="9109" spans="1:12" ht="12.75" hidden="1" customHeight="1" x14ac:dyDescent="0.3">
      <c r="A9109" s="1" t="str">
        <f>+A9010</f>
        <v>NO</v>
      </c>
      <c r="E9109" s="96">
        <f>+$E$109</f>
        <v>5</v>
      </c>
      <c r="F9109" s="307" t="str">
        <f>+$F$109</f>
        <v xml:space="preserve"> Experiencia Específica adicional</v>
      </c>
      <c r="G9109" s="308"/>
      <c r="H9109" s="308"/>
      <c r="I9109" s="308"/>
      <c r="J9109" s="308"/>
      <c r="K9109" s="309"/>
      <c r="L9109" s="99" t="str">
        <f>IFERROR(IF(VLOOKUP(C9010,'R. PUNTAJES'!$C$14:$R$213,'R. PUNTAJES'!$I$10,0)="","",VLOOKUP(C9010,'R. PUNTAJES'!$C$14:$R$213,'R. PUNTAJES'!$I$10,0)),"")</f>
        <v/>
      </c>
    </row>
    <row r="9110" spans="1:12" ht="12.75" hidden="1" customHeight="1" x14ac:dyDescent="0.3">
      <c r="A9110" s="1" t="str">
        <f>+A9010</f>
        <v>NO</v>
      </c>
      <c r="E9110" s="96">
        <f>+$E$110</f>
        <v>5</v>
      </c>
      <c r="F9110" s="307" t="str">
        <f>+$F$110</f>
        <v>Formación Académica adicional</v>
      </c>
      <c r="G9110" s="308"/>
      <c r="H9110" s="308"/>
      <c r="I9110" s="308"/>
      <c r="J9110" s="308"/>
      <c r="K9110" s="309"/>
      <c r="L9110" s="99" t="str">
        <f>IFERROR(IF(VLOOKUP(C9010,'R. PUNTAJES'!$C$14:$R$213,'R. PUNTAJES'!$J$10,0)="","",VLOOKUP(C9010,'R. PUNTAJES'!$C$14:$R$213,'R. PUNTAJES'!$J$10,0)),"")</f>
        <v/>
      </c>
    </row>
    <row r="9111" spans="1:12" hidden="1" x14ac:dyDescent="0.3">
      <c r="A9111" s="18" t="str">
        <f>+A9010</f>
        <v>NO</v>
      </c>
      <c r="B9111" s="18"/>
      <c r="E9111" s="100"/>
      <c r="F9111" s="101" t="str">
        <f>+$F$111</f>
        <v>FACTOR DE SOSTENIBILIDAD</v>
      </c>
      <c r="G9111" s="102"/>
      <c r="H9111" s="102"/>
      <c r="I9111" s="102"/>
      <c r="J9111" s="102"/>
      <c r="K9111" s="102"/>
      <c r="L9111" s="103"/>
    </row>
    <row r="9112" spans="1:12" hidden="1" x14ac:dyDescent="0.3">
      <c r="A9112" s="18" t="str">
        <f>+A9010</f>
        <v>NO</v>
      </c>
      <c r="B9112" s="18"/>
      <c r="E9112" s="104">
        <v>1</v>
      </c>
      <c r="F9112" s="105" t="str">
        <f>+$F$112</f>
        <v>Compromisos Sostenibilidad</v>
      </c>
      <c r="G9112" s="106"/>
      <c r="H9112" s="106"/>
      <c r="I9112" s="106"/>
      <c r="J9112" s="106"/>
      <c r="K9112" s="106"/>
      <c r="L9112" s="107" t="str">
        <f>IFERROR(IF(VLOOKUP(C9010,'R. PUNTAJES'!$C$14:$R$213,'R. PUNTAJES'!$K$10,0)="","",VLOOKUP(C9010,'R. PUNTAJES'!$C$14:$R$213,'R. PUNTAJES'!$K$10,0)),"")</f>
        <v/>
      </c>
    </row>
    <row r="9113" spans="1:12" hidden="1" x14ac:dyDescent="0.3">
      <c r="A9113" s="1" t="str">
        <f>+A9010</f>
        <v>NO</v>
      </c>
      <c r="E9113" s="108"/>
      <c r="F9113" s="109" t="str">
        <f>+$F$113</f>
        <v>APOYO A LA INDUSTRIA NACIONAL</v>
      </c>
      <c r="G9113" s="110"/>
      <c r="H9113" s="110"/>
      <c r="I9113" s="110"/>
      <c r="J9113" s="110"/>
      <c r="K9113" s="110"/>
      <c r="L9113" s="111"/>
    </row>
    <row r="9114" spans="1:12" ht="12.75" hidden="1" customHeight="1" x14ac:dyDescent="0.3">
      <c r="A9114" s="1" t="str">
        <f>+A9010</f>
        <v>NO</v>
      </c>
      <c r="E9114" s="96">
        <v>20</v>
      </c>
      <c r="F9114" s="307" t="str">
        <f>+$F$114</f>
        <v>Promoción de Servicios Nacionales o con Trato Nacional</v>
      </c>
      <c r="G9114" s="308"/>
      <c r="H9114" s="308"/>
      <c r="I9114" s="308"/>
      <c r="J9114" s="308"/>
      <c r="K9114" s="309"/>
      <c r="L9114" s="99" t="str">
        <f>IFERROR(IF(VLOOKUP(C9010,'R. PUNTAJES'!$C$14:$R$213,'R. PUNTAJES'!$L$10,0)="","",
IF(VLOOKUP(C9010,'R. PUNTAJES'!$C$14:$R$213,'R. PUNTAJES'!$L$10,0)=5,0,
VLOOKUP(C9010,'R. PUNTAJES'!$C$14:$R$213,'R. PUNTAJES'!$L$10,0))),"")</f>
        <v/>
      </c>
    </row>
    <row r="9115" spans="1:12" ht="12.75" hidden="1" customHeight="1" x14ac:dyDescent="0.3">
      <c r="A9115" s="1" t="str">
        <f>+A9010</f>
        <v>NO</v>
      </c>
      <c r="E9115" s="96">
        <v>5</v>
      </c>
      <c r="F9115" s="307" t="str">
        <f>+$F$115</f>
        <v>Incorporación de componente nacional en servicios extranjeros</v>
      </c>
      <c r="G9115" s="308"/>
      <c r="H9115" s="308"/>
      <c r="I9115" s="308"/>
      <c r="J9115" s="308"/>
      <c r="K9115" s="309"/>
      <c r="L9115" s="99" t="str">
        <f>IFERROR(IF(VLOOKUP(C9010,'R. PUNTAJES'!$C$14:$R$213,'R. PUNTAJES'!$L$10,0)="","",
IF(VLOOKUP(C9010,'R. PUNTAJES'!$C$14:$R$213,'R. PUNTAJES'!$L$10,0)=20,0,
VLOOKUP(C9010,'R. PUNTAJES'!$C$14:$R$213,'R. PUNTAJES'!$L$10,0))),"")</f>
        <v/>
      </c>
    </row>
    <row r="9116" spans="1:12" hidden="1" x14ac:dyDescent="0.3">
      <c r="A9116" s="1" t="str">
        <f>+A9010</f>
        <v>NO</v>
      </c>
      <c r="E9116" s="112"/>
      <c r="F9116" s="97" t="str">
        <f>+$F$116</f>
        <v>VINCULACIÓN DE PERSONAS CON DISCAPACIDAD</v>
      </c>
      <c r="G9116" s="24"/>
      <c r="H9116" s="24"/>
      <c r="I9116" s="24"/>
      <c r="J9116" s="24"/>
      <c r="K9116" s="24"/>
      <c r="L9116" s="98"/>
    </row>
    <row r="9117" spans="1:12" ht="12.75" hidden="1" customHeight="1" x14ac:dyDescent="0.3">
      <c r="A9117" s="1" t="str">
        <f>+A9010</f>
        <v>NO</v>
      </c>
      <c r="E9117" s="96">
        <v>1</v>
      </c>
      <c r="F9117" s="307" t="str">
        <f>+$F$117</f>
        <v xml:space="preserve">Trabajadores vinculados a la planta de personal </v>
      </c>
      <c r="G9117" s="308"/>
      <c r="H9117" s="308"/>
      <c r="I9117" s="308"/>
      <c r="J9117" s="308"/>
      <c r="K9117" s="309"/>
      <c r="L9117" s="99" t="str">
        <f>IFERROR(IF(VLOOKUP(C9010,'R. PUNTAJES'!$C$14:$R$213,'R. PUNTAJES'!$M$10,0)="","",VLOOKUP(C9010,'R. PUNTAJES'!$C$14:$R$213,'R. PUNTAJES'!$M$10,0)),"")</f>
        <v/>
      </c>
    </row>
    <row r="9118" spans="1:12" hidden="1" x14ac:dyDescent="0.3">
      <c r="A9118" s="1" t="str">
        <f>+A9010</f>
        <v>NO</v>
      </c>
      <c r="E9118" s="112"/>
      <c r="F9118" s="97" t="str">
        <f>+$F$118</f>
        <v>EMPRENDIMIENTOS Y EMPRESAS DE MUJERES</v>
      </c>
      <c r="G9118" s="24"/>
      <c r="H9118" s="24"/>
      <c r="I9118" s="24"/>
      <c r="J9118" s="24"/>
      <c r="K9118" s="24"/>
      <c r="L9118" s="98"/>
    </row>
    <row r="9119" spans="1:12" ht="13" hidden="1" customHeight="1" x14ac:dyDescent="0.3">
      <c r="A9119" s="1" t="str">
        <f>+A9010</f>
        <v>NO</v>
      </c>
      <c r="E9119" s="96">
        <v>0.25</v>
      </c>
      <c r="F9119" s="307" t="str">
        <f>+$F$119</f>
        <v>Emprendimientos y empresas de mujeres</v>
      </c>
      <c r="G9119" s="308"/>
      <c r="H9119" s="308"/>
      <c r="I9119" s="308"/>
      <c r="J9119" s="308"/>
      <c r="K9119" s="309"/>
      <c r="L9119" s="113" t="str">
        <f>IFERROR(IF(VLOOKUP(C9010,'R. PUNTAJES'!$C$14:$R$213,'R. PUNTAJES'!$N$10,0)="","",VLOOKUP(C9010,'R. PUNTAJES'!$C$14:$R$213,'R. PUNTAJES'!$N$10,0)),"")</f>
        <v/>
      </c>
    </row>
    <row r="9120" spans="1:12" hidden="1" x14ac:dyDescent="0.3">
      <c r="A9120" s="18" t="str">
        <f>+A9121</f>
        <v>NO</v>
      </c>
      <c r="B9120" s="18"/>
      <c r="E9120" s="112"/>
      <c r="F9120" s="97" t="str">
        <f>+$F$120</f>
        <v>MIPYME</v>
      </c>
      <c r="G9120" s="24"/>
      <c r="H9120" s="24"/>
      <c r="I9120" s="24"/>
      <c r="J9120" s="24"/>
      <c r="K9120" s="24"/>
      <c r="L9120" s="98"/>
    </row>
    <row r="9121" spans="1:16" hidden="1" x14ac:dyDescent="0.3">
      <c r="A9121" s="18" t="str">
        <f>+IF(E9121=0,"NO",1)</f>
        <v>NO</v>
      </c>
      <c r="B9121" s="18"/>
      <c r="E9121" s="96">
        <v>0</v>
      </c>
      <c r="F9121" s="307" t="str">
        <f>+$F$121</f>
        <v>Mipyme</v>
      </c>
      <c r="G9121" s="308"/>
      <c r="H9121" s="308"/>
      <c r="I9121" s="308"/>
      <c r="J9121" s="308"/>
      <c r="K9121" s="309"/>
      <c r="L9121" s="113" t="str">
        <f>IFERROR(IF(VLOOKUP(C9010,'R. PUNTAJES'!$C$14:$R$213,'R. PUNTAJES'!$O$10,0)="","",VLOOKUP(C9010,'R. PUNTAJES'!$C$14:$R$213,'R. PUNTAJES'!$O$10,0)),"")</f>
        <v/>
      </c>
    </row>
    <row r="9122" spans="1:16" hidden="1" x14ac:dyDescent="0.3">
      <c r="A9122" s="1" t="str">
        <f>+A9010</f>
        <v>NO</v>
      </c>
      <c r="E9122" s="112"/>
      <c r="F9122" s="97" t="str">
        <f>+$F$122</f>
        <v>EXPERIENCIA DEL PROPONENTE</v>
      </c>
      <c r="G9122" s="24"/>
      <c r="H9122" s="24"/>
      <c r="I9122" s="24"/>
      <c r="J9122" s="24"/>
      <c r="K9122" s="24"/>
      <c r="L9122" s="98"/>
    </row>
    <row r="9123" spans="1:16" hidden="1" x14ac:dyDescent="0.3">
      <c r="A9123" s="1" t="str">
        <f>+A9010</f>
        <v>NO</v>
      </c>
      <c r="E9123" s="96">
        <v>59.5</v>
      </c>
      <c r="F9123" s="307" t="str">
        <f>+$F$123</f>
        <v>mediana con valor absoluto</v>
      </c>
      <c r="G9123" s="308"/>
      <c r="H9123" s="308"/>
      <c r="I9123" s="308"/>
      <c r="J9123" s="308"/>
      <c r="K9123" s="309"/>
      <c r="L9123" s="113" t="str">
        <f>IFERROR(IF(VLOOKUP(C9010,'R. PUNTAJES'!$C$14:$R$213,'R. PUNTAJES'!$R$10,0)="","",VLOOKUP(C9010,'R. PUNTAJES'!$C$14:$R$213,'R. PUNTAJES'!$R$10,0)),"")</f>
        <v/>
      </c>
    </row>
    <row r="9124" spans="1:16" hidden="1" x14ac:dyDescent="0.3">
      <c r="A9124" s="1" t="str">
        <f>+A9010</f>
        <v>NO</v>
      </c>
      <c r="E9124" s="112"/>
      <c r="F9124" s="97" t="str">
        <f>+$F$124</f>
        <v>MULTAS</v>
      </c>
      <c r="G9124" s="24"/>
      <c r="H9124" s="24"/>
      <c r="I9124" s="24"/>
      <c r="J9124" s="24"/>
      <c r="K9124" s="24"/>
      <c r="L9124" s="98"/>
    </row>
    <row r="9125" spans="1:16" ht="12.75" hidden="1" customHeight="1" x14ac:dyDescent="0.3">
      <c r="A9125" s="1" t="str">
        <f>+A9010</f>
        <v>NO</v>
      </c>
      <c r="E9125" s="96">
        <v>-2</v>
      </c>
      <c r="F9125" s="307" t="str">
        <f>+$F$125</f>
        <v>Una o más multas o cláusulas penales durante el último año</v>
      </c>
      <c r="G9125" s="310"/>
      <c r="H9125" s="310"/>
      <c r="I9125" s="310"/>
      <c r="J9125" s="310"/>
      <c r="K9125" s="311"/>
      <c r="L9125" s="99" t="str">
        <f>IFERROR(IF(VLOOKUP(C9010,'R. PUNTAJES'!$C$14:$R$213,'R. PUNTAJES'!$Q$10,0)="","",VLOOKUP(C9010,'R. PUNTAJES'!$C$14:$R$213,'R. PUNTAJES'!$Q$10,0)),"")</f>
        <v/>
      </c>
    </row>
    <row r="9126" spans="1:16" hidden="1" x14ac:dyDescent="0.3">
      <c r="A9126" s="1" t="str">
        <f>+A9010</f>
        <v>NO</v>
      </c>
      <c r="E9126" s="112"/>
      <c r="F9126" s="97" t="str">
        <f>+$F$126</f>
        <v>OBRAS INCONCLUSAS</v>
      </c>
      <c r="G9126" s="24"/>
      <c r="H9126" s="24"/>
      <c r="I9126" s="24"/>
      <c r="J9126" s="24"/>
      <c r="K9126" s="24"/>
      <c r="L9126" s="98"/>
    </row>
    <row r="9127" spans="1:16" hidden="1" x14ac:dyDescent="0.3">
      <c r="A9127" s="1" t="str">
        <f>+A9010</f>
        <v>NO</v>
      </c>
      <c r="E9127" s="96">
        <v>-1</v>
      </c>
      <c r="F9127" s="301" t="str">
        <f>+$F$127</f>
        <v>Anotación vigente de obra civil inconclusa</v>
      </c>
      <c r="G9127" s="302"/>
      <c r="H9127" s="302"/>
      <c r="I9127" s="302"/>
      <c r="J9127" s="302"/>
      <c r="K9127" s="303"/>
      <c r="L9127" s="99" t="str">
        <f>IFERROR(IF(VLOOKUP(C9010,'R. PUNTAJES'!$C$14:$R$213,'R. PUNTAJES'!$P$10,0)="","",VLOOKUP(C9010,'R. PUNTAJES'!$C$14:$R$213,'R. PUNTAJES'!$P$10,0)),"")</f>
        <v/>
      </c>
    </row>
    <row r="9128" spans="1:16" ht="7.5" hidden="1" customHeight="1" x14ac:dyDescent="0.3">
      <c r="A9128" s="1" t="str">
        <f>+A9010</f>
        <v>NO</v>
      </c>
      <c r="E9128" s="114"/>
      <c r="F9128" s="45"/>
      <c r="G9128" s="45"/>
      <c r="H9128" s="45"/>
      <c r="I9128" s="45"/>
      <c r="J9128" s="45"/>
      <c r="K9128" s="45"/>
      <c r="L9128" s="48"/>
    </row>
    <row r="9129" spans="1:16" hidden="1" x14ac:dyDescent="0.3">
      <c r="A9129" s="1" t="str">
        <f>+A9010</f>
        <v>NO</v>
      </c>
      <c r="E9129" s="115" t="str">
        <f>+$E$129</f>
        <v>PUNTAJE TOTAL</v>
      </c>
      <c r="F9129" s="116"/>
      <c r="G9129" s="116"/>
      <c r="H9129" s="116"/>
      <c r="I9129" s="116"/>
      <c r="J9129" s="116"/>
      <c r="K9129" s="117"/>
      <c r="L9129" s="118">
        <f>IFERROR(IF(VLOOKUP(C9010,'R. PUNTAJES'!$C$14:$R$213,'R. PUNTAJES'!$H$10,0)="RECHAZO","",SUM(L9109:L9127)),"")</f>
        <v>0</v>
      </c>
    </row>
    <row r="9130" spans="1:16" hidden="1" x14ac:dyDescent="0.3">
      <c r="A9130" s="1" t="str">
        <f>+A9010</f>
        <v>NO</v>
      </c>
      <c r="E9130" s="304" t="str">
        <f>+$E$130</f>
        <v>OBSERVACIONES RESPECTO A PUNTAJES</v>
      </c>
      <c r="F9130" s="305"/>
      <c r="G9130" s="305"/>
      <c r="H9130" s="305"/>
      <c r="I9130" s="305"/>
      <c r="J9130" s="305"/>
      <c r="K9130" s="305"/>
      <c r="L9130" s="305"/>
    </row>
    <row r="9131" spans="1:16" ht="12" hidden="1" customHeight="1" x14ac:dyDescent="0.3">
      <c r="A9131" s="1" t="str">
        <f>+A9010</f>
        <v>NO</v>
      </c>
      <c r="E9131" s="306" t="s">
        <v>124</v>
      </c>
      <c r="F9131" s="305"/>
      <c r="G9131" s="305"/>
      <c r="H9131" s="305"/>
      <c r="I9131" s="305"/>
      <c r="J9131" s="305"/>
      <c r="K9131" s="305"/>
      <c r="L9131" s="305"/>
      <c r="N9131" s="119"/>
      <c r="O9131" s="119"/>
      <c r="P9131" s="120"/>
    </row>
    <row r="9132" spans="1:16" ht="3" hidden="1" customHeight="1" x14ac:dyDescent="0.3">
      <c r="A9132" s="1" t="str">
        <f>+A9011</f>
        <v>NO</v>
      </c>
      <c r="E9132" s="121"/>
      <c r="F9132" s="122"/>
      <c r="G9132" s="122"/>
      <c r="H9132" s="122"/>
      <c r="I9132" s="122"/>
      <c r="J9132" s="122"/>
      <c r="K9132" s="122"/>
      <c r="L9132" s="123"/>
    </row>
    <row r="9133" spans="1:16" hidden="1" x14ac:dyDescent="0.3">
      <c r="A9133" s="1" t="str">
        <f>+IF(OR(C9135=""),"NO",1)</f>
        <v>NO</v>
      </c>
      <c r="E9133" s="346"/>
      <c r="F9133" s="347"/>
      <c r="G9133" s="347"/>
      <c r="H9133" s="347"/>
      <c r="I9133" s="347"/>
      <c r="J9133" s="347"/>
      <c r="K9133" s="347"/>
      <c r="L9133" s="347"/>
    </row>
    <row r="9134" spans="1:16" ht="4.5" hidden="1" customHeight="1" x14ac:dyDescent="0.3">
      <c r="A9134" s="1" t="str">
        <f>+A9135</f>
        <v>NO</v>
      </c>
      <c r="E9134" s="15"/>
      <c r="F9134" s="16"/>
      <c r="G9134" s="16"/>
      <c r="H9134" s="16"/>
      <c r="I9134" s="16"/>
      <c r="J9134" s="16"/>
      <c r="K9134" s="16"/>
      <c r="L9134" s="17"/>
    </row>
    <row r="9135" spans="1:16" ht="15.75" hidden="1" customHeight="1" x14ac:dyDescent="0.3">
      <c r="A9135" s="1" t="str">
        <f>+IF(OR(C9135=""),"NO",1)</f>
        <v>NO</v>
      </c>
      <c r="B9135" s="1">
        <f>1+MAX($B$1:B9134)</f>
        <v>74</v>
      </c>
      <c r="C9135" s="18" t="s">
        <v>124</v>
      </c>
      <c r="E9135" s="19" t="s">
        <v>124</v>
      </c>
      <c r="F9135" s="20"/>
      <c r="G9135" s="20"/>
      <c r="H9135" s="20"/>
      <c r="I9135" s="21"/>
      <c r="J9135" s="20"/>
      <c r="K9135" s="21"/>
      <c r="L9135" s="22"/>
    </row>
    <row r="9136" spans="1:16" hidden="1" x14ac:dyDescent="0.3">
      <c r="A9136" s="1" t="str">
        <f>A9135</f>
        <v>NO</v>
      </c>
      <c r="E9136" s="23" t="str">
        <f>+$E$11</f>
        <v>Integrantes</v>
      </c>
      <c r="F9136" s="24"/>
      <c r="G9136" s="24"/>
      <c r="H9136" s="24"/>
      <c r="I9136" s="24"/>
      <c r="J9136" s="24"/>
      <c r="K9136" s="25" t="str">
        <f>+$K$11</f>
        <v>Nit</v>
      </c>
      <c r="L9136" s="26" t="str">
        <f>+$L$11</f>
        <v>Part.</v>
      </c>
    </row>
    <row r="9137" spans="1:12" hidden="1" x14ac:dyDescent="0.3">
      <c r="A9137" s="1" t="str">
        <f>+A9136</f>
        <v>NO</v>
      </c>
      <c r="C9137" s="1" t="s">
        <v>124</v>
      </c>
      <c r="E9137" s="27" t="s">
        <v>124</v>
      </c>
      <c r="F9137" s="28"/>
      <c r="G9137" s="28"/>
      <c r="H9137" s="28"/>
      <c r="I9137" s="28"/>
      <c r="J9137" s="28"/>
      <c r="K9137" s="29" t="s">
        <v>124</v>
      </c>
      <c r="L9137" s="30" t="s">
        <v>124</v>
      </c>
    </row>
    <row r="9138" spans="1:12" hidden="1" x14ac:dyDescent="0.3">
      <c r="A9138" s="18" t="str">
        <f>+IF(OR(C9138=""),"NO",1)</f>
        <v>NO</v>
      </c>
      <c r="B9138" s="18"/>
      <c r="C9138" s="1" t="s">
        <v>124</v>
      </c>
      <c r="E9138" s="31" t="s">
        <v>124</v>
      </c>
      <c r="F9138" s="32"/>
      <c r="G9138" s="32"/>
      <c r="H9138" s="32"/>
      <c r="I9138" s="32"/>
      <c r="J9138" s="32"/>
      <c r="K9138" s="33" t="s">
        <v>124</v>
      </c>
      <c r="L9138" s="34" t="s">
        <v>124</v>
      </c>
    </row>
    <row r="9139" spans="1:12" hidden="1" x14ac:dyDescent="0.3">
      <c r="A9139" s="18" t="str">
        <f>+IF(OR(C9139=""),"NO",1)</f>
        <v>NO</v>
      </c>
      <c r="B9139" s="18"/>
      <c r="C9139" s="1" t="s">
        <v>124</v>
      </c>
      <c r="E9139" s="31" t="s">
        <v>124</v>
      </c>
      <c r="F9139" s="32"/>
      <c r="G9139" s="32"/>
      <c r="H9139" s="32"/>
      <c r="I9139" s="32"/>
      <c r="J9139" s="32"/>
      <c r="K9139" s="33" t="s">
        <v>124</v>
      </c>
      <c r="L9139" s="34" t="s">
        <v>124</v>
      </c>
    </row>
    <row r="9140" spans="1:12" hidden="1" x14ac:dyDescent="0.3">
      <c r="A9140" s="18" t="str">
        <f>+IF(OR(C9140=""),"NO",1)</f>
        <v>NO</v>
      </c>
      <c r="B9140" s="18"/>
      <c r="C9140" s="1" t="s">
        <v>124</v>
      </c>
      <c r="E9140" s="31" t="s">
        <v>13</v>
      </c>
      <c r="F9140" s="32"/>
      <c r="G9140" s="32"/>
      <c r="H9140" s="32"/>
      <c r="I9140" s="32"/>
      <c r="J9140" s="32"/>
      <c r="K9140" s="33"/>
      <c r="L9140" s="34"/>
    </row>
    <row r="9141" spans="1:12" hidden="1" x14ac:dyDescent="0.3">
      <c r="A9141" s="18" t="str">
        <f>+IF(OR(C9141=""),"NO",1)</f>
        <v>NO</v>
      </c>
      <c r="B9141" s="18"/>
      <c r="C9141" s="1" t="s">
        <v>124</v>
      </c>
      <c r="E9141" s="31" t="s">
        <v>13</v>
      </c>
      <c r="F9141" s="32"/>
      <c r="G9141" s="32"/>
      <c r="H9141" s="32"/>
      <c r="I9141" s="32"/>
      <c r="J9141" s="32"/>
      <c r="K9141" s="33"/>
      <c r="L9141" s="34"/>
    </row>
    <row r="9142" spans="1:12" hidden="1" x14ac:dyDescent="0.3">
      <c r="A9142" s="18" t="str">
        <f>+IF(OR(C9142=""),"NO",1)</f>
        <v>NO</v>
      </c>
      <c r="B9142" s="18"/>
      <c r="C9142" s="1" t="s">
        <v>124</v>
      </c>
      <c r="E9142" s="35" t="s">
        <v>13</v>
      </c>
      <c r="F9142" s="36"/>
      <c r="G9142" s="36"/>
      <c r="H9142" s="36"/>
      <c r="I9142" s="36"/>
      <c r="J9142" s="36"/>
      <c r="K9142" s="37"/>
      <c r="L9142" s="38"/>
    </row>
    <row r="9143" spans="1:12" ht="5.15" hidden="1" customHeight="1" x14ac:dyDescent="0.3">
      <c r="A9143" s="1" t="str">
        <f>+A9135</f>
        <v>NO</v>
      </c>
      <c r="E9143" s="39"/>
      <c r="F9143" s="39"/>
      <c r="G9143" s="39"/>
      <c r="H9143" s="39"/>
      <c r="I9143" s="39"/>
      <c r="J9143" s="39"/>
      <c r="K9143" s="39"/>
      <c r="L9143" s="39"/>
    </row>
    <row r="9144" spans="1:12" ht="15.75" hidden="1" customHeight="1" x14ac:dyDescent="0.3">
      <c r="A9144" s="1" t="str">
        <f>+A9135</f>
        <v>NO</v>
      </c>
      <c r="E9144" s="40" t="str">
        <f>+$E$19</f>
        <v>RESULTADO DE EVALUACIÓN TÉCNICA</v>
      </c>
      <c r="F9144" s="41"/>
      <c r="G9144" s="41"/>
      <c r="H9144" s="41"/>
      <c r="I9144" s="41"/>
      <c r="J9144" s="41"/>
      <c r="K9144" s="41"/>
      <c r="L9144" s="42"/>
    </row>
    <row r="9145" spans="1:12" hidden="1" x14ac:dyDescent="0.3">
      <c r="A9145" s="1" t="str">
        <f>+A9135</f>
        <v>NO</v>
      </c>
      <c r="E9145" s="43"/>
      <c r="F9145" s="44" t="str">
        <f>+$F$20</f>
        <v>Experiencia</v>
      </c>
      <c r="G9145" s="45"/>
      <c r="H9145" s="45"/>
      <c r="I9145" s="45"/>
      <c r="J9145" s="45"/>
      <c r="K9145" s="46"/>
      <c r="L9145" s="47" t="s">
        <v>124</v>
      </c>
    </row>
    <row r="9146" spans="1:12" hidden="1" x14ac:dyDescent="0.3">
      <c r="A9146" s="1" t="str">
        <f>+A9135</f>
        <v>NO</v>
      </c>
      <c r="E9146" s="348" t="str">
        <f>+$E$21</f>
        <v>OBSERVACIONES RESPECTO A LA EVALUACIÓN DE EXPERIENCIA</v>
      </c>
      <c r="F9146" s="308"/>
      <c r="G9146" s="308"/>
      <c r="H9146" s="308"/>
      <c r="I9146" s="308"/>
      <c r="J9146" s="308"/>
      <c r="K9146" s="308"/>
      <c r="L9146" s="349"/>
    </row>
    <row r="9147" spans="1:12" hidden="1" x14ac:dyDescent="0.3">
      <c r="A9147" s="1" t="str">
        <f>+A9135</f>
        <v>NO</v>
      </c>
      <c r="E9147" s="350" t="s">
        <v>124</v>
      </c>
      <c r="F9147" s="351"/>
      <c r="G9147" s="351"/>
      <c r="H9147" s="351"/>
      <c r="I9147" s="351"/>
      <c r="J9147" s="351"/>
      <c r="K9147" s="351"/>
      <c r="L9147" s="352"/>
    </row>
    <row r="9148" spans="1:12" ht="5.15" hidden="1" customHeight="1" x14ac:dyDescent="0.3">
      <c r="A9148" s="1" t="str">
        <f>+A9135</f>
        <v>NO</v>
      </c>
      <c r="E9148" s="39"/>
      <c r="F9148" s="39"/>
      <c r="G9148" s="39"/>
      <c r="H9148" s="39"/>
      <c r="I9148" s="39"/>
      <c r="J9148" s="39"/>
      <c r="K9148" s="39"/>
      <c r="L9148" s="39"/>
    </row>
    <row r="9149" spans="1:12" ht="12.75" hidden="1" customHeight="1" x14ac:dyDescent="0.3">
      <c r="A9149" s="1" t="str">
        <f>+A9135</f>
        <v>NO</v>
      </c>
      <c r="E9149" s="40" t="str">
        <f>+$E$24</f>
        <v>EXPERIENCIA HABILITANTE: CONTRATOS PRESENTADOS</v>
      </c>
      <c r="F9149" s="41"/>
      <c r="G9149" s="41"/>
      <c r="H9149" s="41"/>
      <c r="I9149" s="41"/>
      <c r="J9149" s="41"/>
      <c r="K9149" s="41"/>
      <c r="L9149" s="42"/>
    </row>
    <row r="9150" spans="1:12" ht="8.5" hidden="1" customHeight="1" x14ac:dyDescent="0.3">
      <c r="A9150" s="1" t="str">
        <f>+A9135</f>
        <v>NO</v>
      </c>
      <c r="E9150" s="49"/>
      <c r="F9150" s="50"/>
      <c r="G9150" s="51"/>
      <c r="H9150" s="51"/>
      <c r="I9150" s="51"/>
      <c r="J9150" s="51"/>
      <c r="K9150" s="51"/>
      <c r="L9150" s="52"/>
    </row>
    <row r="9151" spans="1:12" hidden="1" x14ac:dyDescent="0.3">
      <c r="A9151" s="18" t="str">
        <f>+IF(OR(C9151=""),"NO",1)</f>
        <v>NO</v>
      </c>
      <c r="B9151" s="18"/>
      <c r="C9151" s="1" t="s">
        <v>124</v>
      </c>
      <c r="E9151" s="329">
        <v>1</v>
      </c>
      <c r="F9151" s="53" t="str">
        <f>+$F$26</f>
        <v>OBJETO</v>
      </c>
      <c r="G9151" s="332" t="s">
        <v>124</v>
      </c>
      <c r="H9151" s="333"/>
      <c r="I9151" s="333"/>
      <c r="J9151" s="333"/>
      <c r="K9151" s="333"/>
      <c r="L9151" s="334"/>
    </row>
    <row r="9152" spans="1:12" hidden="1" x14ac:dyDescent="0.3">
      <c r="A9152" s="18" t="str">
        <f>+IF(OR(C9151=""),"NO",1)</f>
        <v>NO</v>
      </c>
      <c r="B9152" s="18"/>
      <c r="E9152" s="330"/>
      <c r="F9152" s="54" t="str">
        <f>+$F$27</f>
        <v>CONTRATANTE</v>
      </c>
      <c r="G9152" s="335" t="s">
        <v>124</v>
      </c>
      <c r="H9152" s="310"/>
      <c r="I9152" s="310"/>
      <c r="J9152" s="310"/>
      <c r="K9152" s="310"/>
      <c r="L9152" s="336"/>
    </row>
    <row r="9153" spans="1:12" hidden="1" x14ac:dyDescent="0.3">
      <c r="A9153" s="18" t="str">
        <f>+IF(OR(C9151=""),"NO",1)</f>
        <v>NO</v>
      </c>
      <c r="B9153" s="18"/>
      <c r="E9153" s="330"/>
      <c r="F9153" s="54" t="str">
        <f>+$F$28</f>
        <v>APORTANTE</v>
      </c>
      <c r="G9153" s="337" t="s">
        <v>124</v>
      </c>
      <c r="H9153" s="338"/>
      <c r="I9153" s="338"/>
      <c r="J9153" s="338"/>
      <c r="K9153" s="338"/>
      <c r="L9153" s="339"/>
    </row>
    <row r="9154" spans="1:12" hidden="1" x14ac:dyDescent="0.3">
      <c r="A9154" s="18" t="str">
        <f>+IF(OR(C9151=""),"NO",1)</f>
        <v>NO</v>
      </c>
      <c r="B9154" s="18"/>
      <c r="E9154" s="330"/>
      <c r="F9154" s="54" t="str">
        <f>+$F$29</f>
        <v>VALOR /SMMLV)</v>
      </c>
      <c r="G9154" s="55" t="s">
        <v>124</v>
      </c>
      <c r="H9154" s="56" t="str">
        <f>+$H$29</f>
        <v>% PART..</v>
      </c>
      <c r="I9154" s="57" t="s">
        <v>124</v>
      </c>
      <c r="J9154" s="58" t="str">
        <f>+$J$29</f>
        <v>VALOR ACREDITADO</v>
      </c>
      <c r="K9154" s="59"/>
      <c r="L9154" s="47" t="s">
        <v>124</v>
      </c>
    </row>
    <row r="9155" spans="1:12" hidden="1" x14ac:dyDescent="0.3">
      <c r="A9155" s="18" t="str">
        <f>+IF(OR(C9151=""),"NO",1)</f>
        <v>NO</v>
      </c>
      <c r="B9155" s="18"/>
      <c r="E9155" s="330"/>
      <c r="F9155" s="60" t="str">
        <f>+$F$30</f>
        <v>EXPERIENCIA APORTADA</v>
      </c>
      <c r="G9155" s="340" t="s">
        <v>124</v>
      </c>
      <c r="H9155" s="341"/>
      <c r="I9155" s="341"/>
      <c r="J9155" s="341"/>
      <c r="K9155" s="341"/>
      <c r="L9155" s="342"/>
    </row>
    <row r="9156" spans="1:12" hidden="1" x14ac:dyDescent="0.3">
      <c r="A9156" s="18" t="str">
        <f>+IF(OR(C9151=""),"NO",1)</f>
        <v>NO</v>
      </c>
      <c r="B9156" s="18"/>
      <c r="E9156" s="331"/>
      <c r="F9156" s="62" t="str">
        <f>+$F$31</f>
        <v>OBSERVACIÓN</v>
      </c>
      <c r="G9156" s="343" t="s">
        <v>124</v>
      </c>
      <c r="H9156" s="344"/>
      <c r="I9156" s="344"/>
      <c r="J9156" s="344"/>
      <c r="K9156" s="344"/>
      <c r="L9156" s="345"/>
    </row>
    <row r="9157" spans="1:12" ht="8.5" hidden="1" customHeight="1" x14ac:dyDescent="0.3">
      <c r="A9157" s="18" t="str">
        <f>+IF(OR(C9151=""),"NO",1)</f>
        <v>NO</v>
      </c>
      <c r="B9157" s="18"/>
      <c r="E9157" s="49"/>
      <c r="F9157" s="50"/>
      <c r="G9157" s="51"/>
      <c r="H9157" s="51"/>
      <c r="I9157" s="51"/>
      <c r="J9157" s="51"/>
      <c r="K9157" s="51"/>
      <c r="L9157" s="52"/>
    </row>
    <row r="9158" spans="1:12" hidden="1" x14ac:dyDescent="0.3">
      <c r="A9158" s="18" t="str">
        <f t="shared" ref="A9158" si="3066">+IF(OR(C9158=""),"NO",1)</f>
        <v>NO</v>
      </c>
      <c r="B9158" s="18"/>
      <c r="C9158" s="1" t="s">
        <v>124</v>
      </c>
      <c r="E9158" s="329">
        <v>2</v>
      </c>
      <c r="F9158" s="53" t="str">
        <f>+$F$26</f>
        <v>OBJETO</v>
      </c>
      <c r="G9158" s="332" t="s">
        <v>124</v>
      </c>
      <c r="H9158" s="333"/>
      <c r="I9158" s="333"/>
      <c r="J9158" s="333"/>
      <c r="K9158" s="333"/>
      <c r="L9158" s="334"/>
    </row>
    <row r="9159" spans="1:12" hidden="1" x14ac:dyDescent="0.3">
      <c r="A9159" s="18" t="str">
        <f t="shared" ref="A9159" si="3067">+IF(OR(C9158=""),"NO",1)</f>
        <v>NO</v>
      </c>
      <c r="B9159" s="18"/>
      <c r="E9159" s="330"/>
      <c r="F9159" s="54" t="str">
        <f>+$F$27</f>
        <v>CONTRATANTE</v>
      </c>
      <c r="G9159" s="335" t="s">
        <v>124</v>
      </c>
      <c r="H9159" s="310"/>
      <c r="I9159" s="310"/>
      <c r="J9159" s="310"/>
      <c r="K9159" s="310"/>
      <c r="L9159" s="336"/>
    </row>
    <row r="9160" spans="1:12" hidden="1" x14ac:dyDescent="0.3">
      <c r="A9160" s="18" t="str">
        <f t="shared" ref="A9160" si="3068">+IF(OR(C9158=""),"NO",1)</f>
        <v>NO</v>
      </c>
      <c r="B9160" s="18"/>
      <c r="E9160" s="330"/>
      <c r="F9160" s="54" t="str">
        <f>+$F$28</f>
        <v>APORTANTE</v>
      </c>
      <c r="G9160" s="337" t="s">
        <v>124</v>
      </c>
      <c r="H9160" s="338"/>
      <c r="I9160" s="338"/>
      <c r="J9160" s="338"/>
      <c r="K9160" s="338"/>
      <c r="L9160" s="339"/>
    </row>
    <row r="9161" spans="1:12" hidden="1" x14ac:dyDescent="0.3">
      <c r="A9161" s="18" t="str">
        <f t="shared" ref="A9161" si="3069">+IF(OR(C9158=""),"NO",1)</f>
        <v>NO</v>
      </c>
      <c r="B9161" s="18"/>
      <c r="E9161" s="330"/>
      <c r="F9161" s="54" t="str">
        <f>+$F$29</f>
        <v>VALOR /SMMLV)</v>
      </c>
      <c r="G9161" s="55" t="s">
        <v>124</v>
      </c>
      <c r="H9161" s="56" t="str">
        <f>+$H$29</f>
        <v>% PART..</v>
      </c>
      <c r="I9161" s="57" t="s">
        <v>124</v>
      </c>
      <c r="J9161" s="58" t="str">
        <f>+$J$29</f>
        <v>VALOR ACREDITADO</v>
      </c>
      <c r="K9161" s="59"/>
      <c r="L9161" s="47" t="s">
        <v>124</v>
      </c>
    </row>
    <row r="9162" spans="1:12" hidden="1" x14ac:dyDescent="0.3">
      <c r="A9162" s="18" t="str">
        <f t="shared" ref="A9162" si="3070">+IF(OR(C9158=""),"NO",1)</f>
        <v>NO</v>
      </c>
      <c r="B9162" s="18"/>
      <c r="E9162" s="330"/>
      <c r="F9162" s="60" t="str">
        <f>+$F$30</f>
        <v>EXPERIENCIA APORTADA</v>
      </c>
      <c r="G9162" s="340" t="s">
        <v>124</v>
      </c>
      <c r="H9162" s="341"/>
      <c r="I9162" s="341"/>
      <c r="J9162" s="341"/>
      <c r="K9162" s="341"/>
      <c r="L9162" s="342"/>
    </row>
    <row r="9163" spans="1:12" hidden="1" x14ac:dyDescent="0.3">
      <c r="A9163" s="18" t="str">
        <f t="shared" ref="A9163" si="3071">+IF(OR(C9158=""),"NO",1)</f>
        <v>NO</v>
      </c>
      <c r="B9163" s="18"/>
      <c r="E9163" s="331"/>
      <c r="F9163" s="62" t="str">
        <f>+$F$31</f>
        <v>OBSERVACIÓN</v>
      </c>
      <c r="G9163" s="343" t="s">
        <v>124</v>
      </c>
      <c r="H9163" s="344"/>
      <c r="I9163" s="344"/>
      <c r="J9163" s="344"/>
      <c r="K9163" s="344"/>
      <c r="L9163" s="345"/>
    </row>
    <row r="9164" spans="1:12" ht="8.5" hidden="1" customHeight="1" x14ac:dyDescent="0.3">
      <c r="A9164" s="18" t="str">
        <f t="shared" ref="A9164" si="3072">+IF(OR(C9158=""),"NO",1)</f>
        <v>NO</v>
      </c>
      <c r="B9164" s="18"/>
      <c r="E9164" s="49"/>
      <c r="F9164" s="50"/>
      <c r="G9164" s="51"/>
      <c r="H9164" s="51"/>
      <c r="I9164" s="51"/>
      <c r="J9164" s="51"/>
      <c r="K9164" s="51"/>
      <c r="L9164" s="52"/>
    </row>
    <row r="9165" spans="1:12" hidden="1" x14ac:dyDescent="0.3">
      <c r="A9165" s="18" t="str">
        <f t="shared" ref="A9165" si="3073">+IF(OR(C9165=""),"NO",1)</f>
        <v>NO</v>
      </c>
      <c r="B9165" s="18"/>
      <c r="C9165" s="1" t="s">
        <v>124</v>
      </c>
      <c r="E9165" s="329">
        <v>3</v>
      </c>
      <c r="F9165" s="53" t="str">
        <f>+$F$26</f>
        <v>OBJETO</v>
      </c>
      <c r="G9165" s="332" t="s">
        <v>124</v>
      </c>
      <c r="H9165" s="333"/>
      <c r="I9165" s="333"/>
      <c r="J9165" s="333"/>
      <c r="K9165" s="333"/>
      <c r="L9165" s="334"/>
    </row>
    <row r="9166" spans="1:12" hidden="1" x14ac:dyDescent="0.3">
      <c r="A9166" s="18" t="str">
        <f t="shared" ref="A9166" si="3074">+IF(OR(C9165=""),"NO",1)</f>
        <v>NO</v>
      </c>
      <c r="B9166" s="18"/>
      <c r="E9166" s="330"/>
      <c r="F9166" s="54" t="str">
        <f>+$F$27</f>
        <v>CONTRATANTE</v>
      </c>
      <c r="G9166" s="335" t="s">
        <v>124</v>
      </c>
      <c r="H9166" s="310"/>
      <c r="I9166" s="310"/>
      <c r="J9166" s="310"/>
      <c r="K9166" s="310"/>
      <c r="L9166" s="336"/>
    </row>
    <row r="9167" spans="1:12" hidden="1" x14ac:dyDescent="0.3">
      <c r="A9167" s="18" t="str">
        <f t="shared" ref="A9167" si="3075">+IF(OR(C9165=""),"NO",1)</f>
        <v>NO</v>
      </c>
      <c r="B9167" s="18"/>
      <c r="E9167" s="330"/>
      <c r="F9167" s="54" t="str">
        <f>+$F$28</f>
        <v>APORTANTE</v>
      </c>
      <c r="G9167" s="337" t="s">
        <v>124</v>
      </c>
      <c r="H9167" s="338"/>
      <c r="I9167" s="338"/>
      <c r="J9167" s="338"/>
      <c r="K9167" s="338"/>
      <c r="L9167" s="339"/>
    </row>
    <row r="9168" spans="1:12" hidden="1" x14ac:dyDescent="0.3">
      <c r="A9168" s="18" t="str">
        <f t="shared" ref="A9168" si="3076">+IF(OR(C9165=""),"NO",1)</f>
        <v>NO</v>
      </c>
      <c r="B9168" s="18"/>
      <c r="E9168" s="330"/>
      <c r="F9168" s="54" t="str">
        <f>+$F$29</f>
        <v>VALOR /SMMLV)</v>
      </c>
      <c r="G9168" s="55" t="s">
        <v>124</v>
      </c>
      <c r="H9168" s="56" t="str">
        <f>+$H$29</f>
        <v>% PART..</v>
      </c>
      <c r="I9168" s="57" t="s">
        <v>124</v>
      </c>
      <c r="J9168" s="58" t="str">
        <f>+$J$29</f>
        <v>VALOR ACREDITADO</v>
      </c>
      <c r="K9168" s="59"/>
      <c r="L9168" s="47" t="s">
        <v>124</v>
      </c>
    </row>
    <row r="9169" spans="1:12" hidden="1" x14ac:dyDescent="0.3">
      <c r="A9169" s="18" t="str">
        <f t="shared" ref="A9169" si="3077">+IF(OR(C9165=""),"NO",1)</f>
        <v>NO</v>
      </c>
      <c r="B9169" s="18"/>
      <c r="E9169" s="330"/>
      <c r="F9169" s="60" t="str">
        <f>+$F$30</f>
        <v>EXPERIENCIA APORTADA</v>
      </c>
      <c r="G9169" s="340" t="s">
        <v>124</v>
      </c>
      <c r="H9169" s="341"/>
      <c r="I9169" s="341"/>
      <c r="J9169" s="341"/>
      <c r="K9169" s="341"/>
      <c r="L9169" s="342"/>
    </row>
    <row r="9170" spans="1:12" hidden="1" x14ac:dyDescent="0.3">
      <c r="A9170" s="18" t="str">
        <f t="shared" ref="A9170" si="3078">+IF(OR(C9165=""),"NO",1)</f>
        <v>NO</v>
      </c>
      <c r="B9170" s="18"/>
      <c r="E9170" s="331"/>
      <c r="F9170" s="62" t="str">
        <f>+$F$31</f>
        <v>OBSERVACIÓN</v>
      </c>
      <c r="G9170" s="343" t="s">
        <v>124</v>
      </c>
      <c r="H9170" s="344"/>
      <c r="I9170" s="344"/>
      <c r="J9170" s="344"/>
      <c r="K9170" s="344"/>
      <c r="L9170" s="345"/>
    </row>
    <row r="9171" spans="1:12" ht="8.5" hidden="1" customHeight="1" x14ac:dyDescent="0.3">
      <c r="A9171" s="18" t="str">
        <f t="shared" ref="A9171" si="3079">+IF(OR(C9165=""),"NO",1)</f>
        <v>NO</v>
      </c>
      <c r="B9171" s="18"/>
      <c r="E9171" s="49"/>
      <c r="F9171" s="50"/>
      <c r="G9171" s="51"/>
      <c r="H9171" s="51"/>
      <c r="I9171" s="51"/>
      <c r="J9171" s="51"/>
      <c r="K9171" s="51"/>
      <c r="L9171" s="52"/>
    </row>
    <row r="9172" spans="1:12" hidden="1" x14ac:dyDescent="0.3">
      <c r="A9172" s="18" t="str">
        <f t="shared" ref="A9172" si="3080">+IF(OR(C9172=""),"NO",1)</f>
        <v>NO</v>
      </c>
      <c r="B9172" s="18"/>
      <c r="C9172" s="1" t="s">
        <v>124</v>
      </c>
      <c r="E9172" s="329">
        <v>4</v>
      </c>
      <c r="F9172" s="53" t="str">
        <f>+$F$26</f>
        <v>OBJETO</v>
      </c>
      <c r="G9172" s="332" t="s">
        <v>124</v>
      </c>
      <c r="H9172" s="333"/>
      <c r="I9172" s="333"/>
      <c r="J9172" s="333"/>
      <c r="K9172" s="333"/>
      <c r="L9172" s="334"/>
    </row>
    <row r="9173" spans="1:12" hidden="1" x14ac:dyDescent="0.3">
      <c r="A9173" s="18" t="str">
        <f t="shared" ref="A9173" si="3081">+IF(OR(C9172=""),"NO",1)</f>
        <v>NO</v>
      </c>
      <c r="B9173" s="18"/>
      <c r="E9173" s="330"/>
      <c r="F9173" s="54" t="str">
        <f>+$F$27</f>
        <v>CONTRATANTE</v>
      </c>
      <c r="G9173" s="335" t="s">
        <v>124</v>
      </c>
      <c r="H9173" s="310"/>
      <c r="I9173" s="310"/>
      <c r="J9173" s="310"/>
      <c r="K9173" s="310"/>
      <c r="L9173" s="336"/>
    </row>
    <row r="9174" spans="1:12" hidden="1" x14ac:dyDescent="0.3">
      <c r="A9174" s="18" t="str">
        <f t="shared" ref="A9174" si="3082">+IF(OR(C9172=""),"NO",1)</f>
        <v>NO</v>
      </c>
      <c r="B9174" s="18"/>
      <c r="E9174" s="330"/>
      <c r="F9174" s="54" t="str">
        <f>+$F$28</f>
        <v>APORTANTE</v>
      </c>
      <c r="G9174" s="337" t="s">
        <v>124</v>
      </c>
      <c r="H9174" s="338"/>
      <c r="I9174" s="338"/>
      <c r="J9174" s="338"/>
      <c r="K9174" s="338"/>
      <c r="L9174" s="339"/>
    </row>
    <row r="9175" spans="1:12" hidden="1" x14ac:dyDescent="0.3">
      <c r="A9175" s="18" t="str">
        <f t="shared" ref="A9175" si="3083">+IF(OR(C9172=""),"NO",1)</f>
        <v>NO</v>
      </c>
      <c r="B9175" s="18"/>
      <c r="E9175" s="330"/>
      <c r="F9175" s="54" t="str">
        <f>+$F$29</f>
        <v>VALOR /SMMLV)</v>
      </c>
      <c r="G9175" s="55" t="s">
        <v>124</v>
      </c>
      <c r="H9175" s="56" t="str">
        <f>+$H$29</f>
        <v>% PART..</v>
      </c>
      <c r="I9175" s="57" t="s">
        <v>124</v>
      </c>
      <c r="J9175" s="58" t="str">
        <f>+$J$29</f>
        <v>VALOR ACREDITADO</v>
      </c>
      <c r="K9175" s="59"/>
      <c r="L9175" s="47" t="s">
        <v>124</v>
      </c>
    </row>
    <row r="9176" spans="1:12" hidden="1" x14ac:dyDescent="0.3">
      <c r="A9176" s="18" t="str">
        <f t="shared" ref="A9176" si="3084">+IF(OR(C9172=""),"NO",1)</f>
        <v>NO</v>
      </c>
      <c r="B9176" s="18"/>
      <c r="E9176" s="330"/>
      <c r="F9176" s="60" t="str">
        <f>+$F$30</f>
        <v>EXPERIENCIA APORTADA</v>
      </c>
      <c r="G9176" s="340" t="s">
        <v>124</v>
      </c>
      <c r="H9176" s="341"/>
      <c r="I9176" s="341"/>
      <c r="J9176" s="341"/>
      <c r="K9176" s="341"/>
      <c r="L9176" s="342"/>
    </row>
    <row r="9177" spans="1:12" hidden="1" x14ac:dyDescent="0.3">
      <c r="A9177" s="18" t="str">
        <f t="shared" ref="A9177" si="3085">+IF(OR(C9172=""),"NO",1)</f>
        <v>NO</v>
      </c>
      <c r="B9177" s="18"/>
      <c r="E9177" s="331"/>
      <c r="F9177" s="62" t="str">
        <f>+$F$31</f>
        <v>OBSERVACIÓN</v>
      </c>
      <c r="G9177" s="343" t="s">
        <v>124</v>
      </c>
      <c r="H9177" s="344"/>
      <c r="I9177" s="344"/>
      <c r="J9177" s="344"/>
      <c r="K9177" s="344"/>
      <c r="L9177" s="345"/>
    </row>
    <row r="9178" spans="1:12" ht="8.5" hidden="1" customHeight="1" x14ac:dyDescent="0.3">
      <c r="A9178" s="18" t="str">
        <f t="shared" ref="A9178" si="3086">+IF(OR(C9172=""),"NO",1)</f>
        <v>NO</v>
      </c>
      <c r="B9178" s="18"/>
      <c r="E9178" s="49"/>
      <c r="F9178" s="50"/>
      <c r="G9178" s="51"/>
      <c r="H9178" s="51"/>
      <c r="I9178" s="51"/>
      <c r="J9178" s="51"/>
      <c r="K9178" s="51"/>
      <c r="L9178" s="52"/>
    </row>
    <row r="9179" spans="1:12" hidden="1" x14ac:dyDescent="0.3">
      <c r="A9179" s="18" t="str">
        <f t="shared" ref="A9179" si="3087">+IF(OR(C9179=""),"NO",1)</f>
        <v>NO</v>
      </c>
      <c r="B9179" s="18"/>
      <c r="C9179" s="1" t="s">
        <v>124</v>
      </c>
      <c r="E9179" s="329">
        <v>5</v>
      </c>
      <c r="F9179" s="53" t="str">
        <f>+$F$26</f>
        <v>OBJETO</v>
      </c>
      <c r="G9179" s="332" t="s">
        <v>124</v>
      </c>
      <c r="H9179" s="333"/>
      <c r="I9179" s="333"/>
      <c r="J9179" s="333"/>
      <c r="K9179" s="333"/>
      <c r="L9179" s="334"/>
    </row>
    <row r="9180" spans="1:12" hidden="1" x14ac:dyDescent="0.3">
      <c r="A9180" s="18" t="str">
        <f t="shared" ref="A9180" si="3088">+IF(OR(C9179=""),"NO",1)</f>
        <v>NO</v>
      </c>
      <c r="B9180" s="18"/>
      <c r="E9180" s="330"/>
      <c r="F9180" s="54" t="str">
        <f>+$F$27</f>
        <v>CONTRATANTE</v>
      </c>
      <c r="G9180" s="335" t="s">
        <v>124</v>
      </c>
      <c r="H9180" s="310"/>
      <c r="I9180" s="310"/>
      <c r="J9180" s="310"/>
      <c r="K9180" s="310"/>
      <c r="L9180" s="336"/>
    </row>
    <row r="9181" spans="1:12" hidden="1" x14ac:dyDescent="0.3">
      <c r="A9181" s="18" t="str">
        <f t="shared" ref="A9181" si="3089">+IF(OR(C9179=""),"NO",1)</f>
        <v>NO</v>
      </c>
      <c r="B9181" s="18"/>
      <c r="E9181" s="330"/>
      <c r="F9181" s="54" t="str">
        <f>+$F$28</f>
        <v>APORTANTE</v>
      </c>
      <c r="G9181" s="337" t="s">
        <v>124</v>
      </c>
      <c r="H9181" s="338"/>
      <c r="I9181" s="338"/>
      <c r="J9181" s="338"/>
      <c r="K9181" s="338"/>
      <c r="L9181" s="339"/>
    </row>
    <row r="9182" spans="1:12" hidden="1" x14ac:dyDescent="0.3">
      <c r="A9182" s="18" t="str">
        <f t="shared" ref="A9182" si="3090">+IF(OR(C9179=""),"NO",1)</f>
        <v>NO</v>
      </c>
      <c r="B9182" s="18"/>
      <c r="E9182" s="330"/>
      <c r="F9182" s="54" t="str">
        <f>+$F$29</f>
        <v>VALOR /SMMLV)</v>
      </c>
      <c r="G9182" s="55" t="s">
        <v>124</v>
      </c>
      <c r="H9182" s="56" t="str">
        <f>+$H$29</f>
        <v>% PART..</v>
      </c>
      <c r="I9182" s="57" t="s">
        <v>124</v>
      </c>
      <c r="J9182" s="58" t="str">
        <f>+$J$29</f>
        <v>VALOR ACREDITADO</v>
      </c>
      <c r="K9182" s="59"/>
      <c r="L9182" s="47" t="s">
        <v>124</v>
      </c>
    </row>
    <row r="9183" spans="1:12" hidden="1" x14ac:dyDescent="0.3">
      <c r="A9183" s="18" t="str">
        <f t="shared" ref="A9183" si="3091">+IF(OR(C9179=""),"NO",1)</f>
        <v>NO</v>
      </c>
      <c r="B9183" s="18"/>
      <c r="E9183" s="330"/>
      <c r="F9183" s="60" t="str">
        <f>+$F$30</f>
        <v>EXPERIENCIA APORTADA</v>
      </c>
      <c r="G9183" s="340" t="s">
        <v>124</v>
      </c>
      <c r="H9183" s="341"/>
      <c r="I9183" s="341"/>
      <c r="J9183" s="341"/>
      <c r="K9183" s="341"/>
      <c r="L9183" s="342"/>
    </row>
    <row r="9184" spans="1:12" hidden="1" x14ac:dyDescent="0.3">
      <c r="A9184" s="18" t="str">
        <f t="shared" ref="A9184" si="3092">+IF(OR(C9179=""),"NO",1)</f>
        <v>NO</v>
      </c>
      <c r="B9184" s="18"/>
      <c r="E9184" s="331"/>
      <c r="F9184" s="62" t="str">
        <f>+$F$31</f>
        <v>OBSERVACIÓN</v>
      </c>
      <c r="G9184" s="343" t="s">
        <v>124</v>
      </c>
      <c r="H9184" s="344"/>
      <c r="I9184" s="344"/>
      <c r="J9184" s="344"/>
      <c r="K9184" s="344"/>
      <c r="L9184" s="345"/>
    </row>
    <row r="9185" spans="1:12" ht="8.5" hidden="1" customHeight="1" x14ac:dyDescent="0.3">
      <c r="A9185" s="18" t="str">
        <f t="shared" ref="A9185" si="3093">+IF(OR(C9179=""),"NO",1)</f>
        <v>NO</v>
      </c>
      <c r="B9185" s="18"/>
      <c r="E9185" s="49"/>
      <c r="F9185" s="50"/>
      <c r="G9185" s="51"/>
      <c r="H9185" s="51"/>
      <c r="I9185" s="51"/>
      <c r="J9185" s="51"/>
      <c r="K9185" s="51"/>
      <c r="L9185" s="52"/>
    </row>
    <row r="9186" spans="1:12" hidden="1" x14ac:dyDescent="0.3">
      <c r="A9186" s="18" t="str">
        <f t="shared" ref="A9186" si="3094">+IF(OR(C9186=""),"NO",1)</f>
        <v>NO</v>
      </c>
      <c r="B9186" s="18"/>
      <c r="C9186" s="1" t="s">
        <v>124</v>
      </c>
      <c r="E9186" s="329">
        <v>6</v>
      </c>
      <c r="F9186" s="53" t="str">
        <f>+$F$26</f>
        <v>OBJETO</v>
      </c>
      <c r="G9186" s="332" t="s">
        <v>124</v>
      </c>
      <c r="H9186" s="333"/>
      <c r="I9186" s="333"/>
      <c r="J9186" s="333"/>
      <c r="K9186" s="333"/>
      <c r="L9186" s="334"/>
    </row>
    <row r="9187" spans="1:12" hidden="1" x14ac:dyDescent="0.3">
      <c r="A9187" s="18" t="str">
        <f t="shared" ref="A9187" si="3095">+IF(OR(C9186=""),"NO",1)</f>
        <v>NO</v>
      </c>
      <c r="B9187" s="18"/>
      <c r="E9187" s="330"/>
      <c r="F9187" s="54" t="str">
        <f>+$F$27</f>
        <v>CONTRATANTE</v>
      </c>
      <c r="G9187" s="335" t="s">
        <v>124</v>
      </c>
      <c r="H9187" s="310"/>
      <c r="I9187" s="310"/>
      <c r="J9187" s="310"/>
      <c r="K9187" s="310"/>
      <c r="L9187" s="336"/>
    </row>
    <row r="9188" spans="1:12" hidden="1" x14ac:dyDescent="0.3">
      <c r="A9188" s="18" t="str">
        <f t="shared" ref="A9188" si="3096">+IF(OR(C9186=""),"NO",1)</f>
        <v>NO</v>
      </c>
      <c r="B9188" s="18"/>
      <c r="E9188" s="330"/>
      <c r="F9188" s="54" t="str">
        <f>+$F$28</f>
        <v>APORTANTE</v>
      </c>
      <c r="G9188" s="337" t="s">
        <v>124</v>
      </c>
      <c r="H9188" s="338"/>
      <c r="I9188" s="338"/>
      <c r="J9188" s="338"/>
      <c r="K9188" s="338"/>
      <c r="L9188" s="339"/>
    </row>
    <row r="9189" spans="1:12" hidden="1" x14ac:dyDescent="0.3">
      <c r="A9189" s="18" t="str">
        <f t="shared" ref="A9189" si="3097">+IF(OR(C9186=""),"NO",1)</f>
        <v>NO</v>
      </c>
      <c r="B9189" s="18"/>
      <c r="E9189" s="330"/>
      <c r="F9189" s="54" t="str">
        <f>+$F$29</f>
        <v>VALOR /SMMLV)</v>
      </c>
      <c r="G9189" s="55" t="s">
        <v>124</v>
      </c>
      <c r="H9189" s="56" t="str">
        <f>+$H$29</f>
        <v>% PART..</v>
      </c>
      <c r="I9189" s="57" t="s">
        <v>124</v>
      </c>
      <c r="J9189" s="58" t="str">
        <f>+$J$29</f>
        <v>VALOR ACREDITADO</v>
      </c>
      <c r="K9189" s="59"/>
      <c r="L9189" s="47" t="s">
        <v>124</v>
      </c>
    </row>
    <row r="9190" spans="1:12" hidden="1" x14ac:dyDescent="0.3">
      <c r="A9190" s="18" t="str">
        <f t="shared" ref="A9190" si="3098">+IF(OR(C9186=""),"NO",1)</f>
        <v>NO</v>
      </c>
      <c r="B9190" s="18"/>
      <c r="E9190" s="330"/>
      <c r="F9190" s="60" t="str">
        <f>+$F$30</f>
        <v>EXPERIENCIA APORTADA</v>
      </c>
      <c r="G9190" s="340" t="s">
        <v>124</v>
      </c>
      <c r="H9190" s="341"/>
      <c r="I9190" s="341"/>
      <c r="J9190" s="341"/>
      <c r="K9190" s="341"/>
      <c r="L9190" s="342"/>
    </row>
    <row r="9191" spans="1:12" hidden="1" x14ac:dyDescent="0.3">
      <c r="A9191" s="18" t="str">
        <f t="shared" ref="A9191" si="3099">+IF(OR(C9186=""),"NO",1)</f>
        <v>NO</v>
      </c>
      <c r="B9191" s="18"/>
      <c r="E9191" s="331"/>
      <c r="F9191" s="62" t="str">
        <f>+$F$31</f>
        <v>OBSERVACIÓN</v>
      </c>
      <c r="G9191" s="343" t="s">
        <v>124</v>
      </c>
      <c r="H9191" s="344"/>
      <c r="I9191" s="344"/>
      <c r="J9191" s="344"/>
      <c r="K9191" s="344"/>
      <c r="L9191" s="345"/>
    </row>
    <row r="9192" spans="1:12" ht="8.5" hidden="1" customHeight="1" x14ac:dyDescent="0.3">
      <c r="A9192" s="18" t="str">
        <f t="shared" ref="A9192" si="3100">+IF(OR(C9186=""),"NO",1)</f>
        <v>NO</v>
      </c>
      <c r="B9192" s="18"/>
      <c r="E9192" s="49"/>
      <c r="F9192" s="50"/>
      <c r="G9192" s="51"/>
      <c r="H9192" s="51"/>
      <c r="I9192" s="51"/>
      <c r="J9192" s="51"/>
      <c r="K9192" s="51"/>
      <c r="L9192" s="52"/>
    </row>
    <row r="9193" spans="1:12" hidden="1" x14ac:dyDescent="0.3">
      <c r="A9193" s="18" t="str">
        <f t="shared" ref="A9193" si="3101">+IF(OR(C9193=""),"NO",1)</f>
        <v>NO</v>
      </c>
      <c r="B9193" s="18"/>
      <c r="C9193" s="1" t="s">
        <v>124</v>
      </c>
      <c r="E9193" s="329">
        <v>7</v>
      </c>
      <c r="F9193" s="53" t="str">
        <f>+$F$26</f>
        <v>OBJETO</v>
      </c>
      <c r="G9193" s="332" t="s">
        <v>124</v>
      </c>
      <c r="H9193" s="333"/>
      <c r="I9193" s="333"/>
      <c r="J9193" s="333"/>
      <c r="K9193" s="333"/>
      <c r="L9193" s="334"/>
    </row>
    <row r="9194" spans="1:12" hidden="1" x14ac:dyDescent="0.3">
      <c r="A9194" s="18" t="str">
        <f t="shared" ref="A9194" si="3102">+IF(OR(C9193=""),"NO",1)</f>
        <v>NO</v>
      </c>
      <c r="B9194" s="18"/>
      <c r="E9194" s="330"/>
      <c r="F9194" s="54" t="str">
        <f>+$F$27</f>
        <v>CONTRATANTE</v>
      </c>
      <c r="G9194" s="335" t="s">
        <v>124</v>
      </c>
      <c r="H9194" s="310"/>
      <c r="I9194" s="310"/>
      <c r="J9194" s="310"/>
      <c r="K9194" s="310"/>
      <c r="L9194" s="336"/>
    </row>
    <row r="9195" spans="1:12" hidden="1" x14ac:dyDescent="0.3">
      <c r="A9195" s="18" t="str">
        <f t="shared" ref="A9195" si="3103">+IF(OR(C9193=""),"NO",1)</f>
        <v>NO</v>
      </c>
      <c r="B9195" s="18"/>
      <c r="E9195" s="330"/>
      <c r="F9195" s="54" t="str">
        <f>+$F$28</f>
        <v>APORTANTE</v>
      </c>
      <c r="G9195" s="337" t="s">
        <v>124</v>
      </c>
      <c r="H9195" s="338"/>
      <c r="I9195" s="338"/>
      <c r="J9195" s="338"/>
      <c r="K9195" s="338"/>
      <c r="L9195" s="339"/>
    </row>
    <row r="9196" spans="1:12" hidden="1" x14ac:dyDescent="0.3">
      <c r="A9196" s="18" t="str">
        <f t="shared" ref="A9196" si="3104">+IF(OR(C9193=""),"NO",1)</f>
        <v>NO</v>
      </c>
      <c r="B9196" s="18"/>
      <c r="E9196" s="330"/>
      <c r="F9196" s="54" t="str">
        <f>+$F$29</f>
        <v>VALOR /SMMLV)</v>
      </c>
      <c r="G9196" s="55" t="s">
        <v>124</v>
      </c>
      <c r="H9196" s="56" t="str">
        <f>+$H$29</f>
        <v>% PART..</v>
      </c>
      <c r="I9196" s="57" t="s">
        <v>124</v>
      </c>
      <c r="J9196" s="58" t="str">
        <f>+$J$29</f>
        <v>VALOR ACREDITADO</v>
      </c>
      <c r="K9196" s="59"/>
      <c r="L9196" s="47" t="s">
        <v>124</v>
      </c>
    </row>
    <row r="9197" spans="1:12" hidden="1" x14ac:dyDescent="0.3">
      <c r="A9197" s="18" t="str">
        <f t="shared" ref="A9197" si="3105">+IF(OR(C9193=""),"NO",1)</f>
        <v>NO</v>
      </c>
      <c r="B9197" s="18"/>
      <c r="E9197" s="330"/>
      <c r="F9197" s="60" t="str">
        <f>+$F$30</f>
        <v>EXPERIENCIA APORTADA</v>
      </c>
      <c r="G9197" s="340" t="s">
        <v>124</v>
      </c>
      <c r="H9197" s="341"/>
      <c r="I9197" s="341"/>
      <c r="J9197" s="341"/>
      <c r="K9197" s="341"/>
      <c r="L9197" s="342"/>
    </row>
    <row r="9198" spans="1:12" hidden="1" x14ac:dyDescent="0.3">
      <c r="A9198" s="18" t="str">
        <f t="shared" ref="A9198" si="3106">+IF(OR(C9193=""),"NO",1)</f>
        <v>NO</v>
      </c>
      <c r="B9198" s="18"/>
      <c r="E9198" s="331"/>
      <c r="F9198" s="62" t="str">
        <f>+$F$31</f>
        <v>OBSERVACIÓN</v>
      </c>
      <c r="G9198" s="343" t="s">
        <v>124</v>
      </c>
      <c r="H9198" s="344"/>
      <c r="I9198" s="344"/>
      <c r="J9198" s="344"/>
      <c r="K9198" s="344"/>
      <c r="L9198" s="345"/>
    </row>
    <row r="9199" spans="1:12" hidden="1" x14ac:dyDescent="0.3">
      <c r="A9199" s="18" t="str">
        <f t="shared" ref="A9199" si="3107">+IF(OR(C9193=""),"NO",1)</f>
        <v>NO</v>
      </c>
      <c r="B9199" s="18"/>
      <c r="E9199" s="49"/>
      <c r="F9199" s="50"/>
      <c r="G9199" s="51"/>
      <c r="H9199" s="51"/>
      <c r="I9199" s="51"/>
      <c r="J9199" s="51"/>
      <c r="K9199" s="51"/>
      <c r="L9199" s="52"/>
    </row>
    <row r="9200" spans="1:12" hidden="1" x14ac:dyDescent="0.3">
      <c r="A9200" s="1" t="str">
        <f>+A9135</f>
        <v>NO</v>
      </c>
      <c r="C9200" s="1" t="str">
        <f>"N"&amp;C9135</f>
        <v>N</v>
      </c>
      <c r="E9200" s="63"/>
      <c r="F9200" s="64" t="str">
        <f>+$F$75</f>
        <v>TOTAL DE CONTRATOS PRESENTADOS VÁLIDOS QUE CUMPLEN EXPERIENCIA ACREDITADA:</v>
      </c>
      <c r="G9200" s="65"/>
      <c r="H9200" s="65"/>
      <c r="I9200" s="65"/>
      <c r="J9200" s="66"/>
      <c r="K9200" s="65"/>
      <c r="L9200" s="67" t="s">
        <v>124</v>
      </c>
    </row>
    <row r="9201" spans="1:12" ht="6.65" hidden="1" customHeight="1" x14ac:dyDescent="0.3">
      <c r="A9201" s="1" t="str">
        <f>+A9135</f>
        <v>NO</v>
      </c>
      <c r="E9201" s="51"/>
      <c r="F9201" s="50"/>
      <c r="G9201" s="51"/>
      <c r="H9201" s="51"/>
      <c r="I9201" s="51"/>
      <c r="J9201" s="51"/>
      <c r="K9201" s="51"/>
      <c r="L9201" s="51"/>
    </row>
    <row r="9202" spans="1:12" hidden="1" x14ac:dyDescent="0.3">
      <c r="A9202" s="1" t="str">
        <f>+A9135</f>
        <v>NO</v>
      </c>
      <c r="E9202" s="63"/>
      <c r="F9202" s="63" t="str">
        <f>+$F$77</f>
        <v>ACREDITA SUMINISTRO E INSTALACIÓN DE MOBILIARIO POR LO MENOS EN UN (1) CONTRATO VÁLIDO</v>
      </c>
      <c r="G9202" s="65"/>
      <c r="H9202" s="65"/>
      <c r="I9202" s="65"/>
      <c r="J9202" s="66"/>
      <c r="K9202" s="65"/>
      <c r="L9202" s="68" t="s">
        <v>157</v>
      </c>
    </row>
    <row r="9203" spans="1:12" ht="5.15" hidden="1" customHeight="1" x14ac:dyDescent="0.3">
      <c r="A9203" s="1" t="str">
        <f>+A9135</f>
        <v>NO</v>
      </c>
      <c r="E9203" s="51"/>
      <c r="F9203" s="50"/>
      <c r="G9203" s="51"/>
      <c r="H9203" s="51"/>
      <c r="I9203" s="51"/>
      <c r="J9203" s="51"/>
      <c r="K9203" s="51"/>
      <c r="L9203" s="51"/>
    </row>
    <row r="9204" spans="1:12" ht="12.75" hidden="1" customHeight="1" x14ac:dyDescent="0.3">
      <c r="A9204" s="1" t="str">
        <f>+A9135</f>
        <v>NO</v>
      </c>
      <c r="E9204" s="69" t="str">
        <f>+$E$79</f>
        <v>EXPERIENCIA ESPECÍFICA NUMERAL 10.1.1 A</v>
      </c>
      <c r="F9204" s="70"/>
      <c r="G9204" s="70"/>
      <c r="H9204" s="70"/>
      <c r="I9204" s="70"/>
      <c r="J9204" s="70"/>
      <c r="K9204" s="70"/>
      <c r="L9204" s="71"/>
    </row>
    <row r="9205" spans="1:12" ht="26.5" hidden="1" customHeight="1" x14ac:dyDescent="0.3">
      <c r="A9205" s="1" t="str">
        <f>+A9135</f>
        <v>NO</v>
      </c>
      <c r="E9205" s="72"/>
      <c r="F9205" s="325" t="str">
        <f>+$F$80</f>
        <v>Por lo menos uno (1) de los contratos válidos aportados como experiencia general debe corresponder mínimo al 60% del presupuesto oficial del presente proceso de selección.  (SMMLV)</v>
      </c>
      <c r="G9205" s="326"/>
      <c r="H9205" s="326"/>
      <c r="I9205" s="326"/>
      <c r="J9205" s="326"/>
      <c r="K9205" s="73" t="s">
        <v>124</v>
      </c>
      <c r="L9205" s="74" t="s">
        <v>124</v>
      </c>
    </row>
    <row r="9206" spans="1:12" ht="23.5" hidden="1" customHeight="1" x14ac:dyDescent="0.3">
      <c r="A9206" s="1" t="str">
        <f>+A9135</f>
        <v>NO</v>
      </c>
      <c r="E9206" s="63"/>
      <c r="F9206" s="325" t="str">
        <f>+$F$81</f>
        <v xml:space="preserve">Deberá acreditarse en al menos uno (1) de los contratos válidos aportados como experiencia general una </v>
      </c>
      <c r="G9206" s="326"/>
      <c r="H9206" s="326"/>
      <c r="I9206" s="326"/>
      <c r="J9206" s="326"/>
      <c r="K9206" s="73" t="s">
        <v>124</v>
      </c>
      <c r="L9206" s="74" t="s">
        <v>124</v>
      </c>
    </row>
    <row r="9207" spans="1:12" ht="23.5" hidden="1" customHeight="1" x14ac:dyDescent="0.3">
      <c r="A9207" s="18" t="s">
        <v>30</v>
      </c>
      <c r="E9207" s="63"/>
      <c r="F9207" s="325" t="str">
        <f>+$F$82</f>
        <v xml:space="preserve">Deberá acreditarse en al menos uno (1) de los contratos válidos aportados interventoría a intervención de </v>
      </c>
      <c r="G9207" s="326"/>
      <c r="H9207" s="326"/>
      <c r="I9207" s="326"/>
      <c r="J9207" s="326"/>
      <c r="K9207" s="73">
        <f>+$K$82</f>
        <v>0</v>
      </c>
      <c r="L9207" s="74" t="s">
        <v>124</v>
      </c>
    </row>
    <row r="9208" spans="1:12" ht="36" hidden="1" customHeight="1" x14ac:dyDescent="0.3">
      <c r="A9208" s="18" t="s">
        <v>30</v>
      </c>
      <c r="E9208" s="63"/>
      <c r="F9208" s="325" t="str">
        <f>+$F$83</f>
        <v xml:space="preserve">Deberá acreditarse en al menos uno (1) de los contratos válidos aportados interventoría a intervención de </v>
      </c>
      <c r="G9208" s="326"/>
      <c r="H9208" s="326"/>
      <c r="I9208" s="326"/>
      <c r="J9208" s="326"/>
      <c r="K9208" s="75">
        <f>+$K$83</f>
        <v>0</v>
      </c>
      <c r="L9208" s="76" t="s">
        <v>124</v>
      </c>
    </row>
    <row r="9209" spans="1:12" hidden="1" x14ac:dyDescent="0.3">
      <c r="A9209" s="1" t="str">
        <f>+A9135</f>
        <v>NO</v>
      </c>
      <c r="E9209" s="51"/>
      <c r="F9209" s="50"/>
      <c r="G9209" s="51"/>
      <c r="H9209" s="51"/>
      <c r="I9209" s="51"/>
      <c r="J9209" s="51"/>
      <c r="K9209" s="51"/>
      <c r="L9209" s="51"/>
    </row>
    <row r="9210" spans="1:12" ht="12.75" hidden="1" customHeight="1" x14ac:dyDescent="0.3">
      <c r="A9210" s="1" t="str">
        <f>+A9135</f>
        <v>NO</v>
      </c>
      <c r="E9210" s="40" t="str">
        <f>+$E$85</f>
        <v>VALOR MÍNIMO A CERIFICAR % P.O EN SMMMLV. NUMERAL 3.9.1</v>
      </c>
      <c r="F9210" s="41"/>
      <c r="G9210" s="41"/>
      <c r="H9210" s="41"/>
      <c r="I9210" s="41"/>
      <c r="J9210" s="41"/>
      <c r="K9210" s="41"/>
      <c r="L9210" s="42"/>
    </row>
    <row r="9211" spans="1:12" hidden="1" x14ac:dyDescent="0.3">
      <c r="A9211" s="1" t="str">
        <f>+A9135</f>
        <v>NO</v>
      </c>
      <c r="C9211" s="1" t="str">
        <f>"M"&amp;C9135</f>
        <v>M</v>
      </c>
      <c r="E9211" s="77" t="str">
        <f>+$E$86</f>
        <v>100% P.O.</v>
      </c>
      <c r="F9211" s="78"/>
      <c r="G9211" s="61">
        <v>242.41716883554506</v>
      </c>
      <c r="H9211" s="124" t="str">
        <f>+$H$86</f>
        <v>TOTAL EJECUTADO DE CONTRATOS ACREDITADOS</v>
      </c>
      <c r="I9211" s="124"/>
      <c r="J9211" s="124"/>
      <c r="K9211" s="55" t="s">
        <v>124</v>
      </c>
      <c r="L9211" s="47" t="s">
        <v>124</v>
      </c>
    </row>
    <row r="9212" spans="1:12" hidden="1" x14ac:dyDescent="0.3">
      <c r="A9212" s="1" t="str">
        <f>+A9135</f>
        <v>NO</v>
      </c>
      <c r="E9212" s="39"/>
      <c r="F9212" s="39"/>
      <c r="G9212" s="39"/>
      <c r="H9212" s="39"/>
      <c r="I9212" s="39"/>
      <c r="J9212" s="39"/>
      <c r="K9212" s="39"/>
      <c r="L9212" s="39"/>
    </row>
    <row r="9213" spans="1:12" ht="12.75" hidden="1" customHeight="1" x14ac:dyDescent="0.3">
      <c r="A9213" s="18" t="s">
        <v>30</v>
      </c>
      <c r="B9213" s="18"/>
      <c r="E9213" s="40" t="str">
        <f>+$E$88</f>
        <v>CONSIDERACIONES PARA LA VALIDEZ DE LA EXPERIENCIA REQUERIDA: EXPERIENCIA PROPONENTES PLURALES NUMERAL 10.1.2 D</v>
      </c>
      <c r="F9213" s="41"/>
      <c r="G9213" s="41"/>
      <c r="H9213" s="41"/>
      <c r="I9213" s="41"/>
      <c r="J9213" s="41"/>
      <c r="K9213" s="41"/>
      <c r="L9213" s="42"/>
    </row>
    <row r="9214" spans="1:12" ht="28" hidden="1" customHeight="1" x14ac:dyDescent="0.3">
      <c r="A9214" s="18" t="s">
        <v>30</v>
      </c>
      <c r="B9214" s="18"/>
      <c r="C9214" s="1" t="str">
        <f>"O"&amp;C9135</f>
        <v>O</v>
      </c>
      <c r="E9214" s="80" t="str">
        <f>+$E$89</f>
        <v>i)</v>
      </c>
      <c r="F9214" s="327" t="str">
        <f>+$F$89</f>
        <v>Uno de los integrantes debe aportar como mínimo el cincuenta por ciento (50 %) de la experiencia solicitada</v>
      </c>
      <c r="G9214" s="328"/>
      <c r="H9214" s="328"/>
      <c r="I9214" s="328"/>
      <c r="J9214" s="328"/>
      <c r="K9214" s="73" t="s">
        <v>124</v>
      </c>
      <c r="L9214" s="47" t="s">
        <v>124</v>
      </c>
    </row>
    <row r="9215" spans="1:12" ht="28" hidden="1" customHeight="1" x14ac:dyDescent="0.3">
      <c r="A9215" s="18" t="s">
        <v>30</v>
      </c>
      <c r="B9215" s="18"/>
      <c r="C9215" s="1" t="str">
        <f>"O"&amp;C9135</f>
        <v>O</v>
      </c>
      <c r="E9215" s="80" t="str">
        <f>+$E$90</f>
        <v>ii)</v>
      </c>
      <c r="F9215" s="327" t="str">
        <f>+$F$90</f>
        <v>Todos los demás ntegrantes deben acreditar al menos el cinco por ciento (5 %) de la experiencia solicitada, solo uno (1) de los integrantes podrá no acreditar experiencia pero su porcentaje de participación  no podrá superar el diez por ciento (10 %)</v>
      </c>
      <c r="G9215" s="328"/>
      <c r="H9215" s="328"/>
      <c r="I9215" s="328"/>
      <c r="J9215" s="328"/>
      <c r="K9215" s="73" t="s">
        <v>124</v>
      </c>
      <c r="L9215" s="47" t="s">
        <v>124</v>
      </c>
    </row>
    <row r="9216" spans="1:12" hidden="1" x14ac:dyDescent="0.3">
      <c r="A9216" s="18" t="s">
        <v>30</v>
      </c>
      <c r="B9216" s="18"/>
      <c r="E9216" s="39"/>
      <c r="F9216" s="39"/>
      <c r="G9216" s="39"/>
      <c r="H9216" s="39"/>
      <c r="I9216" s="39"/>
      <c r="J9216" s="39"/>
      <c r="K9216" s="39"/>
      <c r="L9216" s="39"/>
    </row>
    <row r="9217" spans="1:12" ht="13" hidden="1" customHeight="1" x14ac:dyDescent="0.3">
      <c r="A9217" s="18" t="str">
        <f>+A9135</f>
        <v>NO</v>
      </c>
      <c r="B9217" s="18"/>
      <c r="E9217" s="69" t="str">
        <f>+$E$92</f>
        <v>VERIFICACIÓN Y ASIGNACIÓN DE PUNTAJE POR LA EXPERIENCIA DEL PROPONENTE</v>
      </c>
      <c r="F9217" s="70"/>
      <c r="G9217" s="70"/>
      <c r="H9217" s="70"/>
      <c r="I9217" s="70"/>
      <c r="J9217" s="70"/>
      <c r="K9217" s="70"/>
      <c r="L9217" s="71"/>
    </row>
    <row r="9218" spans="1:12" hidden="1" x14ac:dyDescent="0.3">
      <c r="A9218" s="18" t="str">
        <f>+A9135</f>
        <v>NO</v>
      </c>
      <c r="B9218" s="18"/>
      <c r="E9218" s="81"/>
      <c r="F9218" s="323" t="str">
        <f>+$F$93</f>
        <v>No. CONTRATOS QUE ACREDITAN LA EXPERIENCIA (NO OBJETO DE SUBSANACIÓN)</v>
      </c>
      <c r="G9218" s="324"/>
      <c r="H9218" s="324"/>
      <c r="I9218" s="324"/>
      <c r="J9218" s="324"/>
      <c r="K9218" s="82"/>
      <c r="L9218" s="83" t="s">
        <v>124</v>
      </c>
    </row>
    <row r="9219" spans="1:12" ht="13" hidden="1" customHeight="1" x14ac:dyDescent="0.3">
      <c r="A9219" s="18" t="str">
        <f>+A9135</f>
        <v>NO</v>
      </c>
      <c r="B9219" s="18"/>
      <c r="E9219" s="84"/>
      <c r="F9219" s="323" t="str">
        <f>+$F$94</f>
        <v>TOTAL EJECUTADO DE CONTRATOS ACREDITADOS PROPUESTA INICIAL</v>
      </c>
      <c r="G9219" s="324"/>
      <c r="H9219" s="324"/>
      <c r="I9219" s="324"/>
      <c r="J9219" s="324"/>
      <c r="K9219" s="85"/>
      <c r="L9219" s="86" t="s">
        <v>124</v>
      </c>
    </row>
    <row r="9220" spans="1:12" ht="13" hidden="1" customHeight="1" x14ac:dyDescent="0.3">
      <c r="A9220" s="18" t="str">
        <f>+A9135</f>
        <v>NO</v>
      </c>
      <c r="B9220" s="18"/>
      <c r="E9220" s="87"/>
      <c r="F9220" s="323" t="str">
        <f>+$F$95</f>
        <v>PROMEDIO VALOR ACREDITADO EN SMMLV</v>
      </c>
      <c r="G9220" s="324"/>
      <c r="H9220" s="324"/>
      <c r="I9220" s="324"/>
      <c r="J9220" s="324"/>
      <c r="K9220" s="66"/>
      <c r="L9220" s="88" t="s">
        <v>124</v>
      </c>
    </row>
    <row r="9221" spans="1:12" hidden="1" x14ac:dyDescent="0.3">
      <c r="A9221" s="18" t="str">
        <f>+A9135</f>
        <v>NO</v>
      </c>
      <c r="B9221" s="18"/>
      <c r="E9221" s="89"/>
      <c r="F9221" s="89"/>
      <c r="G9221" s="89"/>
      <c r="H9221" s="89"/>
      <c r="I9221" s="89"/>
      <c r="J9221" s="89"/>
      <c r="K9221" s="89"/>
      <c r="L9221" s="89"/>
    </row>
    <row r="9222" spans="1:12" ht="13" hidden="1" customHeight="1" x14ac:dyDescent="0.3">
      <c r="A9222" s="18" t="str">
        <f>+A9135</f>
        <v>NO</v>
      </c>
      <c r="B9222" s="18"/>
      <c r="E9222" s="69" t="str">
        <f>+$E$97</f>
        <v>3.9.2 EXIGENCIAS MÍNIMAS DE EXPERIENCIA Y FORMACIÓN ACADÉMICA DEL EQUIPO DE TRABAJO</v>
      </c>
      <c r="F9222" s="70"/>
      <c r="G9222" s="70"/>
      <c r="H9222" s="70"/>
      <c r="I9222" s="70"/>
      <c r="J9222" s="70"/>
      <c r="K9222" s="70"/>
      <c r="L9222" s="71"/>
    </row>
    <row r="9223" spans="1:12" hidden="1" x14ac:dyDescent="0.3">
      <c r="A9223" s="18" t="str">
        <f>+A9135</f>
        <v>NO</v>
      </c>
      <c r="B9223" s="18"/>
      <c r="E9223" s="90" t="str">
        <f>+$E$98</f>
        <v>Formulario 8</v>
      </c>
      <c r="F9223" s="315" t="s">
        <v>46</v>
      </c>
      <c r="G9223" s="316"/>
      <c r="H9223" s="317"/>
      <c r="I9223" s="318"/>
      <c r="J9223" s="318"/>
      <c r="K9223" s="318"/>
      <c r="L9223" s="319"/>
    </row>
    <row r="9224" spans="1:12" hidden="1" x14ac:dyDescent="0.3">
      <c r="A9224" s="18" t="str">
        <f>+A9135</f>
        <v>NO</v>
      </c>
      <c r="B9224" s="18"/>
      <c r="E9224" s="91" t="s">
        <v>124</v>
      </c>
      <c r="F9224" s="91" t="str">
        <f>+$F$99</f>
        <v>Director de Interventoría</v>
      </c>
      <c r="G9224" s="91" t="str">
        <f>+$G$99</f>
        <v>Residente de Interventoría</v>
      </c>
      <c r="H9224" s="320"/>
      <c r="I9224" s="321"/>
      <c r="J9224" s="321"/>
      <c r="K9224" s="321"/>
      <c r="L9224" s="322"/>
    </row>
    <row r="9225" spans="1:12" hidden="1" x14ac:dyDescent="0.3">
      <c r="A9225" s="18" t="str">
        <f>+A9135</f>
        <v>NO</v>
      </c>
      <c r="B9225" s="18"/>
      <c r="E9225" s="304" t="str">
        <f>+$E$100</f>
        <v>OBSERVACIONES RESPECTO REQUISITO HABILITANTE DEL PERSONAL CLAVE EVALUABLE</v>
      </c>
      <c r="F9225" s="305"/>
      <c r="G9225" s="305"/>
      <c r="H9225" s="305"/>
      <c r="I9225" s="305"/>
      <c r="J9225" s="305"/>
      <c r="K9225" s="305"/>
      <c r="L9225" s="305"/>
    </row>
    <row r="9226" spans="1:12" hidden="1" x14ac:dyDescent="0.3">
      <c r="A9226" s="18" t="str">
        <f>+A9135</f>
        <v>NO</v>
      </c>
      <c r="B9226" s="18"/>
      <c r="E9226" s="312" t="s">
        <v>124</v>
      </c>
      <c r="F9226" s="313"/>
      <c r="G9226" s="313"/>
      <c r="H9226" s="313"/>
      <c r="I9226" s="313"/>
      <c r="J9226" s="313"/>
      <c r="K9226" s="313"/>
      <c r="L9226" s="314"/>
    </row>
    <row r="9227" spans="1:12" hidden="1" x14ac:dyDescent="0.3">
      <c r="A9227" s="18" t="str">
        <f>+A9135</f>
        <v>NO</v>
      </c>
      <c r="B9227" s="18"/>
      <c r="E9227" s="89"/>
      <c r="F9227" s="89"/>
      <c r="G9227" s="89"/>
      <c r="H9227" s="89"/>
      <c r="I9227" s="89"/>
      <c r="J9227" s="89"/>
      <c r="K9227" s="89"/>
      <c r="L9227" s="89"/>
    </row>
    <row r="9228" spans="1:12" ht="13" hidden="1" customHeight="1" x14ac:dyDescent="0.3">
      <c r="A9228" s="18" t="str">
        <f>+A9135</f>
        <v>NO</v>
      </c>
      <c r="B9228" s="18"/>
      <c r="E9228" s="69" t="str">
        <f>+$E$103</f>
        <v>4.2 EQUIPO DE TRABAJO (Personal Clave Evaluable)</v>
      </c>
      <c r="F9228" s="70"/>
      <c r="G9228" s="70"/>
      <c r="H9228" s="70"/>
      <c r="I9228" s="70"/>
      <c r="J9228" s="70"/>
      <c r="K9228" s="70"/>
      <c r="L9228" s="71"/>
    </row>
    <row r="9229" spans="1:12" ht="23.25" hidden="1" customHeight="1" x14ac:dyDescent="0.3">
      <c r="A9229" s="18" t="str">
        <f>+A9135</f>
        <v>NO</v>
      </c>
      <c r="B9229" s="18"/>
      <c r="E9229" s="90" t="str">
        <f>+$E$104</f>
        <v>Formulario 9</v>
      </c>
      <c r="F9229" s="315" t="s">
        <v>46</v>
      </c>
      <c r="G9229" s="316"/>
      <c r="H9229" s="317"/>
      <c r="I9229" s="318"/>
      <c r="J9229" s="318"/>
      <c r="K9229" s="318"/>
      <c r="L9229" s="319"/>
    </row>
    <row r="9230" spans="1:12" hidden="1" x14ac:dyDescent="0.3">
      <c r="A9230" s="18" t="str">
        <f>+A9135</f>
        <v>NO</v>
      </c>
      <c r="B9230" s="18"/>
      <c r="E9230" s="91" t="s">
        <v>124</v>
      </c>
      <c r="F9230" s="91" t="str">
        <f>+$F$99</f>
        <v>Director de Interventoría</v>
      </c>
      <c r="G9230" s="91" t="str">
        <f>+$G$99</f>
        <v>Residente de Interventoría</v>
      </c>
      <c r="H9230" s="320"/>
      <c r="I9230" s="321"/>
      <c r="J9230" s="321"/>
      <c r="K9230" s="321"/>
      <c r="L9230" s="322"/>
    </row>
    <row r="9231" spans="1:12" hidden="1" x14ac:dyDescent="0.3">
      <c r="A9231" s="18" t="str">
        <f>+A9135</f>
        <v>NO</v>
      </c>
      <c r="B9231" s="18"/>
      <c r="E9231" s="89"/>
      <c r="F9231" s="89"/>
      <c r="G9231" s="89"/>
      <c r="H9231" s="89"/>
      <c r="I9231" s="89"/>
      <c r="J9231" s="89"/>
      <c r="K9231" s="89"/>
      <c r="L9231" s="89"/>
    </row>
    <row r="9232" spans="1:12" hidden="1" x14ac:dyDescent="0.3">
      <c r="A9232" s="1" t="str">
        <f>+A9135</f>
        <v>NO</v>
      </c>
      <c r="E9232" s="92" t="str">
        <f>+E9107</f>
        <v>CRITERIOS DE EVALUACIÓN Y PUNTAJE</v>
      </c>
      <c r="F9232" s="93"/>
      <c r="G9232" s="93"/>
      <c r="H9232" s="93"/>
      <c r="I9232" s="93"/>
      <c r="J9232" s="93"/>
      <c r="K9232" s="94"/>
      <c r="L9232" s="95" t="str">
        <f>+$L$107</f>
        <v>PUNTAJE OBTENIDO</v>
      </c>
    </row>
    <row r="9233" spans="1:12" hidden="1" x14ac:dyDescent="0.3">
      <c r="A9233" s="1" t="str">
        <f>+A9135</f>
        <v>NO</v>
      </c>
      <c r="E9233" s="96" t="str">
        <f>+$E$108</f>
        <v>VALOR</v>
      </c>
      <c r="F9233" s="97" t="str">
        <f>+$F$108</f>
        <v>EQUIPO DE TRABAJO (PERSONAL CLAVE EVALUABLE)</v>
      </c>
      <c r="G9233" s="24"/>
      <c r="H9233" s="24"/>
      <c r="I9233" s="24"/>
      <c r="J9233" s="24"/>
      <c r="K9233" s="24"/>
      <c r="L9233" s="98"/>
    </row>
    <row r="9234" spans="1:12" ht="12.75" hidden="1" customHeight="1" x14ac:dyDescent="0.3">
      <c r="A9234" s="1" t="str">
        <f>+A9135</f>
        <v>NO</v>
      </c>
      <c r="E9234" s="96">
        <f>+$E$109</f>
        <v>5</v>
      </c>
      <c r="F9234" s="307" t="str">
        <f>+$F$109</f>
        <v xml:space="preserve"> Experiencia Específica adicional</v>
      </c>
      <c r="G9234" s="308"/>
      <c r="H9234" s="308"/>
      <c r="I9234" s="308"/>
      <c r="J9234" s="308"/>
      <c r="K9234" s="309"/>
      <c r="L9234" s="99" t="str">
        <f>IFERROR(IF(VLOOKUP(C9135,'R. PUNTAJES'!$C$14:$R$213,'R. PUNTAJES'!$I$10,0)="","",VLOOKUP(C9135,'R. PUNTAJES'!$C$14:$R$213,'R. PUNTAJES'!$I$10,0)),"")</f>
        <v/>
      </c>
    </row>
    <row r="9235" spans="1:12" ht="12.75" hidden="1" customHeight="1" x14ac:dyDescent="0.3">
      <c r="A9235" s="1" t="str">
        <f>+A9135</f>
        <v>NO</v>
      </c>
      <c r="E9235" s="96">
        <f>+$E$110</f>
        <v>5</v>
      </c>
      <c r="F9235" s="307" t="str">
        <f>+$F$110</f>
        <v>Formación Académica adicional</v>
      </c>
      <c r="G9235" s="308"/>
      <c r="H9235" s="308"/>
      <c r="I9235" s="308"/>
      <c r="J9235" s="308"/>
      <c r="K9235" s="309"/>
      <c r="L9235" s="99" t="str">
        <f>IFERROR(IF(VLOOKUP(C9135,'R. PUNTAJES'!$C$14:$R$213,'R. PUNTAJES'!$J$10,0)="","",VLOOKUP(C9135,'R. PUNTAJES'!$C$14:$R$213,'R. PUNTAJES'!$J$10,0)),"")</f>
        <v/>
      </c>
    </row>
    <row r="9236" spans="1:12" hidden="1" x14ac:dyDescent="0.3">
      <c r="A9236" s="18" t="str">
        <f>+A9135</f>
        <v>NO</v>
      </c>
      <c r="B9236" s="18"/>
      <c r="E9236" s="100"/>
      <c r="F9236" s="101" t="str">
        <f>+$F$111</f>
        <v>FACTOR DE SOSTENIBILIDAD</v>
      </c>
      <c r="G9236" s="102"/>
      <c r="H9236" s="102"/>
      <c r="I9236" s="102"/>
      <c r="J9236" s="102"/>
      <c r="K9236" s="102"/>
      <c r="L9236" s="103"/>
    </row>
    <row r="9237" spans="1:12" hidden="1" x14ac:dyDescent="0.3">
      <c r="A9237" s="18" t="str">
        <f>+A9135</f>
        <v>NO</v>
      </c>
      <c r="B9237" s="18"/>
      <c r="E9237" s="104">
        <v>1</v>
      </c>
      <c r="F9237" s="105" t="str">
        <f>+$F$112</f>
        <v>Compromisos Sostenibilidad</v>
      </c>
      <c r="G9237" s="106"/>
      <c r="H9237" s="106"/>
      <c r="I9237" s="106"/>
      <c r="J9237" s="106"/>
      <c r="K9237" s="106"/>
      <c r="L9237" s="107" t="str">
        <f>IFERROR(IF(VLOOKUP(C9135,'R. PUNTAJES'!$C$14:$R$213,'R. PUNTAJES'!$K$10,0)="","",VLOOKUP(C9135,'R. PUNTAJES'!$C$14:$R$213,'R. PUNTAJES'!$K$10,0)),"")</f>
        <v/>
      </c>
    </row>
    <row r="9238" spans="1:12" hidden="1" x14ac:dyDescent="0.3">
      <c r="A9238" s="1" t="str">
        <f>+A9135</f>
        <v>NO</v>
      </c>
      <c r="E9238" s="108"/>
      <c r="F9238" s="109" t="str">
        <f>+$F$113</f>
        <v>APOYO A LA INDUSTRIA NACIONAL</v>
      </c>
      <c r="G9238" s="110"/>
      <c r="H9238" s="110"/>
      <c r="I9238" s="110"/>
      <c r="J9238" s="110"/>
      <c r="K9238" s="110"/>
      <c r="L9238" s="111"/>
    </row>
    <row r="9239" spans="1:12" ht="12.75" hidden="1" customHeight="1" x14ac:dyDescent="0.3">
      <c r="A9239" s="1" t="str">
        <f>+A9135</f>
        <v>NO</v>
      </c>
      <c r="E9239" s="96">
        <v>20</v>
      </c>
      <c r="F9239" s="307" t="str">
        <f>+$F$114</f>
        <v>Promoción de Servicios Nacionales o con Trato Nacional</v>
      </c>
      <c r="G9239" s="308"/>
      <c r="H9239" s="308"/>
      <c r="I9239" s="308"/>
      <c r="J9239" s="308"/>
      <c r="K9239" s="309"/>
      <c r="L9239" s="99" t="str">
        <f>IFERROR(IF(VLOOKUP(C9135,'R. PUNTAJES'!$C$14:$R$213,'R. PUNTAJES'!$L$10,0)="","",
IF(VLOOKUP(C9135,'R. PUNTAJES'!$C$14:$R$213,'R. PUNTAJES'!$L$10,0)=5,0,
VLOOKUP(C9135,'R. PUNTAJES'!$C$14:$R$213,'R. PUNTAJES'!$L$10,0))),"")</f>
        <v/>
      </c>
    </row>
    <row r="9240" spans="1:12" ht="12.75" hidden="1" customHeight="1" x14ac:dyDescent="0.3">
      <c r="A9240" s="1" t="str">
        <f>+A9135</f>
        <v>NO</v>
      </c>
      <c r="E9240" s="96">
        <v>5</v>
      </c>
      <c r="F9240" s="307" t="str">
        <f>+$F$115</f>
        <v>Incorporación de componente nacional en servicios extranjeros</v>
      </c>
      <c r="G9240" s="308"/>
      <c r="H9240" s="308"/>
      <c r="I9240" s="308"/>
      <c r="J9240" s="308"/>
      <c r="K9240" s="309"/>
      <c r="L9240" s="99" t="str">
        <f>IFERROR(IF(VLOOKUP(C9135,'R. PUNTAJES'!$C$14:$R$213,'R. PUNTAJES'!$L$10,0)="","",
IF(VLOOKUP(C9135,'R. PUNTAJES'!$C$14:$R$213,'R. PUNTAJES'!$L$10,0)=20,0,
VLOOKUP(C9135,'R. PUNTAJES'!$C$14:$R$213,'R. PUNTAJES'!$L$10,0))),"")</f>
        <v/>
      </c>
    </row>
    <row r="9241" spans="1:12" hidden="1" x14ac:dyDescent="0.3">
      <c r="A9241" s="1" t="str">
        <f>+A9135</f>
        <v>NO</v>
      </c>
      <c r="E9241" s="112"/>
      <c r="F9241" s="97" t="str">
        <f>+$F$116</f>
        <v>VINCULACIÓN DE PERSONAS CON DISCAPACIDAD</v>
      </c>
      <c r="G9241" s="24"/>
      <c r="H9241" s="24"/>
      <c r="I9241" s="24"/>
      <c r="J9241" s="24"/>
      <c r="K9241" s="24"/>
      <c r="L9241" s="98"/>
    </row>
    <row r="9242" spans="1:12" ht="12.75" hidden="1" customHeight="1" x14ac:dyDescent="0.3">
      <c r="A9242" s="1" t="str">
        <f>+A9135</f>
        <v>NO</v>
      </c>
      <c r="E9242" s="96">
        <v>1</v>
      </c>
      <c r="F9242" s="307" t="str">
        <f>+$F$117</f>
        <v xml:space="preserve">Trabajadores vinculados a la planta de personal </v>
      </c>
      <c r="G9242" s="308"/>
      <c r="H9242" s="308"/>
      <c r="I9242" s="308"/>
      <c r="J9242" s="308"/>
      <c r="K9242" s="309"/>
      <c r="L9242" s="99" t="str">
        <f>IFERROR(IF(VLOOKUP(C9135,'R. PUNTAJES'!$C$14:$R$213,'R. PUNTAJES'!$M$10,0)="","",VLOOKUP(C9135,'R. PUNTAJES'!$C$14:$R$213,'R. PUNTAJES'!$M$10,0)),"")</f>
        <v/>
      </c>
    </row>
    <row r="9243" spans="1:12" hidden="1" x14ac:dyDescent="0.3">
      <c r="A9243" s="1" t="str">
        <f>+A9135</f>
        <v>NO</v>
      </c>
      <c r="E9243" s="112"/>
      <c r="F9243" s="97" t="str">
        <f>+$F$118</f>
        <v>EMPRENDIMIENTOS Y EMPRESAS DE MUJERES</v>
      </c>
      <c r="G9243" s="24"/>
      <c r="H9243" s="24"/>
      <c r="I9243" s="24"/>
      <c r="J9243" s="24"/>
      <c r="K9243" s="24"/>
      <c r="L9243" s="98"/>
    </row>
    <row r="9244" spans="1:12" ht="13" hidden="1" customHeight="1" x14ac:dyDescent="0.3">
      <c r="A9244" s="1" t="str">
        <f>+A9135</f>
        <v>NO</v>
      </c>
      <c r="E9244" s="96">
        <v>0.25</v>
      </c>
      <c r="F9244" s="307" t="str">
        <f>+$F$119</f>
        <v>Emprendimientos y empresas de mujeres</v>
      </c>
      <c r="G9244" s="308"/>
      <c r="H9244" s="308"/>
      <c r="I9244" s="308"/>
      <c r="J9244" s="308"/>
      <c r="K9244" s="309"/>
      <c r="L9244" s="113" t="str">
        <f>IFERROR(IF(VLOOKUP(C9135,'R. PUNTAJES'!$C$14:$R$213,'R. PUNTAJES'!$N$10,0)="","",VLOOKUP(C9135,'R. PUNTAJES'!$C$14:$R$213,'R. PUNTAJES'!$N$10,0)),"")</f>
        <v/>
      </c>
    </row>
    <row r="9245" spans="1:12" hidden="1" x14ac:dyDescent="0.3">
      <c r="A9245" s="18" t="str">
        <f>+A9246</f>
        <v>NO</v>
      </c>
      <c r="B9245" s="18"/>
      <c r="E9245" s="112"/>
      <c r="F9245" s="97" t="str">
        <f>+$F$120</f>
        <v>MIPYME</v>
      </c>
      <c r="G9245" s="24"/>
      <c r="H9245" s="24"/>
      <c r="I9245" s="24"/>
      <c r="J9245" s="24"/>
      <c r="K9245" s="24"/>
      <c r="L9245" s="98"/>
    </row>
    <row r="9246" spans="1:12" hidden="1" x14ac:dyDescent="0.3">
      <c r="A9246" s="18" t="str">
        <f>+IF(E9246=0,"NO",1)</f>
        <v>NO</v>
      </c>
      <c r="B9246" s="18"/>
      <c r="E9246" s="96">
        <v>0</v>
      </c>
      <c r="F9246" s="307" t="str">
        <f>+$F$121</f>
        <v>Mipyme</v>
      </c>
      <c r="G9246" s="308"/>
      <c r="H9246" s="308"/>
      <c r="I9246" s="308"/>
      <c r="J9246" s="308"/>
      <c r="K9246" s="309"/>
      <c r="L9246" s="113" t="str">
        <f>IFERROR(IF(VLOOKUP(C9135,'R. PUNTAJES'!$C$14:$R$213,'R. PUNTAJES'!$O$10,0)="","",VLOOKUP(C9135,'R. PUNTAJES'!$C$14:$R$213,'R. PUNTAJES'!$O$10,0)),"")</f>
        <v/>
      </c>
    </row>
    <row r="9247" spans="1:12" hidden="1" x14ac:dyDescent="0.3">
      <c r="A9247" s="1" t="str">
        <f>+A9135</f>
        <v>NO</v>
      </c>
      <c r="E9247" s="112"/>
      <c r="F9247" s="97" t="str">
        <f>+$F$122</f>
        <v>EXPERIENCIA DEL PROPONENTE</v>
      </c>
      <c r="G9247" s="24"/>
      <c r="H9247" s="24"/>
      <c r="I9247" s="24"/>
      <c r="J9247" s="24"/>
      <c r="K9247" s="24"/>
      <c r="L9247" s="98"/>
    </row>
    <row r="9248" spans="1:12" hidden="1" x14ac:dyDescent="0.3">
      <c r="A9248" s="1" t="str">
        <f>+A9135</f>
        <v>NO</v>
      </c>
      <c r="E9248" s="96">
        <v>59.5</v>
      </c>
      <c r="F9248" s="307" t="str">
        <f>+$F$123</f>
        <v>mediana con valor absoluto</v>
      </c>
      <c r="G9248" s="308"/>
      <c r="H9248" s="308"/>
      <c r="I9248" s="308"/>
      <c r="J9248" s="308"/>
      <c r="K9248" s="309"/>
      <c r="L9248" s="113" t="str">
        <f>IFERROR(IF(VLOOKUP(C9135,'R. PUNTAJES'!$C$14:$R$213,'R. PUNTAJES'!$R$10,0)="","",VLOOKUP(C9135,'R. PUNTAJES'!$C$14:$R$213,'R. PUNTAJES'!$R$10,0)),"")</f>
        <v/>
      </c>
    </row>
    <row r="9249" spans="1:16" hidden="1" x14ac:dyDescent="0.3">
      <c r="A9249" s="1" t="str">
        <f>+A9135</f>
        <v>NO</v>
      </c>
      <c r="E9249" s="112"/>
      <c r="F9249" s="97" t="str">
        <f>+$F$124</f>
        <v>MULTAS</v>
      </c>
      <c r="G9249" s="24"/>
      <c r="H9249" s="24"/>
      <c r="I9249" s="24"/>
      <c r="J9249" s="24"/>
      <c r="K9249" s="24"/>
      <c r="L9249" s="98"/>
    </row>
    <row r="9250" spans="1:16" ht="12.75" hidden="1" customHeight="1" x14ac:dyDescent="0.3">
      <c r="A9250" s="1" t="str">
        <f>+A9135</f>
        <v>NO</v>
      </c>
      <c r="E9250" s="96">
        <v>-2</v>
      </c>
      <c r="F9250" s="307" t="str">
        <f>+$F$125</f>
        <v>Una o más multas o cláusulas penales durante el último año</v>
      </c>
      <c r="G9250" s="310"/>
      <c r="H9250" s="310"/>
      <c r="I9250" s="310"/>
      <c r="J9250" s="310"/>
      <c r="K9250" s="311"/>
      <c r="L9250" s="99" t="str">
        <f>IFERROR(IF(VLOOKUP(C9135,'R. PUNTAJES'!$C$14:$R$213,'R. PUNTAJES'!$Q$10,0)="","",VLOOKUP(C9135,'R. PUNTAJES'!$C$14:$R$213,'R. PUNTAJES'!$Q$10,0)),"")</f>
        <v/>
      </c>
    </row>
    <row r="9251" spans="1:16" hidden="1" x14ac:dyDescent="0.3">
      <c r="A9251" s="1" t="str">
        <f>+A9135</f>
        <v>NO</v>
      </c>
      <c r="E9251" s="112"/>
      <c r="F9251" s="97" t="str">
        <f>+$F$126</f>
        <v>OBRAS INCONCLUSAS</v>
      </c>
      <c r="G9251" s="24"/>
      <c r="H9251" s="24"/>
      <c r="I9251" s="24"/>
      <c r="J9251" s="24"/>
      <c r="K9251" s="24"/>
      <c r="L9251" s="98"/>
    </row>
    <row r="9252" spans="1:16" hidden="1" x14ac:dyDescent="0.3">
      <c r="A9252" s="1" t="str">
        <f>+A9135</f>
        <v>NO</v>
      </c>
      <c r="E9252" s="96">
        <v>-1</v>
      </c>
      <c r="F9252" s="301" t="str">
        <f>+$F$127</f>
        <v>Anotación vigente de obra civil inconclusa</v>
      </c>
      <c r="G9252" s="302"/>
      <c r="H9252" s="302"/>
      <c r="I9252" s="302"/>
      <c r="J9252" s="302"/>
      <c r="K9252" s="303"/>
      <c r="L9252" s="99" t="str">
        <f>IFERROR(IF(VLOOKUP(C9135,'R. PUNTAJES'!$C$14:$R$213,'R. PUNTAJES'!$P$10,0)="","",VLOOKUP(C9135,'R. PUNTAJES'!$C$14:$R$213,'R. PUNTAJES'!$P$10,0)),"")</f>
        <v/>
      </c>
    </row>
    <row r="9253" spans="1:16" ht="7.5" hidden="1" customHeight="1" x14ac:dyDescent="0.3">
      <c r="A9253" s="1" t="str">
        <f>+A9135</f>
        <v>NO</v>
      </c>
      <c r="E9253" s="114"/>
      <c r="F9253" s="45"/>
      <c r="G9253" s="45"/>
      <c r="H9253" s="45"/>
      <c r="I9253" s="45"/>
      <c r="J9253" s="45"/>
      <c r="K9253" s="45"/>
      <c r="L9253" s="48"/>
    </row>
    <row r="9254" spans="1:16" hidden="1" x14ac:dyDescent="0.3">
      <c r="A9254" s="1" t="str">
        <f>+A9135</f>
        <v>NO</v>
      </c>
      <c r="E9254" s="115" t="str">
        <f>+$E$129</f>
        <v>PUNTAJE TOTAL</v>
      </c>
      <c r="F9254" s="116"/>
      <c r="G9254" s="116"/>
      <c r="H9254" s="116"/>
      <c r="I9254" s="116"/>
      <c r="J9254" s="116"/>
      <c r="K9254" s="117"/>
      <c r="L9254" s="118">
        <f>IFERROR(IF(VLOOKUP(C9135,'R. PUNTAJES'!$C$14:$R$213,'R. PUNTAJES'!$H$10,0)="RECHAZO","",SUM(L9234:L9252)),"")</f>
        <v>0</v>
      </c>
    </row>
    <row r="9255" spans="1:16" hidden="1" x14ac:dyDescent="0.3">
      <c r="A9255" s="1" t="str">
        <f>+A9135</f>
        <v>NO</v>
      </c>
      <c r="E9255" s="304" t="str">
        <f>+$E$130</f>
        <v>OBSERVACIONES RESPECTO A PUNTAJES</v>
      </c>
      <c r="F9255" s="305"/>
      <c r="G9255" s="305"/>
      <c r="H9255" s="305"/>
      <c r="I9255" s="305"/>
      <c r="J9255" s="305"/>
      <c r="K9255" s="305"/>
      <c r="L9255" s="305"/>
    </row>
    <row r="9256" spans="1:16" ht="12" hidden="1" customHeight="1" x14ac:dyDescent="0.3">
      <c r="A9256" s="1" t="str">
        <f>+A9135</f>
        <v>NO</v>
      </c>
      <c r="E9256" s="306" t="s">
        <v>124</v>
      </c>
      <c r="F9256" s="305"/>
      <c r="G9256" s="305"/>
      <c r="H9256" s="305"/>
      <c r="I9256" s="305"/>
      <c r="J9256" s="305"/>
      <c r="K9256" s="305"/>
      <c r="L9256" s="305"/>
      <c r="N9256" s="119"/>
      <c r="O9256" s="119"/>
      <c r="P9256" s="120"/>
    </row>
    <row r="9257" spans="1:16" ht="3" hidden="1" customHeight="1" x14ac:dyDescent="0.3">
      <c r="A9257" s="1" t="str">
        <f>+A9136</f>
        <v>NO</v>
      </c>
      <c r="E9257" s="121"/>
      <c r="F9257" s="122"/>
      <c r="G9257" s="122"/>
      <c r="H9257" s="122"/>
      <c r="I9257" s="122"/>
      <c r="J9257" s="122"/>
      <c r="K9257" s="122"/>
      <c r="L9257" s="123"/>
    </row>
    <row r="9258" spans="1:16" hidden="1" x14ac:dyDescent="0.3">
      <c r="A9258" s="1" t="str">
        <f>+IF(OR(C9260=""),"NO",1)</f>
        <v>NO</v>
      </c>
      <c r="E9258" s="346"/>
      <c r="F9258" s="347"/>
      <c r="G9258" s="347"/>
      <c r="H9258" s="347"/>
      <c r="I9258" s="347"/>
      <c r="J9258" s="347"/>
      <c r="K9258" s="347"/>
      <c r="L9258" s="347"/>
    </row>
    <row r="9259" spans="1:16" ht="4.5" hidden="1" customHeight="1" x14ac:dyDescent="0.3">
      <c r="A9259" s="1" t="str">
        <f>+A9260</f>
        <v>NO</v>
      </c>
      <c r="E9259" s="15"/>
      <c r="F9259" s="16"/>
      <c r="G9259" s="16"/>
      <c r="H9259" s="16"/>
      <c r="I9259" s="16"/>
      <c r="J9259" s="16"/>
      <c r="K9259" s="16"/>
      <c r="L9259" s="17"/>
    </row>
    <row r="9260" spans="1:16" ht="15.75" hidden="1" customHeight="1" x14ac:dyDescent="0.3">
      <c r="A9260" s="1" t="str">
        <f>+IF(OR(C9260=""),"NO",1)</f>
        <v>NO</v>
      </c>
      <c r="B9260" s="1">
        <f>1+MAX($B$1:B9259)</f>
        <v>75</v>
      </c>
      <c r="C9260" s="18" t="s">
        <v>124</v>
      </c>
      <c r="E9260" s="19" t="s">
        <v>124</v>
      </c>
      <c r="F9260" s="20"/>
      <c r="G9260" s="20"/>
      <c r="H9260" s="20"/>
      <c r="I9260" s="21"/>
      <c r="J9260" s="20"/>
      <c r="K9260" s="21"/>
      <c r="L9260" s="22"/>
    </row>
    <row r="9261" spans="1:16" hidden="1" x14ac:dyDescent="0.3">
      <c r="A9261" s="1" t="str">
        <f>A9260</f>
        <v>NO</v>
      </c>
      <c r="E9261" s="23" t="str">
        <f>+$E$11</f>
        <v>Integrantes</v>
      </c>
      <c r="F9261" s="24"/>
      <c r="G9261" s="24"/>
      <c r="H9261" s="24"/>
      <c r="I9261" s="24"/>
      <c r="J9261" s="24"/>
      <c r="K9261" s="25" t="str">
        <f>+$K$11</f>
        <v>Nit</v>
      </c>
      <c r="L9261" s="26" t="str">
        <f>+$L$11</f>
        <v>Part.</v>
      </c>
    </row>
    <row r="9262" spans="1:16" hidden="1" x14ac:dyDescent="0.3">
      <c r="A9262" s="1" t="str">
        <f>+A9261</f>
        <v>NO</v>
      </c>
      <c r="C9262" s="1" t="s">
        <v>124</v>
      </c>
      <c r="E9262" s="27" t="s">
        <v>124</v>
      </c>
      <c r="F9262" s="28"/>
      <c r="G9262" s="28"/>
      <c r="H9262" s="28"/>
      <c r="I9262" s="28"/>
      <c r="J9262" s="28"/>
      <c r="K9262" s="29" t="s">
        <v>124</v>
      </c>
      <c r="L9262" s="30" t="s">
        <v>124</v>
      </c>
    </row>
    <row r="9263" spans="1:16" hidden="1" x14ac:dyDescent="0.3">
      <c r="A9263" s="18" t="str">
        <f>+IF(OR(C9263=""),"NO",1)</f>
        <v>NO</v>
      </c>
      <c r="B9263" s="18"/>
      <c r="C9263" s="1" t="s">
        <v>124</v>
      </c>
      <c r="E9263" s="31" t="s">
        <v>124</v>
      </c>
      <c r="F9263" s="32"/>
      <c r="G9263" s="32"/>
      <c r="H9263" s="32"/>
      <c r="I9263" s="32"/>
      <c r="J9263" s="32"/>
      <c r="K9263" s="33" t="s">
        <v>124</v>
      </c>
      <c r="L9263" s="34" t="s">
        <v>124</v>
      </c>
    </row>
    <row r="9264" spans="1:16" hidden="1" x14ac:dyDescent="0.3">
      <c r="A9264" s="18" t="str">
        <f>+IF(OR(C9264=""),"NO",1)</f>
        <v>NO</v>
      </c>
      <c r="B9264" s="18"/>
      <c r="C9264" s="1" t="s">
        <v>124</v>
      </c>
      <c r="E9264" s="31" t="s">
        <v>124</v>
      </c>
      <c r="F9264" s="32"/>
      <c r="G9264" s="32"/>
      <c r="H9264" s="32"/>
      <c r="I9264" s="32"/>
      <c r="J9264" s="32"/>
      <c r="K9264" s="33" t="s">
        <v>124</v>
      </c>
      <c r="L9264" s="34" t="s">
        <v>124</v>
      </c>
    </row>
    <row r="9265" spans="1:12" hidden="1" x14ac:dyDescent="0.3">
      <c r="A9265" s="18" t="str">
        <f>+IF(OR(C9265=""),"NO",1)</f>
        <v>NO</v>
      </c>
      <c r="B9265" s="18"/>
      <c r="C9265" s="1" t="s">
        <v>124</v>
      </c>
      <c r="E9265" s="31" t="s">
        <v>13</v>
      </c>
      <c r="F9265" s="32"/>
      <c r="G9265" s="32"/>
      <c r="H9265" s="32"/>
      <c r="I9265" s="32"/>
      <c r="J9265" s="32"/>
      <c r="K9265" s="33"/>
      <c r="L9265" s="34"/>
    </row>
    <row r="9266" spans="1:12" hidden="1" x14ac:dyDescent="0.3">
      <c r="A9266" s="18" t="str">
        <f>+IF(OR(C9266=""),"NO",1)</f>
        <v>NO</v>
      </c>
      <c r="B9266" s="18"/>
      <c r="C9266" s="1" t="s">
        <v>124</v>
      </c>
      <c r="E9266" s="31" t="s">
        <v>13</v>
      </c>
      <c r="F9266" s="32"/>
      <c r="G9266" s="32"/>
      <c r="H9266" s="32"/>
      <c r="I9266" s="32"/>
      <c r="J9266" s="32"/>
      <c r="K9266" s="33"/>
      <c r="L9266" s="34"/>
    </row>
    <row r="9267" spans="1:12" hidden="1" x14ac:dyDescent="0.3">
      <c r="A9267" s="18" t="str">
        <f>+IF(OR(C9267=""),"NO",1)</f>
        <v>NO</v>
      </c>
      <c r="B9267" s="18"/>
      <c r="C9267" s="1" t="s">
        <v>124</v>
      </c>
      <c r="E9267" s="35" t="s">
        <v>13</v>
      </c>
      <c r="F9267" s="36"/>
      <c r="G9267" s="36"/>
      <c r="H9267" s="36"/>
      <c r="I9267" s="36"/>
      <c r="J9267" s="36"/>
      <c r="K9267" s="37"/>
      <c r="L9267" s="38"/>
    </row>
    <row r="9268" spans="1:12" ht="5.15" hidden="1" customHeight="1" x14ac:dyDescent="0.3">
      <c r="A9268" s="1" t="str">
        <f>+A9260</f>
        <v>NO</v>
      </c>
      <c r="E9268" s="39"/>
      <c r="F9268" s="39"/>
      <c r="G9268" s="39"/>
      <c r="H9268" s="39"/>
      <c r="I9268" s="39"/>
      <c r="J9268" s="39"/>
      <c r="K9268" s="39"/>
      <c r="L9268" s="39"/>
    </row>
    <row r="9269" spans="1:12" ht="15.75" hidden="1" customHeight="1" x14ac:dyDescent="0.3">
      <c r="A9269" s="1" t="str">
        <f>+A9260</f>
        <v>NO</v>
      </c>
      <c r="E9269" s="40" t="str">
        <f>+$E$19</f>
        <v>RESULTADO DE EVALUACIÓN TÉCNICA</v>
      </c>
      <c r="F9269" s="41"/>
      <c r="G9269" s="41"/>
      <c r="H9269" s="41"/>
      <c r="I9269" s="41"/>
      <c r="J9269" s="41"/>
      <c r="K9269" s="41"/>
      <c r="L9269" s="42"/>
    </row>
    <row r="9270" spans="1:12" hidden="1" x14ac:dyDescent="0.3">
      <c r="A9270" s="1" t="str">
        <f>+A9260</f>
        <v>NO</v>
      </c>
      <c r="E9270" s="43"/>
      <c r="F9270" s="44" t="str">
        <f>+$F$20</f>
        <v>Experiencia</v>
      </c>
      <c r="G9270" s="45"/>
      <c r="H9270" s="45"/>
      <c r="I9270" s="45"/>
      <c r="J9270" s="45"/>
      <c r="K9270" s="46"/>
      <c r="L9270" s="47" t="s">
        <v>124</v>
      </c>
    </row>
    <row r="9271" spans="1:12" hidden="1" x14ac:dyDescent="0.3">
      <c r="A9271" s="1" t="str">
        <f>+A9260</f>
        <v>NO</v>
      </c>
      <c r="E9271" s="348" t="str">
        <f>+$E$21</f>
        <v>OBSERVACIONES RESPECTO A LA EVALUACIÓN DE EXPERIENCIA</v>
      </c>
      <c r="F9271" s="308"/>
      <c r="G9271" s="308"/>
      <c r="H9271" s="308"/>
      <c r="I9271" s="308"/>
      <c r="J9271" s="308"/>
      <c r="K9271" s="308"/>
      <c r="L9271" s="349"/>
    </row>
    <row r="9272" spans="1:12" hidden="1" x14ac:dyDescent="0.3">
      <c r="A9272" s="1" t="str">
        <f>+A9260</f>
        <v>NO</v>
      </c>
      <c r="E9272" s="350" t="s">
        <v>124</v>
      </c>
      <c r="F9272" s="351"/>
      <c r="G9272" s="351"/>
      <c r="H9272" s="351"/>
      <c r="I9272" s="351"/>
      <c r="J9272" s="351"/>
      <c r="K9272" s="351"/>
      <c r="L9272" s="352"/>
    </row>
    <row r="9273" spans="1:12" ht="5.15" hidden="1" customHeight="1" x14ac:dyDescent="0.3">
      <c r="A9273" s="1" t="str">
        <f>+A9260</f>
        <v>NO</v>
      </c>
      <c r="E9273" s="39"/>
      <c r="F9273" s="39"/>
      <c r="G9273" s="39"/>
      <c r="H9273" s="39"/>
      <c r="I9273" s="39"/>
      <c r="J9273" s="39"/>
      <c r="K9273" s="39"/>
      <c r="L9273" s="39"/>
    </row>
    <row r="9274" spans="1:12" ht="12.75" hidden="1" customHeight="1" x14ac:dyDescent="0.3">
      <c r="A9274" s="1" t="str">
        <f>+A9260</f>
        <v>NO</v>
      </c>
      <c r="E9274" s="40" t="str">
        <f>+$E$24</f>
        <v>EXPERIENCIA HABILITANTE: CONTRATOS PRESENTADOS</v>
      </c>
      <c r="F9274" s="41"/>
      <c r="G9274" s="41"/>
      <c r="H9274" s="41"/>
      <c r="I9274" s="41"/>
      <c r="J9274" s="41"/>
      <c r="K9274" s="41"/>
      <c r="L9274" s="42"/>
    </row>
    <row r="9275" spans="1:12" ht="8.5" hidden="1" customHeight="1" x14ac:dyDescent="0.3">
      <c r="A9275" s="1" t="str">
        <f>+A9260</f>
        <v>NO</v>
      </c>
      <c r="E9275" s="49"/>
      <c r="F9275" s="50"/>
      <c r="G9275" s="51"/>
      <c r="H9275" s="51"/>
      <c r="I9275" s="51"/>
      <c r="J9275" s="51"/>
      <c r="K9275" s="51"/>
      <c r="L9275" s="52"/>
    </row>
    <row r="9276" spans="1:12" hidden="1" x14ac:dyDescent="0.3">
      <c r="A9276" s="18" t="str">
        <f>+IF(OR(C9276=""),"NO",1)</f>
        <v>NO</v>
      </c>
      <c r="B9276" s="18"/>
      <c r="C9276" s="1" t="s">
        <v>124</v>
      </c>
      <c r="E9276" s="329">
        <v>1</v>
      </c>
      <c r="F9276" s="53" t="str">
        <f>+$F$26</f>
        <v>OBJETO</v>
      </c>
      <c r="G9276" s="332" t="s">
        <v>124</v>
      </c>
      <c r="H9276" s="333"/>
      <c r="I9276" s="333"/>
      <c r="J9276" s="333"/>
      <c r="K9276" s="333"/>
      <c r="L9276" s="334"/>
    </row>
    <row r="9277" spans="1:12" hidden="1" x14ac:dyDescent="0.3">
      <c r="A9277" s="18" t="str">
        <f>+IF(OR(C9276=""),"NO",1)</f>
        <v>NO</v>
      </c>
      <c r="B9277" s="18"/>
      <c r="E9277" s="330"/>
      <c r="F9277" s="54" t="str">
        <f>+$F$27</f>
        <v>CONTRATANTE</v>
      </c>
      <c r="G9277" s="335" t="s">
        <v>124</v>
      </c>
      <c r="H9277" s="310"/>
      <c r="I9277" s="310"/>
      <c r="J9277" s="310"/>
      <c r="K9277" s="310"/>
      <c r="L9277" s="336"/>
    </row>
    <row r="9278" spans="1:12" hidden="1" x14ac:dyDescent="0.3">
      <c r="A9278" s="18" t="str">
        <f>+IF(OR(C9276=""),"NO",1)</f>
        <v>NO</v>
      </c>
      <c r="B9278" s="18"/>
      <c r="E9278" s="330"/>
      <c r="F9278" s="54" t="str">
        <f>+$F$28</f>
        <v>APORTANTE</v>
      </c>
      <c r="G9278" s="337" t="s">
        <v>124</v>
      </c>
      <c r="H9278" s="338"/>
      <c r="I9278" s="338"/>
      <c r="J9278" s="338"/>
      <c r="K9278" s="338"/>
      <c r="L9278" s="339"/>
    </row>
    <row r="9279" spans="1:12" hidden="1" x14ac:dyDescent="0.3">
      <c r="A9279" s="18" t="str">
        <f>+IF(OR(C9276=""),"NO",1)</f>
        <v>NO</v>
      </c>
      <c r="B9279" s="18"/>
      <c r="E9279" s="330"/>
      <c r="F9279" s="54" t="str">
        <f>+$F$29</f>
        <v>VALOR /SMMLV)</v>
      </c>
      <c r="G9279" s="55" t="s">
        <v>124</v>
      </c>
      <c r="H9279" s="56" t="str">
        <f>+$H$29</f>
        <v>% PART..</v>
      </c>
      <c r="I9279" s="57" t="s">
        <v>124</v>
      </c>
      <c r="J9279" s="58" t="str">
        <f>+$J$29</f>
        <v>VALOR ACREDITADO</v>
      </c>
      <c r="K9279" s="59"/>
      <c r="L9279" s="47" t="s">
        <v>124</v>
      </c>
    </row>
    <row r="9280" spans="1:12" hidden="1" x14ac:dyDescent="0.3">
      <c r="A9280" s="18" t="str">
        <f>+IF(OR(C9276=""),"NO",1)</f>
        <v>NO</v>
      </c>
      <c r="B9280" s="18"/>
      <c r="E9280" s="330"/>
      <c r="F9280" s="60" t="str">
        <f>+$F$30</f>
        <v>EXPERIENCIA APORTADA</v>
      </c>
      <c r="G9280" s="340" t="s">
        <v>124</v>
      </c>
      <c r="H9280" s="341"/>
      <c r="I9280" s="341"/>
      <c r="J9280" s="341"/>
      <c r="K9280" s="341"/>
      <c r="L9280" s="342"/>
    </row>
    <row r="9281" spans="1:12" hidden="1" x14ac:dyDescent="0.3">
      <c r="A9281" s="18" t="str">
        <f>+IF(OR(C9276=""),"NO",1)</f>
        <v>NO</v>
      </c>
      <c r="B9281" s="18"/>
      <c r="E9281" s="331"/>
      <c r="F9281" s="62" t="str">
        <f>+$F$31</f>
        <v>OBSERVACIÓN</v>
      </c>
      <c r="G9281" s="343" t="s">
        <v>124</v>
      </c>
      <c r="H9281" s="344"/>
      <c r="I9281" s="344"/>
      <c r="J9281" s="344"/>
      <c r="K9281" s="344"/>
      <c r="L9281" s="345"/>
    </row>
    <row r="9282" spans="1:12" ht="8.5" hidden="1" customHeight="1" x14ac:dyDescent="0.3">
      <c r="A9282" s="18" t="str">
        <f>+IF(OR(C9276=""),"NO",1)</f>
        <v>NO</v>
      </c>
      <c r="B9282" s="18"/>
      <c r="E9282" s="49"/>
      <c r="F9282" s="50"/>
      <c r="G9282" s="51"/>
      <c r="H9282" s="51"/>
      <c r="I9282" s="51"/>
      <c r="J9282" s="51"/>
      <c r="K9282" s="51"/>
      <c r="L9282" s="52"/>
    </row>
    <row r="9283" spans="1:12" hidden="1" x14ac:dyDescent="0.3">
      <c r="A9283" s="18" t="str">
        <f t="shared" ref="A9283" si="3108">+IF(OR(C9283=""),"NO",1)</f>
        <v>NO</v>
      </c>
      <c r="B9283" s="18"/>
      <c r="C9283" s="1" t="s">
        <v>124</v>
      </c>
      <c r="E9283" s="329">
        <v>2</v>
      </c>
      <c r="F9283" s="53" t="str">
        <f>+$F$26</f>
        <v>OBJETO</v>
      </c>
      <c r="G9283" s="332" t="s">
        <v>124</v>
      </c>
      <c r="H9283" s="333"/>
      <c r="I9283" s="333"/>
      <c r="J9283" s="333"/>
      <c r="K9283" s="333"/>
      <c r="L9283" s="334"/>
    </row>
    <row r="9284" spans="1:12" hidden="1" x14ac:dyDescent="0.3">
      <c r="A9284" s="18" t="str">
        <f t="shared" ref="A9284" si="3109">+IF(OR(C9283=""),"NO",1)</f>
        <v>NO</v>
      </c>
      <c r="B9284" s="18"/>
      <c r="E9284" s="330"/>
      <c r="F9284" s="54" t="str">
        <f>+$F$27</f>
        <v>CONTRATANTE</v>
      </c>
      <c r="G9284" s="335" t="s">
        <v>124</v>
      </c>
      <c r="H9284" s="310"/>
      <c r="I9284" s="310"/>
      <c r="J9284" s="310"/>
      <c r="K9284" s="310"/>
      <c r="L9284" s="336"/>
    </row>
    <row r="9285" spans="1:12" hidden="1" x14ac:dyDescent="0.3">
      <c r="A9285" s="18" t="str">
        <f t="shared" ref="A9285" si="3110">+IF(OR(C9283=""),"NO",1)</f>
        <v>NO</v>
      </c>
      <c r="B9285" s="18"/>
      <c r="E9285" s="330"/>
      <c r="F9285" s="54" t="str">
        <f>+$F$28</f>
        <v>APORTANTE</v>
      </c>
      <c r="G9285" s="337" t="s">
        <v>124</v>
      </c>
      <c r="H9285" s="338"/>
      <c r="I9285" s="338"/>
      <c r="J9285" s="338"/>
      <c r="K9285" s="338"/>
      <c r="L9285" s="339"/>
    </row>
    <row r="9286" spans="1:12" hidden="1" x14ac:dyDescent="0.3">
      <c r="A9286" s="18" t="str">
        <f t="shared" ref="A9286" si="3111">+IF(OR(C9283=""),"NO",1)</f>
        <v>NO</v>
      </c>
      <c r="B9286" s="18"/>
      <c r="E9286" s="330"/>
      <c r="F9286" s="54" t="str">
        <f>+$F$29</f>
        <v>VALOR /SMMLV)</v>
      </c>
      <c r="G9286" s="55" t="s">
        <v>124</v>
      </c>
      <c r="H9286" s="56" t="str">
        <f>+$H$29</f>
        <v>% PART..</v>
      </c>
      <c r="I9286" s="57" t="s">
        <v>124</v>
      </c>
      <c r="J9286" s="58" t="str">
        <f>+$J$29</f>
        <v>VALOR ACREDITADO</v>
      </c>
      <c r="K9286" s="59"/>
      <c r="L9286" s="47" t="s">
        <v>124</v>
      </c>
    </row>
    <row r="9287" spans="1:12" hidden="1" x14ac:dyDescent="0.3">
      <c r="A9287" s="18" t="str">
        <f t="shared" ref="A9287" si="3112">+IF(OR(C9283=""),"NO",1)</f>
        <v>NO</v>
      </c>
      <c r="B9287" s="18"/>
      <c r="E9287" s="330"/>
      <c r="F9287" s="60" t="str">
        <f>+$F$30</f>
        <v>EXPERIENCIA APORTADA</v>
      </c>
      <c r="G9287" s="340" t="s">
        <v>124</v>
      </c>
      <c r="H9287" s="341"/>
      <c r="I9287" s="341"/>
      <c r="J9287" s="341"/>
      <c r="K9287" s="341"/>
      <c r="L9287" s="342"/>
    </row>
    <row r="9288" spans="1:12" hidden="1" x14ac:dyDescent="0.3">
      <c r="A9288" s="18" t="str">
        <f t="shared" ref="A9288" si="3113">+IF(OR(C9283=""),"NO",1)</f>
        <v>NO</v>
      </c>
      <c r="B9288" s="18"/>
      <c r="E9288" s="331"/>
      <c r="F9288" s="62" t="str">
        <f>+$F$31</f>
        <v>OBSERVACIÓN</v>
      </c>
      <c r="G9288" s="343" t="s">
        <v>124</v>
      </c>
      <c r="H9288" s="344"/>
      <c r="I9288" s="344"/>
      <c r="J9288" s="344"/>
      <c r="K9288" s="344"/>
      <c r="L9288" s="345"/>
    </row>
    <row r="9289" spans="1:12" ht="8.5" hidden="1" customHeight="1" x14ac:dyDescent="0.3">
      <c r="A9289" s="18" t="str">
        <f t="shared" ref="A9289" si="3114">+IF(OR(C9283=""),"NO",1)</f>
        <v>NO</v>
      </c>
      <c r="B9289" s="18"/>
      <c r="E9289" s="49"/>
      <c r="F9289" s="50"/>
      <c r="G9289" s="51"/>
      <c r="H9289" s="51"/>
      <c r="I9289" s="51"/>
      <c r="J9289" s="51"/>
      <c r="K9289" s="51"/>
      <c r="L9289" s="52"/>
    </row>
    <row r="9290" spans="1:12" hidden="1" x14ac:dyDescent="0.3">
      <c r="A9290" s="18" t="str">
        <f t="shared" ref="A9290" si="3115">+IF(OR(C9290=""),"NO",1)</f>
        <v>NO</v>
      </c>
      <c r="B9290" s="18"/>
      <c r="C9290" s="1" t="s">
        <v>124</v>
      </c>
      <c r="E9290" s="329">
        <v>3</v>
      </c>
      <c r="F9290" s="53" t="str">
        <f>+$F$26</f>
        <v>OBJETO</v>
      </c>
      <c r="G9290" s="332" t="s">
        <v>124</v>
      </c>
      <c r="H9290" s="333"/>
      <c r="I9290" s="333"/>
      <c r="J9290" s="333"/>
      <c r="K9290" s="333"/>
      <c r="L9290" s="334"/>
    </row>
    <row r="9291" spans="1:12" hidden="1" x14ac:dyDescent="0.3">
      <c r="A9291" s="18" t="str">
        <f t="shared" ref="A9291" si="3116">+IF(OR(C9290=""),"NO",1)</f>
        <v>NO</v>
      </c>
      <c r="B9291" s="18"/>
      <c r="E9291" s="330"/>
      <c r="F9291" s="54" t="str">
        <f>+$F$27</f>
        <v>CONTRATANTE</v>
      </c>
      <c r="G9291" s="335" t="s">
        <v>124</v>
      </c>
      <c r="H9291" s="310"/>
      <c r="I9291" s="310"/>
      <c r="J9291" s="310"/>
      <c r="K9291" s="310"/>
      <c r="L9291" s="336"/>
    </row>
    <row r="9292" spans="1:12" hidden="1" x14ac:dyDescent="0.3">
      <c r="A9292" s="18" t="str">
        <f t="shared" ref="A9292" si="3117">+IF(OR(C9290=""),"NO",1)</f>
        <v>NO</v>
      </c>
      <c r="B9292" s="18"/>
      <c r="E9292" s="330"/>
      <c r="F9292" s="54" t="str">
        <f>+$F$28</f>
        <v>APORTANTE</v>
      </c>
      <c r="G9292" s="337" t="s">
        <v>124</v>
      </c>
      <c r="H9292" s="338"/>
      <c r="I9292" s="338"/>
      <c r="J9292" s="338"/>
      <c r="K9292" s="338"/>
      <c r="L9292" s="339"/>
    </row>
    <row r="9293" spans="1:12" hidden="1" x14ac:dyDescent="0.3">
      <c r="A9293" s="18" t="str">
        <f t="shared" ref="A9293" si="3118">+IF(OR(C9290=""),"NO",1)</f>
        <v>NO</v>
      </c>
      <c r="B9293" s="18"/>
      <c r="E9293" s="330"/>
      <c r="F9293" s="54" t="str">
        <f>+$F$29</f>
        <v>VALOR /SMMLV)</v>
      </c>
      <c r="G9293" s="55" t="s">
        <v>124</v>
      </c>
      <c r="H9293" s="56" t="str">
        <f>+$H$29</f>
        <v>% PART..</v>
      </c>
      <c r="I9293" s="57" t="s">
        <v>124</v>
      </c>
      <c r="J9293" s="58" t="str">
        <f>+$J$29</f>
        <v>VALOR ACREDITADO</v>
      </c>
      <c r="K9293" s="59"/>
      <c r="L9293" s="47" t="s">
        <v>124</v>
      </c>
    </row>
    <row r="9294" spans="1:12" hidden="1" x14ac:dyDescent="0.3">
      <c r="A9294" s="18" t="str">
        <f t="shared" ref="A9294" si="3119">+IF(OR(C9290=""),"NO",1)</f>
        <v>NO</v>
      </c>
      <c r="B9294" s="18"/>
      <c r="E9294" s="330"/>
      <c r="F9294" s="60" t="str">
        <f>+$F$30</f>
        <v>EXPERIENCIA APORTADA</v>
      </c>
      <c r="G9294" s="340" t="s">
        <v>124</v>
      </c>
      <c r="H9294" s="341"/>
      <c r="I9294" s="341"/>
      <c r="J9294" s="341"/>
      <c r="K9294" s="341"/>
      <c r="L9294" s="342"/>
    </row>
    <row r="9295" spans="1:12" hidden="1" x14ac:dyDescent="0.3">
      <c r="A9295" s="18" t="str">
        <f t="shared" ref="A9295" si="3120">+IF(OR(C9290=""),"NO",1)</f>
        <v>NO</v>
      </c>
      <c r="B9295" s="18"/>
      <c r="E9295" s="331"/>
      <c r="F9295" s="62" t="str">
        <f>+$F$31</f>
        <v>OBSERVACIÓN</v>
      </c>
      <c r="G9295" s="343" t="s">
        <v>124</v>
      </c>
      <c r="H9295" s="344"/>
      <c r="I9295" s="344"/>
      <c r="J9295" s="344"/>
      <c r="K9295" s="344"/>
      <c r="L9295" s="345"/>
    </row>
    <row r="9296" spans="1:12" ht="8.5" hidden="1" customHeight="1" x14ac:dyDescent="0.3">
      <c r="A9296" s="18" t="str">
        <f t="shared" ref="A9296" si="3121">+IF(OR(C9290=""),"NO",1)</f>
        <v>NO</v>
      </c>
      <c r="B9296" s="18"/>
      <c r="E9296" s="49"/>
      <c r="F9296" s="50"/>
      <c r="G9296" s="51"/>
      <c r="H9296" s="51"/>
      <c r="I9296" s="51"/>
      <c r="J9296" s="51"/>
      <c r="K9296" s="51"/>
      <c r="L9296" s="52"/>
    </row>
    <row r="9297" spans="1:12" hidden="1" x14ac:dyDescent="0.3">
      <c r="A9297" s="18" t="str">
        <f t="shared" ref="A9297" si="3122">+IF(OR(C9297=""),"NO",1)</f>
        <v>NO</v>
      </c>
      <c r="B9297" s="18"/>
      <c r="C9297" s="1" t="s">
        <v>124</v>
      </c>
      <c r="E9297" s="329">
        <v>4</v>
      </c>
      <c r="F9297" s="53" t="str">
        <f>+$F$26</f>
        <v>OBJETO</v>
      </c>
      <c r="G9297" s="332" t="s">
        <v>124</v>
      </c>
      <c r="H9297" s="333"/>
      <c r="I9297" s="333"/>
      <c r="J9297" s="333"/>
      <c r="K9297" s="333"/>
      <c r="L9297" s="334"/>
    </row>
    <row r="9298" spans="1:12" hidden="1" x14ac:dyDescent="0.3">
      <c r="A9298" s="18" t="str">
        <f t="shared" ref="A9298" si="3123">+IF(OR(C9297=""),"NO",1)</f>
        <v>NO</v>
      </c>
      <c r="B9298" s="18"/>
      <c r="E9298" s="330"/>
      <c r="F9298" s="54" t="str">
        <f>+$F$27</f>
        <v>CONTRATANTE</v>
      </c>
      <c r="G9298" s="335" t="s">
        <v>124</v>
      </c>
      <c r="H9298" s="310"/>
      <c r="I9298" s="310"/>
      <c r="J9298" s="310"/>
      <c r="K9298" s="310"/>
      <c r="L9298" s="336"/>
    </row>
    <row r="9299" spans="1:12" hidden="1" x14ac:dyDescent="0.3">
      <c r="A9299" s="18" t="str">
        <f t="shared" ref="A9299" si="3124">+IF(OR(C9297=""),"NO",1)</f>
        <v>NO</v>
      </c>
      <c r="B9299" s="18"/>
      <c r="E9299" s="330"/>
      <c r="F9299" s="54" t="str">
        <f>+$F$28</f>
        <v>APORTANTE</v>
      </c>
      <c r="G9299" s="337" t="s">
        <v>124</v>
      </c>
      <c r="H9299" s="338"/>
      <c r="I9299" s="338"/>
      <c r="J9299" s="338"/>
      <c r="K9299" s="338"/>
      <c r="L9299" s="339"/>
    </row>
    <row r="9300" spans="1:12" hidden="1" x14ac:dyDescent="0.3">
      <c r="A9300" s="18" t="str">
        <f t="shared" ref="A9300" si="3125">+IF(OR(C9297=""),"NO",1)</f>
        <v>NO</v>
      </c>
      <c r="B9300" s="18"/>
      <c r="E9300" s="330"/>
      <c r="F9300" s="54" t="str">
        <f>+$F$29</f>
        <v>VALOR /SMMLV)</v>
      </c>
      <c r="G9300" s="55" t="s">
        <v>124</v>
      </c>
      <c r="H9300" s="56" t="str">
        <f>+$H$29</f>
        <v>% PART..</v>
      </c>
      <c r="I9300" s="57" t="s">
        <v>124</v>
      </c>
      <c r="J9300" s="58" t="str">
        <f>+$J$29</f>
        <v>VALOR ACREDITADO</v>
      </c>
      <c r="K9300" s="59"/>
      <c r="L9300" s="47" t="s">
        <v>124</v>
      </c>
    </row>
    <row r="9301" spans="1:12" hidden="1" x14ac:dyDescent="0.3">
      <c r="A9301" s="18" t="str">
        <f t="shared" ref="A9301" si="3126">+IF(OR(C9297=""),"NO",1)</f>
        <v>NO</v>
      </c>
      <c r="B9301" s="18"/>
      <c r="E9301" s="330"/>
      <c r="F9301" s="60" t="str">
        <f>+$F$30</f>
        <v>EXPERIENCIA APORTADA</v>
      </c>
      <c r="G9301" s="340" t="s">
        <v>124</v>
      </c>
      <c r="H9301" s="341"/>
      <c r="I9301" s="341"/>
      <c r="J9301" s="341"/>
      <c r="K9301" s="341"/>
      <c r="L9301" s="342"/>
    </row>
    <row r="9302" spans="1:12" hidden="1" x14ac:dyDescent="0.3">
      <c r="A9302" s="18" t="str">
        <f t="shared" ref="A9302" si="3127">+IF(OR(C9297=""),"NO",1)</f>
        <v>NO</v>
      </c>
      <c r="B9302" s="18"/>
      <c r="E9302" s="331"/>
      <c r="F9302" s="62" t="str">
        <f>+$F$31</f>
        <v>OBSERVACIÓN</v>
      </c>
      <c r="G9302" s="343" t="s">
        <v>124</v>
      </c>
      <c r="H9302" s="344"/>
      <c r="I9302" s="344"/>
      <c r="J9302" s="344"/>
      <c r="K9302" s="344"/>
      <c r="L9302" s="345"/>
    </row>
    <row r="9303" spans="1:12" ht="8.5" hidden="1" customHeight="1" x14ac:dyDescent="0.3">
      <c r="A9303" s="18" t="str">
        <f t="shared" ref="A9303" si="3128">+IF(OR(C9297=""),"NO",1)</f>
        <v>NO</v>
      </c>
      <c r="B9303" s="18"/>
      <c r="E9303" s="49"/>
      <c r="F9303" s="50"/>
      <c r="G9303" s="51"/>
      <c r="H9303" s="51"/>
      <c r="I9303" s="51"/>
      <c r="J9303" s="51"/>
      <c r="K9303" s="51"/>
      <c r="L9303" s="52"/>
    </row>
    <row r="9304" spans="1:12" hidden="1" x14ac:dyDescent="0.3">
      <c r="A9304" s="18" t="str">
        <f t="shared" ref="A9304" si="3129">+IF(OR(C9304=""),"NO",1)</f>
        <v>NO</v>
      </c>
      <c r="B9304" s="18"/>
      <c r="C9304" s="1" t="s">
        <v>124</v>
      </c>
      <c r="E9304" s="329">
        <v>5</v>
      </c>
      <c r="F9304" s="53" t="str">
        <f>+$F$26</f>
        <v>OBJETO</v>
      </c>
      <c r="G9304" s="332" t="s">
        <v>124</v>
      </c>
      <c r="H9304" s="333"/>
      <c r="I9304" s="333"/>
      <c r="J9304" s="333"/>
      <c r="K9304" s="333"/>
      <c r="L9304" s="334"/>
    </row>
    <row r="9305" spans="1:12" hidden="1" x14ac:dyDescent="0.3">
      <c r="A9305" s="18" t="str">
        <f t="shared" ref="A9305" si="3130">+IF(OR(C9304=""),"NO",1)</f>
        <v>NO</v>
      </c>
      <c r="B9305" s="18"/>
      <c r="E9305" s="330"/>
      <c r="F9305" s="54" t="str">
        <f>+$F$27</f>
        <v>CONTRATANTE</v>
      </c>
      <c r="G9305" s="335" t="s">
        <v>124</v>
      </c>
      <c r="H9305" s="310"/>
      <c r="I9305" s="310"/>
      <c r="J9305" s="310"/>
      <c r="K9305" s="310"/>
      <c r="L9305" s="336"/>
    </row>
    <row r="9306" spans="1:12" hidden="1" x14ac:dyDescent="0.3">
      <c r="A9306" s="18" t="str">
        <f t="shared" ref="A9306" si="3131">+IF(OR(C9304=""),"NO",1)</f>
        <v>NO</v>
      </c>
      <c r="B9306" s="18"/>
      <c r="E9306" s="330"/>
      <c r="F9306" s="54" t="str">
        <f>+$F$28</f>
        <v>APORTANTE</v>
      </c>
      <c r="G9306" s="337" t="s">
        <v>124</v>
      </c>
      <c r="H9306" s="338"/>
      <c r="I9306" s="338"/>
      <c r="J9306" s="338"/>
      <c r="K9306" s="338"/>
      <c r="L9306" s="339"/>
    </row>
    <row r="9307" spans="1:12" hidden="1" x14ac:dyDescent="0.3">
      <c r="A9307" s="18" t="str">
        <f t="shared" ref="A9307" si="3132">+IF(OR(C9304=""),"NO",1)</f>
        <v>NO</v>
      </c>
      <c r="B9307" s="18"/>
      <c r="E9307" s="330"/>
      <c r="F9307" s="54" t="str">
        <f>+$F$29</f>
        <v>VALOR /SMMLV)</v>
      </c>
      <c r="G9307" s="55" t="s">
        <v>124</v>
      </c>
      <c r="H9307" s="56" t="str">
        <f>+$H$29</f>
        <v>% PART..</v>
      </c>
      <c r="I9307" s="57" t="s">
        <v>124</v>
      </c>
      <c r="J9307" s="58" t="str">
        <f>+$J$29</f>
        <v>VALOR ACREDITADO</v>
      </c>
      <c r="K9307" s="59"/>
      <c r="L9307" s="47" t="s">
        <v>124</v>
      </c>
    </row>
    <row r="9308" spans="1:12" hidden="1" x14ac:dyDescent="0.3">
      <c r="A9308" s="18" t="str">
        <f t="shared" ref="A9308" si="3133">+IF(OR(C9304=""),"NO",1)</f>
        <v>NO</v>
      </c>
      <c r="B9308" s="18"/>
      <c r="E9308" s="330"/>
      <c r="F9308" s="60" t="str">
        <f>+$F$30</f>
        <v>EXPERIENCIA APORTADA</v>
      </c>
      <c r="G9308" s="340" t="s">
        <v>124</v>
      </c>
      <c r="H9308" s="341"/>
      <c r="I9308" s="341"/>
      <c r="J9308" s="341"/>
      <c r="K9308" s="341"/>
      <c r="L9308" s="342"/>
    </row>
    <row r="9309" spans="1:12" hidden="1" x14ac:dyDescent="0.3">
      <c r="A9309" s="18" t="str">
        <f t="shared" ref="A9309" si="3134">+IF(OR(C9304=""),"NO",1)</f>
        <v>NO</v>
      </c>
      <c r="B9309" s="18"/>
      <c r="E9309" s="331"/>
      <c r="F9309" s="62" t="str">
        <f>+$F$31</f>
        <v>OBSERVACIÓN</v>
      </c>
      <c r="G9309" s="343" t="s">
        <v>124</v>
      </c>
      <c r="H9309" s="344"/>
      <c r="I9309" s="344"/>
      <c r="J9309" s="344"/>
      <c r="K9309" s="344"/>
      <c r="L9309" s="345"/>
    </row>
    <row r="9310" spans="1:12" ht="8.5" hidden="1" customHeight="1" x14ac:dyDescent="0.3">
      <c r="A9310" s="18" t="str">
        <f t="shared" ref="A9310" si="3135">+IF(OR(C9304=""),"NO",1)</f>
        <v>NO</v>
      </c>
      <c r="B9310" s="18"/>
      <c r="E9310" s="49"/>
      <c r="F9310" s="50"/>
      <c r="G9310" s="51"/>
      <c r="H9310" s="51"/>
      <c r="I9310" s="51"/>
      <c r="J9310" s="51"/>
      <c r="K9310" s="51"/>
      <c r="L9310" s="52"/>
    </row>
    <row r="9311" spans="1:12" hidden="1" x14ac:dyDescent="0.3">
      <c r="A9311" s="18" t="str">
        <f t="shared" ref="A9311" si="3136">+IF(OR(C9311=""),"NO",1)</f>
        <v>NO</v>
      </c>
      <c r="B9311" s="18"/>
      <c r="C9311" s="1" t="s">
        <v>124</v>
      </c>
      <c r="E9311" s="329">
        <v>6</v>
      </c>
      <c r="F9311" s="53" t="str">
        <f>+$F$26</f>
        <v>OBJETO</v>
      </c>
      <c r="G9311" s="332" t="s">
        <v>124</v>
      </c>
      <c r="H9311" s="333"/>
      <c r="I9311" s="333"/>
      <c r="J9311" s="333"/>
      <c r="K9311" s="333"/>
      <c r="L9311" s="334"/>
    </row>
    <row r="9312" spans="1:12" hidden="1" x14ac:dyDescent="0.3">
      <c r="A9312" s="18" t="str">
        <f t="shared" ref="A9312" si="3137">+IF(OR(C9311=""),"NO",1)</f>
        <v>NO</v>
      </c>
      <c r="B9312" s="18"/>
      <c r="E9312" s="330"/>
      <c r="F9312" s="54" t="str">
        <f>+$F$27</f>
        <v>CONTRATANTE</v>
      </c>
      <c r="G9312" s="335" t="s">
        <v>124</v>
      </c>
      <c r="H9312" s="310"/>
      <c r="I9312" s="310"/>
      <c r="J9312" s="310"/>
      <c r="K9312" s="310"/>
      <c r="L9312" s="336"/>
    </row>
    <row r="9313" spans="1:12" hidden="1" x14ac:dyDescent="0.3">
      <c r="A9313" s="18" t="str">
        <f t="shared" ref="A9313" si="3138">+IF(OR(C9311=""),"NO",1)</f>
        <v>NO</v>
      </c>
      <c r="B9313" s="18"/>
      <c r="E9313" s="330"/>
      <c r="F9313" s="54" t="str">
        <f>+$F$28</f>
        <v>APORTANTE</v>
      </c>
      <c r="G9313" s="337" t="s">
        <v>124</v>
      </c>
      <c r="H9313" s="338"/>
      <c r="I9313" s="338"/>
      <c r="J9313" s="338"/>
      <c r="K9313" s="338"/>
      <c r="L9313" s="339"/>
    </row>
    <row r="9314" spans="1:12" hidden="1" x14ac:dyDescent="0.3">
      <c r="A9314" s="18" t="str">
        <f t="shared" ref="A9314" si="3139">+IF(OR(C9311=""),"NO",1)</f>
        <v>NO</v>
      </c>
      <c r="B9314" s="18"/>
      <c r="E9314" s="330"/>
      <c r="F9314" s="54" t="str">
        <f>+$F$29</f>
        <v>VALOR /SMMLV)</v>
      </c>
      <c r="G9314" s="55" t="s">
        <v>124</v>
      </c>
      <c r="H9314" s="56" t="str">
        <f>+$H$29</f>
        <v>% PART..</v>
      </c>
      <c r="I9314" s="57" t="s">
        <v>124</v>
      </c>
      <c r="J9314" s="58" t="str">
        <f>+$J$29</f>
        <v>VALOR ACREDITADO</v>
      </c>
      <c r="K9314" s="59"/>
      <c r="L9314" s="47" t="s">
        <v>124</v>
      </c>
    </row>
    <row r="9315" spans="1:12" hidden="1" x14ac:dyDescent="0.3">
      <c r="A9315" s="18" t="str">
        <f t="shared" ref="A9315" si="3140">+IF(OR(C9311=""),"NO",1)</f>
        <v>NO</v>
      </c>
      <c r="B9315" s="18"/>
      <c r="E9315" s="330"/>
      <c r="F9315" s="60" t="str">
        <f>+$F$30</f>
        <v>EXPERIENCIA APORTADA</v>
      </c>
      <c r="G9315" s="340" t="s">
        <v>124</v>
      </c>
      <c r="H9315" s="341"/>
      <c r="I9315" s="341"/>
      <c r="J9315" s="341"/>
      <c r="K9315" s="341"/>
      <c r="L9315" s="342"/>
    </row>
    <row r="9316" spans="1:12" hidden="1" x14ac:dyDescent="0.3">
      <c r="A9316" s="18" t="str">
        <f t="shared" ref="A9316" si="3141">+IF(OR(C9311=""),"NO",1)</f>
        <v>NO</v>
      </c>
      <c r="B9316" s="18"/>
      <c r="E9316" s="331"/>
      <c r="F9316" s="62" t="str">
        <f>+$F$31</f>
        <v>OBSERVACIÓN</v>
      </c>
      <c r="G9316" s="343" t="s">
        <v>124</v>
      </c>
      <c r="H9316" s="344"/>
      <c r="I9316" s="344"/>
      <c r="J9316" s="344"/>
      <c r="K9316" s="344"/>
      <c r="L9316" s="345"/>
    </row>
    <row r="9317" spans="1:12" ht="8.5" hidden="1" customHeight="1" x14ac:dyDescent="0.3">
      <c r="A9317" s="18" t="str">
        <f t="shared" ref="A9317" si="3142">+IF(OR(C9311=""),"NO",1)</f>
        <v>NO</v>
      </c>
      <c r="B9317" s="18"/>
      <c r="E9317" s="49"/>
      <c r="F9317" s="50"/>
      <c r="G9317" s="51"/>
      <c r="H9317" s="51"/>
      <c r="I9317" s="51"/>
      <c r="J9317" s="51"/>
      <c r="K9317" s="51"/>
      <c r="L9317" s="52"/>
    </row>
    <row r="9318" spans="1:12" hidden="1" x14ac:dyDescent="0.3">
      <c r="A9318" s="18" t="str">
        <f t="shared" ref="A9318" si="3143">+IF(OR(C9318=""),"NO",1)</f>
        <v>NO</v>
      </c>
      <c r="B9318" s="18"/>
      <c r="C9318" s="1" t="s">
        <v>124</v>
      </c>
      <c r="E9318" s="329">
        <v>7</v>
      </c>
      <c r="F9318" s="53" t="str">
        <f>+$F$26</f>
        <v>OBJETO</v>
      </c>
      <c r="G9318" s="332" t="s">
        <v>124</v>
      </c>
      <c r="H9318" s="333"/>
      <c r="I9318" s="333"/>
      <c r="J9318" s="333"/>
      <c r="K9318" s="333"/>
      <c r="L9318" s="334"/>
    </row>
    <row r="9319" spans="1:12" hidden="1" x14ac:dyDescent="0.3">
      <c r="A9319" s="18" t="str">
        <f t="shared" ref="A9319" si="3144">+IF(OR(C9318=""),"NO",1)</f>
        <v>NO</v>
      </c>
      <c r="B9319" s="18"/>
      <c r="E9319" s="330"/>
      <c r="F9319" s="54" t="str">
        <f>+$F$27</f>
        <v>CONTRATANTE</v>
      </c>
      <c r="G9319" s="335" t="s">
        <v>124</v>
      </c>
      <c r="H9319" s="310"/>
      <c r="I9319" s="310"/>
      <c r="J9319" s="310"/>
      <c r="K9319" s="310"/>
      <c r="L9319" s="336"/>
    </row>
    <row r="9320" spans="1:12" hidden="1" x14ac:dyDescent="0.3">
      <c r="A9320" s="18" t="str">
        <f t="shared" ref="A9320" si="3145">+IF(OR(C9318=""),"NO",1)</f>
        <v>NO</v>
      </c>
      <c r="B9320" s="18"/>
      <c r="E9320" s="330"/>
      <c r="F9320" s="54" t="str">
        <f>+$F$28</f>
        <v>APORTANTE</v>
      </c>
      <c r="G9320" s="337" t="s">
        <v>124</v>
      </c>
      <c r="H9320" s="338"/>
      <c r="I9320" s="338"/>
      <c r="J9320" s="338"/>
      <c r="K9320" s="338"/>
      <c r="L9320" s="339"/>
    </row>
    <row r="9321" spans="1:12" hidden="1" x14ac:dyDescent="0.3">
      <c r="A9321" s="18" t="str">
        <f t="shared" ref="A9321" si="3146">+IF(OR(C9318=""),"NO",1)</f>
        <v>NO</v>
      </c>
      <c r="B9321" s="18"/>
      <c r="E9321" s="330"/>
      <c r="F9321" s="54" t="str">
        <f>+$F$29</f>
        <v>VALOR /SMMLV)</v>
      </c>
      <c r="G9321" s="55" t="s">
        <v>124</v>
      </c>
      <c r="H9321" s="56" t="str">
        <f>+$H$29</f>
        <v>% PART..</v>
      </c>
      <c r="I9321" s="57" t="s">
        <v>124</v>
      </c>
      <c r="J9321" s="58" t="str">
        <f>+$J$29</f>
        <v>VALOR ACREDITADO</v>
      </c>
      <c r="K9321" s="59"/>
      <c r="L9321" s="47" t="s">
        <v>124</v>
      </c>
    </row>
    <row r="9322" spans="1:12" hidden="1" x14ac:dyDescent="0.3">
      <c r="A9322" s="18" t="str">
        <f t="shared" ref="A9322" si="3147">+IF(OR(C9318=""),"NO",1)</f>
        <v>NO</v>
      </c>
      <c r="B9322" s="18"/>
      <c r="E9322" s="330"/>
      <c r="F9322" s="60" t="str">
        <f>+$F$30</f>
        <v>EXPERIENCIA APORTADA</v>
      </c>
      <c r="G9322" s="340" t="s">
        <v>124</v>
      </c>
      <c r="H9322" s="341"/>
      <c r="I9322" s="341"/>
      <c r="J9322" s="341"/>
      <c r="K9322" s="341"/>
      <c r="L9322" s="342"/>
    </row>
    <row r="9323" spans="1:12" hidden="1" x14ac:dyDescent="0.3">
      <c r="A9323" s="18" t="str">
        <f t="shared" ref="A9323" si="3148">+IF(OR(C9318=""),"NO",1)</f>
        <v>NO</v>
      </c>
      <c r="B9323" s="18"/>
      <c r="E9323" s="331"/>
      <c r="F9323" s="62" t="str">
        <f>+$F$31</f>
        <v>OBSERVACIÓN</v>
      </c>
      <c r="G9323" s="343" t="s">
        <v>124</v>
      </c>
      <c r="H9323" s="344"/>
      <c r="I9323" s="344"/>
      <c r="J9323" s="344"/>
      <c r="K9323" s="344"/>
      <c r="L9323" s="345"/>
    </row>
    <row r="9324" spans="1:12" hidden="1" x14ac:dyDescent="0.3">
      <c r="A9324" s="18" t="str">
        <f t="shared" ref="A9324" si="3149">+IF(OR(C9318=""),"NO",1)</f>
        <v>NO</v>
      </c>
      <c r="B9324" s="18"/>
      <c r="E9324" s="49"/>
      <c r="F9324" s="50"/>
      <c r="G9324" s="51"/>
      <c r="H9324" s="51"/>
      <c r="I9324" s="51"/>
      <c r="J9324" s="51"/>
      <c r="K9324" s="51"/>
      <c r="L9324" s="52"/>
    </row>
    <row r="9325" spans="1:12" hidden="1" x14ac:dyDescent="0.3">
      <c r="A9325" s="1" t="str">
        <f>+A9260</f>
        <v>NO</v>
      </c>
      <c r="C9325" s="1" t="str">
        <f>"N"&amp;C9260</f>
        <v>N</v>
      </c>
      <c r="E9325" s="63"/>
      <c r="F9325" s="64" t="str">
        <f>+$F$75</f>
        <v>TOTAL DE CONTRATOS PRESENTADOS VÁLIDOS QUE CUMPLEN EXPERIENCIA ACREDITADA:</v>
      </c>
      <c r="G9325" s="65"/>
      <c r="H9325" s="65"/>
      <c r="I9325" s="65"/>
      <c r="J9325" s="66"/>
      <c r="K9325" s="65"/>
      <c r="L9325" s="67" t="s">
        <v>124</v>
      </c>
    </row>
    <row r="9326" spans="1:12" ht="6.65" hidden="1" customHeight="1" x14ac:dyDescent="0.3">
      <c r="A9326" s="1" t="str">
        <f>+A9260</f>
        <v>NO</v>
      </c>
      <c r="E9326" s="51"/>
      <c r="F9326" s="50"/>
      <c r="G9326" s="51"/>
      <c r="H9326" s="51"/>
      <c r="I9326" s="51"/>
      <c r="J9326" s="51"/>
      <c r="K9326" s="51"/>
      <c r="L9326" s="51"/>
    </row>
    <row r="9327" spans="1:12" hidden="1" x14ac:dyDescent="0.3">
      <c r="A9327" s="1" t="str">
        <f>+A9260</f>
        <v>NO</v>
      </c>
      <c r="E9327" s="63"/>
      <c r="F9327" s="63" t="str">
        <f>+$F$77</f>
        <v>ACREDITA SUMINISTRO E INSTALACIÓN DE MOBILIARIO POR LO MENOS EN UN (1) CONTRATO VÁLIDO</v>
      </c>
      <c r="G9327" s="65"/>
      <c r="H9327" s="65"/>
      <c r="I9327" s="65"/>
      <c r="J9327" s="66"/>
      <c r="K9327" s="65"/>
      <c r="L9327" s="68" t="s">
        <v>157</v>
      </c>
    </row>
    <row r="9328" spans="1:12" ht="5.15" hidden="1" customHeight="1" x14ac:dyDescent="0.3">
      <c r="A9328" s="1" t="str">
        <f>+A9260</f>
        <v>NO</v>
      </c>
      <c r="E9328" s="51"/>
      <c r="F9328" s="50"/>
      <c r="G9328" s="51"/>
      <c r="H9328" s="51"/>
      <c r="I9328" s="51"/>
      <c r="J9328" s="51"/>
      <c r="K9328" s="51"/>
      <c r="L9328" s="51"/>
    </row>
    <row r="9329" spans="1:12" ht="12.75" hidden="1" customHeight="1" x14ac:dyDescent="0.3">
      <c r="A9329" s="1" t="str">
        <f>+A9260</f>
        <v>NO</v>
      </c>
      <c r="E9329" s="69" t="str">
        <f>+$E$79</f>
        <v>EXPERIENCIA ESPECÍFICA NUMERAL 10.1.1 A</v>
      </c>
      <c r="F9329" s="70"/>
      <c r="G9329" s="70"/>
      <c r="H9329" s="70"/>
      <c r="I9329" s="70"/>
      <c r="J9329" s="70"/>
      <c r="K9329" s="70"/>
      <c r="L9329" s="71"/>
    </row>
    <row r="9330" spans="1:12" ht="26.5" hidden="1" customHeight="1" x14ac:dyDescent="0.3">
      <c r="A9330" s="1" t="str">
        <f>+A9260</f>
        <v>NO</v>
      </c>
      <c r="E9330" s="72"/>
      <c r="F9330" s="325" t="str">
        <f>+$F$80</f>
        <v>Por lo menos uno (1) de los contratos válidos aportados como experiencia general debe corresponder mínimo al 60% del presupuesto oficial del presente proceso de selección.  (SMMLV)</v>
      </c>
      <c r="G9330" s="326"/>
      <c r="H9330" s="326"/>
      <c r="I9330" s="326"/>
      <c r="J9330" s="326"/>
      <c r="K9330" s="73" t="s">
        <v>124</v>
      </c>
      <c r="L9330" s="74" t="s">
        <v>124</v>
      </c>
    </row>
    <row r="9331" spans="1:12" ht="23.5" hidden="1" customHeight="1" x14ac:dyDescent="0.3">
      <c r="A9331" s="1" t="str">
        <f>+A9260</f>
        <v>NO</v>
      </c>
      <c r="E9331" s="63"/>
      <c r="F9331" s="325" t="str">
        <f>+$F$81</f>
        <v xml:space="preserve">Deberá acreditarse en al menos uno (1) de los contratos válidos aportados como experiencia general una </v>
      </c>
      <c r="G9331" s="326"/>
      <c r="H9331" s="326"/>
      <c r="I9331" s="326"/>
      <c r="J9331" s="326"/>
      <c r="K9331" s="73" t="s">
        <v>124</v>
      </c>
      <c r="L9331" s="74" t="s">
        <v>124</v>
      </c>
    </row>
    <row r="9332" spans="1:12" ht="23.5" hidden="1" customHeight="1" x14ac:dyDescent="0.3">
      <c r="A9332" s="18" t="s">
        <v>30</v>
      </c>
      <c r="E9332" s="63"/>
      <c r="F9332" s="325" t="str">
        <f>+$F$82</f>
        <v xml:space="preserve">Deberá acreditarse en al menos uno (1) de los contratos válidos aportados interventoría a intervención de </v>
      </c>
      <c r="G9332" s="326"/>
      <c r="H9332" s="326"/>
      <c r="I9332" s="326"/>
      <c r="J9332" s="326"/>
      <c r="K9332" s="73">
        <f>+$K$82</f>
        <v>0</v>
      </c>
      <c r="L9332" s="74" t="s">
        <v>124</v>
      </c>
    </row>
    <row r="9333" spans="1:12" ht="36" hidden="1" customHeight="1" x14ac:dyDescent="0.3">
      <c r="A9333" s="18" t="s">
        <v>30</v>
      </c>
      <c r="E9333" s="63"/>
      <c r="F9333" s="325" t="str">
        <f>+$F$83</f>
        <v xml:space="preserve">Deberá acreditarse en al menos uno (1) de los contratos válidos aportados interventoría a intervención de </v>
      </c>
      <c r="G9333" s="326"/>
      <c r="H9333" s="326"/>
      <c r="I9333" s="326"/>
      <c r="J9333" s="326"/>
      <c r="K9333" s="75">
        <f>+$K$83</f>
        <v>0</v>
      </c>
      <c r="L9333" s="76" t="s">
        <v>124</v>
      </c>
    </row>
    <row r="9334" spans="1:12" hidden="1" x14ac:dyDescent="0.3">
      <c r="A9334" s="1" t="str">
        <f>+A9260</f>
        <v>NO</v>
      </c>
      <c r="E9334" s="51"/>
      <c r="F9334" s="50"/>
      <c r="G9334" s="51"/>
      <c r="H9334" s="51"/>
      <c r="I9334" s="51"/>
      <c r="J9334" s="51"/>
      <c r="K9334" s="51"/>
      <c r="L9334" s="51"/>
    </row>
    <row r="9335" spans="1:12" ht="12.75" hidden="1" customHeight="1" x14ac:dyDescent="0.3">
      <c r="A9335" s="1" t="str">
        <f>+A9260</f>
        <v>NO</v>
      </c>
      <c r="E9335" s="40" t="str">
        <f>+$E$85</f>
        <v>VALOR MÍNIMO A CERIFICAR % P.O EN SMMMLV. NUMERAL 3.9.1</v>
      </c>
      <c r="F9335" s="41"/>
      <c r="G9335" s="41"/>
      <c r="H9335" s="41"/>
      <c r="I9335" s="41"/>
      <c r="J9335" s="41"/>
      <c r="K9335" s="41"/>
      <c r="L9335" s="42"/>
    </row>
    <row r="9336" spans="1:12" hidden="1" x14ac:dyDescent="0.3">
      <c r="A9336" s="1" t="str">
        <f>+A9260</f>
        <v>NO</v>
      </c>
      <c r="C9336" s="1" t="str">
        <f>"M"&amp;C9260</f>
        <v>M</v>
      </c>
      <c r="E9336" s="77" t="str">
        <f>+$E$86</f>
        <v>100% P.O.</v>
      </c>
      <c r="F9336" s="78"/>
      <c r="G9336" s="61">
        <v>242.41716883554506</v>
      </c>
      <c r="H9336" s="124" t="str">
        <f>+$H$86</f>
        <v>TOTAL EJECUTADO DE CONTRATOS ACREDITADOS</v>
      </c>
      <c r="I9336" s="124"/>
      <c r="J9336" s="124"/>
      <c r="K9336" s="55" t="s">
        <v>124</v>
      </c>
      <c r="L9336" s="47" t="s">
        <v>124</v>
      </c>
    </row>
    <row r="9337" spans="1:12" hidden="1" x14ac:dyDescent="0.3">
      <c r="A9337" s="1" t="str">
        <f>+A9260</f>
        <v>NO</v>
      </c>
      <c r="E9337" s="39"/>
      <c r="F9337" s="39"/>
      <c r="G9337" s="39"/>
      <c r="H9337" s="39"/>
      <c r="I9337" s="39"/>
      <c r="J9337" s="39"/>
      <c r="K9337" s="39"/>
      <c r="L9337" s="39"/>
    </row>
    <row r="9338" spans="1:12" ht="12.75" hidden="1" customHeight="1" x14ac:dyDescent="0.3">
      <c r="A9338" s="18" t="s">
        <v>30</v>
      </c>
      <c r="B9338" s="18"/>
      <c r="E9338" s="40" t="str">
        <f>+$E$88</f>
        <v>CONSIDERACIONES PARA LA VALIDEZ DE LA EXPERIENCIA REQUERIDA: EXPERIENCIA PROPONENTES PLURALES NUMERAL 10.1.2 D</v>
      </c>
      <c r="F9338" s="41"/>
      <c r="G9338" s="41"/>
      <c r="H9338" s="41"/>
      <c r="I9338" s="41"/>
      <c r="J9338" s="41"/>
      <c r="K9338" s="41"/>
      <c r="L9338" s="42"/>
    </row>
    <row r="9339" spans="1:12" ht="28" hidden="1" customHeight="1" x14ac:dyDescent="0.3">
      <c r="A9339" s="18" t="s">
        <v>30</v>
      </c>
      <c r="B9339" s="18"/>
      <c r="C9339" s="1" t="str">
        <f>"O"&amp;C9260</f>
        <v>O</v>
      </c>
      <c r="E9339" s="80" t="str">
        <f>+$E$89</f>
        <v>i)</v>
      </c>
      <c r="F9339" s="327" t="str">
        <f>+$F$89</f>
        <v>Uno de los integrantes debe aportar como mínimo el cincuenta por ciento (50 %) de la experiencia solicitada</v>
      </c>
      <c r="G9339" s="328"/>
      <c r="H9339" s="328"/>
      <c r="I9339" s="328"/>
      <c r="J9339" s="328"/>
      <c r="K9339" s="73" t="s">
        <v>124</v>
      </c>
      <c r="L9339" s="47" t="s">
        <v>124</v>
      </c>
    </row>
    <row r="9340" spans="1:12" ht="28" hidden="1" customHeight="1" x14ac:dyDescent="0.3">
      <c r="A9340" s="18" t="s">
        <v>30</v>
      </c>
      <c r="B9340" s="18"/>
      <c r="C9340" s="1" t="str">
        <f>"O"&amp;C9260</f>
        <v>O</v>
      </c>
      <c r="E9340" s="80" t="str">
        <f>+$E$90</f>
        <v>ii)</v>
      </c>
      <c r="F9340" s="327" t="str">
        <f>+$F$90</f>
        <v>Todos los demás ntegrantes deben acreditar al menos el cinco por ciento (5 %) de la experiencia solicitada, solo uno (1) de los integrantes podrá no acreditar experiencia pero su porcentaje de participación  no podrá superar el diez por ciento (10 %)</v>
      </c>
      <c r="G9340" s="328"/>
      <c r="H9340" s="328"/>
      <c r="I9340" s="328"/>
      <c r="J9340" s="328"/>
      <c r="K9340" s="73" t="s">
        <v>124</v>
      </c>
      <c r="L9340" s="47" t="s">
        <v>124</v>
      </c>
    </row>
    <row r="9341" spans="1:12" hidden="1" x14ac:dyDescent="0.3">
      <c r="A9341" s="18" t="s">
        <v>30</v>
      </c>
      <c r="B9341" s="18"/>
      <c r="E9341" s="39"/>
      <c r="F9341" s="39"/>
      <c r="G9341" s="39"/>
      <c r="H9341" s="39"/>
      <c r="I9341" s="39"/>
      <c r="J9341" s="39"/>
      <c r="K9341" s="39"/>
      <c r="L9341" s="39"/>
    </row>
    <row r="9342" spans="1:12" ht="13" hidden="1" customHeight="1" x14ac:dyDescent="0.3">
      <c r="A9342" s="18" t="str">
        <f>+A9260</f>
        <v>NO</v>
      </c>
      <c r="B9342" s="18"/>
      <c r="E9342" s="69" t="str">
        <f>+$E$92</f>
        <v>VERIFICACIÓN Y ASIGNACIÓN DE PUNTAJE POR LA EXPERIENCIA DEL PROPONENTE</v>
      </c>
      <c r="F9342" s="70"/>
      <c r="G9342" s="70"/>
      <c r="H9342" s="70"/>
      <c r="I9342" s="70"/>
      <c r="J9342" s="70"/>
      <c r="K9342" s="70"/>
      <c r="L9342" s="71"/>
    </row>
    <row r="9343" spans="1:12" hidden="1" x14ac:dyDescent="0.3">
      <c r="A9343" s="18" t="str">
        <f>+A9260</f>
        <v>NO</v>
      </c>
      <c r="B9343" s="18"/>
      <c r="E9343" s="81"/>
      <c r="F9343" s="323" t="str">
        <f>+$F$93</f>
        <v>No. CONTRATOS QUE ACREDITAN LA EXPERIENCIA (NO OBJETO DE SUBSANACIÓN)</v>
      </c>
      <c r="G9343" s="324"/>
      <c r="H9343" s="324"/>
      <c r="I9343" s="324"/>
      <c r="J9343" s="324"/>
      <c r="K9343" s="82"/>
      <c r="L9343" s="83" t="s">
        <v>124</v>
      </c>
    </row>
    <row r="9344" spans="1:12" ht="13" hidden="1" customHeight="1" x14ac:dyDescent="0.3">
      <c r="A9344" s="18" t="str">
        <f>+A9260</f>
        <v>NO</v>
      </c>
      <c r="B9344" s="18"/>
      <c r="E9344" s="84"/>
      <c r="F9344" s="323" t="str">
        <f>+$F$94</f>
        <v>TOTAL EJECUTADO DE CONTRATOS ACREDITADOS PROPUESTA INICIAL</v>
      </c>
      <c r="G9344" s="324"/>
      <c r="H9344" s="324"/>
      <c r="I9344" s="324"/>
      <c r="J9344" s="324"/>
      <c r="K9344" s="85"/>
      <c r="L9344" s="86" t="s">
        <v>124</v>
      </c>
    </row>
    <row r="9345" spans="1:12" ht="13" hidden="1" customHeight="1" x14ac:dyDescent="0.3">
      <c r="A9345" s="18" t="str">
        <f>+A9260</f>
        <v>NO</v>
      </c>
      <c r="B9345" s="18"/>
      <c r="E9345" s="87"/>
      <c r="F9345" s="323" t="str">
        <f>+$F$95</f>
        <v>PROMEDIO VALOR ACREDITADO EN SMMLV</v>
      </c>
      <c r="G9345" s="324"/>
      <c r="H9345" s="324"/>
      <c r="I9345" s="324"/>
      <c r="J9345" s="324"/>
      <c r="K9345" s="66"/>
      <c r="L9345" s="88" t="s">
        <v>124</v>
      </c>
    </row>
    <row r="9346" spans="1:12" hidden="1" x14ac:dyDescent="0.3">
      <c r="A9346" s="18" t="str">
        <f>+A9260</f>
        <v>NO</v>
      </c>
      <c r="B9346" s="18"/>
      <c r="E9346" s="89"/>
      <c r="F9346" s="89"/>
      <c r="G9346" s="89"/>
      <c r="H9346" s="89"/>
      <c r="I9346" s="89"/>
      <c r="J9346" s="89"/>
      <c r="K9346" s="89"/>
      <c r="L9346" s="89"/>
    </row>
    <row r="9347" spans="1:12" ht="13" hidden="1" customHeight="1" x14ac:dyDescent="0.3">
      <c r="A9347" s="18" t="str">
        <f>+A9260</f>
        <v>NO</v>
      </c>
      <c r="B9347" s="18"/>
      <c r="E9347" s="69" t="str">
        <f>+$E$97</f>
        <v>3.9.2 EXIGENCIAS MÍNIMAS DE EXPERIENCIA Y FORMACIÓN ACADÉMICA DEL EQUIPO DE TRABAJO</v>
      </c>
      <c r="F9347" s="70"/>
      <c r="G9347" s="70"/>
      <c r="H9347" s="70"/>
      <c r="I9347" s="70"/>
      <c r="J9347" s="70"/>
      <c r="K9347" s="70"/>
      <c r="L9347" s="71"/>
    </row>
    <row r="9348" spans="1:12" hidden="1" x14ac:dyDescent="0.3">
      <c r="A9348" s="18" t="str">
        <f>+A9260</f>
        <v>NO</v>
      </c>
      <c r="B9348" s="18"/>
      <c r="E9348" s="90" t="str">
        <f>+$E$98</f>
        <v>Formulario 8</v>
      </c>
      <c r="F9348" s="315" t="s">
        <v>46</v>
      </c>
      <c r="G9348" s="316"/>
      <c r="H9348" s="317"/>
      <c r="I9348" s="318"/>
      <c r="J9348" s="318"/>
      <c r="K9348" s="318"/>
      <c r="L9348" s="319"/>
    </row>
    <row r="9349" spans="1:12" hidden="1" x14ac:dyDescent="0.3">
      <c r="A9349" s="18" t="str">
        <f>+A9260</f>
        <v>NO</v>
      </c>
      <c r="B9349" s="18"/>
      <c r="E9349" s="91" t="s">
        <v>124</v>
      </c>
      <c r="F9349" s="91" t="str">
        <f>+$F$99</f>
        <v>Director de Interventoría</v>
      </c>
      <c r="G9349" s="91" t="str">
        <f>+$G$99</f>
        <v>Residente de Interventoría</v>
      </c>
      <c r="H9349" s="320"/>
      <c r="I9349" s="321"/>
      <c r="J9349" s="321"/>
      <c r="K9349" s="321"/>
      <c r="L9349" s="322"/>
    </row>
    <row r="9350" spans="1:12" hidden="1" x14ac:dyDescent="0.3">
      <c r="A9350" s="18" t="str">
        <f>+A9260</f>
        <v>NO</v>
      </c>
      <c r="B9350" s="18"/>
      <c r="E9350" s="304" t="str">
        <f>+$E$100</f>
        <v>OBSERVACIONES RESPECTO REQUISITO HABILITANTE DEL PERSONAL CLAVE EVALUABLE</v>
      </c>
      <c r="F9350" s="305"/>
      <c r="G9350" s="305"/>
      <c r="H9350" s="305"/>
      <c r="I9350" s="305"/>
      <c r="J9350" s="305"/>
      <c r="K9350" s="305"/>
      <c r="L9350" s="305"/>
    </row>
    <row r="9351" spans="1:12" hidden="1" x14ac:dyDescent="0.3">
      <c r="A9351" s="18" t="str">
        <f>+A9260</f>
        <v>NO</v>
      </c>
      <c r="B9351" s="18"/>
      <c r="E9351" s="312" t="s">
        <v>124</v>
      </c>
      <c r="F9351" s="313"/>
      <c r="G9351" s="313"/>
      <c r="H9351" s="313"/>
      <c r="I9351" s="313"/>
      <c r="J9351" s="313"/>
      <c r="K9351" s="313"/>
      <c r="L9351" s="314"/>
    </row>
    <row r="9352" spans="1:12" hidden="1" x14ac:dyDescent="0.3">
      <c r="A9352" s="18" t="str">
        <f>+A9260</f>
        <v>NO</v>
      </c>
      <c r="B9352" s="18"/>
      <c r="E9352" s="89"/>
      <c r="F9352" s="89"/>
      <c r="G9352" s="89"/>
      <c r="H9352" s="89"/>
      <c r="I9352" s="89"/>
      <c r="J9352" s="89"/>
      <c r="K9352" s="89"/>
      <c r="L9352" s="89"/>
    </row>
    <row r="9353" spans="1:12" ht="13" hidden="1" customHeight="1" x14ac:dyDescent="0.3">
      <c r="A9353" s="18" t="str">
        <f>+A9260</f>
        <v>NO</v>
      </c>
      <c r="B9353" s="18"/>
      <c r="E9353" s="69" t="str">
        <f>+$E$103</f>
        <v>4.2 EQUIPO DE TRABAJO (Personal Clave Evaluable)</v>
      </c>
      <c r="F9353" s="70"/>
      <c r="G9353" s="70"/>
      <c r="H9353" s="70"/>
      <c r="I9353" s="70"/>
      <c r="J9353" s="70"/>
      <c r="K9353" s="70"/>
      <c r="L9353" s="71"/>
    </row>
    <row r="9354" spans="1:12" ht="23.25" hidden="1" customHeight="1" x14ac:dyDescent="0.3">
      <c r="A9354" s="18" t="str">
        <f>+A9260</f>
        <v>NO</v>
      </c>
      <c r="B9354" s="18"/>
      <c r="E9354" s="90" t="str">
        <f>+$E$104</f>
        <v>Formulario 9</v>
      </c>
      <c r="F9354" s="315" t="s">
        <v>46</v>
      </c>
      <c r="G9354" s="316"/>
      <c r="H9354" s="317"/>
      <c r="I9354" s="318"/>
      <c r="J9354" s="318"/>
      <c r="K9354" s="318"/>
      <c r="L9354" s="319"/>
    </row>
    <row r="9355" spans="1:12" hidden="1" x14ac:dyDescent="0.3">
      <c r="A9355" s="18" t="str">
        <f>+A9260</f>
        <v>NO</v>
      </c>
      <c r="B9355" s="18"/>
      <c r="E9355" s="91" t="s">
        <v>124</v>
      </c>
      <c r="F9355" s="91" t="str">
        <f>+$F$99</f>
        <v>Director de Interventoría</v>
      </c>
      <c r="G9355" s="91" t="str">
        <f>+$G$99</f>
        <v>Residente de Interventoría</v>
      </c>
      <c r="H9355" s="320"/>
      <c r="I9355" s="321"/>
      <c r="J9355" s="321"/>
      <c r="K9355" s="321"/>
      <c r="L9355" s="322"/>
    </row>
    <row r="9356" spans="1:12" hidden="1" x14ac:dyDescent="0.3">
      <c r="A9356" s="18" t="str">
        <f>+A9260</f>
        <v>NO</v>
      </c>
      <c r="B9356" s="18"/>
      <c r="E9356" s="89"/>
      <c r="F9356" s="89"/>
      <c r="G9356" s="89"/>
      <c r="H9356" s="89"/>
      <c r="I9356" s="89"/>
      <c r="J9356" s="89"/>
      <c r="K9356" s="89"/>
      <c r="L9356" s="89"/>
    </row>
    <row r="9357" spans="1:12" hidden="1" x14ac:dyDescent="0.3">
      <c r="A9357" s="1" t="str">
        <f>+A9260</f>
        <v>NO</v>
      </c>
      <c r="E9357" s="92" t="str">
        <f>+E9232</f>
        <v>CRITERIOS DE EVALUACIÓN Y PUNTAJE</v>
      </c>
      <c r="F9357" s="93"/>
      <c r="G9357" s="93"/>
      <c r="H9357" s="93"/>
      <c r="I9357" s="93"/>
      <c r="J9357" s="93"/>
      <c r="K9357" s="94"/>
      <c r="L9357" s="95" t="str">
        <f>+$L$107</f>
        <v>PUNTAJE OBTENIDO</v>
      </c>
    </row>
    <row r="9358" spans="1:12" hidden="1" x14ac:dyDescent="0.3">
      <c r="A9358" s="1" t="str">
        <f>+A9260</f>
        <v>NO</v>
      </c>
      <c r="E9358" s="96" t="str">
        <f>+$E$108</f>
        <v>VALOR</v>
      </c>
      <c r="F9358" s="97" t="str">
        <f>+$F$108</f>
        <v>EQUIPO DE TRABAJO (PERSONAL CLAVE EVALUABLE)</v>
      </c>
      <c r="G9358" s="24"/>
      <c r="H9358" s="24"/>
      <c r="I9358" s="24"/>
      <c r="J9358" s="24"/>
      <c r="K9358" s="24"/>
      <c r="L9358" s="98"/>
    </row>
    <row r="9359" spans="1:12" ht="12.75" hidden="1" customHeight="1" x14ac:dyDescent="0.3">
      <c r="A9359" s="1" t="str">
        <f>+A9260</f>
        <v>NO</v>
      </c>
      <c r="E9359" s="96">
        <f>+$E$109</f>
        <v>5</v>
      </c>
      <c r="F9359" s="307" t="str">
        <f>+$F$109</f>
        <v xml:space="preserve"> Experiencia Específica adicional</v>
      </c>
      <c r="G9359" s="308"/>
      <c r="H9359" s="308"/>
      <c r="I9359" s="308"/>
      <c r="J9359" s="308"/>
      <c r="K9359" s="309"/>
      <c r="L9359" s="99" t="str">
        <f>IFERROR(IF(VLOOKUP(C9260,'R. PUNTAJES'!$C$14:$R$213,'R. PUNTAJES'!$I$10,0)="","",VLOOKUP(C9260,'R. PUNTAJES'!$C$14:$R$213,'R. PUNTAJES'!$I$10,0)),"")</f>
        <v/>
      </c>
    </row>
    <row r="9360" spans="1:12" ht="12.75" hidden="1" customHeight="1" x14ac:dyDescent="0.3">
      <c r="A9360" s="1" t="str">
        <f>+A9260</f>
        <v>NO</v>
      </c>
      <c r="E9360" s="96">
        <f>+$E$110</f>
        <v>5</v>
      </c>
      <c r="F9360" s="307" t="str">
        <f>+$F$110</f>
        <v>Formación Académica adicional</v>
      </c>
      <c r="G9360" s="308"/>
      <c r="H9360" s="308"/>
      <c r="I9360" s="308"/>
      <c r="J9360" s="308"/>
      <c r="K9360" s="309"/>
      <c r="L9360" s="99" t="str">
        <f>IFERROR(IF(VLOOKUP(C9260,'R. PUNTAJES'!$C$14:$R$213,'R. PUNTAJES'!$J$10,0)="","",VLOOKUP(C9260,'R. PUNTAJES'!$C$14:$R$213,'R. PUNTAJES'!$J$10,0)),"")</f>
        <v/>
      </c>
    </row>
    <row r="9361" spans="1:12" hidden="1" x14ac:dyDescent="0.3">
      <c r="A9361" s="18" t="str">
        <f>+A9260</f>
        <v>NO</v>
      </c>
      <c r="B9361" s="18"/>
      <c r="E9361" s="100"/>
      <c r="F9361" s="101" t="str">
        <f>+$F$111</f>
        <v>FACTOR DE SOSTENIBILIDAD</v>
      </c>
      <c r="G9361" s="102"/>
      <c r="H9361" s="102"/>
      <c r="I9361" s="102"/>
      <c r="J9361" s="102"/>
      <c r="K9361" s="102"/>
      <c r="L9361" s="103"/>
    </row>
    <row r="9362" spans="1:12" hidden="1" x14ac:dyDescent="0.3">
      <c r="A9362" s="18" t="str">
        <f>+A9260</f>
        <v>NO</v>
      </c>
      <c r="B9362" s="18"/>
      <c r="E9362" s="104">
        <v>1</v>
      </c>
      <c r="F9362" s="105" t="str">
        <f>+$F$112</f>
        <v>Compromisos Sostenibilidad</v>
      </c>
      <c r="G9362" s="106"/>
      <c r="H9362" s="106"/>
      <c r="I9362" s="106"/>
      <c r="J9362" s="106"/>
      <c r="K9362" s="106"/>
      <c r="L9362" s="107" t="str">
        <f>IFERROR(IF(VLOOKUP(C9260,'R. PUNTAJES'!$C$14:$R$213,'R. PUNTAJES'!$K$10,0)="","",VLOOKUP(C9260,'R. PUNTAJES'!$C$14:$R$213,'R. PUNTAJES'!$K$10,0)),"")</f>
        <v/>
      </c>
    </row>
    <row r="9363" spans="1:12" hidden="1" x14ac:dyDescent="0.3">
      <c r="A9363" s="1" t="str">
        <f>+A9260</f>
        <v>NO</v>
      </c>
      <c r="E9363" s="108"/>
      <c r="F9363" s="109" t="str">
        <f>+$F$113</f>
        <v>APOYO A LA INDUSTRIA NACIONAL</v>
      </c>
      <c r="G9363" s="110"/>
      <c r="H9363" s="110"/>
      <c r="I9363" s="110"/>
      <c r="J9363" s="110"/>
      <c r="K9363" s="110"/>
      <c r="L9363" s="111"/>
    </row>
    <row r="9364" spans="1:12" ht="12.75" hidden="1" customHeight="1" x14ac:dyDescent="0.3">
      <c r="A9364" s="1" t="str">
        <f>+A9260</f>
        <v>NO</v>
      </c>
      <c r="E9364" s="96">
        <v>20</v>
      </c>
      <c r="F9364" s="307" t="str">
        <f>+$F$114</f>
        <v>Promoción de Servicios Nacionales o con Trato Nacional</v>
      </c>
      <c r="G9364" s="308"/>
      <c r="H9364" s="308"/>
      <c r="I9364" s="308"/>
      <c r="J9364" s="308"/>
      <c r="K9364" s="309"/>
      <c r="L9364" s="99" t="str">
        <f>IFERROR(IF(VLOOKUP(C9260,'R. PUNTAJES'!$C$14:$R$213,'R. PUNTAJES'!$L$10,0)="","",
IF(VLOOKUP(C9260,'R. PUNTAJES'!$C$14:$R$213,'R. PUNTAJES'!$L$10,0)=5,0,
VLOOKUP(C9260,'R. PUNTAJES'!$C$14:$R$213,'R. PUNTAJES'!$L$10,0))),"")</f>
        <v/>
      </c>
    </row>
    <row r="9365" spans="1:12" ht="12.75" hidden="1" customHeight="1" x14ac:dyDescent="0.3">
      <c r="A9365" s="1" t="str">
        <f>+A9260</f>
        <v>NO</v>
      </c>
      <c r="E9365" s="96">
        <v>5</v>
      </c>
      <c r="F9365" s="307" t="str">
        <f>+$F$115</f>
        <v>Incorporación de componente nacional en servicios extranjeros</v>
      </c>
      <c r="G9365" s="308"/>
      <c r="H9365" s="308"/>
      <c r="I9365" s="308"/>
      <c r="J9365" s="308"/>
      <c r="K9365" s="309"/>
      <c r="L9365" s="99" t="str">
        <f>IFERROR(IF(VLOOKUP(C9260,'R. PUNTAJES'!$C$14:$R$213,'R. PUNTAJES'!$L$10,0)="","",
IF(VLOOKUP(C9260,'R. PUNTAJES'!$C$14:$R$213,'R. PUNTAJES'!$L$10,0)=20,0,
VLOOKUP(C9260,'R. PUNTAJES'!$C$14:$R$213,'R. PUNTAJES'!$L$10,0))),"")</f>
        <v/>
      </c>
    </row>
    <row r="9366" spans="1:12" hidden="1" x14ac:dyDescent="0.3">
      <c r="A9366" s="1" t="str">
        <f>+A9260</f>
        <v>NO</v>
      </c>
      <c r="E9366" s="112"/>
      <c r="F9366" s="97" t="str">
        <f>+$F$116</f>
        <v>VINCULACIÓN DE PERSONAS CON DISCAPACIDAD</v>
      </c>
      <c r="G9366" s="24"/>
      <c r="H9366" s="24"/>
      <c r="I9366" s="24"/>
      <c r="J9366" s="24"/>
      <c r="K9366" s="24"/>
      <c r="L9366" s="98"/>
    </row>
    <row r="9367" spans="1:12" ht="12.75" hidden="1" customHeight="1" x14ac:dyDescent="0.3">
      <c r="A9367" s="1" t="str">
        <f>+A9260</f>
        <v>NO</v>
      </c>
      <c r="E9367" s="96">
        <v>1</v>
      </c>
      <c r="F9367" s="307" t="str">
        <f>+$F$117</f>
        <v xml:space="preserve">Trabajadores vinculados a la planta de personal </v>
      </c>
      <c r="G9367" s="308"/>
      <c r="H9367" s="308"/>
      <c r="I9367" s="308"/>
      <c r="J9367" s="308"/>
      <c r="K9367" s="309"/>
      <c r="L9367" s="99" t="str">
        <f>IFERROR(IF(VLOOKUP(C9260,'R. PUNTAJES'!$C$14:$R$213,'R. PUNTAJES'!$M$10,0)="","",VLOOKUP(C9260,'R. PUNTAJES'!$C$14:$R$213,'R. PUNTAJES'!$M$10,0)),"")</f>
        <v/>
      </c>
    </row>
    <row r="9368" spans="1:12" hidden="1" x14ac:dyDescent="0.3">
      <c r="A9368" s="1" t="str">
        <f>+A9260</f>
        <v>NO</v>
      </c>
      <c r="E9368" s="112"/>
      <c r="F9368" s="97" t="str">
        <f>+$F$118</f>
        <v>EMPRENDIMIENTOS Y EMPRESAS DE MUJERES</v>
      </c>
      <c r="G9368" s="24"/>
      <c r="H9368" s="24"/>
      <c r="I9368" s="24"/>
      <c r="J9368" s="24"/>
      <c r="K9368" s="24"/>
      <c r="L9368" s="98"/>
    </row>
    <row r="9369" spans="1:12" ht="13" hidden="1" customHeight="1" x14ac:dyDescent="0.3">
      <c r="A9369" s="1" t="str">
        <f>+A9260</f>
        <v>NO</v>
      </c>
      <c r="E9369" s="96">
        <v>0.25</v>
      </c>
      <c r="F9369" s="307" t="str">
        <f>+$F$119</f>
        <v>Emprendimientos y empresas de mujeres</v>
      </c>
      <c r="G9369" s="308"/>
      <c r="H9369" s="308"/>
      <c r="I9369" s="308"/>
      <c r="J9369" s="308"/>
      <c r="K9369" s="309"/>
      <c r="L9369" s="113" t="str">
        <f>IFERROR(IF(VLOOKUP(C9260,'R. PUNTAJES'!$C$14:$R$213,'R. PUNTAJES'!$N$10,0)="","",VLOOKUP(C9260,'R. PUNTAJES'!$C$14:$R$213,'R. PUNTAJES'!$N$10,0)),"")</f>
        <v/>
      </c>
    </row>
    <row r="9370" spans="1:12" hidden="1" x14ac:dyDescent="0.3">
      <c r="A9370" s="18" t="str">
        <f>+A9371</f>
        <v>NO</v>
      </c>
      <c r="B9370" s="18"/>
      <c r="E9370" s="112"/>
      <c r="F9370" s="97" t="str">
        <f>+$F$120</f>
        <v>MIPYME</v>
      </c>
      <c r="G9370" s="24"/>
      <c r="H9370" s="24"/>
      <c r="I9370" s="24"/>
      <c r="J9370" s="24"/>
      <c r="K9370" s="24"/>
      <c r="L9370" s="98"/>
    </row>
    <row r="9371" spans="1:12" hidden="1" x14ac:dyDescent="0.3">
      <c r="A9371" s="18" t="str">
        <f>+IF(E9371=0,"NO",1)</f>
        <v>NO</v>
      </c>
      <c r="B9371" s="18"/>
      <c r="E9371" s="96">
        <v>0</v>
      </c>
      <c r="F9371" s="307" t="str">
        <f>+$F$121</f>
        <v>Mipyme</v>
      </c>
      <c r="G9371" s="308"/>
      <c r="H9371" s="308"/>
      <c r="I9371" s="308"/>
      <c r="J9371" s="308"/>
      <c r="K9371" s="309"/>
      <c r="L9371" s="113" t="str">
        <f>IFERROR(IF(VLOOKUP(C9260,'R. PUNTAJES'!$C$14:$R$213,'R. PUNTAJES'!$O$10,0)="","",VLOOKUP(C9260,'R. PUNTAJES'!$C$14:$R$213,'R. PUNTAJES'!$O$10,0)),"")</f>
        <v/>
      </c>
    </row>
    <row r="9372" spans="1:12" hidden="1" x14ac:dyDescent="0.3">
      <c r="A9372" s="1" t="str">
        <f>+A9260</f>
        <v>NO</v>
      </c>
      <c r="E9372" s="112"/>
      <c r="F9372" s="97" t="str">
        <f>+$F$122</f>
        <v>EXPERIENCIA DEL PROPONENTE</v>
      </c>
      <c r="G9372" s="24"/>
      <c r="H9372" s="24"/>
      <c r="I9372" s="24"/>
      <c r="J9372" s="24"/>
      <c r="K9372" s="24"/>
      <c r="L9372" s="98"/>
    </row>
    <row r="9373" spans="1:12" hidden="1" x14ac:dyDescent="0.3">
      <c r="A9373" s="1" t="str">
        <f>+A9260</f>
        <v>NO</v>
      </c>
      <c r="E9373" s="96">
        <v>59.5</v>
      </c>
      <c r="F9373" s="307" t="str">
        <f>+$F$123</f>
        <v>mediana con valor absoluto</v>
      </c>
      <c r="G9373" s="308"/>
      <c r="H9373" s="308"/>
      <c r="I9373" s="308"/>
      <c r="J9373" s="308"/>
      <c r="K9373" s="309"/>
      <c r="L9373" s="113" t="str">
        <f>IFERROR(IF(VLOOKUP(C9260,'R. PUNTAJES'!$C$14:$R$213,'R. PUNTAJES'!$R$10,0)="","",VLOOKUP(C9260,'R. PUNTAJES'!$C$14:$R$213,'R. PUNTAJES'!$R$10,0)),"")</f>
        <v/>
      </c>
    </row>
    <row r="9374" spans="1:12" hidden="1" x14ac:dyDescent="0.3">
      <c r="A9374" s="1" t="str">
        <f>+A9260</f>
        <v>NO</v>
      </c>
      <c r="E9374" s="112"/>
      <c r="F9374" s="97" t="str">
        <f>+$F$124</f>
        <v>MULTAS</v>
      </c>
      <c r="G9374" s="24"/>
      <c r="H9374" s="24"/>
      <c r="I9374" s="24"/>
      <c r="J9374" s="24"/>
      <c r="K9374" s="24"/>
      <c r="L9374" s="98"/>
    </row>
    <row r="9375" spans="1:12" ht="12.75" hidden="1" customHeight="1" x14ac:dyDescent="0.3">
      <c r="A9375" s="1" t="str">
        <f>+A9260</f>
        <v>NO</v>
      </c>
      <c r="E9375" s="96">
        <v>-2</v>
      </c>
      <c r="F9375" s="307" t="str">
        <f>+$F$125</f>
        <v>Una o más multas o cláusulas penales durante el último año</v>
      </c>
      <c r="G9375" s="310"/>
      <c r="H9375" s="310"/>
      <c r="I9375" s="310"/>
      <c r="J9375" s="310"/>
      <c r="K9375" s="311"/>
      <c r="L9375" s="99" t="str">
        <f>IFERROR(IF(VLOOKUP(C9260,'R. PUNTAJES'!$C$14:$R$213,'R. PUNTAJES'!$Q$10,0)="","",VLOOKUP(C9260,'R. PUNTAJES'!$C$14:$R$213,'R. PUNTAJES'!$Q$10,0)),"")</f>
        <v/>
      </c>
    </row>
    <row r="9376" spans="1:12" hidden="1" x14ac:dyDescent="0.3">
      <c r="A9376" s="1" t="str">
        <f>+A9260</f>
        <v>NO</v>
      </c>
      <c r="E9376" s="112"/>
      <c r="F9376" s="97" t="str">
        <f>+$F$126</f>
        <v>OBRAS INCONCLUSAS</v>
      </c>
      <c r="G9376" s="24"/>
      <c r="H9376" s="24"/>
      <c r="I9376" s="24"/>
      <c r="J9376" s="24"/>
      <c r="K9376" s="24"/>
      <c r="L9376" s="98"/>
    </row>
    <row r="9377" spans="1:16" hidden="1" x14ac:dyDescent="0.3">
      <c r="A9377" s="1" t="str">
        <f>+A9260</f>
        <v>NO</v>
      </c>
      <c r="E9377" s="96">
        <v>-1</v>
      </c>
      <c r="F9377" s="301" t="str">
        <f>+$F$127</f>
        <v>Anotación vigente de obra civil inconclusa</v>
      </c>
      <c r="G9377" s="302"/>
      <c r="H9377" s="302"/>
      <c r="I9377" s="302"/>
      <c r="J9377" s="302"/>
      <c r="K9377" s="303"/>
      <c r="L9377" s="99" t="str">
        <f>IFERROR(IF(VLOOKUP(C9260,'R. PUNTAJES'!$C$14:$R$213,'R. PUNTAJES'!$P$10,0)="","",VLOOKUP(C9260,'R. PUNTAJES'!$C$14:$R$213,'R. PUNTAJES'!$P$10,0)),"")</f>
        <v/>
      </c>
    </row>
    <row r="9378" spans="1:16" ht="7.5" hidden="1" customHeight="1" x14ac:dyDescent="0.3">
      <c r="A9378" s="1" t="str">
        <f>+A9260</f>
        <v>NO</v>
      </c>
      <c r="E9378" s="114"/>
      <c r="F9378" s="45"/>
      <c r="G9378" s="45"/>
      <c r="H9378" s="45"/>
      <c r="I9378" s="45"/>
      <c r="J9378" s="45"/>
      <c r="K9378" s="45"/>
      <c r="L9378" s="48"/>
    </row>
    <row r="9379" spans="1:16" hidden="1" x14ac:dyDescent="0.3">
      <c r="A9379" s="1" t="str">
        <f>+A9260</f>
        <v>NO</v>
      </c>
      <c r="E9379" s="115" t="str">
        <f>+$E$129</f>
        <v>PUNTAJE TOTAL</v>
      </c>
      <c r="F9379" s="116"/>
      <c r="G9379" s="116"/>
      <c r="H9379" s="116"/>
      <c r="I9379" s="116"/>
      <c r="J9379" s="116"/>
      <c r="K9379" s="117"/>
      <c r="L9379" s="118">
        <f>IFERROR(IF(VLOOKUP(C9260,'R. PUNTAJES'!$C$14:$R$213,'R. PUNTAJES'!$H$10,0)="RECHAZO","",SUM(L9359:L9377)),"")</f>
        <v>0</v>
      </c>
    </row>
    <row r="9380" spans="1:16" hidden="1" x14ac:dyDescent="0.3">
      <c r="A9380" s="1" t="str">
        <f>+A9260</f>
        <v>NO</v>
      </c>
      <c r="E9380" s="304" t="str">
        <f>+$E$130</f>
        <v>OBSERVACIONES RESPECTO A PUNTAJES</v>
      </c>
      <c r="F9380" s="305"/>
      <c r="G9380" s="305"/>
      <c r="H9380" s="305"/>
      <c r="I9380" s="305"/>
      <c r="J9380" s="305"/>
      <c r="K9380" s="305"/>
      <c r="L9380" s="305"/>
    </row>
    <row r="9381" spans="1:16" ht="12" hidden="1" customHeight="1" x14ac:dyDescent="0.3">
      <c r="A9381" s="1" t="str">
        <f>+A9260</f>
        <v>NO</v>
      </c>
      <c r="E9381" s="306" t="s">
        <v>124</v>
      </c>
      <c r="F9381" s="305"/>
      <c r="G9381" s="305"/>
      <c r="H9381" s="305"/>
      <c r="I9381" s="305"/>
      <c r="J9381" s="305"/>
      <c r="K9381" s="305"/>
      <c r="L9381" s="305"/>
      <c r="N9381" s="119"/>
      <c r="O9381" s="119"/>
      <c r="P9381" s="120"/>
    </row>
    <row r="9382" spans="1:16" ht="3" hidden="1" customHeight="1" x14ac:dyDescent="0.3">
      <c r="A9382" s="1" t="str">
        <f>+A9261</f>
        <v>NO</v>
      </c>
      <c r="E9382" s="121"/>
      <c r="F9382" s="122"/>
      <c r="G9382" s="122"/>
      <c r="H9382" s="122"/>
      <c r="I9382" s="122"/>
      <c r="J9382" s="122"/>
      <c r="K9382" s="122"/>
      <c r="L9382" s="123"/>
    </row>
    <row r="9383" spans="1:16" hidden="1" x14ac:dyDescent="0.3">
      <c r="A9383" s="1" t="str">
        <f>+IF(OR(C9385=""),"NO",1)</f>
        <v>NO</v>
      </c>
      <c r="E9383" s="346"/>
      <c r="F9383" s="347"/>
      <c r="G9383" s="347"/>
      <c r="H9383" s="347"/>
      <c r="I9383" s="347"/>
      <c r="J9383" s="347"/>
      <c r="K9383" s="347"/>
      <c r="L9383" s="347"/>
    </row>
    <row r="9384" spans="1:16" ht="4.5" hidden="1" customHeight="1" x14ac:dyDescent="0.3">
      <c r="A9384" s="1" t="str">
        <f>+A9385</f>
        <v>NO</v>
      </c>
      <c r="E9384" s="15"/>
      <c r="F9384" s="16"/>
      <c r="G9384" s="16"/>
      <c r="H9384" s="16"/>
      <c r="I9384" s="16"/>
      <c r="J9384" s="16"/>
      <c r="K9384" s="16"/>
      <c r="L9384" s="17"/>
    </row>
    <row r="9385" spans="1:16" ht="15.75" hidden="1" customHeight="1" x14ac:dyDescent="0.3">
      <c r="A9385" s="1" t="str">
        <f>+IF(OR(C9385=""),"NO",1)</f>
        <v>NO</v>
      </c>
      <c r="B9385" s="1">
        <f>1+MAX($B$1:B9384)</f>
        <v>76</v>
      </c>
      <c r="C9385" s="18" t="s">
        <v>124</v>
      </c>
      <c r="E9385" s="19" t="s">
        <v>124</v>
      </c>
      <c r="F9385" s="20"/>
      <c r="G9385" s="20"/>
      <c r="H9385" s="20"/>
      <c r="I9385" s="21"/>
      <c r="J9385" s="20"/>
      <c r="K9385" s="21"/>
      <c r="L9385" s="22"/>
    </row>
    <row r="9386" spans="1:16" hidden="1" x14ac:dyDescent="0.3">
      <c r="A9386" s="1" t="str">
        <f>A9385</f>
        <v>NO</v>
      </c>
      <c r="E9386" s="23" t="str">
        <f>+$E$11</f>
        <v>Integrantes</v>
      </c>
      <c r="F9386" s="24"/>
      <c r="G9386" s="24"/>
      <c r="H9386" s="24"/>
      <c r="I9386" s="24"/>
      <c r="J9386" s="24"/>
      <c r="K9386" s="25" t="str">
        <f>+$K$11</f>
        <v>Nit</v>
      </c>
      <c r="L9386" s="26" t="str">
        <f>+$L$11</f>
        <v>Part.</v>
      </c>
    </row>
    <row r="9387" spans="1:16" hidden="1" x14ac:dyDescent="0.3">
      <c r="A9387" s="1" t="str">
        <f>+A9386</f>
        <v>NO</v>
      </c>
      <c r="C9387" s="1" t="s">
        <v>124</v>
      </c>
      <c r="E9387" s="27" t="s">
        <v>124</v>
      </c>
      <c r="F9387" s="28"/>
      <c r="G9387" s="28"/>
      <c r="H9387" s="28"/>
      <c r="I9387" s="28"/>
      <c r="J9387" s="28"/>
      <c r="K9387" s="29" t="s">
        <v>124</v>
      </c>
      <c r="L9387" s="30" t="s">
        <v>124</v>
      </c>
    </row>
    <row r="9388" spans="1:16" hidden="1" x14ac:dyDescent="0.3">
      <c r="A9388" s="18" t="str">
        <f>+IF(OR(C9388=""),"NO",1)</f>
        <v>NO</v>
      </c>
      <c r="B9388" s="18"/>
      <c r="C9388" s="1" t="s">
        <v>124</v>
      </c>
      <c r="E9388" s="31" t="s">
        <v>124</v>
      </c>
      <c r="F9388" s="32"/>
      <c r="G9388" s="32"/>
      <c r="H9388" s="32"/>
      <c r="I9388" s="32"/>
      <c r="J9388" s="32"/>
      <c r="K9388" s="33" t="s">
        <v>124</v>
      </c>
      <c r="L9388" s="34" t="s">
        <v>124</v>
      </c>
    </row>
    <row r="9389" spans="1:16" hidden="1" x14ac:dyDescent="0.3">
      <c r="A9389" s="18" t="str">
        <f>+IF(OR(C9389=""),"NO",1)</f>
        <v>NO</v>
      </c>
      <c r="B9389" s="18"/>
      <c r="C9389" s="1" t="s">
        <v>124</v>
      </c>
      <c r="E9389" s="31" t="s">
        <v>124</v>
      </c>
      <c r="F9389" s="32"/>
      <c r="G9389" s="32"/>
      <c r="H9389" s="32"/>
      <c r="I9389" s="32"/>
      <c r="J9389" s="32"/>
      <c r="K9389" s="33" t="s">
        <v>124</v>
      </c>
      <c r="L9389" s="34" t="s">
        <v>124</v>
      </c>
    </row>
    <row r="9390" spans="1:16" hidden="1" x14ac:dyDescent="0.3">
      <c r="A9390" s="18" t="str">
        <f>+IF(OR(C9390=""),"NO",1)</f>
        <v>NO</v>
      </c>
      <c r="B9390" s="18"/>
      <c r="C9390" s="1" t="s">
        <v>124</v>
      </c>
      <c r="E9390" s="31" t="s">
        <v>13</v>
      </c>
      <c r="F9390" s="32"/>
      <c r="G9390" s="32"/>
      <c r="H9390" s="32"/>
      <c r="I9390" s="32"/>
      <c r="J9390" s="32"/>
      <c r="K9390" s="33"/>
      <c r="L9390" s="34"/>
    </row>
    <row r="9391" spans="1:16" hidden="1" x14ac:dyDescent="0.3">
      <c r="A9391" s="18" t="str">
        <f>+IF(OR(C9391=""),"NO",1)</f>
        <v>NO</v>
      </c>
      <c r="B9391" s="18"/>
      <c r="C9391" s="1" t="s">
        <v>124</v>
      </c>
      <c r="E9391" s="31" t="s">
        <v>13</v>
      </c>
      <c r="F9391" s="32"/>
      <c r="G9391" s="32"/>
      <c r="H9391" s="32"/>
      <c r="I9391" s="32"/>
      <c r="J9391" s="32"/>
      <c r="K9391" s="33"/>
      <c r="L9391" s="34"/>
    </row>
    <row r="9392" spans="1:16" hidden="1" x14ac:dyDescent="0.3">
      <c r="A9392" s="18" t="str">
        <f>+IF(OR(C9392=""),"NO",1)</f>
        <v>NO</v>
      </c>
      <c r="B9392" s="18"/>
      <c r="C9392" s="1" t="s">
        <v>124</v>
      </c>
      <c r="E9392" s="35" t="s">
        <v>13</v>
      </c>
      <c r="F9392" s="36"/>
      <c r="G9392" s="36"/>
      <c r="H9392" s="36"/>
      <c r="I9392" s="36"/>
      <c r="J9392" s="36"/>
      <c r="K9392" s="37"/>
      <c r="L9392" s="38"/>
    </row>
    <row r="9393" spans="1:12" ht="5.15" hidden="1" customHeight="1" x14ac:dyDescent="0.3">
      <c r="A9393" s="1" t="str">
        <f>+A9385</f>
        <v>NO</v>
      </c>
      <c r="E9393" s="39"/>
      <c r="F9393" s="39"/>
      <c r="G9393" s="39"/>
      <c r="H9393" s="39"/>
      <c r="I9393" s="39"/>
      <c r="J9393" s="39"/>
      <c r="K9393" s="39"/>
      <c r="L9393" s="39"/>
    </row>
    <row r="9394" spans="1:12" ht="15.75" hidden="1" customHeight="1" x14ac:dyDescent="0.3">
      <c r="A9394" s="1" t="str">
        <f>+A9385</f>
        <v>NO</v>
      </c>
      <c r="E9394" s="40" t="str">
        <f>+$E$19</f>
        <v>RESULTADO DE EVALUACIÓN TÉCNICA</v>
      </c>
      <c r="F9394" s="41"/>
      <c r="G9394" s="41"/>
      <c r="H9394" s="41"/>
      <c r="I9394" s="41"/>
      <c r="J9394" s="41"/>
      <c r="K9394" s="41"/>
      <c r="L9394" s="42"/>
    </row>
    <row r="9395" spans="1:12" hidden="1" x14ac:dyDescent="0.3">
      <c r="A9395" s="1" t="str">
        <f>+A9385</f>
        <v>NO</v>
      </c>
      <c r="E9395" s="43"/>
      <c r="F9395" s="44" t="str">
        <f>+$F$20</f>
        <v>Experiencia</v>
      </c>
      <c r="G9395" s="45"/>
      <c r="H9395" s="45"/>
      <c r="I9395" s="45"/>
      <c r="J9395" s="45"/>
      <c r="K9395" s="46"/>
      <c r="L9395" s="47" t="s">
        <v>124</v>
      </c>
    </row>
    <row r="9396" spans="1:12" hidden="1" x14ac:dyDescent="0.3">
      <c r="A9396" s="1" t="str">
        <f>+A9385</f>
        <v>NO</v>
      </c>
      <c r="E9396" s="348" t="str">
        <f>+$E$21</f>
        <v>OBSERVACIONES RESPECTO A LA EVALUACIÓN DE EXPERIENCIA</v>
      </c>
      <c r="F9396" s="308"/>
      <c r="G9396" s="308"/>
      <c r="H9396" s="308"/>
      <c r="I9396" s="308"/>
      <c r="J9396" s="308"/>
      <c r="K9396" s="308"/>
      <c r="L9396" s="349"/>
    </row>
    <row r="9397" spans="1:12" hidden="1" x14ac:dyDescent="0.3">
      <c r="A9397" s="1" t="str">
        <f>+A9385</f>
        <v>NO</v>
      </c>
      <c r="E9397" s="350" t="s">
        <v>124</v>
      </c>
      <c r="F9397" s="351"/>
      <c r="G9397" s="351"/>
      <c r="H9397" s="351"/>
      <c r="I9397" s="351"/>
      <c r="J9397" s="351"/>
      <c r="K9397" s="351"/>
      <c r="L9397" s="352"/>
    </row>
    <row r="9398" spans="1:12" ht="5.15" hidden="1" customHeight="1" x14ac:dyDescent="0.3">
      <c r="A9398" s="1" t="str">
        <f>+A9385</f>
        <v>NO</v>
      </c>
      <c r="E9398" s="39"/>
      <c r="F9398" s="39"/>
      <c r="G9398" s="39"/>
      <c r="H9398" s="39"/>
      <c r="I9398" s="39"/>
      <c r="J9398" s="39"/>
      <c r="K9398" s="39"/>
      <c r="L9398" s="39"/>
    </row>
    <row r="9399" spans="1:12" ht="12.75" hidden="1" customHeight="1" x14ac:dyDescent="0.3">
      <c r="A9399" s="1" t="str">
        <f>+A9385</f>
        <v>NO</v>
      </c>
      <c r="E9399" s="40" t="str">
        <f>+$E$24</f>
        <v>EXPERIENCIA HABILITANTE: CONTRATOS PRESENTADOS</v>
      </c>
      <c r="F9399" s="41"/>
      <c r="G9399" s="41"/>
      <c r="H9399" s="41"/>
      <c r="I9399" s="41"/>
      <c r="J9399" s="41"/>
      <c r="K9399" s="41"/>
      <c r="L9399" s="42"/>
    </row>
    <row r="9400" spans="1:12" ht="8.5" hidden="1" customHeight="1" x14ac:dyDescent="0.3">
      <c r="A9400" s="1" t="str">
        <f>+A9385</f>
        <v>NO</v>
      </c>
      <c r="E9400" s="49"/>
      <c r="F9400" s="50"/>
      <c r="G9400" s="51"/>
      <c r="H9400" s="51"/>
      <c r="I9400" s="51"/>
      <c r="J9400" s="51"/>
      <c r="K9400" s="51"/>
      <c r="L9400" s="52"/>
    </row>
    <row r="9401" spans="1:12" hidden="1" x14ac:dyDescent="0.3">
      <c r="A9401" s="18" t="str">
        <f>+IF(OR(C9401=""),"NO",1)</f>
        <v>NO</v>
      </c>
      <c r="B9401" s="18"/>
      <c r="C9401" s="1" t="s">
        <v>124</v>
      </c>
      <c r="E9401" s="329">
        <v>1</v>
      </c>
      <c r="F9401" s="53" t="str">
        <f>+$F$26</f>
        <v>OBJETO</v>
      </c>
      <c r="G9401" s="332" t="s">
        <v>124</v>
      </c>
      <c r="H9401" s="333"/>
      <c r="I9401" s="333"/>
      <c r="J9401" s="333"/>
      <c r="K9401" s="333"/>
      <c r="L9401" s="334"/>
    </row>
    <row r="9402" spans="1:12" hidden="1" x14ac:dyDescent="0.3">
      <c r="A9402" s="18" t="str">
        <f>+IF(OR(C9401=""),"NO",1)</f>
        <v>NO</v>
      </c>
      <c r="B9402" s="18"/>
      <c r="E9402" s="330"/>
      <c r="F9402" s="54" t="str">
        <f>+$F$27</f>
        <v>CONTRATANTE</v>
      </c>
      <c r="G9402" s="335" t="s">
        <v>124</v>
      </c>
      <c r="H9402" s="310"/>
      <c r="I9402" s="310"/>
      <c r="J9402" s="310"/>
      <c r="K9402" s="310"/>
      <c r="L9402" s="336"/>
    </row>
    <row r="9403" spans="1:12" hidden="1" x14ac:dyDescent="0.3">
      <c r="A9403" s="18" t="str">
        <f>+IF(OR(C9401=""),"NO",1)</f>
        <v>NO</v>
      </c>
      <c r="B9403" s="18"/>
      <c r="E9403" s="330"/>
      <c r="F9403" s="54" t="str">
        <f>+$F$28</f>
        <v>APORTANTE</v>
      </c>
      <c r="G9403" s="337" t="s">
        <v>124</v>
      </c>
      <c r="H9403" s="338"/>
      <c r="I9403" s="338"/>
      <c r="J9403" s="338"/>
      <c r="K9403" s="338"/>
      <c r="L9403" s="339"/>
    </row>
    <row r="9404" spans="1:12" hidden="1" x14ac:dyDescent="0.3">
      <c r="A9404" s="18" t="str">
        <f>+IF(OR(C9401=""),"NO",1)</f>
        <v>NO</v>
      </c>
      <c r="B9404" s="18"/>
      <c r="E9404" s="330"/>
      <c r="F9404" s="54" t="str">
        <f>+$F$29</f>
        <v>VALOR /SMMLV)</v>
      </c>
      <c r="G9404" s="55" t="s">
        <v>124</v>
      </c>
      <c r="H9404" s="56" t="str">
        <f>+$H$29</f>
        <v>% PART..</v>
      </c>
      <c r="I9404" s="57" t="s">
        <v>124</v>
      </c>
      <c r="J9404" s="58" t="str">
        <f>+$J$29</f>
        <v>VALOR ACREDITADO</v>
      </c>
      <c r="K9404" s="59"/>
      <c r="L9404" s="47" t="s">
        <v>124</v>
      </c>
    </row>
    <row r="9405" spans="1:12" hidden="1" x14ac:dyDescent="0.3">
      <c r="A9405" s="18" t="str">
        <f>+IF(OR(C9401=""),"NO",1)</f>
        <v>NO</v>
      </c>
      <c r="B9405" s="18"/>
      <c r="E9405" s="330"/>
      <c r="F9405" s="60" t="str">
        <f>+$F$30</f>
        <v>EXPERIENCIA APORTADA</v>
      </c>
      <c r="G9405" s="340" t="s">
        <v>124</v>
      </c>
      <c r="H9405" s="341"/>
      <c r="I9405" s="341"/>
      <c r="J9405" s="341"/>
      <c r="K9405" s="341"/>
      <c r="L9405" s="342"/>
    </row>
    <row r="9406" spans="1:12" hidden="1" x14ac:dyDescent="0.3">
      <c r="A9406" s="18" t="str">
        <f>+IF(OR(C9401=""),"NO",1)</f>
        <v>NO</v>
      </c>
      <c r="B9406" s="18"/>
      <c r="E9406" s="331"/>
      <c r="F9406" s="62" t="str">
        <f>+$F$31</f>
        <v>OBSERVACIÓN</v>
      </c>
      <c r="G9406" s="343" t="s">
        <v>124</v>
      </c>
      <c r="H9406" s="344"/>
      <c r="I9406" s="344"/>
      <c r="J9406" s="344"/>
      <c r="K9406" s="344"/>
      <c r="L9406" s="345"/>
    </row>
    <row r="9407" spans="1:12" ht="8.5" hidden="1" customHeight="1" x14ac:dyDescent="0.3">
      <c r="A9407" s="18" t="str">
        <f>+IF(OR(C9401=""),"NO",1)</f>
        <v>NO</v>
      </c>
      <c r="B9407" s="18"/>
      <c r="E9407" s="49"/>
      <c r="F9407" s="50"/>
      <c r="G9407" s="51"/>
      <c r="H9407" s="51"/>
      <c r="I9407" s="51"/>
      <c r="J9407" s="51"/>
      <c r="K9407" s="51"/>
      <c r="L9407" s="52"/>
    </row>
    <row r="9408" spans="1:12" hidden="1" x14ac:dyDescent="0.3">
      <c r="A9408" s="18" t="str">
        <f t="shared" ref="A9408" si="3150">+IF(OR(C9408=""),"NO",1)</f>
        <v>NO</v>
      </c>
      <c r="B9408" s="18"/>
      <c r="C9408" s="1" t="s">
        <v>124</v>
      </c>
      <c r="E9408" s="329">
        <v>2</v>
      </c>
      <c r="F9408" s="53" t="str">
        <f>+$F$26</f>
        <v>OBJETO</v>
      </c>
      <c r="G9408" s="332" t="s">
        <v>124</v>
      </c>
      <c r="H9408" s="333"/>
      <c r="I9408" s="333"/>
      <c r="J9408" s="333"/>
      <c r="K9408" s="333"/>
      <c r="L9408" s="334"/>
    </row>
    <row r="9409" spans="1:12" hidden="1" x14ac:dyDescent="0.3">
      <c r="A9409" s="18" t="str">
        <f t="shared" ref="A9409" si="3151">+IF(OR(C9408=""),"NO",1)</f>
        <v>NO</v>
      </c>
      <c r="B9409" s="18"/>
      <c r="E9409" s="330"/>
      <c r="F9409" s="54" t="str">
        <f>+$F$27</f>
        <v>CONTRATANTE</v>
      </c>
      <c r="G9409" s="335" t="s">
        <v>124</v>
      </c>
      <c r="H9409" s="310"/>
      <c r="I9409" s="310"/>
      <c r="J9409" s="310"/>
      <c r="K9409" s="310"/>
      <c r="L9409" s="336"/>
    </row>
    <row r="9410" spans="1:12" hidden="1" x14ac:dyDescent="0.3">
      <c r="A9410" s="18" t="str">
        <f t="shared" ref="A9410" si="3152">+IF(OR(C9408=""),"NO",1)</f>
        <v>NO</v>
      </c>
      <c r="B9410" s="18"/>
      <c r="E9410" s="330"/>
      <c r="F9410" s="54" t="str">
        <f>+$F$28</f>
        <v>APORTANTE</v>
      </c>
      <c r="G9410" s="337" t="s">
        <v>124</v>
      </c>
      <c r="H9410" s="338"/>
      <c r="I9410" s="338"/>
      <c r="J9410" s="338"/>
      <c r="K9410" s="338"/>
      <c r="L9410" s="339"/>
    </row>
    <row r="9411" spans="1:12" hidden="1" x14ac:dyDescent="0.3">
      <c r="A9411" s="18" t="str">
        <f t="shared" ref="A9411" si="3153">+IF(OR(C9408=""),"NO",1)</f>
        <v>NO</v>
      </c>
      <c r="B9411" s="18"/>
      <c r="E9411" s="330"/>
      <c r="F9411" s="54" t="str">
        <f>+$F$29</f>
        <v>VALOR /SMMLV)</v>
      </c>
      <c r="G9411" s="55" t="s">
        <v>124</v>
      </c>
      <c r="H9411" s="56" t="str">
        <f>+$H$29</f>
        <v>% PART..</v>
      </c>
      <c r="I9411" s="57" t="s">
        <v>124</v>
      </c>
      <c r="J9411" s="58" t="str">
        <f>+$J$29</f>
        <v>VALOR ACREDITADO</v>
      </c>
      <c r="K9411" s="59"/>
      <c r="L9411" s="47" t="s">
        <v>124</v>
      </c>
    </row>
    <row r="9412" spans="1:12" hidden="1" x14ac:dyDescent="0.3">
      <c r="A9412" s="18" t="str">
        <f t="shared" ref="A9412" si="3154">+IF(OR(C9408=""),"NO",1)</f>
        <v>NO</v>
      </c>
      <c r="B9412" s="18"/>
      <c r="E9412" s="330"/>
      <c r="F9412" s="60" t="str">
        <f>+$F$30</f>
        <v>EXPERIENCIA APORTADA</v>
      </c>
      <c r="G9412" s="340" t="s">
        <v>124</v>
      </c>
      <c r="H9412" s="341"/>
      <c r="I9412" s="341"/>
      <c r="J9412" s="341"/>
      <c r="K9412" s="341"/>
      <c r="L9412" s="342"/>
    </row>
    <row r="9413" spans="1:12" hidden="1" x14ac:dyDescent="0.3">
      <c r="A9413" s="18" t="str">
        <f t="shared" ref="A9413" si="3155">+IF(OR(C9408=""),"NO",1)</f>
        <v>NO</v>
      </c>
      <c r="B9413" s="18"/>
      <c r="E9413" s="331"/>
      <c r="F9413" s="62" t="str">
        <f>+$F$31</f>
        <v>OBSERVACIÓN</v>
      </c>
      <c r="G9413" s="343" t="s">
        <v>124</v>
      </c>
      <c r="H9413" s="344"/>
      <c r="I9413" s="344"/>
      <c r="J9413" s="344"/>
      <c r="K9413" s="344"/>
      <c r="L9413" s="345"/>
    </row>
    <row r="9414" spans="1:12" ht="8.5" hidden="1" customHeight="1" x14ac:dyDescent="0.3">
      <c r="A9414" s="18" t="str">
        <f t="shared" ref="A9414" si="3156">+IF(OR(C9408=""),"NO",1)</f>
        <v>NO</v>
      </c>
      <c r="B9414" s="18"/>
      <c r="E9414" s="49"/>
      <c r="F9414" s="50"/>
      <c r="G9414" s="51"/>
      <c r="H9414" s="51"/>
      <c r="I9414" s="51"/>
      <c r="J9414" s="51"/>
      <c r="K9414" s="51"/>
      <c r="L9414" s="52"/>
    </row>
    <row r="9415" spans="1:12" hidden="1" x14ac:dyDescent="0.3">
      <c r="A9415" s="18" t="str">
        <f t="shared" ref="A9415" si="3157">+IF(OR(C9415=""),"NO",1)</f>
        <v>NO</v>
      </c>
      <c r="B9415" s="18"/>
      <c r="C9415" s="1" t="s">
        <v>124</v>
      </c>
      <c r="E9415" s="329">
        <v>3</v>
      </c>
      <c r="F9415" s="53" t="str">
        <f>+$F$26</f>
        <v>OBJETO</v>
      </c>
      <c r="G9415" s="332" t="s">
        <v>124</v>
      </c>
      <c r="H9415" s="333"/>
      <c r="I9415" s="333"/>
      <c r="J9415" s="333"/>
      <c r="K9415" s="333"/>
      <c r="L9415" s="334"/>
    </row>
    <row r="9416" spans="1:12" hidden="1" x14ac:dyDescent="0.3">
      <c r="A9416" s="18" t="str">
        <f t="shared" ref="A9416" si="3158">+IF(OR(C9415=""),"NO",1)</f>
        <v>NO</v>
      </c>
      <c r="B9416" s="18"/>
      <c r="E9416" s="330"/>
      <c r="F9416" s="54" t="str">
        <f>+$F$27</f>
        <v>CONTRATANTE</v>
      </c>
      <c r="G9416" s="335" t="s">
        <v>124</v>
      </c>
      <c r="H9416" s="310"/>
      <c r="I9416" s="310"/>
      <c r="J9416" s="310"/>
      <c r="K9416" s="310"/>
      <c r="L9416" s="336"/>
    </row>
    <row r="9417" spans="1:12" hidden="1" x14ac:dyDescent="0.3">
      <c r="A9417" s="18" t="str">
        <f t="shared" ref="A9417" si="3159">+IF(OR(C9415=""),"NO",1)</f>
        <v>NO</v>
      </c>
      <c r="B9417" s="18"/>
      <c r="E9417" s="330"/>
      <c r="F9417" s="54" t="str">
        <f>+$F$28</f>
        <v>APORTANTE</v>
      </c>
      <c r="G9417" s="337" t="s">
        <v>124</v>
      </c>
      <c r="H9417" s="338"/>
      <c r="I9417" s="338"/>
      <c r="J9417" s="338"/>
      <c r="K9417" s="338"/>
      <c r="L9417" s="339"/>
    </row>
    <row r="9418" spans="1:12" hidden="1" x14ac:dyDescent="0.3">
      <c r="A9418" s="18" t="str">
        <f t="shared" ref="A9418" si="3160">+IF(OR(C9415=""),"NO",1)</f>
        <v>NO</v>
      </c>
      <c r="B9418" s="18"/>
      <c r="E9418" s="330"/>
      <c r="F9418" s="54" t="str">
        <f>+$F$29</f>
        <v>VALOR /SMMLV)</v>
      </c>
      <c r="G9418" s="55" t="s">
        <v>124</v>
      </c>
      <c r="H9418" s="56" t="str">
        <f>+$H$29</f>
        <v>% PART..</v>
      </c>
      <c r="I9418" s="57" t="s">
        <v>124</v>
      </c>
      <c r="J9418" s="58" t="str">
        <f>+$J$29</f>
        <v>VALOR ACREDITADO</v>
      </c>
      <c r="K9418" s="59"/>
      <c r="L9418" s="47" t="s">
        <v>124</v>
      </c>
    </row>
    <row r="9419" spans="1:12" hidden="1" x14ac:dyDescent="0.3">
      <c r="A9419" s="18" t="str">
        <f t="shared" ref="A9419" si="3161">+IF(OR(C9415=""),"NO",1)</f>
        <v>NO</v>
      </c>
      <c r="B9419" s="18"/>
      <c r="E9419" s="330"/>
      <c r="F9419" s="60" t="str">
        <f>+$F$30</f>
        <v>EXPERIENCIA APORTADA</v>
      </c>
      <c r="G9419" s="340" t="s">
        <v>124</v>
      </c>
      <c r="H9419" s="341"/>
      <c r="I9419" s="341"/>
      <c r="J9419" s="341"/>
      <c r="K9419" s="341"/>
      <c r="L9419" s="342"/>
    </row>
    <row r="9420" spans="1:12" hidden="1" x14ac:dyDescent="0.3">
      <c r="A9420" s="18" t="str">
        <f t="shared" ref="A9420" si="3162">+IF(OR(C9415=""),"NO",1)</f>
        <v>NO</v>
      </c>
      <c r="B9420" s="18"/>
      <c r="E9420" s="331"/>
      <c r="F9420" s="62" t="str">
        <f>+$F$31</f>
        <v>OBSERVACIÓN</v>
      </c>
      <c r="G9420" s="343" t="s">
        <v>124</v>
      </c>
      <c r="H9420" s="344"/>
      <c r="I9420" s="344"/>
      <c r="J9420" s="344"/>
      <c r="K9420" s="344"/>
      <c r="L9420" s="345"/>
    </row>
    <row r="9421" spans="1:12" ht="8.5" hidden="1" customHeight="1" x14ac:dyDescent="0.3">
      <c r="A9421" s="18" t="str">
        <f t="shared" ref="A9421" si="3163">+IF(OR(C9415=""),"NO",1)</f>
        <v>NO</v>
      </c>
      <c r="B9421" s="18"/>
      <c r="E9421" s="49"/>
      <c r="F9421" s="50"/>
      <c r="G9421" s="51"/>
      <c r="H9421" s="51"/>
      <c r="I9421" s="51"/>
      <c r="J9421" s="51"/>
      <c r="K9421" s="51"/>
      <c r="L9421" s="52"/>
    </row>
    <row r="9422" spans="1:12" hidden="1" x14ac:dyDescent="0.3">
      <c r="A9422" s="18" t="str">
        <f t="shared" ref="A9422" si="3164">+IF(OR(C9422=""),"NO",1)</f>
        <v>NO</v>
      </c>
      <c r="B9422" s="18"/>
      <c r="C9422" s="1" t="s">
        <v>124</v>
      </c>
      <c r="E9422" s="329">
        <v>4</v>
      </c>
      <c r="F9422" s="53" t="str">
        <f>+$F$26</f>
        <v>OBJETO</v>
      </c>
      <c r="G9422" s="332" t="s">
        <v>124</v>
      </c>
      <c r="H9422" s="333"/>
      <c r="I9422" s="333"/>
      <c r="J9422" s="333"/>
      <c r="K9422" s="333"/>
      <c r="L9422" s="334"/>
    </row>
    <row r="9423" spans="1:12" hidden="1" x14ac:dyDescent="0.3">
      <c r="A9423" s="18" t="str">
        <f t="shared" ref="A9423" si="3165">+IF(OR(C9422=""),"NO",1)</f>
        <v>NO</v>
      </c>
      <c r="B9423" s="18"/>
      <c r="E9423" s="330"/>
      <c r="F9423" s="54" t="str">
        <f>+$F$27</f>
        <v>CONTRATANTE</v>
      </c>
      <c r="G9423" s="335" t="s">
        <v>124</v>
      </c>
      <c r="H9423" s="310"/>
      <c r="I9423" s="310"/>
      <c r="J9423" s="310"/>
      <c r="K9423" s="310"/>
      <c r="L9423" s="336"/>
    </row>
    <row r="9424" spans="1:12" hidden="1" x14ac:dyDescent="0.3">
      <c r="A9424" s="18" t="str">
        <f t="shared" ref="A9424" si="3166">+IF(OR(C9422=""),"NO",1)</f>
        <v>NO</v>
      </c>
      <c r="B9424" s="18"/>
      <c r="E9424" s="330"/>
      <c r="F9424" s="54" t="str">
        <f>+$F$28</f>
        <v>APORTANTE</v>
      </c>
      <c r="G9424" s="337" t="s">
        <v>124</v>
      </c>
      <c r="H9424" s="338"/>
      <c r="I9424" s="338"/>
      <c r="J9424" s="338"/>
      <c r="K9424" s="338"/>
      <c r="L9424" s="339"/>
    </row>
    <row r="9425" spans="1:12" hidden="1" x14ac:dyDescent="0.3">
      <c r="A9425" s="18" t="str">
        <f t="shared" ref="A9425" si="3167">+IF(OR(C9422=""),"NO",1)</f>
        <v>NO</v>
      </c>
      <c r="B9425" s="18"/>
      <c r="E9425" s="330"/>
      <c r="F9425" s="54" t="str">
        <f>+$F$29</f>
        <v>VALOR /SMMLV)</v>
      </c>
      <c r="G9425" s="55" t="s">
        <v>124</v>
      </c>
      <c r="H9425" s="56" t="str">
        <f>+$H$29</f>
        <v>% PART..</v>
      </c>
      <c r="I9425" s="57" t="s">
        <v>124</v>
      </c>
      <c r="J9425" s="58" t="str">
        <f>+$J$29</f>
        <v>VALOR ACREDITADO</v>
      </c>
      <c r="K9425" s="59"/>
      <c r="L9425" s="47" t="s">
        <v>124</v>
      </c>
    </row>
    <row r="9426" spans="1:12" hidden="1" x14ac:dyDescent="0.3">
      <c r="A9426" s="18" t="str">
        <f t="shared" ref="A9426" si="3168">+IF(OR(C9422=""),"NO",1)</f>
        <v>NO</v>
      </c>
      <c r="B9426" s="18"/>
      <c r="E9426" s="330"/>
      <c r="F9426" s="60" t="str">
        <f>+$F$30</f>
        <v>EXPERIENCIA APORTADA</v>
      </c>
      <c r="G9426" s="340" t="s">
        <v>124</v>
      </c>
      <c r="H9426" s="341"/>
      <c r="I9426" s="341"/>
      <c r="J9426" s="341"/>
      <c r="K9426" s="341"/>
      <c r="L9426" s="342"/>
    </row>
    <row r="9427" spans="1:12" hidden="1" x14ac:dyDescent="0.3">
      <c r="A9427" s="18" t="str">
        <f t="shared" ref="A9427" si="3169">+IF(OR(C9422=""),"NO",1)</f>
        <v>NO</v>
      </c>
      <c r="B9427" s="18"/>
      <c r="E9427" s="331"/>
      <c r="F9427" s="62" t="str">
        <f>+$F$31</f>
        <v>OBSERVACIÓN</v>
      </c>
      <c r="G9427" s="343" t="s">
        <v>124</v>
      </c>
      <c r="H9427" s="344"/>
      <c r="I9427" s="344"/>
      <c r="J9427" s="344"/>
      <c r="K9427" s="344"/>
      <c r="L9427" s="345"/>
    </row>
    <row r="9428" spans="1:12" ht="8.5" hidden="1" customHeight="1" x14ac:dyDescent="0.3">
      <c r="A9428" s="18" t="str">
        <f t="shared" ref="A9428" si="3170">+IF(OR(C9422=""),"NO",1)</f>
        <v>NO</v>
      </c>
      <c r="B9428" s="18"/>
      <c r="E9428" s="49"/>
      <c r="F9428" s="50"/>
      <c r="G9428" s="51"/>
      <c r="H9428" s="51"/>
      <c r="I9428" s="51"/>
      <c r="J9428" s="51"/>
      <c r="K9428" s="51"/>
      <c r="L9428" s="52"/>
    </row>
    <row r="9429" spans="1:12" hidden="1" x14ac:dyDescent="0.3">
      <c r="A9429" s="18" t="str">
        <f t="shared" ref="A9429" si="3171">+IF(OR(C9429=""),"NO",1)</f>
        <v>NO</v>
      </c>
      <c r="B9429" s="18"/>
      <c r="C9429" s="1" t="s">
        <v>124</v>
      </c>
      <c r="E9429" s="329">
        <v>5</v>
      </c>
      <c r="F9429" s="53" t="str">
        <f>+$F$26</f>
        <v>OBJETO</v>
      </c>
      <c r="G9429" s="332" t="s">
        <v>124</v>
      </c>
      <c r="H9429" s="333"/>
      <c r="I9429" s="333"/>
      <c r="J9429" s="333"/>
      <c r="K9429" s="333"/>
      <c r="L9429" s="334"/>
    </row>
    <row r="9430" spans="1:12" hidden="1" x14ac:dyDescent="0.3">
      <c r="A9430" s="18" t="str">
        <f t="shared" ref="A9430" si="3172">+IF(OR(C9429=""),"NO",1)</f>
        <v>NO</v>
      </c>
      <c r="B9430" s="18"/>
      <c r="E9430" s="330"/>
      <c r="F9430" s="54" t="str">
        <f>+$F$27</f>
        <v>CONTRATANTE</v>
      </c>
      <c r="G9430" s="335" t="s">
        <v>124</v>
      </c>
      <c r="H9430" s="310"/>
      <c r="I9430" s="310"/>
      <c r="J9430" s="310"/>
      <c r="K9430" s="310"/>
      <c r="L9430" s="336"/>
    </row>
    <row r="9431" spans="1:12" hidden="1" x14ac:dyDescent="0.3">
      <c r="A9431" s="18" t="str">
        <f t="shared" ref="A9431" si="3173">+IF(OR(C9429=""),"NO",1)</f>
        <v>NO</v>
      </c>
      <c r="B9431" s="18"/>
      <c r="E9431" s="330"/>
      <c r="F9431" s="54" t="str">
        <f>+$F$28</f>
        <v>APORTANTE</v>
      </c>
      <c r="G9431" s="337" t="s">
        <v>124</v>
      </c>
      <c r="H9431" s="338"/>
      <c r="I9431" s="338"/>
      <c r="J9431" s="338"/>
      <c r="K9431" s="338"/>
      <c r="L9431" s="339"/>
    </row>
    <row r="9432" spans="1:12" hidden="1" x14ac:dyDescent="0.3">
      <c r="A9432" s="18" t="str">
        <f t="shared" ref="A9432" si="3174">+IF(OR(C9429=""),"NO",1)</f>
        <v>NO</v>
      </c>
      <c r="B9432" s="18"/>
      <c r="E9432" s="330"/>
      <c r="F9432" s="54" t="str">
        <f>+$F$29</f>
        <v>VALOR /SMMLV)</v>
      </c>
      <c r="G9432" s="55" t="s">
        <v>124</v>
      </c>
      <c r="H9432" s="56" t="str">
        <f>+$H$29</f>
        <v>% PART..</v>
      </c>
      <c r="I9432" s="57" t="s">
        <v>124</v>
      </c>
      <c r="J9432" s="58" t="str">
        <f>+$J$29</f>
        <v>VALOR ACREDITADO</v>
      </c>
      <c r="K9432" s="59"/>
      <c r="L9432" s="47" t="s">
        <v>124</v>
      </c>
    </row>
    <row r="9433" spans="1:12" hidden="1" x14ac:dyDescent="0.3">
      <c r="A9433" s="18" t="str">
        <f t="shared" ref="A9433" si="3175">+IF(OR(C9429=""),"NO",1)</f>
        <v>NO</v>
      </c>
      <c r="B9433" s="18"/>
      <c r="E9433" s="330"/>
      <c r="F9433" s="60" t="str">
        <f>+$F$30</f>
        <v>EXPERIENCIA APORTADA</v>
      </c>
      <c r="G9433" s="340" t="s">
        <v>124</v>
      </c>
      <c r="H9433" s="341"/>
      <c r="I9433" s="341"/>
      <c r="J9433" s="341"/>
      <c r="K9433" s="341"/>
      <c r="L9433" s="342"/>
    </row>
    <row r="9434" spans="1:12" hidden="1" x14ac:dyDescent="0.3">
      <c r="A9434" s="18" t="str">
        <f t="shared" ref="A9434" si="3176">+IF(OR(C9429=""),"NO",1)</f>
        <v>NO</v>
      </c>
      <c r="B9434" s="18"/>
      <c r="E9434" s="331"/>
      <c r="F9434" s="62" t="str">
        <f>+$F$31</f>
        <v>OBSERVACIÓN</v>
      </c>
      <c r="G9434" s="343" t="s">
        <v>124</v>
      </c>
      <c r="H9434" s="344"/>
      <c r="I9434" s="344"/>
      <c r="J9434" s="344"/>
      <c r="K9434" s="344"/>
      <c r="L9434" s="345"/>
    </row>
    <row r="9435" spans="1:12" ht="8.5" hidden="1" customHeight="1" x14ac:dyDescent="0.3">
      <c r="A9435" s="18" t="str">
        <f t="shared" ref="A9435" si="3177">+IF(OR(C9429=""),"NO",1)</f>
        <v>NO</v>
      </c>
      <c r="B9435" s="18"/>
      <c r="E9435" s="49"/>
      <c r="F9435" s="50"/>
      <c r="G9435" s="51"/>
      <c r="H9435" s="51"/>
      <c r="I9435" s="51"/>
      <c r="J9435" s="51"/>
      <c r="K9435" s="51"/>
      <c r="L9435" s="52"/>
    </row>
    <row r="9436" spans="1:12" hidden="1" x14ac:dyDescent="0.3">
      <c r="A9436" s="18" t="str">
        <f t="shared" ref="A9436" si="3178">+IF(OR(C9436=""),"NO",1)</f>
        <v>NO</v>
      </c>
      <c r="B9436" s="18"/>
      <c r="C9436" s="1" t="s">
        <v>124</v>
      </c>
      <c r="E9436" s="329">
        <v>6</v>
      </c>
      <c r="F9436" s="53" t="str">
        <f>+$F$26</f>
        <v>OBJETO</v>
      </c>
      <c r="G9436" s="332" t="s">
        <v>124</v>
      </c>
      <c r="H9436" s="333"/>
      <c r="I9436" s="333"/>
      <c r="J9436" s="333"/>
      <c r="K9436" s="333"/>
      <c r="L9436" s="334"/>
    </row>
    <row r="9437" spans="1:12" hidden="1" x14ac:dyDescent="0.3">
      <c r="A9437" s="18" t="str">
        <f t="shared" ref="A9437" si="3179">+IF(OR(C9436=""),"NO",1)</f>
        <v>NO</v>
      </c>
      <c r="B9437" s="18"/>
      <c r="E9437" s="330"/>
      <c r="F9437" s="54" t="str">
        <f>+$F$27</f>
        <v>CONTRATANTE</v>
      </c>
      <c r="G9437" s="335" t="s">
        <v>124</v>
      </c>
      <c r="H9437" s="310"/>
      <c r="I9437" s="310"/>
      <c r="J9437" s="310"/>
      <c r="K9437" s="310"/>
      <c r="L9437" s="336"/>
    </row>
    <row r="9438" spans="1:12" hidden="1" x14ac:dyDescent="0.3">
      <c r="A9438" s="18" t="str">
        <f t="shared" ref="A9438" si="3180">+IF(OR(C9436=""),"NO",1)</f>
        <v>NO</v>
      </c>
      <c r="B9438" s="18"/>
      <c r="E9438" s="330"/>
      <c r="F9438" s="54" t="str">
        <f>+$F$28</f>
        <v>APORTANTE</v>
      </c>
      <c r="G9438" s="337" t="s">
        <v>124</v>
      </c>
      <c r="H9438" s="338"/>
      <c r="I9438" s="338"/>
      <c r="J9438" s="338"/>
      <c r="K9438" s="338"/>
      <c r="L9438" s="339"/>
    </row>
    <row r="9439" spans="1:12" hidden="1" x14ac:dyDescent="0.3">
      <c r="A9439" s="18" t="str">
        <f t="shared" ref="A9439" si="3181">+IF(OR(C9436=""),"NO",1)</f>
        <v>NO</v>
      </c>
      <c r="B9439" s="18"/>
      <c r="E9439" s="330"/>
      <c r="F9439" s="54" t="str">
        <f>+$F$29</f>
        <v>VALOR /SMMLV)</v>
      </c>
      <c r="G9439" s="55" t="s">
        <v>124</v>
      </c>
      <c r="H9439" s="56" t="str">
        <f>+$H$29</f>
        <v>% PART..</v>
      </c>
      <c r="I9439" s="57" t="s">
        <v>124</v>
      </c>
      <c r="J9439" s="58" t="str">
        <f>+$J$29</f>
        <v>VALOR ACREDITADO</v>
      </c>
      <c r="K9439" s="59"/>
      <c r="L9439" s="47" t="s">
        <v>124</v>
      </c>
    </row>
    <row r="9440" spans="1:12" hidden="1" x14ac:dyDescent="0.3">
      <c r="A9440" s="18" t="str">
        <f t="shared" ref="A9440" si="3182">+IF(OR(C9436=""),"NO",1)</f>
        <v>NO</v>
      </c>
      <c r="B9440" s="18"/>
      <c r="E9440" s="330"/>
      <c r="F9440" s="60" t="str">
        <f>+$F$30</f>
        <v>EXPERIENCIA APORTADA</v>
      </c>
      <c r="G9440" s="340" t="s">
        <v>124</v>
      </c>
      <c r="H9440" s="341"/>
      <c r="I9440" s="341"/>
      <c r="J9440" s="341"/>
      <c r="K9440" s="341"/>
      <c r="L9440" s="342"/>
    </row>
    <row r="9441" spans="1:12" hidden="1" x14ac:dyDescent="0.3">
      <c r="A9441" s="18" t="str">
        <f t="shared" ref="A9441" si="3183">+IF(OR(C9436=""),"NO",1)</f>
        <v>NO</v>
      </c>
      <c r="B9441" s="18"/>
      <c r="E9441" s="331"/>
      <c r="F9441" s="62" t="str">
        <f>+$F$31</f>
        <v>OBSERVACIÓN</v>
      </c>
      <c r="G9441" s="343" t="s">
        <v>124</v>
      </c>
      <c r="H9441" s="344"/>
      <c r="I9441" s="344"/>
      <c r="J9441" s="344"/>
      <c r="K9441" s="344"/>
      <c r="L9441" s="345"/>
    </row>
    <row r="9442" spans="1:12" ht="8.5" hidden="1" customHeight="1" x14ac:dyDescent="0.3">
      <c r="A9442" s="18" t="str">
        <f t="shared" ref="A9442" si="3184">+IF(OR(C9436=""),"NO",1)</f>
        <v>NO</v>
      </c>
      <c r="B9442" s="18"/>
      <c r="E9442" s="49"/>
      <c r="F9442" s="50"/>
      <c r="G9442" s="51"/>
      <c r="H9442" s="51"/>
      <c r="I9442" s="51"/>
      <c r="J9442" s="51"/>
      <c r="K9442" s="51"/>
      <c r="L9442" s="52"/>
    </row>
    <row r="9443" spans="1:12" hidden="1" x14ac:dyDescent="0.3">
      <c r="A9443" s="18" t="str">
        <f t="shared" ref="A9443" si="3185">+IF(OR(C9443=""),"NO",1)</f>
        <v>NO</v>
      </c>
      <c r="B9443" s="18"/>
      <c r="C9443" s="1" t="s">
        <v>124</v>
      </c>
      <c r="E9443" s="329">
        <v>7</v>
      </c>
      <c r="F9443" s="53" t="str">
        <f>+$F$26</f>
        <v>OBJETO</v>
      </c>
      <c r="G9443" s="332" t="s">
        <v>124</v>
      </c>
      <c r="H9443" s="333"/>
      <c r="I9443" s="333"/>
      <c r="J9443" s="333"/>
      <c r="K9443" s="333"/>
      <c r="L9443" s="334"/>
    </row>
    <row r="9444" spans="1:12" hidden="1" x14ac:dyDescent="0.3">
      <c r="A9444" s="18" t="str">
        <f t="shared" ref="A9444" si="3186">+IF(OR(C9443=""),"NO",1)</f>
        <v>NO</v>
      </c>
      <c r="B9444" s="18"/>
      <c r="E9444" s="330"/>
      <c r="F9444" s="54" t="str">
        <f>+$F$27</f>
        <v>CONTRATANTE</v>
      </c>
      <c r="G9444" s="335" t="s">
        <v>124</v>
      </c>
      <c r="H9444" s="310"/>
      <c r="I9444" s="310"/>
      <c r="J9444" s="310"/>
      <c r="K9444" s="310"/>
      <c r="L9444" s="336"/>
    </row>
    <row r="9445" spans="1:12" hidden="1" x14ac:dyDescent="0.3">
      <c r="A9445" s="18" t="str">
        <f t="shared" ref="A9445" si="3187">+IF(OR(C9443=""),"NO",1)</f>
        <v>NO</v>
      </c>
      <c r="B9445" s="18"/>
      <c r="E9445" s="330"/>
      <c r="F9445" s="54" t="str">
        <f>+$F$28</f>
        <v>APORTANTE</v>
      </c>
      <c r="G9445" s="337" t="s">
        <v>124</v>
      </c>
      <c r="H9445" s="338"/>
      <c r="I9445" s="338"/>
      <c r="J9445" s="338"/>
      <c r="K9445" s="338"/>
      <c r="L9445" s="339"/>
    </row>
    <row r="9446" spans="1:12" hidden="1" x14ac:dyDescent="0.3">
      <c r="A9446" s="18" t="str">
        <f t="shared" ref="A9446" si="3188">+IF(OR(C9443=""),"NO",1)</f>
        <v>NO</v>
      </c>
      <c r="B9446" s="18"/>
      <c r="E9446" s="330"/>
      <c r="F9446" s="54" t="str">
        <f>+$F$29</f>
        <v>VALOR /SMMLV)</v>
      </c>
      <c r="G9446" s="55" t="s">
        <v>124</v>
      </c>
      <c r="H9446" s="56" t="str">
        <f>+$H$29</f>
        <v>% PART..</v>
      </c>
      <c r="I9446" s="57" t="s">
        <v>124</v>
      </c>
      <c r="J9446" s="58" t="str">
        <f>+$J$29</f>
        <v>VALOR ACREDITADO</v>
      </c>
      <c r="K9446" s="59"/>
      <c r="L9446" s="47" t="s">
        <v>124</v>
      </c>
    </row>
    <row r="9447" spans="1:12" hidden="1" x14ac:dyDescent="0.3">
      <c r="A9447" s="18" t="str">
        <f t="shared" ref="A9447" si="3189">+IF(OR(C9443=""),"NO",1)</f>
        <v>NO</v>
      </c>
      <c r="B9447" s="18"/>
      <c r="E9447" s="330"/>
      <c r="F9447" s="60" t="str">
        <f>+$F$30</f>
        <v>EXPERIENCIA APORTADA</v>
      </c>
      <c r="G9447" s="340" t="s">
        <v>124</v>
      </c>
      <c r="H9447" s="341"/>
      <c r="I9447" s="341"/>
      <c r="J9447" s="341"/>
      <c r="K9447" s="341"/>
      <c r="L9447" s="342"/>
    </row>
    <row r="9448" spans="1:12" hidden="1" x14ac:dyDescent="0.3">
      <c r="A9448" s="18" t="str">
        <f t="shared" ref="A9448" si="3190">+IF(OR(C9443=""),"NO",1)</f>
        <v>NO</v>
      </c>
      <c r="B9448" s="18"/>
      <c r="E9448" s="331"/>
      <c r="F9448" s="62" t="str">
        <f>+$F$31</f>
        <v>OBSERVACIÓN</v>
      </c>
      <c r="G9448" s="343" t="s">
        <v>124</v>
      </c>
      <c r="H9448" s="344"/>
      <c r="I9448" s="344"/>
      <c r="J9448" s="344"/>
      <c r="K9448" s="344"/>
      <c r="L9448" s="345"/>
    </row>
    <row r="9449" spans="1:12" hidden="1" x14ac:dyDescent="0.3">
      <c r="A9449" s="18" t="str">
        <f t="shared" ref="A9449" si="3191">+IF(OR(C9443=""),"NO",1)</f>
        <v>NO</v>
      </c>
      <c r="B9449" s="18"/>
      <c r="E9449" s="49"/>
      <c r="F9449" s="50"/>
      <c r="G9449" s="51"/>
      <c r="H9449" s="51"/>
      <c r="I9449" s="51"/>
      <c r="J9449" s="51"/>
      <c r="K9449" s="51"/>
      <c r="L9449" s="52"/>
    </row>
    <row r="9450" spans="1:12" hidden="1" x14ac:dyDescent="0.3">
      <c r="A9450" s="1" t="str">
        <f>+A9385</f>
        <v>NO</v>
      </c>
      <c r="C9450" s="1" t="str">
        <f>"N"&amp;C9385</f>
        <v>N</v>
      </c>
      <c r="E9450" s="63"/>
      <c r="F9450" s="64" t="str">
        <f>+$F$75</f>
        <v>TOTAL DE CONTRATOS PRESENTADOS VÁLIDOS QUE CUMPLEN EXPERIENCIA ACREDITADA:</v>
      </c>
      <c r="G9450" s="65"/>
      <c r="H9450" s="65"/>
      <c r="I9450" s="65"/>
      <c r="J9450" s="66"/>
      <c r="K9450" s="65"/>
      <c r="L9450" s="67" t="s">
        <v>124</v>
      </c>
    </row>
    <row r="9451" spans="1:12" ht="6.65" hidden="1" customHeight="1" x14ac:dyDescent="0.3">
      <c r="A9451" s="1" t="str">
        <f>+A9385</f>
        <v>NO</v>
      </c>
      <c r="E9451" s="51"/>
      <c r="F9451" s="50"/>
      <c r="G9451" s="51"/>
      <c r="H9451" s="51"/>
      <c r="I9451" s="51"/>
      <c r="J9451" s="51"/>
      <c r="K9451" s="51"/>
      <c r="L9451" s="51"/>
    </row>
    <row r="9452" spans="1:12" hidden="1" x14ac:dyDescent="0.3">
      <c r="A9452" s="1" t="str">
        <f>+A9385</f>
        <v>NO</v>
      </c>
      <c r="E9452" s="63"/>
      <c r="F9452" s="63" t="str">
        <f>+$F$77</f>
        <v>ACREDITA SUMINISTRO E INSTALACIÓN DE MOBILIARIO POR LO MENOS EN UN (1) CONTRATO VÁLIDO</v>
      </c>
      <c r="G9452" s="65"/>
      <c r="H9452" s="65"/>
      <c r="I9452" s="65"/>
      <c r="J9452" s="66"/>
      <c r="K9452" s="65"/>
      <c r="L9452" s="68" t="s">
        <v>157</v>
      </c>
    </row>
    <row r="9453" spans="1:12" ht="5.15" hidden="1" customHeight="1" x14ac:dyDescent="0.3">
      <c r="A9453" s="1" t="str">
        <f>+A9385</f>
        <v>NO</v>
      </c>
      <c r="E9453" s="51"/>
      <c r="F9453" s="50"/>
      <c r="G9453" s="51"/>
      <c r="H9453" s="51"/>
      <c r="I9453" s="51"/>
      <c r="J9453" s="51"/>
      <c r="K9453" s="51"/>
      <c r="L9453" s="51"/>
    </row>
    <row r="9454" spans="1:12" ht="12.75" hidden="1" customHeight="1" x14ac:dyDescent="0.3">
      <c r="A9454" s="1" t="str">
        <f>+A9385</f>
        <v>NO</v>
      </c>
      <c r="E9454" s="69" t="str">
        <f>+$E$79</f>
        <v>EXPERIENCIA ESPECÍFICA NUMERAL 10.1.1 A</v>
      </c>
      <c r="F9454" s="70"/>
      <c r="G9454" s="70"/>
      <c r="H9454" s="70"/>
      <c r="I9454" s="70"/>
      <c r="J9454" s="70"/>
      <c r="K9454" s="70"/>
      <c r="L9454" s="71"/>
    </row>
    <row r="9455" spans="1:12" ht="26.5" hidden="1" customHeight="1" x14ac:dyDescent="0.3">
      <c r="A9455" s="1" t="str">
        <f>+A9385</f>
        <v>NO</v>
      </c>
      <c r="E9455" s="72"/>
      <c r="F9455" s="325" t="str">
        <f>+$F$80</f>
        <v>Por lo menos uno (1) de los contratos válidos aportados como experiencia general debe corresponder mínimo al 60% del presupuesto oficial del presente proceso de selección.  (SMMLV)</v>
      </c>
      <c r="G9455" s="326"/>
      <c r="H9455" s="326"/>
      <c r="I9455" s="326"/>
      <c r="J9455" s="326"/>
      <c r="K9455" s="73" t="s">
        <v>124</v>
      </c>
      <c r="L9455" s="74" t="s">
        <v>124</v>
      </c>
    </row>
    <row r="9456" spans="1:12" ht="23.5" hidden="1" customHeight="1" x14ac:dyDescent="0.3">
      <c r="A9456" s="1" t="str">
        <f>+A9385</f>
        <v>NO</v>
      </c>
      <c r="E9456" s="63"/>
      <c r="F9456" s="325" t="str">
        <f>+$F$81</f>
        <v xml:space="preserve">Deberá acreditarse en al menos uno (1) de los contratos válidos aportados como experiencia general una </v>
      </c>
      <c r="G9456" s="326"/>
      <c r="H9456" s="326"/>
      <c r="I9456" s="326"/>
      <c r="J9456" s="326"/>
      <c r="K9456" s="73" t="s">
        <v>124</v>
      </c>
      <c r="L9456" s="74" t="s">
        <v>124</v>
      </c>
    </row>
    <row r="9457" spans="1:12" ht="23.5" hidden="1" customHeight="1" x14ac:dyDescent="0.3">
      <c r="A9457" s="18" t="s">
        <v>30</v>
      </c>
      <c r="E9457" s="63"/>
      <c r="F9457" s="325" t="str">
        <f>+$F$82</f>
        <v xml:space="preserve">Deberá acreditarse en al menos uno (1) de los contratos válidos aportados interventoría a intervención de </v>
      </c>
      <c r="G9457" s="326"/>
      <c r="H9457" s="326"/>
      <c r="I9457" s="326"/>
      <c r="J9457" s="326"/>
      <c r="K9457" s="73">
        <f>+$K$82</f>
        <v>0</v>
      </c>
      <c r="L9457" s="74" t="s">
        <v>124</v>
      </c>
    </row>
    <row r="9458" spans="1:12" ht="36" hidden="1" customHeight="1" x14ac:dyDescent="0.3">
      <c r="A9458" s="18" t="s">
        <v>30</v>
      </c>
      <c r="E9458" s="63"/>
      <c r="F9458" s="325" t="str">
        <f>+$F$83</f>
        <v xml:space="preserve">Deberá acreditarse en al menos uno (1) de los contratos válidos aportados interventoría a intervención de </v>
      </c>
      <c r="G9458" s="326"/>
      <c r="H9458" s="326"/>
      <c r="I9458" s="326"/>
      <c r="J9458" s="326"/>
      <c r="K9458" s="75">
        <f>+$K$83</f>
        <v>0</v>
      </c>
      <c r="L9458" s="76" t="s">
        <v>124</v>
      </c>
    </row>
    <row r="9459" spans="1:12" hidden="1" x14ac:dyDescent="0.3">
      <c r="A9459" s="1" t="str">
        <f>+A9385</f>
        <v>NO</v>
      </c>
      <c r="E9459" s="51"/>
      <c r="F9459" s="50"/>
      <c r="G9459" s="51"/>
      <c r="H9459" s="51"/>
      <c r="I9459" s="51"/>
      <c r="J9459" s="51"/>
      <c r="K9459" s="51"/>
      <c r="L9459" s="51"/>
    </row>
    <row r="9460" spans="1:12" ht="12.75" hidden="1" customHeight="1" x14ac:dyDescent="0.3">
      <c r="A9460" s="1" t="str">
        <f>+A9385</f>
        <v>NO</v>
      </c>
      <c r="E9460" s="40" t="str">
        <f>+$E$85</f>
        <v>VALOR MÍNIMO A CERIFICAR % P.O EN SMMMLV. NUMERAL 3.9.1</v>
      </c>
      <c r="F9460" s="41"/>
      <c r="G9460" s="41"/>
      <c r="H9460" s="41"/>
      <c r="I9460" s="41"/>
      <c r="J9460" s="41"/>
      <c r="K9460" s="41"/>
      <c r="L9460" s="42"/>
    </row>
    <row r="9461" spans="1:12" hidden="1" x14ac:dyDescent="0.3">
      <c r="A9461" s="1" t="str">
        <f>+A9385</f>
        <v>NO</v>
      </c>
      <c r="C9461" s="1" t="str">
        <f>"M"&amp;C9385</f>
        <v>M</v>
      </c>
      <c r="E9461" s="77" t="str">
        <f>+$E$86</f>
        <v>100% P.O.</v>
      </c>
      <c r="F9461" s="78"/>
      <c r="G9461" s="61">
        <v>242.41716883554506</v>
      </c>
      <c r="H9461" s="124" t="str">
        <f>+$H$86</f>
        <v>TOTAL EJECUTADO DE CONTRATOS ACREDITADOS</v>
      </c>
      <c r="I9461" s="124"/>
      <c r="J9461" s="124"/>
      <c r="K9461" s="55" t="s">
        <v>124</v>
      </c>
      <c r="L9461" s="47" t="s">
        <v>124</v>
      </c>
    </row>
    <row r="9462" spans="1:12" hidden="1" x14ac:dyDescent="0.3">
      <c r="A9462" s="1" t="str">
        <f>+A9385</f>
        <v>NO</v>
      </c>
      <c r="E9462" s="39"/>
      <c r="F9462" s="39"/>
      <c r="G9462" s="39"/>
      <c r="H9462" s="39"/>
      <c r="I9462" s="39"/>
      <c r="J9462" s="39"/>
      <c r="K9462" s="39"/>
      <c r="L9462" s="39"/>
    </row>
    <row r="9463" spans="1:12" ht="12.75" hidden="1" customHeight="1" x14ac:dyDescent="0.3">
      <c r="A9463" s="18" t="s">
        <v>30</v>
      </c>
      <c r="B9463" s="18"/>
      <c r="E9463" s="40" t="str">
        <f>+$E$88</f>
        <v>CONSIDERACIONES PARA LA VALIDEZ DE LA EXPERIENCIA REQUERIDA: EXPERIENCIA PROPONENTES PLURALES NUMERAL 10.1.2 D</v>
      </c>
      <c r="F9463" s="41"/>
      <c r="G9463" s="41"/>
      <c r="H9463" s="41"/>
      <c r="I9463" s="41"/>
      <c r="J9463" s="41"/>
      <c r="K9463" s="41"/>
      <c r="L9463" s="42"/>
    </row>
    <row r="9464" spans="1:12" ht="28" hidden="1" customHeight="1" x14ac:dyDescent="0.3">
      <c r="A9464" s="18" t="s">
        <v>30</v>
      </c>
      <c r="B9464" s="18"/>
      <c r="C9464" s="1" t="str">
        <f>"O"&amp;C9385</f>
        <v>O</v>
      </c>
      <c r="E9464" s="80" t="str">
        <f>+$E$89</f>
        <v>i)</v>
      </c>
      <c r="F9464" s="327" t="str">
        <f>+$F$89</f>
        <v>Uno de los integrantes debe aportar como mínimo el cincuenta por ciento (50 %) de la experiencia solicitada</v>
      </c>
      <c r="G9464" s="328"/>
      <c r="H9464" s="328"/>
      <c r="I9464" s="328"/>
      <c r="J9464" s="328"/>
      <c r="K9464" s="73" t="s">
        <v>124</v>
      </c>
      <c r="L9464" s="47" t="s">
        <v>124</v>
      </c>
    </row>
    <row r="9465" spans="1:12" ht="28" hidden="1" customHeight="1" x14ac:dyDescent="0.3">
      <c r="A9465" s="18" t="s">
        <v>30</v>
      </c>
      <c r="B9465" s="18"/>
      <c r="C9465" s="1" t="str">
        <f>"O"&amp;C9385</f>
        <v>O</v>
      </c>
      <c r="E9465" s="80" t="str">
        <f>+$E$90</f>
        <v>ii)</v>
      </c>
      <c r="F9465" s="327" t="str">
        <f>+$F$90</f>
        <v>Todos los demás ntegrantes deben acreditar al menos el cinco por ciento (5 %) de la experiencia solicitada, solo uno (1) de los integrantes podrá no acreditar experiencia pero su porcentaje de participación  no podrá superar el diez por ciento (10 %)</v>
      </c>
      <c r="G9465" s="328"/>
      <c r="H9465" s="328"/>
      <c r="I9465" s="328"/>
      <c r="J9465" s="328"/>
      <c r="K9465" s="73" t="s">
        <v>124</v>
      </c>
      <c r="L9465" s="47" t="s">
        <v>124</v>
      </c>
    </row>
    <row r="9466" spans="1:12" hidden="1" x14ac:dyDescent="0.3">
      <c r="A9466" s="18" t="s">
        <v>30</v>
      </c>
      <c r="B9466" s="18"/>
      <c r="E9466" s="39"/>
      <c r="F9466" s="39"/>
      <c r="G9466" s="39"/>
      <c r="H9466" s="39"/>
      <c r="I9466" s="39"/>
      <c r="J9466" s="39"/>
      <c r="K9466" s="39"/>
      <c r="L9466" s="39"/>
    </row>
    <row r="9467" spans="1:12" ht="13" hidden="1" customHeight="1" x14ac:dyDescent="0.3">
      <c r="A9467" s="18" t="str">
        <f>+A9385</f>
        <v>NO</v>
      </c>
      <c r="B9467" s="18"/>
      <c r="E9467" s="69" t="str">
        <f>+$E$92</f>
        <v>VERIFICACIÓN Y ASIGNACIÓN DE PUNTAJE POR LA EXPERIENCIA DEL PROPONENTE</v>
      </c>
      <c r="F9467" s="70"/>
      <c r="G9467" s="70"/>
      <c r="H9467" s="70"/>
      <c r="I9467" s="70"/>
      <c r="J9467" s="70"/>
      <c r="K9467" s="70"/>
      <c r="L9467" s="71"/>
    </row>
    <row r="9468" spans="1:12" hidden="1" x14ac:dyDescent="0.3">
      <c r="A9468" s="18" t="str">
        <f>+A9385</f>
        <v>NO</v>
      </c>
      <c r="B9468" s="18"/>
      <c r="E9468" s="81"/>
      <c r="F9468" s="323" t="str">
        <f>+$F$93</f>
        <v>No. CONTRATOS QUE ACREDITAN LA EXPERIENCIA (NO OBJETO DE SUBSANACIÓN)</v>
      </c>
      <c r="G9468" s="324"/>
      <c r="H9468" s="324"/>
      <c r="I9468" s="324"/>
      <c r="J9468" s="324"/>
      <c r="K9468" s="82"/>
      <c r="L9468" s="83" t="s">
        <v>124</v>
      </c>
    </row>
    <row r="9469" spans="1:12" ht="13" hidden="1" customHeight="1" x14ac:dyDescent="0.3">
      <c r="A9469" s="18" t="str">
        <f>+A9385</f>
        <v>NO</v>
      </c>
      <c r="B9469" s="18"/>
      <c r="E9469" s="84"/>
      <c r="F9469" s="323" t="str">
        <f>+$F$94</f>
        <v>TOTAL EJECUTADO DE CONTRATOS ACREDITADOS PROPUESTA INICIAL</v>
      </c>
      <c r="G9469" s="324"/>
      <c r="H9469" s="324"/>
      <c r="I9469" s="324"/>
      <c r="J9469" s="324"/>
      <c r="K9469" s="85"/>
      <c r="L9469" s="86" t="s">
        <v>124</v>
      </c>
    </row>
    <row r="9470" spans="1:12" ht="13" hidden="1" customHeight="1" x14ac:dyDescent="0.3">
      <c r="A9470" s="18" t="str">
        <f>+A9385</f>
        <v>NO</v>
      </c>
      <c r="B9470" s="18"/>
      <c r="E9470" s="87"/>
      <c r="F9470" s="323" t="str">
        <f>+$F$95</f>
        <v>PROMEDIO VALOR ACREDITADO EN SMMLV</v>
      </c>
      <c r="G9470" s="324"/>
      <c r="H9470" s="324"/>
      <c r="I9470" s="324"/>
      <c r="J9470" s="324"/>
      <c r="K9470" s="66"/>
      <c r="L9470" s="88" t="s">
        <v>124</v>
      </c>
    </row>
    <row r="9471" spans="1:12" hidden="1" x14ac:dyDescent="0.3">
      <c r="A9471" s="18" t="str">
        <f>+A9385</f>
        <v>NO</v>
      </c>
      <c r="B9471" s="18"/>
      <c r="E9471" s="89"/>
      <c r="F9471" s="89"/>
      <c r="G9471" s="89"/>
      <c r="H9471" s="89"/>
      <c r="I9471" s="89"/>
      <c r="J9471" s="89"/>
      <c r="K9471" s="89"/>
      <c r="L9471" s="89"/>
    </row>
    <row r="9472" spans="1:12" ht="13" hidden="1" customHeight="1" x14ac:dyDescent="0.3">
      <c r="A9472" s="18" t="str">
        <f>+A9385</f>
        <v>NO</v>
      </c>
      <c r="B9472" s="18"/>
      <c r="E9472" s="69" t="str">
        <f>+$E$97</f>
        <v>3.9.2 EXIGENCIAS MÍNIMAS DE EXPERIENCIA Y FORMACIÓN ACADÉMICA DEL EQUIPO DE TRABAJO</v>
      </c>
      <c r="F9472" s="70"/>
      <c r="G9472" s="70"/>
      <c r="H9472" s="70"/>
      <c r="I9472" s="70"/>
      <c r="J9472" s="70"/>
      <c r="K9472" s="70"/>
      <c r="L9472" s="71"/>
    </row>
    <row r="9473" spans="1:12" hidden="1" x14ac:dyDescent="0.3">
      <c r="A9473" s="18" t="str">
        <f>+A9385</f>
        <v>NO</v>
      </c>
      <c r="B9473" s="18"/>
      <c r="E9473" s="90" t="str">
        <f>+$E$98</f>
        <v>Formulario 8</v>
      </c>
      <c r="F9473" s="315" t="s">
        <v>46</v>
      </c>
      <c r="G9473" s="316"/>
      <c r="H9473" s="317"/>
      <c r="I9473" s="318"/>
      <c r="J9473" s="318"/>
      <c r="K9473" s="318"/>
      <c r="L9473" s="319"/>
    </row>
    <row r="9474" spans="1:12" hidden="1" x14ac:dyDescent="0.3">
      <c r="A9474" s="18" t="str">
        <f>+A9385</f>
        <v>NO</v>
      </c>
      <c r="B9474" s="18"/>
      <c r="E9474" s="91" t="s">
        <v>124</v>
      </c>
      <c r="F9474" s="91" t="str">
        <f>+$F$99</f>
        <v>Director de Interventoría</v>
      </c>
      <c r="G9474" s="91" t="str">
        <f>+$G$99</f>
        <v>Residente de Interventoría</v>
      </c>
      <c r="H9474" s="320"/>
      <c r="I9474" s="321"/>
      <c r="J9474" s="321"/>
      <c r="K9474" s="321"/>
      <c r="L9474" s="322"/>
    </row>
    <row r="9475" spans="1:12" hidden="1" x14ac:dyDescent="0.3">
      <c r="A9475" s="18" t="str">
        <f>+A9385</f>
        <v>NO</v>
      </c>
      <c r="B9475" s="18"/>
      <c r="E9475" s="304" t="str">
        <f>+$E$100</f>
        <v>OBSERVACIONES RESPECTO REQUISITO HABILITANTE DEL PERSONAL CLAVE EVALUABLE</v>
      </c>
      <c r="F9475" s="305"/>
      <c r="G9475" s="305"/>
      <c r="H9475" s="305"/>
      <c r="I9475" s="305"/>
      <c r="J9475" s="305"/>
      <c r="K9475" s="305"/>
      <c r="L9475" s="305"/>
    </row>
    <row r="9476" spans="1:12" hidden="1" x14ac:dyDescent="0.3">
      <c r="A9476" s="18" t="str">
        <f>+A9385</f>
        <v>NO</v>
      </c>
      <c r="B9476" s="18"/>
      <c r="E9476" s="312" t="s">
        <v>124</v>
      </c>
      <c r="F9476" s="313"/>
      <c r="G9476" s="313"/>
      <c r="H9476" s="313"/>
      <c r="I9476" s="313"/>
      <c r="J9476" s="313"/>
      <c r="K9476" s="313"/>
      <c r="L9476" s="314"/>
    </row>
    <row r="9477" spans="1:12" hidden="1" x14ac:dyDescent="0.3">
      <c r="A9477" s="18" t="str">
        <f>+A9385</f>
        <v>NO</v>
      </c>
      <c r="B9477" s="18"/>
      <c r="E9477" s="89"/>
      <c r="F9477" s="89"/>
      <c r="G9477" s="89"/>
      <c r="H9477" s="89"/>
      <c r="I9477" s="89"/>
      <c r="J9477" s="89"/>
      <c r="K9477" s="89"/>
      <c r="L9477" s="89"/>
    </row>
    <row r="9478" spans="1:12" ht="13" hidden="1" customHeight="1" x14ac:dyDescent="0.3">
      <c r="A9478" s="18" t="str">
        <f>+A9385</f>
        <v>NO</v>
      </c>
      <c r="B9478" s="18"/>
      <c r="E9478" s="69" t="str">
        <f>+$E$103</f>
        <v>4.2 EQUIPO DE TRABAJO (Personal Clave Evaluable)</v>
      </c>
      <c r="F9478" s="70"/>
      <c r="G9478" s="70"/>
      <c r="H9478" s="70"/>
      <c r="I9478" s="70"/>
      <c r="J9478" s="70"/>
      <c r="K9478" s="70"/>
      <c r="L9478" s="71"/>
    </row>
    <row r="9479" spans="1:12" ht="23.25" hidden="1" customHeight="1" x14ac:dyDescent="0.3">
      <c r="A9479" s="18" t="str">
        <f>+A9385</f>
        <v>NO</v>
      </c>
      <c r="B9479" s="18"/>
      <c r="E9479" s="90" t="str">
        <f>+$E$104</f>
        <v>Formulario 9</v>
      </c>
      <c r="F9479" s="315" t="s">
        <v>46</v>
      </c>
      <c r="G9479" s="316"/>
      <c r="H9479" s="317"/>
      <c r="I9479" s="318"/>
      <c r="J9479" s="318"/>
      <c r="K9479" s="318"/>
      <c r="L9479" s="319"/>
    </row>
    <row r="9480" spans="1:12" hidden="1" x14ac:dyDescent="0.3">
      <c r="A9480" s="18" t="str">
        <f>+A9385</f>
        <v>NO</v>
      </c>
      <c r="B9480" s="18"/>
      <c r="E9480" s="91" t="s">
        <v>124</v>
      </c>
      <c r="F9480" s="91" t="str">
        <f>+$F$99</f>
        <v>Director de Interventoría</v>
      </c>
      <c r="G9480" s="91" t="str">
        <f>+$G$99</f>
        <v>Residente de Interventoría</v>
      </c>
      <c r="H9480" s="320"/>
      <c r="I9480" s="321"/>
      <c r="J9480" s="321"/>
      <c r="K9480" s="321"/>
      <c r="L9480" s="322"/>
    </row>
    <row r="9481" spans="1:12" hidden="1" x14ac:dyDescent="0.3">
      <c r="A9481" s="18" t="str">
        <f>+A9385</f>
        <v>NO</v>
      </c>
      <c r="B9481" s="18"/>
      <c r="E9481" s="89"/>
      <c r="F9481" s="89"/>
      <c r="G9481" s="89"/>
      <c r="H9481" s="89"/>
      <c r="I9481" s="89"/>
      <c r="J9481" s="89"/>
      <c r="K9481" s="89"/>
      <c r="L9481" s="89"/>
    </row>
    <row r="9482" spans="1:12" hidden="1" x14ac:dyDescent="0.3">
      <c r="A9482" s="1" t="str">
        <f>+A9385</f>
        <v>NO</v>
      </c>
      <c r="E9482" s="92" t="str">
        <f>+E9357</f>
        <v>CRITERIOS DE EVALUACIÓN Y PUNTAJE</v>
      </c>
      <c r="F9482" s="93"/>
      <c r="G9482" s="93"/>
      <c r="H9482" s="93"/>
      <c r="I9482" s="93"/>
      <c r="J9482" s="93"/>
      <c r="K9482" s="94"/>
      <c r="L9482" s="95" t="str">
        <f>+$L$107</f>
        <v>PUNTAJE OBTENIDO</v>
      </c>
    </row>
    <row r="9483" spans="1:12" hidden="1" x14ac:dyDescent="0.3">
      <c r="A9483" s="1" t="str">
        <f>+A9385</f>
        <v>NO</v>
      </c>
      <c r="E9483" s="96" t="str">
        <f>+$E$108</f>
        <v>VALOR</v>
      </c>
      <c r="F9483" s="97" t="str">
        <f>+$F$108</f>
        <v>EQUIPO DE TRABAJO (PERSONAL CLAVE EVALUABLE)</v>
      </c>
      <c r="G9483" s="24"/>
      <c r="H9483" s="24"/>
      <c r="I9483" s="24"/>
      <c r="J9483" s="24"/>
      <c r="K9483" s="24"/>
      <c r="L9483" s="98"/>
    </row>
    <row r="9484" spans="1:12" ht="12.75" hidden="1" customHeight="1" x14ac:dyDescent="0.3">
      <c r="A9484" s="1" t="str">
        <f>+A9385</f>
        <v>NO</v>
      </c>
      <c r="E9484" s="96">
        <f>+$E$109</f>
        <v>5</v>
      </c>
      <c r="F9484" s="307" t="str">
        <f>+$F$109</f>
        <v xml:space="preserve"> Experiencia Específica adicional</v>
      </c>
      <c r="G9484" s="308"/>
      <c r="H9484" s="308"/>
      <c r="I9484" s="308"/>
      <c r="J9484" s="308"/>
      <c r="K9484" s="309"/>
      <c r="L9484" s="99" t="str">
        <f>IFERROR(IF(VLOOKUP(C9385,'R. PUNTAJES'!$C$14:$R$213,'R. PUNTAJES'!$I$10,0)="","",VLOOKUP(C9385,'R. PUNTAJES'!$C$14:$R$213,'R. PUNTAJES'!$I$10,0)),"")</f>
        <v/>
      </c>
    </row>
    <row r="9485" spans="1:12" ht="12.75" hidden="1" customHeight="1" x14ac:dyDescent="0.3">
      <c r="A9485" s="1" t="str">
        <f>+A9385</f>
        <v>NO</v>
      </c>
      <c r="E9485" s="96">
        <f>+$E$110</f>
        <v>5</v>
      </c>
      <c r="F9485" s="307" t="str">
        <f>+$F$110</f>
        <v>Formación Académica adicional</v>
      </c>
      <c r="G9485" s="308"/>
      <c r="H9485" s="308"/>
      <c r="I9485" s="308"/>
      <c r="J9485" s="308"/>
      <c r="K9485" s="309"/>
      <c r="L9485" s="99" t="str">
        <f>IFERROR(IF(VLOOKUP(C9385,'R. PUNTAJES'!$C$14:$R$213,'R. PUNTAJES'!$J$10,0)="","",VLOOKUP(C9385,'R. PUNTAJES'!$C$14:$R$213,'R. PUNTAJES'!$J$10,0)),"")</f>
        <v/>
      </c>
    </row>
    <row r="9486" spans="1:12" hidden="1" x14ac:dyDescent="0.3">
      <c r="A9486" s="18" t="str">
        <f>+A9385</f>
        <v>NO</v>
      </c>
      <c r="B9486" s="18"/>
      <c r="E9486" s="100"/>
      <c r="F9486" s="101" t="str">
        <f>+$F$111</f>
        <v>FACTOR DE SOSTENIBILIDAD</v>
      </c>
      <c r="G9486" s="102"/>
      <c r="H9486" s="102"/>
      <c r="I9486" s="102"/>
      <c r="J9486" s="102"/>
      <c r="K9486" s="102"/>
      <c r="L9486" s="103"/>
    </row>
    <row r="9487" spans="1:12" hidden="1" x14ac:dyDescent="0.3">
      <c r="A9487" s="18" t="str">
        <f>+A9385</f>
        <v>NO</v>
      </c>
      <c r="B9487" s="18"/>
      <c r="E9487" s="104">
        <v>1</v>
      </c>
      <c r="F9487" s="105" t="str">
        <f>+$F$112</f>
        <v>Compromisos Sostenibilidad</v>
      </c>
      <c r="G9487" s="106"/>
      <c r="H9487" s="106"/>
      <c r="I9487" s="106"/>
      <c r="J9487" s="106"/>
      <c r="K9487" s="106"/>
      <c r="L9487" s="107" t="str">
        <f>IFERROR(IF(VLOOKUP(C9385,'R. PUNTAJES'!$C$14:$R$213,'R. PUNTAJES'!$K$10,0)="","",VLOOKUP(C9385,'R. PUNTAJES'!$C$14:$R$213,'R. PUNTAJES'!$K$10,0)),"")</f>
        <v/>
      </c>
    </row>
    <row r="9488" spans="1:12" hidden="1" x14ac:dyDescent="0.3">
      <c r="A9488" s="1" t="str">
        <f>+A9385</f>
        <v>NO</v>
      </c>
      <c r="E9488" s="108"/>
      <c r="F9488" s="109" t="str">
        <f>+$F$113</f>
        <v>APOYO A LA INDUSTRIA NACIONAL</v>
      </c>
      <c r="G9488" s="110"/>
      <c r="H9488" s="110"/>
      <c r="I9488" s="110"/>
      <c r="J9488" s="110"/>
      <c r="K9488" s="110"/>
      <c r="L9488" s="111"/>
    </row>
    <row r="9489" spans="1:12" ht="12.75" hidden="1" customHeight="1" x14ac:dyDescent="0.3">
      <c r="A9489" s="1" t="str">
        <f>+A9385</f>
        <v>NO</v>
      </c>
      <c r="E9489" s="96">
        <v>20</v>
      </c>
      <c r="F9489" s="307" t="str">
        <f>+$F$114</f>
        <v>Promoción de Servicios Nacionales o con Trato Nacional</v>
      </c>
      <c r="G9489" s="308"/>
      <c r="H9489" s="308"/>
      <c r="I9489" s="308"/>
      <c r="J9489" s="308"/>
      <c r="K9489" s="309"/>
      <c r="L9489" s="99" t="str">
        <f>IFERROR(IF(VLOOKUP(C9385,'R. PUNTAJES'!$C$14:$R$213,'R. PUNTAJES'!$L$10,0)="","",
IF(VLOOKUP(C9385,'R. PUNTAJES'!$C$14:$R$213,'R. PUNTAJES'!$L$10,0)=5,0,
VLOOKUP(C9385,'R. PUNTAJES'!$C$14:$R$213,'R. PUNTAJES'!$L$10,0))),"")</f>
        <v/>
      </c>
    </row>
    <row r="9490" spans="1:12" ht="12.75" hidden="1" customHeight="1" x14ac:dyDescent="0.3">
      <c r="A9490" s="1" t="str">
        <f>+A9385</f>
        <v>NO</v>
      </c>
      <c r="E9490" s="96">
        <v>5</v>
      </c>
      <c r="F9490" s="307" t="str">
        <f>+$F$115</f>
        <v>Incorporación de componente nacional en servicios extranjeros</v>
      </c>
      <c r="G9490" s="308"/>
      <c r="H9490" s="308"/>
      <c r="I9490" s="308"/>
      <c r="J9490" s="308"/>
      <c r="K9490" s="309"/>
      <c r="L9490" s="99" t="str">
        <f>IFERROR(IF(VLOOKUP(C9385,'R. PUNTAJES'!$C$14:$R$213,'R. PUNTAJES'!$L$10,0)="","",
IF(VLOOKUP(C9385,'R. PUNTAJES'!$C$14:$R$213,'R. PUNTAJES'!$L$10,0)=20,0,
VLOOKUP(C9385,'R. PUNTAJES'!$C$14:$R$213,'R. PUNTAJES'!$L$10,0))),"")</f>
        <v/>
      </c>
    </row>
    <row r="9491" spans="1:12" hidden="1" x14ac:dyDescent="0.3">
      <c r="A9491" s="1" t="str">
        <f>+A9385</f>
        <v>NO</v>
      </c>
      <c r="E9491" s="112"/>
      <c r="F9491" s="97" t="str">
        <f>+$F$116</f>
        <v>VINCULACIÓN DE PERSONAS CON DISCAPACIDAD</v>
      </c>
      <c r="G9491" s="24"/>
      <c r="H9491" s="24"/>
      <c r="I9491" s="24"/>
      <c r="J9491" s="24"/>
      <c r="K9491" s="24"/>
      <c r="L9491" s="98"/>
    </row>
    <row r="9492" spans="1:12" ht="12.75" hidden="1" customHeight="1" x14ac:dyDescent="0.3">
      <c r="A9492" s="1" t="str">
        <f>+A9385</f>
        <v>NO</v>
      </c>
      <c r="E9492" s="96">
        <v>1</v>
      </c>
      <c r="F9492" s="307" t="str">
        <f>+$F$117</f>
        <v xml:space="preserve">Trabajadores vinculados a la planta de personal </v>
      </c>
      <c r="G9492" s="308"/>
      <c r="H9492" s="308"/>
      <c r="I9492" s="308"/>
      <c r="J9492" s="308"/>
      <c r="K9492" s="309"/>
      <c r="L9492" s="99" t="str">
        <f>IFERROR(IF(VLOOKUP(C9385,'R. PUNTAJES'!$C$14:$R$213,'R. PUNTAJES'!$M$10,0)="","",VLOOKUP(C9385,'R. PUNTAJES'!$C$14:$R$213,'R. PUNTAJES'!$M$10,0)),"")</f>
        <v/>
      </c>
    </row>
    <row r="9493" spans="1:12" hidden="1" x14ac:dyDescent="0.3">
      <c r="A9493" s="1" t="str">
        <f>+A9385</f>
        <v>NO</v>
      </c>
      <c r="E9493" s="112"/>
      <c r="F9493" s="97" t="str">
        <f>+$F$118</f>
        <v>EMPRENDIMIENTOS Y EMPRESAS DE MUJERES</v>
      </c>
      <c r="G9493" s="24"/>
      <c r="H9493" s="24"/>
      <c r="I9493" s="24"/>
      <c r="J9493" s="24"/>
      <c r="K9493" s="24"/>
      <c r="L9493" s="98"/>
    </row>
    <row r="9494" spans="1:12" ht="13" hidden="1" customHeight="1" x14ac:dyDescent="0.3">
      <c r="A9494" s="1" t="str">
        <f>+A9385</f>
        <v>NO</v>
      </c>
      <c r="E9494" s="96">
        <v>0.25</v>
      </c>
      <c r="F9494" s="307" t="str">
        <f>+$F$119</f>
        <v>Emprendimientos y empresas de mujeres</v>
      </c>
      <c r="G9494" s="308"/>
      <c r="H9494" s="308"/>
      <c r="I9494" s="308"/>
      <c r="J9494" s="308"/>
      <c r="K9494" s="309"/>
      <c r="L9494" s="113" t="str">
        <f>IFERROR(IF(VLOOKUP(C9385,'R. PUNTAJES'!$C$14:$R$213,'R. PUNTAJES'!$N$10,0)="","",VLOOKUP(C9385,'R. PUNTAJES'!$C$14:$R$213,'R. PUNTAJES'!$N$10,0)),"")</f>
        <v/>
      </c>
    </row>
    <row r="9495" spans="1:12" hidden="1" x14ac:dyDescent="0.3">
      <c r="A9495" s="18" t="str">
        <f>+A9496</f>
        <v>NO</v>
      </c>
      <c r="B9495" s="18"/>
      <c r="E9495" s="112"/>
      <c r="F9495" s="97" t="str">
        <f>+$F$120</f>
        <v>MIPYME</v>
      </c>
      <c r="G9495" s="24"/>
      <c r="H9495" s="24"/>
      <c r="I9495" s="24"/>
      <c r="J9495" s="24"/>
      <c r="K9495" s="24"/>
      <c r="L9495" s="98"/>
    </row>
    <row r="9496" spans="1:12" hidden="1" x14ac:dyDescent="0.3">
      <c r="A9496" s="18" t="str">
        <f>+IF(E9496=0,"NO",1)</f>
        <v>NO</v>
      </c>
      <c r="B9496" s="18"/>
      <c r="E9496" s="96">
        <v>0</v>
      </c>
      <c r="F9496" s="307" t="str">
        <f>+$F$121</f>
        <v>Mipyme</v>
      </c>
      <c r="G9496" s="308"/>
      <c r="H9496" s="308"/>
      <c r="I9496" s="308"/>
      <c r="J9496" s="308"/>
      <c r="K9496" s="309"/>
      <c r="L9496" s="113" t="str">
        <f>IFERROR(IF(VLOOKUP(C9385,'R. PUNTAJES'!$C$14:$R$213,'R. PUNTAJES'!$O$10,0)="","",VLOOKUP(C9385,'R. PUNTAJES'!$C$14:$R$213,'R. PUNTAJES'!$O$10,0)),"")</f>
        <v/>
      </c>
    </row>
    <row r="9497" spans="1:12" hidden="1" x14ac:dyDescent="0.3">
      <c r="A9497" s="1" t="str">
        <f>+A9385</f>
        <v>NO</v>
      </c>
      <c r="E9497" s="112"/>
      <c r="F9497" s="97" t="str">
        <f>+$F$122</f>
        <v>EXPERIENCIA DEL PROPONENTE</v>
      </c>
      <c r="G9497" s="24"/>
      <c r="H9497" s="24"/>
      <c r="I9497" s="24"/>
      <c r="J9497" s="24"/>
      <c r="K9497" s="24"/>
      <c r="L9497" s="98"/>
    </row>
    <row r="9498" spans="1:12" hidden="1" x14ac:dyDescent="0.3">
      <c r="A9498" s="1" t="str">
        <f>+A9385</f>
        <v>NO</v>
      </c>
      <c r="E9498" s="96">
        <v>59.5</v>
      </c>
      <c r="F9498" s="307" t="str">
        <f>+$F$123</f>
        <v>mediana con valor absoluto</v>
      </c>
      <c r="G9498" s="308"/>
      <c r="H9498" s="308"/>
      <c r="I9498" s="308"/>
      <c r="J9498" s="308"/>
      <c r="K9498" s="309"/>
      <c r="L9498" s="113" t="str">
        <f>IFERROR(IF(VLOOKUP(C9385,'R. PUNTAJES'!$C$14:$R$213,'R. PUNTAJES'!$R$10,0)="","",VLOOKUP(C9385,'R. PUNTAJES'!$C$14:$R$213,'R. PUNTAJES'!$R$10,0)),"")</f>
        <v/>
      </c>
    </row>
    <row r="9499" spans="1:12" hidden="1" x14ac:dyDescent="0.3">
      <c r="A9499" s="1" t="str">
        <f>+A9385</f>
        <v>NO</v>
      </c>
      <c r="E9499" s="112"/>
      <c r="F9499" s="97" t="str">
        <f>+$F$124</f>
        <v>MULTAS</v>
      </c>
      <c r="G9499" s="24"/>
      <c r="H9499" s="24"/>
      <c r="I9499" s="24"/>
      <c r="J9499" s="24"/>
      <c r="K9499" s="24"/>
      <c r="L9499" s="98"/>
    </row>
    <row r="9500" spans="1:12" ht="12.75" hidden="1" customHeight="1" x14ac:dyDescent="0.3">
      <c r="A9500" s="1" t="str">
        <f>+A9385</f>
        <v>NO</v>
      </c>
      <c r="E9500" s="96">
        <v>-2</v>
      </c>
      <c r="F9500" s="307" t="str">
        <f>+$F$125</f>
        <v>Una o más multas o cláusulas penales durante el último año</v>
      </c>
      <c r="G9500" s="310"/>
      <c r="H9500" s="310"/>
      <c r="I9500" s="310"/>
      <c r="J9500" s="310"/>
      <c r="K9500" s="311"/>
      <c r="L9500" s="99" t="str">
        <f>IFERROR(IF(VLOOKUP(C9385,'R. PUNTAJES'!$C$14:$R$213,'R. PUNTAJES'!$Q$10,0)="","",VLOOKUP(C9385,'R. PUNTAJES'!$C$14:$R$213,'R. PUNTAJES'!$Q$10,0)),"")</f>
        <v/>
      </c>
    </row>
    <row r="9501" spans="1:12" hidden="1" x14ac:dyDescent="0.3">
      <c r="A9501" s="1" t="str">
        <f>+A9385</f>
        <v>NO</v>
      </c>
      <c r="E9501" s="112"/>
      <c r="F9501" s="97" t="str">
        <f>+$F$126</f>
        <v>OBRAS INCONCLUSAS</v>
      </c>
      <c r="G9501" s="24"/>
      <c r="H9501" s="24"/>
      <c r="I9501" s="24"/>
      <c r="J9501" s="24"/>
      <c r="K9501" s="24"/>
      <c r="L9501" s="98"/>
    </row>
    <row r="9502" spans="1:12" hidden="1" x14ac:dyDescent="0.3">
      <c r="A9502" s="1" t="str">
        <f>+A9385</f>
        <v>NO</v>
      </c>
      <c r="E9502" s="96">
        <v>-1</v>
      </c>
      <c r="F9502" s="301" t="str">
        <f>+$F$127</f>
        <v>Anotación vigente de obra civil inconclusa</v>
      </c>
      <c r="G9502" s="302"/>
      <c r="H9502" s="302"/>
      <c r="I9502" s="302"/>
      <c r="J9502" s="302"/>
      <c r="K9502" s="303"/>
      <c r="L9502" s="99" t="str">
        <f>IFERROR(IF(VLOOKUP(C9385,'R. PUNTAJES'!$C$14:$R$213,'R. PUNTAJES'!$P$10,0)="","",VLOOKUP(C9385,'R. PUNTAJES'!$C$14:$R$213,'R. PUNTAJES'!$P$10,0)),"")</f>
        <v/>
      </c>
    </row>
    <row r="9503" spans="1:12" ht="7.5" hidden="1" customHeight="1" x14ac:dyDescent="0.3">
      <c r="A9503" s="1" t="str">
        <f>+A9385</f>
        <v>NO</v>
      </c>
      <c r="E9503" s="114"/>
      <c r="F9503" s="45"/>
      <c r="G9503" s="45"/>
      <c r="H9503" s="45"/>
      <c r="I9503" s="45"/>
      <c r="J9503" s="45"/>
      <c r="K9503" s="45"/>
      <c r="L9503" s="48"/>
    </row>
    <row r="9504" spans="1:12" hidden="1" x14ac:dyDescent="0.3">
      <c r="A9504" s="1" t="str">
        <f>+A9385</f>
        <v>NO</v>
      </c>
      <c r="E9504" s="115" t="str">
        <f>+$E$129</f>
        <v>PUNTAJE TOTAL</v>
      </c>
      <c r="F9504" s="116"/>
      <c r="G9504" s="116"/>
      <c r="H9504" s="116"/>
      <c r="I9504" s="116"/>
      <c r="J9504" s="116"/>
      <c r="K9504" s="117"/>
      <c r="L9504" s="118">
        <f>IFERROR(IF(VLOOKUP(C9385,'R. PUNTAJES'!$C$14:$R$213,'R. PUNTAJES'!$H$10,0)="RECHAZO","",SUM(L9484:L9502)),"")</f>
        <v>0</v>
      </c>
    </row>
    <row r="9505" spans="1:16" hidden="1" x14ac:dyDescent="0.3">
      <c r="A9505" s="1" t="str">
        <f>+A9385</f>
        <v>NO</v>
      </c>
      <c r="E9505" s="304" t="str">
        <f>+$E$130</f>
        <v>OBSERVACIONES RESPECTO A PUNTAJES</v>
      </c>
      <c r="F9505" s="305"/>
      <c r="G9505" s="305"/>
      <c r="H9505" s="305"/>
      <c r="I9505" s="305"/>
      <c r="J9505" s="305"/>
      <c r="K9505" s="305"/>
      <c r="L9505" s="305"/>
    </row>
    <row r="9506" spans="1:16" ht="12" hidden="1" customHeight="1" x14ac:dyDescent="0.3">
      <c r="A9506" s="1" t="str">
        <f>+A9385</f>
        <v>NO</v>
      </c>
      <c r="E9506" s="306" t="s">
        <v>124</v>
      </c>
      <c r="F9506" s="305"/>
      <c r="G9506" s="305"/>
      <c r="H9506" s="305"/>
      <c r="I9506" s="305"/>
      <c r="J9506" s="305"/>
      <c r="K9506" s="305"/>
      <c r="L9506" s="305"/>
      <c r="N9506" s="119"/>
      <c r="O9506" s="119"/>
      <c r="P9506" s="120"/>
    </row>
    <row r="9507" spans="1:16" ht="3" hidden="1" customHeight="1" x14ac:dyDescent="0.3">
      <c r="A9507" s="1" t="str">
        <f>+A9386</f>
        <v>NO</v>
      </c>
      <c r="E9507" s="121"/>
      <c r="F9507" s="122"/>
      <c r="G9507" s="122"/>
      <c r="H9507" s="122"/>
      <c r="I9507" s="122"/>
      <c r="J9507" s="122"/>
      <c r="K9507" s="122"/>
      <c r="L9507" s="123"/>
    </row>
    <row r="9508" spans="1:16" hidden="1" x14ac:dyDescent="0.3">
      <c r="A9508" s="1" t="str">
        <f>+IF(OR(C9510=""),"NO",1)</f>
        <v>NO</v>
      </c>
      <c r="E9508" s="346"/>
      <c r="F9508" s="347"/>
      <c r="G9508" s="347"/>
      <c r="H9508" s="347"/>
      <c r="I9508" s="347"/>
      <c r="J9508" s="347"/>
      <c r="K9508" s="347"/>
      <c r="L9508" s="347"/>
    </row>
    <row r="9509" spans="1:16" ht="4.5" hidden="1" customHeight="1" x14ac:dyDescent="0.3">
      <c r="A9509" s="1" t="str">
        <f>+A9510</f>
        <v>NO</v>
      </c>
      <c r="E9509" s="15"/>
      <c r="F9509" s="16"/>
      <c r="G9509" s="16"/>
      <c r="H9509" s="16"/>
      <c r="I9509" s="16"/>
      <c r="J9509" s="16"/>
      <c r="K9509" s="16"/>
      <c r="L9509" s="17"/>
    </row>
    <row r="9510" spans="1:16" ht="15.75" hidden="1" customHeight="1" x14ac:dyDescent="0.3">
      <c r="A9510" s="1" t="str">
        <f>+IF(OR(C9510=""),"NO",1)</f>
        <v>NO</v>
      </c>
      <c r="B9510" s="1">
        <f>1+MAX($B$1:B9509)</f>
        <v>77</v>
      </c>
      <c r="C9510" s="18" t="s">
        <v>124</v>
      </c>
      <c r="E9510" s="19" t="s">
        <v>124</v>
      </c>
      <c r="F9510" s="20"/>
      <c r="G9510" s="20"/>
      <c r="H9510" s="20"/>
      <c r="I9510" s="21"/>
      <c r="J9510" s="20"/>
      <c r="K9510" s="21"/>
      <c r="L9510" s="22"/>
    </row>
    <row r="9511" spans="1:16" hidden="1" x14ac:dyDescent="0.3">
      <c r="A9511" s="1" t="str">
        <f>A9510</f>
        <v>NO</v>
      </c>
      <c r="E9511" s="23" t="str">
        <f>+$E$11</f>
        <v>Integrantes</v>
      </c>
      <c r="F9511" s="24"/>
      <c r="G9511" s="24"/>
      <c r="H9511" s="24"/>
      <c r="I9511" s="24"/>
      <c r="J9511" s="24"/>
      <c r="K9511" s="25" t="str">
        <f>+$K$11</f>
        <v>Nit</v>
      </c>
      <c r="L9511" s="26" t="str">
        <f>+$L$11</f>
        <v>Part.</v>
      </c>
    </row>
    <row r="9512" spans="1:16" hidden="1" x14ac:dyDescent="0.3">
      <c r="A9512" s="1" t="str">
        <f>+A9511</f>
        <v>NO</v>
      </c>
      <c r="C9512" s="1" t="s">
        <v>124</v>
      </c>
      <c r="E9512" s="27" t="s">
        <v>124</v>
      </c>
      <c r="F9512" s="28"/>
      <c r="G9512" s="28"/>
      <c r="H9512" s="28"/>
      <c r="I9512" s="28"/>
      <c r="J9512" s="28"/>
      <c r="K9512" s="29" t="s">
        <v>124</v>
      </c>
      <c r="L9512" s="30" t="s">
        <v>124</v>
      </c>
    </row>
    <row r="9513" spans="1:16" hidden="1" x14ac:dyDescent="0.3">
      <c r="A9513" s="18" t="str">
        <f>+IF(OR(C9513=""),"NO",1)</f>
        <v>NO</v>
      </c>
      <c r="B9513" s="18"/>
      <c r="C9513" s="1" t="s">
        <v>124</v>
      </c>
      <c r="E9513" s="31" t="s">
        <v>124</v>
      </c>
      <c r="F9513" s="32"/>
      <c r="G9513" s="32"/>
      <c r="H9513" s="32"/>
      <c r="I9513" s="32"/>
      <c r="J9513" s="32"/>
      <c r="K9513" s="33" t="s">
        <v>124</v>
      </c>
      <c r="L9513" s="34" t="s">
        <v>124</v>
      </c>
    </row>
    <row r="9514" spans="1:16" hidden="1" x14ac:dyDescent="0.3">
      <c r="A9514" s="18" t="str">
        <f>+IF(OR(C9514=""),"NO",1)</f>
        <v>NO</v>
      </c>
      <c r="B9514" s="18"/>
      <c r="C9514" s="1" t="s">
        <v>124</v>
      </c>
      <c r="E9514" s="31" t="s">
        <v>124</v>
      </c>
      <c r="F9514" s="32"/>
      <c r="G9514" s="32"/>
      <c r="H9514" s="32"/>
      <c r="I9514" s="32"/>
      <c r="J9514" s="32"/>
      <c r="K9514" s="33" t="s">
        <v>124</v>
      </c>
      <c r="L9514" s="34" t="s">
        <v>124</v>
      </c>
    </row>
    <row r="9515" spans="1:16" hidden="1" x14ac:dyDescent="0.3">
      <c r="A9515" s="18" t="str">
        <f>+IF(OR(C9515=""),"NO",1)</f>
        <v>NO</v>
      </c>
      <c r="B9515" s="18"/>
      <c r="C9515" s="1" t="s">
        <v>124</v>
      </c>
      <c r="E9515" s="31" t="s">
        <v>13</v>
      </c>
      <c r="F9515" s="32"/>
      <c r="G9515" s="32"/>
      <c r="H9515" s="32"/>
      <c r="I9515" s="32"/>
      <c r="J9515" s="32"/>
      <c r="K9515" s="33"/>
      <c r="L9515" s="34"/>
    </row>
    <row r="9516" spans="1:16" hidden="1" x14ac:dyDescent="0.3">
      <c r="A9516" s="18" t="str">
        <f>+IF(OR(C9516=""),"NO",1)</f>
        <v>NO</v>
      </c>
      <c r="B9516" s="18"/>
      <c r="C9516" s="1" t="s">
        <v>124</v>
      </c>
      <c r="E9516" s="31" t="s">
        <v>13</v>
      </c>
      <c r="F9516" s="32"/>
      <c r="G9516" s="32"/>
      <c r="H9516" s="32"/>
      <c r="I9516" s="32"/>
      <c r="J9516" s="32"/>
      <c r="K9516" s="33"/>
      <c r="L9516" s="34"/>
    </row>
    <row r="9517" spans="1:16" hidden="1" x14ac:dyDescent="0.3">
      <c r="A9517" s="18" t="str">
        <f>+IF(OR(C9517=""),"NO",1)</f>
        <v>NO</v>
      </c>
      <c r="B9517" s="18"/>
      <c r="C9517" s="1" t="s">
        <v>124</v>
      </c>
      <c r="E9517" s="35" t="s">
        <v>13</v>
      </c>
      <c r="F9517" s="36"/>
      <c r="G9517" s="36"/>
      <c r="H9517" s="36"/>
      <c r="I9517" s="36"/>
      <c r="J9517" s="36"/>
      <c r="K9517" s="37"/>
      <c r="L9517" s="38"/>
    </row>
    <row r="9518" spans="1:16" ht="5.15" hidden="1" customHeight="1" x14ac:dyDescent="0.3">
      <c r="A9518" s="1" t="str">
        <f>+A9510</f>
        <v>NO</v>
      </c>
      <c r="E9518" s="39"/>
      <c r="F9518" s="39"/>
      <c r="G9518" s="39"/>
      <c r="H9518" s="39"/>
      <c r="I9518" s="39"/>
      <c r="J9518" s="39"/>
      <c r="K9518" s="39"/>
      <c r="L9518" s="39"/>
    </row>
    <row r="9519" spans="1:16" ht="15.75" hidden="1" customHeight="1" x14ac:dyDescent="0.3">
      <c r="A9519" s="1" t="str">
        <f>+A9510</f>
        <v>NO</v>
      </c>
      <c r="E9519" s="40" t="str">
        <f>+$E$19</f>
        <v>RESULTADO DE EVALUACIÓN TÉCNICA</v>
      </c>
      <c r="F9519" s="41"/>
      <c r="G9519" s="41"/>
      <c r="H9519" s="41"/>
      <c r="I9519" s="41"/>
      <c r="J9519" s="41"/>
      <c r="K9519" s="41"/>
      <c r="L9519" s="42"/>
    </row>
    <row r="9520" spans="1:16" hidden="1" x14ac:dyDescent="0.3">
      <c r="A9520" s="1" t="str">
        <f>+A9510</f>
        <v>NO</v>
      </c>
      <c r="E9520" s="43"/>
      <c r="F9520" s="44" t="str">
        <f>+$F$20</f>
        <v>Experiencia</v>
      </c>
      <c r="G9520" s="45"/>
      <c r="H9520" s="45"/>
      <c r="I9520" s="45"/>
      <c r="J9520" s="45"/>
      <c r="K9520" s="46"/>
      <c r="L9520" s="47" t="s">
        <v>124</v>
      </c>
    </row>
    <row r="9521" spans="1:12" hidden="1" x14ac:dyDescent="0.3">
      <c r="A9521" s="1" t="str">
        <f>+A9510</f>
        <v>NO</v>
      </c>
      <c r="E9521" s="348" t="str">
        <f>+$E$21</f>
        <v>OBSERVACIONES RESPECTO A LA EVALUACIÓN DE EXPERIENCIA</v>
      </c>
      <c r="F9521" s="308"/>
      <c r="G9521" s="308"/>
      <c r="H9521" s="308"/>
      <c r="I9521" s="308"/>
      <c r="J9521" s="308"/>
      <c r="K9521" s="308"/>
      <c r="L9521" s="349"/>
    </row>
    <row r="9522" spans="1:12" hidden="1" x14ac:dyDescent="0.3">
      <c r="A9522" s="1" t="str">
        <f>+A9510</f>
        <v>NO</v>
      </c>
      <c r="E9522" s="350" t="s">
        <v>124</v>
      </c>
      <c r="F9522" s="351"/>
      <c r="G9522" s="351"/>
      <c r="H9522" s="351"/>
      <c r="I9522" s="351"/>
      <c r="J9522" s="351"/>
      <c r="K9522" s="351"/>
      <c r="L9522" s="352"/>
    </row>
    <row r="9523" spans="1:12" ht="5.15" hidden="1" customHeight="1" x14ac:dyDescent="0.3">
      <c r="A9523" s="1" t="str">
        <f>+A9510</f>
        <v>NO</v>
      </c>
      <c r="E9523" s="39"/>
      <c r="F9523" s="39"/>
      <c r="G9523" s="39"/>
      <c r="H9523" s="39"/>
      <c r="I9523" s="39"/>
      <c r="J9523" s="39"/>
      <c r="K9523" s="39"/>
      <c r="L9523" s="39"/>
    </row>
    <row r="9524" spans="1:12" ht="12.75" hidden="1" customHeight="1" x14ac:dyDescent="0.3">
      <c r="A9524" s="1" t="str">
        <f>+A9510</f>
        <v>NO</v>
      </c>
      <c r="E9524" s="40" t="str">
        <f>+$E$24</f>
        <v>EXPERIENCIA HABILITANTE: CONTRATOS PRESENTADOS</v>
      </c>
      <c r="F9524" s="41"/>
      <c r="G9524" s="41"/>
      <c r="H9524" s="41"/>
      <c r="I9524" s="41"/>
      <c r="J9524" s="41"/>
      <c r="K9524" s="41"/>
      <c r="L9524" s="42"/>
    </row>
    <row r="9525" spans="1:12" ht="8.5" hidden="1" customHeight="1" x14ac:dyDescent="0.3">
      <c r="A9525" s="1" t="str">
        <f>+A9510</f>
        <v>NO</v>
      </c>
      <c r="E9525" s="49"/>
      <c r="F9525" s="50"/>
      <c r="G9525" s="51"/>
      <c r="H9525" s="51"/>
      <c r="I9525" s="51"/>
      <c r="J9525" s="51"/>
      <c r="K9525" s="51"/>
      <c r="L9525" s="52"/>
    </row>
    <row r="9526" spans="1:12" hidden="1" x14ac:dyDescent="0.3">
      <c r="A9526" s="18" t="str">
        <f>+IF(OR(C9526=""),"NO",1)</f>
        <v>NO</v>
      </c>
      <c r="B9526" s="18"/>
      <c r="C9526" s="1" t="s">
        <v>124</v>
      </c>
      <c r="E9526" s="329">
        <v>1</v>
      </c>
      <c r="F9526" s="53" t="str">
        <f>+$F$26</f>
        <v>OBJETO</v>
      </c>
      <c r="G9526" s="332" t="s">
        <v>124</v>
      </c>
      <c r="H9526" s="333"/>
      <c r="I9526" s="333"/>
      <c r="J9526" s="333"/>
      <c r="K9526" s="333"/>
      <c r="L9526" s="334"/>
    </row>
    <row r="9527" spans="1:12" hidden="1" x14ac:dyDescent="0.3">
      <c r="A9527" s="18" t="str">
        <f>+IF(OR(C9526=""),"NO",1)</f>
        <v>NO</v>
      </c>
      <c r="B9527" s="18"/>
      <c r="E9527" s="330"/>
      <c r="F9527" s="54" t="str">
        <f>+$F$27</f>
        <v>CONTRATANTE</v>
      </c>
      <c r="G9527" s="335" t="s">
        <v>124</v>
      </c>
      <c r="H9527" s="310"/>
      <c r="I9527" s="310"/>
      <c r="J9527" s="310"/>
      <c r="K9527" s="310"/>
      <c r="L9527" s="336"/>
    </row>
    <row r="9528" spans="1:12" hidden="1" x14ac:dyDescent="0.3">
      <c r="A9528" s="18" t="str">
        <f>+IF(OR(C9526=""),"NO",1)</f>
        <v>NO</v>
      </c>
      <c r="B9528" s="18"/>
      <c r="E9528" s="330"/>
      <c r="F9528" s="54" t="str">
        <f>+$F$28</f>
        <v>APORTANTE</v>
      </c>
      <c r="G9528" s="337" t="s">
        <v>124</v>
      </c>
      <c r="H9528" s="338"/>
      <c r="I9528" s="338"/>
      <c r="J9528" s="338"/>
      <c r="K9528" s="338"/>
      <c r="L9528" s="339"/>
    </row>
    <row r="9529" spans="1:12" hidden="1" x14ac:dyDescent="0.3">
      <c r="A9529" s="18" t="str">
        <f>+IF(OR(C9526=""),"NO",1)</f>
        <v>NO</v>
      </c>
      <c r="B9529" s="18"/>
      <c r="E9529" s="330"/>
      <c r="F9529" s="54" t="str">
        <f>+$F$29</f>
        <v>VALOR /SMMLV)</v>
      </c>
      <c r="G9529" s="55" t="s">
        <v>124</v>
      </c>
      <c r="H9529" s="56" t="str">
        <f>+$H$29</f>
        <v>% PART..</v>
      </c>
      <c r="I9529" s="57" t="s">
        <v>124</v>
      </c>
      <c r="J9529" s="58" t="str">
        <f>+$J$29</f>
        <v>VALOR ACREDITADO</v>
      </c>
      <c r="K9529" s="59"/>
      <c r="L9529" s="47" t="s">
        <v>124</v>
      </c>
    </row>
    <row r="9530" spans="1:12" hidden="1" x14ac:dyDescent="0.3">
      <c r="A9530" s="18" t="str">
        <f>+IF(OR(C9526=""),"NO",1)</f>
        <v>NO</v>
      </c>
      <c r="B9530" s="18"/>
      <c r="E9530" s="330"/>
      <c r="F9530" s="60" t="str">
        <f>+$F$30</f>
        <v>EXPERIENCIA APORTADA</v>
      </c>
      <c r="G9530" s="340" t="s">
        <v>124</v>
      </c>
      <c r="H9530" s="341"/>
      <c r="I9530" s="341"/>
      <c r="J9530" s="341"/>
      <c r="K9530" s="341"/>
      <c r="L9530" s="342"/>
    </row>
    <row r="9531" spans="1:12" hidden="1" x14ac:dyDescent="0.3">
      <c r="A9531" s="18" t="str">
        <f>+IF(OR(C9526=""),"NO",1)</f>
        <v>NO</v>
      </c>
      <c r="B9531" s="18"/>
      <c r="E9531" s="331"/>
      <c r="F9531" s="62" t="str">
        <f>+$F$31</f>
        <v>OBSERVACIÓN</v>
      </c>
      <c r="G9531" s="343" t="s">
        <v>124</v>
      </c>
      <c r="H9531" s="344"/>
      <c r="I9531" s="344"/>
      <c r="J9531" s="344"/>
      <c r="K9531" s="344"/>
      <c r="L9531" s="345"/>
    </row>
    <row r="9532" spans="1:12" ht="8.5" hidden="1" customHeight="1" x14ac:dyDescent="0.3">
      <c r="A9532" s="18" t="str">
        <f>+IF(OR(C9526=""),"NO",1)</f>
        <v>NO</v>
      </c>
      <c r="B9532" s="18"/>
      <c r="E9532" s="49"/>
      <c r="F9532" s="50"/>
      <c r="G9532" s="51"/>
      <c r="H9532" s="51"/>
      <c r="I9532" s="51"/>
      <c r="J9532" s="51"/>
      <c r="K9532" s="51"/>
      <c r="L9532" s="52"/>
    </row>
    <row r="9533" spans="1:12" hidden="1" x14ac:dyDescent="0.3">
      <c r="A9533" s="18" t="str">
        <f t="shared" ref="A9533" si="3192">+IF(OR(C9533=""),"NO",1)</f>
        <v>NO</v>
      </c>
      <c r="B9533" s="18"/>
      <c r="C9533" s="1" t="s">
        <v>124</v>
      </c>
      <c r="E9533" s="329">
        <v>2</v>
      </c>
      <c r="F9533" s="53" t="str">
        <f>+$F$26</f>
        <v>OBJETO</v>
      </c>
      <c r="G9533" s="332" t="s">
        <v>124</v>
      </c>
      <c r="H9533" s="333"/>
      <c r="I9533" s="333"/>
      <c r="J9533" s="333"/>
      <c r="K9533" s="333"/>
      <c r="L9533" s="334"/>
    </row>
    <row r="9534" spans="1:12" hidden="1" x14ac:dyDescent="0.3">
      <c r="A9534" s="18" t="str">
        <f t="shared" ref="A9534" si="3193">+IF(OR(C9533=""),"NO",1)</f>
        <v>NO</v>
      </c>
      <c r="B9534" s="18"/>
      <c r="E9534" s="330"/>
      <c r="F9534" s="54" t="str">
        <f>+$F$27</f>
        <v>CONTRATANTE</v>
      </c>
      <c r="G9534" s="335" t="s">
        <v>124</v>
      </c>
      <c r="H9534" s="310"/>
      <c r="I9534" s="310"/>
      <c r="J9534" s="310"/>
      <c r="K9534" s="310"/>
      <c r="L9534" s="336"/>
    </row>
    <row r="9535" spans="1:12" hidden="1" x14ac:dyDescent="0.3">
      <c r="A9535" s="18" t="str">
        <f t="shared" ref="A9535" si="3194">+IF(OR(C9533=""),"NO",1)</f>
        <v>NO</v>
      </c>
      <c r="B9535" s="18"/>
      <c r="E9535" s="330"/>
      <c r="F9535" s="54" t="str">
        <f>+$F$28</f>
        <v>APORTANTE</v>
      </c>
      <c r="G9535" s="337" t="s">
        <v>124</v>
      </c>
      <c r="H9535" s="338"/>
      <c r="I9535" s="338"/>
      <c r="J9535" s="338"/>
      <c r="K9535" s="338"/>
      <c r="L9535" s="339"/>
    </row>
    <row r="9536" spans="1:12" hidden="1" x14ac:dyDescent="0.3">
      <c r="A9536" s="18" t="str">
        <f t="shared" ref="A9536" si="3195">+IF(OR(C9533=""),"NO",1)</f>
        <v>NO</v>
      </c>
      <c r="B9536" s="18"/>
      <c r="E9536" s="330"/>
      <c r="F9536" s="54" t="str">
        <f>+$F$29</f>
        <v>VALOR /SMMLV)</v>
      </c>
      <c r="G9536" s="55" t="s">
        <v>124</v>
      </c>
      <c r="H9536" s="56" t="str">
        <f>+$H$29</f>
        <v>% PART..</v>
      </c>
      <c r="I9536" s="57" t="s">
        <v>124</v>
      </c>
      <c r="J9536" s="58" t="str">
        <f>+$J$29</f>
        <v>VALOR ACREDITADO</v>
      </c>
      <c r="K9536" s="59"/>
      <c r="L9536" s="47" t="s">
        <v>124</v>
      </c>
    </row>
    <row r="9537" spans="1:12" hidden="1" x14ac:dyDescent="0.3">
      <c r="A9537" s="18" t="str">
        <f t="shared" ref="A9537" si="3196">+IF(OR(C9533=""),"NO",1)</f>
        <v>NO</v>
      </c>
      <c r="B9537" s="18"/>
      <c r="E9537" s="330"/>
      <c r="F9537" s="60" t="str">
        <f>+$F$30</f>
        <v>EXPERIENCIA APORTADA</v>
      </c>
      <c r="G9537" s="340" t="s">
        <v>124</v>
      </c>
      <c r="H9537" s="341"/>
      <c r="I9537" s="341"/>
      <c r="J9537" s="341"/>
      <c r="K9537" s="341"/>
      <c r="L9537" s="342"/>
    </row>
    <row r="9538" spans="1:12" hidden="1" x14ac:dyDescent="0.3">
      <c r="A9538" s="18" t="str">
        <f t="shared" ref="A9538" si="3197">+IF(OR(C9533=""),"NO",1)</f>
        <v>NO</v>
      </c>
      <c r="B9538" s="18"/>
      <c r="E9538" s="331"/>
      <c r="F9538" s="62" t="str">
        <f>+$F$31</f>
        <v>OBSERVACIÓN</v>
      </c>
      <c r="G9538" s="343" t="s">
        <v>124</v>
      </c>
      <c r="H9538" s="344"/>
      <c r="I9538" s="344"/>
      <c r="J9538" s="344"/>
      <c r="K9538" s="344"/>
      <c r="L9538" s="345"/>
    </row>
    <row r="9539" spans="1:12" ht="8.5" hidden="1" customHeight="1" x14ac:dyDescent="0.3">
      <c r="A9539" s="18" t="str">
        <f t="shared" ref="A9539" si="3198">+IF(OR(C9533=""),"NO",1)</f>
        <v>NO</v>
      </c>
      <c r="B9539" s="18"/>
      <c r="E9539" s="49"/>
      <c r="F9539" s="50"/>
      <c r="G9539" s="51"/>
      <c r="H9539" s="51"/>
      <c r="I9539" s="51"/>
      <c r="J9539" s="51"/>
      <c r="K9539" s="51"/>
      <c r="L9539" s="52"/>
    </row>
    <row r="9540" spans="1:12" hidden="1" x14ac:dyDescent="0.3">
      <c r="A9540" s="18" t="str">
        <f t="shared" ref="A9540" si="3199">+IF(OR(C9540=""),"NO",1)</f>
        <v>NO</v>
      </c>
      <c r="B9540" s="18"/>
      <c r="C9540" s="1" t="s">
        <v>124</v>
      </c>
      <c r="E9540" s="329">
        <v>3</v>
      </c>
      <c r="F9540" s="53" t="str">
        <f>+$F$26</f>
        <v>OBJETO</v>
      </c>
      <c r="G9540" s="332" t="s">
        <v>124</v>
      </c>
      <c r="H9540" s="333"/>
      <c r="I9540" s="333"/>
      <c r="J9540" s="333"/>
      <c r="K9540" s="333"/>
      <c r="L9540" s="334"/>
    </row>
    <row r="9541" spans="1:12" hidden="1" x14ac:dyDescent="0.3">
      <c r="A9541" s="18" t="str">
        <f t="shared" ref="A9541" si="3200">+IF(OR(C9540=""),"NO",1)</f>
        <v>NO</v>
      </c>
      <c r="B9541" s="18"/>
      <c r="E9541" s="330"/>
      <c r="F9541" s="54" t="str">
        <f>+$F$27</f>
        <v>CONTRATANTE</v>
      </c>
      <c r="G9541" s="335" t="s">
        <v>124</v>
      </c>
      <c r="H9541" s="310"/>
      <c r="I9541" s="310"/>
      <c r="J9541" s="310"/>
      <c r="K9541" s="310"/>
      <c r="L9541" s="336"/>
    </row>
    <row r="9542" spans="1:12" hidden="1" x14ac:dyDescent="0.3">
      <c r="A9542" s="18" t="str">
        <f t="shared" ref="A9542" si="3201">+IF(OR(C9540=""),"NO",1)</f>
        <v>NO</v>
      </c>
      <c r="B9542" s="18"/>
      <c r="E9542" s="330"/>
      <c r="F9542" s="54" t="str">
        <f>+$F$28</f>
        <v>APORTANTE</v>
      </c>
      <c r="G9542" s="337" t="s">
        <v>124</v>
      </c>
      <c r="H9542" s="338"/>
      <c r="I9542" s="338"/>
      <c r="J9542" s="338"/>
      <c r="K9542" s="338"/>
      <c r="L9542" s="339"/>
    </row>
    <row r="9543" spans="1:12" hidden="1" x14ac:dyDescent="0.3">
      <c r="A9543" s="18" t="str">
        <f t="shared" ref="A9543" si="3202">+IF(OR(C9540=""),"NO",1)</f>
        <v>NO</v>
      </c>
      <c r="B9543" s="18"/>
      <c r="E9543" s="330"/>
      <c r="F9543" s="54" t="str">
        <f>+$F$29</f>
        <v>VALOR /SMMLV)</v>
      </c>
      <c r="G9543" s="55" t="s">
        <v>124</v>
      </c>
      <c r="H9543" s="56" t="str">
        <f>+$H$29</f>
        <v>% PART..</v>
      </c>
      <c r="I9543" s="57" t="s">
        <v>124</v>
      </c>
      <c r="J9543" s="58" t="str">
        <f>+$J$29</f>
        <v>VALOR ACREDITADO</v>
      </c>
      <c r="K9543" s="59"/>
      <c r="L9543" s="47" t="s">
        <v>124</v>
      </c>
    </row>
    <row r="9544" spans="1:12" hidden="1" x14ac:dyDescent="0.3">
      <c r="A9544" s="18" t="str">
        <f t="shared" ref="A9544" si="3203">+IF(OR(C9540=""),"NO",1)</f>
        <v>NO</v>
      </c>
      <c r="B9544" s="18"/>
      <c r="E9544" s="330"/>
      <c r="F9544" s="60" t="str">
        <f>+$F$30</f>
        <v>EXPERIENCIA APORTADA</v>
      </c>
      <c r="G9544" s="340" t="s">
        <v>124</v>
      </c>
      <c r="H9544" s="341"/>
      <c r="I9544" s="341"/>
      <c r="J9544" s="341"/>
      <c r="K9544" s="341"/>
      <c r="L9544" s="342"/>
    </row>
    <row r="9545" spans="1:12" hidden="1" x14ac:dyDescent="0.3">
      <c r="A9545" s="18" t="str">
        <f t="shared" ref="A9545" si="3204">+IF(OR(C9540=""),"NO",1)</f>
        <v>NO</v>
      </c>
      <c r="B9545" s="18"/>
      <c r="E9545" s="331"/>
      <c r="F9545" s="62" t="str">
        <f>+$F$31</f>
        <v>OBSERVACIÓN</v>
      </c>
      <c r="G9545" s="343" t="s">
        <v>124</v>
      </c>
      <c r="H9545" s="344"/>
      <c r="I9545" s="344"/>
      <c r="J9545" s="344"/>
      <c r="K9545" s="344"/>
      <c r="L9545" s="345"/>
    </row>
    <row r="9546" spans="1:12" ht="8.5" hidden="1" customHeight="1" x14ac:dyDescent="0.3">
      <c r="A9546" s="18" t="str">
        <f t="shared" ref="A9546" si="3205">+IF(OR(C9540=""),"NO",1)</f>
        <v>NO</v>
      </c>
      <c r="B9546" s="18"/>
      <c r="E9546" s="49"/>
      <c r="F9546" s="50"/>
      <c r="G9546" s="51"/>
      <c r="H9546" s="51"/>
      <c r="I9546" s="51"/>
      <c r="J9546" s="51"/>
      <c r="K9546" s="51"/>
      <c r="L9546" s="52"/>
    </row>
    <row r="9547" spans="1:12" hidden="1" x14ac:dyDescent="0.3">
      <c r="A9547" s="18" t="str">
        <f t="shared" ref="A9547" si="3206">+IF(OR(C9547=""),"NO",1)</f>
        <v>NO</v>
      </c>
      <c r="B9547" s="18"/>
      <c r="C9547" s="1" t="s">
        <v>124</v>
      </c>
      <c r="E9547" s="329">
        <v>4</v>
      </c>
      <c r="F9547" s="53" t="str">
        <f>+$F$26</f>
        <v>OBJETO</v>
      </c>
      <c r="G9547" s="332" t="s">
        <v>124</v>
      </c>
      <c r="H9547" s="333"/>
      <c r="I9547" s="333"/>
      <c r="J9547" s="333"/>
      <c r="K9547" s="333"/>
      <c r="L9547" s="334"/>
    </row>
    <row r="9548" spans="1:12" hidden="1" x14ac:dyDescent="0.3">
      <c r="A9548" s="18" t="str">
        <f t="shared" ref="A9548" si="3207">+IF(OR(C9547=""),"NO",1)</f>
        <v>NO</v>
      </c>
      <c r="B9548" s="18"/>
      <c r="E9548" s="330"/>
      <c r="F9548" s="54" t="str">
        <f>+$F$27</f>
        <v>CONTRATANTE</v>
      </c>
      <c r="G9548" s="335" t="s">
        <v>124</v>
      </c>
      <c r="H9548" s="310"/>
      <c r="I9548" s="310"/>
      <c r="J9548" s="310"/>
      <c r="K9548" s="310"/>
      <c r="L9548" s="336"/>
    </row>
    <row r="9549" spans="1:12" hidden="1" x14ac:dyDescent="0.3">
      <c r="A9549" s="18" t="str">
        <f t="shared" ref="A9549" si="3208">+IF(OR(C9547=""),"NO",1)</f>
        <v>NO</v>
      </c>
      <c r="B9549" s="18"/>
      <c r="E9549" s="330"/>
      <c r="F9549" s="54" t="str">
        <f>+$F$28</f>
        <v>APORTANTE</v>
      </c>
      <c r="G9549" s="337" t="s">
        <v>124</v>
      </c>
      <c r="H9549" s="338"/>
      <c r="I9549" s="338"/>
      <c r="J9549" s="338"/>
      <c r="K9549" s="338"/>
      <c r="L9549" s="339"/>
    </row>
    <row r="9550" spans="1:12" hidden="1" x14ac:dyDescent="0.3">
      <c r="A9550" s="18" t="str">
        <f t="shared" ref="A9550" si="3209">+IF(OR(C9547=""),"NO",1)</f>
        <v>NO</v>
      </c>
      <c r="B9550" s="18"/>
      <c r="E9550" s="330"/>
      <c r="F9550" s="54" t="str">
        <f>+$F$29</f>
        <v>VALOR /SMMLV)</v>
      </c>
      <c r="G9550" s="55" t="s">
        <v>124</v>
      </c>
      <c r="H9550" s="56" t="str">
        <f>+$H$29</f>
        <v>% PART..</v>
      </c>
      <c r="I9550" s="57" t="s">
        <v>124</v>
      </c>
      <c r="J9550" s="58" t="str">
        <f>+$J$29</f>
        <v>VALOR ACREDITADO</v>
      </c>
      <c r="K9550" s="59"/>
      <c r="L9550" s="47" t="s">
        <v>124</v>
      </c>
    </row>
    <row r="9551" spans="1:12" hidden="1" x14ac:dyDescent="0.3">
      <c r="A9551" s="18" t="str">
        <f t="shared" ref="A9551" si="3210">+IF(OR(C9547=""),"NO",1)</f>
        <v>NO</v>
      </c>
      <c r="B9551" s="18"/>
      <c r="E9551" s="330"/>
      <c r="F9551" s="60" t="str">
        <f>+$F$30</f>
        <v>EXPERIENCIA APORTADA</v>
      </c>
      <c r="G9551" s="340" t="s">
        <v>124</v>
      </c>
      <c r="H9551" s="341"/>
      <c r="I9551" s="341"/>
      <c r="J9551" s="341"/>
      <c r="K9551" s="341"/>
      <c r="L9551" s="342"/>
    </row>
    <row r="9552" spans="1:12" hidden="1" x14ac:dyDescent="0.3">
      <c r="A9552" s="18" t="str">
        <f t="shared" ref="A9552" si="3211">+IF(OR(C9547=""),"NO",1)</f>
        <v>NO</v>
      </c>
      <c r="B9552" s="18"/>
      <c r="E9552" s="331"/>
      <c r="F9552" s="62" t="str">
        <f>+$F$31</f>
        <v>OBSERVACIÓN</v>
      </c>
      <c r="G9552" s="343" t="s">
        <v>124</v>
      </c>
      <c r="H9552" s="344"/>
      <c r="I9552" s="344"/>
      <c r="J9552" s="344"/>
      <c r="K9552" s="344"/>
      <c r="L9552" s="345"/>
    </row>
    <row r="9553" spans="1:12" ht="8.5" hidden="1" customHeight="1" x14ac:dyDescent="0.3">
      <c r="A9553" s="18" t="str">
        <f t="shared" ref="A9553" si="3212">+IF(OR(C9547=""),"NO",1)</f>
        <v>NO</v>
      </c>
      <c r="B9553" s="18"/>
      <c r="E9553" s="49"/>
      <c r="F9553" s="50"/>
      <c r="G9553" s="51"/>
      <c r="H9553" s="51"/>
      <c r="I9553" s="51"/>
      <c r="J9553" s="51"/>
      <c r="K9553" s="51"/>
      <c r="L9553" s="52"/>
    </row>
    <row r="9554" spans="1:12" hidden="1" x14ac:dyDescent="0.3">
      <c r="A9554" s="18" t="str">
        <f t="shared" ref="A9554" si="3213">+IF(OR(C9554=""),"NO",1)</f>
        <v>NO</v>
      </c>
      <c r="B9554" s="18"/>
      <c r="C9554" s="1" t="s">
        <v>124</v>
      </c>
      <c r="E9554" s="329">
        <v>5</v>
      </c>
      <c r="F9554" s="53" t="str">
        <f>+$F$26</f>
        <v>OBJETO</v>
      </c>
      <c r="G9554" s="332" t="s">
        <v>124</v>
      </c>
      <c r="H9554" s="333"/>
      <c r="I9554" s="333"/>
      <c r="J9554" s="333"/>
      <c r="K9554" s="333"/>
      <c r="L9554" s="334"/>
    </row>
    <row r="9555" spans="1:12" hidden="1" x14ac:dyDescent="0.3">
      <c r="A9555" s="18" t="str">
        <f t="shared" ref="A9555" si="3214">+IF(OR(C9554=""),"NO",1)</f>
        <v>NO</v>
      </c>
      <c r="B9555" s="18"/>
      <c r="E9555" s="330"/>
      <c r="F9555" s="54" t="str">
        <f>+$F$27</f>
        <v>CONTRATANTE</v>
      </c>
      <c r="G9555" s="335" t="s">
        <v>124</v>
      </c>
      <c r="H9555" s="310"/>
      <c r="I9555" s="310"/>
      <c r="J9555" s="310"/>
      <c r="K9555" s="310"/>
      <c r="L9555" s="336"/>
    </row>
    <row r="9556" spans="1:12" hidden="1" x14ac:dyDescent="0.3">
      <c r="A9556" s="18" t="str">
        <f t="shared" ref="A9556" si="3215">+IF(OR(C9554=""),"NO",1)</f>
        <v>NO</v>
      </c>
      <c r="B9556" s="18"/>
      <c r="E9556" s="330"/>
      <c r="F9556" s="54" t="str">
        <f>+$F$28</f>
        <v>APORTANTE</v>
      </c>
      <c r="G9556" s="337" t="s">
        <v>124</v>
      </c>
      <c r="H9556" s="338"/>
      <c r="I9556" s="338"/>
      <c r="J9556" s="338"/>
      <c r="K9556" s="338"/>
      <c r="L9556" s="339"/>
    </row>
    <row r="9557" spans="1:12" hidden="1" x14ac:dyDescent="0.3">
      <c r="A9557" s="18" t="str">
        <f t="shared" ref="A9557" si="3216">+IF(OR(C9554=""),"NO",1)</f>
        <v>NO</v>
      </c>
      <c r="B9557" s="18"/>
      <c r="E9557" s="330"/>
      <c r="F9557" s="54" t="str">
        <f>+$F$29</f>
        <v>VALOR /SMMLV)</v>
      </c>
      <c r="G9557" s="55" t="s">
        <v>124</v>
      </c>
      <c r="H9557" s="56" t="str">
        <f>+$H$29</f>
        <v>% PART..</v>
      </c>
      <c r="I9557" s="57" t="s">
        <v>124</v>
      </c>
      <c r="J9557" s="58" t="str">
        <f>+$J$29</f>
        <v>VALOR ACREDITADO</v>
      </c>
      <c r="K9557" s="59"/>
      <c r="L9557" s="47" t="s">
        <v>124</v>
      </c>
    </row>
    <row r="9558" spans="1:12" hidden="1" x14ac:dyDescent="0.3">
      <c r="A9558" s="18" t="str">
        <f t="shared" ref="A9558" si="3217">+IF(OR(C9554=""),"NO",1)</f>
        <v>NO</v>
      </c>
      <c r="B9558" s="18"/>
      <c r="E9558" s="330"/>
      <c r="F9558" s="60" t="str">
        <f>+$F$30</f>
        <v>EXPERIENCIA APORTADA</v>
      </c>
      <c r="G9558" s="340" t="s">
        <v>124</v>
      </c>
      <c r="H9558" s="341"/>
      <c r="I9558" s="341"/>
      <c r="J9558" s="341"/>
      <c r="K9558" s="341"/>
      <c r="L9558" s="342"/>
    </row>
    <row r="9559" spans="1:12" hidden="1" x14ac:dyDescent="0.3">
      <c r="A9559" s="18" t="str">
        <f t="shared" ref="A9559" si="3218">+IF(OR(C9554=""),"NO",1)</f>
        <v>NO</v>
      </c>
      <c r="B9559" s="18"/>
      <c r="E9559" s="331"/>
      <c r="F9559" s="62" t="str">
        <f>+$F$31</f>
        <v>OBSERVACIÓN</v>
      </c>
      <c r="G9559" s="343" t="s">
        <v>124</v>
      </c>
      <c r="H9559" s="344"/>
      <c r="I9559" s="344"/>
      <c r="J9559" s="344"/>
      <c r="K9559" s="344"/>
      <c r="L9559" s="345"/>
    </row>
    <row r="9560" spans="1:12" ht="8.5" hidden="1" customHeight="1" x14ac:dyDescent="0.3">
      <c r="A9560" s="18" t="str">
        <f t="shared" ref="A9560" si="3219">+IF(OR(C9554=""),"NO",1)</f>
        <v>NO</v>
      </c>
      <c r="B9560" s="18"/>
      <c r="E9560" s="49"/>
      <c r="F9560" s="50"/>
      <c r="G9560" s="51"/>
      <c r="H9560" s="51"/>
      <c r="I9560" s="51"/>
      <c r="J9560" s="51"/>
      <c r="K9560" s="51"/>
      <c r="L9560" s="52"/>
    </row>
    <row r="9561" spans="1:12" hidden="1" x14ac:dyDescent="0.3">
      <c r="A9561" s="18" t="str">
        <f t="shared" ref="A9561" si="3220">+IF(OR(C9561=""),"NO",1)</f>
        <v>NO</v>
      </c>
      <c r="B9561" s="18"/>
      <c r="C9561" s="1" t="s">
        <v>124</v>
      </c>
      <c r="E9561" s="329">
        <v>6</v>
      </c>
      <c r="F9561" s="53" t="str">
        <f>+$F$26</f>
        <v>OBJETO</v>
      </c>
      <c r="G9561" s="332" t="s">
        <v>124</v>
      </c>
      <c r="H9561" s="333"/>
      <c r="I9561" s="333"/>
      <c r="J9561" s="333"/>
      <c r="K9561" s="333"/>
      <c r="L9561" s="334"/>
    </row>
    <row r="9562" spans="1:12" hidden="1" x14ac:dyDescent="0.3">
      <c r="A9562" s="18" t="str">
        <f t="shared" ref="A9562" si="3221">+IF(OR(C9561=""),"NO",1)</f>
        <v>NO</v>
      </c>
      <c r="B9562" s="18"/>
      <c r="E9562" s="330"/>
      <c r="F9562" s="54" t="str">
        <f>+$F$27</f>
        <v>CONTRATANTE</v>
      </c>
      <c r="G9562" s="335" t="s">
        <v>124</v>
      </c>
      <c r="H9562" s="310"/>
      <c r="I9562" s="310"/>
      <c r="J9562" s="310"/>
      <c r="K9562" s="310"/>
      <c r="L9562" s="336"/>
    </row>
    <row r="9563" spans="1:12" hidden="1" x14ac:dyDescent="0.3">
      <c r="A9563" s="18" t="str">
        <f t="shared" ref="A9563" si="3222">+IF(OR(C9561=""),"NO",1)</f>
        <v>NO</v>
      </c>
      <c r="B9563" s="18"/>
      <c r="E9563" s="330"/>
      <c r="F9563" s="54" t="str">
        <f>+$F$28</f>
        <v>APORTANTE</v>
      </c>
      <c r="G9563" s="337" t="s">
        <v>124</v>
      </c>
      <c r="H9563" s="338"/>
      <c r="I9563" s="338"/>
      <c r="J9563" s="338"/>
      <c r="K9563" s="338"/>
      <c r="L9563" s="339"/>
    </row>
    <row r="9564" spans="1:12" hidden="1" x14ac:dyDescent="0.3">
      <c r="A9564" s="18" t="str">
        <f t="shared" ref="A9564" si="3223">+IF(OR(C9561=""),"NO",1)</f>
        <v>NO</v>
      </c>
      <c r="B9564" s="18"/>
      <c r="E9564" s="330"/>
      <c r="F9564" s="54" t="str">
        <f>+$F$29</f>
        <v>VALOR /SMMLV)</v>
      </c>
      <c r="G9564" s="55" t="s">
        <v>124</v>
      </c>
      <c r="H9564" s="56" t="str">
        <f>+$H$29</f>
        <v>% PART..</v>
      </c>
      <c r="I9564" s="57" t="s">
        <v>124</v>
      </c>
      <c r="J9564" s="58" t="str">
        <f>+$J$29</f>
        <v>VALOR ACREDITADO</v>
      </c>
      <c r="K9564" s="59"/>
      <c r="L9564" s="47" t="s">
        <v>124</v>
      </c>
    </row>
    <row r="9565" spans="1:12" hidden="1" x14ac:dyDescent="0.3">
      <c r="A9565" s="18" t="str">
        <f t="shared" ref="A9565" si="3224">+IF(OR(C9561=""),"NO",1)</f>
        <v>NO</v>
      </c>
      <c r="B9565" s="18"/>
      <c r="E9565" s="330"/>
      <c r="F9565" s="60" t="str">
        <f>+$F$30</f>
        <v>EXPERIENCIA APORTADA</v>
      </c>
      <c r="G9565" s="340" t="s">
        <v>124</v>
      </c>
      <c r="H9565" s="341"/>
      <c r="I9565" s="341"/>
      <c r="J9565" s="341"/>
      <c r="K9565" s="341"/>
      <c r="L9565" s="342"/>
    </row>
    <row r="9566" spans="1:12" hidden="1" x14ac:dyDescent="0.3">
      <c r="A9566" s="18" t="str">
        <f t="shared" ref="A9566" si="3225">+IF(OR(C9561=""),"NO",1)</f>
        <v>NO</v>
      </c>
      <c r="B9566" s="18"/>
      <c r="E9566" s="331"/>
      <c r="F9566" s="62" t="str">
        <f>+$F$31</f>
        <v>OBSERVACIÓN</v>
      </c>
      <c r="G9566" s="343" t="s">
        <v>124</v>
      </c>
      <c r="H9566" s="344"/>
      <c r="I9566" s="344"/>
      <c r="J9566" s="344"/>
      <c r="K9566" s="344"/>
      <c r="L9566" s="345"/>
    </row>
    <row r="9567" spans="1:12" ht="8.5" hidden="1" customHeight="1" x14ac:dyDescent="0.3">
      <c r="A9567" s="18" t="str">
        <f t="shared" ref="A9567" si="3226">+IF(OR(C9561=""),"NO",1)</f>
        <v>NO</v>
      </c>
      <c r="B9567" s="18"/>
      <c r="E9567" s="49"/>
      <c r="F9567" s="50"/>
      <c r="G9567" s="51"/>
      <c r="H9567" s="51"/>
      <c r="I9567" s="51"/>
      <c r="J9567" s="51"/>
      <c r="K9567" s="51"/>
      <c r="L9567" s="52"/>
    </row>
    <row r="9568" spans="1:12" hidden="1" x14ac:dyDescent="0.3">
      <c r="A9568" s="18" t="str">
        <f t="shared" ref="A9568" si="3227">+IF(OR(C9568=""),"NO",1)</f>
        <v>NO</v>
      </c>
      <c r="B9568" s="18"/>
      <c r="C9568" s="1" t="s">
        <v>124</v>
      </c>
      <c r="E9568" s="329">
        <v>7</v>
      </c>
      <c r="F9568" s="53" t="str">
        <f>+$F$26</f>
        <v>OBJETO</v>
      </c>
      <c r="G9568" s="332" t="s">
        <v>124</v>
      </c>
      <c r="H9568" s="333"/>
      <c r="I9568" s="333"/>
      <c r="J9568" s="333"/>
      <c r="K9568" s="333"/>
      <c r="L9568" s="334"/>
    </row>
    <row r="9569" spans="1:12" hidden="1" x14ac:dyDescent="0.3">
      <c r="A9569" s="18" t="str">
        <f t="shared" ref="A9569" si="3228">+IF(OR(C9568=""),"NO",1)</f>
        <v>NO</v>
      </c>
      <c r="B9569" s="18"/>
      <c r="E9569" s="330"/>
      <c r="F9569" s="54" t="str">
        <f>+$F$27</f>
        <v>CONTRATANTE</v>
      </c>
      <c r="G9569" s="335" t="s">
        <v>124</v>
      </c>
      <c r="H9569" s="310"/>
      <c r="I9569" s="310"/>
      <c r="J9569" s="310"/>
      <c r="K9569" s="310"/>
      <c r="L9569" s="336"/>
    </row>
    <row r="9570" spans="1:12" hidden="1" x14ac:dyDescent="0.3">
      <c r="A9570" s="18" t="str">
        <f t="shared" ref="A9570" si="3229">+IF(OR(C9568=""),"NO",1)</f>
        <v>NO</v>
      </c>
      <c r="B9570" s="18"/>
      <c r="E9570" s="330"/>
      <c r="F9570" s="54" t="str">
        <f>+$F$28</f>
        <v>APORTANTE</v>
      </c>
      <c r="G9570" s="337" t="s">
        <v>124</v>
      </c>
      <c r="H9570" s="338"/>
      <c r="I9570" s="338"/>
      <c r="J9570" s="338"/>
      <c r="K9570" s="338"/>
      <c r="L9570" s="339"/>
    </row>
    <row r="9571" spans="1:12" hidden="1" x14ac:dyDescent="0.3">
      <c r="A9571" s="18" t="str">
        <f t="shared" ref="A9571" si="3230">+IF(OR(C9568=""),"NO",1)</f>
        <v>NO</v>
      </c>
      <c r="B9571" s="18"/>
      <c r="E9571" s="330"/>
      <c r="F9571" s="54" t="str">
        <f>+$F$29</f>
        <v>VALOR /SMMLV)</v>
      </c>
      <c r="G9571" s="55" t="s">
        <v>124</v>
      </c>
      <c r="H9571" s="56" t="str">
        <f>+$H$29</f>
        <v>% PART..</v>
      </c>
      <c r="I9571" s="57" t="s">
        <v>124</v>
      </c>
      <c r="J9571" s="58" t="str">
        <f>+$J$29</f>
        <v>VALOR ACREDITADO</v>
      </c>
      <c r="K9571" s="59"/>
      <c r="L9571" s="47" t="s">
        <v>124</v>
      </c>
    </row>
    <row r="9572" spans="1:12" hidden="1" x14ac:dyDescent="0.3">
      <c r="A9572" s="18" t="str">
        <f t="shared" ref="A9572" si="3231">+IF(OR(C9568=""),"NO",1)</f>
        <v>NO</v>
      </c>
      <c r="B9572" s="18"/>
      <c r="E9572" s="330"/>
      <c r="F9572" s="60" t="str">
        <f>+$F$30</f>
        <v>EXPERIENCIA APORTADA</v>
      </c>
      <c r="G9572" s="340" t="s">
        <v>124</v>
      </c>
      <c r="H9572" s="341"/>
      <c r="I9572" s="341"/>
      <c r="J9572" s="341"/>
      <c r="K9572" s="341"/>
      <c r="L9572" s="342"/>
    </row>
    <row r="9573" spans="1:12" hidden="1" x14ac:dyDescent="0.3">
      <c r="A9573" s="18" t="str">
        <f t="shared" ref="A9573" si="3232">+IF(OR(C9568=""),"NO",1)</f>
        <v>NO</v>
      </c>
      <c r="B9573" s="18"/>
      <c r="E9573" s="331"/>
      <c r="F9573" s="62" t="str">
        <f>+$F$31</f>
        <v>OBSERVACIÓN</v>
      </c>
      <c r="G9573" s="343" t="s">
        <v>124</v>
      </c>
      <c r="H9573" s="344"/>
      <c r="I9573" s="344"/>
      <c r="J9573" s="344"/>
      <c r="K9573" s="344"/>
      <c r="L9573" s="345"/>
    </row>
    <row r="9574" spans="1:12" hidden="1" x14ac:dyDescent="0.3">
      <c r="A9574" s="18" t="str">
        <f t="shared" ref="A9574" si="3233">+IF(OR(C9568=""),"NO",1)</f>
        <v>NO</v>
      </c>
      <c r="B9574" s="18"/>
      <c r="E9574" s="49"/>
      <c r="F9574" s="50"/>
      <c r="G9574" s="51"/>
      <c r="H9574" s="51"/>
      <c r="I9574" s="51"/>
      <c r="J9574" s="51"/>
      <c r="K9574" s="51"/>
      <c r="L9574" s="52"/>
    </row>
    <row r="9575" spans="1:12" hidden="1" x14ac:dyDescent="0.3">
      <c r="A9575" s="1" t="str">
        <f>+A9510</f>
        <v>NO</v>
      </c>
      <c r="C9575" s="1" t="str">
        <f>"N"&amp;C9510</f>
        <v>N</v>
      </c>
      <c r="E9575" s="63"/>
      <c r="F9575" s="64" t="str">
        <f>+$F$75</f>
        <v>TOTAL DE CONTRATOS PRESENTADOS VÁLIDOS QUE CUMPLEN EXPERIENCIA ACREDITADA:</v>
      </c>
      <c r="G9575" s="65"/>
      <c r="H9575" s="65"/>
      <c r="I9575" s="65"/>
      <c r="J9575" s="66"/>
      <c r="K9575" s="65"/>
      <c r="L9575" s="67" t="s">
        <v>124</v>
      </c>
    </row>
    <row r="9576" spans="1:12" ht="6.65" hidden="1" customHeight="1" x14ac:dyDescent="0.3">
      <c r="A9576" s="1" t="str">
        <f>+A9510</f>
        <v>NO</v>
      </c>
      <c r="E9576" s="51"/>
      <c r="F9576" s="50"/>
      <c r="G9576" s="51"/>
      <c r="H9576" s="51"/>
      <c r="I9576" s="51"/>
      <c r="J9576" s="51"/>
      <c r="K9576" s="51"/>
      <c r="L9576" s="51"/>
    </row>
    <row r="9577" spans="1:12" hidden="1" x14ac:dyDescent="0.3">
      <c r="A9577" s="1" t="str">
        <f>+A9510</f>
        <v>NO</v>
      </c>
      <c r="E9577" s="63"/>
      <c r="F9577" s="63" t="str">
        <f>+$F$77</f>
        <v>ACREDITA SUMINISTRO E INSTALACIÓN DE MOBILIARIO POR LO MENOS EN UN (1) CONTRATO VÁLIDO</v>
      </c>
      <c r="G9577" s="65"/>
      <c r="H9577" s="65"/>
      <c r="I9577" s="65"/>
      <c r="J9577" s="66"/>
      <c r="K9577" s="65"/>
      <c r="L9577" s="68" t="s">
        <v>157</v>
      </c>
    </row>
    <row r="9578" spans="1:12" ht="5.15" hidden="1" customHeight="1" x14ac:dyDescent="0.3">
      <c r="A9578" s="1" t="str">
        <f>+A9510</f>
        <v>NO</v>
      </c>
      <c r="E9578" s="51"/>
      <c r="F9578" s="50"/>
      <c r="G9578" s="51"/>
      <c r="H9578" s="51"/>
      <c r="I9578" s="51"/>
      <c r="J9578" s="51"/>
      <c r="K9578" s="51"/>
      <c r="L9578" s="51"/>
    </row>
    <row r="9579" spans="1:12" ht="12.75" hidden="1" customHeight="1" x14ac:dyDescent="0.3">
      <c r="A9579" s="1" t="str">
        <f>+A9510</f>
        <v>NO</v>
      </c>
      <c r="E9579" s="69" t="str">
        <f>+$E$79</f>
        <v>EXPERIENCIA ESPECÍFICA NUMERAL 10.1.1 A</v>
      </c>
      <c r="F9579" s="70"/>
      <c r="G9579" s="70"/>
      <c r="H9579" s="70"/>
      <c r="I9579" s="70"/>
      <c r="J9579" s="70"/>
      <c r="K9579" s="70"/>
      <c r="L9579" s="71"/>
    </row>
    <row r="9580" spans="1:12" ht="26.5" hidden="1" customHeight="1" x14ac:dyDescent="0.3">
      <c r="A9580" s="1" t="str">
        <f>+A9510</f>
        <v>NO</v>
      </c>
      <c r="E9580" s="72"/>
      <c r="F9580" s="325" t="str">
        <f>+$F$80</f>
        <v>Por lo menos uno (1) de los contratos válidos aportados como experiencia general debe corresponder mínimo al 60% del presupuesto oficial del presente proceso de selección.  (SMMLV)</v>
      </c>
      <c r="G9580" s="326"/>
      <c r="H9580" s="326"/>
      <c r="I9580" s="326"/>
      <c r="J9580" s="326"/>
      <c r="K9580" s="73" t="s">
        <v>124</v>
      </c>
      <c r="L9580" s="74" t="s">
        <v>124</v>
      </c>
    </row>
    <row r="9581" spans="1:12" ht="23.5" hidden="1" customHeight="1" x14ac:dyDescent="0.3">
      <c r="A9581" s="1" t="str">
        <f>+A9510</f>
        <v>NO</v>
      </c>
      <c r="E9581" s="63"/>
      <c r="F9581" s="325" t="str">
        <f>+$F$81</f>
        <v xml:space="preserve">Deberá acreditarse en al menos uno (1) de los contratos válidos aportados como experiencia general una </v>
      </c>
      <c r="G9581" s="326"/>
      <c r="H9581" s="326"/>
      <c r="I9581" s="326"/>
      <c r="J9581" s="326"/>
      <c r="K9581" s="73" t="s">
        <v>124</v>
      </c>
      <c r="L9581" s="74" t="s">
        <v>124</v>
      </c>
    </row>
    <row r="9582" spans="1:12" ht="23.5" hidden="1" customHeight="1" x14ac:dyDescent="0.3">
      <c r="A9582" s="18" t="s">
        <v>30</v>
      </c>
      <c r="E9582" s="63"/>
      <c r="F9582" s="325" t="str">
        <f>+$F$82</f>
        <v xml:space="preserve">Deberá acreditarse en al menos uno (1) de los contratos válidos aportados interventoría a intervención de </v>
      </c>
      <c r="G9582" s="326"/>
      <c r="H9582" s="326"/>
      <c r="I9582" s="326"/>
      <c r="J9582" s="326"/>
      <c r="K9582" s="73">
        <f>+$K$82</f>
        <v>0</v>
      </c>
      <c r="L9582" s="74" t="s">
        <v>124</v>
      </c>
    </row>
    <row r="9583" spans="1:12" ht="36" hidden="1" customHeight="1" x14ac:dyDescent="0.3">
      <c r="A9583" s="18" t="s">
        <v>30</v>
      </c>
      <c r="E9583" s="63"/>
      <c r="F9583" s="325" t="str">
        <f>+$F$83</f>
        <v xml:space="preserve">Deberá acreditarse en al menos uno (1) de los contratos válidos aportados interventoría a intervención de </v>
      </c>
      <c r="G9583" s="326"/>
      <c r="H9583" s="326"/>
      <c r="I9583" s="326"/>
      <c r="J9583" s="326"/>
      <c r="K9583" s="75">
        <f>+$K$83</f>
        <v>0</v>
      </c>
      <c r="L9583" s="76" t="s">
        <v>124</v>
      </c>
    </row>
    <row r="9584" spans="1:12" hidden="1" x14ac:dyDescent="0.3">
      <c r="A9584" s="1" t="str">
        <f>+A9510</f>
        <v>NO</v>
      </c>
      <c r="E9584" s="51"/>
      <c r="F9584" s="50"/>
      <c r="G9584" s="51"/>
      <c r="H9584" s="51"/>
      <c r="I9584" s="51"/>
      <c r="J9584" s="51"/>
      <c r="K9584" s="51"/>
      <c r="L9584" s="51"/>
    </row>
    <row r="9585" spans="1:12" ht="12.75" hidden="1" customHeight="1" x14ac:dyDescent="0.3">
      <c r="A9585" s="1" t="str">
        <f>+A9510</f>
        <v>NO</v>
      </c>
      <c r="E9585" s="40" t="str">
        <f>+$E$85</f>
        <v>VALOR MÍNIMO A CERIFICAR % P.O EN SMMMLV. NUMERAL 3.9.1</v>
      </c>
      <c r="F9585" s="41"/>
      <c r="G9585" s="41"/>
      <c r="H9585" s="41"/>
      <c r="I9585" s="41"/>
      <c r="J9585" s="41"/>
      <c r="K9585" s="41"/>
      <c r="L9585" s="42"/>
    </row>
    <row r="9586" spans="1:12" hidden="1" x14ac:dyDescent="0.3">
      <c r="A9586" s="1" t="str">
        <f>+A9510</f>
        <v>NO</v>
      </c>
      <c r="C9586" s="1" t="str">
        <f>"M"&amp;C9510</f>
        <v>M</v>
      </c>
      <c r="E9586" s="77" t="str">
        <f>+$E$86</f>
        <v>100% P.O.</v>
      </c>
      <c r="F9586" s="78"/>
      <c r="G9586" s="61">
        <v>242.41716883554506</v>
      </c>
      <c r="H9586" s="124" t="str">
        <f>+$H$86</f>
        <v>TOTAL EJECUTADO DE CONTRATOS ACREDITADOS</v>
      </c>
      <c r="I9586" s="124"/>
      <c r="J9586" s="124"/>
      <c r="K9586" s="55" t="s">
        <v>124</v>
      </c>
      <c r="L9586" s="47" t="s">
        <v>124</v>
      </c>
    </row>
    <row r="9587" spans="1:12" hidden="1" x14ac:dyDescent="0.3">
      <c r="A9587" s="1" t="str">
        <f>+A9510</f>
        <v>NO</v>
      </c>
      <c r="E9587" s="39"/>
      <c r="F9587" s="39"/>
      <c r="G9587" s="39"/>
      <c r="H9587" s="39"/>
      <c r="I9587" s="39"/>
      <c r="J9587" s="39"/>
      <c r="K9587" s="39"/>
      <c r="L9587" s="39"/>
    </row>
    <row r="9588" spans="1:12" ht="12.75" hidden="1" customHeight="1" x14ac:dyDescent="0.3">
      <c r="A9588" s="18" t="s">
        <v>30</v>
      </c>
      <c r="B9588" s="18"/>
      <c r="E9588" s="40" t="str">
        <f>+$E$88</f>
        <v>CONSIDERACIONES PARA LA VALIDEZ DE LA EXPERIENCIA REQUERIDA: EXPERIENCIA PROPONENTES PLURALES NUMERAL 10.1.2 D</v>
      </c>
      <c r="F9588" s="41"/>
      <c r="G9588" s="41"/>
      <c r="H9588" s="41"/>
      <c r="I9588" s="41"/>
      <c r="J9588" s="41"/>
      <c r="K9588" s="41"/>
      <c r="L9588" s="42"/>
    </row>
    <row r="9589" spans="1:12" ht="28" hidden="1" customHeight="1" x14ac:dyDescent="0.3">
      <c r="A9589" s="18" t="s">
        <v>30</v>
      </c>
      <c r="B9589" s="18"/>
      <c r="C9589" s="1" t="str">
        <f>"O"&amp;C9510</f>
        <v>O</v>
      </c>
      <c r="E9589" s="80" t="str">
        <f>+$E$89</f>
        <v>i)</v>
      </c>
      <c r="F9589" s="327" t="str">
        <f>+$F$89</f>
        <v>Uno de los integrantes debe aportar como mínimo el cincuenta por ciento (50 %) de la experiencia solicitada</v>
      </c>
      <c r="G9589" s="328"/>
      <c r="H9589" s="328"/>
      <c r="I9589" s="328"/>
      <c r="J9589" s="328"/>
      <c r="K9589" s="73" t="s">
        <v>124</v>
      </c>
      <c r="L9589" s="47" t="s">
        <v>124</v>
      </c>
    </row>
    <row r="9590" spans="1:12" ht="28" hidden="1" customHeight="1" x14ac:dyDescent="0.3">
      <c r="A9590" s="18" t="s">
        <v>30</v>
      </c>
      <c r="B9590" s="18"/>
      <c r="C9590" s="1" t="str">
        <f>"O"&amp;C9510</f>
        <v>O</v>
      </c>
      <c r="E9590" s="80" t="str">
        <f>+$E$90</f>
        <v>ii)</v>
      </c>
      <c r="F9590" s="327" t="str">
        <f>+$F$90</f>
        <v>Todos los demás ntegrantes deben acreditar al menos el cinco por ciento (5 %) de la experiencia solicitada, solo uno (1) de los integrantes podrá no acreditar experiencia pero su porcentaje de participación  no podrá superar el diez por ciento (10 %)</v>
      </c>
      <c r="G9590" s="328"/>
      <c r="H9590" s="328"/>
      <c r="I9590" s="328"/>
      <c r="J9590" s="328"/>
      <c r="K9590" s="73" t="s">
        <v>124</v>
      </c>
      <c r="L9590" s="47" t="s">
        <v>124</v>
      </c>
    </row>
    <row r="9591" spans="1:12" hidden="1" x14ac:dyDescent="0.3">
      <c r="A9591" s="18" t="s">
        <v>30</v>
      </c>
      <c r="B9591" s="18"/>
      <c r="E9591" s="39"/>
      <c r="F9591" s="39"/>
      <c r="G9591" s="39"/>
      <c r="H9591" s="39"/>
      <c r="I9591" s="39"/>
      <c r="J9591" s="39"/>
      <c r="K9591" s="39"/>
      <c r="L9591" s="39"/>
    </row>
    <row r="9592" spans="1:12" ht="13" hidden="1" customHeight="1" x14ac:dyDescent="0.3">
      <c r="A9592" s="18" t="str">
        <f>+A9510</f>
        <v>NO</v>
      </c>
      <c r="B9592" s="18"/>
      <c r="E9592" s="69" t="str">
        <f>+$E$92</f>
        <v>VERIFICACIÓN Y ASIGNACIÓN DE PUNTAJE POR LA EXPERIENCIA DEL PROPONENTE</v>
      </c>
      <c r="F9592" s="70"/>
      <c r="G9592" s="70"/>
      <c r="H9592" s="70"/>
      <c r="I9592" s="70"/>
      <c r="J9592" s="70"/>
      <c r="K9592" s="70"/>
      <c r="L9592" s="71"/>
    </row>
    <row r="9593" spans="1:12" hidden="1" x14ac:dyDescent="0.3">
      <c r="A9593" s="18" t="str">
        <f>+A9510</f>
        <v>NO</v>
      </c>
      <c r="B9593" s="18"/>
      <c r="E9593" s="81"/>
      <c r="F9593" s="323" t="str">
        <f>+$F$93</f>
        <v>No. CONTRATOS QUE ACREDITAN LA EXPERIENCIA (NO OBJETO DE SUBSANACIÓN)</v>
      </c>
      <c r="G9593" s="324"/>
      <c r="H9593" s="324"/>
      <c r="I9593" s="324"/>
      <c r="J9593" s="324"/>
      <c r="K9593" s="82"/>
      <c r="L9593" s="83" t="s">
        <v>124</v>
      </c>
    </row>
    <row r="9594" spans="1:12" ht="13" hidden="1" customHeight="1" x14ac:dyDescent="0.3">
      <c r="A9594" s="18" t="str">
        <f>+A9510</f>
        <v>NO</v>
      </c>
      <c r="B9594" s="18"/>
      <c r="E9594" s="84"/>
      <c r="F9594" s="323" t="str">
        <f>+$F$94</f>
        <v>TOTAL EJECUTADO DE CONTRATOS ACREDITADOS PROPUESTA INICIAL</v>
      </c>
      <c r="G9594" s="324"/>
      <c r="H9594" s="324"/>
      <c r="I9594" s="324"/>
      <c r="J9594" s="324"/>
      <c r="K9594" s="85"/>
      <c r="L9594" s="86" t="s">
        <v>124</v>
      </c>
    </row>
    <row r="9595" spans="1:12" ht="13" hidden="1" customHeight="1" x14ac:dyDescent="0.3">
      <c r="A9595" s="18" t="str">
        <f>+A9510</f>
        <v>NO</v>
      </c>
      <c r="B9595" s="18"/>
      <c r="E9595" s="87"/>
      <c r="F9595" s="323" t="str">
        <f>+$F$95</f>
        <v>PROMEDIO VALOR ACREDITADO EN SMMLV</v>
      </c>
      <c r="G9595" s="324"/>
      <c r="H9595" s="324"/>
      <c r="I9595" s="324"/>
      <c r="J9595" s="324"/>
      <c r="K9595" s="66"/>
      <c r="L9595" s="88" t="s">
        <v>124</v>
      </c>
    </row>
    <row r="9596" spans="1:12" hidden="1" x14ac:dyDescent="0.3">
      <c r="A9596" s="18" t="str">
        <f>+A9510</f>
        <v>NO</v>
      </c>
      <c r="B9596" s="18"/>
      <c r="E9596" s="89"/>
      <c r="F9596" s="89"/>
      <c r="G9596" s="89"/>
      <c r="H9596" s="89"/>
      <c r="I9596" s="89"/>
      <c r="J9596" s="89"/>
      <c r="K9596" s="89"/>
      <c r="L9596" s="89"/>
    </row>
    <row r="9597" spans="1:12" ht="13" hidden="1" customHeight="1" x14ac:dyDescent="0.3">
      <c r="A9597" s="18" t="str">
        <f>+A9510</f>
        <v>NO</v>
      </c>
      <c r="B9597" s="18"/>
      <c r="E9597" s="69" t="str">
        <f>+$E$97</f>
        <v>3.9.2 EXIGENCIAS MÍNIMAS DE EXPERIENCIA Y FORMACIÓN ACADÉMICA DEL EQUIPO DE TRABAJO</v>
      </c>
      <c r="F9597" s="70"/>
      <c r="G9597" s="70"/>
      <c r="H9597" s="70"/>
      <c r="I9597" s="70"/>
      <c r="J9597" s="70"/>
      <c r="K9597" s="70"/>
      <c r="L9597" s="71"/>
    </row>
    <row r="9598" spans="1:12" hidden="1" x14ac:dyDescent="0.3">
      <c r="A9598" s="18" t="str">
        <f>+A9510</f>
        <v>NO</v>
      </c>
      <c r="B9598" s="18"/>
      <c r="E9598" s="90" t="str">
        <f>+$E$98</f>
        <v>Formulario 8</v>
      </c>
      <c r="F9598" s="315" t="s">
        <v>46</v>
      </c>
      <c r="G9598" s="316"/>
      <c r="H9598" s="317"/>
      <c r="I9598" s="318"/>
      <c r="J9598" s="318"/>
      <c r="K9598" s="318"/>
      <c r="L9598" s="319"/>
    </row>
    <row r="9599" spans="1:12" hidden="1" x14ac:dyDescent="0.3">
      <c r="A9599" s="18" t="str">
        <f>+A9510</f>
        <v>NO</v>
      </c>
      <c r="B9599" s="18"/>
      <c r="E9599" s="91" t="s">
        <v>124</v>
      </c>
      <c r="F9599" s="91" t="str">
        <f>+$F$99</f>
        <v>Director de Interventoría</v>
      </c>
      <c r="G9599" s="91" t="str">
        <f>+$G$99</f>
        <v>Residente de Interventoría</v>
      </c>
      <c r="H9599" s="320"/>
      <c r="I9599" s="321"/>
      <c r="J9599" s="321"/>
      <c r="K9599" s="321"/>
      <c r="L9599" s="322"/>
    </row>
    <row r="9600" spans="1:12" hidden="1" x14ac:dyDescent="0.3">
      <c r="A9600" s="18" t="str">
        <f>+A9510</f>
        <v>NO</v>
      </c>
      <c r="B9600" s="18"/>
      <c r="E9600" s="304" t="str">
        <f>+$E$100</f>
        <v>OBSERVACIONES RESPECTO REQUISITO HABILITANTE DEL PERSONAL CLAVE EVALUABLE</v>
      </c>
      <c r="F9600" s="305"/>
      <c r="G9600" s="305"/>
      <c r="H9600" s="305"/>
      <c r="I9600" s="305"/>
      <c r="J9600" s="305"/>
      <c r="K9600" s="305"/>
      <c r="L9600" s="305"/>
    </row>
    <row r="9601" spans="1:12" hidden="1" x14ac:dyDescent="0.3">
      <c r="A9601" s="18" t="str">
        <f>+A9510</f>
        <v>NO</v>
      </c>
      <c r="B9601" s="18"/>
      <c r="E9601" s="312" t="s">
        <v>124</v>
      </c>
      <c r="F9601" s="313"/>
      <c r="G9601" s="313"/>
      <c r="H9601" s="313"/>
      <c r="I9601" s="313"/>
      <c r="J9601" s="313"/>
      <c r="K9601" s="313"/>
      <c r="L9601" s="314"/>
    </row>
    <row r="9602" spans="1:12" hidden="1" x14ac:dyDescent="0.3">
      <c r="A9602" s="18" t="str">
        <f>+A9510</f>
        <v>NO</v>
      </c>
      <c r="B9602" s="18"/>
      <c r="E9602" s="89"/>
      <c r="F9602" s="89"/>
      <c r="G9602" s="89"/>
      <c r="H9602" s="89"/>
      <c r="I9602" s="89"/>
      <c r="J9602" s="89"/>
      <c r="K9602" s="89"/>
      <c r="L9602" s="89"/>
    </row>
    <row r="9603" spans="1:12" ht="13" hidden="1" customHeight="1" x14ac:dyDescent="0.3">
      <c r="A9603" s="18" t="str">
        <f>+A9510</f>
        <v>NO</v>
      </c>
      <c r="B9603" s="18"/>
      <c r="E9603" s="69" t="str">
        <f>+$E$103</f>
        <v>4.2 EQUIPO DE TRABAJO (Personal Clave Evaluable)</v>
      </c>
      <c r="F9603" s="70"/>
      <c r="G9603" s="70"/>
      <c r="H9603" s="70"/>
      <c r="I9603" s="70"/>
      <c r="J9603" s="70"/>
      <c r="K9603" s="70"/>
      <c r="L9603" s="71"/>
    </row>
    <row r="9604" spans="1:12" ht="23.25" hidden="1" customHeight="1" x14ac:dyDescent="0.3">
      <c r="A9604" s="18" t="str">
        <f>+A9510</f>
        <v>NO</v>
      </c>
      <c r="B9604" s="18"/>
      <c r="E9604" s="90" t="str">
        <f>+$E$104</f>
        <v>Formulario 9</v>
      </c>
      <c r="F9604" s="315" t="s">
        <v>46</v>
      </c>
      <c r="G9604" s="316"/>
      <c r="H9604" s="317"/>
      <c r="I9604" s="318"/>
      <c r="J9604" s="318"/>
      <c r="K9604" s="318"/>
      <c r="L9604" s="319"/>
    </row>
    <row r="9605" spans="1:12" hidden="1" x14ac:dyDescent="0.3">
      <c r="A9605" s="18" t="str">
        <f>+A9510</f>
        <v>NO</v>
      </c>
      <c r="B9605" s="18"/>
      <c r="E9605" s="91" t="s">
        <v>124</v>
      </c>
      <c r="F9605" s="91" t="str">
        <f>+$F$99</f>
        <v>Director de Interventoría</v>
      </c>
      <c r="G9605" s="91" t="str">
        <f>+$G$99</f>
        <v>Residente de Interventoría</v>
      </c>
      <c r="H9605" s="320"/>
      <c r="I9605" s="321"/>
      <c r="J9605" s="321"/>
      <c r="K9605" s="321"/>
      <c r="L9605" s="322"/>
    </row>
    <row r="9606" spans="1:12" hidden="1" x14ac:dyDescent="0.3">
      <c r="A9606" s="18" t="str">
        <f>+A9510</f>
        <v>NO</v>
      </c>
      <c r="B9606" s="18"/>
      <c r="E9606" s="89"/>
      <c r="F9606" s="89"/>
      <c r="G9606" s="89"/>
      <c r="H9606" s="89"/>
      <c r="I9606" s="89"/>
      <c r="J9606" s="89"/>
      <c r="K9606" s="89"/>
      <c r="L9606" s="89"/>
    </row>
    <row r="9607" spans="1:12" hidden="1" x14ac:dyDescent="0.3">
      <c r="A9607" s="1" t="str">
        <f>+A9510</f>
        <v>NO</v>
      </c>
      <c r="E9607" s="92" t="str">
        <f>+E9482</f>
        <v>CRITERIOS DE EVALUACIÓN Y PUNTAJE</v>
      </c>
      <c r="F9607" s="93"/>
      <c r="G9607" s="93"/>
      <c r="H9607" s="93"/>
      <c r="I9607" s="93"/>
      <c r="J9607" s="93"/>
      <c r="K9607" s="94"/>
      <c r="L9607" s="95" t="str">
        <f>+$L$107</f>
        <v>PUNTAJE OBTENIDO</v>
      </c>
    </row>
    <row r="9608" spans="1:12" hidden="1" x14ac:dyDescent="0.3">
      <c r="A9608" s="1" t="str">
        <f>+A9510</f>
        <v>NO</v>
      </c>
      <c r="E9608" s="96" t="str">
        <f>+$E$108</f>
        <v>VALOR</v>
      </c>
      <c r="F9608" s="97" t="str">
        <f>+$F$108</f>
        <v>EQUIPO DE TRABAJO (PERSONAL CLAVE EVALUABLE)</v>
      </c>
      <c r="G9608" s="24"/>
      <c r="H9608" s="24"/>
      <c r="I9608" s="24"/>
      <c r="J9608" s="24"/>
      <c r="K9608" s="24"/>
      <c r="L9608" s="98"/>
    </row>
    <row r="9609" spans="1:12" ht="12.75" hidden="1" customHeight="1" x14ac:dyDescent="0.3">
      <c r="A9609" s="1" t="str">
        <f>+A9510</f>
        <v>NO</v>
      </c>
      <c r="E9609" s="96">
        <f>+$E$109</f>
        <v>5</v>
      </c>
      <c r="F9609" s="307" t="str">
        <f>+$F$109</f>
        <v xml:space="preserve"> Experiencia Específica adicional</v>
      </c>
      <c r="G9609" s="308"/>
      <c r="H9609" s="308"/>
      <c r="I9609" s="308"/>
      <c r="J9609" s="308"/>
      <c r="K9609" s="309"/>
      <c r="L9609" s="99" t="str">
        <f>IFERROR(IF(VLOOKUP(C9510,'R. PUNTAJES'!$C$14:$R$213,'R. PUNTAJES'!$I$10,0)="","",VLOOKUP(C9510,'R. PUNTAJES'!$C$14:$R$213,'R. PUNTAJES'!$I$10,0)),"")</f>
        <v/>
      </c>
    </row>
    <row r="9610" spans="1:12" ht="12.75" hidden="1" customHeight="1" x14ac:dyDescent="0.3">
      <c r="A9610" s="1" t="str">
        <f>+A9510</f>
        <v>NO</v>
      </c>
      <c r="E9610" s="96">
        <f>+$E$110</f>
        <v>5</v>
      </c>
      <c r="F9610" s="307" t="str">
        <f>+$F$110</f>
        <v>Formación Académica adicional</v>
      </c>
      <c r="G9610" s="308"/>
      <c r="H9610" s="308"/>
      <c r="I9610" s="308"/>
      <c r="J9610" s="308"/>
      <c r="K9610" s="309"/>
      <c r="L9610" s="99" t="str">
        <f>IFERROR(IF(VLOOKUP(C9510,'R. PUNTAJES'!$C$14:$R$213,'R. PUNTAJES'!$J$10,0)="","",VLOOKUP(C9510,'R. PUNTAJES'!$C$14:$R$213,'R. PUNTAJES'!$J$10,0)),"")</f>
        <v/>
      </c>
    </row>
    <row r="9611" spans="1:12" hidden="1" x14ac:dyDescent="0.3">
      <c r="A9611" s="18" t="str">
        <f>+A9510</f>
        <v>NO</v>
      </c>
      <c r="B9611" s="18"/>
      <c r="E9611" s="100"/>
      <c r="F9611" s="101" t="str">
        <f>+$F$111</f>
        <v>FACTOR DE SOSTENIBILIDAD</v>
      </c>
      <c r="G9611" s="102"/>
      <c r="H9611" s="102"/>
      <c r="I9611" s="102"/>
      <c r="J9611" s="102"/>
      <c r="K9611" s="102"/>
      <c r="L9611" s="103"/>
    </row>
    <row r="9612" spans="1:12" hidden="1" x14ac:dyDescent="0.3">
      <c r="A9612" s="18" t="str">
        <f>+A9510</f>
        <v>NO</v>
      </c>
      <c r="B9612" s="18"/>
      <c r="E9612" s="104">
        <v>1</v>
      </c>
      <c r="F9612" s="105" t="str">
        <f>+$F$112</f>
        <v>Compromisos Sostenibilidad</v>
      </c>
      <c r="G9612" s="106"/>
      <c r="H9612" s="106"/>
      <c r="I9612" s="106"/>
      <c r="J9612" s="106"/>
      <c r="K9612" s="106"/>
      <c r="L9612" s="107" t="str">
        <f>IFERROR(IF(VLOOKUP(C9510,'R. PUNTAJES'!$C$14:$R$213,'R. PUNTAJES'!$K$10,0)="","",VLOOKUP(C9510,'R. PUNTAJES'!$C$14:$R$213,'R. PUNTAJES'!$K$10,0)),"")</f>
        <v/>
      </c>
    </row>
    <row r="9613" spans="1:12" hidden="1" x14ac:dyDescent="0.3">
      <c r="A9613" s="1" t="str">
        <f>+A9510</f>
        <v>NO</v>
      </c>
      <c r="E9613" s="108"/>
      <c r="F9613" s="109" t="str">
        <f>+$F$113</f>
        <v>APOYO A LA INDUSTRIA NACIONAL</v>
      </c>
      <c r="G9613" s="110"/>
      <c r="H9613" s="110"/>
      <c r="I9613" s="110"/>
      <c r="J9613" s="110"/>
      <c r="K9613" s="110"/>
      <c r="L9613" s="111"/>
    </row>
    <row r="9614" spans="1:12" ht="12.75" hidden="1" customHeight="1" x14ac:dyDescent="0.3">
      <c r="A9614" s="1" t="str">
        <f>+A9510</f>
        <v>NO</v>
      </c>
      <c r="E9614" s="96">
        <v>20</v>
      </c>
      <c r="F9614" s="307" t="str">
        <f>+$F$114</f>
        <v>Promoción de Servicios Nacionales o con Trato Nacional</v>
      </c>
      <c r="G9614" s="308"/>
      <c r="H9614" s="308"/>
      <c r="I9614" s="308"/>
      <c r="J9614" s="308"/>
      <c r="K9614" s="309"/>
      <c r="L9614" s="99" t="str">
        <f>IFERROR(IF(VLOOKUP(C9510,'R. PUNTAJES'!$C$14:$R$213,'R. PUNTAJES'!$L$10,0)="","",
IF(VLOOKUP(C9510,'R. PUNTAJES'!$C$14:$R$213,'R. PUNTAJES'!$L$10,0)=5,0,
VLOOKUP(C9510,'R. PUNTAJES'!$C$14:$R$213,'R. PUNTAJES'!$L$10,0))),"")</f>
        <v/>
      </c>
    </row>
    <row r="9615" spans="1:12" ht="12.75" hidden="1" customHeight="1" x14ac:dyDescent="0.3">
      <c r="A9615" s="1" t="str">
        <f>+A9510</f>
        <v>NO</v>
      </c>
      <c r="E9615" s="96">
        <v>5</v>
      </c>
      <c r="F9615" s="307" t="str">
        <f>+$F$115</f>
        <v>Incorporación de componente nacional en servicios extranjeros</v>
      </c>
      <c r="G9615" s="308"/>
      <c r="H9615" s="308"/>
      <c r="I9615" s="308"/>
      <c r="J9615" s="308"/>
      <c r="K9615" s="309"/>
      <c r="L9615" s="99" t="str">
        <f>IFERROR(IF(VLOOKUP(C9510,'R. PUNTAJES'!$C$14:$R$213,'R. PUNTAJES'!$L$10,0)="","",
IF(VLOOKUP(C9510,'R. PUNTAJES'!$C$14:$R$213,'R. PUNTAJES'!$L$10,0)=20,0,
VLOOKUP(C9510,'R. PUNTAJES'!$C$14:$R$213,'R. PUNTAJES'!$L$10,0))),"")</f>
        <v/>
      </c>
    </row>
    <row r="9616" spans="1:12" hidden="1" x14ac:dyDescent="0.3">
      <c r="A9616" s="1" t="str">
        <f>+A9510</f>
        <v>NO</v>
      </c>
      <c r="E9616" s="112"/>
      <c r="F9616" s="97" t="str">
        <f>+$F$116</f>
        <v>VINCULACIÓN DE PERSONAS CON DISCAPACIDAD</v>
      </c>
      <c r="G9616" s="24"/>
      <c r="H9616" s="24"/>
      <c r="I9616" s="24"/>
      <c r="J9616" s="24"/>
      <c r="K9616" s="24"/>
      <c r="L9616" s="98"/>
    </row>
    <row r="9617" spans="1:16" ht="12.75" hidden="1" customHeight="1" x14ac:dyDescent="0.3">
      <c r="A9617" s="1" t="str">
        <f>+A9510</f>
        <v>NO</v>
      </c>
      <c r="E9617" s="96">
        <v>1</v>
      </c>
      <c r="F9617" s="307" t="str">
        <f>+$F$117</f>
        <v xml:space="preserve">Trabajadores vinculados a la planta de personal </v>
      </c>
      <c r="G9617" s="308"/>
      <c r="H9617" s="308"/>
      <c r="I9617" s="308"/>
      <c r="J9617" s="308"/>
      <c r="K9617" s="309"/>
      <c r="L9617" s="99" t="str">
        <f>IFERROR(IF(VLOOKUP(C9510,'R. PUNTAJES'!$C$14:$R$213,'R. PUNTAJES'!$M$10,0)="","",VLOOKUP(C9510,'R. PUNTAJES'!$C$14:$R$213,'R. PUNTAJES'!$M$10,0)),"")</f>
        <v/>
      </c>
    </row>
    <row r="9618" spans="1:16" hidden="1" x14ac:dyDescent="0.3">
      <c r="A9618" s="1" t="str">
        <f>+A9510</f>
        <v>NO</v>
      </c>
      <c r="E9618" s="112"/>
      <c r="F9618" s="97" t="str">
        <f>+$F$118</f>
        <v>EMPRENDIMIENTOS Y EMPRESAS DE MUJERES</v>
      </c>
      <c r="G9618" s="24"/>
      <c r="H9618" s="24"/>
      <c r="I9618" s="24"/>
      <c r="J9618" s="24"/>
      <c r="K9618" s="24"/>
      <c r="L9618" s="98"/>
    </row>
    <row r="9619" spans="1:16" ht="13" hidden="1" customHeight="1" x14ac:dyDescent="0.3">
      <c r="A9619" s="1" t="str">
        <f>+A9510</f>
        <v>NO</v>
      </c>
      <c r="E9619" s="96">
        <v>0.25</v>
      </c>
      <c r="F9619" s="307" t="str">
        <f>+$F$119</f>
        <v>Emprendimientos y empresas de mujeres</v>
      </c>
      <c r="G9619" s="308"/>
      <c r="H9619" s="308"/>
      <c r="I9619" s="308"/>
      <c r="J9619" s="308"/>
      <c r="K9619" s="309"/>
      <c r="L9619" s="113" t="str">
        <f>IFERROR(IF(VLOOKUP(C9510,'R. PUNTAJES'!$C$14:$R$213,'R. PUNTAJES'!$N$10,0)="","",VLOOKUP(C9510,'R. PUNTAJES'!$C$14:$R$213,'R. PUNTAJES'!$N$10,0)),"")</f>
        <v/>
      </c>
    </row>
    <row r="9620" spans="1:16" hidden="1" x14ac:dyDescent="0.3">
      <c r="A9620" s="18" t="str">
        <f>+A9621</f>
        <v>NO</v>
      </c>
      <c r="B9620" s="18"/>
      <c r="E9620" s="112"/>
      <c r="F9620" s="97" t="str">
        <f>+$F$120</f>
        <v>MIPYME</v>
      </c>
      <c r="G9620" s="24"/>
      <c r="H9620" s="24"/>
      <c r="I9620" s="24"/>
      <c r="J9620" s="24"/>
      <c r="K9620" s="24"/>
      <c r="L9620" s="98"/>
    </row>
    <row r="9621" spans="1:16" hidden="1" x14ac:dyDescent="0.3">
      <c r="A9621" s="18" t="str">
        <f>+IF(E9621=0,"NO",1)</f>
        <v>NO</v>
      </c>
      <c r="B9621" s="18"/>
      <c r="E9621" s="96">
        <v>0</v>
      </c>
      <c r="F9621" s="307" t="str">
        <f>+$F$121</f>
        <v>Mipyme</v>
      </c>
      <c r="G9621" s="308"/>
      <c r="H9621" s="308"/>
      <c r="I9621" s="308"/>
      <c r="J9621" s="308"/>
      <c r="K9621" s="309"/>
      <c r="L9621" s="113" t="str">
        <f>IFERROR(IF(VLOOKUP(C9510,'R. PUNTAJES'!$C$14:$R$213,'R. PUNTAJES'!$O$10,0)="","",VLOOKUP(C9510,'R. PUNTAJES'!$C$14:$R$213,'R. PUNTAJES'!$O$10,0)),"")</f>
        <v/>
      </c>
    </row>
    <row r="9622" spans="1:16" hidden="1" x14ac:dyDescent="0.3">
      <c r="A9622" s="1" t="str">
        <f>+A9510</f>
        <v>NO</v>
      </c>
      <c r="E9622" s="112"/>
      <c r="F9622" s="97" t="str">
        <f>+$F$122</f>
        <v>EXPERIENCIA DEL PROPONENTE</v>
      </c>
      <c r="G9622" s="24"/>
      <c r="H9622" s="24"/>
      <c r="I9622" s="24"/>
      <c r="J9622" s="24"/>
      <c r="K9622" s="24"/>
      <c r="L9622" s="98"/>
    </row>
    <row r="9623" spans="1:16" hidden="1" x14ac:dyDescent="0.3">
      <c r="A9623" s="1" t="str">
        <f>+A9510</f>
        <v>NO</v>
      </c>
      <c r="E9623" s="96">
        <v>59.5</v>
      </c>
      <c r="F9623" s="307" t="str">
        <f>+$F$123</f>
        <v>mediana con valor absoluto</v>
      </c>
      <c r="G9623" s="308"/>
      <c r="H9623" s="308"/>
      <c r="I9623" s="308"/>
      <c r="J9623" s="308"/>
      <c r="K9623" s="309"/>
      <c r="L9623" s="113" t="str">
        <f>IFERROR(IF(VLOOKUP(C9510,'R. PUNTAJES'!$C$14:$R$213,'R. PUNTAJES'!$R$10,0)="","",VLOOKUP(C9510,'R. PUNTAJES'!$C$14:$R$213,'R. PUNTAJES'!$R$10,0)),"")</f>
        <v/>
      </c>
    </row>
    <row r="9624" spans="1:16" hidden="1" x14ac:dyDescent="0.3">
      <c r="A9624" s="1" t="str">
        <f>+A9510</f>
        <v>NO</v>
      </c>
      <c r="E9624" s="112"/>
      <c r="F9624" s="97" t="str">
        <f>+$F$124</f>
        <v>MULTAS</v>
      </c>
      <c r="G9624" s="24"/>
      <c r="H9624" s="24"/>
      <c r="I9624" s="24"/>
      <c r="J9624" s="24"/>
      <c r="K9624" s="24"/>
      <c r="L9624" s="98"/>
    </row>
    <row r="9625" spans="1:16" ht="12.75" hidden="1" customHeight="1" x14ac:dyDescent="0.3">
      <c r="A9625" s="1" t="str">
        <f>+A9510</f>
        <v>NO</v>
      </c>
      <c r="E9625" s="96">
        <v>-2</v>
      </c>
      <c r="F9625" s="307" t="str">
        <f>+$F$125</f>
        <v>Una o más multas o cláusulas penales durante el último año</v>
      </c>
      <c r="G9625" s="310"/>
      <c r="H9625" s="310"/>
      <c r="I9625" s="310"/>
      <c r="J9625" s="310"/>
      <c r="K9625" s="311"/>
      <c r="L9625" s="99" t="str">
        <f>IFERROR(IF(VLOOKUP(C9510,'R. PUNTAJES'!$C$14:$R$213,'R. PUNTAJES'!$Q$10,0)="","",VLOOKUP(C9510,'R. PUNTAJES'!$C$14:$R$213,'R. PUNTAJES'!$Q$10,0)),"")</f>
        <v/>
      </c>
    </row>
    <row r="9626" spans="1:16" hidden="1" x14ac:dyDescent="0.3">
      <c r="A9626" s="1" t="str">
        <f>+A9510</f>
        <v>NO</v>
      </c>
      <c r="E9626" s="112"/>
      <c r="F9626" s="97" t="str">
        <f>+$F$126</f>
        <v>OBRAS INCONCLUSAS</v>
      </c>
      <c r="G9626" s="24"/>
      <c r="H9626" s="24"/>
      <c r="I9626" s="24"/>
      <c r="J9626" s="24"/>
      <c r="K9626" s="24"/>
      <c r="L9626" s="98"/>
    </row>
    <row r="9627" spans="1:16" hidden="1" x14ac:dyDescent="0.3">
      <c r="A9627" s="1" t="str">
        <f>+A9510</f>
        <v>NO</v>
      </c>
      <c r="E9627" s="96">
        <v>-1</v>
      </c>
      <c r="F9627" s="301" t="str">
        <f>+$F$127</f>
        <v>Anotación vigente de obra civil inconclusa</v>
      </c>
      <c r="G9627" s="302"/>
      <c r="H9627" s="302"/>
      <c r="I9627" s="302"/>
      <c r="J9627" s="302"/>
      <c r="K9627" s="303"/>
      <c r="L9627" s="99" t="str">
        <f>IFERROR(IF(VLOOKUP(C9510,'R. PUNTAJES'!$C$14:$R$213,'R. PUNTAJES'!$P$10,0)="","",VLOOKUP(C9510,'R. PUNTAJES'!$C$14:$R$213,'R. PUNTAJES'!$P$10,0)),"")</f>
        <v/>
      </c>
    </row>
    <row r="9628" spans="1:16" ht="7.5" hidden="1" customHeight="1" x14ac:dyDescent="0.3">
      <c r="A9628" s="1" t="str">
        <f>+A9510</f>
        <v>NO</v>
      </c>
      <c r="E9628" s="114"/>
      <c r="F9628" s="45"/>
      <c r="G9628" s="45"/>
      <c r="H9628" s="45"/>
      <c r="I9628" s="45"/>
      <c r="J9628" s="45"/>
      <c r="K9628" s="45"/>
      <c r="L9628" s="48"/>
    </row>
    <row r="9629" spans="1:16" hidden="1" x14ac:dyDescent="0.3">
      <c r="A9629" s="1" t="str">
        <f>+A9510</f>
        <v>NO</v>
      </c>
      <c r="E9629" s="115" t="str">
        <f>+$E$129</f>
        <v>PUNTAJE TOTAL</v>
      </c>
      <c r="F9629" s="116"/>
      <c r="G9629" s="116"/>
      <c r="H9629" s="116"/>
      <c r="I9629" s="116"/>
      <c r="J9629" s="116"/>
      <c r="K9629" s="117"/>
      <c r="L9629" s="118">
        <f>IFERROR(IF(VLOOKUP(C9510,'R. PUNTAJES'!$C$14:$R$213,'R. PUNTAJES'!$H$10,0)="RECHAZO","",SUM(L9609:L9627)),"")</f>
        <v>0</v>
      </c>
    </row>
    <row r="9630" spans="1:16" hidden="1" x14ac:dyDescent="0.3">
      <c r="A9630" s="1" t="str">
        <f>+A9510</f>
        <v>NO</v>
      </c>
      <c r="E9630" s="304" t="str">
        <f>+$E$130</f>
        <v>OBSERVACIONES RESPECTO A PUNTAJES</v>
      </c>
      <c r="F9630" s="305"/>
      <c r="G9630" s="305"/>
      <c r="H9630" s="305"/>
      <c r="I9630" s="305"/>
      <c r="J9630" s="305"/>
      <c r="K9630" s="305"/>
      <c r="L9630" s="305"/>
    </row>
    <row r="9631" spans="1:16" ht="12" hidden="1" customHeight="1" x14ac:dyDescent="0.3">
      <c r="A9631" s="1" t="str">
        <f>+A9510</f>
        <v>NO</v>
      </c>
      <c r="E9631" s="306" t="s">
        <v>124</v>
      </c>
      <c r="F9631" s="305"/>
      <c r="G9631" s="305"/>
      <c r="H9631" s="305"/>
      <c r="I9631" s="305"/>
      <c r="J9631" s="305"/>
      <c r="K9631" s="305"/>
      <c r="L9631" s="305"/>
      <c r="N9631" s="119"/>
      <c r="O9631" s="119"/>
      <c r="P9631" s="120"/>
    </row>
    <row r="9632" spans="1:16" ht="3" hidden="1" customHeight="1" x14ac:dyDescent="0.3">
      <c r="A9632" s="1" t="str">
        <f>+A9511</f>
        <v>NO</v>
      </c>
      <c r="E9632" s="121"/>
      <c r="F9632" s="122"/>
      <c r="G9632" s="122"/>
      <c r="H9632" s="122"/>
      <c r="I9632" s="122"/>
      <c r="J9632" s="122"/>
      <c r="K9632" s="122"/>
      <c r="L9632" s="123"/>
    </row>
    <row r="9633" spans="1:12" hidden="1" x14ac:dyDescent="0.3">
      <c r="A9633" s="1" t="str">
        <f>+IF(OR(C9635=""),"NO",1)</f>
        <v>NO</v>
      </c>
      <c r="E9633" s="346"/>
      <c r="F9633" s="347"/>
      <c r="G9633" s="347"/>
      <c r="H9633" s="347"/>
      <c r="I9633" s="347"/>
      <c r="J9633" s="347"/>
      <c r="K9633" s="347"/>
      <c r="L9633" s="347"/>
    </row>
    <row r="9634" spans="1:12" ht="4.5" hidden="1" customHeight="1" x14ac:dyDescent="0.3">
      <c r="A9634" s="1" t="str">
        <f>+A9635</f>
        <v>NO</v>
      </c>
      <c r="E9634" s="15"/>
      <c r="F9634" s="16"/>
      <c r="G9634" s="16"/>
      <c r="H9634" s="16"/>
      <c r="I9634" s="16"/>
      <c r="J9634" s="16"/>
      <c r="K9634" s="16"/>
      <c r="L9634" s="17"/>
    </row>
    <row r="9635" spans="1:12" ht="15.75" hidden="1" customHeight="1" x14ac:dyDescent="0.3">
      <c r="A9635" s="1" t="str">
        <f>+IF(OR(C9635=""),"NO",1)</f>
        <v>NO</v>
      </c>
      <c r="B9635" s="1">
        <f>1+MAX($B$1:B9634)</f>
        <v>78</v>
      </c>
      <c r="C9635" s="18" t="s">
        <v>124</v>
      </c>
      <c r="E9635" s="19" t="s">
        <v>124</v>
      </c>
      <c r="F9635" s="20"/>
      <c r="G9635" s="20"/>
      <c r="H9635" s="20"/>
      <c r="I9635" s="21"/>
      <c r="J9635" s="20"/>
      <c r="K9635" s="21"/>
      <c r="L9635" s="22"/>
    </row>
    <row r="9636" spans="1:12" hidden="1" x14ac:dyDescent="0.3">
      <c r="A9636" s="1" t="str">
        <f>A9635</f>
        <v>NO</v>
      </c>
      <c r="E9636" s="23" t="str">
        <f>+$E$11</f>
        <v>Integrantes</v>
      </c>
      <c r="F9636" s="24"/>
      <c r="G9636" s="24"/>
      <c r="H9636" s="24"/>
      <c r="I9636" s="24"/>
      <c r="J9636" s="24"/>
      <c r="K9636" s="25" t="str">
        <f>+$K$11</f>
        <v>Nit</v>
      </c>
      <c r="L9636" s="26" t="str">
        <f>+$L$11</f>
        <v>Part.</v>
      </c>
    </row>
    <row r="9637" spans="1:12" hidden="1" x14ac:dyDescent="0.3">
      <c r="A9637" s="1" t="str">
        <f>+A9636</f>
        <v>NO</v>
      </c>
      <c r="C9637" s="1" t="s">
        <v>124</v>
      </c>
      <c r="E9637" s="27" t="s">
        <v>124</v>
      </c>
      <c r="F9637" s="28"/>
      <c r="G9637" s="28"/>
      <c r="H9637" s="28"/>
      <c r="I9637" s="28"/>
      <c r="J9637" s="28"/>
      <c r="K9637" s="29" t="s">
        <v>124</v>
      </c>
      <c r="L9637" s="30" t="s">
        <v>124</v>
      </c>
    </row>
    <row r="9638" spans="1:12" hidden="1" x14ac:dyDescent="0.3">
      <c r="A9638" s="18" t="str">
        <f>+IF(OR(C9638=""),"NO",1)</f>
        <v>NO</v>
      </c>
      <c r="B9638" s="18"/>
      <c r="C9638" s="1" t="s">
        <v>124</v>
      </c>
      <c r="E9638" s="31" t="s">
        <v>124</v>
      </c>
      <c r="F9638" s="32"/>
      <c r="G9638" s="32"/>
      <c r="H9638" s="32"/>
      <c r="I9638" s="32"/>
      <c r="J9638" s="32"/>
      <c r="K9638" s="33" t="s">
        <v>124</v>
      </c>
      <c r="L9638" s="34" t="s">
        <v>124</v>
      </c>
    </row>
    <row r="9639" spans="1:12" hidden="1" x14ac:dyDescent="0.3">
      <c r="A9639" s="18" t="str">
        <f>+IF(OR(C9639=""),"NO",1)</f>
        <v>NO</v>
      </c>
      <c r="B9639" s="18"/>
      <c r="C9639" s="1" t="s">
        <v>124</v>
      </c>
      <c r="E9639" s="31" t="s">
        <v>124</v>
      </c>
      <c r="F9639" s="32"/>
      <c r="G9639" s="32"/>
      <c r="H9639" s="32"/>
      <c r="I9639" s="32"/>
      <c r="J9639" s="32"/>
      <c r="K9639" s="33" t="s">
        <v>124</v>
      </c>
      <c r="L9639" s="34" t="s">
        <v>124</v>
      </c>
    </row>
    <row r="9640" spans="1:12" hidden="1" x14ac:dyDescent="0.3">
      <c r="A9640" s="18" t="str">
        <f>+IF(OR(C9640=""),"NO",1)</f>
        <v>NO</v>
      </c>
      <c r="B9640" s="18"/>
      <c r="C9640" s="1" t="s">
        <v>124</v>
      </c>
      <c r="E9640" s="31" t="s">
        <v>13</v>
      </c>
      <c r="F9640" s="32"/>
      <c r="G9640" s="32"/>
      <c r="H9640" s="32"/>
      <c r="I9640" s="32"/>
      <c r="J9640" s="32"/>
      <c r="K9640" s="33"/>
      <c r="L9640" s="34"/>
    </row>
    <row r="9641" spans="1:12" hidden="1" x14ac:dyDescent="0.3">
      <c r="A9641" s="18" t="str">
        <f>+IF(OR(C9641=""),"NO",1)</f>
        <v>NO</v>
      </c>
      <c r="B9641" s="18"/>
      <c r="C9641" s="1" t="s">
        <v>124</v>
      </c>
      <c r="E9641" s="31" t="s">
        <v>13</v>
      </c>
      <c r="F9641" s="32"/>
      <c r="G9641" s="32"/>
      <c r="H9641" s="32"/>
      <c r="I9641" s="32"/>
      <c r="J9641" s="32"/>
      <c r="K9641" s="33"/>
      <c r="L9641" s="34"/>
    </row>
    <row r="9642" spans="1:12" hidden="1" x14ac:dyDescent="0.3">
      <c r="A9642" s="18" t="str">
        <f>+IF(OR(C9642=""),"NO",1)</f>
        <v>NO</v>
      </c>
      <c r="B9642" s="18"/>
      <c r="C9642" s="1" t="s">
        <v>124</v>
      </c>
      <c r="E9642" s="35" t="s">
        <v>13</v>
      </c>
      <c r="F9642" s="36"/>
      <c r="G9642" s="36"/>
      <c r="H9642" s="36"/>
      <c r="I9642" s="36"/>
      <c r="J9642" s="36"/>
      <c r="K9642" s="37"/>
      <c r="L9642" s="38"/>
    </row>
    <row r="9643" spans="1:12" ht="5.15" hidden="1" customHeight="1" x14ac:dyDescent="0.3">
      <c r="A9643" s="1" t="str">
        <f>+A9635</f>
        <v>NO</v>
      </c>
      <c r="E9643" s="39"/>
      <c r="F9643" s="39"/>
      <c r="G9643" s="39"/>
      <c r="H9643" s="39"/>
      <c r="I9643" s="39"/>
      <c r="J9643" s="39"/>
      <c r="K9643" s="39"/>
      <c r="L9643" s="39"/>
    </row>
    <row r="9644" spans="1:12" ht="15.75" hidden="1" customHeight="1" x14ac:dyDescent="0.3">
      <c r="A9644" s="1" t="str">
        <f>+A9635</f>
        <v>NO</v>
      </c>
      <c r="E9644" s="40" t="str">
        <f>+$E$19</f>
        <v>RESULTADO DE EVALUACIÓN TÉCNICA</v>
      </c>
      <c r="F9644" s="41"/>
      <c r="G9644" s="41"/>
      <c r="H9644" s="41"/>
      <c r="I9644" s="41"/>
      <c r="J9644" s="41"/>
      <c r="K9644" s="41"/>
      <c r="L9644" s="42"/>
    </row>
    <row r="9645" spans="1:12" hidden="1" x14ac:dyDescent="0.3">
      <c r="A9645" s="1" t="str">
        <f>+A9635</f>
        <v>NO</v>
      </c>
      <c r="E9645" s="43"/>
      <c r="F9645" s="44" t="str">
        <f>+$F$20</f>
        <v>Experiencia</v>
      </c>
      <c r="G9645" s="45"/>
      <c r="H9645" s="45"/>
      <c r="I9645" s="45"/>
      <c r="J9645" s="45"/>
      <c r="K9645" s="46"/>
      <c r="L9645" s="47" t="s">
        <v>124</v>
      </c>
    </row>
    <row r="9646" spans="1:12" hidden="1" x14ac:dyDescent="0.3">
      <c r="A9646" s="1" t="str">
        <f>+A9635</f>
        <v>NO</v>
      </c>
      <c r="E9646" s="348" t="str">
        <f>+$E$21</f>
        <v>OBSERVACIONES RESPECTO A LA EVALUACIÓN DE EXPERIENCIA</v>
      </c>
      <c r="F9646" s="308"/>
      <c r="G9646" s="308"/>
      <c r="H9646" s="308"/>
      <c r="I9646" s="308"/>
      <c r="J9646" s="308"/>
      <c r="K9646" s="308"/>
      <c r="L9646" s="349"/>
    </row>
    <row r="9647" spans="1:12" hidden="1" x14ac:dyDescent="0.3">
      <c r="A9647" s="1" t="str">
        <f>+A9635</f>
        <v>NO</v>
      </c>
      <c r="E9647" s="350" t="s">
        <v>124</v>
      </c>
      <c r="F9647" s="351"/>
      <c r="G9647" s="351"/>
      <c r="H9647" s="351"/>
      <c r="I9647" s="351"/>
      <c r="J9647" s="351"/>
      <c r="K9647" s="351"/>
      <c r="L9647" s="352"/>
    </row>
    <row r="9648" spans="1:12" ht="5.15" hidden="1" customHeight="1" x14ac:dyDescent="0.3">
      <c r="A9648" s="1" t="str">
        <f>+A9635</f>
        <v>NO</v>
      </c>
      <c r="E9648" s="39"/>
      <c r="F9648" s="39"/>
      <c r="G9648" s="39"/>
      <c r="H9648" s="39"/>
      <c r="I9648" s="39"/>
      <c r="J9648" s="39"/>
      <c r="K9648" s="39"/>
      <c r="L9648" s="39"/>
    </row>
    <row r="9649" spans="1:12" ht="12.75" hidden="1" customHeight="1" x14ac:dyDescent="0.3">
      <c r="A9649" s="1" t="str">
        <f>+A9635</f>
        <v>NO</v>
      </c>
      <c r="E9649" s="40" t="str">
        <f>+$E$24</f>
        <v>EXPERIENCIA HABILITANTE: CONTRATOS PRESENTADOS</v>
      </c>
      <c r="F9649" s="41"/>
      <c r="G9649" s="41"/>
      <c r="H9649" s="41"/>
      <c r="I9649" s="41"/>
      <c r="J9649" s="41"/>
      <c r="K9649" s="41"/>
      <c r="L9649" s="42"/>
    </row>
    <row r="9650" spans="1:12" ht="8.5" hidden="1" customHeight="1" x14ac:dyDescent="0.3">
      <c r="A9650" s="1" t="str">
        <f>+A9635</f>
        <v>NO</v>
      </c>
      <c r="E9650" s="49"/>
      <c r="F9650" s="50"/>
      <c r="G9650" s="51"/>
      <c r="H9650" s="51"/>
      <c r="I9650" s="51"/>
      <c r="J9650" s="51"/>
      <c r="K9650" s="51"/>
      <c r="L9650" s="52"/>
    </row>
    <row r="9651" spans="1:12" hidden="1" x14ac:dyDescent="0.3">
      <c r="A9651" s="18" t="str">
        <f>+IF(OR(C9651=""),"NO",1)</f>
        <v>NO</v>
      </c>
      <c r="B9651" s="18"/>
      <c r="C9651" s="1" t="s">
        <v>124</v>
      </c>
      <c r="E9651" s="329">
        <v>1</v>
      </c>
      <c r="F9651" s="53" t="str">
        <f>+$F$26</f>
        <v>OBJETO</v>
      </c>
      <c r="G9651" s="332" t="s">
        <v>124</v>
      </c>
      <c r="H9651" s="333"/>
      <c r="I9651" s="333"/>
      <c r="J9651" s="333"/>
      <c r="K9651" s="333"/>
      <c r="L9651" s="334"/>
    </row>
    <row r="9652" spans="1:12" hidden="1" x14ac:dyDescent="0.3">
      <c r="A9652" s="18" t="str">
        <f>+IF(OR(C9651=""),"NO",1)</f>
        <v>NO</v>
      </c>
      <c r="B9652" s="18"/>
      <c r="E9652" s="330"/>
      <c r="F9652" s="54" t="str">
        <f>+$F$27</f>
        <v>CONTRATANTE</v>
      </c>
      <c r="G9652" s="335" t="s">
        <v>124</v>
      </c>
      <c r="H9652" s="310"/>
      <c r="I9652" s="310"/>
      <c r="J9652" s="310"/>
      <c r="K9652" s="310"/>
      <c r="L9652" s="336"/>
    </row>
    <row r="9653" spans="1:12" hidden="1" x14ac:dyDescent="0.3">
      <c r="A9653" s="18" t="str">
        <f>+IF(OR(C9651=""),"NO",1)</f>
        <v>NO</v>
      </c>
      <c r="B9653" s="18"/>
      <c r="E9653" s="330"/>
      <c r="F9653" s="54" t="str">
        <f>+$F$28</f>
        <v>APORTANTE</v>
      </c>
      <c r="G9653" s="337" t="s">
        <v>124</v>
      </c>
      <c r="H9653" s="338"/>
      <c r="I9653" s="338"/>
      <c r="J9653" s="338"/>
      <c r="K9653" s="338"/>
      <c r="L9653" s="339"/>
    </row>
    <row r="9654" spans="1:12" hidden="1" x14ac:dyDescent="0.3">
      <c r="A9654" s="18" t="str">
        <f>+IF(OR(C9651=""),"NO",1)</f>
        <v>NO</v>
      </c>
      <c r="B9654" s="18"/>
      <c r="E9654" s="330"/>
      <c r="F9654" s="54" t="str">
        <f>+$F$29</f>
        <v>VALOR /SMMLV)</v>
      </c>
      <c r="G9654" s="55" t="s">
        <v>124</v>
      </c>
      <c r="H9654" s="56" t="str">
        <f>+$H$29</f>
        <v>% PART..</v>
      </c>
      <c r="I9654" s="57" t="s">
        <v>124</v>
      </c>
      <c r="J9654" s="58" t="str">
        <f>+$J$29</f>
        <v>VALOR ACREDITADO</v>
      </c>
      <c r="K9654" s="59"/>
      <c r="L9654" s="47" t="s">
        <v>124</v>
      </c>
    </row>
    <row r="9655" spans="1:12" hidden="1" x14ac:dyDescent="0.3">
      <c r="A9655" s="18" t="str">
        <f>+IF(OR(C9651=""),"NO",1)</f>
        <v>NO</v>
      </c>
      <c r="B9655" s="18"/>
      <c r="E9655" s="330"/>
      <c r="F9655" s="60" t="str">
        <f>+$F$30</f>
        <v>EXPERIENCIA APORTADA</v>
      </c>
      <c r="G9655" s="340" t="s">
        <v>124</v>
      </c>
      <c r="H9655" s="341"/>
      <c r="I9655" s="341"/>
      <c r="J9655" s="341"/>
      <c r="K9655" s="341"/>
      <c r="L9655" s="342"/>
    </row>
    <row r="9656" spans="1:12" hidden="1" x14ac:dyDescent="0.3">
      <c r="A9656" s="18" t="str">
        <f>+IF(OR(C9651=""),"NO",1)</f>
        <v>NO</v>
      </c>
      <c r="B9656" s="18"/>
      <c r="E9656" s="331"/>
      <c r="F9656" s="62" t="str">
        <f>+$F$31</f>
        <v>OBSERVACIÓN</v>
      </c>
      <c r="G9656" s="343" t="s">
        <v>124</v>
      </c>
      <c r="H9656" s="344"/>
      <c r="I9656" s="344"/>
      <c r="J9656" s="344"/>
      <c r="K9656" s="344"/>
      <c r="L9656" s="345"/>
    </row>
    <row r="9657" spans="1:12" ht="8.5" hidden="1" customHeight="1" x14ac:dyDescent="0.3">
      <c r="A9657" s="18" t="str">
        <f>+IF(OR(C9651=""),"NO",1)</f>
        <v>NO</v>
      </c>
      <c r="B9657" s="18"/>
      <c r="E9657" s="49"/>
      <c r="F9657" s="50"/>
      <c r="G9657" s="51"/>
      <c r="H9657" s="51"/>
      <c r="I9657" s="51"/>
      <c r="J9657" s="51"/>
      <c r="K9657" s="51"/>
      <c r="L9657" s="52"/>
    </row>
    <row r="9658" spans="1:12" hidden="1" x14ac:dyDescent="0.3">
      <c r="A9658" s="18" t="str">
        <f t="shared" ref="A9658" si="3234">+IF(OR(C9658=""),"NO",1)</f>
        <v>NO</v>
      </c>
      <c r="B9658" s="18"/>
      <c r="C9658" s="1" t="s">
        <v>124</v>
      </c>
      <c r="E9658" s="329">
        <v>2</v>
      </c>
      <c r="F9658" s="53" t="str">
        <f>+$F$26</f>
        <v>OBJETO</v>
      </c>
      <c r="G9658" s="332" t="s">
        <v>124</v>
      </c>
      <c r="H9658" s="333"/>
      <c r="I9658" s="333"/>
      <c r="J9658" s="333"/>
      <c r="K9658" s="333"/>
      <c r="L9658" s="334"/>
    </row>
    <row r="9659" spans="1:12" hidden="1" x14ac:dyDescent="0.3">
      <c r="A9659" s="18" t="str">
        <f t="shared" ref="A9659" si="3235">+IF(OR(C9658=""),"NO",1)</f>
        <v>NO</v>
      </c>
      <c r="B9659" s="18"/>
      <c r="E9659" s="330"/>
      <c r="F9659" s="54" t="str">
        <f>+$F$27</f>
        <v>CONTRATANTE</v>
      </c>
      <c r="G9659" s="335" t="s">
        <v>124</v>
      </c>
      <c r="H9659" s="310"/>
      <c r="I9659" s="310"/>
      <c r="J9659" s="310"/>
      <c r="K9659" s="310"/>
      <c r="L9659" s="336"/>
    </row>
    <row r="9660" spans="1:12" hidden="1" x14ac:dyDescent="0.3">
      <c r="A9660" s="18" t="str">
        <f t="shared" ref="A9660" si="3236">+IF(OR(C9658=""),"NO",1)</f>
        <v>NO</v>
      </c>
      <c r="B9660" s="18"/>
      <c r="E9660" s="330"/>
      <c r="F9660" s="54" t="str">
        <f>+$F$28</f>
        <v>APORTANTE</v>
      </c>
      <c r="G9660" s="337" t="s">
        <v>124</v>
      </c>
      <c r="H9660" s="338"/>
      <c r="I9660" s="338"/>
      <c r="J9660" s="338"/>
      <c r="K9660" s="338"/>
      <c r="L9660" s="339"/>
    </row>
    <row r="9661" spans="1:12" hidden="1" x14ac:dyDescent="0.3">
      <c r="A9661" s="18" t="str">
        <f t="shared" ref="A9661" si="3237">+IF(OR(C9658=""),"NO",1)</f>
        <v>NO</v>
      </c>
      <c r="B9661" s="18"/>
      <c r="E9661" s="330"/>
      <c r="F9661" s="54" t="str">
        <f>+$F$29</f>
        <v>VALOR /SMMLV)</v>
      </c>
      <c r="G9661" s="55" t="s">
        <v>124</v>
      </c>
      <c r="H9661" s="56" t="str">
        <f>+$H$29</f>
        <v>% PART..</v>
      </c>
      <c r="I9661" s="57" t="s">
        <v>124</v>
      </c>
      <c r="J9661" s="58" t="str">
        <f>+$J$29</f>
        <v>VALOR ACREDITADO</v>
      </c>
      <c r="K9661" s="59"/>
      <c r="L9661" s="47" t="s">
        <v>124</v>
      </c>
    </row>
    <row r="9662" spans="1:12" hidden="1" x14ac:dyDescent="0.3">
      <c r="A9662" s="18" t="str">
        <f t="shared" ref="A9662" si="3238">+IF(OR(C9658=""),"NO",1)</f>
        <v>NO</v>
      </c>
      <c r="B9662" s="18"/>
      <c r="E9662" s="330"/>
      <c r="F9662" s="60" t="str">
        <f>+$F$30</f>
        <v>EXPERIENCIA APORTADA</v>
      </c>
      <c r="G9662" s="340" t="s">
        <v>124</v>
      </c>
      <c r="H9662" s="341"/>
      <c r="I9662" s="341"/>
      <c r="J9662" s="341"/>
      <c r="K9662" s="341"/>
      <c r="L9662" s="342"/>
    </row>
    <row r="9663" spans="1:12" hidden="1" x14ac:dyDescent="0.3">
      <c r="A9663" s="18" t="str">
        <f t="shared" ref="A9663" si="3239">+IF(OR(C9658=""),"NO",1)</f>
        <v>NO</v>
      </c>
      <c r="B9663" s="18"/>
      <c r="E9663" s="331"/>
      <c r="F9663" s="62" t="str">
        <f>+$F$31</f>
        <v>OBSERVACIÓN</v>
      </c>
      <c r="G9663" s="343" t="s">
        <v>124</v>
      </c>
      <c r="H9663" s="344"/>
      <c r="I9663" s="344"/>
      <c r="J9663" s="344"/>
      <c r="K9663" s="344"/>
      <c r="L9663" s="345"/>
    </row>
    <row r="9664" spans="1:12" ht="8.5" hidden="1" customHeight="1" x14ac:dyDescent="0.3">
      <c r="A9664" s="18" t="str">
        <f t="shared" ref="A9664" si="3240">+IF(OR(C9658=""),"NO",1)</f>
        <v>NO</v>
      </c>
      <c r="B9664" s="18"/>
      <c r="E9664" s="49"/>
      <c r="F9664" s="50"/>
      <c r="G9664" s="51"/>
      <c r="H9664" s="51"/>
      <c r="I9664" s="51"/>
      <c r="J9664" s="51"/>
      <c r="K9664" s="51"/>
      <c r="L9664" s="52"/>
    </row>
    <row r="9665" spans="1:12" hidden="1" x14ac:dyDescent="0.3">
      <c r="A9665" s="18" t="str">
        <f t="shared" ref="A9665" si="3241">+IF(OR(C9665=""),"NO",1)</f>
        <v>NO</v>
      </c>
      <c r="B9665" s="18"/>
      <c r="C9665" s="1" t="s">
        <v>124</v>
      </c>
      <c r="E9665" s="329">
        <v>3</v>
      </c>
      <c r="F9665" s="53" t="str">
        <f>+$F$26</f>
        <v>OBJETO</v>
      </c>
      <c r="G9665" s="332" t="s">
        <v>124</v>
      </c>
      <c r="H9665" s="333"/>
      <c r="I9665" s="333"/>
      <c r="J9665" s="333"/>
      <c r="K9665" s="333"/>
      <c r="L9665" s="334"/>
    </row>
    <row r="9666" spans="1:12" hidden="1" x14ac:dyDescent="0.3">
      <c r="A9666" s="18" t="str">
        <f t="shared" ref="A9666" si="3242">+IF(OR(C9665=""),"NO",1)</f>
        <v>NO</v>
      </c>
      <c r="B9666" s="18"/>
      <c r="E9666" s="330"/>
      <c r="F9666" s="54" t="str">
        <f>+$F$27</f>
        <v>CONTRATANTE</v>
      </c>
      <c r="G9666" s="335" t="s">
        <v>124</v>
      </c>
      <c r="H9666" s="310"/>
      <c r="I9666" s="310"/>
      <c r="J9666" s="310"/>
      <c r="K9666" s="310"/>
      <c r="L9666" s="336"/>
    </row>
    <row r="9667" spans="1:12" hidden="1" x14ac:dyDescent="0.3">
      <c r="A9667" s="18" t="str">
        <f t="shared" ref="A9667" si="3243">+IF(OR(C9665=""),"NO",1)</f>
        <v>NO</v>
      </c>
      <c r="B9667" s="18"/>
      <c r="E9667" s="330"/>
      <c r="F9667" s="54" t="str">
        <f>+$F$28</f>
        <v>APORTANTE</v>
      </c>
      <c r="G9667" s="337" t="s">
        <v>124</v>
      </c>
      <c r="H9667" s="338"/>
      <c r="I9667" s="338"/>
      <c r="J9667" s="338"/>
      <c r="K9667" s="338"/>
      <c r="L9667" s="339"/>
    </row>
    <row r="9668" spans="1:12" hidden="1" x14ac:dyDescent="0.3">
      <c r="A9668" s="18" t="str">
        <f t="shared" ref="A9668" si="3244">+IF(OR(C9665=""),"NO",1)</f>
        <v>NO</v>
      </c>
      <c r="B9668" s="18"/>
      <c r="E9668" s="330"/>
      <c r="F9668" s="54" t="str">
        <f>+$F$29</f>
        <v>VALOR /SMMLV)</v>
      </c>
      <c r="G9668" s="55" t="s">
        <v>124</v>
      </c>
      <c r="H9668" s="56" t="str">
        <f>+$H$29</f>
        <v>% PART..</v>
      </c>
      <c r="I9668" s="57" t="s">
        <v>124</v>
      </c>
      <c r="J9668" s="58" t="str">
        <f>+$J$29</f>
        <v>VALOR ACREDITADO</v>
      </c>
      <c r="K9668" s="59"/>
      <c r="L9668" s="47" t="s">
        <v>124</v>
      </c>
    </row>
    <row r="9669" spans="1:12" hidden="1" x14ac:dyDescent="0.3">
      <c r="A9669" s="18" t="str">
        <f t="shared" ref="A9669" si="3245">+IF(OR(C9665=""),"NO",1)</f>
        <v>NO</v>
      </c>
      <c r="B9669" s="18"/>
      <c r="E9669" s="330"/>
      <c r="F9669" s="60" t="str">
        <f>+$F$30</f>
        <v>EXPERIENCIA APORTADA</v>
      </c>
      <c r="G9669" s="340" t="s">
        <v>124</v>
      </c>
      <c r="H9669" s="341"/>
      <c r="I9669" s="341"/>
      <c r="J9669" s="341"/>
      <c r="K9669" s="341"/>
      <c r="L9669" s="342"/>
    </row>
    <row r="9670" spans="1:12" hidden="1" x14ac:dyDescent="0.3">
      <c r="A9670" s="18" t="str">
        <f t="shared" ref="A9670" si="3246">+IF(OR(C9665=""),"NO",1)</f>
        <v>NO</v>
      </c>
      <c r="B9670" s="18"/>
      <c r="E9670" s="331"/>
      <c r="F9670" s="62" t="str">
        <f>+$F$31</f>
        <v>OBSERVACIÓN</v>
      </c>
      <c r="G9670" s="343" t="s">
        <v>124</v>
      </c>
      <c r="H9670" s="344"/>
      <c r="I9670" s="344"/>
      <c r="J9670" s="344"/>
      <c r="K9670" s="344"/>
      <c r="L9670" s="345"/>
    </row>
    <row r="9671" spans="1:12" ht="8.5" hidden="1" customHeight="1" x14ac:dyDescent="0.3">
      <c r="A9671" s="18" t="str">
        <f t="shared" ref="A9671" si="3247">+IF(OR(C9665=""),"NO",1)</f>
        <v>NO</v>
      </c>
      <c r="B9671" s="18"/>
      <c r="E9671" s="49"/>
      <c r="F9671" s="50"/>
      <c r="G9671" s="51"/>
      <c r="H9671" s="51"/>
      <c r="I9671" s="51"/>
      <c r="J9671" s="51"/>
      <c r="K9671" s="51"/>
      <c r="L9671" s="52"/>
    </row>
    <row r="9672" spans="1:12" hidden="1" x14ac:dyDescent="0.3">
      <c r="A9672" s="18" t="str">
        <f t="shared" ref="A9672" si="3248">+IF(OR(C9672=""),"NO",1)</f>
        <v>NO</v>
      </c>
      <c r="B9672" s="18"/>
      <c r="C9672" s="1" t="s">
        <v>124</v>
      </c>
      <c r="E9672" s="329">
        <v>4</v>
      </c>
      <c r="F9672" s="53" t="str">
        <f>+$F$26</f>
        <v>OBJETO</v>
      </c>
      <c r="G9672" s="332" t="s">
        <v>124</v>
      </c>
      <c r="H9672" s="333"/>
      <c r="I9672" s="333"/>
      <c r="J9672" s="333"/>
      <c r="K9672" s="333"/>
      <c r="L9672" s="334"/>
    </row>
    <row r="9673" spans="1:12" hidden="1" x14ac:dyDescent="0.3">
      <c r="A9673" s="18" t="str">
        <f t="shared" ref="A9673" si="3249">+IF(OR(C9672=""),"NO",1)</f>
        <v>NO</v>
      </c>
      <c r="B9673" s="18"/>
      <c r="E9673" s="330"/>
      <c r="F9673" s="54" t="str">
        <f>+$F$27</f>
        <v>CONTRATANTE</v>
      </c>
      <c r="G9673" s="335" t="s">
        <v>124</v>
      </c>
      <c r="H9673" s="310"/>
      <c r="I9673" s="310"/>
      <c r="J9673" s="310"/>
      <c r="K9673" s="310"/>
      <c r="L9673" s="336"/>
    </row>
    <row r="9674" spans="1:12" hidden="1" x14ac:dyDescent="0.3">
      <c r="A9674" s="18" t="str">
        <f t="shared" ref="A9674" si="3250">+IF(OR(C9672=""),"NO",1)</f>
        <v>NO</v>
      </c>
      <c r="B9674" s="18"/>
      <c r="E9674" s="330"/>
      <c r="F9674" s="54" t="str">
        <f>+$F$28</f>
        <v>APORTANTE</v>
      </c>
      <c r="G9674" s="337" t="s">
        <v>124</v>
      </c>
      <c r="H9674" s="338"/>
      <c r="I9674" s="338"/>
      <c r="J9674" s="338"/>
      <c r="K9674" s="338"/>
      <c r="L9674" s="339"/>
    </row>
    <row r="9675" spans="1:12" hidden="1" x14ac:dyDescent="0.3">
      <c r="A9675" s="18" t="str">
        <f t="shared" ref="A9675" si="3251">+IF(OR(C9672=""),"NO",1)</f>
        <v>NO</v>
      </c>
      <c r="B9675" s="18"/>
      <c r="E9675" s="330"/>
      <c r="F9675" s="54" t="str">
        <f>+$F$29</f>
        <v>VALOR /SMMLV)</v>
      </c>
      <c r="G9675" s="55" t="s">
        <v>124</v>
      </c>
      <c r="H9675" s="56" t="str">
        <f>+$H$29</f>
        <v>% PART..</v>
      </c>
      <c r="I9675" s="57" t="s">
        <v>124</v>
      </c>
      <c r="J9675" s="58" t="str">
        <f>+$J$29</f>
        <v>VALOR ACREDITADO</v>
      </c>
      <c r="K9675" s="59"/>
      <c r="L9675" s="47" t="s">
        <v>124</v>
      </c>
    </row>
    <row r="9676" spans="1:12" hidden="1" x14ac:dyDescent="0.3">
      <c r="A9676" s="18" t="str">
        <f t="shared" ref="A9676" si="3252">+IF(OR(C9672=""),"NO",1)</f>
        <v>NO</v>
      </c>
      <c r="B9676" s="18"/>
      <c r="E9676" s="330"/>
      <c r="F9676" s="60" t="str">
        <f>+$F$30</f>
        <v>EXPERIENCIA APORTADA</v>
      </c>
      <c r="G9676" s="340" t="s">
        <v>124</v>
      </c>
      <c r="H9676" s="341"/>
      <c r="I9676" s="341"/>
      <c r="J9676" s="341"/>
      <c r="K9676" s="341"/>
      <c r="L9676" s="342"/>
    </row>
    <row r="9677" spans="1:12" hidden="1" x14ac:dyDescent="0.3">
      <c r="A9677" s="18" t="str">
        <f t="shared" ref="A9677" si="3253">+IF(OR(C9672=""),"NO",1)</f>
        <v>NO</v>
      </c>
      <c r="B9677" s="18"/>
      <c r="E9677" s="331"/>
      <c r="F9677" s="62" t="str">
        <f>+$F$31</f>
        <v>OBSERVACIÓN</v>
      </c>
      <c r="G9677" s="343" t="s">
        <v>124</v>
      </c>
      <c r="H9677" s="344"/>
      <c r="I9677" s="344"/>
      <c r="J9677" s="344"/>
      <c r="K9677" s="344"/>
      <c r="L9677" s="345"/>
    </row>
    <row r="9678" spans="1:12" ht="8.5" hidden="1" customHeight="1" x14ac:dyDescent="0.3">
      <c r="A9678" s="18" t="str">
        <f t="shared" ref="A9678" si="3254">+IF(OR(C9672=""),"NO",1)</f>
        <v>NO</v>
      </c>
      <c r="B9678" s="18"/>
      <c r="E9678" s="49"/>
      <c r="F9678" s="50"/>
      <c r="G9678" s="51"/>
      <c r="H9678" s="51"/>
      <c r="I9678" s="51"/>
      <c r="J9678" s="51"/>
      <c r="K9678" s="51"/>
      <c r="L9678" s="52"/>
    </row>
    <row r="9679" spans="1:12" hidden="1" x14ac:dyDescent="0.3">
      <c r="A9679" s="18" t="str">
        <f t="shared" ref="A9679" si="3255">+IF(OR(C9679=""),"NO",1)</f>
        <v>NO</v>
      </c>
      <c r="B9679" s="18"/>
      <c r="C9679" s="1" t="s">
        <v>124</v>
      </c>
      <c r="E9679" s="329">
        <v>5</v>
      </c>
      <c r="F9679" s="53" t="str">
        <f>+$F$26</f>
        <v>OBJETO</v>
      </c>
      <c r="G9679" s="332" t="s">
        <v>124</v>
      </c>
      <c r="H9679" s="333"/>
      <c r="I9679" s="333"/>
      <c r="J9679" s="333"/>
      <c r="K9679" s="333"/>
      <c r="L9679" s="334"/>
    </row>
    <row r="9680" spans="1:12" hidden="1" x14ac:dyDescent="0.3">
      <c r="A9680" s="18" t="str">
        <f t="shared" ref="A9680" si="3256">+IF(OR(C9679=""),"NO",1)</f>
        <v>NO</v>
      </c>
      <c r="B9680" s="18"/>
      <c r="E9680" s="330"/>
      <c r="F9680" s="54" t="str">
        <f>+$F$27</f>
        <v>CONTRATANTE</v>
      </c>
      <c r="G9680" s="335" t="s">
        <v>124</v>
      </c>
      <c r="H9680" s="310"/>
      <c r="I9680" s="310"/>
      <c r="J9680" s="310"/>
      <c r="K9680" s="310"/>
      <c r="L9680" s="336"/>
    </row>
    <row r="9681" spans="1:12" hidden="1" x14ac:dyDescent="0.3">
      <c r="A9681" s="18" t="str">
        <f t="shared" ref="A9681" si="3257">+IF(OR(C9679=""),"NO",1)</f>
        <v>NO</v>
      </c>
      <c r="B9681" s="18"/>
      <c r="E9681" s="330"/>
      <c r="F9681" s="54" t="str">
        <f>+$F$28</f>
        <v>APORTANTE</v>
      </c>
      <c r="G9681" s="337" t="s">
        <v>124</v>
      </c>
      <c r="H9681" s="338"/>
      <c r="I9681" s="338"/>
      <c r="J9681" s="338"/>
      <c r="K9681" s="338"/>
      <c r="L9681" s="339"/>
    </row>
    <row r="9682" spans="1:12" hidden="1" x14ac:dyDescent="0.3">
      <c r="A9682" s="18" t="str">
        <f t="shared" ref="A9682" si="3258">+IF(OR(C9679=""),"NO",1)</f>
        <v>NO</v>
      </c>
      <c r="B9682" s="18"/>
      <c r="E9682" s="330"/>
      <c r="F9682" s="54" t="str">
        <f>+$F$29</f>
        <v>VALOR /SMMLV)</v>
      </c>
      <c r="G9682" s="55" t="s">
        <v>124</v>
      </c>
      <c r="H9682" s="56" t="str">
        <f>+$H$29</f>
        <v>% PART..</v>
      </c>
      <c r="I9682" s="57" t="s">
        <v>124</v>
      </c>
      <c r="J9682" s="58" t="str">
        <f>+$J$29</f>
        <v>VALOR ACREDITADO</v>
      </c>
      <c r="K9682" s="59"/>
      <c r="L9682" s="47" t="s">
        <v>124</v>
      </c>
    </row>
    <row r="9683" spans="1:12" hidden="1" x14ac:dyDescent="0.3">
      <c r="A9683" s="18" t="str">
        <f t="shared" ref="A9683" si="3259">+IF(OR(C9679=""),"NO",1)</f>
        <v>NO</v>
      </c>
      <c r="B9683" s="18"/>
      <c r="E9683" s="330"/>
      <c r="F9683" s="60" t="str">
        <f>+$F$30</f>
        <v>EXPERIENCIA APORTADA</v>
      </c>
      <c r="G9683" s="340" t="s">
        <v>124</v>
      </c>
      <c r="H9683" s="341"/>
      <c r="I9683" s="341"/>
      <c r="J9683" s="341"/>
      <c r="K9683" s="341"/>
      <c r="L9683" s="342"/>
    </row>
    <row r="9684" spans="1:12" hidden="1" x14ac:dyDescent="0.3">
      <c r="A9684" s="18" t="str">
        <f t="shared" ref="A9684" si="3260">+IF(OR(C9679=""),"NO",1)</f>
        <v>NO</v>
      </c>
      <c r="B9684" s="18"/>
      <c r="E9684" s="331"/>
      <c r="F9684" s="62" t="str">
        <f>+$F$31</f>
        <v>OBSERVACIÓN</v>
      </c>
      <c r="G9684" s="343" t="s">
        <v>124</v>
      </c>
      <c r="H9684" s="344"/>
      <c r="I9684" s="344"/>
      <c r="J9684" s="344"/>
      <c r="K9684" s="344"/>
      <c r="L9684" s="345"/>
    </row>
    <row r="9685" spans="1:12" ht="8.5" hidden="1" customHeight="1" x14ac:dyDescent="0.3">
      <c r="A9685" s="18" t="str">
        <f t="shared" ref="A9685" si="3261">+IF(OR(C9679=""),"NO",1)</f>
        <v>NO</v>
      </c>
      <c r="B9685" s="18"/>
      <c r="E9685" s="49"/>
      <c r="F9685" s="50"/>
      <c r="G9685" s="51"/>
      <c r="H9685" s="51"/>
      <c r="I9685" s="51"/>
      <c r="J9685" s="51"/>
      <c r="K9685" s="51"/>
      <c r="L9685" s="52"/>
    </row>
    <row r="9686" spans="1:12" hidden="1" x14ac:dyDescent="0.3">
      <c r="A9686" s="18" t="str">
        <f t="shared" ref="A9686" si="3262">+IF(OR(C9686=""),"NO",1)</f>
        <v>NO</v>
      </c>
      <c r="B9686" s="18"/>
      <c r="C9686" s="1" t="s">
        <v>124</v>
      </c>
      <c r="E9686" s="329">
        <v>6</v>
      </c>
      <c r="F9686" s="53" t="str">
        <f>+$F$26</f>
        <v>OBJETO</v>
      </c>
      <c r="G9686" s="332" t="s">
        <v>124</v>
      </c>
      <c r="H9686" s="333"/>
      <c r="I9686" s="333"/>
      <c r="J9686" s="333"/>
      <c r="K9686" s="333"/>
      <c r="L9686" s="334"/>
    </row>
    <row r="9687" spans="1:12" hidden="1" x14ac:dyDescent="0.3">
      <c r="A9687" s="18" t="str">
        <f t="shared" ref="A9687" si="3263">+IF(OR(C9686=""),"NO",1)</f>
        <v>NO</v>
      </c>
      <c r="B9687" s="18"/>
      <c r="E9687" s="330"/>
      <c r="F9687" s="54" t="str">
        <f>+$F$27</f>
        <v>CONTRATANTE</v>
      </c>
      <c r="G9687" s="335" t="s">
        <v>124</v>
      </c>
      <c r="H9687" s="310"/>
      <c r="I9687" s="310"/>
      <c r="J9687" s="310"/>
      <c r="K9687" s="310"/>
      <c r="L9687" s="336"/>
    </row>
    <row r="9688" spans="1:12" hidden="1" x14ac:dyDescent="0.3">
      <c r="A9688" s="18" t="str">
        <f t="shared" ref="A9688" si="3264">+IF(OR(C9686=""),"NO",1)</f>
        <v>NO</v>
      </c>
      <c r="B9688" s="18"/>
      <c r="E9688" s="330"/>
      <c r="F9688" s="54" t="str">
        <f>+$F$28</f>
        <v>APORTANTE</v>
      </c>
      <c r="G9688" s="337" t="s">
        <v>124</v>
      </c>
      <c r="H9688" s="338"/>
      <c r="I9688" s="338"/>
      <c r="J9688" s="338"/>
      <c r="K9688" s="338"/>
      <c r="L9688" s="339"/>
    </row>
    <row r="9689" spans="1:12" hidden="1" x14ac:dyDescent="0.3">
      <c r="A9689" s="18" t="str">
        <f t="shared" ref="A9689" si="3265">+IF(OR(C9686=""),"NO",1)</f>
        <v>NO</v>
      </c>
      <c r="B9689" s="18"/>
      <c r="E9689" s="330"/>
      <c r="F9689" s="54" t="str">
        <f>+$F$29</f>
        <v>VALOR /SMMLV)</v>
      </c>
      <c r="G9689" s="55" t="s">
        <v>124</v>
      </c>
      <c r="H9689" s="56" t="str">
        <f>+$H$29</f>
        <v>% PART..</v>
      </c>
      <c r="I9689" s="57" t="s">
        <v>124</v>
      </c>
      <c r="J9689" s="58" t="str">
        <f>+$J$29</f>
        <v>VALOR ACREDITADO</v>
      </c>
      <c r="K9689" s="59"/>
      <c r="L9689" s="47" t="s">
        <v>124</v>
      </c>
    </row>
    <row r="9690" spans="1:12" hidden="1" x14ac:dyDescent="0.3">
      <c r="A9690" s="18" t="str">
        <f t="shared" ref="A9690" si="3266">+IF(OR(C9686=""),"NO",1)</f>
        <v>NO</v>
      </c>
      <c r="B9690" s="18"/>
      <c r="E9690" s="330"/>
      <c r="F9690" s="60" t="str">
        <f>+$F$30</f>
        <v>EXPERIENCIA APORTADA</v>
      </c>
      <c r="G9690" s="340" t="s">
        <v>124</v>
      </c>
      <c r="H9690" s="341"/>
      <c r="I9690" s="341"/>
      <c r="J9690" s="341"/>
      <c r="K9690" s="341"/>
      <c r="L9690" s="342"/>
    </row>
    <row r="9691" spans="1:12" hidden="1" x14ac:dyDescent="0.3">
      <c r="A9691" s="18" t="str">
        <f t="shared" ref="A9691" si="3267">+IF(OR(C9686=""),"NO",1)</f>
        <v>NO</v>
      </c>
      <c r="B9691" s="18"/>
      <c r="E9691" s="331"/>
      <c r="F9691" s="62" t="str">
        <f>+$F$31</f>
        <v>OBSERVACIÓN</v>
      </c>
      <c r="G9691" s="343" t="s">
        <v>124</v>
      </c>
      <c r="H9691" s="344"/>
      <c r="I9691" s="344"/>
      <c r="J9691" s="344"/>
      <c r="K9691" s="344"/>
      <c r="L9691" s="345"/>
    </row>
    <row r="9692" spans="1:12" ht="8.5" hidden="1" customHeight="1" x14ac:dyDescent="0.3">
      <c r="A9692" s="18" t="str">
        <f t="shared" ref="A9692" si="3268">+IF(OR(C9686=""),"NO",1)</f>
        <v>NO</v>
      </c>
      <c r="B9692" s="18"/>
      <c r="E9692" s="49"/>
      <c r="F9692" s="50"/>
      <c r="G9692" s="51"/>
      <c r="H9692" s="51"/>
      <c r="I9692" s="51"/>
      <c r="J9692" s="51"/>
      <c r="K9692" s="51"/>
      <c r="L9692" s="52"/>
    </row>
    <row r="9693" spans="1:12" hidden="1" x14ac:dyDescent="0.3">
      <c r="A9693" s="18" t="str">
        <f t="shared" ref="A9693" si="3269">+IF(OR(C9693=""),"NO",1)</f>
        <v>NO</v>
      </c>
      <c r="B9693" s="18"/>
      <c r="C9693" s="1" t="s">
        <v>124</v>
      </c>
      <c r="E9693" s="329">
        <v>7</v>
      </c>
      <c r="F9693" s="53" t="str">
        <f>+$F$26</f>
        <v>OBJETO</v>
      </c>
      <c r="G9693" s="332" t="s">
        <v>124</v>
      </c>
      <c r="H9693" s="333"/>
      <c r="I9693" s="333"/>
      <c r="J9693" s="333"/>
      <c r="K9693" s="333"/>
      <c r="L9693" s="334"/>
    </row>
    <row r="9694" spans="1:12" hidden="1" x14ac:dyDescent="0.3">
      <c r="A9694" s="18" t="str">
        <f t="shared" ref="A9694" si="3270">+IF(OR(C9693=""),"NO",1)</f>
        <v>NO</v>
      </c>
      <c r="B9694" s="18"/>
      <c r="E9694" s="330"/>
      <c r="F9694" s="54" t="str">
        <f>+$F$27</f>
        <v>CONTRATANTE</v>
      </c>
      <c r="G9694" s="335" t="s">
        <v>124</v>
      </c>
      <c r="H9694" s="310"/>
      <c r="I9694" s="310"/>
      <c r="J9694" s="310"/>
      <c r="K9694" s="310"/>
      <c r="L9694" s="336"/>
    </row>
    <row r="9695" spans="1:12" hidden="1" x14ac:dyDescent="0.3">
      <c r="A9695" s="18" t="str">
        <f t="shared" ref="A9695" si="3271">+IF(OR(C9693=""),"NO",1)</f>
        <v>NO</v>
      </c>
      <c r="B9695" s="18"/>
      <c r="E9695" s="330"/>
      <c r="F9695" s="54" t="str">
        <f>+$F$28</f>
        <v>APORTANTE</v>
      </c>
      <c r="G9695" s="337" t="s">
        <v>124</v>
      </c>
      <c r="H9695" s="338"/>
      <c r="I9695" s="338"/>
      <c r="J9695" s="338"/>
      <c r="K9695" s="338"/>
      <c r="L9695" s="339"/>
    </row>
    <row r="9696" spans="1:12" hidden="1" x14ac:dyDescent="0.3">
      <c r="A9696" s="18" t="str">
        <f t="shared" ref="A9696" si="3272">+IF(OR(C9693=""),"NO",1)</f>
        <v>NO</v>
      </c>
      <c r="B9696" s="18"/>
      <c r="E9696" s="330"/>
      <c r="F9696" s="54" t="str">
        <f>+$F$29</f>
        <v>VALOR /SMMLV)</v>
      </c>
      <c r="G9696" s="55" t="s">
        <v>124</v>
      </c>
      <c r="H9696" s="56" t="str">
        <f>+$H$29</f>
        <v>% PART..</v>
      </c>
      <c r="I9696" s="57" t="s">
        <v>124</v>
      </c>
      <c r="J9696" s="58" t="str">
        <f>+$J$29</f>
        <v>VALOR ACREDITADO</v>
      </c>
      <c r="K9696" s="59"/>
      <c r="L9696" s="47" t="s">
        <v>124</v>
      </c>
    </row>
    <row r="9697" spans="1:12" hidden="1" x14ac:dyDescent="0.3">
      <c r="A9697" s="18" t="str">
        <f t="shared" ref="A9697" si="3273">+IF(OR(C9693=""),"NO",1)</f>
        <v>NO</v>
      </c>
      <c r="B9697" s="18"/>
      <c r="E9697" s="330"/>
      <c r="F9697" s="60" t="str">
        <f>+$F$30</f>
        <v>EXPERIENCIA APORTADA</v>
      </c>
      <c r="G9697" s="340" t="s">
        <v>124</v>
      </c>
      <c r="H9697" s="341"/>
      <c r="I9697" s="341"/>
      <c r="J9697" s="341"/>
      <c r="K9697" s="341"/>
      <c r="L9697" s="342"/>
    </row>
    <row r="9698" spans="1:12" hidden="1" x14ac:dyDescent="0.3">
      <c r="A9698" s="18" t="str">
        <f t="shared" ref="A9698" si="3274">+IF(OR(C9693=""),"NO",1)</f>
        <v>NO</v>
      </c>
      <c r="B9698" s="18"/>
      <c r="E9698" s="331"/>
      <c r="F9698" s="62" t="str">
        <f>+$F$31</f>
        <v>OBSERVACIÓN</v>
      </c>
      <c r="G9698" s="343" t="s">
        <v>124</v>
      </c>
      <c r="H9698" s="344"/>
      <c r="I9698" s="344"/>
      <c r="J9698" s="344"/>
      <c r="K9698" s="344"/>
      <c r="L9698" s="345"/>
    </row>
    <row r="9699" spans="1:12" hidden="1" x14ac:dyDescent="0.3">
      <c r="A9699" s="18" t="str">
        <f t="shared" ref="A9699" si="3275">+IF(OR(C9693=""),"NO",1)</f>
        <v>NO</v>
      </c>
      <c r="B9699" s="18"/>
      <c r="E9699" s="49"/>
      <c r="F9699" s="50"/>
      <c r="G9699" s="51"/>
      <c r="H9699" s="51"/>
      <c r="I9699" s="51"/>
      <c r="J9699" s="51"/>
      <c r="K9699" s="51"/>
      <c r="L9699" s="52"/>
    </row>
    <row r="9700" spans="1:12" hidden="1" x14ac:dyDescent="0.3">
      <c r="A9700" s="1" t="str">
        <f>+A9635</f>
        <v>NO</v>
      </c>
      <c r="C9700" s="1" t="str">
        <f>"N"&amp;C9635</f>
        <v>N</v>
      </c>
      <c r="E9700" s="63"/>
      <c r="F9700" s="64" t="str">
        <f>+$F$75</f>
        <v>TOTAL DE CONTRATOS PRESENTADOS VÁLIDOS QUE CUMPLEN EXPERIENCIA ACREDITADA:</v>
      </c>
      <c r="G9700" s="65"/>
      <c r="H9700" s="65"/>
      <c r="I9700" s="65"/>
      <c r="J9700" s="66"/>
      <c r="K9700" s="65"/>
      <c r="L9700" s="67" t="s">
        <v>124</v>
      </c>
    </row>
    <row r="9701" spans="1:12" ht="6.65" hidden="1" customHeight="1" x14ac:dyDescent="0.3">
      <c r="A9701" s="1" t="str">
        <f>+A9635</f>
        <v>NO</v>
      </c>
      <c r="E9701" s="51"/>
      <c r="F9701" s="50"/>
      <c r="G9701" s="51"/>
      <c r="H9701" s="51"/>
      <c r="I9701" s="51"/>
      <c r="J9701" s="51"/>
      <c r="K9701" s="51"/>
      <c r="L9701" s="51"/>
    </row>
    <row r="9702" spans="1:12" hidden="1" x14ac:dyDescent="0.3">
      <c r="A9702" s="1" t="str">
        <f>+A9635</f>
        <v>NO</v>
      </c>
      <c r="E9702" s="63"/>
      <c r="F9702" s="63" t="str">
        <f>+$F$77</f>
        <v>ACREDITA SUMINISTRO E INSTALACIÓN DE MOBILIARIO POR LO MENOS EN UN (1) CONTRATO VÁLIDO</v>
      </c>
      <c r="G9702" s="65"/>
      <c r="H9702" s="65"/>
      <c r="I9702" s="65"/>
      <c r="J9702" s="66"/>
      <c r="K9702" s="65"/>
      <c r="L9702" s="68" t="s">
        <v>157</v>
      </c>
    </row>
    <row r="9703" spans="1:12" ht="5.15" hidden="1" customHeight="1" x14ac:dyDescent="0.3">
      <c r="A9703" s="1" t="str">
        <f>+A9635</f>
        <v>NO</v>
      </c>
      <c r="E9703" s="51"/>
      <c r="F9703" s="50"/>
      <c r="G9703" s="51"/>
      <c r="H9703" s="51"/>
      <c r="I9703" s="51"/>
      <c r="J9703" s="51"/>
      <c r="K9703" s="51"/>
      <c r="L9703" s="51"/>
    </row>
    <row r="9704" spans="1:12" ht="12.75" hidden="1" customHeight="1" x14ac:dyDescent="0.3">
      <c r="A9704" s="1" t="str">
        <f>+A9635</f>
        <v>NO</v>
      </c>
      <c r="E9704" s="69" t="str">
        <f>+$E$79</f>
        <v>EXPERIENCIA ESPECÍFICA NUMERAL 10.1.1 A</v>
      </c>
      <c r="F9704" s="70"/>
      <c r="G9704" s="70"/>
      <c r="H9704" s="70"/>
      <c r="I9704" s="70"/>
      <c r="J9704" s="70"/>
      <c r="K9704" s="70"/>
      <c r="L9704" s="71"/>
    </row>
    <row r="9705" spans="1:12" ht="26.5" hidden="1" customHeight="1" x14ac:dyDescent="0.3">
      <c r="A9705" s="1" t="str">
        <f>+A9635</f>
        <v>NO</v>
      </c>
      <c r="E9705" s="72"/>
      <c r="F9705" s="325" t="str">
        <f>+$F$80</f>
        <v>Por lo menos uno (1) de los contratos válidos aportados como experiencia general debe corresponder mínimo al 60% del presupuesto oficial del presente proceso de selección.  (SMMLV)</v>
      </c>
      <c r="G9705" s="326"/>
      <c r="H9705" s="326"/>
      <c r="I9705" s="326"/>
      <c r="J9705" s="326"/>
      <c r="K9705" s="73" t="s">
        <v>124</v>
      </c>
      <c r="L9705" s="74" t="s">
        <v>124</v>
      </c>
    </row>
    <row r="9706" spans="1:12" ht="23.5" hidden="1" customHeight="1" x14ac:dyDescent="0.3">
      <c r="A9706" s="1" t="str">
        <f>+A9635</f>
        <v>NO</v>
      </c>
      <c r="E9706" s="63"/>
      <c r="F9706" s="325" t="str">
        <f>+$F$81</f>
        <v xml:space="preserve">Deberá acreditarse en al menos uno (1) de los contratos válidos aportados como experiencia general una </v>
      </c>
      <c r="G9706" s="326"/>
      <c r="H9706" s="326"/>
      <c r="I9706" s="326"/>
      <c r="J9706" s="326"/>
      <c r="K9706" s="73" t="s">
        <v>124</v>
      </c>
      <c r="L9706" s="74" t="s">
        <v>124</v>
      </c>
    </row>
    <row r="9707" spans="1:12" ht="23.5" hidden="1" customHeight="1" x14ac:dyDescent="0.3">
      <c r="A9707" s="18" t="s">
        <v>30</v>
      </c>
      <c r="E9707" s="63"/>
      <c r="F9707" s="325" t="str">
        <f>+$F$82</f>
        <v xml:space="preserve">Deberá acreditarse en al menos uno (1) de los contratos válidos aportados interventoría a intervención de </v>
      </c>
      <c r="G9707" s="326"/>
      <c r="H9707" s="326"/>
      <c r="I9707" s="326"/>
      <c r="J9707" s="326"/>
      <c r="K9707" s="73">
        <f>+$K$82</f>
        <v>0</v>
      </c>
      <c r="L9707" s="74" t="s">
        <v>124</v>
      </c>
    </row>
    <row r="9708" spans="1:12" ht="36" hidden="1" customHeight="1" x14ac:dyDescent="0.3">
      <c r="A9708" s="18" t="s">
        <v>30</v>
      </c>
      <c r="E9708" s="63"/>
      <c r="F9708" s="325" t="str">
        <f>+$F$83</f>
        <v xml:space="preserve">Deberá acreditarse en al menos uno (1) de los contratos válidos aportados interventoría a intervención de </v>
      </c>
      <c r="G9708" s="326"/>
      <c r="H9708" s="326"/>
      <c r="I9708" s="326"/>
      <c r="J9708" s="326"/>
      <c r="K9708" s="75">
        <f>+$K$83</f>
        <v>0</v>
      </c>
      <c r="L9708" s="76" t="s">
        <v>124</v>
      </c>
    </row>
    <row r="9709" spans="1:12" hidden="1" x14ac:dyDescent="0.3">
      <c r="A9709" s="1" t="str">
        <f>+A9635</f>
        <v>NO</v>
      </c>
      <c r="E9709" s="51"/>
      <c r="F9709" s="50"/>
      <c r="G9709" s="51"/>
      <c r="H9709" s="51"/>
      <c r="I9709" s="51"/>
      <c r="J9709" s="51"/>
      <c r="K9709" s="51"/>
      <c r="L9709" s="51"/>
    </row>
    <row r="9710" spans="1:12" ht="12.75" hidden="1" customHeight="1" x14ac:dyDescent="0.3">
      <c r="A9710" s="1" t="str">
        <f>+A9635</f>
        <v>NO</v>
      </c>
      <c r="E9710" s="40" t="str">
        <f>+$E$85</f>
        <v>VALOR MÍNIMO A CERIFICAR % P.O EN SMMMLV. NUMERAL 3.9.1</v>
      </c>
      <c r="F9710" s="41"/>
      <c r="G9710" s="41"/>
      <c r="H9710" s="41"/>
      <c r="I9710" s="41"/>
      <c r="J9710" s="41"/>
      <c r="K9710" s="41"/>
      <c r="L9710" s="42"/>
    </row>
    <row r="9711" spans="1:12" hidden="1" x14ac:dyDescent="0.3">
      <c r="A9711" s="1" t="str">
        <f>+A9635</f>
        <v>NO</v>
      </c>
      <c r="C9711" s="1" t="str">
        <f>"M"&amp;C9635</f>
        <v>M</v>
      </c>
      <c r="E9711" s="77" t="str">
        <f>+$E$86</f>
        <v>100% P.O.</v>
      </c>
      <c r="F9711" s="78"/>
      <c r="G9711" s="61">
        <v>242.41716883554506</v>
      </c>
      <c r="H9711" s="124" t="str">
        <f>+$H$86</f>
        <v>TOTAL EJECUTADO DE CONTRATOS ACREDITADOS</v>
      </c>
      <c r="I9711" s="124"/>
      <c r="J9711" s="124"/>
      <c r="K9711" s="55" t="s">
        <v>124</v>
      </c>
      <c r="L9711" s="47" t="s">
        <v>124</v>
      </c>
    </row>
    <row r="9712" spans="1:12" hidden="1" x14ac:dyDescent="0.3">
      <c r="A9712" s="1" t="str">
        <f>+A9635</f>
        <v>NO</v>
      </c>
      <c r="E9712" s="39"/>
      <c r="F9712" s="39"/>
      <c r="G9712" s="39"/>
      <c r="H9712" s="39"/>
      <c r="I9712" s="39"/>
      <c r="J9712" s="39"/>
      <c r="K9712" s="39"/>
      <c r="L9712" s="39"/>
    </row>
    <row r="9713" spans="1:12" ht="12.75" hidden="1" customHeight="1" x14ac:dyDescent="0.3">
      <c r="A9713" s="18" t="s">
        <v>30</v>
      </c>
      <c r="B9713" s="18"/>
      <c r="E9713" s="40" t="str">
        <f>+$E$88</f>
        <v>CONSIDERACIONES PARA LA VALIDEZ DE LA EXPERIENCIA REQUERIDA: EXPERIENCIA PROPONENTES PLURALES NUMERAL 10.1.2 D</v>
      </c>
      <c r="F9713" s="41"/>
      <c r="G9713" s="41"/>
      <c r="H9713" s="41"/>
      <c r="I9713" s="41"/>
      <c r="J9713" s="41"/>
      <c r="K9713" s="41"/>
      <c r="L9713" s="42"/>
    </row>
    <row r="9714" spans="1:12" ht="28" hidden="1" customHeight="1" x14ac:dyDescent="0.3">
      <c r="A9714" s="18" t="s">
        <v>30</v>
      </c>
      <c r="B9714" s="18"/>
      <c r="C9714" s="1" t="str">
        <f>"O"&amp;C9635</f>
        <v>O</v>
      </c>
      <c r="E9714" s="80" t="str">
        <f>+$E$89</f>
        <v>i)</v>
      </c>
      <c r="F9714" s="327" t="str">
        <f>+$F$89</f>
        <v>Uno de los integrantes debe aportar como mínimo el cincuenta por ciento (50 %) de la experiencia solicitada</v>
      </c>
      <c r="G9714" s="328"/>
      <c r="H9714" s="328"/>
      <c r="I9714" s="328"/>
      <c r="J9714" s="328"/>
      <c r="K9714" s="73" t="s">
        <v>124</v>
      </c>
      <c r="L9714" s="47" t="s">
        <v>124</v>
      </c>
    </row>
    <row r="9715" spans="1:12" ht="28" hidden="1" customHeight="1" x14ac:dyDescent="0.3">
      <c r="A9715" s="18" t="s">
        <v>30</v>
      </c>
      <c r="B9715" s="18"/>
      <c r="C9715" s="1" t="str">
        <f>"O"&amp;C9635</f>
        <v>O</v>
      </c>
      <c r="E9715" s="80" t="str">
        <f>+$E$90</f>
        <v>ii)</v>
      </c>
      <c r="F9715" s="327" t="str">
        <f>+$F$90</f>
        <v>Todos los demás ntegrantes deben acreditar al menos el cinco por ciento (5 %) de la experiencia solicitada, solo uno (1) de los integrantes podrá no acreditar experiencia pero su porcentaje de participación  no podrá superar el diez por ciento (10 %)</v>
      </c>
      <c r="G9715" s="328"/>
      <c r="H9715" s="328"/>
      <c r="I9715" s="328"/>
      <c r="J9715" s="328"/>
      <c r="K9715" s="73" t="s">
        <v>124</v>
      </c>
      <c r="L9715" s="47" t="s">
        <v>124</v>
      </c>
    </row>
    <row r="9716" spans="1:12" hidden="1" x14ac:dyDescent="0.3">
      <c r="A9716" s="18" t="s">
        <v>30</v>
      </c>
      <c r="B9716" s="18"/>
      <c r="E9716" s="39"/>
      <c r="F9716" s="39"/>
      <c r="G9716" s="39"/>
      <c r="H9716" s="39"/>
      <c r="I9716" s="39"/>
      <c r="J9716" s="39"/>
      <c r="K9716" s="39"/>
      <c r="L9716" s="39"/>
    </row>
    <row r="9717" spans="1:12" ht="13" hidden="1" customHeight="1" x14ac:dyDescent="0.3">
      <c r="A9717" s="18" t="str">
        <f>+A9635</f>
        <v>NO</v>
      </c>
      <c r="B9717" s="18"/>
      <c r="E9717" s="69" t="str">
        <f>+$E$92</f>
        <v>VERIFICACIÓN Y ASIGNACIÓN DE PUNTAJE POR LA EXPERIENCIA DEL PROPONENTE</v>
      </c>
      <c r="F9717" s="70"/>
      <c r="G9717" s="70"/>
      <c r="H9717" s="70"/>
      <c r="I9717" s="70"/>
      <c r="J9717" s="70"/>
      <c r="K9717" s="70"/>
      <c r="L9717" s="71"/>
    </row>
    <row r="9718" spans="1:12" hidden="1" x14ac:dyDescent="0.3">
      <c r="A9718" s="18" t="str">
        <f>+A9635</f>
        <v>NO</v>
      </c>
      <c r="B9718" s="18"/>
      <c r="E9718" s="81"/>
      <c r="F9718" s="323" t="str">
        <f>+$F$93</f>
        <v>No. CONTRATOS QUE ACREDITAN LA EXPERIENCIA (NO OBJETO DE SUBSANACIÓN)</v>
      </c>
      <c r="G9718" s="324"/>
      <c r="H9718" s="324"/>
      <c r="I9718" s="324"/>
      <c r="J9718" s="324"/>
      <c r="K9718" s="82"/>
      <c r="L9718" s="83" t="s">
        <v>124</v>
      </c>
    </row>
    <row r="9719" spans="1:12" ht="13" hidden="1" customHeight="1" x14ac:dyDescent="0.3">
      <c r="A9719" s="18" t="str">
        <f>+A9635</f>
        <v>NO</v>
      </c>
      <c r="B9719" s="18"/>
      <c r="E9719" s="84"/>
      <c r="F9719" s="323" t="str">
        <f>+$F$94</f>
        <v>TOTAL EJECUTADO DE CONTRATOS ACREDITADOS PROPUESTA INICIAL</v>
      </c>
      <c r="G9719" s="324"/>
      <c r="H9719" s="324"/>
      <c r="I9719" s="324"/>
      <c r="J9719" s="324"/>
      <c r="K9719" s="85"/>
      <c r="L9719" s="86" t="s">
        <v>124</v>
      </c>
    </row>
    <row r="9720" spans="1:12" ht="13" hidden="1" customHeight="1" x14ac:dyDescent="0.3">
      <c r="A9720" s="18" t="str">
        <f>+A9635</f>
        <v>NO</v>
      </c>
      <c r="B9720" s="18"/>
      <c r="E9720" s="87"/>
      <c r="F9720" s="323" t="str">
        <f>+$F$95</f>
        <v>PROMEDIO VALOR ACREDITADO EN SMMLV</v>
      </c>
      <c r="G9720" s="324"/>
      <c r="H9720" s="324"/>
      <c r="I9720" s="324"/>
      <c r="J9720" s="324"/>
      <c r="K9720" s="66"/>
      <c r="L9720" s="88" t="s">
        <v>124</v>
      </c>
    </row>
    <row r="9721" spans="1:12" hidden="1" x14ac:dyDescent="0.3">
      <c r="A9721" s="18" t="str">
        <f>+A9635</f>
        <v>NO</v>
      </c>
      <c r="B9721" s="18"/>
      <c r="E9721" s="89"/>
      <c r="F9721" s="89"/>
      <c r="G9721" s="89"/>
      <c r="H9721" s="89"/>
      <c r="I9721" s="89"/>
      <c r="J9721" s="89"/>
      <c r="K9721" s="89"/>
      <c r="L9721" s="89"/>
    </row>
    <row r="9722" spans="1:12" ht="13" hidden="1" customHeight="1" x14ac:dyDescent="0.3">
      <c r="A9722" s="18" t="str">
        <f>+A9635</f>
        <v>NO</v>
      </c>
      <c r="B9722" s="18"/>
      <c r="E9722" s="69" t="str">
        <f>+$E$97</f>
        <v>3.9.2 EXIGENCIAS MÍNIMAS DE EXPERIENCIA Y FORMACIÓN ACADÉMICA DEL EQUIPO DE TRABAJO</v>
      </c>
      <c r="F9722" s="70"/>
      <c r="G9722" s="70"/>
      <c r="H9722" s="70"/>
      <c r="I9722" s="70"/>
      <c r="J9722" s="70"/>
      <c r="K9722" s="70"/>
      <c r="L9722" s="71"/>
    </row>
    <row r="9723" spans="1:12" hidden="1" x14ac:dyDescent="0.3">
      <c r="A9723" s="18" t="str">
        <f>+A9635</f>
        <v>NO</v>
      </c>
      <c r="B9723" s="18"/>
      <c r="E9723" s="90" t="str">
        <f>+$E$98</f>
        <v>Formulario 8</v>
      </c>
      <c r="F9723" s="315" t="s">
        <v>46</v>
      </c>
      <c r="G9723" s="316"/>
      <c r="H9723" s="317"/>
      <c r="I9723" s="318"/>
      <c r="J9723" s="318"/>
      <c r="K9723" s="318"/>
      <c r="L9723" s="319"/>
    </row>
    <row r="9724" spans="1:12" hidden="1" x14ac:dyDescent="0.3">
      <c r="A9724" s="18" t="str">
        <f>+A9635</f>
        <v>NO</v>
      </c>
      <c r="B9724" s="18"/>
      <c r="E9724" s="91" t="s">
        <v>124</v>
      </c>
      <c r="F9724" s="91" t="str">
        <f>+$F$99</f>
        <v>Director de Interventoría</v>
      </c>
      <c r="G9724" s="91" t="str">
        <f>+$G$99</f>
        <v>Residente de Interventoría</v>
      </c>
      <c r="H9724" s="320"/>
      <c r="I9724" s="321"/>
      <c r="J9724" s="321"/>
      <c r="K9724" s="321"/>
      <c r="L9724" s="322"/>
    </row>
    <row r="9725" spans="1:12" hidden="1" x14ac:dyDescent="0.3">
      <c r="A9725" s="18" t="str">
        <f>+A9635</f>
        <v>NO</v>
      </c>
      <c r="B9725" s="18"/>
      <c r="E9725" s="304" t="str">
        <f>+$E$100</f>
        <v>OBSERVACIONES RESPECTO REQUISITO HABILITANTE DEL PERSONAL CLAVE EVALUABLE</v>
      </c>
      <c r="F9725" s="305"/>
      <c r="G9725" s="305"/>
      <c r="H9725" s="305"/>
      <c r="I9725" s="305"/>
      <c r="J9725" s="305"/>
      <c r="K9725" s="305"/>
      <c r="L9725" s="305"/>
    </row>
    <row r="9726" spans="1:12" hidden="1" x14ac:dyDescent="0.3">
      <c r="A9726" s="18" t="str">
        <f>+A9635</f>
        <v>NO</v>
      </c>
      <c r="B9726" s="18"/>
      <c r="E9726" s="312" t="s">
        <v>124</v>
      </c>
      <c r="F9726" s="313"/>
      <c r="G9726" s="313"/>
      <c r="H9726" s="313"/>
      <c r="I9726" s="313"/>
      <c r="J9726" s="313"/>
      <c r="K9726" s="313"/>
      <c r="L9726" s="314"/>
    </row>
    <row r="9727" spans="1:12" hidden="1" x14ac:dyDescent="0.3">
      <c r="A9727" s="18" t="str">
        <f>+A9635</f>
        <v>NO</v>
      </c>
      <c r="B9727" s="18"/>
      <c r="E9727" s="89"/>
      <c r="F9727" s="89"/>
      <c r="G9727" s="89"/>
      <c r="H9727" s="89"/>
      <c r="I9727" s="89"/>
      <c r="J9727" s="89"/>
      <c r="K9727" s="89"/>
      <c r="L9727" s="89"/>
    </row>
    <row r="9728" spans="1:12" ht="13" hidden="1" customHeight="1" x14ac:dyDescent="0.3">
      <c r="A9728" s="18" t="str">
        <f>+A9635</f>
        <v>NO</v>
      </c>
      <c r="B9728" s="18"/>
      <c r="E9728" s="69" t="str">
        <f>+$E$103</f>
        <v>4.2 EQUIPO DE TRABAJO (Personal Clave Evaluable)</v>
      </c>
      <c r="F9728" s="70"/>
      <c r="G9728" s="70"/>
      <c r="H9728" s="70"/>
      <c r="I9728" s="70"/>
      <c r="J9728" s="70"/>
      <c r="K9728" s="70"/>
      <c r="L9728" s="71"/>
    </row>
    <row r="9729" spans="1:12" ht="23.25" hidden="1" customHeight="1" x14ac:dyDescent="0.3">
      <c r="A9729" s="18" t="str">
        <f>+A9635</f>
        <v>NO</v>
      </c>
      <c r="B9729" s="18"/>
      <c r="E9729" s="90" t="str">
        <f>+$E$104</f>
        <v>Formulario 9</v>
      </c>
      <c r="F9729" s="315" t="s">
        <v>46</v>
      </c>
      <c r="G9729" s="316"/>
      <c r="H9729" s="317"/>
      <c r="I9729" s="318"/>
      <c r="J9729" s="318"/>
      <c r="K9729" s="318"/>
      <c r="L9729" s="319"/>
    </row>
    <row r="9730" spans="1:12" hidden="1" x14ac:dyDescent="0.3">
      <c r="A9730" s="18" t="str">
        <f>+A9635</f>
        <v>NO</v>
      </c>
      <c r="B9730" s="18"/>
      <c r="E9730" s="91" t="s">
        <v>124</v>
      </c>
      <c r="F9730" s="91" t="str">
        <f>+$F$99</f>
        <v>Director de Interventoría</v>
      </c>
      <c r="G9730" s="91" t="str">
        <f>+$G$99</f>
        <v>Residente de Interventoría</v>
      </c>
      <c r="H9730" s="320"/>
      <c r="I9730" s="321"/>
      <c r="J9730" s="321"/>
      <c r="K9730" s="321"/>
      <c r="L9730" s="322"/>
    </row>
    <row r="9731" spans="1:12" hidden="1" x14ac:dyDescent="0.3">
      <c r="A9731" s="18" t="str">
        <f>+A9635</f>
        <v>NO</v>
      </c>
      <c r="B9731" s="18"/>
      <c r="E9731" s="89"/>
      <c r="F9731" s="89"/>
      <c r="G9731" s="89"/>
      <c r="H9731" s="89"/>
      <c r="I9731" s="89"/>
      <c r="J9731" s="89"/>
      <c r="K9731" s="89"/>
      <c r="L9731" s="89"/>
    </row>
    <row r="9732" spans="1:12" hidden="1" x14ac:dyDescent="0.3">
      <c r="A9732" s="1" t="str">
        <f>+A9635</f>
        <v>NO</v>
      </c>
      <c r="E9732" s="92" t="str">
        <f>+E9607</f>
        <v>CRITERIOS DE EVALUACIÓN Y PUNTAJE</v>
      </c>
      <c r="F9732" s="93"/>
      <c r="G9732" s="93"/>
      <c r="H9732" s="93"/>
      <c r="I9732" s="93"/>
      <c r="J9732" s="93"/>
      <c r="K9732" s="94"/>
      <c r="L9732" s="95" t="str">
        <f>+$L$107</f>
        <v>PUNTAJE OBTENIDO</v>
      </c>
    </row>
    <row r="9733" spans="1:12" hidden="1" x14ac:dyDescent="0.3">
      <c r="A9733" s="1" t="str">
        <f>+A9635</f>
        <v>NO</v>
      </c>
      <c r="E9733" s="96" t="str">
        <f>+$E$108</f>
        <v>VALOR</v>
      </c>
      <c r="F9733" s="97" t="str">
        <f>+$F$108</f>
        <v>EQUIPO DE TRABAJO (PERSONAL CLAVE EVALUABLE)</v>
      </c>
      <c r="G9733" s="24"/>
      <c r="H9733" s="24"/>
      <c r="I9733" s="24"/>
      <c r="J9733" s="24"/>
      <c r="K9733" s="24"/>
      <c r="L9733" s="98"/>
    </row>
    <row r="9734" spans="1:12" ht="12.75" hidden="1" customHeight="1" x14ac:dyDescent="0.3">
      <c r="A9734" s="1" t="str">
        <f>+A9635</f>
        <v>NO</v>
      </c>
      <c r="E9734" s="96">
        <f>+$E$109</f>
        <v>5</v>
      </c>
      <c r="F9734" s="307" t="str">
        <f>+$F$109</f>
        <v xml:space="preserve"> Experiencia Específica adicional</v>
      </c>
      <c r="G9734" s="308"/>
      <c r="H9734" s="308"/>
      <c r="I9734" s="308"/>
      <c r="J9734" s="308"/>
      <c r="K9734" s="309"/>
      <c r="L9734" s="99" t="str">
        <f>IFERROR(IF(VLOOKUP(C9635,'R. PUNTAJES'!$C$14:$R$213,'R. PUNTAJES'!$I$10,0)="","",VLOOKUP(C9635,'R. PUNTAJES'!$C$14:$R$213,'R. PUNTAJES'!$I$10,0)),"")</f>
        <v/>
      </c>
    </row>
    <row r="9735" spans="1:12" ht="12.75" hidden="1" customHeight="1" x14ac:dyDescent="0.3">
      <c r="A9735" s="1" t="str">
        <f>+A9635</f>
        <v>NO</v>
      </c>
      <c r="E9735" s="96">
        <f>+$E$110</f>
        <v>5</v>
      </c>
      <c r="F9735" s="307" t="str">
        <f>+$F$110</f>
        <v>Formación Académica adicional</v>
      </c>
      <c r="G9735" s="308"/>
      <c r="H9735" s="308"/>
      <c r="I9735" s="308"/>
      <c r="J9735" s="308"/>
      <c r="K9735" s="309"/>
      <c r="L9735" s="99" t="str">
        <f>IFERROR(IF(VLOOKUP(C9635,'R. PUNTAJES'!$C$14:$R$213,'R. PUNTAJES'!$J$10,0)="","",VLOOKUP(C9635,'R. PUNTAJES'!$C$14:$R$213,'R. PUNTAJES'!$J$10,0)),"")</f>
        <v/>
      </c>
    </row>
    <row r="9736" spans="1:12" hidden="1" x14ac:dyDescent="0.3">
      <c r="A9736" s="18" t="str">
        <f>+A9635</f>
        <v>NO</v>
      </c>
      <c r="B9736" s="18"/>
      <c r="E9736" s="100"/>
      <c r="F9736" s="101" t="str">
        <f>+$F$111</f>
        <v>FACTOR DE SOSTENIBILIDAD</v>
      </c>
      <c r="G9736" s="102"/>
      <c r="H9736" s="102"/>
      <c r="I9736" s="102"/>
      <c r="J9736" s="102"/>
      <c r="K9736" s="102"/>
      <c r="L9736" s="103"/>
    </row>
    <row r="9737" spans="1:12" hidden="1" x14ac:dyDescent="0.3">
      <c r="A9737" s="18" t="str">
        <f>+A9635</f>
        <v>NO</v>
      </c>
      <c r="B9737" s="18"/>
      <c r="E9737" s="104">
        <v>1</v>
      </c>
      <c r="F9737" s="105" t="str">
        <f>+$F$112</f>
        <v>Compromisos Sostenibilidad</v>
      </c>
      <c r="G9737" s="106"/>
      <c r="H9737" s="106"/>
      <c r="I9737" s="106"/>
      <c r="J9737" s="106"/>
      <c r="K9737" s="106"/>
      <c r="L9737" s="107" t="str">
        <f>IFERROR(IF(VLOOKUP(C9635,'R. PUNTAJES'!$C$14:$R$213,'R. PUNTAJES'!$K$10,0)="","",VLOOKUP(C9635,'R. PUNTAJES'!$C$14:$R$213,'R. PUNTAJES'!$K$10,0)),"")</f>
        <v/>
      </c>
    </row>
    <row r="9738" spans="1:12" hidden="1" x14ac:dyDescent="0.3">
      <c r="A9738" s="1" t="str">
        <f>+A9635</f>
        <v>NO</v>
      </c>
      <c r="E9738" s="108"/>
      <c r="F9738" s="109" t="str">
        <f>+$F$113</f>
        <v>APOYO A LA INDUSTRIA NACIONAL</v>
      </c>
      <c r="G9738" s="110"/>
      <c r="H9738" s="110"/>
      <c r="I9738" s="110"/>
      <c r="J9738" s="110"/>
      <c r="K9738" s="110"/>
      <c r="L9738" s="111"/>
    </row>
    <row r="9739" spans="1:12" ht="12.75" hidden="1" customHeight="1" x14ac:dyDescent="0.3">
      <c r="A9739" s="1" t="str">
        <f>+A9635</f>
        <v>NO</v>
      </c>
      <c r="E9739" s="96">
        <v>20</v>
      </c>
      <c r="F9739" s="307" t="str">
        <f>+$F$114</f>
        <v>Promoción de Servicios Nacionales o con Trato Nacional</v>
      </c>
      <c r="G9739" s="308"/>
      <c r="H9739" s="308"/>
      <c r="I9739" s="308"/>
      <c r="J9739" s="308"/>
      <c r="K9739" s="309"/>
      <c r="L9739" s="99" t="str">
        <f>IFERROR(IF(VLOOKUP(C9635,'R. PUNTAJES'!$C$14:$R$213,'R. PUNTAJES'!$L$10,0)="","",
IF(VLOOKUP(C9635,'R. PUNTAJES'!$C$14:$R$213,'R. PUNTAJES'!$L$10,0)=5,0,
VLOOKUP(C9635,'R. PUNTAJES'!$C$14:$R$213,'R. PUNTAJES'!$L$10,0))),"")</f>
        <v/>
      </c>
    </row>
    <row r="9740" spans="1:12" ht="12.75" hidden="1" customHeight="1" x14ac:dyDescent="0.3">
      <c r="A9740" s="1" t="str">
        <f>+A9635</f>
        <v>NO</v>
      </c>
      <c r="E9740" s="96">
        <v>5</v>
      </c>
      <c r="F9740" s="307" t="str">
        <f>+$F$115</f>
        <v>Incorporación de componente nacional en servicios extranjeros</v>
      </c>
      <c r="G9740" s="308"/>
      <c r="H9740" s="308"/>
      <c r="I9740" s="308"/>
      <c r="J9740" s="308"/>
      <c r="K9740" s="309"/>
      <c r="L9740" s="99" t="str">
        <f>IFERROR(IF(VLOOKUP(C9635,'R. PUNTAJES'!$C$14:$R$213,'R. PUNTAJES'!$L$10,0)="","",
IF(VLOOKUP(C9635,'R. PUNTAJES'!$C$14:$R$213,'R. PUNTAJES'!$L$10,0)=20,0,
VLOOKUP(C9635,'R. PUNTAJES'!$C$14:$R$213,'R. PUNTAJES'!$L$10,0))),"")</f>
        <v/>
      </c>
    </row>
    <row r="9741" spans="1:12" hidden="1" x14ac:dyDescent="0.3">
      <c r="A9741" s="1" t="str">
        <f>+A9635</f>
        <v>NO</v>
      </c>
      <c r="E9741" s="112"/>
      <c r="F9741" s="97" t="str">
        <f>+$F$116</f>
        <v>VINCULACIÓN DE PERSONAS CON DISCAPACIDAD</v>
      </c>
      <c r="G9741" s="24"/>
      <c r="H9741" s="24"/>
      <c r="I9741" s="24"/>
      <c r="J9741" s="24"/>
      <c r="K9741" s="24"/>
      <c r="L9741" s="98"/>
    </row>
    <row r="9742" spans="1:12" ht="12.75" hidden="1" customHeight="1" x14ac:dyDescent="0.3">
      <c r="A9742" s="1" t="str">
        <f>+A9635</f>
        <v>NO</v>
      </c>
      <c r="E9742" s="96">
        <v>1</v>
      </c>
      <c r="F9742" s="307" t="str">
        <f>+$F$117</f>
        <v xml:space="preserve">Trabajadores vinculados a la planta de personal </v>
      </c>
      <c r="G9742" s="308"/>
      <c r="H9742" s="308"/>
      <c r="I9742" s="308"/>
      <c r="J9742" s="308"/>
      <c r="K9742" s="309"/>
      <c r="L9742" s="99" t="str">
        <f>IFERROR(IF(VLOOKUP(C9635,'R. PUNTAJES'!$C$14:$R$213,'R. PUNTAJES'!$M$10,0)="","",VLOOKUP(C9635,'R. PUNTAJES'!$C$14:$R$213,'R. PUNTAJES'!$M$10,0)),"")</f>
        <v/>
      </c>
    </row>
    <row r="9743" spans="1:12" hidden="1" x14ac:dyDescent="0.3">
      <c r="A9743" s="1" t="str">
        <f>+A9635</f>
        <v>NO</v>
      </c>
      <c r="E9743" s="112"/>
      <c r="F9743" s="97" t="str">
        <f>+$F$118</f>
        <v>EMPRENDIMIENTOS Y EMPRESAS DE MUJERES</v>
      </c>
      <c r="G9743" s="24"/>
      <c r="H9743" s="24"/>
      <c r="I9743" s="24"/>
      <c r="J9743" s="24"/>
      <c r="K9743" s="24"/>
      <c r="L9743" s="98"/>
    </row>
    <row r="9744" spans="1:12" ht="13" hidden="1" customHeight="1" x14ac:dyDescent="0.3">
      <c r="A9744" s="1" t="str">
        <f>+A9635</f>
        <v>NO</v>
      </c>
      <c r="E9744" s="96">
        <v>0.25</v>
      </c>
      <c r="F9744" s="307" t="str">
        <f>+$F$119</f>
        <v>Emprendimientos y empresas de mujeres</v>
      </c>
      <c r="G9744" s="308"/>
      <c r="H9744" s="308"/>
      <c r="I9744" s="308"/>
      <c r="J9744" s="308"/>
      <c r="K9744" s="309"/>
      <c r="L9744" s="113" t="str">
        <f>IFERROR(IF(VLOOKUP(C9635,'R. PUNTAJES'!$C$14:$R$213,'R. PUNTAJES'!$N$10,0)="","",VLOOKUP(C9635,'R. PUNTAJES'!$C$14:$R$213,'R. PUNTAJES'!$N$10,0)),"")</f>
        <v/>
      </c>
    </row>
    <row r="9745" spans="1:16" hidden="1" x14ac:dyDescent="0.3">
      <c r="A9745" s="18" t="str">
        <f>+A9746</f>
        <v>NO</v>
      </c>
      <c r="B9745" s="18"/>
      <c r="E9745" s="112"/>
      <c r="F9745" s="97" t="str">
        <f>+$F$120</f>
        <v>MIPYME</v>
      </c>
      <c r="G9745" s="24"/>
      <c r="H9745" s="24"/>
      <c r="I9745" s="24"/>
      <c r="J9745" s="24"/>
      <c r="K9745" s="24"/>
      <c r="L9745" s="98"/>
    </row>
    <row r="9746" spans="1:16" hidden="1" x14ac:dyDescent="0.3">
      <c r="A9746" s="18" t="str">
        <f>+IF(E9746=0,"NO",1)</f>
        <v>NO</v>
      </c>
      <c r="B9746" s="18"/>
      <c r="E9746" s="96">
        <v>0</v>
      </c>
      <c r="F9746" s="307" t="str">
        <f>+$F$121</f>
        <v>Mipyme</v>
      </c>
      <c r="G9746" s="308"/>
      <c r="H9746" s="308"/>
      <c r="I9746" s="308"/>
      <c r="J9746" s="308"/>
      <c r="K9746" s="309"/>
      <c r="L9746" s="113" t="str">
        <f>IFERROR(IF(VLOOKUP(C9635,'R. PUNTAJES'!$C$14:$R$213,'R. PUNTAJES'!$O$10,0)="","",VLOOKUP(C9635,'R. PUNTAJES'!$C$14:$R$213,'R. PUNTAJES'!$O$10,0)),"")</f>
        <v/>
      </c>
    </row>
    <row r="9747" spans="1:16" hidden="1" x14ac:dyDescent="0.3">
      <c r="A9747" s="1" t="str">
        <f>+A9635</f>
        <v>NO</v>
      </c>
      <c r="E9747" s="112"/>
      <c r="F9747" s="97" t="str">
        <f>+$F$122</f>
        <v>EXPERIENCIA DEL PROPONENTE</v>
      </c>
      <c r="G9747" s="24"/>
      <c r="H9747" s="24"/>
      <c r="I9747" s="24"/>
      <c r="J9747" s="24"/>
      <c r="K9747" s="24"/>
      <c r="L9747" s="98"/>
    </row>
    <row r="9748" spans="1:16" hidden="1" x14ac:dyDescent="0.3">
      <c r="A9748" s="1" t="str">
        <f>+A9635</f>
        <v>NO</v>
      </c>
      <c r="E9748" s="96">
        <v>59.5</v>
      </c>
      <c r="F9748" s="307" t="str">
        <f>+$F$123</f>
        <v>mediana con valor absoluto</v>
      </c>
      <c r="G9748" s="308"/>
      <c r="H9748" s="308"/>
      <c r="I9748" s="308"/>
      <c r="J9748" s="308"/>
      <c r="K9748" s="309"/>
      <c r="L9748" s="113" t="str">
        <f>IFERROR(IF(VLOOKUP(C9635,'R. PUNTAJES'!$C$14:$R$213,'R. PUNTAJES'!$R$10,0)="","",VLOOKUP(C9635,'R. PUNTAJES'!$C$14:$R$213,'R. PUNTAJES'!$R$10,0)),"")</f>
        <v/>
      </c>
    </row>
    <row r="9749" spans="1:16" hidden="1" x14ac:dyDescent="0.3">
      <c r="A9749" s="1" t="str">
        <f>+A9635</f>
        <v>NO</v>
      </c>
      <c r="E9749" s="112"/>
      <c r="F9749" s="97" t="str">
        <f>+$F$124</f>
        <v>MULTAS</v>
      </c>
      <c r="G9749" s="24"/>
      <c r="H9749" s="24"/>
      <c r="I9749" s="24"/>
      <c r="J9749" s="24"/>
      <c r="K9749" s="24"/>
      <c r="L9749" s="98"/>
    </row>
    <row r="9750" spans="1:16" ht="12.75" hidden="1" customHeight="1" x14ac:dyDescent="0.3">
      <c r="A9750" s="1" t="str">
        <f>+A9635</f>
        <v>NO</v>
      </c>
      <c r="E9750" s="96">
        <v>-2</v>
      </c>
      <c r="F9750" s="307" t="str">
        <f>+$F$125</f>
        <v>Una o más multas o cláusulas penales durante el último año</v>
      </c>
      <c r="G9750" s="310"/>
      <c r="H9750" s="310"/>
      <c r="I9750" s="310"/>
      <c r="J9750" s="310"/>
      <c r="K9750" s="311"/>
      <c r="L9750" s="99" t="str">
        <f>IFERROR(IF(VLOOKUP(C9635,'R. PUNTAJES'!$C$14:$R$213,'R. PUNTAJES'!$Q$10,0)="","",VLOOKUP(C9635,'R. PUNTAJES'!$C$14:$R$213,'R. PUNTAJES'!$Q$10,0)),"")</f>
        <v/>
      </c>
    </row>
    <row r="9751" spans="1:16" hidden="1" x14ac:dyDescent="0.3">
      <c r="A9751" s="1" t="str">
        <f>+A9635</f>
        <v>NO</v>
      </c>
      <c r="E9751" s="112"/>
      <c r="F9751" s="97" t="str">
        <f>+$F$126</f>
        <v>OBRAS INCONCLUSAS</v>
      </c>
      <c r="G9751" s="24"/>
      <c r="H9751" s="24"/>
      <c r="I9751" s="24"/>
      <c r="J9751" s="24"/>
      <c r="K9751" s="24"/>
      <c r="L9751" s="98"/>
    </row>
    <row r="9752" spans="1:16" hidden="1" x14ac:dyDescent="0.3">
      <c r="A9752" s="1" t="str">
        <f>+A9635</f>
        <v>NO</v>
      </c>
      <c r="E9752" s="96">
        <v>-1</v>
      </c>
      <c r="F9752" s="301" t="str">
        <f>+$F$127</f>
        <v>Anotación vigente de obra civil inconclusa</v>
      </c>
      <c r="G9752" s="302"/>
      <c r="H9752" s="302"/>
      <c r="I9752" s="302"/>
      <c r="J9752" s="302"/>
      <c r="K9752" s="303"/>
      <c r="L9752" s="99" t="str">
        <f>IFERROR(IF(VLOOKUP(C9635,'R. PUNTAJES'!$C$14:$R$213,'R. PUNTAJES'!$P$10,0)="","",VLOOKUP(C9635,'R. PUNTAJES'!$C$14:$R$213,'R. PUNTAJES'!$P$10,0)),"")</f>
        <v/>
      </c>
    </row>
    <row r="9753" spans="1:16" ht="7.5" hidden="1" customHeight="1" x14ac:dyDescent="0.3">
      <c r="A9753" s="1" t="str">
        <f>+A9635</f>
        <v>NO</v>
      </c>
      <c r="E9753" s="114"/>
      <c r="F9753" s="45"/>
      <c r="G9753" s="45"/>
      <c r="H9753" s="45"/>
      <c r="I9753" s="45"/>
      <c r="J9753" s="45"/>
      <c r="K9753" s="45"/>
      <c r="L9753" s="48"/>
    </row>
    <row r="9754" spans="1:16" hidden="1" x14ac:dyDescent="0.3">
      <c r="A9754" s="1" t="str">
        <f>+A9635</f>
        <v>NO</v>
      </c>
      <c r="E9754" s="115" t="str">
        <f>+$E$129</f>
        <v>PUNTAJE TOTAL</v>
      </c>
      <c r="F9754" s="116"/>
      <c r="G9754" s="116"/>
      <c r="H9754" s="116"/>
      <c r="I9754" s="116"/>
      <c r="J9754" s="116"/>
      <c r="K9754" s="117"/>
      <c r="L9754" s="118">
        <f>IFERROR(IF(VLOOKUP(C9635,'R. PUNTAJES'!$C$14:$R$213,'R. PUNTAJES'!$H$10,0)="RECHAZO","",SUM(L9734:L9752)),"")</f>
        <v>0</v>
      </c>
    </row>
    <row r="9755" spans="1:16" hidden="1" x14ac:dyDescent="0.3">
      <c r="A9755" s="1" t="str">
        <f>+A9635</f>
        <v>NO</v>
      </c>
      <c r="E9755" s="304" t="str">
        <f>+$E$130</f>
        <v>OBSERVACIONES RESPECTO A PUNTAJES</v>
      </c>
      <c r="F9755" s="305"/>
      <c r="G9755" s="305"/>
      <c r="H9755" s="305"/>
      <c r="I9755" s="305"/>
      <c r="J9755" s="305"/>
      <c r="K9755" s="305"/>
      <c r="L9755" s="305"/>
    </row>
    <row r="9756" spans="1:16" ht="12" hidden="1" customHeight="1" x14ac:dyDescent="0.3">
      <c r="A9756" s="1" t="str">
        <f>+A9635</f>
        <v>NO</v>
      </c>
      <c r="E9756" s="306" t="s">
        <v>124</v>
      </c>
      <c r="F9756" s="305"/>
      <c r="G9756" s="305"/>
      <c r="H9756" s="305"/>
      <c r="I9756" s="305"/>
      <c r="J9756" s="305"/>
      <c r="K9756" s="305"/>
      <c r="L9756" s="305"/>
      <c r="N9756" s="119"/>
      <c r="O9756" s="119"/>
      <c r="P9756" s="120"/>
    </row>
    <row r="9757" spans="1:16" ht="3" hidden="1" customHeight="1" x14ac:dyDescent="0.3">
      <c r="A9757" s="1" t="str">
        <f>+A9636</f>
        <v>NO</v>
      </c>
      <c r="E9757" s="121"/>
      <c r="F9757" s="122"/>
      <c r="G9757" s="122"/>
      <c r="H9757" s="122"/>
      <c r="I9757" s="122"/>
      <c r="J9757" s="122"/>
      <c r="K9757" s="122"/>
      <c r="L9757" s="123"/>
    </row>
    <row r="9758" spans="1:16" hidden="1" x14ac:dyDescent="0.3">
      <c r="A9758" s="1" t="str">
        <f>+IF(OR(C9760=""),"NO",1)</f>
        <v>NO</v>
      </c>
      <c r="E9758" s="346"/>
      <c r="F9758" s="347"/>
      <c r="G9758" s="347"/>
      <c r="H9758" s="347"/>
      <c r="I9758" s="347"/>
      <c r="J9758" s="347"/>
      <c r="K9758" s="347"/>
      <c r="L9758" s="347"/>
    </row>
    <row r="9759" spans="1:16" ht="4.5" hidden="1" customHeight="1" x14ac:dyDescent="0.3">
      <c r="A9759" s="1" t="str">
        <f>+A9760</f>
        <v>NO</v>
      </c>
      <c r="E9759" s="15"/>
      <c r="F9759" s="16"/>
      <c r="G9759" s="16"/>
      <c r="H9759" s="16"/>
      <c r="I9759" s="16"/>
      <c r="J9759" s="16"/>
      <c r="K9759" s="16"/>
      <c r="L9759" s="17"/>
    </row>
    <row r="9760" spans="1:16" ht="15.75" hidden="1" customHeight="1" x14ac:dyDescent="0.3">
      <c r="A9760" s="1" t="str">
        <f>+IF(OR(C9760=""),"NO",1)</f>
        <v>NO</v>
      </c>
      <c r="B9760" s="1">
        <f>1+MAX($B$1:B9759)</f>
        <v>79</v>
      </c>
      <c r="C9760" s="18" t="s">
        <v>124</v>
      </c>
      <c r="E9760" s="19" t="s">
        <v>124</v>
      </c>
      <c r="F9760" s="20"/>
      <c r="G9760" s="20"/>
      <c r="H9760" s="20"/>
      <c r="I9760" s="21"/>
      <c r="J9760" s="20"/>
      <c r="K9760" s="21"/>
      <c r="L9760" s="22"/>
    </row>
    <row r="9761" spans="1:12" hidden="1" x14ac:dyDescent="0.3">
      <c r="A9761" s="1" t="str">
        <f>A9760</f>
        <v>NO</v>
      </c>
      <c r="E9761" s="23" t="str">
        <f>+$E$11</f>
        <v>Integrantes</v>
      </c>
      <c r="F9761" s="24"/>
      <c r="G9761" s="24"/>
      <c r="H9761" s="24"/>
      <c r="I9761" s="24"/>
      <c r="J9761" s="24"/>
      <c r="K9761" s="25" t="str">
        <f>+$K$11</f>
        <v>Nit</v>
      </c>
      <c r="L9761" s="26" t="str">
        <f>+$L$11</f>
        <v>Part.</v>
      </c>
    </row>
    <row r="9762" spans="1:12" hidden="1" x14ac:dyDescent="0.3">
      <c r="A9762" s="1" t="str">
        <f>+A9761</f>
        <v>NO</v>
      </c>
      <c r="C9762" s="1" t="s">
        <v>124</v>
      </c>
      <c r="E9762" s="27" t="s">
        <v>124</v>
      </c>
      <c r="F9762" s="28"/>
      <c r="G9762" s="28"/>
      <c r="H9762" s="28"/>
      <c r="I9762" s="28"/>
      <c r="J9762" s="28"/>
      <c r="K9762" s="29" t="s">
        <v>124</v>
      </c>
      <c r="L9762" s="30" t="s">
        <v>124</v>
      </c>
    </row>
    <row r="9763" spans="1:12" hidden="1" x14ac:dyDescent="0.3">
      <c r="A9763" s="18" t="str">
        <f>+IF(OR(C9763=""),"NO",1)</f>
        <v>NO</v>
      </c>
      <c r="B9763" s="18"/>
      <c r="C9763" s="1" t="s">
        <v>124</v>
      </c>
      <c r="E9763" s="31" t="s">
        <v>124</v>
      </c>
      <c r="F9763" s="32"/>
      <c r="G9763" s="32"/>
      <c r="H9763" s="32"/>
      <c r="I9763" s="32"/>
      <c r="J9763" s="32"/>
      <c r="K9763" s="33" t="s">
        <v>124</v>
      </c>
      <c r="L9763" s="34" t="s">
        <v>124</v>
      </c>
    </row>
    <row r="9764" spans="1:12" hidden="1" x14ac:dyDescent="0.3">
      <c r="A9764" s="18" t="str">
        <f>+IF(OR(C9764=""),"NO",1)</f>
        <v>NO</v>
      </c>
      <c r="B9764" s="18"/>
      <c r="C9764" s="1" t="s">
        <v>124</v>
      </c>
      <c r="E9764" s="31" t="s">
        <v>124</v>
      </c>
      <c r="F9764" s="32"/>
      <c r="G9764" s="32"/>
      <c r="H9764" s="32"/>
      <c r="I9764" s="32"/>
      <c r="J9764" s="32"/>
      <c r="K9764" s="33" t="s">
        <v>124</v>
      </c>
      <c r="L9764" s="34" t="s">
        <v>124</v>
      </c>
    </row>
    <row r="9765" spans="1:12" hidden="1" x14ac:dyDescent="0.3">
      <c r="A9765" s="18" t="str">
        <f>+IF(OR(C9765=""),"NO",1)</f>
        <v>NO</v>
      </c>
      <c r="B9765" s="18"/>
      <c r="C9765" s="1" t="s">
        <v>124</v>
      </c>
      <c r="E9765" s="31" t="s">
        <v>13</v>
      </c>
      <c r="F9765" s="32"/>
      <c r="G9765" s="32"/>
      <c r="H9765" s="32"/>
      <c r="I9765" s="32"/>
      <c r="J9765" s="32"/>
      <c r="K9765" s="33"/>
      <c r="L9765" s="34"/>
    </row>
    <row r="9766" spans="1:12" hidden="1" x14ac:dyDescent="0.3">
      <c r="A9766" s="18" t="str">
        <f>+IF(OR(C9766=""),"NO",1)</f>
        <v>NO</v>
      </c>
      <c r="B9766" s="18"/>
      <c r="C9766" s="1" t="s">
        <v>124</v>
      </c>
      <c r="E9766" s="31" t="s">
        <v>13</v>
      </c>
      <c r="F9766" s="32"/>
      <c r="G9766" s="32"/>
      <c r="H9766" s="32"/>
      <c r="I9766" s="32"/>
      <c r="J9766" s="32"/>
      <c r="K9766" s="33"/>
      <c r="L9766" s="34"/>
    </row>
    <row r="9767" spans="1:12" hidden="1" x14ac:dyDescent="0.3">
      <c r="A9767" s="18" t="str">
        <f>+IF(OR(C9767=""),"NO",1)</f>
        <v>NO</v>
      </c>
      <c r="B9767" s="18"/>
      <c r="C9767" s="1" t="s">
        <v>124</v>
      </c>
      <c r="E9767" s="35" t="s">
        <v>13</v>
      </c>
      <c r="F9767" s="36"/>
      <c r="G9767" s="36"/>
      <c r="H9767" s="36"/>
      <c r="I9767" s="36"/>
      <c r="J9767" s="36"/>
      <c r="K9767" s="37"/>
      <c r="L9767" s="38"/>
    </row>
    <row r="9768" spans="1:12" ht="5.15" hidden="1" customHeight="1" x14ac:dyDescent="0.3">
      <c r="A9768" s="1" t="str">
        <f>+A9760</f>
        <v>NO</v>
      </c>
      <c r="E9768" s="39"/>
      <c r="F9768" s="39"/>
      <c r="G9768" s="39"/>
      <c r="H9768" s="39"/>
      <c r="I9768" s="39"/>
      <c r="J9768" s="39"/>
      <c r="K9768" s="39"/>
      <c r="L9768" s="39"/>
    </row>
    <row r="9769" spans="1:12" ht="15.75" hidden="1" customHeight="1" x14ac:dyDescent="0.3">
      <c r="A9769" s="1" t="str">
        <f>+A9760</f>
        <v>NO</v>
      </c>
      <c r="E9769" s="40" t="str">
        <f>+$E$19</f>
        <v>RESULTADO DE EVALUACIÓN TÉCNICA</v>
      </c>
      <c r="F9769" s="41"/>
      <c r="G9769" s="41"/>
      <c r="H9769" s="41"/>
      <c r="I9769" s="41"/>
      <c r="J9769" s="41"/>
      <c r="K9769" s="41"/>
      <c r="L9769" s="42"/>
    </row>
    <row r="9770" spans="1:12" hidden="1" x14ac:dyDescent="0.3">
      <c r="A9770" s="1" t="str">
        <f>+A9760</f>
        <v>NO</v>
      </c>
      <c r="E9770" s="43"/>
      <c r="F9770" s="44" t="str">
        <f>+$F$20</f>
        <v>Experiencia</v>
      </c>
      <c r="G9770" s="45"/>
      <c r="H9770" s="45"/>
      <c r="I9770" s="45"/>
      <c r="J9770" s="45"/>
      <c r="K9770" s="46"/>
      <c r="L9770" s="47" t="s">
        <v>124</v>
      </c>
    </row>
    <row r="9771" spans="1:12" hidden="1" x14ac:dyDescent="0.3">
      <c r="A9771" s="1" t="str">
        <f>+A9760</f>
        <v>NO</v>
      </c>
      <c r="E9771" s="348" t="str">
        <f>+$E$21</f>
        <v>OBSERVACIONES RESPECTO A LA EVALUACIÓN DE EXPERIENCIA</v>
      </c>
      <c r="F9771" s="308"/>
      <c r="G9771" s="308"/>
      <c r="H9771" s="308"/>
      <c r="I9771" s="308"/>
      <c r="J9771" s="308"/>
      <c r="K9771" s="308"/>
      <c r="L9771" s="349"/>
    </row>
    <row r="9772" spans="1:12" hidden="1" x14ac:dyDescent="0.3">
      <c r="A9772" s="1" t="str">
        <f>+A9760</f>
        <v>NO</v>
      </c>
      <c r="E9772" s="350" t="s">
        <v>124</v>
      </c>
      <c r="F9772" s="351"/>
      <c r="G9772" s="351"/>
      <c r="H9772" s="351"/>
      <c r="I9772" s="351"/>
      <c r="J9772" s="351"/>
      <c r="K9772" s="351"/>
      <c r="L9772" s="352"/>
    </row>
    <row r="9773" spans="1:12" ht="5.15" hidden="1" customHeight="1" x14ac:dyDescent="0.3">
      <c r="A9773" s="1" t="str">
        <f>+A9760</f>
        <v>NO</v>
      </c>
      <c r="E9773" s="39"/>
      <c r="F9773" s="39"/>
      <c r="G9773" s="39"/>
      <c r="H9773" s="39"/>
      <c r="I9773" s="39"/>
      <c r="J9773" s="39"/>
      <c r="K9773" s="39"/>
      <c r="L9773" s="39"/>
    </row>
    <row r="9774" spans="1:12" ht="12.75" hidden="1" customHeight="1" x14ac:dyDescent="0.3">
      <c r="A9774" s="1" t="str">
        <f>+A9760</f>
        <v>NO</v>
      </c>
      <c r="E9774" s="40" t="str">
        <f>+$E$24</f>
        <v>EXPERIENCIA HABILITANTE: CONTRATOS PRESENTADOS</v>
      </c>
      <c r="F9774" s="41"/>
      <c r="G9774" s="41"/>
      <c r="H9774" s="41"/>
      <c r="I9774" s="41"/>
      <c r="J9774" s="41"/>
      <c r="K9774" s="41"/>
      <c r="L9774" s="42"/>
    </row>
    <row r="9775" spans="1:12" ht="8.5" hidden="1" customHeight="1" x14ac:dyDescent="0.3">
      <c r="A9775" s="1" t="str">
        <f>+A9760</f>
        <v>NO</v>
      </c>
      <c r="E9775" s="49"/>
      <c r="F9775" s="50"/>
      <c r="G9775" s="51"/>
      <c r="H9775" s="51"/>
      <c r="I9775" s="51"/>
      <c r="J9775" s="51"/>
      <c r="K9775" s="51"/>
      <c r="L9775" s="52"/>
    </row>
    <row r="9776" spans="1:12" hidden="1" x14ac:dyDescent="0.3">
      <c r="A9776" s="18" t="str">
        <f>+IF(OR(C9776=""),"NO",1)</f>
        <v>NO</v>
      </c>
      <c r="B9776" s="18"/>
      <c r="C9776" s="1" t="s">
        <v>124</v>
      </c>
      <c r="E9776" s="329">
        <v>1</v>
      </c>
      <c r="F9776" s="53" t="str">
        <f>+$F$26</f>
        <v>OBJETO</v>
      </c>
      <c r="G9776" s="332" t="s">
        <v>124</v>
      </c>
      <c r="H9776" s="333"/>
      <c r="I9776" s="333"/>
      <c r="J9776" s="333"/>
      <c r="K9776" s="333"/>
      <c r="L9776" s="334"/>
    </row>
    <row r="9777" spans="1:12" hidden="1" x14ac:dyDescent="0.3">
      <c r="A9777" s="18" t="str">
        <f>+IF(OR(C9776=""),"NO",1)</f>
        <v>NO</v>
      </c>
      <c r="B9777" s="18"/>
      <c r="E9777" s="330"/>
      <c r="F9777" s="54" t="str">
        <f>+$F$27</f>
        <v>CONTRATANTE</v>
      </c>
      <c r="G9777" s="335" t="s">
        <v>124</v>
      </c>
      <c r="H9777" s="310"/>
      <c r="I9777" s="310"/>
      <c r="J9777" s="310"/>
      <c r="K9777" s="310"/>
      <c r="L9777" s="336"/>
    </row>
    <row r="9778" spans="1:12" hidden="1" x14ac:dyDescent="0.3">
      <c r="A9778" s="18" t="str">
        <f>+IF(OR(C9776=""),"NO",1)</f>
        <v>NO</v>
      </c>
      <c r="B9778" s="18"/>
      <c r="E9778" s="330"/>
      <c r="F9778" s="54" t="str">
        <f>+$F$28</f>
        <v>APORTANTE</v>
      </c>
      <c r="G9778" s="337" t="s">
        <v>124</v>
      </c>
      <c r="H9778" s="338"/>
      <c r="I9778" s="338"/>
      <c r="J9778" s="338"/>
      <c r="K9778" s="338"/>
      <c r="L9778" s="339"/>
    </row>
    <row r="9779" spans="1:12" hidden="1" x14ac:dyDescent="0.3">
      <c r="A9779" s="18" t="str">
        <f>+IF(OR(C9776=""),"NO",1)</f>
        <v>NO</v>
      </c>
      <c r="B9779" s="18"/>
      <c r="E9779" s="330"/>
      <c r="F9779" s="54" t="str">
        <f>+$F$29</f>
        <v>VALOR /SMMLV)</v>
      </c>
      <c r="G9779" s="55" t="s">
        <v>124</v>
      </c>
      <c r="H9779" s="56" t="str">
        <f>+$H$29</f>
        <v>% PART..</v>
      </c>
      <c r="I9779" s="57" t="s">
        <v>124</v>
      </c>
      <c r="J9779" s="58" t="str">
        <f>+$J$29</f>
        <v>VALOR ACREDITADO</v>
      </c>
      <c r="K9779" s="59"/>
      <c r="L9779" s="47" t="s">
        <v>124</v>
      </c>
    </row>
    <row r="9780" spans="1:12" hidden="1" x14ac:dyDescent="0.3">
      <c r="A9780" s="18" t="str">
        <f>+IF(OR(C9776=""),"NO",1)</f>
        <v>NO</v>
      </c>
      <c r="B9780" s="18"/>
      <c r="E9780" s="330"/>
      <c r="F9780" s="60" t="str">
        <f>+$F$30</f>
        <v>EXPERIENCIA APORTADA</v>
      </c>
      <c r="G9780" s="340" t="s">
        <v>124</v>
      </c>
      <c r="H9780" s="341"/>
      <c r="I9780" s="341"/>
      <c r="J9780" s="341"/>
      <c r="K9780" s="341"/>
      <c r="L9780" s="342"/>
    </row>
    <row r="9781" spans="1:12" hidden="1" x14ac:dyDescent="0.3">
      <c r="A9781" s="18" t="str">
        <f>+IF(OR(C9776=""),"NO",1)</f>
        <v>NO</v>
      </c>
      <c r="B9781" s="18"/>
      <c r="E9781" s="331"/>
      <c r="F9781" s="62" t="str">
        <f>+$F$31</f>
        <v>OBSERVACIÓN</v>
      </c>
      <c r="G9781" s="343" t="s">
        <v>124</v>
      </c>
      <c r="H9781" s="344"/>
      <c r="I9781" s="344"/>
      <c r="J9781" s="344"/>
      <c r="K9781" s="344"/>
      <c r="L9781" s="345"/>
    </row>
    <row r="9782" spans="1:12" ht="8.5" hidden="1" customHeight="1" x14ac:dyDescent="0.3">
      <c r="A9782" s="18" t="str">
        <f>+IF(OR(C9776=""),"NO",1)</f>
        <v>NO</v>
      </c>
      <c r="B9782" s="18"/>
      <c r="E9782" s="49"/>
      <c r="F9782" s="50"/>
      <c r="G9782" s="51"/>
      <c r="H9782" s="51"/>
      <c r="I9782" s="51"/>
      <c r="J9782" s="51"/>
      <c r="K9782" s="51"/>
      <c r="L9782" s="52"/>
    </row>
    <row r="9783" spans="1:12" hidden="1" x14ac:dyDescent="0.3">
      <c r="A9783" s="18" t="str">
        <f t="shared" ref="A9783" si="3276">+IF(OR(C9783=""),"NO",1)</f>
        <v>NO</v>
      </c>
      <c r="B9783" s="18"/>
      <c r="C9783" s="1" t="s">
        <v>124</v>
      </c>
      <c r="E9783" s="329">
        <v>2</v>
      </c>
      <c r="F9783" s="53" t="str">
        <f>+$F$26</f>
        <v>OBJETO</v>
      </c>
      <c r="G9783" s="332" t="s">
        <v>124</v>
      </c>
      <c r="H9783" s="333"/>
      <c r="I9783" s="333"/>
      <c r="J9783" s="333"/>
      <c r="K9783" s="333"/>
      <c r="L9783" s="334"/>
    </row>
    <row r="9784" spans="1:12" hidden="1" x14ac:dyDescent="0.3">
      <c r="A9784" s="18" t="str">
        <f t="shared" ref="A9784" si="3277">+IF(OR(C9783=""),"NO",1)</f>
        <v>NO</v>
      </c>
      <c r="B9784" s="18"/>
      <c r="E9784" s="330"/>
      <c r="F9784" s="54" t="str">
        <f>+$F$27</f>
        <v>CONTRATANTE</v>
      </c>
      <c r="G9784" s="335" t="s">
        <v>124</v>
      </c>
      <c r="H9784" s="310"/>
      <c r="I9784" s="310"/>
      <c r="J9784" s="310"/>
      <c r="K9784" s="310"/>
      <c r="L9784" s="336"/>
    </row>
    <row r="9785" spans="1:12" hidden="1" x14ac:dyDescent="0.3">
      <c r="A9785" s="18" t="str">
        <f t="shared" ref="A9785" si="3278">+IF(OR(C9783=""),"NO",1)</f>
        <v>NO</v>
      </c>
      <c r="B9785" s="18"/>
      <c r="E9785" s="330"/>
      <c r="F9785" s="54" t="str">
        <f>+$F$28</f>
        <v>APORTANTE</v>
      </c>
      <c r="G9785" s="337" t="s">
        <v>124</v>
      </c>
      <c r="H9785" s="338"/>
      <c r="I9785" s="338"/>
      <c r="J9785" s="338"/>
      <c r="K9785" s="338"/>
      <c r="L9785" s="339"/>
    </row>
    <row r="9786" spans="1:12" hidden="1" x14ac:dyDescent="0.3">
      <c r="A9786" s="18" t="str">
        <f t="shared" ref="A9786" si="3279">+IF(OR(C9783=""),"NO",1)</f>
        <v>NO</v>
      </c>
      <c r="B9786" s="18"/>
      <c r="E9786" s="330"/>
      <c r="F9786" s="54" t="str">
        <f>+$F$29</f>
        <v>VALOR /SMMLV)</v>
      </c>
      <c r="G9786" s="55" t="s">
        <v>124</v>
      </c>
      <c r="H9786" s="56" t="str">
        <f>+$H$29</f>
        <v>% PART..</v>
      </c>
      <c r="I9786" s="57" t="s">
        <v>124</v>
      </c>
      <c r="J9786" s="58" t="str">
        <f>+$J$29</f>
        <v>VALOR ACREDITADO</v>
      </c>
      <c r="K9786" s="59"/>
      <c r="L9786" s="47" t="s">
        <v>124</v>
      </c>
    </row>
    <row r="9787" spans="1:12" hidden="1" x14ac:dyDescent="0.3">
      <c r="A9787" s="18" t="str">
        <f t="shared" ref="A9787" si="3280">+IF(OR(C9783=""),"NO",1)</f>
        <v>NO</v>
      </c>
      <c r="B9787" s="18"/>
      <c r="E9787" s="330"/>
      <c r="F9787" s="60" t="str">
        <f>+$F$30</f>
        <v>EXPERIENCIA APORTADA</v>
      </c>
      <c r="G9787" s="340" t="s">
        <v>124</v>
      </c>
      <c r="H9787" s="341"/>
      <c r="I9787" s="341"/>
      <c r="J9787" s="341"/>
      <c r="K9787" s="341"/>
      <c r="L9787" s="342"/>
    </row>
    <row r="9788" spans="1:12" hidden="1" x14ac:dyDescent="0.3">
      <c r="A9788" s="18" t="str">
        <f t="shared" ref="A9788" si="3281">+IF(OR(C9783=""),"NO",1)</f>
        <v>NO</v>
      </c>
      <c r="B9788" s="18"/>
      <c r="E9788" s="331"/>
      <c r="F9788" s="62" t="str">
        <f>+$F$31</f>
        <v>OBSERVACIÓN</v>
      </c>
      <c r="G9788" s="343" t="s">
        <v>124</v>
      </c>
      <c r="H9788" s="344"/>
      <c r="I9788" s="344"/>
      <c r="J9788" s="344"/>
      <c r="K9788" s="344"/>
      <c r="L9788" s="345"/>
    </row>
    <row r="9789" spans="1:12" ht="8.5" hidden="1" customHeight="1" x14ac:dyDescent="0.3">
      <c r="A9789" s="18" t="str">
        <f t="shared" ref="A9789" si="3282">+IF(OR(C9783=""),"NO",1)</f>
        <v>NO</v>
      </c>
      <c r="B9789" s="18"/>
      <c r="E9789" s="49"/>
      <c r="F9789" s="50"/>
      <c r="G9789" s="51"/>
      <c r="H9789" s="51"/>
      <c r="I9789" s="51"/>
      <c r="J9789" s="51"/>
      <c r="K9789" s="51"/>
      <c r="L9789" s="52"/>
    </row>
    <row r="9790" spans="1:12" hidden="1" x14ac:dyDescent="0.3">
      <c r="A9790" s="18" t="str">
        <f t="shared" ref="A9790" si="3283">+IF(OR(C9790=""),"NO",1)</f>
        <v>NO</v>
      </c>
      <c r="B9790" s="18"/>
      <c r="C9790" s="1" t="s">
        <v>124</v>
      </c>
      <c r="E9790" s="329">
        <v>3</v>
      </c>
      <c r="F9790" s="53" t="str">
        <f>+$F$26</f>
        <v>OBJETO</v>
      </c>
      <c r="G9790" s="332" t="s">
        <v>124</v>
      </c>
      <c r="H9790" s="333"/>
      <c r="I9790" s="333"/>
      <c r="J9790" s="333"/>
      <c r="K9790" s="333"/>
      <c r="L9790" s="334"/>
    </row>
    <row r="9791" spans="1:12" hidden="1" x14ac:dyDescent="0.3">
      <c r="A9791" s="18" t="str">
        <f t="shared" ref="A9791" si="3284">+IF(OR(C9790=""),"NO",1)</f>
        <v>NO</v>
      </c>
      <c r="B9791" s="18"/>
      <c r="E9791" s="330"/>
      <c r="F9791" s="54" t="str">
        <f>+$F$27</f>
        <v>CONTRATANTE</v>
      </c>
      <c r="G9791" s="335" t="s">
        <v>124</v>
      </c>
      <c r="H9791" s="310"/>
      <c r="I9791" s="310"/>
      <c r="J9791" s="310"/>
      <c r="K9791" s="310"/>
      <c r="L9791" s="336"/>
    </row>
    <row r="9792" spans="1:12" hidden="1" x14ac:dyDescent="0.3">
      <c r="A9792" s="18" t="str">
        <f t="shared" ref="A9792" si="3285">+IF(OR(C9790=""),"NO",1)</f>
        <v>NO</v>
      </c>
      <c r="B9792" s="18"/>
      <c r="E9792" s="330"/>
      <c r="F9792" s="54" t="str">
        <f>+$F$28</f>
        <v>APORTANTE</v>
      </c>
      <c r="G9792" s="337" t="s">
        <v>124</v>
      </c>
      <c r="H9792" s="338"/>
      <c r="I9792" s="338"/>
      <c r="J9792" s="338"/>
      <c r="K9792" s="338"/>
      <c r="L9792" s="339"/>
    </row>
    <row r="9793" spans="1:12" hidden="1" x14ac:dyDescent="0.3">
      <c r="A9793" s="18" t="str">
        <f t="shared" ref="A9793" si="3286">+IF(OR(C9790=""),"NO",1)</f>
        <v>NO</v>
      </c>
      <c r="B9793" s="18"/>
      <c r="E9793" s="330"/>
      <c r="F9793" s="54" t="str">
        <f>+$F$29</f>
        <v>VALOR /SMMLV)</v>
      </c>
      <c r="G9793" s="55" t="s">
        <v>124</v>
      </c>
      <c r="H9793" s="56" t="str">
        <f>+$H$29</f>
        <v>% PART..</v>
      </c>
      <c r="I9793" s="57" t="s">
        <v>124</v>
      </c>
      <c r="J9793" s="58" t="str">
        <f>+$J$29</f>
        <v>VALOR ACREDITADO</v>
      </c>
      <c r="K9793" s="59"/>
      <c r="L9793" s="47" t="s">
        <v>124</v>
      </c>
    </row>
    <row r="9794" spans="1:12" hidden="1" x14ac:dyDescent="0.3">
      <c r="A9794" s="18" t="str">
        <f t="shared" ref="A9794" si="3287">+IF(OR(C9790=""),"NO",1)</f>
        <v>NO</v>
      </c>
      <c r="B9794" s="18"/>
      <c r="E9794" s="330"/>
      <c r="F9794" s="60" t="str">
        <f>+$F$30</f>
        <v>EXPERIENCIA APORTADA</v>
      </c>
      <c r="G9794" s="340" t="s">
        <v>124</v>
      </c>
      <c r="H9794" s="341"/>
      <c r="I9794" s="341"/>
      <c r="J9794" s="341"/>
      <c r="K9794" s="341"/>
      <c r="L9794" s="342"/>
    </row>
    <row r="9795" spans="1:12" hidden="1" x14ac:dyDescent="0.3">
      <c r="A9795" s="18" t="str">
        <f t="shared" ref="A9795" si="3288">+IF(OR(C9790=""),"NO",1)</f>
        <v>NO</v>
      </c>
      <c r="B9795" s="18"/>
      <c r="E9795" s="331"/>
      <c r="F9795" s="62" t="str">
        <f>+$F$31</f>
        <v>OBSERVACIÓN</v>
      </c>
      <c r="G9795" s="343" t="s">
        <v>124</v>
      </c>
      <c r="H9795" s="344"/>
      <c r="I9795" s="344"/>
      <c r="J9795" s="344"/>
      <c r="K9795" s="344"/>
      <c r="L9795" s="345"/>
    </row>
    <row r="9796" spans="1:12" ht="8.5" hidden="1" customHeight="1" x14ac:dyDescent="0.3">
      <c r="A9796" s="18" t="str">
        <f t="shared" ref="A9796" si="3289">+IF(OR(C9790=""),"NO",1)</f>
        <v>NO</v>
      </c>
      <c r="B9796" s="18"/>
      <c r="E9796" s="49"/>
      <c r="F9796" s="50"/>
      <c r="G9796" s="51"/>
      <c r="H9796" s="51"/>
      <c r="I9796" s="51"/>
      <c r="J9796" s="51"/>
      <c r="K9796" s="51"/>
      <c r="L9796" s="52"/>
    </row>
    <row r="9797" spans="1:12" hidden="1" x14ac:dyDescent="0.3">
      <c r="A9797" s="18" t="str">
        <f t="shared" ref="A9797" si="3290">+IF(OR(C9797=""),"NO",1)</f>
        <v>NO</v>
      </c>
      <c r="B9797" s="18"/>
      <c r="C9797" s="1" t="s">
        <v>124</v>
      </c>
      <c r="E9797" s="329">
        <v>4</v>
      </c>
      <c r="F9797" s="53" t="str">
        <f>+$F$26</f>
        <v>OBJETO</v>
      </c>
      <c r="G9797" s="332" t="s">
        <v>124</v>
      </c>
      <c r="H9797" s="333"/>
      <c r="I9797" s="333"/>
      <c r="J9797" s="333"/>
      <c r="K9797" s="333"/>
      <c r="L9797" s="334"/>
    </row>
    <row r="9798" spans="1:12" hidden="1" x14ac:dyDescent="0.3">
      <c r="A9798" s="18" t="str">
        <f t="shared" ref="A9798" si="3291">+IF(OR(C9797=""),"NO",1)</f>
        <v>NO</v>
      </c>
      <c r="B9798" s="18"/>
      <c r="E9798" s="330"/>
      <c r="F9798" s="54" t="str">
        <f>+$F$27</f>
        <v>CONTRATANTE</v>
      </c>
      <c r="G9798" s="335" t="s">
        <v>124</v>
      </c>
      <c r="H9798" s="310"/>
      <c r="I9798" s="310"/>
      <c r="J9798" s="310"/>
      <c r="K9798" s="310"/>
      <c r="L9798" s="336"/>
    </row>
    <row r="9799" spans="1:12" hidden="1" x14ac:dyDescent="0.3">
      <c r="A9799" s="18" t="str">
        <f t="shared" ref="A9799" si="3292">+IF(OR(C9797=""),"NO",1)</f>
        <v>NO</v>
      </c>
      <c r="B9799" s="18"/>
      <c r="E9799" s="330"/>
      <c r="F9799" s="54" t="str">
        <f>+$F$28</f>
        <v>APORTANTE</v>
      </c>
      <c r="G9799" s="337" t="s">
        <v>124</v>
      </c>
      <c r="H9799" s="338"/>
      <c r="I9799" s="338"/>
      <c r="J9799" s="338"/>
      <c r="K9799" s="338"/>
      <c r="L9799" s="339"/>
    </row>
    <row r="9800" spans="1:12" hidden="1" x14ac:dyDescent="0.3">
      <c r="A9800" s="18" t="str">
        <f t="shared" ref="A9800" si="3293">+IF(OR(C9797=""),"NO",1)</f>
        <v>NO</v>
      </c>
      <c r="B9800" s="18"/>
      <c r="E9800" s="330"/>
      <c r="F9800" s="54" t="str">
        <f>+$F$29</f>
        <v>VALOR /SMMLV)</v>
      </c>
      <c r="G9800" s="55" t="s">
        <v>124</v>
      </c>
      <c r="H9800" s="56" t="str">
        <f>+$H$29</f>
        <v>% PART..</v>
      </c>
      <c r="I9800" s="57" t="s">
        <v>124</v>
      </c>
      <c r="J9800" s="58" t="str">
        <f>+$J$29</f>
        <v>VALOR ACREDITADO</v>
      </c>
      <c r="K9800" s="59"/>
      <c r="L9800" s="47" t="s">
        <v>124</v>
      </c>
    </row>
    <row r="9801" spans="1:12" hidden="1" x14ac:dyDescent="0.3">
      <c r="A9801" s="18" t="str">
        <f t="shared" ref="A9801" si="3294">+IF(OR(C9797=""),"NO",1)</f>
        <v>NO</v>
      </c>
      <c r="B9801" s="18"/>
      <c r="E9801" s="330"/>
      <c r="F9801" s="60" t="str">
        <f>+$F$30</f>
        <v>EXPERIENCIA APORTADA</v>
      </c>
      <c r="G9801" s="340" t="s">
        <v>124</v>
      </c>
      <c r="H9801" s="341"/>
      <c r="I9801" s="341"/>
      <c r="J9801" s="341"/>
      <c r="K9801" s="341"/>
      <c r="L9801" s="342"/>
    </row>
    <row r="9802" spans="1:12" hidden="1" x14ac:dyDescent="0.3">
      <c r="A9802" s="18" t="str">
        <f t="shared" ref="A9802" si="3295">+IF(OR(C9797=""),"NO",1)</f>
        <v>NO</v>
      </c>
      <c r="B9802" s="18"/>
      <c r="E9802" s="331"/>
      <c r="F9802" s="62" t="str">
        <f>+$F$31</f>
        <v>OBSERVACIÓN</v>
      </c>
      <c r="G9802" s="343" t="s">
        <v>124</v>
      </c>
      <c r="H9802" s="344"/>
      <c r="I9802" s="344"/>
      <c r="J9802" s="344"/>
      <c r="K9802" s="344"/>
      <c r="L9802" s="345"/>
    </row>
    <row r="9803" spans="1:12" ht="8.5" hidden="1" customHeight="1" x14ac:dyDescent="0.3">
      <c r="A9803" s="18" t="str">
        <f t="shared" ref="A9803" si="3296">+IF(OR(C9797=""),"NO",1)</f>
        <v>NO</v>
      </c>
      <c r="B9803" s="18"/>
      <c r="E9803" s="49"/>
      <c r="F9803" s="50"/>
      <c r="G9803" s="51"/>
      <c r="H9803" s="51"/>
      <c r="I9803" s="51"/>
      <c r="J9803" s="51"/>
      <c r="K9803" s="51"/>
      <c r="L9803" s="52"/>
    </row>
    <row r="9804" spans="1:12" hidden="1" x14ac:dyDescent="0.3">
      <c r="A9804" s="18" t="str">
        <f t="shared" ref="A9804" si="3297">+IF(OR(C9804=""),"NO",1)</f>
        <v>NO</v>
      </c>
      <c r="B9804" s="18"/>
      <c r="C9804" s="1" t="s">
        <v>124</v>
      </c>
      <c r="E9804" s="329">
        <v>5</v>
      </c>
      <c r="F9804" s="53" t="str">
        <f>+$F$26</f>
        <v>OBJETO</v>
      </c>
      <c r="G9804" s="332" t="s">
        <v>124</v>
      </c>
      <c r="H9804" s="333"/>
      <c r="I9804" s="333"/>
      <c r="J9804" s="333"/>
      <c r="K9804" s="333"/>
      <c r="L9804" s="334"/>
    </row>
    <row r="9805" spans="1:12" hidden="1" x14ac:dyDescent="0.3">
      <c r="A9805" s="18" t="str">
        <f t="shared" ref="A9805" si="3298">+IF(OR(C9804=""),"NO",1)</f>
        <v>NO</v>
      </c>
      <c r="B9805" s="18"/>
      <c r="E9805" s="330"/>
      <c r="F9805" s="54" t="str">
        <f>+$F$27</f>
        <v>CONTRATANTE</v>
      </c>
      <c r="G9805" s="335" t="s">
        <v>124</v>
      </c>
      <c r="H9805" s="310"/>
      <c r="I9805" s="310"/>
      <c r="J9805" s="310"/>
      <c r="K9805" s="310"/>
      <c r="L9805" s="336"/>
    </row>
    <row r="9806" spans="1:12" hidden="1" x14ac:dyDescent="0.3">
      <c r="A9806" s="18" t="str">
        <f t="shared" ref="A9806" si="3299">+IF(OR(C9804=""),"NO",1)</f>
        <v>NO</v>
      </c>
      <c r="B9806" s="18"/>
      <c r="E9806" s="330"/>
      <c r="F9806" s="54" t="str">
        <f>+$F$28</f>
        <v>APORTANTE</v>
      </c>
      <c r="G9806" s="337" t="s">
        <v>124</v>
      </c>
      <c r="H9806" s="338"/>
      <c r="I9806" s="338"/>
      <c r="J9806" s="338"/>
      <c r="K9806" s="338"/>
      <c r="L9806" s="339"/>
    </row>
    <row r="9807" spans="1:12" hidden="1" x14ac:dyDescent="0.3">
      <c r="A9807" s="18" t="str">
        <f t="shared" ref="A9807" si="3300">+IF(OR(C9804=""),"NO",1)</f>
        <v>NO</v>
      </c>
      <c r="B9807" s="18"/>
      <c r="E9807" s="330"/>
      <c r="F9807" s="54" t="str">
        <f>+$F$29</f>
        <v>VALOR /SMMLV)</v>
      </c>
      <c r="G9807" s="55" t="s">
        <v>124</v>
      </c>
      <c r="H9807" s="56" t="str">
        <f>+$H$29</f>
        <v>% PART..</v>
      </c>
      <c r="I9807" s="57" t="s">
        <v>124</v>
      </c>
      <c r="J9807" s="58" t="str">
        <f>+$J$29</f>
        <v>VALOR ACREDITADO</v>
      </c>
      <c r="K9807" s="59"/>
      <c r="L9807" s="47" t="s">
        <v>124</v>
      </c>
    </row>
    <row r="9808" spans="1:12" hidden="1" x14ac:dyDescent="0.3">
      <c r="A9808" s="18" t="str">
        <f t="shared" ref="A9808" si="3301">+IF(OR(C9804=""),"NO",1)</f>
        <v>NO</v>
      </c>
      <c r="B9808" s="18"/>
      <c r="E9808" s="330"/>
      <c r="F9808" s="60" t="str">
        <f>+$F$30</f>
        <v>EXPERIENCIA APORTADA</v>
      </c>
      <c r="G9808" s="340" t="s">
        <v>124</v>
      </c>
      <c r="H9808" s="341"/>
      <c r="I9808" s="341"/>
      <c r="J9808" s="341"/>
      <c r="K9808" s="341"/>
      <c r="L9808" s="342"/>
    </row>
    <row r="9809" spans="1:12" hidden="1" x14ac:dyDescent="0.3">
      <c r="A9809" s="18" t="str">
        <f t="shared" ref="A9809" si="3302">+IF(OR(C9804=""),"NO",1)</f>
        <v>NO</v>
      </c>
      <c r="B9809" s="18"/>
      <c r="E9809" s="331"/>
      <c r="F9809" s="62" t="str">
        <f>+$F$31</f>
        <v>OBSERVACIÓN</v>
      </c>
      <c r="G9809" s="343" t="s">
        <v>124</v>
      </c>
      <c r="H9809" s="344"/>
      <c r="I9809" s="344"/>
      <c r="J9809" s="344"/>
      <c r="K9809" s="344"/>
      <c r="L9809" s="345"/>
    </row>
    <row r="9810" spans="1:12" ht="8.5" hidden="1" customHeight="1" x14ac:dyDescent="0.3">
      <c r="A9810" s="18" t="str">
        <f t="shared" ref="A9810" si="3303">+IF(OR(C9804=""),"NO",1)</f>
        <v>NO</v>
      </c>
      <c r="B9810" s="18"/>
      <c r="E9810" s="49"/>
      <c r="F9810" s="50"/>
      <c r="G9810" s="51"/>
      <c r="H9810" s="51"/>
      <c r="I9810" s="51"/>
      <c r="J9810" s="51"/>
      <c r="K9810" s="51"/>
      <c r="L9810" s="52"/>
    </row>
    <row r="9811" spans="1:12" hidden="1" x14ac:dyDescent="0.3">
      <c r="A9811" s="18" t="str">
        <f t="shared" ref="A9811" si="3304">+IF(OR(C9811=""),"NO",1)</f>
        <v>NO</v>
      </c>
      <c r="B9811" s="18"/>
      <c r="C9811" s="1" t="s">
        <v>124</v>
      </c>
      <c r="E9811" s="329">
        <v>6</v>
      </c>
      <c r="F9811" s="53" t="str">
        <f>+$F$26</f>
        <v>OBJETO</v>
      </c>
      <c r="G9811" s="332" t="s">
        <v>124</v>
      </c>
      <c r="H9811" s="333"/>
      <c r="I9811" s="333"/>
      <c r="J9811" s="333"/>
      <c r="K9811" s="333"/>
      <c r="L9811" s="334"/>
    </row>
    <row r="9812" spans="1:12" hidden="1" x14ac:dyDescent="0.3">
      <c r="A9812" s="18" t="str">
        <f t="shared" ref="A9812" si="3305">+IF(OR(C9811=""),"NO",1)</f>
        <v>NO</v>
      </c>
      <c r="B9812" s="18"/>
      <c r="E9812" s="330"/>
      <c r="F9812" s="54" t="str">
        <f>+$F$27</f>
        <v>CONTRATANTE</v>
      </c>
      <c r="G9812" s="335" t="s">
        <v>124</v>
      </c>
      <c r="H9812" s="310"/>
      <c r="I9812" s="310"/>
      <c r="J9812" s="310"/>
      <c r="K9812" s="310"/>
      <c r="L9812" s="336"/>
    </row>
    <row r="9813" spans="1:12" hidden="1" x14ac:dyDescent="0.3">
      <c r="A9813" s="18" t="str">
        <f t="shared" ref="A9813" si="3306">+IF(OR(C9811=""),"NO",1)</f>
        <v>NO</v>
      </c>
      <c r="B9813" s="18"/>
      <c r="E9813" s="330"/>
      <c r="F9813" s="54" t="str">
        <f>+$F$28</f>
        <v>APORTANTE</v>
      </c>
      <c r="G9813" s="337" t="s">
        <v>124</v>
      </c>
      <c r="H9813" s="338"/>
      <c r="I9813" s="338"/>
      <c r="J9813" s="338"/>
      <c r="K9813" s="338"/>
      <c r="L9813" s="339"/>
    </row>
    <row r="9814" spans="1:12" hidden="1" x14ac:dyDescent="0.3">
      <c r="A9814" s="18" t="str">
        <f t="shared" ref="A9814" si="3307">+IF(OR(C9811=""),"NO",1)</f>
        <v>NO</v>
      </c>
      <c r="B9814" s="18"/>
      <c r="E9814" s="330"/>
      <c r="F9814" s="54" t="str">
        <f>+$F$29</f>
        <v>VALOR /SMMLV)</v>
      </c>
      <c r="G9814" s="55" t="s">
        <v>124</v>
      </c>
      <c r="H9814" s="56" t="str">
        <f>+$H$29</f>
        <v>% PART..</v>
      </c>
      <c r="I9814" s="57" t="s">
        <v>124</v>
      </c>
      <c r="J9814" s="58" t="str">
        <f>+$J$29</f>
        <v>VALOR ACREDITADO</v>
      </c>
      <c r="K9814" s="59"/>
      <c r="L9814" s="47" t="s">
        <v>124</v>
      </c>
    </row>
    <row r="9815" spans="1:12" hidden="1" x14ac:dyDescent="0.3">
      <c r="A9815" s="18" t="str">
        <f t="shared" ref="A9815" si="3308">+IF(OR(C9811=""),"NO",1)</f>
        <v>NO</v>
      </c>
      <c r="B9815" s="18"/>
      <c r="E9815" s="330"/>
      <c r="F9815" s="60" t="str">
        <f>+$F$30</f>
        <v>EXPERIENCIA APORTADA</v>
      </c>
      <c r="G9815" s="340" t="s">
        <v>124</v>
      </c>
      <c r="H9815" s="341"/>
      <c r="I9815" s="341"/>
      <c r="J9815" s="341"/>
      <c r="K9815" s="341"/>
      <c r="L9815" s="342"/>
    </row>
    <row r="9816" spans="1:12" hidden="1" x14ac:dyDescent="0.3">
      <c r="A9816" s="18" t="str">
        <f t="shared" ref="A9816" si="3309">+IF(OR(C9811=""),"NO",1)</f>
        <v>NO</v>
      </c>
      <c r="B9816" s="18"/>
      <c r="E9816" s="331"/>
      <c r="F9816" s="62" t="str">
        <f>+$F$31</f>
        <v>OBSERVACIÓN</v>
      </c>
      <c r="G9816" s="343" t="s">
        <v>124</v>
      </c>
      <c r="H9816" s="344"/>
      <c r="I9816" s="344"/>
      <c r="J9816" s="344"/>
      <c r="K9816" s="344"/>
      <c r="L9816" s="345"/>
    </row>
    <row r="9817" spans="1:12" ht="8.5" hidden="1" customHeight="1" x14ac:dyDescent="0.3">
      <c r="A9817" s="18" t="str">
        <f t="shared" ref="A9817" si="3310">+IF(OR(C9811=""),"NO",1)</f>
        <v>NO</v>
      </c>
      <c r="B9817" s="18"/>
      <c r="E9817" s="49"/>
      <c r="F9817" s="50"/>
      <c r="G9817" s="51"/>
      <c r="H9817" s="51"/>
      <c r="I9817" s="51"/>
      <c r="J9817" s="51"/>
      <c r="K9817" s="51"/>
      <c r="L9817" s="52"/>
    </row>
    <row r="9818" spans="1:12" hidden="1" x14ac:dyDescent="0.3">
      <c r="A9818" s="18" t="str">
        <f t="shared" ref="A9818" si="3311">+IF(OR(C9818=""),"NO",1)</f>
        <v>NO</v>
      </c>
      <c r="B9818" s="18"/>
      <c r="C9818" s="1" t="s">
        <v>124</v>
      </c>
      <c r="E9818" s="329">
        <v>7</v>
      </c>
      <c r="F9818" s="53" t="str">
        <f>+$F$26</f>
        <v>OBJETO</v>
      </c>
      <c r="G9818" s="332" t="s">
        <v>124</v>
      </c>
      <c r="H9818" s="333"/>
      <c r="I9818" s="333"/>
      <c r="J9818" s="333"/>
      <c r="K9818" s="333"/>
      <c r="L9818" s="334"/>
    </row>
    <row r="9819" spans="1:12" hidden="1" x14ac:dyDescent="0.3">
      <c r="A9819" s="18" t="str">
        <f t="shared" ref="A9819" si="3312">+IF(OR(C9818=""),"NO",1)</f>
        <v>NO</v>
      </c>
      <c r="B9819" s="18"/>
      <c r="E9819" s="330"/>
      <c r="F9819" s="54" t="str">
        <f>+$F$27</f>
        <v>CONTRATANTE</v>
      </c>
      <c r="G9819" s="335" t="s">
        <v>124</v>
      </c>
      <c r="H9819" s="310"/>
      <c r="I9819" s="310"/>
      <c r="J9819" s="310"/>
      <c r="K9819" s="310"/>
      <c r="L9819" s="336"/>
    </row>
    <row r="9820" spans="1:12" hidden="1" x14ac:dyDescent="0.3">
      <c r="A9820" s="18" t="str">
        <f t="shared" ref="A9820" si="3313">+IF(OR(C9818=""),"NO",1)</f>
        <v>NO</v>
      </c>
      <c r="B9820" s="18"/>
      <c r="E9820" s="330"/>
      <c r="F9820" s="54" t="str">
        <f>+$F$28</f>
        <v>APORTANTE</v>
      </c>
      <c r="G9820" s="337" t="s">
        <v>124</v>
      </c>
      <c r="H9820" s="338"/>
      <c r="I9820" s="338"/>
      <c r="J9820" s="338"/>
      <c r="K9820" s="338"/>
      <c r="L9820" s="339"/>
    </row>
    <row r="9821" spans="1:12" hidden="1" x14ac:dyDescent="0.3">
      <c r="A9821" s="18" t="str">
        <f t="shared" ref="A9821" si="3314">+IF(OR(C9818=""),"NO",1)</f>
        <v>NO</v>
      </c>
      <c r="B9821" s="18"/>
      <c r="E9821" s="330"/>
      <c r="F9821" s="54" t="str">
        <f>+$F$29</f>
        <v>VALOR /SMMLV)</v>
      </c>
      <c r="G9821" s="55" t="s">
        <v>124</v>
      </c>
      <c r="H9821" s="56" t="str">
        <f>+$H$29</f>
        <v>% PART..</v>
      </c>
      <c r="I9821" s="57" t="s">
        <v>124</v>
      </c>
      <c r="J9821" s="58" t="str">
        <f>+$J$29</f>
        <v>VALOR ACREDITADO</v>
      </c>
      <c r="K9821" s="59"/>
      <c r="L9821" s="47" t="s">
        <v>124</v>
      </c>
    </row>
    <row r="9822" spans="1:12" hidden="1" x14ac:dyDescent="0.3">
      <c r="A9822" s="18" t="str">
        <f t="shared" ref="A9822" si="3315">+IF(OR(C9818=""),"NO",1)</f>
        <v>NO</v>
      </c>
      <c r="B9822" s="18"/>
      <c r="E9822" s="330"/>
      <c r="F9822" s="60" t="str">
        <f>+$F$30</f>
        <v>EXPERIENCIA APORTADA</v>
      </c>
      <c r="G9822" s="340" t="s">
        <v>124</v>
      </c>
      <c r="H9822" s="341"/>
      <c r="I9822" s="341"/>
      <c r="J9822" s="341"/>
      <c r="K9822" s="341"/>
      <c r="L9822" s="342"/>
    </row>
    <row r="9823" spans="1:12" hidden="1" x14ac:dyDescent="0.3">
      <c r="A9823" s="18" t="str">
        <f t="shared" ref="A9823" si="3316">+IF(OR(C9818=""),"NO",1)</f>
        <v>NO</v>
      </c>
      <c r="B9823" s="18"/>
      <c r="E9823" s="331"/>
      <c r="F9823" s="62" t="str">
        <f>+$F$31</f>
        <v>OBSERVACIÓN</v>
      </c>
      <c r="G9823" s="343" t="s">
        <v>124</v>
      </c>
      <c r="H9823" s="344"/>
      <c r="I9823" s="344"/>
      <c r="J9823" s="344"/>
      <c r="K9823" s="344"/>
      <c r="L9823" s="345"/>
    </row>
    <row r="9824" spans="1:12" hidden="1" x14ac:dyDescent="0.3">
      <c r="A9824" s="18" t="str">
        <f t="shared" ref="A9824" si="3317">+IF(OR(C9818=""),"NO",1)</f>
        <v>NO</v>
      </c>
      <c r="B9824" s="18"/>
      <c r="E9824" s="49"/>
      <c r="F9824" s="50"/>
      <c r="G9824" s="51"/>
      <c r="H9824" s="51"/>
      <c r="I9824" s="51"/>
      <c r="J9824" s="51"/>
      <c r="K9824" s="51"/>
      <c r="L9824" s="52"/>
    </row>
    <row r="9825" spans="1:12" hidden="1" x14ac:dyDescent="0.3">
      <c r="A9825" s="1" t="str">
        <f>+A9760</f>
        <v>NO</v>
      </c>
      <c r="C9825" s="1" t="str">
        <f>"N"&amp;C9760</f>
        <v>N</v>
      </c>
      <c r="E9825" s="63"/>
      <c r="F9825" s="64" t="str">
        <f>+$F$75</f>
        <v>TOTAL DE CONTRATOS PRESENTADOS VÁLIDOS QUE CUMPLEN EXPERIENCIA ACREDITADA:</v>
      </c>
      <c r="G9825" s="65"/>
      <c r="H9825" s="65"/>
      <c r="I9825" s="65"/>
      <c r="J9825" s="66"/>
      <c r="K9825" s="65"/>
      <c r="L9825" s="67" t="s">
        <v>124</v>
      </c>
    </row>
    <row r="9826" spans="1:12" ht="6.65" hidden="1" customHeight="1" x14ac:dyDescent="0.3">
      <c r="A9826" s="1" t="str">
        <f>+A9760</f>
        <v>NO</v>
      </c>
      <c r="E9826" s="51"/>
      <c r="F9826" s="50"/>
      <c r="G9826" s="51"/>
      <c r="H9826" s="51"/>
      <c r="I9826" s="51"/>
      <c r="J9826" s="51"/>
      <c r="K9826" s="51"/>
      <c r="L9826" s="51"/>
    </row>
    <row r="9827" spans="1:12" hidden="1" x14ac:dyDescent="0.3">
      <c r="A9827" s="1" t="str">
        <f>+A9760</f>
        <v>NO</v>
      </c>
      <c r="E9827" s="63"/>
      <c r="F9827" s="63" t="str">
        <f>+$F$77</f>
        <v>ACREDITA SUMINISTRO E INSTALACIÓN DE MOBILIARIO POR LO MENOS EN UN (1) CONTRATO VÁLIDO</v>
      </c>
      <c r="G9827" s="65"/>
      <c r="H9827" s="65"/>
      <c r="I9827" s="65"/>
      <c r="J9827" s="66"/>
      <c r="K9827" s="65"/>
      <c r="L9827" s="68" t="s">
        <v>157</v>
      </c>
    </row>
    <row r="9828" spans="1:12" ht="5.15" hidden="1" customHeight="1" x14ac:dyDescent="0.3">
      <c r="A9828" s="1" t="str">
        <f>+A9760</f>
        <v>NO</v>
      </c>
      <c r="E9828" s="51"/>
      <c r="F9828" s="50"/>
      <c r="G9828" s="51"/>
      <c r="H9828" s="51"/>
      <c r="I9828" s="51"/>
      <c r="J9828" s="51"/>
      <c r="K9828" s="51"/>
      <c r="L9828" s="51"/>
    </row>
    <row r="9829" spans="1:12" ht="12.75" hidden="1" customHeight="1" x14ac:dyDescent="0.3">
      <c r="A9829" s="1" t="str">
        <f>+A9760</f>
        <v>NO</v>
      </c>
      <c r="E9829" s="69" t="str">
        <f>+$E$79</f>
        <v>EXPERIENCIA ESPECÍFICA NUMERAL 10.1.1 A</v>
      </c>
      <c r="F9829" s="70"/>
      <c r="G9829" s="70"/>
      <c r="H9829" s="70"/>
      <c r="I9829" s="70"/>
      <c r="J9829" s="70"/>
      <c r="K9829" s="70"/>
      <c r="L9829" s="71"/>
    </row>
    <row r="9830" spans="1:12" ht="26.5" hidden="1" customHeight="1" x14ac:dyDescent="0.3">
      <c r="A9830" s="1" t="str">
        <f>+A9760</f>
        <v>NO</v>
      </c>
      <c r="E9830" s="72"/>
      <c r="F9830" s="325" t="str">
        <f>+$F$80</f>
        <v>Por lo menos uno (1) de los contratos válidos aportados como experiencia general debe corresponder mínimo al 60% del presupuesto oficial del presente proceso de selección.  (SMMLV)</v>
      </c>
      <c r="G9830" s="326"/>
      <c r="H9830" s="326"/>
      <c r="I9830" s="326"/>
      <c r="J9830" s="326"/>
      <c r="K9830" s="73" t="s">
        <v>124</v>
      </c>
      <c r="L9830" s="74" t="s">
        <v>124</v>
      </c>
    </row>
    <row r="9831" spans="1:12" ht="23.5" hidden="1" customHeight="1" x14ac:dyDescent="0.3">
      <c r="A9831" s="1" t="str">
        <f>+A9760</f>
        <v>NO</v>
      </c>
      <c r="E9831" s="63"/>
      <c r="F9831" s="325" t="str">
        <f>+$F$81</f>
        <v xml:space="preserve">Deberá acreditarse en al menos uno (1) de los contratos válidos aportados como experiencia general una </v>
      </c>
      <c r="G9831" s="326"/>
      <c r="H9831" s="326"/>
      <c r="I9831" s="326"/>
      <c r="J9831" s="326"/>
      <c r="K9831" s="73" t="s">
        <v>124</v>
      </c>
      <c r="L9831" s="74" t="s">
        <v>124</v>
      </c>
    </row>
    <row r="9832" spans="1:12" ht="23.5" hidden="1" customHeight="1" x14ac:dyDescent="0.3">
      <c r="A9832" s="18" t="s">
        <v>30</v>
      </c>
      <c r="E9832" s="63"/>
      <c r="F9832" s="325" t="str">
        <f>+$F$82</f>
        <v xml:space="preserve">Deberá acreditarse en al menos uno (1) de los contratos válidos aportados interventoría a intervención de </v>
      </c>
      <c r="G9832" s="326"/>
      <c r="H9832" s="326"/>
      <c r="I9832" s="326"/>
      <c r="J9832" s="326"/>
      <c r="K9832" s="73">
        <f>+$K$82</f>
        <v>0</v>
      </c>
      <c r="L9832" s="74" t="s">
        <v>124</v>
      </c>
    </row>
    <row r="9833" spans="1:12" ht="36" hidden="1" customHeight="1" x14ac:dyDescent="0.3">
      <c r="A9833" s="18" t="s">
        <v>30</v>
      </c>
      <c r="E9833" s="63"/>
      <c r="F9833" s="325" t="str">
        <f>+$F$83</f>
        <v xml:space="preserve">Deberá acreditarse en al menos uno (1) de los contratos válidos aportados interventoría a intervención de </v>
      </c>
      <c r="G9833" s="326"/>
      <c r="H9833" s="326"/>
      <c r="I9833" s="326"/>
      <c r="J9833" s="326"/>
      <c r="K9833" s="75">
        <f>+$K$83</f>
        <v>0</v>
      </c>
      <c r="L9833" s="76" t="s">
        <v>124</v>
      </c>
    </row>
    <row r="9834" spans="1:12" hidden="1" x14ac:dyDescent="0.3">
      <c r="A9834" s="1" t="str">
        <f>+A9760</f>
        <v>NO</v>
      </c>
      <c r="E9834" s="51"/>
      <c r="F9834" s="50"/>
      <c r="G9834" s="51"/>
      <c r="H9834" s="51"/>
      <c r="I9834" s="51"/>
      <c r="J9834" s="51"/>
      <c r="K9834" s="51"/>
      <c r="L9834" s="51"/>
    </row>
    <row r="9835" spans="1:12" ht="12.75" hidden="1" customHeight="1" x14ac:dyDescent="0.3">
      <c r="A9835" s="1" t="str">
        <f>+A9760</f>
        <v>NO</v>
      </c>
      <c r="E9835" s="40" t="str">
        <f>+$E$85</f>
        <v>VALOR MÍNIMO A CERIFICAR % P.O EN SMMMLV. NUMERAL 3.9.1</v>
      </c>
      <c r="F9835" s="41"/>
      <c r="G9835" s="41"/>
      <c r="H9835" s="41"/>
      <c r="I9835" s="41"/>
      <c r="J9835" s="41"/>
      <c r="K9835" s="41"/>
      <c r="L9835" s="42"/>
    </row>
    <row r="9836" spans="1:12" hidden="1" x14ac:dyDescent="0.3">
      <c r="A9836" s="1" t="str">
        <f>+A9760</f>
        <v>NO</v>
      </c>
      <c r="C9836" s="1" t="str">
        <f>"M"&amp;C9760</f>
        <v>M</v>
      </c>
      <c r="E9836" s="77" t="str">
        <f>+$E$86</f>
        <v>100% P.O.</v>
      </c>
      <c r="F9836" s="78"/>
      <c r="G9836" s="61">
        <v>242.41716883554506</v>
      </c>
      <c r="H9836" s="124" t="str">
        <f>+$H$86</f>
        <v>TOTAL EJECUTADO DE CONTRATOS ACREDITADOS</v>
      </c>
      <c r="I9836" s="124"/>
      <c r="J9836" s="124"/>
      <c r="K9836" s="55" t="s">
        <v>124</v>
      </c>
      <c r="L9836" s="47" t="s">
        <v>124</v>
      </c>
    </row>
    <row r="9837" spans="1:12" hidden="1" x14ac:dyDescent="0.3">
      <c r="A9837" s="1" t="str">
        <f>+A9760</f>
        <v>NO</v>
      </c>
      <c r="E9837" s="39"/>
      <c r="F9837" s="39"/>
      <c r="G9837" s="39"/>
      <c r="H9837" s="39"/>
      <c r="I9837" s="39"/>
      <c r="J9837" s="39"/>
      <c r="K9837" s="39"/>
      <c r="L9837" s="39"/>
    </row>
    <row r="9838" spans="1:12" ht="12.75" hidden="1" customHeight="1" x14ac:dyDescent="0.3">
      <c r="A9838" s="18" t="s">
        <v>30</v>
      </c>
      <c r="B9838" s="18"/>
      <c r="E9838" s="40" t="str">
        <f>+$E$88</f>
        <v>CONSIDERACIONES PARA LA VALIDEZ DE LA EXPERIENCIA REQUERIDA: EXPERIENCIA PROPONENTES PLURALES NUMERAL 10.1.2 D</v>
      </c>
      <c r="F9838" s="41"/>
      <c r="G9838" s="41"/>
      <c r="H9838" s="41"/>
      <c r="I9838" s="41"/>
      <c r="J9838" s="41"/>
      <c r="K9838" s="41"/>
      <c r="L9838" s="42"/>
    </row>
    <row r="9839" spans="1:12" ht="28" hidden="1" customHeight="1" x14ac:dyDescent="0.3">
      <c r="A9839" s="18" t="s">
        <v>30</v>
      </c>
      <c r="B9839" s="18"/>
      <c r="C9839" s="1" t="str">
        <f>"O"&amp;C9760</f>
        <v>O</v>
      </c>
      <c r="E9839" s="80" t="str">
        <f>+$E$89</f>
        <v>i)</v>
      </c>
      <c r="F9839" s="327" t="str">
        <f>+$F$89</f>
        <v>Uno de los integrantes debe aportar como mínimo el cincuenta por ciento (50 %) de la experiencia solicitada</v>
      </c>
      <c r="G9839" s="328"/>
      <c r="H9839" s="328"/>
      <c r="I9839" s="328"/>
      <c r="J9839" s="328"/>
      <c r="K9839" s="73" t="s">
        <v>124</v>
      </c>
      <c r="L9839" s="47" t="s">
        <v>124</v>
      </c>
    </row>
    <row r="9840" spans="1:12" ht="28" hidden="1" customHeight="1" x14ac:dyDescent="0.3">
      <c r="A9840" s="18" t="s">
        <v>30</v>
      </c>
      <c r="B9840" s="18"/>
      <c r="C9840" s="1" t="str">
        <f>"O"&amp;C9760</f>
        <v>O</v>
      </c>
      <c r="E9840" s="80" t="str">
        <f>+$E$90</f>
        <v>ii)</v>
      </c>
      <c r="F9840" s="327" t="str">
        <f>+$F$90</f>
        <v>Todos los demás ntegrantes deben acreditar al menos el cinco por ciento (5 %) de la experiencia solicitada, solo uno (1) de los integrantes podrá no acreditar experiencia pero su porcentaje de participación  no podrá superar el diez por ciento (10 %)</v>
      </c>
      <c r="G9840" s="328"/>
      <c r="H9840" s="328"/>
      <c r="I9840" s="328"/>
      <c r="J9840" s="328"/>
      <c r="K9840" s="73" t="s">
        <v>124</v>
      </c>
      <c r="L9840" s="47" t="s">
        <v>124</v>
      </c>
    </row>
    <row r="9841" spans="1:12" hidden="1" x14ac:dyDescent="0.3">
      <c r="A9841" s="18" t="s">
        <v>30</v>
      </c>
      <c r="B9841" s="18"/>
      <c r="E9841" s="39"/>
      <c r="F9841" s="39"/>
      <c r="G9841" s="39"/>
      <c r="H9841" s="39"/>
      <c r="I9841" s="39"/>
      <c r="J9841" s="39"/>
      <c r="K9841" s="39"/>
      <c r="L9841" s="39"/>
    </row>
    <row r="9842" spans="1:12" ht="13" hidden="1" customHeight="1" x14ac:dyDescent="0.3">
      <c r="A9842" s="18" t="str">
        <f>+A9760</f>
        <v>NO</v>
      </c>
      <c r="B9842" s="18"/>
      <c r="E9842" s="69" t="str">
        <f>+$E$92</f>
        <v>VERIFICACIÓN Y ASIGNACIÓN DE PUNTAJE POR LA EXPERIENCIA DEL PROPONENTE</v>
      </c>
      <c r="F9842" s="70"/>
      <c r="G9842" s="70"/>
      <c r="H9842" s="70"/>
      <c r="I9842" s="70"/>
      <c r="J9842" s="70"/>
      <c r="K9842" s="70"/>
      <c r="L9842" s="71"/>
    </row>
    <row r="9843" spans="1:12" hidden="1" x14ac:dyDescent="0.3">
      <c r="A9843" s="18" t="str">
        <f>+A9760</f>
        <v>NO</v>
      </c>
      <c r="B9843" s="18"/>
      <c r="E9843" s="81"/>
      <c r="F9843" s="323" t="str">
        <f>+$F$93</f>
        <v>No. CONTRATOS QUE ACREDITAN LA EXPERIENCIA (NO OBJETO DE SUBSANACIÓN)</v>
      </c>
      <c r="G9843" s="324"/>
      <c r="H9843" s="324"/>
      <c r="I9843" s="324"/>
      <c r="J9843" s="324"/>
      <c r="K9843" s="82"/>
      <c r="L9843" s="83" t="s">
        <v>124</v>
      </c>
    </row>
    <row r="9844" spans="1:12" ht="13" hidden="1" customHeight="1" x14ac:dyDescent="0.3">
      <c r="A9844" s="18" t="str">
        <f>+A9760</f>
        <v>NO</v>
      </c>
      <c r="B9844" s="18"/>
      <c r="E9844" s="84"/>
      <c r="F9844" s="323" t="str">
        <f>+$F$94</f>
        <v>TOTAL EJECUTADO DE CONTRATOS ACREDITADOS PROPUESTA INICIAL</v>
      </c>
      <c r="G9844" s="324"/>
      <c r="H9844" s="324"/>
      <c r="I9844" s="324"/>
      <c r="J9844" s="324"/>
      <c r="K9844" s="85"/>
      <c r="L9844" s="86" t="s">
        <v>124</v>
      </c>
    </row>
    <row r="9845" spans="1:12" ht="13" hidden="1" customHeight="1" x14ac:dyDescent="0.3">
      <c r="A9845" s="18" t="str">
        <f>+A9760</f>
        <v>NO</v>
      </c>
      <c r="B9845" s="18"/>
      <c r="E9845" s="87"/>
      <c r="F9845" s="323" t="str">
        <f>+$F$95</f>
        <v>PROMEDIO VALOR ACREDITADO EN SMMLV</v>
      </c>
      <c r="G9845" s="324"/>
      <c r="H9845" s="324"/>
      <c r="I9845" s="324"/>
      <c r="J9845" s="324"/>
      <c r="K9845" s="66"/>
      <c r="L9845" s="88" t="s">
        <v>124</v>
      </c>
    </row>
    <row r="9846" spans="1:12" hidden="1" x14ac:dyDescent="0.3">
      <c r="A9846" s="18" t="str">
        <f>+A9760</f>
        <v>NO</v>
      </c>
      <c r="B9846" s="18"/>
      <c r="E9846" s="89"/>
      <c r="F9846" s="89"/>
      <c r="G9846" s="89"/>
      <c r="H9846" s="89"/>
      <c r="I9846" s="89"/>
      <c r="J9846" s="89"/>
      <c r="K9846" s="89"/>
      <c r="L9846" s="89"/>
    </row>
    <row r="9847" spans="1:12" ht="13" hidden="1" customHeight="1" x14ac:dyDescent="0.3">
      <c r="A9847" s="18" t="str">
        <f>+A9760</f>
        <v>NO</v>
      </c>
      <c r="B9847" s="18"/>
      <c r="E9847" s="69" t="str">
        <f>+$E$97</f>
        <v>3.9.2 EXIGENCIAS MÍNIMAS DE EXPERIENCIA Y FORMACIÓN ACADÉMICA DEL EQUIPO DE TRABAJO</v>
      </c>
      <c r="F9847" s="70"/>
      <c r="G9847" s="70"/>
      <c r="H9847" s="70"/>
      <c r="I9847" s="70"/>
      <c r="J9847" s="70"/>
      <c r="K9847" s="70"/>
      <c r="L9847" s="71"/>
    </row>
    <row r="9848" spans="1:12" hidden="1" x14ac:dyDescent="0.3">
      <c r="A9848" s="18" t="str">
        <f>+A9760</f>
        <v>NO</v>
      </c>
      <c r="B9848" s="18"/>
      <c r="E9848" s="90" t="str">
        <f>+$E$98</f>
        <v>Formulario 8</v>
      </c>
      <c r="F9848" s="315" t="s">
        <v>46</v>
      </c>
      <c r="G9848" s="316"/>
      <c r="H9848" s="317"/>
      <c r="I9848" s="318"/>
      <c r="J9848" s="318"/>
      <c r="K9848" s="318"/>
      <c r="L9848" s="319"/>
    </row>
    <row r="9849" spans="1:12" hidden="1" x14ac:dyDescent="0.3">
      <c r="A9849" s="18" t="str">
        <f>+A9760</f>
        <v>NO</v>
      </c>
      <c r="B9849" s="18"/>
      <c r="E9849" s="91" t="s">
        <v>124</v>
      </c>
      <c r="F9849" s="91" t="str">
        <f>+$F$99</f>
        <v>Director de Interventoría</v>
      </c>
      <c r="G9849" s="91" t="str">
        <f>+$G$99</f>
        <v>Residente de Interventoría</v>
      </c>
      <c r="H9849" s="320"/>
      <c r="I9849" s="321"/>
      <c r="J9849" s="321"/>
      <c r="K9849" s="321"/>
      <c r="L9849" s="322"/>
    </row>
    <row r="9850" spans="1:12" hidden="1" x14ac:dyDescent="0.3">
      <c r="A9850" s="18" t="str">
        <f>+A9760</f>
        <v>NO</v>
      </c>
      <c r="B9850" s="18"/>
      <c r="E9850" s="304" t="str">
        <f>+$E$100</f>
        <v>OBSERVACIONES RESPECTO REQUISITO HABILITANTE DEL PERSONAL CLAVE EVALUABLE</v>
      </c>
      <c r="F9850" s="305"/>
      <c r="G9850" s="305"/>
      <c r="H9850" s="305"/>
      <c r="I9850" s="305"/>
      <c r="J9850" s="305"/>
      <c r="K9850" s="305"/>
      <c r="L9850" s="305"/>
    </row>
    <row r="9851" spans="1:12" hidden="1" x14ac:dyDescent="0.3">
      <c r="A9851" s="18" t="str">
        <f>+A9760</f>
        <v>NO</v>
      </c>
      <c r="B9851" s="18"/>
      <c r="E9851" s="312" t="s">
        <v>124</v>
      </c>
      <c r="F9851" s="313"/>
      <c r="G9851" s="313"/>
      <c r="H9851" s="313"/>
      <c r="I9851" s="313"/>
      <c r="J9851" s="313"/>
      <c r="K9851" s="313"/>
      <c r="L9851" s="314"/>
    </row>
    <row r="9852" spans="1:12" hidden="1" x14ac:dyDescent="0.3">
      <c r="A9852" s="18" t="str">
        <f>+A9760</f>
        <v>NO</v>
      </c>
      <c r="B9852" s="18"/>
      <c r="E9852" s="89"/>
      <c r="F9852" s="89"/>
      <c r="G9852" s="89"/>
      <c r="H9852" s="89"/>
      <c r="I9852" s="89"/>
      <c r="J9852" s="89"/>
      <c r="K9852" s="89"/>
      <c r="L9852" s="89"/>
    </row>
    <row r="9853" spans="1:12" ht="13" hidden="1" customHeight="1" x14ac:dyDescent="0.3">
      <c r="A9853" s="18" t="str">
        <f>+A9760</f>
        <v>NO</v>
      </c>
      <c r="B9853" s="18"/>
      <c r="E9853" s="69" t="str">
        <f>+$E$103</f>
        <v>4.2 EQUIPO DE TRABAJO (Personal Clave Evaluable)</v>
      </c>
      <c r="F9853" s="70"/>
      <c r="G9853" s="70"/>
      <c r="H9853" s="70"/>
      <c r="I9853" s="70"/>
      <c r="J9853" s="70"/>
      <c r="K9853" s="70"/>
      <c r="L9853" s="71"/>
    </row>
    <row r="9854" spans="1:12" ht="23.25" hidden="1" customHeight="1" x14ac:dyDescent="0.3">
      <c r="A9854" s="18" t="str">
        <f>+A9760</f>
        <v>NO</v>
      </c>
      <c r="B9854" s="18"/>
      <c r="E9854" s="90" t="str">
        <f>+$E$104</f>
        <v>Formulario 9</v>
      </c>
      <c r="F9854" s="315" t="s">
        <v>46</v>
      </c>
      <c r="G9854" s="316"/>
      <c r="H9854" s="317"/>
      <c r="I9854" s="318"/>
      <c r="J9854" s="318"/>
      <c r="K9854" s="318"/>
      <c r="L9854" s="319"/>
    </row>
    <row r="9855" spans="1:12" hidden="1" x14ac:dyDescent="0.3">
      <c r="A9855" s="18" t="str">
        <f>+A9760</f>
        <v>NO</v>
      </c>
      <c r="B9855" s="18"/>
      <c r="E9855" s="91" t="s">
        <v>124</v>
      </c>
      <c r="F9855" s="91" t="str">
        <f>+$F$99</f>
        <v>Director de Interventoría</v>
      </c>
      <c r="G9855" s="91" t="str">
        <f>+$G$99</f>
        <v>Residente de Interventoría</v>
      </c>
      <c r="H9855" s="320"/>
      <c r="I9855" s="321"/>
      <c r="J9855" s="321"/>
      <c r="K9855" s="321"/>
      <c r="L9855" s="322"/>
    </row>
    <row r="9856" spans="1:12" hidden="1" x14ac:dyDescent="0.3">
      <c r="A9856" s="18" t="str">
        <f>+A9760</f>
        <v>NO</v>
      </c>
      <c r="B9856" s="18"/>
      <c r="E9856" s="89"/>
      <c r="F9856" s="89"/>
      <c r="G9856" s="89"/>
      <c r="H9856" s="89"/>
      <c r="I9856" s="89"/>
      <c r="J9856" s="89"/>
      <c r="K9856" s="89"/>
      <c r="L9856" s="89"/>
    </row>
    <row r="9857" spans="1:12" hidden="1" x14ac:dyDescent="0.3">
      <c r="A9857" s="1" t="str">
        <f>+A9760</f>
        <v>NO</v>
      </c>
      <c r="E9857" s="92" t="str">
        <f>+E9732</f>
        <v>CRITERIOS DE EVALUACIÓN Y PUNTAJE</v>
      </c>
      <c r="F9857" s="93"/>
      <c r="G9857" s="93"/>
      <c r="H9857" s="93"/>
      <c r="I9857" s="93"/>
      <c r="J9857" s="93"/>
      <c r="K9857" s="94"/>
      <c r="L9857" s="95" t="str">
        <f>+$L$107</f>
        <v>PUNTAJE OBTENIDO</v>
      </c>
    </row>
    <row r="9858" spans="1:12" hidden="1" x14ac:dyDescent="0.3">
      <c r="A9858" s="1" t="str">
        <f>+A9760</f>
        <v>NO</v>
      </c>
      <c r="E9858" s="96" t="str">
        <f>+$E$108</f>
        <v>VALOR</v>
      </c>
      <c r="F9858" s="97" t="str">
        <f>+$F$108</f>
        <v>EQUIPO DE TRABAJO (PERSONAL CLAVE EVALUABLE)</v>
      </c>
      <c r="G9858" s="24"/>
      <c r="H9858" s="24"/>
      <c r="I9858" s="24"/>
      <c r="J9858" s="24"/>
      <c r="K9858" s="24"/>
      <c r="L9858" s="98"/>
    </row>
    <row r="9859" spans="1:12" ht="12.75" hidden="1" customHeight="1" x14ac:dyDescent="0.3">
      <c r="A9859" s="1" t="str">
        <f>+A9760</f>
        <v>NO</v>
      </c>
      <c r="E9859" s="96">
        <f>+$E$109</f>
        <v>5</v>
      </c>
      <c r="F9859" s="307" t="str">
        <f>+$F$109</f>
        <v xml:space="preserve"> Experiencia Específica adicional</v>
      </c>
      <c r="G9859" s="308"/>
      <c r="H9859" s="308"/>
      <c r="I9859" s="308"/>
      <c r="J9859" s="308"/>
      <c r="K9859" s="309"/>
      <c r="L9859" s="99" t="str">
        <f>IFERROR(IF(VLOOKUP(C9760,'R. PUNTAJES'!$C$14:$R$213,'R. PUNTAJES'!$I$10,0)="","",VLOOKUP(C9760,'R. PUNTAJES'!$C$14:$R$213,'R. PUNTAJES'!$I$10,0)),"")</f>
        <v/>
      </c>
    </row>
    <row r="9860" spans="1:12" ht="12.75" hidden="1" customHeight="1" x14ac:dyDescent="0.3">
      <c r="A9860" s="1" t="str">
        <f>+A9760</f>
        <v>NO</v>
      </c>
      <c r="E9860" s="96">
        <f>+$E$110</f>
        <v>5</v>
      </c>
      <c r="F9860" s="307" t="str">
        <f>+$F$110</f>
        <v>Formación Académica adicional</v>
      </c>
      <c r="G9860" s="308"/>
      <c r="H9860" s="308"/>
      <c r="I9860" s="308"/>
      <c r="J9860" s="308"/>
      <c r="K9860" s="309"/>
      <c r="L9860" s="99" t="str">
        <f>IFERROR(IF(VLOOKUP(C9760,'R. PUNTAJES'!$C$14:$R$213,'R. PUNTAJES'!$J$10,0)="","",VLOOKUP(C9760,'R. PUNTAJES'!$C$14:$R$213,'R. PUNTAJES'!$J$10,0)),"")</f>
        <v/>
      </c>
    </row>
    <row r="9861" spans="1:12" hidden="1" x14ac:dyDescent="0.3">
      <c r="A9861" s="18" t="str">
        <f>+A9760</f>
        <v>NO</v>
      </c>
      <c r="B9861" s="18"/>
      <c r="E9861" s="100"/>
      <c r="F9861" s="101" t="str">
        <f>+$F$111</f>
        <v>FACTOR DE SOSTENIBILIDAD</v>
      </c>
      <c r="G9861" s="102"/>
      <c r="H9861" s="102"/>
      <c r="I9861" s="102"/>
      <c r="J9861" s="102"/>
      <c r="K9861" s="102"/>
      <c r="L9861" s="103"/>
    </row>
    <row r="9862" spans="1:12" hidden="1" x14ac:dyDescent="0.3">
      <c r="A9862" s="18" t="str">
        <f>+A9760</f>
        <v>NO</v>
      </c>
      <c r="B9862" s="18"/>
      <c r="E9862" s="104">
        <v>1</v>
      </c>
      <c r="F9862" s="105" t="str">
        <f>+$F$112</f>
        <v>Compromisos Sostenibilidad</v>
      </c>
      <c r="G9862" s="106"/>
      <c r="H9862" s="106"/>
      <c r="I9862" s="106"/>
      <c r="J9862" s="106"/>
      <c r="K9862" s="106"/>
      <c r="L9862" s="107" t="str">
        <f>IFERROR(IF(VLOOKUP(C9760,'R. PUNTAJES'!$C$14:$R$213,'R. PUNTAJES'!$K$10,0)="","",VLOOKUP(C9760,'R. PUNTAJES'!$C$14:$R$213,'R. PUNTAJES'!$K$10,0)),"")</f>
        <v/>
      </c>
    </row>
    <row r="9863" spans="1:12" hidden="1" x14ac:dyDescent="0.3">
      <c r="A9863" s="1" t="str">
        <f>+A9760</f>
        <v>NO</v>
      </c>
      <c r="E9863" s="108"/>
      <c r="F9863" s="109" t="str">
        <f>+$F$113</f>
        <v>APOYO A LA INDUSTRIA NACIONAL</v>
      </c>
      <c r="G9863" s="110"/>
      <c r="H9863" s="110"/>
      <c r="I9863" s="110"/>
      <c r="J9863" s="110"/>
      <c r="K9863" s="110"/>
      <c r="L9863" s="111"/>
    </row>
    <row r="9864" spans="1:12" ht="12.75" hidden="1" customHeight="1" x14ac:dyDescent="0.3">
      <c r="A9864" s="1" t="str">
        <f>+A9760</f>
        <v>NO</v>
      </c>
      <c r="E9864" s="96">
        <v>20</v>
      </c>
      <c r="F9864" s="307" t="str">
        <f>+$F$114</f>
        <v>Promoción de Servicios Nacionales o con Trato Nacional</v>
      </c>
      <c r="G9864" s="308"/>
      <c r="H9864" s="308"/>
      <c r="I9864" s="308"/>
      <c r="J9864" s="308"/>
      <c r="K9864" s="309"/>
      <c r="L9864" s="99" t="str">
        <f>IFERROR(IF(VLOOKUP(C9760,'R. PUNTAJES'!$C$14:$R$213,'R. PUNTAJES'!$L$10,0)="","",
IF(VLOOKUP(C9760,'R. PUNTAJES'!$C$14:$R$213,'R. PUNTAJES'!$L$10,0)=5,0,
VLOOKUP(C9760,'R. PUNTAJES'!$C$14:$R$213,'R. PUNTAJES'!$L$10,0))),"")</f>
        <v/>
      </c>
    </row>
    <row r="9865" spans="1:12" ht="12.75" hidden="1" customHeight="1" x14ac:dyDescent="0.3">
      <c r="A9865" s="1" t="str">
        <f>+A9760</f>
        <v>NO</v>
      </c>
      <c r="E9865" s="96">
        <v>5</v>
      </c>
      <c r="F9865" s="307" t="str">
        <f>+$F$115</f>
        <v>Incorporación de componente nacional en servicios extranjeros</v>
      </c>
      <c r="G9865" s="308"/>
      <c r="H9865" s="308"/>
      <c r="I9865" s="308"/>
      <c r="J9865" s="308"/>
      <c r="K9865" s="309"/>
      <c r="L9865" s="99" t="str">
        <f>IFERROR(IF(VLOOKUP(C9760,'R. PUNTAJES'!$C$14:$R$213,'R. PUNTAJES'!$L$10,0)="","",
IF(VLOOKUP(C9760,'R. PUNTAJES'!$C$14:$R$213,'R. PUNTAJES'!$L$10,0)=20,0,
VLOOKUP(C9760,'R. PUNTAJES'!$C$14:$R$213,'R. PUNTAJES'!$L$10,0))),"")</f>
        <v/>
      </c>
    </row>
    <row r="9866" spans="1:12" hidden="1" x14ac:dyDescent="0.3">
      <c r="A9866" s="1" t="str">
        <f>+A9760</f>
        <v>NO</v>
      </c>
      <c r="E9866" s="112"/>
      <c r="F9866" s="97" t="str">
        <f>+$F$116</f>
        <v>VINCULACIÓN DE PERSONAS CON DISCAPACIDAD</v>
      </c>
      <c r="G9866" s="24"/>
      <c r="H9866" s="24"/>
      <c r="I9866" s="24"/>
      <c r="J9866" s="24"/>
      <c r="K9866" s="24"/>
      <c r="L9866" s="98"/>
    </row>
    <row r="9867" spans="1:12" ht="12.75" hidden="1" customHeight="1" x14ac:dyDescent="0.3">
      <c r="A9867" s="1" t="str">
        <f>+A9760</f>
        <v>NO</v>
      </c>
      <c r="E9867" s="96">
        <v>1</v>
      </c>
      <c r="F9867" s="307" t="str">
        <f>+$F$117</f>
        <v xml:space="preserve">Trabajadores vinculados a la planta de personal </v>
      </c>
      <c r="G9867" s="308"/>
      <c r="H9867" s="308"/>
      <c r="I9867" s="308"/>
      <c r="J9867" s="308"/>
      <c r="K9867" s="309"/>
      <c r="L9867" s="99" t="str">
        <f>IFERROR(IF(VLOOKUP(C9760,'R. PUNTAJES'!$C$14:$R$213,'R. PUNTAJES'!$M$10,0)="","",VLOOKUP(C9760,'R. PUNTAJES'!$C$14:$R$213,'R. PUNTAJES'!$M$10,0)),"")</f>
        <v/>
      </c>
    </row>
    <row r="9868" spans="1:12" hidden="1" x14ac:dyDescent="0.3">
      <c r="A9868" s="1" t="str">
        <f>+A9760</f>
        <v>NO</v>
      </c>
      <c r="E9868" s="112"/>
      <c r="F9868" s="97" t="str">
        <f>+$F$118</f>
        <v>EMPRENDIMIENTOS Y EMPRESAS DE MUJERES</v>
      </c>
      <c r="G9868" s="24"/>
      <c r="H9868" s="24"/>
      <c r="I9868" s="24"/>
      <c r="J9868" s="24"/>
      <c r="K9868" s="24"/>
      <c r="L9868" s="98"/>
    </row>
    <row r="9869" spans="1:12" ht="13" hidden="1" customHeight="1" x14ac:dyDescent="0.3">
      <c r="A9869" s="1" t="str">
        <f>+A9760</f>
        <v>NO</v>
      </c>
      <c r="E9869" s="96">
        <v>0.25</v>
      </c>
      <c r="F9869" s="307" t="str">
        <f>+$F$119</f>
        <v>Emprendimientos y empresas de mujeres</v>
      </c>
      <c r="G9869" s="308"/>
      <c r="H9869" s="308"/>
      <c r="I9869" s="308"/>
      <c r="J9869" s="308"/>
      <c r="K9869" s="309"/>
      <c r="L9869" s="113" t="str">
        <f>IFERROR(IF(VLOOKUP(C9760,'R. PUNTAJES'!$C$14:$R$213,'R. PUNTAJES'!$N$10,0)="","",VLOOKUP(C9760,'R. PUNTAJES'!$C$14:$R$213,'R. PUNTAJES'!$N$10,0)),"")</f>
        <v/>
      </c>
    </row>
    <row r="9870" spans="1:12" hidden="1" x14ac:dyDescent="0.3">
      <c r="A9870" s="18" t="str">
        <f>+A9871</f>
        <v>NO</v>
      </c>
      <c r="B9870" s="18"/>
      <c r="E9870" s="112"/>
      <c r="F9870" s="97" t="str">
        <f>+$F$120</f>
        <v>MIPYME</v>
      </c>
      <c r="G9870" s="24"/>
      <c r="H9870" s="24"/>
      <c r="I9870" s="24"/>
      <c r="J9870" s="24"/>
      <c r="K9870" s="24"/>
      <c r="L9870" s="98"/>
    </row>
    <row r="9871" spans="1:12" hidden="1" x14ac:dyDescent="0.3">
      <c r="A9871" s="18" t="str">
        <f>+IF(E9871=0,"NO",1)</f>
        <v>NO</v>
      </c>
      <c r="B9871" s="18"/>
      <c r="E9871" s="96">
        <v>0</v>
      </c>
      <c r="F9871" s="307" t="str">
        <f>+$F$121</f>
        <v>Mipyme</v>
      </c>
      <c r="G9871" s="308"/>
      <c r="H9871" s="308"/>
      <c r="I9871" s="308"/>
      <c r="J9871" s="308"/>
      <c r="K9871" s="309"/>
      <c r="L9871" s="113" t="str">
        <f>IFERROR(IF(VLOOKUP(C9760,'R. PUNTAJES'!$C$14:$R$213,'R. PUNTAJES'!$O$10,0)="","",VLOOKUP(C9760,'R. PUNTAJES'!$C$14:$R$213,'R. PUNTAJES'!$O$10,0)),"")</f>
        <v/>
      </c>
    </row>
    <row r="9872" spans="1:12" hidden="1" x14ac:dyDescent="0.3">
      <c r="A9872" s="1" t="str">
        <f>+A9760</f>
        <v>NO</v>
      </c>
      <c r="E9872" s="112"/>
      <c r="F9872" s="97" t="str">
        <f>+$F$122</f>
        <v>EXPERIENCIA DEL PROPONENTE</v>
      </c>
      <c r="G9872" s="24"/>
      <c r="H9872" s="24"/>
      <c r="I9872" s="24"/>
      <c r="J9872" s="24"/>
      <c r="K9872" s="24"/>
      <c r="L9872" s="98"/>
    </row>
    <row r="9873" spans="1:16" hidden="1" x14ac:dyDescent="0.3">
      <c r="A9873" s="1" t="str">
        <f>+A9760</f>
        <v>NO</v>
      </c>
      <c r="E9873" s="96">
        <v>59.5</v>
      </c>
      <c r="F9873" s="307" t="str">
        <f>+$F$123</f>
        <v>mediana con valor absoluto</v>
      </c>
      <c r="G9873" s="308"/>
      <c r="H9873" s="308"/>
      <c r="I9873" s="308"/>
      <c r="J9873" s="308"/>
      <c r="K9873" s="309"/>
      <c r="L9873" s="113" t="str">
        <f>IFERROR(IF(VLOOKUP(C9760,'R. PUNTAJES'!$C$14:$R$213,'R. PUNTAJES'!$R$10,0)="","",VLOOKUP(C9760,'R. PUNTAJES'!$C$14:$R$213,'R. PUNTAJES'!$R$10,0)),"")</f>
        <v/>
      </c>
    </row>
    <row r="9874" spans="1:16" hidden="1" x14ac:dyDescent="0.3">
      <c r="A9874" s="1" t="str">
        <f>+A9760</f>
        <v>NO</v>
      </c>
      <c r="E9874" s="112"/>
      <c r="F9874" s="97" t="str">
        <f>+$F$124</f>
        <v>MULTAS</v>
      </c>
      <c r="G9874" s="24"/>
      <c r="H9874" s="24"/>
      <c r="I9874" s="24"/>
      <c r="J9874" s="24"/>
      <c r="K9874" s="24"/>
      <c r="L9874" s="98"/>
    </row>
    <row r="9875" spans="1:16" ht="12.75" hidden="1" customHeight="1" x14ac:dyDescent="0.3">
      <c r="A9875" s="1" t="str">
        <f>+A9760</f>
        <v>NO</v>
      </c>
      <c r="E9875" s="96">
        <v>-2</v>
      </c>
      <c r="F9875" s="307" t="str">
        <f>+$F$125</f>
        <v>Una o más multas o cláusulas penales durante el último año</v>
      </c>
      <c r="G9875" s="310"/>
      <c r="H9875" s="310"/>
      <c r="I9875" s="310"/>
      <c r="J9875" s="310"/>
      <c r="K9875" s="311"/>
      <c r="L9875" s="99" t="str">
        <f>IFERROR(IF(VLOOKUP(C9760,'R. PUNTAJES'!$C$14:$R$213,'R. PUNTAJES'!$Q$10,0)="","",VLOOKUP(C9760,'R. PUNTAJES'!$C$14:$R$213,'R. PUNTAJES'!$Q$10,0)),"")</f>
        <v/>
      </c>
    </row>
    <row r="9876" spans="1:16" hidden="1" x14ac:dyDescent="0.3">
      <c r="A9876" s="1" t="str">
        <f>+A9760</f>
        <v>NO</v>
      </c>
      <c r="E9876" s="112"/>
      <c r="F9876" s="97" t="str">
        <f>+$F$126</f>
        <v>OBRAS INCONCLUSAS</v>
      </c>
      <c r="G9876" s="24"/>
      <c r="H9876" s="24"/>
      <c r="I9876" s="24"/>
      <c r="J9876" s="24"/>
      <c r="K9876" s="24"/>
      <c r="L9876" s="98"/>
    </row>
    <row r="9877" spans="1:16" hidden="1" x14ac:dyDescent="0.3">
      <c r="A9877" s="1" t="str">
        <f>+A9760</f>
        <v>NO</v>
      </c>
      <c r="E9877" s="96">
        <v>-1</v>
      </c>
      <c r="F9877" s="301" t="str">
        <f>+$F$127</f>
        <v>Anotación vigente de obra civil inconclusa</v>
      </c>
      <c r="G9877" s="302"/>
      <c r="H9877" s="302"/>
      <c r="I9877" s="302"/>
      <c r="J9877" s="302"/>
      <c r="K9877" s="303"/>
      <c r="L9877" s="99" t="str">
        <f>IFERROR(IF(VLOOKUP(C9760,'R. PUNTAJES'!$C$14:$R$213,'R. PUNTAJES'!$P$10,0)="","",VLOOKUP(C9760,'R. PUNTAJES'!$C$14:$R$213,'R. PUNTAJES'!$P$10,0)),"")</f>
        <v/>
      </c>
    </row>
    <row r="9878" spans="1:16" ht="7.5" hidden="1" customHeight="1" x14ac:dyDescent="0.3">
      <c r="A9878" s="1" t="str">
        <f>+A9760</f>
        <v>NO</v>
      </c>
      <c r="E9878" s="114"/>
      <c r="F9878" s="45"/>
      <c r="G9878" s="45"/>
      <c r="H9878" s="45"/>
      <c r="I9878" s="45"/>
      <c r="J9878" s="45"/>
      <c r="K9878" s="45"/>
      <c r="L9878" s="48"/>
    </row>
    <row r="9879" spans="1:16" hidden="1" x14ac:dyDescent="0.3">
      <c r="A9879" s="1" t="str">
        <f>+A9760</f>
        <v>NO</v>
      </c>
      <c r="E9879" s="115" t="str">
        <f>+$E$129</f>
        <v>PUNTAJE TOTAL</v>
      </c>
      <c r="F9879" s="116"/>
      <c r="G9879" s="116"/>
      <c r="H9879" s="116"/>
      <c r="I9879" s="116"/>
      <c r="J9879" s="116"/>
      <c r="K9879" s="117"/>
      <c r="L9879" s="118">
        <f>IFERROR(IF(VLOOKUP(C9760,'R. PUNTAJES'!$C$14:$R$213,'R. PUNTAJES'!$H$10,0)="RECHAZO","",SUM(L9859:L9877)),"")</f>
        <v>0</v>
      </c>
    </row>
    <row r="9880" spans="1:16" hidden="1" x14ac:dyDescent="0.3">
      <c r="A9880" s="1" t="str">
        <f>+A9760</f>
        <v>NO</v>
      </c>
      <c r="E9880" s="304" t="str">
        <f>+$E$130</f>
        <v>OBSERVACIONES RESPECTO A PUNTAJES</v>
      </c>
      <c r="F9880" s="305"/>
      <c r="G9880" s="305"/>
      <c r="H9880" s="305"/>
      <c r="I9880" s="305"/>
      <c r="J9880" s="305"/>
      <c r="K9880" s="305"/>
      <c r="L9880" s="305"/>
    </row>
    <row r="9881" spans="1:16" ht="12" hidden="1" customHeight="1" x14ac:dyDescent="0.3">
      <c r="A9881" s="1" t="str">
        <f>+A9760</f>
        <v>NO</v>
      </c>
      <c r="E9881" s="306" t="s">
        <v>124</v>
      </c>
      <c r="F9881" s="305"/>
      <c r="G9881" s="305"/>
      <c r="H9881" s="305"/>
      <c r="I9881" s="305"/>
      <c r="J9881" s="305"/>
      <c r="K9881" s="305"/>
      <c r="L9881" s="305"/>
      <c r="N9881" s="119"/>
      <c r="O9881" s="119"/>
      <c r="P9881" s="120"/>
    </row>
    <row r="9882" spans="1:16" ht="3" hidden="1" customHeight="1" x14ac:dyDescent="0.3">
      <c r="A9882" s="1" t="str">
        <f>+A9761</f>
        <v>NO</v>
      </c>
      <c r="E9882" s="121"/>
      <c r="F9882" s="122"/>
      <c r="G9882" s="122"/>
      <c r="H9882" s="122"/>
      <c r="I9882" s="122"/>
      <c r="J9882" s="122"/>
      <c r="K9882" s="122"/>
      <c r="L9882" s="123"/>
    </row>
    <row r="9883" spans="1:16" hidden="1" x14ac:dyDescent="0.3">
      <c r="A9883" s="1" t="str">
        <f>+IF(OR(C9885=""),"NO",1)</f>
        <v>NO</v>
      </c>
      <c r="E9883" s="346"/>
      <c r="F9883" s="347"/>
      <c r="G9883" s="347"/>
      <c r="H9883" s="347"/>
      <c r="I9883" s="347"/>
      <c r="J9883" s="347"/>
      <c r="K9883" s="347"/>
      <c r="L9883" s="347"/>
    </row>
    <row r="9884" spans="1:16" ht="4.5" hidden="1" customHeight="1" x14ac:dyDescent="0.3">
      <c r="A9884" s="1" t="str">
        <f>+A9885</f>
        <v>NO</v>
      </c>
      <c r="E9884" s="15"/>
      <c r="F9884" s="16"/>
      <c r="G9884" s="16"/>
      <c r="H9884" s="16"/>
      <c r="I9884" s="16"/>
      <c r="J9884" s="16"/>
      <c r="K9884" s="16"/>
      <c r="L9884" s="17"/>
    </row>
    <row r="9885" spans="1:16" ht="15.75" hidden="1" customHeight="1" x14ac:dyDescent="0.3">
      <c r="A9885" s="1" t="str">
        <f>+IF(OR(C9885=""),"NO",1)</f>
        <v>NO</v>
      </c>
      <c r="B9885" s="1">
        <f>1+MAX($B$1:B9884)</f>
        <v>80</v>
      </c>
      <c r="C9885" s="18" t="s">
        <v>124</v>
      </c>
      <c r="E9885" s="19" t="s">
        <v>124</v>
      </c>
      <c r="F9885" s="20"/>
      <c r="G9885" s="20"/>
      <c r="H9885" s="20"/>
      <c r="I9885" s="21"/>
      <c r="J9885" s="20"/>
      <c r="K9885" s="21"/>
      <c r="L9885" s="22"/>
    </row>
    <row r="9886" spans="1:16" hidden="1" x14ac:dyDescent="0.3">
      <c r="A9886" s="1" t="str">
        <f>A9885</f>
        <v>NO</v>
      </c>
      <c r="E9886" s="23" t="str">
        <f>+$E$11</f>
        <v>Integrantes</v>
      </c>
      <c r="F9886" s="24"/>
      <c r="G9886" s="24"/>
      <c r="H9886" s="24"/>
      <c r="I9886" s="24"/>
      <c r="J9886" s="24"/>
      <c r="K9886" s="25" t="str">
        <f>+$K$11</f>
        <v>Nit</v>
      </c>
      <c r="L9886" s="26" t="str">
        <f>+$L$11</f>
        <v>Part.</v>
      </c>
    </row>
    <row r="9887" spans="1:16" hidden="1" x14ac:dyDescent="0.3">
      <c r="A9887" s="1" t="str">
        <f>+A9886</f>
        <v>NO</v>
      </c>
      <c r="C9887" s="1" t="s">
        <v>124</v>
      </c>
      <c r="E9887" s="27" t="s">
        <v>124</v>
      </c>
      <c r="F9887" s="28"/>
      <c r="G9887" s="28"/>
      <c r="H9887" s="28"/>
      <c r="I9887" s="28"/>
      <c r="J9887" s="28"/>
      <c r="K9887" s="29" t="s">
        <v>124</v>
      </c>
      <c r="L9887" s="30" t="s">
        <v>124</v>
      </c>
    </row>
    <row r="9888" spans="1:16" hidden="1" x14ac:dyDescent="0.3">
      <c r="A9888" s="18" t="str">
        <f>+IF(OR(C9888=""),"NO",1)</f>
        <v>NO</v>
      </c>
      <c r="B9888" s="18"/>
      <c r="C9888" s="1" t="s">
        <v>124</v>
      </c>
      <c r="E9888" s="31" t="s">
        <v>124</v>
      </c>
      <c r="F9888" s="32"/>
      <c r="G9888" s="32"/>
      <c r="H9888" s="32"/>
      <c r="I9888" s="32"/>
      <c r="J9888" s="32"/>
      <c r="K9888" s="33" t="s">
        <v>124</v>
      </c>
      <c r="L9888" s="34" t="s">
        <v>124</v>
      </c>
    </row>
    <row r="9889" spans="1:12" hidden="1" x14ac:dyDescent="0.3">
      <c r="A9889" s="18" t="str">
        <f>+IF(OR(C9889=""),"NO",1)</f>
        <v>NO</v>
      </c>
      <c r="B9889" s="18"/>
      <c r="C9889" s="1" t="s">
        <v>124</v>
      </c>
      <c r="E9889" s="31" t="s">
        <v>124</v>
      </c>
      <c r="F9889" s="32"/>
      <c r="G9889" s="32"/>
      <c r="H9889" s="32"/>
      <c r="I9889" s="32"/>
      <c r="J9889" s="32"/>
      <c r="K9889" s="33" t="s">
        <v>124</v>
      </c>
      <c r="L9889" s="34" t="s">
        <v>124</v>
      </c>
    </row>
    <row r="9890" spans="1:12" hidden="1" x14ac:dyDescent="0.3">
      <c r="A9890" s="18" t="str">
        <f>+IF(OR(C9890=""),"NO",1)</f>
        <v>NO</v>
      </c>
      <c r="B9890" s="18"/>
      <c r="C9890" s="1" t="s">
        <v>124</v>
      </c>
      <c r="E9890" s="31" t="s">
        <v>13</v>
      </c>
      <c r="F9890" s="32"/>
      <c r="G9890" s="32"/>
      <c r="H9890" s="32"/>
      <c r="I9890" s="32"/>
      <c r="J9890" s="32"/>
      <c r="K9890" s="33"/>
      <c r="L9890" s="34"/>
    </row>
    <row r="9891" spans="1:12" hidden="1" x14ac:dyDescent="0.3">
      <c r="A9891" s="18" t="str">
        <f>+IF(OR(C9891=""),"NO",1)</f>
        <v>NO</v>
      </c>
      <c r="B9891" s="18"/>
      <c r="C9891" s="1" t="s">
        <v>124</v>
      </c>
      <c r="E9891" s="31" t="s">
        <v>13</v>
      </c>
      <c r="F9891" s="32"/>
      <c r="G9891" s="32"/>
      <c r="H9891" s="32"/>
      <c r="I9891" s="32"/>
      <c r="J9891" s="32"/>
      <c r="K9891" s="33"/>
      <c r="L9891" s="34"/>
    </row>
    <row r="9892" spans="1:12" hidden="1" x14ac:dyDescent="0.3">
      <c r="A9892" s="18" t="str">
        <f>+IF(OR(C9892=""),"NO",1)</f>
        <v>NO</v>
      </c>
      <c r="B9892" s="18"/>
      <c r="C9892" s="1" t="s">
        <v>124</v>
      </c>
      <c r="E9892" s="35" t="s">
        <v>13</v>
      </c>
      <c r="F9892" s="36"/>
      <c r="G9892" s="36"/>
      <c r="H9892" s="36"/>
      <c r="I9892" s="36"/>
      <c r="J9892" s="36"/>
      <c r="K9892" s="37"/>
      <c r="L9892" s="38"/>
    </row>
    <row r="9893" spans="1:12" ht="5.15" hidden="1" customHeight="1" x14ac:dyDescent="0.3">
      <c r="A9893" s="1" t="str">
        <f>+A9885</f>
        <v>NO</v>
      </c>
      <c r="E9893" s="39"/>
      <c r="F9893" s="39"/>
      <c r="G9893" s="39"/>
      <c r="H9893" s="39"/>
      <c r="I9893" s="39"/>
      <c r="J9893" s="39"/>
      <c r="K9893" s="39"/>
      <c r="L9893" s="39"/>
    </row>
    <row r="9894" spans="1:12" ht="15.75" hidden="1" customHeight="1" x14ac:dyDescent="0.3">
      <c r="A9894" s="1" t="str">
        <f>+A9885</f>
        <v>NO</v>
      </c>
      <c r="E9894" s="40" t="str">
        <f>+$E$19</f>
        <v>RESULTADO DE EVALUACIÓN TÉCNICA</v>
      </c>
      <c r="F9894" s="41"/>
      <c r="G9894" s="41"/>
      <c r="H9894" s="41"/>
      <c r="I9894" s="41"/>
      <c r="J9894" s="41"/>
      <c r="K9894" s="41"/>
      <c r="L9894" s="42"/>
    </row>
    <row r="9895" spans="1:12" hidden="1" x14ac:dyDescent="0.3">
      <c r="A9895" s="1" t="str">
        <f>+A9885</f>
        <v>NO</v>
      </c>
      <c r="E9895" s="43"/>
      <c r="F9895" s="44" t="str">
        <f>+$F$20</f>
        <v>Experiencia</v>
      </c>
      <c r="G9895" s="45"/>
      <c r="H9895" s="45"/>
      <c r="I9895" s="45"/>
      <c r="J9895" s="45"/>
      <c r="K9895" s="46"/>
      <c r="L9895" s="47" t="s">
        <v>124</v>
      </c>
    </row>
    <row r="9896" spans="1:12" hidden="1" x14ac:dyDescent="0.3">
      <c r="A9896" s="1" t="str">
        <f>+A9885</f>
        <v>NO</v>
      </c>
      <c r="E9896" s="348" t="str">
        <f>+$E$21</f>
        <v>OBSERVACIONES RESPECTO A LA EVALUACIÓN DE EXPERIENCIA</v>
      </c>
      <c r="F9896" s="308"/>
      <c r="G9896" s="308"/>
      <c r="H9896" s="308"/>
      <c r="I9896" s="308"/>
      <c r="J9896" s="308"/>
      <c r="K9896" s="308"/>
      <c r="L9896" s="349"/>
    </row>
    <row r="9897" spans="1:12" hidden="1" x14ac:dyDescent="0.3">
      <c r="A9897" s="1" t="str">
        <f>+A9885</f>
        <v>NO</v>
      </c>
      <c r="E9897" s="350" t="s">
        <v>124</v>
      </c>
      <c r="F9897" s="351"/>
      <c r="G9897" s="351"/>
      <c r="H9897" s="351"/>
      <c r="I9897" s="351"/>
      <c r="J9897" s="351"/>
      <c r="K9897" s="351"/>
      <c r="L9897" s="352"/>
    </row>
    <row r="9898" spans="1:12" ht="5.15" hidden="1" customHeight="1" x14ac:dyDescent="0.3">
      <c r="A9898" s="1" t="str">
        <f>+A9885</f>
        <v>NO</v>
      </c>
      <c r="E9898" s="39"/>
      <c r="F9898" s="39"/>
      <c r="G9898" s="39"/>
      <c r="H9898" s="39"/>
      <c r="I9898" s="39"/>
      <c r="J9898" s="39"/>
      <c r="K9898" s="39"/>
      <c r="L9898" s="39"/>
    </row>
    <row r="9899" spans="1:12" ht="12.75" hidden="1" customHeight="1" x14ac:dyDescent="0.3">
      <c r="A9899" s="1" t="str">
        <f>+A9885</f>
        <v>NO</v>
      </c>
      <c r="E9899" s="40" t="str">
        <f>+$E$24</f>
        <v>EXPERIENCIA HABILITANTE: CONTRATOS PRESENTADOS</v>
      </c>
      <c r="F9899" s="41"/>
      <c r="G9899" s="41"/>
      <c r="H9899" s="41"/>
      <c r="I9899" s="41"/>
      <c r="J9899" s="41"/>
      <c r="K9899" s="41"/>
      <c r="L9899" s="42"/>
    </row>
    <row r="9900" spans="1:12" ht="8.5" hidden="1" customHeight="1" x14ac:dyDescent="0.3">
      <c r="A9900" s="1" t="str">
        <f>+A9885</f>
        <v>NO</v>
      </c>
      <c r="E9900" s="49"/>
      <c r="F9900" s="50"/>
      <c r="G9900" s="51"/>
      <c r="H9900" s="51"/>
      <c r="I9900" s="51"/>
      <c r="J9900" s="51"/>
      <c r="K9900" s="51"/>
      <c r="L9900" s="52"/>
    </row>
    <row r="9901" spans="1:12" hidden="1" x14ac:dyDescent="0.3">
      <c r="A9901" s="18" t="str">
        <f>+IF(OR(C9901=""),"NO",1)</f>
        <v>NO</v>
      </c>
      <c r="B9901" s="18"/>
      <c r="C9901" s="1" t="s">
        <v>124</v>
      </c>
      <c r="E9901" s="329">
        <v>1</v>
      </c>
      <c r="F9901" s="53" t="str">
        <f>+$F$26</f>
        <v>OBJETO</v>
      </c>
      <c r="G9901" s="332" t="s">
        <v>124</v>
      </c>
      <c r="H9901" s="333"/>
      <c r="I9901" s="333"/>
      <c r="J9901" s="333"/>
      <c r="K9901" s="333"/>
      <c r="L9901" s="334"/>
    </row>
    <row r="9902" spans="1:12" hidden="1" x14ac:dyDescent="0.3">
      <c r="A9902" s="18" t="str">
        <f>+IF(OR(C9901=""),"NO",1)</f>
        <v>NO</v>
      </c>
      <c r="B9902" s="18"/>
      <c r="E9902" s="330"/>
      <c r="F9902" s="54" t="str">
        <f>+$F$27</f>
        <v>CONTRATANTE</v>
      </c>
      <c r="G9902" s="335" t="s">
        <v>124</v>
      </c>
      <c r="H9902" s="310"/>
      <c r="I9902" s="310"/>
      <c r="J9902" s="310"/>
      <c r="K9902" s="310"/>
      <c r="L9902" s="336"/>
    </row>
    <row r="9903" spans="1:12" hidden="1" x14ac:dyDescent="0.3">
      <c r="A9903" s="18" t="str">
        <f>+IF(OR(C9901=""),"NO",1)</f>
        <v>NO</v>
      </c>
      <c r="B9903" s="18"/>
      <c r="E9903" s="330"/>
      <c r="F9903" s="54" t="str">
        <f>+$F$28</f>
        <v>APORTANTE</v>
      </c>
      <c r="G9903" s="337" t="s">
        <v>124</v>
      </c>
      <c r="H9903" s="338"/>
      <c r="I9903" s="338"/>
      <c r="J9903" s="338"/>
      <c r="K9903" s="338"/>
      <c r="L9903" s="339"/>
    </row>
    <row r="9904" spans="1:12" hidden="1" x14ac:dyDescent="0.3">
      <c r="A9904" s="18" t="str">
        <f>+IF(OR(C9901=""),"NO",1)</f>
        <v>NO</v>
      </c>
      <c r="B9904" s="18"/>
      <c r="E9904" s="330"/>
      <c r="F9904" s="54" t="str">
        <f>+$F$29</f>
        <v>VALOR /SMMLV)</v>
      </c>
      <c r="G9904" s="55" t="s">
        <v>124</v>
      </c>
      <c r="H9904" s="56" t="str">
        <f>+$H$29</f>
        <v>% PART..</v>
      </c>
      <c r="I9904" s="57" t="s">
        <v>124</v>
      </c>
      <c r="J9904" s="58" t="str">
        <f>+$J$29</f>
        <v>VALOR ACREDITADO</v>
      </c>
      <c r="K9904" s="59"/>
      <c r="L9904" s="47" t="s">
        <v>124</v>
      </c>
    </row>
    <row r="9905" spans="1:12" hidden="1" x14ac:dyDescent="0.3">
      <c r="A9905" s="18" t="str">
        <f>+IF(OR(C9901=""),"NO",1)</f>
        <v>NO</v>
      </c>
      <c r="B9905" s="18"/>
      <c r="E9905" s="330"/>
      <c r="F9905" s="60" t="str">
        <f>+$F$30</f>
        <v>EXPERIENCIA APORTADA</v>
      </c>
      <c r="G9905" s="340" t="s">
        <v>124</v>
      </c>
      <c r="H9905" s="341"/>
      <c r="I9905" s="341"/>
      <c r="J9905" s="341"/>
      <c r="K9905" s="341"/>
      <c r="L9905" s="342"/>
    </row>
    <row r="9906" spans="1:12" hidden="1" x14ac:dyDescent="0.3">
      <c r="A9906" s="18" t="str">
        <f>+IF(OR(C9901=""),"NO",1)</f>
        <v>NO</v>
      </c>
      <c r="B9906" s="18"/>
      <c r="E9906" s="331"/>
      <c r="F9906" s="62" t="str">
        <f>+$F$31</f>
        <v>OBSERVACIÓN</v>
      </c>
      <c r="G9906" s="343" t="s">
        <v>124</v>
      </c>
      <c r="H9906" s="344"/>
      <c r="I9906" s="344"/>
      <c r="J9906" s="344"/>
      <c r="K9906" s="344"/>
      <c r="L9906" s="345"/>
    </row>
    <row r="9907" spans="1:12" ht="8.5" hidden="1" customHeight="1" x14ac:dyDescent="0.3">
      <c r="A9907" s="18" t="str">
        <f>+IF(OR(C9901=""),"NO",1)</f>
        <v>NO</v>
      </c>
      <c r="B9907" s="18"/>
      <c r="E9907" s="49"/>
      <c r="F9907" s="50"/>
      <c r="G9907" s="51"/>
      <c r="H9907" s="51"/>
      <c r="I9907" s="51"/>
      <c r="J9907" s="51"/>
      <c r="K9907" s="51"/>
      <c r="L9907" s="52"/>
    </row>
    <row r="9908" spans="1:12" hidden="1" x14ac:dyDescent="0.3">
      <c r="A9908" s="18" t="str">
        <f t="shared" ref="A9908" si="3318">+IF(OR(C9908=""),"NO",1)</f>
        <v>NO</v>
      </c>
      <c r="B9908" s="18"/>
      <c r="C9908" s="1" t="s">
        <v>124</v>
      </c>
      <c r="E9908" s="329">
        <v>2</v>
      </c>
      <c r="F9908" s="53" t="str">
        <f>+$F$26</f>
        <v>OBJETO</v>
      </c>
      <c r="G9908" s="332" t="s">
        <v>124</v>
      </c>
      <c r="H9908" s="333"/>
      <c r="I9908" s="333"/>
      <c r="J9908" s="333"/>
      <c r="K9908" s="333"/>
      <c r="L9908" s="334"/>
    </row>
    <row r="9909" spans="1:12" hidden="1" x14ac:dyDescent="0.3">
      <c r="A9909" s="18" t="str">
        <f t="shared" ref="A9909" si="3319">+IF(OR(C9908=""),"NO",1)</f>
        <v>NO</v>
      </c>
      <c r="B9909" s="18"/>
      <c r="E9909" s="330"/>
      <c r="F9909" s="54" t="str">
        <f>+$F$27</f>
        <v>CONTRATANTE</v>
      </c>
      <c r="G9909" s="335" t="s">
        <v>124</v>
      </c>
      <c r="H9909" s="310"/>
      <c r="I9909" s="310"/>
      <c r="J9909" s="310"/>
      <c r="K9909" s="310"/>
      <c r="L9909" s="336"/>
    </row>
    <row r="9910" spans="1:12" hidden="1" x14ac:dyDescent="0.3">
      <c r="A9910" s="18" t="str">
        <f t="shared" ref="A9910" si="3320">+IF(OR(C9908=""),"NO",1)</f>
        <v>NO</v>
      </c>
      <c r="B9910" s="18"/>
      <c r="E9910" s="330"/>
      <c r="F9910" s="54" t="str">
        <f>+$F$28</f>
        <v>APORTANTE</v>
      </c>
      <c r="G9910" s="337" t="s">
        <v>124</v>
      </c>
      <c r="H9910" s="338"/>
      <c r="I9910" s="338"/>
      <c r="J9910" s="338"/>
      <c r="K9910" s="338"/>
      <c r="L9910" s="339"/>
    </row>
    <row r="9911" spans="1:12" hidden="1" x14ac:dyDescent="0.3">
      <c r="A9911" s="18" t="str">
        <f t="shared" ref="A9911" si="3321">+IF(OR(C9908=""),"NO",1)</f>
        <v>NO</v>
      </c>
      <c r="B9911" s="18"/>
      <c r="E9911" s="330"/>
      <c r="F9911" s="54" t="str">
        <f>+$F$29</f>
        <v>VALOR /SMMLV)</v>
      </c>
      <c r="G9911" s="55" t="s">
        <v>124</v>
      </c>
      <c r="H9911" s="56" t="str">
        <f>+$H$29</f>
        <v>% PART..</v>
      </c>
      <c r="I9911" s="57" t="s">
        <v>124</v>
      </c>
      <c r="J9911" s="58" t="str">
        <f>+$J$29</f>
        <v>VALOR ACREDITADO</v>
      </c>
      <c r="K9911" s="59"/>
      <c r="L9911" s="47" t="s">
        <v>124</v>
      </c>
    </row>
    <row r="9912" spans="1:12" hidden="1" x14ac:dyDescent="0.3">
      <c r="A9912" s="18" t="str">
        <f t="shared" ref="A9912" si="3322">+IF(OR(C9908=""),"NO",1)</f>
        <v>NO</v>
      </c>
      <c r="B9912" s="18"/>
      <c r="E9912" s="330"/>
      <c r="F9912" s="60" t="str">
        <f>+$F$30</f>
        <v>EXPERIENCIA APORTADA</v>
      </c>
      <c r="G9912" s="340" t="s">
        <v>124</v>
      </c>
      <c r="H9912" s="341"/>
      <c r="I9912" s="341"/>
      <c r="J9912" s="341"/>
      <c r="K9912" s="341"/>
      <c r="L9912" s="342"/>
    </row>
    <row r="9913" spans="1:12" hidden="1" x14ac:dyDescent="0.3">
      <c r="A9913" s="18" t="str">
        <f t="shared" ref="A9913" si="3323">+IF(OR(C9908=""),"NO",1)</f>
        <v>NO</v>
      </c>
      <c r="B9913" s="18"/>
      <c r="E9913" s="331"/>
      <c r="F9913" s="62" t="str">
        <f>+$F$31</f>
        <v>OBSERVACIÓN</v>
      </c>
      <c r="G9913" s="343" t="s">
        <v>124</v>
      </c>
      <c r="H9913" s="344"/>
      <c r="I9913" s="344"/>
      <c r="J9913" s="344"/>
      <c r="K9913" s="344"/>
      <c r="L9913" s="345"/>
    </row>
    <row r="9914" spans="1:12" ht="8.5" hidden="1" customHeight="1" x14ac:dyDescent="0.3">
      <c r="A9914" s="18" t="str">
        <f t="shared" ref="A9914" si="3324">+IF(OR(C9908=""),"NO",1)</f>
        <v>NO</v>
      </c>
      <c r="B9914" s="18"/>
      <c r="E9914" s="49"/>
      <c r="F9914" s="50"/>
      <c r="G9914" s="51"/>
      <c r="H9914" s="51"/>
      <c r="I9914" s="51"/>
      <c r="J9914" s="51"/>
      <c r="K9914" s="51"/>
      <c r="L9914" s="52"/>
    </row>
    <row r="9915" spans="1:12" hidden="1" x14ac:dyDescent="0.3">
      <c r="A9915" s="18" t="str">
        <f t="shared" ref="A9915" si="3325">+IF(OR(C9915=""),"NO",1)</f>
        <v>NO</v>
      </c>
      <c r="B9915" s="18"/>
      <c r="C9915" s="1" t="s">
        <v>124</v>
      </c>
      <c r="E9915" s="329">
        <v>3</v>
      </c>
      <c r="F9915" s="53" t="str">
        <f>+$F$26</f>
        <v>OBJETO</v>
      </c>
      <c r="G9915" s="332" t="s">
        <v>124</v>
      </c>
      <c r="H9915" s="333"/>
      <c r="I9915" s="333"/>
      <c r="J9915" s="333"/>
      <c r="K9915" s="333"/>
      <c r="L9915" s="334"/>
    </row>
    <row r="9916" spans="1:12" hidden="1" x14ac:dyDescent="0.3">
      <c r="A9916" s="18" t="str">
        <f t="shared" ref="A9916" si="3326">+IF(OR(C9915=""),"NO",1)</f>
        <v>NO</v>
      </c>
      <c r="B9916" s="18"/>
      <c r="E9916" s="330"/>
      <c r="F9916" s="54" t="str">
        <f>+$F$27</f>
        <v>CONTRATANTE</v>
      </c>
      <c r="G9916" s="335" t="s">
        <v>124</v>
      </c>
      <c r="H9916" s="310"/>
      <c r="I9916" s="310"/>
      <c r="J9916" s="310"/>
      <c r="K9916" s="310"/>
      <c r="L9916" s="336"/>
    </row>
    <row r="9917" spans="1:12" hidden="1" x14ac:dyDescent="0.3">
      <c r="A9917" s="18" t="str">
        <f t="shared" ref="A9917" si="3327">+IF(OR(C9915=""),"NO",1)</f>
        <v>NO</v>
      </c>
      <c r="B9917" s="18"/>
      <c r="E9917" s="330"/>
      <c r="F9917" s="54" t="str">
        <f>+$F$28</f>
        <v>APORTANTE</v>
      </c>
      <c r="G9917" s="337" t="s">
        <v>124</v>
      </c>
      <c r="H9917" s="338"/>
      <c r="I9917" s="338"/>
      <c r="J9917" s="338"/>
      <c r="K9917" s="338"/>
      <c r="L9917" s="339"/>
    </row>
    <row r="9918" spans="1:12" hidden="1" x14ac:dyDescent="0.3">
      <c r="A9918" s="18" t="str">
        <f t="shared" ref="A9918" si="3328">+IF(OR(C9915=""),"NO",1)</f>
        <v>NO</v>
      </c>
      <c r="B9918" s="18"/>
      <c r="E9918" s="330"/>
      <c r="F9918" s="54" t="str">
        <f>+$F$29</f>
        <v>VALOR /SMMLV)</v>
      </c>
      <c r="G9918" s="55" t="s">
        <v>124</v>
      </c>
      <c r="H9918" s="56" t="str">
        <f>+$H$29</f>
        <v>% PART..</v>
      </c>
      <c r="I9918" s="57" t="s">
        <v>124</v>
      </c>
      <c r="J9918" s="58" t="str">
        <f>+$J$29</f>
        <v>VALOR ACREDITADO</v>
      </c>
      <c r="K9918" s="59"/>
      <c r="L9918" s="47" t="s">
        <v>124</v>
      </c>
    </row>
    <row r="9919" spans="1:12" hidden="1" x14ac:dyDescent="0.3">
      <c r="A9919" s="18" t="str">
        <f t="shared" ref="A9919" si="3329">+IF(OR(C9915=""),"NO",1)</f>
        <v>NO</v>
      </c>
      <c r="B9919" s="18"/>
      <c r="E9919" s="330"/>
      <c r="F9919" s="60" t="str">
        <f>+$F$30</f>
        <v>EXPERIENCIA APORTADA</v>
      </c>
      <c r="G9919" s="340" t="s">
        <v>124</v>
      </c>
      <c r="H9919" s="341"/>
      <c r="I9919" s="341"/>
      <c r="J9919" s="341"/>
      <c r="K9919" s="341"/>
      <c r="L9919" s="342"/>
    </row>
    <row r="9920" spans="1:12" hidden="1" x14ac:dyDescent="0.3">
      <c r="A9920" s="18" t="str">
        <f t="shared" ref="A9920" si="3330">+IF(OR(C9915=""),"NO",1)</f>
        <v>NO</v>
      </c>
      <c r="B9920" s="18"/>
      <c r="E9920" s="331"/>
      <c r="F9920" s="62" t="str">
        <f>+$F$31</f>
        <v>OBSERVACIÓN</v>
      </c>
      <c r="G9920" s="343" t="s">
        <v>124</v>
      </c>
      <c r="H9920" s="344"/>
      <c r="I9920" s="344"/>
      <c r="J9920" s="344"/>
      <c r="K9920" s="344"/>
      <c r="L9920" s="345"/>
    </row>
    <row r="9921" spans="1:12" ht="8.5" hidden="1" customHeight="1" x14ac:dyDescent="0.3">
      <c r="A9921" s="18" t="str">
        <f t="shared" ref="A9921" si="3331">+IF(OR(C9915=""),"NO",1)</f>
        <v>NO</v>
      </c>
      <c r="B9921" s="18"/>
      <c r="E9921" s="49"/>
      <c r="F9921" s="50"/>
      <c r="G9921" s="51"/>
      <c r="H9921" s="51"/>
      <c r="I9921" s="51"/>
      <c r="J9921" s="51"/>
      <c r="K9921" s="51"/>
      <c r="L9921" s="52"/>
    </row>
    <row r="9922" spans="1:12" hidden="1" x14ac:dyDescent="0.3">
      <c r="A9922" s="18" t="str">
        <f t="shared" ref="A9922" si="3332">+IF(OR(C9922=""),"NO",1)</f>
        <v>NO</v>
      </c>
      <c r="B9922" s="18"/>
      <c r="C9922" s="1" t="s">
        <v>124</v>
      </c>
      <c r="E9922" s="329">
        <v>4</v>
      </c>
      <c r="F9922" s="53" t="str">
        <f>+$F$26</f>
        <v>OBJETO</v>
      </c>
      <c r="G9922" s="332" t="s">
        <v>124</v>
      </c>
      <c r="H9922" s="333"/>
      <c r="I9922" s="333"/>
      <c r="J9922" s="333"/>
      <c r="K9922" s="333"/>
      <c r="L9922" s="334"/>
    </row>
    <row r="9923" spans="1:12" hidden="1" x14ac:dyDescent="0.3">
      <c r="A9923" s="18" t="str">
        <f t="shared" ref="A9923" si="3333">+IF(OR(C9922=""),"NO",1)</f>
        <v>NO</v>
      </c>
      <c r="B9923" s="18"/>
      <c r="E9923" s="330"/>
      <c r="F9923" s="54" t="str">
        <f>+$F$27</f>
        <v>CONTRATANTE</v>
      </c>
      <c r="G9923" s="335" t="s">
        <v>124</v>
      </c>
      <c r="H9923" s="310"/>
      <c r="I9923" s="310"/>
      <c r="J9923" s="310"/>
      <c r="K9923" s="310"/>
      <c r="L9923" s="336"/>
    </row>
    <row r="9924" spans="1:12" hidden="1" x14ac:dyDescent="0.3">
      <c r="A9924" s="18" t="str">
        <f t="shared" ref="A9924" si="3334">+IF(OR(C9922=""),"NO",1)</f>
        <v>NO</v>
      </c>
      <c r="B9924" s="18"/>
      <c r="E9924" s="330"/>
      <c r="F9924" s="54" t="str">
        <f>+$F$28</f>
        <v>APORTANTE</v>
      </c>
      <c r="G9924" s="337" t="s">
        <v>124</v>
      </c>
      <c r="H9924" s="338"/>
      <c r="I9924" s="338"/>
      <c r="J9924" s="338"/>
      <c r="K9924" s="338"/>
      <c r="L9924" s="339"/>
    </row>
    <row r="9925" spans="1:12" hidden="1" x14ac:dyDescent="0.3">
      <c r="A9925" s="18" t="str">
        <f t="shared" ref="A9925" si="3335">+IF(OR(C9922=""),"NO",1)</f>
        <v>NO</v>
      </c>
      <c r="B9925" s="18"/>
      <c r="E9925" s="330"/>
      <c r="F9925" s="54" t="str">
        <f>+$F$29</f>
        <v>VALOR /SMMLV)</v>
      </c>
      <c r="G9925" s="55" t="s">
        <v>124</v>
      </c>
      <c r="H9925" s="56" t="str">
        <f>+$H$29</f>
        <v>% PART..</v>
      </c>
      <c r="I9925" s="57" t="s">
        <v>124</v>
      </c>
      <c r="J9925" s="58" t="str">
        <f>+$J$29</f>
        <v>VALOR ACREDITADO</v>
      </c>
      <c r="K9925" s="59"/>
      <c r="L9925" s="47" t="s">
        <v>124</v>
      </c>
    </row>
    <row r="9926" spans="1:12" hidden="1" x14ac:dyDescent="0.3">
      <c r="A9926" s="18" t="str">
        <f t="shared" ref="A9926" si="3336">+IF(OR(C9922=""),"NO",1)</f>
        <v>NO</v>
      </c>
      <c r="B9926" s="18"/>
      <c r="E9926" s="330"/>
      <c r="F9926" s="60" t="str">
        <f>+$F$30</f>
        <v>EXPERIENCIA APORTADA</v>
      </c>
      <c r="G9926" s="340" t="s">
        <v>124</v>
      </c>
      <c r="H9926" s="341"/>
      <c r="I9926" s="341"/>
      <c r="J9926" s="341"/>
      <c r="K9926" s="341"/>
      <c r="L9926" s="342"/>
    </row>
    <row r="9927" spans="1:12" hidden="1" x14ac:dyDescent="0.3">
      <c r="A9927" s="18" t="str">
        <f t="shared" ref="A9927" si="3337">+IF(OR(C9922=""),"NO",1)</f>
        <v>NO</v>
      </c>
      <c r="B9927" s="18"/>
      <c r="E9927" s="331"/>
      <c r="F9927" s="62" t="str">
        <f>+$F$31</f>
        <v>OBSERVACIÓN</v>
      </c>
      <c r="G9927" s="343" t="s">
        <v>124</v>
      </c>
      <c r="H9927" s="344"/>
      <c r="I9927" s="344"/>
      <c r="J9927" s="344"/>
      <c r="K9927" s="344"/>
      <c r="L9927" s="345"/>
    </row>
    <row r="9928" spans="1:12" ht="8.5" hidden="1" customHeight="1" x14ac:dyDescent="0.3">
      <c r="A9928" s="18" t="str">
        <f t="shared" ref="A9928" si="3338">+IF(OR(C9922=""),"NO",1)</f>
        <v>NO</v>
      </c>
      <c r="B9928" s="18"/>
      <c r="E9928" s="49"/>
      <c r="F9928" s="50"/>
      <c r="G9928" s="51"/>
      <c r="H9928" s="51"/>
      <c r="I9928" s="51"/>
      <c r="J9928" s="51"/>
      <c r="K9928" s="51"/>
      <c r="L9928" s="52"/>
    </row>
    <row r="9929" spans="1:12" hidden="1" x14ac:dyDescent="0.3">
      <c r="A9929" s="18" t="str">
        <f t="shared" ref="A9929" si="3339">+IF(OR(C9929=""),"NO",1)</f>
        <v>NO</v>
      </c>
      <c r="B9929" s="18"/>
      <c r="C9929" s="1" t="s">
        <v>124</v>
      </c>
      <c r="E9929" s="329">
        <v>5</v>
      </c>
      <c r="F9929" s="53" t="str">
        <f>+$F$26</f>
        <v>OBJETO</v>
      </c>
      <c r="G9929" s="332" t="s">
        <v>124</v>
      </c>
      <c r="H9929" s="333"/>
      <c r="I9929" s="333"/>
      <c r="J9929" s="333"/>
      <c r="K9929" s="333"/>
      <c r="L9929" s="334"/>
    </row>
    <row r="9930" spans="1:12" hidden="1" x14ac:dyDescent="0.3">
      <c r="A9930" s="18" t="str">
        <f t="shared" ref="A9930" si="3340">+IF(OR(C9929=""),"NO",1)</f>
        <v>NO</v>
      </c>
      <c r="B9930" s="18"/>
      <c r="E9930" s="330"/>
      <c r="F9930" s="54" t="str">
        <f>+$F$27</f>
        <v>CONTRATANTE</v>
      </c>
      <c r="G9930" s="335" t="s">
        <v>124</v>
      </c>
      <c r="H9930" s="310"/>
      <c r="I9930" s="310"/>
      <c r="J9930" s="310"/>
      <c r="K9930" s="310"/>
      <c r="L9930" s="336"/>
    </row>
    <row r="9931" spans="1:12" hidden="1" x14ac:dyDescent="0.3">
      <c r="A9931" s="18" t="str">
        <f t="shared" ref="A9931" si="3341">+IF(OR(C9929=""),"NO",1)</f>
        <v>NO</v>
      </c>
      <c r="B9931" s="18"/>
      <c r="E9931" s="330"/>
      <c r="F9931" s="54" t="str">
        <f>+$F$28</f>
        <v>APORTANTE</v>
      </c>
      <c r="G9931" s="337" t="s">
        <v>124</v>
      </c>
      <c r="H9931" s="338"/>
      <c r="I9931" s="338"/>
      <c r="J9931" s="338"/>
      <c r="K9931" s="338"/>
      <c r="L9931" s="339"/>
    </row>
    <row r="9932" spans="1:12" hidden="1" x14ac:dyDescent="0.3">
      <c r="A9932" s="18" t="str">
        <f t="shared" ref="A9932" si="3342">+IF(OR(C9929=""),"NO",1)</f>
        <v>NO</v>
      </c>
      <c r="B9932" s="18"/>
      <c r="E9932" s="330"/>
      <c r="F9932" s="54" t="str">
        <f>+$F$29</f>
        <v>VALOR /SMMLV)</v>
      </c>
      <c r="G9932" s="55" t="s">
        <v>124</v>
      </c>
      <c r="H9932" s="56" t="str">
        <f>+$H$29</f>
        <v>% PART..</v>
      </c>
      <c r="I9932" s="57" t="s">
        <v>124</v>
      </c>
      <c r="J9932" s="58" t="str">
        <f>+$J$29</f>
        <v>VALOR ACREDITADO</v>
      </c>
      <c r="K9932" s="59"/>
      <c r="L9932" s="47" t="s">
        <v>124</v>
      </c>
    </row>
    <row r="9933" spans="1:12" hidden="1" x14ac:dyDescent="0.3">
      <c r="A9933" s="18" t="str">
        <f t="shared" ref="A9933" si="3343">+IF(OR(C9929=""),"NO",1)</f>
        <v>NO</v>
      </c>
      <c r="B9933" s="18"/>
      <c r="E9933" s="330"/>
      <c r="F9933" s="60" t="str">
        <f>+$F$30</f>
        <v>EXPERIENCIA APORTADA</v>
      </c>
      <c r="G9933" s="340" t="s">
        <v>124</v>
      </c>
      <c r="H9933" s="341"/>
      <c r="I9933" s="341"/>
      <c r="J9933" s="341"/>
      <c r="K9933" s="341"/>
      <c r="L9933" s="342"/>
    </row>
    <row r="9934" spans="1:12" hidden="1" x14ac:dyDescent="0.3">
      <c r="A9934" s="18" t="str">
        <f t="shared" ref="A9934" si="3344">+IF(OR(C9929=""),"NO",1)</f>
        <v>NO</v>
      </c>
      <c r="B9934" s="18"/>
      <c r="E9934" s="331"/>
      <c r="F9934" s="62" t="str">
        <f>+$F$31</f>
        <v>OBSERVACIÓN</v>
      </c>
      <c r="G9934" s="343" t="s">
        <v>124</v>
      </c>
      <c r="H9934" s="344"/>
      <c r="I9934" s="344"/>
      <c r="J9934" s="344"/>
      <c r="K9934" s="344"/>
      <c r="L9934" s="345"/>
    </row>
    <row r="9935" spans="1:12" ht="8.5" hidden="1" customHeight="1" x14ac:dyDescent="0.3">
      <c r="A9935" s="18" t="str">
        <f t="shared" ref="A9935" si="3345">+IF(OR(C9929=""),"NO",1)</f>
        <v>NO</v>
      </c>
      <c r="B9935" s="18"/>
      <c r="E9935" s="49"/>
      <c r="F9935" s="50"/>
      <c r="G9935" s="51"/>
      <c r="H9935" s="51"/>
      <c r="I9935" s="51"/>
      <c r="J9935" s="51"/>
      <c r="K9935" s="51"/>
      <c r="L9935" s="52"/>
    </row>
    <row r="9936" spans="1:12" hidden="1" x14ac:dyDescent="0.3">
      <c r="A9936" s="18" t="str">
        <f t="shared" ref="A9936" si="3346">+IF(OR(C9936=""),"NO",1)</f>
        <v>NO</v>
      </c>
      <c r="B9936" s="18"/>
      <c r="C9936" s="1" t="s">
        <v>124</v>
      </c>
      <c r="E9936" s="329">
        <v>6</v>
      </c>
      <c r="F9936" s="53" t="str">
        <f>+$F$26</f>
        <v>OBJETO</v>
      </c>
      <c r="G9936" s="332" t="s">
        <v>124</v>
      </c>
      <c r="H9936" s="333"/>
      <c r="I9936" s="333"/>
      <c r="J9936" s="333"/>
      <c r="K9936" s="333"/>
      <c r="L9936" s="334"/>
    </row>
    <row r="9937" spans="1:12" hidden="1" x14ac:dyDescent="0.3">
      <c r="A9937" s="18" t="str">
        <f t="shared" ref="A9937" si="3347">+IF(OR(C9936=""),"NO",1)</f>
        <v>NO</v>
      </c>
      <c r="B9937" s="18"/>
      <c r="E9937" s="330"/>
      <c r="F9937" s="54" t="str">
        <f>+$F$27</f>
        <v>CONTRATANTE</v>
      </c>
      <c r="G9937" s="335" t="s">
        <v>124</v>
      </c>
      <c r="H9937" s="310"/>
      <c r="I9937" s="310"/>
      <c r="J9937" s="310"/>
      <c r="K9937" s="310"/>
      <c r="L9937" s="336"/>
    </row>
    <row r="9938" spans="1:12" hidden="1" x14ac:dyDescent="0.3">
      <c r="A9938" s="18" t="str">
        <f t="shared" ref="A9938" si="3348">+IF(OR(C9936=""),"NO",1)</f>
        <v>NO</v>
      </c>
      <c r="B9938" s="18"/>
      <c r="E9938" s="330"/>
      <c r="F9938" s="54" t="str">
        <f>+$F$28</f>
        <v>APORTANTE</v>
      </c>
      <c r="G9938" s="337" t="s">
        <v>124</v>
      </c>
      <c r="H9938" s="338"/>
      <c r="I9938" s="338"/>
      <c r="J9938" s="338"/>
      <c r="K9938" s="338"/>
      <c r="L9938" s="339"/>
    </row>
    <row r="9939" spans="1:12" hidden="1" x14ac:dyDescent="0.3">
      <c r="A9939" s="18" t="str">
        <f t="shared" ref="A9939" si="3349">+IF(OR(C9936=""),"NO",1)</f>
        <v>NO</v>
      </c>
      <c r="B9939" s="18"/>
      <c r="E9939" s="330"/>
      <c r="F9939" s="54" t="str">
        <f>+$F$29</f>
        <v>VALOR /SMMLV)</v>
      </c>
      <c r="G9939" s="55" t="s">
        <v>124</v>
      </c>
      <c r="H9939" s="56" t="str">
        <f>+$H$29</f>
        <v>% PART..</v>
      </c>
      <c r="I9939" s="57" t="s">
        <v>124</v>
      </c>
      <c r="J9939" s="58" t="str">
        <f>+$J$29</f>
        <v>VALOR ACREDITADO</v>
      </c>
      <c r="K9939" s="59"/>
      <c r="L9939" s="47" t="s">
        <v>124</v>
      </c>
    </row>
    <row r="9940" spans="1:12" hidden="1" x14ac:dyDescent="0.3">
      <c r="A9940" s="18" t="str">
        <f t="shared" ref="A9940" si="3350">+IF(OR(C9936=""),"NO",1)</f>
        <v>NO</v>
      </c>
      <c r="B9940" s="18"/>
      <c r="E9940" s="330"/>
      <c r="F9940" s="60" t="str">
        <f>+$F$30</f>
        <v>EXPERIENCIA APORTADA</v>
      </c>
      <c r="G9940" s="340" t="s">
        <v>124</v>
      </c>
      <c r="H9940" s="341"/>
      <c r="I9940" s="341"/>
      <c r="J9940" s="341"/>
      <c r="K9940" s="341"/>
      <c r="L9940" s="342"/>
    </row>
    <row r="9941" spans="1:12" hidden="1" x14ac:dyDescent="0.3">
      <c r="A9941" s="18" t="str">
        <f t="shared" ref="A9941" si="3351">+IF(OR(C9936=""),"NO",1)</f>
        <v>NO</v>
      </c>
      <c r="B9941" s="18"/>
      <c r="E9941" s="331"/>
      <c r="F9941" s="62" t="str">
        <f>+$F$31</f>
        <v>OBSERVACIÓN</v>
      </c>
      <c r="G9941" s="343" t="s">
        <v>124</v>
      </c>
      <c r="H9941" s="344"/>
      <c r="I9941" s="344"/>
      <c r="J9941" s="344"/>
      <c r="K9941" s="344"/>
      <c r="L9941" s="345"/>
    </row>
    <row r="9942" spans="1:12" ht="8.5" hidden="1" customHeight="1" x14ac:dyDescent="0.3">
      <c r="A9942" s="18" t="str">
        <f t="shared" ref="A9942" si="3352">+IF(OR(C9936=""),"NO",1)</f>
        <v>NO</v>
      </c>
      <c r="B9942" s="18"/>
      <c r="E9942" s="49"/>
      <c r="F9942" s="50"/>
      <c r="G9942" s="51"/>
      <c r="H9942" s="51"/>
      <c r="I9942" s="51"/>
      <c r="J9942" s="51"/>
      <c r="K9942" s="51"/>
      <c r="L9942" s="52"/>
    </row>
    <row r="9943" spans="1:12" hidden="1" x14ac:dyDescent="0.3">
      <c r="A9943" s="18" t="str">
        <f t="shared" ref="A9943" si="3353">+IF(OR(C9943=""),"NO",1)</f>
        <v>NO</v>
      </c>
      <c r="B9943" s="18"/>
      <c r="C9943" s="1" t="s">
        <v>124</v>
      </c>
      <c r="E9943" s="329">
        <v>7</v>
      </c>
      <c r="F9943" s="53" t="str">
        <f>+$F$26</f>
        <v>OBJETO</v>
      </c>
      <c r="G9943" s="332" t="s">
        <v>124</v>
      </c>
      <c r="H9943" s="333"/>
      <c r="I9943" s="333"/>
      <c r="J9943" s="333"/>
      <c r="K9943" s="333"/>
      <c r="L9943" s="334"/>
    </row>
    <row r="9944" spans="1:12" hidden="1" x14ac:dyDescent="0.3">
      <c r="A9944" s="18" t="str">
        <f t="shared" ref="A9944" si="3354">+IF(OR(C9943=""),"NO",1)</f>
        <v>NO</v>
      </c>
      <c r="B9944" s="18"/>
      <c r="E9944" s="330"/>
      <c r="F9944" s="54" t="str">
        <f>+$F$27</f>
        <v>CONTRATANTE</v>
      </c>
      <c r="G9944" s="335" t="s">
        <v>124</v>
      </c>
      <c r="H9944" s="310"/>
      <c r="I9944" s="310"/>
      <c r="J9944" s="310"/>
      <c r="K9944" s="310"/>
      <c r="L9944" s="336"/>
    </row>
    <row r="9945" spans="1:12" hidden="1" x14ac:dyDescent="0.3">
      <c r="A9945" s="18" t="str">
        <f t="shared" ref="A9945" si="3355">+IF(OR(C9943=""),"NO",1)</f>
        <v>NO</v>
      </c>
      <c r="B9945" s="18"/>
      <c r="E9945" s="330"/>
      <c r="F9945" s="54" t="str">
        <f>+$F$28</f>
        <v>APORTANTE</v>
      </c>
      <c r="G9945" s="337" t="s">
        <v>124</v>
      </c>
      <c r="H9945" s="338"/>
      <c r="I9945" s="338"/>
      <c r="J9945" s="338"/>
      <c r="K9945" s="338"/>
      <c r="L9945" s="339"/>
    </row>
    <row r="9946" spans="1:12" hidden="1" x14ac:dyDescent="0.3">
      <c r="A9946" s="18" t="str">
        <f t="shared" ref="A9946" si="3356">+IF(OR(C9943=""),"NO",1)</f>
        <v>NO</v>
      </c>
      <c r="B9946" s="18"/>
      <c r="E9946" s="330"/>
      <c r="F9946" s="54" t="str">
        <f>+$F$29</f>
        <v>VALOR /SMMLV)</v>
      </c>
      <c r="G9946" s="55" t="s">
        <v>124</v>
      </c>
      <c r="H9946" s="56" t="str">
        <f>+$H$29</f>
        <v>% PART..</v>
      </c>
      <c r="I9946" s="57" t="s">
        <v>124</v>
      </c>
      <c r="J9946" s="58" t="str">
        <f>+$J$29</f>
        <v>VALOR ACREDITADO</v>
      </c>
      <c r="K9946" s="59"/>
      <c r="L9946" s="47" t="s">
        <v>124</v>
      </c>
    </row>
    <row r="9947" spans="1:12" hidden="1" x14ac:dyDescent="0.3">
      <c r="A9947" s="18" t="str">
        <f t="shared" ref="A9947" si="3357">+IF(OR(C9943=""),"NO",1)</f>
        <v>NO</v>
      </c>
      <c r="B9947" s="18"/>
      <c r="E9947" s="330"/>
      <c r="F9947" s="60" t="str">
        <f>+$F$30</f>
        <v>EXPERIENCIA APORTADA</v>
      </c>
      <c r="G9947" s="340" t="s">
        <v>124</v>
      </c>
      <c r="H9947" s="341"/>
      <c r="I9947" s="341"/>
      <c r="J9947" s="341"/>
      <c r="K9947" s="341"/>
      <c r="L9947" s="342"/>
    </row>
    <row r="9948" spans="1:12" hidden="1" x14ac:dyDescent="0.3">
      <c r="A9948" s="18" t="str">
        <f t="shared" ref="A9948" si="3358">+IF(OR(C9943=""),"NO",1)</f>
        <v>NO</v>
      </c>
      <c r="B9948" s="18"/>
      <c r="E9948" s="331"/>
      <c r="F9948" s="62" t="str">
        <f>+$F$31</f>
        <v>OBSERVACIÓN</v>
      </c>
      <c r="G9948" s="343" t="s">
        <v>124</v>
      </c>
      <c r="H9948" s="344"/>
      <c r="I9948" s="344"/>
      <c r="J9948" s="344"/>
      <c r="K9948" s="344"/>
      <c r="L9948" s="345"/>
    </row>
    <row r="9949" spans="1:12" hidden="1" x14ac:dyDescent="0.3">
      <c r="A9949" s="18" t="str">
        <f t="shared" ref="A9949" si="3359">+IF(OR(C9943=""),"NO",1)</f>
        <v>NO</v>
      </c>
      <c r="B9949" s="18"/>
      <c r="E9949" s="49"/>
      <c r="F9949" s="50"/>
      <c r="G9949" s="51"/>
      <c r="H9949" s="51"/>
      <c r="I9949" s="51"/>
      <c r="J9949" s="51"/>
      <c r="K9949" s="51"/>
      <c r="L9949" s="52"/>
    </row>
    <row r="9950" spans="1:12" hidden="1" x14ac:dyDescent="0.3">
      <c r="A9950" s="1" t="str">
        <f>+A9885</f>
        <v>NO</v>
      </c>
      <c r="C9950" s="1" t="str">
        <f>"N"&amp;C9885</f>
        <v>N</v>
      </c>
      <c r="E9950" s="63"/>
      <c r="F9950" s="64" t="str">
        <f>+$F$75</f>
        <v>TOTAL DE CONTRATOS PRESENTADOS VÁLIDOS QUE CUMPLEN EXPERIENCIA ACREDITADA:</v>
      </c>
      <c r="G9950" s="65"/>
      <c r="H9950" s="65"/>
      <c r="I9950" s="65"/>
      <c r="J9950" s="66"/>
      <c r="K9950" s="65"/>
      <c r="L9950" s="67" t="s">
        <v>124</v>
      </c>
    </row>
    <row r="9951" spans="1:12" ht="6.65" hidden="1" customHeight="1" x14ac:dyDescent="0.3">
      <c r="A9951" s="1" t="str">
        <f>+A9885</f>
        <v>NO</v>
      </c>
      <c r="E9951" s="51"/>
      <c r="F9951" s="50"/>
      <c r="G9951" s="51"/>
      <c r="H9951" s="51"/>
      <c r="I9951" s="51"/>
      <c r="J9951" s="51"/>
      <c r="K9951" s="51"/>
      <c r="L9951" s="51"/>
    </row>
    <row r="9952" spans="1:12" hidden="1" x14ac:dyDescent="0.3">
      <c r="A9952" s="1" t="str">
        <f>+A9885</f>
        <v>NO</v>
      </c>
      <c r="E9952" s="63"/>
      <c r="F9952" s="63" t="str">
        <f>+$F$77</f>
        <v>ACREDITA SUMINISTRO E INSTALACIÓN DE MOBILIARIO POR LO MENOS EN UN (1) CONTRATO VÁLIDO</v>
      </c>
      <c r="G9952" s="65"/>
      <c r="H9952" s="65"/>
      <c r="I9952" s="65"/>
      <c r="J9952" s="66"/>
      <c r="K9952" s="65"/>
      <c r="L9952" s="68" t="s">
        <v>157</v>
      </c>
    </row>
    <row r="9953" spans="1:12" ht="5.15" hidden="1" customHeight="1" x14ac:dyDescent="0.3">
      <c r="A9953" s="1" t="str">
        <f>+A9885</f>
        <v>NO</v>
      </c>
      <c r="E9953" s="51"/>
      <c r="F9953" s="50"/>
      <c r="G9953" s="51"/>
      <c r="H9953" s="51"/>
      <c r="I9953" s="51"/>
      <c r="J9953" s="51"/>
      <c r="K9953" s="51"/>
      <c r="L9953" s="51"/>
    </row>
    <row r="9954" spans="1:12" ht="12.75" hidden="1" customHeight="1" x14ac:dyDescent="0.3">
      <c r="A9954" s="1" t="str">
        <f>+A9885</f>
        <v>NO</v>
      </c>
      <c r="E9954" s="69" t="str">
        <f>+$E$79</f>
        <v>EXPERIENCIA ESPECÍFICA NUMERAL 10.1.1 A</v>
      </c>
      <c r="F9954" s="70"/>
      <c r="G9954" s="70"/>
      <c r="H9954" s="70"/>
      <c r="I9954" s="70"/>
      <c r="J9954" s="70"/>
      <c r="K9954" s="70"/>
      <c r="L9954" s="71"/>
    </row>
    <row r="9955" spans="1:12" ht="26.5" hidden="1" customHeight="1" x14ac:dyDescent="0.3">
      <c r="A9955" s="1" t="str">
        <f>+A9885</f>
        <v>NO</v>
      </c>
      <c r="E9955" s="72"/>
      <c r="F9955" s="325" t="str">
        <f>+$F$80</f>
        <v>Por lo menos uno (1) de los contratos válidos aportados como experiencia general debe corresponder mínimo al 60% del presupuesto oficial del presente proceso de selección.  (SMMLV)</v>
      </c>
      <c r="G9955" s="326"/>
      <c r="H9955" s="326"/>
      <c r="I9955" s="326"/>
      <c r="J9955" s="326"/>
      <c r="K9955" s="73" t="s">
        <v>124</v>
      </c>
      <c r="L9955" s="74" t="s">
        <v>124</v>
      </c>
    </row>
    <row r="9956" spans="1:12" ht="23.5" hidden="1" customHeight="1" x14ac:dyDescent="0.3">
      <c r="A9956" s="1" t="str">
        <f>+A9885</f>
        <v>NO</v>
      </c>
      <c r="E9956" s="63"/>
      <c r="F9956" s="325" t="str">
        <f>+$F$81</f>
        <v xml:space="preserve">Deberá acreditarse en al menos uno (1) de los contratos válidos aportados como experiencia general una </v>
      </c>
      <c r="G9956" s="326"/>
      <c r="H9956" s="326"/>
      <c r="I9956" s="326"/>
      <c r="J9956" s="326"/>
      <c r="K9956" s="73" t="s">
        <v>124</v>
      </c>
      <c r="L9956" s="74" t="s">
        <v>124</v>
      </c>
    </row>
    <row r="9957" spans="1:12" ht="23.5" hidden="1" customHeight="1" x14ac:dyDescent="0.3">
      <c r="A9957" s="18" t="s">
        <v>30</v>
      </c>
      <c r="E9957" s="63"/>
      <c r="F9957" s="325" t="str">
        <f>+$F$82</f>
        <v xml:space="preserve">Deberá acreditarse en al menos uno (1) de los contratos válidos aportados interventoría a intervención de </v>
      </c>
      <c r="G9957" s="326"/>
      <c r="H9957" s="326"/>
      <c r="I9957" s="326"/>
      <c r="J9957" s="326"/>
      <c r="K9957" s="73">
        <f>+$K$82</f>
        <v>0</v>
      </c>
      <c r="L9957" s="74" t="s">
        <v>124</v>
      </c>
    </row>
    <row r="9958" spans="1:12" ht="36" hidden="1" customHeight="1" x14ac:dyDescent="0.3">
      <c r="A9958" s="18" t="s">
        <v>30</v>
      </c>
      <c r="E9958" s="63"/>
      <c r="F9958" s="325" t="str">
        <f>+$F$83</f>
        <v xml:space="preserve">Deberá acreditarse en al menos uno (1) de los contratos válidos aportados interventoría a intervención de </v>
      </c>
      <c r="G9958" s="326"/>
      <c r="H9958" s="326"/>
      <c r="I9958" s="326"/>
      <c r="J9958" s="326"/>
      <c r="K9958" s="75">
        <f>+$K$83</f>
        <v>0</v>
      </c>
      <c r="L9958" s="76" t="s">
        <v>124</v>
      </c>
    </row>
    <row r="9959" spans="1:12" hidden="1" x14ac:dyDescent="0.3">
      <c r="A9959" s="1" t="str">
        <f>+A9885</f>
        <v>NO</v>
      </c>
      <c r="E9959" s="51"/>
      <c r="F9959" s="50"/>
      <c r="G9959" s="51"/>
      <c r="H9959" s="51"/>
      <c r="I9959" s="51"/>
      <c r="J9959" s="51"/>
      <c r="K9959" s="51"/>
      <c r="L9959" s="51"/>
    </row>
    <row r="9960" spans="1:12" ht="12.75" hidden="1" customHeight="1" x14ac:dyDescent="0.3">
      <c r="A9960" s="1" t="str">
        <f>+A9885</f>
        <v>NO</v>
      </c>
      <c r="E9960" s="40" t="str">
        <f>+$E$85</f>
        <v>VALOR MÍNIMO A CERIFICAR % P.O EN SMMMLV. NUMERAL 3.9.1</v>
      </c>
      <c r="F9960" s="41"/>
      <c r="G9960" s="41"/>
      <c r="H9960" s="41"/>
      <c r="I9960" s="41"/>
      <c r="J9960" s="41"/>
      <c r="K9960" s="41"/>
      <c r="L9960" s="42"/>
    </row>
    <row r="9961" spans="1:12" hidden="1" x14ac:dyDescent="0.3">
      <c r="A9961" s="1" t="str">
        <f>+A9885</f>
        <v>NO</v>
      </c>
      <c r="C9961" s="1" t="str">
        <f>"M"&amp;C9885</f>
        <v>M</v>
      </c>
      <c r="E9961" s="77" t="str">
        <f>+$E$86</f>
        <v>100% P.O.</v>
      </c>
      <c r="F9961" s="78"/>
      <c r="G9961" s="61">
        <v>242.41716883554506</v>
      </c>
      <c r="H9961" s="124" t="str">
        <f>+$H$86</f>
        <v>TOTAL EJECUTADO DE CONTRATOS ACREDITADOS</v>
      </c>
      <c r="I9961" s="124"/>
      <c r="J9961" s="124"/>
      <c r="K9961" s="55" t="s">
        <v>124</v>
      </c>
      <c r="L9961" s="47" t="s">
        <v>124</v>
      </c>
    </row>
    <row r="9962" spans="1:12" hidden="1" x14ac:dyDescent="0.3">
      <c r="A9962" s="1" t="str">
        <f>+A9885</f>
        <v>NO</v>
      </c>
      <c r="E9962" s="39"/>
      <c r="F9962" s="39"/>
      <c r="G9962" s="39"/>
      <c r="H9962" s="39"/>
      <c r="I9962" s="39"/>
      <c r="J9962" s="39"/>
      <c r="K9962" s="39"/>
      <c r="L9962" s="39"/>
    </row>
    <row r="9963" spans="1:12" ht="12.75" hidden="1" customHeight="1" x14ac:dyDescent="0.3">
      <c r="A9963" s="18" t="s">
        <v>30</v>
      </c>
      <c r="B9963" s="18"/>
      <c r="E9963" s="40" t="str">
        <f>+$E$88</f>
        <v>CONSIDERACIONES PARA LA VALIDEZ DE LA EXPERIENCIA REQUERIDA: EXPERIENCIA PROPONENTES PLURALES NUMERAL 10.1.2 D</v>
      </c>
      <c r="F9963" s="41"/>
      <c r="G9963" s="41"/>
      <c r="H9963" s="41"/>
      <c r="I9963" s="41"/>
      <c r="J9963" s="41"/>
      <c r="K9963" s="41"/>
      <c r="L9963" s="42"/>
    </row>
    <row r="9964" spans="1:12" ht="28" hidden="1" customHeight="1" x14ac:dyDescent="0.3">
      <c r="A9964" s="18" t="s">
        <v>30</v>
      </c>
      <c r="B9964" s="18"/>
      <c r="C9964" s="1" t="str">
        <f>"O"&amp;C9885</f>
        <v>O</v>
      </c>
      <c r="E9964" s="80" t="str">
        <f>+$E$89</f>
        <v>i)</v>
      </c>
      <c r="F9964" s="327" t="str">
        <f>+$F$89</f>
        <v>Uno de los integrantes debe aportar como mínimo el cincuenta por ciento (50 %) de la experiencia solicitada</v>
      </c>
      <c r="G9964" s="328"/>
      <c r="H9964" s="328"/>
      <c r="I9964" s="328"/>
      <c r="J9964" s="328"/>
      <c r="K9964" s="73" t="s">
        <v>124</v>
      </c>
      <c r="L9964" s="47" t="s">
        <v>124</v>
      </c>
    </row>
    <row r="9965" spans="1:12" ht="28" hidden="1" customHeight="1" x14ac:dyDescent="0.3">
      <c r="A9965" s="18" t="s">
        <v>30</v>
      </c>
      <c r="B9965" s="18"/>
      <c r="C9965" s="1" t="str">
        <f>"O"&amp;C9885</f>
        <v>O</v>
      </c>
      <c r="E9965" s="80" t="str">
        <f>+$E$90</f>
        <v>ii)</v>
      </c>
      <c r="F9965" s="327" t="str">
        <f>+$F$90</f>
        <v>Todos los demás ntegrantes deben acreditar al menos el cinco por ciento (5 %) de la experiencia solicitada, solo uno (1) de los integrantes podrá no acreditar experiencia pero su porcentaje de participación  no podrá superar el diez por ciento (10 %)</v>
      </c>
      <c r="G9965" s="328"/>
      <c r="H9965" s="328"/>
      <c r="I9965" s="328"/>
      <c r="J9965" s="328"/>
      <c r="K9965" s="73" t="s">
        <v>124</v>
      </c>
      <c r="L9965" s="47" t="s">
        <v>124</v>
      </c>
    </row>
    <row r="9966" spans="1:12" hidden="1" x14ac:dyDescent="0.3">
      <c r="A9966" s="18" t="s">
        <v>30</v>
      </c>
      <c r="B9966" s="18"/>
      <c r="E9966" s="39"/>
      <c r="F9966" s="39"/>
      <c r="G9966" s="39"/>
      <c r="H9966" s="39"/>
      <c r="I9966" s="39"/>
      <c r="J9966" s="39"/>
      <c r="K9966" s="39"/>
      <c r="L9966" s="39"/>
    </row>
    <row r="9967" spans="1:12" ht="13" hidden="1" customHeight="1" x14ac:dyDescent="0.3">
      <c r="A9967" s="18" t="str">
        <f>+A9885</f>
        <v>NO</v>
      </c>
      <c r="B9967" s="18"/>
      <c r="E9967" s="69" t="str">
        <f>+$E$92</f>
        <v>VERIFICACIÓN Y ASIGNACIÓN DE PUNTAJE POR LA EXPERIENCIA DEL PROPONENTE</v>
      </c>
      <c r="F9967" s="70"/>
      <c r="G9967" s="70"/>
      <c r="H9967" s="70"/>
      <c r="I9967" s="70"/>
      <c r="J9967" s="70"/>
      <c r="K9967" s="70"/>
      <c r="L9967" s="71"/>
    </row>
    <row r="9968" spans="1:12" hidden="1" x14ac:dyDescent="0.3">
      <c r="A9968" s="18" t="str">
        <f>+A9885</f>
        <v>NO</v>
      </c>
      <c r="B9968" s="18"/>
      <c r="E9968" s="81"/>
      <c r="F9968" s="323" t="str">
        <f>+$F$93</f>
        <v>No. CONTRATOS QUE ACREDITAN LA EXPERIENCIA (NO OBJETO DE SUBSANACIÓN)</v>
      </c>
      <c r="G9968" s="324"/>
      <c r="H9968" s="324"/>
      <c r="I9968" s="324"/>
      <c r="J9968" s="324"/>
      <c r="K9968" s="82"/>
      <c r="L9968" s="83" t="s">
        <v>124</v>
      </c>
    </row>
    <row r="9969" spans="1:12" ht="13" hidden="1" customHeight="1" x14ac:dyDescent="0.3">
      <c r="A9969" s="18" t="str">
        <f>+A9885</f>
        <v>NO</v>
      </c>
      <c r="B9969" s="18"/>
      <c r="E9969" s="84"/>
      <c r="F9969" s="323" t="str">
        <f>+$F$94</f>
        <v>TOTAL EJECUTADO DE CONTRATOS ACREDITADOS PROPUESTA INICIAL</v>
      </c>
      <c r="G9969" s="324"/>
      <c r="H9969" s="324"/>
      <c r="I9969" s="324"/>
      <c r="J9969" s="324"/>
      <c r="K9969" s="85"/>
      <c r="L9969" s="86" t="s">
        <v>124</v>
      </c>
    </row>
    <row r="9970" spans="1:12" ht="13" hidden="1" customHeight="1" x14ac:dyDescent="0.3">
      <c r="A9970" s="18" t="str">
        <f>+A9885</f>
        <v>NO</v>
      </c>
      <c r="B9970" s="18"/>
      <c r="E9970" s="87"/>
      <c r="F9970" s="323" t="str">
        <f>+$F$95</f>
        <v>PROMEDIO VALOR ACREDITADO EN SMMLV</v>
      </c>
      <c r="G9970" s="324"/>
      <c r="H9970" s="324"/>
      <c r="I9970" s="324"/>
      <c r="J9970" s="324"/>
      <c r="K9970" s="66"/>
      <c r="L9970" s="88" t="s">
        <v>124</v>
      </c>
    </row>
    <row r="9971" spans="1:12" hidden="1" x14ac:dyDescent="0.3">
      <c r="A9971" s="18" t="str">
        <f>+A9885</f>
        <v>NO</v>
      </c>
      <c r="B9971" s="18"/>
      <c r="E9971" s="89"/>
      <c r="F9971" s="89"/>
      <c r="G9971" s="89"/>
      <c r="H9971" s="89"/>
      <c r="I9971" s="89"/>
      <c r="J9971" s="89"/>
      <c r="K9971" s="89"/>
      <c r="L9971" s="89"/>
    </row>
    <row r="9972" spans="1:12" ht="13" hidden="1" customHeight="1" x14ac:dyDescent="0.3">
      <c r="A9972" s="18" t="str">
        <f>+A9885</f>
        <v>NO</v>
      </c>
      <c r="B9972" s="18"/>
      <c r="E9972" s="69" t="str">
        <f>+$E$97</f>
        <v>3.9.2 EXIGENCIAS MÍNIMAS DE EXPERIENCIA Y FORMACIÓN ACADÉMICA DEL EQUIPO DE TRABAJO</v>
      </c>
      <c r="F9972" s="70"/>
      <c r="G9972" s="70"/>
      <c r="H9972" s="70"/>
      <c r="I9972" s="70"/>
      <c r="J9972" s="70"/>
      <c r="K9972" s="70"/>
      <c r="L9972" s="71"/>
    </row>
    <row r="9973" spans="1:12" hidden="1" x14ac:dyDescent="0.3">
      <c r="A9973" s="18" t="str">
        <f>+A9885</f>
        <v>NO</v>
      </c>
      <c r="B9973" s="18"/>
      <c r="E9973" s="90" t="str">
        <f>+$E$98</f>
        <v>Formulario 8</v>
      </c>
      <c r="F9973" s="315" t="s">
        <v>46</v>
      </c>
      <c r="G9973" s="316"/>
      <c r="H9973" s="317"/>
      <c r="I9973" s="318"/>
      <c r="J9973" s="318"/>
      <c r="K9973" s="318"/>
      <c r="L9973" s="319"/>
    </row>
    <row r="9974" spans="1:12" hidden="1" x14ac:dyDescent="0.3">
      <c r="A9974" s="18" t="str">
        <f>+A9885</f>
        <v>NO</v>
      </c>
      <c r="B9974" s="18"/>
      <c r="E9974" s="91" t="s">
        <v>124</v>
      </c>
      <c r="F9974" s="91" t="str">
        <f>+$F$99</f>
        <v>Director de Interventoría</v>
      </c>
      <c r="G9974" s="91" t="str">
        <f>+$G$99</f>
        <v>Residente de Interventoría</v>
      </c>
      <c r="H9974" s="320"/>
      <c r="I9974" s="321"/>
      <c r="J9974" s="321"/>
      <c r="K9974" s="321"/>
      <c r="L9974" s="322"/>
    </row>
    <row r="9975" spans="1:12" hidden="1" x14ac:dyDescent="0.3">
      <c r="A9975" s="18" t="str">
        <f>+A9885</f>
        <v>NO</v>
      </c>
      <c r="B9975" s="18"/>
      <c r="E9975" s="304" t="str">
        <f>+$E$100</f>
        <v>OBSERVACIONES RESPECTO REQUISITO HABILITANTE DEL PERSONAL CLAVE EVALUABLE</v>
      </c>
      <c r="F9975" s="305"/>
      <c r="G9975" s="305"/>
      <c r="H9975" s="305"/>
      <c r="I9975" s="305"/>
      <c r="J9975" s="305"/>
      <c r="K9975" s="305"/>
      <c r="L9975" s="305"/>
    </row>
    <row r="9976" spans="1:12" hidden="1" x14ac:dyDescent="0.3">
      <c r="A9976" s="18" t="str">
        <f>+A9885</f>
        <v>NO</v>
      </c>
      <c r="B9976" s="18"/>
      <c r="E9976" s="312" t="s">
        <v>124</v>
      </c>
      <c r="F9976" s="313"/>
      <c r="G9976" s="313"/>
      <c r="H9976" s="313"/>
      <c r="I9976" s="313"/>
      <c r="J9976" s="313"/>
      <c r="K9976" s="313"/>
      <c r="L9976" s="314"/>
    </row>
    <row r="9977" spans="1:12" hidden="1" x14ac:dyDescent="0.3">
      <c r="A9977" s="18" t="str">
        <f>+A9885</f>
        <v>NO</v>
      </c>
      <c r="B9977" s="18"/>
      <c r="E9977" s="89"/>
      <c r="F9977" s="89"/>
      <c r="G9977" s="89"/>
      <c r="H9977" s="89"/>
      <c r="I9977" s="89"/>
      <c r="J9977" s="89"/>
      <c r="K9977" s="89"/>
      <c r="L9977" s="89"/>
    </row>
    <row r="9978" spans="1:12" ht="13" hidden="1" customHeight="1" x14ac:dyDescent="0.3">
      <c r="A9978" s="18" t="str">
        <f>+A9885</f>
        <v>NO</v>
      </c>
      <c r="B9978" s="18"/>
      <c r="E9978" s="69" t="str">
        <f>+$E$103</f>
        <v>4.2 EQUIPO DE TRABAJO (Personal Clave Evaluable)</v>
      </c>
      <c r="F9978" s="70"/>
      <c r="G9978" s="70"/>
      <c r="H9978" s="70"/>
      <c r="I9978" s="70"/>
      <c r="J9978" s="70"/>
      <c r="K9978" s="70"/>
      <c r="L9978" s="71"/>
    </row>
    <row r="9979" spans="1:12" ht="23.25" hidden="1" customHeight="1" x14ac:dyDescent="0.3">
      <c r="A9979" s="18" t="str">
        <f>+A9885</f>
        <v>NO</v>
      </c>
      <c r="B9979" s="18"/>
      <c r="E9979" s="90" t="str">
        <f>+$E$104</f>
        <v>Formulario 9</v>
      </c>
      <c r="F9979" s="315" t="s">
        <v>46</v>
      </c>
      <c r="G9979" s="316"/>
      <c r="H9979" s="317"/>
      <c r="I9979" s="318"/>
      <c r="J9979" s="318"/>
      <c r="K9979" s="318"/>
      <c r="L9979" s="319"/>
    </row>
    <row r="9980" spans="1:12" hidden="1" x14ac:dyDescent="0.3">
      <c r="A9980" s="18" t="str">
        <f>+A9885</f>
        <v>NO</v>
      </c>
      <c r="B9980" s="18"/>
      <c r="E9980" s="91" t="s">
        <v>124</v>
      </c>
      <c r="F9980" s="91" t="str">
        <f>+$F$99</f>
        <v>Director de Interventoría</v>
      </c>
      <c r="G9980" s="91" t="str">
        <f>+$G$99</f>
        <v>Residente de Interventoría</v>
      </c>
      <c r="H9980" s="320"/>
      <c r="I9980" s="321"/>
      <c r="J9980" s="321"/>
      <c r="K9980" s="321"/>
      <c r="L9980" s="322"/>
    </row>
    <row r="9981" spans="1:12" hidden="1" x14ac:dyDescent="0.3">
      <c r="A9981" s="18" t="str">
        <f>+A9885</f>
        <v>NO</v>
      </c>
      <c r="B9981" s="18"/>
      <c r="E9981" s="89"/>
      <c r="F9981" s="89"/>
      <c r="G9981" s="89"/>
      <c r="H9981" s="89"/>
      <c r="I9981" s="89"/>
      <c r="J9981" s="89"/>
      <c r="K9981" s="89"/>
      <c r="L9981" s="89"/>
    </row>
    <row r="9982" spans="1:12" hidden="1" x14ac:dyDescent="0.3">
      <c r="A9982" s="1" t="str">
        <f>+A9885</f>
        <v>NO</v>
      </c>
      <c r="E9982" s="92" t="str">
        <f>+E9857</f>
        <v>CRITERIOS DE EVALUACIÓN Y PUNTAJE</v>
      </c>
      <c r="F9982" s="93"/>
      <c r="G9982" s="93"/>
      <c r="H9982" s="93"/>
      <c r="I9982" s="93"/>
      <c r="J9982" s="93"/>
      <c r="K9982" s="94"/>
      <c r="L9982" s="95" t="str">
        <f>+$L$107</f>
        <v>PUNTAJE OBTENIDO</v>
      </c>
    </row>
    <row r="9983" spans="1:12" hidden="1" x14ac:dyDescent="0.3">
      <c r="A9983" s="1" t="str">
        <f>+A9885</f>
        <v>NO</v>
      </c>
      <c r="E9983" s="96" t="str">
        <f>+$E$108</f>
        <v>VALOR</v>
      </c>
      <c r="F9983" s="97" t="str">
        <f>+$F$108</f>
        <v>EQUIPO DE TRABAJO (PERSONAL CLAVE EVALUABLE)</v>
      </c>
      <c r="G9983" s="24"/>
      <c r="H9983" s="24"/>
      <c r="I9983" s="24"/>
      <c r="J9983" s="24"/>
      <c r="K9983" s="24"/>
      <c r="L9983" s="98"/>
    </row>
    <row r="9984" spans="1:12" ht="12.75" hidden="1" customHeight="1" x14ac:dyDescent="0.3">
      <c r="A9984" s="1" t="str">
        <f>+A9885</f>
        <v>NO</v>
      </c>
      <c r="E9984" s="96">
        <f>+$E$109</f>
        <v>5</v>
      </c>
      <c r="F9984" s="307" t="str">
        <f>+$F$109</f>
        <v xml:space="preserve"> Experiencia Específica adicional</v>
      </c>
      <c r="G9984" s="308"/>
      <c r="H9984" s="308"/>
      <c r="I9984" s="308"/>
      <c r="J9984" s="308"/>
      <c r="K9984" s="309"/>
      <c r="L9984" s="99" t="str">
        <f>IFERROR(IF(VLOOKUP(C9885,'R. PUNTAJES'!$C$14:$R$213,'R. PUNTAJES'!$I$10,0)="","",VLOOKUP(C9885,'R. PUNTAJES'!$C$14:$R$213,'R. PUNTAJES'!$I$10,0)),"")</f>
        <v/>
      </c>
    </row>
    <row r="9985" spans="1:12" ht="12.75" hidden="1" customHeight="1" x14ac:dyDescent="0.3">
      <c r="A9985" s="1" t="str">
        <f>+A9885</f>
        <v>NO</v>
      </c>
      <c r="E9985" s="96">
        <f>+$E$110</f>
        <v>5</v>
      </c>
      <c r="F9985" s="307" t="str">
        <f>+$F$110</f>
        <v>Formación Académica adicional</v>
      </c>
      <c r="G9985" s="308"/>
      <c r="H9985" s="308"/>
      <c r="I9985" s="308"/>
      <c r="J9985" s="308"/>
      <c r="K9985" s="309"/>
      <c r="L9985" s="99" t="str">
        <f>IFERROR(IF(VLOOKUP(C9885,'R. PUNTAJES'!$C$14:$R$213,'R. PUNTAJES'!$J$10,0)="","",VLOOKUP(C9885,'R. PUNTAJES'!$C$14:$R$213,'R. PUNTAJES'!$J$10,0)),"")</f>
        <v/>
      </c>
    </row>
    <row r="9986" spans="1:12" hidden="1" x14ac:dyDescent="0.3">
      <c r="A9986" s="18" t="str">
        <f>+A9885</f>
        <v>NO</v>
      </c>
      <c r="B9986" s="18"/>
      <c r="E9986" s="100"/>
      <c r="F9986" s="101" t="str">
        <f>+$F$111</f>
        <v>FACTOR DE SOSTENIBILIDAD</v>
      </c>
      <c r="G9986" s="102"/>
      <c r="H9986" s="102"/>
      <c r="I9986" s="102"/>
      <c r="J9986" s="102"/>
      <c r="K9986" s="102"/>
      <c r="L9986" s="103"/>
    </row>
    <row r="9987" spans="1:12" hidden="1" x14ac:dyDescent="0.3">
      <c r="A9987" s="18" t="str">
        <f>+A9885</f>
        <v>NO</v>
      </c>
      <c r="B9987" s="18"/>
      <c r="E9987" s="104">
        <v>1</v>
      </c>
      <c r="F9987" s="105" t="str">
        <f>+$F$112</f>
        <v>Compromisos Sostenibilidad</v>
      </c>
      <c r="G9987" s="106"/>
      <c r="H9987" s="106"/>
      <c r="I9987" s="106"/>
      <c r="J9987" s="106"/>
      <c r="K9987" s="106"/>
      <c r="L9987" s="107" t="str">
        <f>IFERROR(IF(VLOOKUP(C9885,'R. PUNTAJES'!$C$14:$R$213,'R. PUNTAJES'!$K$10,0)="","",VLOOKUP(C9885,'R. PUNTAJES'!$C$14:$R$213,'R. PUNTAJES'!$K$10,0)),"")</f>
        <v/>
      </c>
    </row>
    <row r="9988" spans="1:12" hidden="1" x14ac:dyDescent="0.3">
      <c r="A9988" s="1" t="str">
        <f>+A9885</f>
        <v>NO</v>
      </c>
      <c r="E9988" s="108"/>
      <c r="F9988" s="109" t="str">
        <f>+$F$113</f>
        <v>APOYO A LA INDUSTRIA NACIONAL</v>
      </c>
      <c r="G9988" s="110"/>
      <c r="H9988" s="110"/>
      <c r="I9988" s="110"/>
      <c r="J9988" s="110"/>
      <c r="K9988" s="110"/>
      <c r="L9988" s="111"/>
    </row>
    <row r="9989" spans="1:12" ht="12.75" hidden="1" customHeight="1" x14ac:dyDescent="0.3">
      <c r="A9989" s="1" t="str">
        <f>+A9885</f>
        <v>NO</v>
      </c>
      <c r="E9989" s="96">
        <v>20</v>
      </c>
      <c r="F9989" s="307" t="str">
        <f>+$F$114</f>
        <v>Promoción de Servicios Nacionales o con Trato Nacional</v>
      </c>
      <c r="G9989" s="308"/>
      <c r="H9989" s="308"/>
      <c r="I9989" s="308"/>
      <c r="J9989" s="308"/>
      <c r="K9989" s="309"/>
      <c r="L9989" s="99" t="str">
        <f>IFERROR(IF(VLOOKUP(C9885,'R. PUNTAJES'!$C$14:$R$213,'R. PUNTAJES'!$L$10,0)="","",
IF(VLOOKUP(C9885,'R. PUNTAJES'!$C$14:$R$213,'R. PUNTAJES'!$L$10,0)=5,0,
VLOOKUP(C9885,'R. PUNTAJES'!$C$14:$R$213,'R. PUNTAJES'!$L$10,0))),"")</f>
        <v/>
      </c>
    </row>
    <row r="9990" spans="1:12" ht="12.75" hidden="1" customHeight="1" x14ac:dyDescent="0.3">
      <c r="A9990" s="1" t="str">
        <f>+A9885</f>
        <v>NO</v>
      </c>
      <c r="E9990" s="96">
        <v>5</v>
      </c>
      <c r="F9990" s="307" t="str">
        <f>+$F$115</f>
        <v>Incorporación de componente nacional en servicios extranjeros</v>
      </c>
      <c r="G9990" s="308"/>
      <c r="H9990" s="308"/>
      <c r="I9990" s="308"/>
      <c r="J9990" s="308"/>
      <c r="K9990" s="309"/>
      <c r="L9990" s="99" t="str">
        <f>IFERROR(IF(VLOOKUP(C9885,'R. PUNTAJES'!$C$14:$R$213,'R. PUNTAJES'!$L$10,0)="","",
IF(VLOOKUP(C9885,'R. PUNTAJES'!$C$14:$R$213,'R. PUNTAJES'!$L$10,0)=20,0,
VLOOKUP(C9885,'R. PUNTAJES'!$C$14:$R$213,'R. PUNTAJES'!$L$10,0))),"")</f>
        <v/>
      </c>
    </row>
    <row r="9991" spans="1:12" hidden="1" x14ac:dyDescent="0.3">
      <c r="A9991" s="1" t="str">
        <f>+A9885</f>
        <v>NO</v>
      </c>
      <c r="E9991" s="112"/>
      <c r="F9991" s="97" t="str">
        <f>+$F$116</f>
        <v>VINCULACIÓN DE PERSONAS CON DISCAPACIDAD</v>
      </c>
      <c r="G9991" s="24"/>
      <c r="H9991" s="24"/>
      <c r="I9991" s="24"/>
      <c r="J9991" s="24"/>
      <c r="K9991" s="24"/>
      <c r="L9991" s="98"/>
    </row>
    <row r="9992" spans="1:12" ht="12.75" hidden="1" customHeight="1" x14ac:dyDescent="0.3">
      <c r="A9992" s="1" t="str">
        <f>+A9885</f>
        <v>NO</v>
      </c>
      <c r="E9992" s="96">
        <v>1</v>
      </c>
      <c r="F9992" s="307" t="str">
        <f>+$F$117</f>
        <v xml:space="preserve">Trabajadores vinculados a la planta de personal </v>
      </c>
      <c r="G9992" s="308"/>
      <c r="H9992" s="308"/>
      <c r="I9992" s="308"/>
      <c r="J9992" s="308"/>
      <c r="K9992" s="309"/>
      <c r="L9992" s="99" t="str">
        <f>IFERROR(IF(VLOOKUP(C9885,'R. PUNTAJES'!$C$14:$R$213,'R. PUNTAJES'!$M$10,0)="","",VLOOKUP(C9885,'R. PUNTAJES'!$C$14:$R$213,'R. PUNTAJES'!$M$10,0)),"")</f>
        <v/>
      </c>
    </row>
    <row r="9993" spans="1:12" hidden="1" x14ac:dyDescent="0.3">
      <c r="A9993" s="1" t="str">
        <f>+A9885</f>
        <v>NO</v>
      </c>
      <c r="E9993" s="112"/>
      <c r="F9993" s="97" t="str">
        <f>+$F$118</f>
        <v>EMPRENDIMIENTOS Y EMPRESAS DE MUJERES</v>
      </c>
      <c r="G9993" s="24"/>
      <c r="H9993" s="24"/>
      <c r="I9993" s="24"/>
      <c r="J9993" s="24"/>
      <c r="K9993" s="24"/>
      <c r="L9993" s="98"/>
    </row>
    <row r="9994" spans="1:12" ht="13" hidden="1" customHeight="1" x14ac:dyDescent="0.3">
      <c r="A9994" s="1" t="str">
        <f>+A9885</f>
        <v>NO</v>
      </c>
      <c r="E9994" s="96">
        <v>0.25</v>
      </c>
      <c r="F9994" s="307" t="str">
        <f>+$F$119</f>
        <v>Emprendimientos y empresas de mujeres</v>
      </c>
      <c r="G9994" s="308"/>
      <c r="H9994" s="308"/>
      <c r="I9994" s="308"/>
      <c r="J9994" s="308"/>
      <c r="K9994" s="309"/>
      <c r="L9994" s="113" t="str">
        <f>IFERROR(IF(VLOOKUP(C9885,'R. PUNTAJES'!$C$14:$R$213,'R. PUNTAJES'!$N$10,0)="","",VLOOKUP(C9885,'R. PUNTAJES'!$C$14:$R$213,'R. PUNTAJES'!$N$10,0)),"")</f>
        <v/>
      </c>
    </row>
    <row r="9995" spans="1:12" hidden="1" x14ac:dyDescent="0.3">
      <c r="A9995" s="18" t="str">
        <f>+A9996</f>
        <v>NO</v>
      </c>
      <c r="B9995" s="18"/>
      <c r="E9995" s="112"/>
      <c r="F9995" s="97" t="str">
        <f>+$F$120</f>
        <v>MIPYME</v>
      </c>
      <c r="G9995" s="24"/>
      <c r="H9995" s="24"/>
      <c r="I9995" s="24"/>
      <c r="J9995" s="24"/>
      <c r="K9995" s="24"/>
      <c r="L9995" s="98"/>
    </row>
    <row r="9996" spans="1:12" hidden="1" x14ac:dyDescent="0.3">
      <c r="A9996" s="18" t="str">
        <f>+IF(E9996=0,"NO",1)</f>
        <v>NO</v>
      </c>
      <c r="B9996" s="18"/>
      <c r="E9996" s="96">
        <v>0</v>
      </c>
      <c r="F9996" s="307" t="str">
        <f>+$F$121</f>
        <v>Mipyme</v>
      </c>
      <c r="G9996" s="308"/>
      <c r="H9996" s="308"/>
      <c r="I9996" s="308"/>
      <c r="J9996" s="308"/>
      <c r="K9996" s="309"/>
      <c r="L9996" s="113" t="str">
        <f>IFERROR(IF(VLOOKUP(C9885,'R. PUNTAJES'!$C$14:$R$213,'R. PUNTAJES'!$O$10,0)="","",VLOOKUP(C9885,'R. PUNTAJES'!$C$14:$R$213,'R. PUNTAJES'!$O$10,0)),"")</f>
        <v/>
      </c>
    </row>
    <row r="9997" spans="1:12" hidden="1" x14ac:dyDescent="0.3">
      <c r="A9997" s="1" t="str">
        <f>+A9885</f>
        <v>NO</v>
      </c>
      <c r="E9997" s="112"/>
      <c r="F9997" s="97" t="str">
        <f>+$F$122</f>
        <v>EXPERIENCIA DEL PROPONENTE</v>
      </c>
      <c r="G9997" s="24"/>
      <c r="H9997" s="24"/>
      <c r="I9997" s="24"/>
      <c r="J9997" s="24"/>
      <c r="K9997" s="24"/>
      <c r="L9997" s="98"/>
    </row>
    <row r="9998" spans="1:12" hidden="1" x14ac:dyDescent="0.3">
      <c r="A9998" s="1" t="str">
        <f>+A9885</f>
        <v>NO</v>
      </c>
      <c r="E9998" s="96">
        <v>59.5</v>
      </c>
      <c r="F9998" s="307" t="str">
        <f>+$F$123</f>
        <v>mediana con valor absoluto</v>
      </c>
      <c r="G9998" s="308"/>
      <c r="H9998" s="308"/>
      <c r="I9998" s="308"/>
      <c r="J9998" s="308"/>
      <c r="K9998" s="309"/>
      <c r="L9998" s="113" t="str">
        <f>IFERROR(IF(VLOOKUP(C9885,'R. PUNTAJES'!$C$14:$R$213,'R. PUNTAJES'!$R$10,0)="","",VLOOKUP(C9885,'R. PUNTAJES'!$C$14:$R$213,'R. PUNTAJES'!$R$10,0)),"")</f>
        <v/>
      </c>
    </row>
    <row r="9999" spans="1:12" hidden="1" x14ac:dyDescent="0.3">
      <c r="A9999" s="1" t="str">
        <f>+A9885</f>
        <v>NO</v>
      </c>
      <c r="E9999" s="112"/>
      <c r="F9999" s="97" t="str">
        <f>+$F$124</f>
        <v>MULTAS</v>
      </c>
      <c r="G9999" s="24"/>
      <c r="H9999" s="24"/>
      <c r="I9999" s="24"/>
      <c r="J9999" s="24"/>
      <c r="K9999" s="24"/>
      <c r="L9999" s="98"/>
    </row>
    <row r="10000" spans="1:12" ht="12.75" hidden="1" customHeight="1" x14ac:dyDescent="0.3">
      <c r="A10000" s="1" t="str">
        <f>+A9885</f>
        <v>NO</v>
      </c>
      <c r="E10000" s="96">
        <v>-2</v>
      </c>
      <c r="F10000" s="307" t="str">
        <f>+$F$125</f>
        <v>Una o más multas o cláusulas penales durante el último año</v>
      </c>
      <c r="G10000" s="310"/>
      <c r="H10000" s="310"/>
      <c r="I10000" s="310"/>
      <c r="J10000" s="310"/>
      <c r="K10000" s="311"/>
      <c r="L10000" s="99" t="str">
        <f>IFERROR(IF(VLOOKUP(C9885,'R. PUNTAJES'!$C$14:$R$213,'R. PUNTAJES'!$Q$10,0)="","",VLOOKUP(C9885,'R. PUNTAJES'!$C$14:$R$213,'R. PUNTAJES'!$Q$10,0)),"")</f>
        <v/>
      </c>
    </row>
    <row r="10001" spans="1:16" hidden="1" x14ac:dyDescent="0.3">
      <c r="A10001" s="1" t="str">
        <f>+A9885</f>
        <v>NO</v>
      </c>
      <c r="E10001" s="112"/>
      <c r="F10001" s="97" t="str">
        <f>+$F$126</f>
        <v>OBRAS INCONCLUSAS</v>
      </c>
      <c r="G10001" s="24"/>
      <c r="H10001" s="24"/>
      <c r="I10001" s="24"/>
      <c r="J10001" s="24"/>
      <c r="K10001" s="24"/>
      <c r="L10001" s="98"/>
    </row>
    <row r="10002" spans="1:16" hidden="1" x14ac:dyDescent="0.3">
      <c r="A10002" s="1" t="str">
        <f>+A9885</f>
        <v>NO</v>
      </c>
      <c r="E10002" s="96">
        <v>-1</v>
      </c>
      <c r="F10002" s="301" t="str">
        <f>+$F$127</f>
        <v>Anotación vigente de obra civil inconclusa</v>
      </c>
      <c r="G10002" s="302"/>
      <c r="H10002" s="302"/>
      <c r="I10002" s="302"/>
      <c r="J10002" s="302"/>
      <c r="K10002" s="303"/>
      <c r="L10002" s="99" t="str">
        <f>IFERROR(IF(VLOOKUP(C9885,'R. PUNTAJES'!$C$14:$R$213,'R. PUNTAJES'!$P$10,0)="","",VLOOKUP(C9885,'R. PUNTAJES'!$C$14:$R$213,'R. PUNTAJES'!$P$10,0)),"")</f>
        <v/>
      </c>
    </row>
    <row r="10003" spans="1:16" ht="7.5" hidden="1" customHeight="1" x14ac:dyDescent="0.3">
      <c r="A10003" s="1" t="str">
        <f>+A9885</f>
        <v>NO</v>
      </c>
      <c r="E10003" s="114"/>
      <c r="F10003" s="45"/>
      <c r="G10003" s="45"/>
      <c r="H10003" s="45"/>
      <c r="I10003" s="45"/>
      <c r="J10003" s="45"/>
      <c r="K10003" s="45"/>
      <c r="L10003" s="48"/>
    </row>
    <row r="10004" spans="1:16" hidden="1" x14ac:dyDescent="0.3">
      <c r="A10004" s="1" t="str">
        <f>+A9885</f>
        <v>NO</v>
      </c>
      <c r="E10004" s="115" t="str">
        <f>+$E$129</f>
        <v>PUNTAJE TOTAL</v>
      </c>
      <c r="F10004" s="116"/>
      <c r="G10004" s="116"/>
      <c r="H10004" s="116"/>
      <c r="I10004" s="116"/>
      <c r="J10004" s="116"/>
      <c r="K10004" s="117"/>
      <c r="L10004" s="118">
        <f>IFERROR(IF(VLOOKUP(C9885,'R. PUNTAJES'!$C$14:$R$213,'R. PUNTAJES'!$H$10,0)="RECHAZO","",SUM(L9984:L10002)),"")</f>
        <v>0</v>
      </c>
    </row>
    <row r="10005" spans="1:16" hidden="1" x14ac:dyDescent="0.3">
      <c r="A10005" s="1" t="str">
        <f>+A9885</f>
        <v>NO</v>
      </c>
      <c r="E10005" s="304" t="str">
        <f>+$E$130</f>
        <v>OBSERVACIONES RESPECTO A PUNTAJES</v>
      </c>
      <c r="F10005" s="305"/>
      <c r="G10005" s="305"/>
      <c r="H10005" s="305"/>
      <c r="I10005" s="305"/>
      <c r="J10005" s="305"/>
      <c r="K10005" s="305"/>
      <c r="L10005" s="305"/>
    </row>
    <row r="10006" spans="1:16" ht="12" hidden="1" customHeight="1" x14ac:dyDescent="0.3">
      <c r="A10006" s="1" t="str">
        <f>+A9885</f>
        <v>NO</v>
      </c>
      <c r="E10006" s="306" t="s">
        <v>124</v>
      </c>
      <c r="F10006" s="305"/>
      <c r="G10006" s="305"/>
      <c r="H10006" s="305"/>
      <c r="I10006" s="305"/>
      <c r="J10006" s="305"/>
      <c r="K10006" s="305"/>
      <c r="L10006" s="305"/>
      <c r="N10006" s="119"/>
      <c r="O10006" s="119"/>
      <c r="P10006" s="120"/>
    </row>
    <row r="10007" spans="1:16" ht="3" hidden="1" customHeight="1" x14ac:dyDescent="0.3">
      <c r="A10007" s="1" t="str">
        <f>+A9886</f>
        <v>NO</v>
      </c>
      <c r="E10007" s="121"/>
      <c r="F10007" s="122"/>
      <c r="G10007" s="122"/>
      <c r="H10007" s="122"/>
      <c r="I10007" s="122"/>
      <c r="J10007" s="122"/>
      <c r="K10007" s="122"/>
      <c r="L10007" s="123"/>
    </row>
    <row r="10008" spans="1:16" hidden="1" x14ac:dyDescent="0.3">
      <c r="A10008" s="1" t="str">
        <f>+IF(OR(C10010=""),"NO",1)</f>
        <v>NO</v>
      </c>
      <c r="E10008" s="346"/>
      <c r="F10008" s="347"/>
      <c r="G10008" s="347"/>
      <c r="H10008" s="347"/>
      <c r="I10008" s="347"/>
      <c r="J10008" s="347"/>
      <c r="K10008" s="347"/>
      <c r="L10008" s="347"/>
    </row>
    <row r="10009" spans="1:16" ht="4.5" hidden="1" customHeight="1" x14ac:dyDescent="0.3">
      <c r="A10009" s="1" t="str">
        <f>+A10010</f>
        <v>NO</v>
      </c>
      <c r="E10009" s="15"/>
      <c r="F10009" s="16"/>
      <c r="G10009" s="16"/>
      <c r="H10009" s="16"/>
      <c r="I10009" s="16"/>
      <c r="J10009" s="16"/>
      <c r="K10009" s="16"/>
      <c r="L10009" s="17"/>
    </row>
    <row r="10010" spans="1:16" ht="15.75" hidden="1" customHeight="1" x14ac:dyDescent="0.3">
      <c r="A10010" s="1" t="str">
        <f>+IF(OR(C10010=""),"NO",1)</f>
        <v>NO</v>
      </c>
      <c r="B10010" s="1">
        <f>1+MAX($B$1:B10009)</f>
        <v>81</v>
      </c>
      <c r="C10010" s="18" t="s">
        <v>124</v>
      </c>
      <c r="E10010" s="19" t="s">
        <v>124</v>
      </c>
      <c r="F10010" s="20"/>
      <c r="G10010" s="20"/>
      <c r="H10010" s="20"/>
      <c r="I10010" s="21"/>
      <c r="J10010" s="20"/>
      <c r="K10010" s="21"/>
      <c r="L10010" s="22"/>
    </row>
    <row r="10011" spans="1:16" hidden="1" x14ac:dyDescent="0.3">
      <c r="A10011" s="1" t="str">
        <f>A10010</f>
        <v>NO</v>
      </c>
      <c r="E10011" s="23" t="str">
        <f>+$E$11</f>
        <v>Integrantes</v>
      </c>
      <c r="F10011" s="24"/>
      <c r="G10011" s="24"/>
      <c r="H10011" s="24"/>
      <c r="I10011" s="24"/>
      <c r="J10011" s="24"/>
      <c r="K10011" s="25" t="str">
        <f>+$K$11</f>
        <v>Nit</v>
      </c>
      <c r="L10011" s="26" t="str">
        <f>+$L$11</f>
        <v>Part.</v>
      </c>
    </row>
    <row r="10012" spans="1:16" hidden="1" x14ac:dyDescent="0.3">
      <c r="A10012" s="1" t="str">
        <f>+A10011</f>
        <v>NO</v>
      </c>
      <c r="C10012" s="1" t="s">
        <v>124</v>
      </c>
      <c r="E10012" s="27" t="s">
        <v>124</v>
      </c>
      <c r="F10012" s="28"/>
      <c r="G10012" s="28"/>
      <c r="H10012" s="28"/>
      <c r="I10012" s="28"/>
      <c r="J10012" s="28"/>
      <c r="K10012" s="29" t="s">
        <v>124</v>
      </c>
      <c r="L10012" s="30" t="s">
        <v>124</v>
      </c>
    </row>
    <row r="10013" spans="1:16" hidden="1" x14ac:dyDescent="0.3">
      <c r="A10013" s="18" t="str">
        <f>+IF(OR(C10013=""),"NO",1)</f>
        <v>NO</v>
      </c>
      <c r="B10013" s="18"/>
      <c r="C10013" s="1" t="s">
        <v>124</v>
      </c>
      <c r="E10013" s="31" t="s">
        <v>124</v>
      </c>
      <c r="F10013" s="32"/>
      <c r="G10013" s="32"/>
      <c r="H10013" s="32"/>
      <c r="I10013" s="32"/>
      <c r="J10013" s="32"/>
      <c r="K10013" s="33" t="s">
        <v>124</v>
      </c>
      <c r="L10013" s="34" t="s">
        <v>124</v>
      </c>
    </row>
    <row r="10014" spans="1:16" hidden="1" x14ac:dyDescent="0.3">
      <c r="A10014" s="18" t="str">
        <f>+IF(OR(C10014=""),"NO",1)</f>
        <v>NO</v>
      </c>
      <c r="B10014" s="18"/>
      <c r="C10014" s="1" t="s">
        <v>124</v>
      </c>
      <c r="E10014" s="31" t="s">
        <v>124</v>
      </c>
      <c r="F10014" s="32"/>
      <c r="G10014" s="32"/>
      <c r="H10014" s="32"/>
      <c r="I10014" s="32"/>
      <c r="J10014" s="32"/>
      <c r="K10014" s="33" t="s">
        <v>124</v>
      </c>
      <c r="L10014" s="34" t="s">
        <v>124</v>
      </c>
    </row>
    <row r="10015" spans="1:16" hidden="1" x14ac:dyDescent="0.3">
      <c r="A10015" s="18" t="str">
        <f>+IF(OR(C10015=""),"NO",1)</f>
        <v>NO</v>
      </c>
      <c r="B10015" s="18"/>
      <c r="C10015" s="1" t="s">
        <v>124</v>
      </c>
      <c r="E10015" s="31" t="s">
        <v>13</v>
      </c>
      <c r="F10015" s="32"/>
      <c r="G10015" s="32"/>
      <c r="H10015" s="32"/>
      <c r="I10015" s="32"/>
      <c r="J10015" s="32"/>
      <c r="K10015" s="33"/>
      <c r="L10015" s="34"/>
    </row>
    <row r="10016" spans="1:16" hidden="1" x14ac:dyDescent="0.3">
      <c r="A10016" s="18" t="str">
        <f>+IF(OR(C10016=""),"NO",1)</f>
        <v>NO</v>
      </c>
      <c r="B10016" s="18"/>
      <c r="C10016" s="1" t="s">
        <v>124</v>
      </c>
      <c r="E10016" s="31" t="s">
        <v>13</v>
      </c>
      <c r="F10016" s="32"/>
      <c r="G10016" s="32"/>
      <c r="H10016" s="32"/>
      <c r="I10016" s="32"/>
      <c r="J10016" s="32"/>
      <c r="K10016" s="33"/>
      <c r="L10016" s="34"/>
    </row>
    <row r="10017" spans="1:12" hidden="1" x14ac:dyDescent="0.3">
      <c r="A10017" s="18" t="str">
        <f>+IF(OR(C10017=""),"NO",1)</f>
        <v>NO</v>
      </c>
      <c r="B10017" s="18"/>
      <c r="C10017" s="1" t="s">
        <v>124</v>
      </c>
      <c r="E10017" s="35" t="s">
        <v>13</v>
      </c>
      <c r="F10017" s="36"/>
      <c r="G10017" s="36"/>
      <c r="H10017" s="36"/>
      <c r="I10017" s="36"/>
      <c r="J10017" s="36"/>
      <c r="K10017" s="37"/>
      <c r="L10017" s="38"/>
    </row>
    <row r="10018" spans="1:12" ht="5.15" hidden="1" customHeight="1" x14ac:dyDescent="0.3">
      <c r="A10018" s="1" t="str">
        <f>+A10010</f>
        <v>NO</v>
      </c>
      <c r="E10018" s="39"/>
      <c r="F10018" s="39"/>
      <c r="G10018" s="39"/>
      <c r="H10018" s="39"/>
      <c r="I10018" s="39"/>
      <c r="J10018" s="39"/>
      <c r="K10018" s="39"/>
      <c r="L10018" s="39"/>
    </row>
    <row r="10019" spans="1:12" ht="15.75" hidden="1" customHeight="1" x14ac:dyDescent="0.3">
      <c r="A10019" s="1" t="str">
        <f>+A10010</f>
        <v>NO</v>
      </c>
      <c r="E10019" s="40" t="str">
        <f>+$E$19</f>
        <v>RESULTADO DE EVALUACIÓN TÉCNICA</v>
      </c>
      <c r="F10019" s="41"/>
      <c r="G10019" s="41"/>
      <c r="H10019" s="41"/>
      <c r="I10019" s="41"/>
      <c r="J10019" s="41"/>
      <c r="K10019" s="41"/>
      <c r="L10019" s="42"/>
    </row>
    <row r="10020" spans="1:12" hidden="1" x14ac:dyDescent="0.3">
      <c r="A10020" s="1" t="str">
        <f>+A10010</f>
        <v>NO</v>
      </c>
      <c r="E10020" s="43"/>
      <c r="F10020" s="44" t="str">
        <f>+$F$20</f>
        <v>Experiencia</v>
      </c>
      <c r="G10020" s="45"/>
      <c r="H10020" s="45"/>
      <c r="I10020" s="45"/>
      <c r="J10020" s="45"/>
      <c r="K10020" s="46"/>
      <c r="L10020" s="47" t="s">
        <v>124</v>
      </c>
    </row>
    <row r="10021" spans="1:12" hidden="1" x14ac:dyDescent="0.3">
      <c r="A10021" s="1" t="str">
        <f>+A10010</f>
        <v>NO</v>
      </c>
      <c r="E10021" s="348" t="str">
        <f>+$E$21</f>
        <v>OBSERVACIONES RESPECTO A LA EVALUACIÓN DE EXPERIENCIA</v>
      </c>
      <c r="F10021" s="308"/>
      <c r="G10021" s="308"/>
      <c r="H10021" s="308"/>
      <c r="I10021" s="308"/>
      <c r="J10021" s="308"/>
      <c r="K10021" s="308"/>
      <c r="L10021" s="349"/>
    </row>
    <row r="10022" spans="1:12" hidden="1" x14ac:dyDescent="0.3">
      <c r="A10022" s="1" t="str">
        <f>+A10010</f>
        <v>NO</v>
      </c>
      <c r="E10022" s="350" t="s">
        <v>124</v>
      </c>
      <c r="F10022" s="351"/>
      <c r="G10022" s="351"/>
      <c r="H10022" s="351"/>
      <c r="I10022" s="351"/>
      <c r="J10022" s="351"/>
      <c r="K10022" s="351"/>
      <c r="L10022" s="352"/>
    </row>
    <row r="10023" spans="1:12" ht="5.15" hidden="1" customHeight="1" x14ac:dyDescent="0.3">
      <c r="A10023" s="1" t="str">
        <f>+A10010</f>
        <v>NO</v>
      </c>
      <c r="E10023" s="39"/>
      <c r="F10023" s="39"/>
      <c r="G10023" s="39"/>
      <c r="H10023" s="39"/>
      <c r="I10023" s="39"/>
      <c r="J10023" s="39"/>
      <c r="K10023" s="39"/>
      <c r="L10023" s="39"/>
    </row>
    <row r="10024" spans="1:12" ht="12.75" hidden="1" customHeight="1" x14ac:dyDescent="0.3">
      <c r="A10024" s="1" t="str">
        <f>+A10010</f>
        <v>NO</v>
      </c>
      <c r="E10024" s="40" t="str">
        <f>+$E$24</f>
        <v>EXPERIENCIA HABILITANTE: CONTRATOS PRESENTADOS</v>
      </c>
      <c r="F10024" s="41"/>
      <c r="G10024" s="41"/>
      <c r="H10024" s="41"/>
      <c r="I10024" s="41"/>
      <c r="J10024" s="41"/>
      <c r="K10024" s="41"/>
      <c r="L10024" s="42"/>
    </row>
    <row r="10025" spans="1:12" ht="8.5" hidden="1" customHeight="1" x14ac:dyDescent="0.3">
      <c r="A10025" s="1" t="str">
        <f>+A10010</f>
        <v>NO</v>
      </c>
      <c r="E10025" s="49"/>
      <c r="F10025" s="50"/>
      <c r="G10025" s="51"/>
      <c r="H10025" s="51"/>
      <c r="I10025" s="51"/>
      <c r="J10025" s="51"/>
      <c r="K10025" s="51"/>
      <c r="L10025" s="52"/>
    </row>
    <row r="10026" spans="1:12" hidden="1" x14ac:dyDescent="0.3">
      <c r="A10026" s="18" t="str">
        <f>+IF(OR(C10026=""),"NO",1)</f>
        <v>NO</v>
      </c>
      <c r="B10026" s="18"/>
      <c r="C10026" s="1" t="s">
        <v>124</v>
      </c>
      <c r="E10026" s="329">
        <v>1</v>
      </c>
      <c r="F10026" s="53" t="str">
        <f>+$F$26</f>
        <v>OBJETO</v>
      </c>
      <c r="G10026" s="332" t="s">
        <v>124</v>
      </c>
      <c r="H10026" s="333"/>
      <c r="I10026" s="333"/>
      <c r="J10026" s="333"/>
      <c r="K10026" s="333"/>
      <c r="L10026" s="334"/>
    </row>
    <row r="10027" spans="1:12" hidden="1" x14ac:dyDescent="0.3">
      <c r="A10027" s="18" t="str">
        <f>+IF(OR(C10026=""),"NO",1)</f>
        <v>NO</v>
      </c>
      <c r="B10027" s="18"/>
      <c r="E10027" s="330"/>
      <c r="F10027" s="54" t="str">
        <f>+$F$27</f>
        <v>CONTRATANTE</v>
      </c>
      <c r="G10027" s="335" t="s">
        <v>124</v>
      </c>
      <c r="H10027" s="310"/>
      <c r="I10027" s="310"/>
      <c r="J10027" s="310"/>
      <c r="K10027" s="310"/>
      <c r="L10027" s="336"/>
    </row>
    <row r="10028" spans="1:12" hidden="1" x14ac:dyDescent="0.3">
      <c r="A10028" s="18" t="str">
        <f>+IF(OR(C10026=""),"NO",1)</f>
        <v>NO</v>
      </c>
      <c r="B10028" s="18"/>
      <c r="E10028" s="330"/>
      <c r="F10028" s="54" t="str">
        <f>+$F$28</f>
        <v>APORTANTE</v>
      </c>
      <c r="G10028" s="337" t="s">
        <v>124</v>
      </c>
      <c r="H10028" s="338"/>
      <c r="I10028" s="338"/>
      <c r="J10028" s="338"/>
      <c r="K10028" s="338"/>
      <c r="L10028" s="339"/>
    </row>
    <row r="10029" spans="1:12" hidden="1" x14ac:dyDescent="0.3">
      <c r="A10029" s="18" t="str">
        <f>+IF(OR(C10026=""),"NO",1)</f>
        <v>NO</v>
      </c>
      <c r="B10029" s="18"/>
      <c r="E10029" s="330"/>
      <c r="F10029" s="54" t="str">
        <f>+$F$29</f>
        <v>VALOR /SMMLV)</v>
      </c>
      <c r="G10029" s="55" t="s">
        <v>124</v>
      </c>
      <c r="H10029" s="56" t="str">
        <f>+$H$29</f>
        <v>% PART..</v>
      </c>
      <c r="I10029" s="57" t="s">
        <v>124</v>
      </c>
      <c r="J10029" s="58" t="str">
        <f>+$J$29</f>
        <v>VALOR ACREDITADO</v>
      </c>
      <c r="K10029" s="59"/>
      <c r="L10029" s="47" t="s">
        <v>124</v>
      </c>
    </row>
    <row r="10030" spans="1:12" hidden="1" x14ac:dyDescent="0.3">
      <c r="A10030" s="18" t="str">
        <f>+IF(OR(C10026=""),"NO",1)</f>
        <v>NO</v>
      </c>
      <c r="B10030" s="18"/>
      <c r="E10030" s="330"/>
      <c r="F10030" s="60" t="str">
        <f>+$F$30</f>
        <v>EXPERIENCIA APORTADA</v>
      </c>
      <c r="G10030" s="340" t="s">
        <v>124</v>
      </c>
      <c r="H10030" s="341"/>
      <c r="I10030" s="341"/>
      <c r="J10030" s="341"/>
      <c r="K10030" s="341"/>
      <c r="L10030" s="342"/>
    </row>
    <row r="10031" spans="1:12" hidden="1" x14ac:dyDescent="0.3">
      <c r="A10031" s="18" t="str">
        <f>+IF(OR(C10026=""),"NO",1)</f>
        <v>NO</v>
      </c>
      <c r="B10031" s="18"/>
      <c r="E10031" s="331"/>
      <c r="F10031" s="62" t="str">
        <f>+$F$31</f>
        <v>OBSERVACIÓN</v>
      </c>
      <c r="G10031" s="343" t="s">
        <v>124</v>
      </c>
      <c r="H10031" s="344"/>
      <c r="I10031" s="344"/>
      <c r="J10031" s="344"/>
      <c r="K10031" s="344"/>
      <c r="L10031" s="345"/>
    </row>
    <row r="10032" spans="1:12" ht="8.5" hidden="1" customHeight="1" x14ac:dyDescent="0.3">
      <c r="A10032" s="18" t="str">
        <f>+IF(OR(C10026=""),"NO",1)</f>
        <v>NO</v>
      </c>
      <c r="B10032" s="18"/>
      <c r="E10032" s="49"/>
      <c r="F10032" s="50"/>
      <c r="G10032" s="51"/>
      <c r="H10032" s="51"/>
      <c r="I10032" s="51"/>
      <c r="J10032" s="51"/>
      <c r="K10032" s="51"/>
      <c r="L10032" s="52"/>
    </row>
    <row r="10033" spans="1:12" hidden="1" x14ac:dyDescent="0.3">
      <c r="A10033" s="18" t="str">
        <f t="shared" ref="A10033" si="3360">+IF(OR(C10033=""),"NO",1)</f>
        <v>NO</v>
      </c>
      <c r="B10033" s="18"/>
      <c r="C10033" s="1" t="s">
        <v>124</v>
      </c>
      <c r="E10033" s="329">
        <v>2</v>
      </c>
      <c r="F10033" s="53" t="str">
        <f>+$F$26</f>
        <v>OBJETO</v>
      </c>
      <c r="G10033" s="332" t="s">
        <v>124</v>
      </c>
      <c r="H10033" s="333"/>
      <c r="I10033" s="333"/>
      <c r="J10033" s="333"/>
      <c r="K10033" s="333"/>
      <c r="L10033" s="334"/>
    </row>
    <row r="10034" spans="1:12" hidden="1" x14ac:dyDescent="0.3">
      <c r="A10034" s="18" t="str">
        <f t="shared" ref="A10034" si="3361">+IF(OR(C10033=""),"NO",1)</f>
        <v>NO</v>
      </c>
      <c r="B10034" s="18"/>
      <c r="E10034" s="330"/>
      <c r="F10034" s="54" t="str">
        <f>+$F$27</f>
        <v>CONTRATANTE</v>
      </c>
      <c r="G10034" s="335" t="s">
        <v>124</v>
      </c>
      <c r="H10034" s="310"/>
      <c r="I10034" s="310"/>
      <c r="J10034" s="310"/>
      <c r="K10034" s="310"/>
      <c r="L10034" s="336"/>
    </row>
    <row r="10035" spans="1:12" hidden="1" x14ac:dyDescent="0.3">
      <c r="A10035" s="18" t="str">
        <f t="shared" ref="A10035" si="3362">+IF(OR(C10033=""),"NO",1)</f>
        <v>NO</v>
      </c>
      <c r="B10035" s="18"/>
      <c r="E10035" s="330"/>
      <c r="F10035" s="54" t="str">
        <f>+$F$28</f>
        <v>APORTANTE</v>
      </c>
      <c r="G10035" s="337" t="s">
        <v>124</v>
      </c>
      <c r="H10035" s="338"/>
      <c r="I10035" s="338"/>
      <c r="J10035" s="338"/>
      <c r="K10035" s="338"/>
      <c r="L10035" s="339"/>
    </row>
    <row r="10036" spans="1:12" hidden="1" x14ac:dyDescent="0.3">
      <c r="A10036" s="18" t="str">
        <f t="shared" ref="A10036" si="3363">+IF(OR(C10033=""),"NO",1)</f>
        <v>NO</v>
      </c>
      <c r="B10036" s="18"/>
      <c r="E10036" s="330"/>
      <c r="F10036" s="54" t="str">
        <f>+$F$29</f>
        <v>VALOR /SMMLV)</v>
      </c>
      <c r="G10036" s="55" t="s">
        <v>124</v>
      </c>
      <c r="H10036" s="56" t="str">
        <f>+$H$29</f>
        <v>% PART..</v>
      </c>
      <c r="I10036" s="57" t="s">
        <v>124</v>
      </c>
      <c r="J10036" s="58" t="str">
        <f>+$J$29</f>
        <v>VALOR ACREDITADO</v>
      </c>
      <c r="K10036" s="59"/>
      <c r="L10036" s="47" t="s">
        <v>124</v>
      </c>
    </row>
    <row r="10037" spans="1:12" hidden="1" x14ac:dyDescent="0.3">
      <c r="A10037" s="18" t="str">
        <f t="shared" ref="A10037" si="3364">+IF(OR(C10033=""),"NO",1)</f>
        <v>NO</v>
      </c>
      <c r="B10037" s="18"/>
      <c r="E10037" s="330"/>
      <c r="F10037" s="60" t="str">
        <f>+$F$30</f>
        <v>EXPERIENCIA APORTADA</v>
      </c>
      <c r="G10037" s="340" t="s">
        <v>124</v>
      </c>
      <c r="H10037" s="341"/>
      <c r="I10037" s="341"/>
      <c r="J10037" s="341"/>
      <c r="K10037" s="341"/>
      <c r="L10037" s="342"/>
    </row>
    <row r="10038" spans="1:12" hidden="1" x14ac:dyDescent="0.3">
      <c r="A10038" s="18" t="str">
        <f t="shared" ref="A10038" si="3365">+IF(OR(C10033=""),"NO",1)</f>
        <v>NO</v>
      </c>
      <c r="B10038" s="18"/>
      <c r="E10038" s="331"/>
      <c r="F10038" s="62" t="str">
        <f>+$F$31</f>
        <v>OBSERVACIÓN</v>
      </c>
      <c r="G10038" s="343" t="s">
        <v>124</v>
      </c>
      <c r="H10038" s="344"/>
      <c r="I10038" s="344"/>
      <c r="J10038" s="344"/>
      <c r="K10038" s="344"/>
      <c r="L10038" s="345"/>
    </row>
    <row r="10039" spans="1:12" ht="8.5" hidden="1" customHeight="1" x14ac:dyDescent="0.3">
      <c r="A10039" s="18" t="str">
        <f t="shared" ref="A10039" si="3366">+IF(OR(C10033=""),"NO",1)</f>
        <v>NO</v>
      </c>
      <c r="B10039" s="18"/>
      <c r="E10039" s="49"/>
      <c r="F10039" s="50"/>
      <c r="G10039" s="51"/>
      <c r="H10039" s="51"/>
      <c r="I10039" s="51"/>
      <c r="J10039" s="51"/>
      <c r="K10039" s="51"/>
      <c r="L10039" s="52"/>
    </row>
    <row r="10040" spans="1:12" hidden="1" x14ac:dyDescent="0.3">
      <c r="A10040" s="18" t="str">
        <f t="shared" ref="A10040" si="3367">+IF(OR(C10040=""),"NO",1)</f>
        <v>NO</v>
      </c>
      <c r="B10040" s="18"/>
      <c r="C10040" s="1" t="s">
        <v>124</v>
      </c>
      <c r="E10040" s="329">
        <v>3</v>
      </c>
      <c r="F10040" s="53" t="str">
        <f>+$F$26</f>
        <v>OBJETO</v>
      </c>
      <c r="G10040" s="332" t="s">
        <v>124</v>
      </c>
      <c r="H10040" s="333"/>
      <c r="I10040" s="333"/>
      <c r="J10040" s="333"/>
      <c r="K10040" s="333"/>
      <c r="L10040" s="334"/>
    </row>
    <row r="10041" spans="1:12" hidden="1" x14ac:dyDescent="0.3">
      <c r="A10041" s="18" t="str">
        <f t="shared" ref="A10041" si="3368">+IF(OR(C10040=""),"NO",1)</f>
        <v>NO</v>
      </c>
      <c r="B10041" s="18"/>
      <c r="E10041" s="330"/>
      <c r="F10041" s="54" t="str">
        <f>+$F$27</f>
        <v>CONTRATANTE</v>
      </c>
      <c r="G10041" s="335" t="s">
        <v>124</v>
      </c>
      <c r="H10041" s="310"/>
      <c r="I10041" s="310"/>
      <c r="J10041" s="310"/>
      <c r="K10041" s="310"/>
      <c r="L10041" s="336"/>
    </row>
    <row r="10042" spans="1:12" hidden="1" x14ac:dyDescent="0.3">
      <c r="A10042" s="18" t="str">
        <f t="shared" ref="A10042" si="3369">+IF(OR(C10040=""),"NO",1)</f>
        <v>NO</v>
      </c>
      <c r="B10042" s="18"/>
      <c r="E10042" s="330"/>
      <c r="F10042" s="54" t="str">
        <f>+$F$28</f>
        <v>APORTANTE</v>
      </c>
      <c r="G10042" s="337" t="s">
        <v>124</v>
      </c>
      <c r="H10042" s="338"/>
      <c r="I10042" s="338"/>
      <c r="J10042" s="338"/>
      <c r="K10042" s="338"/>
      <c r="L10042" s="339"/>
    </row>
    <row r="10043" spans="1:12" hidden="1" x14ac:dyDescent="0.3">
      <c r="A10043" s="18" t="str">
        <f t="shared" ref="A10043" si="3370">+IF(OR(C10040=""),"NO",1)</f>
        <v>NO</v>
      </c>
      <c r="B10043" s="18"/>
      <c r="E10043" s="330"/>
      <c r="F10043" s="54" t="str">
        <f>+$F$29</f>
        <v>VALOR /SMMLV)</v>
      </c>
      <c r="G10043" s="55" t="s">
        <v>124</v>
      </c>
      <c r="H10043" s="56" t="str">
        <f>+$H$29</f>
        <v>% PART..</v>
      </c>
      <c r="I10043" s="57" t="s">
        <v>124</v>
      </c>
      <c r="J10043" s="58" t="str">
        <f>+$J$29</f>
        <v>VALOR ACREDITADO</v>
      </c>
      <c r="K10043" s="59"/>
      <c r="L10043" s="47" t="s">
        <v>124</v>
      </c>
    </row>
    <row r="10044" spans="1:12" hidden="1" x14ac:dyDescent="0.3">
      <c r="A10044" s="18" t="str">
        <f t="shared" ref="A10044" si="3371">+IF(OR(C10040=""),"NO",1)</f>
        <v>NO</v>
      </c>
      <c r="B10044" s="18"/>
      <c r="E10044" s="330"/>
      <c r="F10044" s="60" t="str">
        <f>+$F$30</f>
        <v>EXPERIENCIA APORTADA</v>
      </c>
      <c r="G10044" s="340" t="s">
        <v>124</v>
      </c>
      <c r="H10044" s="341"/>
      <c r="I10044" s="341"/>
      <c r="J10044" s="341"/>
      <c r="K10044" s="341"/>
      <c r="L10044" s="342"/>
    </row>
    <row r="10045" spans="1:12" hidden="1" x14ac:dyDescent="0.3">
      <c r="A10045" s="18" t="str">
        <f t="shared" ref="A10045" si="3372">+IF(OR(C10040=""),"NO",1)</f>
        <v>NO</v>
      </c>
      <c r="B10045" s="18"/>
      <c r="E10045" s="331"/>
      <c r="F10045" s="62" t="str">
        <f>+$F$31</f>
        <v>OBSERVACIÓN</v>
      </c>
      <c r="G10045" s="343" t="s">
        <v>124</v>
      </c>
      <c r="H10045" s="344"/>
      <c r="I10045" s="344"/>
      <c r="J10045" s="344"/>
      <c r="K10045" s="344"/>
      <c r="L10045" s="345"/>
    </row>
    <row r="10046" spans="1:12" ht="8.5" hidden="1" customHeight="1" x14ac:dyDescent="0.3">
      <c r="A10046" s="18" t="str">
        <f t="shared" ref="A10046" si="3373">+IF(OR(C10040=""),"NO",1)</f>
        <v>NO</v>
      </c>
      <c r="B10046" s="18"/>
      <c r="E10046" s="49"/>
      <c r="F10046" s="50"/>
      <c r="G10046" s="51"/>
      <c r="H10046" s="51"/>
      <c r="I10046" s="51"/>
      <c r="J10046" s="51"/>
      <c r="K10046" s="51"/>
      <c r="L10046" s="52"/>
    </row>
    <row r="10047" spans="1:12" hidden="1" x14ac:dyDescent="0.3">
      <c r="A10047" s="18" t="str">
        <f t="shared" ref="A10047" si="3374">+IF(OR(C10047=""),"NO",1)</f>
        <v>NO</v>
      </c>
      <c r="B10047" s="18"/>
      <c r="C10047" s="1" t="s">
        <v>124</v>
      </c>
      <c r="E10047" s="329">
        <v>4</v>
      </c>
      <c r="F10047" s="53" t="str">
        <f>+$F$26</f>
        <v>OBJETO</v>
      </c>
      <c r="G10047" s="332" t="s">
        <v>124</v>
      </c>
      <c r="H10047" s="333"/>
      <c r="I10047" s="333"/>
      <c r="J10047" s="333"/>
      <c r="K10047" s="333"/>
      <c r="L10047" s="334"/>
    </row>
    <row r="10048" spans="1:12" hidden="1" x14ac:dyDescent="0.3">
      <c r="A10048" s="18" t="str">
        <f t="shared" ref="A10048" si="3375">+IF(OR(C10047=""),"NO",1)</f>
        <v>NO</v>
      </c>
      <c r="B10048" s="18"/>
      <c r="E10048" s="330"/>
      <c r="F10048" s="54" t="str">
        <f>+$F$27</f>
        <v>CONTRATANTE</v>
      </c>
      <c r="G10048" s="335" t="s">
        <v>124</v>
      </c>
      <c r="H10048" s="310"/>
      <c r="I10048" s="310"/>
      <c r="J10048" s="310"/>
      <c r="K10048" s="310"/>
      <c r="L10048" s="336"/>
    </row>
    <row r="10049" spans="1:12" hidden="1" x14ac:dyDescent="0.3">
      <c r="A10049" s="18" t="str">
        <f t="shared" ref="A10049" si="3376">+IF(OR(C10047=""),"NO",1)</f>
        <v>NO</v>
      </c>
      <c r="B10049" s="18"/>
      <c r="E10049" s="330"/>
      <c r="F10049" s="54" t="str">
        <f>+$F$28</f>
        <v>APORTANTE</v>
      </c>
      <c r="G10049" s="337" t="s">
        <v>124</v>
      </c>
      <c r="H10049" s="338"/>
      <c r="I10049" s="338"/>
      <c r="J10049" s="338"/>
      <c r="K10049" s="338"/>
      <c r="L10049" s="339"/>
    </row>
    <row r="10050" spans="1:12" hidden="1" x14ac:dyDescent="0.3">
      <c r="A10050" s="18" t="str">
        <f t="shared" ref="A10050" si="3377">+IF(OR(C10047=""),"NO",1)</f>
        <v>NO</v>
      </c>
      <c r="B10050" s="18"/>
      <c r="E10050" s="330"/>
      <c r="F10050" s="54" t="str">
        <f>+$F$29</f>
        <v>VALOR /SMMLV)</v>
      </c>
      <c r="G10050" s="55" t="s">
        <v>124</v>
      </c>
      <c r="H10050" s="56" t="str">
        <f>+$H$29</f>
        <v>% PART..</v>
      </c>
      <c r="I10050" s="57" t="s">
        <v>124</v>
      </c>
      <c r="J10050" s="58" t="str">
        <f>+$J$29</f>
        <v>VALOR ACREDITADO</v>
      </c>
      <c r="K10050" s="59"/>
      <c r="L10050" s="47" t="s">
        <v>124</v>
      </c>
    </row>
    <row r="10051" spans="1:12" hidden="1" x14ac:dyDescent="0.3">
      <c r="A10051" s="18" t="str">
        <f t="shared" ref="A10051" si="3378">+IF(OR(C10047=""),"NO",1)</f>
        <v>NO</v>
      </c>
      <c r="B10051" s="18"/>
      <c r="E10051" s="330"/>
      <c r="F10051" s="60" t="str">
        <f>+$F$30</f>
        <v>EXPERIENCIA APORTADA</v>
      </c>
      <c r="G10051" s="340" t="s">
        <v>124</v>
      </c>
      <c r="H10051" s="341"/>
      <c r="I10051" s="341"/>
      <c r="J10051" s="341"/>
      <c r="K10051" s="341"/>
      <c r="L10051" s="342"/>
    </row>
    <row r="10052" spans="1:12" hidden="1" x14ac:dyDescent="0.3">
      <c r="A10052" s="18" t="str">
        <f t="shared" ref="A10052" si="3379">+IF(OR(C10047=""),"NO",1)</f>
        <v>NO</v>
      </c>
      <c r="B10052" s="18"/>
      <c r="E10052" s="331"/>
      <c r="F10052" s="62" t="str">
        <f>+$F$31</f>
        <v>OBSERVACIÓN</v>
      </c>
      <c r="G10052" s="343" t="s">
        <v>124</v>
      </c>
      <c r="H10052" s="344"/>
      <c r="I10052" s="344"/>
      <c r="J10052" s="344"/>
      <c r="K10052" s="344"/>
      <c r="L10052" s="345"/>
    </row>
    <row r="10053" spans="1:12" ht="8.5" hidden="1" customHeight="1" x14ac:dyDescent="0.3">
      <c r="A10053" s="18" t="str">
        <f t="shared" ref="A10053" si="3380">+IF(OR(C10047=""),"NO",1)</f>
        <v>NO</v>
      </c>
      <c r="B10053" s="18"/>
      <c r="E10053" s="49"/>
      <c r="F10053" s="50"/>
      <c r="G10053" s="51"/>
      <c r="H10053" s="51"/>
      <c r="I10053" s="51"/>
      <c r="J10053" s="51"/>
      <c r="K10053" s="51"/>
      <c r="L10053" s="52"/>
    </row>
    <row r="10054" spans="1:12" hidden="1" x14ac:dyDescent="0.3">
      <c r="A10054" s="18" t="str">
        <f t="shared" ref="A10054" si="3381">+IF(OR(C10054=""),"NO",1)</f>
        <v>NO</v>
      </c>
      <c r="B10054" s="18"/>
      <c r="C10054" s="1" t="s">
        <v>124</v>
      </c>
      <c r="E10054" s="329">
        <v>5</v>
      </c>
      <c r="F10054" s="53" t="str">
        <f>+$F$26</f>
        <v>OBJETO</v>
      </c>
      <c r="G10054" s="332" t="s">
        <v>124</v>
      </c>
      <c r="H10054" s="333"/>
      <c r="I10054" s="333"/>
      <c r="J10054" s="333"/>
      <c r="K10054" s="333"/>
      <c r="L10054" s="334"/>
    </row>
    <row r="10055" spans="1:12" hidden="1" x14ac:dyDescent="0.3">
      <c r="A10055" s="18" t="str">
        <f t="shared" ref="A10055" si="3382">+IF(OR(C10054=""),"NO",1)</f>
        <v>NO</v>
      </c>
      <c r="B10055" s="18"/>
      <c r="E10055" s="330"/>
      <c r="F10055" s="54" t="str">
        <f>+$F$27</f>
        <v>CONTRATANTE</v>
      </c>
      <c r="G10055" s="335" t="s">
        <v>124</v>
      </c>
      <c r="H10055" s="310"/>
      <c r="I10055" s="310"/>
      <c r="J10055" s="310"/>
      <c r="K10055" s="310"/>
      <c r="L10055" s="336"/>
    </row>
    <row r="10056" spans="1:12" hidden="1" x14ac:dyDescent="0.3">
      <c r="A10056" s="18" t="str">
        <f t="shared" ref="A10056" si="3383">+IF(OR(C10054=""),"NO",1)</f>
        <v>NO</v>
      </c>
      <c r="B10056" s="18"/>
      <c r="E10056" s="330"/>
      <c r="F10056" s="54" t="str">
        <f>+$F$28</f>
        <v>APORTANTE</v>
      </c>
      <c r="G10056" s="337" t="s">
        <v>124</v>
      </c>
      <c r="H10056" s="338"/>
      <c r="I10056" s="338"/>
      <c r="J10056" s="338"/>
      <c r="K10056" s="338"/>
      <c r="L10056" s="339"/>
    </row>
    <row r="10057" spans="1:12" hidden="1" x14ac:dyDescent="0.3">
      <c r="A10057" s="18" t="str">
        <f t="shared" ref="A10057" si="3384">+IF(OR(C10054=""),"NO",1)</f>
        <v>NO</v>
      </c>
      <c r="B10057" s="18"/>
      <c r="E10057" s="330"/>
      <c r="F10057" s="54" t="str">
        <f>+$F$29</f>
        <v>VALOR /SMMLV)</v>
      </c>
      <c r="G10057" s="55" t="s">
        <v>124</v>
      </c>
      <c r="H10057" s="56" t="str">
        <f>+$H$29</f>
        <v>% PART..</v>
      </c>
      <c r="I10057" s="57" t="s">
        <v>124</v>
      </c>
      <c r="J10057" s="58" t="str">
        <f>+$J$29</f>
        <v>VALOR ACREDITADO</v>
      </c>
      <c r="K10057" s="59"/>
      <c r="L10057" s="47" t="s">
        <v>124</v>
      </c>
    </row>
    <row r="10058" spans="1:12" hidden="1" x14ac:dyDescent="0.3">
      <c r="A10058" s="18" t="str">
        <f t="shared" ref="A10058" si="3385">+IF(OR(C10054=""),"NO",1)</f>
        <v>NO</v>
      </c>
      <c r="B10058" s="18"/>
      <c r="E10058" s="330"/>
      <c r="F10058" s="60" t="str">
        <f>+$F$30</f>
        <v>EXPERIENCIA APORTADA</v>
      </c>
      <c r="G10058" s="340" t="s">
        <v>124</v>
      </c>
      <c r="H10058" s="341"/>
      <c r="I10058" s="341"/>
      <c r="J10058" s="341"/>
      <c r="K10058" s="341"/>
      <c r="L10058" s="342"/>
    </row>
    <row r="10059" spans="1:12" hidden="1" x14ac:dyDescent="0.3">
      <c r="A10059" s="18" t="str">
        <f t="shared" ref="A10059" si="3386">+IF(OR(C10054=""),"NO",1)</f>
        <v>NO</v>
      </c>
      <c r="B10059" s="18"/>
      <c r="E10059" s="331"/>
      <c r="F10059" s="62" t="str">
        <f>+$F$31</f>
        <v>OBSERVACIÓN</v>
      </c>
      <c r="G10059" s="343" t="s">
        <v>124</v>
      </c>
      <c r="H10059" s="344"/>
      <c r="I10059" s="344"/>
      <c r="J10059" s="344"/>
      <c r="K10059" s="344"/>
      <c r="L10059" s="345"/>
    </row>
    <row r="10060" spans="1:12" ht="8.5" hidden="1" customHeight="1" x14ac:dyDescent="0.3">
      <c r="A10060" s="18" t="str">
        <f t="shared" ref="A10060" si="3387">+IF(OR(C10054=""),"NO",1)</f>
        <v>NO</v>
      </c>
      <c r="B10060" s="18"/>
      <c r="E10060" s="49"/>
      <c r="F10060" s="50"/>
      <c r="G10060" s="51"/>
      <c r="H10060" s="51"/>
      <c r="I10060" s="51"/>
      <c r="J10060" s="51"/>
      <c r="K10060" s="51"/>
      <c r="L10060" s="52"/>
    </row>
    <row r="10061" spans="1:12" hidden="1" x14ac:dyDescent="0.3">
      <c r="A10061" s="18" t="str">
        <f t="shared" ref="A10061" si="3388">+IF(OR(C10061=""),"NO",1)</f>
        <v>NO</v>
      </c>
      <c r="B10061" s="18"/>
      <c r="C10061" s="1" t="s">
        <v>124</v>
      </c>
      <c r="E10061" s="329">
        <v>6</v>
      </c>
      <c r="F10061" s="53" t="str">
        <f>+$F$26</f>
        <v>OBJETO</v>
      </c>
      <c r="G10061" s="332" t="s">
        <v>124</v>
      </c>
      <c r="H10061" s="333"/>
      <c r="I10061" s="333"/>
      <c r="J10061" s="333"/>
      <c r="K10061" s="333"/>
      <c r="L10061" s="334"/>
    </row>
    <row r="10062" spans="1:12" hidden="1" x14ac:dyDescent="0.3">
      <c r="A10062" s="18" t="str">
        <f t="shared" ref="A10062" si="3389">+IF(OR(C10061=""),"NO",1)</f>
        <v>NO</v>
      </c>
      <c r="B10062" s="18"/>
      <c r="E10062" s="330"/>
      <c r="F10062" s="54" t="str">
        <f>+$F$27</f>
        <v>CONTRATANTE</v>
      </c>
      <c r="G10062" s="335" t="s">
        <v>124</v>
      </c>
      <c r="H10062" s="310"/>
      <c r="I10062" s="310"/>
      <c r="J10062" s="310"/>
      <c r="K10062" s="310"/>
      <c r="L10062" s="336"/>
    </row>
    <row r="10063" spans="1:12" hidden="1" x14ac:dyDescent="0.3">
      <c r="A10063" s="18" t="str">
        <f t="shared" ref="A10063" si="3390">+IF(OR(C10061=""),"NO",1)</f>
        <v>NO</v>
      </c>
      <c r="B10063" s="18"/>
      <c r="E10063" s="330"/>
      <c r="F10063" s="54" t="str">
        <f>+$F$28</f>
        <v>APORTANTE</v>
      </c>
      <c r="G10063" s="337" t="s">
        <v>124</v>
      </c>
      <c r="H10063" s="338"/>
      <c r="I10063" s="338"/>
      <c r="J10063" s="338"/>
      <c r="K10063" s="338"/>
      <c r="L10063" s="339"/>
    </row>
    <row r="10064" spans="1:12" hidden="1" x14ac:dyDescent="0.3">
      <c r="A10064" s="18" t="str">
        <f t="shared" ref="A10064" si="3391">+IF(OR(C10061=""),"NO",1)</f>
        <v>NO</v>
      </c>
      <c r="B10064" s="18"/>
      <c r="E10064" s="330"/>
      <c r="F10064" s="54" t="str">
        <f>+$F$29</f>
        <v>VALOR /SMMLV)</v>
      </c>
      <c r="G10064" s="55" t="s">
        <v>124</v>
      </c>
      <c r="H10064" s="56" t="str">
        <f>+$H$29</f>
        <v>% PART..</v>
      </c>
      <c r="I10064" s="57" t="s">
        <v>124</v>
      </c>
      <c r="J10064" s="58" t="str">
        <f>+$J$29</f>
        <v>VALOR ACREDITADO</v>
      </c>
      <c r="K10064" s="59"/>
      <c r="L10064" s="47" t="s">
        <v>124</v>
      </c>
    </row>
    <row r="10065" spans="1:12" hidden="1" x14ac:dyDescent="0.3">
      <c r="A10065" s="18" t="str">
        <f t="shared" ref="A10065" si="3392">+IF(OR(C10061=""),"NO",1)</f>
        <v>NO</v>
      </c>
      <c r="B10065" s="18"/>
      <c r="E10065" s="330"/>
      <c r="F10065" s="60" t="str">
        <f>+$F$30</f>
        <v>EXPERIENCIA APORTADA</v>
      </c>
      <c r="G10065" s="340" t="s">
        <v>124</v>
      </c>
      <c r="H10065" s="341"/>
      <c r="I10065" s="341"/>
      <c r="J10065" s="341"/>
      <c r="K10065" s="341"/>
      <c r="L10065" s="342"/>
    </row>
    <row r="10066" spans="1:12" hidden="1" x14ac:dyDescent="0.3">
      <c r="A10066" s="18" t="str">
        <f t="shared" ref="A10066" si="3393">+IF(OR(C10061=""),"NO",1)</f>
        <v>NO</v>
      </c>
      <c r="B10066" s="18"/>
      <c r="E10066" s="331"/>
      <c r="F10066" s="62" t="str">
        <f>+$F$31</f>
        <v>OBSERVACIÓN</v>
      </c>
      <c r="G10066" s="343" t="s">
        <v>124</v>
      </c>
      <c r="H10066" s="344"/>
      <c r="I10066" s="344"/>
      <c r="J10066" s="344"/>
      <c r="K10066" s="344"/>
      <c r="L10066" s="345"/>
    </row>
    <row r="10067" spans="1:12" ht="8.5" hidden="1" customHeight="1" x14ac:dyDescent="0.3">
      <c r="A10067" s="18" t="str">
        <f t="shared" ref="A10067" si="3394">+IF(OR(C10061=""),"NO",1)</f>
        <v>NO</v>
      </c>
      <c r="B10067" s="18"/>
      <c r="E10067" s="49"/>
      <c r="F10067" s="50"/>
      <c r="G10067" s="51"/>
      <c r="H10067" s="51"/>
      <c r="I10067" s="51"/>
      <c r="J10067" s="51"/>
      <c r="K10067" s="51"/>
      <c r="L10067" s="52"/>
    </row>
    <row r="10068" spans="1:12" hidden="1" x14ac:dyDescent="0.3">
      <c r="A10068" s="18" t="str">
        <f t="shared" ref="A10068" si="3395">+IF(OR(C10068=""),"NO",1)</f>
        <v>NO</v>
      </c>
      <c r="B10068" s="18"/>
      <c r="C10068" s="1" t="s">
        <v>124</v>
      </c>
      <c r="E10068" s="329">
        <v>7</v>
      </c>
      <c r="F10068" s="53" t="str">
        <f>+$F$26</f>
        <v>OBJETO</v>
      </c>
      <c r="G10068" s="332" t="s">
        <v>124</v>
      </c>
      <c r="H10068" s="333"/>
      <c r="I10068" s="333"/>
      <c r="J10068" s="333"/>
      <c r="K10068" s="333"/>
      <c r="L10068" s="334"/>
    </row>
    <row r="10069" spans="1:12" hidden="1" x14ac:dyDescent="0.3">
      <c r="A10069" s="18" t="str">
        <f t="shared" ref="A10069" si="3396">+IF(OR(C10068=""),"NO",1)</f>
        <v>NO</v>
      </c>
      <c r="B10069" s="18"/>
      <c r="E10069" s="330"/>
      <c r="F10069" s="54" t="str">
        <f>+$F$27</f>
        <v>CONTRATANTE</v>
      </c>
      <c r="G10069" s="335" t="s">
        <v>124</v>
      </c>
      <c r="H10069" s="310"/>
      <c r="I10069" s="310"/>
      <c r="J10069" s="310"/>
      <c r="K10069" s="310"/>
      <c r="L10069" s="336"/>
    </row>
    <row r="10070" spans="1:12" hidden="1" x14ac:dyDescent="0.3">
      <c r="A10070" s="18" t="str">
        <f t="shared" ref="A10070" si="3397">+IF(OR(C10068=""),"NO",1)</f>
        <v>NO</v>
      </c>
      <c r="B10070" s="18"/>
      <c r="E10070" s="330"/>
      <c r="F10070" s="54" t="str">
        <f>+$F$28</f>
        <v>APORTANTE</v>
      </c>
      <c r="G10070" s="337" t="s">
        <v>124</v>
      </c>
      <c r="H10070" s="338"/>
      <c r="I10070" s="338"/>
      <c r="J10070" s="338"/>
      <c r="K10070" s="338"/>
      <c r="L10070" s="339"/>
    </row>
    <row r="10071" spans="1:12" hidden="1" x14ac:dyDescent="0.3">
      <c r="A10071" s="18" t="str">
        <f t="shared" ref="A10071" si="3398">+IF(OR(C10068=""),"NO",1)</f>
        <v>NO</v>
      </c>
      <c r="B10071" s="18"/>
      <c r="E10071" s="330"/>
      <c r="F10071" s="54" t="str">
        <f>+$F$29</f>
        <v>VALOR /SMMLV)</v>
      </c>
      <c r="G10071" s="55" t="s">
        <v>124</v>
      </c>
      <c r="H10071" s="56" t="str">
        <f>+$H$29</f>
        <v>% PART..</v>
      </c>
      <c r="I10071" s="57" t="s">
        <v>124</v>
      </c>
      <c r="J10071" s="58" t="str">
        <f>+$J$29</f>
        <v>VALOR ACREDITADO</v>
      </c>
      <c r="K10071" s="59"/>
      <c r="L10071" s="47" t="s">
        <v>124</v>
      </c>
    </row>
    <row r="10072" spans="1:12" hidden="1" x14ac:dyDescent="0.3">
      <c r="A10072" s="18" t="str">
        <f t="shared" ref="A10072" si="3399">+IF(OR(C10068=""),"NO",1)</f>
        <v>NO</v>
      </c>
      <c r="B10072" s="18"/>
      <c r="E10072" s="330"/>
      <c r="F10072" s="60" t="str">
        <f>+$F$30</f>
        <v>EXPERIENCIA APORTADA</v>
      </c>
      <c r="G10072" s="340" t="s">
        <v>124</v>
      </c>
      <c r="H10072" s="341"/>
      <c r="I10072" s="341"/>
      <c r="J10072" s="341"/>
      <c r="K10072" s="341"/>
      <c r="L10072" s="342"/>
    </row>
    <row r="10073" spans="1:12" hidden="1" x14ac:dyDescent="0.3">
      <c r="A10073" s="18" t="str">
        <f t="shared" ref="A10073" si="3400">+IF(OR(C10068=""),"NO",1)</f>
        <v>NO</v>
      </c>
      <c r="B10073" s="18"/>
      <c r="E10073" s="331"/>
      <c r="F10073" s="62" t="str">
        <f>+$F$31</f>
        <v>OBSERVACIÓN</v>
      </c>
      <c r="G10073" s="343" t="s">
        <v>124</v>
      </c>
      <c r="H10073" s="344"/>
      <c r="I10073" s="344"/>
      <c r="J10073" s="344"/>
      <c r="K10073" s="344"/>
      <c r="L10073" s="345"/>
    </row>
    <row r="10074" spans="1:12" hidden="1" x14ac:dyDescent="0.3">
      <c r="A10074" s="18" t="str">
        <f t="shared" ref="A10074" si="3401">+IF(OR(C10068=""),"NO",1)</f>
        <v>NO</v>
      </c>
      <c r="B10074" s="18"/>
      <c r="E10074" s="49"/>
      <c r="F10074" s="50"/>
      <c r="G10074" s="51"/>
      <c r="H10074" s="51"/>
      <c r="I10074" s="51"/>
      <c r="J10074" s="51"/>
      <c r="K10074" s="51"/>
      <c r="L10074" s="52"/>
    </row>
    <row r="10075" spans="1:12" hidden="1" x14ac:dyDescent="0.3">
      <c r="A10075" s="1" t="str">
        <f>+A10010</f>
        <v>NO</v>
      </c>
      <c r="C10075" s="1" t="str">
        <f>"N"&amp;C10010</f>
        <v>N</v>
      </c>
      <c r="E10075" s="63"/>
      <c r="F10075" s="64" t="str">
        <f>+$F$75</f>
        <v>TOTAL DE CONTRATOS PRESENTADOS VÁLIDOS QUE CUMPLEN EXPERIENCIA ACREDITADA:</v>
      </c>
      <c r="G10075" s="65"/>
      <c r="H10075" s="65"/>
      <c r="I10075" s="65"/>
      <c r="J10075" s="66"/>
      <c r="K10075" s="65"/>
      <c r="L10075" s="67" t="s">
        <v>124</v>
      </c>
    </row>
    <row r="10076" spans="1:12" ht="6.65" hidden="1" customHeight="1" x14ac:dyDescent="0.3">
      <c r="A10076" s="1" t="str">
        <f>+A10010</f>
        <v>NO</v>
      </c>
      <c r="E10076" s="51"/>
      <c r="F10076" s="50"/>
      <c r="G10076" s="51"/>
      <c r="H10076" s="51"/>
      <c r="I10076" s="51"/>
      <c r="J10076" s="51"/>
      <c r="K10076" s="51"/>
      <c r="L10076" s="51"/>
    </row>
    <row r="10077" spans="1:12" hidden="1" x14ac:dyDescent="0.3">
      <c r="A10077" s="1" t="str">
        <f>+A10010</f>
        <v>NO</v>
      </c>
      <c r="E10077" s="63"/>
      <c r="F10077" s="63" t="str">
        <f>+$F$77</f>
        <v>ACREDITA SUMINISTRO E INSTALACIÓN DE MOBILIARIO POR LO MENOS EN UN (1) CONTRATO VÁLIDO</v>
      </c>
      <c r="G10077" s="65"/>
      <c r="H10077" s="65"/>
      <c r="I10077" s="65"/>
      <c r="J10077" s="66"/>
      <c r="K10077" s="65"/>
      <c r="L10077" s="68" t="s">
        <v>157</v>
      </c>
    </row>
    <row r="10078" spans="1:12" ht="5.15" hidden="1" customHeight="1" x14ac:dyDescent="0.3">
      <c r="A10078" s="1" t="str">
        <f>+A10010</f>
        <v>NO</v>
      </c>
      <c r="E10078" s="51"/>
      <c r="F10078" s="50"/>
      <c r="G10078" s="51"/>
      <c r="H10078" s="51"/>
      <c r="I10078" s="51"/>
      <c r="J10078" s="51"/>
      <c r="K10078" s="51"/>
      <c r="L10078" s="51"/>
    </row>
    <row r="10079" spans="1:12" ht="12.75" hidden="1" customHeight="1" x14ac:dyDescent="0.3">
      <c r="A10079" s="1" t="str">
        <f>+A10010</f>
        <v>NO</v>
      </c>
      <c r="E10079" s="69" t="str">
        <f>+$E$79</f>
        <v>EXPERIENCIA ESPECÍFICA NUMERAL 10.1.1 A</v>
      </c>
      <c r="F10079" s="70"/>
      <c r="G10079" s="70"/>
      <c r="H10079" s="70"/>
      <c r="I10079" s="70"/>
      <c r="J10079" s="70"/>
      <c r="K10079" s="70"/>
      <c r="L10079" s="71"/>
    </row>
    <row r="10080" spans="1:12" ht="26.5" hidden="1" customHeight="1" x14ac:dyDescent="0.3">
      <c r="A10080" s="1" t="str">
        <f>+A10010</f>
        <v>NO</v>
      </c>
      <c r="E10080" s="72"/>
      <c r="F10080" s="325" t="str">
        <f>+$F$80</f>
        <v>Por lo menos uno (1) de los contratos válidos aportados como experiencia general debe corresponder mínimo al 60% del presupuesto oficial del presente proceso de selección.  (SMMLV)</v>
      </c>
      <c r="G10080" s="326"/>
      <c r="H10080" s="326"/>
      <c r="I10080" s="326"/>
      <c r="J10080" s="326"/>
      <c r="K10080" s="73" t="s">
        <v>124</v>
      </c>
      <c r="L10080" s="74" t="s">
        <v>124</v>
      </c>
    </row>
    <row r="10081" spans="1:12" ht="23.5" hidden="1" customHeight="1" x14ac:dyDescent="0.3">
      <c r="A10081" s="1" t="str">
        <f>+A10010</f>
        <v>NO</v>
      </c>
      <c r="E10081" s="63"/>
      <c r="F10081" s="325" t="str">
        <f>+$F$81</f>
        <v xml:space="preserve">Deberá acreditarse en al menos uno (1) de los contratos válidos aportados como experiencia general una </v>
      </c>
      <c r="G10081" s="326"/>
      <c r="H10081" s="326"/>
      <c r="I10081" s="326"/>
      <c r="J10081" s="326"/>
      <c r="K10081" s="73" t="s">
        <v>124</v>
      </c>
      <c r="L10081" s="74" t="s">
        <v>124</v>
      </c>
    </row>
    <row r="10082" spans="1:12" ht="23.5" hidden="1" customHeight="1" x14ac:dyDescent="0.3">
      <c r="A10082" s="18" t="s">
        <v>30</v>
      </c>
      <c r="E10082" s="63"/>
      <c r="F10082" s="325" t="str">
        <f>+$F$82</f>
        <v xml:space="preserve">Deberá acreditarse en al menos uno (1) de los contratos válidos aportados interventoría a intervención de </v>
      </c>
      <c r="G10082" s="326"/>
      <c r="H10082" s="326"/>
      <c r="I10082" s="326"/>
      <c r="J10082" s="326"/>
      <c r="K10082" s="73">
        <f>+$K$82</f>
        <v>0</v>
      </c>
      <c r="L10082" s="74" t="s">
        <v>124</v>
      </c>
    </row>
    <row r="10083" spans="1:12" ht="36" hidden="1" customHeight="1" x14ac:dyDescent="0.3">
      <c r="A10083" s="18" t="s">
        <v>30</v>
      </c>
      <c r="E10083" s="63"/>
      <c r="F10083" s="325" t="str">
        <f>+$F$83</f>
        <v xml:space="preserve">Deberá acreditarse en al menos uno (1) de los contratos válidos aportados interventoría a intervención de </v>
      </c>
      <c r="G10083" s="326"/>
      <c r="H10083" s="326"/>
      <c r="I10083" s="326"/>
      <c r="J10083" s="326"/>
      <c r="K10083" s="75">
        <f>+$K$83</f>
        <v>0</v>
      </c>
      <c r="L10083" s="76" t="s">
        <v>124</v>
      </c>
    </row>
    <row r="10084" spans="1:12" hidden="1" x14ac:dyDescent="0.3">
      <c r="A10084" s="1" t="str">
        <f>+A10010</f>
        <v>NO</v>
      </c>
      <c r="E10084" s="51"/>
      <c r="F10084" s="50"/>
      <c r="G10084" s="51"/>
      <c r="H10084" s="51"/>
      <c r="I10084" s="51"/>
      <c r="J10084" s="51"/>
      <c r="K10084" s="51"/>
      <c r="L10084" s="51"/>
    </row>
    <row r="10085" spans="1:12" ht="12.75" hidden="1" customHeight="1" x14ac:dyDescent="0.3">
      <c r="A10085" s="1" t="str">
        <f>+A10010</f>
        <v>NO</v>
      </c>
      <c r="E10085" s="40" t="str">
        <f>+$E$85</f>
        <v>VALOR MÍNIMO A CERIFICAR % P.O EN SMMMLV. NUMERAL 3.9.1</v>
      </c>
      <c r="F10085" s="41"/>
      <c r="G10085" s="41"/>
      <c r="H10085" s="41"/>
      <c r="I10085" s="41"/>
      <c r="J10085" s="41"/>
      <c r="K10085" s="41"/>
      <c r="L10085" s="42"/>
    </row>
    <row r="10086" spans="1:12" hidden="1" x14ac:dyDescent="0.3">
      <c r="A10086" s="1" t="str">
        <f>+A10010</f>
        <v>NO</v>
      </c>
      <c r="C10086" s="1" t="str">
        <f>"M"&amp;C10010</f>
        <v>M</v>
      </c>
      <c r="E10086" s="77" t="str">
        <f>+$E$86</f>
        <v>100% P.O.</v>
      </c>
      <c r="F10086" s="78"/>
      <c r="G10086" s="61">
        <v>242.41716883554506</v>
      </c>
      <c r="H10086" s="124" t="str">
        <f>+$H$86</f>
        <v>TOTAL EJECUTADO DE CONTRATOS ACREDITADOS</v>
      </c>
      <c r="I10086" s="124"/>
      <c r="J10086" s="124"/>
      <c r="K10086" s="55" t="s">
        <v>124</v>
      </c>
      <c r="L10086" s="47" t="s">
        <v>124</v>
      </c>
    </row>
    <row r="10087" spans="1:12" hidden="1" x14ac:dyDescent="0.3">
      <c r="A10087" s="1" t="str">
        <f>+A10010</f>
        <v>NO</v>
      </c>
      <c r="E10087" s="39"/>
      <c r="F10087" s="39"/>
      <c r="G10087" s="39"/>
      <c r="H10087" s="39"/>
      <c r="I10087" s="39"/>
      <c r="J10087" s="39"/>
      <c r="K10087" s="39"/>
      <c r="L10087" s="39"/>
    </row>
    <row r="10088" spans="1:12" ht="12.75" hidden="1" customHeight="1" x14ac:dyDescent="0.3">
      <c r="A10088" s="18" t="s">
        <v>30</v>
      </c>
      <c r="B10088" s="18"/>
      <c r="E10088" s="40" t="str">
        <f>+$E$88</f>
        <v>CONSIDERACIONES PARA LA VALIDEZ DE LA EXPERIENCIA REQUERIDA: EXPERIENCIA PROPONENTES PLURALES NUMERAL 10.1.2 D</v>
      </c>
      <c r="F10088" s="41"/>
      <c r="G10088" s="41"/>
      <c r="H10088" s="41"/>
      <c r="I10088" s="41"/>
      <c r="J10088" s="41"/>
      <c r="K10088" s="41"/>
      <c r="L10088" s="42"/>
    </row>
    <row r="10089" spans="1:12" ht="28" hidden="1" customHeight="1" x14ac:dyDescent="0.3">
      <c r="A10089" s="18" t="s">
        <v>30</v>
      </c>
      <c r="B10089" s="18"/>
      <c r="C10089" s="1" t="str">
        <f>"O"&amp;C10010</f>
        <v>O</v>
      </c>
      <c r="E10089" s="80" t="str">
        <f>+$E$89</f>
        <v>i)</v>
      </c>
      <c r="F10089" s="327" t="str">
        <f>+$F$89</f>
        <v>Uno de los integrantes debe aportar como mínimo el cincuenta por ciento (50 %) de la experiencia solicitada</v>
      </c>
      <c r="G10089" s="328"/>
      <c r="H10089" s="328"/>
      <c r="I10089" s="328"/>
      <c r="J10089" s="328"/>
      <c r="K10089" s="73" t="s">
        <v>124</v>
      </c>
      <c r="L10089" s="47" t="s">
        <v>124</v>
      </c>
    </row>
    <row r="10090" spans="1:12" ht="28" hidden="1" customHeight="1" x14ac:dyDescent="0.3">
      <c r="A10090" s="18" t="s">
        <v>30</v>
      </c>
      <c r="B10090" s="18"/>
      <c r="C10090" s="1" t="str">
        <f>"O"&amp;C10010</f>
        <v>O</v>
      </c>
      <c r="E10090" s="80" t="str">
        <f>+$E$90</f>
        <v>ii)</v>
      </c>
      <c r="F10090" s="327" t="str">
        <f>+$F$90</f>
        <v>Todos los demás ntegrantes deben acreditar al menos el cinco por ciento (5 %) de la experiencia solicitada, solo uno (1) de los integrantes podrá no acreditar experiencia pero su porcentaje de participación  no podrá superar el diez por ciento (10 %)</v>
      </c>
      <c r="G10090" s="328"/>
      <c r="H10090" s="328"/>
      <c r="I10090" s="328"/>
      <c r="J10090" s="328"/>
      <c r="K10090" s="73" t="s">
        <v>124</v>
      </c>
      <c r="L10090" s="47" t="s">
        <v>124</v>
      </c>
    </row>
    <row r="10091" spans="1:12" hidden="1" x14ac:dyDescent="0.3">
      <c r="A10091" s="18" t="s">
        <v>30</v>
      </c>
      <c r="B10091" s="18"/>
      <c r="E10091" s="39"/>
      <c r="F10091" s="39"/>
      <c r="G10091" s="39"/>
      <c r="H10091" s="39"/>
      <c r="I10091" s="39"/>
      <c r="J10091" s="39"/>
      <c r="K10091" s="39"/>
      <c r="L10091" s="39"/>
    </row>
    <row r="10092" spans="1:12" ht="13" hidden="1" customHeight="1" x14ac:dyDescent="0.3">
      <c r="A10092" s="18" t="str">
        <f>+A10010</f>
        <v>NO</v>
      </c>
      <c r="B10092" s="18"/>
      <c r="E10092" s="69" t="str">
        <f>+$E$92</f>
        <v>VERIFICACIÓN Y ASIGNACIÓN DE PUNTAJE POR LA EXPERIENCIA DEL PROPONENTE</v>
      </c>
      <c r="F10092" s="70"/>
      <c r="G10092" s="70"/>
      <c r="H10092" s="70"/>
      <c r="I10092" s="70"/>
      <c r="J10092" s="70"/>
      <c r="K10092" s="70"/>
      <c r="L10092" s="71"/>
    </row>
    <row r="10093" spans="1:12" hidden="1" x14ac:dyDescent="0.3">
      <c r="A10093" s="18" t="str">
        <f>+A10010</f>
        <v>NO</v>
      </c>
      <c r="B10093" s="18"/>
      <c r="E10093" s="81"/>
      <c r="F10093" s="323" t="str">
        <f>+$F$93</f>
        <v>No. CONTRATOS QUE ACREDITAN LA EXPERIENCIA (NO OBJETO DE SUBSANACIÓN)</v>
      </c>
      <c r="G10093" s="324"/>
      <c r="H10093" s="324"/>
      <c r="I10093" s="324"/>
      <c r="J10093" s="324"/>
      <c r="K10093" s="82"/>
      <c r="L10093" s="83" t="s">
        <v>124</v>
      </c>
    </row>
    <row r="10094" spans="1:12" ht="13" hidden="1" customHeight="1" x14ac:dyDescent="0.3">
      <c r="A10094" s="18" t="str">
        <f>+A10010</f>
        <v>NO</v>
      </c>
      <c r="B10094" s="18"/>
      <c r="E10094" s="84"/>
      <c r="F10094" s="323" t="str">
        <f>+$F$94</f>
        <v>TOTAL EJECUTADO DE CONTRATOS ACREDITADOS PROPUESTA INICIAL</v>
      </c>
      <c r="G10094" s="324"/>
      <c r="H10094" s="324"/>
      <c r="I10094" s="324"/>
      <c r="J10094" s="324"/>
      <c r="K10094" s="85"/>
      <c r="L10094" s="86" t="s">
        <v>124</v>
      </c>
    </row>
    <row r="10095" spans="1:12" ht="13" hidden="1" customHeight="1" x14ac:dyDescent="0.3">
      <c r="A10095" s="18" t="str">
        <f>+A10010</f>
        <v>NO</v>
      </c>
      <c r="B10095" s="18"/>
      <c r="E10095" s="87"/>
      <c r="F10095" s="323" t="str">
        <f>+$F$95</f>
        <v>PROMEDIO VALOR ACREDITADO EN SMMLV</v>
      </c>
      <c r="G10095" s="324"/>
      <c r="H10095" s="324"/>
      <c r="I10095" s="324"/>
      <c r="J10095" s="324"/>
      <c r="K10095" s="66"/>
      <c r="L10095" s="88" t="s">
        <v>124</v>
      </c>
    </row>
    <row r="10096" spans="1:12" hidden="1" x14ac:dyDescent="0.3">
      <c r="A10096" s="18" t="str">
        <f>+A10010</f>
        <v>NO</v>
      </c>
      <c r="B10096" s="18"/>
      <c r="E10096" s="89"/>
      <c r="F10096" s="89"/>
      <c r="G10096" s="89"/>
      <c r="H10096" s="89"/>
      <c r="I10096" s="89"/>
      <c r="J10096" s="89"/>
      <c r="K10096" s="89"/>
      <c r="L10096" s="89"/>
    </row>
    <row r="10097" spans="1:12" ht="13" hidden="1" customHeight="1" x14ac:dyDescent="0.3">
      <c r="A10097" s="18" t="str">
        <f>+A10010</f>
        <v>NO</v>
      </c>
      <c r="B10097" s="18"/>
      <c r="E10097" s="69" t="str">
        <f>+$E$97</f>
        <v>3.9.2 EXIGENCIAS MÍNIMAS DE EXPERIENCIA Y FORMACIÓN ACADÉMICA DEL EQUIPO DE TRABAJO</v>
      </c>
      <c r="F10097" s="70"/>
      <c r="G10097" s="70"/>
      <c r="H10097" s="70"/>
      <c r="I10097" s="70"/>
      <c r="J10097" s="70"/>
      <c r="K10097" s="70"/>
      <c r="L10097" s="71"/>
    </row>
    <row r="10098" spans="1:12" hidden="1" x14ac:dyDescent="0.3">
      <c r="A10098" s="18" t="str">
        <f>+A10010</f>
        <v>NO</v>
      </c>
      <c r="B10098" s="18"/>
      <c r="E10098" s="90" t="str">
        <f>+$E$98</f>
        <v>Formulario 8</v>
      </c>
      <c r="F10098" s="315" t="s">
        <v>46</v>
      </c>
      <c r="G10098" s="316"/>
      <c r="H10098" s="317"/>
      <c r="I10098" s="318"/>
      <c r="J10098" s="318"/>
      <c r="K10098" s="318"/>
      <c r="L10098" s="319"/>
    </row>
    <row r="10099" spans="1:12" hidden="1" x14ac:dyDescent="0.3">
      <c r="A10099" s="18" t="str">
        <f>+A10010</f>
        <v>NO</v>
      </c>
      <c r="B10099" s="18"/>
      <c r="E10099" s="91" t="s">
        <v>124</v>
      </c>
      <c r="F10099" s="91" t="str">
        <f>+$F$99</f>
        <v>Director de Interventoría</v>
      </c>
      <c r="G10099" s="91" t="str">
        <f>+$G$99</f>
        <v>Residente de Interventoría</v>
      </c>
      <c r="H10099" s="320"/>
      <c r="I10099" s="321"/>
      <c r="J10099" s="321"/>
      <c r="K10099" s="321"/>
      <c r="L10099" s="322"/>
    </row>
    <row r="10100" spans="1:12" hidden="1" x14ac:dyDescent="0.3">
      <c r="A10100" s="18" t="str">
        <f>+A10010</f>
        <v>NO</v>
      </c>
      <c r="B10100" s="18"/>
      <c r="E10100" s="304" t="str">
        <f>+$E$100</f>
        <v>OBSERVACIONES RESPECTO REQUISITO HABILITANTE DEL PERSONAL CLAVE EVALUABLE</v>
      </c>
      <c r="F10100" s="305"/>
      <c r="G10100" s="305"/>
      <c r="H10100" s="305"/>
      <c r="I10100" s="305"/>
      <c r="J10100" s="305"/>
      <c r="K10100" s="305"/>
      <c r="L10100" s="305"/>
    </row>
    <row r="10101" spans="1:12" hidden="1" x14ac:dyDescent="0.3">
      <c r="A10101" s="18" t="str">
        <f>+A10010</f>
        <v>NO</v>
      </c>
      <c r="B10101" s="18"/>
      <c r="E10101" s="312" t="s">
        <v>124</v>
      </c>
      <c r="F10101" s="313"/>
      <c r="G10101" s="313"/>
      <c r="H10101" s="313"/>
      <c r="I10101" s="313"/>
      <c r="J10101" s="313"/>
      <c r="K10101" s="313"/>
      <c r="L10101" s="314"/>
    </row>
    <row r="10102" spans="1:12" hidden="1" x14ac:dyDescent="0.3">
      <c r="A10102" s="18" t="str">
        <f>+A10010</f>
        <v>NO</v>
      </c>
      <c r="B10102" s="18"/>
      <c r="E10102" s="89"/>
      <c r="F10102" s="89"/>
      <c r="G10102" s="89"/>
      <c r="H10102" s="89"/>
      <c r="I10102" s="89"/>
      <c r="J10102" s="89"/>
      <c r="K10102" s="89"/>
      <c r="L10102" s="89"/>
    </row>
    <row r="10103" spans="1:12" ht="13" hidden="1" customHeight="1" x14ac:dyDescent="0.3">
      <c r="A10103" s="18" t="str">
        <f>+A10010</f>
        <v>NO</v>
      </c>
      <c r="B10103" s="18"/>
      <c r="E10103" s="69" t="str">
        <f>+$E$103</f>
        <v>4.2 EQUIPO DE TRABAJO (Personal Clave Evaluable)</v>
      </c>
      <c r="F10103" s="70"/>
      <c r="G10103" s="70"/>
      <c r="H10103" s="70"/>
      <c r="I10103" s="70"/>
      <c r="J10103" s="70"/>
      <c r="K10103" s="70"/>
      <c r="L10103" s="71"/>
    </row>
    <row r="10104" spans="1:12" ht="23.25" hidden="1" customHeight="1" x14ac:dyDescent="0.3">
      <c r="A10104" s="18" t="str">
        <f>+A10010</f>
        <v>NO</v>
      </c>
      <c r="B10104" s="18"/>
      <c r="E10104" s="90" t="str">
        <f>+$E$104</f>
        <v>Formulario 9</v>
      </c>
      <c r="F10104" s="315" t="s">
        <v>46</v>
      </c>
      <c r="G10104" s="316"/>
      <c r="H10104" s="317"/>
      <c r="I10104" s="318"/>
      <c r="J10104" s="318"/>
      <c r="K10104" s="318"/>
      <c r="L10104" s="319"/>
    </row>
    <row r="10105" spans="1:12" hidden="1" x14ac:dyDescent="0.3">
      <c r="A10105" s="18" t="str">
        <f>+A10010</f>
        <v>NO</v>
      </c>
      <c r="B10105" s="18"/>
      <c r="E10105" s="91" t="s">
        <v>124</v>
      </c>
      <c r="F10105" s="91" t="str">
        <f>+$F$99</f>
        <v>Director de Interventoría</v>
      </c>
      <c r="G10105" s="91" t="str">
        <f>+$G$99</f>
        <v>Residente de Interventoría</v>
      </c>
      <c r="H10105" s="320"/>
      <c r="I10105" s="321"/>
      <c r="J10105" s="321"/>
      <c r="K10105" s="321"/>
      <c r="L10105" s="322"/>
    </row>
    <row r="10106" spans="1:12" hidden="1" x14ac:dyDescent="0.3">
      <c r="A10106" s="18" t="str">
        <f>+A10010</f>
        <v>NO</v>
      </c>
      <c r="B10106" s="18"/>
      <c r="E10106" s="89"/>
      <c r="F10106" s="89"/>
      <c r="G10106" s="89"/>
      <c r="H10106" s="89"/>
      <c r="I10106" s="89"/>
      <c r="J10106" s="89"/>
      <c r="K10106" s="89"/>
      <c r="L10106" s="89"/>
    </row>
    <row r="10107" spans="1:12" hidden="1" x14ac:dyDescent="0.3">
      <c r="A10107" s="1" t="str">
        <f>+A10010</f>
        <v>NO</v>
      </c>
      <c r="E10107" s="92" t="str">
        <f>+E9982</f>
        <v>CRITERIOS DE EVALUACIÓN Y PUNTAJE</v>
      </c>
      <c r="F10107" s="93"/>
      <c r="G10107" s="93"/>
      <c r="H10107" s="93"/>
      <c r="I10107" s="93"/>
      <c r="J10107" s="93"/>
      <c r="K10107" s="94"/>
      <c r="L10107" s="95" t="str">
        <f>+$L$107</f>
        <v>PUNTAJE OBTENIDO</v>
      </c>
    </row>
    <row r="10108" spans="1:12" hidden="1" x14ac:dyDescent="0.3">
      <c r="A10108" s="1" t="str">
        <f>+A10010</f>
        <v>NO</v>
      </c>
      <c r="E10108" s="96" t="str">
        <f>+$E$108</f>
        <v>VALOR</v>
      </c>
      <c r="F10108" s="97" t="str">
        <f>+$F$108</f>
        <v>EQUIPO DE TRABAJO (PERSONAL CLAVE EVALUABLE)</v>
      </c>
      <c r="G10108" s="24"/>
      <c r="H10108" s="24"/>
      <c r="I10108" s="24"/>
      <c r="J10108" s="24"/>
      <c r="K10108" s="24"/>
      <c r="L10108" s="98"/>
    </row>
    <row r="10109" spans="1:12" ht="12.75" hidden="1" customHeight="1" x14ac:dyDescent="0.3">
      <c r="A10109" s="1" t="str">
        <f>+A10010</f>
        <v>NO</v>
      </c>
      <c r="E10109" s="96">
        <f>+$E$109</f>
        <v>5</v>
      </c>
      <c r="F10109" s="307" t="str">
        <f>+$F$109</f>
        <v xml:space="preserve"> Experiencia Específica adicional</v>
      </c>
      <c r="G10109" s="308"/>
      <c r="H10109" s="308"/>
      <c r="I10109" s="308"/>
      <c r="J10109" s="308"/>
      <c r="K10109" s="309"/>
      <c r="L10109" s="99" t="str">
        <f>IFERROR(IF(VLOOKUP(C10010,'R. PUNTAJES'!$C$14:$R$213,'R. PUNTAJES'!$I$10,0)="","",VLOOKUP(C10010,'R. PUNTAJES'!$C$14:$R$213,'R. PUNTAJES'!$I$10,0)),"")</f>
        <v/>
      </c>
    </row>
    <row r="10110" spans="1:12" ht="12.75" hidden="1" customHeight="1" x14ac:dyDescent="0.3">
      <c r="A10110" s="1" t="str">
        <f>+A10010</f>
        <v>NO</v>
      </c>
      <c r="E10110" s="96">
        <f>+$E$110</f>
        <v>5</v>
      </c>
      <c r="F10110" s="307" t="str">
        <f>+$F$110</f>
        <v>Formación Académica adicional</v>
      </c>
      <c r="G10110" s="308"/>
      <c r="H10110" s="308"/>
      <c r="I10110" s="308"/>
      <c r="J10110" s="308"/>
      <c r="K10110" s="309"/>
      <c r="L10110" s="99" t="str">
        <f>IFERROR(IF(VLOOKUP(C10010,'R. PUNTAJES'!$C$14:$R$213,'R. PUNTAJES'!$J$10,0)="","",VLOOKUP(C10010,'R. PUNTAJES'!$C$14:$R$213,'R. PUNTAJES'!$J$10,0)),"")</f>
        <v/>
      </c>
    </row>
    <row r="10111" spans="1:12" hidden="1" x14ac:dyDescent="0.3">
      <c r="A10111" s="18" t="str">
        <f>+A10010</f>
        <v>NO</v>
      </c>
      <c r="B10111" s="18"/>
      <c r="E10111" s="100"/>
      <c r="F10111" s="101" t="str">
        <f>+$F$111</f>
        <v>FACTOR DE SOSTENIBILIDAD</v>
      </c>
      <c r="G10111" s="102"/>
      <c r="H10111" s="102"/>
      <c r="I10111" s="102"/>
      <c r="J10111" s="102"/>
      <c r="K10111" s="102"/>
      <c r="L10111" s="103"/>
    </row>
    <row r="10112" spans="1:12" hidden="1" x14ac:dyDescent="0.3">
      <c r="A10112" s="18" t="str">
        <f>+A10010</f>
        <v>NO</v>
      </c>
      <c r="B10112" s="18"/>
      <c r="E10112" s="104">
        <v>1</v>
      </c>
      <c r="F10112" s="105" t="str">
        <f>+$F$112</f>
        <v>Compromisos Sostenibilidad</v>
      </c>
      <c r="G10112" s="106"/>
      <c r="H10112" s="106"/>
      <c r="I10112" s="106"/>
      <c r="J10112" s="106"/>
      <c r="K10112" s="106"/>
      <c r="L10112" s="107" t="str">
        <f>IFERROR(IF(VLOOKUP(C10010,'R. PUNTAJES'!$C$14:$R$213,'R. PUNTAJES'!$K$10,0)="","",VLOOKUP(C10010,'R. PUNTAJES'!$C$14:$R$213,'R. PUNTAJES'!$K$10,0)),"")</f>
        <v/>
      </c>
    </row>
    <row r="10113" spans="1:12" hidden="1" x14ac:dyDescent="0.3">
      <c r="A10113" s="1" t="str">
        <f>+A10010</f>
        <v>NO</v>
      </c>
      <c r="E10113" s="108"/>
      <c r="F10113" s="109" t="str">
        <f>+$F$113</f>
        <v>APOYO A LA INDUSTRIA NACIONAL</v>
      </c>
      <c r="G10113" s="110"/>
      <c r="H10113" s="110"/>
      <c r="I10113" s="110"/>
      <c r="J10113" s="110"/>
      <c r="K10113" s="110"/>
      <c r="L10113" s="111"/>
    </row>
    <row r="10114" spans="1:12" ht="12.75" hidden="1" customHeight="1" x14ac:dyDescent="0.3">
      <c r="A10114" s="1" t="str">
        <f>+A10010</f>
        <v>NO</v>
      </c>
      <c r="E10114" s="96">
        <v>20</v>
      </c>
      <c r="F10114" s="307" t="str">
        <f>+$F$114</f>
        <v>Promoción de Servicios Nacionales o con Trato Nacional</v>
      </c>
      <c r="G10114" s="308"/>
      <c r="H10114" s="308"/>
      <c r="I10114" s="308"/>
      <c r="J10114" s="308"/>
      <c r="K10114" s="309"/>
      <c r="L10114" s="99" t="str">
        <f>IFERROR(IF(VLOOKUP(C10010,'R. PUNTAJES'!$C$14:$R$213,'R. PUNTAJES'!$L$10,0)="","",
IF(VLOOKUP(C10010,'R. PUNTAJES'!$C$14:$R$213,'R. PUNTAJES'!$L$10,0)=5,0,
VLOOKUP(C10010,'R. PUNTAJES'!$C$14:$R$213,'R. PUNTAJES'!$L$10,0))),"")</f>
        <v/>
      </c>
    </row>
    <row r="10115" spans="1:12" ht="12.75" hidden="1" customHeight="1" x14ac:dyDescent="0.3">
      <c r="A10115" s="1" t="str">
        <f>+A10010</f>
        <v>NO</v>
      </c>
      <c r="E10115" s="96">
        <v>5</v>
      </c>
      <c r="F10115" s="307" t="str">
        <f>+$F$115</f>
        <v>Incorporación de componente nacional en servicios extranjeros</v>
      </c>
      <c r="G10115" s="308"/>
      <c r="H10115" s="308"/>
      <c r="I10115" s="308"/>
      <c r="J10115" s="308"/>
      <c r="K10115" s="309"/>
      <c r="L10115" s="99" t="str">
        <f>IFERROR(IF(VLOOKUP(C10010,'R. PUNTAJES'!$C$14:$R$213,'R. PUNTAJES'!$L$10,0)="","",
IF(VLOOKUP(C10010,'R. PUNTAJES'!$C$14:$R$213,'R. PUNTAJES'!$L$10,0)=20,0,
VLOOKUP(C10010,'R. PUNTAJES'!$C$14:$R$213,'R. PUNTAJES'!$L$10,0))),"")</f>
        <v/>
      </c>
    </row>
    <row r="10116" spans="1:12" hidden="1" x14ac:dyDescent="0.3">
      <c r="A10116" s="1" t="str">
        <f>+A10010</f>
        <v>NO</v>
      </c>
      <c r="E10116" s="112"/>
      <c r="F10116" s="97" t="str">
        <f>+$F$116</f>
        <v>VINCULACIÓN DE PERSONAS CON DISCAPACIDAD</v>
      </c>
      <c r="G10116" s="24"/>
      <c r="H10116" s="24"/>
      <c r="I10116" s="24"/>
      <c r="J10116" s="24"/>
      <c r="K10116" s="24"/>
      <c r="L10116" s="98"/>
    </row>
    <row r="10117" spans="1:12" ht="12.75" hidden="1" customHeight="1" x14ac:dyDescent="0.3">
      <c r="A10117" s="1" t="str">
        <f>+A10010</f>
        <v>NO</v>
      </c>
      <c r="E10117" s="96">
        <v>1</v>
      </c>
      <c r="F10117" s="307" t="str">
        <f>+$F$117</f>
        <v xml:space="preserve">Trabajadores vinculados a la planta de personal </v>
      </c>
      <c r="G10117" s="308"/>
      <c r="H10117" s="308"/>
      <c r="I10117" s="308"/>
      <c r="J10117" s="308"/>
      <c r="K10117" s="309"/>
      <c r="L10117" s="99" t="str">
        <f>IFERROR(IF(VLOOKUP(C10010,'R. PUNTAJES'!$C$14:$R$213,'R. PUNTAJES'!$M$10,0)="","",VLOOKUP(C10010,'R. PUNTAJES'!$C$14:$R$213,'R. PUNTAJES'!$M$10,0)),"")</f>
        <v/>
      </c>
    </row>
    <row r="10118" spans="1:12" hidden="1" x14ac:dyDescent="0.3">
      <c r="A10118" s="1" t="str">
        <f>+A10010</f>
        <v>NO</v>
      </c>
      <c r="E10118" s="112"/>
      <c r="F10118" s="97" t="str">
        <f>+$F$118</f>
        <v>EMPRENDIMIENTOS Y EMPRESAS DE MUJERES</v>
      </c>
      <c r="G10118" s="24"/>
      <c r="H10118" s="24"/>
      <c r="I10118" s="24"/>
      <c r="J10118" s="24"/>
      <c r="K10118" s="24"/>
      <c r="L10118" s="98"/>
    </row>
    <row r="10119" spans="1:12" ht="13" hidden="1" customHeight="1" x14ac:dyDescent="0.3">
      <c r="A10119" s="1" t="str">
        <f>+A10010</f>
        <v>NO</v>
      </c>
      <c r="E10119" s="96">
        <v>0.25</v>
      </c>
      <c r="F10119" s="307" t="str">
        <f>+$F$119</f>
        <v>Emprendimientos y empresas de mujeres</v>
      </c>
      <c r="G10119" s="308"/>
      <c r="H10119" s="308"/>
      <c r="I10119" s="308"/>
      <c r="J10119" s="308"/>
      <c r="K10119" s="309"/>
      <c r="L10119" s="113" t="str">
        <f>IFERROR(IF(VLOOKUP(C10010,'R. PUNTAJES'!$C$14:$R$213,'R. PUNTAJES'!$N$10,0)="","",VLOOKUP(C10010,'R. PUNTAJES'!$C$14:$R$213,'R. PUNTAJES'!$N$10,0)),"")</f>
        <v/>
      </c>
    </row>
    <row r="10120" spans="1:12" hidden="1" x14ac:dyDescent="0.3">
      <c r="A10120" s="18" t="str">
        <f>+A10121</f>
        <v>NO</v>
      </c>
      <c r="B10120" s="18"/>
      <c r="E10120" s="112"/>
      <c r="F10120" s="97" t="str">
        <f>+$F$120</f>
        <v>MIPYME</v>
      </c>
      <c r="G10120" s="24"/>
      <c r="H10120" s="24"/>
      <c r="I10120" s="24"/>
      <c r="J10120" s="24"/>
      <c r="K10120" s="24"/>
      <c r="L10120" s="98"/>
    </row>
    <row r="10121" spans="1:12" hidden="1" x14ac:dyDescent="0.3">
      <c r="A10121" s="18" t="str">
        <f>+IF(E10121=0,"NO",1)</f>
        <v>NO</v>
      </c>
      <c r="B10121" s="18"/>
      <c r="E10121" s="96">
        <v>0</v>
      </c>
      <c r="F10121" s="307" t="str">
        <f>+$F$121</f>
        <v>Mipyme</v>
      </c>
      <c r="G10121" s="308"/>
      <c r="H10121" s="308"/>
      <c r="I10121" s="308"/>
      <c r="J10121" s="308"/>
      <c r="K10121" s="309"/>
      <c r="L10121" s="113" t="str">
        <f>IFERROR(IF(VLOOKUP(C10010,'R. PUNTAJES'!$C$14:$R$213,'R. PUNTAJES'!$O$10,0)="","",VLOOKUP(C10010,'R. PUNTAJES'!$C$14:$R$213,'R. PUNTAJES'!$O$10,0)),"")</f>
        <v/>
      </c>
    </row>
    <row r="10122" spans="1:12" hidden="1" x14ac:dyDescent="0.3">
      <c r="A10122" s="1" t="str">
        <f>+A10010</f>
        <v>NO</v>
      </c>
      <c r="E10122" s="112"/>
      <c r="F10122" s="97" t="str">
        <f>+$F$122</f>
        <v>EXPERIENCIA DEL PROPONENTE</v>
      </c>
      <c r="G10122" s="24"/>
      <c r="H10122" s="24"/>
      <c r="I10122" s="24"/>
      <c r="J10122" s="24"/>
      <c r="K10122" s="24"/>
      <c r="L10122" s="98"/>
    </row>
    <row r="10123" spans="1:12" hidden="1" x14ac:dyDescent="0.3">
      <c r="A10123" s="1" t="str">
        <f>+A10010</f>
        <v>NO</v>
      </c>
      <c r="E10123" s="96">
        <v>59.5</v>
      </c>
      <c r="F10123" s="307" t="str">
        <f>+$F$123</f>
        <v>mediana con valor absoluto</v>
      </c>
      <c r="G10123" s="308"/>
      <c r="H10123" s="308"/>
      <c r="I10123" s="308"/>
      <c r="J10123" s="308"/>
      <c r="K10123" s="309"/>
      <c r="L10123" s="113" t="str">
        <f>IFERROR(IF(VLOOKUP(C10010,'R. PUNTAJES'!$C$14:$R$213,'R. PUNTAJES'!$R$10,0)="","",VLOOKUP(C10010,'R. PUNTAJES'!$C$14:$R$213,'R. PUNTAJES'!$R$10,0)),"")</f>
        <v/>
      </c>
    </row>
    <row r="10124" spans="1:12" hidden="1" x14ac:dyDescent="0.3">
      <c r="A10124" s="1" t="str">
        <f>+A10010</f>
        <v>NO</v>
      </c>
      <c r="E10124" s="112"/>
      <c r="F10124" s="97" t="str">
        <f>+$F$124</f>
        <v>MULTAS</v>
      </c>
      <c r="G10124" s="24"/>
      <c r="H10124" s="24"/>
      <c r="I10124" s="24"/>
      <c r="J10124" s="24"/>
      <c r="K10124" s="24"/>
      <c r="L10124" s="98"/>
    </row>
    <row r="10125" spans="1:12" ht="12.75" hidden="1" customHeight="1" x14ac:dyDescent="0.3">
      <c r="A10125" s="1" t="str">
        <f>+A10010</f>
        <v>NO</v>
      </c>
      <c r="E10125" s="96">
        <v>-2</v>
      </c>
      <c r="F10125" s="307" t="str">
        <f>+$F$125</f>
        <v>Una o más multas o cláusulas penales durante el último año</v>
      </c>
      <c r="G10125" s="310"/>
      <c r="H10125" s="310"/>
      <c r="I10125" s="310"/>
      <c r="J10125" s="310"/>
      <c r="K10125" s="311"/>
      <c r="L10125" s="99" t="str">
        <f>IFERROR(IF(VLOOKUP(C10010,'R. PUNTAJES'!$C$14:$R$213,'R. PUNTAJES'!$Q$10,0)="","",VLOOKUP(C10010,'R. PUNTAJES'!$C$14:$R$213,'R. PUNTAJES'!$Q$10,0)),"")</f>
        <v/>
      </c>
    </row>
    <row r="10126" spans="1:12" hidden="1" x14ac:dyDescent="0.3">
      <c r="A10126" s="1" t="str">
        <f>+A10010</f>
        <v>NO</v>
      </c>
      <c r="E10126" s="112"/>
      <c r="F10126" s="97" t="str">
        <f>+$F$126</f>
        <v>OBRAS INCONCLUSAS</v>
      </c>
      <c r="G10126" s="24"/>
      <c r="H10126" s="24"/>
      <c r="I10126" s="24"/>
      <c r="J10126" s="24"/>
      <c r="K10126" s="24"/>
      <c r="L10126" s="98"/>
    </row>
    <row r="10127" spans="1:12" hidden="1" x14ac:dyDescent="0.3">
      <c r="A10127" s="1" t="str">
        <f>+A10010</f>
        <v>NO</v>
      </c>
      <c r="E10127" s="96">
        <v>-1</v>
      </c>
      <c r="F10127" s="301" t="str">
        <f>+$F$127</f>
        <v>Anotación vigente de obra civil inconclusa</v>
      </c>
      <c r="G10127" s="302"/>
      <c r="H10127" s="302"/>
      <c r="I10127" s="302"/>
      <c r="J10127" s="302"/>
      <c r="K10127" s="303"/>
      <c r="L10127" s="99" t="str">
        <f>IFERROR(IF(VLOOKUP(C10010,'R. PUNTAJES'!$C$14:$R$213,'R. PUNTAJES'!$P$10,0)="","",VLOOKUP(C10010,'R. PUNTAJES'!$C$14:$R$213,'R. PUNTAJES'!$P$10,0)),"")</f>
        <v/>
      </c>
    </row>
    <row r="10128" spans="1:12" ht="7.5" hidden="1" customHeight="1" x14ac:dyDescent="0.3">
      <c r="A10128" s="1" t="str">
        <f>+A10010</f>
        <v>NO</v>
      </c>
      <c r="E10128" s="114"/>
      <c r="F10128" s="45"/>
      <c r="G10128" s="45"/>
      <c r="H10128" s="45"/>
      <c r="I10128" s="45"/>
      <c r="J10128" s="45"/>
      <c r="K10128" s="45"/>
      <c r="L10128" s="48"/>
    </row>
    <row r="10129" spans="1:16" hidden="1" x14ac:dyDescent="0.3">
      <c r="A10129" s="1" t="str">
        <f>+A10010</f>
        <v>NO</v>
      </c>
      <c r="E10129" s="115" t="str">
        <f>+$E$129</f>
        <v>PUNTAJE TOTAL</v>
      </c>
      <c r="F10129" s="116"/>
      <c r="G10129" s="116"/>
      <c r="H10129" s="116"/>
      <c r="I10129" s="116"/>
      <c r="J10129" s="116"/>
      <c r="K10129" s="117"/>
      <c r="L10129" s="118">
        <f>IFERROR(IF(VLOOKUP(C10010,'R. PUNTAJES'!$C$14:$R$213,'R. PUNTAJES'!$H$10,0)="RECHAZO","",SUM(L10109:L10127)),"")</f>
        <v>0</v>
      </c>
    </row>
    <row r="10130" spans="1:16" hidden="1" x14ac:dyDescent="0.3">
      <c r="A10130" s="1" t="str">
        <f>+A10010</f>
        <v>NO</v>
      </c>
      <c r="E10130" s="304" t="str">
        <f>+$E$130</f>
        <v>OBSERVACIONES RESPECTO A PUNTAJES</v>
      </c>
      <c r="F10130" s="305"/>
      <c r="G10130" s="305"/>
      <c r="H10130" s="305"/>
      <c r="I10130" s="305"/>
      <c r="J10130" s="305"/>
      <c r="K10130" s="305"/>
      <c r="L10130" s="305"/>
    </row>
    <row r="10131" spans="1:16" ht="12" hidden="1" customHeight="1" x14ac:dyDescent="0.3">
      <c r="A10131" s="1" t="str">
        <f>+A10010</f>
        <v>NO</v>
      </c>
      <c r="E10131" s="306" t="s">
        <v>124</v>
      </c>
      <c r="F10131" s="305"/>
      <c r="G10131" s="305"/>
      <c r="H10131" s="305"/>
      <c r="I10131" s="305"/>
      <c r="J10131" s="305"/>
      <c r="K10131" s="305"/>
      <c r="L10131" s="305"/>
      <c r="N10131" s="119"/>
      <c r="O10131" s="119"/>
      <c r="P10131" s="120"/>
    </row>
    <row r="10132" spans="1:16" ht="3" hidden="1" customHeight="1" x14ac:dyDescent="0.3">
      <c r="A10132" s="1" t="str">
        <f>+A10011</f>
        <v>NO</v>
      </c>
      <c r="E10132" s="121"/>
      <c r="F10132" s="122"/>
      <c r="G10132" s="122"/>
      <c r="H10132" s="122"/>
      <c r="I10132" s="122"/>
      <c r="J10132" s="122"/>
      <c r="K10132" s="122"/>
      <c r="L10132" s="123"/>
    </row>
    <row r="10133" spans="1:16" hidden="1" x14ac:dyDescent="0.3">
      <c r="A10133" s="1" t="str">
        <f>+IF(OR(C10135=""),"NO",1)</f>
        <v>NO</v>
      </c>
      <c r="E10133" s="346"/>
      <c r="F10133" s="347"/>
      <c r="G10133" s="347"/>
      <c r="H10133" s="347"/>
      <c r="I10133" s="347"/>
      <c r="J10133" s="347"/>
      <c r="K10133" s="347"/>
      <c r="L10133" s="347"/>
    </row>
    <row r="10134" spans="1:16" ht="4.5" hidden="1" customHeight="1" x14ac:dyDescent="0.3">
      <c r="A10134" s="1" t="str">
        <f>+A10135</f>
        <v>NO</v>
      </c>
      <c r="E10134" s="15"/>
      <c r="F10134" s="16"/>
      <c r="G10134" s="16"/>
      <c r="H10134" s="16"/>
      <c r="I10134" s="16"/>
      <c r="J10134" s="16"/>
      <c r="K10134" s="16"/>
      <c r="L10134" s="17"/>
    </row>
    <row r="10135" spans="1:16" ht="15.75" hidden="1" customHeight="1" x14ac:dyDescent="0.3">
      <c r="A10135" s="1" t="str">
        <f>+IF(OR(C10135=""),"NO",1)</f>
        <v>NO</v>
      </c>
      <c r="B10135" s="1">
        <f>1+MAX($B$1:B10134)</f>
        <v>82</v>
      </c>
      <c r="C10135" s="18" t="s">
        <v>124</v>
      </c>
      <c r="E10135" s="19" t="s">
        <v>124</v>
      </c>
      <c r="F10135" s="20"/>
      <c r="G10135" s="20"/>
      <c r="H10135" s="20"/>
      <c r="I10135" s="21"/>
      <c r="J10135" s="20"/>
      <c r="K10135" s="21"/>
      <c r="L10135" s="22"/>
    </row>
    <row r="10136" spans="1:16" hidden="1" x14ac:dyDescent="0.3">
      <c r="A10136" s="1" t="str">
        <f>A10135</f>
        <v>NO</v>
      </c>
      <c r="E10136" s="23" t="str">
        <f>+$E$11</f>
        <v>Integrantes</v>
      </c>
      <c r="F10136" s="24"/>
      <c r="G10136" s="24"/>
      <c r="H10136" s="24"/>
      <c r="I10136" s="24"/>
      <c r="J10136" s="24"/>
      <c r="K10136" s="25" t="str">
        <f>+$K$11</f>
        <v>Nit</v>
      </c>
      <c r="L10136" s="26" t="str">
        <f>+$L$11</f>
        <v>Part.</v>
      </c>
    </row>
    <row r="10137" spans="1:16" hidden="1" x14ac:dyDescent="0.3">
      <c r="A10137" s="1" t="str">
        <f>+A10136</f>
        <v>NO</v>
      </c>
      <c r="C10137" s="1" t="s">
        <v>124</v>
      </c>
      <c r="E10137" s="27" t="s">
        <v>124</v>
      </c>
      <c r="F10137" s="28"/>
      <c r="G10137" s="28"/>
      <c r="H10137" s="28"/>
      <c r="I10137" s="28"/>
      <c r="J10137" s="28"/>
      <c r="K10137" s="29" t="s">
        <v>124</v>
      </c>
      <c r="L10137" s="30" t="s">
        <v>124</v>
      </c>
    </row>
    <row r="10138" spans="1:16" hidden="1" x14ac:dyDescent="0.3">
      <c r="A10138" s="18" t="str">
        <f>+IF(OR(C10138=""),"NO",1)</f>
        <v>NO</v>
      </c>
      <c r="B10138" s="18"/>
      <c r="C10138" s="1" t="s">
        <v>124</v>
      </c>
      <c r="E10138" s="31" t="s">
        <v>124</v>
      </c>
      <c r="F10138" s="32"/>
      <c r="G10138" s="32"/>
      <c r="H10138" s="32"/>
      <c r="I10138" s="32"/>
      <c r="J10138" s="32"/>
      <c r="K10138" s="33" t="s">
        <v>124</v>
      </c>
      <c r="L10138" s="34" t="s">
        <v>124</v>
      </c>
    </row>
    <row r="10139" spans="1:16" hidden="1" x14ac:dyDescent="0.3">
      <c r="A10139" s="18" t="str">
        <f>+IF(OR(C10139=""),"NO",1)</f>
        <v>NO</v>
      </c>
      <c r="B10139" s="18"/>
      <c r="C10139" s="1" t="s">
        <v>124</v>
      </c>
      <c r="E10139" s="31" t="s">
        <v>124</v>
      </c>
      <c r="F10139" s="32"/>
      <c r="G10139" s="32"/>
      <c r="H10139" s="32"/>
      <c r="I10139" s="32"/>
      <c r="J10139" s="32"/>
      <c r="K10139" s="33" t="s">
        <v>124</v>
      </c>
      <c r="L10139" s="34" t="s">
        <v>124</v>
      </c>
    </row>
    <row r="10140" spans="1:16" hidden="1" x14ac:dyDescent="0.3">
      <c r="A10140" s="18" t="str">
        <f>+IF(OR(C10140=""),"NO",1)</f>
        <v>NO</v>
      </c>
      <c r="B10140" s="18"/>
      <c r="C10140" s="1" t="s">
        <v>124</v>
      </c>
      <c r="E10140" s="31" t="s">
        <v>13</v>
      </c>
      <c r="F10140" s="32"/>
      <c r="G10140" s="32"/>
      <c r="H10140" s="32"/>
      <c r="I10140" s="32"/>
      <c r="J10140" s="32"/>
      <c r="K10140" s="33"/>
      <c r="L10140" s="34"/>
    </row>
    <row r="10141" spans="1:16" hidden="1" x14ac:dyDescent="0.3">
      <c r="A10141" s="18" t="str">
        <f>+IF(OR(C10141=""),"NO",1)</f>
        <v>NO</v>
      </c>
      <c r="B10141" s="18"/>
      <c r="C10141" s="1" t="s">
        <v>124</v>
      </c>
      <c r="E10141" s="31" t="s">
        <v>13</v>
      </c>
      <c r="F10141" s="32"/>
      <c r="G10141" s="32"/>
      <c r="H10141" s="32"/>
      <c r="I10141" s="32"/>
      <c r="J10141" s="32"/>
      <c r="K10141" s="33"/>
      <c r="L10141" s="34"/>
    </row>
    <row r="10142" spans="1:16" hidden="1" x14ac:dyDescent="0.3">
      <c r="A10142" s="18" t="str">
        <f>+IF(OR(C10142=""),"NO",1)</f>
        <v>NO</v>
      </c>
      <c r="B10142" s="18"/>
      <c r="C10142" s="1" t="s">
        <v>124</v>
      </c>
      <c r="E10142" s="35" t="s">
        <v>13</v>
      </c>
      <c r="F10142" s="36"/>
      <c r="G10142" s="36"/>
      <c r="H10142" s="36"/>
      <c r="I10142" s="36"/>
      <c r="J10142" s="36"/>
      <c r="K10142" s="37"/>
      <c r="L10142" s="38"/>
    </row>
    <row r="10143" spans="1:16" ht="5.15" hidden="1" customHeight="1" x14ac:dyDescent="0.3">
      <c r="A10143" s="1" t="str">
        <f>+A10135</f>
        <v>NO</v>
      </c>
      <c r="E10143" s="39"/>
      <c r="F10143" s="39"/>
      <c r="G10143" s="39"/>
      <c r="H10143" s="39"/>
      <c r="I10143" s="39"/>
      <c r="J10143" s="39"/>
      <c r="K10143" s="39"/>
      <c r="L10143" s="39"/>
    </row>
    <row r="10144" spans="1:16" ht="15.75" hidden="1" customHeight="1" x14ac:dyDescent="0.3">
      <c r="A10144" s="1" t="str">
        <f>+A10135</f>
        <v>NO</v>
      </c>
      <c r="E10144" s="40" t="str">
        <f>+$E$19</f>
        <v>RESULTADO DE EVALUACIÓN TÉCNICA</v>
      </c>
      <c r="F10144" s="41"/>
      <c r="G10144" s="41"/>
      <c r="H10144" s="41"/>
      <c r="I10144" s="41"/>
      <c r="J10144" s="41"/>
      <c r="K10144" s="41"/>
      <c r="L10144" s="42"/>
    </row>
    <row r="10145" spans="1:12" hidden="1" x14ac:dyDescent="0.3">
      <c r="A10145" s="1" t="str">
        <f>+A10135</f>
        <v>NO</v>
      </c>
      <c r="E10145" s="43"/>
      <c r="F10145" s="44" t="str">
        <f>+$F$20</f>
        <v>Experiencia</v>
      </c>
      <c r="G10145" s="45"/>
      <c r="H10145" s="45"/>
      <c r="I10145" s="45"/>
      <c r="J10145" s="45"/>
      <c r="K10145" s="46"/>
      <c r="L10145" s="47" t="s">
        <v>124</v>
      </c>
    </row>
    <row r="10146" spans="1:12" hidden="1" x14ac:dyDescent="0.3">
      <c r="A10146" s="1" t="str">
        <f>+A10135</f>
        <v>NO</v>
      </c>
      <c r="E10146" s="348" t="str">
        <f>+$E$21</f>
        <v>OBSERVACIONES RESPECTO A LA EVALUACIÓN DE EXPERIENCIA</v>
      </c>
      <c r="F10146" s="308"/>
      <c r="G10146" s="308"/>
      <c r="H10146" s="308"/>
      <c r="I10146" s="308"/>
      <c r="J10146" s="308"/>
      <c r="K10146" s="308"/>
      <c r="L10146" s="349"/>
    </row>
    <row r="10147" spans="1:12" hidden="1" x14ac:dyDescent="0.3">
      <c r="A10147" s="1" t="str">
        <f>+A10135</f>
        <v>NO</v>
      </c>
      <c r="E10147" s="350" t="s">
        <v>124</v>
      </c>
      <c r="F10147" s="351"/>
      <c r="G10147" s="351"/>
      <c r="H10147" s="351"/>
      <c r="I10147" s="351"/>
      <c r="J10147" s="351"/>
      <c r="K10147" s="351"/>
      <c r="L10147" s="352"/>
    </row>
    <row r="10148" spans="1:12" ht="5.15" hidden="1" customHeight="1" x14ac:dyDescent="0.3">
      <c r="A10148" s="1" t="str">
        <f>+A10135</f>
        <v>NO</v>
      </c>
      <c r="E10148" s="39"/>
      <c r="F10148" s="39"/>
      <c r="G10148" s="39"/>
      <c r="H10148" s="39"/>
      <c r="I10148" s="39"/>
      <c r="J10148" s="39"/>
      <c r="K10148" s="39"/>
      <c r="L10148" s="39"/>
    </row>
    <row r="10149" spans="1:12" ht="12.75" hidden="1" customHeight="1" x14ac:dyDescent="0.3">
      <c r="A10149" s="1" t="str">
        <f>+A10135</f>
        <v>NO</v>
      </c>
      <c r="E10149" s="40" t="str">
        <f>+$E$24</f>
        <v>EXPERIENCIA HABILITANTE: CONTRATOS PRESENTADOS</v>
      </c>
      <c r="F10149" s="41"/>
      <c r="G10149" s="41"/>
      <c r="H10149" s="41"/>
      <c r="I10149" s="41"/>
      <c r="J10149" s="41"/>
      <c r="K10149" s="41"/>
      <c r="L10149" s="42"/>
    </row>
    <row r="10150" spans="1:12" ht="8.5" hidden="1" customHeight="1" x14ac:dyDescent="0.3">
      <c r="A10150" s="1" t="str">
        <f>+A10135</f>
        <v>NO</v>
      </c>
      <c r="E10150" s="49"/>
      <c r="F10150" s="50"/>
      <c r="G10150" s="51"/>
      <c r="H10150" s="51"/>
      <c r="I10150" s="51"/>
      <c r="J10150" s="51"/>
      <c r="K10150" s="51"/>
      <c r="L10150" s="52"/>
    </row>
    <row r="10151" spans="1:12" hidden="1" x14ac:dyDescent="0.3">
      <c r="A10151" s="18" t="str">
        <f>+IF(OR(C10151=""),"NO",1)</f>
        <v>NO</v>
      </c>
      <c r="B10151" s="18"/>
      <c r="C10151" s="1" t="s">
        <v>124</v>
      </c>
      <c r="E10151" s="329">
        <v>1</v>
      </c>
      <c r="F10151" s="53" t="str">
        <f>+$F$26</f>
        <v>OBJETO</v>
      </c>
      <c r="G10151" s="332" t="s">
        <v>124</v>
      </c>
      <c r="H10151" s="333"/>
      <c r="I10151" s="333"/>
      <c r="J10151" s="333"/>
      <c r="K10151" s="333"/>
      <c r="L10151" s="334"/>
    </row>
    <row r="10152" spans="1:12" hidden="1" x14ac:dyDescent="0.3">
      <c r="A10152" s="18" t="str">
        <f>+IF(OR(C10151=""),"NO",1)</f>
        <v>NO</v>
      </c>
      <c r="B10152" s="18"/>
      <c r="E10152" s="330"/>
      <c r="F10152" s="54" t="str">
        <f>+$F$27</f>
        <v>CONTRATANTE</v>
      </c>
      <c r="G10152" s="335" t="s">
        <v>124</v>
      </c>
      <c r="H10152" s="310"/>
      <c r="I10152" s="310"/>
      <c r="J10152" s="310"/>
      <c r="K10152" s="310"/>
      <c r="L10152" s="336"/>
    </row>
    <row r="10153" spans="1:12" hidden="1" x14ac:dyDescent="0.3">
      <c r="A10153" s="18" t="str">
        <f>+IF(OR(C10151=""),"NO",1)</f>
        <v>NO</v>
      </c>
      <c r="B10153" s="18"/>
      <c r="E10153" s="330"/>
      <c r="F10153" s="54" t="str">
        <f>+$F$28</f>
        <v>APORTANTE</v>
      </c>
      <c r="G10153" s="337" t="s">
        <v>124</v>
      </c>
      <c r="H10153" s="338"/>
      <c r="I10153" s="338"/>
      <c r="J10153" s="338"/>
      <c r="K10153" s="338"/>
      <c r="L10153" s="339"/>
    </row>
    <row r="10154" spans="1:12" hidden="1" x14ac:dyDescent="0.3">
      <c r="A10154" s="18" t="str">
        <f>+IF(OR(C10151=""),"NO",1)</f>
        <v>NO</v>
      </c>
      <c r="B10154" s="18"/>
      <c r="E10154" s="330"/>
      <c r="F10154" s="54" t="str">
        <f>+$F$29</f>
        <v>VALOR /SMMLV)</v>
      </c>
      <c r="G10154" s="55" t="s">
        <v>124</v>
      </c>
      <c r="H10154" s="56" t="str">
        <f>+$H$29</f>
        <v>% PART..</v>
      </c>
      <c r="I10154" s="57" t="s">
        <v>124</v>
      </c>
      <c r="J10154" s="58" t="str">
        <f>+$J$29</f>
        <v>VALOR ACREDITADO</v>
      </c>
      <c r="K10154" s="59"/>
      <c r="L10154" s="47" t="s">
        <v>124</v>
      </c>
    </row>
    <row r="10155" spans="1:12" hidden="1" x14ac:dyDescent="0.3">
      <c r="A10155" s="18" t="str">
        <f>+IF(OR(C10151=""),"NO",1)</f>
        <v>NO</v>
      </c>
      <c r="B10155" s="18"/>
      <c r="E10155" s="330"/>
      <c r="F10155" s="60" t="str">
        <f>+$F$30</f>
        <v>EXPERIENCIA APORTADA</v>
      </c>
      <c r="G10155" s="340" t="s">
        <v>124</v>
      </c>
      <c r="H10155" s="341"/>
      <c r="I10155" s="341"/>
      <c r="J10155" s="341"/>
      <c r="K10155" s="341"/>
      <c r="L10155" s="342"/>
    </row>
    <row r="10156" spans="1:12" hidden="1" x14ac:dyDescent="0.3">
      <c r="A10156" s="18" t="str">
        <f>+IF(OR(C10151=""),"NO",1)</f>
        <v>NO</v>
      </c>
      <c r="B10156" s="18"/>
      <c r="E10156" s="331"/>
      <c r="F10156" s="62" t="str">
        <f>+$F$31</f>
        <v>OBSERVACIÓN</v>
      </c>
      <c r="G10156" s="343" t="s">
        <v>124</v>
      </c>
      <c r="H10156" s="344"/>
      <c r="I10156" s="344"/>
      <c r="J10156" s="344"/>
      <c r="K10156" s="344"/>
      <c r="L10156" s="345"/>
    </row>
    <row r="10157" spans="1:12" ht="8.5" hidden="1" customHeight="1" x14ac:dyDescent="0.3">
      <c r="A10157" s="18" t="str">
        <f>+IF(OR(C10151=""),"NO",1)</f>
        <v>NO</v>
      </c>
      <c r="B10157" s="18"/>
      <c r="E10157" s="49"/>
      <c r="F10157" s="50"/>
      <c r="G10157" s="51"/>
      <c r="H10157" s="51"/>
      <c r="I10157" s="51"/>
      <c r="J10157" s="51"/>
      <c r="K10157" s="51"/>
      <c r="L10157" s="52"/>
    </row>
    <row r="10158" spans="1:12" hidden="1" x14ac:dyDescent="0.3">
      <c r="A10158" s="18" t="str">
        <f t="shared" ref="A10158" si="3402">+IF(OR(C10158=""),"NO",1)</f>
        <v>NO</v>
      </c>
      <c r="B10158" s="18"/>
      <c r="C10158" s="1" t="s">
        <v>124</v>
      </c>
      <c r="E10158" s="329">
        <v>2</v>
      </c>
      <c r="F10158" s="53" t="str">
        <f>+$F$26</f>
        <v>OBJETO</v>
      </c>
      <c r="G10158" s="332" t="s">
        <v>124</v>
      </c>
      <c r="H10158" s="333"/>
      <c r="I10158" s="333"/>
      <c r="J10158" s="333"/>
      <c r="K10158" s="333"/>
      <c r="L10158" s="334"/>
    </row>
    <row r="10159" spans="1:12" hidden="1" x14ac:dyDescent="0.3">
      <c r="A10159" s="18" t="str">
        <f t="shared" ref="A10159" si="3403">+IF(OR(C10158=""),"NO",1)</f>
        <v>NO</v>
      </c>
      <c r="B10159" s="18"/>
      <c r="E10159" s="330"/>
      <c r="F10159" s="54" t="str">
        <f>+$F$27</f>
        <v>CONTRATANTE</v>
      </c>
      <c r="G10159" s="335" t="s">
        <v>124</v>
      </c>
      <c r="H10159" s="310"/>
      <c r="I10159" s="310"/>
      <c r="J10159" s="310"/>
      <c r="K10159" s="310"/>
      <c r="L10159" s="336"/>
    </row>
    <row r="10160" spans="1:12" hidden="1" x14ac:dyDescent="0.3">
      <c r="A10160" s="18" t="str">
        <f t="shared" ref="A10160" si="3404">+IF(OR(C10158=""),"NO",1)</f>
        <v>NO</v>
      </c>
      <c r="B10160" s="18"/>
      <c r="E10160" s="330"/>
      <c r="F10160" s="54" t="str">
        <f>+$F$28</f>
        <v>APORTANTE</v>
      </c>
      <c r="G10160" s="337" t="s">
        <v>124</v>
      </c>
      <c r="H10160" s="338"/>
      <c r="I10160" s="338"/>
      <c r="J10160" s="338"/>
      <c r="K10160" s="338"/>
      <c r="L10160" s="339"/>
    </row>
    <row r="10161" spans="1:12" hidden="1" x14ac:dyDescent="0.3">
      <c r="A10161" s="18" t="str">
        <f t="shared" ref="A10161" si="3405">+IF(OR(C10158=""),"NO",1)</f>
        <v>NO</v>
      </c>
      <c r="B10161" s="18"/>
      <c r="E10161" s="330"/>
      <c r="F10161" s="54" t="str">
        <f>+$F$29</f>
        <v>VALOR /SMMLV)</v>
      </c>
      <c r="G10161" s="55" t="s">
        <v>124</v>
      </c>
      <c r="H10161" s="56" t="str">
        <f>+$H$29</f>
        <v>% PART..</v>
      </c>
      <c r="I10161" s="57" t="s">
        <v>124</v>
      </c>
      <c r="J10161" s="58" t="str">
        <f>+$J$29</f>
        <v>VALOR ACREDITADO</v>
      </c>
      <c r="K10161" s="59"/>
      <c r="L10161" s="47" t="s">
        <v>124</v>
      </c>
    </row>
    <row r="10162" spans="1:12" hidden="1" x14ac:dyDescent="0.3">
      <c r="A10162" s="18" t="str">
        <f t="shared" ref="A10162" si="3406">+IF(OR(C10158=""),"NO",1)</f>
        <v>NO</v>
      </c>
      <c r="B10162" s="18"/>
      <c r="E10162" s="330"/>
      <c r="F10162" s="60" t="str">
        <f>+$F$30</f>
        <v>EXPERIENCIA APORTADA</v>
      </c>
      <c r="G10162" s="340" t="s">
        <v>124</v>
      </c>
      <c r="H10162" s="341"/>
      <c r="I10162" s="341"/>
      <c r="J10162" s="341"/>
      <c r="K10162" s="341"/>
      <c r="L10162" s="342"/>
    </row>
    <row r="10163" spans="1:12" hidden="1" x14ac:dyDescent="0.3">
      <c r="A10163" s="18" t="str">
        <f t="shared" ref="A10163" si="3407">+IF(OR(C10158=""),"NO",1)</f>
        <v>NO</v>
      </c>
      <c r="B10163" s="18"/>
      <c r="E10163" s="331"/>
      <c r="F10163" s="62" t="str">
        <f>+$F$31</f>
        <v>OBSERVACIÓN</v>
      </c>
      <c r="G10163" s="343" t="s">
        <v>124</v>
      </c>
      <c r="H10163" s="344"/>
      <c r="I10163" s="344"/>
      <c r="J10163" s="344"/>
      <c r="K10163" s="344"/>
      <c r="L10163" s="345"/>
    </row>
    <row r="10164" spans="1:12" ht="8.5" hidden="1" customHeight="1" x14ac:dyDescent="0.3">
      <c r="A10164" s="18" t="str">
        <f t="shared" ref="A10164" si="3408">+IF(OR(C10158=""),"NO",1)</f>
        <v>NO</v>
      </c>
      <c r="B10164" s="18"/>
      <c r="E10164" s="49"/>
      <c r="F10164" s="50"/>
      <c r="G10164" s="51"/>
      <c r="H10164" s="51"/>
      <c r="I10164" s="51"/>
      <c r="J10164" s="51"/>
      <c r="K10164" s="51"/>
      <c r="L10164" s="52"/>
    </row>
    <row r="10165" spans="1:12" hidden="1" x14ac:dyDescent="0.3">
      <c r="A10165" s="18" t="str">
        <f t="shared" ref="A10165" si="3409">+IF(OR(C10165=""),"NO",1)</f>
        <v>NO</v>
      </c>
      <c r="B10165" s="18"/>
      <c r="C10165" s="1" t="s">
        <v>124</v>
      </c>
      <c r="E10165" s="329">
        <v>3</v>
      </c>
      <c r="F10165" s="53" t="str">
        <f>+$F$26</f>
        <v>OBJETO</v>
      </c>
      <c r="G10165" s="332" t="s">
        <v>124</v>
      </c>
      <c r="H10165" s="333"/>
      <c r="I10165" s="333"/>
      <c r="J10165" s="333"/>
      <c r="K10165" s="333"/>
      <c r="L10165" s="334"/>
    </row>
    <row r="10166" spans="1:12" hidden="1" x14ac:dyDescent="0.3">
      <c r="A10166" s="18" t="str">
        <f t="shared" ref="A10166" si="3410">+IF(OR(C10165=""),"NO",1)</f>
        <v>NO</v>
      </c>
      <c r="B10166" s="18"/>
      <c r="E10166" s="330"/>
      <c r="F10166" s="54" t="str">
        <f>+$F$27</f>
        <v>CONTRATANTE</v>
      </c>
      <c r="G10166" s="335" t="s">
        <v>124</v>
      </c>
      <c r="H10166" s="310"/>
      <c r="I10166" s="310"/>
      <c r="J10166" s="310"/>
      <c r="K10166" s="310"/>
      <c r="L10166" s="336"/>
    </row>
    <row r="10167" spans="1:12" hidden="1" x14ac:dyDescent="0.3">
      <c r="A10167" s="18" t="str">
        <f t="shared" ref="A10167" si="3411">+IF(OR(C10165=""),"NO",1)</f>
        <v>NO</v>
      </c>
      <c r="B10167" s="18"/>
      <c r="E10167" s="330"/>
      <c r="F10167" s="54" t="str">
        <f>+$F$28</f>
        <v>APORTANTE</v>
      </c>
      <c r="G10167" s="337" t="s">
        <v>124</v>
      </c>
      <c r="H10167" s="338"/>
      <c r="I10167" s="338"/>
      <c r="J10167" s="338"/>
      <c r="K10167" s="338"/>
      <c r="L10167" s="339"/>
    </row>
    <row r="10168" spans="1:12" hidden="1" x14ac:dyDescent="0.3">
      <c r="A10168" s="18" t="str">
        <f t="shared" ref="A10168" si="3412">+IF(OR(C10165=""),"NO",1)</f>
        <v>NO</v>
      </c>
      <c r="B10168" s="18"/>
      <c r="E10168" s="330"/>
      <c r="F10168" s="54" t="str">
        <f>+$F$29</f>
        <v>VALOR /SMMLV)</v>
      </c>
      <c r="G10168" s="55" t="s">
        <v>124</v>
      </c>
      <c r="H10168" s="56" t="str">
        <f>+$H$29</f>
        <v>% PART..</v>
      </c>
      <c r="I10168" s="57" t="s">
        <v>124</v>
      </c>
      <c r="J10168" s="58" t="str">
        <f>+$J$29</f>
        <v>VALOR ACREDITADO</v>
      </c>
      <c r="K10168" s="59"/>
      <c r="L10168" s="47" t="s">
        <v>124</v>
      </c>
    </row>
    <row r="10169" spans="1:12" hidden="1" x14ac:dyDescent="0.3">
      <c r="A10169" s="18" t="str">
        <f t="shared" ref="A10169" si="3413">+IF(OR(C10165=""),"NO",1)</f>
        <v>NO</v>
      </c>
      <c r="B10169" s="18"/>
      <c r="E10169" s="330"/>
      <c r="F10169" s="60" t="str">
        <f>+$F$30</f>
        <v>EXPERIENCIA APORTADA</v>
      </c>
      <c r="G10169" s="340" t="s">
        <v>124</v>
      </c>
      <c r="H10169" s="341"/>
      <c r="I10169" s="341"/>
      <c r="J10169" s="341"/>
      <c r="K10169" s="341"/>
      <c r="L10169" s="342"/>
    </row>
    <row r="10170" spans="1:12" hidden="1" x14ac:dyDescent="0.3">
      <c r="A10170" s="18" t="str">
        <f t="shared" ref="A10170" si="3414">+IF(OR(C10165=""),"NO",1)</f>
        <v>NO</v>
      </c>
      <c r="B10170" s="18"/>
      <c r="E10170" s="331"/>
      <c r="F10170" s="62" t="str">
        <f>+$F$31</f>
        <v>OBSERVACIÓN</v>
      </c>
      <c r="G10170" s="343" t="s">
        <v>124</v>
      </c>
      <c r="H10170" s="344"/>
      <c r="I10170" s="344"/>
      <c r="J10170" s="344"/>
      <c r="K10170" s="344"/>
      <c r="L10170" s="345"/>
    </row>
    <row r="10171" spans="1:12" ht="8.5" hidden="1" customHeight="1" x14ac:dyDescent="0.3">
      <c r="A10171" s="18" t="str">
        <f t="shared" ref="A10171" si="3415">+IF(OR(C10165=""),"NO",1)</f>
        <v>NO</v>
      </c>
      <c r="B10171" s="18"/>
      <c r="E10171" s="49"/>
      <c r="F10171" s="50"/>
      <c r="G10171" s="51"/>
      <c r="H10171" s="51"/>
      <c r="I10171" s="51"/>
      <c r="J10171" s="51"/>
      <c r="K10171" s="51"/>
      <c r="L10171" s="52"/>
    </row>
    <row r="10172" spans="1:12" hidden="1" x14ac:dyDescent="0.3">
      <c r="A10172" s="18" t="str">
        <f t="shared" ref="A10172" si="3416">+IF(OR(C10172=""),"NO",1)</f>
        <v>NO</v>
      </c>
      <c r="B10172" s="18"/>
      <c r="C10172" s="1" t="s">
        <v>124</v>
      </c>
      <c r="E10172" s="329">
        <v>4</v>
      </c>
      <c r="F10172" s="53" t="str">
        <f>+$F$26</f>
        <v>OBJETO</v>
      </c>
      <c r="G10172" s="332" t="s">
        <v>124</v>
      </c>
      <c r="H10172" s="333"/>
      <c r="I10172" s="333"/>
      <c r="J10172" s="333"/>
      <c r="K10172" s="333"/>
      <c r="L10172" s="334"/>
    </row>
    <row r="10173" spans="1:12" hidden="1" x14ac:dyDescent="0.3">
      <c r="A10173" s="18" t="str">
        <f t="shared" ref="A10173" si="3417">+IF(OR(C10172=""),"NO",1)</f>
        <v>NO</v>
      </c>
      <c r="B10173" s="18"/>
      <c r="E10173" s="330"/>
      <c r="F10173" s="54" t="str">
        <f>+$F$27</f>
        <v>CONTRATANTE</v>
      </c>
      <c r="G10173" s="335" t="s">
        <v>124</v>
      </c>
      <c r="H10173" s="310"/>
      <c r="I10173" s="310"/>
      <c r="J10173" s="310"/>
      <c r="K10173" s="310"/>
      <c r="L10173" s="336"/>
    </row>
    <row r="10174" spans="1:12" hidden="1" x14ac:dyDescent="0.3">
      <c r="A10174" s="18" t="str">
        <f t="shared" ref="A10174" si="3418">+IF(OR(C10172=""),"NO",1)</f>
        <v>NO</v>
      </c>
      <c r="B10174" s="18"/>
      <c r="E10174" s="330"/>
      <c r="F10174" s="54" t="str">
        <f>+$F$28</f>
        <v>APORTANTE</v>
      </c>
      <c r="G10174" s="337" t="s">
        <v>124</v>
      </c>
      <c r="H10174" s="338"/>
      <c r="I10174" s="338"/>
      <c r="J10174" s="338"/>
      <c r="K10174" s="338"/>
      <c r="L10174" s="339"/>
    </row>
    <row r="10175" spans="1:12" hidden="1" x14ac:dyDescent="0.3">
      <c r="A10175" s="18" t="str">
        <f t="shared" ref="A10175" si="3419">+IF(OR(C10172=""),"NO",1)</f>
        <v>NO</v>
      </c>
      <c r="B10175" s="18"/>
      <c r="E10175" s="330"/>
      <c r="F10175" s="54" t="str">
        <f>+$F$29</f>
        <v>VALOR /SMMLV)</v>
      </c>
      <c r="G10175" s="55" t="s">
        <v>124</v>
      </c>
      <c r="H10175" s="56" t="str">
        <f>+$H$29</f>
        <v>% PART..</v>
      </c>
      <c r="I10175" s="57" t="s">
        <v>124</v>
      </c>
      <c r="J10175" s="58" t="str">
        <f>+$J$29</f>
        <v>VALOR ACREDITADO</v>
      </c>
      <c r="K10175" s="59"/>
      <c r="L10175" s="47" t="s">
        <v>124</v>
      </c>
    </row>
    <row r="10176" spans="1:12" hidden="1" x14ac:dyDescent="0.3">
      <c r="A10176" s="18" t="str">
        <f t="shared" ref="A10176" si="3420">+IF(OR(C10172=""),"NO",1)</f>
        <v>NO</v>
      </c>
      <c r="B10176" s="18"/>
      <c r="E10176" s="330"/>
      <c r="F10176" s="60" t="str">
        <f>+$F$30</f>
        <v>EXPERIENCIA APORTADA</v>
      </c>
      <c r="G10176" s="340" t="s">
        <v>124</v>
      </c>
      <c r="H10176" s="341"/>
      <c r="I10176" s="341"/>
      <c r="J10176" s="341"/>
      <c r="K10176" s="341"/>
      <c r="L10176" s="342"/>
    </row>
    <row r="10177" spans="1:12" hidden="1" x14ac:dyDescent="0.3">
      <c r="A10177" s="18" t="str">
        <f t="shared" ref="A10177" si="3421">+IF(OR(C10172=""),"NO",1)</f>
        <v>NO</v>
      </c>
      <c r="B10177" s="18"/>
      <c r="E10177" s="331"/>
      <c r="F10177" s="62" t="str">
        <f>+$F$31</f>
        <v>OBSERVACIÓN</v>
      </c>
      <c r="G10177" s="343" t="s">
        <v>124</v>
      </c>
      <c r="H10177" s="344"/>
      <c r="I10177" s="344"/>
      <c r="J10177" s="344"/>
      <c r="K10177" s="344"/>
      <c r="L10177" s="345"/>
    </row>
    <row r="10178" spans="1:12" ht="8.5" hidden="1" customHeight="1" x14ac:dyDescent="0.3">
      <c r="A10178" s="18" t="str">
        <f t="shared" ref="A10178" si="3422">+IF(OR(C10172=""),"NO",1)</f>
        <v>NO</v>
      </c>
      <c r="B10178" s="18"/>
      <c r="E10178" s="49"/>
      <c r="F10178" s="50"/>
      <c r="G10178" s="51"/>
      <c r="H10178" s="51"/>
      <c r="I10178" s="51"/>
      <c r="J10178" s="51"/>
      <c r="K10178" s="51"/>
      <c r="L10178" s="52"/>
    </row>
    <row r="10179" spans="1:12" hidden="1" x14ac:dyDescent="0.3">
      <c r="A10179" s="18" t="str">
        <f t="shared" ref="A10179" si="3423">+IF(OR(C10179=""),"NO",1)</f>
        <v>NO</v>
      </c>
      <c r="B10179" s="18"/>
      <c r="C10179" s="1" t="s">
        <v>124</v>
      </c>
      <c r="E10179" s="329">
        <v>5</v>
      </c>
      <c r="F10179" s="53" t="str">
        <f>+$F$26</f>
        <v>OBJETO</v>
      </c>
      <c r="G10179" s="332" t="s">
        <v>124</v>
      </c>
      <c r="H10179" s="333"/>
      <c r="I10179" s="333"/>
      <c r="J10179" s="333"/>
      <c r="K10179" s="333"/>
      <c r="L10179" s="334"/>
    </row>
    <row r="10180" spans="1:12" hidden="1" x14ac:dyDescent="0.3">
      <c r="A10180" s="18" t="str">
        <f t="shared" ref="A10180" si="3424">+IF(OR(C10179=""),"NO",1)</f>
        <v>NO</v>
      </c>
      <c r="B10180" s="18"/>
      <c r="E10180" s="330"/>
      <c r="F10180" s="54" t="str">
        <f>+$F$27</f>
        <v>CONTRATANTE</v>
      </c>
      <c r="G10180" s="335" t="s">
        <v>124</v>
      </c>
      <c r="H10180" s="310"/>
      <c r="I10180" s="310"/>
      <c r="J10180" s="310"/>
      <c r="K10180" s="310"/>
      <c r="L10180" s="336"/>
    </row>
    <row r="10181" spans="1:12" hidden="1" x14ac:dyDescent="0.3">
      <c r="A10181" s="18" t="str">
        <f t="shared" ref="A10181" si="3425">+IF(OR(C10179=""),"NO",1)</f>
        <v>NO</v>
      </c>
      <c r="B10181" s="18"/>
      <c r="E10181" s="330"/>
      <c r="F10181" s="54" t="str">
        <f>+$F$28</f>
        <v>APORTANTE</v>
      </c>
      <c r="G10181" s="337" t="s">
        <v>124</v>
      </c>
      <c r="H10181" s="338"/>
      <c r="I10181" s="338"/>
      <c r="J10181" s="338"/>
      <c r="K10181" s="338"/>
      <c r="L10181" s="339"/>
    </row>
    <row r="10182" spans="1:12" hidden="1" x14ac:dyDescent="0.3">
      <c r="A10182" s="18" t="str">
        <f t="shared" ref="A10182" si="3426">+IF(OR(C10179=""),"NO",1)</f>
        <v>NO</v>
      </c>
      <c r="B10182" s="18"/>
      <c r="E10182" s="330"/>
      <c r="F10182" s="54" t="str">
        <f>+$F$29</f>
        <v>VALOR /SMMLV)</v>
      </c>
      <c r="G10182" s="55" t="s">
        <v>124</v>
      </c>
      <c r="H10182" s="56" t="str">
        <f>+$H$29</f>
        <v>% PART..</v>
      </c>
      <c r="I10182" s="57" t="s">
        <v>124</v>
      </c>
      <c r="J10182" s="58" t="str">
        <f>+$J$29</f>
        <v>VALOR ACREDITADO</v>
      </c>
      <c r="K10182" s="59"/>
      <c r="L10182" s="47" t="s">
        <v>124</v>
      </c>
    </row>
    <row r="10183" spans="1:12" hidden="1" x14ac:dyDescent="0.3">
      <c r="A10183" s="18" t="str">
        <f t="shared" ref="A10183" si="3427">+IF(OR(C10179=""),"NO",1)</f>
        <v>NO</v>
      </c>
      <c r="B10183" s="18"/>
      <c r="E10183" s="330"/>
      <c r="F10183" s="60" t="str">
        <f>+$F$30</f>
        <v>EXPERIENCIA APORTADA</v>
      </c>
      <c r="G10183" s="340" t="s">
        <v>124</v>
      </c>
      <c r="H10183" s="341"/>
      <c r="I10183" s="341"/>
      <c r="J10183" s="341"/>
      <c r="K10183" s="341"/>
      <c r="L10183" s="342"/>
    </row>
    <row r="10184" spans="1:12" hidden="1" x14ac:dyDescent="0.3">
      <c r="A10184" s="18" t="str">
        <f t="shared" ref="A10184" si="3428">+IF(OR(C10179=""),"NO",1)</f>
        <v>NO</v>
      </c>
      <c r="B10184" s="18"/>
      <c r="E10184" s="331"/>
      <c r="F10184" s="62" t="str">
        <f>+$F$31</f>
        <v>OBSERVACIÓN</v>
      </c>
      <c r="G10184" s="343" t="s">
        <v>124</v>
      </c>
      <c r="H10184" s="344"/>
      <c r="I10184" s="344"/>
      <c r="J10184" s="344"/>
      <c r="K10184" s="344"/>
      <c r="L10184" s="345"/>
    </row>
    <row r="10185" spans="1:12" ht="8.5" hidden="1" customHeight="1" x14ac:dyDescent="0.3">
      <c r="A10185" s="18" t="str">
        <f t="shared" ref="A10185" si="3429">+IF(OR(C10179=""),"NO",1)</f>
        <v>NO</v>
      </c>
      <c r="B10185" s="18"/>
      <c r="E10185" s="49"/>
      <c r="F10185" s="50"/>
      <c r="G10185" s="51"/>
      <c r="H10185" s="51"/>
      <c r="I10185" s="51"/>
      <c r="J10185" s="51"/>
      <c r="K10185" s="51"/>
      <c r="L10185" s="52"/>
    </row>
    <row r="10186" spans="1:12" hidden="1" x14ac:dyDescent="0.3">
      <c r="A10186" s="18" t="str">
        <f t="shared" ref="A10186" si="3430">+IF(OR(C10186=""),"NO",1)</f>
        <v>NO</v>
      </c>
      <c r="B10186" s="18"/>
      <c r="C10186" s="1" t="s">
        <v>124</v>
      </c>
      <c r="E10186" s="329">
        <v>6</v>
      </c>
      <c r="F10186" s="53" t="str">
        <f>+$F$26</f>
        <v>OBJETO</v>
      </c>
      <c r="G10186" s="332" t="s">
        <v>124</v>
      </c>
      <c r="H10186" s="333"/>
      <c r="I10186" s="333"/>
      <c r="J10186" s="333"/>
      <c r="K10186" s="333"/>
      <c r="L10186" s="334"/>
    </row>
    <row r="10187" spans="1:12" hidden="1" x14ac:dyDescent="0.3">
      <c r="A10187" s="18" t="str">
        <f t="shared" ref="A10187" si="3431">+IF(OR(C10186=""),"NO",1)</f>
        <v>NO</v>
      </c>
      <c r="B10187" s="18"/>
      <c r="E10187" s="330"/>
      <c r="F10187" s="54" t="str">
        <f>+$F$27</f>
        <v>CONTRATANTE</v>
      </c>
      <c r="G10187" s="335" t="s">
        <v>124</v>
      </c>
      <c r="H10187" s="310"/>
      <c r="I10187" s="310"/>
      <c r="J10187" s="310"/>
      <c r="K10187" s="310"/>
      <c r="L10187" s="336"/>
    </row>
    <row r="10188" spans="1:12" hidden="1" x14ac:dyDescent="0.3">
      <c r="A10188" s="18" t="str">
        <f t="shared" ref="A10188" si="3432">+IF(OR(C10186=""),"NO",1)</f>
        <v>NO</v>
      </c>
      <c r="B10188" s="18"/>
      <c r="E10188" s="330"/>
      <c r="F10188" s="54" t="str">
        <f>+$F$28</f>
        <v>APORTANTE</v>
      </c>
      <c r="G10188" s="337" t="s">
        <v>124</v>
      </c>
      <c r="H10188" s="338"/>
      <c r="I10188" s="338"/>
      <c r="J10188" s="338"/>
      <c r="K10188" s="338"/>
      <c r="L10188" s="339"/>
    </row>
    <row r="10189" spans="1:12" hidden="1" x14ac:dyDescent="0.3">
      <c r="A10189" s="18" t="str">
        <f t="shared" ref="A10189" si="3433">+IF(OR(C10186=""),"NO",1)</f>
        <v>NO</v>
      </c>
      <c r="B10189" s="18"/>
      <c r="E10189" s="330"/>
      <c r="F10189" s="54" t="str">
        <f>+$F$29</f>
        <v>VALOR /SMMLV)</v>
      </c>
      <c r="G10189" s="55" t="s">
        <v>124</v>
      </c>
      <c r="H10189" s="56" t="str">
        <f>+$H$29</f>
        <v>% PART..</v>
      </c>
      <c r="I10189" s="57" t="s">
        <v>124</v>
      </c>
      <c r="J10189" s="58" t="str">
        <f>+$J$29</f>
        <v>VALOR ACREDITADO</v>
      </c>
      <c r="K10189" s="59"/>
      <c r="L10189" s="47" t="s">
        <v>124</v>
      </c>
    </row>
    <row r="10190" spans="1:12" hidden="1" x14ac:dyDescent="0.3">
      <c r="A10190" s="18" t="str">
        <f t="shared" ref="A10190" si="3434">+IF(OR(C10186=""),"NO",1)</f>
        <v>NO</v>
      </c>
      <c r="B10190" s="18"/>
      <c r="E10190" s="330"/>
      <c r="F10190" s="60" t="str">
        <f>+$F$30</f>
        <v>EXPERIENCIA APORTADA</v>
      </c>
      <c r="G10190" s="340" t="s">
        <v>124</v>
      </c>
      <c r="H10190" s="341"/>
      <c r="I10190" s="341"/>
      <c r="J10190" s="341"/>
      <c r="K10190" s="341"/>
      <c r="L10190" s="342"/>
    </row>
    <row r="10191" spans="1:12" hidden="1" x14ac:dyDescent="0.3">
      <c r="A10191" s="18" t="str">
        <f t="shared" ref="A10191" si="3435">+IF(OR(C10186=""),"NO",1)</f>
        <v>NO</v>
      </c>
      <c r="B10191" s="18"/>
      <c r="E10191" s="331"/>
      <c r="F10191" s="62" t="str">
        <f>+$F$31</f>
        <v>OBSERVACIÓN</v>
      </c>
      <c r="G10191" s="343" t="s">
        <v>124</v>
      </c>
      <c r="H10191" s="344"/>
      <c r="I10191" s="344"/>
      <c r="J10191" s="344"/>
      <c r="K10191" s="344"/>
      <c r="L10191" s="345"/>
    </row>
    <row r="10192" spans="1:12" ht="8.5" hidden="1" customHeight="1" x14ac:dyDescent="0.3">
      <c r="A10192" s="18" t="str">
        <f t="shared" ref="A10192" si="3436">+IF(OR(C10186=""),"NO",1)</f>
        <v>NO</v>
      </c>
      <c r="B10192" s="18"/>
      <c r="E10192" s="49"/>
      <c r="F10192" s="50"/>
      <c r="G10192" s="51"/>
      <c r="H10192" s="51"/>
      <c r="I10192" s="51"/>
      <c r="J10192" s="51"/>
      <c r="K10192" s="51"/>
      <c r="L10192" s="52"/>
    </row>
    <row r="10193" spans="1:12" hidden="1" x14ac:dyDescent="0.3">
      <c r="A10193" s="18" t="str">
        <f t="shared" ref="A10193" si="3437">+IF(OR(C10193=""),"NO",1)</f>
        <v>NO</v>
      </c>
      <c r="B10193" s="18"/>
      <c r="C10193" s="1" t="s">
        <v>124</v>
      </c>
      <c r="E10193" s="329">
        <v>7</v>
      </c>
      <c r="F10193" s="53" t="str">
        <f>+$F$26</f>
        <v>OBJETO</v>
      </c>
      <c r="G10193" s="332" t="s">
        <v>124</v>
      </c>
      <c r="H10193" s="333"/>
      <c r="I10193" s="333"/>
      <c r="J10193" s="333"/>
      <c r="K10193" s="333"/>
      <c r="L10193" s="334"/>
    </row>
    <row r="10194" spans="1:12" hidden="1" x14ac:dyDescent="0.3">
      <c r="A10194" s="18" t="str">
        <f t="shared" ref="A10194" si="3438">+IF(OR(C10193=""),"NO",1)</f>
        <v>NO</v>
      </c>
      <c r="B10194" s="18"/>
      <c r="E10194" s="330"/>
      <c r="F10194" s="54" t="str">
        <f>+$F$27</f>
        <v>CONTRATANTE</v>
      </c>
      <c r="G10194" s="335" t="s">
        <v>124</v>
      </c>
      <c r="H10194" s="310"/>
      <c r="I10194" s="310"/>
      <c r="J10194" s="310"/>
      <c r="K10194" s="310"/>
      <c r="L10194" s="336"/>
    </row>
    <row r="10195" spans="1:12" hidden="1" x14ac:dyDescent="0.3">
      <c r="A10195" s="18" t="str">
        <f t="shared" ref="A10195" si="3439">+IF(OR(C10193=""),"NO",1)</f>
        <v>NO</v>
      </c>
      <c r="B10195" s="18"/>
      <c r="E10195" s="330"/>
      <c r="F10195" s="54" t="str">
        <f>+$F$28</f>
        <v>APORTANTE</v>
      </c>
      <c r="G10195" s="337" t="s">
        <v>124</v>
      </c>
      <c r="H10195" s="338"/>
      <c r="I10195" s="338"/>
      <c r="J10195" s="338"/>
      <c r="K10195" s="338"/>
      <c r="L10195" s="339"/>
    </row>
    <row r="10196" spans="1:12" hidden="1" x14ac:dyDescent="0.3">
      <c r="A10196" s="18" t="str">
        <f t="shared" ref="A10196" si="3440">+IF(OR(C10193=""),"NO",1)</f>
        <v>NO</v>
      </c>
      <c r="B10196" s="18"/>
      <c r="E10196" s="330"/>
      <c r="F10196" s="54" t="str">
        <f>+$F$29</f>
        <v>VALOR /SMMLV)</v>
      </c>
      <c r="G10196" s="55" t="s">
        <v>124</v>
      </c>
      <c r="H10196" s="56" t="str">
        <f>+$H$29</f>
        <v>% PART..</v>
      </c>
      <c r="I10196" s="57" t="s">
        <v>124</v>
      </c>
      <c r="J10196" s="58" t="str">
        <f>+$J$29</f>
        <v>VALOR ACREDITADO</v>
      </c>
      <c r="K10196" s="59"/>
      <c r="L10196" s="47" t="s">
        <v>124</v>
      </c>
    </row>
    <row r="10197" spans="1:12" hidden="1" x14ac:dyDescent="0.3">
      <c r="A10197" s="18" t="str">
        <f t="shared" ref="A10197" si="3441">+IF(OR(C10193=""),"NO",1)</f>
        <v>NO</v>
      </c>
      <c r="B10197" s="18"/>
      <c r="E10197" s="330"/>
      <c r="F10197" s="60" t="str">
        <f>+$F$30</f>
        <v>EXPERIENCIA APORTADA</v>
      </c>
      <c r="G10197" s="340" t="s">
        <v>124</v>
      </c>
      <c r="H10197" s="341"/>
      <c r="I10197" s="341"/>
      <c r="J10197" s="341"/>
      <c r="K10197" s="341"/>
      <c r="L10197" s="342"/>
    </row>
    <row r="10198" spans="1:12" hidden="1" x14ac:dyDescent="0.3">
      <c r="A10198" s="18" t="str">
        <f t="shared" ref="A10198" si="3442">+IF(OR(C10193=""),"NO",1)</f>
        <v>NO</v>
      </c>
      <c r="B10198" s="18"/>
      <c r="E10198" s="331"/>
      <c r="F10198" s="62" t="str">
        <f>+$F$31</f>
        <v>OBSERVACIÓN</v>
      </c>
      <c r="G10198" s="343" t="s">
        <v>124</v>
      </c>
      <c r="H10198" s="344"/>
      <c r="I10198" s="344"/>
      <c r="J10198" s="344"/>
      <c r="K10198" s="344"/>
      <c r="L10198" s="345"/>
    </row>
    <row r="10199" spans="1:12" hidden="1" x14ac:dyDescent="0.3">
      <c r="A10199" s="18" t="str">
        <f t="shared" ref="A10199" si="3443">+IF(OR(C10193=""),"NO",1)</f>
        <v>NO</v>
      </c>
      <c r="B10199" s="18"/>
      <c r="E10199" s="49"/>
      <c r="F10199" s="50"/>
      <c r="G10199" s="51"/>
      <c r="H10199" s="51"/>
      <c r="I10199" s="51"/>
      <c r="J10199" s="51"/>
      <c r="K10199" s="51"/>
      <c r="L10199" s="52"/>
    </row>
    <row r="10200" spans="1:12" hidden="1" x14ac:dyDescent="0.3">
      <c r="A10200" s="1" t="str">
        <f>+A10135</f>
        <v>NO</v>
      </c>
      <c r="C10200" s="1" t="str">
        <f>"N"&amp;C10135</f>
        <v>N</v>
      </c>
      <c r="E10200" s="63"/>
      <c r="F10200" s="64" t="str">
        <f>+$F$75</f>
        <v>TOTAL DE CONTRATOS PRESENTADOS VÁLIDOS QUE CUMPLEN EXPERIENCIA ACREDITADA:</v>
      </c>
      <c r="G10200" s="65"/>
      <c r="H10200" s="65"/>
      <c r="I10200" s="65"/>
      <c r="J10200" s="66"/>
      <c r="K10200" s="65"/>
      <c r="L10200" s="67" t="s">
        <v>124</v>
      </c>
    </row>
    <row r="10201" spans="1:12" ht="6.65" hidden="1" customHeight="1" x14ac:dyDescent="0.3">
      <c r="A10201" s="1" t="str">
        <f>+A10135</f>
        <v>NO</v>
      </c>
      <c r="E10201" s="51"/>
      <c r="F10201" s="50"/>
      <c r="G10201" s="51"/>
      <c r="H10201" s="51"/>
      <c r="I10201" s="51"/>
      <c r="J10201" s="51"/>
      <c r="K10201" s="51"/>
      <c r="L10201" s="51"/>
    </row>
    <row r="10202" spans="1:12" hidden="1" x14ac:dyDescent="0.3">
      <c r="A10202" s="1" t="str">
        <f>+A10135</f>
        <v>NO</v>
      </c>
      <c r="E10202" s="63"/>
      <c r="F10202" s="63" t="str">
        <f>+$F$77</f>
        <v>ACREDITA SUMINISTRO E INSTALACIÓN DE MOBILIARIO POR LO MENOS EN UN (1) CONTRATO VÁLIDO</v>
      </c>
      <c r="G10202" s="65"/>
      <c r="H10202" s="65"/>
      <c r="I10202" s="65"/>
      <c r="J10202" s="66"/>
      <c r="K10202" s="65"/>
      <c r="L10202" s="68" t="s">
        <v>157</v>
      </c>
    </row>
    <row r="10203" spans="1:12" ht="5.15" hidden="1" customHeight="1" x14ac:dyDescent="0.3">
      <c r="A10203" s="1" t="str">
        <f>+A10135</f>
        <v>NO</v>
      </c>
      <c r="E10203" s="51"/>
      <c r="F10203" s="50"/>
      <c r="G10203" s="51"/>
      <c r="H10203" s="51"/>
      <c r="I10203" s="51"/>
      <c r="J10203" s="51"/>
      <c r="K10203" s="51"/>
      <c r="L10203" s="51"/>
    </row>
    <row r="10204" spans="1:12" ht="12.75" hidden="1" customHeight="1" x14ac:dyDescent="0.3">
      <c r="A10204" s="1" t="str">
        <f>+A10135</f>
        <v>NO</v>
      </c>
      <c r="E10204" s="69" t="str">
        <f>+$E$79</f>
        <v>EXPERIENCIA ESPECÍFICA NUMERAL 10.1.1 A</v>
      </c>
      <c r="F10204" s="70"/>
      <c r="G10204" s="70"/>
      <c r="H10204" s="70"/>
      <c r="I10204" s="70"/>
      <c r="J10204" s="70"/>
      <c r="K10204" s="70"/>
      <c r="L10204" s="71"/>
    </row>
    <row r="10205" spans="1:12" ht="26.5" hidden="1" customHeight="1" x14ac:dyDescent="0.3">
      <c r="A10205" s="1" t="str">
        <f>+A10135</f>
        <v>NO</v>
      </c>
      <c r="E10205" s="72"/>
      <c r="F10205" s="325" t="str">
        <f>+$F$80</f>
        <v>Por lo menos uno (1) de los contratos válidos aportados como experiencia general debe corresponder mínimo al 60% del presupuesto oficial del presente proceso de selección.  (SMMLV)</v>
      </c>
      <c r="G10205" s="326"/>
      <c r="H10205" s="326"/>
      <c r="I10205" s="326"/>
      <c r="J10205" s="326"/>
      <c r="K10205" s="73" t="s">
        <v>124</v>
      </c>
      <c r="L10205" s="74" t="s">
        <v>124</v>
      </c>
    </row>
    <row r="10206" spans="1:12" ht="23.5" hidden="1" customHeight="1" x14ac:dyDescent="0.3">
      <c r="A10206" s="1" t="str">
        <f>+A10135</f>
        <v>NO</v>
      </c>
      <c r="E10206" s="63"/>
      <c r="F10206" s="325" t="str">
        <f>+$F$81</f>
        <v xml:space="preserve">Deberá acreditarse en al menos uno (1) de los contratos válidos aportados como experiencia general una </v>
      </c>
      <c r="G10206" s="326"/>
      <c r="H10206" s="326"/>
      <c r="I10206" s="326"/>
      <c r="J10206" s="326"/>
      <c r="K10206" s="73" t="s">
        <v>124</v>
      </c>
      <c r="L10206" s="74" t="s">
        <v>124</v>
      </c>
    </row>
    <row r="10207" spans="1:12" ht="23.5" hidden="1" customHeight="1" x14ac:dyDescent="0.3">
      <c r="A10207" s="18" t="s">
        <v>30</v>
      </c>
      <c r="E10207" s="63"/>
      <c r="F10207" s="325" t="str">
        <f>+$F$82</f>
        <v xml:space="preserve">Deberá acreditarse en al menos uno (1) de los contratos válidos aportados interventoría a intervención de </v>
      </c>
      <c r="G10207" s="326"/>
      <c r="H10207" s="326"/>
      <c r="I10207" s="326"/>
      <c r="J10207" s="326"/>
      <c r="K10207" s="73">
        <f>+$K$82</f>
        <v>0</v>
      </c>
      <c r="L10207" s="74" t="s">
        <v>124</v>
      </c>
    </row>
    <row r="10208" spans="1:12" ht="36" hidden="1" customHeight="1" x14ac:dyDescent="0.3">
      <c r="A10208" s="18" t="s">
        <v>30</v>
      </c>
      <c r="E10208" s="63"/>
      <c r="F10208" s="325" t="str">
        <f>+$F$83</f>
        <v xml:space="preserve">Deberá acreditarse en al menos uno (1) de los contratos válidos aportados interventoría a intervención de </v>
      </c>
      <c r="G10208" s="326"/>
      <c r="H10208" s="326"/>
      <c r="I10208" s="326"/>
      <c r="J10208" s="326"/>
      <c r="K10208" s="75">
        <f>+$K$83</f>
        <v>0</v>
      </c>
      <c r="L10208" s="76" t="s">
        <v>124</v>
      </c>
    </row>
    <row r="10209" spans="1:12" hidden="1" x14ac:dyDescent="0.3">
      <c r="A10209" s="1" t="str">
        <f>+A10135</f>
        <v>NO</v>
      </c>
      <c r="E10209" s="51"/>
      <c r="F10209" s="50"/>
      <c r="G10209" s="51"/>
      <c r="H10209" s="51"/>
      <c r="I10209" s="51"/>
      <c r="J10209" s="51"/>
      <c r="K10209" s="51"/>
      <c r="L10209" s="51"/>
    </row>
    <row r="10210" spans="1:12" ht="12.75" hidden="1" customHeight="1" x14ac:dyDescent="0.3">
      <c r="A10210" s="1" t="str">
        <f>+A10135</f>
        <v>NO</v>
      </c>
      <c r="E10210" s="40" t="str">
        <f>+$E$85</f>
        <v>VALOR MÍNIMO A CERIFICAR % P.O EN SMMMLV. NUMERAL 3.9.1</v>
      </c>
      <c r="F10210" s="41"/>
      <c r="G10210" s="41"/>
      <c r="H10210" s="41"/>
      <c r="I10210" s="41"/>
      <c r="J10210" s="41"/>
      <c r="K10210" s="41"/>
      <c r="L10210" s="42"/>
    </row>
    <row r="10211" spans="1:12" hidden="1" x14ac:dyDescent="0.3">
      <c r="A10211" s="1" t="str">
        <f>+A10135</f>
        <v>NO</v>
      </c>
      <c r="C10211" s="1" t="str">
        <f>"M"&amp;C10135</f>
        <v>M</v>
      </c>
      <c r="E10211" s="77" t="str">
        <f>+$E$86</f>
        <v>100% P.O.</v>
      </c>
      <c r="F10211" s="78"/>
      <c r="G10211" s="61">
        <v>242.41716883554506</v>
      </c>
      <c r="H10211" s="124" t="str">
        <f>+$H$86</f>
        <v>TOTAL EJECUTADO DE CONTRATOS ACREDITADOS</v>
      </c>
      <c r="I10211" s="124"/>
      <c r="J10211" s="124"/>
      <c r="K10211" s="55" t="s">
        <v>124</v>
      </c>
      <c r="L10211" s="47" t="s">
        <v>124</v>
      </c>
    </row>
    <row r="10212" spans="1:12" hidden="1" x14ac:dyDescent="0.3">
      <c r="A10212" s="1" t="str">
        <f>+A10135</f>
        <v>NO</v>
      </c>
      <c r="E10212" s="39"/>
      <c r="F10212" s="39"/>
      <c r="G10212" s="39"/>
      <c r="H10212" s="39"/>
      <c r="I10212" s="39"/>
      <c r="J10212" s="39"/>
      <c r="K10212" s="39"/>
      <c r="L10212" s="39"/>
    </row>
    <row r="10213" spans="1:12" ht="12.75" hidden="1" customHeight="1" x14ac:dyDescent="0.3">
      <c r="A10213" s="18" t="s">
        <v>30</v>
      </c>
      <c r="B10213" s="18"/>
      <c r="E10213" s="40" t="str">
        <f>+$E$88</f>
        <v>CONSIDERACIONES PARA LA VALIDEZ DE LA EXPERIENCIA REQUERIDA: EXPERIENCIA PROPONENTES PLURALES NUMERAL 10.1.2 D</v>
      </c>
      <c r="F10213" s="41"/>
      <c r="G10213" s="41"/>
      <c r="H10213" s="41"/>
      <c r="I10213" s="41"/>
      <c r="J10213" s="41"/>
      <c r="K10213" s="41"/>
      <c r="L10213" s="42"/>
    </row>
    <row r="10214" spans="1:12" ht="28" hidden="1" customHeight="1" x14ac:dyDescent="0.3">
      <c r="A10214" s="18" t="s">
        <v>30</v>
      </c>
      <c r="B10214" s="18"/>
      <c r="C10214" s="1" t="str">
        <f>"O"&amp;C10135</f>
        <v>O</v>
      </c>
      <c r="E10214" s="80" t="str">
        <f>+$E$89</f>
        <v>i)</v>
      </c>
      <c r="F10214" s="327" t="str">
        <f>+$F$89</f>
        <v>Uno de los integrantes debe aportar como mínimo el cincuenta por ciento (50 %) de la experiencia solicitada</v>
      </c>
      <c r="G10214" s="328"/>
      <c r="H10214" s="328"/>
      <c r="I10214" s="328"/>
      <c r="J10214" s="328"/>
      <c r="K10214" s="73" t="s">
        <v>124</v>
      </c>
      <c r="L10214" s="47" t="s">
        <v>124</v>
      </c>
    </row>
    <row r="10215" spans="1:12" ht="28" hidden="1" customHeight="1" x14ac:dyDescent="0.3">
      <c r="A10215" s="18" t="s">
        <v>30</v>
      </c>
      <c r="B10215" s="18"/>
      <c r="C10215" s="1" t="str">
        <f>"O"&amp;C10135</f>
        <v>O</v>
      </c>
      <c r="E10215" s="80" t="str">
        <f>+$E$90</f>
        <v>ii)</v>
      </c>
      <c r="F10215" s="327" t="str">
        <f>+$F$90</f>
        <v>Todos los demás ntegrantes deben acreditar al menos el cinco por ciento (5 %) de la experiencia solicitada, solo uno (1) de los integrantes podrá no acreditar experiencia pero su porcentaje de participación  no podrá superar el diez por ciento (10 %)</v>
      </c>
      <c r="G10215" s="328"/>
      <c r="H10215" s="328"/>
      <c r="I10215" s="328"/>
      <c r="J10215" s="328"/>
      <c r="K10215" s="73" t="s">
        <v>124</v>
      </c>
      <c r="L10215" s="47" t="s">
        <v>124</v>
      </c>
    </row>
    <row r="10216" spans="1:12" hidden="1" x14ac:dyDescent="0.3">
      <c r="A10216" s="18" t="s">
        <v>30</v>
      </c>
      <c r="B10216" s="18"/>
      <c r="E10216" s="39"/>
      <c r="F10216" s="39"/>
      <c r="G10216" s="39"/>
      <c r="H10216" s="39"/>
      <c r="I10216" s="39"/>
      <c r="J10216" s="39"/>
      <c r="K10216" s="39"/>
      <c r="L10216" s="39"/>
    </row>
    <row r="10217" spans="1:12" ht="13" hidden="1" customHeight="1" x14ac:dyDescent="0.3">
      <c r="A10217" s="18" t="str">
        <f>+A10135</f>
        <v>NO</v>
      </c>
      <c r="B10217" s="18"/>
      <c r="E10217" s="69" t="str">
        <f>+$E$92</f>
        <v>VERIFICACIÓN Y ASIGNACIÓN DE PUNTAJE POR LA EXPERIENCIA DEL PROPONENTE</v>
      </c>
      <c r="F10217" s="70"/>
      <c r="G10217" s="70"/>
      <c r="H10217" s="70"/>
      <c r="I10217" s="70"/>
      <c r="J10217" s="70"/>
      <c r="K10217" s="70"/>
      <c r="L10217" s="71"/>
    </row>
    <row r="10218" spans="1:12" hidden="1" x14ac:dyDescent="0.3">
      <c r="A10218" s="18" t="str">
        <f>+A10135</f>
        <v>NO</v>
      </c>
      <c r="B10218" s="18"/>
      <c r="E10218" s="81"/>
      <c r="F10218" s="323" t="str">
        <f>+$F$93</f>
        <v>No. CONTRATOS QUE ACREDITAN LA EXPERIENCIA (NO OBJETO DE SUBSANACIÓN)</v>
      </c>
      <c r="G10218" s="324"/>
      <c r="H10218" s="324"/>
      <c r="I10218" s="324"/>
      <c r="J10218" s="324"/>
      <c r="K10218" s="82"/>
      <c r="L10218" s="83" t="s">
        <v>124</v>
      </c>
    </row>
    <row r="10219" spans="1:12" ht="13" hidden="1" customHeight="1" x14ac:dyDescent="0.3">
      <c r="A10219" s="18" t="str">
        <f>+A10135</f>
        <v>NO</v>
      </c>
      <c r="B10219" s="18"/>
      <c r="E10219" s="84"/>
      <c r="F10219" s="323" t="str">
        <f>+$F$94</f>
        <v>TOTAL EJECUTADO DE CONTRATOS ACREDITADOS PROPUESTA INICIAL</v>
      </c>
      <c r="G10219" s="324"/>
      <c r="H10219" s="324"/>
      <c r="I10219" s="324"/>
      <c r="J10219" s="324"/>
      <c r="K10219" s="85"/>
      <c r="L10219" s="86" t="s">
        <v>124</v>
      </c>
    </row>
    <row r="10220" spans="1:12" ht="13" hidden="1" customHeight="1" x14ac:dyDescent="0.3">
      <c r="A10220" s="18" t="str">
        <f>+A10135</f>
        <v>NO</v>
      </c>
      <c r="B10220" s="18"/>
      <c r="E10220" s="87"/>
      <c r="F10220" s="323" t="str">
        <f>+$F$95</f>
        <v>PROMEDIO VALOR ACREDITADO EN SMMLV</v>
      </c>
      <c r="G10220" s="324"/>
      <c r="H10220" s="324"/>
      <c r="I10220" s="324"/>
      <c r="J10220" s="324"/>
      <c r="K10220" s="66"/>
      <c r="L10220" s="88" t="s">
        <v>124</v>
      </c>
    </row>
    <row r="10221" spans="1:12" hidden="1" x14ac:dyDescent="0.3">
      <c r="A10221" s="18" t="str">
        <f>+A10135</f>
        <v>NO</v>
      </c>
      <c r="B10221" s="18"/>
      <c r="E10221" s="89"/>
      <c r="F10221" s="89"/>
      <c r="G10221" s="89"/>
      <c r="H10221" s="89"/>
      <c r="I10221" s="89"/>
      <c r="J10221" s="89"/>
      <c r="K10221" s="89"/>
      <c r="L10221" s="89"/>
    </row>
    <row r="10222" spans="1:12" ht="13" hidden="1" customHeight="1" x14ac:dyDescent="0.3">
      <c r="A10222" s="18" t="str">
        <f>+A10135</f>
        <v>NO</v>
      </c>
      <c r="B10222" s="18"/>
      <c r="E10222" s="69" t="str">
        <f>+$E$97</f>
        <v>3.9.2 EXIGENCIAS MÍNIMAS DE EXPERIENCIA Y FORMACIÓN ACADÉMICA DEL EQUIPO DE TRABAJO</v>
      </c>
      <c r="F10222" s="70"/>
      <c r="G10222" s="70"/>
      <c r="H10222" s="70"/>
      <c r="I10222" s="70"/>
      <c r="J10222" s="70"/>
      <c r="K10222" s="70"/>
      <c r="L10222" s="71"/>
    </row>
    <row r="10223" spans="1:12" hidden="1" x14ac:dyDescent="0.3">
      <c r="A10223" s="18" t="str">
        <f>+A10135</f>
        <v>NO</v>
      </c>
      <c r="B10223" s="18"/>
      <c r="E10223" s="90" t="str">
        <f>+$E$98</f>
        <v>Formulario 8</v>
      </c>
      <c r="F10223" s="315" t="s">
        <v>46</v>
      </c>
      <c r="G10223" s="316"/>
      <c r="H10223" s="317"/>
      <c r="I10223" s="318"/>
      <c r="J10223" s="318"/>
      <c r="K10223" s="318"/>
      <c r="L10223" s="319"/>
    </row>
    <row r="10224" spans="1:12" hidden="1" x14ac:dyDescent="0.3">
      <c r="A10224" s="18" t="str">
        <f>+A10135</f>
        <v>NO</v>
      </c>
      <c r="B10224" s="18"/>
      <c r="E10224" s="91" t="s">
        <v>124</v>
      </c>
      <c r="F10224" s="91" t="str">
        <f>+$F$99</f>
        <v>Director de Interventoría</v>
      </c>
      <c r="G10224" s="91" t="str">
        <f>+$G$99</f>
        <v>Residente de Interventoría</v>
      </c>
      <c r="H10224" s="320"/>
      <c r="I10224" s="321"/>
      <c r="J10224" s="321"/>
      <c r="K10224" s="321"/>
      <c r="L10224" s="322"/>
    </row>
    <row r="10225" spans="1:12" hidden="1" x14ac:dyDescent="0.3">
      <c r="A10225" s="18" t="str">
        <f>+A10135</f>
        <v>NO</v>
      </c>
      <c r="B10225" s="18"/>
      <c r="E10225" s="304" t="str">
        <f>+$E$100</f>
        <v>OBSERVACIONES RESPECTO REQUISITO HABILITANTE DEL PERSONAL CLAVE EVALUABLE</v>
      </c>
      <c r="F10225" s="305"/>
      <c r="G10225" s="305"/>
      <c r="H10225" s="305"/>
      <c r="I10225" s="305"/>
      <c r="J10225" s="305"/>
      <c r="K10225" s="305"/>
      <c r="L10225" s="305"/>
    </row>
    <row r="10226" spans="1:12" hidden="1" x14ac:dyDescent="0.3">
      <c r="A10226" s="18" t="str">
        <f>+A10135</f>
        <v>NO</v>
      </c>
      <c r="B10226" s="18"/>
      <c r="E10226" s="312" t="s">
        <v>124</v>
      </c>
      <c r="F10226" s="313"/>
      <c r="G10226" s="313"/>
      <c r="H10226" s="313"/>
      <c r="I10226" s="313"/>
      <c r="J10226" s="313"/>
      <c r="K10226" s="313"/>
      <c r="L10226" s="314"/>
    </row>
    <row r="10227" spans="1:12" hidden="1" x14ac:dyDescent="0.3">
      <c r="A10227" s="18" t="str">
        <f>+A10135</f>
        <v>NO</v>
      </c>
      <c r="B10227" s="18"/>
      <c r="E10227" s="89"/>
      <c r="F10227" s="89"/>
      <c r="G10227" s="89"/>
      <c r="H10227" s="89"/>
      <c r="I10227" s="89"/>
      <c r="J10227" s="89"/>
      <c r="K10227" s="89"/>
      <c r="L10227" s="89"/>
    </row>
    <row r="10228" spans="1:12" ht="13" hidden="1" customHeight="1" x14ac:dyDescent="0.3">
      <c r="A10228" s="18" t="str">
        <f>+A10135</f>
        <v>NO</v>
      </c>
      <c r="B10228" s="18"/>
      <c r="E10228" s="69" t="str">
        <f>+$E$103</f>
        <v>4.2 EQUIPO DE TRABAJO (Personal Clave Evaluable)</v>
      </c>
      <c r="F10228" s="70"/>
      <c r="G10228" s="70"/>
      <c r="H10228" s="70"/>
      <c r="I10228" s="70"/>
      <c r="J10228" s="70"/>
      <c r="K10228" s="70"/>
      <c r="L10228" s="71"/>
    </row>
    <row r="10229" spans="1:12" ht="23.25" hidden="1" customHeight="1" x14ac:dyDescent="0.3">
      <c r="A10229" s="18" t="str">
        <f>+A10135</f>
        <v>NO</v>
      </c>
      <c r="B10229" s="18"/>
      <c r="E10229" s="90" t="str">
        <f>+$E$104</f>
        <v>Formulario 9</v>
      </c>
      <c r="F10229" s="315" t="s">
        <v>46</v>
      </c>
      <c r="G10229" s="316"/>
      <c r="H10229" s="317"/>
      <c r="I10229" s="318"/>
      <c r="J10229" s="318"/>
      <c r="K10229" s="318"/>
      <c r="L10229" s="319"/>
    </row>
    <row r="10230" spans="1:12" hidden="1" x14ac:dyDescent="0.3">
      <c r="A10230" s="18" t="str">
        <f>+A10135</f>
        <v>NO</v>
      </c>
      <c r="B10230" s="18"/>
      <c r="E10230" s="91" t="s">
        <v>124</v>
      </c>
      <c r="F10230" s="91" t="str">
        <f>+$F$99</f>
        <v>Director de Interventoría</v>
      </c>
      <c r="G10230" s="91" t="str">
        <f>+$G$99</f>
        <v>Residente de Interventoría</v>
      </c>
      <c r="H10230" s="320"/>
      <c r="I10230" s="321"/>
      <c r="J10230" s="321"/>
      <c r="K10230" s="321"/>
      <c r="L10230" s="322"/>
    </row>
    <row r="10231" spans="1:12" hidden="1" x14ac:dyDescent="0.3">
      <c r="A10231" s="18" t="str">
        <f>+A10135</f>
        <v>NO</v>
      </c>
      <c r="B10231" s="18"/>
      <c r="E10231" s="89"/>
      <c r="F10231" s="89"/>
      <c r="G10231" s="89"/>
      <c r="H10231" s="89"/>
      <c r="I10231" s="89"/>
      <c r="J10231" s="89"/>
      <c r="K10231" s="89"/>
      <c r="L10231" s="89"/>
    </row>
    <row r="10232" spans="1:12" hidden="1" x14ac:dyDescent="0.3">
      <c r="A10232" s="1" t="str">
        <f>+A10135</f>
        <v>NO</v>
      </c>
      <c r="E10232" s="92" t="str">
        <f>+E10107</f>
        <v>CRITERIOS DE EVALUACIÓN Y PUNTAJE</v>
      </c>
      <c r="F10232" s="93"/>
      <c r="G10232" s="93"/>
      <c r="H10232" s="93"/>
      <c r="I10232" s="93"/>
      <c r="J10232" s="93"/>
      <c r="K10232" s="94"/>
      <c r="L10232" s="95" t="str">
        <f>+$L$107</f>
        <v>PUNTAJE OBTENIDO</v>
      </c>
    </row>
    <row r="10233" spans="1:12" hidden="1" x14ac:dyDescent="0.3">
      <c r="A10233" s="1" t="str">
        <f>+A10135</f>
        <v>NO</v>
      </c>
      <c r="E10233" s="96" t="str">
        <f>+$E$108</f>
        <v>VALOR</v>
      </c>
      <c r="F10233" s="97" t="str">
        <f>+$F$108</f>
        <v>EQUIPO DE TRABAJO (PERSONAL CLAVE EVALUABLE)</v>
      </c>
      <c r="G10233" s="24"/>
      <c r="H10233" s="24"/>
      <c r="I10233" s="24"/>
      <c r="J10233" s="24"/>
      <c r="K10233" s="24"/>
      <c r="L10233" s="98"/>
    </row>
    <row r="10234" spans="1:12" ht="12.75" hidden="1" customHeight="1" x14ac:dyDescent="0.3">
      <c r="A10234" s="1" t="str">
        <f>+A10135</f>
        <v>NO</v>
      </c>
      <c r="E10234" s="96">
        <f>+$E$109</f>
        <v>5</v>
      </c>
      <c r="F10234" s="307" t="str">
        <f>+$F$109</f>
        <v xml:space="preserve"> Experiencia Específica adicional</v>
      </c>
      <c r="G10234" s="308"/>
      <c r="H10234" s="308"/>
      <c r="I10234" s="308"/>
      <c r="J10234" s="308"/>
      <c r="K10234" s="309"/>
      <c r="L10234" s="99" t="str">
        <f>IFERROR(IF(VLOOKUP(C10135,'R. PUNTAJES'!$C$14:$R$213,'R. PUNTAJES'!$I$10,0)="","",VLOOKUP(C10135,'R. PUNTAJES'!$C$14:$R$213,'R. PUNTAJES'!$I$10,0)),"")</f>
        <v/>
      </c>
    </row>
    <row r="10235" spans="1:12" ht="12.75" hidden="1" customHeight="1" x14ac:dyDescent="0.3">
      <c r="A10235" s="1" t="str">
        <f>+A10135</f>
        <v>NO</v>
      </c>
      <c r="E10235" s="96">
        <f>+$E$110</f>
        <v>5</v>
      </c>
      <c r="F10235" s="307" t="str">
        <f>+$F$110</f>
        <v>Formación Académica adicional</v>
      </c>
      <c r="G10235" s="308"/>
      <c r="H10235" s="308"/>
      <c r="I10235" s="308"/>
      <c r="J10235" s="308"/>
      <c r="K10235" s="309"/>
      <c r="L10235" s="99" t="str">
        <f>IFERROR(IF(VLOOKUP(C10135,'R. PUNTAJES'!$C$14:$R$213,'R. PUNTAJES'!$J$10,0)="","",VLOOKUP(C10135,'R. PUNTAJES'!$C$14:$R$213,'R. PUNTAJES'!$J$10,0)),"")</f>
        <v/>
      </c>
    </row>
    <row r="10236" spans="1:12" hidden="1" x14ac:dyDescent="0.3">
      <c r="A10236" s="18" t="str">
        <f>+A10135</f>
        <v>NO</v>
      </c>
      <c r="B10236" s="18"/>
      <c r="E10236" s="100"/>
      <c r="F10236" s="101" t="str">
        <f>+$F$111</f>
        <v>FACTOR DE SOSTENIBILIDAD</v>
      </c>
      <c r="G10236" s="102"/>
      <c r="H10236" s="102"/>
      <c r="I10236" s="102"/>
      <c r="J10236" s="102"/>
      <c r="K10236" s="102"/>
      <c r="L10236" s="103"/>
    </row>
    <row r="10237" spans="1:12" hidden="1" x14ac:dyDescent="0.3">
      <c r="A10237" s="18" t="str">
        <f>+A10135</f>
        <v>NO</v>
      </c>
      <c r="B10237" s="18"/>
      <c r="E10237" s="104">
        <v>1</v>
      </c>
      <c r="F10237" s="105" t="str">
        <f>+$F$112</f>
        <v>Compromisos Sostenibilidad</v>
      </c>
      <c r="G10237" s="106"/>
      <c r="H10237" s="106"/>
      <c r="I10237" s="106"/>
      <c r="J10237" s="106"/>
      <c r="K10237" s="106"/>
      <c r="L10237" s="107" t="str">
        <f>IFERROR(IF(VLOOKUP(C10135,'R. PUNTAJES'!$C$14:$R$213,'R. PUNTAJES'!$K$10,0)="","",VLOOKUP(C10135,'R. PUNTAJES'!$C$14:$R$213,'R. PUNTAJES'!$K$10,0)),"")</f>
        <v/>
      </c>
    </row>
    <row r="10238" spans="1:12" hidden="1" x14ac:dyDescent="0.3">
      <c r="A10238" s="1" t="str">
        <f>+A10135</f>
        <v>NO</v>
      </c>
      <c r="E10238" s="108"/>
      <c r="F10238" s="109" t="str">
        <f>+$F$113</f>
        <v>APOYO A LA INDUSTRIA NACIONAL</v>
      </c>
      <c r="G10238" s="110"/>
      <c r="H10238" s="110"/>
      <c r="I10238" s="110"/>
      <c r="J10238" s="110"/>
      <c r="K10238" s="110"/>
      <c r="L10238" s="111"/>
    </row>
    <row r="10239" spans="1:12" ht="12.75" hidden="1" customHeight="1" x14ac:dyDescent="0.3">
      <c r="A10239" s="1" t="str">
        <f>+A10135</f>
        <v>NO</v>
      </c>
      <c r="E10239" s="96">
        <v>20</v>
      </c>
      <c r="F10239" s="307" t="str">
        <f>+$F$114</f>
        <v>Promoción de Servicios Nacionales o con Trato Nacional</v>
      </c>
      <c r="G10239" s="308"/>
      <c r="H10239" s="308"/>
      <c r="I10239" s="308"/>
      <c r="J10239" s="308"/>
      <c r="K10239" s="309"/>
      <c r="L10239" s="99" t="str">
        <f>IFERROR(IF(VLOOKUP(C10135,'R. PUNTAJES'!$C$14:$R$213,'R. PUNTAJES'!$L$10,0)="","",
IF(VLOOKUP(C10135,'R. PUNTAJES'!$C$14:$R$213,'R. PUNTAJES'!$L$10,0)=5,0,
VLOOKUP(C10135,'R. PUNTAJES'!$C$14:$R$213,'R. PUNTAJES'!$L$10,0))),"")</f>
        <v/>
      </c>
    </row>
    <row r="10240" spans="1:12" ht="12.75" hidden="1" customHeight="1" x14ac:dyDescent="0.3">
      <c r="A10240" s="1" t="str">
        <f>+A10135</f>
        <v>NO</v>
      </c>
      <c r="E10240" s="96">
        <v>5</v>
      </c>
      <c r="F10240" s="307" t="str">
        <f>+$F$115</f>
        <v>Incorporación de componente nacional en servicios extranjeros</v>
      </c>
      <c r="G10240" s="308"/>
      <c r="H10240" s="308"/>
      <c r="I10240" s="308"/>
      <c r="J10240" s="308"/>
      <c r="K10240" s="309"/>
      <c r="L10240" s="99" t="str">
        <f>IFERROR(IF(VLOOKUP(C10135,'R. PUNTAJES'!$C$14:$R$213,'R. PUNTAJES'!$L$10,0)="","",
IF(VLOOKUP(C10135,'R. PUNTAJES'!$C$14:$R$213,'R. PUNTAJES'!$L$10,0)=20,0,
VLOOKUP(C10135,'R. PUNTAJES'!$C$14:$R$213,'R. PUNTAJES'!$L$10,0))),"")</f>
        <v/>
      </c>
    </row>
    <row r="10241" spans="1:16" hidden="1" x14ac:dyDescent="0.3">
      <c r="A10241" s="1" t="str">
        <f>+A10135</f>
        <v>NO</v>
      </c>
      <c r="E10241" s="112"/>
      <c r="F10241" s="97" t="str">
        <f>+$F$116</f>
        <v>VINCULACIÓN DE PERSONAS CON DISCAPACIDAD</v>
      </c>
      <c r="G10241" s="24"/>
      <c r="H10241" s="24"/>
      <c r="I10241" s="24"/>
      <c r="J10241" s="24"/>
      <c r="K10241" s="24"/>
      <c r="L10241" s="98"/>
    </row>
    <row r="10242" spans="1:16" ht="12.75" hidden="1" customHeight="1" x14ac:dyDescent="0.3">
      <c r="A10242" s="1" t="str">
        <f>+A10135</f>
        <v>NO</v>
      </c>
      <c r="E10242" s="96">
        <v>1</v>
      </c>
      <c r="F10242" s="307" t="str">
        <f>+$F$117</f>
        <v xml:space="preserve">Trabajadores vinculados a la planta de personal </v>
      </c>
      <c r="G10242" s="308"/>
      <c r="H10242" s="308"/>
      <c r="I10242" s="308"/>
      <c r="J10242" s="308"/>
      <c r="K10242" s="309"/>
      <c r="L10242" s="99" t="str">
        <f>IFERROR(IF(VLOOKUP(C10135,'R. PUNTAJES'!$C$14:$R$213,'R. PUNTAJES'!$M$10,0)="","",VLOOKUP(C10135,'R. PUNTAJES'!$C$14:$R$213,'R. PUNTAJES'!$M$10,0)),"")</f>
        <v/>
      </c>
    </row>
    <row r="10243" spans="1:16" hidden="1" x14ac:dyDescent="0.3">
      <c r="A10243" s="1" t="str">
        <f>+A10135</f>
        <v>NO</v>
      </c>
      <c r="E10243" s="112"/>
      <c r="F10243" s="97" t="str">
        <f>+$F$118</f>
        <v>EMPRENDIMIENTOS Y EMPRESAS DE MUJERES</v>
      </c>
      <c r="G10243" s="24"/>
      <c r="H10243" s="24"/>
      <c r="I10243" s="24"/>
      <c r="J10243" s="24"/>
      <c r="K10243" s="24"/>
      <c r="L10243" s="98"/>
    </row>
    <row r="10244" spans="1:16" ht="13" hidden="1" customHeight="1" x14ac:dyDescent="0.3">
      <c r="A10244" s="1" t="str">
        <f>+A10135</f>
        <v>NO</v>
      </c>
      <c r="E10244" s="96">
        <v>0.25</v>
      </c>
      <c r="F10244" s="307" t="str">
        <f>+$F$119</f>
        <v>Emprendimientos y empresas de mujeres</v>
      </c>
      <c r="G10244" s="308"/>
      <c r="H10244" s="308"/>
      <c r="I10244" s="308"/>
      <c r="J10244" s="308"/>
      <c r="K10244" s="309"/>
      <c r="L10244" s="113" t="str">
        <f>IFERROR(IF(VLOOKUP(C10135,'R. PUNTAJES'!$C$14:$R$213,'R. PUNTAJES'!$N$10,0)="","",VLOOKUP(C10135,'R. PUNTAJES'!$C$14:$R$213,'R. PUNTAJES'!$N$10,0)),"")</f>
        <v/>
      </c>
    </row>
    <row r="10245" spans="1:16" hidden="1" x14ac:dyDescent="0.3">
      <c r="A10245" s="18" t="str">
        <f>+A10246</f>
        <v>NO</v>
      </c>
      <c r="B10245" s="18"/>
      <c r="E10245" s="112"/>
      <c r="F10245" s="97" t="str">
        <f>+$F$120</f>
        <v>MIPYME</v>
      </c>
      <c r="G10245" s="24"/>
      <c r="H10245" s="24"/>
      <c r="I10245" s="24"/>
      <c r="J10245" s="24"/>
      <c r="K10245" s="24"/>
      <c r="L10245" s="98"/>
    </row>
    <row r="10246" spans="1:16" hidden="1" x14ac:dyDescent="0.3">
      <c r="A10246" s="18" t="str">
        <f>+IF(E10246=0,"NO",1)</f>
        <v>NO</v>
      </c>
      <c r="B10246" s="18"/>
      <c r="E10246" s="96">
        <v>0</v>
      </c>
      <c r="F10246" s="307" t="str">
        <f>+$F$121</f>
        <v>Mipyme</v>
      </c>
      <c r="G10246" s="308"/>
      <c r="H10246" s="308"/>
      <c r="I10246" s="308"/>
      <c r="J10246" s="308"/>
      <c r="K10246" s="309"/>
      <c r="L10246" s="113" t="str">
        <f>IFERROR(IF(VLOOKUP(C10135,'R. PUNTAJES'!$C$14:$R$213,'R. PUNTAJES'!$O$10,0)="","",VLOOKUP(C10135,'R. PUNTAJES'!$C$14:$R$213,'R. PUNTAJES'!$O$10,0)),"")</f>
        <v/>
      </c>
    </row>
    <row r="10247" spans="1:16" hidden="1" x14ac:dyDescent="0.3">
      <c r="A10247" s="1" t="str">
        <f>+A10135</f>
        <v>NO</v>
      </c>
      <c r="E10247" s="112"/>
      <c r="F10247" s="97" t="str">
        <f>+$F$122</f>
        <v>EXPERIENCIA DEL PROPONENTE</v>
      </c>
      <c r="G10247" s="24"/>
      <c r="H10247" s="24"/>
      <c r="I10247" s="24"/>
      <c r="J10247" s="24"/>
      <c r="K10247" s="24"/>
      <c r="L10247" s="98"/>
    </row>
    <row r="10248" spans="1:16" hidden="1" x14ac:dyDescent="0.3">
      <c r="A10248" s="1" t="str">
        <f>+A10135</f>
        <v>NO</v>
      </c>
      <c r="E10248" s="96">
        <v>59.5</v>
      </c>
      <c r="F10248" s="307" t="str">
        <f>+$F$123</f>
        <v>mediana con valor absoluto</v>
      </c>
      <c r="G10248" s="308"/>
      <c r="H10248" s="308"/>
      <c r="I10248" s="308"/>
      <c r="J10248" s="308"/>
      <c r="K10248" s="309"/>
      <c r="L10248" s="113" t="str">
        <f>IFERROR(IF(VLOOKUP(C10135,'R. PUNTAJES'!$C$14:$R$213,'R. PUNTAJES'!$R$10,0)="","",VLOOKUP(C10135,'R. PUNTAJES'!$C$14:$R$213,'R. PUNTAJES'!$R$10,0)),"")</f>
        <v/>
      </c>
    </row>
    <row r="10249" spans="1:16" hidden="1" x14ac:dyDescent="0.3">
      <c r="A10249" s="1" t="str">
        <f>+A10135</f>
        <v>NO</v>
      </c>
      <c r="E10249" s="112"/>
      <c r="F10249" s="97" t="str">
        <f>+$F$124</f>
        <v>MULTAS</v>
      </c>
      <c r="G10249" s="24"/>
      <c r="H10249" s="24"/>
      <c r="I10249" s="24"/>
      <c r="J10249" s="24"/>
      <c r="K10249" s="24"/>
      <c r="L10249" s="98"/>
    </row>
    <row r="10250" spans="1:16" ht="12.75" hidden="1" customHeight="1" x14ac:dyDescent="0.3">
      <c r="A10250" s="1" t="str">
        <f>+A10135</f>
        <v>NO</v>
      </c>
      <c r="E10250" s="96">
        <v>-2</v>
      </c>
      <c r="F10250" s="307" t="str">
        <f>+$F$125</f>
        <v>Una o más multas o cláusulas penales durante el último año</v>
      </c>
      <c r="G10250" s="310"/>
      <c r="H10250" s="310"/>
      <c r="I10250" s="310"/>
      <c r="J10250" s="310"/>
      <c r="K10250" s="311"/>
      <c r="L10250" s="99" t="str">
        <f>IFERROR(IF(VLOOKUP(C10135,'R. PUNTAJES'!$C$14:$R$213,'R. PUNTAJES'!$Q$10,0)="","",VLOOKUP(C10135,'R. PUNTAJES'!$C$14:$R$213,'R. PUNTAJES'!$Q$10,0)),"")</f>
        <v/>
      </c>
    </row>
    <row r="10251" spans="1:16" hidden="1" x14ac:dyDescent="0.3">
      <c r="A10251" s="1" t="str">
        <f>+A10135</f>
        <v>NO</v>
      </c>
      <c r="E10251" s="112"/>
      <c r="F10251" s="97" t="str">
        <f>+$F$126</f>
        <v>OBRAS INCONCLUSAS</v>
      </c>
      <c r="G10251" s="24"/>
      <c r="H10251" s="24"/>
      <c r="I10251" s="24"/>
      <c r="J10251" s="24"/>
      <c r="K10251" s="24"/>
      <c r="L10251" s="98"/>
    </row>
    <row r="10252" spans="1:16" hidden="1" x14ac:dyDescent="0.3">
      <c r="A10252" s="1" t="str">
        <f>+A10135</f>
        <v>NO</v>
      </c>
      <c r="E10252" s="96">
        <v>-1</v>
      </c>
      <c r="F10252" s="301" t="str">
        <f>+$F$127</f>
        <v>Anotación vigente de obra civil inconclusa</v>
      </c>
      <c r="G10252" s="302"/>
      <c r="H10252" s="302"/>
      <c r="I10252" s="302"/>
      <c r="J10252" s="302"/>
      <c r="K10252" s="303"/>
      <c r="L10252" s="99" t="str">
        <f>IFERROR(IF(VLOOKUP(C10135,'R. PUNTAJES'!$C$14:$R$213,'R. PUNTAJES'!$P$10,0)="","",VLOOKUP(C10135,'R. PUNTAJES'!$C$14:$R$213,'R. PUNTAJES'!$P$10,0)),"")</f>
        <v/>
      </c>
    </row>
    <row r="10253" spans="1:16" ht="7.5" hidden="1" customHeight="1" x14ac:dyDescent="0.3">
      <c r="A10253" s="1" t="str">
        <f>+A10135</f>
        <v>NO</v>
      </c>
      <c r="E10253" s="114"/>
      <c r="F10253" s="45"/>
      <c r="G10253" s="45"/>
      <c r="H10253" s="45"/>
      <c r="I10253" s="45"/>
      <c r="J10253" s="45"/>
      <c r="K10253" s="45"/>
      <c r="L10253" s="48"/>
    </row>
    <row r="10254" spans="1:16" hidden="1" x14ac:dyDescent="0.3">
      <c r="A10254" s="1" t="str">
        <f>+A10135</f>
        <v>NO</v>
      </c>
      <c r="E10254" s="115" t="str">
        <f>+$E$129</f>
        <v>PUNTAJE TOTAL</v>
      </c>
      <c r="F10254" s="116"/>
      <c r="G10254" s="116"/>
      <c r="H10254" s="116"/>
      <c r="I10254" s="116"/>
      <c r="J10254" s="116"/>
      <c r="K10254" s="117"/>
      <c r="L10254" s="118">
        <f>IFERROR(IF(VLOOKUP(C10135,'R. PUNTAJES'!$C$14:$R$213,'R. PUNTAJES'!$H$10,0)="RECHAZO","",SUM(L10234:L10252)),"")</f>
        <v>0</v>
      </c>
    </row>
    <row r="10255" spans="1:16" hidden="1" x14ac:dyDescent="0.3">
      <c r="A10255" s="1" t="str">
        <f>+A10135</f>
        <v>NO</v>
      </c>
      <c r="E10255" s="304" t="str">
        <f>+$E$130</f>
        <v>OBSERVACIONES RESPECTO A PUNTAJES</v>
      </c>
      <c r="F10255" s="305"/>
      <c r="G10255" s="305"/>
      <c r="H10255" s="305"/>
      <c r="I10255" s="305"/>
      <c r="J10255" s="305"/>
      <c r="K10255" s="305"/>
      <c r="L10255" s="305"/>
    </row>
    <row r="10256" spans="1:16" ht="12" hidden="1" customHeight="1" x14ac:dyDescent="0.3">
      <c r="A10256" s="1" t="str">
        <f>+A10135</f>
        <v>NO</v>
      </c>
      <c r="E10256" s="306" t="s">
        <v>124</v>
      </c>
      <c r="F10256" s="305"/>
      <c r="G10256" s="305"/>
      <c r="H10256" s="305"/>
      <c r="I10256" s="305"/>
      <c r="J10256" s="305"/>
      <c r="K10256" s="305"/>
      <c r="L10256" s="305"/>
      <c r="N10256" s="119"/>
      <c r="O10256" s="119"/>
      <c r="P10256" s="120"/>
    </row>
    <row r="10257" spans="1:12" ht="3" hidden="1" customHeight="1" x14ac:dyDescent="0.3">
      <c r="A10257" s="1" t="str">
        <f>+A10136</f>
        <v>NO</v>
      </c>
      <c r="E10257" s="121"/>
      <c r="F10257" s="122"/>
      <c r="G10257" s="122"/>
      <c r="H10257" s="122"/>
      <c r="I10257" s="122"/>
      <c r="J10257" s="122"/>
      <c r="K10257" s="122"/>
      <c r="L10257" s="123"/>
    </row>
    <row r="10258" spans="1:12" hidden="1" x14ac:dyDescent="0.3">
      <c r="A10258" s="1" t="str">
        <f>+IF(OR(C10260=""),"NO",1)</f>
        <v>NO</v>
      </c>
      <c r="E10258" s="346"/>
      <c r="F10258" s="347"/>
      <c r="G10258" s="347"/>
      <c r="H10258" s="347"/>
      <c r="I10258" s="347"/>
      <c r="J10258" s="347"/>
      <c r="K10258" s="347"/>
      <c r="L10258" s="347"/>
    </row>
    <row r="10259" spans="1:12" ht="4.5" hidden="1" customHeight="1" x14ac:dyDescent="0.3">
      <c r="A10259" s="1" t="str">
        <f>+A10260</f>
        <v>NO</v>
      </c>
      <c r="E10259" s="15"/>
      <c r="F10259" s="16"/>
      <c r="G10259" s="16"/>
      <c r="H10259" s="16"/>
      <c r="I10259" s="16"/>
      <c r="J10259" s="16"/>
      <c r="K10259" s="16"/>
      <c r="L10259" s="17"/>
    </row>
    <row r="10260" spans="1:12" ht="15.75" hidden="1" customHeight="1" x14ac:dyDescent="0.3">
      <c r="A10260" s="1" t="str">
        <f>+IF(OR(C10260=""),"NO",1)</f>
        <v>NO</v>
      </c>
      <c r="B10260" s="1">
        <f>1+MAX($B$1:B10259)</f>
        <v>83</v>
      </c>
      <c r="C10260" s="18" t="s">
        <v>124</v>
      </c>
      <c r="E10260" s="19" t="s">
        <v>124</v>
      </c>
      <c r="F10260" s="20"/>
      <c r="G10260" s="20"/>
      <c r="H10260" s="20"/>
      <c r="I10260" s="21"/>
      <c r="J10260" s="20"/>
      <c r="K10260" s="21"/>
      <c r="L10260" s="22"/>
    </row>
    <row r="10261" spans="1:12" hidden="1" x14ac:dyDescent="0.3">
      <c r="A10261" s="1" t="str">
        <f>A10260</f>
        <v>NO</v>
      </c>
      <c r="E10261" s="23" t="str">
        <f>+$E$11</f>
        <v>Integrantes</v>
      </c>
      <c r="F10261" s="24"/>
      <c r="G10261" s="24"/>
      <c r="H10261" s="24"/>
      <c r="I10261" s="24"/>
      <c r="J10261" s="24"/>
      <c r="K10261" s="25" t="str">
        <f>+$K$11</f>
        <v>Nit</v>
      </c>
      <c r="L10261" s="26" t="str">
        <f>+$L$11</f>
        <v>Part.</v>
      </c>
    </row>
    <row r="10262" spans="1:12" hidden="1" x14ac:dyDescent="0.3">
      <c r="A10262" s="1" t="str">
        <f>+A10261</f>
        <v>NO</v>
      </c>
      <c r="C10262" s="1" t="s">
        <v>124</v>
      </c>
      <c r="E10262" s="27" t="s">
        <v>124</v>
      </c>
      <c r="F10262" s="28"/>
      <c r="G10262" s="28"/>
      <c r="H10262" s="28"/>
      <c r="I10262" s="28"/>
      <c r="J10262" s="28"/>
      <c r="K10262" s="29" t="s">
        <v>124</v>
      </c>
      <c r="L10262" s="30" t="s">
        <v>124</v>
      </c>
    </row>
    <row r="10263" spans="1:12" hidden="1" x14ac:dyDescent="0.3">
      <c r="A10263" s="18" t="str">
        <f>+IF(OR(C10263=""),"NO",1)</f>
        <v>NO</v>
      </c>
      <c r="B10263" s="18"/>
      <c r="C10263" s="1" t="s">
        <v>124</v>
      </c>
      <c r="E10263" s="31" t="s">
        <v>124</v>
      </c>
      <c r="F10263" s="32"/>
      <c r="G10263" s="32"/>
      <c r="H10263" s="32"/>
      <c r="I10263" s="32"/>
      <c r="J10263" s="32"/>
      <c r="K10263" s="33" t="s">
        <v>124</v>
      </c>
      <c r="L10263" s="34" t="s">
        <v>124</v>
      </c>
    </row>
    <row r="10264" spans="1:12" hidden="1" x14ac:dyDescent="0.3">
      <c r="A10264" s="18" t="str">
        <f>+IF(OR(C10264=""),"NO",1)</f>
        <v>NO</v>
      </c>
      <c r="B10264" s="18"/>
      <c r="C10264" s="1" t="s">
        <v>124</v>
      </c>
      <c r="E10264" s="31" t="s">
        <v>124</v>
      </c>
      <c r="F10264" s="32"/>
      <c r="G10264" s="32"/>
      <c r="H10264" s="32"/>
      <c r="I10264" s="32"/>
      <c r="J10264" s="32"/>
      <c r="K10264" s="33" t="s">
        <v>124</v>
      </c>
      <c r="L10264" s="34" t="s">
        <v>124</v>
      </c>
    </row>
    <row r="10265" spans="1:12" hidden="1" x14ac:dyDescent="0.3">
      <c r="A10265" s="18" t="str">
        <f>+IF(OR(C10265=""),"NO",1)</f>
        <v>NO</v>
      </c>
      <c r="B10265" s="18"/>
      <c r="C10265" s="1" t="s">
        <v>124</v>
      </c>
      <c r="E10265" s="31" t="s">
        <v>13</v>
      </c>
      <c r="F10265" s="32"/>
      <c r="G10265" s="32"/>
      <c r="H10265" s="32"/>
      <c r="I10265" s="32"/>
      <c r="J10265" s="32"/>
      <c r="K10265" s="33"/>
      <c r="L10265" s="34"/>
    </row>
    <row r="10266" spans="1:12" hidden="1" x14ac:dyDescent="0.3">
      <c r="A10266" s="18" t="str">
        <f>+IF(OR(C10266=""),"NO",1)</f>
        <v>NO</v>
      </c>
      <c r="B10266" s="18"/>
      <c r="C10266" s="1" t="s">
        <v>124</v>
      </c>
      <c r="E10266" s="31" t="s">
        <v>13</v>
      </c>
      <c r="F10266" s="32"/>
      <c r="G10266" s="32"/>
      <c r="H10266" s="32"/>
      <c r="I10266" s="32"/>
      <c r="J10266" s="32"/>
      <c r="K10266" s="33"/>
      <c r="L10266" s="34"/>
    </row>
    <row r="10267" spans="1:12" hidden="1" x14ac:dyDescent="0.3">
      <c r="A10267" s="18" t="str">
        <f>+IF(OR(C10267=""),"NO",1)</f>
        <v>NO</v>
      </c>
      <c r="B10267" s="18"/>
      <c r="C10267" s="1" t="s">
        <v>124</v>
      </c>
      <c r="E10267" s="35" t="s">
        <v>13</v>
      </c>
      <c r="F10267" s="36"/>
      <c r="G10267" s="36"/>
      <c r="H10267" s="36"/>
      <c r="I10267" s="36"/>
      <c r="J10267" s="36"/>
      <c r="K10267" s="37"/>
      <c r="L10267" s="38"/>
    </row>
    <row r="10268" spans="1:12" ht="5.15" hidden="1" customHeight="1" x14ac:dyDescent="0.3">
      <c r="A10268" s="1" t="str">
        <f>+A10260</f>
        <v>NO</v>
      </c>
      <c r="E10268" s="39"/>
      <c r="F10268" s="39"/>
      <c r="G10268" s="39"/>
      <c r="H10268" s="39"/>
      <c r="I10268" s="39"/>
      <c r="J10268" s="39"/>
      <c r="K10268" s="39"/>
      <c r="L10268" s="39"/>
    </row>
    <row r="10269" spans="1:12" ht="15.75" hidden="1" customHeight="1" x14ac:dyDescent="0.3">
      <c r="A10269" s="1" t="str">
        <f>+A10260</f>
        <v>NO</v>
      </c>
      <c r="E10269" s="40" t="str">
        <f>+$E$19</f>
        <v>RESULTADO DE EVALUACIÓN TÉCNICA</v>
      </c>
      <c r="F10269" s="41"/>
      <c r="G10269" s="41"/>
      <c r="H10269" s="41"/>
      <c r="I10269" s="41"/>
      <c r="J10269" s="41"/>
      <c r="K10269" s="41"/>
      <c r="L10269" s="42"/>
    </row>
    <row r="10270" spans="1:12" hidden="1" x14ac:dyDescent="0.3">
      <c r="A10270" s="1" t="str">
        <f>+A10260</f>
        <v>NO</v>
      </c>
      <c r="E10270" s="43"/>
      <c r="F10270" s="44" t="str">
        <f>+$F$20</f>
        <v>Experiencia</v>
      </c>
      <c r="G10270" s="45"/>
      <c r="H10270" s="45"/>
      <c r="I10270" s="45"/>
      <c r="J10270" s="45"/>
      <c r="K10270" s="46"/>
      <c r="L10270" s="47" t="s">
        <v>124</v>
      </c>
    </row>
    <row r="10271" spans="1:12" hidden="1" x14ac:dyDescent="0.3">
      <c r="A10271" s="1" t="str">
        <f>+A10260</f>
        <v>NO</v>
      </c>
      <c r="E10271" s="348" t="str">
        <f>+$E$21</f>
        <v>OBSERVACIONES RESPECTO A LA EVALUACIÓN DE EXPERIENCIA</v>
      </c>
      <c r="F10271" s="308"/>
      <c r="G10271" s="308"/>
      <c r="H10271" s="308"/>
      <c r="I10271" s="308"/>
      <c r="J10271" s="308"/>
      <c r="K10271" s="308"/>
      <c r="L10271" s="349"/>
    </row>
    <row r="10272" spans="1:12" hidden="1" x14ac:dyDescent="0.3">
      <c r="A10272" s="1" t="str">
        <f>+A10260</f>
        <v>NO</v>
      </c>
      <c r="E10272" s="350" t="s">
        <v>124</v>
      </c>
      <c r="F10272" s="351"/>
      <c r="G10272" s="351"/>
      <c r="H10272" s="351"/>
      <c r="I10272" s="351"/>
      <c r="J10272" s="351"/>
      <c r="K10272" s="351"/>
      <c r="L10272" s="352"/>
    </row>
    <row r="10273" spans="1:12" ht="5.15" hidden="1" customHeight="1" x14ac:dyDescent="0.3">
      <c r="A10273" s="1" t="str">
        <f>+A10260</f>
        <v>NO</v>
      </c>
      <c r="E10273" s="39"/>
      <c r="F10273" s="39"/>
      <c r="G10273" s="39"/>
      <c r="H10273" s="39"/>
      <c r="I10273" s="39"/>
      <c r="J10273" s="39"/>
      <c r="K10273" s="39"/>
      <c r="L10273" s="39"/>
    </row>
    <row r="10274" spans="1:12" ht="12.75" hidden="1" customHeight="1" x14ac:dyDescent="0.3">
      <c r="A10274" s="1" t="str">
        <f>+A10260</f>
        <v>NO</v>
      </c>
      <c r="E10274" s="40" t="str">
        <f>+$E$24</f>
        <v>EXPERIENCIA HABILITANTE: CONTRATOS PRESENTADOS</v>
      </c>
      <c r="F10274" s="41"/>
      <c r="G10274" s="41"/>
      <c r="H10274" s="41"/>
      <c r="I10274" s="41"/>
      <c r="J10274" s="41"/>
      <c r="K10274" s="41"/>
      <c r="L10274" s="42"/>
    </row>
    <row r="10275" spans="1:12" ht="8.5" hidden="1" customHeight="1" x14ac:dyDescent="0.3">
      <c r="A10275" s="1" t="str">
        <f>+A10260</f>
        <v>NO</v>
      </c>
      <c r="E10275" s="49"/>
      <c r="F10275" s="50"/>
      <c r="G10275" s="51"/>
      <c r="H10275" s="51"/>
      <c r="I10275" s="51"/>
      <c r="J10275" s="51"/>
      <c r="K10275" s="51"/>
      <c r="L10275" s="52"/>
    </row>
    <row r="10276" spans="1:12" hidden="1" x14ac:dyDescent="0.3">
      <c r="A10276" s="18" t="str">
        <f>+IF(OR(C10276=""),"NO",1)</f>
        <v>NO</v>
      </c>
      <c r="B10276" s="18"/>
      <c r="C10276" s="1" t="s">
        <v>124</v>
      </c>
      <c r="E10276" s="329">
        <v>1</v>
      </c>
      <c r="F10276" s="53" t="str">
        <f>+$F$26</f>
        <v>OBJETO</v>
      </c>
      <c r="G10276" s="332" t="s">
        <v>124</v>
      </c>
      <c r="H10276" s="333"/>
      <c r="I10276" s="333"/>
      <c r="J10276" s="333"/>
      <c r="K10276" s="333"/>
      <c r="L10276" s="334"/>
    </row>
    <row r="10277" spans="1:12" hidden="1" x14ac:dyDescent="0.3">
      <c r="A10277" s="18" t="str">
        <f>+IF(OR(C10276=""),"NO",1)</f>
        <v>NO</v>
      </c>
      <c r="B10277" s="18"/>
      <c r="E10277" s="330"/>
      <c r="F10277" s="54" t="str">
        <f>+$F$27</f>
        <v>CONTRATANTE</v>
      </c>
      <c r="G10277" s="335" t="s">
        <v>124</v>
      </c>
      <c r="H10277" s="310"/>
      <c r="I10277" s="310"/>
      <c r="J10277" s="310"/>
      <c r="K10277" s="310"/>
      <c r="L10277" s="336"/>
    </row>
    <row r="10278" spans="1:12" hidden="1" x14ac:dyDescent="0.3">
      <c r="A10278" s="18" t="str">
        <f>+IF(OR(C10276=""),"NO",1)</f>
        <v>NO</v>
      </c>
      <c r="B10278" s="18"/>
      <c r="E10278" s="330"/>
      <c r="F10278" s="54" t="str">
        <f>+$F$28</f>
        <v>APORTANTE</v>
      </c>
      <c r="G10278" s="337" t="s">
        <v>124</v>
      </c>
      <c r="H10278" s="338"/>
      <c r="I10278" s="338"/>
      <c r="J10278" s="338"/>
      <c r="K10278" s="338"/>
      <c r="L10278" s="339"/>
    </row>
    <row r="10279" spans="1:12" hidden="1" x14ac:dyDescent="0.3">
      <c r="A10279" s="18" t="str">
        <f>+IF(OR(C10276=""),"NO",1)</f>
        <v>NO</v>
      </c>
      <c r="B10279" s="18"/>
      <c r="E10279" s="330"/>
      <c r="F10279" s="54" t="str">
        <f>+$F$29</f>
        <v>VALOR /SMMLV)</v>
      </c>
      <c r="G10279" s="55" t="s">
        <v>124</v>
      </c>
      <c r="H10279" s="56" t="str">
        <f>+$H$29</f>
        <v>% PART..</v>
      </c>
      <c r="I10279" s="57" t="s">
        <v>124</v>
      </c>
      <c r="J10279" s="58" t="str">
        <f>+$J$29</f>
        <v>VALOR ACREDITADO</v>
      </c>
      <c r="K10279" s="59"/>
      <c r="L10279" s="47" t="s">
        <v>124</v>
      </c>
    </row>
    <row r="10280" spans="1:12" hidden="1" x14ac:dyDescent="0.3">
      <c r="A10280" s="18" t="str">
        <f>+IF(OR(C10276=""),"NO",1)</f>
        <v>NO</v>
      </c>
      <c r="B10280" s="18"/>
      <c r="E10280" s="330"/>
      <c r="F10280" s="60" t="str">
        <f>+$F$30</f>
        <v>EXPERIENCIA APORTADA</v>
      </c>
      <c r="G10280" s="340" t="s">
        <v>124</v>
      </c>
      <c r="H10280" s="341"/>
      <c r="I10280" s="341"/>
      <c r="J10280" s="341"/>
      <c r="K10280" s="341"/>
      <c r="L10280" s="342"/>
    </row>
    <row r="10281" spans="1:12" hidden="1" x14ac:dyDescent="0.3">
      <c r="A10281" s="18" t="str">
        <f>+IF(OR(C10276=""),"NO",1)</f>
        <v>NO</v>
      </c>
      <c r="B10281" s="18"/>
      <c r="E10281" s="331"/>
      <c r="F10281" s="62" t="str">
        <f>+$F$31</f>
        <v>OBSERVACIÓN</v>
      </c>
      <c r="G10281" s="343" t="s">
        <v>124</v>
      </c>
      <c r="H10281" s="344"/>
      <c r="I10281" s="344"/>
      <c r="J10281" s="344"/>
      <c r="K10281" s="344"/>
      <c r="L10281" s="345"/>
    </row>
    <row r="10282" spans="1:12" ht="8.5" hidden="1" customHeight="1" x14ac:dyDescent="0.3">
      <c r="A10282" s="18" t="str">
        <f>+IF(OR(C10276=""),"NO",1)</f>
        <v>NO</v>
      </c>
      <c r="B10282" s="18"/>
      <c r="E10282" s="49"/>
      <c r="F10282" s="50"/>
      <c r="G10282" s="51"/>
      <c r="H10282" s="51"/>
      <c r="I10282" s="51"/>
      <c r="J10282" s="51"/>
      <c r="K10282" s="51"/>
      <c r="L10282" s="52"/>
    </row>
    <row r="10283" spans="1:12" hidden="1" x14ac:dyDescent="0.3">
      <c r="A10283" s="18" t="str">
        <f t="shared" ref="A10283" si="3444">+IF(OR(C10283=""),"NO",1)</f>
        <v>NO</v>
      </c>
      <c r="B10283" s="18"/>
      <c r="C10283" s="1" t="s">
        <v>124</v>
      </c>
      <c r="E10283" s="329">
        <v>2</v>
      </c>
      <c r="F10283" s="53" t="str">
        <f>+$F$26</f>
        <v>OBJETO</v>
      </c>
      <c r="G10283" s="332" t="s">
        <v>124</v>
      </c>
      <c r="H10283" s="333"/>
      <c r="I10283" s="333"/>
      <c r="J10283" s="333"/>
      <c r="K10283" s="333"/>
      <c r="L10283" s="334"/>
    </row>
    <row r="10284" spans="1:12" hidden="1" x14ac:dyDescent="0.3">
      <c r="A10284" s="18" t="str">
        <f t="shared" ref="A10284" si="3445">+IF(OR(C10283=""),"NO",1)</f>
        <v>NO</v>
      </c>
      <c r="B10284" s="18"/>
      <c r="E10284" s="330"/>
      <c r="F10284" s="54" t="str">
        <f>+$F$27</f>
        <v>CONTRATANTE</v>
      </c>
      <c r="G10284" s="335" t="s">
        <v>124</v>
      </c>
      <c r="H10284" s="310"/>
      <c r="I10284" s="310"/>
      <c r="J10284" s="310"/>
      <c r="K10284" s="310"/>
      <c r="L10284" s="336"/>
    </row>
    <row r="10285" spans="1:12" hidden="1" x14ac:dyDescent="0.3">
      <c r="A10285" s="18" t="str">
        <f t="shared" ref="A10285" si="3446">+IF(OR(C10283=""),"NO",1)</f>
        <v>NO</v>
      </c>
      <c r="B10285" s="18"/>
      <c r="E10285" s="330"/>
      <c r="F10285" s="54" t="str">
        <f>+$F$28</f>
        <v>APORTANTE</v>
      </c>
      <c r="G10285" s="337" t="s">
        <v>124</v>
      </c>
      <c r="H10285" s="338"/>
      <c r="I10285" s="338"/>
      <c r="J10285" s="338"/>
      <c r="K10285" s="338"/>
      <c r="L10285" s="339"/>
    </row>
    <row r="10286" spans="1:12" hidden="1" x14ac:dyDescent="0.3">
      <c r="A10286" s="18" t="str">
        <f t="shared" ref="A10286" si="3447">+IF(OR(C10283=""),"NO",1)</f>
        <v>NO</v>
      </c>
      <c r="B10286" s="18"/>
      <c r="E10286" s="330"/>
      <c r="F10286" s="54" t="str">
        <f>+$F$29</f>
        <v>VALOR /SMMLV)</v>
      </c>
      <c r="G10286" s="55" t="s">
        <v>124</v>
      </c>
      <c r="H10286" s="56" t="str">
        <f>+$H$29</f>
        <v>% PART..</v>
      </c>
      <c r="I10286" s="57" t="s">
        <v>124</v>
      </c>
      <c r="J10286" s="58" t="str">
        <f>+$J$29</f>
        <v>VALOR ACREDITADO</v>
      </c>
      <c r="K10286" s="59"/>
      <c r="L10286" s="47" t="s">
        <v>124</v>
      </c>
    </row>
    <row r="10287" spans="1:12" hidden="1" x14ac:dyDescent="0.3">
      <c r="A10287" s="18" t="str">
        <f t="shared" ref="A10287" si="3448">+IF(OR(C10283=""),"NO",1)</f>
        <v>NO</v>
      </c>
      <c r="B10287" s="18"/>
      <c r="E10287" s="330"/>
      <c r="F10287" s="60" t="str">
        <f>+$F$30</f>
        <v>EXPERIENCIA APORTADA</v>
      </c>
      <c r="G10287" s="340" t="s">
        <v>124</v>
      </c>
      <c r="H10287" s="341"/>
      <c r="I10287" s="341"/>
      <c r="J10287" s="341"/>
      <c r="K10287" s="341"/>
      <c r="L10287" s="342"/>
    </row>
    <row r="10288" spans="1:12" hidden="1" x14ac:dyDescent="0.3">
      <c r="A10288" s="18" t="str">
        <f t="shared" ref="A10288" si="3449">+IF(OR(C10283=""),"NO",1)</f>
        <v>NO</v>
      </c>
      <c r="B10288" s="18"/>
      <c r="E10288" s="331"/>
      <c r="F10288" s="62" t="str">
        <f>+$F$31</f>
        <v>OBSERVACIÓN</v>
      </c>
      <c r="G10288" s="343" t="s">
        <v>124</v>
      </c>
      <c r="H10288" s="344"/>
      <c r="I10288" s="344"/>
      <c r="J10288" s="344"/>
      <c r="K10288" s="344"/>
      <c r="L10288" s="345"/>
    </row>
    <row r="10289" spans="1:12" ht="8.5" hidden="1" customHeight="1" x14ac:dyDescent="0.3">
      <c r="A10289" s="18" t="str">
        <f t="shared" ref="A10289" si="3450">+IF(OR(C10283=""),"NO",1)</f>
        <v>NO</v>
      </c>
      <c r="B10289" s="18"/>
      <c r="E10289" s="49"/>
      <c r="F10289" s="50"/>
      <c r="G10289" s="51"/>
      <c r="H10289" s="51"/>
      <c r="I10289" s="51"/>
      <c r="J10289" s="51"/>
      <c r="K10289" s="51"/>
      <c r="L10289" s="52"/>
    </row>
    <row r="10290" spans="1:12" hidden="1" x14ac:dyDescent="0.3">
      <c r="A10290" s="18" t="str">
        <f t="shared" ref="A10290" si="3451">+IF(OR(C10290=""),"NO",1)</f>
        <v>NO</v>
      </c>
      <c r="B10290" s="18"/>
      <c r="C10290" s="1" t="s">
        <v>124</v>
      </c>
      <c r="E10290" s="329">
        <v>3</v>
      </c>
      <c r="F10290" s="53" t="str">
        <f>+$F$26</f>
        <v>OBJETO</v>
      </c>
      <c r="G10290" s="332" t="s">
        <v>124</v>
      </c>
      <c r="H10290" s="333"/>
      <c r="I10290" s="333"/>
      <c r="J10290" s="333"/>
      <c r="K10290" s="333"/>
      <c r="L10290" s="334"/>
    </row>
    <row r="10291" spans="1:12" hidden="1" x14ac:dyDescent="0.3">
      <c r="A10291" s="18" t="str">
        <f t="shared" ref="A10291" si="3452">+IF(OR(C10290=""),"NO",1)</f>
        <v>NO</v>
      </c>
      <c r="B10291" s="18"/>
      <c r="E10291" s="330"/>
      <c r="F10291" s="54" t="str">
        <f>+$F$27</f>
        <v>CONTRATANTE</v>
      </c>
      <c r="G10291" s="335" t="s">
        <v>124</v>
      </c>
      <c r="H10291" s="310"/>
      <c r="I10291" s="310"/>
      <c r="J10291" s="310"/>
      <c r="K10291" s="310"/>
      <c r="L10291" s="336"/>
    </row>
    <row r="10292" spans="1:12" hidden="1" x14ac:dyDescent="0.3">
      <c r="A10292" s="18" t="str">
        <f t="shared" ref="A10292" si="3453">+IF(OR(C10290=""),"NO",1)</f>
        <v>NO</v>
      </c>
      <c r="B10292" s="18"/>
      <c r="E10292" s="330"/>
      <c r="F10292" s="54" t="str">
        <f>+$F$28</f>
        <v>APORTANTE</v>
      </c>
      <c r="G10292" s="337" t="s">
        <v>124</v>
      </c>
      <c r="H10292" s="338"/>
      <c r="I10292" s="338"/>
      <c r="J10292" s="338"/>
      <c r="K10292" s="338"/>
      <c r="L10292" s="339"/>
    </row>
    <row r="10293" spans="1:12" hidden="1" x14ac:dyDescent="0.3">
      <c r="A10293" s="18" t="str">
        <f t="shared" ref="A10293" si="3454">+IF(OR(C10290=""),"NO",1)</f>
        <v>NO</v>
      </c>
      <c r="B10293" s="18"/>
      <c r="E10293" s="330"/>
      <c r="F10293" s="54" t="str">
        <f>+$F$29</f>
        <v>VALOR /SMMLV)</v>
      </c>
      <c r="G10293" s="55" t="s">
        <v>124</v>
      </c>
      <c r="H10293" s="56" t="str">
        <f>+$H$29</f>
        <v>% PART..</v>
      </c>
      <c r="I10293" s="57" t="s">
        <v>124</v>
      </c>
      <c r="J10293" s="58" t="str">
        <f>+$J$29</f>
        <v>VALOR ACREDITADO</v>
      </c>
      <c r="K10293" s="59"/>
      <c r="L10293" s="47" t="s">
        <v>124</v>
      </c>
    </row>
    <row r="10294" spans="1:12" hidden="1" x14ac:dyDescent="0.3">
      <c r="A10294" s="18" t="str">
        <f t="shared" ref="A10294" si="3455">+IF(OR(C10290=""),"NO",1)</f>
        <v>NO</v>
      </c>
      <c r="B10294" s="18"/>
      <c r="E10294" s="330"/>
      <c r="F10294" s="60" t="str">
        <f>+$F$30</f>
        <v>EXPERIENCIA APORTADA</v>
      </c>
      <c r="G10294" s="340" t="s">
        <v>124</v>
      </c>
      <c r="H10294" s="341"/>
      <c r="I10294" s="341"/>
      <c r="J10294" s="341"/>
      <c r="K10294" s="341"/>
      <c r="L10294" s="342"/>
    </row>
    <row r="10295" spans="1:12" hidden="1" x14ac:dyDescent="0.3">
      <c r="A10295" s="18" t="str">
        <f t="shared" ref="A10295" si="3456">+IF(OR(C10290=""),"NO",1)</f>
        <v>NO</v>
      </c>
      <c r="B10295" s="18"/>
      <c r="E10295" s="331"/>
      <c r="F10295" s="62" t="str">
        <f>+$F$31</f>
        <v>OBSERVACIÓN</v>
      </c>
      <c r="G10295" s="343" t="s">
        <v>124</v>
      </c>
      <c r="H10295" s="344"/>
      <c r="I10295" s="344"/>
      <c r="J10295" s="344"/>
      <c r="K10295" s="344"/>
      <c r="L10295" s="345"/>
    </row>
    <row r="10296" spans="1:12" ht="8.5" hidden="1" customHeight="1" x14ac:dyDescent="0.3">
      <c r="A10296" s="18" t="str">
        <f t="shared" ref="A10296" si="3457">+IF(OR(C10290=""),"NO",1)</f>
        <v>NO</v>
      </c>
      <c r="B10296" s="18"/>
      <c r="E10296" s="49"/>
      <c r="F10296" s="50"/>
      <c r="G10296" s="51"/>
      <c r="H10296" s="51"/>
      <c r="I10296" s="51"/>
      <c r="J10296" s="51"/>
      <c r="K10296" s="51"/>
      <c r="L10296" s="52"/>
    </row>
    <row r="10297" spans="1:12" hidden="1" x14ac:dyDescent="0.3">
      <c r="A10297" s="18" t="str">
        <f t="shared" ref="A10297" si="3458">+IF(OR(C10297=""),"NO",1)</f>
        <v>NO</v>
      </c>
      <c r="B10297" s="18"/>
      <c r="C10297" s="1" t="s">
        <v>124</v>
      </c>
      <c r="E10297" s="329">
        <v>4</v>
      </c>
      <c r="F10297" s="53" t="str">
        <f>+$F$26</f>
        <v>OBJETO</v>
      </c>
      <c r="G10297" s="332" t="s">
        <v>124</v>
      </c>
      <c r="H10297" s="333"/>
      <c r="I10297" s="333"/>
      <c r="J10297" s="333"/>
      <c r="K10297" s="333"/>
      <c r="L10297" s="334"/>
    </row>
    <row r="10298" spans="1:12" hidden="1" x14ac:dyDescent="0.3">
      <c r="A10298" s="18" t="str">
        <f t="shared" ref="A10298" si="3459">+IF(OR(C10297=""),"NO",1)</f>
        <v>NO</v>
      </c>
      <c r="B10298" s="18"/>
      <c r="E10298" s="330"/>
      <c r="F10298" s="54" t="str">
        <f>+$F$27</f>
        <v>CONTRATANTE</v>
      </c>
      <c r="G10298" s="335" t="s">
        <v>124</v>
      </c>
      <c r="H10298" s="310"/>
      <c r="I10298" s="310"/>
      <c r="J10298" s="310"/>
      <c r="K10298" s="310"/>
      <c r="L10298" s="336"/>
    </row>
    <row r="10299" spans="1:12" hidden="1" x14ac:dyDescent="0.3">
      <c r="A10299" s="18" t="str">
        <f t="shared" ref="A10299" si="3460">+IF(OR(C10297=""),"NO",1)</f>
        <v>NO</v>
      </c>
      <c r="B10299" s="18"/>
      <c r="E10299" s="330"/>
      <c r="F10299" s="54" t="str">
        <f>+$F$28</f>
        <v>APORTANTE</v>
      </c>
      <c r="G10299" s="337" t="s">
        <v>124</v>
      </c>
      <c r="H10299" s="338"/>
      <c r="I10299" s="338"/>
      <c r="J10299" s="338"/>
      <c r="K10299" s="338"/>
      <c r="L10299" s="339"/>
    </row>
    <row r="10300" spans="1:12" hidden="1" x14ac:dyDescent="0.3">
      <c r="A10300" s="18" t="str">
        <f t="shared" ref="A10300" si="3461">+IF(OR(C10297=""),"NO",1)</f>
        <v>NO</v>
      </c>
      <c r="B10300" s="18"/>
      <c r="E10300" s="330"/>
      <c r="F10300" s="54" t="str">
        <f>+$F$29</f>
        <v>VALOR /SMMLV)</v>
      </c>
      <c r="G10300" s="55" t="s">
        <v>124</v>
      </c>
      <c r="H10300" s="56" t="str">
        <f>+$H$29</f>
        <v>% PART..</v>
      </c>
      <c r="I10300" s="57" t="s">
        <v>124</v>
      </c>
      <c r="J10300" s="58" t="str">
        <f>+$J$29</f>
        <v>VALOR ACREDITADO</v>
      </c>
      <c r="K10300" s="59"/>
      <c r="L10300" s="47" t="s">
        <v>124</v>
      </c>
    </row>
    <row r="10301" spans="1:12" hidden="1" x14ac:dyDescent="0.3">
      <c r="A10301" s="18" t="str">
        <f t="shared" ref="A10301" si="3462">+IF(OR(C10297=""),"NO",1)</f>
        <v>NO</v>
      </c>
      <c r="B10301" s="18"/>
      <c r="E10301" s="330"/>
      <c r="F10301" s="60" t="str">
        <f>+$F$30</f>
        <v>EXPERIENCIA APORTADA</v>
      </c>
      <c r="G10301" s="340" t="s">
        <v>124</v>
      </c>
      <c r="H10301" s="341"/>
      <c r="I10301" s="341"/>
      <c r="J10301" s="341"/>
      <c r="K10301" s="341"/>
      <c r="L10301" s="342"/>
    </row>
    <row r="10302" spans="1:12" hidden="1" x14ac:dyDescent="0.3">
      <c r="A10302" s="18" t="str">
        <f t="shared" ref="A10302" si="3463">+IF(OR(C10297=""),"NO",1)</f>
        <v>NO</v>
      </c>
      <c r="B10302" s="18"/>
      <c r="E10302" s="331"/>
      <c r="F10302" s="62" t="str">
        <f>+$F$31</f>
        <v>OBSERVACIÓN</v>
      </c>
      <c r="G10302" s="343" t="s">
        <v>124</v>
      </c>
      <c r="H10302" s="344"/>
      <c r="I10302" s="344"/>
      <c r="J10302" s="344"/>
      <c r="K10302" s="344"/>
      <c r="L10302" s="345"/>
    </row>
    <row r="10303" spans="1:12" ht="8.5" hidden="1" customHeight="1" x14ac:dyDescent="0.3">
      <c r="A10303" s="18" t="str">
        <f t="shared" ref="A10303" si="3464">+IF(OR(C10297=""),"NO",1)</f>
        <v>NO</v>
      </c>
      <c r="B10303" s="18"/>
      <c r="E10303" s="49"/>
      <c r="F10303" s="50"/>
      <c r="G10303" s="51"/>
      <c r="H10303" s="51"/>
      <c r="I10303" s="51"/>
      <c r="J10303" s="51"/>
      <c r="K10303" s="51"/>
      <c r="L10303" s="52"/>
    </row>
    <row r="10304" spans="1:12" hidden="1" x14ac:dyDescent="0.3">
      <c r="A10304" s="18" t="str">
        <f t="shared" ref="A10304" si="3465">+IF(OR(C10304=""),"NO",1)</f>
        <v>NO</v>
      </c>
      <c r="B10304" s="18"/>
      <c r="C10304" s="1" t="s">
        <v>124</v>
      </c>
      <c r="E10304" s="329">
        <v>5</v>
      </c>
      <c r="F10304" s="53" t="str">
        <f>+$F$26</f>
        <v>OBJETO</v>
      </c>
      <c r="G10304" s="332" t="s">
        <v>124</v>
      </c>
      <c r="H10304" s="333"/>
      <c r="I10304" s="333"/>
      <c r="J10304" s="333"/>
      <c r="K10304" s="333"/>
      <c r="L10304" s="334"/>
    </row>
    <row r="10305" spans="1:12" hidden="1" x14ac:dyDescent="0.3">
      <c r="A10305" s="18" t="str">
        <f t="shared" ref="A10305" si="3466">+IF(OR(C10304=""),"NO",1)</f>
        <v>NO</v>
      </c>
      <c r="B10305" s="18"/>
      <c r="E10305" s="330"/>
      <c r="F10305" s="54" t="str">
        <f>+$F$27</f>
        <v>CONTRATANTE</v>
      </c>
      <c r="G10305" s="335" t="s">
        <v>124</v>
      </c>
      <c r="H10305" s="310"/>
      <c r="I10305" s="310"/>
      <c r="J10305" s="310"/>
      <c r="K10305" s="310"/>
      <c r="L10305" s="336"/>
    </row>
    <row r="10306" spans="1:12" hidden="1" x14ac:dyDescent="0.3">
      <c r="A10306" s="18" t="str">
        <f t="shared" ref="A10306" si="3467">+IF(OR(C10304=""),"NO",1)</f>
        <v>NO</v>
      </c>
      <c r="B10306" s="18"/>
      <c r="E10306" s="330"/>
      <c r="F10306" s="54" t="str">
        <f>+$F$28</f>
        <v>APORTANTE</v>
      </c>
      <c r="G10306" s="337" t="s">
        <v>124</v>
      </c>
      <c r="H10306" s="338"/>
      <c r="I10306" s="338"/>
      <c r="J10306" s="338"/>
      <c r="K10306" s="338"/>
      <c r="L10306" s="339"/>
    </row>
    <row r="10307" spans="1:12" hidden="1" x14ac:dyDescent="0.3">
      <c r="A10307" s="18" t="str">
        <f t="shared" ref="A10307" si="3468">+IF(OR(C10304=""),"NO",1)</f>
        <v>NO</v>
      </c>
      <c r="B10307" s="18"/>
      <c r="E10307" s="330"/>
      <c r="F10307" s="54" t="str">
        <f>+$F$29</f>
        <v>VALOR /SMMLV)</v>
      </c>
      <c r="G10307" s="55" t="s">
        <v>124</v>
      </c>
      <c r="H10307" s="56" t="str">
        <f>+$H$29</f>
        <v>% PART..</v>
      </c>
      <c r="I10307" s="57" t="s">
        <v>124</v>
      </c>
      <c r="J10307" s="58" t="str">
        <f>+$J$29</f>
        <v>VALOR ACREDITADO</v>
      </c>
      <c r="K10307" s="59"/>
      <c r="L10307" s="47" t="s">
        <v>124</v>
      </c>
    </row>
    <row r="10308" spans="1:12" hidden="1" x14ac:dyDescent="0.3">
      <c r="A10308" s="18" t="str">
        <f t="shared" ref="A10308" si="3469">+IF(OR(C10304=""),"NO",1)</f>
        <v>NO</v>
      </c>
      <c r="B10308" s="18"/>
      <c r="E10308" s="330"/>
      <c r="F10308" s="60" t="str">
        <f>+$F$30</f>
        <v>EXPERIENCIA APORTADA</v>
      </c>
      <c r="G10308" s="340" t="s">
        <v>124</v>
      </c>
      <c r="H10308" s="341"/>
      <c r="I10308" s="341"/>
      <c r="J10308" s="341"/>
      <c r="K10308" s="341"/>
      <c r="L10308" s="342"/>
    </row>
    <row r="10309" spans="1:12" hidden="1" x14ac:dyDescent="0.3">
      <c r="A10309" s="18" t="str">
        <f t="shared" ref="A10309" si="3470">+IF(OR(C10304=""),"NO",1)</f>
        <v>NO</v>
      </c>
      <c r="B10309" s="18"/>
      <c r="E10309" s="331"/>
      <c r="F10309" s="62" t="str">
        <f>+$F$31</f>
        <v>OBSERVACIÓN</v>
      </c>
      <c r="G10309" s="343" t="s">
        <v>124</v>
      </c>
      <c r="H10309" s="344"/>
      <c r="I10309" s="344"/>
      <c r="J10309" s="344"/>
      <c r="K10309" s="344"/>
      <c r="L10309" s="345"/>
    </row>
    <row r="10310" spans="1:12" ht="8.5" hidden="1" customHeight="1" x14ac:dyDescent="0.3">
      <c r="A10310" s="18" t="str">
        <f t="shared" ref="A10310" si="3471">+IF(OR(C10304=""),"NO",1)</f>
        <v>NO</v>
      </c>
      <c r="B10310" s="18"/>
      <c r="E10310" s="49"/>
      <c r="F10310" s="50"/>
      <c r="G10310" s="51"/>
      <c r="H10310" s="51"/>
      <c r="I10310" s="51"/>
      <c r="J10310" s="51"/>
      <c r="K10310" s="51"/>
      <c r="L10310" s="52"/>
    </row>
    <row r="10311" spans="1:12" hidden="1" x14ac:dyDescent="0.3">
      <c r="A10311" s="18" t="str">
        <f t="shared" ref="A10311" si="3472">+IF(OR(C10311=""),"NO",1)</f>
        <v>NO</v>
      </c>
      <c r="B10311" s="18"/>
      <c r="C10311" s="1" t="s">
        <v>124</v>
      </c>
      <c r="E10311" s="329">
        <v>6</v>
      </c>
      <c r="F10311" s="53" t="str">
        <f>+$F$26</f>
        <v>OBJETO</v>
      </c>
      <c r="G10311" s="332" t="s">
        <v>124</v>
      </c>
      <c r="H10311" s="333"/>
      <c r="I10311" s="333"/>
      <c r="J10311" s="333"/>
      <c r="K10311" s="333"/>
      <c r="L10311" s="334"/>
    </row>
    <row r="10312" spans="1:12" hidden="1" x14ac:dyDescent="0.3">
      <c r="A10312" s="18" t="str">
        <f t="shared" ref="A10312" si="3473">+IF(OR(C10311=""),"NO",1)</f>
        <v>NO</v>
      </c>
      <c r="B10312" s="18"/>
      <c r="E10312" s="330"/>
      <c r="F10312" s="54" t="str">
        <f>+$F$27</f>
        <v>CONTRATANTE</v>
      </c>
      <c r="G10312" s="335" t="s">
        <v>124</v>
      </c>
      <c r="H10312" s="310"/>
      <c r="I10312" s="310"/>
      <c r="J10312" s="310"/>
      <c r="K10312" s="310"/>
      <c r="L10312" s="336"/>
    </row>
    <row r="10313" spans="1:12" hidden="1" x14ac:dyDescent="0.3">
      <c r="A10313" s="18" t="str">
        <f t="shared" ref="A10313" si="3474">+IF(OR(C10311=""),"NO",1)</f>
        <v>NO</v>
      </c>
      <c r="B10313" s="18"/>
      <c r="E10313" s="330"/>
      <c r="F10313" s="54" t="str">
        <f>+$F$28</f>
        <v>APORTANTE</v>
      </c>
      <c r="G10313" s="337" t="s">
        <v>124</v>
      </c>
      <c r="H10313" s="338"/>
      <c r="I10313" s="338"/>
      <c r="J10313" s="338"/>
      <c r="K10313" s="338"/>
      <c r="L10313" s="339"/>
    </row>
    <row r="10314" spans="1:12" hidden="1" x14ac:dyDescent="0.3">
      <c r="A10314" s="18" t="str">
        <f t="shared" ref="A10314" si="3475">+IF(OR(C10311=""),"NO",1)</f>
        <v>NO</v>
      </c>
      <c r="B10314" s="18"/>
      <c r="E10314" s="330"/>
      <c r="F10314" s="54" t="str">
        <f>+$F$29</f>
        <v>VALOR /SMMLV)</v>
      </c>
      <c r="G10314" s="55" t="s">
        <v>124</v>
      </c>
      <c r="H10314" s="56" t="str">
        <f>+$H$29</f>
        <v>% PART..</v>
      </c>
      <c r="I10314" s="57" t="s">
        <v>124</v>
      </c>
      <c r="J10314" s="58" t="str">
        <f>+$J$29</f>
        <v>VALOR ACREDITADO</v>
      </c>
      <c r="K10314" s="59"/>
      <c r="L10314" s="47" t="s">
        <v>124</v>
      </c>
    </row>
    <row r="10315" spans="1:12" hidden="1" x14ac:dyDescent="0.3">
      <c r="A10315" s="18" t="str">
        <f t="shared" ref="A10315" si="3476">+IF(OR(C10311=""),"NO",1)</f>
        <v>NO</v>
      </c>
      <c r="B10315" s="18"/>
      <c r="E10315" s="330"/>
      <c r="F10315" s="60" t="str">
        <f>+$F$30</f>
        <v>EXPERIENCIA APORTADA</v>
      </c>
      <c r="G10315" s="340" t="s">
        <v>124</v>
      </c>
      <c r="H10315" s="341"/>
      <c r="I10315" s="341"/>
      <c r="J10315" s="341"/>
      <c r="K10315" s="341"/>
      <c r="L10315" s="342"/>
    </row>
    <row r="10316" spans="1:12" hidden="1" x14ac:dyDescent="0.3">
      <c r="A10316" s="18" t="str">
        <f t="shared" ref="A10316" si="3477">+IF(OR(C10311=""),"NO",1)</f>
        <v>NO</v>
      </c>
      <c r="B10316" s="18"/>
      <c r="E10316" s="331"/>
      <c r="F10316" s="62" t="str">
        <f>+$F$31</f>
        <v>OBSERVACIÓN</v>
      </c>
      <c r="G10316" s="343" t="s">
        <v>124</v>
      </c>
      <c r="H10316" s="344"/>
      <c r="I10316" s="344"/>
      <c r="J10316" s="344"/>
      <c r="K10316" s="344"/>
      <c r="L10316" s="345"/>
    </row>
    <row r="10317" spans="1:12" ht="8.5" hidden="1" customHeight="1" x14ac:dyDescent="0.3">
      <c r="A10317" s="18" t="str">
        <f t="shared" ref="A10317" si="3478">+IF(OR(C10311=""),"NO",1)</f>
        <v>NO</v>
      </c>
      <c r="B10317" s="18"/>
      <c r="E10317" s="49"/>
      <c r="F10317" s="50"/>
      <c r="G10317" s="51"/>
      <c r="H10317" s="51"/>
      <c r="I10317" s="51"/>
      <c r="J10317" s="51"/>
      <c r="K10317" s="51"/>
      <c r="L10317" s="52"/>
    </row>
    <row r="10318" spans="1:12" hidden="1" x14ac:dyDescent="0.3">
      <c r="A10318" s="18" t="str">
        <f t="shared" ref="A10318" si="3479">+IF(OR(C10318=""),"NO",1)</f>
        <v>NO</v>
      </c>
      <c r="B10318" s="18"/>
      <c r="C10318" s="1" t="s">
        <v>124</v>
      </c>
      <c r="E10318" s="329">
        <v>7</v>
      </c>
      <c r="F10318" s="53" t="str">
        <f>+$F$26</f>
        <v>OBJETO</v>
      </c>
      <c r="G10318" s="332" t="s">
        <v>124</v>
      </c>
      <c r="H10318" s="333"/>
      <c r="I10318" s="333"/>
      <c r="J10318" s="333"/>
      <c r="K10318" s="333"/>
      <c r="L10318" s="334"/>
    </row>
    <row r="10319" spans="1:12" hidden="1" x14ac:dyDescent="0.3">
      <c r="A10319" s="18" t="str">
        <f t="shared" ref="A10319" si="3480">+IF(OR(C10318=""),"NO",1)</f>
        <v>NO</v>
      </c>
      <c r="B10319" s="18"/>
      <c r="E10319" s="330"/>
      <c r="F10319" s="54" t="str">
        <f>+$F$27</f>
        <v>CONTRATANTE</v>
      </c>
      <c r="G10319" s="335" t="s">
        <v>124</v>
      </c>
      <c r="H10319" s="310"/>
      <c r="I10319" s="310"/>
      <c r="J10319" s="310"/>
      <c r="K10319" s="310"/>
      <c r="L10319" s="336"/>
    </row>
    <row r="10320" spans="1:12" hidden="1" x14ac:dyDescent="0.3">
      <c r="A10320" s="18" t="str">
        <f t="shared" ref="A10320" si="3481">+IF(OR(C10318=""),"NO",1)</f>
        <v>NO</v>
      </c>
      <c r="B10320" s="18"/>
      <c r="E10320" s="330"/>
      <c r="F10320" s="54" t="str">
        <f>+$F$28</f>
        <v>APORTANTE</v>
      </c>
      <c r="G10320" s="337" t="s">
        <v>124</v>
      </c>
      <c r="H10320" s="338"/>
      <c r="I10320" s="338"/>
      <c r="J10320" s="338"/>
      <c r="K10320" s="338"/>
      <c r="L10320" s="339"/>
    </row>
    <row r="10321" spans="1:12" hidden="1" x14ac:dyDescent="0.3">
      <c r="A10321" s="18" t="str">
        <f t="shared" ref="A10321" si="3482">+IF(OR(C10318=""),"NO",1)</f>
        <v>NO</v>
      </c>
      <c r="B10321" s="18"/>
      <c r="E10321" s="330"/>
      <c r="F10321" s="54" t="str">
        <f>+$F$29</f>
        <v>VALOR /SMMLV)</v>
      </c>
      <c r="G10321" s="55" t="s">
        <v>124</v>
      </c>
      <c r="H10321" s="56" t="str">
        <f>+$H$29</f>
        <v>% PART..</v>
      </c>
      <c r="I10321" s="57" t="s">
        <v>124</v>
      </c>
      <c r="J10321" s="58" t="str">
        <f>+$J$29</f>
        <v>VALOR ACREDITADO</v>
      </c>
      <c r="K10321" s="59"/>
      <c r="L10321" s="47" t="s">
        <v>124</v>
      </c>
    </row>
    <row r="10322" spans="1:12" hidden="1" x14ac:dyDescent="0.3">
      <c r="A10322" s="18" t="str">
        <f t="shared" ref="A10322" si="3483">+IF(OR(C10318=""),"NO",1)</f>
        <v>NO</v>
      </c>
      <c r="B10322" s="18"/>
      <c r="E10322" s="330"/>
      <c r="F10322" s="60" t="str">
        <f>+$F$30</f>
        <v>EXPERIENCIA APORTADA</v>
      </c>
      <c r="G10322" s="340" t="s">
        <v>124</v>
      </c>
      <c r="H10322" s="341"/>
      <c r="I10322" s="341"/>
      <c r="J10322" s="341"/>
      <c r="K10322" s="341"/>
      <c r="L10322" s="342"/>
    </row>
    <row r="10323" spans="1:12" hidden="1" x14ac:dyDescent="0.3">
      <c r="A10323" s="18" t="str">
        <f t="shared" ref="A10323" si="3484">+IF(OR(C10318=""),"NO",1)</f>
        <v>NO</v>
      </c>
      <c r="B10323" s="18"/>
      <c r="E10323" s="331"/>
      <c r="F10323" s="62" t="str">
        <f>+$F$31</f>
        <v>OBSERVACIÓN</v>
      </c>
      <c r="G10323" s="343" t="s">
        <v>124</v>
      </c>
      <c r="H10323" s="344"/>
      <c r="I10323" s="344"/>
      <c r="J10323" s="344"/>
      <c r="K10323" s="344"/>
      <c r="L10323" s="345"/>
    </row>
    <row r="10324" spans="1:12" hidden="1" x14ac:dyDescent="0.3">
      <c r="A10324" s="18" t="str">
        <f t="shared" ref="A10324" si="3485">+IF(OR(C10318=""),"NO",1)</f>
        <v>NO</v>
      </c>
      <c r="B10324" s="18"/>
      <c r="E10324" s="49"/>
      <c r="F10324" s="50"/>
      <c r="G10324" s="51"/>
      <c r="H10324" s="51"/>
      <c r="I10324" s="51"/>
      <c r="J10324" s="51"/>
      <c r="K10324" s="51"/>
      <c r="L10324" s="52"/>
    </row>
    <row r="10325" spans="1:12" hidden="1" x14ac:dyDescent="0.3">
      <c r="A10325" s="1" t="str">
        <f>+A10260</f>
        <v>NO</v>
      </c>
      <c r="C10325" s="1" t="str">
        <f>"N"&amp;C10260</f>
        <v>N</v>
      </c>
      <c r="E10325" s="63"/>
      <c r="F10325" s="64" t="str">
        <f>+$F$75</f>
        <v>TOTAL DE CONTRATOS PRESENTADOS VÁLIDOS QUE CUMPLEN EXPERIENCIA ACREDITADA:</v>
      </c>
      <c r="G10325" s="65"/>
      <c r="H10325" s="65"/>
      <c r="I10325" s="65"/>
      <c r="J10325" s="66"/>
      <c r="K10325" s="65"/>
      <c r="L10325" s="67" t="s">
        <v>124</v>
      </c>
    </row>
    <row r="10326" spans="1:12" ht="6.65" hidden="1" customHeight="1" x14ac:dyDescent="0.3">
      <c r="A10326" s="1" t="str">
        <f>+A10260</f>
        <v>NO</v>
      </c>
      <c r="E10326" s="51"/>
      <c r="F10326" s="50"/>
      <c r="G10326" s="51"/>
      <c r="H10326" s="51"/>
      <c r="I10326" s="51"/>
      <c r="J10326" s="51"/>
      <c r="K10326" s="51"/>
      <c r="L10326" s="51"/>
    </row>
    <row r="10327" spans="1:12" hidden="1" x14ac:dyDescent="0.3">
      <c r="A10327" s="1" t="str">
        <f>+A10260</f>
        <v>NO</v>
      </c>
      <c r="E10327" s="63"/>
      <c r="F10327" s="63" t="str">
        <f>+$F$77</f>
        <v>ACREDITA SUMINISTRO E INSTALACIÓN DE MOBILIARIO POR LO MENOS EN UN (1) CONTRATO VÁLIDO</v>
      </c>
      <c r="G10327" s="65"/>
      <c r="H10327" s="65"/>
      <c r="I10327" s="65"/>
      <c r="J10327" s="66"/>
      <c r="K10327" s="65"/>
      <c r="L10327" s="68" t="s">
        <v>157</v>
      </c>
    </row>
    <row r="10328" spans="1:12" ht="5.15" hidden="1" customHeight="1" x14ac:dyDescent="0.3">
      <c r="A10328" s="1" t="str">
        <f>+A10260</f>
        <v>NO</v>
      </c>
      <c r="E10328" s="51"/>
      <c r="F10328" s="50"/>
      <c r="G10328" s="51"/>
      <c r="H10328" s="51"/>
      <c r="I10328" s="51"/>
      <c r="J10328" s="51"/>
      <c r="K10328" s="51"/>
      <c r="L10328" s="51"/>
    </row>
    <row r="10329" spans="1:12" ht="12.75" hidden="1" customHeight="1" x14ac:dyDescent="0.3">
      <c r="A10329" s="1" t="str">
        <f>+A10260</f>
        <v>NO</v>
      </c>
      <c r="E10329" s="69" t="str">
        <f>+$E$79</f>
        <v>EXPERIENCIA ESPECÍFICA NUMERAL 10.1.1 A</v>
      </c>
      <c r="F10329" s="70"/>
      <c r="G10329" s="70"/>
      <c r="H10329" s="70"/>
      <c r="I10329" s="70"/>
      <c r="J10329" s="70"/>
      <c r="K10329" s="70"/>
      <c r="L10329" s="71"/>
    </row>
    <row r="10330" spans="1:12" ht="26.5" hidden="1" customHeight="1" x14ac:dyDescent="0.3">
      <c r="A10330" s="1" t="str">
        <f>+A10260</f>
        <v>NO</v>
      </c>
      <c r="E10330" s="72"/>
      <c r="F10330" s="325" t="str">
        <f>+$F$80</f>
        <v>Por lo menos uno (1) de los contratos válidos aportados como experiencia general debe corresponder mínimo al 60% del presupuesto oficial del presente proceso de selección.  (SMMLV)</v>
      </c>
      <c r="G10330" s="326"/>
      <c r="H10330" s="326"/>
      <c r="I10330" s="326"/>
      <c r="J10330" s="326"/>
      <c r="K10330" s="73" t="s">
        <v>124</v>
      </c>
      <c r="L10330" s="74" t="s">
        <v>124</v>
      </c>
    </row>
    <row r="10331" spans="1:12" ht="23.5" hidden="1" customHeight="1" x14ac:dyDescent="0.3">
      <c r="A10331" s="1" t="str">
        <f>+A10260</f>
        <v>NO</v>
      </c>
      <c r="E10331" s="63"/>
      <c r="F10331" s="325" t="str">
        <f>+$F$81</f>
        <v xml:space="preserve">Deberá acreditarse en al menos uno (1) de los contratos válidos aportados como experiencia general una </v>
      </c>
      <c r="G10331" s="326"/>
      <c r="H10331" s="326"/>
      <c r="I10331" s="326"/>
      <c r="J10331" s="326"/>
      <c r="K10331" s="73" t="s">
        <v>124</v>
      </c>
      <c r="L10331" s="74" t="s">
        <v>124</v>
      </c>
    </row>
    <row r="10332" spans="1:12" ht="23.5" hidden="1" customHeight="1" x14ac:dyDescent="0.3">
      <c r="A10332" s="18" t="s">
        <v>30</v>
      </c>
      <c r="E10332" s="63"/>
      <c r="F10332" s="325" t="str">
        <f>+$F$82</f>
        <v xml:space="preserve">Deberá acreditarse en al menos uno (1) de los contratos válidos aportados interventoría a intervención de </v>
      </c>
      <c r="G10332" s="326"/>
      <c r="H10332" s="326"/>
      <c r="I10332" s="326"/>
      <c r="J10332" s="326"/>
      <c r="K10332" s="73">
        <f>+$K$82</f>
        <v>0</v>
      </c>
      <c r="L10332" s="74" t="s">
        <v>124</v>
      </c>
    </row>
    <row r="10333" spans="1:12" ht="36" hidden="1" customHeight="1" x14ac:dyDescent="0.3">
      <c r="A10333" s="18" t="s">
        <v>30</v>
      </c>
      <c r="E10333" s="63"/>
      <c r="F10333" s="325" t="str">
        <f>+$F$83</f>
        <v xml:space="preserve">Deberá acreditarse en al menos uno (1) de los contratos válidos aportados interventoría a intervención de </v>
      </c>
      <c r="G10333" s="326"/>
      <c r="H10333" s="326"/>
      <c r="I10333" s="326"/>
      <c r="J10333" s="326"/>
      <c r="K10333" s="75">
        <f>+$K$83</f>
        <v>0</v>
      </c>
      <c r="L10333" s="76" t="s">
        <v>124</v>
      </c>
    </row>
    <row r="10334" spans="1:12" hidden="1" x14ac:dyDescent="0.3">
      <c r="A10334" s="1" t="str">
        <f>+A10260</f>
        <v>NO</v>
      </c>
      <c r="E10334" s="51"/>
      <c r="F10334" s="50"/>
      <c r="G10334" s="51"/>
      <c r="H10334" s="51"/>
      <c r="I10334" s="51"/>
      <c r="J10334" s="51"/>
      <c r="K10334" s="51"/>
      <c r="L10334" s="51"/>
    </row>
    <row r="10335" spans="1:12" ht="12.75" hidden="1" customHeight="1" x14ac:dyDescent="0.3">
      <c r="A10335" s="1" t="str">
        <f>+A10260</f>
        <v>NO</v>
      </c>
      <c r="E10335" s="40" t="str">
        <f>+$E$85</f>
        <v>VALOR MÍNIMO A CERIFICAR % P.O EN SMMMLV. NUMERAL 3.9.1</v>
      </c>
      <c r="F10335" s="41"/>
      <c r="G10335" s="41"/>
      <c r="H10335" s="41"/>
      <c r="I10335" s="41"/>
      <c r="J10335" s="41"/>
      <c r="K10335" s="41"/>
      <c r="L10335" s="42"/>
    </row>
    <row r="10336" spans="1:12" hidden="1" x14ac:dyDescent="0.3">
      <c r="A10336" s="1" t="str">
        <f>+A10260</f>
        <v>NO</v>
      </c>
      <c r="C10336" s="1" t="str">
        <f>"M"&amp;C10260</f>
        <v>M</v>
      </c>
      <c r="E10336" s="77" t="str">
        <f>+$E$86</f>
        <v>100% P.O.</v>
      </c>
      <c r="F10336" s="78"/>
      <c r="G10336" s="61">
        <v>242.41716883554506</v>
      </c>
      <c r="H10336" s="124" t="str">
        <f>+$H$86</f>
        <v>TOTAL EJECUTADO DE CONTRATOS ACREDITADOS</v>
      </c>
      <c r="I10336" s="124"/>
      <c r="J10336" s="124"/>
      <c r="K10336" s="55" t="s">
        <v>124</v>
      </c>
      <c r="L10336" s="47" t="s">
        <v>124</v>
      </c>
    </row>
    <row r="10337" spans="1:12" hidden="1" x14ac:dyDescent="0.3">
      <c r="A10337" s="1" t="str">
        <f>+A10260</f>
        <v>NO</v>
      </c>
      <c r="E10337" s="39"/>
      <c r="F10337" s="39"/>
      <c r="G10337" s="39"/>
      <c r="H10337" s="39"/>
      <c r="I10337" s="39"/>
      <c r="J10337" s="39"/>
      <c r="K10337" s="39"/>
      <c r="L10337" s="39"/>
    </row>
    <row r="10338" spans="1:12" ht="12.75" hidden="1" customHeight="1" x14ac:dyDescent="0.3">
      <c r="A10338" s="18" t="s">
        <v>30</v>
      </c>
      <c r="B10338" s="18"/>
      <c r="E10338" s="40" t="str">
        <f>+$E$88</f>
        <v>CONSIDERACIONES PARA LA VALIDEZ DE LA EXPERIENCIA REQUERIDA: EXPERIENCIA PROPONENTES PLURALES NUMERAL 10.1.2 D</v>
      </c>
      <c r="F10338" s="41"/>
      <c r="G10338" s="41"/>
      <c r="H10338" s="41"/>
      <c r="I10338" s="41"/>
      <c r="J10338" s="41"/>
      <c r="K10338" s="41"/>
      <c r="L10338" s="42"/>
    </row>
    <row r="10339" spans="1:12" ht="28" hidden="1" customHeight="1" x14ac:dyDescent="0.3">
      <c r="A10339" s="18" t="s">
        <v>30</v>
      </c>
      <c r="B10339" s="18"/>
      <c r="C10339" s="1" t="str">
        <f>"O"&amp;C10260</f>
        <v>O</v>
      </c>
      <c r="E10339" s="80" t="str">
        <f>+$E$89</f>
        <v>i)</v>
      </c>
      <c r="F10339" s="327" t="str">
        <f>+$F$89</f>
        <v>Uno de los integrantes debe aportar como mínimo el cincuenta por ciento (50 %) de la experiencia solicitada</v>
      </c>
      <c r="G10339" s="328"/>
      <c r="H10339" s="328"/>
      <c r="I10339" s="328"/>
      <c r="J10339" s="328"/>
      <c r="K10339" s="73" t="s">
        <v>124</v>
      </c>
      <c r="L10339" s="47" t="s">
        <v>124</v>
      </c>
    </row>
    <row r="10340" spans="1:12" ht="28" hidden="1" customHeight="1" x14ac:dyDescent="0.3">
      <c r="A10340" s="18" t="s">
        <v>30</v>
      </c>
      <c r="B10340" s="18"/>
      <c r="C10340" s="1" t="str">
        <f>"O"&amp;C10260</f>
        <v>O</v>
      </c>
      <c r="E10340" s="80" t="str">
        <f>+$E$90</f>
        <v>ii)</v>
      </c>
      <c r="F10340" s="327" t="str">
        <f>+$F$90</f>
        <v>Todos los demás ntegrantes deben acreditar al menos el cinco por ciento (5 %) de la experiencia solicitada, solo uno (1) de los integrantes podrá no acreditar experiencia pero su porcentaje de participación  no podrá superar el diez por ciento (10 %)</v>
      </c>
      <c r="G10340" s="328"/>
      <c r="H10340" s="328"/>
      <c r="I10340" s="328"/>
      <c r="J10340" s="328"/>
      <c r="K10340" s="73" t="s">
        <v>124</v>
      </c>
      <c r="L10340" s="47" t="s">
        <v>124</v>
      </c>
    </row>
    <row r="10341" spans="1:12" hidden="1" x14ac:dyDescent="0.3">
      <c r="A10341" s="18" t="s">
        <v>30</v>
      </c>
      <c r="B10341" s="18"/>
      <c r="E10341" s="39"/>
      <c r="F10341" s="39"/>
      <c r="G10341" s="39"/>
      <c r="H10341" s="39"/>
      <c r="I10341" s="39"/>
      <c r="J10341" s="39"/>
      <c r="K10341" s="39"/>
      <c r="L10341" s="39"/>
    </row>
    <row r="10342" spans="1:12" ht="13" hidden="1" customHeight="1" x14ac:dyDescent="0.3">
      <c r="A10342" s="18" t="str">
        <f>+A10260</f>
        <v>NO</v>
      </c>
      <c r="B10342" s="18"/>
      <c r="E10342" s="69" t="str">
        <f>+$E$92</f>
        <v>VERIFICACIÓN Y ASIGNACIÓN DE PUNTAJE POR LA EXPERIENCIA DEL PROPONENTE</v>
      </c>
      <c r="F10342" s="70"/>
      <c r="G10342" s="70"/>
      <c r="H10342" s="70"/>
      <c r="I10342" s="70"/>
      <c r="J10342" s="70"/>
      <c r="K10342" s="70"/>
      <c r="L10342" s="71"/>
    </row>
    <row r="10343" spans="1:12" hidden="1" x14ac:dyDescent="0.3">
      <c r="A10343" s="18" t="str">
        <f>+A10260</f>
        <v>NO</v>
      </c>
      <c r="B10343" s="18"/>
      <c r="E10343" s="81"/>
      <c r="F10343" s="323" t="str">
        <f>+$F$93</f>
        <v>No. CONTRATOS QUE ACREDITAN LA EXPERIENCIA (NO OBJETO DE SUBSANACIÓN)</v>
      </c>
      <c r="G10343" s="324"/>
      <c r="H10343" s="324"/>
      <c r="I10343" s="324"/>
      <c r="J10343" s="324"/>
      <c r="K10343" s="82"/>
      <c r="L10343" s="83" t="s">
        <v>124</v>
      </c>
    </row>
    <row r="10344" spans="1:12" ht="13" hidden="1" customHeight="1" x14ac:dyDescent="0.3">
      <c r="A10344" s="18" t="str">
        <f>+A10260</f>
        <v>NO</v>
      </c>
      <c r="B10344" s="18"/>
      <c r="E10344" s="84"/>
      <c r="F10344" s="323" t="str">
        <f>+$F$94</f>
        <v>TOTAL EJECUTADO DE CONTRATOS ACREDITADOS PROPUESTA INICIAL</v>
      </c>
      <c r="G10344" s="324"/>
      <c r="H10344" s="324"/>
      <c r="I10344" s="324"/>
      <c r="J10344" s="324"/>
      <c r="K10344" s="85"/>
      <c r="L10344" s="86" t="s">
        <v>124</v>
      </c>
    </row>
    <row r="10345" spans="1:12" ht="13" hidden="1" customHeight="1" x14ac:dyDescent="0.3">
      <c r="A10345" s="18" t="str">
        <f>+A10260</f>
        <v>NO</v>
      </c>
      <c r="B10345" s="18"/>
      <c r="E10345" s="87"/>
      <c r="F10345" s="323" t="str">
        <f>+$F$95</f>
        <v>PROMEDIO VALOR ACREDITADO EN SMMLV</v>
      </c>
      <c r="G10345" s="324"/>
      <c r="H10345" s="324"/>
      <c r="I10345" s="324"/>
      <c r="J10345" s="324"/>
      <c r="K10345" s="66"/>
      <c r="L10345" s="88" t="s">
        <v>124</v>
      </c>
    </row>
    <row r="10346" spans="1:12" hidden="1" x14ac:dyDescent="0.3">
      <c r="A10346" s="18" t="str">
        <f>+A10260</f>
        <v>NO</v>
      </c>
      <c r="B10346" s="18"/>
      <c r="E10346" s="89"/>
      <c r="F10346" s="89"/>
      <c r="G10346" s="89"/>
      <c r="H10346" s="89"/>
      <c r="I10346" s="89"/>
      <c r="J10346" s="89"/>
      <c r="K10346" s="89"/>
      <c r="L10346" s="89"/>
    </row>
    <row r="10347" spans="1:12" ht="13" hidden="1" customHeight="1" x14ac:dyDescent="0.3">
      <c r="A10347" s="18" t="str">
        <f>+A10260</f>
        <v>NO</v>
      </c>
      <c r="B10347" s="18"/>
      <c r="E10347" s="69" t="str">
        <f>+$E$97</f>
        <v>3.9.2 EXIGENCIAS MÍNIMAS DE EXPERIENCIA Y FORMACIÓN ACADÉMICA DEL EQUIPO DE TRABAJO</v>
      </c>
      <c r="F10347" s="70"/>
      <c r="G10347" s="70"/>
      <c r="H10347" s="70"/>
      <c r="I10347" s="70"/>
      <c r="J10347" s="70"/>
      <c r="K10347" s="70"/>
      <c r="L10347" s="71"/>
    </row>
    <row r="10348" spans="1:12" hidden="1" x14ac:dyDescent="0.3">
      <c r="A10348" s="18" t="str">
        <f>+A10260</f>
        <v>NO</v>
      </c>
      <c r="B10348" s="18"/>
      <c r="E10348" s="90" t="str">
        <f>+$E$98</f>
        <v>Formulario 8</v>
      </c>
      <c r="F10348" s="315" t="s">
        <v>46</v>
      </c>
      <c r="G10348" s="316"/>
      <c r="H10348" s="317"/>
      <c r="I10348" s="318"/>
      <c r="J10348" s="318"/>
      <c r="K10348" s="318"/>
      <c r="L10348" s="319"/>
    </row>
    <row r="10349" spans="1:12" hidden="1" x14ac:dyDescent="0.3">
      <c r="A10349" s="18" t="str">
        <f>+A10260</f>
        <v>NO</v>
      </c>
      <c r="B10349" s="18"/>
      <c r="E10349" s="91" t="s">
        <v>124</v>
      </c>
      <c r="F10349" s="91" t="str">
        <f>+$F$99</f>
        <v>Director de Interventoría</v>
      </c>
      <c r="G10349" s="91" t="str">
        <f>+$G$99</f>
        <v>Residente de Interventoría</v>
      </c>
      <c r="H10349" s="320"/>
      <c r="I10349" s="321"/>
      <c r="J10349" s="321"/>
      <c r="K10349" s="321"/>
      <c r="L10349" s="322"/>
    </row>
    <row r="10350" spans="1:12" hidden="1" x14ac:dyDescent="0.3">
      <c r="A10350" s="18" t="str">
        <f>+A10260</f>
        <v>NO</v>
      </c>
      <c r="B10350" s="18"/>
      <c r="E10350" s="304" t="str">
        <f>+$E$100</f>
        <v>OBSERVACIONES RESPECTO REQUISITO HABILITANTE DEL PERSONAL CLAVE EVALUABLE</v>
      </c>
      <c r="F10350" s="305"/>
      <c r="G10350" s="305"/>
      <c r="H10350" s="305"/>
      <c r="I10350" s="305"/>
      <c r="J10350" s="305"/>
      <c r="K10350" s="305"/>
      <c r="L10350" s="305"/>
    </row>
    <row r="10351" spans="1:12" hidden="1" x14ac:dyDescent="0.3">
      <c r="A10351" s="18" t="str">
        <f>+A10260</f>
        <v>NO</v>
      </c>
      <c r="B10351" s="18"/>
      <c r="E10351" s="312" t="s">
        <v>124</v>
      </c>
      <c r="F10351" s="313"/>
      <c r="G10351" s="313"/>
      <c r="H10351" s="313"/>
      <c r="I10351" s="313"/>
      <c r="J10351" s="313"/>
      <c r="K10351" s="313"/>
      <c r="L10351" s="314"/>
    </row>
    <row r="10352" spans="1:12" hidden="1" x14ac:dyDescent="0.3">
      <c r="A10352" s="18" t="str">
        <f>+A10260</f>
        <v>NO</v>
      </c>
      <c r="B10352" s="18"/>
      <c r="E10352" s="89"/>
      <c r="F10352" s="89"/>
      <c r="G10352" s="89"/>
      <c r="H10352" s="89"/>
      <c r="I10352" s="89"/>
      <c r="J10352" s="89"/>
      <c r="K10352" s="89"/>
      <c r="L10352" s="89"/>
    </row>
    <row r="10353" spans="1:12" ht="13" hidden="1" customHeight="1" x14ac:dyDescent="0.3">
      <c r="A10353" s="18" t="str">
        <f>+A10260</f>
        <v>NO</v>
      </c>
      <c r="B10353" s="18"/>
      <c r="E10353" s="69" t="str">
        <f>+$E$103</f>
        <v>4.2 EQUIPO DE TRABAJO (Personal Clave Evaluable)</v>
      </c>
      <c r="F10353" s="70"/>
      <c r="G10353" s="70"/>
      <c r="H10353" s="70"/>
      <c r="I10353" s="70"/>
      <c r="J10353" s="70"/>
      <c r="K10353" s="70"/>
      <c r="L10353" s="71"/>
    </row>
    <row r="10354" spans="1:12" ht="23.25" hidden="1" customHeight="1" x14ac:dyDescent="0.3">
      <c r="A10354" s="18" t="str">
        <f>+A10260</f>
        <v>NO</v>
      </c>
      <c r="B10354" s="18"/>
      <c r="E10354" s="90" t="str">
        <f>+$E$104</f>
        <v>Formulario 9</v>
      </c>
      <c r="F10354" s="315" t="s">
        <v>46</v>
      </c>
      <c r="G10354" s="316"/>
      <c r="H10354" s="317"/>
      <c r="I10354" s="318"/>
      <c r="J10354" s="318"/>
      <c r="K10354" s="318"/>
      <c r="L10354" s="319"/>
    </row>
    <row r="10355" spans="1:12" hidden="1" x14ac:dyDescent="0.3">
      <c r="A10355" s="18" t="str">
        <f>+A10260</f>
        <v>NO</v>
      </c>
      <c r="B10355" s="18"/>
      <c r="E10355" s="91" t="s">
        <v>124</v>
      </c>
      <c r="F10355" s="91" t="str">
        <f>+$F$99</f>
        <v>Director de Interventoría</v>
      </c>
      <c r="G10355" s="91" t="str">
        <f>+$G$99</f>
        <v>Residente de Interventoría</v>
      </c>
      <c r="H10355" s="320"/>
      <c r="I10355" s="321"/>
      <c r="J10355" s="321"/>
      <c r="K10355" s="321"/>
      <c r="L10355" s="322"/>
    </row>
    <row r="10356" spans="1:12" hidden="1" x14ac:dyDescent="0.3">
      <c r="A10356" s="18" t="str">
        <f>+A10260</f>
        <v>NO</v>
      </c>
      <c r="B10356" s="18"/>
      <c r="E10356" s="89"/>
      <c r="F10356" s="89"/>
      <c r="G10356" s="89"/>
      <c r="H10356" s="89"/>
      <c r="I10356" s="89"/>
      <c r="J10356" s="89"/>
      <c r="K10356" s="89"/>
      <c r="L10356" s="89"/>
    </row>
    <row r="10357" spans="1:12" hidden="1" x14ac:dyDescent="0.3">
      <c r="A10357" s="1" t="str">
        <f>+A10260</f>
        <v>NO</v>
      </c>
      <c r="E10357" s="92" t="str">
        <f>+E10232</f>
        <v>CRITERIOS DE EVALUACIÓN Y PUNTAJE</v>
      </c>
      <c r="F10357" s="93"/>
      <c r="G10357" s="93"/>
      <c r="H10357" s="93"/>
      <c r="I10357" s="93"/>
      <c r="J10357" s="93"/>
      <c r="K10357" s="94"/>
      <c r="L10357" s="95" t="str">
        <f>+$L$107</f>
        <v>PUNTAJE OBTENIDO</v>
      </c>
    </row>
    <row r="10358" spans="1:12" hidden="1" x14ac:dyDescent="0.3">
      <c r="A10358" s="1" t="str">
        <f>+A10260</f>
        <v>NO</v>
      </c>
      <c r="E10358" s="96" t="str">
        <f>+$E$108</f>
        <v>VALOR</v>
      </c>
      <c r="F10358" s="97" t="str">
        <f>+$F$108</f>
        <v>EQUIPO DE TRABAJO (PERSONAL CLAVE EVALUABLE)</v>
      </c>
      <c r="G10358" s="24"/>
      <c r="H10358" s="24"/>
      <c r="I10358" s="24"/>
      <c r="J10358" s="24"/>
      <c r="K10358" s="24"/>
      <c r="L10358" s="98"/>
    </row>
    <row r="10359" spans="1:12" ht="12.75" hidden="1" customHeight="1" x14ac:dyDescent="0.3">
      <c r="A10359" s="1" t="str">
        <f>+A10260</f>
        <v>NO</v>
      </c>
      <c r="E10359" s="96">
        <f>+$E$109</f>
        <v>5</v>
      </c>
      <c r="F10359" s="307" t="str">
        <f>+$F$109</f>
        <v xml:space="preserve"> Experiencia Específica adicional</v>
      </c>
      <c r="G10359" s="308"/>
      <c r="H10359" s="308"/>
      <c r="I10359" s="308"/>
      <c r="J10359" s="308"/>
      <c r="K10359" s="309"/>
      <c r="L10359" s="99" t="str">
        <f>IFERROR(IF(VLOOKUP(C10260,'R. PUNTAJES'!$C$14:$R$213,'R. PUNTAJES'!$I$10,0)="","",VLOOKUP(C10260,'R. PUNTAJES'!$C$14:$R$213,'R. PUNTAJES'!$I$10,0)),"")</f>
        <v/>
      </c>
    </row>
    <row r="10360" spans="1:12" ht="12.75" hidden="1" customHeight="1" x14ac:dyDescent="0.3">
      <c r="A10360" s="1" t="str">
        <f>+A10260</f>
        <v>NO</v>
      </c>
      <c r="E10360" s="96">
        <f>+$E$110</f>
        <v>5</v>
      </c>
      <c r="F10360" s="307" t="str">
        <f>+$F$110</f>
        <v>Formación Académica adicional</v>
      </c>
      <c r="G10360" s="308"/>
      <c r="H10360" s="308"/>
      <c r="I10360" s="308"/>
      <c r="J10360" s="308"/>
      <c r="K10360" s="309"/>
      <c r="L10360" s="99" t="str">
        <f>IFERROR(IF(VLOOKUP(C10260,'R. PUNTAJES'!$C$14:$R$213,'R. PUNTAJES'!$J$10,0)="","",VLOOKUP(C10260,'R. PUNTAJES'!$C$14:$R$213,'R. PUNTAJES'!$J$10,0)),"")</f>
        <v/>
      </c>
    </row>
    <row r="10361" spans="1:12" hidden="1" x14ac:dyDescent="0.3">
      <c r="A10361" s="18" t="str">
        <f>+A10260</f>
        <v>NO</v>
      </c>
      <c r="B10361" s="18"/>
      <c r="E10361" s="100"/>
      <c r="F10361" s="101" t="str">
        <f>+$F$111</f>
        <v>FACTOR DE SOSTENIBILIDAD</v>
      </c>
      <c r="G10361" s="102"/>
      <c r="H10361" s="102"/>
      <c r="I10361" s="102"/>
      <c r="J10361" s="102"/>
      <c r="K10361" s="102"/>
      <c r="L10361" s="103"/>
    </row>
    <row r="10362" spans="1:12" hidden="1" x14ac:dyDescent="0.3">
      <c r="A10362" s="18" t="str">
        <f>+A10260</f>
        <v>NO</v>
      </c>
      <c r="B10362" s="18"/>
      <c r="E10362" s="104">
        <v>1</v>
      </c>
      <c r="F10362" s="105" t="str">
        <f>+$F$112</f>
        <v>Compromisos Sostenibilidad</v>
      </c>
      <c r="G10362" s="106"/>
      <c r="H10362" s="106"/>
      <c r="I10362" s="106"/>
      <c r="J10362" s="106"/>
      <c r="K10362" s="106"/>
      <c r="L10362" s="107" t="str">
        <f>IFERROR(IF(VLOOKUP(C10260,'R. PUNTAJES'!$C$14:$R$213,'R. PUNTAJES'!$K$10,0)="","",VLOOKUP(C10260,'R. PUNTAJES'!$C$14:$R$213,'R. PUNTAJES'!$K$10,0)),"")</f>
        <v/>
      </c>
    </row>
    <row r="10363" spans="1:12" hidden="1" x14ac:dyDescent="0.3">
      <c r="A10363" s="1" t="str">
        <f>+A10260</f>
        <v>NO</v>
      </c>
      <c r="E10363" s="108"/>
      <c r="F10363" s="109" t="str">
        <f>+$F$113</f>
        <v>APOYO A LA INDUSTRIA NACIONAL</v>
      </c>
      <c r="G10363" s="110"/>
      <c r="H10363" s="110"/>
      <c r="I10363" s="110"/>
      <c r="J10363" s="110"/>
      <c r="K10363" s="110"/>
      <c r="L10363" s="111"/>
    </row>
    <row r="10364" spans="1:12" ht="12.75" hidden="1" customHeight="1" x14ac:dyDescent="0.3">
      <c r="A10364" s="1" t="str">
        <f>+A10260</f>
        <v>NO</v>
      </c>
      <c r="E10364" s="96">
        <v>20</v>
      </c>
      <c r="F10364" s="307" t="str">
        <f>+$F$114</f>
        <v>Promoción de Servicios Nacionales o con Trato Nacional</v>
      </c>
      <c r="G10364" s="308"/>
      <c r="H10364" s="308"/>
      <c r="I10364" s="308"/>
      <c r="J10364" s="308"/>
      <c r="K10364" s="309"/>
      <c r="L10364" s="99" t="str">
        <f>IFERROR(IF(VLOOKUP(C10260,'R. PUNTAJES'!$C$14:$R$213,'R. PUNTAJES'!$L$10,0)="","",
IF(VLOOKUP(C10260,'R. PUNTAJES'!$C$14:$R$213,'R. PUNTAJES'!$L$10,0)=5,0,
VLOOKUP(C10260,'R. PUNTAJES'!$C$14:$R$213,'R. PUNTAJES'!$L$10,0))),"")</f>
        <v/>
      </c>
    </row>
    <row r="10365" spans="1:12" ht="12.75" hidden="1" customHeight="1" x14ac:dyDescent="0.3">
      <c r="A10365" s="1" t="str">
        <f>+A10260</f>
        <v>NO</v>
      </c>
      <c r="E10365" s="96">
        <v>5</v>
      </c>
      <c r="F10365" s="307" t="str">
        <f>+$F$115</f>
        <v>Incorporación de componente nacional en servicios extranjeros</v>
      </c>
      <c r="G10365" s="308"/>
      <c r="H10365" s="308"/>
      <c r="I10365" s="308"/>
      <c r="J10365" s="308"/>
      <c r="K10365" s="309"/>
      <c r="L10365" s="99" t="str">
        <f>IFERROR(IF(VLOOKUP(C10260,'R. PUNTAJES'!$C$14:$R$213,'R. PUNTAJES'!$L$10,0)="","",
IF(VLOOKUP(C10260,'R. PUNTAJES'!$C$14:$R$213,'R. PUNTAJES'!$L$10,0)=20,0,
VLOOKUP(C10260,'R. PUNTAJES'!$C$14:$R$213,'R. PUNTAJES'!$L$10,0))),"")</f>
        <v/>
      </c>
    </row>
    <row r="10366" spans="1:12" hidden="1" x14ac:dyDescent="0.3">
      <c r="A10366" s="1" t="str">
        <f>+A10260</f>
        <v>NO</v>
      </c>
      <c r="E10366" s="112"/>
      <c r="F10366" s="97" t="str">
        <f>+$F$116</f>
        <v>VINCULACIÓN DE PERSONAS CON DISCAPACIDAD</v>
      </c>
      <c r="G10366" s="24"/>
      <c r="H10366" s="24"/>
      <c r="I10366" s="24"/>
      <c r="J10366" s="24"/>
      <c r="K10366" s="24"/>
      <c r="L10366" s="98"/>
    </row>
    <row r="10367" spans="1:12" ht="12.75" hidden="1" customHeight="1" x14ac:dyDescent="0.3">
      <c r="A10367" s="1" t="str">
        <f>+A10260</f>
        <v>NO</v>
      </c>
      <c r="E10367" s="96">
        <v>1</v>
      </c>
      <c r="F10367" s="307" t="str">
        <f>+$F$117</f>
        <v xml:space="preserve">Trabajadores vinculados a la planta de personal </v>
      </c>
      <c r="G10367" s="308"/>
      <c r="H10367" s="308"/>
      <c r="I10367" s="308"/>
      <c r="J10367" s="308"/>
      <c r="K10367" s="309"/>
      <c r="L10367" s="99" t="str">
        <f>IFERROR(IF(VLOOKUP(C10260,'R. PUNTAJES'!$C$14:$R$213,'R. PUNTAJES'!$M$10,0)="","",VLOOKUP(C10260,'R. PUNTAJES'!$C$14:$R$213,'R. PUNTAJES'!$M$10,0)),"")</f>
        <v/>
      </c>
    </row>
    <row r="10368" spans="1:12" hidden="1" x14ac:dyDescent="0.3">
      <c r="A10368" s="1" t="str">
        <f>+A10260</f>
        <v>NO</v>
      </c>
      <c r="E10368" s="112"/>
      <c r="F10368" s="97" t="str">
        <f>+$F$118</f>
        <v>EMPRENDIMIENTOS Y EMPRESAS DE MUJERES</v>
      </c>
      <c r="G10368" s="24"/>
      <c r="H10368" s="24"/>
      <c r="I10368" s="24"/>
      <c r="J10368" s="24"/>
      <c r="K10368" s="24"/>
      <c r="L10368" s="98"/>
    </row>
    <row r="10369" spans="1:16" ht="13" hidden="1" customHeight="1" x14ac:dyDescent="0.3">
      <c r="A10369" s="1" t="str">
        <f>+A10260</f>
        <v>NO</v>
      </c>
      <c r="E10369" s="96">
        <v>0.25</v>
      </c>
      <c r="F10369" s="307" t="str">
        <f>+$F$119</f>
        <v>Emprendimientos y empresas de mujeres</v>
      </c>
      <c r="G10369" s="308"/>
      <c r="H10369" s="308"/>
      <c r="I10369" s="308"/>
      <c r="J10369" s="308"/>
      <c r="K10369" s="309"/>
      <c r="L10369" s="113" t="str">
        <f>IFERROR(IF(VLOOKUP(C10260,'R. PUNTAJES'!$C$14:$R$213,'R. PUNTAJES'!$N$10,0)="","",VLOOKUP(C10260,'R. PUNTAJES'!$C$14:$R$213,'R. PUNTAJES'!$N$10,0)),"")</f>
        <v/>
      </c>
    </row>
    <row r="10370" spans="1:16" hidden="1" x14ac:dyDescent="0.3">
      <c r="A10370" s="18" t="str">
        <f>+A10371</f>
        <v>NO</v>
      </c>
      <c r="B10370" s="18"/>
      <c r="E10370" s="112"/>
      <c r="F10370" s="97" t="str">
        <f>+$F$120</f>
        <v>MIPYME</v>
      </c>
      <c r="G10370" s="24"/>
      <c r="H10370" s="24"/>
      <c r="I10370" s="24"/>
      <c r="J10370" s="24"/>
      <c r="K10370" s="24"/>
      <c r="L10370" s="98"/>
    </row>
    <row r="10371" spans="1:16" hidden="1" x14ac:dyDescent="0.3">
      <c r="A10371" s="18" t="str">
        <f>+IF(E10371=0,"NO",1)</f>
        <v>NO</v>
      </c>
      <c r="B10371" s="18"/>
      <c r="E10371" s="96">
        <v>0</v>
      </c>
      <c r="F10371" s="307" t="str">
        <f>+$F$121</f>
        <v>Mipyme</v>
      </c>
      <c r="G10371" s="308"/>
      <c r="H10371" s="308"/>
      <c r="I10371" s="308"/>
      <c r="J10371" s="308"/>
      <c r="K10371" s="309"/>
      <c r="L10371" s="113" t="str">
        <f>IFERROR(IF(VLOOKUP(C10260,'R. PUNTAJES'!$C$14:$R$213,'R. PUNTAJES'!$O$10,0)="","",VLOOKUP(C10260,'R. PUNTAJES'!$C$14:$R$213,'R. PUNTAJES'!$O$10,0)),"")</f>
        <v/>
      </c>
    </row>
    <row r="10372" spans="1:16" hidden="1" x14ac:dyDescent="0.3">
      <c r="A10372" s="1" t="str">
        <f>+A10260</f>
        <v>NO</v>
      </c>
      <c r="E10372" s="112"/>
      <c r="F10372" s="97" t="str">
        <f>+$F$122</f>
        <v>EXPERIENCIA DEL PROPONENTE</v>
      </c>
      <c r="G10372" s="24"/>
      <c r="H10372" s="24"/>
      <c r="I10372" s="24"/>
      <c r="J10372" s="24"/>
      <c r="K10372" s="24"/>
      <c r="L10372" s="98"/>
    </row>
    <row r="10373" spans="1:16" hidden="1" x14ac:dyDescent="0.3">
      <c r="A10373" s="1" t="str">
        <f>+A10260</f>
        <v>NO</v>
      </c>
      <c r="E10373" s="96">
        <v>59.5</v>
      </c>
      <c r="F10373" s="307" t="str">
        <f>+$F$123</f>
        <v>mediana con valor absoluto</v>
      </c>
      <c r="G10373" s="308"/>
      <c r="H10373" s="308"/>
      <c r="I10373" s="308"/>
      <c r="J10373" s="308"/>
      <c r="K10373" s="309"/>
      <c r="L10373" s="113" t="str">
        <f>IFERROR(IF(VLOOKUP(C10260,'R. PUNTAJES'!$C$14:$R$213,'R. PUNTAJES'!$R$10,0)="","",VLOOKUP(C10260,'R. PUNTAJES'!$C$14:$R$213,'R. PUNTAJES'!$R$10,0)),"")</f>
        <v/>
      </c>
    </row>
    <row r="10374" spans="1:16" hidden="1" x14ac:dyDescent="0.3">
      <c r="A10374" s="1" t="str">
        <f>+A10260</f>
        <v>NO</v>
      </c>
      <c r="E10374" s="112"/>
      <c r="F10374" s="97" t="str">
        <f>+$F$124</f>
        <v>MULTAS</v>
      </c>
      <c r="G10374" s="24"/>
      <c r="H10374" s="24"/>
      <c r="I10374" s="24"/>
      <c r="J10374" s="24"/>
      <c r="K10374" s="24"/>
      <c r="L10374" s="98"/>
    </row>
    <row r="10375" spans="1:16" ht="12.75" hidden="1" customHeight="1" x14ac:dyDescent="0.3">
      <c r="A10375" s="1" t="str">
        <f>+A10260</f>
        <v>NO</v>
      </c>
      <c r="E10375" s="96">
        <v>-2</v>
      </c>
      <c r="F10375" s="307" t="str">
        <f>+$F$125</f>
        <v>Una o más multas o cláusulas penales durante el último año</v>
      </c>
      <c r="G10375" s="310"/>
      <c r="H10375" s="310"/>
      <c r="I10375" s="310"/>
      <c r="J10375" s="310"/>
      <c r="K10375" s="311"/>
      <c r="L10375" s="99" t="str">
        <f>IFERROR(IF(VLOOKUP(C10260,'R. PUNTAJES'!$C$14:$R$213,'R. PUNTAJES'!$Q$10,0)="","",VLOOKUP(C10260,'R. PUNTAJES'!$C$14:$R$213,'R. PUNTAJES'!$Q$10,0)),"")</f>
        <v/>
      </c>
    </row>
    <row r="10376" spans="1:16" hidden="1" x14ac:dyDescent="0.3">
      <c r="A10376" s="1" t="str">
        <f>+A10260</f>
        <v>NO</v>
      </c>
      <c r="E10376" s="112"/>
      <c r="F10376" s="97" t="str">
        <f>+$F$126</f>
        <v>OBRAS INCONCLUSAS</v>
      </c>
      <c r="G10376" s="24"/>
      <c r="H10376" s="24"/>
      <c r="I10376" s="24"/>
      <c r="J10376" s="24"/>
      <c r="K10376" s="24"/>
      <c r="L10376" s="98"/>
    </row>
    <row r="10377" spans="1:16" hidden="1" x14ac:dyDescent="0.3">
      <c r="A10377" s="1" t="str">
        <f>+A10260</f>
        <v>NO</v>
      </c>
      <c r="E10377" s="96">
        <v>-1</v>
      </c>
      <c r="F10377" s="301" t="str">
        <f>+$F$127</f>
        <v>Anotación vigente de obra civil inconclusa</v>
      </c>
      <c r="G10377" s="302"/>
      <c r="H10377" s="302"/>
      <c r="I10377" s="302"/>
      <c r="J10377" s="302"/>
      <c r="K10377" s="303"/>
      <c r="L10377" s="99" t="str">
        <f>IFERROR(IF(VLOOKUP(C10260,'R. PUNTAJES'!$C$14:$R$213,'R. PUNTAJES'!$P$10,0)="","",VLOOKUP(C10260,'R. PUNTAJES'!$C$14:$R$213,'R. PUNTAJES'!$P$10,0)),"")</f>
        <v/>
      </c>
    </row>
    <row r="10378" spans="1:16" ht="7.5" hidden="1" customHeight="1" x14ac:dyDescent="0.3">
      <c r="A10378" s="1" t="str">
        <f>+A10260</f>
        <v>NO</v>
      </c>
      <c r="E10378" s="114"/>
      <c r="F10378" s="45"/>
      <c r="G10378" s="45"/>
      <c r="H10378" s="45"/>
      <c r="I10378" s="45"/>
      <c r="J10378" s="45"/>
      <c r="K10378" s="45"/>
      <c r="L10378" s="48"/>
    </row>
    <row r="10379" spans="1:16" hidden="1" x14ac:dyDescent="0.3">
      <c r="A10379" s="1" t="str">
        <f>+A10260</f>
        <v>NO</v>
      </c>
      <c r="E10379" s="115" t="str">
        <f>+$E$129</f>
        <v>PUNTAJE TOTAL</v>
      </c>
      <c r="F10379" s="116"/>
      <c r="G10379" s="116"/>
      <c r="H10379" s="116"/>
      <c r="I10379" s="116"/>
      <c r="J10379" s="116"/>
      <c r="K10379" s="117"/>
      <c r="L10379" s="118">
        <f>IFERROR(IF(VLOOKUP(C10260,'R. PUNTAJES'!$C$14:$R$213,'R. PUNTAJES'!$H$10,0)="RECHAZO","",SUM(L10359:L10377)),"")</f>
        <v>0</v>
      </c>
    </row>
    <row r="10380" spans="1:16" hidden="1" x14ac:dyDescent="0.3">
      <c r="A10380" s="1" t="str">
        <f>+A10260</f>
        <v>NO</v>
      </c>
      <c r="E10380" s="304" t="str">
        <f>+$E$130</f>
        <v>OBSERVACIONES RESPECTO A PUNTAJES</v>
      </c>
      <c r="F10380" s="305"/>
      <c r="G10380" s="305"/>
      <c r="H10380" s="305"/>
      <c r="I10380" s="305"/>
      <c r="J10380" s="305"/>
      <c r="K10380" s="305"/>
      <c r="L10380" s="305"/>
    </row>
    <row r="10381" spans="1:16" ht="12" hidden="1" customHeight="1" x14ac:dyDescent="0.3">
      <c r="A10381" s="1" t="str">
        <f>+A10260</f>
        <v>NO</v>
      </c>
      <c r="E10381" s="306" t="s">
        <v>124</v>
      </c>
      <c r="F10381" s="305"/>
      <c r="G10381" s="305"/>
      <c r="H10381" s="305"/>
      <c r="I10381" s="305"/>
      <c r="J10381" s="305"/>
      <c r="K10381" s="305"/>
      <c r="L10381" s="305"/>
      <c r="N10381" s="119"/>
      <c r="O10381" s="119"/>
      <c r="P10381" s="120"/>
    </row>
    <row r="10382" spans="1:16" ht="3" hidden="1" customHeight="1" x14ac:dyDescent="0.3">
      <c r="A10382" s="1" t="str">
        <f>+A10261</f>
        <v>NO</v>
      </c>
      <c r="E10382" s="121"/>
      <c r="F10382" s="122"/>
      <c r="G10382" s="122"/>
      <c r="H10382" s="122"/>
      <c r="I10382" s="122"/>
      <c r="J10382" s="122"/>
      <c r="K10382" s="122"/>
      <c r="L10382" s="123"/>
    </row>
    <row r="10383" spans="1:16" hidden="1" x14ac:dyDescent="0.3">
      <c r="A10383" s="1" t="str">
        <f>+IF(OR(C10385=""),"NO",1)</f>
        <v>NO</v>
      </c>
      <c r="E10383" s="346"/>
      <c r="F10383" s="347"/>
      <c r="G10383" s="347"/>
      <c r="H10383" s="347"/>
      <c r="I10383" s="347"/>
      <c r="J10383" s="347"/>
      <c r="K10383" s="347"/>
      <c r="L10383" s="347"/>
    </row>
    <row r="10384" spans="1:16" ht="4.5" hidden="1" customHeight="1" x14ac:dyDescent="0.3">
      <c r="A10384" s="1" t="str">
        <f>+A10385</f>
        <v>NO</v>
      </c>
      <c r="E10384" s="15"/>
      <c r="F10384" s="16"/>
      <c r="G10384" s="16"/>
      <c r="H10384" s="16"/>
      <c r="I10384" s="16"/>
      <c r="J10384" s="16"/>
      <c r="K10384" s="16"/>
      <c r="L10384" s="17"/>
    </row>
    <row r="10385" spans="1:12" ht="15.75" hidden="1" customHeight="1" x14ac:dyDescent="0.3">
      <c r="A10385" s="1" t="str">
        <f>+IF(OR(C10385=""),"NO",1)</f>
        <v>NO</v>
      </c>
      <c r="B10385" s="1">
        <f>1+MAX($B$1:B10384)</f>
        <v>84</v>
      </c>
      <c r="C10385" s="18" t="s">
        <v>124</v>
      </c>
      <c r="E10385" s="19" t="s">
        <v>124</v>
      </c>
      <c r="F10385" s="20"/>
      <c r="G10385" s="20"/>
      <c r="H10385" s="20"/>
      <c r="I10385" s="21"/>
      <c r="J10385" s="20"/>
      <c r="K10385" s="21"/>
      <c r="L10385" s="22"/>
    </row>
    <row r="10386" spans="1:12" hidden="1" x14ac:dyDescent="0.3">
      <c r="A10386" s="1" t="str">
        <f>A10385</f>
        <v>NO</v>
      </c>
      <c r="E10386" s="23" t="str">
        <f>+$E$11</f>
        <v>Integrantes</v>
      </c>
      <c r="F10386" s="24"/>
      <c r="G10386" s="24"/>
      <c r="H10386" s="24"/>
      <c r="I10386" s="24"/>
      <c r="J10386" s="24"/>
      <c r="K10386" s="25" t="str">
        <f>+$K$11</f>
        <v>Nit</v>
      </c>
      <c r="L10386" s="26" t="str">
        <f>+$L$11</f>
        <v>Part.</v>
      </c>
    </row>
    <row r="10387" spans="1:12" hidden="1" x14ac:dyDescent="0.3">
      <c r="A10387" s="1" t="str">
        <f>+A10386</f>
        <v>NO</v>
      </c>
      <c r="C10387" s="1" t="s">
        <v>124</v>
      </c>
      <c r="E10387" s="27" t="s">
        <v>124</v>
      </c>
      <c r="F10387" s="28"/>
      <c r="G10387" s="28"/>
      <c r="H10387" s="28"/>
      <c r="I10387" s="28"/>
      <c r="J10387" s="28"/>
      <c r="K10387" s="29" t="s">
        <v>124</v>
      </c>
      <c r="L10387" s="30" t="s">
        <v>124</v>
      </c>
    </row>
    <row r="10388" spans="1:12" hidden="1" x14ac:dyDescent="0.3">
      <c r="A10388" s="18" t="str">
        <f>+IF(OR(C10388=""),"NO",1)</f>
        <v>NO</v>
      </c>
      <c r="B10388" s="18"/>
      <c r="C10388" s="1" t="s">
        <v>124</v>
      </c>
      <c r="E10388" s="31" t="s">
        <v>124</v>
      </c>
      <c r="F10388" s="32"/>
      <c r="G10388" s="32"/>
      <c r="H10388" s="32"/>
      <c r="I10388" s="32"/>
      <c r="J10388" s="32"/>
      <c r="K10388" s="33" t="s">
        <v>124</v>
      </c>
      <c r="L10388" s="34" t="s">
        <v>124</v>
      </c>
    </row>
    <row r="10389" spans="1:12" hidden="1" x14ac:dyDescent="0.3">
      <c r="A10389" s="18" t="str">
        <f>+IF(OR(C10389=""),"NO",1)</f>
        <v>NO</v>
      </c>
      <c r="B10389" s="18"/>
      <c r="C10389" s="1" t="s">
        <v>124</v>
      </c>
      <c r="E10389" s="31" t="s">
        <v>124</v>
      </c>
      <c r="F10389" s="32"/>
      <c r="G10389" s="32"/>
      <c r="H10389" s="32"/>
      <c r="I10389" s="32"/>
      <c r="J10389" s="32"/>
      <c r="K10389" s="33" t="s">
        <v>124</v>
      </c>
      <c r="L10389" s="34" t="s">
        <v>124</v>
      </c>
    </row>
    <row r="10390" spans="1:12" hidden="1" x14ac:dyDescent="0.3">
      <c r="A10390" s="18" t="str">
        <f>+IF(OR(C10390=""),"NO",1)</f>
        <v>NO</v>
      </c>
      <c r="B10390" s="18"/>
      <c r="C10390" s="1" t="s">
        <v>124</v>
      </c>
      <c r="E10390" s="31" t="s">
        <v>13</v>
      </c>
      <c r="F10390" s="32"/>
      <c r="G10390" s="32"/>
      <c r="H10390" s="32"/>
      <c r="I10390" s="32"/>
      <c r="J10390" s="32"/>
      <c r="K10390" s="33"/>
      <c r="L10390" s="34"/>
    </row>
    <row r="10391" spans="1:12" hidden="1" x14ac:dyDescent="0.3">
      <c r="A10391" s="18" t="str">
        <f>+IF(OR(C10391=""),"NO",1)</f>
        <v>NO</v>
      </c>
      <c r="B10391" s="18"/>
      <c r="C10391" s="1" t="s">
        <v>124</v>
      </c>
      <c r="E10391" s="31" t="s">
        <v>13</v>
      </c>
      <c r="F10391" s="32"/>
      <c r="G10391" s="32"/>
      <c r="H10391" s="32"/>
      <c r="I10391" s="32"/>
      <c r="J10391" s="32"/>
      <c r="K10391" s="33"/>
      <c r="L10391" s="34"/>
    </row>
    <row r="10392" spans="1:12" hidden="1" x14ac:dyDescent="0.3">
      <c r="A10392" s="18" t="str">
        <f>+IF(OR(C10392=""),"NO",1)</f>
        <v>NO</v>
      </c>
      <c r="B10392" s="18"/>
      <c r="C10392" s="1" t="s">
        <v>124</v>
      </c>
      <c r="E10392" s="35" t="s">
        <v>13</v>
      </c>
      <c r="F10392" s="36"/>
      <c r="G10392" s="36"/>
      <c r="H10392" s="36"/>
      <c r="I10392" s="36"/>
      <c r="J10392" s="36"/>
      <c r="K10392" s="37"/>
      <c r="L10392" s="38"/>
    </row>
    <row r="10393" spans="1:12" ht="5.15" hidden="1" customHeight="1" x14ac:dyDescent="0.3">
      <c r="A10393" s="1" t="str">
        <f>+A10385</f>
        <v>NO</v>
      </c>
      <c r="E10393" s="39"/>
      <c r="F10393" s="39"/>
      <c r="G10393" s="39"/>
      <c r="H10393" s="39"/>
      <c r="I10393" s="39"/>
      <c r="J10393" s="39"/>
      <c r="K10393" s="39"/>
      <c r="L10393" s="39"/>
    </row>
    <row r="10394" spans="1:12" ht="15.75" hidden="1" customHeight="1" x14ac:dyDescent="0.3">
      <c r="A10394" s="1" t="str">
        <f>+A10385</f>
        <v>NO</v>
      </c>
      <c r="E10394" s="40" t="str">
        <f>+$E$19</f>
        <v>RESULTADO DE EVALUACIÓN TÉCNICA</v>
      </c>
      <c r="F10394" s="41"/>
      <c r="G10394" s="41"/>
      <c r="H10394" s="41"/>
      <c r="I10394" s="41"/>
      <c r="J10394" s="41"/>
      <c r="K10394" s="41"/>
      <c r="L10394" s="42"/>
    </row>
    <row r="10395" spans="1:12" hidden="1" x14ac:dyDescent="0.3">
      <c r="A10395" s="1" t="str">
        <f>+A10385</f>
        <v>NO</v>
      </c>
      <c r="E10395" s="43"/>
      <c r="F10395" s="44" t="str">
        <f>+$F$20</f>
        <v>Experiencia</v>
      </c>
      <c r="G10395" s="45"/>
      <c r="H10395" s="45"/>
      <c r="I10395" s="45"/>
      <c r="J10395" s="45"/>
      <c r="K10395" s="46"/>
      <c r="L10395" s="47" t="s">
        <v>124</v>
      </c>
    </row>
    <row r="10396" spans="1:12" hidden="1" x14ac:dyDescent="0.3">
      <c r="A10396" s="1" t="str">
        <f>+A10385</f>
        <v>NO</v>
      </c>
      <c r="E10396" s="348" t="str">
        <f>+$E$21</f>
        <v>OBSERVACIONES RESPECTO A LA EVALUACIÓN DE EXPERIENCIA</v>
      </c>
      <c r="F10396" s="308"/>
      <c r="G10396" s="308"/>
      <c r="H10396" s="308"/>
      <c r="I10396" s="308"/>
      <c r="J10396" s="308"/>
      <c r="K10396" s="308"/>
      <c r="L10396" s="349"/>
    </row>
    <row r="10397" spans="1:12" hidden="1" x14ac:dyDescent="0.3">
      <c r="A10397" s="1" t="str">
        <f>+A10385</f>
        <v>NO</v>
      </c>
      <c r="E10397" s="350" t="s">
        <v>124</v>
      </c>
      <c r="F10397" s="351"/>
      <c r="G10397" s="351"/>
      <c r="H10397" s="351"/>
      <c r="I10397" s="351"/>
      <c r="J10397" s="351"/>
      <c r="K10397" s="351"/>
      <c r="L10397" s="352"/>
    </row>
    <row r="10398" spans="1:12" ht="5.15" hidden="1" customHeight="1" x14ac:dyDescent="0.3">
      <c r="A10398" s="1" t="str">
        <f>+A10385</f>
        <v>NO</v>
      </c>
      <c r="E10398" s="39"/>
      <c r="F10398" s="39"/>
      <c r="G10398" s="39"/>
      <c r="H10398" s="39"/>
      <c r="I10398" s="39"/>
      <c r="J10398" s="39"/>
      <c r="K10398" s="39"/>
      <c r="L10398" s="39"/>
    </row>
    <row r="10399" spans="1:12" ht="12.75" hidden="1" customHeight="1" x14ac:dyDescent="0.3">
      <c r="A10399" s="1" t="str">
        <f>+A10385</f>
        <v>NO</v>
      </c>
      <c r="E10399" s="40" t="str">
        <f>+$E$24</f>
        <v>EXPERIENCIA HABILITANTE: CONTRATOS PRESENTADOS</v>
      </c>
      <c r="F10399" s="41"/>
      <c r="G10399" s="41"/>
      <c r="H10399" s="41"/>
      <c r="I10399" s="41"/>
      <c r="J10399" s="41"/>
      <c r="K10399" s="41"/>
      <c r="L10399" s="42"/>
    </row>
    <row r="10400" spans="1:12" ht="8.5" hidden="1" customHeight="1" x14ac:dyDescent="0.3">
      <c r="A10400" s="1" t="str">
        <f>+A10385</f>
        <v>NO</v>
      </c>
      <c r="E10400" s="49"/>
      <c r="F10400" s="50"/>
      <c r="G10400" s="51"/>
      <c r="H10400" s="51"/>
      <c r="I10400" s="51"/>
      <c r="J10400" s="51"/>
      <c r="K10400" s="51"/>
      <c r="L10400" s="52"/>
    </row>
    <row r="10401" spans="1:12" hidden="1" x14ac:dyDescent="0.3">
      <c r="A10401" s="18" t="str">
        <f>+IF(OR(C10401=""),"NO",1)</f>
        <v>NO</v>
      </c>
      <c r="B10401" s="18"/>
      <c r="C10401" s="1" t="s">
        <v>124</v>
      </c>
      <c r="E10401" s="329">
        <v>1</v>
      </c>
      <c r="F10401" s="53" t="str">
        <f>+$F$26</f>
        <v>OBJETO</v>
      </c>
      <c r="G10401" s="332" t="s">
        <v>124</v>
      </c>
      <c r="H10401" s="333"/>
      <c r="I10401" s="333"/>
      <c r="J10401" s="333"/>
      <c r="K10401" s="333"/>
      <c r="L10401" s="334"/>
    </row>
    <row r="10402" spans="1:12" hidden="1" x14ac:dyDescent="0.3">
      <c r="A10402" s="18" t="str">
        <f>+IF(OR(C10401=""),"NO",1)</f>
        <v>NO</v>
      </c>
      <c r="B10402" s="18"/>
      <c r="E10402" s="330"/>
      <c r="F10402" s="54" t="str">
        <f>+$F$27</f>
        <v>CONTRATANTE</v>
      </c>
      <c r="G10402" s="335" t="s">
        <v>124</v>
      </c>
      <c r="H10402" s="310"/>
      <c r="I10402" s="310"/>
      <c r="J10402" s="310"/>
      <c r="K10402" s="310"/>
      <c r="L10402" s="336"/>
    </row>
    <row r="10403" spans="1:12" hidden="1" x14ac:dyDescent="0.3">
      <c r="A10403" s="18" t="str">
        <f>+IF(OR(C10401=""),"NO",1)</f>
        <v>NO</v>
      </c>
      <c r="B10403" s="18"/>
      <c r="E10403" s="330"/>
      <c r="F10403" s="54" t="str">
        <f>+$F$28</f>
        <v>APORTANTE</v>
      </c>
      <c r="G10403" s="337" t="s">
        <v>124</v>
      </c>
      <c r="H10403" s="338"/>
      <c r="I10403" s="338"/>
      <c r="J10403" s="338"/>
      <c r="K10403" s="338"/>
      <c r="L10403" s="339"/>
    </row>
    <row r="10404" spans="1:12" hidden="1" x14ac:dyDescent="0.3">
      <c r="A10404" s="18" t="str">
        <f>+IF(OR(C10401=""),"NO",1)</f>
        <v>NO</v>
      </c>
      <c r="B10404" s="18"/>
      <c r="E10404" s="330"/>
      <c r="F10404" s="54" t="str">
        <f>+$F$29</f>
        <v>VALOR /SMMLV)</v>
      </c>
      <c r="G10404" s="55" t="s">
        <v>124</v>
      </c>
      <c r="H10404" s="56" t="str">
        <f>+$H$29</f>
        <v>% PART..</v>
      </c>
      <c r="I10404" s="57" t="s">
        <v>124</v>
      </c>
      <c r="J10404" s="58" t="str">
        <f>+$J$29</f>
        <v>VALOR ACREDITADO</v>
      </c>
      <c r="K10404" s="59"/>
      <c r="L10404" s="47" t="s">
        <v>124</v>
      </c>
    </row>
    <row r="10405" spans="1:12" hidden="1" x14ac:dyDescent="0.3">
      <c r="A10405" s="18" t="str">
        <f>+IF(OR(C10401=""),"NO",1)</f>
        <v>NO</v>
      </c>
      <c r="B10405" s="18"/>
      <c r="E10405" s="330"/>
      <c r="F10405" s="60" t="str">
        <f>+$F$30</f>
        <v>EXPERIENCIA APORTADA</v>
      </c>
      <c r="G10405" s="340" t="s">
        <v>124</v>
      </c>
      <c r="H10405" s="341"/>
      <c r="I10405" s="341"/>
      <c r="J10405" s="341"/>
      <c r="K10405" s="341"/>
      <c r="L10405" s="342"/>
    </row>
    <row r="10406" spans="1:12" hidden="1" x14ac:dyDescent="0.3">
      <c r="A10406" s="18" t="str">
        <f>+IF(OR(C10401=""),"NO",1)</f>
        <v>NO</v>
      </c>
      <c r="B10406" s="18"/>
      <c r="E10406" s="331"/>
      <c r="F10406" s="62" t="str">
        <f>+$F$31</f>
        <v>OBSERVACIÓN</v>
      </c>
      <c r="G10406" s="343" t="s">
        <v>124</v>
      </c>
      <c r="H10406" s="344"/>
      <c r="I10406" s="344"/>
      <c r="J10406" s="344"/>
      <c r="K10406" s="344"/>
      <c r="L10406" s="345"/>
    </row>
    <row r="10407" spans="1:12" ht="8.5" hidden="1" customHeight="1" x14ac:dyDescent="0.3">
      <c r="A10407" s="18" t="str">
        <f>+IF(OR(C10401=""),"NO",1)</f>
        <v>NO</v>
      </c>
      <c r="B10407" s="18"/>
      <c r="E10407" s="49"/>
      <c r="F10407" s="50"/>
      <c r="G10407" s="51"/>
      <c r="H10407" s="51"/>
      <c r="I10407" s="51"/>
      <c r="J10407" s="51"/>
      <c r="K10407" s="51"/>
      <c r="L10407" s="52"/>
    </row>
    <row r="10408" spans="1:12" hidden="1" x14ac:dyDescent="0.3">
      <c r="A10408" s="18" t="str">
        <f t="shared" ref="A10408" si="3486">+IF(OR(C10408=""),"NO",1)</f>
        <v>NO</v>
      </c>
      <c r="B10408" s="18"/>
      <c r="C10408" s="1" t="s">
        <v>124</v>
      </c>
      <c r="E10408" s="329">
        <v>2</v>
      </c>
      <c r="F10408" s="53" t="str">
        <f>+$F$26</f>
        <v>OBJETO</v>
      </c>
      <c r="G10408" s="332" t="s">
        <v>124</v>
      </c>
      <c r="H10408" s="333"/>
      <c r="I10408" s="333"/>
      <c r="J10408" s="333"/>
      <c r="K10408" s="333"/>
      <c r="L10408" s="334"/>
    </row>
    <row r="10409" spans="1:12" hidden="1" x14ac:dyDescent="0.3">
      <c r="A10409" s="18" t="str">
        <f t="shared" ref="A10409" si="3487">+IF(OR(C10408=""),"NO",1)</f>
        <v>NO</v>
      </c>
      <c r="B10409" s="18"/>
      <c r="E10409" s="330"/>
      <c r="F10409" s="54" t="str">
        <f>+$F$27</f>
        <v>CONTRATANTE</v>
      </c>
      <c r="G10409" s="335" t="s">
        <v>124</v>
      </c>
      <c r="H10409" s="310"/>
      <c r="I10409" s="310"/>
      <c r="J10409" s="310"/>
      <c r="K10409" s="310"/>
      <c r="L10409" s="336"/>
    </row>
    <row r="10410" spans="1:12" hidden="1" x14ac:dyDescent="0.3">
      <c r="A10410" s="18" t="str">
        <f t="shared" ref="A10410" si="3488">+IF(OR(C10408=""),"NO",1)</f>
        <v>NO</v>
      </c>
      <c r="B10410" s="18"/>
      <c r="E10410" s="330"/>
      <c r="F10410" s="54" t="str">
        <f>+$F$28</f>
        <v>APORTANTE</v>
      </c>
      <c r="G10410" s="337" t="s">
        <v>124</v>
      </c>
      <c r="H10410" s="338"/>
      <c r="I10410" s="338"/>
      <c r="J10410" s="338"/>
      <c r="K10410" s="338"/>
      <c r="L10410" s="339"/>
    </row>
    <row r="10411" spans="1:12" hidden="1" x14ac:dyDescent="0.3">
      <c r="A10411" s="18" t="str">
        <f t="shared" ref="A10411" si="3489">+IF(OR(C10408=""),"NO",1)</f>
        <v>NO</v>
      </c>
      <c r="B10411" s="18"/>
      <c r="E10411" s="330"/>
      <c r="F10411" s="54" t="str">
        <f>+$F$29</f>
        <v>VALOR /SMMLV)</v>
      </c>
      <c r="G10411" s="55" t="s">
        <v>124</v>
      </c>
      <c r="H10411" s="56" t="str">
        <f>+$H$29</f>
        <v>% PART..</v>
      </c>
      <c r="I10411" s="57" t="s">
        <v>124</v>
      </c>
      <c r="J10411" s="58" t="str">
        <f>+$J$29</f>
        <v>VALOR ACREDITADO</v>
      </c>
      <c r="K10411" s="59"/>
      <c r="L10411" s="47" t="s">
        <v>124</v>
      </c>
    </row>
    <row r="10412" spans="1:12" hidden="1" x14ac:dyDescent="0.3">
      <c r="A10412" s="18" t="str">
        <f t="shared" ref="A10412" si="3490">+IF(OR(C10408=""),"NO",1)</f>
        <v>NO</v>
      </c>
      <c r="B10412" s="18"/>
      <c r="E10412" s="330"/>
      <c r="F10412" s="60" t="str">
        <f>+$F$30</f>
        <v>EXPERIENCIA APORTADA</v>
      </c>
      <c r="G10412" s="340" t="s">
        <v>124</v>
      </c>
      <c r="H10412" s="341"/>
      <c r="I10412" s="341"/>
      <c r="J10412" s="341"/>
      <c r="K10412" s="341"/>
      <c r="L10412" s="342"/>
    </row>
    <row r="10413" spans="1:12" hidden="1" x14ac:dyDescent="0.3">
      <c r="A10413" s="18" t="str">
        <f t="shared" ref="A10413" si="3491">+IF(OR(C10408=""),"NO",1)</f>
        <v>NO</v>
      </c>
      <c r="B10413" s="18"/>
      <c r="E10413" s="331"/>
      <c r="F10413" s="62" t="str">
        <f>+$F$31</f>
        <v>OBSERVACIÓN</v>
      </c>
      <c r="G10413" s="343" t="s">
        <v>124</v>
      </c>
      <c r="H10413" s="344"/>
      <c r="I10413" s="344"/>
      <c r="J10413" s="344"/>
      <c r="K10413" s="344"/>
      <c r="L10413" s="345"/>
    </row>
    <row r="10414" spans="1:12" ht="8.5" hidden="1" customHeight="1" x14ac:dyDescent="0.3">
      <c r="A10414" s="18" t="str">
        <f t="shared" ref="A10414" si="3492">+IF(OR(C10408=""),"NO",1)</f>
        <v>NO</v>
      </c>
      <c r="B10414" s="18"/>
      <c r="E10414" s="49"/>
      <c r="F10414" s="50"/>
      <c r="G10414" s="51"/>
      <c r="H10414" s="51"/>
      <c r="I10414" s="51"/>
      <c r="J10414" s="51"/>
      <c r="K10414" s="51"/>
      <c r="L10414" s="52"/>
    </row>
    <row r="10415" spans="1:12" hidden="1" x14ac:dyDescent="0.3">
      <c r="A10415" s="18" t="str">
        <f t="shared" ref="A10415" si="3493">+IF(OR(C10415=""),"NO",1)</f>
        <v>NO</v>
      </c>
      <c r="B10415" s="18"/>
      <c r="C10415" s="1" t="s">
        <v>124</v>
      </c>
      <c r="E10415" s="329">
        <v>3</v>
      </c>
      <c r="F10415" s="53" t="str">
        <f>+$F$26</f>
        <v>OBJETO</v>
      </c>
      <c r="G10415" s="332" t="s">
        <v>124</v>
      </c>
      <c r="H10415" s="333"/>
      <c r="I10415" s="333"/>
      <c r="J10415" s="333"/>
      <c r="K10415" s="333"/>
      <c r="L10415" s="334"/>
    </row>
    <row r="10416" spans="1:12" hidden="1" x14ac:dyDescent="0.3">
      <c r="A10416" s="18" t="str">
        <f t="shared" ref="A10416" si="3494">+IF(OR(C10415=""),"NO",1)</f>
        <v>NO</v>
      </c>
      <c r="B10416" s="18"/>
      <c r="E10416" s="330"/>
      <c r="F10416" s="54" t="str">
        <f>+$F$27</f>
        <v>CONTRATANTE</v>
      </c>
      <c r="G10416" s="335" t="s">
        <v>124</v>
      </c>
      <c r="H10416" s="310"/>
      <c r="I10416" s="310"/>
      <c r="J10416" s="310"/>
      <c r="K10416" s="310"/>
      <c r="L10416" s="336"/>
    </row>
    <row r="10417" spans="1:12" hidden="1" x14ac:dyDescent="0.3">
      <c r="A10417" s="18" t="str">
        <f t="shared" ref="A10417" si="3495">+IF(OR(C10415=""),"NO",1)</f>
        <v>NO</v>
      </c>
      <c r="B10417" s="18"/>
      <c r="E10417" s="330"/>
      <c r="F10417" s="54" t="str">
        <f>+$F$28</f>
        <v>APORTANTE</v>
      </c>
      <c r="G10417" s="337" t="s">
        <v>124</v>
      </c>
      <c r="H10417" s="338"/>
      <c r="I10417" s="338"/>
      <c r="J10417" s="338"/>
      <c r="K10417" s="338"/>
      <c r="L10417" s="339"/>
    </row>
    <row r="10418" spans="1:12" hidden="1" x14ac:dyDescent="0.3">
      <c r="A10418" s="18" t="str">
        <f t="shared" ref="A10418" si="3496">+IF(OR(C10415=""),"NO",1)</f>
        <v>NO</v>
      </c>
      <c r="B10418" s="18"/>
      <c r="E10418" s="330"/>
      <c r="F10418" s="54" t="str">
        <f>+$F$29</f>
        <v>VALOR /SMMLV)</v>
      </c>
      <c r="G10418" s="55" t="s">
        <v>124</v>
      </c>
      <c r="H10418" s="56" t="str">
        <f>+$H$29</f>
        <v>% PART..</v>
      </c>
      <c r="I10418" s="57" t="s">
        <v>124</v>
      </c>
      <c r="J10418" s="58" t="str">
        <f>+$J$29</f>
        <v>VALOR ACREDITADO</v>
      </c>
      <c r="K10418" s="59"/>
      <c r="L10418" s="47" t="s">
        <v>124</v>
      </c>
    </row>
    <row r="10419" spans="1:12" hidden="1" x14ac:dyDescent="0.3">
      <c r="A10419" s="18" t="str">
        <f t="shared" ref="A10419" si="3497">+IF(OR(C10415=""),"NO",1)</f>
        <v>NO</v>
      </c>
      <c r="B10419" s="18"/>
      <c r="E10419" s="330"/>
      <c r="F10419" s="60" t="str">
        <f>+$F$30</f>
        <v>EXPERIENCIA APORTADA</v>
      </c>
      <c r="G10419" s="340" t="s">
        <v>124</v>
      </c>
      <c r="H10419" s="341"/>
      <c r="I10419" s="341"/>
      <c r="J10419" s="341"/>
      <c r="K10419" s="341"/>
      <c r="L10419" s="342"/>
    </row>
    <row r="10420" spans="1:12" hidden="1" x14ac:dyDescent="0.3">
      <c r="A10420" s="18" t="str">
        <f t="shared" ref="A10420" si="3498">+IF(OR(C10415=""),"NO",1)</f>
        <v>NO</v>
      </c>
      <c r="B10420" s="18"/>
      <c r="E10420" s="331"/>
      <c r="F10420" s="62" t="str">
        <f>+$F$31</f>
        <v>OBSERVACIÓN</v>
      </c>
      <c r="G10420" s="343" t="s">
        <v>124</v>
      </c>
      <c r="H10420" s="344"/>
      <c r="I10420" s="344"/>
      <c r="J10420" s="344"/>
      <c r="K10420" s="344"/>
      <c r="L10420" s="345"/>
    </row>
    <row r="10421" spans="1:12" ht="8.5" hidden="1" customHeight="1" x14ac:dyDescent="0.3">
      <c r="A10421" s="18" t="str">
        <f t="shared" ref="A10421" si="3499">+IF(OR(C10415=""),"NO",1)</f>
        <v>NO</v>
      </c>
      <c r="B10421" s="18"/>
      <c r="E10421" s="49"/>
      <c r="F10421" s="50"/>
      <c r="G10421" s="51"/>
      <c r="H10421" s="51"/>
      <c r="I10421" s="51"/>
      <c r="J10421" s="51"/>
      <c r="K10421" s="51"/>
      <c r="L10421" s="52"/>
    </row>
    <row r="10422" spans="1:12" hidden="1" x14ac:dyDescent="0.3">
      <c r="A10422" s="18" t="str">
        <f t="shared" ref="A10422" si="3500">+IF(OR(C10422=""),"NO",1)</f>
        <v>NO</v>
      </c>
      <c r="B10422" s="18"/>
      <c r="C10422" s="1" t="s">
        <v>124</v>
      </c>
      <c r="E10422" s="329">
        <v>4</v>
      </c>
      <c r="F10422" s="53" t="str">
        <f>+$F$26</f>
        <v>OBJETO</v>
      </c>
      <c r="G10422" s="332" t="s">
        <v>124</v>
      </c>
      <c r="H10422" s="333"/>
      <c r="I10422" s="333"/>
      <c r="J10422" s="333"/>
      <c r="K10422" s="333"/>
      <c r="L10422" s="334"/>
    </row>
    <row r="10423" spans="1:12" hidden="1" x14ac:dyDescent="0.3">
      <c r="A10423" s="18" t="str">
        <f t="shared" ref="A10423" si="3501">+IF(OR(C10422=""),"NO",1)</f>
        <v>NO</v>
      </c>
      <c r="B10423" s="18"/>
      <c r="E10423" s="330"/>
      <c r="F10423" s="54" t="str">
        <f>+$F$27</f>
        <v>CONTRATANTE</v>
      </c>
      <c r="G10423" s="335" t="s">
        <v>124</v>
      </c>
      <c r="H10423" s="310"/>
      <c r="I10423" s="310"/>
      <c r="J10423" s="310"/>
      <c r="K10423" s="310"/>
      <c r="L10423" s="336"/>
    </row>
    <row r="10424" spans="1:12" hidden="1" x14ac:dyDescent="0.3">
      <c r="A10424" s="18" t="str">
        <f t="shared" ref="A10424" si="3502">+IF(OR(C10422=""),"NO",1)</f>
        <v>NO</v>
      </c>
      <c r="B10424" s="18"/>
      <c r="E10424" s="330"/>
      <c r="F10424" s="54" t="str">
        <f>+$F$28</f>
        <v>APORTANTE</v>
      </c>
      <c r="G10424" s="337" t="s">
        <v>124</v>
      </c>
      <c r="H10424" s="338"/>
      <c r="I10424" s="338"/>
      <c r="J10424" s="338"/>
      <c r="K10424" s="338"/>
      <c r="L10424" s="339"/>
    </row>
    <row r="10425" spans="1:12" hidden="1" x14ac:dyDescent="0.3">
      <c r="A10425" s="18" t="str">
        <f t="shared" ref="A10425" si="3503">+IF(OR(C10422=""),"NO",1)</f>
        <v>NO</v>
      </c>
      <c r="B10425" s="18"/>
      <c r="E10425" s="330"/>
      <c r="F10425" s="54" t="str">
        <f>+$F$29</f>
        <v>VALOR /SMMLV)</v>
      </c>
      <c r="G10425" s="55" t="s">
        <v>124</v>
      </c>
      <c r="H10425" s="56" t="str">
        <f>+$H$29</f>
        <v>% PART..</v>
      </c>
      <c r="I10425" s="57" t="s">
        <v>124</v>
      </c>
      <c r="J10425" s="58" t="str">
        <f>+$J$29</f>
        <v>VALOR ACREDITADO</v>
      </c>
      <c r="K10425" s="59"/>
      <c r="L10425" s="47" t="s">
        <v>124</v>
      </c>
    </row>
    <row r="10426" spans="1:12" hidden="1" x14ac:dyDescent="0.3">
      <c r="A10426" s="18" t="str">
        <f t="shared" ref="A10426" si="3504">+IF(OR(C10422=""),"NO",1)</f>
        <v>NO</v>
      </c>
      <c r="B10426" s="18"/>
      <c r="E10426" s="330"/>
      <c r="F10426" s="60" t="str">
        <f>+$F$30</f>
        <v>EXPERIENCIA APORTADA</v>
      </c>
      <c r="G10426" s="340" t="s">
        <v>124</v>
      </c>
      <c r="H10426" s="341"/>
      <c r="I10426" s="341"/>
      <c r="J10426" s="341"/>
      <c r="K10426" s="341"/>
      <c r="L10426" s="342"/>
    </row>
    <row r="10427" spans="1:12" hidden="1" x14ac:dyDescent="0.3">
      <c r="A10427" s="18" t="str">
        <f t="shared" ref="A10427" si="3505">+IF(OR(C10422=""),"NO",1)</f>
        <v>NO</v>
      </c>
      <c r="B10427" s="18"/>
      <c r="E10427" s="331"/>
      <c r="F10427" s="62" t="str">
        <f>+$F$31</f>
        <v>OBSERVACIÓN</v>
      </c>
      <c r="G10427" s="343" t="s">
        <v>124</v>
      </c>
      <c r="H10427" s="344"/>
      <c r="I10427" s="344"/>
      <c r="J10427" s="344"/>
      <c r="K10427" s="344"/>
      <c r="L10427" s="345"/>
    </row>
    <row r="10428" spans="1:12" ht="8.5" hidden="1" customHeight="1" x14ac:dyDescent="0.3">
      <c r="A10428" s="18" t="str">
        <f t="shared" ref="A10428" si="3506">+IF(OR(C10422=""),"NO",1)</f>
        <v>NO</v>
      </c>
      <c r="B10428" s="18"/>
      <c r="E10428" s="49"/>
      <c r="F10428" s="50"/>
      <c r="G10428" s="51"/>
      <c r="H10428" s="51"/>
      <c r="I10428" s="51"/>
      <c r="J10428" s="51"/>
      <c r="K10428" s="51"/>
      <c r="L10428" s="52"/>
    </row>
    <row r="10429" spans="1:12" hidden="1" x14ac:dyDescent="0.3">
      <c r="A10429" s="18" t="str">
        <f t="shared" ref="A10429" si="3507">+IF(OR(C10429=""),"NO",1)</f>
        <v>NO</v>
      </c>
      <c r="B10429" s="18"/>
      <c r="C10429" s="1" t="s">
        <v>124</v>
      </c>
      <c r="E10429" s="329">
        <v>5</v>
      </c>
      <c r="F10429" s="53" t="str">
        <f>+$F$26</f>
        <v>OBJETO</v>
      </c>
      <c r="G10429" s="332" t="s">
        <v>124</v>
      </c>
      <c r="H10429" s="333"/>
      <c r="I10429" s="333"/>
      <c r="J10429" s="333"/>
      <c r="K10429" s="333"/>
      <c r="L10429" s="334"/>
    </row>
    <row r="10430" spans="1:12" hidden="1" x14ac:dyDescent="0.3">
      <c r="A10430" s="18" t="str">
        <f t="shared" ref="A10430" si="3508">+IF(OR(C10429=""),"NO",1)</f>
        <v>NO</v>
      </c>
      <c r="B10430" s="18"/>
      <c r="E10430" s="330"/>
      <c r="F10430" s="54" t="str">
        <f>+$F$27</f>
        <v>CONTRATANTE</v>
      </c>
      <c r="G10430" s="335" t="s">
        <v>124</v>
      </c>
      <c r="H10430" s="310"/>
      <c r="I10430" s="310"/>
      <c r="J10430" s="310"/>
      <c r="K10430" s="310"/>
      <c r="L10430" s="336"/>
    </row>
    <row r="10431" spans="1:12" hidden="1" x14ac:dyDescent="0.3">
      <c r="A10431" s="18" t="str">
        <f t="shared" ref="A10431" si="3509">+IF(OR(C10429=""),"NO",1)</f>
        <v>NO</v>
      </c>
      <c r="B10431" s="18"/>
      <c r="E10431" s="330"/>
      <c r="F10431" s="54" t="str">
        <f>+$F$28</f>
        <v>APORTANTE</v>
      </c>
      <c r="G10431" s="337" t="s">
        <v>124</v>
      </c>
      <c r="H10431" s="338"/>
      <c r="I10431" s="338"/>
      <c r="J10431" s="338"/>
      <c r="K10431" s="338"/>
      <c r="L10431" s="339"/>
    </row>
    <row r="10432" spans="1:12" hidden="1" x14ac:dyDescent="0.3">
      <c r="A10432" s="18" t="str">
        <f t="shared" ref="A10432" si="3510">+IF(OR(C10429=""),"NO",1)</f>
        <v>NO</v>
      </c>
      <c r="B10432" s="18"/>
      <c r="E10432" s="330"/>
      <c r="F10432" s="54" t="str">
        <f>+$F$29</f>
        <v>VALOR /SMMLV)</v>
      </c>
      <c r="G10432" s="55" t="s">
        <v>124</v>
      </c>
      <c r="H10432" s="56" t="str">
        <f>+$H$29</f>
        <v>% PART..</v>
      </c>
      <c r="I10432" s="57" t="s">
        <v>124</v>
      </c>
      <c r="J10432" s="58" t="str">
        <f>+$J$29</f>
        <v>VALOR ACREDITADO</v>
      </c>
      <c r="K10432" s="59"/>
      <c r="L10432" s="47" t="s">
        <v>124</v>
      </c>
    </row>
    <row r="10433" spans="1:12" hidden="1" x14ac:dyDescent="0.3">
      <c r="A10433" s="18" t="str">
        <f t="shared" ref="A10433" si="3511">+IF(OR(C10429=""),"NO",1)</f>
        <v>NO</v>
      </c>
      <c r="B10433" s="18"/>
      <c r="E10433" s="330"/>
      <c r="F10433" s="60" t="str">
        <f>+$F$30</f>
        <v>EXPERIENCIA APORTADA</v>
      </c>
      <c r="G10433" s="340" t="s">
        <v>124</v>
      </c>
      <c r="H10433" s="341"/>
      <c r="I10433" s="341"/>
      <c r="J10433" s="341"/>
      <c r="K10433" s="341"/>
      <c r="L10433" s="342"/>
    </row>
    <row r="10434" spans="1:12" hidden="1" x14ac:dyDescent="0.3">
      <c r="A10434" s="18" t="str">
        <f t="shared" ref="A10434" si="3512">+IF(OR(C10429=""),"NO",1)</f>
        <v>NO</v>
      </c>
      <c r="B10434" s="18"/>
      <c r="E10434" s="331"/>
      <c r="F10434" s="62" t="str">
        <f>+$F$31</f>
        <v>OBSERVACIÓN</v>
      </c>
      <c r="G10434" s="343" t="s">
        <v>124</v>
      </c>
      <c r="H10434" s="344"/>
      <c r="I10434" s="344"/>
      <c r="J10434" s="344"/>
      <c r="K10434" s="344"/>
      <c r="L10434" s="345"/>
    </row>
    <row r="10435" spans="1:12" ht="8.5" hidden="1" customHeight="1" x14ac:dyDescent="0.3">
      <c r="A10435" s="18" t="str">
        <f t="shared" ref="A10435" si="3513">+IF(OR(C10429=""),"NO",1)</f>
        <v>NO</v>
      </c>
      <c r="B10435" s="18"/>
      <c r="E10435" s="49"/>
      <c r="F10435" s="50"/>
      <c r="G10435" s="51"/>
      <c r="H10435" s="51"/>
      <c r="I10435" s="51"/>
      <c r="J10435" s="51"/>
      <c r="K10435" s="51"/>
      <c r="L10435" s="52"/>
    </row>
    <row r="10436" spans="1:12" hidden="1" x14ac:dyDescent="0.3">
      <c r="A10436" s="18" t="str">
        <f t="shared" ref="A10436" si="3514">+IF(OR(C10436=""),"NO",1)</f>
        <v>NO</v>
      </c>
      <c r="B10436" s="18"/>
      <c r="C10436" s="1" t="s">
        <v>124</v>
      </c>
      <c r="E10436" s="329">
        <v>6</v>
      </c>
      <c r="F10436" s="53" t="str">
        <f>+$F$26</f>
        <v>OBJETO</v>
      </c>
      <c r="G10436" s="332" t="s">
        <v>124</v>
      </c>
      <c r="H10436" s="333"/>
      <c r="I10436" s="333"/>
      <c r="J10436" s="333"/>
      <c r="K10436" s="333"/>
      <c r="L10436" s="334"/>
    </row>
    <row r="10437" spans="1:12" hidden="1" x14ac:dyDescent="0.3">
      <c r="A10437" s="18" t="str">
        <f t="shared" ref="A10437" si="3515">+IF(OR(C10436=""),"NO",1)</f>
        <v>NO</v>
      </c>
      <c r="B10437" s="18"/>
      <c r="E10437" s="330"/>
      <c r="F10437" s="54" t="str">
        <f>+$F$27</f>
        <v>CONTRATANTE</v>
      </c>
      <c r="G10437" s="335" t="s">
        <v>124</v>
      </c>
      <c r="H10437" s="310"/>
      <c r="I10437" s="310"/>
      <c r="J10437" s="310"/>
      <c r="K10437" s="310"/>
      <c r="L10437" s="336"/>
    </row>
    <row r="10438" spans="1:12" hidden="1" x14ac:dyDescent="0.3">
      <c r="A10438" s="18" t="str">
        <f t="shared" ref="A10438" si="3516">+IF(OR(C10436=""),"NO",1)</f>
        <v>NO</v>
      </c>
      <c r="B10438" s="18"/>
      <c r="E10438" s="330"/>
      <c r="F10438" s="54" t="str">
        <f>+$F$28</f>
        <v>APORTANTE</v>
      </c>
      <c r="G10438" s="337" t="s">
        <v>124</v>
      </c>
      <c r="H10438" s="338"/>
      <c r="I10438" s="338"/>
      <c r="J10438" s="338"/>
      <c r="K10438" s="338"/>
      <c r="L10438" s="339"/>
    </row>
    <row r="10439" spans="1:12" hidden="1" x14ac:dyDescent="0.3">
      <c r="A10439" s="18" t="str">
        <f t="shared" ref="A10439" si="3517">+IF(OR(C10436=""),"NO",1)</f>
        <v>NO</v>
      </c>
      <c r="B10439" s="18"/>
      <c r="E10439" s="330"/>
      <c r="F10439" s="54" t="str">
        <f>+$F$29</f>
        <v>VALOR /SMMLV)</v>
      </c>
      <c r="G10439" s="55" t="s">
        <v>124</v>
      </c>
      <c r="H10439" s="56" t="str">
        <f>+$H$29</f>
        <v>% PART..</v>
      </c>
      <c r="I10439" s="57" t="s">
        <v>124</v>
      </c>
      <c r="J10439" s="58" t="str">
        <f>+$J$29</f>
        <v>VALOR ACREDITADO</v>
      </c>
      <c r="K10439" s="59"/>
      <c r="L10439" s="47" t="s">
        <v>124</v>
      </c>
    </row>
    <row r="10440" spans="1:12" hidden="1" x14ac:dyDescent="0.3">
      <c r="A10440" s="18" t="str">
        <f t="shared" ref="A10440" si="3518">+IF(OR(C10436=""),"NO",1)</f>
        <v>NO</v>
      </c>
      <c r="B10440" s="18"/>
      <c r="E10440" s="330"/>
      <c r="F10440" s="60" t="str">
        <f>+$F$30</f>
        <v>EXPERIENCIA APORTADA</v>
      </c>
      <c r="G10440" s="340" t="s">
        <v>124</v>
      </c>
      <c r="H10440" s="341"/>
      <c r="I10440" s="341"/>
      <c r="J10440" s="341"/>
      <c r="K10440" s="341"/>
      <c r="L10440" s="342"/>
    </row>
    <row r="10441" spans="1:12" hidden="1" x14ac:dyDescent="0.3">
      <c r="A10441" s="18" t="str">
        <f t="shared" ref="A10441" si="3519">+IF(OR(C10436=""),"NO",1)</f>
        <v>NO</v>
      </c>
      <c r="B10441" s="18"/>
      <c r="E10441" s="331"/>
      <c r="F10441" s="62" t="str">
        <f>+$F$31</f>
        <v>OBSERVACIÓN</v>
      </c>
      <c r="G10441" s="343" t="s">
        <v>124</v>
      </c>
      <c r="H10441" s="344"/>
      <c r="I10441" s="344"/>
      <c r="J10441" s="344"/>
      <c r="K10441" s="344"/>
      <c r="L10441" s="345"/>
    </row>
    <row r="10442" spans="1:12" ht="8.5" hidden="1" customHeight="1" x14ac:dyDescent="0.3">
      <c r="A10442" s="18" t="str">
        <f t="shared" ref="A10442" si="3520">+IF(OR(C10436=""),"NO",1)</f>
        <v>NO</v>
      </c>
      <c r="B10442" s="18"/>
      <c r="E10442" s="49"/>
      <c r="F10442" s="50"/>
      <c r="G10442" s="51"/>
      <c r="H10442" s="51"/>
      <c r="I10442" s="51"/>
      <c r="J10442" s="51"/>
      <c r="K10442" s="51"/>
      <c r="L10442" s="52"/>
    </row>
    <row r="10443" spans="1:12" hidden="1" x14ac:dyDescent="0.3">
      <c r="A10443" s="18" t="str">
        <f t="shared" ref="A10443" si="3521">+IF(OR(C10443=""),"NO",1)</f>
        <v>NO</v>
      </c>
      <c r="B10443" s="18"/>
      <c r="C10443" s="1" t="s">
        <v>124</v>
      </c>
      <c r="E10443" s="329">
        <v>7</v>
      </c>
      <c r="F10443" s="53" t="str">
        <f>+$F$26</f>
        <v>OBJETO</v>
      </c>
      <c r="G10443" s="332" t="s">
        <v>124</v>
      </c>
      <c r="H10443" s="333"/>
      <c r="I10443" s="333"/>
      <c r="J10443" s="333"/>
      <c r="K10443" s="333"/>
      <c r="L10443" s="334"/>
    </row>
    <row r="10444" spans="1:12" hidden="1" x14ac:dyDescent="0.3">
      <c r="A10444" s="18" t="str">
        <f t="shared" ref="A10444" si="3522">+IF(OR(C10443=""),"NO",1)</f>
        <v>NO</v>
      </c>
      <c r="B10444" s="18"/>
      <c r="E10444" s="330"/>
      <c r="F10444" s="54" t="str">
        <f>+$F$27</f>
        <v>CONTRATANTE</v>
      </c>
      <c r="G10444" s="335" t="s">
        <v>124</v>
      </c>
      <c r="H10444" s="310"/>
      <c r="I10444" s="310"/>
      <c r="J10444" s="310"/>
      <c r="K10444" s="310"/>
      <c r="L10444" s="336"/>
    </row>
    <row r="10445" spans="1:12" hidden="1" x14ac:dyDescent="0.3">
      <c r="A10445" s="18" t="str">
        <f t="shared" ref="A10445" si="3523">+IF(OR(C10443=""),"NO",1)</f>
        <v>NO</v>
      </c>
      <c r="B10445" s="18"/>
      <c r="E10445" s="330"/>
      <c r="F10445" s="54" t="str">
        <f>+$F$28</f>
        <v>APORTANTE</v>
      </c>
      <c r="G10445" s="337" t="s">
        <v>124</v>
      </c>
      <c r="H10445" s="338"/>
      <c r="I10445" s="338"/>
      <c r="J10445" s="338"/>
      <c r="K10445" s="338"/>
      <c r="L10445" s="339"/>
    </row>
    <row r="10446" spans="1:12" hidden="1" x14ac:dyDescent="0.3">
      <c r="A10446" s="18" t="str">
        <f t="shared" ref="A10446" si="3524">+IF(OR(C10443=""),"NO",1)</f>
        <v>NO</v>
      </c>
      <c r="B10446" s="18"/>
      <c r="E10446" s="330"/>
      <c r="F10446" s="54" t="str">
        <f>+$F$29</f>
        <v>VALOR /SMMLV)</v>
      </c>
      <c r="G10446" s="55" t="s">
        <v>124</v>
      </c>
      <c r="H10446" s="56" t="str">
        <f>+$H$29</f>
        <v>% PART..</v>
      </c>
      <c r="I10446" s="57" t="s">
        <v>124</v>
      </c>
      <c r="J10446" s="58" t="str">
        <f>+$J$29</f>
        <v>VALOR ACREDITADO</v>
      </c>
      <c r="K10446" s="59"/>
      <c r="L10446" s="47" t="s">
        <v>124</v>
      </c>
    </row>
    <row r="10447" spans="1:12" hidden="1" x14ac:dyDescent="0.3">
      <c r="A10447" s="18" t="str">
        <f t="shared" ref="A10447" si="3525">+IF(OR(C10443=""),"NO",1)</f>
        <v>NO</v>
      </c>
      <c r="B10447" s="18"/>
      <c r="E10447" s="330"/>
      <c r="F10447" s="60" t="str">
        <f>+$F$30</f>
        <v>EXPERIENCIA APORTADA</v>
      </c>
      <c r="G10447" s="340" t="s">
        <v>124</v>
      </c>
      <c r="H10447" s="341"/>
      <c r="I10447" s="341"/>
      <c r="J10447" s="341"/>
      <c r="K10447" s="341"/>
      <c r="L10447" s="342"/>
    </row>
    <row r="10448" spans="1:12" hidden="1" x14ac:dyDescent="0.3">
      <c r="A10448" s="18" t="str">
        <f t="shared" ref="A10448" si="3526">+IF(OR(C10443=""),"NO",1)</f>
        <v>NO</v>
      </c>
      <c r="B10448" s="18"/>
      <c r="E10448" s="331"/>
      <c r="F10448" s="62" t="str">
        <f>+$F$31</f>
        <v>OBSERVACIÓN</v>
      </c>
      <c r="G10448" s="343" t="s">
        <v>124</v>
      </c>
      <c r="H10448" s="344"/>
      <c r="I10448" s="344"/>
      <c r="J10448" s="344"/>
      <c r="K10448" s="344"/>
      <c r="L10448" s="345"/>
    </row>
    <row r="10449" spans="1:12" hidden="1" x14ac:dyDescent="0.3">
      <c r="A10449" s="18" t="str">
        <f t="shared" ref="A10449" si="3527">+IF(OR(C10443=""),"NO",1)</f>
        <v>NO</v>
      </c>
      <c r="B10449" s="18"/>
      <c r="E10449" s="49"/>
      <c r="F10449" s="50"/>
      <c r="G10449" s="51"/>
      <c r="H10449" s="51"/>
      <c r="I10449" s="51"/>
      <c r="J10449" s="51"/>
      <c r="K10449" s="51"/>
      <c r="L10449" s="52"/>
    </row>
    <row r="10450" spans="1:12" hidden="1" x14ac:dyDescent="0.3">
      <c r="A10450" s="1" t="str">
        <f>+A10385</f>
        <v>NO</v>
      </c>
      <c r="C10450" s="1" t="str">
        <f>"N"&amp;C10385</f>
        <v>N</v>
      </c>
      <c r="E10450" s="63"/>
      <c r="F10450" s="64" t="str">
        <f>+$F$75</f>
        <v>TOTAL DE CONTRATOS PRESENTADOS VÁLIDOS QUE CUMPLEN EXPERIENCIA ACREDITADA:</v>
      </c>
      <c r="G10450" s="65"/>
      <c r="H10450" s="65"/>
      <c r="I10450" s="65"/>
      <c r="J10450" s="66"/>
      <c r="K10450" s="65"/>
      <c r="L10450" s="67" t="s">
        <v>124</v>
      </c>
    </row>
    <row r="10451" spans="1:12" ht="6.65" hidden="1" customHeight="1" x14ac:dyDescent="0.3">
      <c r="A10451" s="1" t="str">
        <f>+A10385</f>
        <v>NO</v>
      </c>
      <c r="E10451" s="51"/>
      <c r="F10451" s="50"/>
      <c r="G10451" s="51"/>
      <c r="H10451" s="51"/>
      <c r="I10451" s="51"/>
      <c r="J10451" s="51"/>
      <c r="K10451" s="51"/>
      <c r="L10451" s="51"/>
    </row>
    <row r="10452" spans="1:12" hidden="1" x14ac:dyDescent="0.3">
      <c r="A10452" s="1" t="str">
        <f>+A10385</f>
        <v>NO</v>
      </c>
      <c r="E10452" s="63"/>
      <c r="F10452" s="63" t="str">
        <f>+$F$77</f>
        <v>ACREDITA SUMINISTRO E INSTALACIÓN DE MOBILIARIO POR LO MENOS EN UN (1) CONTRATO VÁLIDO</v>
      </c>
      <c r="G10452" s="65"/>
      <c r="H10452" s="65"/>
      <c r="I10452" s="65"/>
      <c r="J10452" s="66"/>
      <c r="K10452" s="65"/>
      <c r="L10452" s="68" t="s">
        <v>157</v>
      </c>
    </row>
    <row r="10453" spans="1:12" ht="5.15" hidden="1" customHeight="1" x14ac:dyDescent="0.3">
      <c r="A10453" s="1" t="str">
        <f>+A10385</f>
        <v>NO</v>
      </c>
      <c r="E10453" s="51"/>
      <c r="F10453" s="50"/>
      <c r="G10453" s="51"/>
      <c r="H10453" s="51"/>
      <c r="I10453" s="51"/>
      <c r="J10453" s="51"/>
      <c r="K10453" s="51"/>
      <c r="L10453" s="51"/>
    </row>
    <row r="10454" spans="1:12" ht="12.75" hidden="1" customHeight="1" x14ac:dyDescent="0.3">
      <c r="A10454" s="1" t="str">
        <f>+A10385</f>
        <v>NO</v>
      </c>
      <c r="E10454" s="69" t="str">
        <f>+$E$79</f>
        <v>EXPERIENCIA ESPECÍFICA NUMERAL 10.1.1 A</v>
      </c>
      <c r="F10454" s="70"/>
      <c r="G10454" s="70"/>
      <c r="H10454" s="70"/>
      <c r="I10454" s="70"/>
      <c r="J10454" s="70"/>
      <c r="K10454" s="70"/>
      <c r="L10454" s="71"/>
    </row>
    <row r="10455" spans="1:12" ht="26.5" hidden="1" customHeight="1" x14ac:dyDescent="0.3">
      <c r="A10455" s="1" t="str">
        <f>+A10385</f>
        <v>NO</v>
      </c>
      <c r="E10455" s="72"/>
      <c r="F10455" s="325" t="str">
        <f>+$F$80</f>
        <v>Por lo menos uno (1) de los contratos válidos aportados como experiencia general debe corresponder mínimo al 60% del presupuesto oficial del presente proceso de selección.  (SMMLV)</v>
      </c>
      <c r="G10455" s="326"/>
      <c r="H10455" s="326"/>
      <c r="I10455" s="326"/>
      <c r="J10455" s="326"/>
      <c r="K10455" s="73" t="s">
        <v>124</v>
      </c>
      <c r="L10455" s="74" t="s">
        <v>124</v>
      </c>
    </row>
    <row r="10456" spans="1:12" ht="23.5" hidden="1" customHeight="1" x14ac:dyDescent="0.3">
      <c r="A10456" s="1" t="str">
        <f>+A10385</f>
        <v>NO</v>
      </c>
      <c r="E10456" s="63"/>
      <c r="F10456" s="325" t="str">
        <f>+$F$81</f>
        <v xml:space="preserve">Deberá acreditarse en al menos uno (1) de los contratos válidos aportados como experiencia general una </v>
      </c>
      <c r="G10456" s="326"/>
      <c r="H10456" s="326"/>
      <c r="I10456" s="326"/>
      <c r="J10456" s="326"/>
      <c r="K10456" s="73" t="s">
        <v>124</v>
      </c>
      <c r="L10456" s="74" t="s">
        <v>124</v>
      </c>
    </row>
    <row r="10457" spans="1:12" ht="23.5" hidden="1" customHeight="1" x14ac:dyDescent="0.3">
      <c r="A10457" s="18" t="s">
        <v>30</v>
      </c>
      <c r="E10457" s="63"/>
      <c r="F10457" s="325" t="str">
        <f>+$F$82</f>
        <v xml:space="preserve">Deberá acreditarse en al menos uno (1) de los contratos válidos aportados interventoría a intervención de </v>
      </c>
      <c r="G10457" s="326"/>
      <c r="H10457" s="326"/>
      <c r="I10457" s="326"/>
      <c r="J10457" s="326"/>
      <c r="K10457" s="73">
        <f>+$K$82</f>
        <v>0</v>
      </c>
      <c r="L10457" s="74" t="s">
        <v>124</v>
      </c>
    </row>
    <row r="10458" spans="1:12" ht="36" hidden="1" customHeight="1" x14ac:dyDescent="0.3">
      <c r="A10458" s="18" t="s">
        <v>30</v>
      </c>
      <c r="E10458" s="63"/>
      <c r="F10458" s="325" t="str">
        <f>+$F$83</f>
        <v xml:space="preserve">Deberá acreditarse en al menos uno (1) de los contratos válidos aportados interventoría a intervención de </v>
      </c>
      <c r="G10458" s="326"/>
      <c r="H10458" s="326"/>
      <c r="I10458" s="326"/>
      <c r="J10458" s="326"/>
      <c r="K10458" s="75">
        <f>+$K$83</f>
        <v>0</v>
      </c>
      <c r="L10458" s="76" t="s">
        <v>124</v>
      </c>
    </row>
    <row r="10459" spans="1:12" hidden="1" x14ac:dyDescent="0.3">
      <c r="A10459" s="1" t="str">
        <f>+A10385</f>
        <v>NO</v>
      </c>
      <c r="E10459" s="51"/>
      <c r="F10459" s="50"/>
      <c r="G10459" s="51"/>
      <c r="H10459" s="51"/>
      <c r="I10459" s="51"/>
      <c r="J10459" s="51"/>
      <c r="K10459" s="51"/>
      <c r="L10459" s="51"/>
    </row>
    <row r="10460" spans="1:12" ht="12.75" hidden="1" customHeight="1" x14ac:dyDescent="0.3">
      <c r="A10460" s="1" t="str">
        <f>+A10385</f>
        <v>NO</v>
      </c>
      <c r="E10460" s="40" t="str">
        <f>+$E$85</f>
        <v>VALOR MÍNIMO A CERIFICAR % P.O EN SMMMLV. NUMERAL 3.9.1</v>
      </c>
      <c r="F10460" s="41"/>
      <c r="G10460" s="41"/>
      <c r="H10460" s="41"/>
      <c r="I10460" s="41"/>
      <c r="J10460" s="41"/>
      <c r="K10460" s="41"/>
      <c r="L10460" s="42"/>
    </row>
    <row r="10461" spans="1:12" hidden="1" x14ac:dyDescent="0.3">
      <c r="A10461" s="1" t="str">
        <f>+A10385</f>
        <v>NO</v>
      </c>
      <c r="C10461" s="1" t="str">
        <f>"M"&amp;C10385</f>
        <v>M</v>
      </c>
      <c r="E10461" s="77" t="str">
        <f>+$E$86</f>
        <v>100% P.O.</v>
      </c>
      <c r="F10461" s="78"/>
      <c r="G10461" s="61">
        <v>242.41716883554506</v>
      </c>
      <c r="H10461" s="124" t="str">
        <f>+$H$86</f>
        <v>TOTAL EJECUTADO DE CONTRATOS ACREDITADOS</v>
      </c>
      <c r="I10461" s="124"/>
      <c r="J10461" s="124"/>
      <c r="K10461" s="55" t="s">
        <v>124</v>
      </c>
      <c r="L10461" s="47" t="s">
        <v>124</v>
      </c>
    </row>
    <row r="10462" spans="1:12" hidden="1" x14ac:dyDescent="0.3">
      <c r="A10462" s="1" t="str">
        <f>+A10385</f>
        <v>NO</v>
      </c>
      <c r="E10462" s="39"/>
      <c r="F10462" s="39"/>
      <c r="G10462" s="39"/>
      <c r="H10462" s="39"/>
      <c r="I10462" s="39"/>
      <c r="J10462" s="39"/>
      <c r="K10462" s="39"/>
      <c r="L10462" s="39"/>
    </row>
    <row r="10463" spans="1:12" ht="12.75" hidden="1" customHeight="1" x14ac:dyDescent="0.3">
      <c r="A10463" s="18" t="s">
        <v>30</v>
      </c>
      <c r="B10463" s="18"/>
      <c r="E10463" s="40" t="str">
        <f>+$E$88</f>
        <v>CONSIDERACIONES PARA LA VALIDEZ DE LA EXPERIENCIA REQUERIDA: EXPERIENCIA PROPONENTES PLURALES NUMERAL 10.1.2 D</v>
      </c>
      <c r="F10463" s="41"/>
      <c r="G10463" s="41"/>
      <c r="H10463" s="41"/>
      <c r="I10463" s="41"/>
      <c r="J10463" s="41"/>
      <c r="K10463" s="41"/>
      <c r="L10463" s="42"/>
    </row>
    <row r="10464" spans="1:12" ht="28" hidden="1" customHeight="1" x14ac:dyDescent="0.3">
      <c r="A10464" s="18" t="s">
        <v>30</v>
      </c>
      <c r="B10464" s="18"/>
      <c r="C10464" s="1" t="str">
        <f>"O"&amp;C10385</f>
        <v>O</v>
      </c>
      <c r="E10464" s="80" t="str">
        <f>+$E$89</f>
        <v>i)</v>
      </c>
      <c r="F10464" s="327" t="str">
        <f>+$F$89</f>
        <v>Uno de los integrantes debe aportar como mínimo el cincuenta por ciento (50 %) de la experiencia solicitada</v>
      </c>
      <c r="G10464" s="328"/>
      <c r="H10464" s="328"/>
      <c r="I10464" s="328"/>
      <c r="J10464" s="328"/>
      <c r="K10464" s="73" t="s">
        <v>124</v>
      </c>
      <c r="L10464" s="47" t="s">
        <v>124</v>
      </c>
    </row>
    <row r="10465" spans="1:12" ht="28" hidden="1" customHeight="1" x14ac:dyDescent="0.3">
      <c r="A10465" s="18" t="s">
        <v>30</v>
      </c>
      <c r="B10465" s="18"/>
      <c r="C10465" s="1" t="str">
        <f>"O"&amp;C10385</f>
        <v>O</v>
      </c>
      <c r="E10465" s="80" t="str">
        <f>+$E$90</f>
        <v>ii)</v>
      </c>
      <c r="F10465" s="327" t="str">
        <f>+$F$90</f>
        <v>Todos los demás ntegrantes deben acreditar al menos el cinco por ciento (5 %) de la experiencia solicitada, solo uno (1) de los integrantes podrá no acreditar experiencia pero su porcentaje de participación  no podrá superar el diez por ciento (10 %)</v>
      </c>
      <c r="G10465" s="328"/>
      <c r="H10465" s="328"/>
      <c r="I10465" s="328"/>
      <c r="J10465" s="328"/>
      <c r="K10465" s="73" t="s">
        <v>124</v>
      </c>
      <c r="L10465" s="47" t="s">
        <v>124</v>
      </c>
    </row>
    <row r="10466" spans="1:12" hidden="1" x14ac:dyDescent="0.3">
      <c r="A10466" s="18" t="s">
        <v>30</v>
      </c>
      <c r="B10466" s="18"/>
      <c r="E10466" s="39"/>
      <c r="F10466" s="39"/>
      <c r="G10466" s="39"/>
      <c r="H10466" s="39"/>
      <c r="I10466" s="39"/>
      <c r="J10466" s="39"/>
      <c r="K10466" s="39"/>
      <c r="L10466" s="39"/>
    </row>
    <row r="10467" spans="1:12" ht="13" hidden="1" customHeight="1" x14ac:dyDescent="0.3">
      <c r="A10467" s="18" t="str">
        <f>+A10385</f>
        <v>NO</v>
      </c>
      <c r="B10467" s="18"/>
      <c r="E10467" s="69" t="str">
        <f>+$E$92</f>
        <v>VERIFICACIÓN Y ASIGNACIÓN DE PUNTAJE POR LA EXPERIENCIA DEL PROPONENTE</v>
      </c>
      <c r="F10467" s="70"/>
      <c r="G10467" s="70"/>
      <c r="H10467" s="70"/>
      <c r="I10467" s="70"/>
      <c r="J10467" s="70"/>
      <c r="K10467" s="70"/>
      <c r="L10467" s="71"/>
    </row>
    <row r="10468" spans="1:12" hidden="1" x14ac:dyDescent="0.3">
      <c r="A10468" s="18" t="str">
        <f>+A10385</f>
        <v>NO</v>
      </c>
      <c r="B10468" s="18"/>
      <c r="E10468" s="81"/>
      <c r="F10468" s="323" t="str">
        <f>+$F$93</f>
        <v>No. CONTRATOS QUE ACREDITAN LA EXPERIENCIA (NO OBJETO DE SUBSANACIÓN)</v>
      </c>
      <c r="G10468" s="324"/>
      <c r="H10468" s="324"/>
      <c r="I10468" s="324"/>
      <c r="J10468" s="324"/>
      <c r="K10468" s="82"/>
      <c r="L10468" s="83" t="s">
        <v>124</v>
      </c>
    </row>
    <row r="10469" spans="1:12" ht="13" hidden="1" customHeight="1" x14ac:dyDescent="0.3">
      <c r="A10469" s="18" t="str">
        <f>+A10385</f>
        <v>NO</v>
      </c>
      <c r="B10469" s="18"/>
      <c r="E10469" s="84"/>
      <c r="F10469" s="323" t="str">
        <f>+$F$94</f>
        <v>TOTAL EJECUTADO DE CONTRATOS ACREDITADOS PROPUESTA INICIAL</v>
      </c>
      <c r="G10469" s="324"/>
      <c r="H10469" s="324"/>
      <c r="I10469" s="324"/>
      <c r="J10469" s="324"/>
      <c r="K10469" s="85"/>
      <c r="L10469" s="86" t="s">
        <v>124</v>
      </c>
    </row>
    <row r="10470" spans="1:12" ht="13" hidden="1" customHeight="1" x14ac:dyDescent="0.3">
      <c r="A10470" s="18" t="str">
        <f>+A10385</f>
        <v>NO</v>
      </c>
      <c r="B10470" s="18"/>
      <c r="E10470" s="87"/>
      <c r="F10470" s="323" t="str">
        <f>+$F$95</f>
        <v>PROMEDIO VALOR ACREDITADO EN SMMLV</v>
      </c>
      <c r="G10470" s="324"/>
      <c r="H10470" s="324"/>
      <c r="I10470" s="324"/>
      <c r="J10470" s="324"/>
      <c r="K10470" s="66"/>
      <c r="L10470" s="88" t="s">
        <v>124</v>
      </c>
    </row>
    <row r="10471" spans="1:12" hidden="1" x14ac:dyDescent="0.3">
      <c r="A10471" s="18" t="str">
        <f>+A10385</f>
        <v>NO</v>
      </c>
      <c r="B10471" s="18"/>
      <c r="E10471" s="89"/>
      <c r="F10471" s="89"/>
      <c r="G10471" s="89"/>
      <c r="H10471" s="89"/>
      <c r="I10471" s="89"/>
      <c r="J10471" s="89"/>
      <c r="K10471" s="89"/>
      <c r="L10471" s="89"/>
    </row>
    <row r="10472" spans="1:12" ht="13" hidden="1" customHeight="1" x14ac:dyDescent="0.3">
      <c r="A10472" s="18" t="str">
        <f>+A10385</f>
        <v>NO</v>
      </c>
      <c r="B10472" s="18"/>
      <c r="E10472" s="69" t="str">
        <f>+$E$97</f>
        <v>3.9.2 EXIGENCIAS MÍNIMAS DE EXPERIENCIA Y FORMACIÓN ACADÉMICA DEL EQUIPO DE TRABAJO</v>
      </c>
      <c r="F10472" s="70"/>
      <c r="G10472" s="70"/>
      <c r="H10472" s="70"/>
      <c r="I10472" s="70"/>
      <c r="J10472" s="70"/>
      <c r="K10472" s="70"/>
      <c r="L10472" s="71"/>
    </row>
    <row r="10473" spans="1:12" hidden="1" x14ac:dyDescent="0.3">
      <c r="A10473" s="18" t="str">
        <f>+A10385</f>
        <v>NO</v>
      </c>
      <c r="B10473" s="18"/>
      <c r="E10473" s="90" t="str">
        <f>+$E$98</f>
        <v>Formulario 8</v>
      </c>
      <c r="F10473" s="315" t="s">
        <v>46</v>
      </c>
      <c r="G10473" s="316"/>
      <c r="H10473" s="317"/>
      <c r="I10473" s="318"/>
      <c r="J10473" s="318"/>
      <c r="K10473" s="318"/>
      <c r="L10473" s="319"/>
    </row>
    <row r="10474" spans="1:12" hidden="1" x14ac:dyDescent="0.3">
      <c r="A10474" s="18" t="str">
        <f>+A10385</f>
        <v>NO</v>
      </c>
      <c r="B10474" s="18"/>
      <c r="E10474" s="91" t="s">
        <v>124</v>
      </c>
      <c r="F10474" s="91" t="str">
        <f>+$F$99</f>
        <v>Director de Interventoría</v>
      </c>
      <c r="G10474" s="91" t="str">
        <f>+$G$99</f>
        <v>Residente de Interventoría</v>
      </c>
      <c r="H10474" s="320"/>
      <c r="I10474" s="321"/>
      <c r="J10474" s="321"/>
      <c r="K10474" s="321"/>
      <c r="L10474" s="322"/>
    </row>
    <row r="10475" spans="1:12" hidden="1" x14ac:dyDescent="0.3">
      <c r="A10475" s="18" t="str">
        <f>+A10385</f>
        <v>NO</v>
      </c>
      <c r="B10475" s="18"/>
      <c r="E10475" s="304" t="str">
        <f>+$E$100</f>
        <v>OBSERVACIONES RESPECTO REQUISITO HABILITANTE DEL PERSONAL CLAVE EVALUABLE</v>
      </c>
      <c r="F10475" s="305"/>
      <c r="G10475" s="305"/>
      <c r="H10475" s="305"/>
      <c r="I10475" s="305"/>
      <c r="J10475" s="305"/>
      <c r="K10475" s="305"/>
      <c r="L10475" s="305"/>
    </row>
    <row r="10476" spans="1:12" hidden="1" x14ac:dyDescent="0.3">
      <c r="A10476" s="18" t="str">
        <f>+A10385</f>
        <v>NO</v>
      </c>
      <c r="B10476" s="18"/>
      <c r="E10476" s="312" t="s">
        <v>124</v>
      </c>
      <c r="F10476" s="313"/>
      <c r="G10476" s="313"/>
      <c r="H10476" s="313"/>
      <c r="I10476" s="313"/>
      <c r="J10476" s="313"/>
      <c r="K10476" s="313"/>
      <c r="L10476" s="314"/>
    </row>
    <row r="10477" spans="1:12" hidden="1" x14ac:dyDescent="0.3">
      <c r="A10477" s="18" t="str">
        <f>+A10385</f>
        <v>NO</v>
      </c>
      <c r="B10477" s="18"/>
      <c r="E10477" s="89"/>
      <c r="F10477" s="89"/>
      <c r="G10477" s="89"/>
      <c r="H10477" s="89"/>
      <c r="I10477" s="89"/>
      <c r="J10477" s="89"/>
      <c r="K10477" s="89"/>
      <c r="L10477" s="89"/>
    </row>
    <row r="10478" spans="1:12" ht="13" hidden="1" customHeight="1" x14ac:dyDescent="0.3">
      <c r="A10478" s="18" t="str">
        <f>+A10385</f>
        <v>NO</v>
      </c>
      <c r="B10478" s="18"/>
      <c r="E10478" s="69" t="str">
        <f>+$E$103</f>
        <v>4.2 EQUIPO DE TRABAJO (Personal Clave Evaluable)</v>
      </c>
      <c r="F10478" s="70"/>
      <c r="G10478" s="70"/>
      <c r="H10478" s="70"/>
      <c r="I10478" s="70"/>
      <c r="J10478" s="70"/>
      <c r="K10478" s="70"/>
      <c r="L10478" s="71"/>
    </row>
    <row r="10479" spans="1:12" ht="23.25" hidden="1" customHeight="1" x14ac:dyDescent="0.3">
      <c r="A10479" s="18" t="str">
        <f>+A10385</f>
        <v>NO</v>
      </c>
      <c r="B10479" s="18"/>
      <c r="E10479" s="90" t="str">
        <f>+$E$104</f>
        <v>Formulario 9</v>
      </c>
      <c r="F10479" s="315" t="s">
        <v>46</v>
      </c>
      <c r="G10479" s="316"/>
      <c r="H10479" s="317"/>
      <c r="I10479" s="318"/>
      <c r="J10479" s="318"/>
      <c r="K10479" s="318"/>
      <c r="L10479" s="319"/>
    </row>
    <row r="10480" spans="1:12" hidden="1" x14ac:dyDescent="0.3">
      <c r="A10480" s="18" t="str">
        <f>+A10385</f>
        <v>NO</v>
      </c>
      <c r="B10480" s="18"/>
      <c r="E10480" s="91" t="s">
        <v>124</v>
      </c>
      <c r="F10480" s="91" t="str">
        <f>+$F$99</f>
        <v>Director de Interventoría</v>
      </c>
      <c r="G10480" s="91" t="str">
        <f>+$G$99</f>
        <v>Residente de Interventoría</v>
      </c>
      <c r="H10480" s="320"/>
      <c r="I10480" s="321"/>
      <c r="J10480" s="321"/>
      <c r="K10480" s="321"/>
      <c r="L10480" s="322"/>
    </row>
    <row r="10481" spans="1:12" hidden="1" x14ac:dyDescent="0.3">
      <c r="A10481" s="18" t="str">
        <f>+A10385</f>
        <v>NO</v>
      </c>
      <c r="B10481" s="18"/>
      <c r="E10481" s="89"/>
      <c r="F10481" s="89"/>
      <c r="G10481" s="89"/>
      <c r="H10481" s="89"/>
      <c r="I10481" s="89"/>
      <c r="J10481" s="89"/>
      <c r="K10481" s="89"/>
      <c r="L10481" s="89"/>
    </row>
    <row r="10482" spans="1:12" hidden="1" x14ac:dyDescent="0.3">
      <c r="A10482" s="1" t="str">
        <f>+A10385</f>
        <v>NO</v>
      </c>
      <c r="E10482" s="92" t="str">
        <f>+E10357</f>
        <v>CRITERIOS DE EVALUACIÓN Y PUNTAJE</v>
      </c>
      <c r="F10482" s="93"/>
      <c r="G10482" s="93"/>
      <c r="H10482" s="93"/>
      <c r="I10482" s="93"/>
      <c r="J10482" s="93"/>
      <c r="K10482" s="94"/>
      <c r="L10482" s="95" t="str">
        <f>+$L$107</f>
        <v>PUNTAJE OBTENIDO</v>
      </c>
    </row>
    <row r="10483" spans="1:12" hidden="1" x14ac:dyDescent="0.3">
      <c r="A10483" s="1" t="str">
        <f>+A10385</f>
        <v>NO</v>
      </c>
      <c r="E10483" s="96" t="str">
        <f>+$E$108</f>
        <v>VALOR</v>
      </c>
      <c r="F10483" s="97" t="str">
        <f>+$F$108</f>
        <v>EQUIPO DE TRABAJO (PERSONAL CLAVE EVALUABLE)</v>
      </c>
      <c r="G10483" s="24"/>
      <c r="H10483" s="24"/>
      <c r="I10483" s="24"/>
      <c r="J10483" s="24"/>
      <c r="K10483" s="24"/>
      <c r="L10483" s="98"/>
    </row>
    <row r="10484" spans="1:12" ht="12.75" hidden="1" customHeight="1" x14ac:dyDescent="0.3">
      <c r="A10484" s="1" t="str">
        <f>+A10385</f>
        <v>NO</v>
      </c>
      <c r="E10484" s="96">
        <f>+$E$109</f>
        <v>5</v>
      </c>
      <c r="F10484" s="307" t="str">
        <f>+$F$109</f>
        <v xml:space="preserve"> Experiencia Específica adicional</v>
      </c>
      <c r="G10484" s="308"/>
      <c r="H10484" s="308"/>
      <c r="I10484" s="308"/>
      <c r="J10484" s="308"/>
      <c r="K10484" s="309"/>
      <c r="L10484" s="99" t="str">
        <f>IFERROR(IF(VLOOKUP(C10385,'R. PUNTAJES'!$C$14:$R$213,'R. PUNTAJES'!$I$10,0)="","",VLOOKUP(C10385,'R. PUNTAJES'!$C$14:$R$213,'R. PUNTAJES'!$I$10,0)),"")</f>
        <v/>
      </c>
    </row>
    <row r="10485" spans="1:12" ht="12.75" hidden="1" customHeight="1" x14ac:dyDescent="0.3">
      <c r="A10485" s="1" t="str">
        <f>+A10385</f>
        <v>NO</v>
      </c>
      <c r="E10485" s="96">
        <f>+$E$110</f>
        <v>5</v>
      </c>
      <c r="F10485" s="307" t="str">
        <f>+$F$110</f>
        <v>Formación Académica adicional</v>
      </c>
      <c r="G10485" s="308"/>
      <c r="H10485" s="308"/>
      <c r="I10485" s="308"/>
      <c r="J10485" s="308"/>
      <c r="K10485" s="309"/>
      <c r="L10485" s="99" t="str">
        <f>IFERROR(IF(VLOOKUP(C10385,'R. PUNTAJES'!$C$14:$R$213,'R. PUNTAJES'!$J$10,0)="","",VLOOKUP(C10385,'R. PUNTAJES'!$C$14:$R$213,'R. PUNTAJES'!$J$10,0)),"")</f>
        <v/>
      </c>
    </row>
    <row r="10486" spans="1:12" hidden="1" x14ac:dyDescent="0.3">
      <c r="A10486" s="18" t="str">
        <f>+A10385</f>
        <v>NO</v>
      </c>
      <c r="B10486" s="18"/>
      <c r="E10486" s="100"/>
      <c r="F10486" s="101" t="str">
        <f>+$F$111</f>
        <v>FACTOR DE SOSTENIBILIDAD</v>
      </c>
      <c r="G10486" s="102"/>
      <c r="H10486" s="102"/>
      <c r="I10486" s="102"/>
      <c r="J10486" s="102"/>
      <c r="K10486" s="102"/>
      <c r="L10486" s="103"/>
    </row>
    <row r="10487" spans="1:12" hidden="1" x14ac:dyDescent="0.3">
      <c r="A10487" s="18" t="str">
        <f>+A10385</f>
        <v>NO</v>
      </c>
      <c r="B10487" s="18"/>
      <c r="E10487" s="104">
        <v>1</v>
      </c>
      <c r="F10487" s="105" t="str">
        <f>+$F$112</f>
        <v>Compromisos Sostenibilidad</v>
      </c>
      <c r="G10487" s="106"/>
      <c r="H10487" s="106"/>
      <c r="I10487" s="106"/>
      <c r="J10487" s="106"/>
      <c r="K10487" s="106"/>
      <c r="L10487" s="107" t="str">
        <f>IFERROR(IF(VLOOKUP(C10385,'R. PUNTAJES'!$C$14:$R$213,'R. PUNTAJES'!$K$10,0)="","",VLOOKUP(C10385,'R. PUNTAJES'!$C$14:$R$213,'R. PUNTAJES'!$K$10,0)),"")</f>
        <v/>
      </c>
    </row>
    <row r="10488" spans="1:12" hidden="1" x14ac:dyDescent="0.3">
      <c r="A10488" s="1" t="str">
        <f>+A10385</f>
        <v>NO</v>
      </c>
      <c r="E10488" s="108"/>
      <c r="F10488" s="109" t="str">
        <f>+$F$113</f>
        <v>APOYO A LA INDUSTRIA NACIONAL</v>
      </c>
      <c r="G10488" s="110"/>
      <c r="H10488" s="110"/>
      <c r="I10488" s="110"/>
      <c r="J10488" s="110"/>
      <c r="K10488" s="110"/>
      <c r="L10488" s="111"/>
    </row>
    <row r="10489" spans="1:12" ht="12.75" hidden="1" customHeight="1" x14ac:dyDescent="0.3">
      <c r="A10489" s="1" t="str">
        <f>+A10385</f>
        <v>NO</v>
      </c>
      <c r="E10489" s="96">
        <v>20</v>
      </c>
      <c r="F10489" s="307" t="str">
        <f>+$F$114</f>
        <v>Promoción de Servicios Nacionales o con Trato Nacional</v>
      </c>
      <c r="G10489" s="308"/>
      <c r="H10489" s="308"/>
      <c r="I10489" s="308"/>
      <c r="J10489" s="308"/>
      <c r="K10489" s="309"/>
      <c r="L10489" s="99" t="str">
        <f>IFERROR(IF(VLOOKUP(C10385,'R. PUNTAJES'!$C$14:$R$213,'R. PUNTAJES'!$L$10,0)="","",
IF(VLOOKUP(C10385,'R. PUNTAJES'!$C$14:$R$213,'R. PUNTAJES'!$L$10,0)=5,0,
VLOOKUP(C10385,'R. PUNTAJES'!$C$14:$R$213,'R. PUNTAJES'!$L$10,0))),"")</f>
        <v/>
      </c>
    </row>
    <row r="10490" spans="1:12" ht="12.75" hidden="1" customHeight="1" x14ac:dyDescent="0.3">
      <c r="A10490" s="1" t="str">
        <f>+A10385</f>
        <v>NO</v>
      </c>
      <c r="E10490" s="96">
        <v>5</v>
      </c>
      <c r="F10490" s="307" t="str">
        <f>+$F$115</f>
        <v>Incorporación de componente nacional en servicios extranjeros</v>
      </c>
      <c r="G10490" s="308"/>
      <c r="H10490" s="308"/>
      <c r="I10490" s="308"/>
      <c r="J10490" s="308"/>
      <c r="K10490" s="309"/>
      <c r="L10490" s="99" t="str">
        <f>IFERROR(IF(VLOOKUP(C10385,'R. PUNTAJES'!$C$14:$R$213,'R. PUNTAJES'!$L$10,0)="","",
IF(VLOOKUP(C10385,'R. PUNTAJES'!$C$14:$R$213,'R. PUNTAJES'!$L$10,0)=20,0,
VLOOKUP(C10385,'R. PUNTAJES'!$C$14:$R$213,'R. PUNTAJES'!$L$10,0))),"")</f>
        <v/>
      </c>
    </row>
    <row r="10491" spans="1:12" hidden="1" x14ac:dyDescent="0.3">
      <c r="A10491" s="1" t="str">
        <f>+A10385</f>
        <v>NO</v>
      </c>
      <c r="E10491" s="112"/>
      <c r="F10491" s="97" t="str">
        <f>+$F$116</f>
        <v>VINCULACIÓN DE PERSONAS CON DISCAPACIDAD</v>
      </c>
      <c r="G10491" s="24"/>
      <c r="H10491" s="24"/>
      <c r="I10491" s="24"/>
      <c r="J10491" s="24"/>
      <c r="K10491" s="24"/>
      <c r="L10491" s="98"/>
    </row>
    <row r="10492" spans="1:12" ht="12.75" hidden="1" customHeight="1" x14ac:dyDescent="0.3">
      <c r="A10492" s="1" t="str">
        <f>+A10385</f>
        <v>NO</v>
      </c>
      <c r="E10492" s="96">
        <v>1</v>
      </c>
      <c r="F10492" s="307" t="str">
        <f>+$F$117</f>
        <v xml:space="preserve">Trabajadores vinculados a la planta de personal </v>
      </c>
      <c r="G10492" s="308"/>
      <c r="H10492" s="308"/>
      <c r="I10492" s="308"/>
      <c r="J10492" s="308"/>
      <c r="K10492" s="309"/>
      <c r="L10492" s="99" t="str">
        <f>IFERROR(IF(VLOOKUP(C10385,'R. PUNTAJES'!$C$14:$R$213,'R. PUNTAJES'!$M$10,0)="","",VLOOKUP(C10385,'R. PUNTAJES'!$C$14:$R$213,'R. PUNTAJES'!$M$10,0)),"")</f>
        <v/>
      </c>
    </row>
    <row r="10493" spans="1:12" hidden="1" x14ac:dyDescent="0.3">
      <c r="A10493" s="1" t="str">
        <f>+A10385</f>
        <v>NO</v>
      </c>
      <c r="E10493" s="112"/>
      <c r="F10493" s="97" t="str">
        <f>+$F$118</f>
        <v>EMPRENDIMIENTOS Y EMPRESAS DE MUJERES</v>
      </c>
      <c r="G10493" s="24"/>
      <c r="H10493" s="24"/>
      <c r="I10493" s="24"/>
      <c r="J10493" s="24"/>
      <c r="K10493" s="24"/>
      <c r="L10493" s="98"/>
    </row>
    <row r="10494" spans="1:12" ht="13" hidden="1" customHeight="1" x14ac:dyDescent="0.3">
      <c r="A10494" s="1" t="str">
        <f>+A10385</f>
        <v>NO</v>
      </c>
      <c r="E10494" s="96">
        <v>0.25</v>
      </c>
      <c r="F10494" s="307" t="str">
        <f>+$F$119</f>
        <v>Emprendimientos y empresas de mujeres</v>
      </c>
      <c r="G10494" s="308"/>
      <c r="H10494" s="308"/>
      <c r="I10494" s="308"/>
      <c r="J10494" s="308"/>
      <c r="K10494" s="309"/>
      <c r="L10494" s="113" t="str">
        <f>IFERROR(IF(VLOOKUP(C10385,'R. PUNTAJES'!$C$14:$R$213,'R. PUNTAJES'!$N$10,0)="","",VLOOKUP(C10385,'R. PUNTAJES'!$C$14:$R$213,'R. PUNTAJES'!$N$10,0)),"")</f>
        <v/>
      </c>
    </row>
    <row r="10495" spans="1:12" hidden="1" x14ac:dyDescent="0.3">
      <c r="A10495" s="18" t="str">
        <f>+A10496</f>
        <v>NO</v>
      </c>
      <c r="B10495" s="18"/>
      <c r="E10495" s="112"/>
      <c r="F10495" s="97" t="str">
        <f>+$F$120</f>
        <v>MIPYME</v>
      </c>
      <c r="G10495" s="24"/>
      <c r="H10495" s="24"/>
      <c r="I10495" s="24"/>
      <c r="J10495" s="24"/>
      <c r="K10495" s="24"/>
      <c r="L10495" s="98"/>
    </row>
    <row r="10496" spans="1:12" hidden="1" x14ac:dyDescent="0.3">
      <c r="A10496" s="18" t="str">
        <f>+IF(E10496=0,"NO",1)</f>
        <v>NO</v>
      </c>
      <c r="B10496" s="18"/>
      <c r="E10496" s="96">
        <v>0</v>
      </c>
      <c r="F10496" s="307" t="str">
        <f>+$F$121</f>
        <v>Mipyme</v>
      </c>
      <c r="G10496" s="308"/>
      <c r="H10496" s="308"/>
      <c r="I10496" s="308"/>
      <c r="J10496" s="308"/>
      <c r="K10496" s="309"/>
      <c r="L10496" s="113" t="str">
        <f>IFERROR(IF(VLOOKUP(C10385,'R. PUNTAJES'!$C$14:$R$213,'R. PUNTAJES'!$O$10,0)="","",VLOOKUP(C10385,'R. PUNTAJES'!$C$14:$R$213,'R. PUNTAJES'!$O$10,0)),"")</f>
        <v/>
      </c>
    </row>
    <row r="10497" spans="1:16" hidden="1" x14ac:dyDescent="0.3">
      <c r="A10497" s="1" t="str">
        <f>+A10385</f>
        <v>NO</v>
      </c>
      <c r="E10497" s="112"/>
      <c r="F10497" s="97" t="str">
        <f>+$F$122</f>
        <v>EXPERIENCIA DEL PROPONENTE</v>
      </c>
      <c r="G10497" s="24"/>
      <c r="H10497" s="24"/>
      <c r="I10497" s="24"/>
      <c r="J10497" s="24"/>
      <c r="K10497" s="24"/>
      <c r="L10497" s="98"/>
    </row>
    <row r="10498" spans="1:16" hidden="1" x14ac:dyDescent="0.3">
      <c r="A10498" s="1" t="str">
        <f>+A10385</f>
        <v>NO</v>
      </c>
      <c r="E10498" s="96">
        <v>59.5</v>
      </c>
      <c r="F10498" s="307" t="str">
        <f>+$F$123</f>
        <v>mediana con valor absoluto</v>
      </c>
      <c r="G10498" s="308"/>
      <c r="H10498" s="308"/>
      <c r="I10498" s="308"/>
      <c r="J10498" s="308"/>
      <c r="K10498" s="309"/>
      <c r="L10498" s="113" t="str">
        <f>IFERROR(IF(VLOOKUP(C10385,'R. PUNTAJES'!$C$14:$R$213,'R. PUNTAJES'!$R$10,0)="","",VLOOKUP(C10385,'R. PUNTAJES'!$C$14:$R$213,'R. PUNTAJES'!$R$10,0)),"")</f>
        <v/>
      </c>
    </row>
    <row r="10499" spans="1:16" hidden="1" x14ac:dyDescent="0.3">
      <c r="A10499" s="1" t="str">
        <f>+A10385</f>
        <v>NO</v>
      </c>
      <c r="E10499" s="112"/>
      <c r="F10499" s="97" t="str">
        <f>+$F$124</f>
        <v>MULTAS</v>
      </c>
      <c r="G10499" s="24"/>
      <c r="H10499" s="24"/>
      <c r="I10499" s="24"/>
      <c r="J10499" s="24"/>
      <c r="K10499" s="24"/>
      <c r="L10499" s="98"/>
    </row>
    <row r="10500" spans="1:16" ht="12.75" hidden="1" customHeight="1" x14ac:dyDescent="0.3">
      <c r="A10500" s="1" t="str">
        <f>+A10385</f>
        <v>NO</v>
      </c>
      <c r="E10500" s="96">
        <v>-2</v>
      </c>
      <c r="F10500" s="307" t="str">
        <f>+$F$125</f>
        <v>Una o más multas o cláusulas penales durante el último año</v>
      </c>
      <c r="G10500" s="310"/>
      <c r="H10500" s="310"/>
      <c r="I10500" s="310"/>
      <c r="J10500" s="310"/>
      <c r="K10500" s="311"/>
      <c r="L10500" s="99" t="str">
        <f>IFERROR(IF(VLOOKUP(C10385,'R. PUNTAJES'!$C$14:$R$213,'R. PUNTAJES'!$Q$10,0)="","",VLOOKUP(C10385,'R. PUNTAJES'!$C$14:$R$213,'R. PUNTAJES'!$Q$10,0)),"")</f>
        <v/>
      </c>
    </row>
    <row r="10501" spans="1:16" hidden="1" x14ac:dyDescent="0.3">
      <c r="A10501" s="1" t="str">
        <f>+A10385</f>
        <v>NO</v>
      </c>
      <c r="E10501" s="112"/>
      <c r="F10501" s="97" t="str">
        <f>+$F$126</f>
        <v>OBRAS INCONCLUSAS</v>
      </c>
      <c r="G10501" s="24"/>
      <c r="H10501" s="24"/>
      <c r="I10501" s="24"/>
      <c r="J10501" s="24"/>
      <c r="K10501" s="24"/>
      <c r="L10501" s="98"/>
    </row>
    <row r="10502" spans="1:16" hidden="1" x14ac:dyDescent="0.3">
      <c r="A10502" s="1" t="str">
        <f>+A10385</f>
        <v>NO</v>
      </c>
      <c r="E10502" s="96">
        <v>-1</v>
      </c>
      <c r="F10502" s="301" t="str">
        <f>+$F$127</f>
        <v>Anotación vigente de obra civil inconclusa</v>
      </c>
      <c r="G10502" s="302"/>
      <c r="H10502" s="302"/>
      <c r="I10502" s="302"/>
      <c r="J10502" s="302"/>
      <c r="K10502" s="303"/>
      <c r="L10502" s="99" t="str">
        <f>IFERROR(IF(VLOOKUP(C10385,'R. PUNTAJES'!$C$14:$R$213,'R. PUNTAJES'!$P$10,0)="","",VLOOKUP(C10385,'R. PUNTAJES'!$C$14:$R$213,'R. PUNTAJES'!$P$10,0)),"")</f>
        <v/>
      </c>
    </row>
    <row r="10503" spans="1:16" ht="7.5" hidden="1" customHeight="1" x14ac:dyDescent="0.3">
      <c r="A10503" s="1" t="str">
        <f>+A10385</f>
        <v>NO</v>
      </c>
      <c r="E10503" s="114"/>
      <c r="F10503" s="45"/>
      <c r="G10503" s="45"/>
      <c r="H10503" s="45"/>
      <c r="I10503" s="45"/>
      <c r="J10503" s="45"/>
      <c r="K10503" s="45"/>
      <c r="L10503" s="48"/>
    </row>
    <row r="10504" spans="1:16" hidden="1" x14ac:dyDescent="0.3">
      <c r="A10504" s="1" t="str">
        <f>+A10385</f>
        <v>NO</v>
      </c>
      <c r="E10504" s="115" t="str">
        <f>+$E$129</f>
        <v>PUNTAJE TOTAL</v>
      </c>
      <c r="F10504" s="116"/>
      <c r="G10504" s="116"/>
      <c r="H10504" s="116"/>
      <c r="I10504" s="116"/>
      <c r="J10504" s="116"/>
      <c r="K10504" s="117"/>
      <c r="L10504" s="118">
        <f>IFERROR(IF(VLOOKUP(C10385,'R. PUNTAJES'!$C$14:$R$213,'R. PUNTAJES'!$H$10,0)="RECHAZO","",SUM(L10484:L10502)),"")</f>
        <v>0</v>
      </c>
    </row>
    <row r="10505" spans="1:16" hidden="1" x14ac:dyDescent="0.3">
      <c r="A10505" s="1" t="str">
        <f>+A10385</f>
        <v>NO</v>
      </c>
      <c r="E10505" s="304" t="str">
        <f>+$E$130</f>
        <v>OBSERVACIONES RESPECTO A PUNTAJES</v>
      </c>
      <c r="F10505" s="305"/>
      <c r="G10505" s="305"/>
      <c r="H10505" s="305"/>
      <c r="I10505" s="305"/>
      <c r="J10505" s="305"/>
      <c r="K10505" s="305"/>
      <c r="L10505" s="305"/>
    </row>
    <row r="10506" spans="1:16" ht="12" hidden="1" customHeight="1" x14ac:dyDescent="0.3">
      <c r="A10506" s="1" t="str">
        <f>+A10385</f>
        <v>NO</v>
      </c>
      <c r="E10506" s="306" t="s">
        <v>124</v>
      </c>
      <c r="F10506" s="305"/>
      <c r="G10506" s="305"/>
      <c r="H10506" s="305"/>
      <c r="I10506" s="305"/>
      <c r="J10506" s="305"/>
      <c r="K10506" s="305"/>
      <c r="L10506" s="305"/>
      <c r="N10506" s="119"/>
      <c r="O10506" s="119"/>
      <c r="P10506" s="120"/>
    </row>
    <row r="10507" spans="1:16" ht="3" hidden="1" customHeight="1" x14ac:dyDescent="0.3">
      <c r="A10507" s="1" t="str">
        <f>+A10386</f>
        <v>NO</v>
      </c>
      <c r="E10507" s="121"/>
      <c r="F10507" s="122"/>
      <c r="G10507" s="122"/>
      <c r="H10507" s="122"/>
      <c r="I10507" s="122"/>
      <c r="J10507" s="122"/>
      <c r="K10507" s="122"/>
      <c r="L10507" s="123"/>
    </row>
    <row r="10508" spans="1:16" hidden="1" x14ac:dyDescent="0.3">
      <c r="A10508" s="1" t="str">
        <f>+IF(OR(C10510=""),"NO",1)</f>
        <v>NO</v>
      </c>
      <c r="E10508" s="346"/>
      <c r="F10508" s="347"/>
      <c r="G10508" s="347"/>
      <c r="H10508" s="347"/>
      <c r="I10508" s="347"/>
      <c r="J10508" s="347"/>
      <c r="K10508" s="347"/>
      <c r="L10508" s="347"/>
    </row>
    <row r="10509" spans="1:16" ht="4.5" hidden="1" customHeight="1" x14ac:dyDescent="0.3">
      <c r="A10509" s="1" t="str">
        <f>+A10510</f>
        <v>NO</v>
      </c>
      <c r="E10509" s="15"/>
      <c r="F10509" s="16"/>
      <c r="G10509" s="16"/>
      <c r="H10509" s="16"/>
      <c r="I10509" s="16"/>
      <c r="J10509" s="16"/>
      <c r="K10509" s="16"/>
      <c r="L10509" s="17"/>
    </row>
    <row r="10510" spans="1:16" ht="15.75" hidden="1" customHeight="1" x14ac:dyDescent="0.3">
      <c r="A10510" s="1" t="str">
        <f>+IF(OR(C10510=""),"NO",1)</f>
        <v>NO</v>
      </c>
      <c r="B10510" s="1">
        <f>1+MAX($B$1:B10509)</f>
        <v>85</v>
      </c>
      <c r="C10510" s="18" t="s">
        <v>124</v>
      </c>
      <c r="E10510" s="19" t="s">
        <v>124</v>
      </c>
      <c r="F10510" s="20"/>
      <c r="G10510" s="20"/>
      <c r="H10510" s="20"/>
      <c r="I10510" s="21"/>
      <c r="J10510" s="20"/>
      <c r="K10510" s="21"/>
      <c r="L10510" s="22"/>
    </row>
    <row r="10511" spans="1:16" hidden="1" x14ac:dyDescent="0.3">
      <c r="A10511" s="1" t="str">
        <f>A10510</f>
        <v>NO</v>
      </c>
      <c r="E10511" s="23" t="str">
        <f>+$E$11</f>
        <v>Integrantes</v>
      </c>
      <c r="F10511" s="24"/>
      <c r="G10511" s="24"/>
      <c r="H10511" s="24"/>
      <c r="I10511" s="24"/>
      <c r="J10511" s="24"/>
      <c r="K10511" s="25" t="str">
        <f>+$K$11</f>
        <v>Nit</v>
      </c>
      <c r="L10511" s="26" t="str">
        <f>+$L$11</f>
        <v>Part.</v>
      </c>
    </row>
    <row r="10512" spans="1:16" hidden="1" x14ac:dyDescent="0.3">
      <c r="A10512" s="1" t="str">
        <f>+A10511</f>
        <v>NO</v>
      </c>
      <c r="C10512" s="1" t="s">
        <v>124</v>
      </c>
      <c r="E10512" s="27" t="s">
        <v>124</v>
      </c>
      <c r="F10512" s="28"/>
      <c r="G10512" s="28"/>
      <c r="H10512" s="28"/>
      <c r="I10512" s="28"/>
      <c r="J10512" s="28"/>
      <c r="K10512" s="29" t="s">
        <v>124</v>
      </c>
      <c r="L10512" s="30" t="s">
        <v>124</v>
      </c>
    </row>
    <row r="10513" spans="1:12" hidden="1" x14ac:dyDescent="0.3">
      <c r="A10513" s="18" t="str">
        <f>+IF(OR(C10513=""),"NO",1)</f>
        <v>NO</v>
      </c>
      <c r="B10513" s="18"/>
      <c r="C10513" s="1" t="s">
        <v>124</v>
      </c>
      <c r="E10513" s="31" t="s">
        <v>124</v>
      </c>
      <c r="F10513" s="32"/>
      <c r="G10513" s="32"/>
      <c r="H10513" s="32"/>
      <c r="I10513" s="32"/>
      <c r="J10513" s="32"/>
      <c r="K10513" s="33" t="s">
        <v>124</v>
      </c>
      <c r="L10513" s="34" t="s">
        <v>124</v>
      </c>
    </row>
    <row r="10514" spans="1:12" hidden="1" x14ac:dyDescent="0.3">
      <c r="A10514" s="18" t="str">
        <f>+IF(OR(C10514=""),"NO",1)</f>
        <v>NO</v>
      </c>
      <c r="B10514" s="18"/>
      <c r="C10514" s="1" t="s">
        <v>124</v>
      </c>
      <c r="E10514" s="31" t="s">
        <v>124</v>
      </c>
      <c r="F10514" s="32"/>
      <c r="G10514" s="32"/>
      <c r="H10514" s="32"/>
      <c r="I10514" s="32"/>
      <c r="J10514" s="32"/>
      <c r="K10514" s="33" t="s">
        <v>124</v>
      </c>
      <c r="L10514" s="34" t="s">
        <v>124</v>
      </c>
    </row>
    <row r="10515" spans="1:12" hidden="1" x14ac:dyDescent="0.3">
      <c r="A10515" s="18" t="str">
        <f>+IF(OR(C10515=""),"NO",1)</f>
        <v>NO</v>
      </c>
      <c r="B10515" s="18"/>
      <c r="C10515" s="1" t="s">
        <v>124</v>
      </c>
      <c r="E10515" s="31" t="s">
        <v>13</v>
      </c>
      <c r="F10515" s="32"/>
      <c r="G10515" s="32"/>
      <c r="H10515" s="32"/>
      <c r="I10515" s="32"/>
      <c r="J10515" s="32"/>
      <c r="K10515" s="33"/>
      <c r="L10515" s="34"/>
    </row>
    <row r="10516" spans="1:12" hidden="1" x14ac:dyDescent="0.3">
      <c r="A10516" s="18" t="str">
        <f>+IF(OR(C10516=""),"NO",1)</f>
        <v>NO</v>
      </c>
      <c r="B10516" s="18"/>
      <c r="C10516" s="1" t="s">
        <v>124</v>
      </c>
      <c r="E10516" s="31" t="s">
        <v>13</v>
      </c>
      <c r="F10516" s="32"/>
      <c r="G10516" s="32"/>
      <c r="H10516" s="32"/>
      <c r="I10516" s="32"/>
      <c r="J10516" s="32"/>
      <c r="K10516" s="33"/>
      <c r="L10516" s="34"/>
    </row>
    <row r="10517" spans="1:12" hidden="1" x14ac:dyDescent="0.3">
      <c r="A10517" s="18" t="str">
        <f>+IF(OR(C10517=""),"NO",1)</f>
        <v>NO</v>
      </c>
      <c r="B10517" s="18"/>
      <c r="C10517" s="1" t="s">
        <v>124</v>
      </c>
      <c r="E10517" s="35" t="s">
        <v>13</v>
      </c>
      <c r="F10517" s="36"/>
      <c r="G10517" s="36"/>
      <c r="H10517" s="36"/>
      <c r="I10517" s="36"/>
      <c r="J10517" s="36"/>
      <c r="K10517" s="37"/>
      <c r="L10517" s="38"/>
    </row>
    <row r="10518" spans="1:12" ht="5.15" hidden="1" customHeight="1" x14ac:dyDescent="0.3">
      <c r="A10518" s="1" t="str">
        <f>+A10510</f>
        <v>NO</v>
      </c>
      <c r="E10518" s="39"/>
      <c r="F10518" s="39"/>
      <c r="G10518" s="39"/>
      <c r="H10518" s="39"/>
      <c r="I10518" s="39"/>
      <c r="J10518" s="39"/>
      <c r="K10518" s="39"/>
      <c r="L10518" s="39"/>
    </row>
    <row r="10519" spans="1:12" ht="15.75" hidden="1" customHeight="1" x14ac:dyDescent="0.3">
      <c r="A10519" s="1" t="str">
        <f>+A10510</f>
        <v>NO</v>
      </c>
      <c r="E10519" s="40" t="str">
        <f>+$E$19</f>
        <v>RESULTADO DE EVALUACIÓN TÉCNICA</v>
      </c>
      <c r="F10519" s="41"/>
      <c r="G10519" s="41"/>
      <c r="H10519" s="41"/>
      <c r="I10519" s="41"/>
      <c r="J10519" s="41"/>
      <c r="K10519" s="41"/>
      <c r="L10519" s="42"/>
    </row>
    <row r="10520" spans="1:12" hidden="1" x14ac:dyDescent="0.3">
      <c r="A10520" s="1" t="str">
        <f>+A10510</f>
        <v>NO</v>
      </c>
      <c r="E10520" s="43"/>
      <c r="F10520" s="44" t="str">
        <f>+$F$20</f>
        <v>Experiencia</v>
      </c>
      <c r="G10520" s="45"/>
      <c r="H10520" s="45"/>
      <c r="I10520" s="45"/>
      <c r="J10520" s="45"/>
      <c r="K10520" s="46"/>
      <c r="L10520" s="47" t="s">
        <v>124</v>
      </c>
    </row>
    <row r="10521" spans="1:12" hidden="1" x14ac:dyDescent="0.3">
      <c r="A10521" s="1" t="str">
        <f>+A10510</f>
        <v>NO</v>
      </c>
      <c r="E10521" s="348" t="str">
        <f>+$E$21</f>
        <v>OBSERVACIONES RESPECTO A LA EVALUACIÓN DE EXPERIENCIA</v>
      </c>
      <c r="F10521" s="308"/>
      <c r="G10521" s="308"/>
      <c r="H10521" s="308"/>
      <c r="I10521" s="308"/>
      <c r="J10521" s="308"/>
      <c r="K10521" s="308"/>
      <c r="L10521" s="349"/>
    </row>
    <row r="10522" spans="1:12" hidden="1" x14ac:dyDescent="0.3">
      <c r="A10522" s="1" t="str">
        <f>+A10510</f>
        <v>NO</v>
      </c>
      <c r="E10522" s="350" t="s">
        <v>124</v>
      </c>
      <c r="F10522" s="351"/>
      <c r="G10522" s="351"/>
      <c r="H10522" s="351"/>
      <c r="I10522" s="351"/>
      <c r="J10522" s="351"/>
      <c r="K10522" s="351"/>
      <c r="L10522" s="352"/>
    </row>
    <row r="10523" spans="1:12" ht="5.15" hidden="1" customHeight="1" x14ac:dyDescent="0.3">
      <c r="A10523" s="1" t="str">
        <f>+A10510</f>
        <v>NO</v>
      </c>
      <c r="E10523" s="39"/>
      <c r="F10523" s="39"/>
      <c r="G10523" s="39"/>
      <c r="H10523" s="39"/>
      <c r="I10523" s="39"/>
      <c r="J10523" s="39"/>
      <c r="K10523" s="39"/>
      <c r="L10523" s="39"/>
    </row>
    <row r="10524" spans="1:12" ht="12.75" hidden="1" customHeight="1" x14ac:dyDescent="0.3">
      <c r="A10524" s="1" t="str">
        <f>+A10510</f>
        <v>NO</v>
      </c>
      <c r="E10524" s="40" t="str">
        <f>+$E$24</f>
        <v>EXPERIENCIA HABILITANTE: CONTRATOS PRESENTADOS</v>
      </c>
      <c r="F10524" s="41"/>
      <c r="G10524" s="41"/>
      <c r="H10524" s="41"/>
      <c r="I10524" s="41"/>
      <c r="J10524" s="41"/>
      <c r="K10524" s="41"/>
      <c r="L10524" s="42"/>
    </row>
    <row r="10525" spans="1:12" ht="8.5" hidden="1" customHeight="1" x14ac:dyDescent="0.3">
      <c r="A10525" s="1" t="str">
        <f>+A10510</f>
        <v>NO</v>
      </c>
      <c r="E10525" s="49"/>
      <c r="F10525" s="50"/>
      <c r="G10525" s="51"/>
      <c r="H10525" s="51"/>
      <c r="I10525" s="51"/>
      <c r="J10525" s="51"/>
      <c r="K10525" s="51"/>
      <c r="L10525" s="52"/>
    </row>
    <row r="10526" spans="1:12" hidden="1" x14ac:dyDescent="0.3">
      <c r="A10526" s="18" t="str">
        <f>+IF(OR(C10526=""),"NO",1)</f>
        <v>NO</v>
      </c>
      <c r="B10526" s="18"/>
      <c r="C10526" s="1" t="s">
        <v>124</v>
      </c>
      <c r="E10526" s="329">
        <v>1</v>
      </c>
      <c r="F10526" s="53" t="str">
        <f>+$F$26</f>
        <v>OBJETO</v>
      </c>
      <c r="G10526" s="332" t="s">
        <v>124</v>
      </c>
      <c r="H10526" s="333"/>
      <c r="I10526" s="333"/>
      <c r="J10526" s="333"/>
      <c r="K10526" s="333"/>
      <c r="L10526" s="334"/>
    </row>
    <row r="10527" spans="1:12" hidden="1" x14ac:dyDescent="0.3">
      <c r="A10527" s="18" t="str">
        <f>+IF(OR(C10526=""),"NO",1)</f>
        <v>NO</v>
      </c>
      <c r="B10527" s="18"/>
      <c r="E10527" s="330"/>
      <c r="F10527" s="54" t="str">
        <f>+$F$27</f>
        <v>CONTRATANTE</v>
      </c>
      <c r="G10527" s="335" t="s">
        <v>124</v>
      </c>
      <c r="H10527" s="310"/>
      <c r="I10527" s="310"/>
      <c r="J10527" s="310"/>
      <c r="K10527" s="310"/>
      <c r="L10527" s="336"/>
    </row>
    <row r="10528" spans="1:12" hidden="1" x14ac:dyDescent="0.3">
      <c r="A10528" s="18" t="str">
        <f>+IF(OR(C10526=""),"NO",1)</f>
        <v>NO</v>
      </c>
      <c r="B10528" s="18"/>
      <c r="E10528" s="330"/>
      <c r="F10528" s="54" t="str">
        <f>+$F$28</f>
        <v>APORTANTE</v>
      </c>
      <c r="G10528" s="337" t="s">
        <v>124</v>
      </c>
      <c r="H10528" s="338"/>
      <c r="I10528" s="338"/>
      <c r="J10528" s="338"/>
      <c r="K10528" s="338"/>
      <c r="L10528" s="339"/>
    </row>
    <row r="10529" spans="1:12" hidden="1" x14ac:dyDescent="0.3">
      <c r="A10529" s="18" t="str">
        <f>+IF(OR(C10526=""),"NO",1)</f>
        <v>NO</v>
      </c>
      <c r="B10529" s="18"/>
      <c r="E10529" s="330"/>
      <c r="F10529" s="54" t="str">
        <f>+$F$29</f>
        <v>VALOR /SMMLV)</v>
      </c>
      <c r="G10529" s="55" t="s">
        <v>124</v>
      </c>
      <c r="H10529" s="56" t="str">
        <f>+$H$29</f>
        <v>% PART..</v>
      </c>
      <c r="I10529" s="57" t="s">
        <v>124</v>
      </c>
      <c r="J10529" s="58" t="str">
        <f>+$J$29</f>
        <v>VALOR ACREDITADO</v>
      </c>
      <c r="K10529" s="59"/>
      <c r="L10529" s="47" t="s">
        <v>124</v>
      </c>
    </row>
    <row r="10530" spans="1:12" hidden="1" x14ac:dyDescent="0.3">
      <c r="A10530" s="18" t="str">
        <f>+IF(OR(C10526=""),"NO",1)</f>
        <v>NO</v>
      </c>
      <c r="B10530" s="18"/>
      <c r="E10530" s="330"/>
      <c r="F10530" s="60" t="str">
        <f>+$F$30</f>
        <v>EXPERIENCIA APORTADA</v>
      </c>
      <c r="G10530" s="340" t="s">
        <v>124</v>
      </c>
      <c r="H10530" s="341"/>
      <c r="I10530" s="341"/>
      <c r="J10530" s="341"/>
      <c r="K10530" s="341"/>
      <c r="L10530" s="342"/>
    </row>
    <row r="10531" spans="1:12" hidden="1" x14ac:dyDescent="0.3">
      <c r="A10531" s="18" t="str">
        <f>+IF(OR(C10526=""),"NO",1)</f>
        <v>NO</v>
      </c>
      <c r="B10531" s="18"/>
      <c r="E10531" s="331"/>
      <c r="F10531" s="62" t="str">
        <f>+$F$31</f>
        <v>OBSERVACIÓN</v>
      </c>
      <c r="G10531" s="343" t="s">
        <v>124</v>
      </c>
      <c r="H10531" s="344"/>
      <c r="I10531" s="344"/>
      <c r="J10531" s="344"/>
      <c r="K10531" s="344"/>
      <c r="L10531" s="345"/>
    </row>
    <row r="10532" spans="1:12" ht="8.5" hidden="1" customHeight="1" x14ac:dyDescent="0.3">
      <c r="A10532" s="18" t="str">
        <f>+IF(OR(C10526=""),"NO",1)</f>
        <v>NO</v>
      </c>
      <c r="B10532" s="18"/>
      <c r="E10532" s="49"/>
      <c r="F10532" s="50"/>
      <c r="G10532" s="51"/>
      <c r="H10532" s="51"/>
      <c r="I10532" s="51"/>
      <c r="J10532" s="51"/>
      <c r="K10532" s="51"/>
      <c r="L10532" s="52"/>
    </row>
    <row r="10533" spans="1:12" hidden="1" x14ac:dyDescent="0.3">
      <c r="A10533" s="18" t="str">
        <f t="shared" ref="A10533" si="3528">+IF(OR(C10533=""),"NO",1)</f>
        <v>NO</v>
      </c>
      <c r="B10533" s="18"/>
      <c r="C10533" s="1" t="s">
        <v>124</v>
      </c>
      <c r="E10533" s="329">
        <v>2</v>
      </c>
      <c r="F10533" s="53" t="str">
        <f>+$F$26</f>
        <v>OBJETO</v>
      </c>
      <c r="G10533" s="332" t="s">
        <v>124</v>
      </c>
      <c r="H10533" s="333"/>
      <c r="I10533" s="333"/>
      <c r="J10533" s="333"/>
      <c r="K10533" s="333"/>
      <c r="L10533" s="334"/>
    </row>
    <row r="10534" spans="1:12" hidden="1" x14ac:dyDescent="0.3">
      <c r="A10534" s="18" t="str">
        <f t="shared" ref="A10534" si="3529">+IF(OR(C10533=""),"NO",1)</f>
        <v>NO</v>
      </c>
      <c r="B10534" s="18"/>
      <c r="E10534" s="330"/>
      <c r="F10534" s="54" t="str">
        <f>+$F$27</f>
        <v>CONTRATANTE</v>
      </c>
      <c r="G10534" s="335" t="s">
        <v>124</v>
      </c>
      <c r="H10534" s="310"/>
      <c r="I10534" s="310"/>
      <c r="J10534" s="310"/>
      <c r="K10534" s="310"/>
      <c r="L10534" s="336"/>
    </row>
    <row r="10535" spans="1:12" hidden="1" x14ac:dyDescent="0.3">
      <c r="A10535" s="18" t="str">
        <f t="shared" ref="A10535" si="3530">+IF(OR(C10533=""),"NO",1)</f>
        <v>NO</v>
      </c>
      <c r="B10535" s="18"/>
      <c r="E10535" s="330"/>
      <c r="F10535" s="54" t="str">
        <f>+$F$28</f>
        <v>APORTANTE</v>
      </c>
      <c r="G10535" s="337" t="s">
        <v>124</v>
      </c>
      <c r="H10535" s="338"/>
      <c r="I10535" s="338"/>
      <c r="J10535" s="338"/>
      <c r="K10535" s="338"/>
      <c r="L10535" s="339"/>
    </row>
    <row r="10536" spans="1:12" hidden="1" x14ac:dyDescent="0.3">
      <c r="A10536" s="18" t="str">
        <f t="shared" ref="A10536" si="3531">+IF(OR(C10533=""),"NO",1)</f>
        <v>NO</v>
      </c>
      <c r="B10536" s="18"/>
      <c r="E10536" s="330"/>
      <c r="F10536" s="54" t="str">
        <f>+$F$29</f>
        <v>VALOR /SMMLV)</v>
      </c>
      <c r="G10536" s="55" t="s">
        <v>124</v>
      </c>
      <c r="H10536" s="56" t="str">
        <f>+$H$29</f>
        <v>% PART..</v>
      </c>
      <c r="I10536" s="57" t="s">
        <v>124</v>
      </c>
      <c r="J10536" s="58" t="str">
        <f>+$J$29</f>
        <v>VALOR ACREDITADO</v>
      </c>
      <c r="K10536" s="59"/>
      <c r="L10536" s="47" t="s">
        <v>124</v>
      </c>
    </row>
    <row r="10537" spans="1:12" hidden="1" x14ac:dyDescent="0.3">
      <c r="A10537" s="18" t="str">
        <f t="shared" ref="A10537" si="3532">+IF(OR(C10533=""),"NO",1)</f>
        <v>NO</v>
      </c>
      <c r="B10537" s="18"/>
      <c r="E10537" s="330"/>
      <c r="F10537" s="60" t="str">
        <f>+$F$30</f>
        <v>EXPERIENCIA APORTADA</v>
      </c>
      <c r="G10537" s="340" t="s">
        <v>124</v>
      </c>
      <c r="H10537" s="341"/>
      <c r="I10537" s="341"/>
      <c r="J10537" s="341"/>
      <c r="K10537" s="341"/>
      <c r="L10537" s="342"/>
    </row>
    <row r="10538" spans="1:12" hidden="1" x14ac:dyDescent="0.3">
      <c r="A10538" s="18" t="str">
        <f t="shared" ref="A10538" si="3533">+IF(OR(C10533=""),"NO",1)</f>
        <v>NO</v>
      </c>
      <c r="B10538" s="18"/>
      <c r="E10538" s="331"/>
      <c r="F10538" s="62" t="str">
        <f>+$F$31</f>
        <v>OBSERVACIÓN</v>
      </c>
      <c r="G10538" s="343" t="s">
        <v>124</v>
      </c>
      <c r="H10538" s="344"/>
      <c r="I10538" s="344"/>
      <c r="J10538" s="344"/>
      <c r="K10538" s="344"/>
      <c r="L10538" s="345"/>
    </row>
    <row r="10539" spans="1:12" ht="8.5" hidden="1" customHeight="1" x14ac:dyDescent="0.3">
      <c r="A10539" s="18" t="str">
        <f t="shared" ref="A10539" si="3534">+IF(OR(C10533=""),"NO",1)</f>
        <v>NO</v>
      </c>
      <c r="B10539" s="18"/>
      <c r="E10539" s="49"/>
      <c r="F10539" s="50"/>
      <c r="G10539" s="51"/>
      <c r="H10539" s="51"/>
      <c r="I10539" s="51"/>
      <c r="J10539" s="51"/>
      <c r="K10539" s="51"/>
      <c r="L10539" s="52"/>
    </row>
    <row r="10540" spans="1:12" hidden="1" x14ac:dyDescent="0.3">
      <c r="A10540" s="18" t="str">
        <f t="shared" ref="A10540" si="3535">+IF(OR(C10540=""),"NO",1)</f>
        <v>NO</v>
      </c>
      <c r="B10540" s="18"/>
      <c r="C10540" s="1" t="s">
        <v>124</v>
      </c>
      <c r="E10540" s="329">
        <v>3</v>
      </c>
      <c r="F10540" s="53" t="str">
        <f>+$F$26</f>
        <v>OBJETO</v>
      </c>
      <c r="G10540" s="332" t="s">
        <v>124</v>
      </c>
      <c r="H10540" s="333"/>
      <c r="I10540" s="333"/>
      <c r="J10540" s="333"/>
      <c r="K10540" s="333"/>
      <c r="L10540" s="334"/>
    </row>
    <row r="10541" spans="1:12" hidden="1" x14ac:dyDescent="0.3">
      <c r="A10541" s="18" t="str">
        <f t="shared" ref="A10541" si="3536">+IF(OR(C10540=""),"NO",1)</f>
        <v>NO</v>
      </c>
      <c r="B10541" s="18"/>
      <c r="E10541" s="330"/>
      <c r="F10541" s="54" t="str">
        <f>+$F$27</f>
        <v>CONTRATANTE</v>
      </c>
      <c r="G10541" s="335" t="s">
        <v>124</v>
      </c>
      <c r="H10541" s="310"/>
      <c r="I10541" s="310"/>
      <c r="J10541" s="310"/>
      <c r="K10541" s="310"/>
      <c r="L10541" s="336"/>
    </row>
    <row r="10542" spans="1:12" hidden="1" x14ac:dyDescent="0.3">
      <c r="A10542" s="18" t="str">
        <f t="shared" ref="A10542" si="3537">+IF(OR(C10540=""),"NO",1)</f>
        <v>NO</v>
      </c>
      <c r="B10542" s="18"/>
      <c r="E10542" s="330"/>
      <c r="F10542" s="54" t="str">
        <f>+$F$28</f>
        <v>APORTANTE</v>
      </c>
      <c r="G10542" s="337" t="s">
        <v>124</v>
      </c>
      <c r="H10542" s="338"/>
      <c r="I10542" s="338"/>
      <c r="J10542" s="338"/>
      <c r="K10542" s="338"/>
      <c r="L10542" s="339"/>
    </row>
    <row r="10543" spans="1:12" hidden="1" x14ac:dyDescent="0.3">
      <c r="A10543" s="18" t="str">
        <f t="shared" ref="A10543" si="3538">+IF(OR(C10540=""),"NO",1)</f>
        <v>NO</v>
      </c>
      <c r="B10543" s="18"/>
      <c r="E10543" s="330"/>
      <c r="F10543" s="54" t="str">
        <f>+$F$29</f>
        <v>VALOR /SMMLV)</v>
      </c>
      <c r="G10543" s="55" t="s">
        <v>124</v>
      </c>
      <c r="H10543" s="56" t="str">
        <f>+$H$29</f>
        <v>% PART..</v>
      </c>
      <c r="I10543" s="57" t="s">
        <v>124</v>
      </c>
      <c r="J10543" s="58" t="str">
        <f>+$J$29</f>
        <v>VALOR ACREDITADO</v>
      </c>
      <c r="K10543" s="59"/>
      <c r="L10543" s="47" t="s">
        <v>124</v>
      </c>
    </row>
    <row r="10544" spans="1:12" hidden="1" x14ac:dyDescent="0.3">
      <c r="A10544" s="18" t="str">
        <f t="shared" ref="A10544" si="3539">+IF(OR(C10540=""),"NO",1)</f>
        <v>NO</v>
      </c>
      <c r="B10544" s="18"/>
      <c r="E10544" s="330"/>
      <c r="F10544" s="60" t="str">
        <f>+$F$30</f>
        <v>EXPERIENCIA APORTADA</v>
      </c>
      <c r="G10544" s="340" t="s">
        <v>124</v>
      </c>
      <c r="H10544" s="341"/>
      <c r="I10544" s="341"/>
      <c r="J10544" s="341"/>
      <c r="K10544" s="341"/>
      <c r="L10544" s="342"/>
    </row>
    <row r="10545" spans="1:12" hidden="1" x14ac:dyDescent="0.3">
      <c r="A10545" s="18" t="str">
        <f t="shared" ref="A10545" si="3540">+IF(OR(C10540=""),"NO",1)</f>
        <v>NO</v>
      </c>
      <c r="B10545" s="18"/>
      <c r="E10545" s="331"/>
      <c r="F10545" s="62" t="str">
        <f>+$F$31</f>
        <v>OBSERVACIÓN</v>
      </c>
      <c r="G10545" s="343" t="s">
        <v>124</v>
      </c>
      <c r="H10545" s="344"/>
      <c r="I10545" s="344"/>
      <c r="J10545" s="344"/>
      <c r="K10545" s="344"/>
      <c r="L10545" s="345"/>
    </row>
    <row r="10546" spans="1:12" ht="8.5" hidden="1" customHeight="1" x14ac:dyDescent="0.3">
      <c r="A10546" s="18" t="str">
        <f t="shared" ref="A10546" si="3541">+IF(OR(C10540=""),"NO",1)</f>
        <v>NO</v>
      </c>
      <c r="B10546" s="18"/>
      <c r="E10546" s="49"/>
      <c r="F10546" s="50"/>
      <c r="G10546" s="51"/>
      <c r="H10546" s="51"/>
      <c r="I10546" s="51"/>
      <c r="J10546" s="51"/>
      <c r="K10546" s="51"/>
      <c r="L10546" s="52"/>
    </row>
    <row r="10547" spans="1:12" hidden="1" x14ac:dyDescent="0.3">
      <c r="A10547" s="18" t="str">
        <f t="shared" ref="A10547" si="3542">+IF(OR(C10547=""),"NO",1)</f>
        <v>NO</v>
      </c>
      <c r="B10547" s="18"/>
      <c r="C10547" s="1" t="s">
        <v>124</v>
      </c>
      <c r="E10547" s="329">
        <v>4</v>
      </c>
      <c r="F10547" s="53" t="str">
        <f>+$F$26</f>
        <v>OBJETO</v>
      </c>
      <c r="G10547" s="332" t="s">
        <v>124</v>
      </c>
      <c r="H10547" s="333"/>
      <c r="I10547" s="333"/>
      <c r="J10547" s="333"/>
      <c r="K10547" s="333"/>
      <c r="L10547" s="334"/>
    </row>
    <row r="10548" spans="1:12" hidden="1" x14ac:dyDescent="0.3">
      <c r="A10548" s="18" t="str">
        <f t="shared" ref="A10548" si="3543">+IF(OR(C10547=""),"NO",1)</f>
        <v>NO</v>
      </c>
      <c r="B10548" s="18"/>
      <c r="E10548" s="330"/>
      <c r="F10548" s="54" t="str">
        <f>+$F$27</f>
        <v>CONTRATANTE</v>
      </c>
      <c r="G10548" s="335" t="s">
        <v>124</v>
      </c>
      <c r="H10548" s="310"/>
      <c r="I10548" s="310"/>
      <c r="J10548" s="310"/>
      <c r="K10548" s="310"/>
      <c r="L10548" s="336"/>
    </row>
    <row r="10549" spans="1:12" hidden="1" x14ac:dyDescent="0.3">
      <c r="A10549" s="18" t="str">
        <f t="shared" ref="A10549" si="3544">+IF(OR(C10547=""),"NO",1)</f>
        <v>NO</v>
      </c>
      <c r="B10549" s="18"/>
      <c r="E10549" s="330"/>
      <c r="F10549" s="54" t="str">
        <f>+$F$28</f>
        <v>APORTANTE</v>
      </c>
      <c r="G10549" s="337" t="s">
        <v>124</v>
      </c>
      <c r="H10549" s="338"/>
      <c r="I10549" s="338"/>
      <c r="J10549" s="338"/>
      <c r="K10549" s="338"/>
      <c r="L10549" s="339"/>
    </row>
    <row r="10550" spans="1:12" hidden="1" x14ac:dyDescent="0.3">
      <c r="A10550" s="18" t="str">
        <f t="shared" ref="A10550" si="3545">+IF(OR(C10547=""),"NO",1)</f>
        <v>NO</v>
      </c>
      <c r="B10550" s="18"/>
      <c r="E10550" s="330"/>
      <c r="F10550" s="54" t="str">
        <f>+$F$29</f>
        <v>VALOR /SMMLV)</v>
      </c>
      <c r="G10550" s="55" t="s">
        <v>124</v>
      </c>
      <c r="H10550" s="56" t="str">
        <f>+$H$29</f>
        <v>% PART..</v>
      </c>
      <c r="I10550" s="57" t="s">
        <v>124</v>
      </c>
      <c r="J10550" s="58" t="str">
        <f>+$J$29</f>
        <v>VALOR ACREDITADO</v>
      </c>
      <c r="K10550" s="59"/>
      <c r="L10550" s="47" t="s">
        <v>124</v>
      </c>
    </row>
    <row r="10551" spans="1:12" hidden="1" x14ac:dyDescent="0.3">
      <c r="A10551" s="18" t="str">
        <f t="shared" ref="A10551" si="3546">+IF(OR(C10547=""),"NO",1)</f>
        <v>NO</v>
      </c>
      <c r="B10551" s="18"/>
      <c r="E10551" s="330"/>
      <c r="F10551" s="60" t="str">
        <f>+$F$30</f>
        <v>EXPERIENCIA APORTADA</v>
      </c>
      <c r="G10551" s="340" t="s">
        <v>124</v>
      </c>
      <c r="H10551" s="341"/>
      <c r="I10551" s="341"/>
      <c r="J10551" s="341"/>
      <c r="K10551" s="341"/>
      <c r="L10551" s="342"/>
    </row>
    <row r="10552" spans="1:12" hidden="1" x14ac:dyDescent="0.3">
      <c r="A10552" s="18" t="str">
        <f t="shared" ref="A10552" si="3547">+IF(OR(C10547=""),"NO",1)</f>
        <v>NO</v>
      </c>
      <c r="B10552" s="18"/>
      <c r="E10552" s="331"/>
      <c r="F10552" s="62" t="str">
        <f>+$F$31</f>
        <v>OBSERVACIÓN</v>
      </c>
      <c r="G10552" s="343" t="s">
        <v>124</v>
      </c>
      <c r="H10552" s="344"/>
      <c r="I10552" s="344"/>
      <c r="J10552" s="344"/>
      <c r="K10552" s="344"/>
      <c r="L10552" s="345"/>
    </row>
    <row r="10553" spans="1:12" ht="8.5" hidden="1" customHeight="1" x14ac:dyDescent="0.3">
      <c r="A10553" s="18" t="str">
        <f t="shared" ref="A10553" si="3548">+IF(OR(C10547=""),"NO",1)</f>
        <v>NO</v>
      </c>
      <c r="B10553" s="18"/>
      <c r="E10553" s="49"/>
      <c r="F10553" s="50"/>
      <c r="G10553" s="51"/>
      <c r="H10553" s="51"/>
      <c r="I10553" s="51"/>
      <c r="J10553" s="51"/>
      <c r="K10553" s="51"/>
      <c r="L10553" s="52"/>
    </row>
    <row r="10554" spans="1:12" hidden="1" x14ac:dyDescent="0.3">
      <c r="A10554" s="18" t="str">
        <f t="shared" ref="A10554" si="3549">+IF(OR(C10554=""),"NO",1)</f>
        <v>NO</v>
      </c>
      <c r="B10554" s="18"/>
      <c r="C10554" s="1" t="s">
        <v>124</v>
      </c>
      <c r="E10554" s="329">
        <v>5</v>
      </c>
      <c r="F10554" s="53" t="str">
        <f>+$F$26</f>
        <v>OBJETO</v>
      </c>
      <c r="G10554" s="332" t="s">
        <v>124</v>
      </c>
      <c r="H10554" s="333"/>
      <c r="I10554" s="333"/>
      <c r="J10554" s="333"/>
      <c r="K10554" s="333"/>
      <c r="L10554" s="334"/>
    </row>
    <row r="10555" spans="1:12" hidden="1" x14ac:dyDescent="0.3">
      <c r="A10555" s="18" t="str">
        <f t="shared" ref="A10555" si="3550">+IF(OR(C10554=""),"NO",1)</f>
        <v>NO</v>
      </c>
      <c r="B10555" s="18"/>
      <c r="E10555" s="330"/>
      <c r="F10555" s="54" t="str">
        <f>+$F$27</f>
        <v>CONTRATANTE</v>
      </c>
      <c r="G10555" s="335" t="s">
        <v>124</v>
      </c>
      <c r="H10555" s="310"/>
      <c r="I10555" s="310"/>
      <c r="J10555" s="310"/>
      <c r="K10555" s="310"/>
      <c r="L10555" s="336"/>
    </row>
    <row r="10556" spans="1:12" hidden="1" x14ac:dyDescent="0.3">
      <c r="A10556" s="18" t="str">
        <f t="shared" ref="A10556" si="3551">+IF(OR(C10554=""),"NO",1)</f>
        <v>NO</v>
      </c>
      <c r="B10556" s="18"/>
      <c r="E10556" s="330"/>
      <c r="F10556" s="54" t="str">
        <f>+$F$28</f>
        <v>APORTANTE</v>
      </c>
      <c r="G10556" s="337" t="s">
        <v>124</v>
      </c>
      <c r="H10556" s="338"/>
      <c r="I10556" s="338"/>
      <c r="J10556" s="338"/>
      <c r="K10556" s="338"/>
      <c r="L10556" s="339"/>
    </row>
    <row r="10557" spans="1:12" hidden="1" x14ac:dyDescent="0.3">
      <c r="A10557" s="18" t="str">
        <f t="shared" ref="A10557" si="3552">+IF(OR(C10554=""),"NO",1)</f>
        <v>NO</v>
      </c>
      <c r="B10557" s="18"/>
      <c r="E10557" s="330"/>
      <c r="F10557" s="54" t="str">
        <f>+$F$29</f>
        <v>VALOR /SMMLV)</v>
      </c>
      <c r="G10557" s="55" t="s">
        <v>124</v>
      </c>
      <c r="H10557" s="56" t="str">
        <f>+$H$29</f>
        <v>% PART..</v>
      </c>
      <c r="I10557" s="57" t="s">
        <v>124</v>
      </c>
      <c r="J10557" s="58" t="str">
        <f>+$J$29</f>
        <v>VALOR ACREDITADO</v>
      </c>
      <c r="K10557" s="59"/>
      <c r="L10557" s="47" t="s">
        <v>124</v>
      </c>
    </row>
    <row r="10558" spans="1:12" hidden="1" x14ac:dyDescent="0.3">
      <c r="A10558" s="18" t="str">
        <f t="shared" ref="A10558" si="3553">+IF(OR(C10554=""),"NO",1)</f>
        <v>NO</v>
      </c>
      <c r="B10558" s="18"/>
      <c r="E10558" s="330"/>
      <c r="F10558" s="60" t="str">
        <f>+$F$30</f>
        <v>EXPERIENCIA APORTADA</v>
      </c>
      <c r="G10558" s="340" t="s">
        <v>124</v>
      </c>
      <c r="H10558" s="341"/>
      <c r="I10558" s="341"/>
      <c r="J10558" s="341"/>
      <c r="K10558" s="341"/>
      <c r="L10558" s="342"/>
    </row>
    <row r="10559" spans="1:12" hidden="1" x14ac:dyDescent="0.3">
      <c r="A10559" s="18" t="str">
        <f t="shared" ref="A10559" si="3554">+IF(OR(C10554=""),"NO",1)</f>
        <v>NO</v>
      </c>
      <c r="B10559" s="18"/>
      <c r="E10559" s="331"/>
      <c r="F10559" s="62" t="str">
        <f>+$F$31</f>
        <v>OBSERVACIÓN</v>
      </c>
      <c r="G10559" s="343" t="s">
        <v>124</v>
      </c>
      <c r="H10559" s="344"/>
      <c r="I10559" s="344"/>
      <c r="J10559" s="344"/>
      <c r="K10559" s="344"/>
      <c r="L10559" s="345"/>
    </row>
    <row r="10560" spans="1:12" ht="8.5" hidden="1" customHeight="1" x14ac:dyDescent="0.3">
      <c r="A10560" s="18" t="str">
        <f t="shared" ref="A10560" si="3555">+IF(OR(C10554=""),"NO",1)</f>
        <v>NO</v>
      </c>
      <c r="B10560" s="18"/>
      <c r="E10560" s="49"/>
      <c r="F10560" s="50"/>
      <c r="G10560" s="51"/>
      <c r="H10560" s="51"/>
      <c r="I10560" s="51"/>
      <c r="J10560" s="51"/>
      <c r="K10560" s="51"/>
      <c r="L10560" s="52"/>
    </row>
    <row r="10561" spans="1:12" hidden="1" x14ac:dyDescent="0.3">
      <c r="A10561" s="18" t="str">
        <f t="shared" ref="A10561" si="3556">+IF(OR(C10561=""),"NO",1)</f>
        <v>NO</v>
      </c>
      <c r="B10561" s="18"/>
      <c r="C10561" s="1" t="s">
        <v>124</v>
      </c>
      <c r="E10561" s="329">
        <v>6</v>
      </c>
      <c r="F10561" s="53" t="str">
        <f>+$F$26</f>
        <v>OBJETO</v>
      </c>
      <c r="G10561" s="332" t="s">
        <v>124</v>
      </c>
      <c r="H10561" s="333"/>
      <c r="I10561" s="333"/>
      <c r="J10561" s="333"/>
      <c r="K10561" s="333"/>
      <c r="L10561" s="334"/>
    </row>
    <row r="10562" spans="1:12" hidden="1" x14ac:dyDescent="0.3">
      <c r="A10562" s="18" t="str">
        <f t="shared" ref="A10562" si="3557">+IF(OR(C10561=""),"NO",1)</f>
        <v>NO</v>
      </c>
      <c r="B10562" s="18"/>
      <c r="E10562" s="330"/>
      <c r="F10562" s="54" t="str">
        <f>+$F$27</f>
        <v>CONTRATANTE</v>
      </c>
      <c r="G10562" s="335" t="s">
        <v>124</v>
      </c>
      <c r="H10562" s="310"/>
      <c r="I10562" s="310"/>
      <c r="J10562" s="310"/>
      <c r="K10562" s="310"/>
      <c r="L10562" s="336"/>
    </row>
    <row r="10563" spans="1:12" hidden="1" x14ac:dyDescent="0.3">
      <c r="A10563" s="18" t="str">
        <f t="shared" ref="A10563" si="3558">+IF(OR(C10561=""),"NO",1)</f>
        <v>NO</v>
      </c>
      <c r="B10563" s="18"/>
      <c r="E10563" s="330"/>
      <c r="F10563" s="54" t="str">
        <f>+$F$28</f>
        <v>APORTANTE</v>
      </c>
      <c r="G10563" s="337" t="s">
        <v>124</v>
      </c>
      <c r="H10563" s="338"/>
      <c r="I10563" s="338"/>
      <c r="J10563" s="338"/>
      <c r="K10563" s="338"/>
      <c r="L10563" s="339"/>
    </row>
    <row r="10564" spans="1:12" hidden="1" x14ac:dyDescent="0.3">
      <c r="A10564" s="18" t="str">
        <f t="shared" ref="A10564" si="3559">+IF(OR(C10561=""),"NO",1)</f>
        <v>NO</v>
      </c>
      <c r="B10564" s="18"/>
      <c r="E10564" s="330"/>
      <c r="F10564" s="54" t="str">
        <f>+$F$29</f>
        <v>VALOR /SMMLV)</v>
      </c>
      <c r="G10564" s="55" t="s">
        <v>124</v>
      </c>
      <c r="H10564" s="56" t="str">
        <f>+$H$29</f>
        <v>% PART..</v>
      </c>
      <c r="I10564" s="57" t="s">
        <v>124</v>
      </c>
      <c r="J10564" s="58" t="str">
        <f>+$J$29</f>
        <v>VALOR ACREDITADO</v>
      </c>
      <c r="K10564" s="59"/>
      <c r="L10564" s="47" t="s">
        <v>124</v>
      </c>
    </row>
    <row r="10565" spans="1:12" hidden="1" x14ac:dyDescent="0.3">
      <c r="A10565" s="18" t="str">
        <f t="shared" ref="A10565" si="3560">+IF(OR(C10561=""),"NO",1)</f>
        <v>NO</v>
      </c>
      <c r="B10565" s="18"/>
      <c r="E10565" s="330"/>
      <c r="F10565" s="60" t="str">
        <f>+$F$30</f>
        <v>EXPERIENCIA APORTADA</v>
      </c>
      <c r="G10565" s="340" t="s">
        <v>124</v>
      </c>
      <c r="H10565" s="341"/>
      <c r="I10565" s="341"/>
      <c r="J10565" s="341"/>
      <c r="K10565" s="341"/>
      <c r="L10565" s="342"/>
    </row>
    <row r="10566" spans="1:12" hidden="1" x14ac:dyDescent="0.3">
      <c r="A10566" s="18" t="str">
        <f t="shared" ref="A10566" si="3561">+IF(OR(C10561=""),"NO",1)</f>
        <v>NO</v>
      </c>
      <c r="B10566" s="18"/>
      <c r="E10566" s="331"/>
      <c r="F10566" s="62" t="str">
        <f>+$F$31</f>
        <v>OBSERVACIÓN</v>
      </c>
      <c r="G10566" s="343" t="s">
        <v>124</v>
      </c>
      <c r="H10566" s="344"/>
      <c r="I10566" s="344"/>
      <c r="J10566" s="344"/>
      <c r="K10566" s="344"/>
      <c r="L10566" s="345"/>
    </row>
    <row r="10567" spans="1:12" ht="8.5" hidden="1" customHeight="1" x14ac:dyDescent="0.3">
      <c r="A10567" s="18" t="str">
        <f t="shared" ref="A10567" si="3562">+IF(OR(C10561=""),"NO",1)</f>
        <v>NO</v>
      </c>
      <c r="B10567" s="18"/>
      <c r="E10567" s="49"/>
      <c r="F10567" s="50"/>
      <c r="G10567" s="51"/>
      <c r="H10567" s="51"/>
      <c r="I10567" s="51"/>
      <c r="J10567" s="51"/>
      <c r="K10567" s="51"/>
      <c r="L10567" s="52"/>
    </row>
    <row r="10568" spans="1:12" hidden="1" x14ac:dyDescent="0.3">
      <c r="A10568" s="18" t="str">
        <f t="shared" ref="A10568" si="3563">+IF(OR(C10568=""),"NO",1)</f>
        <v>NO</v>
      </c>
      <c r="B10568" s="18"/>
      <c r="C10568" s="1" t="s">
        <v>124</v>
      </c>
      <c r="E10568" s="329">
        <v>7</v>
      </c>
      <c r="F10568" s="53" t="str">
        <f>+$F$26</f>
        <v>OBJETO</v>
      </c>
      <c r="G10568" s="332" t="s">
        <v>124</v>
      </c>
      <c r="H10568" s="333"/>
      <c r="I10568" s="333"/>
      <c r="J10568" s="333"/>
      <c r="K10568" s="333"/>
      <c r="L10568" s="334"/>
    </row>
    <row r="10569" spans="1:12" hidden="1" x14ac:dyDescent="0.3">
      <c r="A10569" s="18" t="str">
        <f t="shared" ref="A10569" si="3564">+IF(OR(C10568=""),"NO",1)</f>
        <v>NO</v>
      </c>
      <c r="B10569" s="18"/>
      <c r="E10569" s="330"/>
      <c r="F10569" s="54" t="str">
        <f>+$F$27</f>
        <v>CONTRATANTE</v>
      </c>
      <c r="G10569" s="335" t="s">
        <v>124</v>
      </c>
      <c r="H10569" s="310"/>
      <c r="I10569" s="310"/>
      <c r="J10569" s="310"/>
      <c r="K10569" s="310"/>
      <c r="L10569" s="336"/>
    </row>
    <row r="10570" spans="1:12" hidden="1" x14ac:dyDescent="0.3">
      <c r="A10570" s="18" t="str">
        <f t="shared" ref="A10570" si="3565">+IF(OR(C10568=""),"NO",1)</f>
        <v>NO</v>
      </c>
      <c r="B10570" s="18"/>
      <c r="E10570" s="330"/>
      <c r="F10570" s="54" t="str">
        <f>+$F$28</f>
        <v>APORTANTE</v>
      </c>
      <c r="G10570" s="337" t="s">
        <v>124</v>
      </c>
      <c r="H10570" s="338"/>
      <c r="I10570" s="338"/>
      <c r="J10570" s="338"/>
      <c r="K10570" s="338"/>
      <c r="L10570" s="339"/>
    </row>
    <row r="10571" spans="1:12" hidden="1" x14ac:dyDescent="0.3">
      <c r="A10571" s="18" t="str">
        <f t="shared" ref="A10571" si="3566">+IF(OR(C10568=""),"NO",1)</f>
        <v>NO</v>
      </c>
      <c r="B10571" s="18"/>
      <c r="E10571" s="330"/>
      <c r="F10571" s="54" t="str">
        <f>+$F$29</f>
        <v>VALOR /SMMLV)</v>
      </c>
      <c r="G10571" s="55" t="s">
        <v>124</v>
      </c>
      <c r="H10571" s="56" t="str">
        <f>+$H$29</f>
        <v>% PART..</v>
      </c>
      <c r="I10571" s="57" t="s">
        <v>124</v>
      </c>
      <c r="J10571" s="58" t="str">
        <f>+$J$29</f>
        <v>VALOR ACREDITADO</v>
      </c>
      <c r="K10571" s="59"/>
      <c r="L10571" s="47" t="s">
        <v>124</v>
      </c>
    </row>
    <row r="10572" spans="1:12" hidden="1" x14ac:dyDescent="0.3">
      <c r="A10572" s="18" t="str">
        <f t="shared" ref="A10572" si="3567">+IF(OR(C10568=""),"NO",1)</f>
        <v>NO</v>
      </c>
      <c r="B10572" s="18"/>
      <c r="E10572" s="330"/>
      <c r="F10572" s="60" t="str">
        <f>+$F$30</f>
        <v>EXPERIENCIA APORTADA</v>
      </c>
      <c r="G10572" s="340" t="s">
        <v>124</v>
      </c>
      <c r="H10572" s="341"/>
      <c r="I10572" s="341"/>
      <c r="J10572" s="341"/>
      <c r="K10572" s="341"/>
      <c r="L10572" s="342"/>
    </row>
    <row r="10573" spans="1:12" hidden="1" x14ac:dyDescent="0.3">
      <c r="A10573" s="18" t="str">
        <f t="shared" ref="A10573" si="3568">+IF(OR(C10568=""),"NO",1)</f>
        <v>NO</v>
      </c>
      <c r="B10573" s="18"/>
      <c r="E10573" s="331"/>
      <c r="F10573" s="62" t="str">
        <f>+$F$31</f>
        <v>OBSERVACIÓN</v>
      </c>
      <c r="G10573" s="343" t="s">
        <v>124</v>
      </c>
      <c r="H10573" s="344"/>
      <c r="I10573" s="344"/>
      <c r="J10573" s="344"/>
      <c r="K10573" s="344"/>
      <c r="L10573" s="345"/>
    </row>
    <row r="10574" spans="1:12" hidden="1" x14ac:dyDescent="0.3">
      <c r="A10574" s="18" t="str">
        <f t="shared" ref="A10574" si="3569">+IF(OR(C10568=""),"NO",1)</f>
        <v>NO</v>
      </c>
      <c r="B10574" s="18"/>
      <c r="E10574" s="49"/>
      <c r="F10574" s="50"/>
      <c r="G10574" s="51"/>
      <c r="H10574" s="51"/>
      <c r="I10574" s="51"/>
      <c r="J10574" s="51"/>
      <c r="K10574" s="51"/>
      <c r="L10574" s="52"/>
    </row>
    <row r="10575" spans="1:12" hidden="1" x14ac:dyDescent="0.3">
      <c r="A10575" s="1" t="str">
        <f>+A10510</f>
        <v>NO</v>
      </c>
      <c r="C10575" s="1" t="str">
        <f>"N"&amp;C10510</f>
        <v>N</v>
      </c>
      <c r="E10575" s="63"/>
      <c r="F10575" s="64" t="str">
        <f>+$F$75</f>
        <v>TOTAL DE CONTRATOS PRESENTADOS VÁLIDOS QUE CUMPLEN EXPERIENCIA ACREDITADA:</v>
      </c>
      <c r="G10575" s="65"/>
      <c r="H10575" s="65"/>
      <c r="I10575" s="65"/>
      <c r="J10575" s="66"/>
      <c r="K10575" s="65"/>
      <c r="L10575" s="67" t="s">
        <v>124</v>
      </c>
    </row>
    <row r="10576" spans="1:12" ht="6.65" hidden="1" customHeight="1" x14ac:dyDescent="0.3">
      <c r="A10576" s="1" t="str">
        <f>+A10510</f>
        <v>NO</v>
      </c>
      <c r="E10576" s="51"/>
      <c r="F10576" s="50"/>
      <c r="G10576" s="51"/>
      <c r="H10576" s="51"/>
      <c r="I10576" s="51"/>
      <c r="J10576" s="51"/>
      <c r="K10576" s="51"/>
      <c r="L10576" s="51"/>
    </row>
    <row r="10577" spans="1:12" hidden="1" x14ac:dyDescent="0.3">
      <c r="A10577" s="1" t="str">
        <f>+A10510</f>
        <v>NO</v>
      </c>
      <c r="E10577" s="63"/>
      <c r="F10577" s="63" t="str">
        <f>+$F$77</f>
        <v>ACREDITA SUMINISTRO E INSTALACIÓN DE MOBILIARIO POR LO MENOS EN UN (1) CONTRATO VÁLIDO</v>
      </c>
      <c r="G10577" s="65"/>
      <c r="H10577" s="65"/>
      <c r="I10577" s="65"/>
      <c r="J10577" s="66"/>
      <c r="K10577" s="65"/>
      <c r="L10577" s="68" t="s">
        <v>157</v>
      </c>
    </row>
    <row r="10578" spans="1:12" ht="5.15" hidden="1" customHeight="1" x14ac:dyDescent="0.3">
      <c r="A10578" s="1" t="str">
        <f>+A10510</f>
        <v>NO</v>
      </c>
      <c r="E10578" s="51"/>
      <c r="F10578" s="50"/>
      <c r="G10578" s="51"/>
      <c r="H10578" s="51"/>
      <c r="I10578" s="51"/>
      <c r="J10578" s="51"/>
      <c r="K10578" s="51"/>
      <c r="L10578" s="51"/>
    </row>
    <row r="10579" spans="1:12" ht="12.75" hidden="1" customHeight="1" x14ac:dyDescent="0.3">
      <c r="A10579" s="1" t="str">
        <f>+A10510</f>
        <v>NO</v>
      </c>
      <c r="E10579" s="69" t="str">
        <f>+$E$79</f>
        <v>EXPERIENCIA ESPECÍFICA NUMERAL 10.1.1 A</v>
      </c>
      <c r="F10579" s="70"/>
      <c r="G10579" s="70"/>
      <c r="H10579" s="70"/>
      <c r="I10579" s="70"/>
      <c r="J10579" s="70"/>
      <c r="K10579" s="70"/>
      <c r="L10579" s="71"/>
    </row>
    <row r="10580" spans="1:12" ht="26.5" hidden="1" customHeight="1" x14ac:dyDescent="0.3">
      <c r="A10580" s="1" t="str">
        <f>+A10510</f>
        <v>NO</v>
      </c>
      <c r="E10580" s="72"/>
      <c r="F10580" s="325" t="str">
        <f>+$F$80</f>
        <v>Por lo menos uno (1) de los contratos válidos aportados como experiencia general debe corresponder mínimo al 60% del presupuesto oficial del presente proceso de selección.  (SMMLV)</v>
      </c>
      <c r="G10580" s="326"/>
      <c r="H10580" s="326"/>
      <c r="I10580" s="326"/>
      <c r="J10580" s="326"/>
      <c r="K10580" s="73" t="s">
        <v>124</v>
      </c>
      <c r="L10580" s="74" t="s">
        <v>124</v>
      </c>
    </row>
    <row r="10581" spans="1:12" ht="23.5" hidden="1" customHeight="1" x14ac:dyDescent="0.3">
      <c r="A10581" s="1" t="str">
        <f>+A10510</f>
        <v>NO</v>
      </c>
      <c r="E10581" s="63"/>
      <c r="F10581" s="325" t="str">
        <f>+$F$81</f>
        <v xml:space="preserve">Deberá acreditarse en al menos uno (1) de los contratos válidos aportados como experiencia general una </v>
      </c>
      <c r="G10581" s="326"/>
      <c r="H10581" s="326"/>
      <c r="I10581" s="326"/>
      <c r="J10581" s="326"/>
      <c r="K10581" s="73" t="s">
        <v>124</v>
      </c>
      <c r="L10581" s="74" t="s">
        <v>124</v>
      </c>
    </row>
    <row r="10582" spans="1:12" ht="23.5" hidden="1" customHeight="1" x14ac:dyDescent="0.3">
      <c r="A10582" s="18" t="s">
        <v>30</v>
      </c>
      <c r="E10582" s="63"/>
      <c r="F10582" s="325" t="str">
        <f>+$F$82</f>
        <v xml:space="preserve">Deberá acreditarse en al menos uno (1) de los contratos válidos aportados interventoría a intervención de </v>
      </c>
      <c r="G10582" s="326"/>
      <c r="H10582" s="326"/>
      <c r="I10582" s="326"/>
      <c r="J10582" s="326"/>
      <c r="K10582" s="73">
        <f>+$K$82</f>
        <v>0</v>
      </c>
      <c r="L10582" s="74" t="s">
        <v>124</v>
      </c>
    </row>
    <row r="10583" spans="1:12" ht="36" hidden="1" customHeight="1" x14ac:dyDescent="0.3">
      <c r="A10583" s="18" t="s">
        <v>30</v>
      </c>
      <c r="E10583" s="63"/>
      <c r="F10583" s="325" t="str">
        <f>+$F$83</f>
        <v xml:space="preserve">Deberá acreditarse en al menos uno (1) de los contratos válidos aportados interventoría a intervención de </v>
      </c>
      <c r="G10583" s="326"/>
      <c r="H10583" s="326"/>
      <c r="I10583" s="326"/>
      <c r="J10583" s="326"/>
      <c r="K10583" s="75">
        <f>+$K$83</f>
        <v>0</v>
      </c>
      <c r="L10583" s="76" t="s">
        <v>124</v>
      </c>
    </row>
    <row r="10584" spans="1:12" hidden="1" x14ac:dyDescent="0.3">
      <c r="A10584" s="1" t="str">
        <f>+A10510</f>
        <v>NO</v>
      </c>
      <c r="E10584" s="51"/>
      <c r="F10584" s="50"/>
      <c r="G10584" s="51"/>
      <c r="H10584" s="51"/>
      <c r="I10584" s="51"/>
      <c r="J10584" s="51"/>
      <c r="K10584" s="51"/>
      <c r="L10584" s="51"/>
    </row>
    <row r="10585" spans="1:12" ht="12.75" hidden="1" customHeight="1" x14ac:dyDescent="0.3">
      <c r="A10585" s="1" t="str">
        <f>+A10510</f>
        <v>NO</v>
      </c>
      <c r="E10585" s="40" t="str">
        <f>+$E$85</f>
        <v>VALOR MÍNIMO A CERIFICAR % P.O EN SMMMLV. NUMERAL 3.9.1</v>
      </c>
      <c r="F10585" s="41"/>
      <c r="G10585" s="41"/>
      <c r="H10585" s="41"/>
      <c r="I10585" s="41"/>
      <c r="J10585" s="41"/>
      <c r="K10585" s="41"/>
      <c r="L10585" s="42"/>
    </row>
    <row r="10586" spans="1:12" hidden="1" x14ac:dyDescent="0.3">
      <c r="A10586" s="1" t="str">
        <f>+A10510</f>
        <v>NO</v>
      </c>
      <c r="C10586" s="1" t="str">
        <f>"M"&amp;C10510</f>
        <v>M</v>
      </c>
      <c r="E10586" s="77" t="str">
        <f>+$E$86</f>
        <v>100% P.O.</v>
      </c>
      <c r="F10586" s="78"/>
      <c r="G10586" s="61">
        <v>242.41716883554506</v>
      </c>
      <c r="H10586" s="124" t="str">
        <f>+$H$86</f>
        <v>TOTAL EJECUTADO DE CONTRATOS ACREDITADOS</v>
      </c>
      <c r="I10586" s="124"/>
      <c r="J10586" s="124"/>
      <c r="K10586" s="55" t="s">
        <v>124</v>
      </c>
      <c r="L10586" s="47" t="s">
        <v>124</v>
      </c>
    </row>
    <row r="10587" spans="1:12" hidden="1" x14ac:dyDescent="0.3">
      <c r="A10587" s="1" t="str">
        <f>+A10510</f>
        <v>NO</v>
      </c>
      <c r="E10587" s="39"/>
      <c r="F10587" s="39"/>
      <c r="G10587" s="39"/>
      <c r="H10587" s="39"/>
      <c r="I10587" s="39"/>
      <c r="J10587" s="39"/>
      <c r="K10587" s="39"/>
      <c r="L10587" s="39"/>
    </row>
    <row r="10588" spans="1:12" ht="12.75" hidden="1" customHeight="1" x14ac:dyDescent="0.3">
      <c r="A10588" s="18" t="s">
        <v>30</v>
      </c>
      <c r="B10588" s="18"/>
      <c r="E10588" s="40" t="str">
        <f>+$E$88</f>
        <v>CONSIDERACIONES PARA LA VALIDEZ DE LA EXPERIENCIA REQUERIDA: EXPERIENCIA PROPONENTES PLURALES NUMERAL 10.1.2 D</v>
      </c>
      <c r="F10588" s="41"/>
      <c r="G10588" s="41"/>
      <c r="H10588" s="41"/>
      <c r="I10588" s="41"/>
      <c r="J10588" s="41"/>
      <c r="K10588" s="41"/>
      <c r="L10588" s="42"/>
    </row>
    <row r="10589" spans="1:12" ht="28" hidden="1" customHeight="1" x14ac:dyDescent="0.3">
      <c r="A10589" s="18" t="s">
        <v>30</v>
      </c>
      <c r="B10589" s="18"/>
      <c r="C10589" s="1" t="str">
        <f>"O"&amp;C10510</f>
        <v>O</v>
      </c>
      <c r="E10589" s="80" t="str">
        <f>+$E$89</f>
        <v>i)</v>
      </c>
      <c r="F10589" s="327" t="str">
        <f>+$F$89</f>
        <v>Uno de los integrantes debe aportar como mínimo el cincuenta por ciento (50 %) de la experiencia solicitada</v>
      </c>
      <c r="G10589" s="328"/>
      <c r="H10589" s="328"/>
      <c r="I10589" s="328"/>
      <c r="J10589" s="328"/>
      <c r="K10589" s="73" t="s">
        <v>124</v>
      </c>
      <c r="L10589" s="47" t="s">
        <v>124</v>
      </c>
    </row>
    <row r="10590" spans="1:12" ht="28" hidden="1" customHeight="1" x14ac:dyDescent="0.3">
      <c r="A10590" s="18" t="s">
        <v>30</v>
      </c>
      <c r="B10590" s="18"/>
      <c r="C10590" s="1" t="str">
        <f>"O"&amp;C10510</f>
        <v>O</v>
      </c>
      <c r="E10590" s="80" t="str">
        <f>+$E$90</f>
        <v>ii)</v>
      </c>
      <c r="F10590" s="327" t="str">
        <f>+$F$90</f>
        <v>Todos los demás ntegrantes deben acreditar al menos el cinco por ciento (5 %) de la experiencia solicitada, solo uno (1) de los integrantes podrá no acreditar experiencia pero su porcentaje de participación  no podrá superar el diez por ciento (10 %)</v>
      </c>
      <c r="G10590" s="328"/>
      <c r="H10590" s="328"/>
      <c r="I10590" s="328"/>
      <c r="J10590" s="328"/>
      <c r="K10590" s="73" t="s">
        <v>124</v>
      </c>
      <c r="L10590" s="47" t="s">
        <v>124</v>
      </c>
    </row>
    <row r="10591" spans="1:12" hidden="1" x14ac:dyDescent="0.3">
      <c r="A10591" s="18" t="s">
        <v>30</v>
      </c>
      <c r="B10591" s="18"/>
      <c r="E10591" s="39"/>
      <c r="F10591" s="39"/>
      <c r="G10591" s="39"/>
      <c r="H10591" s="39"/>
      <c r="I10591" s="39"/>
      <c r="J10591" s="39"/>
      <c r="K10591" s="39"/>
      <c r="L10591" s="39"/>
    </row>
    <row r="10592" spans="1:12" ht="13" hidden="1" customHeight="1" x14ac:dyDescent="0.3">
      <c r="A10592" s="18" t="str">
        <f>+A10510</f>
        <v>NO</v>
      </c>
      <c r="B10592" s="18"/>
      <c r="E10592" s="69" t="str">
        <f>+$E$92</f>
        <v>VERIFICACIÓN Y ASIGNACIÓN DE PUNTAJE POR LA EXPERIENCIA DEL PROPONENTE</v>
      </c>
      <c r="F10592" s="70"/>
      <c r="G10592" s="70"/>
      <c r="H10592" s="70"/>
      <c r="I10592" s="70"/>
      <c r="J10592" s="70"/>
      <c r="K10592" s="70"/>
      <c r="L10592" s="71"/>
    </row>
    <row r="10593" spans="1:12" hidden="1" x14ac:dyDescent="0.3">
      <c r="A10593" s="18" t="str">
        <f>+A10510</f>
        <v>NO</v>
      </c>
      <c r="B10593" s="18"/>
      <c r="E10593" s="81"/>
      <c r="F10593" s="323" t="str">
        <f>+$F$93</f>
        <v>No. CONTRATOS QUE ACREDITAN LA EXPERIENCIA (NO OBJETO DE SUBSANACIÓN)</v>
      </c>
      <c r="G10593" s="324"/>
      <c r="H10593" s="324"/>
      <c r="I10593" s="324"/>
      <c r="J10593" s="324"/>
      <c r="K10593" s="82"/>
      <c r="L10593" s="83" t="s">
        <v>124</v>
      </c>
    </row>
    <row r="10594" spans="1:12" ht="13" hidden="1" customHeight="1" x14ac:dyDescent="0.3">
      <c r="A10594" s="18" t="str">
        <f>+A10510</f>
        <v>NO</v>
      </c>
      <c r="B10594" s="18"/>
      <c r="E10594" s="84"/>
      <c r="F10594" s="323" t="str">
        <f>+$F$94</f>
        <v>TOTAL EJECUTADO DE CONTRATOS ACREDITADOS PROPUESTA INICIAL</v>
      </c>
      <c r="G10594" s="324"/>
      <c r="H10594" s="324"/>
      <c r="I10594" s="324"/>
      <c r="J10594" s="324"/>
      <c r="K10594" s="85"/>
      <c r="L10594" s="86" t="s">
        <v>124</v>
      </c>
    </row>
    <row r="10595" spans="1:12" ht="13" hidden="1" customHeight="1" x14ac:dyDescent="0.3">
      <c r="A10595" s="18" t="str">
        <f>+A10510</f>
        <v>NO</v>
      </c>
      <c r="B10595" s="18"/>
      <c r="E10595" s="87"/>
      <c r="F10595" s="323" t="str">
        <f>+$F$95</f>
        <v>PROMEDIO VALOR ACREDITADO EN SMMLV</v>
      </c>
      <c r="G10595" s="324"/>
      <c r="H10595" s="324"/>
      <c r="I10595" s="324"/>
      <c r="J10595" s="324"/>
      <c r="K10595" s="66"/>
      <c r="L10595" s="88" t="s">
        <v>124</v>
      </c>
    </row>
    <row r="10596" spans="1:12" hidden="1" x14ac:dyDescent="0.3">
      <c r="A10596" s="18" t="str">
        <f>+A10510</f>
        <v>NO</v>
      </c>
      <c r="B10596" s="18"/>
      <c r="E10596" s="89"/>
      <c r="F10596" s="89"/>
      <c r="G10596" s="89"/>
      <c r="H10596" s="89"/>
      <c r="I10596" s="89"/>
      <c r="J10596" s="89"/>
      <c r="K10596" s="89"/>
      <c r="L10596" s="89"/>
    </row>
    <row r="10597" spans="1:12" ht="13" hidden="1" customHeight="1" x14ac:dyDescent="0.3">
      <c r="A10597" s="18" t="str">
        <f>+A10510</f>
        <v>NO</v>
      </c>
      <c r="B10597" s="18"/>
      <c r="E10597" s="69" t="str">
        <f>+$E$97</f>
        <v>3.9.2 EXIGENCIAS MÍNIMAS DE EXPERIENCIA Y FORMACIÓN ACADÉMICA DEL EQUIPO DE TRABAJO</v>
      </c>
      <c r="F10597" s="70"/>
      <c r="G10597" s="70"/>
      <c r="H10597" s="70"/>
      <c r="I10597" s="70"/>
      <c r="J10597" s="70"/>
      <c r="K10597" s="70"/>
      <c r="L10597" s="71"/>
    </row>
    <row r="10598" spans="1:12" hidden="1" x14ac:dyDescent="0.3">
      <c r="A10598" s="18" t="str">
        <f>+A10510</f>
        <v>NO</v>
      </c>
      <c r="B10598" s="18"/>
      <c r="E10598" s="90" t="str">
        <f>+$E$98</f>
        <v>Formulario 8</v>
      </c>
      <c r="F10598" s="315" t="s">
        <v>46</v>
      </c>
      <c r="G10598" s="316"/>
      <c r="H10598" s="317"/>
      <c r="I10598" s="318"/>
      <c r="J10598" s="318"/>
      <c r="K10598" s="318"/>
      <c r="L10598" s="319"/>
    </row>
    <row r="10599" spans="1:12" hidden="1" x14ac:dyDescent="0.3">
      <c r="A10599" s="18" t="str">
        <f>+A10510</f>
        <v>NO</v>
      </c>
      <c r="B10599" s="18"/>
      <c r="E10599" s="91" t="s">
        <v>124</v>
      </c>
      <c r="F10599" s="91" t="str">
        <f>+$F$99</f>
        <v>Director de Interventoría</v>
      </c>
      <c r="G10599" s="91" t="str">
        <f>+$G$99</f>
        <v>Residente de Interventoría</v>
      </c>
      <c r="H10599" s="320"/>
      <c r="I10599" s="321"/>
      <c r="J10599" s="321"/>
      <c r="K10599" s="321"/>
      <c r="L10599" s="322"/>
    </row>
    <row r="10600" spans="1:12" hidden="1" x14ac:dyDescent="0.3">
      <c r="A10600" s="18" t="str">
        <f>+A10510</f>
        <v>NO</v>
      </c>
      <c r="B10600" s="18"/>
      <c r="E10600" s="304" t="str">
        <f>+$E$100</f>
        <v>OBSERVACIONES RESPECTO REQUISITO HABILITANTE DEL PERSONAL CLAVE EVALUABLE</v>
      </c>
      <c r="F10600" s="305"/>
      <c r="G10600" s="305"/>
      <c r="H10600" s="305"/>
      <c r="I10600" s="305"/>
      <c r="J10600" s="305"/>
      <c r="K10600" s="305"/>
      <c r="L10600" s="305"/>
    </row>
    <row r="10601" spans="1:12" hidden="1" x14ac:dyDescent="0.3">
      <c r="A10601" s="18" t="str">
        <f>+A10510</f>
        <v>NO</v>
      </c>
      <c r="B10601" s="18"/>
      <c r="E10601" s="312" t="s">
        <v>124</v>
      </c>
      <c r="F10601" s="313"/>
      <c r="G10601" s="313"/>
      <c r="H10601" s="313"/>
      <c r="I10601" s="313"/>
      <c r="J10601" s="313"/>
      <c r="K10601" s="313"/>
      <c r="L10601" s="314"/>
    </row>
    <row r="10602" spans="1:12" hidden="1" x14ac:dyDescent="0.3">
      <c r="A10602" s="18" t="str">
        <f>+A10510</f>
        <v>NO</v>
      </c>
      <c r="B10602" s="18"/>
      <c r="E10602" s="89"/>
      <c r="F10602" s="89"/>
      <c r="G10602" s="89"/>
      <c r="H10602" s="89"/>
      <c r="I10602" s="89"/>
      <c r="J10602" s="89"/>
      <c r="K10602" s="89"/>
      <c r="L10602" s="89"/>
    </row>
    <row r="10603" spans="1:12" ht="13" hidden="1" customHeight="1" x14ac:dyDescent="0.3">
      <c r="A10603" s="18" t="str">
        <f>+A10510</f>
        <v>NO</v>
      </c>
      <c r="B10603" s="18"/>
      <c r="E10603" s="69" t="str">
        <f>+$E$103</f>
        <v>4.2 EQUIPO DE TRABAJO (Personal Clave Evaluable)</v>
      </c>
      <c r="F10603" s="70"/>
      <c r="G10603" s="70"/>
      <c r="H10603" s="70"/>
      <c r="I10603" s="70"/>
      <c r="J10603" s="70"/>
      <c r="K10603" s="70"/>
      <c r="L10603" s="71"/>
    </row>
    <row r="10604" spans="1:12" ht="23.25" hidden="1" customHeight="1" x14ac:dyDescent="0.3">
      <c r="A10604" s="18" t="str">
        <f>+A10510</f>
        <v>NO</v>
      </c>
      <c r="B10604" s="18"/>
      <c r="E10604" s="90" t="str">
        <f>+$E$104</f>
        <v>Formulario 9</v>
      </c>
      <c r="F10604" s="315" t="s">
        <v>46</v>
      </c>
      <c r="G10604" s="316"/>
      <c r="H10604" s="317"/>
      <c r="I10604" s="318"/>
      <c r="J10604" s="318"/>
      <c r="K10604" s="318"/>
      <c r="L10604" s="319"/>
    </row>
    <row r="10605" spans="1:12" hidden="1" x14ac:dyDescent="0.3">
      <c r="A10605" s="18" t="str">
        <f>+A10510</f>
        <v>NO</v>
      </c>
      <c r="B10605" s="18"/>
      <c r="E10605" s="91" t="s">
        <v>124</v>
      </c>
      <c r="F10605" s="91" t="str">
        <f>+$F$99</f>
        <v>Director de Interventoría</v>
      </c>
      <c r="G10605" s="91" t="str">
        <f>+$G$99</f>
        <v>Residente de Interventoría</v>
      </c>
      <c r="H10605" s="320"/>
      <c r="I10605" s="321"/>
      <c r="J10605" s="321"/>
      <c r="K10605" s="321"/>
      <c r="L10605" s="322"/>
    </row>
    <row r="10606" spans="1:12" hidden="1" x14ac:dyDescent="0.3">
      <c r="A10606" s="18" t="str">
        <f>+A10510</f>
        <v>NO</v>
      </c>
      <c r="B10606" s="18"/>
      <c r="E10606" s="89"/>
      <c r="F10606" s="89"/>
      <c r="G10606" s="89"/>
      <c r="H10606" s="89"/>
      <c r="I10606" s="89"/>
      <c r="J10606" s="89"/>
      <c r="K10606" s="89"/>
      <c r="L10606" s="89"/>
    </row>
    <row r="10607" spans="1:12" hidden="1" x14ac:dyDescent="0.3">
      <c r="A10607" s="1" t="str">
        <f>+A10510</f>
        <v>NO</v>
      </c>
      <c r="E10607" s="92" t="str">
        <f>+E10482</f>
        <v>CRITERIOS DE EVALUACIÓN Y PUNTAJE</v>
      </c>
      <c r="F10607" s="93"/>
      <c r="G10607" s="93"/>
      <c r="H10607" s="93"/>
      <c r="I10607" s="93"/>
      <c r="J10607" s="93"/>
      <c r="K10607" s="94"/>
      <c r="L10607" s="95" t="str">
        <f>+$L$107</f>
        <v>PUNTAJE OBTENIDO</v>
      </c>
    </row>
    <row r="10608" spans="1:12" hidden="1" x14ac:dyDescent="0.3">
      <c r="A10608" s="1" t="str">
        <f>+A10510</f>
        <v>NO</v>
      </c>
      <c r="E10608" s="96" t="str">
        <f>+$E$108</f>
        <v>VALOR</v>
      </c>
      <c r="F10608" s="97" t="str">
        <f>+$F$108</f>
        <v>EQUIPO DE TRABAJO (PERSONAL CLAVE EVALUABLE)</v>
      </c>
      <c r="G10608" s="24"/>
      <c r="H10608" s="24"/>
      <c r="I10608" s="24"/>
      <c r="J10608" s="24"/>
      <c r="K10608" s="24"/>
      <c r="L10608" s="98"/>
    </row>
    <row r="10609" spans="1:12" ht="12.75" hidden="1" customHeight="1" x14ac:dyDescent="0.3">
      <c r="A10609" s="1" t="str">
        <f>+A10510</f>
        <v>NO</v>
      </c>
      <c r="E10609" s="96">
        <f>+$E$109</f>
        <v>5</v>
      </c>
      <c r="F10609" s="307" t="str">
        <f>+$F$109</f>
        <v xml:space="preserve"> Experiencia Específica adicional</v>
      </c>
      <c r="G10609" s="308"/>
      <c r="H10609" s="308"/>
      <c r="I10609" s="308"/>
      <c r="J10609" s="308"/>
      <c r="K10609" s="309"/>
      <c r="L10609" s="99" t="str">
        <f>IFERROR(IF(VLOOKUP(C10510,'R. PUNTAJES'!$C$14:$R$213,'R. PUNTAJES'!$I$10,0)="","",VLOOKUP(C10510,'R. PUNTAJES'!$C$14:$R$213,'R. PUNTAJES'!$I$10,0)),"")</f>
        <v/>
      </c>
    </row>
    <row r="10610" spans="1:12" ht="12.75" hidden="1" customHeight="1" x14ac:dyDescent="0.3">
      <c r="A10610" s="1" t="str">
        <f>+A10510</f>
        <v>NO</v>
      </c>
      <c r="E10610" s="96">
        <f>+$E$110</f>
        <v>5</v>
      </c>
      <c r="F10610" s="307" t="str">
        <f>+$F$110</f>
        <v>Formación Académica adicional</v>
      </c>
      <c r="G10610" s="308"/>
      <c r="H10610" s="308"/>
      <c r="I10610" s="308"/>
      <c r="J10610" s="308"/>
      <c r="K10610" s="309"/>
      <c r="L10610" s="99" t="str">
        <f>IFERROR(IF(VLOOKUP(C10510,'R. PUNTAJES'!$C$14:$R$213,'R. PUNTAJES'!$J$10,0)="","",VLOOKUP(C10510,'R. PUNTAJES'!$C$14:$R$213,'R. PUNTAJES'!$J$10,0)),"")</f>
        <v/>
      </c>
    </row>
    <row r="10611" spans="1:12" hidden="1" x14ac:dyDescent="0.3">
      <c r="A10611" s="18" t="str">
        <f>+A10510</f>
        <v>NO</v>
      </c>
      <c r="B10611" s="18"/>
      <c r="E10611" s="100"/>
      <c r="F10611" s="101" t="str">
        <f>+$F$111</f>
        <v>FACTOR DE SOSTENIBILIDAD</v>
      </c>
      <c r="G10611" s="102"/>
      <c r="H10611" s="102"/>
      <c r="I10611" s="102"/>
      <c r="J10611" s="102"/>
      <c r="K10611" s="102"/>
      <c r="L10611" s="103"/>
    </row>
    <row r="10612" spans="1:12" hidden="1" x14ac:dyDescent="0.3">
      <c r="A10612" s="18" t="str">
        <f>+A10510</f>
        <v>NO</v>
      </c>
      <c r="B10612" s="18"/>
      <c r="E10612" s="104">
        <v>1</v>
      </c>
      <c r="F10612" s="105" t="str">
        <f>+$F$112</f>
        <v>Compromisos Sostenibilidad</v>
      </c>
      <c r="G10612" s="106"/>
      <c r="H10612" s="106"/>
      <c r="I10612" s="106"/>
      <c r="J10612" s="106"/>
      <c r="K10612" s="106"/>
      <c r="L10612" s="107" t="str">
        <f>IFERROR(IF(VLOOKUP(C10510,'R. PUNTAJES'!$C$14:$R$213,'R. PUNTAJES'!$K$10,0)="","",VLOOKUP(C10510,'R. PUNTAJES'!$C$14:$R$213,'R. PUNTAJES'!$K$10,0)),"")</f>
        <v/>
      </c>
    </row>
    <row r="10613" spans="1:12" hidden="1" x14ac:dyDescent="0.3">
      <c r="A10613" s="1" t="str">
        <f>+A10510</f>
        <v>NO</v>
      </c>
      <c r="E10613" s="108"/>
      <c r="F10613" s="109" t="str">
        <f>+$F$113</f>
        <v>APOYO A LA INDUSTRIA NACIONAL</v>
      </c>
      <c r="G10613" s="110"/>
      <c r="H10613" s="110"/>
      <c r="I10613" s="110"/>
      <c r="J10613" s="110"/>
      <c r="K10613" s="110"/>
      <c r="L10613" s="111"/>
    </row>
    <row r="10614" spans="1:12" ht="12.75" hidden="1" customHeight="1" x14ac:dyDescent="0.3">
      <c r="A10614" s="1" t="str">
        <f>+A10510</f>
        <v>NO</v>
      </c>
      <c r="E10614" s="96">
        <v>20</v>
      </c>
      <c r="F10614" s="307" t="str">
        <f>+$F$114</f>
        <v>Promoción de Servicios Nacionales o con Trato Nacional</v>
      </c>
      <c r="G10614" s="308"/>
      <c r="H10614" s="308"/>
      <c r="I10614" s="308"/>
      <c r="J10614" s="308"/>
      <c r="K10614" s="309"/>
      <c r="L10614" s="99" t="str">
        <f>IFERROR(IF(VLOOKUP(C10510,'R. PUNTAJES'!$C$14:$R$213,'R. PUNTAJES'!$L$10,0)="","",
IF(VLOOKUP(C10510,'R. PUNTAJES'!$C$14:$R$213,'R. PUNTAJES'!$L$10,0)=5,0,
VLOOKUP(C10510,'R. PUNTAJES'!$C$14:$R$213,'R. PUNTAJES'!$L$10,0))),"")</f>
        <v/>
      </c>
    </row>
    <row r="10615" spans="1:12" ht="12.75" hidden="1" customHeight="1" x14ac:dyDescent="0.3">
      <c r="A10615" s="1" t="str">
        <f>+A10510</f>
        <v>NO</v>
      </c>
      <c r="E10615" s="96">
        <v>5</v>
      </c>
      <c r="F10615" s="307" t="str">
        <f>+$F$115</f>
        <v>Incorporación de componente nacional en servicios extranjeros</v>
      </c>
      <c r="G10615" s="308"/>
      <c r="H10615" s="308"/>
      <c r="I10615" s="308"/>
      <c r="J10615" s="308"/>
      <c r="K10615" s="309"/>
      <c r="L10615" s="99" t="str">
        <f>IFERROR(IF(VLOOKUP(C10510,'R. PUNTAJES'!$C$14:$R$213,'R. PUNTAJES'!$L$10,0)="","",
IF(VLOOKUP(C10510,'R. PUNTAJES'!$C$14:$R$213,'R. PUNTAJES'!$L$10,0)=20,0,
VLOOKUP(C10510,'R. PUNTAJES'!$C$14:$R$213,'R. PUNTAJES'!$L$10,0))),"")</f>
        <v/>
      </c>
    </row>
    <row r="10616" spans="1:12" hidden="1" x14ac:dyDescent="0.3">
      <c r="A10616" s="1" t="str">
        <f>+A10510</f>
        <v>NO</v>
      </c>
      <c r="E10616" s="112"/>
      <c r="F10616" s="97" t="str">
        <f>+$F$116</f>
        <v>VINCULACIÓN DE PERSONAS CON DISCAPACIDAD</v>
      </c>
      <c r="G10616" s="24"/>
      <c r="H10616" s="24"/>
      <c r="I10616" s="24"/>
      <c r="J10616" s="24"/>
      <c r="K10616" s="24"/>
      <c r="L10616" s="98"/>
    </row>
    <row r="10617" spans="1:12" ht="12.75" hidden="1" customHeight="1" x14ac:dyDescent="0.3">
      <c r="A10617" s="1" t="str">
        <f>+A10510</f>
        <v>NO</v>
      </c>
      <c r="E10617" s="96">
        <v>1</v>
      </c>
      <c r="F10617" s="307" t="str">
        <f>+$F$117</f>
        <v xml:space="preserve">Trabajadores vinculados a la planta de personal </v>
      </c>
      <c r="G10617" s="308"/>
      <c r="H10617" s="308"/>
      <c r="I10617" s="308"/>
      <c r="J10617" s="308"/>
      <c r="K10617" s="309"/>
      <c r="L10617" s="99" t="str">
        <f>IFERROR(IF(VLOOKUP(C10510,'R. PUNTAJES'!$C$14:$R$213,'R. PUNTAJES'!$M$10,0)="","",VLOOKUP(C10510,'R. PUNTAJES'!$C$14:$R$213,'R. PUNTAJES'!$M$10,0)),"")</f>
        <v/>
      </c>
    </row>
    <row r="10618" spans="1:12" hidden="1" x14ac:dyDescent="0.3">
      <c r="A10618" s="1" t="str">
        <f>+A10510</f>
        <v>NO</v>
      </c>
      <c r="E10618" s="112"/>
      <c r="F10618" s="97" t="str">
        <f>+$F$118</f>
        <v>EMPRENDIMIENTOS Y EMPRESAS DE MUJERES</v>
      </c>
      <c r="G10618" s="24"/>
      <c r="H10618" s="24"/>
      <c r="I10618" s="24"/>
      <c r="J10618" s="24"/>
      <c r="K10618" s="24"/>
      <c r="L10618" s="98"/>
    </row>
    <row r="10619" spans="1:12" ht="13" hidden="1" customHeight="1" x14ac:dyDescent="0.3">
      <c r="A10619" s="1" t="str">
        <f>+A10510</f>
        <v>NO</v>
      </c>
      <c r="E10619" s="96">
        <v>0.25</v>
      </c>
      <c r="F10619" s="307" t="str">
        <f>+$F$119</f>
        <v>Emprendimientos y empresas de mujeres</v>
      </c>
      <c r="G10619" s="308"/>
      <c r="H10619" s="308"/>
      <c r="I10619" s="308"/>
      <c r="J10619" s="308"/>
      <c r="K10619" s="309"/>
      <c r="L10619" s="113" t="str">
        <f>IFERROR(IF(VLOOKUP(C10510,'R. PUNTAJES'!$C$14:$R$213,'R. PUNTAJES'!$N$10,0)="","",VLOOKUP(C10510,'R. PUNTAJES'!$C$14:$R$213,'R. PUNTAJES'!$N$10,0)),"")</f>
        <v/>
      </c>
    </row>
    <row r="10620" spans="1:12" hidden="1" x14ac:dyDescent="0.3">
      <c r="A10620" s="18" t="str">
        <f>+A10621</f>
        <v>NO</v>
      </c>
      <c r="B10620" s="18"/>
      <c r="E10620" s="112"/>
      <c r="F10620" s="97" t="str">
        <f>+$F$120</f>
        <v>MIPYME</v>
      </c>
      <c r="G10620" s="24"/>
      <c r="H10620" s="24"/>
      <c r="I10620" s="24"/>
      <c r="J10620" s="24"/>
      <c r="K10620" s="24"/>
      <c r="L10620" s="98"/>
    </row>
    <row r="10621" spans="1:12" hidden="1" x14ac:dyDescent="0.3">
      <c r="A10621" s="18" t="str">
        <f>+IF(E10621=0,"NO",1)</f>
        <v>NO</v>
      </c>
      <c r="B10621" s="18"/>
      <c r="E10621" s="96">
        <v>0</v>
      </c>
      <c r="F10621" s="307" t="str">
        <f>+$F$121</f>
        <v>Mipyme</v>
      </c>
      <c r="G10621" s="308"/>
      <c r="H10621" s="308"/>
      <c r="I10621" s="308"/>
      <c r="J10621" s="308"/>
      <c r="K10621" s="309"/>
      <c r="L10621" s="113" t="str">
        <f>IFERROR(IF(VLOOKUP(C10510,'R. PUNTAJES'!$C$14:$R$213,'R. PUNTAJES'!$O$10,0)="","",VLOOKUP(C10510,'R. PUNTAJES'!$C$14:$R$213,'R. PUNTAJES'!$O$10,0)),"")</f>
        <v/>
      </c>
    </row>
    <row r="10622" spans="1:12" hidden="1" x14ac:dyDescent="0.3">
      <c r="A10622" s="1" t="str">
        <f>+A10510</f>
        <v>NO</v>
      </c>
      <c r="E10622" s="112"/>
      <c r="F10622" s="97" t="str">
        <f>+$F$122</f>
        <v>EXPERIENCIA DEL PROPONENTE</v>
      </c>
      <c r="G10622" s="24"/>
      <c r="H10622" s="24"/>
      <c r="I10622" s="24"/>
      <c r="J10622" s="24"/>
      <c r="K10622" s="24"/>
      <c r="L10622" s="98"/>
    </row>
    <row r="10623" spans="1:12" hidden="1" x14ac:dyDescent="0.3">
      <c r="A10623" s="1" t="str">
        <f>+A10510</f>
        <v>NO</v>
      </c>
      <c r="E10623" s="96">
        <v>59.5</v>
      </c>
      <c r="F10623" s="307" t="str">
        <f>+$F$123</f>
        <v>mediana con valor absoluto</v>
      </c>
      <c r="G10623" s="308"/>
      <c r="H10623" s="308"/>
      <c r="I10623" s="308"/>
      <c r="J10623" s="308"/>
      <c r="K10623" s="309"/>
      <c r="L10623" s="113" t="str">
        <f>IFERROR(IF(VLOOKUP(C10510,'R. PUNTAJES'!$C$14:$R$213,'R. PUNTAJES'!$R$10,0)="","",VLOOKUP(C10510,'R. PUNTAJES'!$C$14:$R$213,'R. PUNTAJES'!$R$10,0)),"")</f>
        <v/>
      </c>
    </row>
    <row r="10624" spans="1:12" hidden="1" x14ac:dyDescent="0.3">
      <c r="A10624" s="1" t="str">
        <f>+A10510</f>
        <v>NO</v>
      </c>
      <c r="E10624" s="112"/>
      <c r="F10624" s="97" t="str">
        <f>+$F$124</f>
        <v>MULTAS</v>
      </c>
      <c r="G10624" s="24"/>
      <c r="H10624" s="24"/>
      <c r="I10624" s="24"/>
      <c r="J10624" s="24"/>
      <c r="K10624" s="24"/>
      <c r="L10624" s="98"/>
    </row>
    <row r="10625" spans="1:16" ht="12.75" hidden="1" customHeight="1" x14ac:dyDescent="0.3">
      <c r="A10625" s="1" t="str">
        <f>+A10510</f>
        <v>NO</v>
      </c>
      <c r="E10625" s="96">
        <v>-2</v>
      </c>
      <c r="F10625" s="307" t="str">
        <f>+$F$125</f>
        <v>Una o más multas o cláusulas penales durante el último año</v>
      </c>
      <c r="G10625" s="310"/>
      <c r="H10625" s="310"/>
      <c r="I10625" s="310"/>
      <c r="J10625" s="310"/>
      <c r="K10625" s="311"/>
      <c r="L10625" s="99" t="str">
        <f>IFERROR(IF(VLOOKUP(C10510,'R. PUNTAJES'!$C$14:$R$213,'R. PUNTAJES'!$Q$10,0)="","",VLOOKUP(C10510,'R. PUNTAJES'!$C$14:$R$213,'R. PUNTAJES'!$Q$10,0)),"")</f>
        <v/>
      </c>
    </row>
    <row r="10626" spans="1:16" hidden="1" x14ac:dyDescent="0.3">
      <c r="A10626" s="1" t="str">
        <f>+A10510</f>
        <v>NO</v>
      </c>
      <c r="E10626" s="112"/>
      <c r="F10626" s="97" t="str">
        <f>+$F$126</f>
        <v>OBRAS INCONCLUSAS</v>
      </c>
      <c r="G10626" s="24"/>
      <c r="H10626" s="24"/>
      <c r="I10626" s="24"/>
      <c r="J10626" s="24"/>
      <c r="K10626" s="24"/>
      <c r="L10626" s="98"/>
    </row>
    <row r="10627" spans="1:16" hidden="1" x14ac:dyDescent="0.3">
      <c r="A10627" s="1" t="str">
        <f>+A10510</f>
        <v>NO</v>
      </c>
      <c r="E10627" s="96">
        <v>-1</v>
      </c>
      <c r="F10627" s="301" t="str">
        <f>+$F$127</f>
        <v>Anotación vigente de obra civil inconclusa</v>
      </c>
      <c r="G10627" s="302"/>
      <c r="H10627" s="302"/>
      <c r="I10627" s="302"/>
      <c r="J10627" s="302"/>
      <c r="K10627" s="303"/>
      <c r="L10627" s="99" t="str">
        <f>IFERROR(IF(VLOOKUP(C10510,'R. PUNTAJES'!$C$14:$R$213,'R. PUNTAJES'!$P$10,0)="","",VLOOKUP(C10510,'R. PUNTAJES'!$C$14:$R$213,'R. PUNTAJES'!$P$10,0)),"")</f>
        <v/>
      </c>
    </row>
    <row r="10628" spans="1:16" ht="7.5" hidden="1" customHeight="1" x14ac:dyDescent="0.3">
      <c r="A10628" s="1" t="str">
        <f>+A10510</f>
        <v>NO</v>
      </c>
      <c r="E10628" s="114"/>
      <c r="F10628" s="45"/>
      <c r="G10628" s="45"/>
      <c r="H10628" s="45"/>
      <c r="I10628" s="45"/>
      <c r="J10628" s="45"/>
      <c r="K10628" s="45"/>
      <c r="L10628" s="48"/>
    </row>
    <row r="10629" spans="1:16" hidden="1" x14ac:dyDescent="0.3">
      <c r="A10629" s="1" t="str">
        <f>+A10510</f>
        <v>NO</v>
      </c>
      <c r="E10629" s="115" t="str">
        <f>+$E$129</f>
        <v>PUNTAJE TOTAL</v>
      </c>
      <c r="F10629" s="116"/>
      <c r="G10629" s="116"/>
      <c r="H10629" s="116"/>
      <c r="I10629" s="116"/>
      <c r="J10629" s="116"/>
      <c r="K10629" s="117"/>
      <c r="L10629" s="118">
        <f>IFERROR(IF(VLOOKUP(C10510,'R. PUNTAJES'!$C$14:$R$213,'R. PUNTAJES'!$H$10,0)="RECHAZO","",SUM(L10609:L10627)),"")</f>
        <v>0</v>
      </c>
    </row>
    <row r="10630" spans="1:16" hidden="1" x14ac:dyDescent="0.3">
      <c r="A10630" s="1" t="str">
        <f>+A10510</f>
        <v>NO</v>
      </c>
      <c r="E10630" s="304" t="str">
        <f>+$E$130</f>
        <v>OBSERVACIONES RESPECTO A PUNTAJES</v>
      </c>
      <c r="F10630" s="305"/>
      <c r="G10630" s="305"/>
      <c r="H10630" s="305"/>
      <c r="I10630" s="305"/>
      <c r="J10630" s="305"/>
      <c r="K10630" s="305"/>
      <c r="L10630" s="305"/>
    </row>
    <row r="10631" spans="1:16" ht="12" hidden="1" customHeight="1" x14ac:dyDescent="0.3">
      <c r="A10631" s="1" t="str">
        <f>+A10510</f>
        <v>NO</v>
      </c>
      <c r="E10631" s="306" t="s">
        <v>124</v>
      </c>
      <c r="F10631" s="305"/>
      <c r="G10631" s="305"/>
      <c r="H10631" s="305"/>
      <c r="I10631" s="305"/>
      <c r="J10631" s="305"/>
      <c r="K10631" s="305"/>
      <c r="L10631" s="305"/>
      <c r="N10631" s="119"/>
      <c r="O10631" s="119"/>
      <c r="P10631" s="120"/>
    </row>
    <row r="10632" spans="1:16" ht="3" hidden="1" customHeight="1" x14ac:dyDescent="0.3">
      <c r="A10632" s="1" t="str">
        <f>+A10511</f>
        <v>NO</v>
      </c>
      <c r="E10632" s="121"/>
      <c r="F10632" s="122"/>
      <c r="G10632" s="122"/>
      <c r="H10632" s="122"/>
      <c r="I10632" s="122"/>
      <c r="J10632" s="122"/>
      <c r="K10632" s="122"/>
      <c r="L10632" s="123"/>
    </row>
    <row r="10633" spans="1:16" hidden="1" x14ac:dyDescent="0.3">
      <c r="A10633" s="1" t="str">
        <f>+IF(OR(C10635=""),"NO",1)</f>
        <v>NO</v>
      </c>
      <c r="E10633" s="346"/>
      <c r="F10633" s="347"/>
      <c r="G10633" s="347"/>
      <c r="H10633" s="347"/>
      <c r="I10633" s="347"/>
      <c r="J10633" s="347"/>
      <c r="K10633" s="347"/>
      <c r="L10633" s="347"/>
    </row>
    <row r="10634" spans="1:16" ht="4.5" hidden="1" customHeight="1" x14ac:dyDescent="0.3">
      <c r="A10634" s="1" t="str">
        <f>+A10635</f>
        <v>NO</v>
      </c>
      <c r="E10634" s="15"/>
      <c r="F10634" s="16"/>
      <c r="G10634" s="16"/>
      <c r="H10634" s="16"/>
      <c r="I10634" s="16"/>
      <c r="J10634" s="16"/>
      <c r="K10634" s="16"/>
      <c r="L10634" s="17"/>
    </row>
    <row r="10635" spans="1:16" ht="15.75" hidden="1" customHeight="1" x14ac:dyDescent="0.3">
      <c r="A10635" s="1" t="str">
        <f>+IF(OR(C10635=""),"NO",1)</f>
        <v>NO</v>
      </c>
      <c r="B10635" s="1">
        <f>1+MAX($B$1:B10634)</f>
        <v>86</v>
      </c>
      <c r="C10635" s="18" t="s">
        <v>124</v>
      </c>
      <c r="E10635" s="19" t="s">
        <v>124</v>
      </c>
      <c r="F10635" s="20"/>
      <c r="G10635" s="20"/>
      <c r="H10635" s="20"/>
      <c r="I10635" s="21"/>
      <c r="J10635" s="20"/>
      <c r="K10635" s="21"/>
      <c r="L10635" s="22"/>
    </row>
    <row r="10636" spans="1:16" hidden="1" x14ac:dyDescent="0.3">
      <c r="A10636" s="1" t="str">
        <f>A10635</f>
        <v>NO</v>
      </c>
      <c r="E10636" s="23" t="str">
        <f>+$E$11</f>
        <v>Integrantes</v>
      </c>
      <c r="F10636" s="24"/>
      <c r="G10636" s="24"/>
      <c r="H10636" s="24"/>
      <c r="I10636" s="24"/>
      <c r="J10636" s="24"/>
      <c r="K10636" s="25" t="str">
        <f>+$K$11</f>
        <v>Nit</v>
      </c>
      <c r="L10636" s="26" t="str">
        <f>+$L$11</f>
        <v>Part.</v>
      </c>
    </row>
    <row r="10637" spans="1:16" hidden="1" x14ac:dyDescent="0.3">
      <c r="A10637" s="1" t="str">
        <f>+A10636</f>
        <v>NO</v>
      </c>
      <c r="C10637" s="1" t="s">
        <v>124</v>
      </c>
      <c r="E10637" s="27" t="s">
        <v>124</v>
      </c>
      <c r="F10637" s="28"/>
      <c r="G10637" s="28"/>
      <c r="H10637" s="28"/>
      <c r="I10637" s="28"/>
      <c r="J10637" s="28"/>
      <c r="K10637" s="29" t="s">
        <v>124</v>
      </c>
      <c r="L10637" s="30" t="s">
        <v>124</v>
      </c>
    </row>
    <row r="10638" spans="1:16" hidden="1" x14ac:dyDescent="0.3">
      <c r="A10638" s="18" t="str">
        <f>+IF(OR(C10638=""),"NO",1)</f>
        <v>NO</v>
      </c>
      <c r="B10638" s="18"/>
      <c r="C10638" s="1" t="s">
        <v>124</v>
      </c>
      <c r="E10638" s="31" t="s">
        <v>124</v>
      </c>
      <c r="F10638" s="32"/>
      <c r="G10638" s="32"/>
      <c r="H10638" s="32"/>
      <c r="I10638" s="32"/>
      <c r="J10638" s="32"/>
      <c r="K10638" s="33" t="s">
        <v>124</v>
      </c>
      <c r="L10638" s="34" t="s">
        <v>124</v>
      </c>
    </row>
    <row r="10639" spans="1:16" hidden="1" x14ac:dyDescent="0.3">
      <c r="A10639" s="18" t="str">
        <f>+IF(OR(C10639=""),"NO",1)</f>
        <v>NO</v>
      </c>
      <c r="B10639" s="18"/>
      <c r="C10639" s="1" t="s">
        <v>124</v>
      </c>
      <c r="E10639" s="31" t="s">
        <v>124</v>
      </c>
      <c r="F10639" s="32"/>
      <c r="G10639" s="32"/>
      <c r="H10639" s="32"/>
      <c r="I10639" s="32"/>
      <c r="J10639" s="32"/>
      <c r="K10639" s="33" t="s">
        <v>124</v>
      </c>
      <c r="L10639" s="34" t="s">
        <v>124</v>
      </c>
    </row>
    <row r="10640" spans="1:16" hidden="1" x14ac:dyDescent="0.3">
      <c r="A10640" s="18" t="str">
        <f>+IF(OR(C10640=""),"NO",1)</f>
        <v>NO</v>
      </c>
      <c r="B10640" s="18"/>
      <c r="C10640" s="1" t="s">
        <v>124</v>
      </c>
      <c r="E10640" s="31" t="s">
        <v>13</v>
      </c>
      <c r="F10640" s="32"/>
      <c r="G10640" s="32"/>
      <c r="H10640" s="32"/>
      <c r="I10640" s="32"/>
      <c r="J10640" s="32"/>
      <c r="K10640" s="33"/>
      <c r="L10640" s="34"/>
    </row>
    <row r="10641" spans="1:12" hidden="1" x14ac:dyDescent="0.3">
      <c r="A10641" s="18" t="str">
        <f>+IF(OR(C10641=""),"NO",1)</f>
        <v>NO</v>
      </c>
      <c r="B10641" s="18"/>
      <c r="C10641" s="1" t="s">
        <v>124</v>
      </c>
      <c r="E10641" s="31" t="s">
        <v>13</v>
      </c>
      <c r="F10641" s="32"/>
      <c r="G10641" s="32"/>
      <c r="H10641" s="32"/>
      <c r="I10641" s="32"/>
      <c r="J10641" s="32"/>
      <c r="K10641" s="33"/>
      <c r="L10641" s="34"/>
    </row>
    <row r="10642" spans="1:12" hidden="1" x14ac:dyDescent="0.3">
      <c r="A10642" s="18" t="str">
        <f>+IF(OR(C10642=""),"NO",1)</f>
        <v>NO</v>
      </c>
      <c r="B10642" s="18"/>
      <c r="C10642" s="1" t="s">
        <v>124</v>
      </c>
      <c r="E10642" s="35" t="s">
        <v>13</v>
      </c>
      <c r="F10642" s="36"/>
      <c r="G10642" s="36"/>
      <c r="H10642" s="36"/>
      <c r="I10642" s="36"/>
      <c r="J10642" s="36"/>
      <c r="K10642" s="37"/>
      <c r="L10642" s="38"/>
    </row>
    <row r="10643" spans="1:12" ht="5.15" hidden="1" customHeight="1" x14ac:dyDescent="0.3">
      <c r="A10643" s="1" t="str">
        <f>+A10635</f>
        <v>NO</v>
      </c>
      <c r="E10643" s="39"/>
      <c r="F10643" s="39"/>
      <c r="G10643" s="39"/>
      <c r="H10643" s="39"/>
      <c r="I10643" s="39"/>
      <c r="J10643" s="39"/>
      <c r="K10643" s="39"/>
      <c r="L10643" s="39"/>
    </row>
    <row r="10644" spans="1:12" ht="15.75" hidden="1" customHeight="1" x14ac:dyDescent="0.3">
      <c r="A10644" s="1" t="str">
        <f>+A10635</f>
        <v>NO</v>
      </c>
      <c r="E10644" s="40" t="str">
        <f>+$E$19</f>
        <v>RESULTADO DE EVALUACIÓN TÉCNICA</v>
      </c>
      <c r="F10644" s="41"/>
      <c r="G10644" s="41"/>
      <c r="H10644" s="41"/>
      <c r="I10644" s="41"/>
      <c r="J10644" s="41"/>
      <c r="K10644" s="41"/>
      <c r="L10644" s="42"/>
    </row>
    <row r="10645" spans="1:12" hidden="1" x14ac:dyDescent="0.3">
      <c r="A10645" s="1" t="str">
        <f>+A10635</f>
        <v>NO</v>
      </c>
      <c r="E10645" s="43"/>
      <c r="F10645" s="44" t="str">
        <f>+$F$20</f>
        <v>Experiencia</v>
      </c>
      <c r="G10645" s="45"/>
      <c r="H10645" s="45"/>
      <c r="I10645" s="45"/>
      <c r="J10645" s="45"/>
      <c r="K10645" s="46"/>
      <c r="L10645" s="47" t="s">
        <v>124</v>
      </c>
    </row>
    <row r="10646" spans="1:12" hidden="1" x14ac:dyDescent="0.3">
      <c r="A10646" s="1" t="str">
        <f>+A10635</f>
        <v>NO</v>
      </c>
      <c r="E10646" s="348" t="str">
        <f>+$E$21</f>
        <v>OBSERVACIONES RESPECTO A LA EVALUACIÓN DE EXPERIENCIA</v>
      </c>
      <c r="F10646" s="308"/>
      <c r="G10646" s="308"/>
      <c r="H10646" s="308"/>
      <c r="I10646" s="308"/>
      <c r="J10646" s="308"/>
      <c r="K10646" s="308"/>
      <c r="L10646" s="349"/>
    </row>
    <row r="10647" spans="1:12" hidden="1" x14ac:dyDescent="0.3">
      <c r="A10647" s="1" t="str">
        <f>+A10635</f>
        <v>NO</v>
      </c>
      <c r="E10647" s="350" t="s">
        <v>124</v>
      </c>
      <c r="F10647" s="351"/>
      <c r="G10647" s="351"/>
      <c r="H10647" s="351"/>
      <c r="I10647" s="351"/>
      <c r="J10647" s="351"/>
      <c r="K10647" s="351"/>
      <c r="L10647" s="352"/>
    </row>
    <row r="10648" spans="1:12" ht="5.15" hidden="1" customHeight="1" x14ac:dyDescent="0.3">
      <c r="A10648" s="1" t="str">
        <f>+A10635</f>
        <v>NO</v>
      </c>
      <c r="E10648" s="39"/>
      <c r="F10648" s="39"/>
      <c r="G10648" s="39"/>
      <c r="H10648" s="39"/>
      <c r="I10648" s="39"/>
      <c r="J10648" s="39"/>
      <c r="K10648" s="39"/>
      <c r="L10648" s="39"/>
    </row>
    <row r="10649" spans="1:12" ht="12.75" hidden="1" customHeight="1" x14ac:dyDescent="0.3">
      <c r="A10649" s="1" t="str">
        <f>+A10635</f>
        <v>NO</v>
      </c>
      <c r="E10649" s="40" t="str">
        <f>+$E$24</f>
        <v>EXPERIENCIA HABILITANTE: CONTRATOS PRESENTADOS</v>
      </c>
      <c r="F10649" s="41"/>
      <c r="G10649" s="41"/>
      <c r="H10649" s="41"/>
      <c r="I10649" s="41"/>
      <c r="J10649" s="41"/>
      <c r="K10649" s="41"/>
      <c r="L10649" s="42"/>
    </row>
    <row r="10650" spans="1:12" ht="8.5" hidden="1" customHeight="1" x14ac:dyDescent="0.3">
      <c r="A10650" s="1" t="str">
        <f>+A10635</f>
        <v>NO</v>
      </c>
      <c r="E10650" s="49"/>
      <c r="F10650" s="50"/>
      <c r="G10650" s="51"/>
      <c r="H10650" s="51"/>
      <c r="I10650" s="51"/>
      <c r="J10650" s="51"/>
      <c r="K10650" s="51"/>
      <c r="L10650" s="52"/>
    </row>
    <row r="10651" spans="1:12" hidden="1" x14ac:dyDescent="0.3">
      <c r="A10651" s="18" t="str">
        <f>+IF(OR(C10651=""),"NO",1)</f>
        <v>NO</v>
      </c>
      <c r="B10651" s="18"/>
      <c r="C10651" s="1" t="s">
        <v>124</v>
      </c>
      <c r="E10651" s="329">
        <v>1</v>
      </c>
      <c r="F10651" s="53" t="str">
        <f>+$F$26</f>
        <v>OBJETO</v>
      </c>
      <c r="G10651" s="332" t="s">
        <v>124</v>
      </c>
      <c r="H10651" s="333"/>
      <c r="I10651" s="333"/>
      <c r="J10651" s="333"/>
      <c r="K10651" s="333"/>
      <c r="L10651" s="334"/>
    </row>
    <row r="10652" spans="1:12" hidden="1" x14ac:dyDescent="0.3">
      <c r="A10652" s="18" t="str">
        <f>+IF(OR(C10651=""),"NO",1)</f>
        <v>NO</v>
      </c>
      <c r="B10652" s="18"/>
      <c r="E10652" s="330"/>
      <c r="F10652" s="54" t="str">
        <f>+$F$27</f>
        <v>CONTRATANTE</v>
      </c>
      <c r="G10652" s="335" t="s">
        <v>124</v>
      </c>
      <c r="H10652" s="310"/>
      <c r="I10652" s="310"/>
      <c r="J10652" s="310"/>
      <c r="K10652" s="310"/>
      <c r="L10652" s="336"/>
    </row>
    <row r="10653" spans="1:12" hidden="1" x14ac:dyDescent="0.3">
      <c r="A10653" s="18" t="str">
        <f>+IF(OR(C10651=""),"NO",1)</f>
        <v>NO</v>
      </c>
      <c r="B10653" s="18"/>
      <c r="E10653" s="330"/>
      <c r="F10653" s="54" t="str">
        <f>+$F$28</f>
        <v>APORTANTE</v>
      </c>
      <c r="G10653" s="337" t="s">
        <v>124</v>
      </c>
      <c r="H10653" s="338"/>
      <c r="I10653" s="338"/>
      <c r="J10653" s="338"/>
      <c r="K10653" s="338"/>
      <c r="L10653" s="339"/>
    </row>
    <row r="10654" spans="1:12" hidden="1" x14ac:dyDescent="0.3">
      <c r="A10654" s="18" t="str">
        <f>+IF(OR(C10651=""),"NO",1)</f>
        <v>NO</v>
      </c>
      <c r="B10654" s="18"/>
      <c r="E10654" s="330"/>
      <c r="F10654" s="54" t="str">
        <f>+$F$29</f>
        <v>VALOR /SMMLV)</v>
      </c>
      <c r="G10654" s="55" t="s">
        <v>124</v>
      </c>
      <c r="H10654" s="56" t="str">
        <f>+$H$29</f>
        <v>% PART..</v>
      </c>
      <c r="I10654" s="57" t="s">
        <v>124</v>
      </c>
      <c r="J10654" s="58" t="str">
        <f>+$J$29</f>
        <v>VALOR ACREDITADO</v>
      </c>
      <c r="K10654" s="59"/>
      <c r="L10654" s="47" t="s">
        <v>124</v>
      </c>
    </row>
    <row r="10655" spans="1:12" hidden="1" x14ac:dyDescent="0.3">
      <c r="A10655" s="18" t="str">
        <f>+IF(OR(C10651=""),"NO",1)</f>
        <v>NO</v>
      </c>
      <c r="B10655" s="18"/>
      <c r="E10655" s="330"/>
      <c r="F10655" s="60" t="str">
        <f>+$F$30</f>
        <v>EXPERIENCIA APORTADA</v>
      </c>
      <c r="G10655" s="340" t="s">
        <v>124</v>
      </c>
      <c r="H10655" s="341"/>
      <c r="I10655" s="341"/>
      <c r="J10655" s="341"/>
      <c r="K10655" s="341"/>
      <c r="L10655" s="342"/>
    </row>
    <row r="10656" spans="1:12" hidden="1" x14ac:dyDescent="0.3">
      <c r="A10656" s="18" t="str">
        <f>+IF(OR(C10651=""),"NO",1)</f>
        <v>NO</v>
      </c>
      <c r="B10656" s="18"/>
      <c r="E10656" s="331"/>
      <c r="F10656" s="62" t="str">
        <f>+$F$31</f>
        <v>OBSERVACIÓN</v>
      </c>
      <c r="G10656" s="343" t="s">
        <v>124</v>
      </c>
      <c r="H10656" s="344"/>
      <c r="I10656" s="344"/>
      <c r="J10656" s="344"/>
      <c r="K10656" s="344"/>
      <c r="L10656" s="345"/>
    </row>
    <row r="10657" spans="1:12" ht="8.5" hidden="1" customHeight="1" x14ac:dyDescent="0.3">
      <c r="A10657" s="18" t="str">
        <f>+IF(OR(C10651=""),"NO",1)</f>
        <v>NO</v>
      </c>
      <c r="B10657" s="18"/>
      <c r="E10657" s="49"/>
      <c r="F10657" s="50"/>
      <c r="G10657" s="51"/>
      <c r="H10657" s="51"/>
      <c r="I10657" s="51"/>
      <c r="J10657" s="51"/>
      <c r="K10657" s="51"/>
      <c r="L10657" s="52"/>
    </row>
    <row r="10658" spans="1:12" hidden="1" x14ac:dyDescent="0.3">
      <c r="A10658" s="18" t="str">
        <f t="shared" ref="A10658" si="3570">+IF(OR(C10658=""),"NO",1)</f>
        <v>NO</v>
      </c>
      <c r="B10658" s="18"/>
      <c r="C10658" s="1" t="s">
        <v>124</v>
      </c>
      <c r="E10658" s="329">
        <v>2</v>
      </c>
      <c r="F10658" s="53" t="str">
        <f>+$F$26</f>
        <v>OBJETO</v>
      </c>
      <c r="G10658" s="332" t="s">
        <v>124</v>
      </c>
      <c r="H10658" s="333"/>
      <c r="I10658" s="333"/>
      <c r="J10658" s="333"/>
      <c r="K10658" s="333"/>
      <c r="L10658" s="334"/>
    </row>
    <row r="10659" spans="1:12" hidden="1" x14ac:dyDescent="0.3">
      <c r="A10659" s="18" t="str">
        <f t="shared" ref="A10659" si="3571">+IF(OR(C10658=""),"NO",1)</f>
        <v>NO</v>
      </c>
      <c r="B10659" s="18"/>
      <c r="E10659" s="330"/>
      <c r="F10659" s="54" t="str">
        <f>+$F$27</f>
        <v>CONTRATANTE</v>
      </c>
      <c r="G10659" s="335" t="s">
        <v>124</v>
      </c>
      <c r="H10659" s="310"/>
      <c r="I10659" s="310"/>
      <c r="J10659" s="310"/>
      <c r="K10659" s="310"/>
      <c r="L10659" s="336"/>
    </row>
    <row r="10660" spans="1:12" hidden="1" x14ac:dyDescent="0.3">
      <c r="A10660" s="18" t="str">
        <f t="shared" ref="A10660" si="3572">+IF(OR(C10658=""),"NO",1)</f>
        <v>NO</v>
      </c>
      <c r="B10660" s="18"/>
      <c r="E10660" s="330"/>
      <c r="F10660" s="54" t="str">
        <f>+$F$28</f>
        <v>APORTANTE</v>
      </c>
      <c r="G10660" s="337" t="s">
        <v>124</v>
      </c>
      <c r="H10660" s="338"/>
      <c r="I10660" s="338"/>
      <c r="J10660" s="338"/>
      <c r="K10660" s="338"/>
      <c r="L10660" s="339"/>
    </row>
    <row r="10661" spans="1:12" hidden="1" x14ac:dyDescent="0.3">
      <c r="A10661" s="18" t="str">
        <f t="shared" ref="A10661" si="3573">+IF(OR(C10658=""),"NO",1)</f>
        <v>NO</v>
      </c>
      <c r="B10661" s="18"/>
      <c r="E10661" s="330"/>
      <c r="F10661" s="54" t="str">
        <f>+$F$29</f>
        <v>VALOR /SMMLV)</v>
      </c>
      <c r="G10661" s="55" t="s">
        <v>124</v>
      </c>
      <c r="H10661" s="56" t="str">
        <f>+$H$29</f>
        <v>% PART..</v>
      </c>
      <c r="I10661" s="57" t="s">
        <v>124</v>
      </c>
      <c r="J10661" s="58" t="str">
        <f>+$J$29</f>
        <v>VALOR ACREDITADO</v>
      </c>
      <c r="K10661" s="59"/>
      <c r="L10661" s="47" t="s">
        <v>124</v>
      </c>
    </row>
    <row r="10662" spans="1:12" hidden="1" x14ac:dyDescent="0.3">
      <c r="A10662" s="18" t="str">
        <f t="shared" ref="A10662" si="3574">+IF(OR(C10658=""),"NO",1)</f>
        <v>NO</v>
      </c>
      <c r="B10662" s="18"/>
      <c r="E10662" s="330"/>
      <c r="F10662" s="60" t="str">
        <f>+$F$30</f>
        <v>EXPERIENCIA APORTADA</v>
      </c>
      <c r="G10662" s="340" t="s">
        <v>124</v>
      </c>
      <c r="H10662" s="341"/>
      <c r="I10662" s="341"/>
      <c r="J10662" s="341"/>
      <c r="K10662" s="341"/>
      <c r="L10662" s="342"/>
    </row>
    <row r="10663" spans="1:12" hidden="1" x14ac:dyDescent="0.3">
      <c r="A10663" s="18" t="str">
        <f t="shared" ref="A10663" si="3575">+IF(OR(C10658=""),"NO",1)</f>
        <v>NO</v>
      </c>
      <c r="B10663" s="18"/>
      <c r="E10663" s="331"/>
      <c r="F10663" s="62" t="str">
        <f>+$F$31</f>
        <v>OBSERVACIÓN</v>
      </c>
      <c r="G10663" s="343" t="s">
        <v>124</v>
      </c>
      <c r="H10663" s="344"/>
      <c r="I10663" s="344"/>
      <c r="J10663" s="344"/>
      <c r="K10663" s="344"/>
      <c r="L10663" s="345"/>
    </row>
    <row r="10664" spans="1:12" ht="8.5" hidden="1" customHeight="1" x14ac:dyDescent="0.3">
      <c r="A10664" s="18" t="str">
        <f t="shared" ref="A10664" si="3576">+IF(OR(C10658=""),"NO",1)</f>
        <v>NO</v>
      </c>
      <c r="B10664" s="18"/>
      <c r="E10664" s="49"/>
      <c r="F10664" s="50"/>
      <c r="G10664" s="51"/>
      <c r="H10664" s="51"/>
      <c r="I10664" s="51"/>
      <c r="J10664" s="51"/>
      <c r="K10664" s="51"/>
      <c r="L10664" s="52"/>
    </row>
    <row r="10665" spans="1:12" hidden="1" x14ac:dyDescent="0.3">
      <c r="A10665" s="18" t="str">
        <f t="shared" ref="A10665" si="3577">+IF(OR(C10665=""),"NO",1)</f>
        <v>NO</v>
      </c>
      <c r="B10665" s="18"/>
      <c r="C10665" s="1" t="s">
        <v>124</v>
      </c>
      <c r="E10665" s="329">
        <v>3</v>
      </c>
      <c r="F10665" s="53" t="str">
        <f>+$F$26</f>
        <v>OBJETO</v>
      </c>
      <c r="G10665" s="332" t="s">
        <v>124</v>
      </c>
      <c r="H10665" s="333"/>
      <c r="I10665" s="333"/>
      <c r="J10665" s="333"/>
      <c r="K10665" s="333"/>
      <c r="L10665" s="334"/>
    </row>
    <row r="10666" spans="1:12" hidden="1" x14ac:dyDescent="0.3">
      <c r="A10666" s="18" t="str">
        <f t="shared" ref="A10666" si="3578">+IF(OR(C10665=""),"NO",1)</f>
        <v>NO</v>
      </c>
      <c r="B10666" s="18"/>
      <c r="E10666" s="330"/>
      <c r="F10666" s="54" t="str">
        <f>+$F$27</f>
        <v>CONTRATANTE</v>
      </c>
      <c r="G10666" s="335" t="s">
        <v>124</v>
      </c>
      <c r="H10666" s="310"/>
      <c r="I10666" s="310"/>
      <c r="J10666" s="310"/>
      <c r="K10666" s="310"/>
      <c r="L10666" s="336"/>
    </row>
    <row r="10667" spans="1:12" hidden="1" x14ac:dyDescent="0.3">
      <c r="A10667" s="18" t="str">
        <f t="shared" ref="A10667" si="3579">+IF(OR(C10665=""),"NO",1)</f>
        <v>NO</v>
      </c>
      <c r="B10667" s="18"/>
      <c r="E10667" s="330"/>
      <c r="F10667" s="54" t="str">
        <f>+$F$28</f>
        <v>APORTANTE</v>
      </c>
      <c r="G10667" s="337" t="s">
        <v>124</v>
      </c>
      <c r="H10667" s="338"/>
      <c r="I10667" s="338"/>
      <c r="J10667" s="338"/>
      <c r="K10667" s="338"/>
      <c r="L10667" s="339"/>
    </row>
    <row r="10668" spans="1:12" hidden="1" x14ac:dyDescent="0.3">
      <c r="A10668" s="18" t="str">
        <f t="shared" ref="A10668" si="3580">+IF(OR(C10665=""),"NO",1)</f>
        <v>NO</v>
      </c>
      <c r="B10668" s="18"/>
      <c r="E10668" s="330"/>
      <c r="F10668" s="54" t="str">
        <f>+$F$29</f>
        <v>VALOR /SMMLV)</v>
      </c>
      <c r="G10668" s="55" t="s">
        <v>124</v>
      </c>
      <c r="H10668" s="56" t="str">
        <f>+$H$29</f>
        <v>% PART..</v>
      </c>
      <c r="I10668" s="57" t="s">
        <v>124</v>
      </c>
      <c r="J10668" s="58" t="str">
        <f>+$J$29</f>
        <v>VALOR ACREDITADO</v>
      </c>
      <c r="K10668" s="59"/>
      <c r="L10668" s="47" t="s">
        <v>124</v>
      </c>
    </row>
    <row r="10669" spans="1:12" hidden="1" x14ac:dyDescent="0.3">
      <c r="A10669" s="18" t="str">
        <f t="shared" ref="A10669" si="3581">+IF(OR(C10665=""),"NO",1)</f>
        <v>NO</v>
      </c>
      <c r="B10669" s="18"/>
      <c r="E10669" s="330"/>
      <c r="F10669" s="60" t="str">
        <f>+$F$30</f>
        <v>EXPERIENCIA APORTADA</v>
      </c>
      <c r="G10669" s="340" t="s">
        <v>124</v>
      </c>
      <c r="H10669" s="341"/>
      <c r="I10669" s="341"/>
      <c r="J10669" s="341"/>
      <c r="K10669" s="341"/>
      <c r="L10669" s="342"/>
    </row>
    <row r="10670" spans="1:12" hidden="1" x14ac:dyDescent="0.3">
      <c r="A10670" s="18" t="str">
        <f t="shared" ref="A10670" si="3582">+IF(OR(C10665=""),"NO",1)</f>
        <v>NO</v>
      </c>
      <c r="B10670" s="18"/>
      <c r="E10670" s="331"/>
      <c r="F10670" s="62" t="str">
        <f>+$F$31</f>
        <v>OBSERVACIÓN</v>
      </c>
      <c r="G10670" s="343" t="s">
        <v>124</v>
      </c>
      <c r="H10670" s="344"/>
      <c r="I10670" s="344"/>
      <c r="J10670" s="344"/>
      <c r="K10670" s="344"/>
      <c r="L10670" s="345"/>
    </row>
    <row r="10671" spans="1:12" ht="8.5" hidden="1" customHeight="1" x14ac:dyDescent="0.3">
      <c r="A10671" s="18" t="str">
        <f t="shared" ref="A10671" si="3583">+IF(OR(C10665=""),"NO",1)</f>
        <v>NO</v>
      </c>
      <c r="B10671" s="18"/>
      <c r="E10671" s="49"/>
      <c r="F10671" s="50"/>
      <c r="G10671" s="51"/>
      <c r="H10671" s="51"/>
      <c r="I10671" s="51"/>
      <c r="J10671" s="51"/>
      <c r="K10671" s="51"/>
      <c r="L10671" s="52"/>
    </row>
    <row r="10672" spans="1:12" hidden="1" x14ac:dyDescent="0.3">
      <c r="A10672" s="18" t="str">
        <f t="shared" ref="A10672" si="3584">+IF(OR(C10672=""),"NO",1)</f>
        <v>NO</v>
      </c>
      <c r="B10672" s="18"/>
      <c r="C10672" s="1" t="s">
        <v>124</v>
      </c>
      <c r="E10672" s="329">
        <v>4</v>
      </c>
      <c r="F10672" s="53" t="str">
        <f>+$F$26</f>
        <v>OBJETO</v>
      </c>
      <c r="G10672" s="332" t="s">
        <v>124</v>
      </c>
      <c r="H10672" s="333"/>
      <c r="I10672" s="333"/>
      <c r="J10672" s="333"/>
      <c r="K10672" s="333"/>
      <c r="L10672" s="334"/>
    </row>
    <row r="10673" spans="1:12" hidden="1" x14ac:dyDescent="0.3">
      <c r="A10673" s="18" t="str">
        <f t="shared" ref="A10673" si="3585">+IF(OR(C10672=""),"NO",1)</f>
        <v>NO</v>
      </c>
      <c r="B10673" s="18"/>
      <c r="E10673" s="330"/>
      <c r="F10673" s="54" t="str">
        <f>+$F$27</f>
        <v>CONTRATANTE</v>
      </c>
      <c r="G10673" s="335" t="s">
        <v>124</v>
      </c>
      <c r="H10673" s="310"/>
      <c r="I10673" s="310"/>
      <c r="J10673" s="310"/>
      <c r="K10673" s="310"/>
      <c r="L10673" s="336"/>
    </row>
    <row r="10674" spans="1:12" hidden="1" x14ac:dyDescent="0.3">
      <c r="A10674" s="18" t="str">
        <f t="shared" ref="A10674" si="3586">+IF(OR(C10672=""),"NO",1)</f>
        <v>NO</v>
      </c>
      <c r="B10674" s="18"/>
      <c r="E10674" s="330"/>
      <c r="F10674" s="54" t="str">
        <f>+$F$28</f>
        <v>APORTANTE</v>
      </c>
      <c r="G10674" s="337" t="s">
        <v>124</v>
      </c>
      <c r="H10674" s="338"/>
      <c r="I10674" s="338"/>
      <c r="J10674" s="338"/>
      <c r="K10674" s="338"/>
      <c r="L10674" s="339"/>
    </row>
    <row r="10675" spans="1:12" hidden="1" x14ac:dyDescent="0.3">
      <c r="A10675" s="18" t="str">
        <f t="shared" ref="A10675" si="3587">+IF(OR(C10672=""),"NO",1)</f>
        <v>NO</v>
      </c>
      <c r="B10675" s="18"/>
      <c r="E10675" s="330"/>
      <c r="F10675" s="54" t="str">
        <f>+$F$29</f>
        <v>VALOR /SMMLV)</v>
      </c>
      <c r="G10675" s="55" t="s">
        <v>124</v>
      </c>
      <c r="H10675" s="56" t="str">
        <f>+$H$29</f>
        <v>% PART..</v>
      </c>
      <c r="I10675" s="57" t="s">
        <v>124</v>
      </c>
      <c r="J10675" s="58" t="str">
        <f>+$J$29</f>
        <v>VALOR ACREDITADO</v>
      </c>
      <c r="K10675" s="59"/>
      <c r="L10675" s="47" t="s">
        <v>124</v>
      </c>
    </row>
    <row r="10676" spans="1:12" hidden="1" x14ac:dyDescent="0.3">
      <c r="A10676" s="18" t="str">
        <f t="shared" ref="A10676" si="3588">+IF(OR(C10672=""),"NO",1)</f>
        <v>NO</v>
      </c>
      <c r="B10676" s="18"/>
      <c r="E10676" s="330"/>
      <c r="F10676" s="60" t="str">
        <f>+$F$30</f>
        <v>EXPERIENCIA APORTADA</v>
      </c>
      <c r="G10676" s="340" t="s">
        <v>124</v>
      </c>
      <c r="H10676" s="341"/>
      <c r="I10676" s="341"/>
      <c r="J10676" s="341"/>
      <c r="K10676" s="341"/>
      <c r="L10676" s="342"/>
    </row>
    <row r="10677" spans="1:12" hidden="1" x14ac:dyDescent="0.3">
      <c r="A10677" s="18" t="str">
        <f t="shared" ref="A10677" si="3589">+IF(OR(C10672=""),"NO",1)</f>
        <v>NO</v>
      </c>
      <c r="B10677" s="18"/>
      <c r="E10677" s="331"/>
      <c r="F10677" s="62" t="str">
        <f>+$F$31</f>
        <v>OBSERVACIÓN</v>
      </c>
      <c r="G10677" s="343" t="s">
        <v>124</v>
      </c>
      <c r="H10677" s="344"/>
      <c r="I10677" s="344"/>
      <c r="J10677" s="344"/>
      <c r="K10677" s="344"/>
      <c r="L10677" s="345"/>
    </row>
    <row r="10678" spans="1:12" ht="8.5" hidden="1" customHeight="1" x14ac:dyDescent="0.3">
      <c r="A10678" s="18" t="str">
        <f t="shared" ref="A10678" si="3590">+IF(OR(C10672=""),"NO",1)</f>
        <v>NO</v>
      </c>
      <c r="B10678" s="18"/>
      <c r="E10678" s="49"/>
      <c r="F10678" s="50"/>
      <c r="G10678" s="51"/>
      <c r="H10678" s="51"/>
      <c r="I10678" s="51"/>
      <c r="J10678" s="51"/>
      <c r="K10678" s="51"/>
      <c r="L10678" s="52"/>
    </row>
    <row r="10679" spans="1:12" hidden="1" x14ac:dyDescent="0.3">
      <c r="A10679" s="18" t="str">
        <f t="shared" ref="A10679" si="3591">+IF(OR(C10679=""),"NO",1)</f>
        <v>NO</v>
      </c>
      <c r="B10679" s="18"/>
      <c r="C10679" s="1" t="s">
        <v>124</v>
      </c>
      <c r="E10679" s="329">
        <v>5</v>
      </c>
      <c r="F10679" s="53" t="str">
        <f>+$F$26</f>
        <v>OBJETO</v>
      </c>
      <c r="G10679" s="332" t="s">
        <v>124</v>
      </c>
      <c r="H10679" s="333"/>
      <c r="I10679" s="333"/>
      <c r="J10679" s="333"/>
      <c r="K10679" s="333"/>
      <c r="L10679" s="334"/>
    </row>
    <row r="10680" spans="1:12" hidden="1" x14ac:dyDescent="0.3">
      <c r="A10680" s="18" t="str">
        <f t="shared" ref="A10680" si="3592">+IF(OR(C10679=""),"NO",1)</f>
        <v>NO</v>
      </c>
      <c r="B10680" s="18"/>
      <c r="E10680" s="330"/>
      <c r="F10680" s="54" t="str">
        <f>+$F$27</f>
        <v>CONTRATANTE</v>
      </c>
      <c r="G10680" s="335" t="s">
        <v>124</v>
      </c>
      <c r="H10680" s="310"/>
      <c r="I10680" s="310"/>
      <c r="J10680" s="310"/>
      <c r="K10680" s="310"/>
      <c r="L10680" s="336"/>
    </row>
    <row r="10681" spans="1:12" hidden="1" x14ac:dyDescent="0.3">
      <c r="A10681" s="18" t="str">
        <f t="shared" ref="A10681" si="3593">+IF(OR(C10679=""),"NO",1)</f>
        <v>NO</v>
      </c>
      <c r="B10681" s="18"/>
      <c r="E10681" s="330"/>
      <c r="F10681" s="54" t="str">
        <f>+$F$28</f>
        <v>APORTANTE</v>
      </c>
      <c r="G10681" s="337" t="s">
        <v>124</v>
      </c>
      <c r="H10681" s="338"/>
      <c r="I10681" s="338"/>
      <c r="J10681" s="338"/>
      <c r="K10681" s="338"/>
      <c r="L10681" s="339"/>
    </row>
    <row r="10682" spans="1:12" hidden="1" x14ac:dyDescent="0.3">
      <c r="A10682" s="18" t="str">
        <f t="shared" ref="A10682" si="3594">+IF(OR(C10679=""),"NO",1)</f>
        <v>NO</v>
      </c>
      <c r="B10682" s="18"/>
      <c r="E10682" s="330"/>
      <c r="F10682" s="54" t="str">
        <f>+$F$29</f>
        <v>VALOR /SMMLV)</v>
      </c>
      <c r="G10682" s="55" t="s">
        <v>124</v>
      </c>
      <c r="H10682" s="56" t="str">
        <f>+$H$29</f>
        <v>% PART..</v>
      </c>
      <c r="I10682" s="57" t="s">
        <v>124</v>
      </c>
      <c r="J10682" s="58" t="str">
        <f>+$J$29</f>
        <v>VALOR ACREDITADO</v>
      </c>
      <c r="K10682" s="59"/>
      <c r="L10682" s="47" t="s">
        <v>124</v>
      </c>
    </row>
    <row r="10683" spans="1:12" hidden="1" x14ac:dyDescent="0.3">
      <c r="A10683" s="18" t="str">
        <f t="shared" ref="A10683" si="3595">+IF(OR(C10679=""),"NO",1)</f>
        <v>NO</v>
      </c>
      <c r="B10683" s="18"/>
      <c r="E10683" s="330"/>
      <c r="F10683" s="60" t="str">
        <f>+$F$30</f>
        <v>EXPERIENCIA APORTADA</v>
      </c>
      <c r="G10683" s="340" t="s">
        <v>124</v>
      </c>
      <c r="H10683" s="341"/>
      <c r="I10683" s="341"/>
      <c r="J10683" s="341"/>
      <c r="K10683" s="341"/>
      <c r="L10683" s="342"/>
    </row>
    <row r="10684" spans="1:12" hidden="1" x14ac:dyDescent="0.3">
      <c r="A10684" s="18" t="str">
        <f t="shared" ref="A10684" si="3596">+IF(OR(C10679=""),"NO",1)</f>
        <v>NO</v>
      </c>
      <c r="B10684" s="18"/>
      <c r="E10684" s="331"/>
      <c r="F10684" s="62" t="str">
        <f>+$F$31</f>
        <v>OBSERVACIÓN</v>
      </c>
      <c r="G10684" s="343" t="s">
        <v>124</v>
      </c>
      <c r="H10684" s="344"/>
      <c r="I10684" s="344"/>
      <c r="J10684" s="344"/>
      <c r="K10684" s="344"/>
      <c r="L10684" s="345"/>
    </row>
    <row r="10685" spans="1:12" ht="8.5" hidden="1" customHeight="1" x14ac:dyDescent="0.3">
      <c r="A10685" s="18" t="str">
        <f t="shared" ref="A10685" si="3597">+IF(OR(C10679=""),"NO",1)</f>
        <v>NO</v>
      </c>
      <c r="B10685" s="18"/>
      <c r="E10685" s="49"/>
      <c r="F10685" s="50"/>
      <c r="G10685" s="51"/>
      <c r="H10685" s="51"/>
      <c r="I10685" s="51"/>
      <c r="J10685" s="51"/>
      <c r="K10685" s="51"/>
      <c r="L10685" s="52"/>
    </row>
    <row r="10686" spans="1:12" hidden="1" x14ac:dyDescent="0.3">
      <c r="A10686" s="18" t="str">
        <f t="shared" ref="A10686" si="3598">+IF(OR(C10686=""),"NO",1)</f>
        <v>NO</v>
      </c>
      <c r="B10686" s="18"/>
      <c r="C10686" s="1" t="s">
        <v>124</v>
      </c>
      <c r="E10686" s="329">
        <v>6</v>
      </c>
      <c r="F10686" s="53" t="str">
        <f>+$F$26</f>
        <v>OBJETO</v>
      </c>
      <c r="G10686" s="332" t="s">
        <v>124</v>
      </c>
      <c r="H10686" s="333"/>
      <c r="I10686" s="333"/>
      <c r="J10686" s="333"/>
      <c r="K10686" s="333"/>
      <c r="L10686" s="334"/>
    </row>
    <row r="10687" spans="1:12" hidden="1" x14ac:dyDescent="0.3">
      <c r="A10687" s="18" t="str">
        <f t="shared" ref="A10687" si="3599">+IF(OR(C10686=""),"NO",1)</f>
        <v>NO</v>
      </c>
      <c r="B10687" s="18"/>
      <c r="E10687" s="330"/>
      <c r="F10687" s="54" t="str">
        <f>+$F$27</f>
        <v>CONTRATANTE</v>
      </c>
      <c r="G10687" s="335" t="s">
        <v>124</v>
      </c>
      <c r="H10687" s="310"/>
      <c r="I10687" s="310"/>
      <c r="J10687" s="310"/>
      <c r="K10687" s="310"/>
      <c r="L10687" s="336"/>
    </row>
    <row r="10688" spans="1:12" hidden="1" x14ac:dyDescent="0.3">
      <c r="A10688" s="18" t="str">
        <f t="shared" ref="A10688" si="3600">+IF(OR(C10686=""),"NO",1)</f>
        <v>NO</v>
      </c>
      <c r="B10688" s="18"/>
      <c r="E10688" s="330"/>
      <c r="F10688" s="54" t="str">
        <f>+$F$28</f>
        <v>APORTANTE</v>
      </c>
      <c r="G10688" s="337" t="s">
        <v>124</v>
      </c>
      <c r="H10688" s="338"/>
      <c r="I10688" s="338"/>
      <c r="J10688" s="338"/>
      <c r="K10688" s="338"/>
      <c r="L10688" s="339"/>
    </row>
    <row r="10689" spans="1:12" hidden="1" x14ac:dyDescent="0.3">
      <c r="A10689" s="18" t="str">
        <f t="shared" ref="A10689" si="3601">+IF(OR(C10686=""),"NO",1)</f>
        <v>NO</v>
      </c>
      <c r="B10689" s="18"/>
      <c r="E10689" s="330"/>
      <c r="F10689" s="54" t="str">
        <f>+$F$29</f>
        <v>VALOR /SMMLV)</v>
      </c>
      <c r="G10689" s="55" t="s">
        <v>124</v>
      </c>
      <c r="H10689" s="56" t="str">
        <f>+$H$29</f>
        <v>% PART..</v>
      </c>
      <c r="I10689" s="57" t="s">
        <v>124</v>
      </c>
      <c r="J10689" s="58" t="str">
        <f>+$J$29</f>
        <v>VALOR ACREDITADO</v>
      </c>
      <c r="K10689" s="59"/>
      <c r="L10689" s="47" t="s">
        <v>124</v>
      </c>
    </row>
    <row r="10690" spans="1:12" hidden="1" x14ac:dyDescent="0.3">
      <c r="A10690" s="18" t="str">
        <f t="shared" ref="A10690" si="3602">+IF(OR(C10686=""),"NO",1)</f>
        <v>NO</v>
      </c>
      <c r="B10690" s="18"/>
      <c r="E10690" s="330"/>
      <c r="F10690" s="60" t="str">
        <f>+$F$30</f>
        <v>EXPERIENCIA APORTADA</v>
      </c>
      <c r="G10690" s="340" t="s">
        <v>124</v>
      </c>
      <c r="H10690" s="341"/>
      <c r="I10690" s="341"/>
      <c r="J10690" s="341"/>
      <c r="K10690" s="341"/>
      <c r="L10690" s="342"/>
    </row>
    <row r="10691" spans="1:12" hidden="1" x14ac:dyDescent="0.3">
      <c r="A10691" s="18" t="str">
        <f t="shared" ref="A10691" si="3603">+IF(OR(C10686=""),"NO",1)</f>
        <v>NO</v>
      </c>
      <c r="B10691" s="18"/>
      <c r="E10691" s="331"/>
      <c r="F10691" s="62" t="str">
        <f>+$F$31</f>
        <v>OBSERVACIÓN</v>
      </c>
      <c r="G10691" s="343" t="s">
        <v>124</v>
      </c>
      <c r="H10691" s="344"/>
      <c r="I10691" s="344"/>
      <c r="J10691" s="344"/>
      <c r="K10691" s="344"/>
      <c r="L10691" s="345"/>
    </row>
    <row r="10692" spans="1:12" ht="8.5" hidden="1" customHeight="1" x14ac:dyDescent="0.3">
      <c r="A10692" s="18" t="str">
        <f t="shared" ref="A10692" si="3604">+IF(OR(C10686=""),"NO",1)</f>
        <v>NO</v>
      </c>
      <c r="B10692" s="18"/>
      <c r="E10692" s="49"/>
      <c r="F10692" s="50"/>
      <c r="G10692" s="51"/>
      <c r="H10692" s="51"/>
      <c r="I10692" s="51"/>
      <c r="J10692" s="51"/>
      <c r="K10692" s="51"/>
      <c r="L10692" s="52"/>
    </row>
    <row r="10693" spans="1:12" hidden="1" x14ac:dyDescent="0.3">
      <c r="A10693" s="18" t="str">
        <f t="shared" ref="A10693" si="3605">+IF(OR(C10693=""),"NO",1)</f>
        <v>NO</v>
      </c>
      <c r="B10693" s="18"/>
      <c r="C10693" s="1" t="s">
        <v>124</v>
      </c>
      <c r="E10693" s="329">
        <v>7</v>
      </c>
      <c r="F10693" s="53" t="str">
        <f>+$F$26</f>
        <v>OBJETO</v>
      </c>
      <c r="G10693" s="332" t="s">
        <v>124</v>
      </c>
      <c r="H10693" s="333"/>
      <c r="I10693" s="333"/>
      <c r="J10693" s="333"/>
      <c r="K10693" s="333"/>
      <c r="L10693" s="334"/>
    </row>
    <row r="10694" spans="1:12" hidden="1" x14ac:dyDescent="0.3">
      <c r="A10694" s="18" t="str">
        <f t="shared" ref="A10694" si="3606">+IF(OR(C10693=""),"NO",1)</f>
        <v>NO</v>
      </c>
      <c r="B10694" s="18"/>
      <c r="E10694" s="330"/>
      <c r="F10694" s="54" t="str">
        <f>+$F$27</f>
        <v>CONTRATANTE</v>
      </c>
      <c r="G10694" s="335" t="s">
        <v>124</v>
      </c>
      <c r="H10694" s="310"/>
      <c r="I10694" s="310"/>
      <c r="J10694" s="310"/>
      <c r="K10694" s="310"/>
      <c r="L10694" s="336"/>
    </row>
    <row r="10695" spans="1:12" hidden="1" x14ac:dyDescent="0.3">
      <c r="A10695" s="18" t="str">
        <f t="shared" ref="A10695" si="3607">+IF(OR(C10693=""),"NO",1)</f>
        <v>NO</v>
      </c>
      <c r="B10695" s="18"/>
      <c r="E10695" s="330"/>
      <c r="F10695" s="54" t="str">
        <f>+$F$28</f>
        <v>APORTANTE</v>
      </c>
      <c r="G10695" s="337" t="s">
        <v>124</v>
      </c>
      <c r="H10695" s="338"/>
      <c r="I10695" s="338"/>
      <c r="J10695" s="338"/>
      <c r="K10695" s="338"/>
      <c r="L10695" s="339"/>
    </row>
    <row r="10696" spans="1:12" hidden="1" x14ac:dyDescent="0.3">
      <c r="A10696" s="18" t="str">
        <f t="shared" ref="A10696" si="3608">+IF(OR(C10693=""),"NO",1)</f>
        <v>NO</v>
      </c>
      <c r="B10696" s="18"/>
      <c r="E10696" s="330"/>
      <c r="F10696" s="54" t="str">
        <f>+$F$29</f>
        <v>VALOR /SMMLV)</v>
      </c>
      <c r="G10696" s="55" t="s">
        <v>124</v>
      </c>
      <c r="H10696" s="56" t="str">
        <f>+$H$29</f>
        <v>% PART..</v>
      </c>
      <c r="I10696" s="57" t="s">
        <v>124</v>
      </c>
      <c r="J10696" s="58" t="str">
        <f>+$J$29</f>
        <v>VALOR ACREDITADO</v>
      </c>
      <c r="K10696" s="59"/>
      <c r="L10696" s="47" t="s">
        <v>124</v>
      </c>
    </row>
    <row r="10697" spans="1:12" hidden="1" x14ac:dyDescent="0.3">
      <c r="A10697" s="18" t="str">
        <f t="shared" ref="A10697" si="3609">+IF(OR(C10693=""),"NO",1)</f>
        <v>NO</v>
      </c>
      <c r="B10697" s="18"/>
      <c r="E10697" s="330"/>
      <c r="F10697" s="60" t="str">
        <f>+$F$30</f>
        <v>EXPERIENCIA APORTADA</v>
      </c>
      <c r="G10697" s="340" t="s">
        <v>124</v>
      </c>
      <c r="H10697" s="341"/>
      <c r="I10697" s="341"/>
      <c r="J10697" s="341"/>
      <c r="K10697" s="341"/>
      <c r="L10697" s="342"/>
    </row>
    <row r="10698" spans="1:12" hidden="1" x14ac:dyDescent="0.3">
      <c r="A10698" s="18" t="str">
        <f t="shared" ref="A10698" si="3610">+IF(OR(C10693=""),"NO",1)</f>
        <v>NO</v>
      </c>
      <c r="B10698" s="18"/>
      <c r="E10698" s="331"/>
      <c r="F10698" s="62" t="str">
        <f>+$F$31</f>
        <v>OBSERVACIÓN</v>
      </c>
      <c r="G10698" s="343" t="s">
        <v>124</v>
      </c>
      <c r="H10698" s="344"/>
      <c r="I10698" s="344"/>
      <c r="J10698" s="344"/>
      <c r="K10698" s="344"/>
      <c r="L10698" s="345"/>
    </row>
    <row r="10699" spans="1:12" hidden="1" x14ac:dyDescent="0.3">
      <c r="A10699" s="18" t="str">
        <f t="shared" ref="A10699" si="3611">+IF(OR(C10693=""),"NO",1)</f>
        <v>NO</v>
      </c>
      <c r="B10699" s="18"/>
      <c r="E10699" s="49"/>
      <c r="F10699" s="50"/>
      <c r="G10699" s="51"/>
      <c r="H10699" s="51"/>
      <c r="I10699" s="51"/>
      <c r="J10699" s="51"/>
      <c r="K10699" s="51"/>
      <c r="L10699" s="52"/>
    </row>
    <row r="10700" spans="1:12" hidden="1" x14ac:dyDescent="0.3">
      <c r="A10700" s="1" t="str">
        <f>+A10635</f>
        <v>NO</v>
      </c>
      <c r="C10700" s="1" t="str">
        <f>"N"&amp;C10635</f>
        <v>N</v>
      </c>
      <c r="E10700" s="63"/>
      <c r="F10700" s="64" t="str">
        <f>+$F$75</f>
        <v>TOTAL DE CONTRATOS PRESENTADOS VÁLIDOS QUE CUMPLEN EXPERIENCIA ACREDITADA:</v>
      </c>
      <c r="G10700" s="65"/>
      <c r="H10700" s="65"/>
      <c r="I10700" s="65"/>
      <c r="J10700" s="66"/>
      <c r="K10700" s="65"/>
      <c r="L10700" s="67" t="s">
        <v>124</v>
      </c>
    </row>
    <row r="10701" spans="1:12" ht="6.65" hidden="1" customHeight="1" x14ac:dyDescent="0.3">
      <c r="A10701" s="1" t="str">
        <f>+A10635</f>
        <v>NO</v>
      </c>
      <c r="E10701" s="51"/>
      <c r="F10701" s="50"/>
      <c r="G10701" s="51"/>
      <c r="H10701" s="51"/>
      <c r="I10701" s="51"/>
      <c r="J10701" s="51"/>
      <c r="K10701" s="51"/>
      <c r="L10701" s="51"/>
    </row>
    <row r="10702" spans="1:12" hidden="1" x14ac:dyDescent="0.3">
      <c r="A10702" s="1" t="str">
        <f>+A10635</f>
        <v>NO</v>
      </c>
      <c r="E10702" s="63"/>
      <c r="F10702" s="63" t="str">
        <f>+$F$77</f>
        <v>ACREDITA SUMINISTRO E INSTALACIÓN DE MOBILIARIO POR LO MENOS EN UN (1) CONTRATO VÁLIDO</v>
      </c>
      <c r="G10702" s="65"/>
      <c r="H10702" s="65"/>
      <c r="I10702" s="65"/>
      <c r="J10702" s="66"/>
      <c r="K10702" s="65"/>
      <c r="L10702" s="68" t="s">
        <v>157</v>
      </c>
    </row>
    <row r="10703" spans="1:12" ht="5.15" hidden="1" customHeight="1" x14ac:dyDescent="0.3">
      <c r="A10703" s="1" t="str">
        <f>+A10635</f>
        <v>NO</v>
      </c>
      <c r="E10703" s="51"/>
      <c r="F10703" s="50"/>
      <c r="G10703" s="51"/>
      <c r="H10703" s="51"/>
      <c r="I10703" s="51"/>
      <c r="J10703" s="51"/>
      <c r="K10703" s="51"/>
      <c r="L10703" s="51"/>
    </row>
    <row r="10704" spans="1:12" ht="12.75" hidden="1" customHeight="1" x14ac:dyDescent="0.3">
      <c r="A10704" s="1" t="str">
        <f>+A10635</f>
        <v>NO</v>
      </c>
      <c r="E10704" s="69" t="str">
        <f>+$E$79</f>
        <v>EXPERIENCIA ESPECÍFICA NUMERAL 10.1.1 A</v>
      </c>
      <c r="F10704" s="70"/>
      <c r="G10704" s="70"/>
      <c r="H10704" s="70"/>
      <c r="I10704" s="70"/>
      <c r="J10704" s="70"/>
      <c r="K10704" s="70"/>
      <c r="L10704" s="71"/>
    </row>
    <row r="10705" spans="1:12" ht="26.5" hidden="1" customHeight="1" x14ac:dyDescent="0.3">
      <c r="A10705" s="1" t="str">
        <f>+A10635</f>
        <v>NO</v>
      </c>
      <c r="E10705" s="72"/>
      <c r="F10705" s="325" t="str">
        <f>+$F$80</f>
        <v>Por lo menos uno (1) de los contratos válidos aportados como experiencia general debe corresponder mínimo al 60% del presupuesto oficial del presente proceso de selección.  (SMMLV)</v>
      </c>
      <c r="G10705" s="326"/>
      <c r="H10705" s="326"/>
      <c r="I10705" s="326"/>
      <c r="J10705" s="326"/>
      <c r="K10705" s="73" t="s">
        <v>124</v>
      </c>
      <c r="L10705" s="74" t="s">
        <v>124</v>
      </c>
    </row>
    <row r="10706" spans="1:12" ht="23.5" hidden="1" customHeight="1" x14ac:dyDescent="0.3">
      <c r="A10706" s="1" t="str">
        <f>+A10635</f>
        <v>NO</v>
      </c>
      <c r="E10706" s="63"/>
      <c r="F10706" s="325" t="str">
        <f>+$F$81</f>
        <v xml:space="preserve">Deberá acreditarse en al menos uno (1) de los contratos válidos aportados como experiencia general una </v>
      </c>
      <c r="G10706" s="326"/>
      <c r="H10706" s="326"/>
      <c r="I10706" s="326"/>
      <c r="J10706" s="326"/>
      <c r="K10706" s="73" t="s">
        <v>124</v>
      </c>
      <c r="L10706" s="74" t="s">
        <v>124</v>
      </c>
    </row>
    <row r="10707" spans="1:12" ht="23.5" hidden="1" customHeight="1" x14ac:dyDescent="0.3">
      <c r="A10707" s="18" t="s">
        <v>30</v>
      </c>
      <c r="E10707" s="63"/>
      <c r="F10707" s="325" t="str">
        <f>+$F$82</f>
        <v xml:space="preserve">Deberá acreditarse en al menos uno (1) de los contratos válidos aportados interventoría a intervención de </v>
      </c>
      <c r="G10707" s="326"/>
      <c r="H10707" s="326"/>
      <c r="I10707" s="326"/>
      <c r="J10707" s="326"/>
      <c r="K10707" s="73">
        <f>+$K$82</f>
        <v>0</v>
      </c>
      <c r="L10707" s="74" t="s">
        <v>124</v>
      </c>
    </row>
    <row r="10708" spans="1:12" ht="36" hidden="1" customHeight="1" x14ac:dyDescent="0.3">
      <c r="A10708" s="18" t="s">
        <v>30</v>
      </c>
      <c r="E10708" s="63"/>
      <c r="F10708" s="325" t="str">
        <f>+$F$83</f>
        <v xml:space="preserve">Deberá acreditarse en al menos uno (1) de los contratos válidos aportados interventoría a intervención de </v>
      </c>
      <c r="G10708" s="326"/>
      <c r="H10708" s="326"/>
      <c r="I10708" s="326"/>
      <c r="J10708" s="326"/>
      <c r="K10708" s="75">
        <f>+$K$83</f>
        <v>0</v>
      </c>
      <c r="L10708" s="76" t="s">
        <v>124</v>
      </c>
    </row>
    <row r="10709" spans="1:12" hidden="1" x14ac:dyDescent="0.3">
      <c r="A10709" s="1" t="str">
        <f>+A10635</f>
        <v>NO</v>
      </c>
      <c r="E10709" s="51"/>
      <c r="F10709" s="50"/>
      <c r="G10709" s="51"/>
      <c r="H10709" s="51"/>
      <c r="I10709" s="51"/>
      <c r="J10709" s="51"/>
      <c r="K10709" s="51"/>
      <c r="L10709" s="51"/>
    </row>
    <row r="10710" spans="1:12" ht="12.75" hidden="1" customHeight="1" x14ac:dyDescent="0.3">
      <c r="A10710" s="1" t="str">
        <f>+A10635</f>
        <v>NO</v>
      </c>
      <c r="E10710" s="40" t="str">
        <f>+$E$85</f>
        <v>VALOR MÍNIMO A CERIFICAR % P.O EN SMMMLV. NUMERAL 3.9.1</v>
      </c>
      <c r="F10710" s="41"/>
      <c r="G10710" s="41"/>
      <c r="H10710" s="41"/>
      <c r="I10710" s="41"/>
      <c r="J10710" s="41"/>
      <c r="K10710" s="41"/>
      <c r="L10710" s="42"/>
    </row>
    <row r="10711" spans="1:12" hidden="1" x14ac:dyDescent="0.3">
      <c r="A10711" s="1" t="str">
        <f>+A10635</f>
        <v>NO</v>
      </c>
      <c r="C10711" s="1" t="str">
        <f>"M"&amp;C10635</f>
        <v>M</v>
      </c>
      <c r="E10711" s="77" t="str">
        <f>+$E$86</f>
        <v>100% P.O.</v>
      </c>
      <c r="F10711" s="78"/>
      <c r="G10711" s="61">
        <v>242.41716883554506</v>
      </c>
      <c r="H10711" s="124" t="str">
        <f>+$H$86</f>
        <v>TOTAL EJECUTADO DE CONTRATOS ACREDITADOS</v>
      </c>
      <c r="I10711" s="124"/>
      <c r="J10711" s="124"/>
      <c r="K10711" s="55" t="s">
        <v>124</v>
      </c>
      <c r="L10711" s="47" t="s">
        <v>124</v>
      </c>
    </row>
    <row r="10712" spans="1:12" hidden="1" x14ac:dyDescent="0.3">
      <c r="A10712" s="1" t="str">
        <f>+A10635</f>
        <v>NO</v>
      </c>
      <c r="E10712" s="39"/>
      <c r="F10712" s="39"/>
      <c r="G10712" s="39"/>
      <c r="H10712" s="39"/>
      <c r="I10712" s="39"/>
      <c r="J10712" s="39"/>
      <c r="K10712" s="39"/>
      <c r="L10712" s="39"/>
    </row>
    <row r="10713" spans="1:12" ht="12.75" hidden="1" customHeight="1" x14ac:dyDescent="0.3">
      <c r="A10713" s="18" t="s">
        <v>30</v>
      </c>
      <c r="B10713" s="18"/>
      <c r="E10713" s="40" t="str">
        <f>+$E$88</f>
        <v>CONSIDERACIONES PARA LA VALIDEZ DE LA EXPERIENCIA REQUERIDA: EXPERIENCIA PROPONENTES PLURALES NUMERAL 10.1.2 D</v>
      </c>
      <c r="F10713" s="41"/>
      <c r="G10713" s="41"/>
      <c r="H10713" s="41"/>
      <c r="I10713" s="41"/>
      <c r="J10713" s="41"/>
      <c r="K10713" s="41"/>
      <c r="L10713" s="42"/>
    </row>
    <row r="10714" spans="1:12" ht="28" hidden="1" customHeight="1" x14ac:dyDescent="0.3">
      <c r="A10714" s="18" t="s">
        <v>30</v>
      </c>
      <c r="B10714" s="18"/>
      <c r="C10714" s="1" t="str">
        <f>"O"&amp;C10635</f>
        <v>O</v>
      </c>
      <c r="E10714" s="80" t="str">
        <f>+$E$89</f>
        <v>i)</v>
      </c>
      <c r="F10714" s="327" t="str">
        <f>+$F$89</f>
        <v>Uno de los integrantes debe aportar como mínimo el cincuenta por ciento (50 %) de la experiencia solicitada</v>
      </c>
      <c r="G10714" s="328"/>
      <c r="H10714" s="328"/>
      <c r="I10714" s="328"/>
      <c r="J10714" s="328"/>
      <c r="K10714" s="73" t="s">
        <v>124</v>
      </c>
      <c r="L10714" s="47" t="s">
        <v>124</v>
      </c>
    </row>
    <row r="10715" spans="1:12" ht="28" hidden="1" customHeight="1" x14ac:dyDescent="0.3">
      <c r="A10715" s="18" t="s">
        <v>30</v>
      </c>
      <c r="B10715" s="18"/>
      <c r="C10715" s="1" t="str">
        <f>"O"&amp;C10635</f>
        <v>O</v>
      </c>
      <c r="E10715" s="80" t="str">
        <f>+$E$90</f>
        <v>ii)</v>
      </c>
      <c r="F10715" s="327" t="str">
        <f>+$F$90</f>
        <v>Todos los demás ntegrantes deben acreditar al menos el cinco por ciento (5 %) de la experiencia solicitada, solo uno (1) de los integrantes podrá no acreditar experiencia pero su porcentaje de participación  no podrá superar el diez por ciento (10 %)</v>
      </c>
      <c r="G10715" s="328"/>
      <c r="H10715" s="328"/>
      <c r="I10715" s="328"/>
      <c r="J10715" s="328"/>
      <c r="K10715" s="73" t="s">
        <v>124</v>
      </c>
      <c r="L10715" s="47" t="s">
        <v>124</v>
      </c>
    </row>
    <row r="10716" spans="1:12" hidden="1" x14ac:dyDescent="0.3">
      <c r="A10716" s="18" t="s">
        <v>30</v>
      </c>
      <c r="B10716" s="18"/>
      <c r="E10716" s="39"/>
      <c r="F10716" s="39"/>
      <c r="G10716" s="39"/>
      <c r="H10716" s="39"/>
      <c r="I10716" s="39"/>
      <c r="J10716" s="39"/>
      <c r="K10716" s="39"/>
      <c r="L10716" s="39"/>
    </row>
    <row r="10717" spans="1:12" ht="13" hidden="1" customHeight="1" x14ac:dyDescent="0.3">
      <c r="A10717" s="18" t="str">
        <f>+A10635</f>
        <v>NO</v>
      </c>
      <c r="B10717" s="18"/>
      <c r="E10717" s="69" t="str">
        <f>+$E$92</f>
        <v>VERIFICACIÓN Y ASIGNACIÓN DE PUNTAJE POR LA EXPERIENCIA DEL PROPONENTE</v>
      </c>
      <c r="F10717" s="70"/>
      <c r="G10717" s="70"/>
      <c r="H10717" s="70"/>
      <c r="I10717" s="70"/>
      <c r="J10717" s="70"/>
      <c r="K10717" s="70"/>
      <c r="L10717" s="71"/>
    </row>
    <row r="10718" spans="1:12" hidden="1" x14ac:dyDescent="0.3">
      <c r="A10718" s="18" t="str">
        <f>+A10635</f>
        <v>NO</v>
      </c>
      <c r="B10718" s="18"/>
      <c r="E10718" s="81"/>
      <c r="F10718" s="323" t="str">
        <f>+$F$93</f>
        <v>No. CONTRATOS QUE ACREDITAN LA EXPERIENCIA (NO OBJETO DE SUBSANACIÓN)</v>
      </c>
      <c r="G10718" s="324"/>
      <c r="H10718" s="324"/>
      <c r="I10718" s="324"/>
      <c r="J10718" s="324"/>
      <c r="K10718" s="82"/>
      <c r="L10718" s="83" t="s">
        <v>124</v>
      </c>
    </row>
    <row r="10719" spans="1:12" ht="13" hidden="1" customHeight="1" x14ac:dyDescent="0.3">
      <c r="A10719" s="18" t="str">
        <f>+A10635</f>
        <v>NO</v>
      </c>
      <c r="B10719" s="18"/>
      <c r="E10719" s="84"/>
      <c r="F10719" s="323" t="str">
        <f>+$F$94</f>
        <v>TOTAL EJECUTADO DE CONTRATOS ACREDITADOS PROPUESTA INICIAL</v>
      </c>
      <c r="G10719" s="324"/>
      <c r="H10719" s="324"/>
      <c r="I10719" s="324"/>
      <c r="J10719" s="324"/>
      <c r="K10719" s="85"/>
      <c r="L10719" s="86" t="s">
        <v>124</v>
      </c>
    </row>
    <row r="10720" spans="1:12" ht="13" hidden="1" customHeight="1" x14ac:dyDescent="0.3">
      <c r="A10720" s="18" t="str">
        <f>+A10635</f>
        <v>NO</v>
      </c>
      <c r="B10720" s="18"/>
      <c r="E10720" s="87"/>
      <c r="F10720" s="323" t="str">
        <f>+$F$95</f>
        <v>PROMEDIO VALOR ACREDITADO EN SMMLV</v>
      </c>
      <c r="G10720" s="324"/>
      <c r="H10720" s="324"/>
      <c r="I10720" s="324"/>
      <c r="J10720" s="324"/>
      <c r="K10720" s="66"/>
      <c r="L10720" s="88" t="s">
        <v>124</v>
      </c>
    </row>
    <row r="10721" spans="1:12" hidden="1" x14ac:dyDescent="0.3">
      <c r="A10721" s="18" t="str">
        <f>+A10635</f>
        <v>NO</v>
      </c>
      <c r="B10721" s="18"/>
      <c r="E10721" s="89"/>
      <c r="F10721" s="89"/>
      <c r="G10721" s="89"/>
      <c r="H10721" s="89"/>
      <c r="I10721" s="89"/>
      <c r="J10721" s="89"/>
      <c r="K10721" s="89"/>
      <c r="L10721" s="89"/>
    </row>
    <row r="10722" spans="1:12" ht="13" hidden="1" customHeight="1" x14ac:dyDescent="0.3">
      <c r="A10722" s="18" t="str">
        <f>+A10635</f>
        <v>NO</v>
      </c>
      <c r="B10722" s="18"/>
      <c r="E10722" s="69" t="str">
        <f>+$E$97</f>
        <v>3.9.2 EXIGENCIAS MÍNIMAS DE EXPERIENCIA Y FORMACIÓN ACADÉMICA DEL EQUIPO DE TRABAJO</v>
      </c>
      <c r="F10722" s="70"/>
      <c r="G10722" s="70"/>
      <c r="H10722" s="70"/>
      <c r="I10722" s="70"/>
      <c r="J10722" s="70"/>
      <c r="K10722" s="70"/>
      <c r="L10722" s="71"/>
    </row>
    <row r="10723" spans="1:12" hidden="1" x14ac:dyDescent="0.3">
      <c r="A10723" s="18" t="str">
        <f>+A10635</f>
        <v>NO</v>
      </c>
      <c r="B10723" s="18"/>
      <c r="E10723" s="90" t="str">
        <f>+$E$98</f>
        <v>Formulario 8</v>
      </c>
      <c r="F10723" s="315" t="s">
        <v>46</v>
      </c>
      <c r="G10723" s="316"/>
      <c r="H10723" s="317"/>
      <c r="I10723" s="318"/>
      <c r="J10723" s="318"/>
      <c r="K10723" s="318"/>
      <c r="L10723" s="319"/>
    </row>
    <row r="10724" spans="1:12" hidden="1" x14ac:dyDescent="0.3">
      <c r="A10724" s="18" t="str">
        <f>+A10635</f>
        <v>NO</v>
      </c>
      <c r="B10724" s="18"/>
      <c r="E10724" s="91" t="s">
        <v>124</v>
      </c>
      <c r="F10724" s="91" t="str">
        <f>+$F$99</f>
        <v>Director de Interventoría</v>
      </c>
      <c r="G10724" s="91" t="str">
        <f>+$G$99</f>
        <v>Residente de Interventoría</v>
      </c>
      <c r="H10724" s="320"/>
      <c r="I10724" s="321"/>
      <c r="J10724" s="321"/>
      <c r="K10724" s="321"/>
      <c r="L10724" s="322"/>
    </row>
    <row r="10725" spans="1:12" hidden="1" x14ac:dyDescent="0.3">
      <c r="A10725" s="18" t="str">
        <f>+A10635</f>
        <v>NO</v>
      </c>
      <c r="B10725" s="18"/>
      <c r="E10725" s="304" t="str">
        <f>+$E$100</f>
        <v>OBSERVACIONES RESPECTO REQUISITO HABILITANTE DEL PERSONAL CLAVE EVALUABLE</v>
      </c>
      <c r="F10725" s="305"/>
      <c r="G10725" s="305"/>
      <c r="H10725" s="305"/>
      <c r="I10725" s="305"/>
      <c r="J10725" s="305"/>
      <c r="K10725" s="305"/>
      <c r="L10725" s="305"/>
    </row>
    <row r="10726" spans="1:12" hidden="1" x14ac:dyDescent="0.3">
      <c r="A10726" s="18" t="str">
        <f>+A10635</f>
        <v>NO</v>
      </c>
      <c r="B10726" s="18"/>
      <c r="E10726" s="312" t="s">
        <v>124</v>
      </c>
      <c r="F10726" s="313"/>
      <c r="G10726" s="313"/>
      <c r="H10726" s="313"/>
      <c r="I10726" s="313"/>
      <c r="J10726" s="313"/>
      <c r="K10726" s="313"/>
      <c r="L10726" s="314"/>
    </row>
    <row r="10727" spans="1:12" hidden="1" x14ac:dyDescent="0.3">
      <c r="A10727" s="18" t="str">
        <f>+A10635</f>
        <v>NO</v>
      </c>
      <c r="B10727" s="18"/>
      <c r="E10727" s="89"/>
      <c r="F10727" s="89"/>
      <c r="G10727" s="89"/>
      <c r="H10727" s="89"/>
      <c r="I10727" s="89"/>
      <c r="J10727" s="89"/>
      <c r="K10727" s="89"/>
      <c r="L10727" s="89"/>
    </row>
    <row r="10728" spans="1:12" ht="13" hidden="1" customHeight="1" x14ac:dyDescent="0.3">
      <c r="A10728" s="18" t="str">
        <f>+A10635</f>
        <v>NO</v>
      </c>
      <c r="B10728" s="18"/>
      <c r="E10728" s="69" t="str">
        <f>+$E$103</f>
        <v>4.2 EQUIPO DE TRABAJO (Personal Clave Evaluable)</v>
      </c>
      <c r="F10728" s="70"/>
      <c r="G10728" s="70"/>
      <c r="H10728" s="70"/>
      <c r="I10728" s="70"/>
      <c r="J10728" s="70"/>
      <c r="K10728" s="70"/>
      <c r="L10728" s="71"/>
    </row>
    <row r="10729" spans="1:12" ht="23.25" hidden="1" customHeight="1" x14ac:dyDescent="0.3">
      <c r="A10729" s="18" t="str">
        <f>+A10635</f>
        <v>NO</v>
      </c>
      <c r="B10729" s="18"/>
      <c r="E10729" s="90" t="str">
        <f>+$E$104</f>
        <v>Formulario 9</v>
      </c>
      <c r="F10729" s="315" t="s">
        <v>46</v>
      </c>
      <c r="G10729" s="316"/>
      <c r="H10729" s="317"/>
      <c r="I10729" s="318"/>
      <c r="J10729" s="318"/>
      <c r="K10729" s="318"/>
      <c r="L10729" s="319"/>
    </row>
    <row r="10730" spans="1:12" hidden="1" x14ac:dyDescent="0.3">
      <c r="A10730" s="18" t="str">
        <f>+A10635</f>
        <v>NO</v>
      </c>
      <c r="B10730" s="18"/>
      <c r="E10730" s="91" t="s">
        <v>124</v>
      </c>
      <c r="F10730" s="91" t="str">
        <f>+$F$99</f>
        <v>Director de Interventoría</v>
      </c>
      <c r="G10730" s="91" t="str">
        <f>+$G$99</f>
        <v>Residente de Interventoría</v>
      </c>
      <c r="H10730" s="320"/>
      <c r="I10730" s="321"/>
      <c r="J10730" s="321"/>
      <c r="K10730" s="321"/>
      <c r="L10730" s="322"/>
    </row>
    <row r="10731" spans="1:12" hidden="1" x14ac:dyDescent="0.3">
      <c r="A10731" s="18" t="str">
        <f>+A10635</f>
        <v>NO</v>
      </c>
      <c r="B10731" s="18"/>
      <c r="E10731" s="89"/>
      <c r="F10731" s="89"/>
      <c r="G10731" s="89"/>
      <c r="H10731" s="89"/>
      <c r="I10731" s="89"/>
      <c r="J10731" s="89"/>
      <c r="K10731" s="89"/>
      <c r="L10731" s="89"/>
    </row>
    <row r="10732" spans="1:12" hidden="1" x14ac:dyDescent="0.3">
      <c r="A10732" s="1" t="str">
        <f>+A10635</f>
        <v>NO</v>
      </c>
      <c r="E10732" s="92" t="str">
        <f>+E10607</f>
        <v>CRITERIOS DE EVALUACIÓN Y PUNTAJE</v>
      </c>
      <c r="F10732" s="93"/>
      <c r="G10732" s="93"/>
      <c r="H10732" s="93"/>
      <c r="I10732" s="93"/>
      <c r="J10732" s="93"/>
      <c r="K10732" s="94"/>
      <c r="L10732" s="95" t="str">
        <f>+$L$107</f>
        <v>PUNTAJE OBTENIDO</v>
      </c>
    </row>
    <row r="10733" spans="1:12" hidden="1" x14ac:dyDescent="0.3">
      <c r="A10733" s="1" t="str">
        <f>+A10635</f>
        <v>NO</v>
      </c>
      <c r="E10733" s="96" t="str">
        <f>+$E$108</f>
        <v>VALOR</v>
      </c>
      <c r="F10733" s="97" t="str">
        <f>+$F$108</f>
        <v>EQUIPO DE TRABAJO (PERSONAL CLAVE EVALUABLE)</v>
      </c>
      <c r="G10733" s="24"/>
      <c r="H10733" s="24"/>
      <c r="I10733" s="24"/>
      <c r="J10733" s="24"/>
      <c r="K10733" s="24"/>
      <c r="L10733" s="98"/>
    </row>
    <row r="10734" spans="1:12" ht="12.75" hidden="1" customHeight="1" x14ac:dyDescent="0.3">
      <c r="A10734" s="1" t="str">
        <f>+A10635</f>
        <v>NO</v>
      </c>
      <c r="E10734" s="96">
        <f>+$E$109</f>
        <v>5</v>
      </c>
      <c r="F10734" s="307" t="str">
        <f>+$F$109</f>
        <v xml:space="preserve"> Experiencia Específica adicional</v>
      </c>
      <c r="G10734" s="308"/>
      <c r="H10734" s="308"/>
      <c r="I10734" s="308"/>
      <c r="J10734" s="308"/>
      <c r="K10734" s="309"/>
      <c r="L10734" s="99" t="str">
        <f>IFERROR(IF(VLOOKUP(C10635,'R. PUNTAJES'!$C$14:$R$213,'R. PUNTAJES'!$I$10,0)="","",VLOOKUP(C10635,'R. PUNTAJES'!$C$14:$R$213,'R. PUNTAJES'!$I$10,0)),"")</f>
        <v/>
      </c>
    </row>
    <row r="10735" spans="1:12" ht="12.75" hidden="1" customHeight="1" x14ac:dyDescent="0.3">
      <c r="A10735" s="1" t="str">
        <f>+A10635</f>
        <v>NO</v>
      </c>
      <c r="E10735" s="96">
        <f>+$E$110</f>
        <v>5</v>
      </c>
      <c r="F10735" s="307" t="str">
        <f>+$F$110</f>
        <v>Formación Académica adicional</v>
      </c>
      <c r="G10735" s="308"/>
      <c r="H10735" s="308"/>
      <c r="I10735" s="308"/>
      <c r="J10735" s="308"/>
      <c r="K10735" s="309"/>
      <c r="L10735" s="99" t="str">
        <f>IFERROR(IF(VLOOKUP(C10635,'R. PUNTAJES'!$C$14:$R$213,'R. PUNTAJES'!$J$10,0)="","",VLOOKUP(C10635,'R. PUNTAJES'!$C$14:$R$213,'R. PUNTAJES'!$J$10,0)),"")</f>
        <v/>
      </c>
    </row>
    <row r="10736" spans="1:12" hidden="1" x14ac:dyDescent="0.3">
      <c r="A10736" s="18" t="str">
        <f>+A10635</f>
        <v>NO</v>
      </c>
      <c r="B10736" s="18"/>
      <c r="E10736" s="100"/>
      <c r="F10736" s="101" t="str">
        <f>+$F$111</f>
        <v>FACTOR DE SOSTENIBILIDAD</v>
      </c>
      <c r="G10736" s="102"/>
      <c r="H10736" s="102"/>
      <c r="I10736" s="102"/>
      <c r="J10736" s="102"/>
      <c r="K10736" s="102"/>
      <c r="L10736" s="103"/>
    </row>
    <row r="10737" spans="1:12" hidden="1" x14ac:dyDescent="0.3">
      <c r="A10737" s="18" t="str">
        <f>+A10635</f>
        <v>NO</v>
      </c>
      <c r="B10737" s="18"/>
      <c r="E10737" s="104">
        <v>1</v>
      </c>
      <c r="F10737" s="105" t="str">
        <f>+$F$112</f>
        <v>Compromisos Sostenibilidad</v>
      </c>
      <c r="G10737" s="106"/>
      <c r="H10737" s="106"/>
      <c r="I10737" s="106"/>
      <c r="J10737" s="106"/>
      <c r="K10737" s="106"/>
      <c r="L10737" s="107" t="str">
        <f>IFERROR(IF(VLOOKUP(C10635,'R. PUNTAJES'!$C$14:$R$213,'R. PUNTAJES'!$K$10,0)="","",VLOOKUP(C10635,'R. PUNTAJES'!$C$14:$R$213,'R. PUNTAJES'!$K$10,0)),"")</f>
        <v/>
      </c>
    </row>
    <row r="10738" spans="1:12" hidden="1" x14ac:dyDescent="0.3">
      <c r="A10738" s="1" t="str">
        <f>+A10635</f>
        <v>NO</v>
      </c>
      <c r="E10738" s="108"/>
      <c r="F10738" s="109" t="str">
        <f>+$F$113</f>
        <v>APOYO A LA INDUSTRIA NACIONAL</v>
      </c>
      <c r="G10738" s="110"/>
      <c r="H10738" s="110"/>
      <c r="I10738" s="110"/>
      <c r="J10738" s="110"/>
      <c r="K10738" s="110"/>
      <c r="L10738" s="111"/>
    </row>
    <row r="10739" spans="1:12" ht="12.75" hidden="1" customHeight="1" x14ac:dyDescent="0.3">
      <c r="A10739" s="1" t="str">
        <f>+A10635</f>
        <v>NO</v>
      </c>
      <c r="E10739" s="96">
        <v>20</v>
      </c>
      <c r="F10739" s="307" t="str">
        <f>+$F$114</f>
        <v>Promoción de Servicios Nacionales o con Trato Nacional</v>
      </c>
      <c r="G10739" s="308"/>
      <c r="H10739" s="308"/>
      <c r="I10739" s="308"/>
      <c r="J10739" s="308"/>
      <c r="K10739" s="309"/>
      <c r="L10739" s="99" t="str">
        <f>IFERROR(IF(VLOOKUP(C10635,'R. PUNTAJES'!$C$14:$R$213,'R. PUNTAJES'!$L$10,0)="","",
IF(VLOOKUP(C10635,'R. PUNTAJES'!$C$14:$R$213,'R. PUNTAJES'!$L$10,0)=5,0,
VLOOKUP(C10635,'R. PUNTAJES'!$C$14:$R$213,'R. PUNTAJES'!$L$10,0))),"")</f>
        <v/>
      </c>
    </row>
    <row r="10740" spans="1:12" ht="12.75" hidden="1" customHeight="1" x14ac:dyDescent="0.3">
      <c r="A10740" s="1" t="str">
        <f>+A10635</f>
        <v>NO</v>
      </c>
      <c r="E10740" s="96">
        <v>5</v>
      </c>
      <c r="F10740" s="307" t="str">
        <f>+$F$115</f>
        <v>Incorporación de componente nacional en servicios extranjeros</v>
      </c>
      <c r="G10740" s="308"/>
      <c r="H10740" s="308"/>
      <c r="I10740" s="308"/>
      <c r="J10740" s="308"/>
      <c r="K10740" s="309"/>
      <c r="L10740" s="99" t="str">
        <f>IFERROR(IF(VLOOKUP(C10635,'R. PUNTAJES'!$C$14:$R$213,'R. PUNTAJES'!$L$10,0)="","",
IF(VLOOKUP(C10635,'R. PUNTAJES'!$C$14:$R$213,'R. PUNTAJES'!$L$10,0)=20,0,
VLOOKUP(C10635,'R. PUNTAJES'!$C$14:$R$213,'R. PUNTAJES'!$L$10,0))),"")</f>
        <v/>
      </c>
    </row>
    <row r="10741" spans="1:12" hidden="1" x14ac:dyDescent="0.3">
      <c r="A10741" s="1" t="str">
        <f>+A10635</f>
        <v>NO</v>
      </c>
      <c r="E10741" s="112"/>
      <c r="F10741" s="97" t="str">
        <f>+$F$116</f>
        <v>VINCULACIÓN DE PERSONAS CON DISCAPACIDAD</v>
      </c>
      <c r="G10741" s="24"/>
      <c r="H10741" s="24"/>
      <c r="I10741" s="24"/>
      <c r="J10741" s="24"/>
      <c r="K10741" s="24"/>
      <c r="L10741" s="98"/>
    </row>
    <row r="10742" spans="1:12" ht="12.75" hidden="1" customHeight="1" x14ac:dyDescent="0.3">
      <c r="A10742" s="1" t="str">
        <f>+A10635</f>
        <v>NO</v>
      </c>
      <c r="E10742" s="96">
        <v>1</v>
      </c>
      <c r="F10742" s="307" t="str">
        <f>+$F$117</f>
        <v xml:space="preserve">Trabajadores vinculados a la planta de personal </v>
      </c>
      <c r="G10742" s="308"/>
      <c r="H10742" s="308"/>
      <c r="I10742" s="308"/>
      <c r="J10742" s="308"/>
      <c r="K10742" s="309"/>
      <c r="L10742" s="99" t="str">
        <f>IFERROR(IF(VLOOKUP(C10635,'R. PUNTAJES'!$C$14:$R$213,'R. PUNTAJES'!$M$10,0)="","",VLOOKUP(C10635,'R. PUNTAJES'!$C$14:$R$213,'R. PUNTAJES'!$M$10,0)),"")</f>
        <v/>
      </c>
    </row>
    <row r="10743" spans="1:12" hidden="1" x14ac:dyDescent="0.3">
      <c r="A10743" s="1" t="str">
        <f>+A10635</f>
        <v>NO</v>
      </c>
      <c r="E10743" s="112"/>
      <c r="F10743" s="97" t="str">
        <f>+$F$118</f>
        <v>EMPRENDIMIENTOS Y EMPRESAS DE MUJERES</v>
      </c>
      <c r="G10743" s="24"/>
      <c r="H10743" s="24"/>
      <c r="I10743" s="24"/>
      <c r="J10743" s="24"/>
      <c r="K10743" s="24"/>
      <c r="L10743" s="98"/>
    </row>
    <row r="10744" spans="1:12" ht="13" hidden="1" customHeight="1" x14ac:dyDescent="0.3">
      <c r="A10744" s="1" t="str">
        <f>+A10635</f>
        <v>NO</v>
      </c>
      <c r="E10744" s="96">
        <v>0.25</v>
      </c>
      <c r="F10744" s="307" t="str">
        <f>+$F$119</f>
        <v>Emprendimientos y empresas de mujeres</v>
      </c>
      <c r="G10744" s="308"/>
      <c r="H10744" s="308"/>
      <c r="I10744" s="308"/>
      <c r="J10744" s="308"/>
      <c r="K10744" s="309"/>
      <c r="L10744" s="113" t="str">
        <f>IFERROR(IF(VLOOKUP(C10635,'R. PUNTAJES'!$C$14:$R$213,'R. PUNTAJES'!$N$10,0)="","",VLOOKUP(C10635,'R. PUNTAJES'!$C$14:$R$213,'R. PUNTAJES'!$N$10,0)),"")</f>
        <v/>
      </c>
    </row>
    <row r="10745" spans="1:12" hidden="1" x14ac:dyDescent="0.3">
      <c r="A10745" s="18" t="str">
        <f>+A10746</f>
        <v>NO</v>
      </c>
      <c r="B10745" s="18"/>
      <c r="E10745" s="112"/>
      <c r="F10745" s="97" t="str">
        <f>+$F$120</f>
        <v>MIPYME</v>
      </c>
      <c r="G10745" s="24"/>
      <c r="H10745" s="24"/>
      <c r="I10745" s="24"/>
      <c r="J10745" s="24"/>
      <c r="K10745" s="24"/>
      <c r="L10745" s="98"/>
    </row>
    <row r="10746" spans="1:12" hidden="1" x14ac:dyDescent="0.3">
      <c r="A10746" s="18" t="str">
        <f>+IF(E10746=0,"NO",1)</f>
        <v>NO</v>
      </c>
      <c r="B10746" s="18"/>
      <c r="E10746" s="96">
        <v>0</v>
      </c>
      <c r="F10746" s="307" t="str">
        <f>+$F$121</f>
        <v>Mipyme</v>
      </c>
      <c r="G10746" s="308"/>
      <c r="H10746" s="308"/>
      <c r="I10746" s="308"/>
      <c r="J10746" s="308"/>
      <c r="K10746" s="309"/>
      <c r="L10746" s="113" t="str">
        <f>IFERROR(IF(VLOOKUP(C10635,'R. PUNTAJES'!$C$14:$R$213,'R. PUNTAJES'!$O$10,0)="","",VLOOKUP(C10635,'R. PUNTAJES'!$C$14:$R$213,'R. PUNTAJES'!$O$10,0)),"")</f>
        <v/>
      </c>
    </row>
    <row r="10747" spans="1:12" hidden="1" x14ac:dyDescent="0.3">
      <c r="A10747" s="1" t="str">
        <f>+A10635</f>
        <v>NO</v>
      </c>
      <c r="E10747" s="112"/>
      <c r="F10747" s="97" t="str">
        <f>+$F$122</f>
        <v>EXPERIENCIA DEL PROPONENTE</v>
      </c>
      <c r="G10747" s="24"/>
      <c r="H10747" s="24"/>
      <c r="I10747" s="24"/>
      <c r="J10747" s="24"/>
      <c r="K10747" s="24"/>
      <c r="L10747" s="98"/>
    </row>
    <row r="10748" spans="1:12" hidden="1" x14ac:dyDescent="0.3">
      <c r="A10748" s="1" t="str">
        <f>+A10635</f>
        <v>NO</v>
      </c>
      <c r="E10748" s="96">
        <v>59.5</v>
      </c>
      <c r="F10748" s="307" t="str">
        <f>+$F$123</f>
        <v>mediana con valor absoluto</v>
      </c>
      <c r="G10748" s="308"/>
      <c r="H10748" s="308"/>
      <c r="I10748" s="308"/>
      <c r="J10748" s="308"/>
      <c r="K10748" s="309"/>
      <c r="L10748" s="113" t="str">
        <f>IFERROR(IF(VLOOKUP(C10635,'R. PUNTAJES'!$C$14:$R$213,'R. PUNTAJES'!$R$10,0)="","",VLOOKUP(C10635,'R. PUNTAJES'!$C$14:$R$213,'R. PUNTAJES'!$R$10,0)),"")</f>
        <v/>
      </c>
    </row>
    <row r="10749" spans="1:12" hidden="1" x14ac:dyDescent="0.3">
      <c r="A10749" s="1" t="str">
        <f>+A10635</f>
        <v>NO</v>
      </c>
      <c r="E10749" s="112"/>
      <c r="F10749" s="97" t="str">
        <f>+$F$124</f>
        <v>MULTAS</v>
      </c>
      <c r="G10749" s="24"/>
      <c r="H10749" s="24"/>
      <c r="I10749" s="24"/>
      <c r="J10749" s="24"/>
      <c r="K10749" s="24"/>
      <c r="L10749" s="98"/>
    </row>
    <row r="10750" spans="1:12" ht="12.75" hidden="1" customHeight="1" x14ac:dyDescent="0.3">
      <c r="A10750" s="1" t="str">
        <f>+A10635</f>
        <v>NO</v>
      </c>
      <c r="E10750" s="96">
        <v>-2</v>
      </c>
      <c r="F10750" s="307" t="str">
        <f>+$F$125</f>
        <v>Una o más multas o cláusulas penales durante el último año</v>
      </c>
      <c r="G10750" s="310"/>
      <c r="H10750" s="310"/>
      <c r="I10750" s="310"/>
      <c r="J10750" s="310"/>
      <c r="K10750" s="311"/>
      <c r="L10750" s="99" t="str">
        <f>IFERROR(IF(VLOOKUP(C10635,'R. PUNTAJES'!$C$14:$R$213,'R. PUNTAJES'!$Q$10,0)="","",VLOOKUP(C10635,'R. PUNTAJES'!$C$14:$R$213,'R. PUNTAJES'!$Q$10,0)),"")</f>
        <v/>
      </c>
    </row>
    <row r="10751" spans="1:12" hidden="1" x14ac:dyDescent="0.3">
      <c r="A10751" s="1" t="str">
        <f>+A10635</f>
        <v>NO</v>
      </c>
      <c r="E10751" s="112"/>
      <c r="F10751" s="97" t="str">
        <f>+$F$126</f>
        <v>OBRAS INCONCLUSAS</v>
      </c>
      <c r="G10751" s="24"/>
      <c r="H10751" s="24"/>
      <c r="I10751" s="24"/>
      <c r="J10751" s="24"/>
      <c r="K10751" s="24"/>
      <c r="L10751" s="98"/>
    </row>
    <row r="10752" spans="1:12" hidden="1" x14ac:dyDescent="0.3">
      <c r="A10752" s="1" t="str">
        <f>+A10635</f>
        <v>NO</v>
      </c>
      <c r="E10752" s="96">
        <v>-1</v>
      </c>
      <c r="F10752" s="301" t="str">
        <f>+$F$127</f>
        <v>Anotación vigente de obra civil inconclusa</v>
      </c>
      <c r="G10752" s="302"/>
      <c r="H10752" s="302"/>
      <c r="I10752" s="302"/>
      <c r="J10752" s="302"/>
      <c r="K10752" s="303"/>
      <c r="L10752" s="99" t="str">
        <f>IFERROR(IF(VLOOKUP(C10635,'R. PUNTAJES'!$C$14:$R$213,'R. PUNTAJES'!$P$10,0)="","",VLOOKUP(C10635,'R. PUNTAJES'!$C$14:$R$213,'R. PUNTAJES'!$P$10,0)),"")</f>
        <v/>
      </c>
    </row>
    <row r="10753" spans="1:16" ht="7.5" hidden="1" customHeight="1" x14ac:dyDescent="0.3">
      <c r="A10753" s="1" t="str">
        <f>+A10635</f>
        <v>NO</v>
      </c>
      <c r="E10753" s="114"/>
      <c r="F10753" s="45"/>
      <c r="G10753" s="45"/>
      <c r="H10753" s="45"/>
      <c r="I10753" s="45"/>
      <c r="J10753" s="45"/>
      <c r="K10753" s="45"/>
      <c r="L10753" s="48"/>
    </row>
    <row r="10754" spans="1:16" hidden="1" x14ac:dyDescent="0.3">
      <c r="A10754" s="1" t="str">
        <f>+A10635</f>
        <v>NO</v>
      </c>
      <c r="E10754" s="115" t="str">
        <f>+$E$129</f>
        <v>PUNTAJE TOTAL</v>
      </c>
      <c r="F10754" s="116"/>
      <c r="G10754" s="116"/>
      <c r="H10754" s="116"/>
      <c r="I10754" s="116"/>
      <c r="J10754" s="116"/>
      <c r="K10754" s="117"/>
      <c r="L10754" s="118">
        <f>IFERROR(IF(VLOOKUP(C10635,'R. PUNTAJES'!$C$14:$R$213,'R. PUNTAJES'!$H$10,0)="RECHAZO","",SUM(L10734:L10752)),"")</f>
        <v>0</v>
      </c>
    </row>
    <row r="10755" spans="1:16" hidden="1" x14ac:dyDescent="0.3">
      <c r="A10755" s="1" t="str">
        <f>+A10635</f>
        <v>NO</v>
      </c>
      <c r="E10755" s="304" t="str">
        <f>+$E$130</f>
        <v>OBSERVACIONES RESPECTO A PUNTAJES</v>
      </c>
      <c r="F10755" s="305"/>
      <c r="G10755" s="305"/>
      <c r="H10755" s="305"/>
      <c r="I10755" s="305"/>
      <c r="J10755" s="305"/>
      <c r="K10755" s="305"/>
      <c r="L10755" s="305"/>
    </row>
    <row r="10756" spans="1:16" ht="12" hidden="1" customHeight="1" x14ac:dyDescent="0.3">
      <c r="A10756" s="1" t="str">
        <f>+A10635</f>
        <v>NO</v>
      </c>
      <c r="E10756" s="306" t="s">
        <v>124</v>
      </c>
      <c r="F10756" s="305"/>
      <c r="G10756" s="305"/>
      <c r="H10756" s="305"/>
      <c r="I10756" s="305"/>
      <c r="J10756" s="305"/>
      <c r="K10756" s="305"/>
      <c r="L10756" s="305"/>
      <c r="N10756" s="119"/>
      <c r="O10756" s="119"/>
      <c r="P10756" s="120"/>
    </row>
    <row r="10757" spans="1:16" ht="3" hidden="1" customHeight="1" x14ac:dyDescent="0.3">
      <c r="A10757" s="1" t="str">
        <f>+A10636</f>
        <v>NO</v>
      </c>
      <c r="E10757" s="121"/>
      <c r="F10757" s="122"/>
      <c r="G10757" s="122"/>
      <c r="H10757" s="122"/>
      <c r="I10757" s="122"/>
      <c r="J10757" s="122"/>
      <c r="K10757" s="122"/>
      <c r="L10757" s="123"/>
    </row>
    <row r="10758" spans="1:16" hidden="1" x14ac:dyDescent="0.3">
      <c r="A10758" s="1" t="str">
        <f>+IF(OR(C10760=""),"NO",1)</f>
        <v>NO</v>
      </c>
      <c r="E10758" s="346"/>
      <c r="F10758" s="347"/>
      <c r="G10758" s="347"/>
      <c r="H10758" s="347"/>
      <c r="I10758" s="347"/>
      <c r="J10758" s="347"/>
      <c r="K10758" s="347"/>
      <c r="L10758" s="347"/>
    </row>
    <row r="10759" spans="1:16" ht="4.5" hidden="1" customHeight="1" x14ac:dyDescent="0.3">
      <c r="A10759" s="1" t="str">
        <f>+A10760</f>
        <v>NO</v>
      </c>
      <c r="E10759" s="15"/>
      <c r="F10759" s="16"/>
      <c r="G10759" s="16"/>
      <c r="H10759" s="16"/>
      <c r="I10759" s="16"/>
      <c r="J10759" s="16"/>
      <c r="K10759" s="16"/>
      <c r="L10759" s="17"/>
    </row>
    <row r="10760" spans="1:16" ht="15.75" hidden="1" customHeight="1" x14ac:dyDescent="0.3">
      <c r="A10760" s="1" t="str">
        <f>+IF(OR(C10760=""),"NO",1)</f>
        <v>NO</v>
      </c>
      <c r="B10760" s="1">
        <f>1+MAX($B$1:B10759)</f>
        <v>87</v>
      </c>
      <c r="C10760" s="18" t="s">
        <v>124</v>
      </c>
      <c r="E10760" s="19" t="s">
        <v>124</v>
      </c>
      <c r="F10760" s="20"/>
      <c r="G10760" s="20"/>
      <c r="H10760" s="20"/>
      <c r="I10760" s="21"/>
      <c r="J10760" s="20"/>
      <c r="K10760" s="21"/>
      <c r="L10760" s="22"/>
    </row>
    <row r="10761" spans="1:16" hidden="1" x14ac:dyDescent="0.3">
      <c r="A10761" s="1" t="str">
        <f>A10760</f>
        <v>NO</v>
      </c>
      <c r="E10761" s="23" t="str">
        <f>+$E$11</f>
        <v>Integrantes</v>
      </c>
      <c r="F10761" s="24"/>
      <c r="G10761" s="24"/>
      <c r="H10761" s="24"/>
      <c r="I10761" s="24"/>
      <c r="J10761" s="24"/>
      <c r="K10761" s="25" t="str">
        <f>+$K$11</f>
        <v>Nit</v>
      </c>
      <c r="L10761" s="26" t="str">
        <f>+$L$11</f>
        <v>Part.</v>
      </c>
    </row>
    <row r="10762" spans="1:16" hidden="1" x14ac:dyDescent="0.3">
      <c r="A10762" s="1" t="str">
        <f>+A10761</f>
        <v>NO</v>
      </c>
      <c r="C10762" s="1" t="s">
        <v>124</v>
      </c>
      <c r="E10762" s="27" t="s">
        <v>124</v>
      </c>
      <c r="F10762" s="28"/>
      <c r="G10762" s="28"/>
      <c r="H10762" s="28"/>
      <c r="I10762" s="28"/>
      <c r="J10762" s="28"/>
      <c r="K10762" s="29" t="s">
        <v>124</v>
      </c>
      <c r="L10762" s="30" t="s">
        <v>124</v>
      </c>
    </row>
    <row r="10763" spans="1:16" hidden="1" x14ac:dyDescent="0.3">
      <c r="A10763" s="18" t="str">
        <f>+IF(OR(C10763=""),"NO",1)</f>
        <v>NO</v>
      </c>
      <c r="B10763" s="18"/>
      <c r="C10763" s="1" t="s">
        <v>124</v>
      </c>
      <c r="E10763" s="31" t="s">
        <v>124</v>
      </c>
      <c r="F10763" s="32"/>
      <c r="G10763" s="32"/>
      <c r="H10763" s="32"/>
      <c r="I10763" s="32"/>
      <c r="J10763" s="32"/>
      <c r="K10763" s="33" t="s">
        <v>124</v>
      </c>
      <c r="L10763" s="34" t="s">
        <v>124</v>
      </c>
    </row>
    <row r="10764" spans="1:16" hidden="1" x14ac:dyDescent="0.3">
      <c r="A10764" s="18" t="str">
        <f>+IF(OR(C10764=""),"NO",1)</f>
        <v>NO</v>
      </c>
      <c r="B10764" s="18"/>
      <c r="C10764" s="1" t="s">
        <v>124</v>
      </c>
      <c r="E10764" s="31" t="s">
        <v>124</v>
      </c>
      <c r="F10764" s="32"/>
      <c r="G10764" s="32"/>
      <c r="H10764" s="32"/>
      <c r="I10764" s="32"/>
      <c r="J10764" s="32"/>
      <c r="K10764" s="33" t="s">
        <v>124</v>
      </c>
      <c r="L10764" s="34" t="s">
        <v>124</v>
      </c>
    </row>
    <row r="10765" spans="1:16" hidden="1" x14ac:dyDescent="0.3">
      <c r="A10765" s="18" t="str">
        <f>+IF(OR(C10765=""),"NO",1)</f>
        <v>NO</v>
      </c>
      <c r="B10765" s="18"/>
      <c r="C10765" s="1" t="s">
        <v>124</v>
      </c>
      <c r="E10765" s="31" t="s">
        <v>13</v>
      </c>
      <c r="F10765" s="32"/>
      <c r="G10765" s="32"/>
      <c r="H10765" s="32"/>
      <c r="I10765" s="32"/>
      <c r="J10765" s="32"/>
      <c r="K10765" s="33"/>
      <c r="L10765" s="34"/>
    </row>
    <row r="10766" spans="1:16" hidden="1" x14ac:dyDescent="0.3">
      <c r="A10766" s="18" t="str">
        <f>+IF(OR(C10766=""),"NO",1)</f>
        <v>NO</v>
      </c>
      <c r="B10766" s="18"/>
      <c r="C10766" s="1" t="s">
        <v>124</v>
      </c>
      <c r="E10766" s="31" t="s">
        <v>13</v>
      </c>
      <c r="F10766" s="32"/>
      <c r="G10766" s="32"/>
      <c r="H10766" s="32"/>
      <c r="I10766" s="32"/>
      <c r="J10766" s="32"/>
      <c r="K10766" s="33"/>
      <c r="L10766" s="34"/>
    </row>
    <row r="10767" spans="1:16" hidden="1" x14ac:dyDescent="0.3">
      <c r="A10767" s="18" t="str">
        <f>+IF(OR(C10767=""),"NO",1)</f>
        <v>NO</v>
      </c>
      <c r="B10767" s="18"/>
      <c r="C10767" s="1" t="s">
        <v>124</v>
      </c>
      <c r="E10767" s="35" t="s">
        <v>13</v>
      </c>
      <c r="F10767" s="36"/>
      <c r="G10767" s="36"/>
      <c r="H10767" s="36"/>
      <c r="I10767" s="36"/>
      <c r="J10767" s="36"/>
      <c r="K10767" s="37"/>
      <c r="L10767" s="38"/>
    </row>
    <row r="10768" spans="1:16" ht="5.15" hidden="1" customHeight="1" x14ac:dyDescent="0.3">
      <c r="A10768" s="1" t="str">
        <f>+A10760</f>
        <v>NO</v>
      </c>
      <c r="E10768" s="39"/>
      <c r="F10768" s="39"/>
      <c r="G10768" s="39"/>
      <c r="H10768" s="39"/>
      <c r="I10768" s="39"/>
      <c r="J10768" s="39"/>
      <c r="K10768" s="39"/>
      <c r="L10768" s="39"/>
    </row>
    <row r="10769" spans="1:12" ht="15.75" hidden="1" customHeight="1" x14ac:dyDescent="0.3">
      <c r="A10769" s="1" t="str">
        <f>+A10760</f>
        <v>NO</v>
      </c>
      <c r="E10769" s="40" t="str">
        <f>+$E$19</f>
        <v>RESULTADO DE EVALUACIÓN TÉCNICA</v>
      </c>
      <c r="F10769" s="41"/>
      <c r="G10769" s="41"/>
      <c r="H10769" s="41"/>
      <c r="I10769" s="41"/>
      <c r="J10769" s="41"/>
      <c r="K10769" s="41"/>
      <c r="L10769" s="42"/>
    </row>
    <row r="10770" spans="1:12" hidden="1" x14ac:dyDescent="0.3">
      <c r="A10770" s="1" t="str">
        <f>+A10760</f>
        <v>NO</v>
      </c>
      <c r="E10770" s="43"/>
      <c r="F10770" s="44" t="str">
        <f>+$F$20</f>
        <v>Experiencia</v>
      </c>
      <c r="G10770" s="45"/>
      <c r="H10770" s="45"/>
      <c r="I10770" s="45"/>
      <c r="J10770" s="45"/>
      <c r="K10770" s="46"/>
      <c r="L10770" s="47" t="s">
        <v>124</v>
      </c>
    </row>
    <row r="10771" spans="1:12" hidden="1" x14ac:dyDescent="0.3">
      <c r="A10771" s="1" t="str">
        <f>+A10760</f>
        <v>NO</v>
      </c>
      <c r="E10771" s="348" t="str">
        <f>+$E$21</f>
        <v>OBSERVACIONES RESPECTO A LA EVALUACIÓN DE EXPERIENCIA</v>
      </c>
      <c r="F10771" s="308"/>
      <c r="G10771" s="308"/>
      <c r="H10771" s="308"/>
      <c r="I10771" s="308"/>
      <c r="J10771" s="308"/>
      <c r="K10771" s="308"/>
      <c r="L10771" s="349"/>
    </row>
    <row r="10772" spans="1:12" hidden="1" x14ac:dyDescent="0.3">
      <c r="A10772" s="1" t="str">
        <f>+A10760</f>
        <v>NO</v>
      </c>
      <c r="E10772" s="350" t="s">
        <v>124</v>
      </c>
      <c r="F10772" s="351"/>
      <c r="G10772" s="351"/>
      <c r="H10772" s="351"/>
      <c r="I10772" s="351"/>
      <c r="J10772" s="351"/>
      <c r="K10772" s="351"/>
      <c r="L10772" s="352"/>
    </row>
    <row r="10773" spans="1:12" ht="5.15" hidden="1" customHeight="1" x14ac:dyDescent="0.3">
      <c r="A10773" s="1" t="str">
        <f>+A10760</f>
        <v>NO</v>
      </c>
      <c r="E10773" s="39"/>
      <c r="F10773" s="39"/>
      <c r="G10773" s="39"/>
      <c r="H10773" s="39"/>
      <c r="I10773" s="39"/>
      <c r="J10773" s="39"/>
      <c r="K10773" s="39"/>
      <c r="L10773" s="39"/>
    </row>
    <row r="10774" spans="1:12" ht="12.75" hidden="1" customHeight="1" x14ac:dyDescent="0.3">
      <c r="A10774" s="1" t="str">
        <f>+A10760</f>
        <v>NO</v>
      </c>
      <c r="E10774" s="40" t="str">
        <f>+$E$24</f>
        <v>EXPERIENCIA HABILITANTE: CONTRATOS PRESENTADOS</v>
      </c>
      <c r="F10774" s="41"/>
      <c r="G10774" s="41"/>
      <c r="H10774" s="41"/>
      <c r="I10774" s="41"/>
      <c r="J10774" s="41"/>
      <c r="K10774" s="41"/>
      <c r="L10774" s="42"/>
    </row>
    <row r="10775" spans="1:12" ht="8.5" hidden="1" customHeight="1" x14ac:dyDescent="0.3">
      <c r="A10775" s="1" t="str">
        <f>+A10760</f>
        <v>NO</v>
      </c>
      <c r="E10775" s="49"/>
      <c r="F10775" s="50"/>
      <c r="G10775" s="51"/>
      <c r="H10775" s="51"/>
      <c r="I10775" s="51"/>
      <c r="J10775" s="51"/>
      <c r="K10775" s="51"/>
      <c r="L10775" s="52"/>
    </row>
    <row r="10776" spans="1:12" hidden="1" x14ac:dyDescent="0.3">
      <c r="A10776" s="18" t="str">
        <f>+IF(OR(C10776=""),"NO",1)</f>
        <v>NO</v>
      </c>
      <c r="B10776" s="18"/>
      <c r="C10776" s="1" t="s">
        <v>124</v>
      </c>
      <c r="E10776" s="329">
        <v>1</v>
      </c>
      <c r="F10776" s="53" t="str">
        <f>+$F$26</f>
        <v>OBJETO</v>
      </c>
      <c r="G10776" s="332" t="s">
        <v>124</v>
      </c>
      <c r="H10776" s="333"/>
      <c r="I10776" s="333"/>
      <c r="J10776" s="333"/>
      <c r="K10776" s="333"/>
      <c r="L10776" s="334"/>
    </row>
    <row r="10777" spans="1:12" hidden="1" x14ac:dyDescent="0.3">
      <c r="A10777" s="18" t="str">
        <f>+IF(OR(C10776=""),"NO",1)</f>
        <v>NO</v>
      </c>
      <c r="B10777" s="18"/>
      <c r="E10777" s="330"/>
      <c r="F10777" s="54" t="str">
        <f>+$F$27</f>
        <v>CONTRATANTE</v>
      </c>
      <c r="G10777" s="335" t="s">
        <v>124</v>
      </c>
      <c r="H10777" s="310"/>
      <c r="I10777" s="310"/>
      <c r="J10777" s="310"/>
      <c r="K10777" s="310"/>
      <c r="L10777" s="336"/>
    </row>
    <row r="10778" spans="1:12" hidden="1" x14ac:dyDescent="0.3">
      <c r="A10778" s="18" t="str">
        <f>+IF(OR(C10776=""),"NO",1)</f>
        <v>NO</v>
      </c>
      <c r="B10778" s="18"/>
      <c r="E10778" s="330"/>
      <c r="F10778" s="54" t="str">
        <f>+$F$28</f>
        <v>APORTANTE</v>
      </c>
      <c r="G10778" s="337" t="s">
        <v>124</v>
      </c>
      <c r="H10778" s="338"/>
      <c r="I10778" s="338"/>
      <c r="J10778" s="338"/>
      <c r="K10778" s="338"/>
      <c r="L10778" s="339"/>
    </row>
    <row r="10779" spans="1:12" hidden="1" x14ac:dyDescent="0.3">
      <c r="A10779" s="18" t="str">
        <f>+IF(OR(C10776=""),"NO",1)</f>
        <v>NO</v>
      </c>
      <c r="B10779" s="18"/>
      <c r="E10779" s="330"/>
      <c r="F10779" s="54" t="str">
        <f>+$F$29</f>
        <v>VALOR /SMMLV)</v>
      </c>
      <c r="G10779" s="55" t="s">
        <v>124</v>
      </c>
      <c r="H10779" s="56" t="str">
        <f>+$H$29</f>
        <v>% PART..</v>
      </c>
      <c r="I10779" s="57" t="s">
        <v>124</v>
      </c>
      <c r="J10779" s="58" t="str">
        <f>+$J$29</f>
        <v>VALOR ACREDITADO</v>
      </c>
      <c r="K10779" s="59"/>
      <c r="L10779" s="47" t="s">
        <v>124</v>
      </c>
    </row>
    <row r="10780" spans="1:12" hidden="1" x14ac:dyDescent="0.3">
      <c r="A10780" s="18" t="str">
        <f>+IF(OR(C10776=""),"NO",1)</f>
        <v>NO</v>
      </c>
      <c r="B10780" s="18"/>
      <c r="E10780" s="330"/>
      <c r="F10780" s="60" t="str">
        <f>+$F$30</f>
        <v>EXPERIENCIA APORTADA</v>
      </c>
      <c r="G10780" s="340" t="s">
        <v>124</v>
      </c>
      <c r="H10780" s="341"/>
      <c r="I10780" s="341"/>
      <c r="J10780" s="341"/>
      <c r="K10780" s="341"/>
      <c r="L10780" s="342"/>
    </row>
    <row r="10781" spans="1:12" hidden="1" x14ac:dyDescent="0.3">
      <c r="A10781" s="18" t="str">
        <f>+IF(OR(C10776=""),"NO",1)</f>
        <v>NO</v>
      </c>
      <c r="B10781" s="18"/>
      <c r="E10781" s="331"/>
      <c r="F10781" s="62" t="str">
        <f>+$F$31</f>
        <v>OBSERVACIÓN</v>
      </c>
      <c r="G10781" s="343" t="s">
        <v>124</v>
      </c>
      <c r="H10781" s="344"/>
      <c r="I10781" s="344"/>
      <c r="J10781" s="344"/>
      <c r="K10781" s="344"/>
      <c r="L10781" s="345"/>
    </row>
    <row r="10782" spans="1:12" ht="8.5" hidden="1" customHeight="1" x14ac:dyDescent="0.3">
      <c r="A10782" s="18" t="str">
        <f>+IF(OR(C10776=""),"NO",1)</f>
        <v>NO</v>
      </c>
      <c r="B10782" s="18"/>
      <c r="E10782" s="49"/>
      <c r="F10782" s="50"/>
      <c r="G10782" s="51"/>
      <c r="H10782" s="51"/>
      <c r="I10782" s="51"/>
      <c r="J10782" s="51"/>
      <c r="K10782" s="51"/>
      <c r="L10782" s="52"/>
    </row>
    <row r="10783" spans="1:12" hidden="1" x14ac:dyDescent="0.3">
      <c r="A10783" s="18" t="str">
        <f t="shared" ref="A10783" si="3612">+IF(OR(C10783=""),"NO",1)</f>
        <v>NO</v>
      </c>
      <c r="B10783" s="18"/>
      <c r="C10783" s="1" t="s">
        <v>124</v>
      </c>
      <c r="E10783" s="329">
        <v>2</v>
      </c>
      <c r="F10783" s="53" t="str">
        <f>+$F$26</f>
        <v>OBJETO</v>
      </c>
      <c r="G10783" s="332" t="s">
        <v>124</v>
      </c>
      <c r="H10783" s="333"/>
      <c r="I10783" s="333"/>
      <c r="J10783" s="333"/>
      <c r="K10783" s="333"/>
      <c r="L10783" s="334"/>
    </row>
    <row r="10784" spans="1:12" hidden="1" x14ac:dyDescent="0.3">
      <c r="A10784" s="18" t="str">
        <f t="shared" ref="A10784" si="3613">+IF(OR(C10783=""),"NO",1)</f>
        <v>NO</v>
      </c>
      <c r="B10784" s="18"/>
      <c r="E10784" s="330"/>
      <c r="F10784" s="54" t="str">
        <f>+$F$27</f>
        <v>CONTRATANTE</v>
      </c>
      <c r="G10784" s="335" t="s">
        <v>124</v>
      </c>
      <c r="H10784" s="310"/>
      <c r="I10784" s="310"/>
      <c r="J10784" s="310"/>
      <c r="K10784" s="310"/>
      <c r="L10784" s="336"/>
    </row>
    <row r="10785" spans="1:12" hidden="1" x14ac:dyDescent="0.3">
      <c r="A10785" s="18" t="str">
        <f t="shared" ref="A10785" si="3614">+IF(OR(C10783=""),"NO",1)</f>
        <v>NO</v>
      </c>
      <c r="B10785" s="18"/>
      <c r="E10785" s="330"/>
      <c r="F10785" s="54" t="str">
        <f>+$F$28</f>
        <v>APORTANTE</v>
      </c>
      <c r="G10785" s="337" t="s">
        <v>124</v>
      </c>
      <c r="H10785" s="338"/>
      <c r="I10785" s="338"/>
      <c r="J10785" s="338"/>
      <c r="K10785" s="338"/>
      <c r="L10785" s="339"/>
    </row>
    <row r="10786" spans="1:12" hidden="1" x14ac:dyDescent="0.3">
      <c r="A10786" s="18" t="str">
        <f t="shared" ref="A10786" si="3615">+IF(OR(C10783=""),"NO",1)</f>
        <v>NO</v>
      </c>
      <c r="B10786" s="18"/>
      <c r="E10786" s="330"/>
      <c r="F10786" s="54" t="str">
        <f>+$F$29</f>
        <v>VALOR /SMMLV)</v>
      </c>
      <c r="G10786" s="55" t="s">
        <v>124</v>
      </c>
      <c r="H10786" s="56" t="str">
        <f>+$H$29</f>
        <v>% PART..</v>
      </c>
      <c r="I10786" s="57" t="s">
        <v>124</v>
      </c>
      <c r="J10786" s="58" t="str">
        <f>+$J$29</f>
        <v>VALOR ACREDITADO</v>
      </c>
      <c r="K10786" s="59"/>
      <c r="L10786" s="47" t="s">
        <v>124</v>
      </c>
    </row>
    <row r="10787" spans="1:12" hidden="1" x14ac:dyDescent="0.3">
      <c r="A10787" s="18" t="str">
        <f t="shared" ref="A10787" si="3616">+IF(OR(C10783=""),"NO",1)</f>
        <v>NO</v>
      </c>
      <c r="B10787" s="18"/>
      <c r="E10787" s="330"/>
      <c r="F10787" s="60" t="str">
        <f>+$F$30</f>
        <v>EXPERIENCIA APORTADA</v>
      </c>
      <c r="G10787" s="340" t="s">
        <v>124</v>
      </c>
      <c r="H10787" s="341"/>
      <c r="I10787" s="341"/>
      <c r="J10787" s="341"/>
      <c r="K10787" s="341"/>
      <c r="L10787" s="342"/>
    </row>
    <row r="10788" spans="1:12" hidden="1" x14ac:dyDescent="0.3">
      <c r="A10788" s="18" t="str">
        <f t="shared" ref="A10788" si="3617">+IF(OR(C10783=""),"NO",1)</f>
        <v>NO</v>
      </c>
      <c r="B10788" s="18"/>
      <c r="E10788" s="331"/>
      <c r="F10788" s="62" t="str">
        <f>+$F$31</f>
        <v>OBSERVACIÓN</v>
      </c>
      <c r="G10788" s="343" t="s">
        <v>124</v>
      </c>
      <c r="H10788" s="344"/>
      <c r="I10788" s="344"/>
      <c r="J10788" s="344"/>
      <c r="K10788" s="344"/>
      <c r="L10788" s="345"/>
    </row>
    <row r="10789" spans="1:12" ht="8.5" hidden="1" customHeight="1" x14ac:dyDescent="0.3">
      <c r="A10789" s="18" t="str">
        <f t="shared" ref="A10789" si="3618">+IF(OR(C10783=""),"NO",1)</f>
        <v>NO</v>
      </c>
      <c r="B10789" s="18"/>
      <c r="E10789" s="49"/>
      <c r="F10789" s="50"/>
      <c r="G10789" s="51"/>
      <c r="H10789" s="51"/>
      <c r="I10789" s="51"/>
      <c r="J10789" s="51"/>
      <c r="K10789" s="51"/>
      <c r="L10789" s="52"/>
    </row>
    <row r="10790" spans="1:12" hidden="1" x14ac:dyDescent="0.3">
      <c r="A10790" s="18" t="str">
        <f t="shared" ref="A10790" si="3619">+IF(OR(C10790=""),"NO",1)</f>
        <v>NO</v>
      </c>
      <c r="B10790" s="18"/>
      <c r="C10790" s="1" t="s">
        <v>124</v>
      </c>
      <c r="E10790" s="329">
        <v>3</v>
      </c>
      <c r="F10790" s="53" t="str">
        <f>+$F$26</f>
        <v>OBJETO</v>
      </c>
      <c r="G10790" s="332" t="s">
        <v>124</v>
      </c>
      <c r="H10790" s="333"/>
      <c r="I10790" s="333"/>
      <c r="J10790" s="333"/>
      <c r="K10790" s="333"/>
      <c r="L10790" s="334"/>
    </row>
    <row r="10791" spans="1:12" hidden="1" x14ac:dyDescent="0.3">
      <c r="A10791" s="18" t="str">
        <f t="shared" ref="A10791" si="3620">+IF(OR(C10790=""),"NO",1)</f>
        <v>NO</v>
      </c>
      <c r="B10791" s="18"/>
      <c r="E10791" s="330"/>
      <c r="F10791" s="54" t="str">
        <f>+$F$27</f>
        <v>CONTRATANTE</v>
      </c>
      <c r="G10791" s="335" t="s">
        <v>124</v>
      </c>
      <c r="H10791" s="310"/>
      <c r="I10791" s="310"/>
      <c r="J10791" s="310"/>
      <c r="K10791" s="310"/>
      <c r="L10791" s="336"/>
    </row>
    <row r="10792" spans="1:12" hidden="1" x14ac:dyDescent="0.3">
      <c r="A10792" s="18" t="str">
        <f t="shared" ref="A10792" si="3621">+IF(OR(C10790=""),"NO",1)</f>
        <v>NO</v>
      </c>
      <c r="B10792" s="18"/>
      <c r="E10792" s="330"/>
      <c r="F10792" s="54" t="str">
        <f>+$F$28</f>
        <v>APORTANTE</v>
      </c>
      <c r="G10792" s="337" t="s">
        <v>124</v>
      </c>
      <c r="H10792" s="338"/>
      <c r="I10792" s="338"/>
      <c r="J10792" s="338"/>
      <c r="K10792" s="338"/>
      <c r="L10792" s="339"/>
    </row>
    <row r="10793" spans="1:12" hidden="1" x14ac:dyDescent="0.3">
      <c r="A10793" s="18" t="str">
        <f t="shared" ref="A10793" si="3622">+IF(OR(C10790=""),"NO",1)</f>
        <v>NO</v>
      </c>
      <c r="B10793" s="18"/>
      <c r="E10793" s="330"/>
      <c r="F10793" s="54" t="str">
        <f>+$F$29</f>
        <v>VALOR /SMMLV)</v>
      </c>
      <c r="G10793" s="55" t="s">
        <v>124</v>
      </c>
      <c r="H10793" s="56" t="str">
        <f>+$H$29</f>
        <v>% PART..</v>
      </c>
      <c r="I10793" s="57" t="s">
        <v>124</v>
      </c>
      <c r="J10793" s="58" t="str">
        <f>+$J$29</f>
        <v>VALOR ACREDITADO</v>
      </c>
      <c r="K10793" s="59"/>
      <c r="L10793" s="47" t="s">
        <v>124</v>
      </c>
    </row>
    <row r="10794" spans="1:12" hidden="1" x14ac:dyDescent="0.3">
      <c r="A10794" s="18" t="str">
        <f t="shared" ref="A10794" si="3623">+IF(OR(C10790=""),"NO",1)</f>
        <v>NO</v>
      </c>
      <c r="B10794" s="18"/>
      <c r="E10794" s="330"/>
      <c r="F10794" s="60" t="str">
        <f>+$F$30</f>
        <v>EXPERIENCIA APORTADA</v>
      </c>
      <c r="G10794" s="340" t="s">
        <v>124</v>
      </c>
      <c r="H10794" s="341"/>
      <c r="I10794" s="341"/>
      <c r="J10794" s="341"/>
      <c r="K10794" s="341"/>
      <c r="L10794" s="342"/>
    </row>
    <row r="10795" spans="1:12" hidden="1" x14ac:dyDescent="0.3">
      <c r="A10795" s="18" t="str">
        <f t="shared" ref="A10795" si="3624">+IF(OR(C10790=""),"NO",1)</f>
        <v>NO</v>
      </c>
      <c r="B10795" s="18"/>
      <c r="E10795" s="331"/>
      <c r="F10795" s="62" t="str">
        <f>+$F$31</f>
        <v>OBSERVACIÓN</v>
      </c>
      <c r="G10795" s="343" t="s">
        <v>124</v>
      </c>
      <c r="H10795" s="344"/>
      <c r="I10795" s="344"/>
      <c r="J10795" s="344"/>
      <c r="K10795" s="344"/>
      <c r="L10795" s="345"/>
    </row>
    <row r="10796" spans="1:12" ht="8.5" hidden="1" customHeight="1" x14ac:dyDescent="0.3">
      <c r="A10796" s="18" t="str">
        <f t="shared" ref="A10796" si="3625">+IF(OR(C10790=""),"NO",1)</f>
        <v>NO</v>
      </c>
      <c r="B10796" s="18"/>
      <c r="E10796" s="49"/>
      <c r="F10796" s="50"/>
      <c r="G10796" s="51"/>
      <c r="H10796" s="51"/>
      <c r="I10796" s="51"/>
      <c r="J10796" s="51"/>
      <c r="K10796" s="51"/>
      <c r="L10796" s="52"/>
    </row>
    <row r="10797" spans="1:12" hidden="1" x14ac:dyDescent="0.3">
      <c r="A10797" s="18" t="str">
        <f t="shared" ref="A10797" si="3626">+IF(OR(C10797=""),"NO",1)</f>
        <v>NO</v>
      </c>
      <c r="B10797" s="18"/>
      <c r="C10797" s="1" t="s">
        <v>124</v>
      </c>
      <c r="E10797" s="329">
        <v>4</v>
      </c>
      <c r="F10797" s="53" t="str">
        <f>+$F$26</f>
        <v>OBJETO</v>
      </c>
      <c r="G10797" s="332" t="s">
        <v>124</v>
      </c>
      <c r="H10797" s="333"/>
      <c r="I10797" s="333"/>
      <c r="J10797" s="333"/>
      <c r="K10797" s="333"/>
      <c r="L10797" s="334"/>
    </row>
    <row r="10798" spans="1:12" hidden="1" x14ac:dyDescent="0.3">
      <c r="A10798" s="18" t="str">
        <f t="shared" ref="A10798" si="3627">+IF(OR(C10797=""),"NO",1)</f>
        <v>NO</v>
      </c>
      <c r="B10798" s="18"/>
      <c r="E10798" s="330"/>
      <c r="F10798" s="54" t="str">
        <f>+$F$27</f>
        <v>CONTRATANTE</v>
      </c>
      <c r="G10798" s="335" t="s">
        <v>124</v>
      </c>
      <c r="H10798" s="310"/>
      <c r="I10798" s="310"/>
      <c r="J10798" s="310"/>
      <c r="K10798" s="310"/>
      <c r="L10798" s="336"/>
    </row>
    <row r="10799" spans="1:12" hidden="1" x14ac:dyDescent="0.3">
      <c r="A10799" s="18" t="str">
        <f t="shared" ref="A10799" si="3628">+IF(OR(C10797=""),"NO",1)</f>
        <v>NO</v>
      </c>
      <c r="B10799" s="18"/>
      <c r="E10799" s="330"/>
      <c r="F10799" s="54" t="str">
        <f>+$F$28</f>
        <v>APORTANTE</v>
      </c>
      <c r="G10799" s="337" t="s">
        <v>124</v>
      </c>
      <c r="H10799" s="338"/>
      <c r="I10799" s="338"/>
      <c r="J10799" s="338"/>
      <c r="K10799" s="338"/>
      <c r="L10799" s="339"/>
    </row>
    <row r="10800" spans="1:12" hidden="1" x14ac:dyDescent="0.3">
      <c r="A10800" s="18" t="str">
        <f t="shared" ref="A10800" si="3629">+IF(OR(C10797=""),"NO",1)</f>
        <v>NO</v>
      </c>
      <c r="B10800" s="18"/>
      <c r="E10800" s="330"/>
      <c r="F10800" s="54" t="str">
        <f>+$F$29</f>
        <v>VALOR /SMMLV)</v>
      </c>
      <c r="G10800" s="55" t="s">
        <v>124</v>
      </c>
      <c r="H10800" s="56" t="str">
        <f>+$H$29</f>
        <v>% PART..</v>
      </c>
      <c r="I10800" s="57" t="s">
        <v>124</v>
      </c>
      <c r="J10800" s="58" t="str">
        <f>+$J$29</f>
        <v>VALOR ACREDITADO</v>
      </c>
      <c r="K10800" s="59"/>
      <c r="L10800" s="47" t="s">
        <v>124</v>
      </c>
    </row>
    <row r="10801" spans="1:12" hidden="1" x14ac:dyDescent="0.3">
      <c r="A10801" s="18" t="str">
        <f t="shared" ref="A10801" si="3630">+IF(OR(C10797=""),"NO",1)</f>
        <v>NO</v>
      </c>
      <c r="B10801" s="18"/>
      <c r="E10801" s="330"/>
      <c r="F10801" s="60" t="str">
        <f>+$F$30</f>
        <v>EXPERIENCIA APORTADA</v>
      </c>
      <c r="G10801" s="340" t="s">
        <v>124</v>
      </c>
      <c r="H10801" s="341"/>
      <c r="I10801" s="341"/>
      <c r="J10801" s="341"/>
      <c r="K10801" s="341"/>
      <c r="L10801" s="342"/>
    </row>
    <row r="10802" spans="1:12" hidden="1" x14ac:dyDescent="0.3">
      <c r="A10802" s="18" t="str">
        <f t="shared" ref="A10802" si="3631">+IF(OR(C10797=""),"NO",1)</f>
        <v>NO</v>
      </c>
      <c r="B10802" s="18"/>
      <c r="E10802" s="331"/>
      <c r="F10802" s="62" t="str">
        <f>+$F$31</f>
        <v>OBSERVACIÓN</v>
      </c>
      <c r="G10802" s="343" t="s">
        <v>124</v>
      </c>
      <c r="H10802" s="344"/>
      <c r="I10802" s="344"/>
      <c r="J10802" s="344"/>
      <c r="K10802" s="344"/>
      <c r="L10802" s="345"/>
    </row>
    <row r="10803" spans="1:12" ht="8.5" hidden="1" customHeight="1" x14ac:dyDescent="0.3">
      <c r="A10803" s="18" t="str">
        <f t="shared" ref="A10803" si="3632">+IF(OR(C10797=""),"NO",1)</f>
        <v>NO</v>
      </c>
      <c r="B10803" s="18"/>
      <c r="E10803" s="49"/>
      <c r="F10803" s="50"/>
      <c r="G10803" s="51"/>
      <c r="H10803" s="51"/>
      <c r="I10803" s="51"/>
      <c r="J10803" s="51"/>
      <c r="K10803" s="51"/>
      <c r="L10803" s="52"/>
    </row>
    <row r="10804" spans="1:12" hidden="1" x14ac:dyDescent="0.3">
      <c r="A10804" s="18" t="str">
        <f t="shared" ref="A10804" si="3633">+IF(OR(C10804=""),"NO",1)</f>
        <v>NO</v>
      </c>
      <c r="B10804" s="18"/>
      <c r="C10804" s="1" t="s">
        <v>124</v>
      </c>
      <c r="E10804" s="329">
        <v>5</v>
      </c>
      <c r="F10804" s="53" t="str">
        <f>+$F$26</f>
        <v>OBJETO</v>
      </c>
      <c r="G10804" s="332" t="s">
        <v>124</v>
      </c>
      <c r="H10804" s="333"/>
      <c r="I10804" s="333"/>
      <c r="J10804" s="333"/>
      <c r="K10804" s="333"/>
      <c r="L10804" s="334"/>
    </row>
    <row r="10805" spans="1:12" hidden="1" x14ac:dyDescent="0.3">
      <c r="A10805" s="18" t="str">
        <f t="shared" ref="A10805" si="3634">+IF(OR(C10804=""),"NO",1)</f>
        <v>NO</v>
      </c>
      <c r="B10805" s="18"/>
      <c r="E10805" s="330"/>
      <c r="F10805" s="54" t="str">
        <f>+$F$27</f>
        <v>CONTRATANTE</v>
      </c>
      <c r="G10805" s="335" t="s">
        <v>124</v>
      </c>
      <c r="H10805" s="310"/>
      <c r="I10805" s="310"/>
      <c r="J10805" s="310"/>
      <c r="K10805" s="310"/>
      <c r="L10805" s="336"/>
    </row>
    <row r="10806" spans="1:12" hidden="1" x14ac:dyDescent="0.3">
      <c r="A10806" s="18" t="str">
        <f t="shared" ref="A10806" si="3635">+IF(OR(C10804=""),"NO",1)</f>
        <v>NO</v>
      </c>
      <c r="B10806" s="18"/>
      <c r="E10806" s="330"/>
      <c r="F10806" s="54" t="str">
        <f>+$F$28</f>
        <v>APORTANTE</v>
      </c>
      <c r="G10806" s="337" t="s">
        <v>124</v>
      </c>
      <c r="H10806" s="338"/>
      <c r="I10806" s="338"/>
      <c r="J10806" s="338"/>
      <c r="K10806" s="338"/>
      <c r="L10806" s="339"/>
    </row>
    <row r="10807" spans="1:12" hidden="1" x14ac:dyDescent="0.3">
      <c r="A10807" s="18" t="str">
        <f t="shared" ref="A10807" si="3636">+IF(OR(C10804=""),"NO",1)</f>
        <v>NO</v>
      </c>
      <c r="B10807" s="18"/>
      <c r="E10807" s="330"/>
      <c r="F10807" s="54" t="str">
        <f>+$F$29</f>
        <v>VALOR /SMMLV)</v>
      </c>
      <c r="G10807" s="55" t="s">
        <v>124</v>
      </c>
      <c r="H10807" s="56" t="str">
        <f>+$H$29</f>
        <v>% PART..</v>
      </c>
      <c r="I10807" s="57" t="s">
        <v>124</v>
      </c>
      <c r="J10807" s="58" t="str">
        <f>+$J$29</f>
        <v>VALOR ACREDITADO</v>
      </c>
      <c r="K10807" s="59"/>
      <c r="L10807" s="47" t="s">
        <v>124</v>
      </c>
    </row>
    <row r="10808" spans="1:12" hidden="1" x14ac:dyDescent="0.3">
      <c r="A10808" s="18" t="str">
        <f t="shared" ref="A10808" si="3637">+IF(OR(C10804=""),"NO",1)</f>
        <v>NO</v>
      </c>
      <c r="B10808" s="18"/>
      <c r="E10808" s="330"/>
      <c r="F10808" s="60" t="str">
        <f>+$F$30</f>
        <v>EXPERIENCIA APORTADA</v>
      </c>
      <c r="G10808" s="340" t="s">
        <v>124</v>
      </c>
      <c r="H10808" s="341"/>
      <c r="I10808" s="341"/>
      <c r="J10808" s="341"/>
      <c r="K10808" s="341"/>
      <c r="L10808" s="342"/>
    </row>
    <row r="10809" spans="1:12" hidden="1" x14ac:dyDescent="0.3">
      <c r="A10809" s="18" t="str">
        <f t="shared" ref="A10809" si="3638">+IF(OR(C10804=""),"NO",1)</f>
        <v>NO</v>
      </c>
      <c r="B10809" s="18"/>
      <c r="E10809" s="331"/>
      <c r="F10809" s="62" t="str">
        <f>+$F$31</f>
        <v>OBSERVACIÓN</v>
      </c>
      <c r="G10809" s="343" t="s">
        <v>124</v>
      </c>
      <c r="H10809" s="344"/>
      <c r="I10809" s="344"/>
      <c r="J10809" s="344"/>
      <c r="K10809" s="344"/>
      <c r="L10809" s="345"/>
    </row>
    <row r="10810" spans="1:12" ht="8.5" hidden="1" customHeight="1" x14ac:dyDescent="0.3">
      <c r="A10810" s="18" t="str">
        <f t="shared" ref="A10810" si="3639">+IF(OR(C10804=""),"NO",1)</f>
        <v>NO</v>
      </c>
      <c r="B10810" s="18"/>
      <c r="E10810" s="49"/>
      <c r="F10810" s="50"/>
      <c r="G10810" s="51"/>
      <c r="H10810" s="51"/>
      <c r="I10810" s="51"/>
      <c r="J10810" s="51"/>
      <c r="K10810" s="51"/>
      <c r="L10810" s="52"/>
    </row>
    <row r="10811" spans="1:12" hidden="1" x14ac:dyDescent="0.3">
      <c r="A10811" s="18" t="str">
        <f t="shared" ref="A10811" si="3640">+IF(OR(C10811=""),"NO",1)</f>
        <v>NO</v>
      </c>
      <c r="B10811" s="18"/>
      <c r="C10811" s="1" t="s">
        <v>124</v>
      </c>
      <c r="E10811" s="329">
        <v>6</v>
      </c>
      <c r="F10811" s="53" t="str">
        <f>+$F$26</f>
        <v>OBJETO</v>
      </c>
      <c r="G10811" s="332" t="s">
        <v>124</v>
      </c>
      <c r="H10811" s="333"/>
      <c r="I10811" s="333"/>
      <c r="J10811" s="333"/>
      <c r="K10811" s="333"/>
      <c r="L10811" s="334"/>
    </row>
    <row r="10812" spans="1:12" hidden="1" x14ac:dyDescent="0.3">
      <c r="A10812" s="18" t="str">
        <f t="shared" ref="A10812" si="3641">+IF(OR(C10811=""),"NO",1)</f>
        <v>NO</v>
      </c>
      <c r="B10812" s="18"/>
      <c r="E10812" s="330"/>
      <c r="F10812" s="54" t="str">
        <f>+$F$27</f>
        <v>CONTRATANTE</v>
      </c>
      <c r="G10812" s="335" t="s">
        <v>124</v>
      </c>
      <c r="H10812" s="310"/>
      <c r="I10812" s="310"/>
      <c r="J10812" s="310"/>
      <c r="K10812" s="310"/>
      <c r="L10812" s="336"/>
    </row>
    <row r="10813" spans="1:12" hidden="1" x14ac:dyDescent="0.3">
      <c r="A10813" s="18" t="str">
        <f t="shared" ref="A10813" si="3642">+IF(OR(C10811=""),"NO",1)</f>
        <v>NO</v>
      </c>
      <c r="B10813" s="18"/>
      <c r="E10813" s="330"/>
      <c r="F10813" s="54" t="str">
        <f>+$F$28</f>
        <v>APORTANTE</v>
      </c>
      <c r="G10813" s="337" t="s">
        <v>124</v>
      </c>
      <c r="H10813" s="338"/>
      <c r="I10813" s="338"/>
      <c r="J10813" s="338"/>
      <c r="K10813" s="338"/>
      <c r="L10813" s="339"/>
    </row>
    <row r="10814" spans="1:12" hidden="1" x14ac:dyDescent="0.3">
      <c r="A10814" s="18" t="str">
        <f t="shared" ref="A10814" si="3643">+IF(OR(C10811=""),"NO",1)</f>
        <v>NO</v>
      </c>
      <c r="B10814" s="18"/>
      <c r="E10814" s="330"/>
      <c r="F10814" s="54" t="str">
        <f>+$F$29</f>
        <v>VALOR /SMMLV)</v>
      </c>
      <c r="G10814" s="55" t="s">
        <v>124</v>
      </c>
      <c r="H10814" s="56" t="str">
        <f>+$H$29</f>
        <v>% PART..</v>
      </c>
      <c r="I10814" s="57" t="s">
        <v>124</v>
      </c>
      <c r="J10814" s="58" t="str">
        <f>+$J$29</f>
        <v>VALOR ACREDITADO</v>
      </c>
      <c r="K10814" s="59"/>
      <c r="L10814" s="47" t="s">
        <v>124</v>
      </c>
    </row>
    <row r="10815" spans="1:12" hidden="1" x14ac:dyDescent="0.3">
      <c r="A10815" s="18" t="str">
        <f t="shared" ref="A10815" si="3644">+IF(OR(C10811=""),"NO",1)</f>
        <v>NO</v>
      </c>
      <c r="B10815" s="18"/>
      <c r="E10815" s="330"/>
      <c r="F10815" s="60" t="str">
        <f>+$F$30</f>
        <v>EXPERIENCIA APORTADA</v>
      </c>
      <c r="G10815" s="340" t="s">
        <v>124</v>
      </c>
      <c r="H10815" s="341"/>
      <c r="I10815" s="341"/>
      <c r="J10815" s="341"/>
      <c r="K10815" s="341"/>
      <c r="L10815" s="342"/>
    </row>
    <row r="10816" spans="1:12" hidden="1" x14ac:dyDescent="0.3">
      <c r="A10816" s="18" t="str">
        <f t="shared" ref="A10816" si="3645">+IF(OR(C10811=""),"NO",1)</f>
        <v>NO</v>
      </c>
      <c r="B10816" s="18"/>
      <c r="E10816" s="331"/>
      <c r="F10816" s="62" t="str">
        <f>+$F$31</f>
        <v>OBSERVACIÓN</v>
      </c>
      <c r="G10816" s="343" t="s">
        <v>124</v>
      </c>
      <c r="H10816" s="344"/>
      <c r="I10816" s="344"/>
      <c r="J10816" s="344"/>
      <c r="K10816" s="344"/>
      <c r="L10816" s="345"/>
    </row>
    <row r="10817" spans="1:12" ht="8.5" hidden="1" customHeight="1" x14ac:dyDescent="0.3">
      <c r="A10817" s="18" t="str">
        <f t="shared" ref="A10817" si="3646">+IF(OR(C10811=""),"NO",1)</f>
        <v>NO</v>
      </c>
      <c r="B10817" s="18"/>
      <c r="E10817" s="49"/>
      <c r="F10817" s="50"/>
      <c r="G10817" s="51"/>
      <c r="H10817" s="51"/>
      <c r="I10817" s="51"/>
      <c r="J10817" s="51"/>
      <c r="K10817" s="51"/>
      <c r="L10817" s="52"/>
    </row>
    <row r="10818" spans="1:12" hidden="1" x14ac:dyDescent="0.3">
      <c r="A10818" s="18" t="str">
        <f t="shared" ref="A10818" si="3647">+IF(OR(C10818=""),"NO",1)</f>
        <v>NO</v>
      </c>
      <c r="B10818" s="18"/>
      <c r="C10818" s="1" t="s">
        <v>124</v>
      </c>
      <c r="E10818" s="329">
        <v>7</v>
      </c>
      <c r="F10818" s="53" t="str">
        <f>+$F$26</f>
        <v>OBJETO</v>
      </c>
      <c r="G10818" s="332" t="s">
        <v>124</v>
      </c>
      <c r="H10818" s="333"/>
      <c r="I10818" s="333"/>
      <c r="J10818" s="333"/>
      <c r="K10818" s="333"/>
      <c r="L10818" s="334"/>
    </row>
    <row r="10819" spans="1:12" hidden="1" x14ac:dyDescent="0.3">
      <c r="A10819" s="18" t="str">
        <f t="shared" ref="A10819" si="3648">+IF(OR(C10818=""),"NO",1)</f>
        <v>NO</v>
      </c>
      <c r="B10819" s="18"/>
      <c r="E10819" s="330"/>
      <c r="F10819" s="54" t="str">
        <f>+$F$27</f>
        <v>CONTRATANTE</v>
      </c>
      <c r="G10819" s="335" t="s">
        <v>124</v>
      </c>
      <c r="H10819" s="310"/>
      <c r="I10819" s="310"/>
      <c r="J10819" s="310"/>
      <c r="K10819" s="310"/>
      <c r="L10819" s="336"/>
    </row>
    <row r="10820" spans="1:12" hidden="1" x14ac:dyDescent="0.3">
      <c r="A10820" s="18" t="str">
        <f t="shared" ref="A10820" si="3649">+IF(OR(C10818=""),"NO",1)</f>
        <v>NO</v>
      </c>
      <c r="B10820" s="18"/>
      <c r="E10820" s="330"/>
      <c r="F10820" s="54" t="str">
        <f>+$F$28</f>
        <v>APORTANTE</v>
      </c>
      <c r="G10820" s="337" t="s">
        <v>124</v>
      </c>
      <c r="H10820" s="338"/>
      <c r="I10820" s="338"/>
      <c r="J10820" s="338"/>
      <c r="K10820" s="338"/>
      <c r="L10820" s="339"/>
    </row>
    <row r="10821" spans="1:12" hidden="1" x14ac:dyDescent="0.3">
      <c r="A10821" s="18" t="str">
        <f t="shared" ref="A10821" si="3650">+IF(OR(C10818=""),"NO",1)</f>
        <v>NO</v>
      </c>
      <c r="B10821" s="18"/>
      <c r="E10821" s="330"/>
      <c r="F10821" s="54" t="str">
        <f>+$F$29</f>
        <v>VALOR /SMMLV)</v>
      </c>
      <c r="G10821" s="55" t="s">
        <v>124</v>
      </c>
      <c r="H10821" s="56" t="str">
        <f>+$H$29</f>
        <v>% PART..</v>
      </c>
      <c r="I10821" s="57" t="s">
        <v>124</v>
      </c>
      <c r="J10821" s="58" t="str">
        <f>+$J$29</f>
        <v>VALOR ACREDITADO</v>
      </c>
      <c r="K10821" s="59"/>
      <c r="L10821" s="47" t="s">
        <v>124</v>
      </c>
    </row>
    <row r="10822" spans="1:12" hidden="1" x14ac:dyDescent="0.3">
      <c r="A10822" s="18" t="str">
        <f t="shared" ref="A10822" si="3651">+IF(OR(C10818=""),"NO",1)</f>
        <v>NO</v>
      </c>
      <c r="B10822" s="18"/>
      <c r="E10822" s="330"/>
      <c r="F10822" s="60" t="str">
        <f>+$F$30</f>
        <v>EXPERIENCIA APORTADA</v>
      </c>
      <c r="G10822" s="340" t="s">
        <v>124</v>
      </c>
      <c r="H10822" s="341"/>
      <c r="I10822" s="341"/>
      <c r="J10822" s="341"/>
      <c r="K10822" s="341"/>
      <c r="L10822" s="342"/>
    </row>
    <row r="10823" spans="1:12" hidden="1" x14ac:dyDescent="0.3">
      <c r="A10823" s="18" t="str">
        <f t="shared" ref="A10823" si="3652">+IF(OR(C10818=""),"NO",1)</f>
        <v>NO</v>
      </c>
      <c r="B10823" s="18"/>
      <c r="E10823" s="331"/>
      <c r="F10823" s="62" t="str">
        <f>+$F$31</f>
        <v>OBSERVACIÓN</v>
      </c>
      <c r="G10823" s="343" t="s">
        <v>124</v>
      </c>
      <c r="H10823" s="344"/>
      <c r="I10823" s="344"/>
      <c r="J10823" s="344"/>
      <c r="K10823" s="344"/>
      <c r="L10823" s="345"/>
    </row>
    <row r="10824" spans="1:12" hidden="1" x14ac:dyDescent="0.3">
      <c r="A10824" s="18" t="str">
        <f t="shared" ref="A10824" si="3653">+IF(OR(C10818=""),"NO",1)</f>
        <v>NO</v>
      </c>
      <c r="B10824" s="18"/>
      <c r="E10824" s="49"/>
      <c r="F10824" s="50"/>
      <c r="G10824" s="51"/>
      <c r="H10824" s="51"/>
      <c r="I10824" s="51"/>
      <c r="J10824" s="51"/>
      <c r="K10824" s="51"/>
      <c r="L10824" s="52"/>
    </row>
    <row r="10825" spans="1:12" hidden="1" x14ac:dyDescent="0.3">
      <c r="A10825" s="1" t="str">
        <f>+A10760</f>
        <v>NO</v>
      </c>
      <c r="C10825" s="1" t="str">
        <f>"N"&amp;C10760</f>
        <v>N</v>
      </c>
      <c r="E10825" s="63"/>
      <c r="F10825" s="64" t="str">
        <f>+$F$75</f>
        <v>TOTAL DE CONTRATOS PRESENTADOS VÁLIDOS QUE CUMPLEN EXPERIENCIA ACREDITADA:</v>
      </c>
      <c r="G10825" s="65"/>
      <c r="H10825" s="65"/>
      <c r="I10825" s="65"/>
      <c r="J10825" s="66"/>
      <c r="K10825" s="65"/>
      <c r="L10825" s="67" t="s">
        <v>124</v>
      </c>
    </row>
    <row r="10826" spans="1:12" ht="6.65" hidden="1" customHeight="1" x14ac:dyDescent="0.3">
      <c r="A10826" s="1" t="str">
        <f>+A10760</f>
        <v>NO</v>
      </c>
      <c r="E10826" s="51"/>
      <c r="F10826" s="50"/>
      <c r="G10826" s="51"/>
      <c r="H10826" s="51"/>
      <c r="I10826" s="51"/>
      <c r="J10826" s="51"/>
      <c r="K10826" s="51"/>
      <c r="L10826" s="51"/>
    </row>
    <row r="10827" spans="1:12" hidden="1" x14ac:dyDescent="0.3">
      <c r="A10827" s="1" t="str">
        <f>+A10760</f>
        <v>NO</v>
      </c>
      <c r="E10827" s="63"/>
      <c r="F10827" s="63" t="str">
        <f>+$F$77</f>
        <v>ACREDITA SUMINISTRO E INSTALACIÓN DE MOBILIARIO POR LO MENOS EN UN (1) CONTRATO VÁLIDO</v>
      </c>
      <c r="G10827" s="65"/>
      <c r="H10827" s="65"/>
      <c r="I10827" s="65"/>
      <c r="J10827" s="66"/>
      <c r="K10827" s="65"/>
      <c r="L10827" s="68" t="s">
        <v>157</v>
      </c>
    </row>
    <row r="10828" spans="1:12" ht="5.15" hidden="1" customHeight="1" x14ac:dyDescent="0.3">
      <c r="A10828" s="1" t="str">
        <f>+A10760</f>
        <v>NO</v>
      </c>
      <c r="E10828" s="51"/>
      <c r="F10828" s="50"/>
      <c r="G10828" s="51"/>
      <c r="H10828" s="51"/>
      <c r="I10828" s="51"/>
      <c r="J10828" s="51"/>
      <c r="K10828" s="51"/>
      <c r="L10828" s="51"/>
    </row>
    <row r="10829" spans="1:12" ht="12.75" hidden="1" customHeight="1" x14ac:dyDescent="0.3">
      <c r="A10829" s="1" t="str">
        <f>+A10760</f>
        <v>NO</v>
      </c>
      <c r="E10829" s="69" t="str">
        <f>+$E$79</f>
        <v>EXPERIENCIA ESPECÍFICA NUMERAL 10.1.1 A</v>
      </c>
      <c r="F10829" s="70"/>
      <c r="G10829" s="70"/>
      <c r="H10829" s="70"/>
      <c r="I10829" s="70"/>
      <c r="J10829" s="70"/>
      <c r="K10829" s="70"/>
      <c r="L10829" s="71"/>
    </row>
    <row r="10830" spans="1:12" ht="26.5" hidden="1" customHeight="1" x14ac:dyDescent="0.3">
      <c r="A10830" s="1" t="str">
        <f>+A10760</f>
        <v>NO</v>
      </c>
      <c r="E10830" s="72"/>
      <c r="F10830" s="325" t="str">
        <f>+$F$80</f>
        <v>Por lo menos uno (1) de los contratos válidos aportados como experiencia general debe corresponder mínimo al 60% del presupuesto oficial del presente proceso de selección.  (SMMLV)</v>
      </c>
      <c r="G10830" s="326"/>
      <c r="H10830" s="326"/>
      <c r="I10830" s="326"/>
      <c r="J10830" s="326"/>
      <c r="K10830" s="73" t="s">
        <v>124</v>
      </c>
      <c r="L10830" s="74" t="s">
        <v>124</v>
      </c>
    </row>
    <row r="10831" spans="1:12" ht="23.5" hidden="1" customHeight="1" x14ac:dyDescent="0.3">
      <c r="A10831" s="1" t="str">
        <f>+A10760</f>
        <v>NO</v>
      </c>
      <c r="E10831" s="63"/>
      <c r="F10831" s="325" t="str">
        <f>+$F$81</f>
        <v xml:space="preserve">Deberá acreditarse en al menos uno (1) de los contratos válidos aportados como experiencia general una </v>
      </c>
      <c r="G10831" s="326"/>
      <c r="H10831" s="326"/>
      <c r="I10831" s="326"/>
      <c r="J10831" s="326"/>
      <c r="K10831" s="73" t="s">
        <v>124</v>
      </c>
      <c r="L10831" s="74" t="s">
        <v>124</v>
      </c>
    </row>
    <row r="10832" spans="1:12" ht="23.5" hidden="1" customHeight="1" x14ac:dyDescent="0.3">
      <c r="A10832" s="18" t="s">
        <v>30</v>
      </c>
      <c r="E10832" s="63"/>
      <c r="F10832" s="325" t="str">
        <f>+$F$82</f>
        <v xml:space="preserve">Deberá acreditarse en al menos uno (1) de los contratos válidos aportados interventoría a intervención de </v>
      </c>
      <c r="G10832" s="326"/>
      <c r="H10832" s="326"/>
      <c r="I10832" s="326"/>
      <c r="J10832" s="326"/>
      <c r="K10832" s="73">
        <f>+$K$82</f>
        <v>0</v>
      </c>
      <c r="L10832" s="74" t="s">
        <v>124</v>
      </c>
    </row>
    <row r="10833" spans="1:12" ht="36" hidden="1" customHeight="1" x14ac:dyDescent="0.3">
      <c r="A10833" s="18" t="s">
        <v>30</v>
      </c>
      <c r="E10833" s="63"/>
      <c r="F10833" s="325" t="str">
        <f>+$F$83</f>
        <v xml:space="preserve">Deberá acreditarse en al menos uno (1) de los contratos válidos aportados interventoría a intervención de </v>
      </c>
      <c r="G10833" s="326"/>
      <c r="H10833" s="326"/>
      <c r="I10833" s="326"/>
      <c r="J10833" s="326"/>
      <c r="K10833" s="75">
        <f>+$K$83</f>
        <v>0</v>
      </c>
      <c r="L10833" s="76" t="s">
        <v>124</v>
      </c>
    </row>
    <row r="10834" spans="1:12" hidden="1" x14ac:dyDescent="0.3">
      <c r="A10834" s="1" t="str">
        <f>+A10760</f>
        <v>NO</v>
      </c>
      <c r="E10834" s="51"/>
      <c r="F10834" s="50"/>
      <c r="G10834" s="51"/>
      <c r="H10834" s="51"/>
      <c r="I10834" s="51"/>
      <c r="J10834" s="51"/>
      <c r="K10834" s="51"/>
      <c r="L10834" s="51"/>
    </row>
    <row r="10835" spans="1:12" ht="12.75" hidden="1" customHeight="1" x14ac:dyDescent="0.3">
      <c r="A10835" s="1" t="str">
        <f>+A10760</f>
        <v>NO</v>
      </c>
      <c r="E10835" s="40" t="str">
        <f>+$E$85</f>
        <v>VALOR MÍNIMO A CERIFICAR % P.O EN SMMMLV. NUMERAL 3.9.1</v>
      </c>
      <c r="F10835" s="41"/>
      <c r="G10835" s="41"/>
      <c r="H10835" s="41"/>
      <c r="I10835" s="41"/>
      <c r="J10835" s="41"/>
      <c r="K10835" s="41"/>
      <c r="L10835" s="42"/>
    </row>
    <row r="10836" spans="1:12" hidden="1" x14ac:dyDescent="0.3">
      <c r="A10836" s="1" t="str">
        <f>+A10760</f>
        <v>NO</v>
      </c>
      <c r="C10836" s="1" t="str">
        <f>"M"&amp;C10760</f>
        <v>M</v>
      </c>
      <c r="E10836" s="77" t="str">
        <f>+$E$86</f>
        <v>100% P.O.</v>
      </c>
      <c r="F10836" s="78"/>
      <c r="G10836" s="61">
        <v>242.41716883554506</v>
      </c>
      <c r="H10836" s="124" t="str">
        <f>+$H$86</f>
        <v>TOTAL EJECUTADO DE CONTRATOS ACREDITADOS</v>
      </c>
      <c r="I10836" s="124"/>
      <c r="J10836" s="124"/>
      <c r="K10836" s="55" t="s">
        <v>124</v>
      </c>
      <c r="L10836" s="47" t="s">
        <v>124</v>
      </c>
    </row>
    <row r="10837" spans="1:12" hidden="1" x14ac:dyDescent="0.3">
      <c r="A10837" s="1" t="str">
        <f>+A10760</f>
        <v>NO</v>
      </c>
      <c r="E10837" s="39"/>
      <c r="F10837" s="39"/>
      <c r="G10837" s="39"/>
      <c r="H10837" s="39"/>
      <c r="I10837" s="39"/>
      <c r="J10837" s="39"/>
      <c r="K10837" s="39"/>
      <c r="L10837" s="39"/>
    </row>
    <row r="10838" spans="1:12" ht="12.75" hidden="1" customHeight="1" x14ac:dyDescent="0.3">
      <c r="A10838" s="18" t="s">
        <v>30</v>
      </c>
      <c r="B10838" s="18"/>
      <c r="E10838" s="40" t="str">
        <f>+$E$88</f>
        <v>CONSIDERACIONES PARA LA VALIDEZ DE LA EXPERIENCIA REQUERIDA: EXPERIENCIA PROPONENTES PLURALES NUMERAL 10.1.2 D</v>
      </c>
      <c r="F10838" s="41"/>
      <c r="G10838" s="41"/>
      <c r="H10838" s="41"/>
      <c r="I10838" s="41"/>
      <c r="J10838" s="41"/>
      <c r="K10838" s="41"/>
      <c r="L10838" s="42"/>
    </row>
    <row r="10839" spans="1:12" ht="28" hidden="1" customHeight="1" x14ac:dyDescent="0.3">
      <c r="A10839" s="18" t="s">
        <v>30</v>
      </c>
      <c r="B10839" s="18"/>
      <c r="C10839" s="1" t="str">
        <f>"O"&amp;C10760</f>
        <v>O</v>
      </c>
      <c r="E10839" s="80" t="str">
        <f>+$E$89</f>
        <v>i)</v>
      </c>
      <c r="F10839" s="327" t="str">
        <f>+$F$89</f>
        <v>Uno de los integrantes debe aportar como mínimo el cincuenta por ciento (50 %) de la experiencia solicitada</v>
      </c>
      <c r="G10839" s="328"/>
      <c r="H10839" s="328"/>
      <c r="I10839" s="328"/>
      <c r="J10839" s="328"/>
      <c r="K10839" s="73" t="s">
        <v>124</v>
      </c>
      <c r="L10839" s="47" t="s">
        <v>124</v>
      </c>
    </row>
    <row r="10840" spans="1:12" ht="28" hidden="1" customHeight="1" x14ac:dyDescent="0.3">
      <c r="A10840" s="18" t="s">
        <v>30</v>
      </c>
      <c r="B10840" s="18"/>
      <c r="C10840" s="1" t="str">
        <f>"O"&amp;C10760</f>
        <v>O</v>
      </c>
      <c r="E10840" s="80" t="str">
        <f>+$E$90</f>
        <v>ii)</v>
      </c>
      <c r="F10840" s="327" t="str">
        <f>+$F$90</f>
        <v>Todos los demás ntegrantes deben acreditar al menos el cinco por ciento (5 %) de la experiencia solicitada, solo uno (1) de los integrantes podrá no acreditar experiencia pero su porcentaje de participación  no podrá superar el diez por ciento (10 %)</v>
      </c>
      <c r="G10840" s="328"/>
      <c r="H10840" s="328"/>
      <c r="I10840" s="328"/>
      <c r="J10840" s="328"/>
      <c r="K10840" s="73" t="s">
        <v>124</v>
      </c>
      <c r="L10840" s="47" t="s">
        <v>124</v>
      </c>
    </row>
    <row r="10841" spans="1:12" hidden="1" x14ac:dyDescent="0.3">
      <c r="A10841" s="18" t="s">
        <v>30</v>
      </c>
      <c r="B10841" s="18"/>
      <c r="E10841" s="39"/>
      <c r="F10841" s="39"/>
      <c r="G10841" s="39"/>
      <c r="H10841" s="39"/>
      <c r="I10841" s="39"/>
      <c r="J10841" s="39"/>
      <c r="K10841" s="39"/>
      <c r="L10841" s="39"/>
    </row>
    <row r="10842" spans="1:12" ht="13" hidden="1" customHeight="1" x14ac:dyDescent="0.3">
      <c r="A10842" s="18" t="str">
        <f>+A10760</f>
        <v>NO</v>
      </c>
      <c r="B10842" s="18"/>
      <c r="E10842" s="69" t="str">
        <f>+$E$92</f>
        <v>VERIFICACIÓN Y ASIGNACIÓN DE PUNTAJE POR LA EXPERIENCIA DEL PROPONENTE</v>
      </c>
      <c r="F10842" s="70"/>
      <c r="G10842" s="70"/>
      <c r="H10842" s="70"/>
      <c r="I10842" s="70"/>
      <c r="J10842" s="70"/>
      <c r="K10842" s="70"/>
      <c r="L10842" s="71"/>
    </row>
    <row r="10843" spans="1:12" hidden="1" x14ac:dyDescent="0.3">
      <c r="A10843" s="18" t="str">
        <f>+A10760</f>
        <v>NO</v>
      </c>
      <c r="B10843" s="18"/>
      <c r="E10843" s="81"/>
      <c r="F10843" s="323" t="str">
        <f>+$F$93</f>
        <v>No. CONTRATOS QUE ACREDITAN LA EXPERIENCIA (NO OBJETO DE SUBSANACIÓN)</v>
      </c>
      <c r="G10843" s="324"/>
      <c r="H10843" s="324"/>
      <c r="I10843" s="324"/>
      <c r="J10843" s="324"/>
      <c r="K10843" s="82"/>
      <c r="L10843" s="83" t="s">
        <v>124</v>
      </c>
    </row>
    <row r="10844" spans="1:12" ht="13" hidden="1" customHeight="1" x14ac:dyDescent="0.3">
      <c r="A10844" s="18" t="str">
        <f>+A10760</f>
        <v>NO</v>
      </c>
      <c r="B10844" s="18"/>
      <c r="E10844" s="84"/>
      <c r="F10844" s="323" t="str">
        <f>+$F$94</f>
        <v>TOTAL EJECUTADO DE CONTRATOS ACREDITADOS PROPUESTA INICIAL</v>
      </c>
      <c r="G10844" s="324"/>
      <c r="H10844" s="324"/>
      <c r="I10844" s="324"/>
      <c r="J10844" s="324"/>
      <c r="K10844" s="85"/>
      <c r="L10844" s="86" t="s">
        <v>124</v>
      </c>
    </row>
    <row r="10845" spans="1:12" ht="13" hidden="1" customHeight="1" x14ac:dyDescent="0.3">
      <c r="A10845" s="18" t="str">
        <f>+A10760</f>
        <v>NO</v>
      </c>
      <c r="B10845" s="18"/>
      <c r="E10845" s="87"/>
      <c r="F10845" s="323" t="str">
        <f>+$F$95</f>
        <v>PROMEDIO VALOR ACREDITADO EN SMMLV</v>
      </c>
      <c r="G10845" s="324"/>
      <c r="H10845" s="324"/>
      <c r="I10845" s="324"/>
      <c r="J10845" s="324"/>
      <c r="K10845" s="66"/>
      <c r="L10845" s="88" t="s">
        <v>124</v>
      </c>
    </row>
    <row r="10846" spans="1:12" hidden="1" x14ac:dyDescent="0.3">
      <c r="A10846" s="18" t="str">
        <f>+A10760</f>
        <v>NO</v>
      </c>
      <c r="B10846" s="18"/>
      <c r="E10846" s="89"/>
      <c r="F10846" s="89"/>
      <c r="G10846" s="89"/>
      <c r="H10846" s="89"/>
      <c r="I10846" s="89"/>
      <c r="J10846" s="89"/>
      <c r="K10846" s="89"/>
      <c r="L10846" s="89"/>
    </row>
    <row r="10847" spans="1:12" ht="13" hidden="1" customHeight="1" x14ac:dyDescent="0.3">
      <c r="A10847" s="18" t="str">
        <f>+A10760</f>
        <v>NO</v>
      </c>
      <c r="B10847" s="18"/>
      <c r="E10847" s="69" t="str">
        <f>+$E$97</f>
        <v>3.9.2 EXIGENCIAS MÍNIMAS DE EXPERIENCIA Y FORMACIÓN ACADÉMICA DEL EQUIPO DE TRABAJO</v>
      </c>
      <c r="F10847" s="70"/>
      <c r="G10847" s="70"/>
      <c r="H10847" s="70"/>
      <c r="I10847" s="70"/>
      <c r="J10847" s="70"/>
      <c r="K10847" s="70"/>
      <c r="L10847" s="71"/>
    </row>
    <row r="10848" spans="1:12" hidden="1" x14ac:dyDescent="0.3">
      <c r="A10848" s="18" t="str">
        <f>+A10760</f>
        <v>NO</v>
      </c>
      <c r="B10848" s="18"/>
      <c r="E10848" s="90" t="str">
        <f>+$E$98</f>
        <v>Formulario 8</v>
      </c>
      <c r="F10848" s="315" t="s">
        <v>46</v>
      </c>
      <c r="G10848" s="316"/>
      <c r="H10848" s="317"/>
      <c r="I10848" s="318"/>
      <c r="J10848" s="318"/>
      <c r="K10848" s="318"/>
      <c r="L10848" s="319"/>
    </row>
    <row r="10849" spans="1:12" hidden="1" x14ac:dyDescent="0.3">
      <c r="A10849" s="18" t="str">
        <f>+A10760</f>
        <v>NO</v>
      </c>
      <c r="B10849" s="18"/>
      <c r="E10849" s="91" t="s">
        <v>124</v>
      </c>
      <c r="F10849" s="91" t="str">
        <f>+$F$99</f>
        <v>Director de Interventoría</v>
      </c>
      <c r="G10849" s="91" t="str">
        <f>+$G$99</f>
        <v>Residente de Interventoría</v>
      </c>
      <c r="H10849" s="320"/>
      <c r="I10849" s="321"/>
      <c r="J10849" s="321"/>
      <c r="K10849" s="321"/>
      <c r="L10849" s="322"/>
    </row>
    <row r="10850" spans="1:12" hidden="1" x14ac:dyDescent="0.3">
      <c r="A10850" s="18" t="str">
        <f>+A10760</f>
        <v>NO</v>
      </c>
      <c r="B10850" s="18"/>
      <c r="E10850" s="304" t="str">
        <f>+$E$100</f>
        <v>OBSERVACIONES RESPECTO REQUISITO HABILITANTE DEL PERSONAL CLAVE EVALUABLE</v>
      </c>
      <c r="F10850" s="305"/>
      <c r="G10850" s="305"/>
      <c r="H10850" s="305"/>
      <c r="I10850" s="305"/>
      <c r="J10850" s="305"/>
      <c r="K10850" s="305"/>
      <c r="L10850" s="305"/>
    </row>
    <row r="10851" spans="1:12" hidden="1" x14ac:dyDescent="0.3">
      <c r="A10851" s="18" t="str">
        <f>+A10760</f>
        <v>NO</v>
      </c>
      <c r="B10851" s="18"/>
      <c r="E10851" s="312" t="s">
        <v>124</v>
      </c>
      <c r="F10851" s="313"/>
      <c r="G10851" s="313"/>
      <c r="H10851" s="313"/>
      <c r="I10851" s="313"/>
      <c r="J10851" s="313"/>
      <c r="K10851" s="313"/>
      <c r="L10851" s="314"/>
    </row>
    <row r="10852" spans="1:12" hidden="1" x14ac:dyDescent="0.3">
      <c r="A10852" s="18" t="str">
        <f>+A10760</f>
        <v>NO</v>
      </c>
      <c r="B10852" s="18"/>
      <c r="E10852" s="89"/>
      <c r="F10852" s="89"/>
      <c r="G10852" s="89"/>
      <c r="H10852" s="89"/>
      <c r="I10852" s="89"/>
      <c r="J10852" s="89"/>
      <c r="K10852" s="89"/>
      <c r="L10852" s="89"/>
    </row>
    <row r="10853" spans="1:12" ht="13" hidden="1" customHeight="1" x14ac:dyDescent="0.3">
      <c r="A10853" s="18" t="str">
        <f>+A10760</f>
        <v>NO</v>
      </c>
      <c r="B10853" s="18"/>
      <c r="E10853" s="69" t="str">
        <f>+$E$103</f>
        <v>4.2 EQUIPO DE TRABAJO (Personal Clave Evaluable)</v>
      </c>
      <c r="F10853" s="70"/>
      <c r="G10853" s="70"/>
      <c r="H10853" s="70"/>
      <c r="I10853" s="70"/>
      <c r="J10853" s="70"/>
      <c r="K10853" s="70"/>
      <c r="L10853" s="71"/>
    </row>
    <row r="10854" spans="1:12" ht="23.25" hidden="1" customHeight="1" x14ac:dyDescent="0.3">
      <c r="A10854" s="18" t="str">
        <f>+A10760</f>
        <v>NO</v>
      </c>
      <c r="B10854" s="18"/>
      <c r="E10854" s="90" t="str">
        <f>+$E$104</f>
        <v>Formulario 9</v>
      </c>
      <c r="F10854" s="315" t="s">
        <v>46</v>
      </c>
      <c r="G10854" s="316"/>
      <c r="H10854" s="317"/>
      <c r="I10854" s="318"/>
      <c r="J10854" s="318"/>
      <c r="K10854" s="318"/>
      <c r="L10854" s="319"/>
    </row>
    <row r="10855" spans="1:12" hidden="1" x14ac:dyDescent="0.3">
      <c r="A10855" s="18" t="str">
        <f>+A10760</f>
        <v>NO</v>
      </c>
      <c r="B10855" s="18"/>
      <c r="E10855" s="91" t="s">
        <v>124</v>
      </c>
      <c r="F10855" s="91" t="str">
        <f>+$F$99</f>
        <v>Director de Interventoría</v>
      </c>
      <c r="G10855" s="91" t="str">
        <f>+$G$99</f>
        <v>Residente de Interventoría</v>
      </c>
      <c r="H10855" s="320"/>
      <c r="I10855" s="321"/>
      <c r="J10855" s="321"/>
      <c r="K10855" s="321"/>
      <c r="L10855" s="322"/>
    </row>
    <row r="10856" spans="1:12" hidden="1" x14ac:dyDescent="0.3">
      <c r="A10856" s="18" t="str">
        <f>+A10760</f>
        <v>NO</v>
      </c>
      <c r="B10856" s="18"/>
      <c r="E10856" s="89"/>
      <c r="F10856" s="89"/>
      <c r="G10856" s="89"/>
      <c r="H10856" s="89"/>
      <c r="I10856" s="89"/>
      <c r="J10856" s="89"/>
      <c r="K10856" s="89"/>
      <c r="L10856" s="89"/>
    </row>
    <row r="10857" spans="1:12" hidden="1" x14ac:dyDescent="0.3">
      <c r="A10857" s="1" t="str">
        <f>+A10760</f>
        <v>NO</v>
      </c>
      <c r="E10857" s="92" t="str">
        <f>+E10732</f>
        <v>CRITERIOS DE EVALUACIÓN Y PUNTAJE</v>
      </c>
      <c r="F10857" s="93"/>
      <c r="G10857" s="93"/>
      <c r="H10857" s="93"/>
      <c r="I10857" s="93"/>
      <c r="J10857" s="93"/>
      <c r="K10857" s="94"/>
      <c r="L10857" s="95" t="str">
        <f>+$L$107</f>
        <v>PUNTAJE OBTENIDO</v>
      </c>
    </row>
    <row r="10858" spans="1:12" hidden="1" x14ac:dyDescent="0.3">
      <c r="A10858" s="1" t="str">
        <f>+A10760</f>
        <v>NO</v>
      </c>
      <c r="E10858" s="96" t="str">
        <f>+$E$108</f>
        <v>VALOR</v>
      </c>
      <c r="F10858" s="97" t="str">
        <f>+$F$108</f>
        <v>EQUIPO DE TRABAJO (PERSONAL CLAVE EVALUABLE)</v>
      </c>
      <c r="G10858" s="24"/>
      <c r="H10858" s="24"/>
      <c r="I10858" s="24"/>
      <c r="J10858" s="24"/>
      <c r="K10858" s="24"/>
      <c r="L10858" s="98"/>
    </row>
    <row r="10859" spans="1:12" ht="12.75" hidden="1" customHeight="1" x14ac:dyDescent="0.3">
      <c r="A10859" s="1" t="str">
        <f>+A10760</f>
        <v>NO</v>
      </c>
      <c r="E10859" s="96">
        <f>+$E$109</f>
        <v>5</v>
      </c>
      <c r="F10859" s="307" t="str">
        <f>+$F$109</f>
        <v xml:space="preserve"> Experiencia Específica adicional</v>
      </c>
      <c r="G10859" s="308"/>
      <c r="H10859" s="308"/>
      <c r="I10859" s="308"/>
      <c r="J10859" s="308"/>
      <c r="K10859" s="309"/>
      <c r="L10859" s="99" t="str">
        <f>IFERROR(IF(VLOOKUP(C10760,'R. PUNTAJES'!$C$14:$R$213,'R. PUNTAJES'!$I$10,0)="","",VLOOKUP(C10760,'R. PUNTAJES'!$C$14:$R$213,'R. PUNTAJES'!$I$10,0)),"")</f>
        <v/>
      </c>
    </row>
    <row r="10860" spans="1:12" ht="12.75" hidden="1" customHeight="1" x14ac:dyDescent="0.3">
      <c r="A10860" s="1" t="str">
        <f>+A10760</f>
        <v>NO</v>
      </c>
      <c r="E10860" s="96">
        <f>+$E$110</f>
        <v>5</v>
      </c>
      <c r="F10860" s="307" t="str">
        <f>+$F$110</f>
        <v>Formación Académica adicional</v>
      </c>
      <c r="G10860" s="308"/>
      <c r="H10860" s="308"/>
      <c r="I10860" s="308"/>
      <c r="J10860" s="308"/>
      <c r="K10860" s="309"/>
      <c r="L10860" s="99" t="str">
        <f>IFERROR(IF(VLOOKUP(C10760,'R. PUNTAJES'!$C$14:$R$213,'R. PUNTAJES'!$J$10,0)="","",VLOOKUP(C10760,'R. PUNTAJES'!$C$14:$R$213,'R. PUNTAJES'!$J$10,0)),"")</f>
        <v/>
      </c>
    </row>
    <row r="10861" spans="1:12" hidden="1" x14ac:dyDescent="0.3">
      <c r="A10861" s="18" t="str">
        <f>+A10760</f>
        <v>NO</v>
      </c>
      <c r="B10861" s="18"/>
      <c r="E10861" s="100"/>
      <c r="F10861" s="101" t="str">
        <f>+$F$111</f>
        <v>FACTOR DE SOSTENIBILIDAD</v>
      </c>
      <c r="G10861" s="102"/>
      <c r="H10861" s="102"/>
      <c r="I10861" s="102"/>
      <c r="J10861" s="102"/>
      <c r="K10861" s="102"/>
      <c r="L10861" s="103"/>
    </row>
    <row r="10862" spans="1:12" hidden="1" x14ac:dyDescent="0.3">
      <c r="A10862" s="18" t="str">
        <f>+A10760</f>
        <v>NO</v>
      </c>
      <c r="B10862" s="18"/>
      <c r="E10862" s="104">
        <v>1</v>
      </c>
      <c r="F10862" s="105" t="str">
        <f>+$F$112</f>
        <v>Compromisos Sostenibilidad</v>
      </c>
      <c r="G10862" s="106"/>
      <c r="H10862" s="106"/>
      <c r="I10862" s="106"/>
      <c r="J10862" s="106"/>
      <c r="K10862" s="106"/>
      <c r="L10862" s="107" t="str">
        <f>IFERROR(IF(VLOOKUP(C10760,'R. PUNTAJES'!$C$14:$R$213,'R. PUNTAJES'!$K$10,0)="","",VLOOKUP(C10760,'R. PUNTAJES'!$C$14:$R$213,'R. PUNTAJES'!$K$10,0)),"")</f>
        <v/>
      </c>
    </row>
    <row r="10863" spans="1:12" hidden="1" x14ac:dyDescent="0.3">
      <c r="A10863" s="1" t="str">
        <f>+A10760</f>
        <v>NO</v>
      </c>
      <c r="E10863" s="108"/>
      <c r="F10863" s="109" t="str">
        <f>+$F$113</f>
        <v>APOYO A LA INDUSTRIA NACIONAL</v>
      </c>
      <c r="G10863" s="110"/>
      <c r="H10863" s="110"/>
      <c r="I10863" s="110"/>
      <c r="J10863" s="110"/>
      <c r="K10863" s="110"/>
      <c r="L10863" s="111"/>
    </row>
    <row r="10864" spans="1:12" ht="12.75" hidden="1" customHeight="1" x14ac:dyDescent="0.3">
      <c r="A10864" s="1" t="str">
        <f>+A10760</f>
        <v>NO</v>
      </c>
      <c r="E10864" s="96">
        <v>20</v>
      </c>
      <c r="F10864" s="307" t="str">
        <f>+$F$114</f>
        <v>Promoción de Servicios Nacionales o con Trato Nacional</v>
      </c>
      <c r="G10864" s="308"/>
      <c r="H10864" s="308"/>
      <c r="I10864" s="308"/>
      <c r="J10864" s="308"/>
      <c r="K10864" s="309"/>
      <c r="L10864" s="99" t="str">
        <f>IFERROR(IF(VLOOKUP(C10760,'R. PUNTAJES'!$C$14:$R$213,'R. PUNTAJES'!$L$10,0)="","",
IF(VLOOKUP(C10760,'R. PUNTAJES'!$C$14:$R$213,'R. PUNTAJES'!$L$10,0)=5,0,
VLOOKUP(C10760,'R. PUNTAJES'!$C$14:$R$213,'R. PUNTAJES'!$L$10,0))),"")</f>
        <v/>
      </c>
    </row>
    <row r="10865" spans="1:12" ht="12.75" hidden="1" customHeight="1" x14ac:dyDescent="0.3">
      <c r="A10865" s="1" t="str">
        <f>+A10760</f>
        <v>NO</v>
      </c>
      <c r="E10865" s="96">
        <v>5</v>
      </c>
      <c r="F10865" s="307" t="str">
        <f>+$F$115</f>
        <v>Incorporación de componente nacional en servicios extranjeros</v>
      </c>
      <c r="G10865" s="308"/>
      <c r="H10865" s="308"/>
      <c r="I10865" s="308"/>
      <c r="J10865" s="308"/>
      <c r="K10865" s="309"/>
      <c r="L10865" s="99" t="str">
        <f>IFERROR(IF(VLOOKUP(C10760,'R. PUNTAJES'!$C$14:$R$213,'R. PUNTAJES'!$L$10,0)="","",
IF(VLOOKUP(C10760,'R. PUNTAJES'!$C$14:$R$213,'R. PUNTAJES'!$L$10,0)=20,0,
VLOOKUP(C10760,'R. PUNTAJES'!$C$14:$R$213,'R. PUNTAJES'!$L$10,0))),"")</f>
        <v/>
      </c>
    </row>
    <row r="10866" spans="1:12" hidden="1" x14ac:dyDescent="0.3">
      <c r="A10866" s="1" t="str">
        <f>+A10760</f>
        <v>NO</v>
      </c>
      <c r="E10866" s="112"/>
      <c r="F10866" s="97" t="str">
        <f>+$F$116</f>
        <v>VINCULACIÓN DE PERSONAS CON DISCAPACIDAD</v>
      </c>
      <c r="G10866" s="24"/>
      <c r="H10866" s="24"/>
      <c r="I10866" s="24"/>
      <c r="J10866" s="24"/>
      <c r="K10866" s="24"/>
      <c r="L10866" s="98"/>
    </row>
    <row r="10867" spans="1:12" ht="12.75" hidden="1" customHeight="1" x14ac:dyDescent="0.3">
      <c r="A10867" s="1" t="str">
        <f>+A10760</f>
        <v>NO</v>
      </c>
      <c r="E10867" s="96">
        <v>1</v>
      </c>
      <c r="F10867" s="307" t="str">
        <f>+$F$117</f>
        <v xml:space="preserve">Trabajadores vinculados a la planta de personal </v>
      </c>
      <c r="G10867" s="308"/>
      <c r="H10867" s="308"/>
      <c r="I10867" s="308"/>
      <c r="J10867" s="308"/>
      <c r="K10867" s="309"/>
      <c r="L10867" s="99" t="str">
        <f>IFERROR(IF(VLOOKUP(C10760,'R. PUNTAJES'!$C$14:$R$213,'R. PUNTAJES'!$M$10,0)="","",VLOOKUP(C10760,'R. PUNTAJES'!$C$14:$R$213,'R. PUNTAJES'!$M$10,0)),"")</f>
        <v/>
      </c>
    </row>
    <row r="10868" spans="1:12" hidden="1" x14ac:dyDescent="0.3">
      <c r="A10868" s="1" t="str">
        <f>+A10760</f>
        <v>NO</v>
      </c>
      <c r="E10868" s="112"/>
      <c r="F10868" s="97" t="str">
        <f>+$F$118</f>
        <v>EMPRENDIMIENTOS Y EMPRESAS DE MUJERES</v>
      </c>
      <c r="G10868" s="24"/>
      <c r="H10868" s="24"/>
      <c r="I10868" s="24"/>
      <c r="J10868" s="24"/>
      <c r="K10868" s="24"/>
      <c r="L10868" s="98"/>
    </row>
    <row r="10869" spans="1:12" ht="13" hidden="1" customHeight="1" x14ac:dyDescent="0.3">
      <c r="A10869" s="1" t="str">
        <f>+A10760</f>
        <v>NO</v>
      </c>
      <c r="E10869" s="96">
        <v>0.25</v>
      </c>
      <c r="F10869" s="307" t="str">
        <f>+$F$119</f>
        <v>Emprendimientos y empresas de mujeres</v>
      </c>
      <c r="G10869" s="308"/>
      <c r="H10869" s="308"/>
      <c r="I10869" s="308"/>
      <c r="J10869" s="308"/>
      <c r="K10869" s="309"/>
      <c r="L10869" s="113" t="str">
        <f>IFERROR(IF(VLOOKUP(C10760,'R. PUNTAJES'!$C$14:$R$213,'R. PUNTAJES'!$N$10,0)="","",VLOOKUP(C10760,'R. PUNTAJES'!$C$14:$R$213,'R. PUNTAJES'!$N$10,0)),"")</f>
        <v/>
      </c>
    </row>
    <row r="10870" spans="1:12" hidden="1" x14ac:dyDescent="0.3">
      <c r="A10870" s="18" t="str">
        <f>+A10871</f>
        <v>NO</v>
      </c>
      <c r="B10870" s="18"/>
      <c r="E10870" s="112"/>
      <c r="F10870" s="97" t="str">
        <f>+$F$120</f>
        <v>MIPYME</v>
      </c>
      <c r="G10870" s="24"/>
      <c r="H10870" s="24"/>
      <c r="I10870" s="24"/>
      <c r="J10870" s="24"/>
      <c r="K10870" s="24"/>
      <c r="L10870" s="98"/>
    </row>
    <row r="10871" spans="1:12" hidden="1" x14ac:dyDescent="0.3">
      <c r="A10871" s="18" t="str">
        <f>+IF(E10871=0,"NO",1)</f>
        <v>NO</v>
      </c>
      <c r="B10871" s="18"/>
      <c r="E10871" s="96">
        <v>0</v>
      </c>
      <c r="F10871" s="307" t="str">
        <f>+$F$121</f>
        <v>Mipyme</v>
      </c>
      <c r="G10871" s="308"/>
      <c r="H10871" s="308"/>
      <c r="I10871" s="308"/>
      <c r="J10871" s="308"/>
      <c r="K10871" s="309"/>
      <c r="L10871" s="113" t="str">
        <f>IFERROR(IF(VLOOKUP(C10760,'R. PUNTAJES'!$C$14:$R$213,'R. PUNTAJES'!$O$10,0)="","",VLOOKUP(C10760,'R. PUNTAJES'!$C$14:$R$213,'R. PUNTAJES'!$O$10,0)),"")</f>
        <v/>
      </c>
    </row>
    <row r="10872" spans="1:12" hidden="1" x14ac:dyDescent="0.3">
      <c r="A10872" s="1" t="str">
        <f>+A10760</f>
        <v>NO</v>
      </c>
      <c r="E10872" s="112"/>
      <c r="F10872" s="97" t="str">
        <f>+$F$122</f>
        <v>EXPERIENCIA DEL PROPONENTE</v>
      </c>
      <c r="G10872" s="24"/>
      <c r="H10872" s="24"/>
      <c r="I10872" s="24"/>
      <c r="J10872" s="24"/>
      <c r="K10872" s="24"/>
      <c r="L10872" s="98"/>
    </row>
    <row r="10873" spans="1:12" hidden="1" x14ac:dyDescent="0.3">
      <c r="A10873" s="1" t="str">
        <f>+A10760</f>
        <v>NO</v>
      </c>
      <c r="E10873" s="96">
        <v>59.5</v>
      </c>
      <c r="F10873" s="307" t="str">
        <f>+$F$123</f>
        <v>mediana con valor absoluto</v>
      </c>
      <c r="G10873" s="308"/>
      <c r="H10873" s="308"/>
      <c r="I10873" s="308"/>
      <c r="J10873" s="308"/>
      <c r="K10873" s="309"/>
      <c r="L10873" s="113" t="str">
        <f>IFERROR(IF(VLOOKUP(C10760,'R. PUNTAJES'!$C$14:$R$213,'R. PUNTAJES'!$R$10,0)="","",VLOOKUP(C10760,'R. PUNTAJES'!$C$14:$R$213,'R. PUNTAJES'!$R$10,0)),"")</f>
        <v/>
      </c>
    </row>
    <row r="10874" spans="1:12" hidden="1" x14ac:dyDescent="0.3">
      <c r="A10874" s="1" t="str">
        <f>+A10760</f>
        <v>NO</v>
      </c>
      <c r="E10874" s="112"/>
      <c r="F10874" s="97" t="str">
        <f>+$F$124</f>
        <v>MULTAS</v>
      </c>
      <c r="G10874" s="24"/>
      <c r="H10874" s="24"/>
      <c r="I10874" s="24"/>
      <c r="J10874" s="24"/>
      <c r="K10874" s="24"/>
      <c r="L10874" s="98"/>
    </row>
    <row r="10875" spans="1:12" ht="12.75" hidden="1" customHeight="1" x14ac:dyDescent="0.3">
      <c r="A10875" s="1" t="str">
        <f>+A10760</f>
        <v>NO</v>
      </c>
      <c r="E10875" s="96">
        <v>-2</v>
      </c>
      <c r="F10875" s="307" t="str">
        <f>+$F$125</f>
        <v>Una o más multas o cláusulas penales durante el último año</v>
      </c>
      <c r="G10875" s="310"/>
      <c r="H10875" s="310"/>
      <c r="I10875" s="310"/>
      <c r="J10875" s="310"/>
      <c r="K10875" s="311"/>
      <c r="L10875" s="99" t="str">
        <f>IFERROR(IF(VLOOKUP(C10760,'R. PUNTAJES'!$C$14:$R$213,'R. PUNTAJES'!$Q$10,0)="","",VLOOKUP(C10760,'R. PUNTAJES'!$C$14:$R$213,'R. PUNTAJES'!$Q$10,0)),"")</f>
        <v/>
      </c>
    </row>
    <row r="10876" spans="1:12" hidden="1" x14ac:dyDescent="0.3">
      <c r="A10876" s="1" t="str">
        <f>+A10760</f>
        <v>NO</v>
      </c>
      <c r="E10876" s="112"/>
      <c r="F10876" s="97" t="str">
        <f>+$F$126</f>
        <v>OBRAS INCONCLUSAS</v>
      </c>
      <c r="G10876" s="24"/>
      <c r="H10876" s="24"/>
      <c r="I10876" s="24"/>
      <c r="J10876" s="24"/>
      <c r="K10876" s="24"/>
      <c r="L10876" s="98"/>
    </row>
    <row r="10877" spans="1:12" hidden="1" x14ac:dyDescent="0.3">
      <c r="A10877" s="1" t="str">
        <f>+A10760</f>
        <v>NO</v>
      </c>
      <c r="E10877" s="96">
        <v>-1</v>
      </c>
      <c r="F10877" s="301" t="str">
        <f>+$F$127</f>
        <v>Anotación vigente de obra civil inconclusa</v>
      </c>
      <c r="G10877" s="302"/>
      <c r="H10877" s="302"/>
      <c r="I10877" s="302"/>
      <c r="J10877" s="302"/>
      <c r="K10877" s="303"/>
      <c r="L10877" s="99" t="str">
        <f>IFERROR(IF(VLOOKUP(C10760,'R. PUNTAJES'!$C$14:$R$213,'R. PUNTAJES'!$P$10,0)="","",VLOOKUP(C10760,'R. PUNTAJES'!$C$14:$R$213,'R. PUNTAJES'!$P$10,0)),"")</f>
        <v/>
      </c>
    </row>
    <row r="10878" spans="1:12" ht="7.5" hidden="1" customHeight="1" x14ac:dyDescent="0.3">
      <c r="A10878" s="1" t="str">
        <f>+A10760</f>
        <v>NO</v>
      </c>
      <c r="E10878" s="114"/>
      <c r="F10878" s="45"/>
      <c r="G10878" s="45"/>
      <c r="H10878" s="45"/>
      <c r="I10878" s="45"/>
      <c r="J10878" s="45"/>
      <c r="K10878" s="45"/>
      <c r="L10878" s="48"/>
    </row>
    <row r="10879" spans="1:12" hidden="1" x14ac:dyDescent="0.3">
      <c r="A10879" s="1" t="str">
        <f>+A10760</f>
        <v>NO</v>
      </c>
      <c r="E10879" s="115" t="str">
        <f>+$E$129</f>
        <v>PUNTAJE TOTAL</v>
      </c>
      <c r="F10879" s="116"/>
      <c r="G10879" s="116"/>
      <c r="H10879" s="116"/>
      <c r="I10879" s="116"/>
      <c r="J10879" s="116"/>
      <c r="K10879" s="117"/>
      <c r="L10879" s="118">
        <f>IFERROR(IF(VLOOKUP(C10760,'R. PUNTAJES'!$C$14:$R$213,'R. PUNTAJES'!$H$10,0)="RECHAZO","",SUM(L10859:L10877)),"")</f>
        <v>0</v>
      </c>
    </row>
    <row r="10880" spans="1:12" hidden="1" x14ac:dyDescent="0.3">
      <c r="A10880" s="1" t="str">
        <f>+A10760</f>
        <v>NO</v>
      </c>
      <c r="E10880" s="304" t="str">
        <f>+$E$130</f>
        <v>OBSERVACIONES RESPECTO A PUNTAJES</v>
      </c>
      <c r="F10880" s="305"/>
      <c r="G10880" s="305"/>
      <c r="H10880" s="305"/>
      <c r="I10880" s="305"/>
      <c r="J10880" s="305"/>
      <c r="K10880" s="305"/>
      <c r="L10880" s="305"/>
    </row>
    <row r="10881" spans="1:16" ht="12" hidden="1" customHeight="1" x14ac:dyDescent="0.3">
      <c r="A10881" s="1" t="str">
        <f>+A10760</f>
        <v>NO</v>
      </c>
      <c r="E10881" s="306" t="s">
        <v>124</v>
      </c>
      <c r="F10881" s="305"/>
      <c r="G10881" s="305"/>
      <c r="H10881" s="305"/>
      <c r="I10881" s="305"/>
      <c r="J10881" s="305"/>
      <c r="K10881" s="305"/>
      <c r="L10881" s="305"/>
      <c r="N10881" s="119"/>
      <c r="O10881" s="119"/>
      <c r="P10881" s="120"/>
    </row>
    <row r="10882" spans="1:16" ht="3" hidden="1" customHeight="1" x14ac:dyDescent="0.3">
      <c r="A10882" s="1" t="str">
        <f>+A10761</f>
        <v>NO</v>
      </c>
      <c r="E10882" s="121"/>
      <c r="F10882" s="122"/>
      <c r="G10882" s="122"/>
      <c r="H10882" s="122"/>
      <c r="I10882" s="122"/>
      <c r="J10882" s="122"/>
      <c r="K10882" s="122"/>
      <c r="L10882" s="123"/>
    </row>
    <row r="10883" spans="1:16" hidden="1" x14ac:dyDescent="0.3">
      <c r="A10883" s="1" t="str">
        <f>+IF(OR(C10885=""),"NO",1)</f>
        <v>NO</v>
      </c>
      <c r="E10883" s="346"/>
      <c r="F10883" s="347"/>
      <c r="G10883" s="347"/>
      <c r="H10883" s="347"/>
      <c r="I10883" s="347"/>
      <c r="J10883" s="347"/>
      <c r="K10883" s="347"/>
      <c r="L10883" s="347"/>
    </row>
    <row r="10884" spans="1:16" ht="4.5" hidden="1" customHeight="1" x14ac:dyDescent="0.3">
      <c r="A10884" s="1" t="str">
        <f>+A10885</f>
        <v>NO</v>
      </c>
      <c r="E10884" s="15"/>
      <c r="F10884" s="16"/>
      <c r="G10884" s="16"/>
      <c r="H10884" s="16"/>
      <c r="I10884" s="16"/>
      <c r="J10884" s="16"/>
      <c r="K10884" s="16"/>
      <c r="L10884" s="17"/>
    </row>
    <row r="10885" spans="1:16" ht="15.75" hidden="1" customHeight="1" x14ac:dyDescent="0.3">
      <c r="A10885" s="1" t="str">
        <f>+IF(OR(C10885=""),"NO",1)</f>
        <v>NO</v>
      </c>
      <c r="B10885" s="1">
        <f>1+MAX($B$1:B10884)</f>
        <v>88</v>
      </c>
      <c r="C10885" s="18" t="s">
        <v>124</v>
      </c>
      <c r="E10885" s="19" t="s">
        <v>124</v>
      </c>
      <c r="F10885" s="20"/>
      <c r="G10885" s="20"/>
      <c r="H10885" s="20"/>
      <c r="I10885" s="21"/>
      <c r="J10885" s="20"/>
      <c r="K10885" s="21"/>
      <c r="L10885" s="22"/>
    </row>
    <row r="10886" spans="1:16" hidden="1" x14ac:dyDescent="0.3">
      <c r="A10886" s="1" t="str">
        <f>A10885</f>
        <v>NO</v>
      </c>
      <c r="E10886" s="23" t="str">
        <f>+$E$11</f>
        <v>Integrantes</v>
      </c>
      <c r="F10886" s="24"/>
      <c r="G10886" s="24"/>
      <c r="H10886" s="24"/>
      <c r="I10886" s="24"/>
      <c r="J10886" s="24"/>
      <c r="K10886" s="25" t="str">
        <f>+$K$11</f>
        <v>Nit</v>
      </c>
      <c r="L10886" s="26" t="str">
        <f>+$L$11</f>
        <v>Part.</v>
      </c>
    </row>
    <row r="10887" spans="1:16" hidden="1" x14ac:dyDescent="0.3">
      <c r="A10887" s="1" t="str">
        <f>+A10886</f>
        <v>NO</v>
      </c>
      <c r="C10887" s="1" t="s">
        <v>124</v>
      </c>
      <c r="E10887" s="27" t="s">
        <v>124</v>
      </c>
      <c r="F10887" s="28"/>
      <c r="G10887" s="28"/>
      <c r="H10887" s="28"/>
      <c r="I10887" s="28"/>
      <c r="J10887" s="28"/>
      <c r="K10887" s="29" t="s">
        <v>124</v>
      </c>
      <c r="L10887" s="30" t="s">
        <v>124</v>
      </c>
    </row>
    <row r="10888" spans="1:16" hidden="1" x14ac:dyDescent="0.3">
      <c r="A10888" s="18" t="str">
        <f>+IF(OR(C10888=""),"NO",1)</f>
        <v>NO</v>
      </c>
      <c r="B10888" s="18"/>
      <c r="C10888" s="1" t="s">
        <v>124</v>
      </c>
      <c r="E10888" s="31" t="s">
        <v>124</v>
      </c>
      <c r="F10888" s="32"/>
      <c r="G10888" s="32"/>
      <c r="H10888" s="32"/>
      <c r="I10888" s="32"/>
      <c r="J10888" s="32"/>
      <c r="K10888" s="33" t="s">
        <v>124</v>
      </c>
      <c r="L10888" s="34" t="s">
        <v>124</v>
      </c>
    </row>
    <row r="10889" spans="1:16" hidden="1" x14ac:dyDescent="0.3">
      <c r="A10889" s="18" t="str">
        <f>+IF(OR(C10889=""),"NO",1)</f>
        <v>NO</v>
      </c>
      <c r="B10889" s="18"/>
      <c r="C10889" s="1" t="s">
        <v>124</v>
      </c>
      <c r="E10889" s="31" t="s">
        <v>124</v>
      </c>
      <c r="F10889" s="32"/>
      <c r="G10889" s="32"/>
      <c r="H10889" s="32"/>
      <c r="I10889" s="32"/>
      <c r="J10889" s="32"/>
      <c r="K10889" s="33" t="s">
        <v>124</v>
      </c>
      <c r="L10889" s="34" t="s">
        <v>124</v>
      </c>
    </row>
    <row r="10890" spans="1:16" hidden="1" x14ac:dyDescent="0.3">
      <c r="A10890" s="18" t="str">
        <f>+IF(OR(C10890=""),"NO",1)</f>
        <v>NO</v>
      </c>
      <c r="B10890" s="18"/>
      <c r="C10890" s="1" t="s">
        <v>124</v>
      </c>
      <c r="E10890" s="31" t="s">
        <v>13</v>
      </c>
      <c r="F10890" s="32"/>
      <c r="G10890" s="32"/>
      <c r="H10890" s="32"/>
      <c r="I10890" s="32"/>
      <c r="J10890" s="32"/>
      <c r="K10890" s="33"/>
      <c r="L10890" s="34"/>
    </row>
    <row r="10891" spans="1:16" hidden="1" x14ac:dyDescent="0.3">
      <c r="A10891" s="18" t="str">
        <f>+IF(OR(C10891=""),"NO",1)</f>
        <v>NO</v>
      </c>
      <c r="B10891" s="18"/>
      <c r="C10891" s="1" t="s">
        <v>124</v>
      </c>
      <c r="E10891" s="31" t="s">
        <v>13</v>
      </c>
      <c r="F10891" s="32"/>
      <c r="G10891" s="32"/>
      <c r="H10891" s="32"/>
      <c r="I10891" s="32"/>
      <c r="J10891" s="32"/>
      <c r="K10891" s="33"/>
      <c r="L10891" s="34"/>
    </row>
    <row r="10892" spans="1:16" hidden="1" x14ac:dyDescent="0.3">
      <c r="A10892" s="18" t="str">
        <f>+IF(OR(C10892=""),"NO",1)</f>
        <v>NO</v>
      </c>
      <c r="B10892" s="18"/>
      <c r="C10892" s="1" t="s">
        <v>124</v>
      </c>
      <c r="E10892" s="35" t="s">
        <v>13</v>
      </c>
      <c r="F10892" s="36"/>
      <c r="G10892" s="36"/>
      <c r="H10892" s="36"/>
      <c r="I10892" s="36"/>
      <c r="J10892" s="36"/>
      <c r="K10892" s="37"/>
      <c r="L10892" s="38"/>
    </row>
    <row r="10893" spans="1:16" ht="5.15" hidden="1" customHeight="1" x14ac:dyDescent="0.3">
      <c r="A10893" s="1" t="str">
        <f>+A10885</f>
        <v>NO</v>
      </c>
      <c r="E10893" s="39"/>
      <c r="F10893" s="39"/>
      <c r="G10893" s="39"/>
      <c r="H10893" s="39"/>
      <c r="I10893" s="39"/>
      <c r="J10893" s="39"/>
      <c r="K10893" s="39"/>
      <c r="L10893" s="39"/>
    </row>
    <row r="10894" spans="1:16" ht="15.75" hidden="1" customHeight="1" x14ac:dyDescent="0.3">
      <c r="A10894" s="1" t="str">
        <f>+A10885</f>
        <v>NO</v>
      </c>
      <c r="E10894" s="40" t="str">
        <f>+$E$19</f>
        <v>RESULTADO DE EVALUACIÓN TÉCNICA</v>
      </c>
      <c r="F10894" s="41"/>
      <c r="G10894" s="41"/>
      <c r="H10894" s="41"/>
      <c r="I10894" s="41"/>
      <c r="J10894" s="41"/>
      <c r="K10894" s="41"/>
      <c r="L10894" s="42"/>
    </row>
    <row r="10895" spans="1:16" hidden="1" x14ac:dyDescent="0.3">
      <c r="A10895" s="1" t="str">
        <f>+A10885</f>
        <v>NO</v>
      </c>
      <c r="E10895" s="43"/>
      <c r="F10895" s="44" t="str">
        <f>+$F$20</f>
        <v>Experiencia</v>
      </c>
      <c r="G10895" s="45"/>
      <c r="H10895" s="45"/>
      <c r="I10895" s="45"/>
      <c r="J10895" s="45"/>
      <c r="K10895" s="46"/>
      <c r="L10895" s="47" t="s">
        <v>124</v>
      </c>
    </row>
    <row r="10896" spans="1:16" hidden="1" x14ac:dyDescent="0.3">
      <c r="A10896" s="1" t="str">
        <f>+A10885</f>
        <v>NO</v>
      </c>
      <c r="E10896" s="348" t="str">
        <f>+$E$21</f>
        <v>OBSERVACIONES RESPECTO A LA EVALUACIÓN DE EXPERIENCIA</v>
      </c>
      <c r="F10896" s="308"/>
      <c r="G10896" s="308"/>
      <c r="H10896" s="308"/>
      <c r="I10896" s="308"/>
      <c r="J10896" s="308"/>
      <c r="K10896" s="308"/>
      <c r="L10896" s="349"/>
    </row>
    <row r="10897" spans="1:12" hidden="1" x14ac:dyDescent="0.3">
      <c r="A10897" s="1" t="str">
        <f>+A10885</f>
        <v>NO</v>
      </c>
      <c r="E10897" s="350" t="s">
        <v>124</v>
      </c>
      <c r="F10897" s="351"/>
      <c r="G10897" s="351"/>
      <c r="H10897" s="351"/>
      <c r="I10897" s="351"/>
      <c r="J10897" s="351"/>
      <c r="K10897" s="351"/>
      <c r="L10897" s="352"/>
    </row>
    <row r="10898" spans="1:12" ht="5.15" hidden="1" customHeight="1" x14ac:dyDescent="0.3">
      <c r="A10898" s="1" t="str">
        <f>+A10885</f>
        <v>NO</v>
      </c>
      <c r="E10898" s="39"/>
      <c r="F10898" s="39"/>
      <c r="G10898" s="39"/>
      <c r="H10898" s="39"/>
      <c r="I10898" s="39"/>
      <c r="J10898" s="39"/>
      <c r="K10898" s="39"/>
      <c r="L10898" s="39"/>
    </row>
    <row r="10899" spans="1:12" ht="12.75" hidden="1" customHeight="1" x14ac:dyDescent="0.3">
      <c r="A10899" s="1" t="str">
        <f>+A10885</f>
        <v>NO</v>
      </c>
      <c r="E10899" s="40" t="str">
        <f>+$E$24</f>
        <v>EXPERIENCIA HABILITANTE: CONTRATOS PRESENTADOS</v>
      </c>
      <c r="F10899" s="41"/>
      <c r="G10899" s="41"/>
      <c r="H10899" s="41"/>
      <c r="I10899" s="41"/>
      <c r="J10899" s="41"/>
      <c r="K10899" s="41"/>
      <c r="L10899" s="42"/>
    </row>
    <row r="10900" spans="1:12" ht="8.5" hidden="1" customHeight="1" x14ac:dyDescent="0.3">
      <c r="A10900" s="1" t="str">
        <f>+A10885</f>
        <v>NO</v>
      </c>
      <c r="E10900" s="49"/>
      <c r="F10900" s="50"/>
      <c r="G10900" s="51"/>
      <c r="H10900" s="51"/>
      <c r="I10900" s="51"/>
      <c r="J10900" s="51"/>
      <c r="K10900" s="51"/>
      <c r="L10900" s="52"/>
    </row>
    <row r="10901" spans="1:12" hidden="1" x14ac:dyDescent="0.3">
      <c r="A10901" s="18" t="str">
        <f>+IF(OR(C10901=""),"NO",1)</f>
        <v>NO</v>
      </c>
      <c r="B10901" s="18"/>
      <c r="C10901" s="1" t="s">
        <v>124</v>
      </c>
      <c r="E10901" s="329">
        <v>1</v>
      </c>
      <c r="F10901" s="53" t="str">
        <f>+$F$26</f>
        <v>OBJETO</v>
      </c>
      <c r="G10901" s="332" t="s">
        <v>124</v>
      </c>
      <c r="H10901" s="333"/>
      <c r="I10901" s="333"/>
      <c r="J10901" s="333"/>
      <c r="K10901" s="333"/>
      <c r="L10901" s="334"/>
    </row>
    <row r="10902" spans="1:12" hidden="1" x14ac:dyDescent="0.3">
      <c r="A10902" s="18" t="str">
        <f>+IF(OR(C10901=""),"NO",1)</f>
        <v>NO</v>
      </c>
      <c r="B10902" s="18"/>
      <c r="E10902" s="330"/>
      <c r="F10902" s="54" t="str">
        <f>+$F$27</f>
        <v>CONTRATANTE</v>
      </c>
      <c r="G10902" s="335" t="s">
        <v>124</v>
      </c>
      <c r="H10902" s="310"/>
      <c r="I10902" s="310"/>
      <c r="J10902" s="310"/>
      <c r="K10902" s="310"/>
      <c r="L10902" s="336"/>
    </row>
    <row r="10903" spans="1:12" hidden="1" x14ac:dyDescent="0.3">
      <c r="A10903" s="18" t="str">
        <f>+IF(OR(C10901=""),"NO",1)</f>
        <v>NO</v>
      </c>
      <c r="B10903" s="18"/>
      <c r="E10903" s="330"/>
      <c r="F10903" s="54" t="str">
        <f>+$F$28</f>
        <v>APORTANTE</v>
      </c>
      <c r="G10903" s="337" t="s">
        <v>124</v>
      </c>
      <c r="H10903" s="338"/>
      <c r="I10903" s="338"/>
      <c r="J10903" s="338"/>
      <c r="K10903" s="338"/>
      <c r="L10903" s="339"/>
    </row>
    <row r="10904" spans="1:12" hidden="1" x14ac:dyDescent="0.3">
      <c r="A10904" s="18" t="str">
        <f>+IF(OR(C10901=""),"NO",1)</f>
        <v>NO</v>
      </c>
      <c r="B10904" s="18"/>
      <c r="E10904" s="330"/>
      <c r="F10904" s="54" t="str">
        <f>+$F$29</f>
        <v>VALOR /SMMLV)</v>
      </c>
      <c r="G10904" s="55" t="s">
        <v>124</v>
      </c>
      <c r="H10904" s="56" t="str">
        <f>+$H$29</f>
        <v>% PART..</v>
      </c>
      <c r="I10904" s="57" t="s">
        <v>124</v>
      </c>
      <c r="J10904" s="58" t="str">
        <f>+$J$29</f>
        <v>VALOR ACREDITADO</v>
      </c>
      <c r="K10904" s="59"/>
      <c r="L10904" s="47" t="s">
        <v>124</v>
      </c>
    </row>
    <row r="10905" spans="1:12" hidden="1" x14ac:dyDescent="0.3">
      <c r="A10905" s="18" t="str">
        <f>+IF(OR(C10901=""),"NO",1)</f>
        <v>NO</v>
      </c>
      <c r="B10905" s="18"/>
      <c r="E10905" s="330"/>
      <c r="F10905" s="60" t="str">
        <f>+$F$30</f>
        <v>EXPERIENCIA APORTADA</v>
      </c>
      <c r="G10905" s="340" t="s">
        <v>124</v>
      </c>
      <c r="H10905" s="341"/>
      <c r="I10905" s="341"/>
      <c r="J10905" s="341"/>
      <c r="K10905" s="341"/>
      <c r="L10905" s="342"/>
    </row>
    <row r="10906" spans="1:12" hidden="1" x14ac:dyDescent="0.3">
      <c r="A10906" s="18" t="str">
        <f>+IF(OR(C10901=""),"NO",1)</f>
        <v>NO</v>
      </c>
      <c r="B10906" s="18"/>
      <c r="E10906" s="331"/>
      <c r="F10906" s="62" t="str">
        <f>+$F$31</f>
        <v>OBSERVACIÓN</v>
      </c>
      <c r="G10906" s="343" t="s">
        <v>124</v>
      </c>
      <c r="H10906" s="344"/>
      <c r="I10906" s="344"/>
      <c r="J10906" s="344"/>
      <c r="K10906" s="344"/>
      <c r="L10906" s="345"/>
    </row>
    <row r="10907" spans="1:12" ht="8.5" hidden="1" customHeight="1" x14ac:dyDescent="0.3">
      <c r="A10907" s="18" t="str">
        <f>+IF(OR(C10901=""),"NO",1)</f>
        <v>NO</v>
      </c>
      <c r="B10907" s="18"/>
      <c r="E10907" s="49"/>
      <c r="F10907" s="50"/>
      <c r="G10907" s="51"/>
      <c r="H10907" s="51"/>
      <c r="I10907" s="51"/>
      <c r="J10907" s="51"/>
      <c r="K10907" s="51"/>
      <c r="L10907" s="52"/>
    </row>
    <row r="10908" spans="1:12" hidden="1" x14ac:dyDescent="0.3">
      <c r="A10908" s="18" t="str">
        <f t="shared" ref="A10908" si="3654">+IF(OR(C10908=""),"NO",1)</f>
        <v>NO</v>
      </c>
      <c r="B10908" s="18"/>
      <c r="C10908" s="1" t="s">
        <v>124</v>
      </c>
      <c r="E10908" s="329">
        <v>2</v>
      </c>
      <c r="F10908" s="53" t="str">
        <f>+$F$26</f>
        <v>OBJETO</v>
      </c>
      <c r="G10908" s="332" t="s">
        <v>124</v>
      </c>
      <c r="H10908" s="333"/>
      <c r="I10908" s="333"/>
      <c r="J10908" s="333"/>
      <c r="K10908" s="333"/>
      <c r="L10908" s="334"/>
    </row>
    <row r="10909" spans="1:12" hidden="1" x14ac:dyDescent="0.3">
      <c r="A10909" s="18" t="str">
        <f t="shared" ref="A10909" si="3655">+IF(OR(C10908=""),"NO",1)</f>
        <v>NO</v>
      </c>
      <c r="B10909" s="18"/>
      <c r="E10909" s="330"/>
      <c r="F10909" s="54" t="str">
        <f>+$F$27</f>
        <v>CONTRATANTE</v>
      </c>
      <c r="G10909" s="335" t="s">
        <v>124</v>
      </c>
      <c r="H10909" s="310"/>
      <c r="I10909" s="310"/>
      <c r="J10909" s="310"/>
      <c r="K10909" s="310"/>
      <c r="L10909" s="336"/>
    </row>
    <row r="10910" spans="1:12" hidden="1" x14ac:dyDescent="0.3">
      <c r="A10910" s="18" t="str">
        <f t="shared" ref="A10910" si="3656">+IF(OR(C10908=""),"NO",1)</f>
        <v>NO</v>
      </c>
      <c r="B10910" s="18"/>
      <c r="E10910" s="330"/>
      <c r="F10910" s="54" t="str">
        <f>+$F$28</f>
        <v>APORTANTE</v>
      </c>
      <c r="G10910" s="337" t="s">
        <v>124</v>
      </c>
      <c r="H10910" s="338"/>
      <c r="I10910" s="338"/>
      <c r="J10910" s="338"/>
      <c r="K10910" s="338"/>
      <c r="L10910" s="339"/>
    </row>
    <row r="10911" spans="1:12" hidden="1" x14ac:dyDescent="0.3">
      <c r="A10911" s="18" t="str">
        <f t="shared" ref="A10911" si="3657">+IF(OR(C10908=""),"NO",1)</f>
        <v>NO</v>
      </c>
      <c r="B10911" s="18"/>
      <c r="E10911" s="330"/>
      <c r="F10911" s="54" t="str">
        <f>+$F$29</f>
        <v>VALOR /SMMLV)</v>
      </c>
      <c r="G10911" s="55" t="s">
        <v>124</v>
      </c>
      <c r="H10911" s="56" t="str">
        <f>+$H$29</f>
        <v>% PART..</v>
      </c>
      <c r="I10911" s="57" t="s">
        <v>124</v>
      </c>
      <c r="J10911" s="58" t="str">
        <f>+$J$29</f>
        <v>VALOR ACREDITADO</v>
      </c>
      <c r="K10911" s="59"/>
      <c r="L10911" s="47" t="s">
        <v>124</v>
      </c>
    </row>
    <row r="10912" spans="1:12" hidden="1" x14ac:dyDescent="0.3">
      <c r="A10912" s="18" t="str">
        <f t="shared" ref="A10912" si="3658">+IF(OR(C10908=""),"NO",1)</f>
        <v>NO</v>
      </c>
      <c r="B10912" s="18"/>
      <c r="E10912" s="330"/>
      <c r="F10912" s="60" t="str">
        <f>+$F$30</f>
        <v>EXPERIENCIA APORTADA</v>
      </c>
      <c r="G10912" s="340" t="s">
        <v>124</v>
      </c>
      <c r="H10912" s="341"/>
      <c r="I10912" s="341"/>
      <c r="J10912" s="341"/>
      <c r="K10912" s="341"/>
      <c r="L10912" s="342"/>
    </row>
    <row r="10913" spans="1:12" hidden="1" x14ac:dyDescent="0.3">
      <c r="A10913" s="18" t="str">
        <f t="shared" ref="A10913" si="3659">+IF(OR(C10908=""),"NO",1)</f>
        <v>NO</v>
      </c>
      <c r="B10913" s="18"/>
      <c r="E10913" s="331"/>
      <c r="F10913" s="62" t="str">
        <f>+$F$31</f>
        <v>OBSERVACIÓN</v>
      </c>
      <c r="G10913" s="343" t="s">
        <v>124</v>
      </c>
      <c r="H10913" s="344"/>
      <c r="I10913" s="344"/>
      <c r="J10913" s="344"/>
      <c r="K10913" s="344"/>
      <c r="L10913" s="345"/>
    </row>
    <row r="10914" spans="1:12" ht="8.5" hidden="1" customHeight="1" x14ac:dyDescent="0.3">
      <c r="A10914" s="18" t="str">
        <f t="shared" ref="A10914" si="3660">+IF(OR(C10908=""),"NO",1)</f>
        <v>NO</v>
      </c>
      <c r="B10914" s="18"/>
      <c r="E10914" s="49"/>
      <c r="F10914" s="50"/>
      <c r="G10914" s="51"/>
      <c r="H10914" s="51"/>
      <c r="I10914" s="51"/>
      <c r="J10914" s="51"/>
      <c r="K10914" s="51"/>
      <c r="L10914" s="52"/>
    </row>
    <row r="10915" spans="1:12" hidden="1" x14ac:dyDescent="0.3">
      <c r="A10915" s="18" t="str">
        <f t="shared" ref="A10915" si="3661">+IF(OR(C10915=""),"NO",1)</f>
        <v>NO</v>
      </c>
      <c r="B10915" s="18"/>
      <c r="C10915" s="1" t="s">
        <v>124</v>
      </c>
      <c r="E10915" s="329">
        <v>3</v>
      </c>
      <c r="F10915" s="53" t="str">
        <f>+$F$26</f>
        <v>OBJETO</v>
      </c>
      <c r="G10915" s="332" t="s">
        <v>124</v>
      </c>
      <c r="H10915" s="333"/>
      <c r="I10915" s="333"/>
      <c r="J10915" s="333"/>
      <c r="K10915" s="333"/>
      <c r="L10915" s="334"/>
    </row>
    <row r="10916" spans="1:12" hidden="1" x14ac:dyDescent="0.3">
      <c r="A10916" s="18" t="str">
        <f t="shared" ref="A10916" si="3662">+IF(OR(C10915=""),"NO",1)</f>
        <v>NO</v>
      </c>
      <c r="B10916" s="18"/>
      <c r="E10916" s="330"/>
      <c r="F10916" s="54" t="str">
        <f>+$F$27</f>
        <v>CONTRATANTE</v>
      </c>
      <c r="G10916" s="335" t="s">
        <v>124</v>
      </c>
      <c r="H10916" s="310"/>
      <c r="I10916" s="310"/>
      <c r="J10916" s="310"/>
      <c r="K10916" s="310"/>
      <c r="L10916" s="336"/>
    </row>
    <row r="10917" spans="1:12" hidden="1" x14ac:dyDescent="0.3">
      <c r="A10917" s="18" t="str">
        <f t="shared" ref="A10917" si="3663">+IF(OR(C10915=""),"NO",1)</f>
        <v>NO</v>
      </c>
      <c r="B10917" s="18"/>
      <c r="E10917" s="330"/>
      <c r="F10917" s="54" t="str">
        <f>+$F$28</f>
        <v>APORTANTE</v>
      </c>
      <c r="G10917" s="337" t="s">
        <v>124</v>
      </c>
      <c r="H10917" s="338"/>
      <c r="I10917" s="338"/>
      <c r="J10917" s="338"/>
      <c r="K10917" s="338"/>
      <c r="L10917" s="339"/>
    </row>
    <row r="10918" spans="1:12" hidden="1" x14ac:dyDescent="0.3">
      <c r="A10918" s="18" t="str">
        <f t="shared" ref="A10918" si="3664">+IF(OR(C10915=""),"NO",1)</f>
        <v>NO</v>
      </c>
      <c r="B10918" s="18"/>
      <c r="E10918" s="330"/>
      <c r="F10918" s="54" t="str">
        <f>+$F$29</f>
        <v>VALOR /SMMLV)</v>
      </c>
      <c r="G10918" s="55" t="s">
        <v>124</v>
      </c>
      <c r="H10918" s="56" t="str">
        <f>+$H$29</f>
        <v>% PART..</v>
      </c>
      <c r="I10918" s="57" t="s">
        <v>124</v>
      </c>
      <c r="J10918" s="58" t="str">
        <f>+$J$29</f>
        <v>VALOR ACREDITADO</v>
      </c>
      <c r="K10918" s="59"/>
      <c r="L10918" s="47" t="s">
        <v>124</v>
      </c>
    </row>
    <row r="10919" spans="1:12" hidden="1" x14ac:dyDescent="0.3">
      <c r="A10919" s="18" t="str">
        <f t="shared" ref="A10919" si="3665">+IF(OR(C10915=""),"NO",1)</f>
        <v>NO</v>
      </c>
      <c r="B10919" s="18"/>
      <c r="E10919" s="330"/>
      <c r="F10919" s="60" t="str">
        <f>+$F$30</f>
        <v>EXPERIENCIA APORTADA</v>
      </c>
      <c r="G10919" s="340" t="s">
        <v>124</v>
      </c>
      <c r="H10919" s="341"/>
      <c r="I10919" s="341"/>
      <c r="J10919" s="341"/>
      <c r="K10919" s="341"/>
      <c r="L10919" s="342"/>
    </row>
    <row r="10920" spans="1:12" hidden="1" x14ac:dyDescent="0.3">
      <c r="A10920" s="18" t="str">
        <f t="shared" ref="A10920" si="3666">+IF(OR(C10915=""),"NO",1)</f>
        <v>NO</v>
      </c>
      <c r="B10920" s="18"/>
      <c r="E10920" s="331"/>
      <c r="F10920" s="62" t="str">
        <f>+$F$31</f>
        <v>OBSERVACIÓN</v>
      </c>
      <c r="G10920" s="343" t="s">
        <v>124</v>
      </c>
      <c r="H10920" s="344"/>
      <c r="I10920" s="344"/>
      <c r="J10920" s="344"/>
      <c r="K10920" s="344"/>
      <c r="L10920" s="345"/>
    </row>
    <row r="10921" spans="1:12" ht="8.5" hidden="1" customHeight="1" x14ac:dyDescent="0.3">
      <c r="A10921" s="18" t="str">
        <f t="shared" ref="A10921" si="3667">+IF(OR(C10915=""),"NO",1)</f>
        <v>NO</v>
      </c>
      <c r="B10921" s="18"/>
      <c r="E10921" s="49"/>
      <c r="F10921" s="50"/>
      <c r="G10921" s="51"/>
      <c r="H10921" s="51"/>
      <c r="I10921" s="51"/>
      <c r="J10921" s="51"/>
      <c r="K10921" s="51"/>
      <c r="L10921" s="52"/>
    </row>
    <row r="10922" spans="1:12" hidden="1" x14ac:dyDescent="0.3">
      <c r="A10922" s="18" t="str">
        <f t="shared" ref="A10922" si="3668">+IF(OR(C10922=""),"NO",1)</f>
        <v>NO</v>
      </c>
      <c r="B10922" s="18"/>
      <c r="C10922" s="1" t="s">
        <v>124</v>
      </c>
      <c r="E10922" s="329">
        <v>4</v>
      </c>
      <c r="F10922" s="53" t="str">
        <f>+$F$26</f>
        <v>OBJETO</v>
      </c>
      <c r="G10922" s="332" t="s">
        <v>124</v>
      </c>
      <c r="H10922" s="333"/>
      <c r="I10922" s="333"/>
      <c r="J10922" s="333"/>
      <c r="K10922" s="333"/>
      <c r="L10922" s="334"/>
    </row>
    <row r="10923" spans="1:12" hidden="1" x14ac:dyDescent="0.3">
      <c r="A10923" s="18" t="str">
        <f t="shared" ref="A10923" si="3669">+IF(OR(C10922=""),"NO",1)</f>
        <v>NO</v>
      </c>
      <c r="B10923" s="18"/>
      <c r="E10923" s="330"/>
      <c r="F10923" s="54" t="str">
        <f>+$F$27</f>
        <v>CONTRATANTE</v>
      </c>
      <c r="G10923" s="335" t="s">
        <v>124</v>
      </c>
      <c r="H10923" s="310"/>
      <c r="I10923" s="310"/>
      <c r="J10923" s="310"/>
      <c r="K10923" s="310"/>
      <c r="L10923" s="336"/>
    </row>
    <row r="10924" spans="1:12" hidden="1" x14ac:dyDescent="0.3">
      <c r="A10924" s="18" t="str">
        <f t="shared" ref="A10924" si="3670">+IF(OR(C10922=""),"NO",1)</f>
        <v>NO</v>
      </c>
      <c r="B10924" s="18"/>
      <c r="E10924" s="330"/>
      <c r="F10924" s="54" t="str">
        <f>+$F$28</f>
        <v>APORTANTE</v>
      </c>
      <c r="G10924" s="337" t="s">
        <v>124</v>
      </c>
      <c r="H10924" s="338"/>
      <c r="I10924" s="338"/>
      <c r="J10924" s="338"/>
      <c r="K10924" s="338"/>
      <c r="L10924" s="339"/>
    </row>
    <row r="10925" spans="1:12" hidden="1" x14ac:dyDescent="0.3">
      <c r="A10925" s="18" t="str">
        <f t="shared" ref="A10925" si="3671">+IF(OR(C10922=""),"NO",1)</f>
        <v>NO</v>
      </c>
      <c r="B10925" s="18"/>
      <c r="E10925" s="330"/>
      <c r="F10925" s="54" t="str">
        <f>+$F$29</f>
        <v>VALOR /SMMLV)</v>
      </c>
      <c r="G10925" s="55" t="s">
        <v>124</v>
      </c>
      <c r="H10925" s="56" t="str">
        <f>+$H$29</f>
        <v>% PART..</v>
      </c>
      <c r="I10925" s="57" t="s">
        <v>124</v>
      </c>
      <c r="J10925" s="58" t="str">
        <f>+$J$29</f>
        <v>VALOR ACREDITADO</v>
      </c>
      <c r="K10925" s="59"/>
      <c r="L10925" s="47" t="s">
        <v>124</v>
      </c>
    </row>
    <row r="10926" spans="1:12" hidden="1" x14ac:dyDescent="0.3">
      <c r="A10926" s="18" t="str">
        <f t="shared" ref="A10926" si="3672">+IF(OR(C10922=""),"NO",1)</f>
        <v>NO</v>
      </c>
      <c r="B10926" s="18"/>
      <c r="E10926" s="330"/>
      <c r="F10926" s="60" t="str">
        <f>+$F$30</f>
        <v>EXPERIENCIA APORTADA</v>
      </c>
      <c r="G10926" s="340" t="s">
        <v>124</v>
      </c>
      <c r="H10926" s="341"/>
      <c r="I10926" s="341"/>
      <c r="J10926" s="341"/>
      <c r="K10926" s="341"/>
      <c r="L10926" s="342"/>
    </row>
    <row r="10927" spans="1:12" hidden="1" x14ac:dyDescent="0.3">
      <c r="A10927" s="18" t="str">
        <f t="shared" ref="A10927" si="3673">+IF(OR(C10922=""),"NO",1)</f>
        <v>NO</v>
      </c>
      <c r="B10927" s="18"/>
      <c r="E10927" s="331"/>
      <c r="F10927" s="62" t="str">
        <f>+$F$31</f>
        <v>OBSERVACIÓN</v>
      </c>
      <c r="G10927" s="343" t="s">
        <v>124</v>
      </c>
      <c r="H10927" s="344"/>
      <c r="I10927" s="344"/>
      <c r="J10927" s="344"/>
      <c r="K10927" s="344"/>
      <c r="L10927" s="345"/>
    </row>
    <row r="10928" spans="1:12" ht="8.5" hidden="1" customHeight="1" x14ac:dyDescent="0.3">
      <c r="A10928" s="18" t="str">
        <f t="shared" ref="A10928" si="3674">+IF(OR(C10922=""),"NO",1)</f>
        <v>NO</v>
      </c>
      <c r="B10928" s="18"/>
      <c r="E10928" s="49"/>
      <c r="F10928" s="50"/>
      <c r="G10928" s="51"/>
      <c r="H10928" s="51"/>
      <c r="I10928" s="51"/>
      <c r="J10928" s="51"/>
      <c r="K10928" s="51"/>
      <c r="L10928" s="52"/>
    </row>
    <row r="10929" spans="1:12" hidden="1" x14ac:dyDescent="0.3">
      <c r="A10929" s="18" t="str">
        <f t="shared" ref="A10929" si="3675">+IF(OR(C10929=""),"NO",1)</f>
        <v>NO</v>
      </c>
      <c r="B10929" s="18"/>
      <c r="C10929" s="1" t="s">
        <v>124</v>
      </c>
      <c r="E10929" s="329">
        <v>5</v>
      </c>
      <c r="F10929" s="53" t="str">
        <f>+$F$26</f>
        <v>OBJETO</v>
      </c>
      <c r="G10929" s="332" t="s">
        <v>124</v>
      </c>
      <c r="H10929" s="333"/>
      <c r="I10929" s="333"/>
      <c r="J10929" s="333"/>
      <c r="K10929" s="333"/>
      <c r="L10929" s="334"/>
    </row>
    <row r="10930" spans="1:12" hidden="1" x14ac:dyDescent="0.3">
      <c r="A10930" s="18" t="str">
        <f t="shared" ref="A10930" si="3676">+IF(OR(C10929=""),"NO",1)</f>
        <v>NO</v>
      </c>
      <c r="B10930" s="18"/>
      <c r="E10930" s="330"/>
      <c r="F10930" s="54" t="str">
        <f>+$F$27</f>
        <v>CONTRATANTE</v>
      </c>
      <c r="G10930" s="335" t="s">
        <v>124</v>
      </c>
      <c r="H10930" s="310"/>
      <c r="I10930" s="310"/>
      <c r="J10930" s="310"/>
      <c r="K10930" s="310"/>
      <c r="L10930" s="336"/>
    </row>
    <row r="10931" spans="1:12" hidden="1" x14ac:dyDescent="0.3">
      <c r="A10931" s="18" t="str">
        <f t="shared" ref="A10931" si="3677">+IF(OR(C10929=""),"NO",1)</f>
        <v>NO</v>
      </c>
      <c r="B10931" s="18"/>
      <c r="E10931" s="330"/>
      <c r="F10931" s="54" t="str">
        <f>+$F$28</f>
        <v>APORTANTE</v>
      </c>
      <c r="G10931" s="337" t="s">
        <v>124</v>
      </c>
      <c r="H10931" s="338"/>
      <c r="I10931" s="338"/>
      <c r="J10931" s="338"/>
      <c r="K10931" s="338"/>
      <c r="L10931" s="339"/>
    </row>
    <row r="10932" spans="1:12" hidden="1" x14ac:dyDescent="0.3">
      <c r="A10932" s="18" t="str">
        <f t="shared" ref="A10932" si="3678">+IF(OR(C10929=""),"NO",1)</f>
        <v>NO</v>
      </c>
      <c r="B10932" s="18"/>
      <c r="E10932" s="330"/>
      <c r="F10932" s="54" t="str">
        <f>+$F$29</f>
        <v>VALOR /SMMLV)</v>
      </c>
      <c r="G10932" s="55" t="s">
        <v>124</v>
      </c>
      <c r="H10932" s="56" t="str">
        <f>+$H$29</f>
        <v>% PART..</v>
      </c>
      <c r="I10932" s="57" t="s">
        <v>124</v>
      </c>
      <c r="J10932" s="58" t="str">
        <f>+$J$29</f>
        <v>VALOR ACREDITADO</v>
      </c>
      <c r="K10932" s="59"/>
      <c r="L10932" s="47" t="s">
        <v>124</v>
      </c>
    </row>
    <row r="10933" spans="1:12" hidden="1" x14ac:dyDescent="0.3">
      <c r="A10933" s="18" t="str">
        <f t="shared" ref="A10933" si="3679">+IF(OR(C10929=""),"NO",1)</f>
        <v>NO</v>
      </c>
      <c r="B10933" s="18"/>
      <c r="E10933" s="330"/>
      <c r="F10933" s="60" t="str">
        <f>+$F$30</f>
        <v>EXPERIENCIA APORTADA</v>
      </c>
      <c r="G10933" s="340" t="s">
        <v>124</v>
      </c>
      <c r="H10933" s="341"/>
      <c r="I10933" s="341"/>
      <c r="J10933" s="341"/>
      <c r="K10933" s="341"/>
      <c r="L10933" s="342"/>
    </row>
    <row r="10934" spans="1:12" hidden="1" x14ac:dyDescent="0.3">
      <c r="A10934" s="18" t="str">
        <f t="shared" ref="A10934" si="3680">+IF(OR(C10929=""),"NO",1)</f>
        <v>NO</v>
      </c>
      <c r="B10934" s="18"/>
      <c r="E10934" s="331"/>
      <c r="F10934" s="62" t="str">
        <f>+$F$31</f>
        <v>OBSERVACIÓN</v>
      </c>
      <c r="G10934" s="343" t="s">
        <v>124</v>
      </c>
      <c r="H10934" s="344"/>
      <c r="I10934" s="344"/>
      <c r="J10934" s="344"/>
      <c r="K10934" s="344"/>
      <c r="L10934" s="345"/>
    </row>
    <row r="10935" spans="1:12" ht="8.5" hidden="1" customHeight="1" x14ac:dyDescent="0.3">
      <c r="A10935" s="18" t="str">
        <f t="shared" ref="A10935" si="3681">+IF(OR(C10929=""),"NO",1)</f>
        <v>NO</v>
      </c>
      <c r="B10935" s="18"/>
      <c r="E10935" s="49"/>
      <c r="F10935" s="50"/>
      <c r="G10935" s="51"/>
      <c r="H10935" s="51"/>
      <c r="I10935" s="51"/>
      <c r="J10935" s="51"/>
      <c r="K10935" s="51"/>
      <c r="L10935" s="52"/>
    </row>
    <row r="10936" spans="1:12" hidden="1" x14ac:dyDescent="0.3">
      <c r="A10936" s="18" t="str">
        <f t="shared" ref="A10936" si="3682">+IF(OR(C10936=""),"NO",1)</f>
        <v>NO</v>
      </c>
      <c r="B10936" s="18"/>
      <c r="C10936" s="1" t="s">
        <v>124</v>
      </c>
      <c r="E10936" s="329">
        <v>6</v>
      </c>
      <c r="F10936" s="53" t="str">
        <f>+$F$26</f>
        <v>OBJETO</v>
      </c>
      <c r="G10936" s="332" t="s">
        <v>124</v>
      </c>
      <c r="H10936" s="333"/>
      <c r="I10936" s="333"/>
      <c r="J10936" s="333"/>
      <c r="K10936" s="333"/>
      <c r="L10936" s="334"/>
    </row>
    <row r="10937" spans="1:12" hidden="1" x14ac:dyDescent="0.3">
      <c r="A10937" s="18" t="str">
        <f t="shared" ref="A10937" si="3683">+IF(OR(C10936=""),"NO",1)</f>
        <v>NO</v>
      </c>
      <c r="B10937" s="18"/>
      <c r="E10937" s="330"/>
      <c r="F10937" s="54" t="str">
        <f>+$F$27</f>
        <v>CONTRATANTE</v>
      </c>
      <c r="G10937" s="335" t="s">
        <v>124</v>
      </c>
      <c r="H10937" s="310"/>
      <c r="I10937" s="310"/>
      <c r="J10937" s="310"/>
      <c r="K10937" s="310"/>
      <c r="L10937" s="336"/>
    </row>
    <row r="10938" spans="1:12" hidden="1" x14ac:dyDescent="0.3">
      <c r="A10938" s="18" t="str">
        <f t="shared" ref="A10938" si="3684">+IF(OR(C10936=""),"NO",1)</f>
        <v>NO</v>
      </c>
      <c r="B10938" s="18"/>
      <c r="E10938" s="330"/>
      <c r="F10938" s="54" t="str">
        <f>+$F$28</f>
        <v>APORTANTE</v>
      </c>
      <c r="G10938" s="337" t="s">
        <v>124</v>
      </c>
      <c r="H10938" s="338"/>
      <c r="I10938" s="338"/>
      <c r="J10938" s="338"/>
      <c r="K10938" s="338"/>
      <c r="L10938" s="339"/>
    </row>
    <row r="10939" spans="1:12" hidden="1" x14ac:dyDescent="0.3">
      <c r="A10939" s="18" t="str">
        <f t="shared" ref="A10939" si="3685">+IF(OR(C10936=""),"NO",1)</f>
        <v>NO</v>
      </c>
      <c r="B10939" s="18"/>
      <c r="E10939" s="330"/>
      <c r="F10939" s="54" t="str">
        <f>+$F$29</f>
        <v>VALOR /SMMLV)</v>
      </c>
      <c r="G10939" s="55" t="s">
        <v>124</v>
      </c>
      <c r="H10939" s="56" t="str">
        <f>+$H$29</f>
        <v>% PART..</v>
      </c>
      <c r="I10939" s="57" t="s">
        <v>124</v>
      </c>
      <c r="J10939" s="58" t="str">
        <f>+$J$29</f>
        <v>VALOR ACREDITADO</v>
      </c>
      <c r="K10939" s="59"/>
      <c r="L10939" s="47" t="s">
        <v>124</v>
      </c>
    </row>
    <row r="10940" spans="1:12" hidden="1" x14ac:dyDescent="0.3">
      <c r="A10940" s="18" t="str">
        <f t="shared" ref="A10940" si="3686">+IF(OR(C10936=""),"NO",1)</f>
        <v>NO</v>
      </c>
      <c r="B10940" s="18"/>
      <c r="E10940" s="330"/>
      <c r="F10940" s="60" t="str">
        <f>+$F$30</f>
        <v>EXPERIENCIA APORTADA</v>
      </c>
      <c r="G10940" s="340" t="s">
        <v>124</v>
      </c>
      <c r="H10940" s="341"/>
      <c r="I10940" s="341"/>
      <c r="J10940" s="341"/>
      <c r="K10940" s="341"/>
      <c r="L10940" s="342"/>
    </row>
    <row r="10941" spans="1:12" hidden="1" x14ac:dyDescent="0.3">
      <c r="A10941" s="18" t="str">
        <f t="shared" ref="A10941" si="3687">+IF(OR(C10936=""),"NO",1)</f>
        <v>NO</v>
      </c>
      <c r="B10941" s="18"/>
      <c r="E10941" s="331"/>
      <c r="F10941" s="62" t="str">
        <f>+$F$31</f>
        <v>OBSERVACIÓN</v>
      </c>
      <c r="G10941" s="343" t="s">
        <v>124</v>
      </c>
      <c r="H10941" s="344"/>
      <c r="I10941" s="344"/>
      <c r="J10941" s="344"/>
      <c r="K10941" s="344"/>
      <c r="L10941" s="345"/>
    </row>
    <row r="10942" spans="1:12" ht="8.5" hidden="1" customHeight="1" x14ac:dyDescent="0.3">
      <c r="A10942" s="18" t="str">
        <f t="shared" ref="A10942" si="3688">+IF(OR(C10936=""),"NO",1)</f>
        <v>NO</v>
      </c>
      <c r="B10942" s="18"/>
      <c r="E10942" s="49"/>
      <c r="F10942" s="50"/>
      <c r="G10942" s="51"/>
      <c r="H10942" s="51"/>
      <c r="I10942" s="51"/>
      <c r="J10942" s="51"/>
      <c r="K10942" s="51"/>
      <c r="L10942" s="52"/>
    </row>
    <row r="10943" spans="1:12" hidden="1" x14ac:dyDescent="0.3">
      <c r="A10943" s="18" t="str">
        <f t="shared" ref="A10943" si="3689">+IF(OR(C10943=""),"NO",1)</f>
        <v>NO</v>
      </c>
      <c r="B10943" s="18"/>
      <c r="C10943" s="1" t="s">
        <v>124</v>
      </c>
      <c r="E10943" s="329">
        <v>7</v>
      </c>
      <c r="F10943" s="53" t="str">
        <f>+$F$26</f>
        <v>OBJETO</v>
      </c>
      <c r="G10943" s="332" t="s">
        <v>124</v>
      </c>
      <c r="H10943" s="333"/>
      <c r="I10943" s="333"/>
      <c r="J10943" s="333"/>
      <c r="K10943" s="333"/>
      <c r="L10943" s="334"/>
    </row>
    <row r="10944" spans="1:12" hidden="1" x14ac:dyDescent="0.3">
      <c r="A10944" s="18" t="str">
        <f t="shared" ref="A10944" si="3690">+IF(OR(C10943=""),"NO",1)</f>
        <v>NO</v>
      </c>
      <c r="B10944" s="18"/>
      <c r="E10944" s="330"/>
      <c r="F10944" s="54" t="str">
        <f>+$F$27</f>
        <v>CONTRATANTE</v>
      </c>
      <c r="G10944" s="335" t="s">
        <v>124</v>
      </c>
      <c r="H10944" s="310"/>
      <c r="I10944" s="310"/>
      <c r="J10944" s="310"/>
      <c r="K10944" s="310"/>
      <c r="L10944" s="336"/>
    </row>
    <row r="10945" spans="1:12" hidden="1" x14ac:dyDescent="0.3">
      <c r="A10945" s="18" t="str">
        <f t="shared" ref="A10945" si="3691">+IF(OR(C10943=""),"NO",1)</f>
        <v>NO</v>
      </c>
      <c r="B10945" s="18"/>
      <c r="E10945" s="330"/>
      <c r="F10945" s="54" t="str">
        <f>+$F$28</f>
        <v>APORTANTE</v>
      </c>
      <c r="G10945" s="337" t="s">
        <v>124</v>
      </c>
      <c r="H10945" s="338"/>
      <c r="I10945" s="338"/>
      <c r="J10945" s="338"/>
      <c r="K10945" s="338"/>
      <c r="L10945" s="339"/>
    </row>
    <row r="10946" spans="1:12" hidden="1" x14ac:dyDescent="0.3">
      <c r="A10946" s="18" t="str">
        <f t="shared" ref="A10946" si="3692">+IF(OR(C10943=""),"NO",1)</f>
        <v>NO</v>
      </c>
      <c r="B10946" s="18"/>
      <c r="E10946" s="330"/>
      <c r="F10946" s="54" t="str">
        <f>+$F$29</f>
        <v>VALOR /SMMLV)</v>
      </c>
      <c r="G10946" s="55" t="s">
        <v>124</v>
      </c>
      <c r="H10946" s="56" t="str">
        <f>+$H$29</f>
        <v>% PART..</v>
      </c>
      <c r="I10946" s="57" t="s">
        <v>124</v>
      </c>
      <c r="J10946" s="58" t="str">
        <f>+$J$29</f>
        <v>VALOR ACREDITADO</v>
      </c>
      <c r="K10946" s="59"/>
      <c r="L10946" s="47" t="s">
        <v>124</v>
      </c>
    </row>
    <row r="10947" spans="1:12" hidden="1" x14ac:dyDescent="0.3">
      <c r="A10947" s="18" t="str">
        <f t="shared" ref="A10947" si="3693">+IF(OR(C10943=""),"NO",1)</f>
        <v>NO</v>
      </c>
      <c r="B10947" s="18"/>
      <c r="E10947" s="330"/>
      <c r="F10947" s="60" t="str">
        <f>+$F$30</f>
        <v>EXPERIENCIA APORTADA</v>
      </c>
      <c r="G10947" s="340" t="s">
        <v>124</v>
      </c>
      <c r="H10947" s="341"/>
      <c r="I10947" s="341"/>
      <c r="J10947" s="341"/>
      <c r="K10947" s="341"/>
      <c r="L10947" s="342"/>
    </row>
    <row r="10948" spans="1:12" hidden="1" x14ac:dyDescent="0.3">
      <c r="A10948" s="18" t="str">
        <f t="shared" ref="A10948" si="3694">+IF(OR(C10943=""),"NO",1)</f>
        <v>NO</v>
      </c>
      <c r="B10948" s="18"/>
      <c r="E10948" s="331"/>
      <c r="F10948" s="62" t="str">
        <f>+$F$31</f>
        <v>OBSERVACIÓN</v>
      </c>
      <c r="G10948" s="343" t="s">
        <v>124</v>
      </c>
      <c r="H10948" s="344"/>
      <c r="I10948" s="344"/>
      <c r="J10948" s="344"/>
      <c r="K10948" s="344"/>
      <c r="L10948" s="345"/>
    </row>
    <row r="10949" spans="1:12" hidden="1" x14ac:dyDescent="0.3">
      <c r="A10949" s="18" t="str">
        <f t="shared" ref="A10949" si="3695">+IF(OR(C10943=""),"NO",1)</f>
        <v>NO</v>
      </c>
      <c r="B10949" s="18"/>
      <c r="E10949" s="49"/>
      <c r="F10949" s="50"/>
      <c r="G10949" s="51"/>
      <c r="H10949" s="51"/>
      <c r="I10949" s="51"/>
      <c r="J10949" s="51"/>
      <c r="K10949" s="51"/>
      <c r="L10949" s="52"/>
    </row>
    <row r="10950" spans="1:12" hidden="1" x14ac:dyDescent="0.3">
      <c r="A10950" s="1" t="str">
        <f>+A10885</f>
        <v>NO</v>
      </c>
      <c r="C10950" s="1" t="str">
        <f>"N"&amp;C10885</f>
        <v>N</v>
      </c>
      <c r="E10950" s="63"/>
      <c r="F10950" s="64" t="str">
        <f>+$F$75</f>
        <v>TOTAL DE CONTRATOS PRESENTADOS VÁLIDOS QUE CUMPLEN EXPERIENCIA ACREDITADA:</v>
      </c>
      <c r="G10950" s="65"/>
      <c r="H10950" s="65"/>
      <c r="I10950" s="65"/>
      <c r="J10950" s="66"/>
      <c r="K10950" s="65"/>
      <c r="L10950" s="67" t="s">
        <v>124</v>
      </c>
    </row>
    <row r="10951" spans="1:12" ht="6.65" hidden="1" customHeight="1" x14ac:dyDescent="0.3">
      <c r="A10951" s="1" t="str">
        <f>+A10885</f>
        <v>NO</v>
      </c>
      <c r="E10951" s="51"/>
      <c r="F10951" s="50"/>
      <c r="G10951" s="51"/>
      <c r="H10951" s="51"/>
      <c r="I10951" s="51"/>
      <c r="J10951" s="51"/>
      <c r="K10951" s="51"/>
      <c r="L10951" s="51"/>
    </row>
    <row r="10952" spans="1:12" hidden="1" x14ac:dyDescent="0.3">
      <c r="A10952" s="1" t="str">
        <f>+A10885</f>
        <v>NO</v>
      </c>
      <c r="E10952" s="63"/>
      <c r="F10952" s="63" t="str">
        <f>+$F$77</f>
        <v>ACREDITA SUMINISTRO E INSTALACIÓN DE MOBILIARIO POR LO MENOS EN UN (1) CONTRATO VÁLIDO</v>
      </c>
      <c r="G10952" s="65"/>
      <c r="H10952" s="65"/>
      <c r="I10952" s="65"/>
      <c r="J10952" s="66"/>
      <c r="K10952" s="65"/>
      <c r="L10952" s="68" t="s">
        <v>157</v>
      </c>
    </row>
    <row r="10953" spans="1:12" ht="5.15" hidden="1" customHeight="1" x14ac:dyDescent="0.3">
      <c r="A10953" s="1" t="str">
        <f>+A10885</f>
        <v>NO</v>
      </c>
      <c r="E10953" s="51"/>
      <c r="F10953" s="50"/>
      <c r="G10953" s="51"/>
      <c r="H10953" s="51"/>
      <c r="I10953" s="51"/>
      <c r="J10953" s="51"/>
      <c r="K10953" s="51"/>
      <c r="L10953" s="51"/>
    </row>
    <row r="10954" spans="1:12" ht="12.75" hidden="1" customHeight="1" x14ac:dyDescent="0.3">
      <c r="A10954" s="1" t="str">
        <f>+A10885</f>
        <v>NO</v>
      </c>
      <c r="E10954" s="69" t="str">
        <f>+$E$79</f>
        <v>EXPERIENCIA ESPECÍFICA NUMERAL 10.1.1 A</v>
      </c>
      <c r="F10954" s="70"/>
      <c r="G10954" s="70"/>
      <c r="H10954" s="70"/>
      <c r="I10954" s="70"/>
      <c r="J10954" s="70"/>
      <c r="K10954" s="70"/>
      <c r="L10954" s="71"/>
    </row>
    <row r="10955" spans="1:12" ht="26.5" hidden="1" customHeight="1" x14ac:dyDescent="0.3">
      <c r="A10955" s="1" t="str">
        <f>+A10885</f>
        <v>NO</v>
      </c>
      <c r="E10955" s="72"/>
      <c r="F10955" s="325" t="str">
        <f>+$F$80</f>
        <v>Por lo menos uno (1) de los contratos válidos aportados como experiencia general debe corresponder mínimo al 60% del presupuesto oficial del presente proceso de selección.  (SMMLV)</v>
      </c>
      <c r="G10955" s="326"/>
      <c r="H10955" s="326"/>
      <c r="I10955" s="326"/>
      <c r="J10955" s="326"/>
      <c r="K10955" s="73" t="s">
        <v>124</v>
      </c>
      <c r="L10955" s="74" t="s">
        <v>124</v>
      </c>
    </row>
    <row r="10956" spans="1:12" ht="23.5" hidden="1" customHeight="1" x14ac:dyDescent="0.3">
      <c r="A10956" s="1" t="str">
        <f>+A10885</f>
        <v>NO</v>
      </c>
      <c r="E10956" s="63"/>
      <c r="F10956" s="325" t="str">
        <f>+$F$81</f>
        <v xml:space="preserve">Deberá acreditarse en al menos uno (1) de los contratos válidos aportados como experiencia general una </v>
      </c>
      <c r="G10956" s="326"/>
      <c r="H10956" s="326"/>
      <c r="I10956" s="326"/>
      <c r="J10956" s="326"/>
      <c r="K10956" s="73" t="s">
        <v>124</v>
      </c>
      <c r="L10956" s="74" t="s">
        <v>124</v>
      </c>
    </row>
    <row r="10957" spans="1:12" ht="23.5" hidden="1" customHeight="1" x14ac:dyDescent="0.3">
      <c r="A10957" s="18" t="s">
        <v>30</v>
      </c>
      <c r="E10957" s="63"/>
      <c r="F10957" s="325" t="str">
        <f>+$F$82</f>
        <v xml:space="preserve">Deberá acreditarse en al menos uno (1) de los contratos válidos aportados interventoría a intervención de </v>
      </c>
      <c r="G10957" s="326"/>
      <c r="H10957" s="326"/>
      <c r="I10957" s="326"/>
      <c r="J10957" s="326"/>
      <c r="K10957" s="73">
        <f>+$K$82</f>
        <v>0</v>
      </c>
      <c r="L10957" s="74" t="s">
        <v>124</v>
      </c>
    </row>
    <row r="10958" spans="1:12" ht="36" hidden="1" customHeight="1" x14ac:dyDescent="0.3">
      <c r="A10958" s="18" t="s">
        <v>30</v>
      </c>
      <c r="E10958" s="63"/>
      <c r="F10958" s="325" t="str">
        <f>+$F$83</f>
        <v xml:space="preserve">Deberá acreditarse en al menos uno (1) de los contratos válidos aportados interventoría a intervención de </v>
      </c>
      <c r="G10958" s="326"/>
      <c r="H10958" s="326"/>
      <c r="I10958" s="326"/>
      <c r="J10958" s="326"/>
      <c r="K10958" s="75">
        <f>+$K$83</f>
        <v>0</v>
      </c>
      <c r="L10958" s="76" t="s">
        <v>124</v>
      </c>
    </row>
    <row r="10959" spans="1:12" hidden="1" x14ac:dyDescent="0.3">
      <c r="A10959" s="1" t="str">
        <f>+A10885</f>
        <v>NO</v>
      </c>
      <c r="E10959" s="51"/>
      <c r="F10959" s="50"/>
      <c r="G10959" s="51"/>
      <c r="H10959" s="51"/>
      <c r="I10959" s="51"/>
      <c r="J10959" s="51"/>
      <c r="K10959" s="51"/>
      <c r="L10959" s="51"/>
    </row>
    <row r="10960" spans="1:12" ht="12.75" hidden="1" customHeight="1" x14ac:dyDescent="0.3">
      <c r="A10960" s="1" t="str">
        <f>+A10885</f>
        <v>NO</v>
      </c>
      <c r="E10960" s="40" t="str">
        <f>+$E$85</f>
        <v>VALOR MÍNIMO A CERIFICAR % P.O EN SMMMLV. NUMERAL 3.9.1</v>
      </c>
      <c r="F10960" s="41"/>
      <c r="G10960" s="41"/>
      <c r="H10960" s="41"/>
      <c r="I10960" s="41"/>
      <c r="J10960" s="41"/>
      <c r="K10960" s="41"/>
      <c r="L10960" s="42"/>
    </row>
    <row r="10961" spans="1:12" hidden="1" x14ac:dyDescent="0.3">
      <c r="A10961" s="1" t="str">
        <f>+A10885</f>
        <v>NO</v>
      </c>
      <c r="C10961" s="1" t="str">
        <f>"M"&amp;C10885</f>
        <v>M</v>
      </c>
      <c r="E10961" s="77" t="str">
        <f>+$E$86</f>
        <v>100% P.O.</v>
      </c>
      <c r="F10961" s="78"/>
      <c r="G10961" s="61">
        <v>242.41716883554506</v>
      </c>
      <c r="H10961" s="124" t="str">
        <f>+$H$86</f>
        <v>TOTAL EJECUTADO DE CONTRATOS ACREDITADOS</v>
      </c>
      <c r="I10961" s="124"/>
      <c r="J10961" s="124"/>
      <c r="K10961" s="55" t="s">
        <v>124</v>
      </c>
      <c r="L10961" s="47" t="s">
        <v>124</v>
      </c>
    </row>
    <row r="10962" spans="1:12" hidden="1" x14ac:dyDescent="0.3">
      <c r="A10962" s="1" t="str">
        <f>+A10885</f>
        <v>NO</v>
      </c>
      <c r="E10962" s="39"/>
      <c r="F10962" s="39"/>
      <c r="G10962" s="39"/>
      <c r="H10962" s="39"/>
      <c r="I10962" s="39"/>
      <c r="J10962" s="39"/>
      <c r="K10962" s="39"/>
      <c r="L10962" s="39"/>
    </row>
    <row r="10963" spans="1:12" ht="12.75" hidden="1" customHeight="1" x14ac:dyDescent="0.3">
      <c r="A10963" s="18" t="s">
        <v>30</v>
      </c>
      <c r="B10963" s="18"/>
      <c r="E10963" s="40" t="str">
        <f>+$E$88</f>
        <v>CONSIDERACIONES PARA LA VALIDEZ DE LA EXPERIENCIA REQUERIDA: EXPERIENCIA PROPONENTES PLURALES NUMERAL 10.1.2 D</v>
      </c>
      <c r="F10963" s="41"/>
      <c r="G10963" s="41"/>
      <c r="H10963" s="41"/>
      <c r="I10963" s="41"/>
      <c r="J10963" s="41"/>
      <c r="K10963" s="41"/>
      <c r="L10963" s="42"/>
    </row>
    <row r="10964" spans="1:12" ht="28" hidden="1" customHeight="1" x14ac:dyDescent="0.3">
      <c r="A10964" s="18" t="s">
        <v>30</v>
      </c>
      <c r="B10964" s="18"/>
      <c r="C10964" s="1" t="str">
        <f>"O"&amp;C10885</f>
        <v>O</v>
      </c>
      <c r="E10964" s="80" t="str">
        <f>+$E$89</f>
        <v>i)</v>
      </c>
      <c r="F10964" s="327" t="str">
        <f>+$F$89</f>
        <v>Uno de los integrantes debe aportar como mínimo el cincuenta por ciento (50 %) de la experiencia solicitada</v>
      </c>
      <c r="G10964" s="328"/>
      <c r="H10964" s="328"/>
      <c r="I10964" s="328"/>
      <c r="J10964" s="328"/>
      <c r="K10964" s="73" t="s">
        <v>124</v>
      </c>
      <c r="L10964" s="47" t="s">
        <v>124</v>
      </c>
    </row>
    <row r="10965" spans="1:12" ht="28" hidden="1" customHeight="1" x14ac:dyDescent="0.3">
      <c r="A10965" s="18" t="s">
        <v>30</v>
      </c>
      <c r="B10965" s="18"/>
      <c r="C10965" s="1" t="str">
        <f>"O"&amp;C10885</f>
        <v>O</v>
      </c>
      <c r="E10965" s="80" t="str">
        <f>+$E$90</f>
        <v>ii)</v>
      </c>
      <c r="F10965" s="327" t="str">
        <f>+$F$90</f>
        <v>Todos los demás ntegrantes deben acreditar al menos el cinco por ciento (5 %) de la experiencia solicitada, solo uno (1) de los integrantes podrá no acreditar experiencia pero su porcentaje de participación  no podrá superar el diez por ciento (10 %)</v>
      </c>
      <c r="G10965" s="328"/>
      <c r="H10965" s="328"/>
      <c r="I10965" s="328"/>
      <c r="J10965" s="328"/>
      <c r="K10965" s="73" t="s">
        <v>124</v>
      </c>
      <c r="L10965" s="47" t="s">
        <v>124</v>
      </c>
    </row>
    <row r="10966" spans="1:12" hidden="1" x14ac:dyDescent="0.3">
      <c r="A10966" s="18" t="s">
        <v>30</v>
      </c>
      <c r="B10966" s="18"/>
      <c r="E10966" s="39"/>
      <c r="F10966" s="39"/>
      <c r="G10966" s="39"/>
      <c r="H10966" s="39"/>
      <c r="I10966" s="39"/>
      <c r="J10966" s="39"/>
      <c r="K10966" s="39"/>
      <c r="L10966" s="39"/>
    </row>
    <row r="10967" spans="1:12" ht="13" hidden="1" customHeight="1" x14ac:dyDescent="0.3">
      <c r="A10967" s="18" t="str">
        <f>+A10885</f>
        <v>NO</v>
      </c>
      <c r="B10967" s="18"/>
      <c r="E10967" s="69" t="str">
        <f>+$E$92</f>
        <v>VERIFICACIÓN Y ASIGNACIÓN DE PUNTAJE POR LA EXPERIENCIA DEL PROPONENTE</v>
      </c>
      <c r="F10967" s="70"/>
      <c r="G10967" s="70"/>
      <c r="H10967" s="70"/>
      <c r="I10967" s="70"/>
      <c r="J10967" s="70"/>
      <c r="K10967" s="70"/>
      <c r="L10967" s="71"/>
    </row>
    <row r="10968" spans="1:12" hidden="1" x14ac:dyDescent="0.3">
      <c r="A10968" s="18" t="str">
        <f>+A10885</f>
        <v>NO</v>
      </c>
      <c r="B10968" s="18"/>
      <c r="E10968" s="81"/>
      <c r="F10968" s="323" t="str">
        <f>+$F$93</f>
        <v>No. CONTRATOS QUE ACREDITAN LA EXPERIENCIA (NO OBJETO DE SUBSANACIÓN)</v>
      </c>
      <c r="G10968" s="324"/>
      <c r="H10968" s="324"/>
      <c r="I10968" s="324"/>
      <c r="J10968" s="324"/>
      <c r="K10968" s="82"/>
      <c r="L10968" s="83" t="s">
        <v>124</v>
      </c>
    </row>
    <row r="10969" spans="1:12" ht="13" hidden="1" customHeight="1" x14ac:dyDescent="0.3">
      <c r="A10969" s="18" t="str">
        <f>+A10885</f>
        <v>NO</v>
      </c>
      <c r="B10969" s="18"/>
      <c r="E10969" s="84"/>
      <c r="F10969" s="323" t="str">
        <f>+$F$94</f>
        <v>TOTAL EJECUTADO DE CONTRATOS ACREDITADOS PROPUESTA INICIAL</v>
      </c>
      <c r="G10969" s="324"/>
      <c r="H10969" s="324"/>
      <c r="I10969" s="324"/>
      <c r="J10969" s="324"/>
      <c r="K10969" s="85"/>
      <c r="L10969" s="86" t="s">
        <v>124</v>
      </c>
    </row>
    <row r="10970" spans="1:12" ht="13" hidden="1" customHeight="1" x14ac:dyDescent="0.3">
      <c r="A10970" s="18" t="str">
        <f>+A10885</f>
        <v>NO</v>
      </c>
      <c r="B10970" s="18"/>
      <c r="E10970" s="87"/>
      <c r="F10970" s="323" t="str">
        <f>+$F$95</f>
        <v>PROMEDIO VALOR ACREDITADO EN SMMLV</v>
      </c>
      <c r="G10970" s="324"/>
      <c r="H10970" s="324"/>
      <c r="I10970" s="324"/>
      <c r="J10970" s="324"/>
      <c r="K10970" s="66"/>
      <c r="L10970" s="88" t="s">
        <v>124</v>
      </c>
    </row>
    <row r="10971" spans="1:12" hidden="1" x14ac:dyDescent="0.3">
      <c r="A10971" s="18" t="str">
        <f>+A10885</f>
        <v>NO</v>
      </c>
      <c r="B10971" s="18"/>
      <c r="E10971" s="89"/>
      <c r="F10971" s="89"/>
      <c r="G10971" s="89"/>
      <c r="H10971" s="89"/>
      <c r="I10971" s="89"/>
      <c r="J10971" s="89"/>
      <c r="K10971" s="89"/>
      <c r="L10971" s="89"/>
    </row>
    <row r="10972" spans="1:12" ht="13" hidden="1" customHeight="1" x14ac:dyDescent="0.3">
      <c r="A10972" s="18" t="str">
        <f>+A10885</f>
        <v>NO</v>
      </c>
      <c r="B10972" s="18"/>
      <c r="E10972" s="69" t="str">
        <f>+$E$97</f>
        <v>3.9.2 EXIGENCIAS MÍNIMAS DE EXPERIENCIA Y FORMACIÓN ACADÉMICA DEL EQUIPO DE TRABAJO</v>
      </c>
      <c r="F10972" s="70"/>
      <c r="G10972" s="70"/>
      <c r="H10972" s="70"/>
      <c r="I10972" s="70"/>
      <c r="J10972" s="70"/>
      <c r="K10972" s="70"/>
      <c r="L10972" s="71"/>
    </row>
    <row r="10973" spans="1:12" hidden="1" x14ac:dyDescent="0.3">
      <c r="A10973" s="18" t="str">
        <f>+A10885</f>
        <v>NO</v>
      </c>
      <c r="B10973" s="18"/>
      <c r="E10973" s="90" t="str">
        <f>+$E$98</f>
        <v>Formulario 8</v>
      </c>
      <c r="F10973" s="315" t="s">
        <v>46</v>
      </c>
      <c r="G10973" s="316"/>
      <c r="H10973" s="317"/>
      <c r="I10973" s="318"/>
      <c r="J10973" s="318"/>
      <c r="K10973" s="318"/>
      <c r="L10973" s="319"/>
    </row>
    <row r="10974" spans="1:12" hidden="1" x14ac:dyDescent="0.3">
      <c r="A10974" s="18" t="str">
        <f>+A10885</f>
        <v>NO</v>
      </c>
      <c r="B10974" s="18"/>
      <c r="E10974" s="91" t="s">
        <v>124</v>
      </c>
      <c r="F10974" s="91" t="str">
        <f>+$F$99</f>
        <v>Director de Interventoría</v>
      </c>
      <c r="G10974" s="91" t="str">
        <f>+$G$99</f>
        <v>Residente de Interventoría</v>
      </c>
      <c r="H10974" s="320"/>
      <c r="I10974" s="321"/>
      <c r="J10974" s="321"/>
      <c r="K10974" s="321"/>
      <c r="L10974" s="322"/>
    </row>
    <row r="10975" spans="1:12" hidden="1" x14ac:dyDescent="0.3">
      <c r="A10975" s="18" t="str">
        <f>+A10885</f>
        <v>NO</v>
      </c>
      <c r="B10975" s="18"/>
      <c r="E10975" s="304" t="str">
        <f>+$E$100</f>
        <v>OBSERVACIONES RESPECTO REQUISITO HABILITANTE DEL PERSONAL CLAVE EVALUABLE</v>
      </c>
      <c r="F10975" s="305"/>
      <c r="G10975" s="305"/>
      <c r="H10975" s="305"/>
      <c r="I10975" s="305"/>
      <c r="J10975" s="305"/>
      <c r="K10975" s="305"/>
      <c r="L10975" s="305"/>
    </row>
    <row r="10976" spans="1:12" hidden="1" x14ac:dyDescent="0.3">
      <c r="A10976" s="18" t="str">
        <f>+A10885</f>
        <v>NO</v>
      </c>
      <c r="B10976" s="18"/>
      <c r="E10976" s="312" t="s">
        <v>124</v>
      </c>
      <c r="F10976" s="313"/>
      <c r="G10976" s="313"/>
      <c r="H10976" s="313"/>
      <c r="I10976" s="313"/>
      <c r="J10976" s="313"/>
      <c r="K10976" s="313"/>
      <c r="L10976" s="314"/>
    </row>
    <row r="10977" spans="1:12" hidden="1" x14ac:dyDescent="0.3">
      <c r="A10977" s="18" t="str">
        <f>+A10885</f>
        <v>NO</v>
      </c>
      <c r="B10977" s="18"/>
      <c r="E10977" s="89"/>
      <c r="F10977" s="89"/>
      <c r="G10977" s="89"/>
      <c r="H10977" s="89"/>
      <c r="I10977" s="89"/>
      <c r="J10977" s="89"/>
      <c r="K10977" s="89"/>
      <c r="L10977" s="89"/>
    </row>
    <row r="10978" spans="1:12" ht="13" hidden="1" customHeight="1" x14ac:dyDescent="0.3">
      <c r="A10978" s="18" t="str">
        <f>+A10885</f>
        <v>NO</v>
      </c>
      <c r="B10978" s="18"/>
      <c r="E10978" s="69" t="str">
        <f>+$E$103</f>
        <v>4.2 EQUIPO DE TRABAJO (Personal Clave Evaluable)</v>
      </c>
      <c r="F10978" s="70"/>
      <c r="G10978" s="70"/>
      <c r="H10978" s="70"/>
      <c r="I10978" s="70"/>
      <c r="J10978" s="70"/>
      <c r="K10978" s="70"/>
      <c r="L10978" s="71"/>
    </row>
    <row r="10979" spans="1:12" ht="23.25" hidden="1" customHeight="1" x14ac:dyDescent="0.3">
      <c r="A10979" s="18" t="str">
        <f>+A10885</f>
        <v>NO</v>
      </c>
      <c r="B10979" s="18"/>
      <c r="E10979" s="90" t="str">
        <f>+$E$104</f>
        <v>Formulario 9</v>
      </c>
      <c r="F10979" s="315" t="s">
        <v>46</v>
      </c>
      <c r="G10979" s="316"/>
      <c r="H10979" s="317"/>
      <c r="I10979" s="318"/>
      <c r="J10979" s="318"/>
      <c r="K10979" s="318"/>
      <c r="L10979" s="319"/>
    </row>
    <row r="10980" spans="1:12" hidden="1" x14ac:dyDescent="0.3">
      <c r="A10980" s="18" t="str">
        <f>+A10885</f>
        <v>NO</v>
      </c>
      <c r="B10980" s="18"/>
      <c r="E10980" s="91" t="s">
        <v>124</v>
      </c>
      <c r="F10980" s="91" t="str">
        <f>+$F$99</f>
        <v>Director de Interventoría</v>
      </c>
      <c r="G10980" s="91" t="str">
        <f>+$G$99</f>
        <v>Residente de Interventoría</v>
      </c>
      <c r="H10980" s="320"/>
      <c r="I10980" s="321"/>
      <c r="J10980" s="321"/>
      <c r="K10980" s="321"/>
      <c r="L10980" s="322"/>
    </row>
    <row r="10981" spans="1:12" hidden="1" x14ac:dyDescent="0.3">
      <c r="A10981" s="18" t="str">
        <f>+A10885</f>
        <v>NO</v>
      </c>
      <c r="B10981" s="18"/>
      <c r="E10981" s="89"/>
      <c r="F10981" s="89"/>
      <c r="G10981" s="89"/>
      <c r="H10981" s="89"/>
      <c r="I10981" s="89"/>
      <c r="J10981" s="89"/>
      <c r="K10981" s="89"/>
      <c r="L10981" s="89"/>
    </row>
    <row r="10982" spans="1:12" hidden="1" x14ac:dyDescent="0.3">
      <c r="A10982" s="1" t="str">
        <f>+A10885</f>
        <v>NO</v>
      </c>
      <c r="E10982" s="92" t="str">
        <f>+E10857</f>
        <v>CRITERIOS DE EVALUACIÓN Y PUNTAJE</v>
      </c>
      <c r="F10982" s="93"/>
      <c r="G10982" s="93"/>
      <c r="H10982" s="93"/>
      <c r="I10982" s="93"/>
      <c r="J10982" s="93"/>
      <c r="K10982" s="94"/>
      <c r="L10982" s="95" t="str">
        <f>+$L$107</f>
        <v>PUNTAJE OBTENIDO</v>
      </c>
    </row>
    <row r="10983" spans="1:12" hidden="1" x14ac:dyDescent="0.3">
      <c r="A10983" s="1" t="str">
        <f>+A10885</f>
        <v>NO</v>
      </c>
      <c r="E10983" s="96" t="str">
        <f>+$E$108</f>
        <v>VALOR</v>
      </c>
      <c r="F10983" s="97" t="str">
        <f>+$F$108</f>
        <v>EQUIPO DE TRABAJO (PERSONAL CLAVE EVALUABLE)</v>
      </c>
      <c r="G10983" s="24"/>
      <c r="H10983" s="24"/>
      <c r="I10983" s="24"/>
      <c r="J10983" s="24"/>
      <c r="K10983" s="24"/>
      <c r="L10983" s="98"/>
    </row>
    <row r="10984" spans="1:12" ht="12.75" hidden="1" customHeight="1" x14ac:dyDescent="0.3">
      <c r="A10984" s="1" t="str">
        <f>+A10885</f>
        <v>NO</v>
      </c>
      <c r="E10984" s="96">
        <f>+$E$109</f>
        <v>5</v>
      </c>
      <c r="F10984" s="307" t="str">
        <f>+$F$109</f>
        <v xml:space="preserve"> Experiencia Específica adicional</v>
      </c>
      <c r="G10984" s="308"/>
      <c r="H10984" s="308"/>
      <c r="I10984" s="308"/>
      <c r="J10984" s="308"/>
      <c r="K10984" s="309"/>
      <c r="L10984" s="99" t="str">
        <f>IFERROR(IF(VLOOKUP(C10885,'R. PUNTAJES'!$C$14:$R$213,'R. PUNTAJES'!$I$10,0)="","",VLOOKUP(C10885,'R. PUNTAJES'!$C$14:$R$213,'R. PUNTAJES'!$I$10,0)),"")</f>
        <v/>
      </c>
    </row>
    <row r="10985" spans="1:12" ht="12.75" hidden="1" customHeight="1" x14ac:dyDescent="0.3">
      <c r="A10985" s="1" t="str">
        <f>+A10885</f>
        <v>NO</v>
      </c>
      <c r="E10985" s="96">
        <f>+$E$110</f>
        <v>5</v>
      </c>
      <c r="F10985" s="307" t="str">
        <f>+$F$110</f>
        <v>Formación Académica adicional</v>
      </c>
      <c r="G10985" s="308"/>
      <c r="H10985" s="308"/>
      <c r="I10985" s="308"/>
      <c r="J10985" s="308"/>
      <c r="K10985" s="309"/>
      <c r="L10985" s="99" t="str">
        <f>IFERROR(IF(VLOOKUP(C10885,'R. PUNTAJES'!$C$14:$R$213,'R. PUNTAJES'!$J$10,0)="","",VLOOKUP(C10885,'R. PUNTAJES'!$C$14:$R$213,'R. PUNTAJES'!$J$10,0)),"")</f>
        <v/>
      </c>
    </row>
    <row r="10986" spans="1:12" hidden="1" x14ac:dyDescent="0.3">
      <c r="A10986" s="18" t="str">
        <f>+A10885</f>
        <v>NO</v>
      </c>
      <c r="B10986" s="18"/>
      <c r="E10986" s="100"/>
      <c r="F10986" s="101" t="str">
        <f>+$F$111</f>
        <v>FACTOR DE SOSTENIBILIDAD</v>
      </c>
      <c r="G10986" s="102"/>
      <c r="H10986" s="102"/>
      <c r="I10986" s="102"/>
      <c r="J10986" s="102"/>
      <c r="K10986" s="102"/>
      <c r="L10986" s="103"/>
    </row>
    <row r="10987" spans="1:12" hidden="1" x14ac:dyDescent="0.3">
      <c r="A10987" s="18" t="str">
        <f>+A10885</f>
        <v>NO</v>
      </c>
      <c r="B10987" s="18"/>
      <c r="E10987" s="104">
        <v>1</v>
      </c>
      <c r="F10987" s="105" t="str">
        <f>+$F$112</f>
        <v>Compromisos Sostenibilidad</v>
      </c>
      <c r="G10987" s="106"/>
      <c r="H10987" s="106"/>
      <c r="I10987" s="106"/>
      <c r="J10987" s="106"/>
      <c r="K10987" s="106"/>
      <c r="L10987" s="107" t="str">
        <f>IFERROR(IF(VLOOKUP(C10885,'R. PUNTAJES'!$C$14:$R$213,'R. PUNTAJES'!$K$10,0)="","",VLOOKUP(C10885,'R. PUNTAJES'!$C$14:$R$213,'R. PUNTAJES'!$K$10,0)),"")</f>
        <v/>
      </c>
    </row>
    <row r="10988" spans="1:12" hidden="1" x14ac:dyDescent="0.3">
      <c r="A10988" s="1" t="str">
        <f>+A10885</f>
        <v>NO</v>
      </c>
      <c r="E10988" s="108"/>
      <c r="F10988" s="109" t="str">
        <f>+$F$113</f>
        <v>APOYO A LA INDUSTRIA NACIONAL</v>
      </c>
      <c r="G10988" s="110"/>
      <c r="H10988" s="110"/>
      <c r="I10988" s="110"/>
      <c r="J10988" s="110"/>
      <c r="K10988" s="110"/>
      <c r="L10988" s="111"/>
    </row>
    <row r="10989" spans="1:12" ht="12.75" hidden="1" customHeight="1" x14ac:dyDescent="0.3">
      <c r="A10989" s="1" t="str">
        <f>+A10885</f>
        <v>NO</v>
      </c>
      <c r="E10989" s="96">
        <v>20</v>
      </c>
      <c r="F10989" s="307" t="str">
        <f>+$F$114</f>
        <v>Promoción de Servicios Nacionales o con Trato Nacional</v>
      </c>
      <c r="G10989" s="308"/>
      <c r="H10989" s="308"/>
      <c r="I10989" s="308"/>
      <c r="J10989" s="308"/>
      <c r="K10989" s="309"/>
      <c r="L10989" s="99" t="str">
        <f>IFERROR(IF(VLOOKUP(C10885,'R. PUNTAJES'!$C$14:$R$213,'R. PUNTAJES'!$L$10,0)="","",
IF(VLOOKUP(C10885,'R. PUNTAJES'!$C$14:$R$213,'R. PUNTAJES'!$L$10,0)=5,0,
VLOOKUP(C10885,'R. PUNTAJES'!$C$14:$R$213,'R. PUNTAJES'!$L$10,0))),"")</f>
        <v/>
      </c>
    </row>
    <row r="10990" spans="1:12" ht="12.75" hidden="1" customHeight="1" x14ac:dyDescent="0.3">
      <c r="A10990" s="1" t="str">
        <f>+A10885</f>
        <v>NO</v>
      </c>
      <c r="E10990" s="96">
        <v>5</v>
      </c>
      <c r="F10990" s="307" t="str">
        <f>+$F$115</f>
        <v>Incorporación de componente nacional en servicios extranjeros</v>
      </c>
      <c r="G10990" s="308"/>
      <c r="H10990" s="308"/>
      <c r="I10990" s="308"/>
      <c r="J10990" s="308"/>
      <c r="K10990" s="309"/>
      <c r="L10990" s="99" t="str">
        <f>IFERROR(IF(VLOOKUP(C10885,'R. PUNTAJES'!$C$14:$R$213,'R. PUNTAJES'!$L$10,0)="","",
IF(VLOOKUP(C10885,'R. PUNTAJES'!$C$14:$R$213,'R. PUNTAJES'!$L$10,0)=20,0,
VLOOKUP(C10885,'R. PUNTAJES'!$C$14:$R$213,'R. PUNTAJES'!$L$10,0))),"")</f>
        <v/>
      </c>
    </row>
    <row r="10991" spans="1:12" hidden="1" x14ac:dyDescent="0.3">
      <c r="A10991" s="1" t="str">
        <f>+A10885</f>
        <v>NO</v>
      </c>
      <c r="E10991" s="112"/>
      <c r="F10991" s="97" t="str">
        <f>+$F$116</f>
        <v>VINCULACIÓN DE PERSONAS CON DISCAPACIDAD</v>
      </c>
      <c r="G10991" s="24"/>
      <c r="H10991" s="24"/>
      <c r="I10991" s="24"/>
      <c r="J10991" s="24"/>
      <c r="K10991" s="24"/>
      <c r="L10991" s="98"/>
    </row>
    <row r="10992" spans="1:12" ht="12.75" hidden="1" customHeight="1" x14ac:dyDescent="0.3">
      <c r="A10992" s="1" t="str">
        <f>+A10885</f>
        <v>NO</v>
      </c>
      <c r="E10992" s="96">
        <v>1</v>
      </c>
      <c r="F10992" s="307" t="str">
        <f>+$F$117</f>
        <v xml:space="preserve">Trabajadores vinculados a la planta de personal </v>
      </c>
      <c r="G10992" s="308"/>
      <c r="H10992" s="308"/>
      <c r="I10992" s="308"/>
      <c r="J10992" s="308"/>
      <c r="K10992" s="309"/>
      <c r="L10992" s="99" t="str">
        <f>IFERROR(IF(VLOOKUP(C10885,'R. PUNTAJES'!$C$14:$R$213,'R. PUNTAJES'!$M$10,0)="","",VLOOKUP(C10885,'R. PUNTAJES'!$C$14:$R$213,'R. PUNTAJES'!$M$10,0)),"")</f>
        <v/>
      </c>
    </row>
    <row r="10993" spans="1:16" hidden="1" x14ac:dyDescent="0.3">
      <c r="A10993" s="1" t="str">
        <f>+A10885</f>
        <v>NO</v>
      </c>
      <c r="E10993" s="112"/>
      <c r="F10993" s="97" t="str">
        <f>+$F$118</f>
        <v>EMPRENDIMIENTOS Y EMPRESAS DE MUJERES</v>
      </c>
      <c r="G10993" s="24"/>
      <c r="H10993" s="24"/>
      <c r="I10993" s="24"/>
      <c r="J10993" s="24"/>
      <c r="K10993" s="24"/>
      <c r="L10993" s="98"/>
    </row>
    <row r="10994" spans="1:16" ht="13" hidden="1" customHeight="1" x14ac:dyDescent="0.3">
      <c r="A10994" s="1" t="str">
        <f>+A10885</f>
        <v>NO</v>
      </c>
      <c r="E10994" s="96">
        <v>0.25</v>
      </c>
      <c r="F10994" s="307" t="str">
        <f>+$F$119</f>
        <v>Emprendimientos y empresas de mujeres</v>
      </c>
      <c r="G10994" s="308"/>
      <c r="H10994" s="308"/>
      <c r="I10994" s="308"/>
      <c r="J10994" s="308"/>
      <c r="K10994" s="309"/>
      <c r="L10994" s="113" t="str">
        <f>IFERROR(IF(VLOOKUP(C10885,'R. PUNTAJES'!$C$14:$R$213,'R. PUNTAJES'!$N$10,0)="","",VLOOKUP(C10885,'R. PUNTAJES'!$C$14:$R$213,'R. PUNTAJES'!$N$10,0)),"")</f>
        <v/>
      </c>
    </row>
    <row r="10995" spans="1:16" hidden="1" x14ac:dyDescent="0.3">
      <c r="A10995" s="18" t="str">
        <f>+A10996</f>
        <v>NO</v>
      </c>
      <c r="B10995" s="18"/>
      <c r="E10995" s="112"/>
      <c r="F10995" s="97" t="str">
        <f>+$F$120</f>
        <v>MIPYME</v>
      </c>
      <c r="G10995" s="24"/>
      <c r="H10995" s="24"/>
      <c r="I10995" s="24"/>
      <c r="J10995" s="24"/>
      <c r="K10995" s="24"/>
      <c r="L10995" s="98"/>
    </row>
    <row r="10996" spans="1:16" hidden="1" x14ac:dyDescent="0.3">
      <c r="A10996" s="18" t="str">
        <f>+IF(E10996=0,"NO",1)</f>
        <v>NO</v>
      </c>
      <c r="B10996" s="18"/>
      <c r="E10996" s="96">
        <v>0</v>
      </c>
      <c r="F10996" s="307" t="str">
        <f>+$F$121</f>
        <v>Mipyme</v>
      </c>
      <c r="G10996" s="308"/>
      <c r="H10996" s="308"/>
      <c r="I10996" s="308"/>
      <c r="J10996" s="308"/>
      <c r="K10996" s="309"/>
      <c r="L10996" s="113" t="str">
        <f>IFERROR(IF(VLOOKUP(C10885,'R. PUNTAJES'!$C$14:$R$213,'R. PUNTAJES'!$O$10,0)="","",VLOOKUP(C10885,'R. PUNTAJES'!$C$14:$R$213,'R. PUNTAJES'!$O$10,0)),"")</f>
        <v/>
      </c>
    </row>
    <row r="10997" spans="1:16" hidden="1" x14ac:dyDescent="0.3">
      <c r="A10997" s="1" t="str">
        <f>+A10885</f>
        <v>NO</v>
      </c>
      <c r="E10997" s="112"/>
      <c r="F10997" s="97" t="str">
        <f>+$F$122</f>
        <v>EXPERIENCIA DEL PROPONENTE</v>
      </c>
      <c r="G10997" s="24"/>
      <c r="H10997" s="24"/>
      <c r="I10997" s="24"/>
      <c r="J10997" s="24"/>
      <c r="K10997" s="24"/>
      <c r="L10997" s="98"/>
    </row>
    <row r="10998" spans="1:16" hidden="1" x14ac:dyDescent="0.3">
      <c r="A10998" s="1" t="str">
        <f>+A10885</f>
        <v>NO</v>
      </c>
      <c r="E10998" s="96">
        <v>59.5</v>
      </c>
      <c r="F10998" s="307" t="str">
        <f>+$F$123</f>
        <v>mediana con valor absoluto</v>
      </c>
      <c r="G10998" s="308"/>
      <c r="H10998" s="308"/>
      <c r="I10998" s="308"/>
      <c r="J10998" s="308"/>
      <c r="K10998" s="309"/>
      <c r="L10998" s="113" t="str">
        <f>IFERROR(IF(VLOOKUP(C10885,'R. PUNTAJES'!$C$14:$R$213,'R. PUNTAJES'!$R$10,0)="","",VLOOKUP(C10885,'R. PUNTAJES'!$C$14:$R$213,'R. PUNTAJES'!$R$10,0)),"")</f>
        <v/>
      </c>
    </row>
    <row r="10999" spans="1:16" hidden="1" x14ac:dyDescent="0.3">
      <c r="A10999" s="1" t="str">
        <f>+A10885</f>
        <v>NO</v>
      </c>
      <c r="E10999" s="112"/>
      <c r="F10999" s="97" t="str">
        <f>+$F$124</f>
        <v>MULTAS</v>
      </c>
      <c r="G10999" s="24"/>
      <c r="H10999" s="24"/>
      <c r="I10999" s="24"/>
      <c r="J10999" s="24"/>
      <c r="K10999" s="24"/>
      <c r="L10999" s="98"/>
    </row>
    <row r="11000" spans="1:16" ht="12.75" hidden="1" customHeight="1" x14ac:dyDescent="0.3">
      <c r="A11000" s="1" t="str">
        <f>+A10885</f>
        <v>NO</v>
      </c>
      <c r="E11000" s="96">
        <v>-2</v>
      </c>
      <c r="F11000" s="307" t="str">
        <f>+$F$125</f>
        <v>Una o más multas o cláusulas penales durante el último año</v>
      </c>
      <c r="G11000" s="310"/>
      <c r="H11000" s="310"/>
      <c r="I11000" s="310"/>
      <c r="J11000" s="310"/>
      <c r="K11000" s="311"/>
      <c r="L11000" s="99" t="str">
        <f>IFERROR(IF(VLOOKUP(C10885,'R. PUNTAJES'!$C$14:$R$213,'R. PUNTAJES'!$Q$10,0)="","",VLOOKUP(C10885,'R. PUNTAJES'!$C$14:$R$213,'R. PUNTAJES'!$Q$10,0)),"")</f>
        <v/>
      </c>
    </row>
    <row r="11001" spans="1:16" hidden="1" x14ac:dyDescent="0.3">
      <c r="A11001" s="1" t="str">
        <f>+A10885</f>
        <v>NO</v>
      </c>
      <c r="E11001" s="112"/>
      <c r="F11001" s="97" t="str">
        <f>+$F$126</f>
        <v>OBRAS INCONCLUSAS</v>
      </c>
      <c r="G11001" s="24"/>
      <c r="H11001" s="24"/>
      <c r="I11001" s="24"/>
      <c r="J11001" s="24"/>
      <c r="K11001" s="24"/>
      <c r="L11001" s="98"/>
    </row>
    <row r="11002" spans="1:16" hidden="1" x14ac:dyDescent="0.3">
      <c r="A11002" s="1" t="str">
        <f>+A10885</f>
        <v>NO</v>
      </c>
      <c r="E11002" s="96">
        <v>-1</v>
      </c>
      <c r="F11002" s="301" t="str">
        <f>+$F$127</f>
        <v>Anotación vigente de obra civil inconclusa</v>
      </c>
      <c r="G11002" s="302"/>
      <c r="H11002" s="302"/>
      <c r="I11002" s="302"/>
      <c r="J11002" s="302"/>
      <c r="K11002" s="303"/>
      <c r="L11002" s="99" t="str">
        <f>IFERROR(IF(VLOOKUP(C10885,'R. PUNTAJES'!$C$14:$R$213,'R. PUNTAJES'!$P$10,0)="","",VLOOKUP(C10885,'R. PUNTAJES'!$C$14:$R$213,'R. PUNTAJES'!$P$10,0)),"")</f>
        <v/>
      </c>
    </row>
    <row r="11003" spans="1:16" ht="7.5" hidden="1" customHeight="1" x14ac:dyDescent="0.3">
      <c r="A11003" s="1" t="str">
        <f>+A10885</f>
        <v>NO</v>
      </c>
      <c r="E11003" s="114"/>
      <c r="F11003" s="45"/>
      <c r="G11003" s="45"/>
      <c r="H11003" s="45"/>
      <c r="I11003" s="45"/>
      <c r="J11003" s="45"/>
      <c r="K11003" s="45"/>
      <c r="L11003" s="48"/>
    </row>
    <row r="11004" spans="1:16" hidden="1" x14ac:dyDescent="0.3">
      <c r="A11004" s="1" t="str">
        <f>+A10885</f>
        <v>NO</v>
      </c>
      <c r="E11004" s="115" t="str">
        <f>+$E$129</f>
        <v>PUNTAJE TOTAL</v>
      </c>
      <c r="F11004" s="116"/>
      <c r="G11004" s="116"/>
      <c r="H11004" s="116"/>
      <c r="I11004" s="116"/>
      <c r="J11004" s="116"/>
      <c r="K11004" s="117"/>
      <c r="L11004" s="118">
        <f>IFERROR(IF(VLOOKUP(C10885,'R. PUNTAJES'!$C$14:$R$213,'R. PUNTAJES'!$H$10,0)="RECHAZO","",SUM(L10984:L11002)),"")</f>
        <v>0</v>
      </c>
    </row>
    <row r="11005" spans="1:16" hidden="1" x14ac:dyDescent="0.3">
      <c r="A11005" s="1" t="str">
        <f>+A10885</f>
        <v>NO</v>
      </c>
      <c r="E11005" s="304" t="str">
        <f>+$E$130</f>
        <v>OBSERVACIONES RESPECTO A PUNTAJES</v>
      </c>
      <c r="F11005" s="305"/>
      <c r="G11005" s="305"/>
      <c r="H11005" s="305"/>
      <c r="I11005" s="305"/>
      <c r="J11005" s="305"/>
      <c r="K11005" s="305"/>
      <c r="L11005" s="305"/>
    </row>
    <row r="11006" spans="1:16" ht="12" hidden="1" customHeight="1" x14ac:dyDescent="0.3">
      <c r="A11006" s="1" t="str">
        <f>+A10885</f>
        <v>NO</v>
      </c>
      <c r="E11006" s="306" t="s">
        <v>124</v>
      </c>
      <c r="F11006" s="305"/>
      <c r="G11006" s="305"/>
      <c r="H11006" s="305"/>
      <c r="I11006" s="305"/>
      <c r="J11006" s="305"/>
      <c r="K11006" s="305"/>
      <c r="L11006" s="305"/>
      <c r="N11006" s="119"/>
      <c r="O11006" s="119"/>
      <c r="P11006" s="120"/>
    </row>
    <row r="11007" spans="1:16" ht="3" hidden="1" customHeight="1" x14ac:dyDescent="0.3">
      <c r="A11007" s="1" t="str">
        <f>+A10886</f>
        <v>NO</v>
      </c>
      <c r="E11007" s="121"/>
      <c r="F11007" s="122"/>
      <c r="G11007" s="122"/>
      <c r="H11007" s="122"/>
      <c r="I11007" s="122"/>
      <c r="J11007" s="122"/>
      <c r="K11007" s="122"/>
      <c r="L11007" s="123"/>
    </row>
    <row r="11008" spans="1:16" hidden="1" x14ac:dyDescent="0.3">
      <c r="A11008" s="1" t="str">
        <f>+IF(OR(C11010=""),"NO",1)</f>
        <v>NO</v>
      </c>
      <c r="E11008" s="346"/>
      <c r="F11008" s="347"/>
      <c r="G11008" s="347"/>
      <c r="H11008" s="347"/>
      <c r="I11008" s="347"/>
      <c r="J11008" s="347"/>
      <c r="K11008" s="347"/>
      <c r="L11008" s="347"/>
    </row>
    <row r="11009" spans="1:12" ht="4.5" hidden="1" customHeight="1" x14ac:dyDescent="0.3">
      <c r="A11009" s="1" t="str">
        <f>+A11010</f>
        <v>NO</v>
      </c>
      <c r="E11009" s="15"/>
      <c r="F11009" s="16"/>
      <c r="G11009" s="16"/>
      <c r="H11009" s="16"/>
      <c r="I11009" s="16"/>
      <c r="J11009" s="16"/>
      <c r="K11009" s="16"/>
      <c r="L11009" s="17"/>
    </row>
    <row r="11010" spans="1:12" ht="15.75" hidden="1" customHeight="1" x14ac:dyDescent="0.3">
      <c r="A11010" s="1" t="str">
        <f>+IF(OR(C11010=""),"NO",1)</f>
        <v>NO</v>
      </c>
      <c r="B11010" s="1">
        <f>1+MAX($B$1:B11009)</f>
        <v>89</v>
      </c>
      <c r="C11010" s="18" t="s">
        <v>124</v>
      </c>
      <c r="E11010" s="19" t="s">
        <v>124</v>
      </c>
      <c r="F11010" s="20"/>
      <c r="G11010" s="20"/>
      <c r="H11010" s="20"/>
      <c r="I11010" s="21"/>
      <c r="J11010" s="20"/>
      <c r="K11010" s="21"/>
      <c r="L11010" s="22"/>
    </row>
    <row r="11011" spans="1:12" hidden="1" x14ac:dyDescent="0.3">
      <c r="A11011" s="1" t="str">
        <f>A11010</f>
        <v>NO</v>
      </c>
      <c r="E11011" s="23" t="str">
        <f>+$E$11</f>
        <v>Integrantes</v>
      </c>
      <c r="F11011" s="24"/>
      <c r="G11011" s="24"/>
      <c r="H11011" s="24"/>
      <c r="I11011" s="24"/>
      <c r="J11011" s="24"/>
      <c r="K11011" s="25" t="str">
        <f>+$K$11</f>
        <v>Nit</v>
      </c>
      <c r="L11011" s="26" t="str">
        <f>+$L$11</f>
        <v>Part.</v>
      </c>
    </row>
    <row r="11012" spans="1:12" hidden="1" x14ac:dyDescent="0.3">
      <c r="A11012" s="1" t="str">
        <f>+A11011</f>
        <v>NO</v>
      </c>
      <c r="C11012" s="1" t="s">
        <v>124</v>
      </c>
      <c r="E11012" s="27" t="s">
        <v>124</v>
      </c>
      <c r="F11012" s="28"/>
      <c r="G11012" s="28"/>
      <c r="H11012" s="28"/>
      <c r="I11012" s="28"/>
      <c r="J11012" s="28"/>
      <c r="K11012" s="29" t="s">
        <v>124</v>
      </c>
      <c r="L11012" s="30" t="s">
        <v>124</v>
      </c>
    </row>
    <row r="11013" spans="1:12" hidden="1" x14ac:dyDescent="0.3">
      <c r="A11013" s="18" t="str">
        <f>+IF(OR(C11013=""),"NO",1)</f>
        <v>NO</v>
      </c>
      <c r="B11013" s="18"/>
      <c r="C11013" s="1" t="s">
        <v>124</v>
      </c>
      <c r="E11013" s="31" t="s">
        <v>124</v>
      </c>
      <c r="F11013" s="32"/>
      <c r="G11013" s="32"/>
      <c r="H11013" s="32"/>
      <c r="I11013" s="32"/>
      <c r="J11013" s="32"/>
      <c r="K11013" s="33" t="s">
        <v>124</v>
      </c>
      <c r="L11013" s="34" t="s">
        <v>124</v>
      </c>
    </row>
    <row r="11014" spans="1:12" hidden="1" x14ac:dyDescent="0.3">
      <c r="A11014" s="18" t="str">
        <f>+IF(OR(C11014=""),"NO",1)</f>
        <v>NO</v>
      </c>
      <c r="B11014" s="18"/>
      <c r="C11014" s="1" t="s">
        <v>124</v>
      </c>
      <c r="E11014" s="31" t="s">
        <v>124</v>
      </c>
      <c r="F11014" s="32"/>
      <c r="G11014" s="32"/>
      <c r="H11014" s="32"/>
      <c r="I11014" s="32"/>
      <c r="J11014" s="32"/>
      <c r="K11014" s="33" t="s">
        <v>124</v>
      </c>
      <c r="L11014" s="34" t="s">
        <v>124</v>
      </c>
    </row>
    <row r="11015" spans="1:12" hidden="1" x14ac:dyDescent="0.3">
      <c r="A11015" s="18" t="str">
        <f>+IF(OR(C11015=""),"NO",1)</f>
        <v>NO</v>
      </c>
      <c r="B11015" s="18"/>
      <c r="C11015" s="1" t="s">
        <v>124</v>
      </c>
      <c r="E11015" s="31" t="s">
        <v>13</v>
      </c>
      <c r="F11015" s="32"/>
      <c r="G11015" s="32"/>
      <c r="H11015" s="32"/>
      <c r="I11015" s="32"/>
      <c r="J11015" s="32"/>
      <c r="K11015" s="33"/>
      <c r="L11015" s="34"/>
    </row>
    <row r="11016" spans="1:12" hidden="1" x14ac:dyDescent="0.3">
      <c r="A11016" s="18" t="str">
        <f>+IF(OR(C11016=""),"NO",1)</f>
        <v>NO</v>
      </c>
      <c r="B11016" s="18"/>
      <c r="C11016" s="1" t="s">
        <v>124</v>
      </c>
      <c r="E11016" s="31" t="s">
        <v>13</v>
      </c>
      <c r="F11016" s="32"/>
      <c r="G11016" s="32"/>
      <c r="H11016" s="32"/>
      <c r="I11016" s="32"/>
      <c r="J11016" s="32"/>
      <c r="K11016" s="33"/>
      <c r="L11016" s="34"/>
    </row>
    <row r="11017" spans="1:12" hidden="1" x14ac:dyDescent="0.3">
      <c r="A11017" s="18" t="str">
        <f>+IF(OR(C11017=""),"NO",1)</f>
        <v>NO</v>
      </c>
      <c r="B11017" s="18"/>
      <c r="C11017" s="1" t="s">
        <v>124</v>
      </c>
      <c r="E11017" s="35" t="s">
        <v>13</v>
      </c>
      <c r="F11017" s="36"/>
      <c r="G11017" s="36"/>
      <c r="H11017" s="36"/>
      <c r="I11017" s="36"/>
      <c r="J11017" s="36"/>
      <c r="K11017" s="37"/>
      <c r="L11017" s="38"/>
    </row>
    <row r="11018" spans="1:12" ht="5.15" hidden="1" customHeight="1" x14ac:dyDescent="0.3">
      <c r="A11018" s="1" t="str">
        <f>+A11010</f>
        <v>NO</v>
      </c>
      <c r="E11018" s="39"/>
      <c r="F11018" s="39"/>
      <c r="G11018" s="39"/>
      <c r="H11018" s="39"/>
      <c r="I11018" s="39"/>
      <c r="J11018" s="39"/>
      <c r="K11018" s="39"/>
      <c r="L11018" s="39"/>
    </row>
    <row r="11019" spans="1:12" ht="15.75" hidden="1" customHeight="1" x14ac:dyDescent="0.3">
      <c r="A11019" s="1" t="str">
        <f>+A11010</f>
        <v>NO</v>
      </c>
      <c r="E11019" s="40" t="str">
        <f>+$E$19</f>
        <v>RESULTADO DE EVALUACIÓN TÉCNICA</v>
      </c>
      <c r="F11019" s="41"/>
      <c r="G11019" s="41"/>
      <c r="H11019" s="41"/>
      <c r="I11019" s="41"/>
      <c r="J11019" s="41"/>
      <c r="K11019" s="41"/>
      <c r="L11019" s="42"/>
    </row>
    <row r="11020" spans="1:12" hidden="1" x14ac:dyDescent="0.3">
      <c r="A11020" s="1" t="str">
        <f>+A11010</f>
        <v>NO</v>
      </c>
      <c r="E11020" s="43"/>
      <c r="F11020" s="44" t="str">
        <f>+$F$20</f>
        <v>Experiencia</v>
      </c>
      <c r="G11020" s="45"/>
      <c r="H11020" s="45"/>
      <c r="I11020" s="45"/>
      <c r="J11020" s="45"/>
      <c r="K11020" s="46"/>
      <c r="L11020" s="47" t="s">
        <v>124</v>
      </c>
    </row>
    <row r="11021" spans="1:12" hidden="1" x14ac:dyDescent="0.3">
      <c r="A11021" s="1" t="str">
        <f>+A11010</f>
        <v>NO</v>
      </c>
      <c r="E11021" s="348" t="str">
        <f>+$E$21</f>
        <v>OBSERVACIONES RESPECTO A LA EVALUACIÓN DE EXPERIENCIA</v>
      </c>
      <c r="F11021" s="308"/>
      <c r="G11021" s="308"/>
      <c r="H11021" s="308"/>
      <c r="I11021" s="308"/>
      <c r="J11021" s="308"/>
      <c r="K11021" s="308"/>
      <c r="L11021" s="349"/>
    </row>
    <row r="11022" spans="1:12" hidden="1" x14ac:dyDescent="0.3">
      <c r="A11022" s="1" t="str">
        <f>+A11010</f>
        <v>NO</v>
      </c>
      <c r="E11022" s="350" t="s">
        <v>124</v>
      </c>
      <c r="F11022" s="351"/>
      <c r="G11022" s="351"/>
      <c r="H11022" s="351"/>
      <c r="I11022" s="351"/>
      <c r="J11022" s="351"/>
      <c r="K11022" s="351"/>
      <c r="L11022" s="352"/>
    </row>
    <row r="11023" spans="1:12" ht="5.15" hidden="1" customHeight="1" x14ac:dyDescent="0.3">
      <c r="A11023" s="1" t="str">
        <f>+A11010</f>
        <v>NO</v>
      </c>
      <c r="E11023" s="39"/>
      <c r="F11023" s="39"/>
      <c r="G11023" s="39"/>
      <c r="H11023" s="39"/>
      <c r="I11023" s="39"/>
      <c r="J11023" s="39"/>
      <c r="K11023" s="39"/>
      <c r="L11023" s="39"/>
    </row>
    <row r="11024" spans="1:12" ht="12.75" hidden="1" customHeight="1" x14ac:dyDescent="0.3">
      <c r="A11024" s="1" t="str">
        <f>+A11010</f>
        <v>NO</v>
      </c>
      <c r="E11024" s="40" t="str">
        <f>+$E$24</f>
        <v>EXPERIENCIA HABILITANTE: CONTRATOS PRESENTADOS</v>
      </c>
      <c r="F11024" s="41"/>
      <c r="G11024" s="41"/>
      <c r="H11024" s="41"/>
      <c r="I11024" s="41"/>
      <c r="J11024" s="41"/>
      <c r="K11024" s="41"/>
      <c r="L11024" s="42"/>
    </row>
    <row r="11025" spans="1:12" ht="8.5" hidden="1" customHeight="1" x14ac:dyDescent="0.3">
      <c r="A11025" s="1" t="str">
        <f>+A11010</f>
        <v>NO</v>
      </c>
      <c r="E11025" s="49"/>
      <c r="F11025" s="50"/>
      <c r="G11025" s="51"/>
      <c r="H11025" s="51"/>
      <c r="I11025" s="51"/>
      <c r="J11025" s="51"/>
      <c r="K11025" s="51"/>
      <c r="L11025" s="52"/>
    </row>
    <row r="11026" spans="1:12" hidden="1" x14ac:dyDescent="0.3">
      <c r="A11026" s="18" t="str">
        <f>+IF(OR(C11026=""),"NO",1)</f>
        <v>NO</v>
      </c>
      <c r="B11026" s="18"/>
      <c r="C11026" s="1" t="s">
        <v>124</v>
      </c>
      <c r="E11026" s="329">
        <v>1</v>
      </c>
      <c r="F11026" s="53" t="str">
        <f>+$F$26</f>
        <v>OBJETO</v>
      </c>
      <c r="G11026" s="332" t="s">
        <v>124</v>
      </c>
      <c r="H11026" s="333"/>
      <c r="I11026" s="333"/>
      <c r="J11026" s="333"/>
      <c r="K11026" s="333"/>
      <c r="L11026" s="334"/>
    </row>
    <row r="11027" spans="1:12" hidden="1" x14ac:dyDescent="0.3">
      <c r="A11027" s="18" t="str">
        <f>+IF(OR(C11026=""),"NO",1)</f>
        <v>NO</v>
      </c>
      <c r="B11027" s="18"/>
      <c r="E11027" s="330"/>
      <c r="F11027" s="54" t="str">
        <f>+$F$27</f>
        <v>CONTRATANTE</v>
      </c>
      <c r="G11027" s="335" t="s">
        <v>124</v>
      </c>
      <c r="H11027" s="310"/>
      <c r="I11027" s="310"/>
      <c r="J11027" s="310"/>
      <c r="K11027" s="310"/>
      <c r="L11027" s="336"/>
    </row>
    <row r="11028" spans="1:12" hidden="1" x14ac:dyDescent="0.3">
      <c r="A11028" s="18" t="str">
        <f>+IF(OR(C11026=""),"NO",1)</f>
        <v>NO</v>
      </c>
      <c r="B11028" s="18"/>
      <c r="E11028" s="330"/>
      <c r="F11028" s="54" t="str">
        <f>+$F$28</f>
        <v>APORTANTE</v>
      </c>
      <c r="G11028" s="337" t="s">
        <v>124</v>
      </c>
      <c r="H11028" s="338"/>
      <c r="I11028" s="338"/>
      <c r="J11028" s="338"/>
      <c r="K11028" s="338"/>
      <c r="L11028" s="339"/>
    </row>
    <row r="11029" spans="1:12" hidden="1" x14ac:dyDescent="0.3">
      <c r="A11029" s="18" t="str">
        <f>+IF(OR(C11026=""),"NO",1)</f>
        <v>NO</v>
      </c>
      <c r="B11029" s="18"/>
      <c r="E11029" s="330"/>
      <c r="F11029" s="54" t="str">
        <f>+$F$29</f>
        <v>VALOR /SMMLV)</v>
      </c>
      <c r="G11029" s="55" t="s">
        <v>124</v>
      </c>
      <c r="H11029" s="56" t="str">
        <f>+$H$29</f>
        <v>% PART..</v>
      </c>
      <c r="I11029" s="57" t="s">
        <v>124</v>
      </c>
      <c r="J11029" s="58" t="str">
        <f>+$J$29</f>
        <v>VALOR ACREDITADO</v>
      </c>
      <c r="K11029" s="59"/>
      <c r="L11029" s="47" t="s">
        <v>124</v>
      </c>
    </row>
    <row r="11030" spans="1:12" hidden="1" x14ac:dyDescent="0.3">
      <c r="A11030" s="18" t="str">
        <f>+IF(OR(C11026=""),"NO",1)</f>
        <v>NO</v>
      </c>
      <c r="B11030" s="18"/>
      <c r="E11030" s="330"/>
      <c r="F11030" s="60" t="str">
        <f>+$F$30</f>
        <v>EXPERIENCIA APORTADA</v>
      </c>
      <c r="G11030" s="340" t="s">
        <v>124</v>
      </c>
      <c r="H11030" s="341"/>
      <c r="I11030" s="341"/>
      <c r="J11030" s="341"/>
      <c r="K11030" s="341"/>
      <c r="L11030" s="342"/>
    </row>
    <row r="11031" spans="1:12" hidden="1" x14ac:dyDescent="0.3">
      <c r="A11031" s="18" t="str">
        <f>+IF(OR(C11026=""),"NO",1)</f>
        <v>NO</v>
      </c>
      <c r="B11031" s="18"/>
      <c r="E11031" s="331"/>
      <c r="F11031" s="62" t="str">
        <f>+$F$31</f>
        <v>OBSERVACIÓN</v>
      </c>
      <c r="G11031" s="343" t="s">
        <v>124</v>
      </c>
      <c r="H11031" s="344"/>
      <c r="I11031" s="344"/>
      <c r="J11031" s="344"/>
      <c r="K11031" s="344"/>
      <c r="L11031" s="345"/>
    </row>
    <row r="11032" spans="1:12" ht="8.5" hidden="1" customHeight="1" x14ac:dyDescent="0.3">
      <c r="A11032" s="18" t="str">
        <f>+IF(OR(C11026=""),"NO",1)</f>
        <v>NO</v>
      </c>
      <c r="B11032" s="18"/>
      <c r="E11032" s="49"/>
      <c r="F11032" s="50"/>
      <c r="G11032" s="51"/>
      <c r="H11032" s="51"/>
      <c r="I11032" s="51"/>
      <c r="J11032" s="51"/>
      <c r="K11032" s="51"/>
      <c r="L11032" s="52"/>
    </row>
    <row r="11033" spans="1:12" hidden="1" x14ac:dyDescent="0.3">
      <c r="A11033" s="18" t="str">
        <f t="shared" ref="A11033" si="3696">+IF(OR(C11033=""),"NO",1)</f>
        <v>NO</v>
      </c>
      <c r="B11033" s="18"/>
      <c r="C11033" s="1" t="s">
        <v>124</v>
      </c>
      <c r="E11033" s="329">
        <v>2</v>
      </c>
      <c r="F11033" s="53" t="str">
        <f>+$F$26</f>
        <v>OBJETO</v>
      </c>
      <c r="G11033" s="332" t="s">
        <v>124</v>
      </c>
      <c r="H11033" s="333"/>
      <c r="I11033" s="333"/>
      <c r="J11033" s="333"/>
      <c r="K11033" s="333"/>
      <c r="L11033" s="334"/>
    </row>
    <row r="11034" spans="1:12" hidden="1" x14ac:dyDescent="0.3">
      <c r="A11034" s="18" t="str">
        <f t="shared" ref="A11034" si="3697">+IF(OR(C11033=""),"NO",1)</f>
        <v>NO</v>
      </c>
      <c r="B11034" s="18"/>
      <c r="E11034" s="330"/>
      <c r="F11034" s="54" t="str">
        <f>+$F$27</f>
        <v>CONTRATANTE</v>
      </c>
      <c r="G11034" s="335" t="s">
        <v>124</v>
      </c>
      <c r="H11034" s="310"/>
      <c r="I11034" s="310"/>
      <c r="J11034" s="310"/>
      <c r="K11034" s="310"/>
      <c r="L11034" s="336"/>
    </row>
    <row r="11035" spans="1:12" hidden="1" x14ac:dyDescent="0.3">
      <c r="A11035" s="18" t="str">
        <f t="shared" ref="A11035" si="3698">+IF(OR(C11033=""),"NO",1)</f>
        <v>NO</v>
      </c>
      <c r="B11035" s="18"/>
      <c r="E11035" s="330"/>
      <c r="F11035" s="54" t="str">
        <f>+$F$28</f>
        <v>APORTANTE</v>
      </c>
      <c r="G11035" s="337" t="s">
        <v>124</v>
      </c>
      <c r="H11035" s="338"/>
      <c r="I11035" s="338"/>
      <c r="J11035" s="338"/>
      <c r="K11035" s="338"/>
      <c r="L11035" s="339"/>
    </row>
    <row r="11036" spans="1:12" hidden="1" x14ac:dyDescent="0.3">
      <c r="A11036" s="18" t="str">
        <f t="shared" ref="A11036" si="3699">+IF(OR(C11033=""),"NO",1)</f>
        <v>NO</v>
      </c>
      <c r="B11036" s="18"/>
      <c r="E11036" s="330"/>
      <c r="F11036" s="54" t="str">
        <f>+$F$29</f>
        <v>VALOR /SMMLV)</v>
      </c>
      <c r="G11036" s="55" t="s">
        <v>124</v>
      </c>
      <c r="H11036" s="56" t="str">
        <f>+$H$29</f>
        <v>% PART..</v>
      </c>
      <c r="I11036" s="57" t="s">
        <v>124</v>
      </c>
      <c r="J11036" s="58" t="str">
        <f>+$J$29</f>
        <v>VALOR ACREDITADO</v>
      </c>
      <c r="K11036" s="59"/>
      <c r="L11036" s="47" t="s">
        <v>124</v>
      </c>
    </row>
    <row r="11037" spans="1:12" hidden="1" x14ac:dyDescent="0.3">
      <c r="A11037" s="18" t="str">
        <f t="shared" ref="A11037" si="3700">+IF(OR(C11033=""),"NO",1)</f>
        <v>NO</v>
      </c>
      <c r="B11037" s="18"/>
      <c r="E11037" s="330"/>
      <c r="F11037" s="60" t="str">
        <f>+$F$30</f>
        <v>EXPERIENCIA APORTADA</v>
      </c>
      <c r="G11037" s="340" t="s">
        <v>124</v>
      </c>
      <c r="H11037" s="341"/>
      <c r="I11037" s="341"/>
      <c r="J11037" s="341"/>
      <c r="K11037" s="341"/>
      <c r="L11037" s="342"/>
    </row>
    <row r="11038" spans="1:12" hidden="1" x14ac:dyDescent="0.3">
      <c r="A11038" s="18" t="str">
        <f t="shared" ref="A11038" si="3701">+IF(OR(C11033=""),"NO",1)</f>
        <v>NO</v>
      </c>
      <c r="B11038" s="18"/>
      <c r="E11038" s="331"/>
      <c r="F11038" s="62" t="str">
        <f>+$F$31</f>
        <v>OBSERVACIÓN</v>
      </c>
      <c r="G11038" s="343" t="s">
        <v>124</v>
      </c>
      <c r="H11038" s="344"/>
      <c r="I11038" s="344"/>
      <c r="J11038" s="344"/>
      <c r="K11038" s="344"/>
      <c r="L11038" s="345"/>
    </row>
    <row r="11039" spans="1:12" ht="8.5" hidden="1" customHeight="1" x14ac:dyDescent="0.3">
      <c r="A11039" s="18" t="str">
        <f t="shared" ref="A11039" si="3702">+IF(OR(C11033=""),"NO",1)</f>
        <v>NO</v>
      </c>
      <c r="B11039" s="18"/>
      <c r="E11039" s="49"/>
      <c r="F11039" s="50"/>
      <c r="G11039" s="51"/>
      <c r="H11039" s="51"/>
      <c r="I11039" s="51"/>
      <c r="J11039" s="51"/>
      <c r="K11039" s="51"/>
      <c r="L11039" s="52"/>
    </row>
    <row r="11040" spans="1:12" hidden="1" x14ac:dyDescent="0.3">
      <c r="A11040" s="18" t="str">
        <f t="shared" ref="A11040" si="3703">+IF(OR(C11040=""),"NO",1)</f>
        <v>NO</v>
      </c>
      <c r="B11040" s="18"/>
      <c r="C11040" s="1" t="s">
        <v>124</v>
      </c>
      <c r="E11040" s="329">
        <v>3</v>
      </c>
      <c r="F11040" s="53" t="str">
        <f>+$F$26</f>
        <v>OBJETO</v>
      </c>
      <c r="G11040" s="332" t="s">
        <v>124</v>
      </c>
      <c r="H11040" s="333"/>
      <c r="I11040" s="333"/>
      <c r="J11040" s="333"/>
      <c r="K11040" s="333"/>
      <c r="L11040" s="334"/>
    </row>
    <row r="11041" spans="1:12" hidden="1" x14ac:dyDescent="0.3">
      <c r="A11041" s="18" t="str">
        <f t="shared" ref="A11041" si="3704">+IF(OR(C11040=""),"NO",1)</f>
        <v>NO</v>
      </c>
      <c r="B11041" s="18"/>
      <c r="E11041" s="330"/>
      <c r="F11041" s="54" t="str">
        <f>+$F$27</f>
        <v>CONTRATANTE</v>
      </c>
      <c r="G11041" s="335" t="s">
        <v>124</v>
      </c>
      <c r="H11041" s="310"/>
      <c r="I11041" s="310"/>
      <c r="J11041" s="310"/>
      <c r="K11041" s="310"/>
      <c r="L11041" s="336"/>
    </row>
    <row r="11042" spans="1:12" hidden="1" x14ac:dyDescent="0.3">
      <c r="A11042" s="18" t="str">
        <f t="shared" ref="A11042" si="3705">+IF(OR(C11040=""),"NO",1)</f>
        <v>NO</v>
      </c>
      <c r="B11042" s="18"/>
      <c r="E11042" s="330"/>
      <c r="F11042" s="54" t="str">
        <f>+$F$28</f>
        <v>APORTANTE</v>
      </c>
      <c r="G11042" s="337" t="s">
        <v>124</v>
      </c>
      <c r="H11042" s="338"/>
      <c r="I11042" s="338"/>
      <c r="J11042" s="338"/>
      <c r="K11042" s="338"/>
      <c r="L11042" s="339"/>
    </row>
    <row r="11043" spans="1:12" hidden="1" x14ac:dyDescent="0.3">
      <c r="A11043" s="18" t="str">
        <f t="shared" ref="A11043" si="3706">+IF(OR(C11040=""),"NO",1)</f>
        <v>NO</v>
      </c>
      <c r="B11043" s="18"/>
      <c r="E11043" s="330"/>
      <c r="F11043" s="54" t="str">
        <f>+$F$29</f>
        <v>VALOR /SMMLV)</v>
      </c>
      <c r="G11043" s="55" t="s">
        <v>124</v>
      </c>
      <c r="H11043" s="56" t="str">
        <f>+$H$29</f>
        <v>% PART..</v>
      </c>
      <c r="I11043" s="57" t="s">
        <v>124</v>
      </c>
      <c r="J11043" s="58" t="str">
        <f>+$J$29</f>
        <v>VALOR ACREDITADO</v>
      </c>
      <c r="K11043" s="59"/>
      <c r="L11043" s="47" t="s">
        <v>124</v>
      </c>
    </row>
    <row r="11044" spans="1:12" hidden="1" x14ac:dyDescent="0.3">
      <c r="A11044" s="18" t="str">
        <f t="shared" ref="A11044" si="3707">+IF(OR(C11040=""),"NO",1)</f>
        <v>NO</v>
      </c>
      <c r="B11044" s="18"/>
      <c r="E11044" s="330"/>
      <c r="F11044" s="60" t="str">
        <f>+$F$30</f>
        <v>EXPERIENCIA APORTADA</v>
      </c>
      <c r="G11044" s="340" t="s">
        <v>124</v>
      </c>
      <c r="H11044" s="341"/>
      <c r="I11044" s="341"/>
      <c r="J11044" s="341"/>
      <c r="K11044" s="341"/>
      <c r="L11044" s="342"/>
    </row>
    <row r="11045" spans="1:12" hidden="1" x14ac:dyDescent="0.3">
      <c r="A11045" s="18" t="str">
        <f t="shared" ref="A11045" si="3708">+IF(OR(C11040=""),"NO",1)</f>
        <v>NO</v>
      </c>
      <c r="B11045" s="18"/>
      <c r="E11045" s="331"/>
      <c r="F11045" s="62" t="str">
        <f>+$F$31</f>
        <v>OBSERVACIÓN</v>
      </c>
      <c r="G11045" s="343" t="s">
        <v>124</v>
      </c>
      <c r="H11045" s="344"/>
      <c r="I11045" s="344"/>
      <c r="J11045" s="344"/>
      <c r="K11045" s="344"/>
      <c r="L11045" s="345"/>
    </row>
    <row r="11046" spans="1:12" ht="8.5" hidden="1" customHeight="1" x14ac:dyDescent="0.3">
      <c r="A11046" s="18" t="str">
        <f t="shared" ref="A11046" si="3709">+IF(OR(C11040=""),"NO",1)</f>
        <v>NO</v>
      </c>
      <c r="B11046" s="18"/>
      <c r="E11046" s="49"/>
      <c r="F11046" s="50"/>
      <c r="G11046" s="51"/>
      <c r="H11046" s="51"/>
      <c r="I11046" s="51"/>
      <c r="J11046" s="51"/>
      <c r="K11046" s="51"/>
      <c r="L11046" s="52"/>
    </row>
    <row r="11047" spans="1:12" hidden="1" x14ac:dyDescent="0.3">
      <c r="A11047" s="18" t="str">
        <f t="shared" ref="A11047" si="3710">+IF(OR(C11047=""),"NO",1)</f>
        <v>NO</v>
      </c>
      <c r="B11047" s="18"/>
      <c r="C11047" s="1" t="s">
        <v>124</v>
      </c>
      <c r="E11047" s="329">
        <v>4</v>
      </c>
      <c r="F11047" s="53" t="str">
        <f>+$F$26</f>
        <v>OBJETO</v>
      </c>
      <c r="G11047" s="332" t="s">
        <v>124</v>
      </c>
      <c r="H11047" s="333"/>
      <c r="I11047" s="333"/>
      <c r="J11047" s="333"/>
      <c r="K11047" s="333"/>
      <c r="L11047" s="334"/>
    </row>
    <row r="11048" spans="1:12" hidden="1" x14ac:dyDescent="0.3">
      <c r="A11048" s="18" t="str">
        <f t="shared" ref="A11048" si="3711">+IF(OR(C11047=""),"NO",1)</f>
        <v>NO</v>
      </c>
      <c r="B11048" s="18"/>
      <c r="E11048" s="330"/>
      <c r="F11048" s="54" t="str">
        <f>+$F$27</f>
        <v>CONTRATANTE</v>
      </c>
      <c r="G11048" s="335" t="s">
        <v>124</v>
      </c>
      <c r="H11048" s="310"/>
      <c r="I11048" s="310"/>
      <c r="J11048" s="310"/>
      <c r="K11048" s="310"/>
      <c r="L11048" s="336"/>
    </row>
    <row r="11049" spans="1:12" hidden="1" x14ac:dyDescent="0.3">
      <c r="A11049" s="18" t="str">
        <f t="shared" ref="A11049" si="3712">+IF(OR(C11047=""),"NO",1)</f>
        <v>NO</v>
      </c>
      <c r="B11049" s="18"/>
      <c r="E11049" s="330"/>
      <c r="F11049" s="54" t="str">
        <f>+$F$28</f>
        <v>APORTANTE</v>
      </c>
      <c r="G11049" s="337" t="s">
        <v>124</v>
      </c>
      <c r="H11049" s="338"/>
      <c r="I11049" s="338"/>
      <c r="J11049" s="338"/>
      <c r="K11049" s="338"/>
      <c r="L11049" s="339"/>
    </row>
    <row r="11050" spans="1:12" hidden="1" x14ac:dyDescent="0.3">
      <c r="A11050" s="18" t="str">
        <f t="shared" ref="A11050" si="3713">+IF(OR(C11047=""),"NO",1)</f>
        <v>NO</v>
      </c>
      <c r="B11050" s="18"/>
      <c r="E11050" s="330"/>
      <c r="F11050" s="54" t="str">
        <f>+$F$29</f>
        <v>VALOR /SMMLV)</v>
      </c>
      <c r="G11050" s="55" t="s">
        <v>124</v>
      </c>
      <c r="H11050" s="56" t="str">
        <f>+$H$29</f>
        <v>% PART..</v>
      </c>
      <c r="I11050" s="57" t="s">
        <v>124</v>
      </c>
      <c r="J11050" s="58" t="str">
        <f>+$J$29</f>
        <v>VALOR ACREDITADO</v>
      </c>
      <c r="K11050" s="59"/>
      <c r="L11050" s="47" t="s">
        <v>124</v>
      </c>
    </row>
    <row r="11051" spans="1:12" hidden="1" x14ac:dyDescent="0.3">
      <c r="A11051" s="18" t="str">
        <f t="shared" ref="A11051" si="3714">+IF(OR(C11047=""),"NO",1)</f>
        <v>NO</v>
      </c>
      <c r="B11051" s="18"/>
      <c r="E11051" s="330"/>
      <c r="F11051" s="60" t="str">
        <f>+$F$30</f>
        <v>EXPERIENCIA APORTADA</v>
      </c>
      <c r="G11051" s="340" t="s">
        <v>124</v>
      </c>
      <c r="H11051" s="341"/>
      <c r="I11051" s="341"/>
      <c r="J11051" s="341"/>
      <c r="K11051" s="341"/>
      <c r="L11051" s="342"/>
    </row>
    <row r="11052" spans="1:12" hidden="1" x14ac:dyDescent="0.3">
      <c r="A11052" s="18" t="str">
        <f t="shared" ref="A11052" si="3715">+IF(OR(C11047=""),"NO",1)</f>
        <v>NO</v>
      </c>
      <c r="B11052" s="18"/>
      <c r="E11052" s="331"/>
      <c r="F11052" s="62" t="str">
        <f>+$F$31</f>
        <v>OBSERVACIÓN</v>
      </c>
      <c r="G11052" s="343" t="s">
        <v>124</v>
      </c>
      <c r="H11052" s="344"/>
      <c r="I11052" s="344"/>
      <c r="J11052" s="344"/>
      <c r="K11052" s="344"/>
      <c r="L11052" s="345"/>
    </row>
    <row r="11053" spans="1:12" ht="8.5" hidden="1" customHeight="1" x14ac:dyDescent="0.3">
      <c r="A11053" s="18" t="str">
        <f t="shared" ref="A11053" si="3716">+IF(OR(C11047=""),"NO",1)</f>
        <v>NO</v>
      </c>
      <c r="B11053" s="18"/>
      <c r="E11053" s="49"/>
      <c r="F11053" s="50"/>
      <c r="G11053" s="51"/>
      <c r="H11053" s="51"/>
      <c r="I11053" s="51"/>
      <c r="J11053" s="51"/>
      <c r="K11053" s="51"/>
      <c r="L11053" s="52"/>
    </row>
    <row r="11054" spans="1:12" hidden="1" x14ac:dyDescent="0.3">
      <c r="A11054" s="18" t="str">
        <f t="shared" ref="A11054" si="3717">+IF(OR(C11054=""),"NO",1)</f>
        <v>NO</v>
      </c>
      <c r="B11054" s="18"/>
      <c r="C11054" s="1" t="s">
        <v>124</v>
      </c>
      <c r="E11054" s="329">
        <v>5</v>
      </c>
      <c r="F11054" s="53" t="str">
        <f>+$F$26</f>
        <v>OBJETO</v>
      </c>
      <c r="G11054" s="332" t="s">
        <v>124</v>
      </c>
      <c r="H11054" s="333"/>
      <c r="I11054" s="333"/>
      <c r="J11054" s="333"/>
      <c r="K11054" s="333"/>
      <c r="L11054" s="334"/>
    </row>
    <row r="11055" spans="1:12" hidden="1" x14ac:dyDescent="0.3">
      <c r="A11055" s="18" t="str">
        <f t="shared" ref="A11055" si="3718">+IF(OR(C11054=""),"NO",1)</f>
        <v>NO</v>
      </c>
      <c r="B11055" s="18"/>
      <c r="E11055" s="330"/>
      <c r="F11055" s="54" t="str">
        <f>+$F$27</f>
        <v>CONTRATANTE</v>
      </c>
      <c r="G11055" s="335" t="s">
        <v>124</v>
      </c>
      <c r="H11055" s="310"/>
      <c r="I11055" s="310"/>
      <c r="J11055" s="310"/>
      <c r="K11055" s="310"/>
      <c r="L11055" s="336"/>
    </row>
    <row r="11056" spans="1:12" hidden="1" x14ac:dyDescent="0.3">
      <c r="A11056" s="18" t="str">
        <f t="shared" ref="A11056" si="3719">+IF(OR(C11054=""),"NO",1)</f>
        <v>NO</v>
      </c>
      <c r="B11056" s="18"/>
      <c r="E11056" s="330"/>
      <c r="F11056" s="54" t="str">
        <f>+$F$28</f>
        <v>APORTANTE</v>
      </c>
      <c r="G11056" s="337" t="s">
        <v>124</v>
      </c>
      <c r="H11056" s="338"/>
      <c r="I11056" s="338"/>
      <c r="J11056" s="338"/>
      <c r="K11056" s="338"/>
      <c r="L11056" s="339"/>
    </row>
    <row r="11057" spans="1:12" hidden="1" x14ac:dyDescent="0.3">
      <c r="A11057" s="18" t="str">
        <f t="shared" ref="A11057" si="3720">+IF(OR(C11054=""),"NO",1)</f>
        <v>NO</v>
      </c>
      <c r="B11057" s="18"/>
      <c r="E11057" s="330"/>
      <c r="F11057" s="54" t="str">
        <f>+$F$29</f>
        <v>VALOR /SMMLV)</v>
      </c>
      <c r="G11057" s="55" t="s">
        <v>124</v>
      </c>
      <c r="H11057" s="56" t="str">
        <f>+$H$29</f>
        <v>% PART..</v>
      </c>
      <c r="I11057" s="57" t="s">
        <v>124</v>
      </c>
      <c r="J11057" s="58" t="str">
        <f>+$J$29</f>
        <v>VALOR ACREDITADO</v>
      </c>
      <c r="K11057" s="59"/>
      <c r="L11057" s="47" t="s">
        <v>124</v>
      </c>
    </row>
    <row r="11058" spans="1:12" hidden="1" x14ac:dyDescent="0.3">
      <c r="A11058" s="18" t="str">
        <f t="shared" ref="A11058" si="3721">+IF(OR(C11054=""),"NO",1)</f>
        <v>NO</v>
      </c>
      <c r="B11058" s="18"/>
      <c r="E11058" s="330"/>
      <c r="F11058" s="60" t="str">
        <f>+$F$30</f>
        <v>EXPERIENCIA APORTADA</v>
      </c>
      <c r="G11058" s="340" t="s">
        <v>124</v>
      </c>
      <c r="H11058" s="341"/>
      <c r="I11058" s="341"/>
      <c r="J11058" s="341"/>
      <c r="K11058" s="341"/>
      <c r="L11058" s="342"/>
    </row>
    <row r="11059" spans="1:12" hidden="1" x14ac:dyDescent="0.3">
      <c r="A11059" s="18" t="str">
        <f t="shared" ref="A11059" si="3722">+IF(OR(C11054=""),"NO",1)</f>
        <v>NO</v>
      </c>
      <c r="B11059" s="18"/>
      <c r="E11059" s="331"/>
      <c r="F11059" s="62" t="str">
        <f>+$F$31</f>
        <v>OBSERVACIÓN</v>
      </c>
      <c r="G11059" s="343" t="s">
        <v>124</v>
      </c>
      <c r="H11059" s="344"/>
      <c r="I11059" s="344"/>
      <c r="J11059" s="344"/>
      <c r="K11059" s="344"/>
      <c r="L11059" s="345"/>
    </row>
    <row r="11060" spans="1:12" ht="8.5" hidden="1" customHeight="1" x14ac:dyDescent="0.3">
      <c r="A11060" s="18" t="str">
        <f t="shared" ref="A11060" si="3723">+IF(OR(C11054=""),"NO",1)</f>
        <v>NO</v>
      </c>
      <c r="B11060" s="18"/>
      <c r="E11060" s="49"/>
      <c r="F11060" s="50"/>
      <c r="G11060" s="51"/>
      <c r="H11060" s="51"/>
      <c r="I11060" s="51"/>
      <c r="J11060" s="51"/>
      <c r="K11060" s="51"/>
      <c r="L11060" s="52"/>
    </row>
    <row r="11061" spans="1:12" hidden="1" x14ac:dyDescent="0.3">
      <c r="A11061" s="18" t="str">
        <f t="shared" ref="A11061" si="3724">+IF(OR(C11061=""),"NO",1)</f>
        <v>NO</v>
      </c>
      <c r="B11061" s="18"/>
      <c r="C11061" s="1" t="s">
        <v>124</v>
      </c>
      <c r="E11061" s="329">
        <v>6</v>
      </c>
      <c r="F11061" s="53" t="str">
        <f>+$F$26</f>
        <v>OBJETO</v>
      </c>
      <c r="G11061" s="332" t="s">
        <v>124</v>
      </c>
      <c r="H11061" s="333"/>
      <c r="I11061" s="333"/>
      <c r="J11061" s="333"/>
      <c r="K11061" s="333"/>
      <c r="L11061" s="334"/>
    </row>
    <row r="11062" spans="1:12" hidden="1" x14ac:dyDescent="0.3">
      <c r="A11062" s="18" t="str">
        <f t="shared" ref="A11062" si="3725">+IF(OR(C11061=""),"NO",1)</f>
        <v>NO</v>
      </c>
      <c r="B11062" s="18"/>
      <c r="E11062" s="330"/>
      <c r="F11062" s="54" t="str">
        <f>+$F$27</f>
        <v>CONTRATANTE</v>
      </c>
      <c r="G11062" s="335" t="s">
        <v>124</v>
      </c>
      <c r="H11062" s="310"/>
      <c r="I11062" s="310"/>
      <c r="J11062" s="310"/>
      <c r="K11062" s="310"/>
      <c r="L11062" s="336"/>
    </row>
    <row r="11063" spans="1:12" hidden="1" x14ac:dyDescent="0.3">
      <c r="A11063" s="18" t="str">
        <f t="shared" ref="A11063" si="3726">+IF(OR(C11061=""),"NO",1)</f>
        <v>NO</v>
      </c>
      <c r="B11063" s="18"/>
      <c r="E11063" s="330"/>
      <c r="F11063" s="54" t="str">
        <f>+$F$28</f>
        <v>APORTANTE</v>
      </c>
      <c r="G11063" s="337" t="s">
        <v>124</v>
      </c>
      <c r="H11063" s="338"/>
      <c r="I11063" s="338"/>
      <c r="J11063" s="338"/>
      <c r="K11063" s="338"/>
      <c r="L11063" s="339"/>
    </row>
    <row r="11064" spans="1:12" hidden="1" x14ac:dyDescent="0.3">
      <c r="A11064" s="18" t="str">
        <f t="shared" ref="A11064" si="3727">+IF(OR(C11061=""),"NO",1)</f>
        <v>NO</v>
      </c>
      <c r="B11064" s="18"/>
      <c r="E11064" s="330"/>
      <c r="F11064" s="54" t="str">
        <f>+$F$29</f>
        <v>VALOR /SMMLV)</v>
      </c>
      <c r="G11064" s="55" t="s">
        <v>124</v>
      </c>
      <c r="H11064" s="56" t="str">
        <f>+$H$29</f>
        <v>% PART..</v>
      </c>
      <c r="I11064" s="57" t="s">
        <v>124</v>
      </c>
      <c r="J11064" s="58" t="str">
        <f>+$J$29</f>
        <v>VALOR ACREDITADO</v>
      </c>
      <c r="K11064" s="59"/>
      <c r="L11064" s="47" t="s">
        <v>124</v>
      </c>
    </row>
    <row r="11065" spans="1:12" hidden="1" x14ac:dyDescent="0.3">
      <c r="A11065" s="18" t="str">
        <f t="shared" ref="A11065" si="3728">+IF(OR(C11061=""),"NO",1)</f>
        <v>NO</v>
      </c>
      <c r="B11065" s="18"/>
      <c r="E11065" s="330"/>
      <c r="F11065" s="60" t="str">
        <f>+$F$30</f>
        <v>EXPERIENCIA APORTADA</v>
      </c>
      <c r="G11065" s="340" t="s">
        <v>124</v>
      </c>
      <c r="H11065" s="341"/>
      <c r="I11065" s="341"/>
      <c r="J11065" s="341"/>
      <c r="K11065" s="341"/>
      <c r="L11065" s="342"/>
    </row>
    <row r="11066" spans="1:12" hidden="1" x14ac:dyDescent="0.3">
      <c r="A11066" s="18" t="str">
        <f t="shared" ref="A11066" si="3729">+IF(OR(C11061=""),"NO",1)</f>
        <v>NO</v>
      </c>
      <c r="B11066" s="18"/>
      <c r="E11066" s="331"/>
      <c r="F11066" s="62" t="str">
        <f>+$F$31</f>
        <v>OBSERVACIÓN</v>
      </c>
      <c r="G11066" s="343" t="s">
        <v>124</v>
      </c>
      <c r="H11066" s="344"/>
      <c r="I11066" s="344"/>
      <c r="J11066" s="344"/>
      <c r="K11066" s="344"/>
      <c r="L11066" s="345"/>
    </row>
    <row r="11067" spans="1:12" ht="8.5" hidden="1" customHeight="1" x14ac:dyDescent="0.3">
      <c r="A11067" s="18" t="str">
        <f t="shared" ref="A11067" si="3730">+IF(OR(C11061=""),"NO",1)</f>
        <v>NO</v>
      </c>
      <c r="B11067" s="18"/>
      <c r="E11067" s="49"/>
      <c r="F11067" s="50"/>
      <c r="G11067" s="51"/>
      <c r="H11067" s="51"/>
      <c r="I11067" s="51"/>
      <c r="J11067" s="51"/>
      <c r="K11067" s="51"/>
      <c r="L11067" s="52"/>
    </row>
    <row r="11068" spans="1:12" hidden="1" x14ac:dyDescent="0.3">
      <c r="A11068" s="18" t="str">
        <f t="shared" ref="A11068" si="3731">+IF(OR(C11068=""),"NO",1)</f>
        <v>NO</v>
      </c>
      <c r="B11068" s="18"/>
      <c r="C11068" s="1" t="s">
        <v>124</v>
      </c>
      <c r="E11068" s="329">
        <v>7</v>
      </c>
      <c r="F11068" s="53" t="str">
        <f>+$F$26</f>
        <v>OBJETO</v>
      </c>
      <c r="G11068" s="332" t="s">
        <v>124</v>
      </c>
      <c r="H11068" s="333"/>
      <c r="I11068" s="333"/>
      <c r="J11068" s="333"/>
      <c r="K11068" s="333"/>
      <c r="L11068" s="334"/>
    </row>
    <row r="11069" spans="1:12" hidden="1" x14ac:dyDescent="0.3">
      <c r="A11069" s="18" t="str">
        <f t="shared" ref="A11069" si="3732">+IF(OR(C11068=""),"NO",1)</f>
        <v>NO</v>
      </c>
      <c r="B11069" s="18"/>
      <c r="E11069" s="330"/>
      <c r="F11069" s="54" t="str">
        <f>+$F$27</f>
        <v>CONTRATANTE</v>
      </c>
      <c r="G11069" s="335" t="s">
        <v>124</v>
      </c>
      <c r="H11069" s="310"/>
      <c r="I11069" s="310"/>
      <c r="J11069" s="310"/>
      <c r="K11069" s="310"/>
      <c r="L11069" s="336"/>
    </row>
    <row r="11070" spans="1:12" hidden="1" x14ac:dyDescent="0.3">
      <c r="A11070" s="18" t="str">
        <f t="shared" ref="A11070" si="3733">+IF(OR(C11068=""),"NO",1)</f>
        <v>NO</v>
      </c>
      <c r="B11070" s="18"/>
      <c r="E11070" s="330"/>
      <c r="F11070" s="54" t="str">
        <f>+$F$28</f>
        <v>APORTANTE</v>
      </c>
      <c r="G11070" s="337" t="s">
        <v>124</v>
      </c>
      <c r="H11070" s="338"/>
      <c r="I11070" s="338"/>
      <c r="J11070" s="338"/>
      <c r="K11070" s="338"/>
      <c r="L11070" s="339"/>
    </row>
    <row r="11071" spans="1:12" hidden="1" x14ac:dyDescent="0.3">
      <c r="A11071" s="18" t="str">
        <f t="shared" ref="A11071" si="3734">+IF(OR(C11068=""),"NO",1)</f>
        <v>NO</v>
      </c>
      <c r="B11071" s="18"/>
      <c r="E11071" s="330"/>
      <c r="F11071" s="54" t="str">
        <f>+$F$29</f>
        <v>VALOR /SMMLV)</v>
      </c>
      <c r="G11071" s="55" t="s">
        <v>124</v>
      </c>
      <c r="H11071" s="56" t="str">
        <f>+$H$29</f>
        <v>% PART..</v>
      </c>
      <c r="I11071" s="57" t="s">
        <v>124</v>
      </c>
      <c r="J11071" s="58" t="str">
        <f>+$J$29</f>
        <v>VALOR ACREDITADO</v>
      </c>
      <c r="K11071" s="59"/>
      <c r="L11071" s="47" t="s">
        <v>124</v>
      </c>
    </row>
    <row r="11072" spans="1:12" hidden="1" x14ac:dyDescent="0.3">
      <c r="A11072" s="18" t="str">
        <f t="shared" ref="A11072" si="3735">+IF(OR(C11068=""),"NO",1)</f>
        <v>NO</v>
      </c>
      <c r="B11072" s="18"/>
      <c r="E11072" s="330"/>
      <c r="F11072" s="60" t="str">
        <f>+$F$30</f>
        <v>EXPERIENCIA APORTADA</v>
      </c>
      <c r="G11072" s="340" t="s">
        <v>124</v>
      </c>
      <c r="H11072" s="341"/>
      <c r="I11072" s="341"/>
      <c r="J11072" s="341"/>
      <c r="K11072" s="341"/>
      <c r="L11072" s="342"/>
    </row>
    <row r="11073" spans="1:12" hidden="1" x14ac:dyDescent="0.3">
      <c r="A11073" s="18" t="str">
        <f t="shared" ref="A11073" si="3736">+IF(OR(C11068=""),"NO",1)</f>
        <v>NO</v>
      </c>
      <c r="B11073" s="18"/>
      <c r="E11073" s="331"/>
      <c r="F11073" s="62" t="str">
        <f>+$F$31</f>
        <v>OBSERVACIÓN</v>
      </c>
      <c r="G11073" s="343" t="s">
        <v>124</v>
      </c>
      <c r="H11073" s="344"/>
      <c r="I11073" s="344"/>
      <c r="J11073" s="344"/>
      <c r="K11073" s="344"/>
      <c r="L11073" s="345"/>
    </row>
    <row r="11074" spans="1:12" hidden="1" x14ac:dyDescent="0.3">
      <c r="A11074" s="18" t="str">
        <f t="shared" ref="A11074" si="3737">+IF(OR(C11068=""),"NO",1)</f>
        <v>NO</v>
      </c>
      <c r="B11074" s="18"/>
      <c r="E11074" s="49"/>
      <c r="F11074" s="50"/>
      <c r="G11074" s="51"/>
      <c r="H11074" s="51"/>
      <c r="I11074" s="51"/>
      <c r="J11074" s="51"/>
      <c r="K11074" s="51"/>
      <c r="L11074" s="52"/>
    </row>
    <row r="11075" spans="1:12" hidden="1" x14ac:dyDescent="0.3">
      <c r="A11075" s="1" t="str">
        <f>+A11010</f>
        <v>NO</v>
      </c>
      <c r="C11075" s="1" t="str">
        <f>"N"&amp;C11010</f>
        <v>N</v>
      </c>
      <c r="E11075" s="63"/>
      <c r="F11075" s="64" t="str">
        <f>+$F$75</f>
        <v>TOTAL DE CONTRATOS PRESENTADOS VÁLIDOS QUE CUMPLEN EXPERIENCIA ACREDITADA:</v>
      </c>
      <c r="G11075" s="65"/>
      <c r="H11075" s="65"/>
      <c r="I11075" s="65"/>
      <c r="J11075" s="66"/>
      <c r="K11075" s="65"/>
      <c r="L11075" s="67" t="s">
        <v>124</v>
      </c>
    </row>
    <row r="11076" spans="1:12" ht="6.65" hidden="1" customHeight="1" x14ac:dyDescent="0.3">
      <c r="A11076" s="1" t="str">
        <f>+A11010</f>
        <v>NO</v>
      </c>
      <c r="E11076" s="51"/>
      <c r="F11076" s="50"/>
      <c r="G11076" s="51"/>
      <c r="H11076" s="51"/>
      <c r="I11076" s="51"/>
      <c r="J11076" s="51"/>
      <c r="K11076" s="51"/>
      <c r="L11076" s="51"/>
    </row>
    <row r="11077" spans="1:12" hidden="1" x14ac:dyDescent="0.3">
      <c r="A11077" s="1" t="str">
        <f>+A11010</f>
        <v>NO</v>
      </c>
      <c r="E11077" s="63"/>
      <c r="F11077" s="63" t="str">
        <f>+$F$77</f>
        <v>ACREDITA SUMINISTRO E INSTALACIÓN DE MOBILIARIO POR LO MENOS EN UN (1) CONTRATO VÁLIDO</v>
      </c>
      <c r="G11077" s="65"/>
      <c r="H11077" s="65"/>
      <c r="I11077" s="65"/>
      <c r="J11077" s="66"/>
      <c r="K11077" s="65"/>
      <c r="L11077" s="68" t="s">
        <v>157</v>
      </c>
    </row>
    <row r="11078" spans="1:12" ht="5.15" hidden="1" customHeight="1" x14ac:dyDescent="0.3">
      <c r="A11078" s="1" t="str">
        <f>+A11010</f>
        <v>NO</v>
      </c>
      <c r="E11078" s="51"/>
      <c r="F11078" s="50"/>
      <c r="G11078" s="51"/>
      <c r="H11078" s="51"/>
      <c r="I11078" s="51"/>
      <c r="J11078" s="51"/>
      <c r="K11078" s="51"/>
      <c r="L11078" s="51"/>
    </row>
    <row r="11079" spans="1:12" ht="12.75" hidden="1" customHeight="1" x14ac:dyDescent="0.3">
      <c r="A11079" s="1" t="str">
        <f>+A11010</f>
        <v>NO</v>
      </c>
      <c r="E11079" s="69" t="str">
        <f>+$E$79</f>
        <v>EXPERIENCIA ESPECÍFICA NUMERAL 10.1.1 A</v>
      </c>
      <c r="F11079" s="70"/>
      <c r="G11079" s="70"/>
      <c r="H11079" s="70"/>
      <c r="I11079" s="70"/>
      <c r="J11079" s="70"/>
      <c r="K11079" s="70"/>
      <c r="L11079" s="71"/>
    </row>
    <row r="11080" spans="1:12" ht="26.5" hidden="1" customHeight="1" x14ac:dyDescent="0.3">
      <c r="A11080" s="1" t="str">
        <f>+A11010</f>
        <v>NO</v>
      </c>
      <c r="E11080" s="72"/>
      <c r="F11080" s="325" t="str">
        <f>+$F$80</f>
        <v>Por lo menos uno (1) de los contratos válidos aportados como experiencia general debe corresponder mínimo al 60% del presupuesto oficial del presente proceso de selección.  (SMMLV)</v>
      </c>
      <c r="G11080" s="326"/>
      <c r="H11080" s="326"/>
      <c r="I11080" s="326"/>
      <c r="J11080" s="326"/>
      <c r="K11080" s="73" t="s">
        <v>124</v>
      </c>
      <c r="L11080" s="74" t="s">
        <v>124</v>
      </c>
    </row>
    <row r="11081" spans="1:12" ht="23.5" hidden="1" customHeight="1" x14ac:dyDescent="0.3">
      <c r="A11081" s="1" t="str">
        <f>+A11010</f>
        <v>NO</v>
      </c>
      <c r="E11081" s="63"/>
      <c r="F11081" s="325" t="str">
        <f>+$F$81</f>
        <v xml:space="preserve">Deberá acreditarse en al menos uno (1) de los contratos válidos aportados como experiencia general una </v>
      </c>
      <c r="G11081" s="326"/>
      <c r="H11081" s="326"/>
      <c r="I11081" s="326"/>
      <c r="J11081" s="326"/>
      <c r="K11081" s="73" t="s">
        <v>124</v>
      </c>
      <c r="L11081" s="74" t="s">
        <v>124</v>
      </c>
    </row>
    <row r="11082" spans="1:12" ht="23.5" hidden="1" customHeight="1" x14ac:dyDescent="0.3">
      <c r="A11082" s="18" t="s">
        <v>30</v>
      </c>
      <c r="E11082" s="63"/>
      <c r="F11082" s="325" t="str">
        <f>+$F$82</f>
        <v xml:space="preserve">Deberá acreditarse en al menos uno (1) de los contratos válidos aportados interventoría a intervención de </v>
      </c>
      <c r="G11082" s="326"/>
      <c r="H11082" s="326"/>
      <c r="I11082" s="326"/>
      <c r="J11082" s="326"/>
      <c r="K11082" s="73">
        <f>+$K$82</f>
        <v>0</v>
      </c>
      <c r="L11082" s="74" t="s">
        <v>124</v>
      </c>
    </row>
    <row r="11083" spans="1:12" ht="36" hidden="1" customHeight="1" x14ac:dyDescent="0.3">
      <c r="A11083" s="18" t="s">
        <v>30</v>
      </c>
      <c r="E11083" s="63"/>
      <c r="F11083" s="325" t="str">
        <f>+$F$83</f>
        <v xml:space="preserve">Deberá acreditarse en al menos uno (1) de los contratos válidos aportados interventoría a intervención de </v>
      </c>
      <c r="G11083" s="326"/>
      <c r="H11083" s="326"/>
      <c r="I11083" s="326"/>
      <c r="J11083" s="326"/>
      <c r="K11083" s="75">
        <f>+$K$83</f>
        <v>0</v>
      </c>
      <c r="L11083" s="76" t="s">
        <v>124</v>
      </c>
    </row>
    <row r="11084" spans="1:12" hidden="1" x14ac:dyDescent="0.3">
      <c r="A11084" s="1" t="str">
        <f>+A11010</f>
        <v>NO</v>
      </c>
      <c r="E11084" s="51"/>
      <c r="F11084" s="50"/>
      <c r="G11084" s="51"/>
      <c r="H11084" s="51"/>
      <c r="I11084" s="51"/>
      <c r="J11084" s="51"/>
      <c r="K11084" s="51"/>
      <c r="L11084" s="51"/>
    </row>
    <row r="11085" spans="1:12" ht="12.75" hidden="1" customHeight="1" x14ac:dyDescent="0.3">
      <c r="A11085" s="1" t="str">
        <f>+A11010</f>
        <v>NO</v>
      </c>
      <c r="E11085" s="40" t="str">
        <f>+$E$85</f>
        <v>VALOR MÍNIMO A CERIFICAR % P.O EN SMMMLV. NUMERAL 3.9.1</v>
      </c>
      <c r="F11085" s="41"/>
      <c r="G11085" s="41"/>
      <c r="H11085" s="41"/>
      <c r="I11085" s="41"/>
      <c r="J11085" s="41"/>
      <c r="K11085" s="41"/>
      <c r="L11085" s="42"/>
    </row>
    <row r="11086" spans="1:12" hidden="1" x14ac:dyDescent="0.3">
      <c r="A11086" s="1" t="str">
        <f>+A11010</f>
        <v>NO</v>
      </c>
      <c r="C11086" s="1" t="str">
        <f>"M"&amp;C11010</f>
        <v>M</v>
      </c>
      <c r="E11086" s="77" t="str">
        <f>+$E$86</f>
        <v>100% P.O.</v>
      </c>
      <c r="F11086" s="78"/>
      <c r="G11086" s="61">
        <v>242.41716883554506</v>
      </c>
      <c r="H11086" s="124" t="str">
        <f>+$H$86</f>
        <v>TOTAL EJECUTADO DE CONTRATOS ACREDITADOS</v>
      </c>
      <c r="I11086" s="124"/>
      <c r="J11086" s="124"/>
      <c r="K11086" s="55" t="s">
        <v>124</v>
      </c>
      <c r="L11086" s="47" t="s">
        <v>124</v>
      </c>
    </row>
    <row r="11087" spans="1:12" hidden="1" x14ac:dyDescent="0.3">
      <c r="A11087" s="1" t="str">
        <f>+A11010</f>
        <v>NO</v>
      </c>
      <c r="E11087" s="39"/>
      <c r="F11087" s="39"/>
      <c r="G11087" s="39"/>
      <c r="H11087" s="39"/>
      <c r="I11087" s="39"/>
      <c r="J11087" s="39"/>
      <c r="K11087" s="39"/>
      <c r="L11087" s="39"/>
    </row>
    <row r="11088" spans="1:12" ht="12.75" hidden="1" customHeight="1" x14ac:dyDescent="0.3">
      <c r="A11088" s="18" t="s">
        <v>30</v>
      </c>
      <c r="B11088" s="18"/>
      <c r="E11088" s="40" t="str">
        <f>+$E$88</f>
        <v>CONSIDERACIONES PARA LA VALIDEZ DE LA EXPERIENCIA REQUERIDA: EXPERIENCIA PROPONENTES PLURALES NUMERAL 10.1.2 D</v>
      </c>
      <c r="F11088" s="41"/>
      <c r="G11088" s="41"/>
      <c r="H11088" s="41"/>
      <c r="I11088" s="41"/>
      <c r="J11088" s="41"/>
      <c r="K11088" s="41"/>
      <c r="L11088" s="42"/>
    </row>
    <row r="11089" spans="1:12" ht="28" hidden="1" customHeight="1" x14ac:dyDescent="0.3">
      <c r="A11089" s="18" t="s">
        <v>30</v>
      </c>
      <c r="B11089" s="18"/>
      <c r="C11089" s="1" t="str">
        <f>"O"&amp;C11010</f>
        <v>O</v>
      </c>
      <c r="E11089" s="80" t="str">
        <f>+$E$89</f>
        <v>i)</v>
      </c>
      <c r="F11089" s="327" t="str">
        <f>+$F$89</f>
        <v>Uno de los integrantes debe aportar como mínimo el cincuenta por ciento (50 %) de la experiencia solicitada</v>
      </c>
      <c r="G11089" s="328"/>
      <c r="H11089" s="328"/>
      <c r="I11089" s="328"/>
      <c r="J11089" s="328"/>
      <c r="K11089" s="73" t="s">
        <v>124</v>
      </c>
      <c r="L11089" s="47" t="s">
        <v>124</v>
      </c>
    </row>
    <row r="11090" spans="1:12" ht="28" hidden="1" customHeight="1" x14ac:dyDescent="0.3">
      <c r="A11090" s="18" t="s">
        <v>30</v>
      </c>
      <c r="B11090" s="18"/>
      <c r="C11090" s="1" t="str">
        <f>"O"&amp;C11010</f>
        <v>O</v>
      </c>
      <c r="E11090" s="80" t="str">
        <f>+$E$90</f>
        <v>ii)</v>
      </c>
      <c r="F11090" s="327" t="str">
        <f>+$F$90</f>
        <v>Todos los demás ntegrantes deben acreditar al menos el cinco por ciento (5 %) de la experiencia solicitada, solo uno (1) de los integrantes podrá no acreditar experiencia pero su porcentaje de participación  no podrá superar el diez por ciento (10 %)</v>
      </c>
      <c r="G11090" s="328"/>
      <c r="H11090" s="328"/>
      <c r="I11090" s="328"/>
      <c r="J11090" s="328"/>
      <c r="K11090" s="73" t="s">
        <v>124</v>
      </c>
      <c r="L11090" s="47" t="s">
        <v>124</v>
      </c>
    </row>
    <row r="11091" spans="1:12" hidden="1" x14ac:dyDescent="0.3">
      <c r="A11091" s="18" t="s">
        <v>30</v>
      </c>
      <c r="B11091" s="18"/>
      <c r="E11091" s="39"/>
      <c r="F11091" s="39"/>
      <c r="G11091" s="39"/>
      <c r="H11091" s="39"/>
      <c r="I11091" s="39"/>
      <c r="J11091" s="39"/>
      <c r="K11091" s="39"/>
      <c r="L11091" s="39"/>
    </row>
    <row r="11092" spans="1:12" ht="13" hidden="1" customHeight="1" x14ac:dyDescent="0.3">
      <c r="A11092" s="18" t="str">
        <f>+A11010</f>
        <v>NO</v>
      </c>
      <c r="B11092" s="18"/>
      <c r="E11092" s="69" t="str">
        <f>+$E$92</f>
        <v>VERIFICACIÓN Y ASIGNACIÓN DE PUNTAJE POR LA EXPERIENCIA DEL PROPONENTE</v>
      </c>
      <c r="F11092" s="70"/>
      <c r="G11092" s="70"/>
      <c r="H11092" s="70"/>
      <c r="I11092" s="70"/>
      <c r="J11092" s="70"/>
      <c r="K11092" s="70"/>
      <c r="L11092" s="71"/>
    </row>
    <row r="11093" spans="1:12" hidden="1" x14ac:dyDescent="0.3">
      <c r="A11093" s="18" t="str">
        <f>+A11010</f>
        <v>NO</v>
      </c>
      <c r="B11093" s="18"/>
      <c r="E11093" s="81"/>
      <c r="F11093" s="323" t="str">
        <f>+$F$93</f>
        <v>No. CONTRATOS QUE ACREDITAN LA EXPERIENCIA (NO OBJETO DE SUBSANACIÓN)</v>
      </c>
      <c r="G11093" s="324"/>
      <c r="H11093" s="324"/>
      <c r="I11093" s="324"/>
      <c r="J11093" s="324"/>
      <c r="K11093" s="82"/>
      <c r="L11093" s="83" t="s">
        <v>124</v>
      </c>
    </row>
    <row r="11094" spans="1:12" ht="13" hidden="1" customHeight="1" x14ac:dyDescent="0.3">
      <c r="A11094" s="18" t="str">
        <f>+A11010</f>
        <v>NO</v>
      </c>
      <c r="B11094" s="18"/>
      <c r="E11094" s="84"/>
      <c r="F11094" s="323" t="str">
        <f>+$F$94</f>
        <v>TOTAL EJECUTADO DE CONTRATOS ACREDITADOS PROPUESTA INICIAL</v>
      </c>
      <c r="G11094" s="324"/>
      <c r="H11094" s="324"/>
      <c r="I11094" s="324"/>
      <c r="J11094" s="324"/>
      <c r="K11094" s="85"/>
      <c r="L11094" s="86" t="s">
        <v>124</v>
      </c>
    </row>
    <row r="11095" spans="1:12" ht="13" hidden="1" customHeight="1" x14ac:dyDescent="0.3">
      <c r="A11095" s="18" t="str">
        <f>+A11010</f>
        <v>NO</v>
      </c>
      <c r="B11095" s="18"/>
      <c r="E11095" s="87"/>
      <c r="F11095" s="323" t="str">
        <f>+$F$95</f>
        <v>PROMEDIO VALOR ACREDITADO EN SMMLV</v>
      </c>
      <c r="G11095" s="324"/>
      <c r="H11095" s="324"/>
      <c r="I11095" s="324"/>
      <c r="J11095" s="324"/>
      <c r="K11095" s="66"/>
      <c r="L11095" s="88" t="s">
        <v>124</v>
      </c>
    </row>
    <row r="11096" spans="1:12" hidden="1" x14ac:dyDescent="0.3">
      <c r="A11096" s="18" t="str">
        <f>+A11010</f>
        <v>NO</v>
      </c>
      <c r="B11096" s="18"/>
      <c r="E11096" s="89"/>
      <c r="F11096" s="89"/>
      <c r="G11096" s="89"/>
      <c r="H11096" s="89"/>
      <c r="I11096" s="89"/>
      <c r="J11096" s="89"/>
      <c r="K11096" s="89"/>
      <c r="L11096" s="89"/>
    </row>
    <row r="11097" spans="1:12" ht="13" hidden="1" customHeight="1" x14ac:dyDescent="0.3">
      <c r="A11097" s="18" t="str">
        <f>+A11010</f>
        <v>NO</v>
      </c>
      <c r="B11097" s="18"/>
      <c r="E11097" s="69" t="str">
        <f>+$E$97</f>
        <v>3.9.2 EXIGENCIAS MÍNIMAS DE EXPERIENCIA Y FORMACIÓN ACADÉMICA DEL EQUIPO DE TRABAJO</v>
      </c>
      <c r="F11097" s="70"/>
      <c r="G11097" s="70"/>
      <c r="H11097" s="70"/>
      <c r="I11097" s="70"/>
      <c r="J11097" s="70"/>
      <c r="K11097" s="70"/>
      <c r="L11097" s="71"/>
    </row>
    <row r="11098" spans="1:12" hidden="1" x14ac:dyDescent="0.3">
      <c r="A11098" s="18" t="str">
        <f>+A11010</f>
        <v>NO</v>
      </c>
      <c r="B11098" s="18"/>
      <c r="E11098" s="90" t="str">
        <f>+$E$98</f>
        <v>Formulario 8</v>
      </c>
      <c r="F11098" s="315" t="s">
        <v>46</v>
      </c>
      <c r="G11098" s="316"/>
      <c r="H11098" s="317"/>
      <c r="I11098" s="318"/>
      <c r="J11098" s="318"/>
      <c r="K11098" s="318"/>
      <c r="L11098" s="319"/>
    </row>
    <row r="11099" spans="1:12" hidden="1" x14ac:dyDescent="0.3">
      <c r="A11099" s="18" t="str">
        <f>+A11010</f>
        <v>NO</v>
      </c>
      <c r="B11099" s="18"/>
      <c r="E11099" s="91" t="s">
        <v>124</v>
      </c>
      <c r="F11099" s="91" t="str">
        <f>+$F$99</f>
        <v>Director de Interventoría</v>
      </c>
      <c r="G11099" s="91" t="str">
        <f>+$G$99</f>
        <v>Residente de Interventoría</v>
      </c>
      <c r="H11099" s="320"/>
      <c r="I11099" s="321"/>
      <c r="J11099" s="321"/>
      <c r="K11099" s="321"/>
      <c r="L11099" s="322"/>
    </row>
    <row r="11100" spans="1:12" hidden="1" x14ac:dyDescent="0.3">
      <c r="A11100" s="18" t="str">
        <f>+A11010</f>
        <v>NO</v>
      </c>
      <c r="B11100" s="18"/>
      <c r="E11100" s="304" t="str">
        <f>+$E$100</f>
        <v>OBSERVACIONES RESPECTO REQUISITO HABILITANTE DEL PERSONAL CLAVE EVALUABLE</v>
      </c>
      <c r="F11100" s="305"/>
      <c r="G11100" s="305"/>
      <c r="H11100" s="305"/>
      <c r="I11100" s="305"/>
      <c r="J11100" s="305"/>
      <c r="K11100" s="305"/>
      <c r="L11100" s="305"/>
    </row>
    <row r="11101" spans="1:12" hidden="1" x14ac:dyDescent="0.3">
      <c r="A11101" s="18" t="str">
        <f>+A11010</f>
        <v>NO</v>
      </c>
      <c r="B11101" s="18"/>
      <c r="E11101" s="312" t="s">
        <v>124</v>
      </c>
      <c r="F11101" s="313"/>
      <c r="G11101" s="313"/>
      <c r="H11101" s="313"/>
      <c r="I11101" s="313"/>
      <c r="J11101" s="313"/>
      <c r="K11101" s="313"/>
      <c r="L11101" s="314"/>
    </row>
    <row r="11102" spans="1:12" hidden="1" x14ac:dyDescent="0.3">
      <c r="A11102" s="18" t="str">
        <f>+A11010</f>
        <v>NO</v>
      </c>
      <c r="B11102" s="18"/>
      <c r="E11102" s="89"/>
      <c r="F11102" s="89"/>
      <c r="G11102" s="89"/>
      <c r="H11102" s="89"/>
      <c r="I11102" s="89"/>
      <c r="J11102" s="89"/>
      <c r="K11102" s="89"/>
      <c r="L11102" s="89"/>
    </row>
    <row r="11103" spans="1:12" ht="13" hidden="1" customHeight="1" x14ac:dyDescent="0.3">
      <c r="A11103" s="18" t="str">
        <f>+A11010</f>
        <v>NO</v>
      </c>
      <c r="B11103" s="18"/>
      <c r="E11103" s="69" t="str">
        <f>+$E$103</f>
        <v>4.2 EQUIPO DE TRABAJO (Personal Clave Evaluable)</v>
      </c>
      <c r="F11103" s="70"/>
      <c r="G11103" s="70"/>
      <c r="H11103" s="70"/>
      <c r="I11103" s="70"/>
      <c r="J11103" s="70"/>
      <c r="K11103" s="70"/>
      <c r="L11103" s="71"/>
    </row>
    <row r="11104" spans="1:12" ht="23.25" hidden="1" customHeight="1" x14ac:dyDescent="0.3">
      <c r="A11104" s="18" t="str">
        <f>+A11010</f>
        <v>NO</v>
      </c>
      <c r="B11104" s="18"/>
      <c r="E11104" s="90" t="str">
        <f>+$E$104</f>
        <v>Formulario 9</v>
      </c>
      <c r="F11104" s="315" t="s">
        <v>46</v>
      </c>
      <c r="G11104" s="316"/>
      <c r="H11104" s="317"/>
      <c r="I11104" s="318"/>
      <c r="J11104" s="318"/>
      <c r="K11104" s="318"/>
      <c r="L11104" s="319"/>
    </row>
    <row r="11105" spans="1:12" hidden="1" x14ac:dyDescent="0.3">
      <c r="A11105" s="18" t="str">
        <f>+A11010</f>
        <v>NO</v>
      </c>
      <c r="B11105" s="18"/>
      <c r="E11105" s="91" t="s">
        <v>124</v>
      </c>
      <c r="F11105" s="91" t="str">
        <f>+$F$99</f>
        <v>Director de Interventoría</v>
      </c>
      <c r="G11105" s="91" t="str">
        <f>+$G$99</f>
        <v>Residente de Interventoría</v>
      </c>
      <c r="H11105" s="320"/>
      <c r="I11105" s="321"/>
      <c r="J11105" s="321"/>
      <c r="K11105" s="321"/>
      <c r="L11105" s="322"/>
    </row>
    <row r="11106" spans="1:12" hidden="1" x14ac:dyDescent="0.3">
      <c r="A11106" s="18" t="str">
        <f>+A11010</f>
        <v>NO</v>
      </c>
      <c r="B11106" s="18"/>
      <c r="E11106" s="89"/>
      <c r="F11106" s="89"/>
      <c r="G11106" s="89"/>
      <c r="H11106" s="89"/>
      <c r="I11106" s="89"/>
      <c r="J11106" s="89"/>
      <c r="K11106" s="89"/>
      <c r="L11106" s="89"/>
    </row>
    <row r="11107" spans="1:12" hidden="1" x14ac:dyDescent="0.3">
      <c r="A11107" s="1" t="str">
        <f>+A11010</f>
        <v>NO</v>
      </c>
      <c r="E11107" s="92" t="str">
        <f>+E10982</f>
        <v>CRITERIOS DE EVALUACIÓN Y PUNTAJE</v>
      </c>
      <c r="F11107" s="93"/>
      <c r="G11107" s="93"/>
      <c r="H11107" s="93"/>
      <c r="I11107" s="93"/>
      <c r="J11107" s="93"/>
      <c r="K11107" s="94"/>
      <c r="L11107" s="95" t="str">
        <f>+$L$107</f>
        <v>PUNTAJE OBTENIDO</v>
      </c>
    </row>
    <row r="11108" spans="1:12" hidden="1" x14ac:dyDescent="0.3">
      <c r="A11108" s="1" t="str">
        <f>+A11010</f>
        <v>NO</v>
      </c>
      <c r="E11108" s="96" t="str">
        <f>+$E$108</f>
        <v>VALOR</v>
      </c>
      <c r="F11108" s="97" t="str">
        <f>+$F$108</f>
        <v>EQUIPO DE TRABAJO (PERSONAL CLAVE EVALUABLE)</v>
      </c>
      <c r="G11108" s="24"/>
      <c r="H11108" s="24"/>
      <c r="I11108" s="24"/>
      <c r="J11108" s="24"/>
      <c r="K11108" s="24"/>
      <c r="L11108" s="98"/>
    </row>
    <row r="11109" spans="1:12" ht="12.75" hidden="1" customHeight="1" x14ac:dyDescent="0.3">
      <c r="A11109" s="1" t="str">
        <f>+A11010</f>
        <v>NO</v>
      </c>
      <c r="E11109" s="96">
        <f>+$E$109</f>
        <v>5</v>
      </c>
      <c r="F11109" s="307" t="str">
        <f>+$F$109</f>
        <v xml:space="preserve"> Experiencia Específica adicional</v>
      </c>
      <c r="G11109" s="308"/>
      <c r="H11109" s="308"/>
      <c r="I11109" s="308"/>
      <c r="J11109" s="308"/>
      <c r="K11109" s="309"/>
      <c r="L11109" s="99" t="str">
        <f>IFERROR(IF(VLOOKUP(C11010,'R. PUNTAJES'!$C$14:$R$213,'R. PUNTAJES'!$I$10,0)="","",VLOOKUP(C11010,'R. PUNTAJES'!$C$14:$R$213,'R. PUNTAJES'!$I$10,0)),"")</f>
        <v/>
      </c>
    </row>
    <row r="11110" spans="1:12" ht="12.75" hidden="1" customHeight="1" x14ac:dyDescent="0.3">
      <c r="A11110" s="1" t="str">
        <f>+A11010</f>
        <v>NO</v>
      </c>
      <c r="E11110" s="96">
        <f>+$E$110</f>
        <v>5</v>
      </c>
      <c r="F11110" s="307" t="str">
        <f>+$F$110</f>
        <v>Formación Académica adicional</v>
      </c>
      <c r="G11110" s="308"/>
      <c r="H11110" s="308"/>
      <c r="I11110" s="308"/>
      <c r="J11110" s="308"/>
      <c r="K11110" s="309"/>
      <c r="L11110" s="99" t="str">
        <f>IFERROR(IF(VLOOKUP(C11010,'R. PUNTAJES'!$C$14:$R$213,'R. PUNTAJES'!$J$10,0)="","",VLOOKUP(C11010,'R. PUNTAJES'!$C$14:$R$213,'R. PUNTAJES'!$J$10,0)),"")</f>
        <v/>
      </c>
    </row>
    <row r="11111" spans="1:12" hidden="1" x14ac:dyDescent="0.3">
      <c r="A11111" s="18" t="str">
        <f>+A11010</f>
        <v>NO</v>
      </c>
      <c r="B11111" s="18"/>
      <c r="E11111" s="100"/>
      <c r="F11111" s="101" t="str">
        <f>+$F$111</f>
        <v>FACTOR DE SOSTENIBILIDAD</v>
      </c>
      <c r="G11111" s="102"/>
      <c r="H11111" s="102"/>
      <c r="I11111" s="102"/>
      <c r="J11111" s="102"/>
      <c r="K11111" s="102"/>
      <c r="L11111" s="103"/>
    </row>
    <row r="11112" spans="1:12" hidden="1" x14ac:dyDescent="0.3">
      <c r="A11112" s="18" t="str">
        <f>+A11010</f>
        <v>NO</v>
      </c>
      <c r="B11112" s="18"/>
      <c r="E11112" s="104">
        <v>1</v>
      </c>
      <c r="F11112" s="105" t="str">
        <f>+$F$112</f>
        <v>Compromisos Sostenibilidad</v>
      </c>
      <c r="G11112" s="106"/>
      <c r="H11112" s="106"/>
      <c r="I11112" s="106"/>
      <c r="J11112" s="106"/>
      <c r="K11112" s="106"/>
      <c r="L11112" s="107" t="str">
        <f>IFERROR(IF(VLOOKUP(C11010,'R. PUNTAJES'!$C$14:$R$213,'R. PUNTAJES'!$K$10,0)="","",VLOOKUP(C11010,'R. PUNTAJES'!$C$14:$R$213,'R. PUNTAJES'!$K$10,0)),"")</f>
        <v/>
      </c>
    </row>
    <row r="11113" spans="1:12" hidden="1" x14ac:dyDescent="0.3">
      <c r="A11113" s="1" t="str">
        <f>+A11010</f>
        <v>NO</v>
      </c>
      <c r="E11113" s="108"/>
      <c r="F11113" s="109" t="str">
        <f>+$F$113</f>
        <v>APOYO A LA INDUSTRIA NACIONAL</v>
      </c>
      <c r="G11113" s="110"/>
      <c r="H11113" s="110"/>
      <c r="I11113" s="110"/>
      <c r="J11113" s="110"/>
      <c r="K11113" s="110"/>
      <c r="L11113" s="111"/>
    </row>
    <row r="11114" spans="1:12" ht="12.75" hidden="1" customHeight="1" x14ac:dyDescent="0.3">
      <c r="A11114" s="1" t="str">
        <f>+A11010</f>
        <v>NO</v>
      </c>
      <c r="E11114" s="96">
        <v>20</v>
      </c>
      <c r="F11114" s="307" t="str">
        <f>+$F$114</f>
        <v>Promoción de Servicios Nacionales o con Trato Nacional</v>
      </c>
      <c r="G11114" s="308"/>
      <c r="H11114" s="308"/>
      <c r="I11114" s="308"/>
      <c r="J11114" s="308"/>
      <c r="K11114" s="309"/>
      <c r="L11114" s="99" t="str">
        <f>IFERROR(IF(VLOOKUP(C11010,'R. PUNTAJES'!$C$14:$R$213,'R. PUNTAJES'!$L$10,0)="","",
IF(VLOOKUP(C11010,'R. PUNTAJES'!$C$14:$R$213,'R. PUNTAJES'!$L$10,0)=5,0,
VLOOKUP(C11010,'R. PUNTAJES'!$C$14:$R$213,'R. PUNTAJES'!$L$10,0))),"")</f>
        <v/>
      </c>
    </row>
    <row r="11115" spans="1:12" ht="12.75" hidden="1" customHeight="1" x14ac:dyDescent="0.3">
      <c r="A11115" s="1" t="str">
        <f>+A11010</f>
        <v>NO</v>
      </c>
      <c r="E11115" s="96">
        <v>5</v>
      </c>
      <c r="F11115" s="307" t="str">
        <f>+$F$115</f>
        <v>Incorporación de componente nacional en servicios extranjeros</v>
      </c>
      <c r="G11115" s="308"/>
      <c r="H11115" s="308"/>
      <c r="I11115" s="308"/>
      <c r="J11115" s="308"/>
      <c r="K11115" s="309"/>
      <c r="L11115" s="99" t="str">
        <f>IFERROR(IF(VLOOKUP(C11010,'R. PUNTAJES'!$C$14:$R$213,'R. PUNTAJES'!$L$10,0)="","",
IF(VLOOKUP(C11010,'R. PUNTAJES'!$C$14:$R$213,'R. PUNTAJES'!$L$10,0)=20,0,
VLOOKUP(C11010,'R. PUNTAJES'!$C$14:$R$213,'R. PUNTAJES'!$L$10,0))),"")</f>
        <v/>
      </c>
    </row>
    <row r="11116" spans="1:12" hidden="1" x14ac:dyDescent="0.3">
      <c r="A11116" s="1" t="str">
        <f>+A11010</f>
        <v>NO</v>
      </c>
      <c r="E11116" s="112"/>
      <c r="F11116" s="97" t="str">
        <f>+$F$116</f>
        <v>VINCULACIÓN DE PERSONAS CON DISCAPACIDAD</v>
      </c>
      <c r="G11116" s="24"/>
      <c r="H11116" s="24"/>
      <c r="I11116" s="24"/>
      <c r="J11116" s="24"/>
      <c r="K11116" s="24"/>
      <c r="L11116" s="98"/>
    </row>
    <row r="11117" spans="1:12" ht="12.75" hidden="1" customHeight="1" x14ac:dyDescent="0.3">
      <c r="A11117" s="1" t="str">
        <f>+A11010</f>
        <v>NO</v>
      </c>
      <c r="E11117" s="96">
        <v>1</v>
      </c>
      <c r="F11117" s="307" t="str">
        <f>+$F$117</f>
        <v xml:space="preserve">Trabajadores vinculados a la planta de personal </v>
      </c>
      <c r="G11117" s="308"/>
      <c r="H11117" s="308"/>
      <c r="I11117" s="308"/>
      <c r="J11117" s="308"/>
      <c r="K11117" s="309"/>
      <c r="L11117" s="99" t="str">
        <f>IFERROR(IF(VLOOKUP(C11010,'R. PUNTAJES'!$C$14:$R$213,'R. PUNTAJES'!$M$10,0)="","",VLOOKUP(C11010,'R. PUNTAJES'!$C$14:$R$213,'R. PUNTAJES'!$M$10,0)),"")</f>
        <v/>
      </c>
    </row>
    <row r="11118" spans="1:12" hidden="1" x14ac:dyDescent="0.3">
      <c r="A11118" s="1" t="str">
        <f>+A11010</f>
        <v>NO</v>
      </c>
      <c r="E11118" s="112"/>
      <c r="F11118" s="97" t="str">
        <f>+$F$118</f>
        <v>EMPRENDIMIENTOS Y EMPRESAS DE MUJERES</v>
      </c>
      <c r="G11118" s="24"/>
      <c r="H11118" s="24"/>
      <c r="I11118" s="24"/>
      <c r="J11118" s="24"/>
      <c r="K11118" s="24"/>
      <c r="L11118" s="98"/>
    </row>
    <row r="11119" spans="1:12" ht="13" hidden="1" customHeight="1" x14ac:dyDescent="0.3">
      <c r="A11119" s="1" t="str">
        <f>+A11010</f>
        <v>NO</v>
      </c>
      <c r="E11119" s="96">
        <v>0.25</v>
      </c>
      <c r="F11119" s="307" t="str">
        <f>+$F$119</f>
        <v>Emprendimientos y empresas de mujeres</v>
      </c>
      <c r="G11119" s="308"/>
      <c r="H11119" s="308"/>
      <c r="I11119" s="308"/>
      <c r="J11119" s="308"/>
      <c r="K11119" s="309"/>
      <c r="L11119" s="113" t="str">
        <f>IFERROR(IF(VLOOKUP(C11010,'R. PUNTAJES'!$C$14:$R$213,'R. PUNTAJES'!$N$10,0)="","",VLOOKUP(C11010,'R. PUNTAJES'!$C$14:$R$213,'R. PUNTAJES'!$N$10,0)),"")</f>
        <v/>
      </c>
    </row>
    <row r="11120" spans="1:12" hidden="1" x14ac:dyDescent="0.3">
      <c r="A11120" s="18" t="str">
        <f>+A11121</f>
        <v>NO</v>
      </c>
      <c r="B11120" s="18"/>
      <c r="E11120" s="112"/>
      <c r="F11120" s="97" t="str">
        <f>+$F$120</f>
        <v>MIPYME</v>
      </c>
      <c r="G11120" s="24"/>
      <c r="H11120" s="24"/>
      <c r="I11120" s="24"/>
      <c r="J11120" s="24"/>
      <c r="K11120" s="24"/>
      <c r="L11120" s="98"/>
    </row>
    <row r="11121" spans="1:16" hidden="1" x14ac:dyDescent="0.3">
      <c r="A11121" s="18" t="str">
        <f>+IF(E11121=0,"NO",1)</f>
        <v>NO</v>
      </c>
      <c r="B11121" s="18"/>
      <c r="E11121" s="96">
        <v>0</v>
      </c>
      <c r="F11121" s="307" t="str">
        <f>+$F$121</f>
        <v>Mipyme</v>
      </c>
      <c r="G11121" s="308"/>
      <c r="H11121" s="308"/>
      <c r="I11121" s="308"/>
      <c r="J11121" s="308"/>
      <c r="K11121" s="309"/>
      <c r="L11121" s="113" t="str">
        <f>IFERROR(IF(VLOOKUP(C11010,'R. PUNTAJES'!$C$14:$R$213,'R. PUNTAJES'!$O$10,0)="","",VLOOKUP(C11010,'R. PUNTAJES'!$C$14:$R$213,'R. PUNTAJES'!$O$10,0)),"")</f>
        <v/>
      </c>
    </row>
    <row r="11122" spans="1:16" hidden="1" x14ac:dyDescent="0.3">
      <c r="A11122" s="1" t="str">
        <f>+A11010</f>
        <v>NO</v>
      </c>
      <c r="E11122" s="112"/>
      <c r="F11122" s="97" t="str">
        <f>+$F$122</f>
        <v>EXPERIENCIA DEL PROPONENTE</v>
      </c>
      <c r="G11122" s="24"/>
      <c r="H11122" s="24"/>
      <c r="I11122" s="24"/>
      <c r="J11122" s="24"/>
      <c r="K11122" s="24"/>
      <c r="L11122" s="98"/>
    </row>
    <row r="11123" spans="1:16" hidden="1" x14ac:dyDescent="0.3">
      <c r="A11123" s="1" t="str">
        <f>+A11010</f>
        <v>NO</v>
      </c>
      <c r="E11123" s="96">
        <v>59.5</v>
      </c>
      <c r="F11123" s="307" t="str">
        <f>+$F$123</f>
        <v>mediana con valor absoluto</v>
      </c>
      <c r="G11123" s="308"/>
      <c r="H11123" s="308"/>
      <c r="I11123" s="308"/>
      <c r="J11123" s="308"/>
      <c r="K11123" s="309"/>
      <c r="L11123" s="113" t="str">
        <f>IFERROR(IF(VLOOKUP(C11010,'R. PUNTAJES'!$C$14:$R$213,'R. PUNTAJES'!$R$10,0)="","",VLOOKUP(C11010,'R. PUNTAJES'!$C$14:$R$213,'R. PUNTAJES'!$R$10,0)),"")</f>
        <v/>
      </c>
    </row>
    <row r="11124" spans="1:16" hidden="1" x14ac:dyDescent="0.3">
      <c r="A11124" s="1" t="str">
        <f>+A11010</f>
        <v>NO</v>
      </c>
      <c r="E11124" s="112"/>
      <c r="F11124" s="97" t="str">
        <f>+$F$124</f>
        <v>MULTAS</v>
      </c>
      <c r="G11124" s="24"/>
      <c r="H11124" s="24"/>
      <c r="I11124" s="24"/>
      <c r="J11124" s="24"/>
      <c r="K11124" s="24"/>
      <c r="L11124" s="98"/>
    </row>
    <row r="11125" spans="1:16" ht="12.75" hidden="1" customHeight="1" x14ac:dyDescent="0.3">
      <c r="A11125" s="1" t="str">
        <f>+A11010</f>
        <v>NO</v>
      </c>
      <c r="E11125" s="96">
        <v>-2</v>
      </c>
      <c r="F11125" s="307" t="str">
        <f>+$F$125</f>
        <v>Una o más multas o cláusulas penales durante el último año</v>
      </c>
      <c r="G11125" s="310"/>
      <c r="H11125" s="310"/>
      <c r="I11125" s="310"/>
      <c r="J11125" s="310"/>
      <c r="K11125" s="311"/>
      <c r="L11125" s="99" t="str">
        <f>IFERROR(IF(VLOOKUP(C11010,'R. PUNTAJES'!$C$14:$R$213,'R. PUNTAJES'!$Q$10,0)="","",VLOOKUP(C11010,'R. PUNTAJES'!$C$14:$R$213,'R. PUNTAJES'!$Q$10,0)),"")</f>
        <v/>
      </c>
    </row>
    <row r="11126" spans="1:16" hidden="1" x14ac:dyDescent="0.3">
      <c r="A11126" s="1" t="str">
        <f>+A11010</f>
        <v>NO</v>
      </c>
      <c r="E11126" s="112"/>
      <c r="F11126" s="97" t="str">
        <f>+$F$126</f>
        <v>OBRAS INCONCLUSAS</v>
      </c>
      <c r="G11126" s="24"/>
      <c r="H11126" s="24"/>
      <c r="I11126" s="24"/>
      <c r="J11126" s="24"/>
      <c r="K11126" s="24"/>
      <c r="L11126" s="98"/>
    </row>
    <row r="11127" spans="1:16" hidden="1" x14ac:dyDescent="0.3">
      <c r="A11127" s="1" t="str">
        <f>+A11010</f>
        <v>NO</v>
      </c>
      <c r="E11127" s="96">
        <v>-1</v>
      </c>
      <c r="F11127" s="301" t="str">
        <f>+$F$127</f>
        <v>Anotación vigente de obra civil inconclusa</v>
      </c>
      <c r="G11127" s="302"/>
      <c r="H11127" s="302"/>
      <c r="I11127" s="302"/>
      <c r="J11127" s="302"/>
      <c r="K11127" s="303"/>
      <c r="L11127" s="99" t="str">
        <f>IFERROR(IF(VLOOKUP(C11010,'R. PUNTAJES'!$C$14:$R$213,'R. PUNTAJES'!$P$10,0)="","",VLOOKUP(C11010,'R. PUNTAJES'!$C$14:$R$213,'R. PUNTAJES'!$P$10,0)),"")</f>
        <v/>
      </c>
    </row>
    <row r="11128" spans="1:16" ht="7.5" hidden="1" customHeight="1" x14ac:dyDescent="0.3">
      <c r="A11128" s="1" t="str">
        <f>+A11010</f>
        <v>NO</v>
      </c>
      <c r="E11128" s="114"/>
      <c r="F11128" s="45"/>
      <c r="G11128" s="45"/>
      <c r="H11128" s="45"/>
      <c r="I11128" s="45"/>
      <c r="J11128" s="45"/>
      <c r="K11128" s="45"/>
      <c r="L11128" s="48"/>
    </row>
    <row r="11129" spans="1:16" hidden="1" x14ac:dyDescent="0.3">
      <c r="A11129" s="1" t="str">
        <f>+A11010</f>
        <v>NO</v>
      </c>
      <c r="E11129" s="115" t="str">
        <f>+$E$129</f>
        <v>PUNTAJE TOTAL</v>
      </c>
      <c r="F11129" s="116"/>
      <c r="G11129" s="116"/>
      <c r="H11129" s="116"/>
      <c r="I11129" s="116"/>
      <c r="J11129" s="116"/>
      <c r="K11129" s="117"/>
      <c r="L11129" s="118">
        <f>IFERROR(IF(VLOOKUP(C11010,'R. PUNTAJES'!$C$14:$R$213,'R. PUNTAJES'!$H$10,0)="RECHAZO","",SUM(L11109:L11127)),"")</f>
        <v>0</v>
      </c>
    </row>
    <row r="11130" spans="1:16" hidden="1" x14ac:dyDescent="0.3">
      <c r="A11130" s="1" t="str">
        <f>+A11010</f>
        <v>NO</v>
      </c>
      <c r="E11130" s="304" t="str">
        <f>+$E$130</f>
        <v>OBSERVACIONES RESPECTO A PUNTAJES</v>
      </c>
      <c r="F11130" s="305"/>
      <c r="G11130" s="305"/>
      <c r="H11130" s="305"/>
      <c r="I11130" s="305"/>
      <c r="J11130" s="305"/>
      <c r="K11130" s="305"/>
      <c r="L11130" s="305"/>
    </row>
    <row r="11131" spans="1:16" ht="12" hidden="1" customHeight="1" x14ac:dyDescent="0.3">
      <c r="A11131" s="1" t="str">
        <f>+A11010</f>
        <v>NO</v>
      </c>
      <c r="E11131" s="306" t="s">
        <v>124</v>
      </c>
      <c r="F11131" s="305"/>
      <c r="G11131" s="305"/>
      <c r="H11131" s="305"/>
      <c r="I11131" s="305"/>
      <c r="J11131" s="305"/>
      <c r="K11131" s="305"/>
      <c r="L11131" s="305"/>
      <c r="N11131" s="119"/>
      <c r="O11131" s="119"/>
      <c r="P11131" s="120"/>
    </row>
    <row r="11132" spans="1:16" ht="3" hidden="1" customHeight="1" x14ac:dyDescent="0.3">
      <c r="A11132" s="1" t="str">
        <f>+A11011</f>
        <v>NO</v>
      </c>
      <c r="E11132" s="121"/>
      <c r="F11132" s="122"/>
      <c r="G11132" s="122"/>
      <c r="H11132" s="122"/>
      <c r="I11132" s="122"/>
      <c r="J11132" s="122"/>
      <c r="K11132" s="122"/>
      <c r="L11132" s="123"/>
    </row>
    <row r="11133" spans="1:16" hidden="1" x14ac:dyDescent="0.3">
      <c r="A11133" s="1" t="str">
        <f>+IF(OR(C11135=""),"NO",1)</f>
        <v>NO</v>
      </c>
      <c r="E11133" s="346"/>
      <c r="F11133" s="347"/>
      <c r="G11133" s="347"/>
      <c r="H11133" s="347"/>
      <c r="I11133" s="347"/>
      <c r="J11133" s="347"/>
      <c r="K11133" s="347"/>
      <c r="L11133" s="347"/>
    </row>
    <row r="11134" spans="1:16" ht="4.5" hidden="1" customHeight="1" x14ac:dyDescent="0.3">
      <c r="A11134" s="1" t="str">
        <f>+A11135</f>
        <v>NO</v>
      </c>
      <c r="E11134" s="15"/>
      <c r="F11134" s="16"/>
      <c r="G11134" s="16"/>
      <c r="H11134" s="16"/>
      <c r="I11134" s="16"/>
      <c r="J11134" s="16"/>
      <c r="K11134" s="16"/>
      <c r="L11134" s="17"/>
    </row>
    <row r="11135" spans="1:16" ht="15.75" hidden="1" customHeight="1" x14ac:dyDescent="0.3">
      <c r="A11135" s="1" t="str">
        <f>+IF(OR(C11135=""),"NO",1)</f>
        <v>NO</v>
      </c>
      <c r="B11135" s="1">
        <f>1+MAX($B$1:B11134)</f>
        <v>90</v>
      </c>
      <c r="C11135" s="18" t="s">
        <v>124</v>
      </c>
      <c r="E11135" s="19" t="s">
        <v>124</v>
      </c>
      <c r="F11135" s="20"/>
      <c r="G11135" s="20"/>
      <c r="H11135" s="20"/>
      <c r="I11135" s="21"/>
      <c r="J11135" s="20"/>
      <c r="K11135" s="21"/>
      <c r="L11135" s="22"/>
    </row>
    <row r="11136" spans="1:16" hidden="1" x14ac:dyDescent="0.3">
      <c r="A11136" s="1" t="str">
        <f>A11135</f>
        <v>NO</v>
      </c>
      <c r="E11136" s="23" t="str">
        <f>+$E$11</f>
        <v>Integrantes</v>
      </c>
      <c r="F11136" s="24"/>
      <c r="G11136" s="24"/>
      <c r="H11136" s="24"/>
      <c r="I11136" s="24"/>
      <c r="J11136" s="24"/>
      <c r="K11136" s="25" t="str">
        <f>+$K$11</f>
        <v>Nit</v>
      </c>
      <c r="L11136" s="26" t="str">
        <f>+$L$11</f>
        <v>Part.</v>
      </c>
    </row>
    <row r="11137" spans="1:12" hidden="1" x14ac:dyDescent="0.3">
      <c r="A11137" s="1" t="str">
        <f>+A11136</f>
        <v>NO</v>
      </c>
      <c r="C11137" s="1" t="s">
        <v>124</v>
      </c>
      <c r="E11137" s="27" t="s">
        <v>124</v>
      </c>
      <c r="F11137" s="28"/>
      <c r="G11137" s="28"/>
      <c r="H11137" s="28"/>
      <c r="I11137" s="28"/>
      <c r="J11137" s="28"/>
      <c r="K11137" s="29" t="s">
        <v>124</v>
      </c>
      <c r="L11137" s="30" t="s">
        <v>124</v>
      </c>
    </row>
    <row r="11138" spans="1:12" hidden="1" x14ac:dyDescent="0.3">
      <c r="A11138" s="18" t="str">
        <f>+IF(OR(C11138=""),"NO",1)</f>
        <v>NO</v>
      </c>
      <c r="B11138" s="18"/>
      <c r="C11138" s="1" t="s">
        <v>124</v>
      </c>
      <c r="E11138" s="31" t="s">
        <v>124</v>
      </c>
      <c r="F11138" s="32"/>
      <c r="G11138" s="32"/>
      <c r="H11138" s="32"/>
      <c r="I11138" s="32"/>
      <c r="J11138" s="32"/>
      <c r="K11138" s="33" t="s">
        <v>124</v>
      </c>
      <c r="L11138" s="34" t="s">
        <v>124</v>
      </c>
    </row>
    <row r="11139" spans="1:12" hidden="1" x14ac:dyDescent="0.3">
      <c r="A11139" s="18" t="str">
        <f>+IF(OR(C11139=""),"NO",1)</f>
        <v>NO</v>
      </c>
      <c r="B11139" s="18"/>
      <c r="C11139" s="1" t="s">
        <v>124</v>
      </c>
      <c r="E11139" s="31" t="s">
        <v>124</v>
      </c>
      <c r="F11139" s="32"/>
      <c r="G11139" s="32"/>
      <c r="H11139" s="32"/>
      <c r="I11139" s="32"/>
      <c r="J11139" s="32"/>
      <c r="K11139" s="33" t="s">
        <v>124</v>
      </c>
      <c r="L11139" s="34" t="s">
        <v>124</v>
      </c>
    </row>
    <row r="11140" spans="1:12" hidden="1" x14ac:dyDescent="0.3">
      <c r="A11140" s="18" t="str">
        <f>+IF(OR(C11140=""),"NO",1)</f>
        <v>NO</v>
      </c>
      <c r="B11140" s="18"/>
      <c r="C11140" s="1" t="s">
        <v>124</v>
      </c>
      <c r="E11140" s="31" t="s">
        <v>13</v>
      </c>
      <c r="F11140" s="32"/>
      <c r="G11140" s="32"/>
      <c r="H11140" s="32"/>
      <c r="I11140" s="32"/>
      <c r="J11140" s="32"/>
      <c r="K11140" s="33"/>
      <c r="L11140" s="34"/>
    </row>
    <row r="11141" spans="1:12" hidden="1" x14ac:dyDescent="0.3">
      <c r="A11141" s="18" t="str">
        <f>+IF(OR(C11141=""),"NO",1)</f>
        <v>NO</v>
      </c>
      <c r="B11141" s="18"/>
      <c r="C11141" s="1" t="s">
        <v>124</v>
      </c>
      <c r="E11141" s="31" t="s">
        <v>13</v>
      </c>
      <c r="F11141" s="32"/>
      <c r="G11141" s="32"/>
      <c r="H11141" s="32"/>
      <c r="I11141" s="32"/>
      <c r="J11141" s="32"/>
      <c r="K11141" s="33"/>
      <c r="L11141" s="34"/>
    </row>
    <row r="11142" spans="1:12" hidden="1" x14ac:dyDescent="0.3">
      <c r="A11142" s="18" t="str">
        <f>+IF(OR(C11142=""),"NO",1)</f>
        <v>NO</v>
      </c>
      <c r="B11142" s="18"/>
      <c r="C11142" s="1" t="s">
        <v>124</v>
      </c>
      <c r="E11142" s="35" t="s">
        <v>13</v>
      </c>
      <c r="F11142" s="36"/>
      <c r="G11142" s="36"/>
      <c r="H11142" s="36"/>
      <c r="I11142" s="36"/>
      <c r="J11142" s="36"/>
      <c r="K11142" s="37"/>
      <c r="L11142" s="38"/>
    </row>
    <row r="11143" spans="1:12" ht="5.15" hidden="1" customHeight="1" x14ac:dyDescent="0.3">
      <c r="A11143" s="1" t="str">
        <f>+A11135</f>
        <v>NO</v>
      </c>
      <c r="E11143" s="39"/>
      <c r="F11143" s="39"/>
      <c r="G11143" s="39"/>
      <c r="H11143" s="39"/>
      <c r="I11143" s="39"/>
      <c r="J11143" s="39"/>
      <c r="K11143" s="39"/>
      <c r="L11143" s="39"/>
    </row>
    <row r="11144" spans="1:12" ht="15.75" hidden="1" customHeight="1" x14ac:dyDescent="0.3">
      <c r="A11144" s="1" t="str">
        <f>+A11135</f>
        <v>NO</v>
      </c>
      <c r="E11144" s="40" t="str">
        <f>+$E$19</f>
        <v>RESULTADO DE EVALUACIÓN TÉCNICA</v>
      </c>
      <c r="F11144" s="41"/>
      <c r="G11144" s="41"/>
      <c r="H11144" s="41"/>
      <c r="I11144" s="41"/>
      <c r="J11144" s="41"/>
      <c r="K11144" s="41"/>
      <c r="L11144" s="42"/>
    </row>
    <row r="11145" spans="1:12" hidden="1" x14ac:dyDescent="0.3">
      <c r="A11145" s="1" t="str">
        <f>+A11135</f>
        <v>NO</v>
      </c>
      <c r="E11145" s="43"/>
      <c r="F11145" s="44" t="str">
        <f>+$F$20</f>
        <v>Experiencia</v>
      </c>
      <c r="G11145" s="45"/>
      <c r="H11145" s="45"/>
      <c r="I11145" s="45"/>
      <c r="J11145" s="45"/>
      <c r="K11145" s="46"/>
      <c r="L11145" s="47" t="s">
        <v>124</v>
      </c>
    </row>
    <row r="11146" spans="1:12" hidden="1" x14ac:dyDescent="0.3">
      <c r="A11146" s="1" t="str">
        <f>+A11135</f>
        <v>NO</v>
      </c>
      <c r="E11146" s="348" t="str">
        <f>+$E$21</f>
        <v>OBSERVACIONES RESPECTO A LA EVALUACIÓN DE EXPERIENCIA</v>
      </c>
      <c r="F11146" s="308"/>
      <c r="G11146" s="308"/>
      <c r="H11146" s="308"/>
      <c r="I11146" s="308"/>
      <c r="J11146" s="308"/>
      <c r="K11146" s="308"/>
      <c r="L11146" s="349"/>
    </row>
    <row r="11147" spans="1:12" hidden="1" x14ac:dyDescent="0.3">
      <c r="A11147" s="1" t="str">
        <f>+A11135</f>
        <v>NO</v>
      </c>
      <c r="E11147" s="350" t="s">
        <v>124</v>
      </c>
      <c r="F11147" s="351"/>
      <c r="G11147" s="351"/>
      <c r="H11147" s="351"/>
      <c r="I11147" s="351"/>
      <c r="J11147" s="351"/>
      <c r="K11147" s="351"/>
      <c r="L11147" s="352"/>
    </row>
    <row r="11148" spans="1:12" ht="5.15" hidden="1" customHeight="1" x14ac:dyDescent="0.3">
      <c r="A11148" s="1" t="str">
        <f>+A11135</f>
        <v>NO</v>
      </c>
      <c r="E11148" s="39"/>
      <c r="F11148" s="39"/>
      <c r="G11148" s="39"/>
      <c r="H11148" s="39"/>
      <c r="I11148" s="39"/>
      <c r="J11148" s="39"/>
      <c r="K11148" s="39"/>
      <c r="L11148" s="39"/>
    </row>
    <row r="11149" spans="1:12" ht="12.75" hidden="1" customHeight="1" x14ac:dyDescent="0.3">
      <c r="A11149" s="1" t="str">
        <f>+A11135</f>
        <v>NO</v>
      </c>
      <c r="E11149" s="40" t="str">
        <f>+$E$24</f>
        <v>EXPERIENCIA HABILITANTE: CONTRATOS PRESENTADOS</v>
      </c>
      <c r="F11149" s="41"/>
      <c r="G11149" s="41"/>
      <c r="H11149" s="41"/>
      <c r="I11149" s="41"/>
      <c r="J11149" s="41"/>
      <c r="K11149" s="41"/>
      <c r="L11149" s="42"/>
    </row>
    <row r="11150" spans="1:12" ht="8.5" hidden="1" customHeight="1" x14ac:dyDescent="0.3">
      <c r="A11150" s="1" t="str">
        <f>+A11135</f>
        <v>NO</v>
      </c>
      <c r="E11150" s="49"/>
      <c r="F11150" s="50"/>
      <c r="G11150" s="51"/>
      <c r="H11150" s="51"/>
      <c r="I11150" s="51"/>
      <c r="J11150" s="51"/>
      <c r="K11150" s="51"/>
      <c r="L11150" s="52"/>
    </row>
    <row r="11151" spans="1:12" hidden="1" x14ac:dyDescent="0.3">
      <c r="A11151" s="18" t="str">
        <f>+IF(OR(C11151=""),"NO",1)</f>
        <v>NO</v>
      </c>
      <c r="B11151" s="18"/>
      <c r="C11151" s="1" t="s">
        <v>124</v>
      </c>
      <c r="E11151" s="329">
        <v>1</v>
      </c>
      <c r="F11151" s="53" t="str">
        <f>+$F$26</f>
        <v>OBJETO</v>
      </c>
      <c r="G11151" s="332" t="s">
        <v>124</v>
      </c>
      <c r="H11151" s="333"/>
      <c r="I11151" s="333"/>
      <c r="J11151" s="333"/>
      <c r="K11151" s="333"/>
      <c r="L11151" s="334"/>
    </row>
    <row r="11152" spans="1:12" hidden="1" x14ac:dyDescent="0.3">
      <c r="A11152" s="18" t="str">
        <f>+IF(OR(C11151=""),"NO",1)</f>
        <v>NO</v>
      </c>
      <c r="B11152" s="18"/>
      <c r="E11152" s="330"/>
      <c r="F11152" s="54" t="str">
        <f>+$F$27</f>
        <v>CONTRATANTE</v>
      </c>
      <c r="G11152" s="335" t="s">
        <v>124</v>
      </c>
      <c r="H11152" s="310"/>
      <c r="I11152" s="310"/>
      <c r="J11152" s="310"/>
      <c r="K11152" s="310"/>
      <c r="L11152" s="336"/>
    </row>
    <row r="11153" spans="1:12" hidden="1" x14ac:dyDescent="0.3">
      <c r="A11153" s="18" t="str">
        <f>+IF(OR(C11151=""),"NO",1)</f>
        <v>NO</v>
      </c>
      <c r="B11153" s="18"/>
      <c r="E11153" s="330"/>
      <c r="F11153" s="54" t="str">
        <f>+$F$28</f>
        <v>APORTANTE</v>
      </c>
      <c r="G11153" s="337" t="s">
        <v>124</v>
      </c>
      <c r="H11153" s="338"/>
      <c r="I11153" s="338"/>
      <c r="J11153" s="338"/>
      <c r="K11153" s="338"/>
      <c r="L11153" s="339"/>
    </row>
    <row r="11154" spans="1:12" hidden="1" x14ac:dyDescent="0.3">
      <c r="A11154" s="18" t="str">
        <f>+IF(OR(C11151=""),"NO",1)</f>
        <v>NO</v>
      </c>
      <c r="B11154" s="18"/>
      <c r="E11154" s="330"/>
      <c r="F11154" s="54" t="str">
        <f>+$F$29</f>
        <v>VALOR /SMMLV)</v>
      </c>
      <c r="G11154" s="55" t="s">
        <v>124</v>
      </c>
      <c r="H11154" s="56" t="str">
        <f>+$H$29</f>
        <v>% PART..</v>
      </c>
      <c r="I11154" s="57" t="s">
        <v>124</v>
      </c>
      <c r="J11154" s="58" t="str">
        <f>+$J$29</f>
        <v>VALOR ACREDITADO</v>
      </c>
      <c r="K11154" s="59"/>
      <c r="L11154" s="47" t="s">
        <v>124</v>
      </c>
    </row>
    <row r="11155" spans="1:12" hidden="1" x14ac:dyDescent="0.3">
      <c r="A11155" s="18" t="str">
        <f>+IF(OR(C11151=""),"NO",1)</f>
        <v>NO</v>
      </c>
      <c r="B11155" s="18"/>
      <c r="E11155" s="330"/>
      <c r="F11155" s="60" t="str">
        <f>+$F$30</f>
        <v>EXPERIENCIA APORTADA</v>
      </c>
      <c r="G11155" s="340" t="s">
        <v>124</v>
      </c>
      <c r="H11155" s="341"/>
      <c r="I11155" s="341"/>
      <c r="J11155" s="341"/>
      <c r="K11155" s="341"/>
      <c r="L11155" s="342"/>
    </row>
    <row r="11156" spans="1:12" hidden="1" x14ac:dyDescent="0.3">
      <c r="A11156" s="18" t="str">
        <f>+IF(OR(C11151=""),"NO",1)</f>
        <v>NO</v>
      </c>
      <c r="B11156" s="18"/>
      <c r="E11156" s="331"/>
      <c r="F11156" s="62" t="str">
        <f>+$F$31</f>
        <v>OBSERVACIÓN</v>
      </c>
      <c r="G11156" s="343" t="s">
        <v>124</v>
      </c>
      <c r="H11156" s="344"/>
      <c r="I11156" s="344"/>
      <c r="J11156" s="344"/>
      <c r="K11156" s="344"/>
      <c r="L11156" s="345"/>
    </row>
    <row r="11157" spans="1:12" ht="8.5" hidden="1" customHeight="1" x14ac:dyDescent="0.3">
      <c r="A11157" s="18" t="str">
        <f>+IF(OR(C11151=""),"NO",1)</f>
        <v>NO</v>
      </c>
      <c r="B11157" s="18"/>
      <c r="E11157" s="49"/>
      <c r="F11157" s="50"/>
      <c r="G11157" s="51"/>
      <c r="H11157" s="51"/>
      <c r="I11157" s="51"/>
      <c r="J11157" s="51"/>
      <c r="K11157" s="51"/>
      <c r="L11157" s="52"/>
    </row>
    <row r="11158" spans="1:12" hidden="1" x14ac:dyDescent="0.3">
      <c r="A11158" s="18" t="str">
        <f t="shared" ref="A11158" si="3738">+IF(OR(C11158=""),"NO",1)</f>
        <v>NO</v>
      </c>
      <c r="B11158" s="18"/>
      <c r="C11158" s="1" t="s">
        <v>124</v>
      </c>
      <c r="E11158" s="329">
        <v>2</v>
      </c>
      <c r="F11158" s="53" t="str">
        <f>+$F$26</f>
        <v>OBJETO</v>
      </c>
      <c r="G11158" s="332" t="s">
        <v>124</v>
      </c>
      <c r="H11158" s="333"/>
      <c r="I11158" s="333"/>
      <c r="J11158" s="333"/>
      <c r="K11158" s="333"/>
      <c r="L11158" s="334"/>
    </row>
    <row r="11159" spans="1:12" hidden="1" x14ac:dyDescent="0.3">
      <c r="A11159" s="18" t="str">
        <f t="shared" ref="A11159" si="3739">+IF(OR(C11158=""),"NO",1)</f>
        <v>NO</v>
      </c>
      <c r="B11159" s="18"/>
      <c r="E11159" s="330"/>
      <c r="F11159" s="54" t="str">
        <f>+$F$27</f>
        <v>CONTRATANTE</v>
      </c>
      <c r="G11159" s="335" t="s">
        <v>124</v>
      </c>
      <c r="H11159" s="310"/>
      <c r="I11159" s="310"/>
      <c r="J11159" s="310"/>
      <c r="K11159" s="310"/>
      <c r="L11159" s="336"/>
    </row>
    <row r="11160" spans="1:12" hidden="1" x14ac:dyDescent="0.3">
      <c r="A11160" s="18" t="str">
        <f t="shared" ref="A11160" si="3740">+IF(OR(C11158=""),"NO",1)</f>
        <v>NO</v>
      </c>
      <c r="B11160" s="18"/>
      <c r="E11160" s="330"/>
      <c r="F11160" s="54" t="str">
        <f>+$F$28</f>
        <v>APORTANTE</v>
      </c>
      <c r="G11160" s="337" t="s">
        <v>124</v>
      </c>
      <c r="H11160" s="338"/>
      <c r="I11160" s="338"/>
      <c r="J11160" s="338"/>
      <c r="K11160" s="338"/>
      <c r="L11160" s="339"/>
    </row>
    <row r="11161" spans="1:12" hidden="1" x14ac:dyDescent="0.3">
      <c r="A11161" s="18" t="str">
        <f t="shared" ref="A11161" si="3741">+IF(OR(C11158=""),"NO",1)</f>
        <v>NO</v>
      </c>
      <c r="B11161" s="18"/>
      <c r="E11161" s="330"/>
      <c r="F11161" s="54" t="str">
        <f>+$F$29</f>
        <v>VALOR /SMMLV)</v>
      </c>
      <c r="G11161" s="55" t="s">
        <v>124</v>
      </c>
      <c r="H11161" s="56" t="str">
        <f>+$H$29</f>
        <v>% PART..</v>
      </c>
      <c r="I11161" s="57" t="s">
        <v>124</v>
      </c>
      <c r="J11161" s="58" t="str">
        <f>+$J$29</f>
        <v>VALOR ACREDITADO</v>
      </c>
      <c r="K11161" s="59"/>
      <c r="L11161" s="47" t="s">
        <v>124</v>
      </c>
    </row>
    <row r="11162" spans="1:12" hidden="1" x14ac:dyDescent="0.3">
      <c r="A11162" s="18" t="str">
        <f t="shared" ref="A11162" si="3742">+IF(OR(C11158=""),"NO",1)</f>
        <v>NO</v>
      </c>
      <c r="B11162" s="18"/>
      <c r="E11162" s="330"/>
      <c r="F11162" s="60" t="str">
        <f>+$F$30</f>
        <v>EXPERIENCIA APORTADA</v>
      </c>
      <c r="G11162" s="340" t="s">
        <v>124</v>
      </c>
      <c r="H11162" s="341"/>
      <c r="I11162" s="341"/>
      <c r="J11162" s="341"/>
      <c r="K11162" s="341"/>
      <c r="L11162" s="342"/>
    </row>
    <row r="11163" spans="1:12" hidden="1" x14ac:dyDescent="0.3">
      <c r="A11163" s="18" t="str">
        <f t="shared" ref="A11163" si="3743">+IF(OR(C11158=""),"NO",1)</f>
        <v>NO</v>
      </c>
      <c r="B11163" s="18"/>
      <c r="E11163" s="331"/>
      <c r="F11163" s="62" t="str">
        <f>+$F$31</f>
        <v>OBSERVACIÓN</v>
      </c>
      <c r="G11163" s="343" t="s">
        <v>124</v>
      </c>
      <c r="H11163" s="344"/>
      <c r="I11163" s="344"/>
      <c r="J11163" s="344"/>
      <c r="K11163" s="344"/>
      <c r="L11163" s="345"/>
    </row>
    <row r="11164" spans="1:12" ht="8.5" hidden="1" customHeight="1" x14ac:dyDescent="0.3">
      <c r="A11164" s="18" t="str">
        <f t="shared" ref="A11164" si="3744">+IF(OR(C11158=""),"NO",1)</f>
        <v>NO</v>
      </c>
      <c r="B11164" s="18"/>
      <c r="E11164" s="49"/>
      <c r="F11164" s="50"/>
      <c r="G11164" s="51"/>
      <c r="H11164" s="51"/>
      <c r="I11164" s="51"/>
      <c r="J11164" s="51"/>
      <c r="K11164" s="51"/>
      <c r="L11164" s="52"/>
    </row>
    <row r="11165" spans="1:12" hidden="1" x14ac:dyDescent="0.3">
      <c r="A11165" s="18" t="str">
        <f t="shared" ref="A11165" si="3745">+IF(OR(C11165=""),"NO",1)</f>
        <v>NO</v>
      </c>
      <c r="B11165" s="18"/>
      <c r="C11165" s="1" t="s">
        <v>124</v>
      </c>
      <c r="E11165" s="329">
        <v>3</v>
      </c>
      <c r="F11165" s="53" t="str">
        <f>+$F$26</f>
        <v>OBJETO</v>
      </c>
      <c r="G11165" s="332" t="s">
        <v>124</v>
      </c>
      <c r="H11165" s="333"/>
      <c r="I11165" s="333"/>
      <c r="J11165" s="333"/>
      <c r="K11165" s="333"/>
      <c r="L11165" s="334"/>
    </row>
    <row r="11166" spans="1:12" hidden="1" x14ac:dyDescent="0.3">
      <c r="A11166" s="18" t="str">
        <f t="shared" ref="A11166" si="3746">+IF(OR(C11165=""),"NO",1)</f>
        <v>NO</v>
      </c>
      <c r="B11166" s="18"/>
      <c r="E11166" s="330"/>
      <c r="F11166" s="54" t="str">
        <f>+$F$27</f>
        <v>CONTRATANTE</v>
      </c>
      <c r="G11166" s="335" t="s">
        <v>124</v>
      </c>
      <c r="H11166" s="310"/>
      <c r="I11166" s="310"/>
      <c r="J11166" s="310"/>
      <c r="K11166" s="310"/>
      <c r="L11166" s="336"/>
    </row>
    <row r="11167" spans="1:12" hidden="1" x14ac:dyDescent="0.3">
      <c r="A11167" s="18" t="str">
        <f t="shared" ref="A11167" si="3747">+IF(OR(C11165=""),"NO",1)</f>
        <v>NO</v>
      </c>
      <c r="B11167" s="18"/>
      <c r="E11167" s="330"/>
      <c r="F11167" s="54" t="str">
        <f>+$F$28</f>
        <v>APORTANTE</v>
      </c>
      <c r="G11167" s="337" t="s">
        <v>124</v>
      </c>
      <c r="H11167" s="338"/>
      <c r="I11167" s="338"/>
      <c r="J11167" s="338"/>
      <c r="K11167" s="338"/>
      <c r="L11167" s="339"/>
    </row>
    <row r="11168" spans="1:12" hidden="1" x14ac:dyDescent="0.3">
      <c r="A11168" s="18" t="str">
        <f t="shared" ref="A11168" si="3748">+IF(OR(C11165=""),"NO",1)</f>
        <v>NO</v>
      </c>
      <c r="B11168" s="18"/>
      <c r="E11168" s="330"/>
      <c r="F11168" s="54" t="str">
        <f>+$F$29</f>
        <v>VALOR /SMMLV)</v>
      </c>
      <c r="G11168" s="55" t="s">
        <v>124</v>
      </c>
      <c r="H11168" s="56" t="str">
        <f>+$H$29</f>
        <v>% PART..</v>
      </c>
      <c r="I11168" s="57" t="s">
        <v>124</v>
      </c>
      <c r="J11168" s="58" t="str">
        <f>+$J$29</f>
        <v>VALOR ACREDITADO</v>
      </c>
      <c r="K11168" s="59"/>
      <c r="L11168" s="47" t="s">
        <v>124</v>
      </c>
    </row>
    <row r="11169" spans="1:12" hidden="1" x14ac:dyDescent="0.3">
      <c r="A11169" s="18" t="str">
        <f t="shared" ref="A11169" si="3749">+IF(OR(C11165=""),"NO",1)</f>
        <v>NO</v>
      </c>
      <c r="B11169" s="18"/>
      <c r="E11169" s="330"/>
      <c r="F11169" s="60" t="str">
        <f>+$F$30</f>
        <v>EXPERIENCIA APORTADA</v>
      </c>
      <c r="G11169" s="340" t="s">
        <v>124</v>
      </c>
      <c r="H11169" s="341"/>
      <c r="I11169" s="341"/>
      <c r="J11169" s="341"/>
      <c r="K11169" s="341"/>
      <c r="L11169" s="342"/>
    </row>
    <row r="11170" spans="1:12" hidden="1" x14ac:dyDescent="0.3">
      <c r="A11170" s="18" t="str">
        <f t="shared" ref="A11170" si="3750">+IF(OR(C11165=""),"NO",1)</f>
        <v>NO</v>
      </c>
      <c r="B11170" s="18"/>
      <c r="E11170" s="331"/>
      <c r="F11170" s="62" t="str">
        <f>+$F$31</f>
        <v>OBSERVACIÓN</v>
      </c>
      <c r="G11170" s="343" t="s">
        <v>124</v>
      </c>
      <c r="H11170" s="344"/>
      <c r="I11170" s="344"/>
      <c r="J11170" s="344"/>
      <c r="K11170" s="344"/>
      <c r="L11170" s="345"/>
    </row>
    <row r="11171" spans="1:12" ht="8.5" hidden="1" customHeight="1" x14ac:dyDescent="0.3">
      <c r="A11171" s="18" t="str">
        <f t="shared" ref="A11171" si="3751">+IF(OR(C11165=""),"NO",1)</f>
        <v>NO</v>
      </c>
      <c r="B11171" s="18"/>
      <c r="E11171" s="49"/>
      <c r="F11171" s="50"/>
      <c r="G11171" s="51"/>
      <c r="H11171" s="51"/>
      <c r="I11171" s="51"/>
      <c r="J11171" s="51"/>
      <c r="K11171" s="51"/>
      <c r="L11171" s="52"/>
    </row>
    <row r="11172" spans="1:12" hidden="1" x14ac:dyDescent="0.3">
      <c r="A11172" s="18" t="str">
        <f t="shared" ref="A11172" si="3752">+IF(OR(C11172=""),"NO",1)</f>
        <v>NO</v>
      </c>
      <c r="B11172" s="18"/>
      <c r="C11172" s="1" t="s">
        <v>124</v>
      </c>
      <c r="E11172" s="329">
        <v>4</v>
      </c>
      <c r="F11172" s="53" t="str">
        <f>+$F$26</f>
        <v>OBJETO</v>
      </c>
      <c r="G11172" s="332" t="s">
        <v>124</v>
      </c>
      <c r="H11172" s="333"/>
      <c r="I11172" s="333"/>
      <c r="J11172" s="333"/>
      <c r="K11172" s="333"/>
      <c r="L11172" s="334"/>
    </row>
    <row r="11173" spans="1:12" hidden="1" x14ac:dyDescent="0.3">
      <c r="A11173" s="18" t="str">
        <f t="shared" ref="A11173" si="3753">+IF(OR(C11172=""),"NO",1)</f>
        <v>NO</v>
      </c>
      <c r="B11173" s="18"/>
      <c r="E11173" s="330"/>
      <c r="F11173" s="54" t="str">
        <f>+$F$27</f>
        <v>CONTRATANTE</v>
      </c>
      <c r="G11173" s="335" t="s">
        <v>124</v>
      </c>
      <c r="H11173" s="310"/>
      <c r="I11173" s="310"/>
      <c r="J11173" s="310"/>
      <c r="K11173" s="310"/>
      <c r="L11173" s="336"/>
    </row>
    <row r="11174" spans="1:12" hidden="1" x14ac:dyDescent="0.3">
      <c r="A11174" s="18" t="str">
        <f t="shared" ref="A11174" si="3754">+IF(OR(C11172=""),"NO",1)</f>
        <v>NO</v>
      </c>
      <c r="B11174" s="18"/>
      <c r="E11174" s="330"/>
      <c r="F11174" s="54" t="str">
        <f>+$F$28</f>
        <v>APORTANTE</v>
      </c>
      <c r="G11174" s="337" t="s">
        <v>124</v>
      </c>
      <c r="H11174" s="338"/>
      <c r="I11174" s="338"/>
      <c r="J11174" s="338"/>
      <c r="K11174" s="338"/>
      <c r="L11174" s="339"/>
    </row>
    <row r="11175" spans="1:12" hidden="1" x14ac:dyDescent="0.3">
      <c r="A11175" s="18" t="str">
        <f t="shared" ref="A11175" si="3755">+IF(OR(C11172=""),"NO",1)</f>
        <v>NO</v>
      </c>
      <c r="B11175" s="18"/>
      <c r="E11175" s="330"/>
      <c r="F11175" s="54" t="str">
        <f>+$F$29</f>
        <v>VALOR /SMMLV)</v>
      </c>
      <c r="G11175" s="55" t="s">
        <v>124</v>
      </c>
      <c r="H11175" s="56" t="str">
        <f>+$H$29</f>
        <v>% PART..</v>
      </c>
      <c r="I11175" s="57" t="s">
        <v>124</v>
      </c>
      <c r="J11175" s="58" t="str">
        <f>+$J$29</f>
        <v>VALOR ACREDITADO</v>
      </c>
      <c r="K11175" s="59"/>
      <c r="L11175" s="47" t="s">
        <v>124</v>
      </c>
    </row>
    <row r="11176" spans="1:12" hidden="1" x14ac:dyDescent="0.3">
      <c r="A11176" s="18" t="str">
        <f t="shared" ref="A11176" si="3756">+IF(OR(C11172=""),"NO",1)</f>
        <v>NO</v>
      </c>
      <c r="B11176" s="18"/>
      <c r="E11176" s="330"/>
      <c r="F11176" s="60" t="str">
        <f>+$F$30</f>
        <v>EXPERIENCIA APORTADA</v>
      </c>
      <c r="G11176" s="340" t="s">
        <v>124</v>
      </c>
      <c r="H11176" s="341"/>
      <c r="I11176" s="341"/>
      <c r="J11176" s="341"/>
      <c r="K11176" s="341"/>
      <c r="L11176" s="342"/>
    </row>
    <row r="11177" spans="1:12" hidden="1" x14ac:dyDescent="0.3">
      <c r="A11177" s="18" t="str">
        <f t="shared" ref="A11177" si="3757">+IF(OR(C11172=""),"NO",1)</f>
        <v>NO</v>
      </c>
      <c r="B11177" s="18"/>
      <c r="E11177" s="331"/>
      <c r="F11177" s="62" t="str">
        <f>+$F$31</f>
        <v>OBSERVACIÓN</v>
      </c>
      <c r="G11177" s="343" t="s">
        <v>124</v>
      </c>
      <c r="H11177" s="344"/>
      <c r="I11177" s="344"/>
      <c r="J11177" s="344"/>
      <c r="K11177" s="344"/>
      <c r="L11177" s="345"/>
    </row>
    <row r="11178" spans="1:12" ht="8.5" hidden="1" customHeight="1" x14ac:dyDescent="0.3">
      <c r="A11178" s="18" t="str">
        <f t="shared" ref="A11178" si="3758">+IF(OR(C11172=""),"NO",1)</f>
        <v>NO</v>
      </c>
      <c r="B11178" s="18"/>
      <c r="E11178" s="49"/>
      <c r="F11178" s="50"/>
      <c r="G11178" s="51"/>
      <c r="H11178" s="51"/>
      <c r="I11178" s="51"/>
      <c r="J11178" s="51"/>
      <c r="K11178" s="51"/>
      <c r="L11178" s="52"/>
    </row>
    <row r="11179" spans="1:12" hidden="1" x14ac:dyDescent="0.3">
      <c r="A11179" s="18" t="str">
        <f t="shared" ref="A11179" si="3759">+IF(OR(C11179=""),"NO",1)</f>
        <v>NO</v>
      </c>
      <c r="B11179" s="18"/>
      <c r="C11179" s="1" t="s">
        <v>124</v>
      </c>
      <c r="E11179" s="329">
        <v>5</v>
      </c>
      <c r="F11179" s="53" t="str">
        <f>+$F$26</f>
        <v>OBJETO</v>
      </c>
      <c r="G11179" s="332" t="s">
        <v>124</v>
      </c>
      <c r="H11179" s="333"/>
      <c r="I11179" s="333"/>
      <c r="J11179" s="333"/>
      <c r="K11179" s="333"/>
      <c r="L11179" s="334"/>
    </row>
    <row r="11180" spans="1:12" hidden="1" x14ac:dyDescent="0.3">
      <c r="A11180" s="18" t="str">
        <f t="shared" ref="A11180" si="3760">+IF(OR(C11179=""),"NO",1)</f>
        <v>NO</v>
      </c>
      <c r="B11180" s="18"/>
      <c r="E11180" s="330"/>
      <c r="F11180" s="54" t="str">
        <f>+$F$27</f>
        <v>CONTRATANTE</v>
      </c>
      <c r="G11180" s="335" t="s">
        <v>124</v>
      </c>
      <c r="H11180" s="310"/>
      <c r="I11180" s="310"/>
      <c r="J11180" s="310"/>
      <c r="K11180" s="310"/>
      <c r="L11180" s="336"/>
    </row>
    <row r="11181" spans="1:12" hidden="1" x14ac:dyDescent="0.3">
      <c r="A11181" s="18" t="str">
        <f t="shared" ref="A11181" si="3761">+IF(OR(C11179=""),"NO",1)</f>
        <v>NO</v>
      </c>
      <c r="B11181" s="18"/>
      <c r="E11181" s="330"/>
      <c r="F11181" s="54" t="str">
        <f>+$F$28</f>
        <v>APORTANTE</v>
      </c>
      <c r="G11181" s="337" t="s">
        <v>124</v>
      </c>
      <c r="H11181" s="338"/>
      <c r="I11181" s="338"/>
      <c r="J11181" s="338"/>
      <c r="K11181" s="338"/>
      <c r="L11181" s="339"/>
    </row>
    <row r="11182" spans="1:12" hidden="1" x14ac:dyDescent="0.3">
      <c r="A11182" s="18" t="str">
        <f t="shared" ref="A11182" si="3762">+IF(OR(C11179=""),"NO",1)</f>
        <v>NO</v>
      </c>
      <c r="B11182" s="18"/>
      <c r="E11182" s="330"/>
      <c r="F11182" s="54" t="str">
        <f>+$F$29</f>
        <v>VALOR /SMMLV)</v>
      </c>
      <c r="G11182" s="55" t="s">
        <v>124</v>
      </c>
      <c r="H11182" s="56" t="str">
        <f>+$H$29</f>
        <v>% PART..</v>
      </c>
      <c r="I11182" s="57" t="s">
        <v>124</v>
      </c>
      <c r="J11182" s="58" t="str">
        <f>+$J$29</f>
        <v>VALOR ACREDITADO</v>
      </c>
      <c r="K11182" s="59"/>
      <c r="L11182" s="47" t="s">
        <v>124</v>
      </c>
    </row>
    <row r="11183" spans="1:12" hidden="1" x14ac:dyDescent="0.3">
      <c r="A11183" s="18" t="str">
        <f t="shared" ref="A11183" si="3763">+IF(OR(C11179=""),"NO",1)</f>
        <v>NO</v>
      </c>
      <c r="B11183" s="18"/>
      <c r="E11183" s="330"/>
      <c r="F11183" s="60" t="str">
        <f>+$F$30</f>
        <v>EXPERIENCIA APORTADA</v>
      </c>
      <c r="G11183" s="340" t="s">
        <v>124</v>
      </c>
      <c r="H11183" s="341"/>
      <c r="I11183" s="341"/>
      <c r="J11183" s="341"/>
      <c r="K11183" s="341"/>
      <c r="L11183" s="342"/>
    </row>
    <row r="11184" spans="1:12" hidden="1" x14ac:dyDescent="0.3">
      <c r="A11184" s="18" t="str">
        <f t="shared" ref="A11184" si="3764">+IF(OR(C11179=""),"NO",1)</f>
        <v>NO</v>
      </c>
      <c r="B11184" s="18"/>
      <c r="E11184" s="331"/>
      <c r="F11184" s="62" t="str">
        <f>+$F$31</f>
        <v>OBSERVACIÓN</v>
      </c>
      <c r="G11184" s="343" t="s">
        <v>124</v>
      </c>
      <c r="H11184" s="344"/>
      <c r="I11184" s="344"/>
      <c r="J11184" s="344"/>
      <c r="K11184" s="344"/>
      <c r="L11184" s="345"/>
    </row>
    <row r="11185" spans="1:12" ht="8.5" hidden="1" customHeight="1" x14ac:dyDescent="0.3">
      <c r="A11185" s="18" t="str">
        <f t="shared" ref="A11185" si="3765">+IF(OR(C11179=""),"NO",1)</f>
        <v>NO</v>
      </c>
      <c r="B11185" s="18"/>
      <c r="E11185" s="49"/>
      <c r="F11185" s="50"/>
      <c r="G11185" s="51"/>
      <c r="H11185" s="51"/>
      <c r="I11185" s="51"/>
      <c r="J11185" s="51"/>
      <c r="K11185" s="51"/>
      <c r="L11185" s="52"/>
    </row>
    <row r="11186" spans="1:12" hidden="1" x14ac:dyDescent="0.3">
      <c r="A11186" s="18" t="str">
        <f t="shared" ref="A11186" si="3766">+IF(OR(C11186=""),"NO",1)</f>
        <v>NO</v>
      </c>
      <c r="B11186" s="18"/>
      <c r="C11186" s="1" t="s">
        <v>124</v>
      </c>
      <c r="E11186" s="329">
        <v>6</v>
      </c>
      <c r="F11186" s="53" t="str">
        <f>+$F$26</f>
        <v>OBJETO</v>
      </c>
      <c r="G11186" s="332" t="s">
        <v>124</v>
      </c>
      <c r="H11186" s="333"/>
      <c r="I11186" s="333"/>
      <c r="J11186" s="333"/>
      <c r="K11186" s="333"/>
      <c r="L11186" s="334"/>
    </row>
    <row r="11187" spans="1:12" hidden="1" x14ac:dyDescent="0.3">
      <c r="A11187" s="18" t="str">
        <f t="shared" ref="A11187" si="3767">+IF(OR(C11186=""),"NO",1)</f>
        <v>NO</v>
      </c>
      <c r="B11187" s="18"/>
      <c r="E11187" s="330"/>
      <c r="F11187" s="54" t="str">
        <f>+$F$27</f>
        <v>CONTRATANTE</v>
      </c>
      <c r="G11187" s="335" t="s">
        <v>124</v>
      </c>
      <c r="H11187" s="310"/>
      <c r="I11187" s="310"/>
      <c r="J11187" s="310"/>
      <c r="K11187" s="310"/>
      <c r="L11187" s="336"/>
    </row>
    <row r="11188" spans="1:12" hidden="1" x14ac:dyDescent="0.3">
      <c r="A11188" s="18" t="str">
        <f t="shared" ref="A11188" si="3768">+IF(OR(C11186=""),"NO",1)</f>
        <v>NO</v>
      </c>
      <c r="B11188" s="18"/>
      <c r="E11188" s="330"/>
      <c r="F11188" s="54" t="str">
        <f>+$F$28</f>
        <v>APORTANTE</v>
      </c>
      <c r="G11188" s="337" t="s">
        <v>124</v>
      </c>
      <c r="H11188" s="338"/>
      <c r="I11188" s="338"/>
      <c r="J11188" s="338"/>
      <c r="K11188" s="338"/>
      <c r="L11188" s="339"/>
    </row>
    <row r="11189" spans="1:12" hidden="1" x14ac:dyDescent="0.3">
      <c r="A11189" s="18" t="str">
        <f t="shared" ref="A11189" si="3769">+IF(OR(C11186=""),"NO",1)</f>
        <v>NO</v>
      </c>
      <c r="B11189" s="18"/>
      <c r="E11189" s="330"/>
      <c r="F11189" s="54" t="str">
        <f>+$F$29</f>
        <v>VALOR /SMMLV)</v>
      </c>
      <c r="G11189" s="55" t="s">
        <v>124</v>
      </c>
      <c r="H11189" s="56" t="str">
        <f>+$H$29</f>
        <v>% PART..</v>
      </c>
      <c r="I11189" s="57" t="s">
        <v>124</v>
      </c>
      <c r="J11189" s="58" t="str">
        <f>+$J$29</f>
        <v>VALOR ACREDITADO</v>
      </c>
      <c r="K11189" s="59"/>
      <c r="L11189" s="47" t="s">
        <v>124</v>
      </c>
    </row>
    <row r="11190" spans="1:12" hidden="1" x14ac:dyDescent="0.3">
      <c r="A11190" s="18" t="str">
        <f t="shared" ref="A11190" si="3770">+IF(OR(C11186=""),"NO",1)</f>
        <v>NO</v>
      </c>
      <c r="B11190" s="18"/>
      <c r="E11190" s="330"/>
      <c r="F11190" s="60" t="str">
        <f>+$F$30</f>
        <v>EXPERIENCIA APORTADA</v>
      </c>
      <c r="G11190" s="340" t="s">
        <v>124</v>
      </c>
      <c r="H11190" s="341"/>
      <c r="I11190" s="341"/>
      <c r="J11190" s="341"/>
      <c r="K11190" s="341"/>
      <c r="L11190" s="342"/>
    </row>
    <row r="11191" spans="1:12" hidden="1" x14ac:dyDescent="0.3">
      <c r="A11191" s="18" t="str">
        <f t="shared" ref="A11191" si="3771">+IF(OR(C11186=""),"NO",1)</f>
        <v>NO</v>
      </c>
      <c r="B11191" s="18"/>
      <c r="E11191" s="331"/>
      <c r="F11191" s="62" t="str">
        <f>+$F$31</f>
        <v>OBSERVACIÓN</v>
      </c>
      <c r="G11191" s="343" t="s">
        <v>124</v>
      </c>
      <c r="H11191" s="344"/>
      <c r="I11191" s="344"/>
      <c r="J11191" s="344"/>
      <c r="K11191" s="344"/>
      <c r="L11191" s="345"/>
    </row>
    <row r="11192" spans="1:12" ht="8.5" hidden="1" customHeight="1" x14ac:dyDescent="0.3">
      <c r="A11192" s="18" t="str">
        <f t="shared" ref="A11192" si="3772">+IF(OR(C11186=""),"NO",1)</f>
        <v>NO</v>
      </c>
      <c r="B11192" s="18"/>
      <c r="E11192" s="49"/>
      <c r="F11192" s="50"/>
      <c r="G11192" s="51"/>
      <c r="H11192" s="51"/>
      <c r="I11192" s="51"/>
      <c r="J11192" s="51"/>
      <c r="K11192" s="51"/>
      <c r="L11192" s="52"/>
    </row>
    <row r="11193" spans="1:12" hidden="1" x14ac:dyDescent="0.3">
      <c r="A11193" s="18" t="str">
        <f t="shared" ref="A11193" si="3773">+IF(OR(C11193=""),"NO",1)</f>
        <v>NO</v>
      </c>
      <c r="B11193" s="18"/>
      <c r="C11193" s="1" t="s">
        <v>124</v>
      </c>
      <c r="E11193" s="329">
        <v>7</v>
      </c>
      <c r="F11193" s="53" t="str">
        <f>+$F$26</f>
        <v>OBJETO</v>
      </c>
      <c r="G11193" s="332" t="s">
        <v>124</v>
      </c>
      <c r="H11193" s="333"/>
      <c r="I11193" s="333"/>
      <c r="J11193" s="333"/>
      <c r="K11193" s="333"/>
      <c r="L11193" s="334"/>
    </row>
    <row r="11194" spans="1:12" hidden="1" x14ac:dyDescent="0.3">
      <c r="A11194" s="18" t="str">
        <f t="shared" ref="A11194" si="3774">+IF(OR(C11193=""),"NO",1)</f>
        <v>NO</v>
      </c>
      <c r="B11194" s="18"/>
      <c r="E11194" s="330"/>
      <c r="F11194" s="54" t="str">
        <f>+$F$27</f>
        <v>CONTRATANTE</v>
      </c>
      <c r="G11194" s="335" t="s">
        <v>124</v>
      </c>
      <c r="H11194" s="310"/>
      <c r="I11194" s="310"/>
      <c r="J11194" s="310"/>
      <c r="K11194" s="310"/>
      <c r="L11194" s="336"/>
    </row>
    <row r="11195" spans="1:12" hidden="1" x14ac:dyDescent="0.3">
      <c r="A11195" s="18" t="str">
        <f t="shared" ref="A11195" si="3775">+IF(OR(C11193=""),"NO",1)</f>
        <v>NO</v>
      </c>
      <c r="B11195" s="18"/>
      <c r="E11195" s="330"/>
      <c r="F11195" s="54" t="str">
        <f>+$F$28</f>
        <v>APORTANTE</v>
      </c>
      <c r="G11195" s="337" t="s">
        <v>124</v>
      </c>
      <c r="H11195" s="338"/>
      <c r="I11195" s="338"/>
      <c r="J11195" s="338"/>
      <c r="K11195" s="338"/>
      <c r="L11195" s="339"/>
    </row>
    <row r="11196" spans="1:12" hidden="1" x14ac:dyDescent="0.3">
      <c r="A11196" s="18" t="str">
        <f t="shared" ref="A11196" si="3776">+IF(OR(C11193=""),"NO",1)</f>
        <v>NO</v>
      </c>
      <c r="B11196" s="18"/>
      <c r="E11196" s="330"/>
      <c r="F11196" s="54" t="str">
        <f>+$F$29</f>
        <v>VALOR /SMMLV)</v>
      </c>
      <c r="G11196" s="55" t="s">
        <v>124</v>
      </c>
      <c r="H11196" s="56" t="str">
        <f>+$H$29</f>
        <v>% PART..</v>
      </c>
      <c r="I11196" s="57" t="s">
        <v>124</v>
      </c>
      <c r="J11196" s="58" t="str">
        <f>+$J$29</f>
        <v>VALOR ACREDITADO</v>
      </c>
      <c r="K11196" s="59"/>
      <c r="L11196" s="47" t="s">
        <v>124</v>
      </c>
    </row>
    <row r="11197" spans="1:12" hidden="1" x14ac:dyDescent="0.3">
      <c r="A11197" s="18" t="str">
        <f t="shared" ref="A11197" si="3777">+IF(OR(C11193=""),"NO",1)</f>
        <v>NO</v>
      </c>
      <c r="B11197" s="18"/>
      <c r="E11197" s="330"/>
      <c r="F11197" s="60" t="str">
        <f>+$F$30</f>
        <v>EXPERIENCIA APORTADA</v>
      </c>
      <c r="G11197" s="340" t="s">
        <v>124</v>
      </c>
      <c r="H11197" s="341"/>
      <c r="I11197" s="341"/>
      <c r="J11197" s="341"/>
      <c r="K11197" s="341"/>
      <c r="L11197" s="342"/>
    </row>
    <row r="11198" spans="1:12" hidden="1" x14ac:dyDescent="0.3">
      <c r="A11198" s="18" t="str">
        <f t="shared" ref="A11198" si="3778">+IF(OR(C11193=""),"NO",1)</f>
        <v>NO</v>
      </c>
      <c r="B11198" s="18"/>
      <c r="E11198" s="331"/>
      <c r="F11198" s="62" t="str">
        <f>+$F$31</f>
        <v>OBSERVACIÓN</v>
      </c>
      <c r="G11198" s="343" t="s">
        <v>124</v>
      </c>
      <c r="H11198" s="344"/>
      <c r="I11198" s="344"/>
      <c r="J11198" s="344"/>
      <c r="K11198" s="344"/>
      <c r="L11198" s="345"/>
    </row>
    <row r="11199" spans="1:12" hidden="1" x14ac:dyDescent="0.3">
      <c r="A11199" s="18" t="str">
        <f t="shared" ref="A11199" si="3779">+IF(OR(C11193=""),"NO",1)</f>
        <v>NO</v>
      </c>
      <c r="B11199" s="18"/>
      <c r="E11199" s="49"/>
      <c r="F11199" s="50"/>
      <c r="G11199" s="51"/>
      <c r="H11199" s="51"/>
      <c r="I11199" s="51"/>
      <c r="J11199" s="51"/>
      <c r="K11199" s="51"/>
      <c r="L11199" s="52"/>
    </row>
    <row r="11200" spans="1:12" hidden="1" x14ac:dyDescent="0.3">
      <c r="A11200" s="1" t="str">
        <f>+A11135</f>
        <v>NO</v>
      </c>
      <c r="C11200" s="1" t="str">
        <f>"N"&amp;C11135</f>
        <v>N</v>
      </c>
      <c r="E11200" s="63"/>
      <c r="F11200" s="64" t="str">
        <f>+$F$75</f>
        <v>TOTAL DE CONTRATOS PRESENTADOS VÁLIDOS QUE CUMPLEN EXPERIENCIA ACREDITADA:</v>
      </c>
      <c r="G11200" s="65"/>
      <c r="H11200" s="65"/>
      <c r="I11200" s="65"/>
      <c r="J11200" s="66"/>
      <c r="K11200" s="65"/>
      <c r="L11200" s="67" t="s">
        <v>124</v>
      </c>
    </row>
    <row r="11201" spans="1:12" ht="6.65" hidden="1" customHeight="1" x14ac:dyDescent="0.3">
      <c r="A11201" s="1" t="str">
        <f>+A11135</f>
        <v>NO</v>
      </c>
      <c r="E11201" s="51"/>
      <c r="F11201" s="50"/>
      <c r="G11201" s="51"/>
      <c r="H11201" s="51"/>
      <c r="I11201" s="51"/>
      <c r="J11201" s="51"/>
      <c r="K11201" s="51"/>
      <c r="L11201" s="51"/>
    </row>
    <row r="11202" spans="1:12" hidden="1" x14ac:dyDescent="0.3">
      <c r="A11202" s="1" t="str">
        <f>+A11135</f>
        <v>NO</v>
      </c>
      <c r="E11202" s="63"/>
      <c r="F11202" s="63" t="str">
        <f>+$F$77</f>
        <v>ACREDITA SUMINISTRO E INSTALACIÓN DE MOBILIARIO POR LO MENOS EN UN (1) CONTRATO VÁLIDO</v>
      </c>
      <c r="G11202" s="65"/>
      <c r="H11202" s="65"/>
      <c r="I11202" s="65"/>
      <c r="J11202" s="66"/>
      <c r="K11202" s="65"/>
      <c r="L11202" s="68" t="s">
        <v>157</v>
      </c>
    </row>
    <row r="11203" spans="1:12" ht="5.15" hidden="1" customHeight="1" x14ac:dyDescent="0.3">
      <c r="A11203" s="1" t="str">
        <f>+A11135</f>
        <v>NO</v>
      </c>
      <c r="E11203" s="51"/>
      <c r="F11203" s="50"/>
      <c r="G11203" s="51"/>
      <c r="H11203" s="51"/>
      <c r="I11203" s="51"/>
      <c r="J11203" s="51"/>
      <c r="K11203" s="51"/>
      <c r="L11203" s="51"/>
    </row>
    <row r="11204" spans="1:12" ht="12.75" hidden="1" customHeight="1" x14ac:dyDescent="0.3">
      <c r="A11204" s="1" t="str">
        <f>+A11135</f>
        <v>NO</v>
      </c>
      <c r="E11204" s="69" t="str">
        <f>+$E$79</f>
        <v>EXPERIENCIA ESPECÍFICA NUMERAL 10.1.1 A</v>
      </c>
      <c r="F11204" s="70"/>
      <c r="G11204" s="70"/>
      <c r="H11204" s="70"/>
      <c r="I11204" s="70"/>
      <c r="J11204" s="70"/>
      <c r="K11204" s="70"/>
      <c r="L11204" s="71"/>
    </row>
    <row r="11205" spans="1:12" ht="26.5" hidden="1" customHeight="1" x14ac:dyDescent="0.3">
      <c r="A11205" s="1" t="str">
        <f>+A11135</f>
        <v>NO</v>
      </c>
      <c r="E11205" s="72"/>
      <c r="F11205" s="325" t="str">
        <f>+$F$80</f>
        <v>Por lo menos uno (1) de los contratos válidos aportados como experiencia general debe corresponder mínimo al 60% del presupuesto oficial del presente proceso de selección.  (SMMLV)</v>
      </c>
      <c r="G11205" s="326"/>
      <c r="H11205" s="326"/>
      <c r="I11205" s="326"/>
      <c r="J11205" s="326"/>
      <c r="K11205" s="73" t="s">
        <v>124</v>
      </c>
      <c r="L11205" s="74" t="s">
        <v>124</v>
      </c>
    </row>
    <row r="11206" spans="1:12" ht="23.5" hidden="1" customHeight="1" x14ac:dyDescent="0.3">
      <c r="A11206" s="1" t="str">
        <f>+A11135</f>
        <v>NO</v>
      </c>
      <c r="E11206" s="63"/>
      <c r="F11206" s="325" t="str">
        <f>+$F$81</f>
        <v xml:space="preserve">Deberá acreditarse en al menos uno (1) de los contratos válidos aportados como experiencia general una </v>
      </c>
      <c r="G11206" s="326"/>
      <c r="H11206" s="326"/>
      <c r="I11206" s="326"/>
      <c r="J11206" s="326"/>
      <c r="K11206" s="73" t="s">
        <v>124</v>
      </c>
      <c r="L11206" s="74" t="s">
        <v>124</v>
      </c>
    </row>
    <row r="11207" spans="1:12" ht="23.5" hidden="1" customHeight="1" x14ac:dyDescent="0.3">
      <c r="A11207" s="18" t="s">
        <v>30</v>
      </c>
      <c r="E11207" s="63"/>
      <c r="F11207" s="325" t="str">
        <f>+$F$82</f>
        <v xml:space="preserve">Deberá acreditarse en al menos uno (1) de los contratos válidos aportados interventoría a intervención de </v>
      </c>
      <c r="G11207" s="326"/>
      <c r="H11207" s="326"/>
      <c r="I11207" s="326"/>
      <c r="J11207" s="326"/>
      <c r="K11207" s="73">
        <f>+$K$82</f>
        <v>0</v>
      </c>
      <c r="L11207" s="74" t="s">
        <v>124</v>
      </c>
    </row>
    <row r="11208" spans="1:12" ht="36" hidden="1" customHeight="1" x14ac:dyDescent="0.3">
      <c r="A11208" s="18" t="s">
        <v>30</v>
      </c>
      <c r="E11208" s="63"/>
      <c r="F11208" s="325" t="str">
        <f>+$F$83</f>
        <v xml:space="preserve">Deberá acreditarse en al menos uno (1) de los contratos válidos aportados interventoría a intervención de </v>
      </c>
      <c r="G11208" s="326"/>
      <c r="H11208" s="326"/>
      <c r="I11208" s="326"/>
      <c r="J11208" s="326"/>
      <c r="K11208" s="75">
        <f>+$K$83</f>
        <v>0</v>
      </c>
      <c r="L11208" s="76" t="s">
        <v>124</v>
      </c>
    </row>
    <row r="11209" spans="1:12" hidden="1" x14ac:dyDescent="0.3">
      <c r="A11209" s="1" t="str">
        <f>+A11135</f>
        <v>NO</v>
      </c>
      <c r="E11209" s="51"/>
      <c r="F11209" s="50"/>
      <c r="G11209" s="51"/>
      <c r="H11209" s="51"/>
      <c r="I11209" s="51"/>
      <c r="J11209" s="51"/>
      <c r="K11209" s="51"/>
      <c r="L11209" s="51"/>
    </row>
    <row r="11210" spans="1:12" ht="12.75" hidden="1" customHeight="1" x14ac:dyDescent="0.3">
      <c r="A11210" s="1" t="str">
        <f>+A11135</f>
        <v>NO</v>
      </c>
      <c r="E11210" s="40" t="str">
        <f>+$E$85</f>
        <v>VALOR MÍNIMO A CERIFICAR % P.O EN SMMMLV. NUMERAL 3.9.1</v>
      </c>
      <c r="F11210" s="41"/>
      <c r="G11210" s="41"/>
      <c r="H11210" s="41"/>
      <c r="I11210" s="41"/>
      <c r="J11210" s="41"/>
      <c r="K11210" s="41"/>
      <c r="L11210" s="42"/>
    </row>
    <row r="11211" spans="1:12" hidden="1" x14ac:dyDescent="0.3">
      <c r="A11211" s="1" t="str">
        <f>+A11135</f>
        <v>NO</v>
      </c>
      <c r="C11211" s="1" t="str">
        <f>"M"&amp;C11135</f>
        <v>M</v>
      </c>
      <c r="E11211" s="77" t="str">
        <f>+$E$86</f>
        <v>100% P.O.</v>
      </c>
      <c r="F11211" s="78"/>
      <c r="G11211" s="61">
        <v>242.41716883554506</v>
      </c>
      <c r="H11211" s="124" t="str">
        <f>+$H$86</f>
        <v>TOTAL EJECUTADO DE CONTRATOS ACREDITADOS</v>
      </c>
      <c r="I11211" s="124"/>
      <c r="J11211" s="124"/>
      <c r="K11211" s="55" t="s">
        <v>124</v>
      </c>
      <c r="L11211" s="47" t="s">
        <v>124</v>
      </c>
    </row>
    <row r="11212" spans="1:12" hidden="1" x14ac:dyDescent="0.3">
      <c r="A11212" s="1" t="str">
        <f>+A11135</f>
        <v>NO</v>
      </c>
      <c r="E11212" s="39"/>
      <c r="F11212" s="39"/>
      <c r="G11212" s="39"/>
      <c r="H11212" s="39"/>
      <c r="I11212" s="39"/>
      <c r="J11212" s="39"/>
      <c r="K11212" s="39"/>
      <c r="L11212" s="39"/>
    </row>
    <row r="11213" spans="1:12" ht="12.75" hidden="1" customHeight="1" x14ac:dyDescent="0.3">
      <c r="A11213" s="18" t="s">
        <v>30</v>
      </c>
      <c r="B11213" s="18"/>
      <c r="E11213" s="40" t="str">
        <f>+$E$88</f>
        <v>CONSIDERACIONES PARA LA VALIDEZ DE LA EXPERIENCIA REQUERIDA: EXPERIENCIA PROPONENTES PLURALES NUMERAL 10.1.2 D</v>
      </c>
      <c r="F11213" s="41"/>
      <c r="G11213" s="41"/>
      <c r="H11213" s="41"/>
      <c r="I11213" s="41"/>
      <c r="J11213" s="41"/>
      <c r="K11213" s="41"/>
      <c r="L11213" s="42"/>
    </row>
    <row r="11214" spans="1:12" ht="28" hidden="1" customHeight="1" x14ac:dyDescent="0.3">
      <c r="A11214" s="18" t="s">
        <v>30</v>
      </c>
      <c r="B11214" s="18"/>
      <c r="C11214" s="1" t="str">
        <f>"O"&amp;C11135</f>
        <v>O</v>
      </c>
      <c r="E11214" s="80" t="str">
        <f>+$E$89</f>
        <v>i)</v>
      </c>
      <c r="F11214" s="327" t="str">
        <f>+$F$89</f>
        <v>Uno de los integrantes debe aportar como mínimo el cincuenta por ciento (50 %) de la experiencia solicitada</v>
      </c>
      <c r="G11214" s="328"/>
      <c r="H11214" s="328"/>
      <c r="I11214" s="328"/>
      <c r="J11214" s="328"/>
      <c r="K11214" s="73" t="s">
        <v>124</v>
      </c>
      <c r="L11214" s="47" t="s">
        <v>124</v>
      </c>
    </row>
    <row r="11215" spans="1:12" ht="28" hidden="1" customHeight="1" x14ac:dyDescent="0.3">
      <c r="A11215" s="18" t="s">
        <v>30</v>
      </c>
      <c r="B11215" s="18"/>
      <c r="C11215" s="1" t="str">
        <f>"O"&amp;C11135</f>
        <v>O</v>
      </c>
      <c r="E11215" s="80" t="str">
        <f>+$E$90</f>
        <v>ii)</v>
      </c>
      <c r="F11215" s="327" t="str">
        <f>+$F$90</f>
        <v>Todos los demás ntegrantes deben acreditar al menos el cinco por ciento (5 %) de la experiencia solicitada, solo uno (1) de los integrantes podrá no acreditar experiencia pero su porcentaje de participación  no podrá superar el diez por ciento (10 %)</v>
      </c>
      <c r="G11215" s="328"/>
      <c r="H11215" s="328"/>
      <c r="I11215" s="328"/>
      <c r="J11215" s="328"/>
      <c r="K11215" s="73" t="s">
        <v>124</v>
      </c>
      <c r="L11215" s="47" t="s">
        <v>124</v>
      </c>
    </row>
    <row r="11216" spans="1:12" hidden="1" x14ac:dyDescent="0.3">
      <c r="A11216" s="18" t="s">
        <v>30</v>
      </c>
      <c r="B11216" s="18"/>
      <c r="E11216" s="39"/>
      <c r="F11216" s="39"/>
      <c r="G11216" s="39"/>
      <c r="H11216" s="39"/>
      <c r="I11216" s="39"/>
      <c r="J11216" s="39"/>
      <c r="K11216" s="39"/>
      <c r="L11216" s="39"/>
    </row>
    <row r="11217" spans="1:12" ht="13" hidden="1" customHeight="1" x14ac:dyDescent="0.3">
      <c r="A11217" s="18" t="str">
        <f>+A11135</f>
        <v>NO</v>
      </c>
      <c r="B11217" s="18"/>
      <c r="E11217" s="69" t="str">
        <f>+$E$92</f>
        <v>VERIFICACIÓN Y ASIGNACIÓN DE PUNTAJE POR LA EXPERIENCIA DEL PROPONENTE</v>
      </c>
      <c r="F11217" s="70"/>
      <c r="G11217" s="70"/>
      <c r="H11217" s="70"/>
      <c r="I11217" s="70"/>
      <c r="J11217" s="70"/>
      <c r="K11217" s="70"/>
      <c r="L11217" s="71"/>
    </row>
    <row r="11218" spans="1:12" hidden="1" x14ac:dyDescent="0.3">
      <c r="A11218" s="18" t="str">
        <f>+A11135</f>
        <v>NO</v>
      </c>
      <c r="B11218" s="18"/>
      <c r="E11218" s="81"/>
      <c r="F11218" s="323" t="str">
        <f>+$F$93</f>
        <v>No. CONTRATOS QUE ACREDITAN LA EXPERIENCIA (NO OBJETO DE SUBSANACIÓN)</v>
      </c>
      <c r="G11218" s="324"/>
      <c r="H11218" s="324"/>
      <c r="I11218" s="324"/>
      <c r="J11218" s="324"/>
      <c r="K11218" s="82"/>
      <c r="L11218" s="83" t="s">
        <v>124</v>
      </c>
    </row>
    <row r="11219" spans="1:12" ht="13" hidden="1" customHeight="1" x14ac:dyDescent="0.3">
      <c r="A11219" s="18" t="str">
        <f>+A11135</f>
        <v>NO</v>
      </c>
      <c r="B11219" s="18"/>
      <c r="E11219" s="84"/>
      <c r="F11219" s="323" t="str">
        <f>+$F$94</f>
        <v>TOTAL EJECUTADO DE CONTRATOS ACREDITADOS PROPUESTA INICIAL</v>
      </c>
      <c r="G11219" s="324"/>
      <c r="H11219" s="324"/>
      <c r="I11219" s="324"/>
      <c r="J11219" s="324"/>
      <c r="K11219" s="85"/>
      <c r="L11219" s="86" t="s">
        <v>124</v>
      </c>
    </row>
    <row r="11220" spans="1:12" ht="13" hidden="1" customHeight="1" x14ac:dyDescent="0.3">
      <c r="A11220" s="18" t="str">
        <f>+A11135</f>
        <v>NO</v>
      </c>
      <c r="B11220" s="18"/>
      <c r="E11220" s="87"/>
      <c r="F11220" s="323" t="str">
        <f>+$F$95</f>
        <v>PROMEDIO VALOR ACREDITADO EN SMMLV</v>
      </c>
      <c r="G11220" s="324"/>
      <c r="H11220" s="324"/>
      <c r="I11220" s="324"/>
      <c r="J11220" s="324"/>
      <c r="K11220" s="66"/>
      <c r="L11220" s="88" t="s">
        <v>124</v>
      </c>
    </row>
    <row r="11221" spans="1:12" hidden="1" x14ac:dyDescent="0.3">
      <c r="A11221" s="18" t="str">
        <f>+A11135</f>
        <v>NO</v>
      </c>
      <c r="B11221" s="18"/>
      <c r="E11221" s="89"/>
      <c r="F11221" s="89"/>
      <c r="G11221" s="89"/>
      <c r="H11221" s="89"/>
      <c r="I11221" s="89"/>
      <c r="J11221" s="89"/>
      <c r="K11221" s="89"/>
      <c r="L11221" s="89"/>
    </row>
    <row r="11222" spans="1:12" ht="13" hidden="1" customHeight="1" x14ac:dyDescent="0.3">
      <c r="A11222" s="18" t="str">
        <f>+A11135</f>
        <v>NO</v>
      </c>
      <c r="B11222" s="18"/>
      <c r="E11222" s="69" t="str">
        <f>+$E$97</f>
        <v>3.9.2 EXIGENCIAS MÍNIMAS DE EXPERIENCIA Y FORMACIÓN ACADÉMICA DEL EQUIPO DE TRABAJO</v>
      </c>
      <c r="F11222" s="70"/>
      <c r="G11222" s="70"/>
      <c r="H11222" s="70"/>
      <c r="I11222" s="70"/>
      <c r="J11222" s="70"/>
      <c r="K11222" s="70"/>
      <c r="L11222" s="71"/>
    </row>
    <row r="11223" spans="1:12" hidden="1" x14ac:dyDescent="0.3">
      <c r="A11223" s="18" t="str">
        <f>+A11135</f>
        <v>NO</v>
      </c>
      <c r="B11223" s="18"/>
      <c r="E11223" s="90" t="str">
        <f>+$E$98</f>
        <v>Formulario 8</v>
      </c>
      <c r="F11223" s="315" t="s">
        <v>46</v>
      </c>
      <c r="G11223" s="316"/>
      <c r="H11223" s="317"/>
      <c r="I11223" s="318"/>
      <c r="J11223" s="318"/>
      <c r="K11223" s="318"/>
      <c r="L11223" s="319"/>
    </row>
    <row r="11224" spans="1:12" hidden="1" x14ac:dyDescent="0.3">
      <c r="A11224" s="18" t="str">
        <f>+A11135</f>
        <v>NO</v>
      </c>
      <c r="B11224" s="18"/>
      <c r="E11224" s="91" t="s">
        <v>124</v>
      </c>
      <c r="F11224" s="91" t="str">
        <f>+$F$99</f>
        <v>Director de Interventoría</v>
      </c>
      <c r="G11224" s="91" t="str">
        <f>+$G$99</f>
        <v>Residente de Interventoría</v>
      </c>
      <c r="H11224" s="320"/>
      <c r="I11224" s="321"/>
      <c r="J11224" s="321"/>
      <c r="K11224" s="321"/>
      <c r="L11224" s="322"/>
    </row>
    <row r="11225" spans="1:12" hidden="1" x14ac:dyDescent="0.3">
      <c r="A11225" s="18" t="str">
        <f>+A11135</f>
        <v>NO</v>
      </c>
      <c r="B11225" s="18"/>
      <c r="E11225" s="304" t="str">
        <f>+$E$100</f>
        <v>OBSERVACIONES RESPECTO REQUISITO HABILITANTE DEL PERSONAL CLAVE EVALUABLE</v>
      </c>
      <c r="F11225" s="305"/>
      <c r="G11225" s="305"/>
      <c r="H11225" s="305"/>
      <c r="I11225" s="305"/>
      <c r="J11225" s="305"/>
      <c r="K11225" s="305"/>
      <c r="L11225" s="305"/>
    </row>
    <row r="11226" spans="1:12" hidden="1" x14ac:dyDescent="0.3">
      <c r="A11226" s="18" t="str">
        <f>+A11135</f>
        <v>NO</v>
      </c>
      <c r="B11226" s="18"/>
      <c r="E11226" s="312" t="s">
        <v>124</v>
      </c>
      <c r="F11226" s="313"/>
      <c r="G11226" s="313"/>
      <c r="H11226" s="313"/>
      <c r="I11226" s="313"/>
      <c r="J11226" s="313"/>
      <c r="K11226" s="313"/>
      <c r="L11226" s="314"/>
    </row>
    <row r="11227" spans="1:12" hidden="1" x14ac:dyDescent="0.3">
      <c r="A11227" s="18" t="str">
        <f>+A11135</f>
        <v>NO</v>
      </c>
      <c r="B11227" s="18"/>
      <c r="E11227" s="89"/>
      <c r="F11227" s="89"/>
      <c r="G11227" s="89"/>
      <c r="H11227" s="89"/>
      <c r="I11227" s="89"/>
      <c r="J11227" s="89"/>
      <c r="K11227" s="89"/>
      <c r="L11227" s="89"/>
    </row>
    <row r="11228" spans="1:12" ht="13" hidden="1" customHeight="1" x14ac:dyDescent="0.3">
      <c r="A11228" s="18" t="str">
        <f>+A11135</f>
        <v>NO</v>
      </c>
      <c r="B11228" s="18"/>
      <c r="E11228" s="69" t="str">
        <f>+$E$103</f>
        <v>4.2 EQUIPO DE TRABAJO (Personal Clave Evaluable)</v>
      </c>
      <c r="F11228" s="70"/>
      <c r="G11228" s="70"/>
      <c r="H11228" s="70"/>
      <c r="I11228" s="70"/>
      <c r="J11228" s="70"/>
      <c r="K11228" s="70"/>
      <c r="L11228" s="71"/>
    </row>
    <row r="11229" spans="1:12" ht="23.25" hidden="1" customHeight="1" x14ac:dyDescent="0.3">
      <c r="A11229" s="18" t="str">
        <f>+A11135</f>
        <v>NO</v>
      </c>
      <c r="B11229" s="18"/>
      <c r="E11229" s="90" t="str">
        <f>+$E$104</f>
        <v>Formulario 9</v>
      </c>
      <c r="F11229" s="315" t="s">
        <v>46</v>
      </c>
      <c r="G11229" s="316"/>
      <c r="H11229" s="317"/>
      <c r="I11229" s="318"/>
      <c r="J11229" s="318"/>
      <c r="K11229" s="318"/>
      <c r="L11229" s="319"/>
    </row>
    <row r="11230" spans="1:12" hidden="1" x14ac:dyDescent="0.3">
      <c r="A11230" s="18" t="str">
        <f>+A11135</f>
        <v>NO</v>
      </c>
      <c r="B11230" s="18"/>
      <c r="E11230" s="91" t="s">
        <v>124</v>
      </c>
      <c r="F11230" s="91" t="str">
        <f>+$F$99</f>
        <v>Director de Interventoría</v>
      </c>
      <c r="G11230" s="91" t="str">
        <f>+$G$99</f>
        <v>Residente de Interventoría</v>
      </c>
      <c r="H11230" s="320"/>
      <c r="I11230" s="321"/>
      <c r="J11230" s="321"/>
      <c r="K11230" s="321"/>
      <c r="L11230" s="322"/>
    </row>
    <row r="11231" spans="1:12" hidden="1" x14ac:dyDescent="0.3">
      <c r="A11231" s="18" t="str">
        <f>+A11135</f>
        <v>NO</v>
      </c>
      <c r="B11231" s="18"/>
      <c r="E11231" s="89"/>
      <c r="F11231" s="89"/>
      <c r="G11231" s="89"/>
      <c r="H11231" s="89"/>
      <c r="I11231" s="89"/>
      <c r="J11231" s="89"/>
      <c r="K11231" s="89"/>
      <c r="L11231" s="89"/>
    </row>
    <row r="11232" spans="1:12" hidden="1" x14ac:dyDescent="0.3">
      <c r="A11232" s="1" t="str">
        <f>+A11135</f>
        <v>NO</v>
      </c>
      <c r="E11232" s="92" t="str">
        <f>+E11107</f>
        <v>CRITERIOS DE EVALUACIÓN Y PUNTAJE</v>
      </c>
      <c r="F11232" s="93"/>
      <c r="G11232" s="93"/>
      <c r="H11232" s="93"/>
      <c r="I11232" s="93"/>
      <c r="J11232" s="93"/>
      <c r="K11232" s="94"/>
      <c r="L11232" s="95" t="str">
        <f>+$L$107</f>
        <v>PUNTAJE OBTENIDO</v>
      </c>
    </row>
    <row r="11233" spans="1:12" hidden="1" x14ac:dyDescent="0.3">
      <c r="A11233" s="1" t="str">
        <f>+A11135</f>
        <v>NO</v>
      </c>
      <c r="E11233" s="96" t="str">
        <f>+$E$108</f>
        <v>VALOR</v>
      </c>
      <c r="F11233" s="97" t="str">
        <f>+$F$108</f>
        <v>EQUIPO DE TRABAJO (PERSONAL CLAVE EVALUABLE)</v>
      </c>
      <c r="G11233" s="24"/>
      <c r="H11233" s="24"/>
      <c r="I11233" s="24"/>
      <c r="J11233" s="24"/>
      <c r="K11233" s="24"/>
      <c r="L11233" s="98"/>
    </row>
    <row r="11234" spans="1:12" ht="12.75" hidden="1" customHeight="1" x14ac:dyDescent="0.3">
      <c r="A11234" s="1" t="str">
        <f>+A11135</f>
        <v>NO</v>
      </c>
      <c r="E11234" s="96">
        <f>+$E$109</f>
        <v>5</v>
      </c>
      <c r="F11234" s="307" t="str">
        <f>+$F$109</f>
        <v xml:space="preserve"> Experiencia Específica adicional</v>
      </c>
      <c r="G11234" s="308"/>
      <c r="H11234" s="308"/>
      <c r="I11234" s="308"/>
      <c r="J11234" s="308"/>
      <c r="K11234" s="309"/>
      <c r="L11234" s="99" t="str">
        <f>IFERROR(IF(VLOOKUP(C11135,'R. PUNTAJES'!$C$14:$R$213,'R. PUNTAJES'!$I$10,0)="","",VLOOKUP(C11135,'R. PUNTAJES'!$C$14:$R$213,'R. PUNTAJES'!$I$10,0)),"")</f>
        <v/>
      </c>
    </row>
    <row r="11235" spans="1:12" ht="12.75" hidden="1" customHeight="1" x14ac:dyDescent="0.3">
      <c r="A11235" s="1" t="str">
        <f>+A11135</f>
        <v>NO</v>
      </c>
      <c r="E11235" s="96">
        <f>+$E$110</f>
        <v>5</v>
      </c>
      <c r="F11235" s="307" t="str">
        <f>+$F$110</f>
        <v>Formación Académica adicional</v>
      </c>
      <c r="G11235" s="308"/>
      <c r="H11235" s="308"/>
      <c r="I11235" s="308"/>
      <c r="J11235" s="308"/>
      <c r="K11235" s="309"/>
      <c r="L11235" s="99" t="str">
        <f>IFERROR(IF(VLOOKUP(C11135,'R. PUNTAJES'!$C$14:$R$213,'R. PUNTAJES'!$J$10,0)="","",VLOOKUP(C11135,'R. PUNTAJES'!$C$14:$R$213,'R. PUNTAJES'!$J$10,0)),"")</f>
        <v/>
      </c>
    </row>
    <row r="11236" spans="1:12" hidden="1" x14ac:dyDescent="0.3">
      <c r="A11236" s="18" t="str">
        <f>+A11135</f>
        <v>NO</v>
      </c>
      <c r="B11236" s="18"/>
      <c r="E11236" s="100"/>
      <c r="F11236" s="101" t="str">
        <f>+$F$111</f>
        <v>FACTOR DE SOSTENIBILIDAD</v>
      </c>
      <c r="G11236" s="102"/>
      <c r="H11236" s="102"/>
      <c r="I11236" s="102"/>
      <c r="J11236" s="102"/>
      <c r="K11236" s="102"/>
      <c r="L11236" s="103"/>
    </row>
    <row r="11237" spans="1:12" hidden="1" x14ac:dyDescent="0.3">
      <c r="A11237" s="18" t="str">
        <f>+A11135</f>
        <v>NO</v>
      </c>
      <c r="B11237" s="18"/>
      <c r="E11237" s="104">
        <v>1</v>
      </c>
      <c r="F11237" s="105" t="str">
        <f>+$F$112</f>
        <v>Compromisos Sostenibilidad</v>
      </c>
      <c r="G11237" s="106"/>
      <c r="H11237" s="106"/>
      <c r="I11237" s="106"/>
      <c r="J11237" s="106"/>
      <c r="K11237" s="106"/>
      <c r="L11237" s="107" t="str">
        <f>IFERROR(IF(VLOOKUP(C11135,'R. PUNTAJES'!$C$14:$R$213,'R. PUNTAJES'!$K$10,0)="","",VLOOKUP(C11135,'R. PUNTAJES'!$C$14:$R$213,'R. PUNTAJES'!$K$10,0)),"")</f>
        <v/>
      </c>
    </row>
    <row r="11238" spans="1:12" hidden="1" x14ac:dyDescent="0.3">
      <c r="A11238" s="1" t="str">
        <f>+A11135</f>
        <v>NO</v>
      </c>
      <c r="E11238" s="108"/>
      <c r="F11238" s="109" t="str">
        <f>+$F$113</f>
        <v>APOYO A LA INDUSTRIA NACIONAL</v>
      </c>
      <c r="G11238" s="110"/>
      <c r="H11238" s="110"/>
      <c r="I11238" s="110"/>
      <c r="J11238" s="110"/>
      <c r="K11238" s="110"/>
      <c r="L11238" s="111"/>
    </row>
    <row r="11239" spans="1:12" ht="12.75" hidden="1" customHeight="1" x14ac:dyDescent="0.3">
      <c r="A11239" s="1" t="str">
        <f>+A11135</f>
        <v>NO</v>
      </c>
      <c r="E11239" s="96">
        <v>20</v>
      </c>
      <c r="F11239" s="307" t="str">
        <f>+$F$114</f>
        <v>Promoción de Servicios Nacionales o con Trato Nacional</v>
      </c>
      <c r="G11239" s="308"/>
      <c r="H11239" s="308"/>
      <c r="I11239" s="308"/>
      <c r="J11239" s="308"/>
      <c r="K11239" s="309"/>
      <c r="L11239" s="99" t="str">
        <f>IFERROR(IF(VLOOKUP(C11135,'R. PUNTAJES'!$C$14:$R$213,'R. PUNTAJES'!$L$10,0)="","",
IF(VLOOKUP(C11135,'R. PUNTAJES'!$C$14:$R$213,'R. PUNTAJES'!$L$10,0)=5,0,
VLOOKUP(C11135,'R. PUNTAJES'!$C$14:$R$213,'R. PUNTAJES'!$L$10,0))),"")</f>
        <v/>
      </c>
    </row>
    <row r="11240" spans="1:12" ht="12.75" hidden="1" customHeight="1" x14ac:dyDescent="0.3">
      <c r="A11240" s="1" t="str">
        <f>+A11135</f>
        <v>NO</v>
      </c>
      <c r="E11240" s="96">
        <v>5</v>
      </c>
      <c r="F11240" s="307" t="str">
        <f>+$F$115</f>
        <v>Incorporación de componente nacional en servicios extranjeros</v>
      </c>
      <c r="G11240" s="308"/>
      <c r="H11240" s="308"/>
      <c r="I11240" s="308"/>
      <c r="J11240" s="308"/>
      <c r="K11240" s="309"/>
      <c r="L11240" s="99" t="str">
        <f>IFERROR(IF(VLOOKUP(C11135,'R. PUNTAJES'!$C$14:$R$213,'R. PUNTAJES'!$L$10,0)="","",
IF(VLOOKUP(C11135,'R. PUNTAJES'!$C$14:$R$213,'R. PUNTAJES'!$L$10,0)=20,0,
VLOOKUP(C11135,'R. PUNTAJES'!$C$14:$R$213,'R. PUNTAJES'!$L$10,0))),"")</f>
        <v/>
      </c>
    </row>
    <row r="11241" spans="1:12" hidden="1" x14ac:dyDescent="0.3">
      <c r="A11241" s="1" t="str">
        <f>+A11135</f>
        <v>NO</v>
      </c>
      <c r="E11241" s="112"/>
      <c r="F11241" s="97" t="str">
        <f>+$F$116</f>
        <v>VINCULACIÓN DE PERSONAS CON DISCAPACIDAD</v>
      </c>
      <c r="G11241" s="24"/>
      <c r="H11241" s="24"/>
      <c r="I11241" s="24"/>
      <c r="J11241" s="24"/>
      <c r="K11241" s="24"/>
      <c r="L11241" s="98"/>
    </row>
    <row r="11242" spans="1:12" ht="12.75" hidden="1" customHeight="1" x14ac:dyDescent="0.3">
      <c r="A11242" s="1" t="str">
        <f>+A11135</f>
        <v>NO</v>
      </c>
      <c r="E11242" s="96">
        <v>1</v>
      </c>
      <c r="F11242" s="307" t="str">
        <f>+$F$117</f>
        <v xml:space="preserve">Trabajadores vinculados a la planta de personal </v>
      </c>
      <c r="G11242" s="308"/>
      <c r="H11242" s="308"/>
      <c r="I11242" s="308"/>
      <c r="J11242" s="308"/>
      <c r="K11242" s="309"/>
      <c r="L11242" s="99" t="str">
        <f>IFERROR(IF(VLOOKUP(C11135,'R. PUNTAJES'!$C$14:$R$213,'R. PUNTAJES'!$M$10,0)="","",VLOOKUP(C11135,'R. PUNTAJES'!$C$14:$R$213,'R. PUNTAJES'!$M$10,0)),"")</f>
        <v/>
      </c>
    </row>
    <row r="11243" spans="1:12" hidden="1" x14ac:dyDescent="0.3">
      <c r="A11243" s="1" t="str">
        <f>+A11135</f>
        <v>NO</v>
      </c>
      <c r="E11243" s="112"/>
      <c r="F11243" s="97" t="str">
        <f>+$F$118</f>
        <v>EMPRENDIMIENTOS Y EMPRESAS DE MUJERES</v>
      </c>
      <c r="G11243" s="24"/>
      <c r="H11243" s="24"/>
      <c r="I11243" s="24"/>
      <c r="J11243" s="24"/>
      <c r="K11243" s="24"/>
      <c r="L11243" s="98"/>
    </row>
    <row r="11244" spans="1:12" ht="13" hidden="1" customHeight="1" x14ac:dyDescent="0.3">
      <c r="A11244" s="1" t="str">
        <f>+A11135</f>
        <v>NO</v>
      </c>
      <c r="E11244" s="96">
        <v>0.25</v>
      </c>
      <c r="F11244" s="307" t="str">
        <f>+$F$119</f>
        <v>Emprendimientos y empresas de mujeres</v>
      </c>
      <c r="G11244" s="308"/>
      <c r="H11244" s="308"/>
      <c r="I11244" s="308"/>
      <c r="J11244" s="308"/>
      <c r="K11244" s="309"/>
      <c r="L11244" s="113" t="str">
        <f>IFERROR(IF(VLOOKUP(C11135,'R. PUNTAJES'!$C$14:$R$213,'R. PUNTAJES'!$N$10,0)="","",VLOOKUP(C11135,'R. PUNTAJES'!$C$14:$R$213,'R. PUNTAJES'!$N$10,0)),"")</f>
        <v/>
      </c>
    </row>
    <row r="11245" spans="1:12" hidden="1" x14ac:dyDescent="0.3">
      <c r="A11245" s="18" t="str">
        <f>+A11246</f>
        <v>NO</v>
      </c>
      <c r="B11245" s="18"/>
      <c r="E11245" s="112"/>
      <c r="F11245" s="97" t="str">
        <f>+$F$120</f>
        <v>MIPYME</v>
      </c>
      <c r="G11245" s="24"/>
      <c r="H11245" s="24"/>
      <c r="I11245" s="24"/>
      <c r="J11245" s="24"/>
      <c r="K11245" s="24"/>
      <c r="L11245" s="98"/>
    </row>
    <row r="11246" spans="1:12" hidden="1" x14ac:dyDescent="0.3">
      <c r="A11246" s="18" t="str">
        <f>+IF(E11246=0,"NO",1)</f>
        <v>NO</v>
      </c>
      <c r="B11246" s="18"/>
      <c r="E11246" s="96">
        <v>0</v>
      </c>
      <c r="F11246" s="307" t="str">
        <f>+$F$121</f>
        <v>Mipyme</v>
      </c>
      <c r="G11246" s="308"/>
      <c r="H11246" s="308"/>
      <c r="I11246" s="308"/>
      <c r="J11246" s="308"/>
      <c r="K11246" s="309"/>
      <c r="L11246" s="113" t="str">
        <f>IFERROR(IF(VLOOKUP(C11135,'R. PUNTAJES'!$C$14:$R$213,'R. PUNTAJES'!$O$10,0)="","",VLOOKUP(C11135,'R. PUNTAJES'!$C$14:$R$213,'R. PUNTAJES'!$O$10,0)),"")</f>
        <v/>
      </c>
    </row>
    <row r="11247" spans="1:12" hidden="1" x14ac:dyDescent="0.3">
      <c r="A11247" s="1" t="str">
        <f>+A11135</f>
        <v>NO</v>
      </c>
      <c r="E11247" s="112"/>
      <c r="F11247" s="97" t="str">
        <f>+$F$122</f>
        <v>EXPERIENCIA DEL PROPONENTE</v>
      </c>
      <c r="G11247" s="24"/>
      <c r="H11247" s="24"/>
      <c r="I11247" s="24"/>
      <c r="J11247" s="24"/>
      <c r="K11247" s="24"/>
      <c r="L11247" s="98"/>
    </row>
    <row r="11248" spans="1:12" hidden="1" x14ac:dyDescent="0.3">
      <c r="A11248" s="1" t="str">
        <f>+A11135</f>
        <v>NO</v>
      </c>
      <c r="E11248" s="96">
        <v>59.5</v>
      </c>
      <c r="F11248" s="307" t="str">
        <f>+$F$123</f>
        <v>mediana con valor absoluto</v>
      </c>
      <c r="G11248" s="308"/>
      <c r="H11248" s="308"/>
      <c r="I11248" s="308"/>
      <c r="J11248" s="308"/>
      <c r="K11248" s="309"/>
      <c r="L11248" s="113" t="str">
        <f>IFERROR(IF(VLOOKUP(C11135,'R. PUNTAJES'!$C$14:$R$213,'R. PUNTAJES'!$R$10,0)="","",VLOOKUP(C11135,'R. PUNTAJES'!$C$14:$R$213,'R. PUNTAJES'!$R$10,0)),"")</f>
        <v/>
      </c>
    </row>
    <row r="11249" spans="1:16" hidden="1" x14ac:dyDescent="0.3">
      <c r="A11249" s="1" t="str">
        <f>+A11135</f>
        <v>NO</v>
      </c>
      <c r="E11249" s="112"/>
      <c r="F11249" s="97" t="str">
        <f>+$F$124</f>
        <v>MULTAS</v>
      </c>
      <c r="G11249" s="24"/>
      <c r="H11249" s="24"/>
      <c r="I11249" s="24"/>
      <c r="J11249" s="24"/>
      <c r="K11249" s="24"/>
      <c r="L11249" s="98"/>
    </row>
    <row r="11250" spans="1:16" ht="12.75" hidden="1" customHeight="1" x14ac:dyDescent="0.3">
      <c r="A11250" s="1" t="str">
        <f>+A11135</f>
        <v>NO</v>
      </c>
      <c r="E11250" s="96">
        <v>-2</v>
      </c>
      <c r="F11250" s="307" t="str">
        <f>+$F$125</f>
        <v>Una o más multas o cláusulas penales durante el último año</v>
      </c>
      <c r="G11250" s="310"/>
      <c r="H11250" s="310"/>
      <c r="I11250" s="310"/>
      <c r="J11250" s="310"/>
      <c r="K11250" s="311"/>
      <c r="L11250" s="99" t="str">
        <f>IFERROR(IF(VLOOKUP(C11135,'R. PUNTAJES'!$C$14:$R$213,'R. PUNTAJES'!$Q$10,0)="","",VLOOKUP(C11135,'R. PUNTAJES'!$C$14:$R$213,'R. PUNTAJES'!$Q$10,0)),"")</f>
        <v/>
      </c>
    </row>
    <row r="11251" spans="1:16" hidden="1" x14ac:dyDescent="0.3">
      <c r="A11251" s="1" t="str">
        <f>+A11135</f>
        <v>NO</v>
      </c>
      <c r="E11251" s="112"/>
      <c r="F11251" s="97" t="str">
        <f>+$F$126</f>
        <v>OBRAS INCONCLUSAS</v>
      </c>
      <c r="G11251" s="24"/>
      <c r="H11251" s="24"/>
      <c r="I11251" s="24"/>
      <c r="J11251" s="24"/>
      <c r="K11251" s="24"/>
      <c r="L11251" s="98"/>
    </row>
    <row r="11252" spans="1:16" hidden="1" x14ac:dyDescent="0.3">
      <c r="A11252" s="1" t="str">
        <f>+A11135</f>
        <v>NO</v>
      </c>
      <c r="E11252" s="96">
        <v>-1</v>
      </c>
      <c r="F11252" s="301" t="str">
        <f>+$F$127</f>
        <v>Anotación vigente de obra civil inconclusa</v>
      </c>
      <c r="G11252" s="302"/>
      <c r="H11252" s="302"/>
      <c r="I11252" s="302"/>
      <c r="J11252" s="302"/>
      <c r="K11252" s="303"/>
      <c r="L11252" s="99" t="str">
        <f>IFERROR(IF(VLOOKUP(C11135,'R. PUNTAJES'!$C$14:$R$213,'R. PUNTAJES'!$P$10,0)="","",VLOOKUP(C11135,'R. PUNTAJES'!$C$14:$R$213,'R. PUNTAJES'!$P$10,0)),"")</f>
        <v/>
      </c>
    </row>
    <row r="11253" spans="1:16" ht="7.5" hidden="1" customHeight="1" x14ac:dyDescent="0.3">
      <c r="A11253" s="1" t="str">
        <f>+A11135</f>
        <v>NO</v>
      </c>
      <c r="E11253" s="114"/>
      <c r="F11253" s="45"/>
      <c r="G11253" s="45"/>
      <c r="H11253" s="45"/>
      <c r="I11253" s="45"/>
      <c r="J11253" s="45"/>
      <c r="K11253" s="45"/>
      <c r="L11253" s="48"/>
    </row>
    <row r="11254" spans="1:16" hidden="1" x14ac:dyDescent="0.3">
      <c r="A11254" s="1" t="str">
        <f>+A11135</f>
        <v>NO</v>
      </c>
      <c r="E11254" s="115" t="str">
        <f>+$E$129</f>
        <v>PUNTAJE TOTAL</v>
      </c>
      <c r="F11254" s="116"/>
      <c r="G11254" s="116"/>
      <c r="H11254" s="116"/>
      <c r="I11254" s="116"/>
      <c r="J11254" s="116"/>
      <c r="K11254" s="117"/>
      <c r="L11254" s="118">
        <f>IFERROR(IF(VLOOKUP(C11135,'R. PUNTAJES'!$C$14:$R$213,'R. PUNTAJES'!$H$10,0)="RECHAZO","",SUM(L11234:L11252)),"")</f>
        <v>0</v>
      </c>
    </row>
    <row r="11255" spans="1:16" hidden="1" x14ac:dyDescent="0.3">
      <c r="A11255" s="1" t="str">
        <f>+A11135</f>
        <v>NO</v>
      </c>
      <c r="E11255" s="304" t="str">
        <f>+$E$130</f>
        <v>OBSERVACIONES RESPECTO A PUNTAJES</v>
      </c>
      <c r="F11255" s="305"/>
      <c r="G11255" s="305"/>
      <c r="H11255" s="305"/>
      <c r="I11255" s="305"/>
      <c r="J11255" s="305"/>
      <c r="K11255" s="305"/>
      <c r="L11255" s="305"/>
    </row>
    <row r="11256" spans="1:16" ht="12" hidden="1" customHeight="1" x14ac:dyDescent="0.3">
      <c r="A11256" s="1" t="str">
        <f>+A11135</f>
        <v>NO</v>
      </c>
      <c r="E11256" s="306" t="s">
        <v>124</v>
      </c>
      <c r="F11256" s="305"/>
      <c r="G11256" s="305"/>
      <c r="H11256" s="305"/>
      <c r="I11256" s="305"/>
      <c r="J11256" s="305"/>
      <c r="K11256" s="305"/>
      <c r="L11256" s="305"/>
      <c r="N11256" s="119"/>
      <c r="O11256" s="119"/>
      <c r="P11256" s="120"/>
    </row>
    <row r="11257" spans="1:16" ht="3" hidden="1" customHeight="1" x14ac:dyDescent="0.3">
      <c r="A11257" s="1" t="str">
        <f>+A11136</f>
        <v>NO</v>
      </c>
      <c r="E11257" s="121"/>
      <c r="F11257" s="122"/>
      <c r="G11257" s="122"/>
      <c r="H11257" s="122"/>
      <c r="I11257" s="122"/>
      <c r="J11257" s="122"/>
      <c r="K11257" s="122"/>
      <c r="L11257" s="123"/>
    </row>
    <row r="11258" spans="1:16" hidden="1" x14ac:dyDescent="0.3">
      <c r="A11258" s="1" t="str">
        <f>+IF(OR(C11260=""),"NO",1)</f>
        <v>NO</v>
      </c>
      <c r="E11258" s="346"/>
      <c r="F11258" s="347"/>
      <c r="G11258" s="347"/>
      <c r="H11258" s="347"/>
      <c r="I11258" s="347"/>
      <c r="J11258" s="347"/>
      <c r="K11258" s="347"/>
      <c r="L11258" s="347"/>
    </row>
    <row r="11259" spans="1:16" ht="4.5" hidden="1" customHeight="1" x14ac:dyDescent="0.3">
      <c r="A11259" s="1" t="str">
        <f>+A11260</f>
        <v>NO</v>
      </c>
      <c r="E11259" s="15"/>
      <c r="F11259" s="16"/>
      <c r="G11259" s="16"/>
      <c r="H11259" s="16"/>
      <c r="I11259" s="16"/>
      <c r="J11259" s="16"/>
      <c r="K11259" s="16"/>
      <c r="L11259" s="17"/>
    </row>
    <row r="11260" spans="1:16" ht="15.75" hidden="1" customHeight="1" x14ac:dyDescent="0.3">
      <c r="A11260" s="1" t="str">
        <f>+IF(OR(C11260=""),"NO",1)</f>
        <v>NO</v>
      </c>
      <c r="B11260" s="1">
        <f>1+MAX($B$1:B11259)</f>
        <v>91</v>
      </c>
      <c r="C11260" s="18" t="s">
        <v>124</v>
      </c>
      <c r="E11260" s="19" t="s">
        <v>124</v>
      </c>
      <c r="F11260" s="20"/>
      <c r="G11260" s="20"/>
      <c r="H11260" s="20"/>
      <c r="I11260" s="21"/>
      <c r="J11260" s="20"/>
      <c r="K11260" s="21"/>
      <c r="L11260" s="22"/>
    </row>
    <row r="11261" spans="1:16" hidden="1" x14ac:dyDescent="0.3">
      <c r="A11261" s="1" t="str">
        <f>A11260</f>
        <v>NO</v>
      </c>
      <c r="E11261" s="23" t="str">
        <f>+$E$11</f>
        <v>Integrantes</v>
      </c>
      <c r="F11261" s="24"/>
      <c r="G11261" s="24"/>
      <c r="H11261" s="24"/>
      <c r="I11261" s="24"/>
      <c r="J11261" s="24"/>
      <c r="K11261" s="25" t="str">
        <f>+$K$11</f>
        <v>Nit</v>
      </c>
      <c r="L11261" s="26" t="str">
        <f>+$L$11</f>
        <v>Part.</v>
      </c>
    </row>
    <row r="11262" spans="1:16" hidden="1" x14ac:dyDescent="0.3">
      <c r="A11262" s="1" t="str">
        <f>+A11261</f>
        <v>NO</v>
      </c>
      <c r="C11262" s="1" t="s">
        <v>124</v>
      </c>
      <c r="E11262" s="27" t="s">
        <v>124</v>
      </c>
      <c r="F11262" s="28"/>
      <c r="G11262" s="28"/>
      <c r="H11262" s="28"/>
      <c r="I11262" s="28"/>
      <c r="J11262" s="28"/>
      <c r="K11262" s="29" t="s">
        <v>124</v>
      </c>
      <c r="L11262" s="30" t="s">
        <v>124</v>
      </c>
    </row>
    <row r="11263" spans="1:16" hidden="1" x14ac:dyDescent="0.3">
      <c r="A11263" s="18" t="str">
        <f>+IF(OR(C11263=""),"NO",1)</f>
        <v>NO</v>
      </c>
      <c r="B11263" s="18"/>
      <c r="C11263" s="1" t="s">
        <v>124</v>
      </c>
      <c r="E11263" s="31" t="s">
        <v>124</v>
      </c>
      <c r="F11263" s="32"/>
      <c r="G11263" s="32"/>
      <c r="H11263" s="32"/>
      <c r="I11263" s="32"/>
      <c r="J11263" s="32"/>
      <c r="K11263" s="33" t="s">
        <v>124</v>
      </c>
      <c r="L11263" s="34" t="s">
        <v>124</v>
      </c>
    </row>
    <row r="11264" spans="1:16" hidden="1" x14ac:dyDescent="0.3">
      <c r="A11264" s="18" t="str">
        <f>+IF(OR(C11264=""),"NO",1)</f>
        <v>NO</v>
      </c>
      <c r="B11264" s="18"/>
      <c r="C11264" s="1" t="s">
        <v>124</v>
      </c>
      <c r="E11264" s="31" t="s">
        <v>124</v>
      </c>
      <c r="F11264" s="32"/>
      <c r="G11264" s="32"/>
      <c r="H11264" s="32"/>
      <c r="I11264" s="32"/>
      <c r="J11264" s="32"/>
      <c r="K11264" s="33" t="s">
        <v>124</v>
      </c>
      <c r="L11264" s="34" t="s">
        <v>124</v>
      </c>
    </row>
    <row r="11265" spans="1:12" hidden="1" x14ac:dyDescent="0.3">
      <c r="A11265" s="18" t="str">
        <f>+IF(OR(C11265=""),"NO",1)</f>
        <v>NO</v>
      </c>
      <c r="B11265" s="18"/>
      <c r="C11265" s="1" t="s">
        <v>124</v>
      </c>
      <c r="E11265" s="31" t="s">
        <v>13</v>
      </c>
      <c r="F11265" s="32"/>
      <c r="G11265" s="32"/>
      <c r="H11265" s="32"/>
      <c r="I11265" s="32"/>
      <c r="J11265" s="32"/>
      <c r="K11265" s="33"/>
      <c r="L11265" s="34"/>
    </row>
    <row r="11266" spans="1:12" hidden="1" x14ac:dyDescent="0.3">
      <c r="A11266" s="18" t="str">
        <f>+IF(OR(C11266=""),"NO",1)</f>
        <v>NO</v>
      </c>
      <c r="B11266" s="18"/>
      <c r="C11266" s="1" t="s">
        <v>124</v>
      </c>
      <c r="E11266" s="31" t="s">
        <v>13</v>
      </c>
      <c r="F11266" s="32"/>
      <c r="G11266" s="32"/>
      <c r="H11266" s="32"/>
      <c r="I11266" s="32"/>
      <c r="J11266" s="32"/>
      <c r="K11266" s="33"/>
      <c r="L11266" s="34"/>
    </row>
    <row r="11267" spans="1:12" hidden="1" x14ac:dyDescent="0.3">
      <c r="A11267" s="18" t="str">
        <f>+IF(OR(C11267=""),"NO",1)</f>
        <v>NO</v>
      </c>
      <c r="B11267" s="18"/>
      <c r="C11267" s="1" t="s">
        <v>124</v>
      </c>
      <c r="E11267" s="35" t="s">
        <v>13</v>
      </c>
      <c r="F11267" s="36"/>
      <c r="G11267" s="36"/>
      <c r="H11267" s="36"/>
      <c r="I11267" s="36"/>
      <c r="J11267" s="36"/>
      <c r="K11267" s="37"/>
      <c r="L11267" s="38"/>
    </row>
    <row r="11268" spans="1:12" ht="5.15" hidden="1" customHeight="1" x14ac:dyDescent="0.3">
      <c r="A11268" s="1" t="str">
        <f>+A11260</f>
        <v>NO</v>
      </c>
      <c r="E11268" s="39"/>
      <c r="F11268" s="39"/>
      <c r="G11268" s="39"/>
      <c r="H11268" s="39"/>
      <c r="I11268" s="39"/>
      <c r="J11268" s="39"/>
      <c r="K11268" s="39"/>
      <c r="L11268" s="39"/>
    </row>
    <row r="11269" spans="1:12" ht="15.75" hidden="1" customHeight="1" x14ac:dyDescent="0.3">
      <c r="A11269" s="1" t="str">
        <f>+A11260</f>
        <v>NO</v>
      </c>
      <c r="E11269" s="40" t="str">
        <f>+$E$19</f>
        <v>RESULTADO DE EVALUACIÓN TÉCNICA</v>
      </c>
      <c r="F11269" s="41"/>
      <c r="G11269" s="41"/>
      <c r="H11269" s="41"/>
      <c r="I11269" s="41"/>
      <c r="J11269" s="41"/>
      <c r="K11269" s="41"/>
      <c r="L11269" s="42"/>
    </row>
    <row r="11270" spans="1:12" hidden="1" x14ac:dyDescent="0.3">
      <c r="A11270" s="1" t="str">
        <f>+A11260</f>
        <v>NO</v>
      </c>
      <c r="E11270" s="43"/>
      <c r="F11270" s="44" t="str">
        <f>+$F$20</f>
        <v>Experiencia</v>
      </c>
      <c r="G11270" s="45"/>
      <c r="H11270" s="45"/>
      <c r="I11270" s="45"/>
      <c r="J11270" s="45"/>
      <c r="K11270" s="46"/>
      <c r="L11270" s="47" t="s">
        <v>124</v>
      </c>
    </row>
    <row r="11271" spans="1:12" hidden="1" x14ac:dyDescent="0.3">
      <c r="A11271" s="1" t="str">
        <f>+A11260</f>
        <v>NO</v>
      </c>
      <c r="E11271" s="348" t="str">
        <f>+$E$21</f>
        <v>OBSERVACIONES RESPECTO A LA EVALUACIÓN DE EXPERIENCIA</v>
      </c>
      <c r="F11271" s="308"/>
      <c r="G11271" s="308"/>
      <c r="H11271" s="308"/>
      <c r="I11271" s="308"/>
      <c r="J11271" s="308"/>
      <c r="K11271" s="308"/>
      <c r="L11271" s="349"/>
    </row>
    <row r="11272" spans="1:12" hidden="1" x14ac:dyDescent="0.3">
      <c r="A11272" s="1" t="str">
        <f>+A11260</f>
        <v>NO</v>
      </c>
      <c r="E11272" s="350" t="s">
        <v>124</v>
      </c>
      <c r="F11272" s="351"/>
      <c r="G11272" s="351"/>
      <c r="H11272" s="351"/>
      <c r="I11272" s="351"/>
      <c r="J11272" s="351"/>
      <c r="K11272" s="351"/>
      <c r="L11272" s="352"/>
    </row>
    <row r="11273" spans="1:12" ht="5.15" hidden="1" customHeight="1" x14ac:dyDescent="0.3">
      <c r="A11273" s="1" t="str">
        <f>+A11260</f>
        <v>NO</v>
      </c>
      <c r="E11273" s="39"/>
      <c r="F11273" s="39"/>
      <c r="G11273" s="39"/>
      <c r="H11273" s="39"/>
      <c r="I11273" s="39"/>
      <c r="J11273" s="39"/>
      <c r="K11273" s="39"/>
      <c r="L11273" s="39"/>
    </row>
    <row r="11274" spans="1:12" ht="12.75" hidden="1" customHeight="1" x14ac:dyDescent="0.3">
      <c r="A11274" s="1" t="str">
        <f>+A11260</f>
        <v>NO</v>
      </c>
      <c r="E11274" s="40" t="str">
        <f>+$E$24</f>
        <v>EXPERIENCIA HABILITANTE: CONTRATOS PRESENTADOS</v>
      </c>
      <c r="F11274" s="41"/>
      <c r="G11274" s="41"/>
      <c r="H11274" s="41"/>
      <c r="I11274" s="41"/>
      <c r="J11274" s="41"/>
      <c r="K11274" s="41"/>
      <c r="L11274" s="42"/>
    </row>
    <row r="11275" spans="1:12" ht="8.5" hidden="1" customHeight="1" x14ac:dyDescent="0.3">
      <c r="A11275" s="1" t="str">
        <f>+A11260</f>
        <v>NO</v>
      </c>
      <c r="E11275" s="49"/>
      <c r="F11275" s="50"/>
      <c r="G11275" s="51"/>
      <c r="H11275" s="51"/>
      <c r="I11275" s="51"/>
      <c r="J11275" s="51"/>
      <c r="K11275" s="51"/>
      <c r="L11275" s="52"/>
    </row>
    <row r="11276" spans="1:12" hidden="1" x14ac:dyDescent="0.3">
      <c r="A11276" s="18" t="str">
        <f>+IF(OR(C11276=""),"NO",1)</f>
        <v>NO</v>
      </c>
      <c r="B11276" s="18"/>
      <c r="C11276" s="1" t="s">
        <v>124</v>
      </c>
      <c r="E11276" s="329">
        <v>1</v>
      </c>
      <c r="F11276" s="53" t="str">
        <f>+$F$26</f>
        <v>OBJETO</v>
      </c>
      <c r="G11276" s="332" t="s">
        <v>124</v>
      </c>
      <c r="H11276" s="333"/>
      <c r="I11276" s="333"/>
      <c r="J11276" s="333"/>
      <c r="K11276" s="333"/>
      <c r="L11276" s="334"/>
    </row>
    <row r="11277" spans="1:12" hidden="1" x14ac:dyDescent="0.3">
      <c r="A11277" s="18" t="str">
        <f>+IF(OR(C11276=""),"NO",1)</f>
        <v>NO</v>
      </c>
      <c r="B11277" s="18"/>
      <c r="E11277" s="330"/>
      <c r="F11277" s="54" t="str">
        <f>+$F$27</f>
        <v>CONTRATANTE</v>
      </c>
      <c r="G11277" s="335" t="s">
        <v>124</v>
      </c>
      <c r="H11277" s="310"/>
      <c r="I11277" s="310"/>
      <c r="J11277" s="310"/>
      <c r="K11277" s="310"/>
      <c r="L11277" s="336"/>
    </row>
    <row r="11278" spans="1:12" hidden="1" x14ac:dyDescent="0.3">
      <c r="A11278" s="18" t="str">
        <f>+IF(OR(C11276=""),"NO",1)</f>
        <v>NO</v>
      </c>
      <c r="B11278" s="18"/>
      <c r="E11278" s="330"/>
      <c r="F11278" s="54" t="str">
        <f>+$F$28</f>
        <v>APORTANTE</v>
      </c>
      <c r="G11278" s="337" t="s">
        <v>124</v>
      </c>
      <c r="H11278" s="338"/>
      <c r="I11278" s="338"/>
      <c r="J11278" s="338"/>
      <c r="K11278" s="338"/>
      <c r="L11278" s="339"/>
    </row>
    <row r="11279" spans="1:12" hidden="1" x14ac:dyDescent="0.3">
      <c r="A11279" s="18" t="str">
        <f>+IF(OR(C11276=""),"NO",1)</f>
        <v>NO</v>
      </c>
      <c r="B11279" s="18"/>
      <c r="E11279" s="330"/>
      <c r="F11279" s="54" t="str">
        <f>+$F$29</f>
        <v>VALOR /SMMLV)</v>
      </c>
      <c r="G11279" s="55" t="s">
        <v>124</v>
      </c>
      <c r="H11279" s="56" t="str">
        <f>+$H$29</f>
        <v>% PART..</v>
      </c>
      <c r="I11279" s="57" t="s">
        <v>124</v>
      </c>
      <c r="J11279" s="58" t="str">
        <f>+$J$29</f>
        <v>VALOR ACREDITADO</v>
      </c>
      <c r="K11279" s="59"/>
      <c r="L11279" s="47" t="s">
        <v>124</v>
      </c>
    </row>
    <row r="11280" spans="1:12" hidden="1" x14ac:dyDescent="0.3">
      <c r="A11280" s="18" t="str">
        <f>+IF(OR(C11276=""),"NO",1)</f>
        <v>NO</v>
      </c>
      <c r="B11280" s="18"/>
      <c r="E11280" s="330"/>
      <c r="F11280" s="60" t="str">
        <f>+$F$30</f>
        <v>EXPERIENCIA APORTADA</v>
      </c>
      <c r="G11280" s="340" t="s">
        <v>124</v>
      </c>
      <c r="H11280" s="341"/>
      <c r="I11280" s="341"/>
      <c r="J11280" s="341"/>
      <c r="K11280" s="341"/>
      <c r="L11280" s="342"/>
    </row>
    <row r="11281" spans="1:12" hidden="1" x14ac:dyDescent="0.3">
      <c r="A11281" s="18" t="str">
        <f>+IF(OR(C11276=""),"NO",1)</f>
        <v>NO</v>
      </c>
      <c r="B11281" s="18"/>
      <c r="E11281" s="331"/>
      <c r="F11281" s="62" t="str">
        <f>+$F$31</f>
        <v>OBSERVACIÓN</v>
      </c>
      <c r="G11281" s="343" t="s">
        <v>124</v>
      </c>
      <c r="H11281" s="344"/>
      <c r="I11281" s="344"/>
      <c r="J11281" s="344"/>
      <c r="K11281" s="344"/>
      <c r="L11281" s="345"/>
    </row>
    <row r="11282" spans="1:12" ht="8.5" hidden="1" customHeight="1" x14ac:dyDescent="0.3">
      <c r="A11282" s="18" t="str">
        <f>+IF(OR(C11276=""),"NO",1)</f>
        <v>NO</v>
      </c>
      <c r="B11282" s="18"/>
      <c r="E11282" s="49"/>
      <c r="F11282" s="50"/>
      <c r="G11282" s="51"/>
      <c r="H11282" s="51"/>
      <c r="I11282" s="51"/>
      <c r="J11282" s="51"/>
      <c r="K11282" s="51"/>
      <c r="L11282" s="52"/>
    </row>
    <row r="11283" spans="1:12" hidden="1" x14ac:dyDescent="0.3">
      <c r="A11283" s="18" t="str">
        <f t="shared" ref="A11283" si="3780">+IF(OR(C11283=""),"NO",1)</f>
        <v>NO</v>
      </c>
      <c r="B11283" s="18"/>
      <c r="C11283" s="1" t="s">
        <v>124</v>
      </c>
      <c r="E11283" s="329">
        <v>2</v>
      </c>
      <c r="F11283" s="53" t="str">
        <f>+$F$26</f>
        <v>OBJETO</v>
      </c>
      <c r="G11283" s="332" t="s">
        <v>124</v>
      </c>
      <c r="H11283" s="333"/>
      <c r="I11283" s="333"/>
      <c r="J11283" s="333"/>
      <c r="K11283" s="333"/>
      <c r="L11283" s="334"/>
    </row>
    <row r="11284" spans="1:12" hidden="1" x14ac:dyDescent="0.3">
      <c r="A11284" s="18" t="str">
        <f t="shared" ref="A11284" si="3781">+IF(OR(C11283=""),"NO",1)</f>
        <v>NO</v>
      </c>
      <c r="B11284" s="18"/>
      <c r="E11284" s="330"/>
      <c r="F11284" s="54" t="str">
        <f>+$F$27</f>
        <v>CONTRATANTE</v>
      </c>
      <c r="G11284" s="335" t="s">
        <v>124</v>
      </c>
      <c r="H11284" s="310"/>
      <c r="I11284" s="310"/>
      <c r="J11284" s="310"/>
      <c r="K11284" s="310"/>
      <c r="L11284" s="336"/>
    </row>
    <row r="11285" spans="1:12" hidden="1" x14ac:dyDescent="0.3">
      <c r="A11285" s="18" t="str">
        <f t="shared" ref="A11285" si="3782">+IF(OR(C11283=""),"NO",1)</f>
        <v>NO</v>
      </c>
      <c r="B11285" s="18"/>
      <c r="E11285" s="330"/>
      <c r="F11285" s="54" t="str">
        <f>+$F$28</f>
        <v>APORTANTE</v>
      </c>
      <c r="G11285" s="337" t="s">
        <v>124</v>
      </c>
      <c r="H11285" s="338"/>
      <c r="I11285" s="338"/>
      <c r="J11285" s="338"/>
      <c r="K11285" s="338"/>
      <c r="L11285" s="339"/>
    </row>
    <row r="11286" spans="1:12" hidden="1" x14ac:dyDescent="0.3">
      <c r="A11286" s="18" t="str">
        <f t="shared" ref="A11286" si="3783">+IF(OR(C11283=""),"NO",1)</f>
        <v>NO</v>
      </c>
      <c r="B11286" s="18"/>
      <c r="E11286" s="330"/>
      <c r="F11286" s="54" t="str">
        <f>+$F$29</f>
        <v>VALOR /SMMLV)</v>
      </c>
      <c r="G11286" s="55" t="s">
        <v>124</v>
      </c>
      <c r="H11286" s="56" t="str">
        <f>+$H$29</f>
        <v>% PART..</v>
      </c>
      <c r="I11286" s="57" t="s">
        <v>124</v>
      </c>
      <c r="J11286" s="58" t="str">
        <f>+$J$29</f>
        <v>VALOR ACREDITADO</v>
      </c>
      <c r="K11286" s="59"/>
      <c r="L11286" s="47" t="s">
        <v>124</v>
      </c>
    </row>
    <row r="11287" spans="1:12" hidden="1" x14ac:dyDescent="0.3">
      <c r="A11287" s="18" t="str">
        <f t="shared" ref="A11287" si="3784">+IF(OR(C11283=""),"NO",1)</f>
        <v>NO</v>
      </c>
      <c r="B11287" s="18"/>
      <c r="E11287" s="330"/>
      <c r="F11287" s="60" t="str">
        <f>+$F$30</f>
        <v>EXPERIENCIA APORTADA</v>
      </c>
      <c r="G11287" s="340" t="s">
        <v>124</v>
      </c>
      <c r="H11287" s="341"/>
      <c r="I11287" s="341"/>
      <c r="J11287" s="341"/>
      <c r="K11287" s="341"/>
      <c r="L11287" s="342"/>
    </row>
    <row r="11288" spans="1:12" hidden="1" x14ac:dyDescent="0.3">
      <c r="A11288" s="18" t="str">
        <f t="shared" ref="A11288" si="3785">+IF(OR(C11283=""),"NO",1)</f>
        <v>NO</v>
      </c>
      <c r="B11288" s="18"/>
      <c r="E11288" s="331"/>
      <c r="F11288" s="62" t="str">
        <f>+$F$31</f>
        <v>OBSERVACIÓN</v>
      </c>
      <c r="G11288" s="343" t="s">
        <v>124</v>
      </c>
      <c r="H11288" s="344"/>
      <c r="I11288" s="344"/>
      <c r="J11288" s="344"/>
      <c r="K11288" s="344"/>
      <c r="L11288" s="345"/>
    </row>
    <row r="11289" spans="1:12" ht="8.5" hidden="1" customHeight="1" x14ac:dyDescent="0.3">
      <c r="A11289" s="18" t="str">
        <f t="shared" ref="A11289" si="3786">+IF(OR(C11283=""),"NO",1)</f>
        <v>NO</v>
      </c>
      <c r="B11289" s="18"/>
      <c r="E11289" s="49"/>
      <c r="F11289" s="50"/>
      <c r="G11289" s="51"/>
      <c r="H11289" s="51"/>
      <c r="I11289" s="51"/>
      <c r="J11289" s="51"/>
      <c r="K11289" s="51"/>
      <c r="L11289" s="52"/>
    </row>
    <row r="11290" spans="1:12" hidden="1" x14ac:dyDescent="0.3">
      <c r="A11290" s="18" t="str">
        <f t="shared" ref="A11290" si="3787">+IF(OR(C11290=""),"NO",1)</f>
        <v>NO</v>
      </c>
      <c r="B11290" s="18"/>
      <c r="C11290" s="1" t="s">
        <v>124</v>
      </c>
      <c r="E11290" s="329">
        <v>3</v>
      </c>
      <c r="F11290" s="53" t="str">
        <f>+$F$26</f>
        <v>OBJETO</v>
      </c>
      <c r="G11290" s="332" t="s">
        <v>124</v>
      </c>
      <c r="H11290" s="333"/>
      <c r="I11290" s="333"/>
      <c r="J11290" s="333"/>
      <c r="K11290" s="333"/>
      <c r="L11290" s="334"/>
    </row>
    <row r="11291" spans="1:12" hidden="1" x14ac:dyDescent="0.3">
      <c r="A11291" s="18" t="str">
        <f t="shared" ref="A11291" si="3788">+IF(OR(C11290=""),"NO",1)</f>
        <v>NO</v>
      </c>
      <c r="B11291" s="18"/>
      <c r="E11291" s="330"/>
      <c r="F11291" s="54" t="str">
        <f>+$F$27</f>
        <v>CONTRATANTE</v>
      </c>
      <c r="G11291" s="335" t="s">
        <v>124</v>
      </c>
      <c r="H11291" s="310"/>
      <c r="I11291" s="310"/>
      <c r="J11291" s="310"/>
      <c r="K11291" s="310"/>
      <c r="L11291" s="336"/>
    </row>
    <row r="11292" spans="1:12" hidden="1" x14ac:dyDescent="0.3">
      <c r="A11292" s="18" t="str">
        <f t="shared" ref="A11292" si="3789">+IF(OR(C11290=""),"NO",1)</f>
        <v>NO</v>
      </c>
      <c r="B11292" s="18"/>
      <c r="E11292" s="330"/>
      <c r="F11292" s="54" t="str">
        <f>+$F$28</f>
        <v>APORTANTE</v>
      </c>
      <c r="G11292" s="337" t="s">
        <v>124</v>
      </c>
      <c r="H11292" s="338"/>
      <c r="I11292" s="338"/>
      <c r="J11292" s="338"/>
      <c r="K11292" s="338"/>
      <c r="L11292" s="339"/>
    </row>
    <row r="11293" spans="1:12" hidden="1" x14ac:dyDescent="0.3">
      <c r="A11293" s="18" t="str">
        <f t="shared" ref="A11293" si="3790">+IF(OR(C11290=""),"NO",1)</f>
        <v>NO</v>
      </c>
      <c r="B11293" s="18"/>
      <c r="E11293" s="330"/>
      <c r="F11293" s="54" t="str">
        <f>+$F$29</f>
        <v>VALOR /SMMLV)</v>
      </c>
      <c r="G11293" s="55" t="s">
        <v>124</v>
      </c>
      <c r="H11293" s="56" t="str">
        <f>+$H$29</f>
        <v>% PART..</v>
      </c>
      <c r="I11293" s="57" t="s">
        <v>124</v>
      </c>
      <c r="J11293" s="58" t="str">
        <f>+$J$29</f>
        <v>VALOR ACREDITADO</v>
      </c>
      <c r="K11293" s="59"/>
      <c r="L11293" s="47" t="s">
        <v>124</v>
      </c>
    </row>
    <row r="11294" spans="1:12" hidden="1" x14ac:dyDescent="0.3">
      <c r="A11294" s="18" t="str">
        <f t="shared" ref="A11294" si="3791">+IF(OR(C11290=""),"NO",1)</f>
        <v>NO</v>
      </c>
      <c r="B11294" s="18"/>
      <c r="E11294" s="330"/>
      <c r="F11294" s="60" t="str">
        <f>+$F$30</f>
        <v>EXPERIENCIA APORTADA</v>
      </c>
      <c r="G11294" s="340" t="s">
        <v>124</v>
      </c>
      <c r="H11294" s="341"/>
      <c r="I11294" s="341"/>
      <c r="J11294" s="341"/>
      <c r="K11294" s="341"/>
      <c r="L11294" s="342"/>
    </row>
    <row r="11295" spans="1:12" hidden="1" x14ac:dyDescent="0.3">
      <c r="A11295" s="18" t="str">
        <f t="shared" ref="A11295" si="3792">+IF(OR(C11290=""),"NO",1)</f>
        <v>NO</v>
      </c>
      <c r="B11295" s="18"/>
      <c r="E11295" s="331"/>
      <c r="F11295" s="62" t="str">
        <f>+$F$31</f>
        <v>OBSERVACIÓN</v>
      </c>
      <c r="G11295" s="343" t="s">
        <v>124</v>
      </c>
      <c r="H11295" s="344"/>
      <c r="I11295" s="344"/>
      <c r="J11295" s="344"/>
      <c r="K11295" s="344"/>
      <c r="L11295" s="345"/>
    </row>
    <row r="11296" spans="1:12" ht="8.5" hidden="1" customHeight="1" x14ac:dyDescent="0.3">
      <c r="A11296" s="18" t="str">
        <f t="shared" ref="A11296" si="3793">+IF(OR(C11290=""),"NO",1)</f>
        <v>NO</v>
      </c>
      <c r="B11296" s="18"/>
      <c r="E11296" s="49"/>
      <c r="F11296" s="50"/>
      <c r="G11296" s="51"/>
      <c r="H11296" s="51"/>
      <c r="I11296" s="51"/>
      <c r="J11296" s="51"/>
      <c r="K11296" s="51"/>
      <c r="L11296" s="52"/>
    </row>
    <row r="11297" spans="1:12" hidden="1" x14ac:dyDescent="0.3">
      <c r="A11297" s="18" t="str">
        <f t="shared" ref="A11297" si="3794">+IF(OR(C11297=""),"NO",1)</f>
        <v>NO</v>
      </c>
      <c r="B11297" s="18"/>
      <c r="C11297" s="1" t="s">
        <v>124</v>
      </c>
      <c r="E11297" s="329">
        <v>4</v>
      </c>
      <c r="F11297" s="53" t="str">
        <f>+$F$26</f>
        <v>OBJETO</v>
      </c>
      <c r="G11297" s="332" t="s">
        <v>124</v>
      </c>
      <c r="H11297" s="333"/>
      <c r="I11297" s="333"/>
      <c r="J11297" s="333"/>
      <c r="K11297" s="333"/>
      <c r="L11297" s="334"/>
    </row>
    <row r="11298" spans="1:12" hidden="1" x14ac:dyDescent="0.3">
      <c r="A11298" s="18" t="str">
        <f t="shared" ref="A11298" si="3795">+IF(OR(C11297=""),"NO",1)</f>
        <v>NO</v>
      </c>
      <c r="B11298" s="18"/>
      <c r="E11298" s="330"/>
      <c r="F11298" s="54" t="str">
        <f>+$F$27</f>
        <v>CONTRATANTE</v>
      </c>
      <c r="G11298" s="335" t="s">
        <v>124</v>
      </c>
      <c r="H11298" s="310"/>
      <c r="I11298" s="310"/>
      <c r="J11298" s="310"/>
      <c r="K11298" s="310"/>
      <c r="L11298" s="336"/>
    </row>
    <row r="11299" spans="1:12" hidden="1" x14ac:dyDescent="0.3">
      <c r="A11299" s="18" t="str">
        <f t="shared" ref="A11299" si="3796">+IF(OR(C11297=""),"NO",1)</f>
        <v>NO</v>
      </c>
      <c r="B11299" s="18"/>
      <c r="E11299" s="330"/>
      <c r="F11299" s="54" t="str">
        <f>+$F$28</f>
        <v>APORTANTE</v>
      </c>
      <c r="G11299" s="337" t="s">
        <v>124</v>
      </c>
      <c r="H11299" s="338"/>
      <c r="I11299" s="338"/>
      <c r="J11299" s="338"/>
      <c r="K11299" s="338"/>
      <c r="L11299" s="339"/>
    </row>
    <row r="11300" spans="1:12" hidden="1" x14ac:dyDescent="0.3">
      <c r="A11300" s="18" t="str">
        <f t="shared" ref="A11300" si="3797">+IF(OR(C11297=""),"NO",1)</f>
        <v>NO</v>
      </c>
      <c r="B11300" s="18"/>
      <c r="E11300" s="330"/>
      <c r="F11300" s="54" t="str">
        <f>+$F$29</f>
        <v>VALOR /SMMLV)</v>
      </c>
      <c r="G11300" s="55" t="s">
        <v>124</v>
      </c>
      <c r="H11300" s="56" t="str">
        <f>+$H$29</f>
        <v>% PART..</v>
      </c>
      <c r="I11300" s="57" t="s">
        <v>124</v>
      </c>
      <c r="J11300" s="58" t="str">
        <f>+$J$29</f>
        <v>VALOR ACREDITADO</v>
      </c>
      <c r="K11300" s="59"/>
      <c r="L11300" s="47" t="s">
        <v>124</v>
      </c>
    </row>
    <row r="11301" spans="1:12" hidden="1" x14ac:dyDescent="0.3">
      <c r="A11301" s="18" t="str">
        <f t="shared" ref="A11301" si="3798">+IF(OR(C11297=""),"NO",1)</f>
        <v>NO</v>
      </c>
      <c r="B11301" s="18"/>
      <c r="E11301" s="330"/>
      <c r="F11301" s="60" t="str">
        <f>+$F$30</f>
        <v>EXPERIENCIA APORTADA</v>
      </c>
      <c r="G11301" s="340" t="s">
        <v>124</v>
      </c>
      <c r="H11301" s="341"/>
      <c r="I11301" s="341"/>
      <c r="J11301" s="341"/>
      <c r="K11301" s="341"/>
      <c r="L11301" s="342"/>
    </row>
    <row r="11302" spans="1:12" hidden="1" x14ac:dyDescent="0.3">
      <c r="A11302" s="18" t="str">
        <f t="shared" ref="A11302" si="3799">+IF(OR(C11297=""),"NO",1)</f>
        <v>NO</v>
      </c>
      <c r="B11302" s="18"/>
      <c r="E11302" s="331"/>
      <c r="F11302" s="62" t="str">
        <f>+$F$31</f>
        <v>OBSERVACIÓN</v>
      </c>
      <c r="G11302" s="343" t="s">
        <v>124</v>
      </c>
      <c r="H11302" s="344"/>
      <c r="I11302" s="344"/>
      <c r="J11302" s="344"/>
      <c r="K11302" s="344"/>
      <c r="L11302" s="345"/>
    </row>
    <row r="11303" spans="1:12" ht="8.5" hidden="1" customHeight="1" x14ac:dyDescent="0.3">
      <c r="A11303" s="18" t="str">
        <f t="shared" ref="A11303" si="3800">+IF(OR(C11297=""),"NO",1)</f>
        <v>NO</v>
      </c>
      <c r="B11303" s="18"/>
      <c r="E11303" s="49"/>
      <c r="F11303" s="50"/>
      <c r="G11303" s="51"/>
      <c r="H11303" s="51"/>
      <c r="I11303" s="51"/>
      <c r="J11303" s="51"/>
      <c r="K11303" s="51"/>
      <c r="L11303" s="52"/>
    </row>
    <row r="11304" spans="1:12" hidden="1" x14ac:dyDescent="0.3">
      <c r="A11304" s="18" t="str">
        <f t="shared" ref="A11304" si="3801">+IF(OR(C11304=""),"NO",1)</f>
        <v>NO</v>
      </c>
      <c r="B11304" s="18"/>
      <c r="C11304" s="1" t="s">
        <v>124</v>
      </c>
      <c r="E11304" s="329">
        <v>5</v>
      </c>
      <c r="F11304" s="53" t="str">
        <f>+$F$26</f>
        <v>OBJETO</v>
      </c>
      <c r="G11304" s="332" t="s">
        <v>124</v>
      </c>
      <c r="H11304" s="333"/>
      <c r="I11304" s="333"/>
      <c r="J11304" s="333"/>
      <c r="K11304" s="333"/>
      <c r="L11304" s="334"/>
    </row>
    <row r="11305" spans="1:12" hidden="1" x14ac:dyDescent="0.3">
      <c r="A11305" s="18" t="str">
        <f t="shared" ref="A11305" si="3802">+IF(OR(C11304=""),"NO",1)</f>
        <v>NO</v>
      </c>
      <c r="B11305" s="18"/>
      <c r="E11305" s="330"/>
      <c r="F11305" s="54" t="str">
        <f>+$F$27</f>
        <v>CONTRATANTE</v>
      </c>
      <c r="G11305" s="335" t="s">
        <v>124</v>
      </c>
      <c r="H11305" s="310"/>
      <c r="I11305" s="310"/>
      <c r="J11305" s="310"/>
      <c r="K11305" s="310"/>
      <c r="L11305" s="336"/>
    </row>
    <row r="11306" spans="1:12" hidden="1" x14ac:dyDescent="0.3">
      <c r="A11306" s="18" t="str">
        <f t="shared" ref="A11306" si="3803">+IF(OR(C11304=""),"NO",1)</f>
        <v>NO</v>
      </c>
      <c r="B11306" s="18"/>
      <c r="E11306" s="330"/>
      <c r="F11306" s="54" t="str">
        <f>+$F$28</f>
        <v>APORTANTE</v>
      </c>
      <c r="G11306" s="337" t="s">
        <v>124</v>
      </c>
      <c r="H11306" s="338"/>
      <c r="I11306" s="338"/>
      <c r="J11306" s="338"/>
      <c r="K11306" s="338"/>
      <c r="L11306" s="339"/>
    </row>
    <row r="11307" spans="1:12" hidden="1" x14ac:dyDescent="0.3">
      <c r="A11307" s="18" t="str">
        <f t="shared" ref="A11307" si="3804">+IF(OR(C11304=""),"NO",1)</f>
        <v>NO</v>
      </c>
      <c r="B11307" s="18"/>
      <c r="E11307" s="330"/>
      <c r="F11307" s="54" t="str">
        <f>+$F$29</f>
        <v>VALOR /SMMLV)</v>
      </c>
      <c r="G11307" s="55" t="s">
        <v>124</v>
      </c>
      <c r="H11307" s="56" t="str">
        <f>+$H$29</f>
        <v>% PART..</v>
      </c>
      <c r="I11307" s="57" t="s">
        <v>124</v>
      </c>
      <c r="J11307" s="58" t="str">
        <f>+$J$29</f>
        <v>VALOR ACREDITADO</v>
      </c>
      <c r="K11307" s="59"/>
      <c r="L11307" s="47" t="s">
        <v>124</v>
      </c>
    </row>
    <row r="11308" spans="1:12" hidden="1" x14ac:dyDescent="0.3">
      <c r="A11308" s="18" t="str">
        <f t="shared" ref="A11308" si="3805">+IF(OR(C11304=""),"NO",1)</f>
        <v>NO</v>
      </c>
      <c r="B11308" s="18"/>
      <c r="E11308" s="330"/>
      <c r="F11308" s="60" t="str">
        <f>+$F$30</f>
        <v>EXPERIENCIA APORTADA</v>
      </c>
      <c r="G11308" s="340" t="s">
        <v>124</v>
      </c>
      <c r="H11308" s="341"/>
      <c r="I11308" s="341"/>
      <c r="J11308" s="341"/>
      <c r="K11308" s="341"/>
      <c r="L11308" s="342"/>
    </row>
    <row r="11309" spans="1:12" hidden="1" x14ac:dyDescent="0.3">
      <c r="A11309" s="18" t="str">
        <f t="shared" ref="A11309" si="3806">+IF(OR(C11304=""),"NO",1)</f>
        <v>NO</v>
      </c>
      <c r="B11309" s="18"/>
      <c r="E11309" s="331"/>
      <c r="F11309" s="62" t="str">
        <f>+$F$31</f>
        <v>OBSERVACIÓN</v>
      </c>
      <c r="G11309" s="343" t="s">
        <v>124</v>
      </c>
      <c r="H11309" s="344"/>
      <c r="I11309" s="344"/>
      <c r="J11309" s="344"/>
      <c r="K11309" s="344"/>
      <c r="L11309" s="345"/>
    </row>
    <row r="11310" spans="1:12" ht="8.5" hidden="1" customHeight="1" x14ac:dyDescent="0.3">
      <c r="A11310" s="18" t="str">
        <f t="shared" ref="A11310" si="3807">+IF(OR(C11304=""),"NO",1)</f>
        <v>NO</v>
      </c>
      <c r="B11310" s="18"/>
      <c r="E11310" s="49"/>
      <c r="F11310" s="50"/>
      <c r="G11310" s="51"/>
      <c r="H11310" s="51"/>
      <c r="I11310" s="51"/>
      <c r="J11310" s="51"/>
      <c r="K11310" s="51"/>
      <c r="L11310" s="52"/>
    </row>
    <row r="11311" spans="1:12" hidden="1" x14ac:dyDescent="0.3">
      <c r="A11311" s="18" t="str">
        <f t="shared" ref="A11311" si="3808">+IF(OR(C11311=""),"NO",1)</f>
        <v>NO</v>
      </c>
      <c r="B11311" s="18"/>
      <c r="C11311" s="1" t="s">
        <v>124</v>
      </c>
      <c r="E11311" s="329">
        <v>6</v>
      </c>
      <c r="F11311" s="53" t="str">
        <f>+$F$26</f>
        <v>OBJETO</v>
      </c>
      <c r="G11311" s="332" t="s">
        <v>124</v>
      </c>
      <c r="H11311" s="333"/>
      <c r="I11311" s="333"/>
      <c r="J11311" s="333"/>
      <c r="K11311" s="333"/>
      <c r="L11311" s="334"/>
    </row>
    <row r="11312" spans="1:12" hidden="1" x14ac:dyDescent="0.3">
      <c r="A11312" s="18" t="str">
        <f t="shared" ref="A11312" si="3809">+IF(OR(C11311=""),"NO",1)</f>
        <v>NO</v>
      </c>
      <c r="B11312" s="18"/>
      <c r="E11312" s="330"/>
      <c r="F11312" s="54" t="str">
        <f>+$F$27</f>
        <v>CONTRATANTE</v>
      </c>
      <c r="G11312" s="335" t="s">
        <v>124</v>
      </c>
      <c r="H11312" s="310"/>
      <c r="I11312" s="310"/>
      <c r="J11312" s="310"/>
      <c r="K11312" s="310"/>
      <c r="L11312" s="336"/>
    </row>
    <row r="11313" spans="1:12" hidden="1" x14ac:dyDescent="0.3">
      <c r="A11313" s="18" t="str">
        <f t="shared" ref="A11313" si="3810">+IF(OR(C11311=""),"NO",1)</f>
        <v>NO</v>
      </c>
      <c r="B11313" s="18"/>
      <c r="E11313" s="330"/>
      <c r="F11313" s="54" t="str">
        <f>+$F$28</f>
        <v>APORTANTE</v>
      </c>
      <c r="G11313" s="337" t="s">
        <v>124</v>
      </c>
      <c r="H11313" s="338"/>
      <c r="I11313" s="338"/>
      <c r="J11313" s="338"/>
      <c r="K11313" s="338"/>
      <c r="L11313" s="339"/>
    </row>
    <row r="11314" spans="1:12" hidden="1" x14ac:dyDescent="0.3">
      <c r="A11314" s="18" t="str">
        <f t="shared" ref="A11314" si="3811">+IF(OR(C11311=""),"NO",1)</f>
        <v>NO</v>
      </c>
      <c r="B11314" s="18"/>
      <c r="E11314" s="330"/>
      <c r="F11314" s="54" t="str">
        <f>+$F$29</f>
        <v>VALOR /SMMLV)</v>
      </c>
      <c r="G11314" s="55" t="s">
        <v>124</v>
      </c>
      <c r="H11314" s="56" t="str">
        <f>+$H$29</f>
        <v>% PART..</v>
      </c>
      <c r="I11314" s="57" t="s">
        <v>124</v>
      </c>
      <c r="J11314" s="58" t="str">
        <f>+$J$29</f>
        <v>VALOR ACREDITADO</v>
      </c>
      <c r="K11314" s="59"/>
      <c r="L11314" s="47" t="s">
        <v>124</v>
      </c>
    </row>
    <row r="11315" spans="1:12" hidden="1" x14ac:dyDescent="0.3">
      <c r="A11315" s="18" t="str">
        <f t="shared" ref="A11315" si="3812">+IF(OR(C11311=""),"NO",1)</f>
        <v>NO</v>
      </c>
      <c r="B11315" s="18"/>
      <c r="E11315" s="330"/>
      <c r="F11315" s="60" t="str">
        <f>+$F$30</f>
        <v>EXPERIENCIA APORTADA</v>
      </c>
      <c r="G11315" s="340" t="s">
        <v>124</v>
      </c>
      <c r="H11315" s="341"/>
      <c r="I11315" s="341"/>
      <c r="J11315" s="341"/>
      <c r="K11315" s="341"/>
      <c r="L11315" s="342"/>
    </row>
    <row r="11316" spans="1:12" hidden="1" x14ac:dyDescent="0.3">
      <c r="A11316" s="18" t="str">
        <f t="shared" ref="A11316" si="3813">+IF(OR(C11311=""),"NO",1)</f>
        <v>NO</v>
      </c>
      <c r="B11316" s="18"/>
      <c r="E11316" s="331"/>
      <c r="F11316" s="62" t="str">
        <f>+$F$31</f>
        <v>OBSERVACIÓN</v>
      </c>
      <c r="G11316" s="343" t="s">
        <v>124</v>
      </c>
      <c r="H11316" s="344"/>
      <c r="I11316" s="344"/>
      <c r="J11316" s="344"/>
      <c r="K11316" s="344"/>
      <c r="L11316" s="345"/>
    </row>
    <row r="11317" spans="1:12" ht="8.5" hidden="1" customHeight="1" x14ac:dyDescent="0.3">
      <c r="A11317" s="18" t="str">
        <f t="shared" ref="A11317" si="3814">+IF(OR(C11311=""),"NO",1)</f>
        <v>NO</v>
      </c>
      <c r="B11317" s="18"/>
      <c r="E11317" s="49"/>
      <c r="F11317" s="50"/>
      <c r="G11317" s="51"/>
      <c r="H11317" s="51"/>
      <c r="I11317" s="51"/>
      <c r="J11317" s="51"/>
      <c r="K11317" s="51"/>
      <c r="L11317" s="52"/>
    </row>
    <row r="11318" spans="1:12" hidden="1" x14ac:dyDescent="0.3">
      <c r="A11318" s="18" t="str">
        <f t="shared" ref="A11318" si="3815">+IF(OR(C11318=""),"NO",1)</f>
        <v>NO</v>
      </c>
      <c r="B11318" s="18"/>
      <c r="C11318" s="1" t="s">
        <v>124</v>
      </c>
      <c r="E11318" s="329">
        <v>7</v>
      </c>
      <c r="F11318" s="53" t="str">
        <f>+$F$26</f>
        <v>OBJETO</v>
      </c>
      <c r="G11318" s="332" t="s">
        <v>124</v>
      </c>
      <c r="H11318" s="333"/>
      <c r="I11318" s="333"/>
      <c r="J11318" s="333"/>
      <c r="K11318" s="333"/>
      <c r="L11318" s="334"/>
    </row>
    <row r="11319" spans="1:12" hidden="1" x14ac:dyDescent="0.3">
      <c r="A11319" s="18" t="str">
        <f t="shared" ref="A11319" si="3816">+IF(OR(C11318=""),"NO",1)</f>
        <v>NO</v>
      </c>
      <c r="B11319" s="18"/>
      <c r="E11319" s="330"/>
      <c r="F11319" s="54" t="str">
        <f>+$F$27</f>
        <v>CONTRATANTE</v>
      </c>
      <c r="G11319" s="335" t="s">
        <v>124</v>
      </c>
      <c r="H11319" s="310"/>
      <c r="I11319" s="310"/>
      <c r="J11319" s="310"/>
      <c r="K11319" s="310"/>
      <c r="L11319" s="336"/>
    </row>
    <row r="11320" spans="1:12" hidden="1" x14ac:dyDescent="0.3">
      <c r="A11320" s="18" t="str">
        <f t="shared" ref="A11320" si="3817">+IF(OR(C11318=""),"NO",1)</f>
        <v>NO</v>
      </c>
      <c r="B11320" s="18"/>
      <c r="E11320" s="330"/>
      <c r="F11320" s="54" t="str">
        <f>+$F$28</f>
        <v>APORTANTE</v>
      </c>
      <c r="G11320" s="337" t="s">
        <v>124</v>
      </c>
      <c r="H11320" s="338"/>
      <c r="I11320" s="338"/>
      <c r="J11320" s="338"/>
      <c r="K11320" s="338"/>
      <c r="L11320" s="339"/>
    </row>
    <row r="11321" spans="1:12" hidden="1" x14ac:dyDescent="0.3">
      <c r="A11321" s="18" t="str">
        <f t="shared" ref="A11321" si="3818">+IF(OR(C11318=""),"NO",1)</f>
        <v>NO</v>
      </c>
      <c r="B11321" s="18"/>
      <c r="E11321" s="330"/>
      <c r="F11321" s="54" t="str">
        <f>+$F$29</f>
        <v>VALOR /SMMLV)</v>
      </c>
      <c r="G11321" s="55" t="s">
        <v>124</v>
      </c>
      <c r="H11321" s="56" t="str">
        <f>+$H$29</f>
        <v>% PART..</v>
      </c>
      <c r="I11321" s="57" t="s">
        <v>124</v>
      </c>
      <c r="J11321" s="58" t="str">
        <f>+$J$29</f>
        <v>VALOR ACREDITADO</v>
      </c>
      <c r="K11321" s="59"/>
      <c r="L11321" s="47" t="s">
        <v>124</v>
      </c>
    </row>
    <row r="11322" spans="1:12" hidden="1" x14ac:dyDescent="0.3">
      <c r="A11322" s="18" t="str">
        <f t="shared" ref="A11322" si="3819">+IF(OR(C11318=""),"NO",1)</f>
        <v>NO</v>
      </c>
      <c r="B11322" s="18"/>
      <c r="E11322" s="330"/>
      <c r="F11322" s="60" t="str">
        <f>+$F$30</f>
        <v>EXPERIENCIA APORTADA</v>
      </c>
      <c r="G11322" s="340" t="s">
        <v>124</v>
      </c>
      <c r="H11322" s="341"/>
      <c r="I11322" s="341"/>
      <c r="J11322" s="341"/>
      <c r="K11322" s="341"/>
      <c r="L11322" s="342"/>
    </row>
    <row r="11323" spans="1:12" hidden="1" x14ac:dyDescent="0.3">
      <c r="A11323" s="18" t="str">
        <f t="shared" ref="A11323" si="3820">+IF(OR(C11318=""),"NO",1)</f>
        <v>NO</v>
      </c>
      <c r="B11323" s="18"/>
      <c r="E11323" s="331"/>
      <c r="F11323" s="62" t="str">
        <f>+$F$31</f>
        <v>OBSERVACIÓN</v>
      </c>
      <c r="G11323" s="343" t="s">
        <v>124</v>
      </c>
      <c r="H11323" s="344"/>
      <c r="I11323" s="344"/>
      <c r="J11323" s="344"/>
      <c r="K11323" s="344"/>
      <c r="L11323" s="345"/>
    </row>
    <row r="11324" spans="1:12" hidden="1" x14ac:dyDescent="0.3">
      <c r="A11324" s="18" t="str">
        <f t="shared" ref="A11324" si="3821">+IF(OR(C11318=""),"NO",1)</f>
        <v>NO</v>
      </c>
      <c r="B11324" s="18"/>
      <c r="E11324" s="49"/>
      <c r="F11324" s="50"/>
      <c r="G11324" s="51"/>
      <c r="H11324" s="51"/>
      <c r="I11324" s="51"/>
      <c r="J11324" s="51"/>
      <c r="K11324" s="51"/>
      <c r="L11324" s="52"/>
    </row>
    <row r="11325" spans="1:12" hidden="1" x14ac:dyDescent="0.3">
      <c r="A11325" s="1" t="str">
        <f>+A11260</f>
        <v>NO</v>
      </c>
      <c r="C11325" s="1" t="str">
        <f>"N"&amp;C11260</f>
        <v>N</v>
      </c>
      <c r="E11325" s="63"/>
      <c r="F11325" s="64" t="str">
        <f>+$F$75</f>
        <v>TOTAL DE CONTRATOS PRESENTADOS VÁLIDOS QUE CUMPLEN EXPERIENCIA ACREDITADA:</v>
      </c>
      <c r="G11325" s="65"/>
      <c r="H11325" s="65"/>
      <c r="I11325" s="65"/>
      <c r="J11325" s="66"/>
      <c r="K11325" s="65"/>
      <c r="L11325" s="67" t="s">
        <v>124</v>
      </c>
    </row>
    <row r="11326" spans="1:12" ht="6.65" hidden="1" customHeight="1" x14ac:dyDescent="0.3">
      <c r="A11326" s="1" t="str">
        <f>+A11260</f>
        <v>NO</v>
      </c>
      <c r="E11326" s="51"/>
      <c r="F11326" s="50"/>
      <c r="G11326" s="51"/>
      <c r="H11326" s="51"/>
      <c r="I11326" s="51"/>
      <c r="J11326" s="51"/>
      <c r="K11326" s="51"/>
      <c r="L11326" s="51"/>
    </row>
    <row r="11327" spans="1:12" hidden="1" x14ac:dyDescent="0.3">
      <c r="A11327" s="1" t="str">
        <f>+A11260</f>
        <v>NO</v>
      </c>
      <c r="E11327" s="63"/>
      <c r="F11327" s="63" t="str">
        <f>+$F$77</f>
        <v>ACREDITA SUMINISTRO E INSTALACIÓN DE MOBILIARIO POR LO MENOS EN UN (1) CONTRATO VÁLIDO</v>
      </c>
      <c r="G11327" s="65"/>
      <c r="H11327" s="65"/>
      <c r="I11327" s="65"/>
      <c r="J11327" s="66"/>
      <c r="K11327" s="65"/>
      <c r="L11327" s="68" t="s">
        <v>157</v>
      </c>
    </row>
    <row r="11328" spans="1:12" ht="5.15" hidden="1" customHeight="1" x14ac:dyDescent="0.3">
      <c r="A11328" s="1" t="str">
        <f>+A11260</f>
        <v>NO</v>
      </c>
      <c r="E11328" s="51"/>
      <c r="F11328" s="50"/>
      <c r="G11328" s="51"/>
      <c r="H11328" s="51"/>
      <c r="I11328" s="51"/>
      <c r="J11328" s="51"/>
      <c r="K11328" s="51"/>
      <c r="L11328" s="51"/>
    </row>
    <row r="11329" spans="1:12" ht="12.75" hidden="1" customHeight="1" x14ac:dyDescent="0.3">
      <c r="A11329" s="1" t="str">
        <f>+A11260</f>
        <v>NO</v>
      </c>
      <c r="E11329" s="69" t="str">
        <f>+$E$79</f>
        <v>EXPERIENCIA ESPECÍFICA NUMERAL 10.1.1 A</v>
      </c>
      <c r="F11329" s="70"/>
      <c r="G11329" s="70"/>
      <c r="H11329" s="70"/>
      <c r="I11329" s="70"/>
      <c r="J11329" s="70"/>
      <c r="K11329" s="70"/>
      <c r="L11329" s="71"/>
    </row>
    <row r="11330" spans="1:12" ht="26.5" hidden="1" customHeight="1" x14ac:dyDescent="0.3">
      <c r="A11330" s="1" t="str">
        <f>+A11260</f>
        <v>NO</v>
      </c>
      <c r="E11330" s="72"/>
      <c r="F11330" s="325" t="str">
        <f>+$F$80</f>
        <v>Por lo menos uno (1) de los contratos válidos aportados como experiencia general debe corresponder mínimo al 60% del presupuesto oficial del presente proceso de selección.  (SMMLV)</v>
      </c>
      <c r="G11330" s="326"/>
      <c r="H11330" s="326"/>
      <c r="I11330" s="326"/>
      <c r="J11330" s="326"/>
      <c r="K11330" s="73" t="s">
        <v>124</v>
      </c>
      <c r="L11330" s="74" t="s">
        <v>124</v>
      </c>
    </row>
    <row r="11331" spans="1:12" ht="23.5" hidden="1" customHeight="1" x14ac:dyDescent="0.3">
      <c r="A11331" s="1" t="str">
        <f>+A11260</f>
        <v>NO</v>
      </c>
      <c r="E11331" s="63"/>
      <c r="F11331" s="325" t="str">
        <f>+$F$81</f>
        <v xml:space="preserve">Deberá acreditarse en al menos uno (1) de los contratos válidos aportados como experiencia general una </v>
      </c>
      <c r="G11331" s="326"/>
      <c r="H11331" s="326"/>
      <c r="I11331" s="326"/>
      <c r="J11331" s="326"/>
      <c r="K11331" s="73" t="s">
        <v>124</v>
      </c>
      <c r="L11331" s="74" t="s">
        <v>124</v>
      </c>
    </row>
    <row r="11332" spans="1:12" ht="23.5" hidden="1" customHeight="1" x14ac:dyDescent="0.3">
      <c r="A11332" s="18" t="s">
        <v>30</v>
      </c>
      <c r="E11332" s="63"/>
      <c r="F11332" s="325" t="str">
        <f>+$F$82</f>
        <v xml:space="preserve">Deberá acreditarse en al menos uno (1) de los contratos válidos aportados interventoría a intervención de </v>
      </c>
      <c r="G11332" s="326"/>
      <c r="H11332" s="326"/>
      <c r="I11332" s="326"/>
      <c r="J11332" s="326"/>
      <c r="K11332" s="73">
        <f>+$K$82</f>
        <v>0</v>
      </c>
      <c r="L11332" s="74" t="s">
        <v>124</v>
      </c>
    </row>
    <row r="11333" spans="1:12" ht="36" hidden="1" customHeight="1" x14ac:dyDescent="0.3">
      <c r="A11333" s="18" t="s">
        <v>30</v>
      </c>
      <c r="E11333" s="63"/>
      <c r="F11333" s="325" t="str">
        <f>+$F$83</f>
        <v xml:space="preserve">Deberá acreditarse en al menos uno (1) de los contratos válidos aportados interventoría a intervención de </v>
      </c>
      <c r="G11333" s="326"/>
      <c r="H11333" s="326"/>
      <c r="I11333" s="326"/>
      <c r="J11333" s="326"/>
      <c r="K11333" s="75">
        <f>+$K$83</f>
        <v>0</v>
      </c>
      <c r="L11333" s="76" t="s">
        <v>124</v>
      </c>
    </row>
    <row r="11334" spans="1:12" hidden="1" x14ac:dyDescent="0.3">
      <c r="A11334" s="1" t="str">
        <f>+A11260</f>
        <v>NO</v>
      </c>
      <c r="E11334" s="51"/>
      <c r="F11334" s="50"/>
      <c r="G11334" s="51"/>
      <c r="H11334" s="51"/>
      <c r="I11334" s="51"/>
      <c r="J11334" s="51"/>
      <c r="K11334" s="51"/>
      <c r="L11334" s="51"/>
    </row>
    <row r="11335" spans="1:12" ht="12.75" hidden="1" customHeight="1" x14ac:dyDescent="0.3">
      <c r="A11335" s="1" t="str">
        <f>+A11260</f>
        <v>NO</v>
      </c>
      <c r="E11335" s="40" t="str">
        <f>+$E$85</f>
        <v>VALOR MÍNIMO A CERIFICAR % P.O EN SMMMLV. NUMERAL 3.9.1</v>
      </c>
      <c r="F11335" s="41"/>
      <c r="G11335" s="41"/>
      <c r="H11335" s="41"/>
      <c r="I11335" s="41"/>
      <c r="J11335" s="41"/>
      <c r="K11335" s="41"/>
      <c r="L11335" s="42"/>
    </row>
    <row r="11336" spans="1:12" hidden="1" x14ac:dyDescent="0.3">
      <c r="A11336" s="1" t="str">
        <f>+A11260</f>
        <v>NO</v>
      </c>
      <c r="C11336" s="1" t="str">
        <f>"M"&amp;C11260</f>
        <v>M</v>
      </c>
      <c r="E11336" s="77" t="str">
        <f>+$E$86</f>
        <v>100% P.O.</v>
      </c>
      <c r="F11336" s="78"/>
      <c r="G11336" s="61">
        <v>242.41716883554506</v>
      </c>
      <c r="H11336" s="124" t="str">
        <f>+$H$86</f>
        <v>TOTAL EJECUTADO DE CONTRATOS ACREDITADOS</v>
      </c>
      <c r="I11336" s="124"/>
      <c r="J11336" s="124"/>
      <c r="K11336" s="55" t="s">
        <v>124</v>
      </c>
      <c r="L11336" s="47" t="s">
        <v>124</v>
      </c>
    </row>
    <row r="11337" spans="1:12" hidden="1" x14ac:dyDescent="0.3">
      <c r="A11337" s="1" t="str">
        <f>+A11260</f>
        <v>NO</v>
      </c>
      <c r="E11337" s="39"/>
      <c r="F11337" s="39"/>
      <c r="G11337" s="39"/>
      <c r="H11337" s="39"/>
      <c r="I11337" s="39"/>
      <c r="J11337" s="39"/>
      <c r="K11337" s="39"/>
      <c r="L11337" s="39"/>
    </row>
    <row r="11338" spans="1:12" ht="12.75" hidden="1" customHeight="1" x14ac:dyDescent="0.3">
      <c r="A11338" s="18" t="s">
        <v>30</v>
      </c>
      <c r="B11338" s="18"/>
      <c r="E11338" s="40" t="str">
        <f>+$E$88</f>
        <v>CONSIDERACIONES PARA LA VALIDEZ DE LA EXPERIENCIA REQUERIDA: EXPERIENCIA PROPONENTES PLURALES NUMERAL 10.1.2 D</v>
      </c>
      <c r="F11338" s="41"/>
      <c r="G11338" s="41"/>
      <c r="H11338" s="41"/>
      <c r="I11338" s="41"/>
      <c r="J11338" s="41"/>
      <c r="K11338" s="41"/>
      <c r="L11338" s="42"/>
    </row>
    <row r="11339" spans="1:12" ht="28" hidden="1" customHeight="1" x14ac:dyDescent="0.3">
      <c r="A11339" s="18" t="s">
        <v>30</v>
      </c>
      <c r="B11339" s="18"/>
      <c r="C11339" s="1" t="str">
        <f>"O"&amp;C11260</f>
        <v>O</v>
      </c>
      <c r="E11339" s="80" t="str">
        <f>+$E$89</f>
        <v>i)</v>
      </c>
      <c r="F11339" s="327" t="str">
        <f>+$F$89</f>
        <v>Uno de los integrantes debe aportar como mínimo el cincuenta por ciento (50 %) de la experiencia solicitada</v>
      </c>
      <c r="G11339" s="328"/>
      <c r="H11339" s="328"/>
      <c r="I11339" s="328"/>
      <c r="J11339" s="328"/>
      <c r="K11339" s="73" t="s">
        <v>124</v>
      </c>
      <c r="L11339" s="47" t="s">
        <v>124</v>
      </c>
    </row>
    <row r="11340" spans="1:12" ht="28" hidden="1" customHeight="1" x14ac:dyDescent="0.3">
      <c r="A11340" s="18" t="s">
        <v>30</v>
      </c>
      <c r="B11340" s="18"/>
      <c r="C11340" s="1" t="str">
        <f>"O"&amp;C11260</f>
        <v>O</v>
      </c>
      <c r="E11340" s="80" t="str">
        <f>+$E$90</f>
        <v>ii)</v>
      </c>
      <c r="F11340" s="327" t="str">
        <f>+$F$90</f>
        <v>Todos los demás ntegrantes deben acreditar al menos el cinco por ciento (5 %) de la experiencia solicitada, solo uno (1) de los integrantes podrá no acreditar experiencia pero su porcentaje de participación  no podrá superar el diez por ciento (10 %)</v>
      </c>
      <c r="G11340" s="328"/>
      <c r="H11340" s="328"/>
      <c r="I11340" s="328"/>
      <c r="J11340" s="328"/>
      <c r="K11340" s="73" t="s">
        <v>124</v>
      </c>
      <c r="L11340" s="47" t="s">
        <v>124</v>
      </c>
    </row>
    <row r="11341" spans="1:12" hidden="1" x14ac:dyDescent="0.3">
      <c r="A11341" s="18" t="s">
        <v>30</v>
      </c>
      <c r="B11341" s="18"/>
      <c r="E11341" s="39"/>
      <c r="F11341" s="39"/>
      <c r="G11341" s="39"/>
      <c r="H11341" s="39"/>
      <c r="I11341" s="39"/>
      <c r="J11341" s="39"/>
      <c r="K11341" s="39"/>
      <c r="L11341" s="39"/>
    </row>
    <row r="11342" spans="1:12" ht="13" hidden="1" customHeight="1" x14ac:dyDescent="0.3">
      <c r="A11342" s="18" t="str">
        <f>+A11260</f>
        <v>NO</v>
      </c>
      <c r="B11342" s="18"/>
      <c r="E11342" s="69" t="str">
        <f>+$E$92</f>
        <v>VERIFICACIÓN Y ASIGNACIÓN DE PUNTAJE POR LA EXPERIENCIA DEL PROPONENTE</v>
      </c>
      <c r="F11342" s="70"/>
      <c r="G11342" s="70"/>
      <c r="H11342" s="70"/>
      <c r="I11342" s="70"/>
      <c r="J11342" s="70"/>
      <c r="K11342" s="70"/>
      <c r="L11342" s="71"/>
    </row>
    <row r="11343" spans="1:12" hidden="1" x14ac:dyDescent="0.3">
      <c r="A11343" s="18" t="str">
        <f>+A11260</f>
        <v>NO</v>
      </c>
      <c r="B11343" s="18"/>
      <c r="E11343" s="81"/>
      <c r="F11343" s="323" t="str">
        <f>+$F$93</f>
        <v>No. CONTRATOS QUE ACREDITAN LA EXPERIENCIA (NO OBJETO DE SUBSANACIÓN)</v>
      </c>
      <c r="G11343" s="324"/>
      <c r="H11343" s="324"/>
      <c r="I11343" s="324"/>
      <c r="J11343" s="324"/>
      <c r="K11343" s="82"/>
      <c r="L11343" s="83" t="s">
        <v>124</v>
      </c>
    </row>
    <row r="11344" spans="1:12" ht="13" hidden="1" customHeight="1" x14ac:dyDescent="0.3">
      <c r="A11344" s="18" t="str">
        <f>+A11260</f>
        <v>NO</v>
      </c>
      <c r="B11344" s="18"/>
      <c r="E11344" s="84"/>
      <c r="F11344" s="323" t="str">
        <f>+$F$94</f>
        <v>TOTAL EJECUTADO DE CONTRATOS ACREDITADOS PROPUESTA INICIAL</v>
      </c>
      <c r="G11344" s="324"/>
      <c r="H11344" s="324"/>
      <c r="I11344" s="324"/>
      <c r="J11344" s="324"/>
      <c r="K11344" s="85"/>
      <c r="L11344" s="86" t="s">
        <v>124</v>
      </c>
    </row>
    <row r="11345" spans="1:12" ht="13" hidden="1" customHeight="1" x14ac:dyDescent="0.3">
      <c r="A11345" s="18" t="str">
        <f>+A11260</f>
        <v>NO</v>
      </c>
      <c r="B11345" s="18"/>
      <c r="E11345" s="87"/>
      <c r="F11345" s="323" t="str">
        <f>+$F$95</f>
        <v>PROMEDIO VALOR ACREDITADO EN SMMLV</v>
      </c>
      <c r="G11345" s="324"/>
      <c r="H11345" s="324"/>
      <c r="I11345" s="324"/>
      <c r="J11345" s="324"/>
      <c r="K11345" s="66"/>
      <c r="L11345" s="88" t="s">
        <v>124</v>
      </c>
    </row>
    <row r="11346" spans="1:12" hidden="1" x14ac:dyDescent="0.3">
      <c r="A11346" s="18" t="str">
        <f>+A11260</f>
        <v>NO</v>
      </c>
      <c r="B11346" s="18"/>
      <c r="E11346" s="89"/>
      <c r="F11346" s="89"/>
      <c r="G11346" s="89"/>
      <c r="H11346" s="89"/>
      <c r="I11346" s="89"/>
      <c r="J11346" s="89"/>
      <c r="K11346" s="89"/>
      <c r="L11346" s="89"/>
    </row>
    <row r="11347" spans="1:12" ht="13" hidden="1" customHeight="1" x14ac:dyDescent="0.3">
      <c r="A11347" s="18" t="str">
        <f>+A11260</f>
        <v>NO</v>
      </c>
      <c r="B11347" s="18"/>
      <c r="E11347" s="69" t="str">
        <f>+$E$97</f>
        <v>3.9.2 EXIGENCIAS MÍNIMAS DE EXPERIENCIA Y FORMACIÓN ACADÉMICA DEL EQUIPO DE TRABAJO</v>
      </c>
      <c r="F11347" s="70"/>
      <c r="G11347" s="70"/>
      <c r="H11347" s="70"/>
      <c r="I11347" s="70"/>
      <c r="J11347" s="70"/>
      <c r="K11347" s="70"/>
      <c r="L11347" s="71"/>
    </row>
    <row r="11348" spans="1:12" hidden="1" x14ac:dyDescent="0.3">
      <c r="A11348" s="18" t="str">
        <f>+A11260</f>
        <v>NO</v>
      </c>
      <c r="B11348" s="18"/>
      <c r="E11348" s="90" t="str">
        <f>+$E$98</f>
        <v>Formulario 8</v>
      </c>
      <c r="F11348" s="315" t="s">
        <v>46</v>
      </c>
      <c r="G11348" s="316"/>
      <c r="H11348" s="317"/>
      <c r="I11348" s="318"/>
      <c r="J11348" s="318"/>
      <c r="K11348" s="318"/>
      <c r="L11348" s="319"/>
    </row>
    <row r="11349" spans="1:12" hidden="1" x14ac:dyDescent="0.3">
      <c r="A11349" s="18" t="str">
        <f>+A11260</f>
        <v>NO</v>
      </c>
      <c r="B11349" s="18"/>
      <c r="E11349" s="91" t="s">
        <v>124</v>
      </c>
      <c r="F11349" s="91" t="str">
        <f>+$F$99</f>
        <v>Director de Interventoría</v>
      </c>
      <c r="G11349" s="91" t="str">
        <f>+$G$99</f>
        <v>Residente de Interventoría</v>
      </c>
      <c r="H11349" s="320"/>
      <c r="I11349" s="321"/>
      <c r="J11349" s="321"/>
      <c r="K11349" s="321"/>
      <c r="L11349" s="322"/>
    </row>
    <row r="11350" spans="1:12" hidden="1" x14ac:dyDescent="0.3">
      <c r="A11350" s="18" t="str">
        <f>+A11260</f>
        <v>NO</v>
      </c>
      <c r="B11350" s="18"/>
      <c r="E11350" s="304" t="str">
        <f>+$E$100</f>
        <v>OBSERVACIONES RESPECTO REQUISITO HABILITANTE DEL PERSONAL CLAVE EVALUABLE</v>
      </c>
      <c r="F11350" s="305"/>
      <c r="G11350" s="305"/>
      <c r="H11350" s="305"/>
      <c r="I11350" s="305"/>
      <c r="J11350" s="305"/>
      <c r="K11350" s="305"/>
      <c r="L11350" s="305"/>
    </row>
    <row r="11351" spans="1:12" hidden="1" x14ac:dyDescent="0.3">
      <c r="A11351" s="18" t="str">
        <f>+A11260</f>
        <v>NO</v>
      </c>
      <c r="B11351" s="18"/>
      <c r="E11351" s="312" t="s">
        <v>124</v>
      </c>
      <c r="F11351" s="313"/>
      <c r="G11351" s="313"/>
      <c r="H11351" s="313"/>
      <c r="I11351" s="313"/>
      <c r="J11351" s="313"/>
      <c r="K11351" s="313"/>
      <c r="L11351" s="314"/>
    </row>
    <row r="11352" spans="1:12" hidden="1" x14ac:dyDescent="0.3">
      <c r="A11352" s="18" t="str">
        <f>+A11260</f>
        <v>NO</v>
      </c>
      <c r="B11352" s="18"/>
      <c r="E11352" s="89"/>
      <c r="F11352" s="89"/>
      <c r="G11352" s="89"/>
      <c r="H11352" s="89"/>
      <c r="I11352" s="89"/>
      <c r="J11352" s="89"/>
      <c r="K11352" s="89"/>
      <c r="L11352" s="89"/>
    </row>
    <row r="11353" spans="1:12" ht="13" hidden="1" customHeight="1" x14ac:dyDescent="0.3">
      <c r="A11353" s="18" t="str">
        <f>+A11260</f>
        <v>NO</v>
      </c>
      <c r="B11353" s="18"/>
      <c r="E11353" s="69" t="str">
        <f>+$E$103</f>
        <v>4.2 EQUIPO DE TRABAJO (Personal Clave Evaluable)</v>
      </c>
      <c r="F11353" s="70"/>
      <c r="G11353" s="70"/>
      <c r="H11353" s="70"/>
      <c r="I11353" s="70"/>
      <c r="J11353" s="70"/>
      <c r="K11353" s="70"/>
      <c r="L11353" s="71"/>
    </row>
    <row r="11354" spans="1:12" ht="23.25" hidden="1" customHeight="1" x14ac:dyDescent="0.3">
      <c r="A11354" s="18" t="str">
        <f>+A11260</f>
        <v>NO</v>
      </c>
      <c r="B11354" s="18"/>
      <c r="E11354" s="90" t="str">
        <f>+$E$104</f>
        <v>Formulario 9</v>
      </c>
      <c r="F11354" s="315" t="s">
        <v>46</v>
      </c>
      <c r="G11354" s="316"/>
      <c r="H11354" s="317"/>
      <c r="I11354" s="318"/>
      <c r="J11354" s="318"/>
      <c r="K11354" s="318"/>
      <c r="L11354" s="319"/>
    </row>
    <row r="11355" spans="1:12" hidden="1" x14ac:dyDescent="0.3">
      <c r="A11355" s="18" t="str">
        <f>+A11260</f>
        <v>NO</v>
      </c>
      <c r="B11355" s="18"/>
      <c r="E11355" s="91" t="s">
        <v>124</v>
      </c>
      <c r="F11355" s="91" t="str">
        <f>+$F$99</f>
        <v>Director de Interventoría</v>
      </c>
      <c r="G11355" s="91" t="str">
        <f>+$G$99</f>
        <v>Residente de Interventoría</v>
      </c>
      <c r="H11355" s="320"/>
      <c r="I11355" s="321"/>
      <c r="J11355" s="321"/>
      <c r="K11355" s="321"/>
      <c r="L11355" s="322"/>
    </row>
    <row r="11356" spans="1:12" hidden="1" x14ac:dyDescent="0.3">
      <c r="A11356" s="18" t="str">
        <f>+A11260</f>
        <v>NO</v>
      </c>
      <c r="B11356" s="18"/>
      <c r="E11356" s="89"/>
      <c r="F11356" s="89"/>
      <c r="G11356" s="89"/>
      <c r="H11356" s="89"/>
      <c r="I11356" s="89"/>
      <c r="J11356" s="89"/>
      <c r="K11356" s="89"/>
      <c r="L11356" s="89"/>
    </row>
    <row r="11357" spans="1:12" hidden="1" x14ac:dyDescent="0.3">
      <c r="A11357" s="1" t="str">
        <f>+A11260</f>
        <v>NO</v>
      </c>
      <c r="E11357" s="92" t="str">
        <f>+E11232</f>
        <v>CRITERIOS DE EVALUACIÓN Y PUNTAJE</v>
      </c>
      <c r="F11357" s="93"/>
      <c r="G11357" s="93"/>
      <c r="H11357" s="93"/>
      <c r="I11357" s="93"/>
      <c r="J11357" s="93"/>
      <c r="K11357" s="94"/>
      <c r="L11357" s="95" t="str">
        <f>+$L$107</f>
        <v>PUNTAJE OBTENIDO</v>
      </c>
    </row>
    <row r="11358" spans="1:12" hidden="1" x14ac:dyDescent="0.3">
      <c r="A11358" s="1" t="str">
        <f>+A11260</f>
        <v>NO</v>
      </c>
      <c r="E11358" s="96" t="str">
        <f>+$E$108</f>
        <v>VALOR</v>
      </c>
      <c r="F11358" s="97" t="str">
        <f>+$F$108</f>
        <v>EQUIPO DE TRABAJO (PERSONAL CLAVE EVALUABLE)</v>
      </c>
      <c r="G11358" s="24"/>
      <c r="H11358" s="24"/>
      <c r="I11358" s="24"/>
      <c r="J11358" s="24"/>
      <c r="K11358" s="24"/>
      <c r="L11358" s="98"/>
    </row>
    <row r="11359" spans="1:12" ht="12.75" hidden="1" customHeight="1" x14ac:dyDescent="0.3">
      <c r="A11359" s="1" t="str">
        <f>+A11260</f>
        <v>NO</v>
      </c>
      <c r="E11359" s="96">
        <f>+$E$109</f>
        <v>5</v>
      </c>
      <c r="F11359" s="307" t="str">
        <f>+$F$109</f>
        <v xml:space="preserve"> Experiencia Específica adicional</v>
      </c>
      <c r="G11359" s="308"/>
      <c r="H11359" s="308"/>
      <c r="I11359" s="308"/>
      <c r="J11359" s="308"/>
      <c r="K11359" s="309"/>
      <c r="L11359" s="99" t="str">
        <f>IFERROR(IF(VLOOKUP(C11260,'R. PUNTAJES'!$C$14:$R$213,'R. PUNTAJES'!$I$10,0)="","",VLOOKUP(C11260,'R. PUNTAJES'!$C$14:$R$213,'R. PUNTAJES'!$I$10,0)),"")</f>
        <v/>
      </c>
    </row>
    <row r="11360" spans="1:12" ht="12.75" hidden="1" customHeight="1" x14ac:dyDescent="0.3">
      <c r="A11360" s="1" t="str">
        <f>+A11260</f>
        <v>NO</v>
      </c>
      <c r="E11360" s="96">
        <f>+$E$110</f>
        <v>5</v>
      </c>
      <c r="F11360" s="307" t="str">
        <f>+$F$110</f>
        <v>Formación Académica adicional</v>
      </c>
      <c r="G11360" s="308"/>
      <c r="H11360" s="308"/>
      <c r="I11360" s="308"/>
      <c r="J11360" s="308"/>
      <c r="K11360" s="309"/>
      <c r="L11360" s="99" t="str">
        <f>IFERROR(IF(VLOOKUP(C11260,'R. PUNTAJES'!$C$14:$R$213,'R. PUNTAJES'!$J$10,0)="","",VLOOKUP(C11260,'R. PUNTAJES'!$C$14:$R$213,'R. PUNTAJES'!$J$10,0)),"")</f>
        <v/>
      </c>
    </row>
    <row r="11361" spans="1:12" hidden="1" x14ac:dyDescent="0.3">
      <c r="A11361" s="18" t="str">
        <f>+A11260</f>
        <v>NO</v>
      </c>
      <c r="B11361" s="18"/>
      <c r="E11361" s="100"/>
      <c r="F11361" s="101" t="str">
        <f>+$F$111</f>
        <v>FACTOR DE SOSTENIBILIDAD</v>
      </c>
      <c r="G11361" s="102"/>
      <c r="H11361" s="102"/>
      <c r="I11361" s="102"/>
      <c r="J11361" s="102"/>
      <c r="K11361" s="102"/>
      <c r="L11361" s="103"/>
    </row>
    <row r="11362" spans="1:12" hidden="1" x14ac:dyDescent="0.3">
      <c r="A11362" s="18" t="str">
        <f>+A11260</f>
        <v>NO</v>
      </c>
      <c r="B11362" s="18"/>
      <c r="E11362" s="104">
        <v>1</v>
      </c>
      <c r="F11362" s="105" t="str">
        <f>+$F$112</f>
        <v>Compromisos Sostenibilidad</v>
      </c>
      <c r="G11362" s="106"/>
      <c r="H11362" s="106"/>
      <c r="I11362" s="106"/>
      <c r="J11362" s="106"/>
      <c r="K11362" s="106"/>
      <c r="L11362" s="107" t="str">
        <f>IFERROR(IF(VLOOKUP(C11260,'R. PUNTAJES'!$C$14:$R$213,'R. PUNTAJES'!$K$10,0)="","",VLOOKUP(C11260,'R. PUNTAJES'!$C$14:$R$213,'R. PUNTAJES'!$K$10,0)),"")</f>
        <v/>
      </c>
    </row>
    <row r="11363" spans="1:12" hidden="1" x14ac:dyDescent="0.3">
      <c r="A11363" s="1" t="str">
        <f>+A11260</f>
        <v>NO</v>
      </c>
      <c r="E11363" s="108"/>
      <c r="F11363" s="109" t="str">
        <f>+$F$113</f>
        <v>APOYO A LA INDUSTRIA NACIONAL</v>
      </c>
      <c r="G11363" s="110"/>
      <c r="H11363" s="110"/>
      <c r="I11363" s="110"/>
      <c r="J11363" s="110"/>
      <c r="K11363" s="110"/>
      <c r="L11363" s="111"/>
    </row>
    <row r="11364" spans="1:12" ht="12.75" hidden="1" customHeight="1" x14ac:dyDescent="0.3">
      <c r="A11364" s="1" t="str">
        <f>+A11260</f>
        <v>NO</v>
      </c>
      <c r="E11364" s="96">
        <v>20</v>
      </c>
      <c r="F11364" s="307" t="str">
        <f>+$F$114</f>
        <v>Promoción de Servicios Nacionales o con Trato Nacional</v>
      </c>
      <c r="G11364" s="308"/>
      <c r="H11364" s="308"/>
      <c r="I11364" s="308"/>
      <c r="J11364" s="308"/>
      <c r="K11364" s="309"/>
      <c r="L11364" s="99" t="str">
        <f>IFERROR(IF(VLOOKUP(C11260,'R. PUNTAJES'!$C$14:$R$213,'R. PUNTAJES'!$L$10,0)="","",
IF(VLOOKUP(C11260,'R. PUNTAJES'!$C$14:$R$213,'R. PUNTAJES'!$L$10,0)=5,0,
VLOOKUP(C11260,'R. PUNTAJES'!$C$14:$R$213,'R. PUNTAJES'!$L$10,0))),"")</f>
        <v/>
      </c>
    </row>
    <row r="11365" spans="1:12" ht="12.75" hidden="1" customHeight="1" x14ac:dyDescent="0.3">
      <c r="A11365" s="1" t="str">
        <f>+A11260</f>
        <v>NO</v>
      </c>
      <c r="E11365" s="96">
        <v>5</v>
      </c>
      <c r="F11365" s="307" t="str">
        <f>+$F$115</f>
        <v>Incorporación de componente nacional en servicios extranjeros</v>
      </c>
      <c r="G11365" s="308"/>
      <c r="H11365" s="308"/>
      <c r="I11365" s="308"/>
      <c r="J11365" s="308"/>
      <c r="K11365" s="309"/>
      <c r="L11365" s="99" t="str">
        <f>IFERROR(IF(VLOOKUP(C11260,'R. PUNTAJES'!$C$14:$R$213,'R. PUNTAJES'!$L$10,0)="","",
IF(VLOOKUP(C11260,'R. PUNTAJES'!$C$14:$R$213,'R. PUNTAJES'!$L$10,0)=20,0,
VLOOKUP(C11260,'R. PUNTAJES'!$C$14:$R$213,'R. PUNTAJES'!$L$10,0))),"")</f>
        <v/>
      </c>
    </row>
    <row r="11366" spans="1:12" hidden="1" x14ac:dyDescent="0.3">
      <c r="A11366" s="1" t="str">
        <f>+A11260</f>
        <v>NO</v>
      </c>
      <c r="E11366" s="112"/>
      <c r="F11366" s="97" t="str">
        <f>+$F$116</f>
        <v>VINCULACIÓN DE PERSONAS CON DISCAPACIDAD</v>
      </c>
      <c r="G11366" s="24"/>
      <c r="H11366" s="24"/>
      <c r="I11366" s="24"/>
      <c r="J11366" s="24"/>
      <c r="K11366" s="24"/>
      <c r="L11366" s="98"/>
    </row>
    <row r="11367" spans="1:12" ht="12.75" hidden="1" customHeight="1" x14ac:dyDescent="0.3">
      <c r="A11367" s="1" t="str">
        <f>+A11260</f>
        <v>NO</v>
      </c>
      <c r="E11367" s="96">
        <v>1</v>
      </c>
      <c r="F11367" s="307" t="str">
        <f>+$F$117</f>
        <v xml:space="preserve">Trabajadores vinculados a la planta de personal </v>
      </c>
      <c r="G11367" s="308"/>
      <c r="H11367" s="308"/>
      <c r="I11367" s="308"/>
      <c r="J11367" s="308"/>
      <c r="K11367" s="309"/>
      <c r="L11367" s="99" t="str">
        <f>IFERROR(IF(VLOOKUP(C11260,'R. PUNTAJES'!$C$14:$R$213,'R. PUNTAJES'!$M$10,0)="","",VLOOKUP(C11260,'R. PUNTAJES'!$C$14:$R$213,'R. PUNTAJES'!$M$10,0)),"")</f>
        <v/>
      </c>
    </row>
    <row r="11368" spans="1:12" hidden="1" x14ac:dyDescent="0.3">
      <c r="A11368" s="1" t="str">
        <f>+A11260</f>
        <v>NO</v>
      </c>
      <c r="E11368" s="112"/>
      <c r="F11368" s="97" t="str">
        <f>+$F$118</f>
        <v>EMPRENDIMIENTOS Y EMPRESAS DE MUJERES</v>
      </c>
      <c r="G11368" s="24"/>
      <c r="H11368" s="24"/>
      <c r="I11368" s="24"/>
      <c r="J11368" s="24"/>
      <c r="K11368" s="24"/>
      <c r="L11368" s="98"/>
    </row>
    <row r="11369" spans="1:12" ht="13" hidden="1" customHeight="1" x14ac:dyDescent="0.3">
      <c r="A11369" s="1" t="str">
        <f>+A11260</f>
        <v>NO</v>
      </c>
      <c r="E11369" s="96">
        <v>0.25</v>
      </c>
      <c r="F11369" s="307" t="str">
        <f>+$F$119</f>
        <v>Emprendimientos y empresas de mujeres</v>
      </c>
      <c r="G11369" s="308"/>
      <c r="H11369" s="308"/>
      <c r="I11369" s="308"/>
      <c r="J11369" s="308"/>
      <c r="K11369" s="309"/>
      <c r="L11369" s="113" t="str">
        <f>IFERROR(IF(VLOOKUP(C11260,'R. PUNTAJES'!$C$14:$R$213,'R. PUNTAJES'!$N$10,0)="","",VLOOKUP(C11260,'R. PUNTAJES'!$C$14:$R$213,'R. PUNTAJES'!$N$10,0)),"")</f>
        <v/>
      </c>
    </row>
    <row r="11370" spans="1:12" hidden="1" x14ac:dyDescent="0.3">
      <c r="A11370" s="18" t="str">
        <f>+A11371</f>
        <v>NO</v>
      </c>
      <c r="B11370" s="18"/>
      <c r="E11370" s="112"/>
      <c r="F11370" s="97" t="str">
        <f>+$F$120</f>
        <v>MIPYME</v>
      </c>
      <c r="G11370" s="24"/>
      <c r="H11370" s="24"/>
      <c r="I11370" s="24"/>
      <c r="J11370" s="24"/>
      <c r="K11370" s="24"/>
      <c r="L11370" s="98"/>
    </row>
    <row r="11371" spans="1:12" hidden="1" x14ac:dyDescent="0.3">
      <c r="A11371" s="18" t="str">
        <f>+IF(E11371=0,"NO",1)</f>
        <v>NO</v>
      </c>
      <c r="B11371" s="18"/>
      <c r="E11371" s="96">
        <v>0</v>
      </c>
      <c r="F11371" s="307" t="str">
        <f>+$F$121</f>
        <v>Mipyme</v>
      </c>
      <c r="G11371" s="308"/>
      <c r="H11371" s="308"/>
      <c r="I11371" s="308"/>
      <c r="J11371" s="308"/>
      <c r="K11371" s="309"/>
      <c r="L11371" s="113" t="str">
        <f>IFERROR(IF(VLOOKUP(C11260,'R. PUNTAJES'!$C$14:$R$213,'R. PUNTAJES'!$O$10,0)="","",VLOOKUP(C11260,'R. PUNTAJES'!$C$14:$R$213,'R. PUNTAJES'!$O$10,0)),"")</f>
        <v/>
      </c>
    </row>
    <row r="11372" spans="1:12" hidden="1" x14ac:dyDescent="0.3">
      <c r="A11372" s="1" t="str">
        <f>+A11260</f>
        <v>NO</v>
      </c>
      <c r="E11372" s="112"/>
      <c r="F11372" s="97" t="str">
        <f>+$F$122</f>
        <v>EXPERIENCIA DEL PROPONENTE</v>
      </c>
      <c r="G11372" s="24"/>
      <c r="H11372" s="24"/>
      <c r="I11372" s="24"/>
      <c r="J11372" s="24"/>
      <c r="K11372" s="24"/>
      <c r="L11372" s="98"/>
    </row>
    <row r="11373" spans="1:12" hidden="1" x14ac:dyDescent="0.3">
      <c r="A11373" s="1" t="str">
        <f>+A11260</f>
        <v>NO</v>
      </c>
      <c r="E11373" s="96">
        <v>59.5</v>
      </c>
      <c r="F11373" s="307" t="str">
        <f>+$F$123</f>
        <v>mediana con valor absoluto</v>
      </c>
      <c r="G11373" s="308"/>
      <c r="H11373" s="308"/>
      <c r="I11373" s="308"/>
      <c r="J11373" s="308"/>
      <c r="K11373" s="309"/>
      <c r="L11373" s="113" t="str">
        <f>IFERROR(IF(VLOOKUP(C11260,'R. PUNTAJES'!$C$14:$R$213,'R. PUNTAJES'!$R$10,0)="","",VLOOKUP(C11260,'R. PUNTAJES'!$C$14:$R$213,'R. PUNTAJES'!$R$10,0)),"")</f>
        <v/>
      </c>
    </row>
    <row r="11374" spans="1:12" hidden="1" x14ac:dyDescent="0.3">
      <c r="A11374" s="1" t="str">
        <f>+A11260</f>
        <v>NO</v>
      </c>
      <c r="E11374" s="112"/>
      <c r="F11374" s="97" t="str">
        <f>+$F$124</f>
        <v>MULTAS</v>
      </c>
      <c r="G11374" s="24"/>
      <c r="H11374" s="24"/>
      <c r="I11374" s="24"/>
      <c r="J11374" s="24"/>
      <c r="K11374" s="24"/>
      <c r="L11374" s="98"/>
    </row>
    <row r="11375" spans="1:12" ht="12.75" hidden="1" customHeight="1" x14ac:dyDescent="0.3">
      <c r="A11375" s="1" t="str">
        <f>+A11260</f>
        <v>NO</v>
      </c>
      <c r="E11375" s="96">
        <v>-2</v>
      </c>
      <c r="F11375" s="307" t="str">
        <f>+$F$125</f>
        <v>Una o más multas o cláusulas penales durante el último año</v>
      </c>
      <c r="G11375" s="310"/>
      <c r="H11375" s="310"/>
      <c r="I11375" s="310"/>
      <c r="J11375" s="310"/>
      <c r="K11375" s="311"/>
      <c r="L11375" s="99" t="str">
        <f>IFERROR(IF(VLOOKUP(C11260,'R. PUNTAJES'!$C$14:$R$213,'R. PUNTAJES'!$Q$10,0)="","",VLOOKUP(C11260,'R. PUNTAJES'!$C$14:$R$213,'R. PUNTAJES'!$Q$10,0)),"")</f>
        <v/>
      </c>
    </row>
    <row r="11376" spans="1:12" hidden="1" x14ac:dyDescent="0.3">
      <c r="A11376" s="1" t="str">
        <f>+A11260</f>
        <v>NO</v>
      </c>
      <c r="E11376" s="112"/>
      <c r="F11376" s="97" t="str">
        <f>+$F$126</f>
        <v>OBRAS INCONCLUSAS</v>
      </c>
      <c r="G11376" s="24"/>
      <c r="H11376" s="24"/>
      <c r="I11376" s="24"/>
      <c r="J11376" s="24"/>
      <c r="K11376" s="24"/>
      <c r="L11376" s="98"/>
    </row>
    <row r="11377" spans="1:16" hidden="1" x14ac:dyDescent="0.3">
      <c r="A11377" s="1" t="str">
        <f>+A11260</f>
        <v>NO</v>
      </c>
      <c r="E11377" s="96">
        <v>-1</v>
      </c>
      <c r="F11377" s="301" t="str">
        <f>+$F$127</f>
        <v>Anotación vigente de obra civil inconclusa</v>
      </c>
      <c r="G11377" s="302"/>
      <c r="H11377" s="302"/>
      <c r="I11377" s="302"/>
      <c r="J11377" s="302"/>
      <c r="K11377" s="303"/>
      <c r="L11377" s="99" t="str">
        <f>IFERROR(IF(VLOOKUP(C11260,'R. PUNTAJES'!$C$14:$R$213,'R. PUNTAJES'!$P$10,0)="","",VLOOKUP(C11260,'R. PUNTAJES'!$C$14:$R$213,'R. PUNTAJES'!$P$10,0)),"")</f>
        <v/>
      </c>
    </row>
    <row r="11378" spans="1:16" ht="7.5" hidden="1" customHeight="1" x14ac:dyDescent="0.3">
      <c r="A11378" s="1" t="str">
        <f>+A11260</f>
        <v>NO</v>
      </c>
      <c r="E11378" s="114"/>
      <c r="F11378" s="45"/>
      <c r="G11378" s="45"/>
      <c r="H11378" s="45"/>
      <c r="I11378" s="45"/>
      <c r="J11378" s="45"/>
      <c r="K11378" s="45"/>
      <c r="L11378" s="48"/>
    </row>
    <row r="11379" spans="1:16" hidden="1" x14ac:dyDescent="0.3">
      <c r="A11379" s="1" t="str">
        <f>+A11260</f>
        <v>NO</v>
      </c>
      <c r="E11379" s="115" t="str">
        <f>+$E$129</f>
        <v>PUNTAJE TOTAL</v>
      </c>
      <c r="F11379" s="116"/>
      <c r="G11379" s="116"/>
      <c r="H11379" s="116"/>
      <c r="I11379" s="116"/>
      <c r="J11379" s="116"/>
      <c r="K11379" s="117"/>
      <c r="L11379" s="118">
        <f>IFERROR(IF(VLOOKUP(C11260,'R. PUNTAJES'!$C$14:$R$213,'R. PUNTAJES'!$H$10,0)="RECHAZO","",SUM(L11359:L11377)),"")</f>
        <v>0</v>
      </c>
    </row>
    <row r="11380" spans="1:16" hidden="1" x14ac:dyDescent="0.3">
      <c r="A11380" s="1" t="str">
        <f>+A11260</f>
        <v>NO</v>
      </c>
      <c r="E11380" s="304" t="str">
        <f>+$E$130</f>
        <v>OBSERVACIONES RESPECTO A PUNTAJES</v>
      </c>
      <c r="F11380" s="305"/>
      <c r="G11380" s="305"/>
      <c r="H11380" s="305"/>
      <c r="I11380" s="305"/>
      <c r="J11380" s="305"/>
      <c r="K11380" s="305"/>
      <c r="L11380" s="305"/>
    </row>
    <row r="11381" spans="1:16" ht="12" hidden="1" customHeight="1" x14ac:dyDescent="0.3">
      <c r="A11381" s="1" t="str">
        <f>+A11260</f>
        <v>NO</v>
      </c>
      <c r="E11381" s="306" t="s">
        <v>124</v>
      </c>
      <c r="F11381" s="305"/>
      <c r="G11381" s="305"/>
      <c r="H11381" s="305"/>
      <c r="I11381" s="305"/>
      <c r="J11381" s="305"/>
      <c r="K11381" s="305"/>
      <c r="L11381" s="305"/>
      <c r="N11381" s="119"/>
      <c r="O11381" s="119"/>
      <c r="P11381" s="120"/>
    </row>
    <row r="11382" spans="1:16" ht="3" hidden="1" customHeight="1" x14ac:dyDescent="0.3">
      <c r="A11382" s="1" t="str">
        <f>+A11261</f>
        <v>NO</v>
      </c>
      <c r="E11382" s="121"/>
      <c r="F11382" s="122"/>
      <c r="G11382" s="122"/>
      <c r="H11382" s="122"/>
      <c r="I11382" s="122"/>
      <c r="J11382" s="122"/>
      <c r="K11382" s="122"/>
      <c r="L11382" s="123"/>
    </row>
    <row r="11383" spans="1:16" hidden="1" x14ac:dyDescent="0.3">
      <c r="A11383" s="1" t="str">
        <f>+IF(OR(C11385=""),"NO",1)</f>
        <v>NO</v>
      </c>
      <c r="E11383" s="346"/>
      <c r="F11383" s="347"/>
      <c r="G11383" s="347"/>
      <c r="H11383" s="347"/>
      <c r="I11383" s="347"/>
      <c r="J11383" s="347"/>
      <c r="K11383" s="347"/>
      <c r="L11383" s="347"/>
    </row>
    <row r="11384" spans="1:16" ht="4.5" hidden="1" customHeight="1" x14ac:dyDescent="0.3">
      <c r="A11384" s="1" t="str">
        <f>+A11385</f>
        <v>NO</v>
      </c>
      <c r="E11384" s="15"/>
      <c r="F11384" s="16"/>
      <c r="G11384" s="16"/>
      <c r="H11384" s="16"/>
      <c r="I11384" s="16"/>
      <c r="J11384" s="16"/>
      <c r="K11384" s="16"/>
      <c r="L11384" s="17"/>
    </row>
    <row r="11385" spans="1:16" ht="15.75" hidden="1" customHeight="1" x14ac:dyDescent="0.3">
      <c r="A11385" s="1" t="str">
        <f>+IF(OR(C11385=""),"NO",1)</f>
        <v>NO</v>
      </c>
      <c r="B11385" s="1">
        <f>1+MAX($B$1:B11384)</f>
        <v>92</v>
      </c>
      <c r="C11385" s="18" t="s">
        <v>124</v>
      </c>
      <c r="E11385" s="19" t="s">
        <v>124</v>
      </c>
      <c r="F11385" s="20"/>
      <c r="G11385" s="20"/>
      <c r="H11385" s="20"/>
      <c r="I11385" s="21"/>
      <c r="J11385" s="20"/>
      <c r="K11385" s="21"/>
      <c r="L11385" s="22"/>
    </row>
    <row r="11386" spans="1:16" hidden="1" x14ac:dyDescent="0.3">
      <c r="A11386" s="1" t="str">
        <f>A11385</f>
        <v>NO</v>
      </c>
      <c r="E11386" s="23" t="str">
        <f>+$E$11</f>
        <v>Integrantes</v>
      </c>
      <c r="F11386" s="24"/>
      <c r="G11386" s="24"/>
      <c r="H11386" s="24"/>
      <c r="I11386" s="24"/>
      <c r="J11386" s="24"/>
      <c r="K11386" s="25" t="str">
        <f>+$K$11</f>
        <v>Nit</v>
      </c>
      <c r="L11386" s="26" t="str">
        <f>+$L$11</f>
        <v>Part.</v>
      </c>
    </row>
    <row r="11387" spans="1:16" hidden="1" x14ac:dyDescent="0.3">
      <c r="A11387" s="1" t="str">
        <f>+A11386</f>
        <v>NO</v>
      </c>
      <c r="C11387" s="1" t="s">
        <v>124</v>
      </c>
      <c r="E11387" s="27" t="s">
        <v>124</v>
      </c>
      <c r="F11387" s="28"/>
      <c r="G11387" s="28"/>
      <c r="H11387" s="28"/>
      <c r="I11387" s="28"/>
      <c r="J11387" s="28"/>
      <c r="K11387" s="29" t="s">
        <v>124</v>
      </c>
      <c r="L11387" s="30" t="s">
        <v>124</v>
      </c>
    </row>
    <row r="11388" spans="1:16" hidden="1" x14ac:dyDescent="0.3">
      <c r="A11388" s="18" t="str">
        <f>+IF(OR(C11388=""),"NO",1)</f>
        <v>NO</v>
      </c>
      <c r="B11388" s="18"/>
      <c r="C11388" s="1" t="s">
        <v>124</v>
      </c>
      <c r="E11388" s="31" t="s">
        <v>124</v>
      </c>
      <c r="F11388" s="32"/>
      <c r="G11388" s="32"/>
      <c r="H11388" s="32"/>
      <c r="I11388" s="32"/>
      <c r="J11388" s="32"/>
      <c r="K11388" s="33" t="s">
        <v>124</v>
      </c>
      <c r="L11388" s="34" t="s">
        <v>124</v>
      </c>
    </row>
    <row r="11389" spans="1:16" hidden="1" x14ac:dyDescent="0.3">
      <c r="A11389" s="18" t="str">
        <f>+IF(OR(C11389=""),"NO",1)</f>
        <v>NO</v>
      </c>
      <c r="B11389" s="18"/>
      <c r="C11389" s="1" t="s">
        <v>124</v>
      </c>
      <c r="E11389" s="31" t="s">
        <v>124</v>
      </c>
      <c r="F11389" s="32"/>
      <c r="G11389" s="32"/>
      <c r="H11389" s="32"/>
      <c r="I11389" s="32"/>
      <c r="J11389" s="32"/>
      <c r="K11389" s="33" t="s">
        <v>124</v>
      </c>
      <c r="L11389" s="34" t="s">
        <v>124</v>
      </c>
    </row>
    <row r="11390" spans="1:16" hidden="1" x14ac:dyDescent="0.3">
      <c r="A11390" s="18" t="str">
        <f>+IF(OR(C11390=""),"NO",1)</f>
        <v>NO</v>
      </c>
      <c r="B11390" s="18"/>
      <c r="C11390" s="1" t="s">
        <v>124</v>
      </c>
      <c r="E11390" s="31" t="s">
        <v>13</v>
      </c>
      <c r="F11390" s="32"/>
      <c r="G11390" s="32"/>
      <c r="H11390" s="32"/>
      <c r="I11390" s="32"/>
      <c r="J11390" s="32"/>
      <c r="K11390" s="33"/>
      <c r="L11390" s="34"/>
    </row>
    <row r="11391" spans="1:16" hidden="1" x14ac:dyDescent="0.3">
      <c r="A11391" s="18" t="str">
        <f>+IF(OR(C11391=""),"NO",1)</f>
        <v>NO</v>
      </c>
      <c r="B11391" s="18"/>
      <c r="C11391" s="1" t="s">
        <v>124</v>
      </c>
      <c r="E11391" s="31" t="s">
        <v>13</v>
      </c>
      <c r="F11391" s="32"/>
      <c r="G11391" s="32"/>
      <c r="H11391" s="32"/>
      <c r="I11391" s="32"/>
      <c r="J11391" s="32"/>
      <c r="K11391" s="33"/>
      <c r="L11391" s="34"/>
    </row>
    <row r="11392" spans="1:16" hidden="1" x14ac:dyDescent="0.3">
      <c r="A11392" s="18" t="str">
        <f>+IF(OR(C11392=""),"NO",1)</f>
        <v>NO</v>
      </c>
      <c r="B11392" s="18"/>
      <c r="C11392" s="1" t="s">
        <v>124</v>
      </c>
      <c r="E11392" s="35" t="s">
        <v>13</v>
      </c>
      <c r="F11392" s="36"/>
      <c r="G11392" s="36"/>
      <c r="H11392" s="36"/>
      <c r="I11392" s="36"/>
      <c r="J11392" s="36"/>
      <c r="K11392" s="37"/>
      <c r="L11392" s="38"/>
    </row>
    <row r="11393" spans="1:12" ht="5.15" hidden="1" customHeight="1" x14ac:dyDescent="0.3">
      <c r="A11393" s="1" t="str">
        <f>+A11385</f>
        <v>NO</v>
      </c>
      <c r="E11393" s="39"/>
      <c r="F11393" s="39"/>
      <c r="G11393" s="39"/>
      <c r="H11393" s="39"/>
      <c r="I11393" s="39"/>
      <c r="J11393" s="39"/>
      <c r="K11393" s="39"/>
      <c r="L11393" s="39"/>
    </row>
    <row r="11394" spans="1:12" ht="15.75" hidden="1" customHeight="1" x14ac:dyDescent="0.3">
      <c r="A11394" s="1" t="str">
        <f>+A11385</f>
        <v>NO</v>
      </c>
      <c r="E11394" s="40" t="str">
        <f>+$E$19</f>
        <v>RESULTADO DE EVALUACIÓN TÉCNICA</v>
      </c>
      <c r="F11394" s="41"/>
      <c r="G11394" s="41"/>
      <c r="H11394" s="41"/>
      <c r="I11394" s="41"/>
      <c r="J11394" s="41"/>
      <c r="K11394" s="41"/>
      <c r="L11394" s="42"/>
    </row>
    <row r="11395" spans="1:12" hidden="1" x14ac:dyDescent="0.3">
      <c r="A11395" s="1" t="str">
        <f>+A11385</f>
        <v>NO</v>
      </c>
      <c r="E11395" s="43"/>
      <c r="F11395" s="44" t="str">
        <f>+$F$20</f>
        <v>Experiencia</v>
      </c>
      <c r="G11395" s="45"/>
      <c r="H11395" s="45"/>
      <c r="I11395" s="45"/>
      <c r="J11395" s="45"/>
      <c r="K11395" s="46"/>
      <c r="L11395" s="47" t="s">
        <v>124</v>
      </c>
    </row>
    <row r="11396" spans="1:12" hidden="1" x14ac:dyDescent="0.3">
      <c r="A11396" s="1" t="str">
        <f>+A11385</f>
        <v>NO</v>
      </c>
      <c r="E11396" s="348" t="str">
        <f>+$E$21</f>
        <v>OBSERVACIONES RESPECTO A LA EVALUACIÓN DE EXPERIENCIA</v>
      </c>
      <c r="F11396" s="308"/>
      <c r="G11396" s="308"/>
      <c r="H11396" s="308"/>
      <c r="I11396" s="308"/>
      <c r="J11396" s="308"/>
      <c r="K11396" s="308"/>
      <c r="L11396" s="349"/>
    </row>
    <row r="11397" spans="1:12" hidden="1" x14ac:dyDescent="0.3">
      <c r="A11397" s="1" t="str">
        <f>+A11385</f>
        <v>NO</v>
      </c>
      <c r="E11397" s="350" t="s">
        <v>124</v>
      </c>
      <c r="F11397" s="351"/>
      <c r="G11397" s="351"/>
      <c r="H11397" s="351"/>
      <c r="I11397" s="351"/>
      <c r="J11397" s="351"/>
      <c r="K11397" s="351"/>
      <c r="L11397" s="352"/>
    </row>
    <row r="11398" spans="1:12" ht="5.15" hidden="1" customHeight="1" x14ac:dyDescent="0.3">
      <c r="A11398" s="1" t="str">
        <f>+A11385</f>
        <v>NO</v>
      </c>
      <c r="E11398" s="39"/>
      <c r="F11398" s="39"/>
      <c r="G11398" s="39"/>
      <c r="H11398" s="39"/>
      <c r="I11398" s="39"/>
      <c r="J11398" s="39"/>
      <c r="K11398" s="39"/>
      <c r="L11398" s="39"/>
    </row>
    <row r="11399" spans="1:12" ht="12.75" hidden="1" customHeight="1" x14ac:dyDescent="0.3">
      <c r="A11399" s="1" t="str">
        <f>+A11385</f>
        <v>NO</v>
      </c>
      <c r="E11399" s="40" t="str">
        <f>+$E$24</f>
        <v>EXPERIENCIA HABILITANTE: CONTRATOS PRESENTADOS</v>
      </c>
      <c r="F11399" s="41"/>
      <c r="G11399" s="41"/>
      <c r="H11399" s="41"/>
      <c r="I11399" s="41"/>
      <c r="J11399" s="41"/>
      <c r="K11399" s="41"/>
      <c r="L11399" s="42"/>
    </row>
    <row r="11400" spans="1:12" ht="8.5" hidden="1" customHeight="1" x14ac:dyDescent="0.3">
      <c r="A11400" s="1" t="str">
        <f>+A11385</f>
        <v>NO</v>
      </c>
      <c r="E11400" s="49"/>
      <c r="F11400" s="50"/>
      <c r="G11400" s="51"/>
      <c r="H11400" s="51"/>
      <c r="I11400" s="51"/>
      <c r="J11400" s="51"/>
      <c r="K11400" s="51"/>
      <c r="L11400" s="52"/>
    </row>
    <row r="11401" spans="1:12" hidden="1" x14ac:dyDescent="0.3">
      <c r="A11401" s="18" t="str">
        <f>+IF(OR(C11401=""),"NO",1)</f>
        <v>NO</v>
      </c>
      <c r="B11401" s="18"/>
      <c r="C11401" s="1" t="s">
        <v>124</v>
      </c>
      <c r="E11401" s="329">
        <v>1</v>
      </c>
      <c r="F11401" s="53" t="str">
        <f>+$F$26</f>
        <v>OBJETO</v>
      </c>
      <c r="G11401" s="332" t="s">
        <v>124</v>
      </c>
      <c r="H11401" s="333"/>
      <c r="I11401" s="333"/>
      <c r="J11401" s="333"/>
      <c r="K11401" s="333"/>
      <c r="L11401" s="334"/>
    </row>
    <row r="11402" spans="1:12" hidden="1" x14ac:dyDescent="0.3">
      <c r="A11402" s="18" t="str">
        <f>+IF(OR(C11401=""),"NO",1)</f>
        <v>NO</v>
      </c>
      <c r="B11402" s="18"/>
      <c r="E11402" s="330"/>
      <c r="F11402" s="54" t="str">
        <f>+$F$27</f>
        <v>CONTRATANTE</v>
      </c>
      <c r="G11402" s="335" t="s">
        <v>124</v>
      </c>
      <c r="H11402" s="310"/>
      <c r="I11402" s="310"/>
      <c r="J11402" s="310"/>
      <c r="K11402" s="310"/>
      <c r="L11402" s="336"/>
    </row>
    <row r="11403" spans="1:12" hidden="1" x14ac:dyDescent="0.3">
      <c r="A11403" s="18" t="str">
        <f>+IF(OR(C11401=""),"NO",1)</f>
        <v>NO</v>
      </c>
      <c r="B11403" s="18"/>
      <c r="E11403" s="330"/>
      <c r="F11403" s="54" t="str">
        <f>+$F$28</f>
        <v>APORTANTE</v>
      </c>
      <c r="G11403" s="337" t="s">
        <v>124</v>
      </c>
      <c r="H11403" s="338"/>
      <c r="I11403" s="338"/>
      <c r="J11403" s="338"/>
      <c r="K11403" s="338"/>
      <c r="L11403" s="339"/>
    </row>
    <row r="11404" spans="1:12" hidden="1" x14ac:dyDescent="0.3">
      <c r="A11404" s="18" t="str">
        <f>+IF(OR(C11401=""),"NO",1)</f>
        <v>NO</v>
      </c>
      <c r="B11404" s="18"/>
      <c r="E11404" s="330"/>
      <c r="F11404" s="54" t="str">
        <f>+$F$29</f>
        <v>VALOR /SMMLV)</v>
      </c>
      <c r="G11404" s="55" t="s">
        <v>124</v>
      </c>
      <c r="H11404" s="56" t="str">
        <f>+$H$29</f>
        <v>% PART..</v>
      </c>
      <c r="I11404" s="57" t="s">
        <v>124</v>
      </c>
      <c r="J11404" s="58" t="str">
        <f>+$J$29</f>
        <v>VALOR ACREDITADO</v>
      </c>
      <c r="K11404" s="59"/>
      <c r="L11404" s="47" t="s">
        <v>124</v>
      </c>
    </row>
    <row r="11405" spans="1:12" hidden="1" x14ac:dyDescent="0.3">
      <c r="A11405" s="18" t="str">
        <f>+IF(OR(C11401=""),"NO",1)</f>
        <v>NO</v>
      </c>
      <c r="B11405" s="18"/>
      <c r="E11405" s="330"/>
      <c r="F11405" s="60" t="str">
        <f>+$F$30</f>
        <v>EXPERIENCIA APORTADA</v>
      </c>
      <c r="G11405" s="340" t="s">
        <v>124</v>
      </c>
      <c r="H11405" s="341"/>
      <c r="I11405" s="341"/>
      <c r="J11405" s="341"/>
      <c r="K11405" s="341"/>
      <c r="L11405" s="342"/>
    </row>
    <row r="11406" spans="1:12" hidden="1" x14ac:dyDescent="0.3">
      <c r="A11406" s="18" t="str">
        <f>+IF(OR(C11401=""),"NO",1)</f>
        <v>NO</v>
      </c>
      <c r="B11406" s="18"/>
      <c r="E11406" s="331"/>
      <c r="F11406" s="62" t="str">
        <f>+$F$31</f>
        <v>OBSERVACIÓN</v>
      </c>
      <c r="G11406" s="343" t="s">
        <v>124</v>
      </c>
      <c r="H11406" s="344"/>
      <c r="I11406" s="344"/>
      <c r="J11406" s="344"/>
      <c r="K11406" s="344"/>
      <c r="L11406" s="345"/>
    </row>
    <row r="11407" spans="1:12" ht="8.5" hidden="1" customHeight="1" x14ac:dyDescent="0.3">
      <c r="A11407" s="18" t="str">
        <f>+IF(OR(C11401=""),"NO",1)</f>
        <v>NO</v>
      </c>
      <c r="B11407" s="18"/>
      <c r="E11407" s="49"/>
      <c r="F11407" s="50"/>
      <c r="G11407" s="51"/>
      <c r="H11407" s="51"/>
      <c r="I11407" s="51"/>
      <c r="J11407" s="51"/>
      <c r="K11407" s="51"/>
      <c r="L11407" s="52"/>
    </row>
    <row r="11408" spans="1:12" hidden="1" x14ac:dyDescent="0.3">
      <c r="A11408" s="18" t="str">
        <f t="shared" ref="A11408" si="3822">+IF(OR(C11408=""),"NO",1)</f>
        <v>NO</v>
      </c>
      <c r="B11408" s="18"/>
      <c r="C11408" s="1" t="s">
        <v>124</v>
      </c>
      <c r="E11408" s="329">
        <v>2</v>
      </c>
      <c r="F11408" s="53" t="str">
        <f>+$F$26</f>
        <v>OBJETO</v>
      </c>
      <c r="G11408" s="332" t="s">
        <v>124</v>
      </c>
      <c r="H11408" s="333"/>
      <c r="I11408" s="333"/>
      <c r="J11408" s="333"/>
      <c r="K11408" s="333"/>
      <c r="L11408" s="334"/>
    </row>
    <row r="11409" spans="1:12" hidden="1" x14ac:dyDescent="0.3">
      <c r="A11409" s="18" t="str">
        <f t="shared" ref="A11409" si="3823">+IF(OR(C11408=""),"NO",1)</f>
        <v>NO</v>
      </c>
      <c r="B11409" s="18"/>
      <c r="E11409" s="330"/>
      <c r="F11409" s="54" t="str">
        <f>+$F$27</f>
        <v>CONTRATANTE</v>
      </c>
      <c r="G11409" s="335" t="s">
        <v>124</v>
      </c>
      <c r="H11409" s="310"/>
      <c r="I11409" s="310"/>
      <c r="J11409" s="310"/>
      <c r="K11409" s="310"/>
      <c r="L11409" s="336"/>
    </row>
    <row r="11410" spans="1:12" hidden="1" x14ac:dyDescent="0.3">
      <c r="A11410" s="18" t="str">
        <f t="shared" ref="A11410" si="3824">+IF(OR(C11408=""),"NO",1)</f>
        <v>NO</v>
      </c>
      <c r="B11410" s="18"/>
      <c r="E11410" s="330"/>
      <c r="F11410" s="54" t="str">
        <f>+$F$28</f>
        <v>APORTANTE</v>
      </c>
      <c r="G11410" s="337" t="s">
        <v>124</v>
      </c>
      <c r="H11410" s="338"/>
      <c r="I11410" s="338"/>
      <c r="J11410" s="338"/>
      <c r="K11410" s="338"/>
      <c r="L11410" s="339"/>
    </row>
    <row r="11411" spans="1:12" hidden="1" x14ac:dyDescent="0.3">
      <c r="A11411" s="18" t="str">
        <f t="shared" ref="A11411" si="3825">+IF(OR(C11408=""),"NO",1)</f>
        <v>NO</v>
      </c>
      <c r="B11411" s="18"/>
      <c r="E11411" s="330"/>
      <c r="F11411" s="54" t="str">
        <f>+$F$29</f>
        <v>VALOR /SMMLV)</v>
      </c>
      <c r="G11411" s="55" t="s">
        <v>124</v>
      </c>
      <c r="H11411" s="56" t="str">
        <f>+$H$29</f>
        <v>% PART..</v>
      </c>
      <c r="I11411" s="57" t="s">
        <v>124</v>
      </c>
      <c r="J11411" s="58" t="str">
        <f>+$J$29</f>
        <v>VALOR ACREDITADO</v>
      </c>
      <c r="K11411" s="59"/>
      <c r="L11411" s="47" t="s">
        <v>124</v>
      </c>
    </row>
    <row r="11412" spans="1:12" hidden="1" x14ac:dyDescent="0.3">
      <c r="A11412" s="18" t="str">
        <f t="shared" ref="A11412" si="3826">+IF(OR(C11408=""),"NO",1)</f>
        <v>NO</v>
      </c>
      <c r="B11412" s="18"/>
      <c r="E11412" s="330"/>
      <c r="F11412" s="60" t="str">
        <f>+$F$30</f>
        <v>EXPERIENCIA APORTADA</v>
      </c>
      <c r="G11412" s="340" t="s">
        <v>124</v>
      </c>
      <c r="H11412" s="341"/>
      <c r="I11412" s="341"/>
      <c r="J11412" s="341"/>
      <c r="K11412" s="341"/>
      <c r="L11412" s="342"/>
    </row>
    <row r="11413" spans="1:12" hidden="1" x14ac:dyDescent="0.3">
      <c r="A11413" s="18" t="str">
        <f t="shared" ref="A11413" si="3827">+IF(OR(C11408=""),"NO",1)</f>
        <v>NO</v>
      </c>
      <c r="B11413" s="18"/>
      <c r="E11413" s="331"/>
      <c r="F11413" s="62" t="str">
        <f>+$F$31</f>
        <v>OBSERVACIÓN</v>
      </c>
      <c r="G11413" s="343" t="s">
        <v>124</v>
      </c>
      <c r="H11413" s="344"/>
      <c r="I11413" s="344"/>
      <c r="J11413" s="344"/>
      <c r="K11413" s="344"/>
      <c r="L11413" s="345"/>
    </row>
    <row r="11414" spans="1:12" ht="8.5" hidden="1" customHeight="1" x14ac:dyDescent="0.3">
      <c r="A11414" s="18" t="str">
        <f t="shared" ref="A11414" si="3828">+IF(OR(C11408=""),"NO",1)</f>
        <v>NO</v>
      </c>
      <c r="B11414" s="18"/>
      <c r="E11414" s="49"/>
      <c r="F11414" s="50"/>
      <c r="G11414" s="51"/>
      <c r="H11414" s="51"/>
      <c r="I11414" s="51"/>
      <c r="J11414" s="51"/>
      <c r="K11414" s="51"/>
      <c r="L11414" s="52"/>
    </row>
    <row r="11415" spans="1:12" hidden="1" x14ac:dyDescent="0.3">
      <c r="A11415" s="18" t="str">
        <f t="shared" ref="A11415" si="3829">+IF(OR(C11415=""),"NO",1)</f>
        <v>NO</v>
      </c>
      <c r="B11415" s="18"/>
      <c r="C11415" s="1" t="s">
        <v>124</v>
      </c>
      <c r="E11415" s="329">
        <v>3</v>
      </c>
      <c r="F11415" s="53" t="str">
        <f>+$F$26</f>
        <v>OBJETO</v>
      </c>
      <c r="G11415" s="332" t="s">
        <v>124</v>
      </c>
      <c r="H11415" s="333"/>
      <c r="I11415" s="333"/>
      <c r="J11415" s="333"/>
      <c r="K11415" s="333"/>
      <c r="L11415" s="334"/>
    </row>
    <row r="11416" spans="1:12" hidden="1" x14ac:dyDescent="0.3">
      <c r="A11416" s="18" t="str">
        <f t="shared" ref="A11416" si="3830">+IF(OR(C11415=""),"NO",1)</f>
        <v>NO</v>
      </c>
      <c r="B11416" s="18"/>
      <c r="E11416" s="330"/>
      <c r="F11416" s="54" t="str">
        <f>+$F$27</f>
        <v>CONTRATANTE</v>
      </c>
      <c r="G11416" s="335" t="s">
        <v>124</v>
      </c>
      <c r="H11416" s="310"/>
      <c r="I11416" s="310"/>
      <c r="J11416" s="310"/>
      <c r="K11416" s="310"/>
      <c r="L11416" s="336"/>
    </row>
    <row r="11417" spans="1:12" hidden="1" x14ac:dyDescent="0.3">
      <c r="A11417" s="18" t="str">
        <f t="shared" ref="A11417" si="3831">+IF(OR(C11415=""),"NO",1)</f>
        <v>NO</v>
      </c>
      <c r="B11417" s="18"/>
      <c r="E11417" s="330"/>
      <c r="F11417" s="54" t="str">
        <f>+$F$28</f>
        <v>APORTANTE</v>
      </c>
      <c r="G11417" s="337" t="s">
        <v>124</v>
      </c>
      <c r="H11417" s="338"/>
      <c r="I11417" s="338"/>
      <c r="J11417" s="338"/>
      <c r="K11417" s="338"/>
      <c r="L11417" s="339"/>
    </row>
    <row r="11418" spans="1:12" hidden="1" x14ac:dyDescent="0.3">
      <c r="A11418" s="18" t="str">
        <f t="shared" ref="A11418" si="3832">+IF(OR(C11415=""),"NO",1)</f>
        <v>NO</v>
      </c>
      <c r="B11418" s="18"/>
      <c r="E11418" s="330"/>
      <c r="F11418" s="54" t="str">
        <f>+$F$29</f>
        <v>VALOR /SMMLV)</v>
      </c>
      <c r="G11418" s="55" t="s">
        <v>124</v>
      </c>
      <c r="H11418" s="56" t="str">
        <f>+$H$29</f>
        <v>% PART..</v>
      </c>
      <c r="I11418" s="57" t="s">
        <v>124</v>
      </c>
      <c r="J11418" s="58" t="str">
        <f>+$J$29</f>
        <v>VALOR ACREDITADO</v>
      </c>
      <c r="K11418" s="59"/>
      <c r="L11418" s="47" t="s">
        <v>124</v>
      </c>
    </row>
    <row r="11419" spans="1:12" hidden="1" x14ac:dyDescent="0.3">
      <c r="A11419" s="18" t="str">
        <f t="shared" ref="A11419" si="3833">+IF(OR(C11415=""),"NO",1)</f>
        <v>NO</v>
      </c>
      <c r="B11419" s="18"/>
      <c r="E11419" s="330"/>
      <c r="F11419" s="60" t="str">
        <f>+$F$30</f>
        <v>EXPERIENCIA APORTADA</v>
      </c>
      <c r="G11419" s="340" t="s">
        <v>124</v>
      </c>
      <c r="H11419" s="341"/>
      <c r="I11419" s="341"/>
      <c r="J11419" s="341"/>
      <c r="K11419" s="341"/>
      <c r="L11419" s="342"/>
    </row>
    <row r="11420" spans="1:12" hidden="1" x14ac:dyDescent="0.3">
      <c r="A11420" s="18" t="str">
        <f t="shared" ref="A11420" si="3834">+IF(OR(C11415=""),"NO",1)</f>
        <v>NO</v>
      </c>
      <c r="B11420" s="18"/>
      <c r="E11420" s="331"/>
      <c r="F11420" s="62" t="str">
        <f>+$F$31</f>
        <v>OBSERVACIÓN</v>
      </c>
      <c r="G11420" s="343" t="s">
        <v>124</v>
      </c>
      <c r="H11420" s="344"/>
      <c r="I11420" s="344"/>
      <c r="J11420" s="344"/>
      <c r="K11420" s="344"/>
      <c r="L11420" s="345"/>
    </row>
    <row r="11421" spans="1:12" ht="8.5" hidden="1" customHeight="1" x14ac:dyDescent="0.3">
      <c r="A11421" s="18" t="str">
        <f t="shared" ref="A11421" si="3835">+IF(OR(C11415=""),"NO",1)</f>
        <v>NO</v>
      </c>
      <c r="B11421" s="18"/>
      <c r="E11421" s="49"/>
      <c r="F11421" s="50"/>
      <c r="G11421" s="51"/>
      <c r="H11421" s="51"/>
      <c r="I11421" s="51"/>
      <c r="J11421" s="51"/>
      <c r="K11421" s="51"/>
      <c r="L11421" s="52"/>
    </row>
    <row r="11422" spans="1:12" hidden="1" x14ac:dyDescent="0.3">
      <c r="A11422" s="18" t="str">
        <f t="shared" ref="A11422" si="3836">+IF(OR(C11422=""),"NO",1)</f>
        <v>NO</v>
      </c>
      <c r="B11422" s="18"/>
      <c r="C11422" s="1" t="s">
        <v>124</v>
      </c>
      <c r="E11422" s="329">
        <v>4</v>
      </c>
      <c r="F11422" s="53" t="str">
        <f>+$F$26</f>
        <v>OBJETO</v>
      </c>
      <c r="G11422" s="332" t="s">
        <v>124</v>
      </c>
      <c r="H11422" s="333"/>
      <c r="I11422" s="333"/>
      <c r="J11422" s="333"/>
      <c r="K11422" s="333"/>
      <c r="L11422" s="334"/>
    </row>
    <row r="11423" spans="1:12" hidden="1" x14ac:dyDescent="0.3">
      <c r="A11423" s="18" t="str">
        <f t="shared" ref="A11423" si="3837">+IF(OR(C11422=""),"NO",1)</f>
        <v>NO</v>
      </c>
      <c r="B11423" s="18"/>
      <c r="E11423" s="330"/>
      <c r="F11423" s="54" t="str">
        <f>+$F$27</f>
        <v>CONTRATANTE</v>
      </c>
      <c r="G11423" s="335" t="s">
        <v>124</v>
      </c>
      <c r="H11423" s="310"/>
      <c r="I11423" s="310"/>
      <c r="J11423" s="310"/>
      <c r="K11423" s="310"/>
      <c r="L11423" s="336"/>
    </row>
    <row r="11424" spans="1:12" hidden="1" x14ac:dyDescent="0.3">
      <c r="A11424" s="18" t="str">
        <f t="shared" ref="A11424" si="3838">+IF(OR(C11422=""),"NO",1)</f>
        <v>NO</v>
      </c>
      <c r="B11424" s="18"/>
      <c r="E11424" s="330"/>
      <c r="F11424" s="54" t="str">
        <f>+$F$28</f>
        <v>APORTANTE</v>
      </c>
      <c r="G11424" s="337" t="s">
        <v>124</v>
      </c>
      <c r="H11424" s="338"/>
      <c r="I11424" s="338"/>
      <c r="J11424" s="338"/>
      <c r="K11424" s="338"/>
      <c r="L11424" s="339"/>
    </row>
    <row r="11425" spans="1:12" hidden="1" x14ac:dyDescent="0.3">
      <c r="A11425" s="18" t="str">
        <f t="shared" ref="A11425" si="3839">+IF(OR(C11422=""),"NO",1)</f>
        <v>NO</v>
      </c>
      <c r="B11425" s="18"/>
      <c r="E11425" s="330"/>
      <c r="F11425" s="54" t="str">
        <f>+$F$29</f>
        <v>VALOR /SMMLV)</v>
      </c>
      <c r="G11425" s="55" t="s">
        <v>124</v>
      </c>
      <c r="H11425" s="56" t="str">
        <f>+$H$29</f>
        <v>% PART..</v>
      </c>
      <c r="I11425" s="57" t="s">
        <v>124</v>
      </c>
      <c r="J11425" s="58" t="str">
        <f>+$J$29</f>
        <v>VALOR ACREDITADO</v>
      </c>
      <c r="K11425" s="59"/>
      <c r="L11425" s="47" t="s">
        <v>124</v>
      </c>
    </row>
    <row r="11426" spans="1:12" hidden="1" x14ac:dyDescent="0.3">
      <c r="A11426" s="18" t="str">
        <f t="shared" ref="A11426" si="3840">+IF(OR(C11422=""),"NO",1)</f>
        <v>NO</v>
      </c>
      <c r="B11426" s="18"/>
      <c r="E11426" s="330"/>
      <c r="F11426" s="60" t="str">
        <f>+$F$30</f>
        <v>EXPERIENCIA APORTADA</v>
      </c>
      <c r="G11426" s="340" t="s">
        <v>124</v>
      </c>
      <c r="H11426" s="341"/>
      <c r="I11426" s="341"/>
      <c r="J11426" s="341"/>
      <c r="K11426" s="341"/>
      <c r="L11426" s="342"/>
    </row>
    <row r="11427" spans="1:12" hidden="1" x14ac:dyDescent="0.3">
      <c r="A11427" s="18" t="str">
        <f t="shared" ref="A11427" si="3841">+IF(OR(C11422=""),"NO",1)</f>
        <v>NO</v>
      </c>
      <c r="B11427" s="18"/>
      <c r="E11427" s="331"/>
      <c r="F11427" s="62" t="str">
        <f>+$F$31</f>
        <v>OBSERVACIÓN</v>
      </c>
      <c r="G11427" s="343" t="s">
        <v>124</v>
      </c>
      <c r="H11427" s="344"/>
      <c r="I11427" s="344"/>
      <c r="J11427" s="344"/>
      <c r="K11427" s="344"/>
      <c r="L11427" s="345"/>
    </row>
    <row r="11428" spans="1:12" ht="8.5" hidden="1" customHeight="1" x14ac:dyDescent="0.3">
      <c r="A11428" s="18" t="str">
        <f t="shared" ref="A11428" si="3842">+IF(OR(C11422=""),"NO",1)</f>
        <v>NO</v>
      </c>
      <c r="B11428" s="18"/>
      <c r="E11428" s="49"/>
      <c r="F11428" s="50"/>
      <c r="G11428" s="51"/>
      <c r="H11428" s="51"/>
      <c r="I11428" s="51"/>
      <c r="J11428" s="51"/>
      <c r="K11428" s="51"/>
      <c r="L11428" s="52"/>
    </row>
    <row r="11429" spans="1:12" hidden="1" x14ac:dyDescent="0.3">
      <c r="A11429" s="18" t="str">
        <f t="shared" ref="A11429" si="3843">+IF(OR(C11429=""),"NO",1)</f>
        <v>NO</v>
      </c>
      <c r="B11429" s="18"/>
      <c r="C11429" s="1" t="s">
        <v>124</v>
      </c>
      <c r="E11429" s="329">
        <v>5</v>
      </c>
      <c r="F11429" s="53" t="str">
        <f>+$F$26</f>
        <v>OBJETO</v>
      </c>
      <c r="G11429" s="332" t="s">
        <v>124</v>
      </c>
      <c r="H11429" s="333"/>
      <c r="I11429" s="333"/>
      <c r="J11429" s="333"/>
      <c r="K11429" s="333"/>
      <c r="L11429" s="334"/>
    </row>
    <row r="11430" spans="1:12" hidden="1" x14ac:dyDescent="0.3">
      <c r="A11430" s="18" t="str">
        <f t="shared" ref="A11430" si="3844">+IF(OR(C11429=""),"NO",1)</f>
        <v>NO</v>
      </c>
      <c r="B11430" s="18"/>
      <c r="E11430" s="330"/>
      <c r="F11430" s="54" t="str">
        <f>+$F$27</f>
        <v>CONTRATANTE</v>
      </c>
      <c r="G11430" s="335" t="s">
        <v>124</v>
      </c>
      <c r="H11430" s="310"/>
      <c r="I11430" s="310"/>
      <c r="J11430" s="310"/>
      <c r="K11430" s="310"/>
      <c r="L11430" s="336"/>
    </row>
    <row r="11431" spans="1:12" hidden="1" x14ac:dyDescent="0.3">
      <c r="A11431" s="18" t="str">
        <f t="shared" ref="A11431" si="3845">+IF(OR(C11429=""),"NO",1)</f>
        <v>NO</v>
      </c>
      <c r="B11431" s="18"/>
      <c r="E11431" s="330"/>
      <c r="F11431" s="54" t="str">
        <f>+$F$28</f>
        <v>APORTANTE</v>
      </c>
      <c r="G11431" s="337" t="s">
        <v>124</v>
      </c>
      <c r="H11431" s="338"/>
      <c r="I11431" s="338"/>
      <c r="J11431" s="338"/>
      <c r="K11431" s="338"/>
      <c r="L11431" s="339"/>
    </row>
    <row r="11432" spans="1:12" hidden="1" x14ac:dyDescent="0.3">
      <c r="A11432" s="18" t="str">
        <f t="shared" ref="A11432" si="3846">+IF(OR(C11429=""),"NO",1)</f>
        <v>NO</v>
      </c>
      <c r="B11432" s="18"/>
      <c r="E11432" s="330"/>
      <c r="F11432" s="54" t="str">
        <f>+$F$29</f>
        <v>VALOR /SMMLV)</v>
      </c>
      <c r="G11432" s="55" t="s">
        <v>124</v>
      </c>
      <c r="H11432" s="56" t="str">
        <f>+$H$29</f>
        <v>% PART..</v>
      </c>
      <c r="I11432" s="57" t="s">
        <v>124</v>
      </c>
      <c r="J11432" s="58" t="str">
        <f>+$J$29</f>
        <v>VALOR ACREDITADO</v>
      </c>
      <c r="K11432" s="59"/>
      <c r="L11432" s="47" t="s">
        <v>124</v>
      </c>
    </row>
    <row r="11433" spans="1:12" hidden="1" x14ac:dyDescent="0.3">
      <c r="A11433" s="18" t="str">
        <f t="shared" ref="A11433" si="3847">+IF(OR(C11429=""),"NO",1)</f>
        <v>NO</v>
      </c>
      <c r="B11433" s="18"/>
      <c r="E11433" s="330"/>
      <c r="F11433" s="60" t="str">
        <f>+$F$30</f>
        <v>EXPERIENCIA APORTADA</v>
      </c>
      <c r="G11433" s="340" t="s">
        <v>124</v>
      </c>
      <c r="H11433" s="341"/>
      <c r="I11433" s="341"/>
      <c r="J11433" s="341"/>
      <c r="K11433" s="341"/>
      <c r="L11433" s="342"/>
    </row>
    <row r="11434" spans="1:12" hidden="1" x14ac:dyDescent="0.3">
      <c r="A11434" s="18" t="str">
        <f t="shared" ref="A11434" si="3848">+IF(OR(C11429=""),"NO",1)</f>
        <v>NO</v>
      </c>
      <c r="B11434" s="18"/>
      <c r="E11434" s="331"/>
      <c r="F11434" s="62" t="str">
        <f>+$F$31</f>
        <v>OBSERVACIÓN</v>
      </c>
      <c r="G11434" s="343" t="s">
        <v>124</v>
      </c>
      <c r="H11434" s="344"/>
      <c r="I11434" s="344"/>
      <c r="J11434" s="344"/>
      <c r="K11434" s="344"/>
      <c r="L11434" s="345"/>
    </row>
    <row r="11435" spans="1:12" ht="8.5" hidden="1" customHeight="1" x14ac:dyDescent="0.3">
      <c r="A11435" s="18" t="str">
        <f t="shared" ref="A11435" si="3849">+IF(OR(C11429=""),"NO",1)</f>
        <v>NO</v>
      </c>
      <c r="B11435" s="18"/>
      <c r="E11435" s="49"/>
      <c r="F11435" s="50"/>
      <c r="G11435" s="51"/>
      <c r="H11435" s="51"/>
      <c r="I11435" s="51"/>
      <c r="J11435" s="51"/>
      <c r="K11435" s="51"/>
      <c r="L11435" s="52"/>
    </row>
    <row r="11436" spans="1:12" hidden="1" x14ac:dyDescent="0.3">
      <c r="A11436" s="18" t="str">
        <f t="shared" ref="A11436" si="3850">+IF(OR(C11436=""),"NO",1)</f>
        <v>NO</v>
      </c>
      <c r="B11436" s="18"/>
      <c r="C11436" s="1" t="s">
        <v>124</v>
      </c>
      <c r="E11436" s="329">
        <v>6</v>
      </c>
      <c r="F11436" s="53" t="str">
        <f>+$F$26</f>
        <v>OBJETO</v>
      </c>
      <c r="G11436" s="332" t="s">
        <v>124</v>
      </c>
      <c r="H11436" s="333"/>
      <c r="I11436" s="333"/>
      <c r="J11436" s="333"/>
      <c r="K11436" s="333"/>
      <c r="L11436" s="334"/>
    </row>
    <row r="11437" spans="1:12" hidden="1" x14ac:dyDescent="0.3">
      <c r="A11437" s="18" t="str">
        <f t="shared" ref="A11437" si="3851">+IF(OR(C11436=""),"NO",1)</f>
        <v>NO</v>
      </c>
      <c r="B11437" s="18"/>
      <c r="E11437" s="330"/>
      <c r="F11437" s="54" t="str">
        <f>+$F$27</f>
        <v>CONTRATANTE</v>
      </c>
      <c r="G11437" s="335" t="s">
        <v>124</v>
      </c>
      <c r="H11437" s="310"/>
      <c r="I11437" s="310"/>
      <c r="J11437" s="310"/>
      <c r="K11437" s="310"/>
      <c r="L11437" s="336"/>
    </row>
    <row r="11438" spans="1:12" hidden="1" x14ac:dyDescent="0.3">
      <c r="A11438" s="18" t="str">
        <f t="shared" ref="A11438" si="3852">+IF(OR(C11436=""),"NO",1)</f>
        <v>NO</v>
      </c>
      <c r="B11438" s="18"/>
      <c r="E11438" s="330"/>
      <c r="F11438" s="54" t="str">
        <f>+$F$28</f>
        <v>APORTANTE</v>
      </c>
      <c r="G11438" s="337" t="s">
        <v>124</v>
      </c>
      <c r="H11438" s="338"/>
      <c r="I11438" s="338"/>
      <c r="J11438" s="338"/>
      <c r="K11438" s="338"/>
      <c r="L11438" s="339"/>
    </row>
    <row r="11439" spans="1:12" hidden="1" x14ac:dyDescent="0.3">
      <c r="A11439" s="18" t="str">
        <f t="shared" ref="A11439" si="3853">+IF(OR(C11436=""),"NO",1)</f>
        <v>NO</v>
      </c>
      <c r="B11439" s="18"/>
      <c r="E11439" s="330"/>
      <c r="F11439" s="54" t="str">
        <f>+$F$29</f>
        <v>VALOR /SMMLV)</v>
      </c>
      <c r="G11439" s="55" t="s">
        <v>124</v>
      </c>
      <c r="H11439" s="56" t="str">
        <f>+$H$29</f>
        <v>% PART..</v>
      </c>
      <c r="I11439" s="57" t="s">
        <v>124</v>
      </c>
      <c r="J11439" s="58" t="str">
        <f>+$J$29</f>
        <v>VALOR ACREDITADO</v>
      </c>
      <c r="K11439" s="59"/>
      <c r="L11439" s="47" t="s">
        <v>124</v>
      </c>
    </row>
    <row r="11440" spans="1:12" hidden="1" x14ac:dyDescent="0.3">
      <c r="A11440" s="18" t="str">
        <f t="shared" ref="A11440" si="3854">+IF(OR(C11436=""),"NO",1)</f>
        <v>NO</v>
      </c>
      <c r="B11440" s="18"/>
      <c r="E11440" s="330"/>
      <c r="F11440" s="60" t="str">
        <f>+$F$30</f>
        <v>EXPERIENCIA APORTADA</v>
      </c>
      <c r="G11440" s="340" t="s">
        <v>124</v>
      </c>
      <c r="H11440" s="341"/>
      <c r="I11440" s="341"/>
      <c r="J11440" s="341"/>
      <c r="K11440" s="341"/>
      <c r="L11440" s="342"/>
    </row>
    <row r="11441" spans="1:12" hidden="1" x14ac:dyDescent="0.3">
      <c r="A11441" s="18" t="str">
        <f t="shared" ref="A11441" si="3855">+IF(OR(C11436=""),"NO",1)</f>
        <v>NO</v>
      </c>
      <c r="B11441" s="18"/>
      <c r="E11441" s="331"/>
      <c r="F11441" s="62" t="str">
        <f>+$F$31</f>
        <v>OBSERVACIÓN</v>
      </c>
      <c r="G11441" s="343" t="s">
        <v>124</v>
      </c>
      <c r="H11441" s="344"/>
      <c r="I11441" s="344"/>
      <c r="J11441" s="344"/>
      <c r="K11441" s="344"/>
      <c r="L11441" s="345"/>
    </row>
    <row r="11442" spans="1:12" ht="8.5" hidden="1" customHeight="1" x14ac:dyDescent="0.3">
      <c r="A11442" s="18" t="str">
        <f t="shared" ref="A11442" si="3856">+IF(OR(C11436=""),"NO",1)</f>
        <v>NO</v>
      </c>
      <c r="B11442" s="18"/>
      <c r="E11442" s="49"/>
      <c r="F11442" s="50"/>
      <c r="G11442" s="51"/>
      <c r="H11442" s="51"/>
      <c r="I11442" s="51"/>
      <c r="J11442" s="51"/>
      <c r="K11442" s="51"/>
      <c r="L11442" s="52"/>
    </row>
    <row r="11443" spans="1:12" hidden="1" x14ac:dyDescent="0.3">
      <c r="A11443" s="18" t="str">
        <f t="shared" ref="A11443" si="3857">+IF(OR(C11443=""),"NO",1)</f>
        <v>NO</v>
      </c>
      <c r="B11443" s="18"/>
      <c r="C11443" s="1" t="s">
        <v>124</v>
      </c>
      <c r="E11443" s="329">
        <v>7</v>
      </c>
      <c r="F11443" s="53" t="str">
        <f>+$F$26</f>
        <v>OBJETO</v>
      </c>
      <c r="G11443" s="332" t="s">
        <v>124</v>
      </c>
      <c r="H11443" s="333"/>
      <c r="I11443" s="333"/>
      <c r="J11443" s="333"/>
      <c r="K11443" s="333"/>
      <c r="L11443" s="334"/>
    </row>
    <row r="11444" spans="1:12" hidden="1" x14ac:dyDescent="0.3">
      <c r="A11444" s="18" t="str">
        <f t="shared" ref="A11444" si="3858">+IF(OR(C11443=""),"NO",1)</f>
        <v>NO</v>
      </c>
      <c r="B11444" s="18"/>
      <c r="E11444" s="330"/>
      <c r="F11444" s="54" t="str">
        <f>+$F$27</f>
        <v>CONTRATANTE</v>
      </c>
      <c r="G11444" s="335" t="s">
        <v>124</v>
      </c>
      <c r="H11444" s="310"/>
      <c r="I11444" s="310"/>
      <c r="J11444" s="310"/>
      <c r="K11444" s="310"/>
      <c r="L11444" s="336"/>
    </row>
    <row r="11445" spans="1:12" hidden="1" x14ac:dyDescent="0.3">
      <c r="A11445" s="18" t="str">
        <f t="shared" ref="A11445" si="3859">+IF(OR(C11443=""),"NO",1)</f>
        <v>NO</v>
      </c>
      <c r="B11445" s="18"/>
      <c r="E11445" s="330"/>
      <c r="F11445" s="54" t="str">
        <f>+$F$28</f>
        <v>APORTANTE</v>
      </c>
      <c r="G11445" s="337" t="s">
        <v>124</v>
      </c>
      <c r="H11445" s="338"/>
      <c r="I11445" s="338"/>
      <c r="J11445" s="338"/>
      <c r="K11445" s="338"/>
      <c r="L11445" s="339"/>
    </row>
    <row r="11446" spans="1:12" hidden="1" x14ac:dyDescent="0.3">
      <c r="A11446" s="18" t="str">
        <f t="shared" ref="A11446" si="3860">+IF(OR(C11443=""),"NO",1)</f>
        <v>NO</v>
      </c>
      <c r="B11446" s="18"/>
      <c r="E11446" s="330"/>
      <c r="F11446" s="54" t="str">
        <f>+$F$29</f>
        <v>VALOR /SMMLV)</v>
      </c>
      <c r="G11446" s="55" t="s">
        <v>124</v>
      </c>
      <c r="H11446" s="56" t="str">
        <f>+$H$29</f>
        <v>% PART..</v>
      </c>
      <c r="I11446" s="57" t="s">
        <v>124</v>
      </c>
      <c r="J11446" s="58" t="str">
        <f>+$J$29</f>
        <v>VALOR ACREDITADO</v>
      </c>
      <c r="K11446" s="59"/>
      <c r="L11446" s="47" t="s">
        <v>124</v>
      </c>
    </row>
    <row r="11447" spans="1:12" hidden="1" x14ac:dyDescent="0.3">
      <c r="A11447" s="18" t="str">
        <f t="shared" ref="A11447" si="3861">+IF(OR(C11443=""),"NO",1)</f>
        <v>NO</v>
      </c>
      <c r="B11447" s="18"/>
      <c r="E11447" s="330"/>
      <c r="F11447" s="60" t="str">
        <f>+$F$30</f>
        <v>EXPERIENCIA APORTADA</v>
      </c>
      <c r="G11447" s="340" t="s">
        <v>124</v>
      </c>
      <c r="H11447" s="341"/>
      <c r="I11447" s="341"/>
      <c r="J11447" s="341"/>
      <c r="K11447" s="341"/>
      <c r="L11447" s="342"/>
    </row>
    <row r="11448" spans="1:12" hidden="1" x14ac:dyDescent="0.3">
      <c r="A11448" s="18" t="str">
        <f t="shared" ref="A11448" si="3862">+IF(OR(C11443=""),"NO",1)</f>
        <v>NO</v>
      </c>
      <c r="B11448" s="18"/>
      <c r="E11448" s="331"/>
      <c r="F11448" s="62" t="str">
        <f>+$F$31</f>
        <v>OBSERVACIÓN</v>
      </c>
      <c r="G11448" s="343" t="s">
        <v>124</v>
      </c>
      <c r="H11448" s="344"/>
      <c r="I11448" s="344"/>
      <c r="J11448" s="344"/>
      <c r="K11448" s="344"/>
      <c r="L11448" s="345"/>
    </row>
    <row r="11449" spans="1:12" hidden="1" x14ac:dyDescent="0.3">
      <c r="A11449" s="18" t="str">
        <f t="shared" ref="A11449" si="3863">+IF(OR(C11443=""),"NO",1)</f>
        <v>NO</v>
      </c>
      <c r="B11449" s="18"/>
      <c r="E11449" s="49"/>
      <c r="F11449" s="50"/>
      <c r="G11449" s="51"/>
      <c r="H11449" s="51"/>
      <c r="I11449" s="51"/>
      <c r="J11449" s="51"/>
      <c r="K11449" s="51"/>
      <c r="L11449" s="52"/>
    </row>
    <row r="11450" spans="1:12" hidden="1" x14ac:dyDescent="0.3">
      <c r="A11450" s="1" t="str">
        <f>+A11385</f>
        <v>NO</v>
      </c>
      <c r="C11450" s="1" t="str">
        <f>"N"&amp;C11385</f>
        <v>N</v>
      </c>
      <c r="E11450" s="63"/>
      <c r="F11450" s="64" t="str">
        <f>+$F$75</f>
        <v>TOTAL DE CONTRATOS PRESENTADOS VÁLIDOS QUE CUMPLEN EXPERIENCIA ACREDITADA:</v>
      </c>
      <c r="G11450" s="65"/>
      <c r="H11450" s="65"/>
      <c r="I11450" s="65"/>
      <c r="J11450" s="66"/>
      <c r="K11450" s="65"/>
      <c r="L11450" s="67" t="s">
        <v>124</v>
      </c>
    </row>
    <row r="11451" spans="1:12" ht="6.65" hidden="1" customHeight="1" x14ac:dyDescent="0.3">
      <c r="A11451" s="1" t="str">
        <f>+A11385</f>
        <v>NO</v>
      </c>
      <c r="E11451" s="51"/>
      <c r="F11451" s="50"/>
      <c r="G11451" s="51"/>
      <c r="H11451" s="51"/>
      <c r="I11451" s="51"/>
      <c r="J11451" s="51"/>
      <c r="K11451" s="51"/>
      <c r="L11451" s="51"/>
    </row>
    <row r="11452" spans="1:12" hidden="1" x14ac:dyDescent="0.3">
      <c r="A11452" s="1" t="str">
        <f>+A11385</f>
        <v>NO</v>
      </c>
      <c r="E11452" s="63"/>
      <c r="F11452" s="63" t="str">
        <f>+$F$77</f>
        <v>ACREDITA SUMINISTRO E INSTALACIÓN DE MOBILIARIO POR LO MENOS EN UN (1) CONTRATO VÁLIDO</v>
      </c>
      <c r="G11452" s="65"/>
      <c r="H11452" s="65"/>
      <c r="I11452" s="65"/>
      <c r="J11452" s="66"/>
      <c r="K11452" s="65"/>
      <c r="L11452" s="68" t="s">
        <v>157</v>
      </c>
    </row>
    <row r="11453" spans="1:12" ht="5.15" hidden="1" customHeight="1" x14ac:dyDescent="0.3">
      <c r="A11453" s="1" t="str">
        <f>+A11385</f>
        <v>NO</v>
      </c>
      <c r="E11453" s="51"/>
      <c r="F11453" s="50"/>
      <c r="G11453" s="51"/>
      <c r="H11453" s="51"/>
      <c r="I11453" s="51"/>
      <c r="J11453" s="51"/>
      <c r="K11453" s="51"/>
      <c r="L11453" s="51"/>
    </row>
    <row r="11454" spans="1:12" ht="12.75" hidden="1" customHeight="1" x14ac:dyDescent="0.3">
      <c r="A11454" s="1" t="str">
        <f>+A11385</f>
        <v>NO</v>
      </c>
      <c r="E11454" s="69" t="str">
        <f>+$E$79</f>
        <v>EXPERIENCIA ESPECÍFICA NUMERAL 10.1.1 A</v>
      </c>
      <c r="F11454" s="70"/>
      <c r="G11454" s="70"/>
      <c r="H11454" s="70"/>
      <c r="I11454" s="70"/>
      <c r="J11454" s="70"/>
      <c r="K11454" s="70"/>
      <c r="L11454" s="71"/>
    </row>
    <row r="11455" spans="1:12" ht="26.5" hidden="1" customHeight="1" x14ac:dyDescent="0.3">
      <c r="A11455" s="1" t="str">
        <f>+A11385</f>
        <v>NO</v>
      </c>
      <c r="E11455" s="72"/>
      <c r="F11455" s="325" t="str">
        <f>+$F$80</f>
        <v>Por lo menos uno (1) de los contratos válidos aportados como experiencia general debe corresponder mínimo al 60% del presupuesto oficial del presente proceso de selección.  (SMMLV)</v>
      </c>
      <c r="G11455" s="326"/>
      <c r="H11455" s="326"/>
      <c r="I11455" s="326"/>
      <c r="J11455" s="326"/>
      <c r="K11455" s="73" t="s">
        <v>124</v>
      </c>
      <c r="L11455" s="74" t="s">
        <v>124</v>
      </c>
    </row>
    <row r="11456" spans="1:12" ht="23.5" hidden="1" customHeight="1" x14ac:dyDescent="0.3">
      <c r="A11456" s="1" t="str">
        <f>+A11385</f>
        <v>NO</v>
      </c>
      <c r="E11456" s="63"/>
      <c r="F11456" s="325" t="str">
        <f>+$F$81</f>
        <v xml:space="preserve">Deberá acreditarse en al menos uno (1) de los contratos válidos aportados como experiencia general una </v>
      </c>
      <c r="G11456" s="326"/>
      <c r="H11456" s="326"/>
      <c r="I11456" s="326"/>
      <c r="J11456" s="326"/>
      <c r="K11456" s="73" t="s">
        <v>124</v>
      </c>
      <c r="L11456" s="74" t="s">
        <v>124</v>
      </c>
    </row>
    <row r="11457" spans="1:12" ht="23.5" hidden="1" customHeight="1" x14ac:dyDescent="0.3">
      <c r="A11457" s="18" t="s">
        <v>30</v>
      </c>
      <c r="E11457" s="63"/>
      <c r="F11457" s="325" t="str">
        <f>+$F$82</f>
        <v xml:space="preserve">Deberá acreditarse en al menos uno (1) de los contratos válidos aportados interventoría a intervención de </v>
      </c>
      <c r="G11457" s="326"/>
      <c r="H11457" s="326"/>
      <c r="I11457" s="326"/>
      <c r="J11457" s="326"/>
      <c r="K11457" s="73">
        <f>+$K$82</f>
        <v>0</v>
      </c>
      <c r="L11457" s="74" t="s">
        <v>124</v>
      </c>
    </row>
    <row r="11458" spans="1:12" ht="36" hidden="1" customHeight="1" x14ac:dyDescent="0.3">
      <c r="A11458" s="18" t="s">
        <v>30</v>
      </c>
      <c r="E11458" s="63"/>
      <c r="F11458" s="325" t="str">
        <f>+$F$83</f>
        <v xml:space="preserve">Deberá acreditarse en al menos uno (1) de los contratos válidos aportados interventoría a intervención de </v>
      </c>
      <c r="G11458" s="326"/>
      <c r="H11458" s="326"/>
      <c r="I11458" s="326"/>
      <c r="J11458" s="326"/>
      <c r="K11458" s="75">
        <f>+$K$83</f>
        <v>0</v>
      </c>
      <c r="L11458" s="76" t="s">
        <v>124</v>
      </c>
    </row>
    <row r="11459" spans="1:12" hidden="1" x14ac:dyDescent="0.3">
      <c r="A11459" s="1" t="str">
        <f>+A11385</f>
        <v>NO</v>
      </c>
      <c r="E11459" s="51"/>
      <c r="F11459" s="50"/>
      <c r="G11459" s="51"/>
      <c r="H11459" s="51"/>
      <c r="I11459" s="51"/>
      <c r="J11459" s="51"/>
      <c r="K11459" s="51"/>
      <c r="L11459" s="51"/>
    </row>
    <row r="11460" spans="1:12" ht="12.75" hidden="1" customHeight="1" x14ac:dyDescent="0.3">
      <c r="A11460" s="1" t="str">
        <f>+A11385</f>
        <v>NO</v>
      </c>
      <c r="E11460" s="40" t="str">
        <f>+$E$85</f>
        <v>VALOR MÍNIMO A CERIFICAR % P.O EN SMMMLV. NUMERAL 3.9.1</v>
      </c>
      <c r="F11460" s="41"/>
      <c r="G11460" s="41"/>
      <c r="H11460" s="41"/>
      <c r="I11460" s="41"/>
      <c r="J11460" s="41"/>
      <c r="K11460" s="41"/>
      <c r="L11460" s="42"/>
    </row>
    <row r="11461" spans="1:12" hidden="1" x14ac:dyDescent="0.3">
      <c r="A11461" s="1" t="str">
        <f>+A11385</f>
        <v>NO</v>
      </c>
      <c r="C11461" s="1" t="str">
        <f>"M"&amp;C11385</f>
        <v>M</v>
      </c>
      <c r="E11461" s="77" t="str">
        <f>+$E$86</f>
        <v>100% P.O.</v>
      </c>
      <c r="F11461" s="78"/>
      <c r="G11461" s="61">
        <v>242.41716883554506</v>
      </c>
      <c r="H11461" s="124" t="str">
        <f>+$H$86</f>
        <v>TOTAL EJECUTADO DE CONTRATOS ACREDITADOS</v>
      </c>
      <c r="I11461" s="124"/>
      <c r="J11461" s="124"/>
      <c r="K11461" s="55" t="s">
        <v>124</v>
      </c>
      <c r="L11461" s="47" t="s">
        <v>124</v>
      </c>
    </row>
    <row r="11462" spans="1:12" hidden="1" x14ac:dyDescent="0.3">
      <c r="A11462" s="1" t="str">
        <f>+A11385</f>
        <v>NO</v>
      </c>
      <c r="E11462" s="39"/>
      <c r="F11462" s="39"/>
      <c r="G11462" s="39"/>
      <c r="H11462" s="39"/>
      <c r="I11462" s="39"/>
      <c r="J11462" s="39"/>
      <c r="K11462" s="39"/>
      <c r="L11462" s="39"/>
    </row>
    <row r="11463" spans="1:12" ht="12.75" hidden="1" customHeight="1" x14ac:dyDescent="0.3">
      <c r="A11463" s="18" t="s">
        <v>30</v>
      </c>
      <c r="B11463" s="18"/>
      <c r="E11463" s="40" t="str">
        <f>+$E$88</f>
        <v>CONSIDERACIONES PARA LA VALIDEZ DE LA EXPERIENCIA REQUERIDA: EXPERIENCIA PROPONENTES PLURALES NUMERAL 10.1.2 D</v>
      </c>
      <c r="F11463" s="41"/>
      <c r="G11463" s="41"/>
      <c r="H11463" s="41"/>
      <c r="I11463" s="41"/>
      <c r="J11463" s="41"/>
      <c r="K11463" s="41"/>
      <c r="L11463" s="42"/>
    </row>
    <row r="11464" spans="1:12" ht="28" hidden="1" customHeight="1" x14ac:dyDescent="0.3">
      <c r="A11464" s="18" t="s">
        <v>30</v>
      </c>
      <c r="B11464" s="18"/>
      <c r="C11464" s="1" t="str">
        <f>"O"&amp;C11385</f>
        <v>O</v>
      </c>
      <c r="E11464" s="80" t="str">
        <f>+$E$89</f>
        <v>i)</v>
      </c>
      <c r="F11464" s="327" t="str">
        <f>+$F$89</f>
        <v>Uno de los integrantes debe aportar como mínimo el cincuenta por ciento (50 %) de la experiencia solicitada</v>
      </c>
      <c r="G11464" s="328"/>
      <c r="H11464" s="328"/>
      <c r="I11464" s="328"/>
      <c r="J11464" s="328"/>
      <c r="K11464" s="73" t="s">
        <v>124</v>
      </c>
      <c r="L11464" s="47" t="s">
        <v>124</v>
      </c>
    </row>
    <row r="11465" spans="1:12" ht="28" hidden="1" customHeight="1" x14ac:dyDescent="0.3">
      <c r="A11465" s="18" t="s">
        <v>30</v>
      </c>
      <c r="B11465" s="18"/>
      <c r="C11465" s="1" t="str">
        <f>"O"&amp;C11385</f>
        <v>O</v>
      </c>
      <c r="E11465" s="80" t="str">
        <f>+$E$90</f>
        <v>ii)</v>
      </c>
      <c r="F11465" s="327" t="str">
        <f>+$F$90</f>
        <v>Todos los demás ntegrantes deben acreditar al menos el cinco por ciento (5 %) de la experiencia solicitada, solo uno (1) de los integrantes podrá no acreditar experiencia pero su porcentaje de participación  no podrá superar el diez por ciento (10 %)</v>
      </c>
      <c r="G11465" s="328"/>
      <c r="H11465" s="328"/>
      <c r="I11465" s="328"/>
      <c r="J11465" s="328"/>
      <c r="K11465" s="73" t="s">
        <v>124</v>
      </c>
      <c r="L11465" s="47" t="s">
        <v>124</v>
      </c>
    </row>
    <row r="11466" spans="1:12" hidden="1" x14ac:dyDescent="0.3">
      <c r="A11466" s="18" t="s">
        <v>30</v>
      </c>
      <c r="B11466" s="18"/>
      <c r="E11466" s="39"/>
      <c r="F11466" s="39"/>
      <c r="G11466" s="39"/>
      <c r="H11466" s="39"/>
      <c r="I11466" s="39"/>
      <c r="J11466" s="39"/>
      <c r="K11466" s="39"/>
      <c r="L11466" s="39"/>
    </row>
    <row r="11467" spans="1:12" ht="13" hidden="1" customHeight="1" x14ac:dyDescent="0.3">
      <c r="A11467" s="18" t="str">
        <f>+A11385</f>
        <v>NO</v>
      </c>
      <c r="B11467" s="18"/>
      <c r="E11467" s="69" t="str">
        <f>+$E$92</f>
        <v>VERIFICACIÓN Y ASIGNACIÓN DE PUNTAJE POR LA EXPERIENCIA DEL PROPONENTE</v>
      </c>
      <c r="F11467" s="70"/>
      <c r="G11467" s="70"/>
      <c r="H11467" s="70"/>
      <c r="I11467" s="70"/>
      <c r="J11467" s="70"/>
      <c r="K11467" s="70"/>
      <c r="L11467" s="71"/>
    </row>
    <row r="11468" spans="1:12" hidden="1" x14ac:dyDescent="0.3">
      <c r="A11468" s="18" t="str">
        <f>+A11385</f>
        <v>NO</v>
      </c>
      <c r="B11468" s="18"/>
      <c r="E11468" s="81"/>
      <c r="F11468" s="323" t="str">
        <f>+$F$93</f>
        <v>No. CONTRATOS QUE ACREDITAN LA EXPERIENCIA (NO OBJETO DE SUBSANACIÓN)</v>
      </c>
      <c r="G11468" s="324"/>
      <c r="H11468" s="324"/>
      <c r="I11468" s="324"/>
      <c r="J11468" s="324"/>
      <c r="K11468" s="82"/>
      <c r="L11468" s="83" t="s">
        <v>124</v>
      </c>
    </row>
    <row r="11469" spans="1:12" ht="13" hidden="1" customHeight="1" x14ac:dyDescent="0.3">
      <c r="A11469" s="18" t="str">
        <f>+A11385</f>
        <v>NO</v>
      </c>
      <c r="B11469" s="18"/>
      <c r="E11469" s="84"/>
      <c r="F11469" s="323" t="str">
        <f>+$F$94</f>
        <v>TOTAL EJECUTADO DE CONTRATOS ACREDITADOS PROPUESTA INICIAL</v>
      </c>
      <c r="G11469" s="324"/>
      <c r="H11469" s="324"/>
      <c r="I11469" s="324"/>
      <c r="J11469" s="324"/>
      <c r="K11469" s="85"/>
      <c r="L11469" s="86" t="s">
        <v>124</v>
      </c>
    </row>
    <row r="11470" spans="1:12" ht="13" hidden="1" customHeight="1" x14ac:dyDescent="0.3">
      <c r="A11470" s="18" t="str">
        <f>+A11385</f>
        <v>NO</v>
      </c>
      <c r="B11470" s="18"/>
      <c r="E11470" s="87"/>
      <c r="F11470" s="323" t="str">
        <f>+$F$95</f>
        <v>PROMEDIO VALOR ACREDITADO EN SMMLV</v>
      </c>
      <c r="G11470" s="324"/>
      <c r="H11470" s="324"/>
      <c r="I11470" s="324"/>
      <c r="J11470" s="324"/>
      <c r="K11470" s="66"/>
      <c r="L11470" s="88" t="s">
        <v>124</v>
      </c>
    </row>
    <row r="11471" spans="1:12" hidden="1" x14ac:dyDescent="0.3">
      <c r="A11471" s="18" t="str">
        <f>+A11385</f>
        <v>NO</v>
      </c>
      <c r="B11471" s="18"/>
      <c r="E11471" s="89"/>
      <c r="F11471" s="89"/>
      <c r="G11471" s="89"/>
      <c r="H11471" s="89"/>
      <c r="I11471" s="89"/>
      <c r="J11471" s="89"/>
      <c r="K11471" s="89"/>
      <c r="L11471" s="89"/>
    </row>
    <row r="11472" spans="1:12" ht="13" hidden="1" customHeight="1" x14ac:dyDescent="0.3">
      <c r="A11472" s="18" t="str">
        <f>+A11385</f>
        <v>NO</v>
      </c>
      <c r="B11472" s="18"/>
      <c r="E11472" s="69" t="str">
        <f>+$E$97</f>
        <v>3.9.2 EXIGENCIAS MÍNIMAS DE EXPERIENCIA Y FORMACIÓN ACADÉMICA DEL EQUIPO DE TRABAJO</v>
      </c>
      <c r="F11472" s="70"/>
      <c r="G11472" s="70"/>
      <c r="H11472" s="70"/>
      <c r="I11472" s="70"/>
      <c r="J11472" s="70"/>
      <c r="K11472" s="70"/>
      <c r="L11472" s="71"/>
    </row>
    <row r="11473" spans="1:12" hidden="1" x14ac:dyDescent="0.3">
      <c r="A11473" s="18" t="str">
        <f>+A11385</f>
        <v>NO</v>
      </c>
      <c r="B11473" s="18"/>
      <c r="E11473" s="90" t="str">
        <f>+$E$98</f>
        <v>Formulario 8</v>
      </c>
      <c r="F11473" s="315" t="s">
        <v>46</v>
      </c>
      <c r="G11473" s="316"/>
      <c r="H11473" s="317"/>
      <c r="I11473" s="318"/>
      <c r="J11473" s="318"/>
      <c r="K11473" s="318"/>
      <c r="L11473" s="319"/>
    </row>
    <row r="11474" spans="1:12" hidden="1" x14ac:dyDescent="0.3">
      <c r="A11474" s="18" t="str">
        <f>+A11385</f>
        <v>NO</v>
      </c>
      <c r="B11474" s="18"/>
      <c r="E11474" s="91" t="s">
        <v>124</v>
      </c>
      <c r="F11474" s="91" t="str">
        <f>+$F$99</f>
        <v>Director de Interventoría</v>
      </c>
      <c r="G11474" s="91" t="str">
        <f>+$G$99</f>
        <v>Residente de Interventoría</v>
      </c>
      <c r="H11474" s="320"/>
      <c r="I11474" s="321"/>
      <c r="J11474" s="321"/>
      <c r="K11474" s="321"/>
      <c r="L11474" s="322"/>
    </row>
    <row r="11475" spans="1:12" hidden="1" x14ac:dyDescent="0.3">
      <c r="A11475" s="18" t="str">
        <f>+A11385</f>
        <v>NO</v>
      </c>
      <c r="B11475" s="18"/>
      <c r="E11475" s="304" t="str">
        <f>+$E$100</f>
        <v>OBSERVACIONES RESPECTO REQUISITO HABILITANTE DEL PERSONAL CLAVE EVALUABLE</v>
      </c>
      <c r="F11475" s="305"/>
      <c r="G11475" s="305"/>
      <c r="H11475" s="305"/>
      <c r="I11475" s="305"/>
      <c r="J11475" s="305"/>
      <c r="K11475" s="305"/>
      <c r="L11475" s="305"/>
    </row>
    <row r="11476" spans="1:12" hidden="1" x14ac:dyDescent="0.3">
      <c r="A11476" s="18" t="str">
        <f>+A11385</f>
        <v>NO</v>
      </c>
      <c r="B11476" s="18"/>
      <c r="E11476" s="312" t="s">
        <v>124</v>
      </c>
      <c r="F11476" s="313"/>
      <c r="G11476" s="313"/>
      <c r="H11476" s="313"/>
      <c r="I11476" s="313"/>
      <c r="J11476" s="313"/>
      <c r="K11476" s="313"/>
      <c r="L11476" s="314"/>
    </row>
    <row r="11477" spans="1:12" hidden="1" x14ac:dyDescent="0.3">
      <c r="A11477" s="18" t="str">
        <f>+A11385</f>
        <v>NO</v>
      </c>
      <c r="B11477" s="18"/>
      <c r="E11477" s="89"/>
      <c r="F11477" s="89"/>
      <c r="G11477" s="89"/>
      <c r="H11477" s="89"/>
      <c r="I11477" s="89"/>
      <c r="J11477" s="89"/>
      <c r="K11477" s="89"/>
      <c r="L11477" s="89"/>
    </row>
    <row r="11478" spans="1:12" ht="13" hidden="1" customHeight="1" x14ac:dyDescent="0.3">
      <c r="A11478" s="18" t="str">
        <f>+A11385</f>
        <v>NO</v>
      </c>
      <c r="B11478" s="18"/>
      <c r="E11478" s="69" t="str">
        <f>+$E$103</f>
        <v>4.2 EQUIPO DE TRABAJO (Personal Clave Evaluable)</v>
      </c>
      <c r="F11478" s="70"/>
      <c r="G11478" s="70"/>
      <c r="H11478" s="70"/>
      <c r="I11478" s="70"/>
      <c r="J11478" s="70"/>
      <c r="K11478" s="70"/>
      <c r="L11478" s="71"/>
    </row>
    <row r="11479" spans="1:12" ht="23.25" hidden="1" customHeight="1" x14ac:dyDescent="0.3">
      <c r="A11479" s="18" t="str">
        <f>+A11385</f>
        <v>NO</v>
      </c>
      <c r="B11479" s="18"/>
      <c r="E11479" s="90" t="str">
        <f>+$E$104</f>
        <v>Formulario 9</v>
      </c>
      <c r="F11479" s="315" t="s">
        <v>46</v>
      </c>
      <c r="G11479" s="316"/>
      <c r="H11479" s="317"/>
      <c r="I11479" s="318"/>
      <c r="J11479" s="318"/>
      <c r="K11479" s="318"/>
      <c r="L11479" s="319"/>
    </row>
    <row r="11480" spans="1:12" hidden="1" x14ac:dyDescent="0.3">
      <c r="A11480" s="18" t="str">
        <f>+A11385</f>
        <v>NO</v>
      </c>
      <c r="B11480" s="18"/>
      <c r="E11480" s="91" t="s">
        <v>124</v>
      </c>
      <c r="F11480" s="91" t="str">
        <f>+$F$99</f>
        <v>Director de Interventoría</v>
      </c>
      <c r="G11480" s="91" t="str">
        <f>+$G$99</f>
        <v>Residente de Interventoría</v>
      </c>
      <c r="H11480" s="320"/>
      <c r="I11480" s="321"/>
      <c r="J11480" s="321"/>
      <c r="K11480" s="321"/>
      <c r="L11480" s="322"/>
    </row>
    <row r="11481" spans="1:12" hidden="1" x14ac:dyDescent="0.3">
      <c r="A11481" s="18" t="str">
        <f>+A11385</f>
        <v>NO</v>
      </c>
      <c r="B11481" s="18"/>
      <c r="E11481" s="89"/>
      <c r="F11481" s="89"/>
      <c r="G11481" s="89"/>
      <c r="H11481" s="89"/>
      <c r="I11481" s="89"/>
      <c r="J11481" s="89"/>
      <c r="K11481" s="89"/>
      <c r="L11481" s="89"/>
    </row>
    <row r="11482" spans="1:12" hidden="1" x14ac:dyDescent="0.3">
      <c r="A11482" s="1" t="str">
        <f>+A11385</f>
        <v>NO</v>
      </c>
      <c r="E11482" s="92" t="str">
        <f>+E11357</f>
        <v>CRITERIOS DE EVALUACIÓN Y PUNTAJE</v>
      </c>
      <c r="F11482" s="93"/>
      <c r="G11482" s="93"/>
      <c r="H11482" s="93"/>
      <c r="I11482" s="93"/>
      <c r="J11482" s="93"/>
      <c r="K11482" s="94"/>
      <c r="L11482" s="95" t="str">
        <f>+$L$107</f>
        <v>PUNTAJE OBTENIDO</v>
      </c>
    </row>
    <row r="11483" spans="1:12" hidden="1" x14ac:dyDescent="0.3">
      <c r="A11483" s="1" t="str">
        <f>+A11385</f>
        <v>NO</v>
      </c>
      <c r="E11483" s="96" t="str">
        <f>+$E$108</f>
        <v>VALOR</v>
      </c>
      <c r="F11483" s="97" t="str">
        <f>+$F$108</f>
        <v>EQUIPO DE TRABAJO (PERSONAL CLAVE EVALUABLE)</v>
      </c>
      <c r="G11483" s="24"/>
      <c r="H11483" s="24"/>
      <c r="I11483" s="24"/>
      <c r="J11483" s="24"/>
      <c r="K11483" s="24"/>
      <c r="L11483" s="98"/>
    </row>
    <row r="11484" spans="1:12" ht="12.75" hidden="1" customHeight="1" x14ac:dyDescent="0.3">
      <c r="A11484" s="1" t="str">
        <f>+A11385</f>
        <v>NO</v>
      </c>
      <c r="E11484" s="96">
        <f>+$E$109</f>
        <v>5</v>
      </c>
      <c r="F11484" s="307" t="str">
        <f>+$F$109</f>
        <v xml:space="preserve"> Experiencia Específica adicional</v>
      </c>
      <c r="G11484" s="308"/>
      <c r="H11484" s="308"/>
      <c r="I11484" s="308"/>
      <c r="J11484" s="308"/>
      <c r="K11484" s="309"/>
      <c r="L11484" s="99" t="str">
        <f>IFERROR(IF(VLOOKUP(C11385,'R. PUNTAJES'!$C$14:$R$213,'R. PUNTAJES'!$I$10,0)="","",VLOOKUP(C11385,'R. PUNTAJES'!$C$14:$R$213,'R. PUNTAJES'!$I$10,0)),"")</f>
        <v/>
      </c>
    </row>
    <row r="11485" spans="1:12" ht="12.75" hidden="1" customHeight="1" x14ac:dyDescent="0.3">
      <c r="A11485" s="1" t="str">
        <f>+A11385</f>
        <v>NO</v>
      </c>
      <c r="E11485" s="96">
        <f>+$E$110</f>
        <v>5</v>
      </c>
      <c r="F11485" s="307" t="str">
        <f>+$F$110</f>
        <v>Formación Académica adicional</v>
      </c>
      <c r="G11485" s="308"/>
      <c r="H11485" s="308"/>
      <c r="I11485" s="308"/>
      <c r="J11485" s="308"/>
      <c r="K11485" s="309"/>
      <c r="L11485" s="99" t="str">
        <f>IFERROR(IF(VLOOKUP(C11385,'R. PUNTAJES'!$C$14:$R$213,'R. PUNTAJES'!$J$10,0)="","",VLOOKUP(C11385,'R. PUNTAJES'!$C$14:$R$213,'R. PUNTAJES'!$J$10,0)),"")</f>
        <v/>
      </c>
    </row>
    <row r="11486" spans="1:12" hidden="1" x14ac:dyDescent="0.3">
      <c r="A11486" s="18" t="str">
        <f>+A11385</f>
        <v>NO</v>
      </c>
      <c r="B11486" s="18"/>
      <c r="E11486" s="100"/>
      <c r="F11486" s="101" t="str">
        <f>+$F$111</f>
        <v>FACTOR DE SOSTENIBILIDAD</v>
      </c>
      <c r="G11486" s="102"/>
      <c r="H11486" s="102"/>
      <c r="I11486" s="102"/>
      <c r="J11486" s="102"/>
      <c r="K11486" s="102"/>
      <c r="L11486" s="103"/>
    </row>
    <row r="11487" spans="1:12" hidden="1" x14ac:dyDescent="0.3">
      <c r="A11487" s="18" t="str">
        <f>+A11385</f>
        <v>NO</v>
      </c>
      <c r="B11487" s="18"/>
      <c r="E11487" s="104">
        <v>1</v>
      </c>
      <c r="F11487" s="105" t="str">
        <f>+$F$112</f>
        <v>Compromisos Sostenibilidad</v>
      </c>
      <c r="G11487" s="106"/>
      <c r="H11487" s="106"/>
      <c r="I11487" s="106"/>
      <c r="J11487" s="106"/>
      <c r="K11487" s="106"/>
      <c r="L11487" s="107" t="str">
        <f>IFERROR(IF(VLOOKUP(C11385,'R. PUNTAJES'!$C$14:$R$213,'R. PUNTAJES'!$K$10,0)="","",VLOOKUP(C11385,'R. PUNTAJES'!$C$14:$R$213,'R. PUNTAJES'!$K$10,0)),"")</f>
        <v/>
      </c>
    </row>
    <row r="11488" spans="1:12" hidden="1" x14ac:dyDescent="0.3">
      <c r="A11488" s="1" t="str">
        <f>+A11385</f>
        <v>NO</v>
      </c>
      <c r="E11488" s="108"/>
      <c r="F11488" s="109" t="str">
        <f>+$F$113</f>
        <v>APOYO A LA INDUSTRIA NACIONAL</v>
      </c>
      <c r="G11488" s="110"/>
      <c r="H11488" s="110"/>
      <c r="I11488" s="110"/>
      <c r="J11488" s="110"/>
      <c r="K11488" s="110"/>
      <c r="L11488" s="111"/>
    </row>
    <row r="11489" spans="1:12" ht="12.75" hidden="1" customHeight="1" x14ac:dyDescent="0.3">
      <c r="A11489" s="1" t="str">
        <f>+A11385</f>
        <v>NO</v>
      </c>
      <c r="E11489" s="96">
        <v>20</v>
      </c>
      <c r="F11489" s="307" t="str">
        <f>+$F$114</f>
        <v>Promoción de Servicios Nacionales o con Trato Nacional</v>
      </c>
      <c r="G11489" s="308"/>
      <c r="H11489" s="308"/>
      <c r="I11489" s="308"/>
      <c r="J11489" s="308"/>
      <c r="K11489" s="309"/>
      <c r="L11489" s="99" t="str">
        <f>IFERROR(IF(VLOOKUP(C11385,'R. PUNTAJES'!$C$14:$R$213,'R. PUNTAJES'!$L$10,0)="","",
IF(VLOOKUP(C11385,'R. PUNTAJES'!$C$14:$R$213,'R. PUNTAJES'!$L$10,0)=5,0,
VLOOKUP(C11385,'R. PUNTAJES'!$C$14:$R$213,'R. PUNTAJES'!$L$10,0))),"")</f>
        <v/>
      </c>
    </row>
    <row r="11490" spans="1:12" ht="12.75" hidden="1" customHeight="1" x14ac:dyDescent="0.3">
      <c r="A11490" s="1" t="str">
        <f>+A11385</f>
        <v>NO</v>
      </c>
      <c r="E11490" s="96">
        <v>5</v>
      </c>
      <c r="F11490" s="307" t="str">
        <f>+$F$115</f>
        <v>Incorporación de componente nacional en servicios extranjeros</v>
      </c>
      <c r="G11490" s="308"/>
      <c r="H11490" s="308"/>
      <c r="I11490" s="308"/>
      <c r="J11490" s="308"/>
      <c r="K11490" s="309"/>
      <c r="L11490" s="99" t="str">
        <f>IFERROR(IF(VLOOKUP(C11385,'R. PUNTAJES'!$C$14:$R$213,'R. PUNTAJES'!$L$10,0)="","",
IF(VLOOKUP(C11385,'R. PUNTAJES'!$C$14:$R$213,'R. PUNTAJES'!$L$10,0)=20,0,
VLOOKUP(C11385,'R. PUNTAJES'!$C$14:$R$213,'R. PUNTAJES'!$L$10,0))),"")</f>
        <v/>
      </c>
    </row>
    <row r="11491" spans="1:12" hidden="1" x14ac:dyDescent="0.3">
      <c r="A11491" s="1" t="str">
        <f>+A11385</f>
        <v>NO</v>
      </c>
      <c r="E11491" s="112"/>
      <c r="F11491" s="97" t="str">
        <f>+$F$116</f>
        <v>VINCULACIÓN DE PERSONAS CON DISCAPACIDAD</v>
      </c>
      <c r="G11491" s="24"/>
      <c r="H11491" s="24"/>
      <c r="I11491" s="24"/>
      <c r="J11491" s="24"/>
      <c r="K11491" s="24"/>
      <c r="L11491" s="98"/>
    </row>
    <row r="11492" spans="1:12" ht="12.75" hidden="1" customHeight="1" x14ac:dyDescent="0.3">
      <c r="A11492" s="1" t="str">
        <f>+A11385</f>
        <v>NO</v>
      </c>
      <c r="E11492" s="96">
        <v>1</v>
      </c>
      <c r="F11492" s="307" t="str">
        <f>+$F$117</f>
        <v xml:space="preserve">Trabajadores vinculados a la planta de personal </v>
      </c>
      <c r="G11492" s="308"/>
      <c r="H11492" s="308"/>
      <c r="I11492" s="308"/>
      <c r="J11492" s="308"/>
      <c r="K11492" s="309"/>
      <c r="L11492" s="99" t="str">
        <f>IFERROR(IF(VLOOKUP(C11385,'R. PUNTAJES'!$C$14:$R$213,'R. PUNTAJES'!$M$10,0)="","",VLOOKUP(C11385,'R. PUNTAJES'!$C$14:$R$213,'R. PUNTAJES'!$M$10,0)),"")</f>
        <v/>
      </c>
    </row>
    <row r="11493" spans="1:12" hidden="1" x14ac:dyDescent="0.3">
      <c r="A11493" s="1" t="str">
        <f>+A11385</f>
        <v>NO</v>
      </c>
      <c r="E11493" s="112"/>
      <c r="F11493" s="97" t="str">
        <f>+$F$118</f>
        <v>EMPRENDIMIENTOS Y EMPRESAS DE MUJERES</v>
      </c>
      <c r="G11493" s="24"/>
      <c r="H11493" s="24"/>
      <c r="I11493" s="24"/>
      <c r="J11493" s="24"/>
      <c r="K11493" s="24"/>
      <c r="L11493" s="98"/>
    </row>
    <row r="11494" spans="1:12" ht="13" hidden="1" customHeight="1" x14ac:dyDescent="0.3">
      <c r="A11494" s="1" t="str">
        <f>+A11385</f>
        <v>NO</v>
      </c>
      <c r="E11494" s="96">
        <v>0.25</v>
      </c>
      <c r="F11494" s="307" t="str">
        <f>+$F$119</f>
        <v>Emprendimientos y empresas de mujeres</v>
      </c>
      <c r="G11494" s="308"/>
      <c r="H11494" s="308"/>
      <c r="I11494" s="308"/>
      <c r="J11494" s="308"/>
      <c r="K11494" s="309"/>
      <c r="L11494" s="113" t="str">
        <f>IFERROR(IF(VLOOKUP(C11385,'R. PUNTAJES'!$C$14:$R$213,'R. PUNTAJES'!$N$10,0)="","",VLOOKUP(C11385,'R. PUNTAJES'!$C$14:$R$213,'R. PUNTAJES'!$N$10,0)),"")</f>
        <v/>
      </c>
    </row>
    <row r="11495" spans="1:12" hidden="1" x14ac:dyDescent="0.3">
      <c r="A11495" s="18" t="str">
        <f>+A11496</f>
        <v>NO</v>
      </c>
      <c r="B11495" s="18"/>
      <c r="E11495" s="112"/>
      <c r="F11495" s="97" t="str">
        <f>+$F$120</f>
        <v>MIPYME</v>
      </c>
      <c r="G11495" s="24"/>
      <c r="H11495" s="24"/>
      <c r="I11495" s="24"/>
      <c r="J11495" s="24"/>
      <c r="K11495" s="24"/>
      <c r="L11495" s="98"/>
    </row>
    <row r="11496" spans="1:12" hidden="1" x14ac:dyDescent="0.3">
      <c r="A11496" s="18" t="str">
        <f>+IF(E11496=0,"NO",1)</f>
        <v>NO</v>
      </c>
      <c r="B11496" s="18"/>
      <c r="E11496" s="96">
        <v>0</v>
      </c>
      <c r="F11496" s="307" t="str">
        <f>+$F$121</f>
        <v>Mipyme</v>
      </c>
      <c r="G11496" s="308"/>
      <c r="H11496" s="308"/>
      <c r="I11496" s="308"/>
      <c r="J11496" s="308"/>
      <c r="K11496" s="309"/>
      <c r="L11496" s="113" t="str">
        <f>IFERROR(IF(VLOOKUP(C11385,'R. PUNTAJES'!$C$14:$R$213,'R. PUNTAJES'!$O$10,0)="","",VLOOKUP(C11385,'R. PUNTAJES'!$C$14:$R$213,'R. PUNTAJES'!$O$10,0)),"")</f>
        <v/>
      </c>
    </row>
    <row r="11497" spans="1:12" hidden="1" x14ac:dyDescent="0.3">
      <c r="A11497" s="1" t="str">
        <f>+A11385</f>
        <v>NO</v>
      </c>
      <c r="E11497" s="112"/>
      <c r="F11497" s="97" t="str">
        <f>+$F$122</f>
        <v>EXPERIENCIA DEL PROPONENTE</v>
      </c>
      <c r="G11497" s="24"/>
      <c r="H11497" s="24"/>
      <c r="I11497" s="24"/>
      <c r="J11497" s="24"/>
      <c r="K11497" s="24"/>
      <c r="L11497" s="98"/>
    </row>
    <row r="11498" spans="1:12" hidden="1" x14ac:dyDescent="0.3">
      <c r="A11498" s="1" t="str">
        <f>+A11385</f>
        <v>NO</v>
      </c>
      <c r="E11498" s="96">
        <v>59.5</v>
      </c>
      <c r="F11498" s="307" t="str">
        <f>+$F$123</f>
        <v>mediana con valor absoluto</v>
      </c>
      <c r="G11498" s="308"/>
      <c r="H11498" s="308"/>
      <c r="I11498" s="308"/>
      <c r="J11498" s="308"/>
      <c r="K11498" s="309"/>
      <c r="L11498" s="113" t="str">
        <f>IFERROR(IF(VLOOKUP(C11385,'R. PUNTAJES'!$C$14:$R$213,'R. PUNTAJES'!$R$10,0)="","",VLOOKUP(C11385,'R. PUNTAJES'!$C$14:$R$213,'R. PUNTAJES'!$R$10,0)),"")</f>
        <v/>
      </c>
    </row>
    <row r="11499" spans="1:12" hidden="1" x14ac:dyDescent="0.3">
      <c r="A11499" s="1" t="str">
        <f>+A11385</f>
        <v>NO</v>
      </c>
      <c r="E11499" s="112"/>
      <c r="F11499" s="97" t="str">
        <f>+$F$124</f>
        <v>MULTAS</v>
      </c>
      <c r="G11499" s="24"/>
      <c r="H11499" s="24"/>
      <c r="I11499" s="24"/>
      <c r="J11499" s="24"/>
      <c r="K11499" s="24"/>
      <c r="L11499" s="98"/>
    </row>
    <row r="11500" spans="1:12" ht="12.75" hidden="1" customHeight="1" x14ac:dyDescent="0.3">
      <c r="A11500" s="1" t="str">
        <f>+A11385</f>
        <v>NO</v>
      </c>
      <c r="E11500" s="96">
        <v>-2</v>
      </c>
      <c r="F11500" s="307" t="str">
        <f>+$F$125</f>
        <v>Una o más multas o cláusulas penales durante el último año</v>
      </c>
      <c r="G11500" s="310"/>
      <c r="H11500" s="310"/>
      <c r="I11500" s="310"/>
      <c r="J11500" s="310"/>
      <c r="K11500" s="311"/>
      <c r="L11500" s="99" t="str">
        <f>IFERROR(IF(VLOOKUP(C11385,'R. PUNTAJES'!$C$14:$R$213,'R. PUNTAJES'!$Q$10,0)="","",VLOOKUP(C11385,'R. PUNTAJES'!$C$14:$R$213,'R. PUNTAJES'!$Q$10,0)),"")</f>
        <v/>
      </c>
    </row>
    <row r="11501" spans="1:12" hidden="1" x14ac:dyDescent="0.3">
      <c r="A11501" s="1" t="str">
        <f>+A11385</f>
        <v>NO</v>
      </c>
      <c r="E11501" s="112"/>
      <c r="F11501" s="97" t="str">
        <f>+$F$126</f>
        <v>OBRAS INCONCLUSAS</v>
      </c>
      <c r="G11501" s="24"/>
      <c r="H11501" s="24"/>
      <c r="I11501" s="24"/>
      <c r="J11501" s="24"/>
      <c r="K11501" s="24"/>
      <c r="L11501" s="98"/>
    </row>
    <row r="11502" spans="1:12" hidden="1" x14ac:dyDescent="0.3">
      <c r="A11502" s="1" t="str">
        <f>+A11385</f>
        <v>NO</v>
      </c>
      <c r="E11502" s="96">
        <v>-1</v>
      </c>
      <c r="F11502" s="301" t="str">
        <f>+$F$127</f>
        <v>Anotación vigente de obra civil inconclusa</v>
      </c>
      <c r="G11502" s="302"/>
      <c r="H11502" s="302"/>
      <c r="I11502" s="302"/>
      <c r="J11502" s="302"/>
      <c r="K11502" s="303"/>
      <c r="L11502" s="99" t="str">
        <f>IFERROR(IF(VLOOKUP(C11385,'R. PUNTAJES'!$C$14:$R$213,'R. PUNTAJES'!$P$10,0)="","",VLOOKUP(C11385,'R. PUNTAJES'!$C$14:$R$213,'R. PUNTAJES'!$P$10,0)),"")</f>
        <v/>
      </c>
    </row>
    <row r="11503" spans="1:12" ht="7.5" hidden="1" customHeight="1" x14ac:dyDescent="0.3">
      <c r="A11503" s="1" t="str">
        <f>+A11385</f>
        <v>NO</v>
      </c>
      <c r="E11503" s="114"/>
      <c r="F11503" s="45"/>
      <c r="G11503" s="45"/>
      <c r="H11503" s="45"/>
      <c r="I11503" s="45"/>
      <c r="J11503" s="45"/>
      <c r="K11503" s="45"/>
      <c r="L11503" s="48"/>
    </row>
    <row r="11504" spans="1:12" hidden="1" x14ac:dyDescent="0.3">
      <c r="A11504" s="1" t="str">
        <f>+A11385</f>
        <v>NO</v>
      </c>
      <c r="E11504" s="115" t="str">
        <f>+$E$129</f>
        <v>PUNTAJE TOTAL</v>
      </c>
      <c r="F11504" s="116"/>
      <c r="G11504" s="116"/>
      <c r="H11504" s="116"/>
      <c r="I11504" s="116"/>
      <c r="J11504" s="116"/>
      <c r="K11504" s="117"/>
      <c r="L11504" s="118">
        <f>IFERROR(IF(VLOOKUP(C11385,'R. PUNTAJES'!$C$14:$R$213,'R. PUNTAJES'!$H$10,0)="RECHAZO","",SUM(L11484:L11502)),"")</f>
        <v>0</v>
      </c>
    </row>
    <row r="11505" spans="1:16" hidden="1" x14ac:dyDescent="0.3">
      <c r="A11505" s="1" t="str">
        <f>+A11385</f>
        <v>NO</v>
      </c>
      <c r="E11505" s="304" t="str">
        <f>+$E$130</f>
        <v>OBSERVACIONES RESPECTO A PUNTAJES</v>
      </c>
      <c r="F11505" s="305"/>
      <c r="G11505" s="305"/>
      <c r="H11505" s="305"/>
      <c r="I11505" s="305"/>
      <c r="J11505" s="305"/>
      <c r="K11505" s="305"/>
      <c r="L11505" s="305"/>
    </row>
    <row r="11506" spans="1:16" ht="12" hidden="1" customHeight="1" x14ac:dyDescent="0.3">
      <c r="A11506" s="1" t="str">
        <f>+A11385</f>
        <v>NO</v>
      </c>
      <c r="E11506" s="306" t="s">
        <v>124</v>
      </c>
      <c r="F11506" s="305"/>
      <c r="G11506" s="305"/>
      <c r="H11506" s="305"/>
      <c r="I11506" s="305"/>
      <c r="J11506" s="305"/>
      <c r="K11506" s="305"/>
      <c r="L11506" s="305"/>
      <c r="N11506" s="119"/>
      <c r="O11506" s="119"/>
      <c r="P11506" s="120"/>
    </row>
    <row r="11507" spans="1:16" ht="3" hidden="1" customHeight="1" x14ac:dyDescent="0.3">
      <c r="A11507" s="1" t="str">
        <f>+A11386</f>
        <v>NO</v>
      </c>
      <c r="E11507" s="121"/>
      <c r="F11507" s="122"/>
      <c r="G11507" s="122"/>
      <c r="H11507" s="122"/>
      <c r="I11507" s="122"/>
      <c r="J11507" s="122"/>
      <c r="K11507" s="122"/>
      <c r="L11507" s="123"/>
    </row>
    <row r="11508" spans="1:16" hidden="1" x14ac:dyDescent="0.3">
      <c r="A11508" s="1" t="str">
        <f>+IF(OR(C11510=""),"NO",1)</f>
        <v>NO</v>
      </c>
      <c r="E11508" s="346"/>
      <c r="F11508" s="347"/>
      <c r="G11508" s="347"/>
      <c r="H11508" s="347"/>
      <c r="I11508" s="347"/>
      <c r="J11508" s="347"/>
      <c r="K11508" s="347"/>
      <c r="L11508" s="347"/>
    </row>
    <row r="11509" spans="1:16" ht="4.5" hidden="1" customHeight="1" x14ac:dyDescent="0.3">
      <c r="A11509" s="1" t="str">
        <f>+A11510</f>
        <v>NO</v>
      </c>
      <c r="E11509" s="15"/>
      <c r="F11509" s="16"/>
      <c r="G11509" s="16"/>
      <c r="H11509" s="16"/>
      <c r="I11509" s="16"/>
      <c r="J11509" s="16"/>
      <c r="K11509" s="16"/>
      <c r="L11509" s="17"/>
    </row>
    <row r="11510" spans="1:16" ht="15.75" hidden="1" customHeight="1" x14ac:dyDescent="0.3">
      <c r="A11510" s="1" t="str">
        <f>+IF(OR(C11510=""),"NO",1)</f>
        <v>NO</v>
      </c>
      <c r="B11510" s="1">
        <f>1+MAX($B$1:B11509)</f>
        <v>93</v>
      </c>
      <c r="C11510" s="18" t="s">
        <v>124</v>
      </c>
      <c r="E11510" s="19" t="s">
        <v>124</v>
      </c>
      <c r="F11510" s="20"/>
      <c r="G11510" s="20"/>
      <c r="H11510" s="20"/>
      <c r="I11510" s="21"/>
      <c r="J11510" s="20"/>
      <c r="K11510" s="21"/>
      <c r="L11510" s="22"/>
    </row>
    <row r="11511" spans="1:16" hidden="1" x14ac:dyDescent="0.3">
      <c r="A11511" s="1" t="str">
        <f>A11510</f>
        <v>NO</v>
      </c>
      <c r="E11511" s="23" t="str">
        <f>+$E$11</f>
        <v>Integrantes</v>
      </c>
      <c r="F11511" s="24"/>
      <c r="G11511" s="24"/>
      <c r="H11511" s="24"/>
      <c r="I11511" s="24"/>
      <c r="J11511" s="24"/>
      <c r="K11511" s="25" t="str">
        <f>+$K$11</f>
        <v>Nit</v>
      </c>
      <c r="L11511" s="26" t="str">
        <f>+$L$11</f>
        <v>Part.</v>
      </c>
    </row>
    <row r="11512" spans="1:16" hidden="1" x14ac:dyDescent="0.3">
      <c r="A11512" s="1" t="str">
        <f>+A11511</f>
        <v>NO</v>
      </c>
      <c r="C11512" s="1" t="s">
        <v>124</v>
      </c>
      <c r="E11512" s="27" t="s">
        <v>124</v>
      </c>
      <c r="F11512" s="28"/>
      <c r="G11512" s="28"/>
      <c r="H11512" s="28"/>
      <c r="I11512" s="28"/>
      <c r="J11512" s="28"/>
      <c r="K11512" s="29" t="s">
        <v>124</v>
      </c>
      <c r="L11512" s="30" t="s">
        <v>124</v>
      </c>
    </row>
    <row r="11513" spans="1:16" hidden="1" x14ac:dyDescent="0.3">
      <c r="A11513" s="18" t="str">
        <f>+IF(OR(C11513=""),"NO",1)</f>
        <v>NO</v>
      </c>
      <c r="B11513" s="18"/>
      <c r="C11513" s="1" t="s">
        <v>124</v>
      </c>
      <c r="E11513" s="31" t="s">
        <v>124</v>
      </c>
      <c r="F11513" s="32"/>
      <c r="G11513" s="32"/>
      <c r="H11513" s="32"/>
      <c r="I11513" s="32"/>
      <c r="J11513" s="32"/>
      <c r="K11513" s="33" t="s">
        <v>124</v>
      </c>
      <c r="L11513" s="34" t="s">
        <v>124</v>
      </c>
    </row>
    <row r="11514" spans="1:16" hidden="1" x14ac:dyDescent="0.3">
      <c r="A11514" s="18" t="str">
        <f>+IF(OR(C11514=""),"NO",1)</f>
        <v>NO</v>
      </c>
      <c r="B11514" s="18"/>
      <c r="C11514" s="1" t="s">
        <v>124</v>
      </c>
      <c r="E11514" s="31" t="s">
        <v>124</v>
      </c>
      <c r="F11514" s="32"/>
      <c r="G11514" s="32"/>
      <c r="H11514" s="32"/>
      <c r="I11514" s="32"/>
      <c r="J11514" s="32"/>
      <c r="K11514" s="33" t="s">
        <v>124</v>
      </c>
      <c r="L11514" s="34" t="s">
        <v>124</v>
      </c>
    </row>
    <row r="11515" spans="1:16" hidden="1" x14ac:dyDescent="0.3">
      <c r="A11515" s="18" t="str">
        <f>+IF(OR(C11515=""),"NO",1)</f>
        <v>NO</v>
      </c>
      <c r="B11515" s="18"/>
      <c r="C11515" s="1" t="s">
        <v>124</v>
      </c>
      <c r="E11515" s="31" t="s">
        <v>13</v>
      </c>
      <c r="F11515" s="32"/>
      <c r="G11515" s="32"/>
      <c r="H11515" s="32"/>
      <c r="I11515" s="32"/>
      <c r="J11515" s="32"/>
      <c r="K11515" s="33"/>
      <c r="L11515" s="34"/>
    </row>
    <row r="11516" spans="1:16" hidden="1" x14ac:dyDescent="0.3">
      <c r="A11516" s="18" t="str">
        <f>+IF(OR(C11516=""),"NO",1)</f>
        <v>NO</v>
      </c>
      <c r="B11516" s="18"/>
      <c r="C11516" s="1" t="s">
        <v>124</v>
      </c>
      <c r="E11516" s="31" t="s">
        <v>13</v>
      </c>
      <c r="F11516" s="32"/>
      <c r="G11516" s="32"/>
      <c r="H11516" s="32"/>
      <c r="I11516" s="32"/>
      <c r="J11516" s="32"/>
      <c r="K11516" s="33"/>
      <c r="L11516" s="34"/>
    </row>
    <row r="11517" spans="1:16" hidden="1" x14ac:dyDescent="0.3">
      <c r="A11517" s="18" t="str">
        <f>+IF(OR(C11517=""),"NO",1)</f>
        <v>NO</v>
      </c>
      <c r="B11517" s="18"/>
      <c r="C11517" s="1" t="s">
        <v>124</v>
      </c>
      <c r="E11517" s="35" t="s">
        <v>13</v>
      </c>
      <c r="F11517" s="36"/>
      <c r="G11517" s="36"/>
      <c r="H11517" s="36"/>
      <c r="I11517" s="36"/>
      <c r="J11517" s="36"/>
      <c r="K11517" s="37"/>
      <c r="L11517" s="38"/>
    </row>
    <row r="11518" spans="1:16" ht="5.15" hidden="1" customHeight="1" x14ac:dyDescent="0.3">
      <c r="A11518" s="1" t="str">
        <f>+A11510</f>
        <v>NO</v>
      </c>
      <c r="E11518" s="39"/>
      <c r="F11518" s="39"/>
      <c r="G11518" s="39"/>
      <c r="H11518" s="39"/>
      <c r="I11518" s="39"/>
      <c r="J11518" s="39"/>
      <c r="K11518" s="39"/>
      <c r="L11518" s="39"/>
    </row>
    <row r="11519" spans="1:16" ht="15.75" hidden="1" customHeight="1" x14ac:dyDescent="0.3">
      <c r="A11519" s="1" t="str">
        <f>+A11510</f>
        <v>NO</v>
      </c>
      <c r="E11519" s="40" t="str">
        <f>+$E$19</f>
        <v>RESULTADO DE EVALUACIÓN TÉCNICA</v>
      </c>
      <c r="F11519" s="41"/>
      <c r="G11519" s="41"/>
      <c r="H11519" s="41"/>
      <c r="I11519" s="41"/>
      <c r="J11519" s="41"/>
      <c r="K11519" s="41"/>
      <c r="L11519" s="42"/>
    </row>
    <row r="11520" spans="1:16" hidden="1" x14ac:dyDescent="0.3">
      <c r="A11520" s="1" t="str">
        <f>+A11510</f>
        <v>NO</v>
      </c>
      <c r="E11520" s="43"/>
      <c r="F11520" s="44" t="str">
        <f>+$F$20</f>
        <v>Experiencia</v>
      </c>
      <c r="G11520" s="45"/>
      <c r="H11520" s="45"/>
      <c r="I11520" s="45"/>
      <c r="J11520" s="45"/>
      <c r="K11520" s="46"/>
      <c r="L11520" s="47" t="s">
        <v>124</v>
      </c>
    </row>
    <row r="11521" spans="1:12" hidden="1" x14ac:dyDescent="0.3">
      <c r="A11521" s="1" t="str">
        <f>+A11510</f>
        <v>NO</v>
      </c>
      <c r="E11521" s="348" t="str">
        <f>+$E$21</f>
        <v>OBSERVACIONES RESPECTO A LA EVALUACIÓN DE EXPERIENCIA</v>
      </c>
      <c r="F11521" s="308"/>
      <c r="G11521" s="308"/>
      <c r="H11521" s="308"/>
      <c r="I11521" s="308"/>
      <c r="J11521" s="308"/>
      <c r="K11521" s="308"/>
      <c r="L11521" s="349"/>
    </row>
    <row r="11522" spans="1:12" hidden="1" x14ac:dyDescent="0.3">
      <c r="A11522" s="1" t="str">
        <f>+A11510</f>
        <v>NO</v>
      </c>
      <c r="E11522" s="350" t="s">
        <v>124</v>
      </c>
      <c r="F11522" s="351"/>
      <c r="G11522" s="351"/>
      <c r="H11522" s="351"/>
      <c r="I11522" s="351"/>
      <c r="J11522" s="351"/>
      <c r="K11522" s="351"/>
      <c r="L11522" s="352"/>
    </row>
    <row r="11523" spans="1:12" ht="5.15" hidden="1" customHeight="1" x14ac:dyDescent="0.3">
      <c r="A11523" s="1" t="str">
        <f>+A11510</f>
        <v>NO</v>
      </c>
      <c r="E11523" s="39"/>
      <c r="F11523" s="39"/>
      <c r="G11523" s="39"/>
      <c r="H11523" s="39"/>
      <c r="I11523" s="39"/>
      <c r="J11523" s="39"/>
      <c r="K11523" s="39"/>
      <c r="L11523" s="39"/>
    </row>
    <row r="11524" spans="1:12" ht="12.75" hidden="1" customHeight="1" x14ac:dyDescent="0.3">
      <c r="A11524" s="1" t="str">
        <f>+A11510</f>
        <v>NO</v>
      </c>
      <c r="E11524" s="40" t="str">
        <f>+$E$24</f>
        <v>EXPERIENCIA HABILITANTE: CONTRATOS PRESENTADOS</v>
      </c>
      <c r="F11524" s="41"/>
      <c r="G11524" s="41"/>
      <c r="H11524" s="41"/>
      <c r="I11524" s="41"/>
      <c r="J11524" s="41"/>
      <c r="K11524" s="41"/>
      <c r="L11524" s="42"/>
    </row>
    <row r="11525" spans="1:12" ht="8.5" hidden="1" customHeight="1" x14ac:dyDescent="0.3">
      <c r="A11525" s="1" t="str">
        <f>+A11510</f>
        <v>NO</v>
      </c>
      <c r="E11525" s="49"/>
      <c r="F11525" s="50"/>
      <c r="G11525" s="51"/>
      <c r="H11525" s="51"/>
      <c r="I11525" s="51"/>
      <c r="J11525" s="51"/>
      <c r="K11525" s="51"/>
      <c r="L11525" s="52"/>
    </row>
    <row r="11526" spans="1:12" hidden="1" x14ac:dyDescent="0.3">
      <c r="A11526" s="18" t="str">
        <f>+IF(OR(C11526=""),"NO",1)</f>
        <v>NO</v>
      </c>
      <c r="B11526" s="18"/>
      <c r="C11526" s="1" t="s">
        <v>124</v>
      </c>
      <c r="E11526" s="329">
        <v>1</v>
      </c>
      <c r="F11526" s="53" t="str">
        <f>+$F$26</f>
        <v>OBJETO</v>
      </c>
      <c r="G11526" s="332" t="s">
        <v>124</v>
      </c>
      <c r="H11526" s="333"/>
      <c r="I11526" s="333"/>
      <c r="J11526" s="333"/>
      <c r="K11526" s="333"/>
      <c r="L11526" s="334"/>
    </row>
    <row r="11527" spans="1:12" hidden="1" x14ac:dyDescent="0.3">
      <c r="A11527" s="18" t="str">
        <f>+IF(OR(C11526=""),"NO",1)</f>
        <v>NO</v>
      </c>
      <c r="B11527" s="18"/>
      <c r="E11527" s="330"/>
      <c r="F11527" s="54" t="str">
        <f>+$F$27</f>
        <v>CONTRATANTE</v>
      </c>
      <c r="G11527" s="335" t="s">
        <v>124</v>
      </c>
      <c r="H11527" s="310"/>
      <c r="I11527" s="310"/>
      <c r="J11527" s="310"/>
      <c r="K11527" s="310"/>
      <c r="L11527" s="336"/>
    </row>
    <row r="11528" spans="1:12" hidden="1" x14ac:dyDescent="0.3">
      <c r="A11528" s="18" t="str">
        <f>+IF(OR(C11526=""),"NO",1)</f>
        <v>NO</v>
      </c>
      <c r="B11528" s="18"/>
      <c r="E11528" s="330"/>
      <c r="F11528" s="54" t="str">
        <f>+$F$28</f>
        <v>APORTANTE</v>
      </c>
      <c r="G11528" s="337" t="s">
        <v>124</v>
      </c>
      <c r="H11528" s="338"/>
      <c r="I11528" s="338"/>
      <c r="J11528" s="338"/>
      <c r="K11528" s="338"/>
      <c r="L11528" s="339"/>
    </row>
    <row r="11529" spans="1:12" hidden="1" x14ac:dyDescent="0.3">
      <c r="A11529" s="18" t="str">
        <f>+IF(OR(C11526=""),"NO",1)</f>
        <v>NO</v>
      </c>
      <c r="B11529" s="18"/>
      <c r="E11529" s="330"/>
      <c r="F11529" s="54" t="str">
        <f>+$F$29</f>
        <v>VALOR /SMMLV)</v>
      </c>
      <c r="G11529" s="55" t="s">
        <v>124</v>
      </c>
      <c r="H11529" s="56" t="str">
        <f>+$H$29</f>
        <v>% PART..</v>
      </c>
      <c r="I11529" s="57" t="s">
        <v>124</v>
      </c>
      <c r="J11529" s="58" t="str">
        <f>+$J$29</f>
        <v>VALOR ACREDITADO</v>
      </c>
      <c r="K11529" s="59"/>
      <c r="L11529" s="47" t="s">
        <v>124</v>
      </c>
    </row>
    <row r="11530" spans="1:12" hidden="1" x14ac:dyDescent="0.3">
      <c r="A11530" s="18" t="str">
        <f>+IF(OR(C11526=""),"NO",1)</f>
        <v>NO</v>
      </c>
      <c r="B11530" s="18"/>
      <c r="E11530" s="330"/>
      <c r="F11530" s="60" t="str">
        <f>+$F$30</f>
        <v>EXPERIENCIA APORTADA</v>
      </c>
      <c r="G11530" s="340" t="s">
        <v>124</v>
      </c>
      <c r="H11530" s="341"/>
      <c r="I11530" s="341"/>
      <c r="J11530" s="341"/>
      <c r="K11530" s="341"/>
      <c r="L11530" s="342"/>
    </row>
    <row r="11531" spans="1:12" hidden="1" x14ac:dyDescent="0.3">
      <c r="A11531" s="18" t="str">
        <f>+IF(OR(C11526=""),"NO",1)</f>
        <v>NO</v>
      </c>
      <c r="B11531" s="18"/>
      <c r="E11531" s="331"/>
      <c r="F11531" s="62" t="str">
        <f>+$F$31</f>
        <v>OBSERVACIÓN</v>
      </c>
      <c r="G11531" s="343" t="s">
        <v>124</v>
      </c>
      <c r="H11531" s="344"/>
      <c r="I11531" s="344"/>
      <c r="J11531" s="344"/>
      <c r="K11531" s="344"/>
      <c r="L11531" s="345"/>
    </row>
    <row r="11532" spans="1:12" ht="8.5" hidden="1" customHeight="1" x14ac:dyDescent="0.3">
      <c r="A11532" s="18" t="str">
        <f>+IF(OR(C11526=""),"NO",1)</f>
        <v>NO</v>
      </c>
      <c r="B11532" s="18"/>
      <c r="E11532" s="49"/>
      <c r="F11532" s="50"/>
      <c r="G11532" s="51"/>
      <c r="H11532" s="51"/>
      <c r="I11532" s="51"/>
      <c r="J11532" s="51"/>
      <c r="K11532" s="51"/>
      <c r="L11532" s="52"/>
    </row>
    <row r="11533" spans="1:12" hidden="1" x14ac:dyDescent="0.3">
      <c r="A11533" s="18" t="str">
        <f t="shared" ref="A11533" si="3864">+IF(OR(C11533=""),"NO",1)</f>
        <v>NO</v>
      </c>
      <c r="B11533" s="18"/>
      <c r="C11533" s="1" t="s">
        <v>124</v>
      </c>
      <c r="E11533" s="329">
        <v>2</v>
      </c>
      <c r="F11533" s="53" t="str">
        <f>+$F$26</f>
        <v>OBJETO</v>
      </c>
      <c r="G11533" s="332" t="s">
        <v>124</v>
      </c>
      <c r="H11533" s="333"/>
      <c r="I11533" s="333"/>
      <c r="J11533" s="333"/>
      <c r="K11533" s="333"/>
      <c r="L11533" s="334"/>
    </row>
    <row r="11534" spans="1:12" hidden="1" x14ac:dyDescent="0.3">
      <c r="A11534" s="18" t="str">
        <f t="shared" ref="A11534" si="3865">+IF(OR(C11533=""),"NO",1)</f>
        <v>NO</v>
      </c>
      <c r="B11534" s="18"/>
      <c r="E11534" s="330"/>
      <c r="F11534" s="54" t="str">
        <f>+$F$27</f>
        <v>CONTRATANTE</v>
      </c>
      <c r="G11534" s="335" t="s">
        <v>124</v>
      </c>
      <c r="H11534" s="310"/>
      <c r="I11534" s="310"/>
      <c r="J11534" s="310"/>
      <c r="K11534" s="310"/>
      <c r="L11534" s="336"/>
    </row>
    <row r="11535" spans="1:12" hidden="1" x14ac:dyDescent="0.3">
      <c r="A11535" s="18" t="str">
        <f t="shared" ref="A11535" si="3866">+IF(OR(C11533=""),"NO",1)</f>
        <v>NO</v>
      </c>
      <c r="B11535" s="18"/>
      <c r="E11535" s="330"/>
      <c r="F11535" s="54" t="str">
        <f>+$F$28</f>
        <v>APORTANTE</v>
      </c>
      <c r="G11535" s="337" t="s">
        <v>124</v>
      </c>
      <c r="H11535" s="338"/>
      <c r="I11535" s="338"/>
      <c r="J11535" s="338"/>
      <c r="K11535" s="338"/>
      <c r="L11535" s="339"/>
    </row>
    <row r="11536" spans="1:12" hidden="1" x14ac:dyDescent="0.3">
      <c r="A11536" s="18" t="str">
        <f t="shared" ref="A11536" si="3867">+IF(OR(C11533=""),"NO",1)</f>
        <v>NO</v>
      </c>
      <c r="B11536" s="18"/>
      <c r="E11536" s="330"/>
      <c r="F11536" s="54" t="str">
        <f>+$F$29</f>
        <v>VALOR /SMMLV)</v>
      </c>
      <c r="G11536" s="55" t="s">
        <v>124</v>
      </c>
      <c r="H11536" s="56" t="str">
        <f>+$H$29</f>
        <v>% PART..</v>
      </c>
      <c r="I11536" s="57" t="s">
        <v>124</v>
      </c>
      <c r="J11536" s="58" t="str">
        <f>+$J$29</f>
        <v>VALOR ACREDITADO</v>
      </c>
      <c r="K11536" s="59"/>
      <c r="L11536" s="47" t="s">
        <v>124</v>
      </c>
    </row>
    <row r="11537" spans="1:12" hidden="1" x14ac:dyDescent="0.3">
      <c r="A11537" s="18" t="str">
        <f t="shared" ref="A11537" si="3868">+IF(OR(C11533=""),"NO",1)</f>
        <v>NO</v>
      </c>
      <c r="B11537" s="18"/>
      <c r="E11537" s="330"/>
      <c r="F11537" s="60" t="str">
        <f>+$F$30</f>
        <v>EXPERIENCIA APORTADA</v>
      </c>
      <c r="G11537" s="340" t="s">
        <v>124</v>
      </c>
      <c r="H11537" s="341"/>
      <c r="I11537" s="341"/>
      <c r="J11537" s="341"/>
      <c r="K11537" s="341"/>
      <c r="L11537" s="342"/>
    </row>
    <row r="11538" spans="1:12" hidden="1" x14ac:dyDescent="0.3">
      <c r="A11538" s="18" t="str">
        <f t="shared" ref="A11538" si="3869">+IF(OR(C11533=""),"NO",1)</f>
        <v>NO</v>
      </c>
      <c r="B11538" s="18"/>
      <c r="E11538" s="331"/>
      <c r="F11538" s="62" t="str">
        <f>+$F$31</f>
        <v>OBSERVACIÓN</v>
      </c>
      <c r="G11538" s="343" t="s">
        <v>124</v>
      </c>
      <c r="H11538" s="344"/>
      <c r="I11538" s="344"/>
      <c r="J11538" s="344"/>
      <c r="K11538" s="344"/>
      <c r="L11538" s="345"/>
    </row>
    <row r="11539" spans="1:12" ht="8.5" hidden="1" customHeight="1" x14ac:dyDescent="0.3">
      <c r="A11539" s="18" t="str">
        <f t="shared" ref="A11539" si="3870">+IF(OR(C11533=""),"NO",1)</f>
        <v>NO</v>
      </c>
      <c r="B11539" s="18"/>
      <c r="E11539" s="49"/>
      <c r="F11539" s="50"/>
      <c r="G11539" s="51"/>
      <c r="H11539" s="51"/>
      <c r="I11539" s="51"/>
      <c r="J11539" s="51"/>
      <c r="K11539" s="51"/>
      <c r="L11539" s="52"/>
    </row>
    <row r="11540" spans="1:12" hidden="1" x14ac:dyDescent="0.3">
      <c r="A11540" s="18" t="str">
        <f t="shared" ref="A11540" si="3871">+IF(OR(C11540=""),"NO",1)</f>
        <v>NO</v>
      </c>
      <c r="B11540" s="18"/>
      <c r="C11540" s="1" t="s">
        <v>124</v>
      </c>
      <c r="E11540" s="329">
        <v>3</v>
      </c>
      <c r="F11540" s="53" t="str">
        <f>+$F$26</f>
        <v>OBJETO</v>
      </c>
      <c r="G11540" s="332" t="s">
        <v>124</v>
      </c>
      <c r="H11540" s="333"/>
      <c r="I11540" s="333"/>
      <c r="J11540" s="333"/>
      <c r="K11540" s="333"/>
      <c r="L11540" s="334"/>
    </row>
    <row r="11541" spans="1:12" hidden="1" x14ac:dyDescent="0.3">
      <c r="A11541" s="18" t="str">
        <f t="shared" ref="A11541" si="3872">+IF(OR(C11540=""),"NO",1)</f>
        <v>NO</v>
      </c>
      <c r="B11541" s="18"/>
      <c r="E11541" s="330"/>
      <c r="F11541" s="54" t="str">
        <f>+$F$27</f>
        <v>CONTRATANTE</v>
      </c>
      <c r="G11541" s="335" t="s">
        <v>124</v>
      </c>
      <c r="H11541" s="310"/>
      <c r="I11541" s="310"/>
      <c r="J11541" s="310"/>
      <c r="K11541" s="310"/>
      <c r="L11541" s="336"/>
    </row>
    <row r="11542" spans="1:12" hidden="1" x14ac:dyDescent="0.3">
      <c r="A11542" s="18" t="str">
        <f t="shared" ref="A11542" si="3873">+IF(OR(C11540=""),"NO",1)</f>
        <v>NO</v>
      </c>
      <c r="B11542" s="18"/>
      <c r="E11542" s="330"/>
      <c r="F11542" s="54" t="str">
        <f>+$F$28</f>
        <v>APORTANTE</v>
      </c>
      <c r="G11542" s="337" t="s">
        <v>124</v>
      </c>
      <c r="H11542" s="338"/>
      <c r="I11542" s="338"/>
      <c r="J11542" s="338"/>
      <c r="K11542" s="338"/>
      <c r="L11542" s="339"/>
    </row>
    <row r="11543" spans="1:12" hidden="1" x14ac:dyDescent="0.3">
      <c r="A11543" s="18" t="str">
        <f t="shared" ref="A11543" si="3874">+IF(OR(C11540=""),"NO",1)</f>
        <v>NO</v>
      </c>
      <c r="B11543" s="18"/>
      <c r="E11543" s="330"/>
      <c r="F11543" s="54" t="str">
        <f>+$F$29</f>
        <v>VALOR /SMMLV)</v>
      </c>
      <c r="G11543" s="55" t="s">
        <v>124</v>
      </c>
      <c r="H11543" s="56" t="str">
        <f>+$H$29</f>
        <v>% PART..</v>
      </c>
      <c r="I11543" s="57" t="s">
        <v>124</v>
      </c>
      <c r="J11543" s="58" t="str">
        <f>+$J$29</f>
        <v>VALOR ACREDITADO</v>
      </c>
      <c r="K11543" s="59"/>
      <c r="L11543" s="47" t="s">
        <v>124</v>
      </c>
    </row>
    <row r="11544" spans="1:12" hidden="1" x14ac:dyDescent="0.3">
      <c r="A11544" s="18" t="str">
        <f t="shared" ref="A11544" si="3875">+IF(OR(C11540=""),"NO",1)</f>
        <v>NO</v>
      </c>
      <c r="B11544" s="18"/>
      <c r="E11544" s="330"/>
      <c r="F11544" s="60" t="str">
        <f>+$F$30</f>
        <v>EXPERIENCIA APORTADA</v>
      </c>
      <c r="G11544" s="340" t="s">
        <v>124</v>
      </c>
      <c r="H11544" s="341"/>
      <c r="I11544" s="341"/>
      <c r="J11544" s="341"/>
      <c r="K11544" s="341"/>
      <c r="L11544" s="342"/>
    </row>
    <row r="11545" spans="1:12" hidden="1" x14ac:dyDescent="0.3">
      <c r="A11545" s="18" t="str">
        <f t="shared" ref="A11545" si="3876">+IF(OR(C11540=""),"NO",1)</f>
        <v>NO</v>
      </c>
      <c r="B11545" s="18"/>
      <c r="E11545" s="331"/>
      <c r="F11545" s="62" t="str">
        <f>+$F$31</f>
        <v>OBSERVACIÓN</v>
      </c>
      <c r="G11545" s="343" t="s">
        <v>124</v>
      </c>
      <c r="H11545" s="344"/>
      <c r="I11545" s="344"/>
      <c r="J11545" s="344"/>
      <c r="K11545" s="344"/>
      <c r="L11545" s="345"/>
    </row>
    <row r="11546" spans="1:12" ht="8.5" hidden="1" customHeight="1" x14ac:dyDescent="0.3">
      <c r="A11546" s="18" t="str">
        <f t="shared" ref="A11546" si="3877">+IF(OR(C11540=""),"NO",1)</f>
        <v>NO</v>
      </c>
      <c r="B11546" s="18"/>
      <c r="E11546" s="49"/>
      <c r="F11546" s="50"/>
      <c r="G11546" s="51"/>
      <c r="H11546" s="51"/>
      <c r="I11546" s="51"/>
      <c r="J11546" s="51"/>
      <c r="K11546" s="51"/>
      <c r="L11546" s="52"/>
    </row>
    <row r="11547" spans="1:12" hidden="1" x14ac:dyDescent="0.3">
      <c r="A11547" s="18" t="str">
        <f t="shared" ref="A11547" si="3878">+IF(OR(C11547=""),"NO",1)</f>
        <v>NO</v>
      </c>
      <c r="B11547" s="18"/>
      <c r="C11547" s="1" t="s">
        <v>124</v>
      </c>
      <c r="E11547" s="329">
        <v>4</v>
      </c>
      <c r="F11547" s="53" t="str">
        <f>+$F$26</f>
        <v>OBJETO</v>
      </c>
      <c r="G11547" s="332" t="s">
        <v>124</v>
      </c>
      <c r="H11547" s="333"/>
      <c r="I11547" s="333"/>
      <c r="J11547" s="333"/>
      <c r="K11547" s="333"/>
      <c r="L11547" s="334"/>
    </row>
    <row r="11548" spans="1:12" hidden="1" x14ac:dyDescent="0.3">
      <c r="A11548" s="18" t="str">
        <f t="shared" ref="A11548" si="3879">+IF(OR(C11547=""),"NO",1)</f>
        <v>NO</v>
      </c>
      <c r="B11548" s="18"/>
      <c r="E11548" s="330"/>
      <c r="F11548" s="54" t="str">
        <f>+$F$27</f>
        <v>CONTRATANTE</v>
      </c>
      <c r="G11548" s="335" t="s">
        <v>124</v>
      </c>
      <c r="H11548" s="310"/>
      <c r="I11548" s="310"/>
      <c r="J11548" s="310"/>
      <c r="K11548" s="310"/>
      <c r="L11548" s="336"/>
    </row>
    <row r="11549" spans="1:12" hidden="1" x14ac:dyDescent="0.3">
      <c r="A11549" s="18" t="str">
        <f t="shared" ref="A11549" si="3880">+IF(OR(C11547=""),"NO",1)</f>
        <v>NO</v>
      </c>
      <c r="B11549" s="18"/>
      <c r="E11549" s="330"/>
      <c r="F11549" s="54" t="str">
        <f>+$F$28</f>
        <v>APORTANTE</v>
      </c>
      <c r="G11549" s="337" t="s">
        <v>124</v>
      </c>
      <c r="H11549" s="338"/>
      <c r="I11549" s="338"/>
      <c r="J11549" s="338"/>
      <c r="K11549" s="338"/>
      <c r="L11549" s="339"/>
    </row>
    <row r="11550" spans="1:12" hidden="1" x14ac:dyDescent="0.3">
      <c r="A11550" s="18" t="str">
        <f t="shared" ref="A11550" si="3881">+IF(OR(C11547=""),"NO",1)</f>
        <v>NO</v>
      </c>
      <c r="B11550" s="18"/>
      <c r="E11550" s="330"/>
      <c r="F11550" s="54" t="str">
        <f>+$F$29</f>
        <v>VALOR /SMMLV)</v>
      </c>
      <c r="G11550" s="55" t="s">
        <v>124</v>
      </c>
      <c r="H11550" s="56" t="str">
        <f>+$H$29</f>
        <v>% PART..</v>
      </c>
      <c r="I11550" s="57" t="s">
        <v>124</v>
      </c>
      <c r="J11550" s="58" t="str">
        <f>+$J$29</f>
        <v>VALOR ACREDITADO</v>
      </c>
      <c r="K11550" s="59"/>
      <c r="L11550" s="47" t="s">
        <v>124</v>
      </c>
    </row>
    <row r="11551" spans="1:12" hidden="1" x14ac:dyDescent="0.3">
      <c r="A11551" s="18" t="str">
        <f t="shared" ref="A11551" si="3882">+IF(OR(C11547=""),"NO",1)</f>
        <v>NO</v>
      </c>
      <c r="B11551" s="18"/>
      <c r="E11551" s="330"/>
      <c r="F11551" s="60" t="str">
        <f>+$F$30</f>
        <v>EXPERIENCIA APORTADA</v>
      </c>
      <c r="G11551" s="340" t="s">
        <v>124</v>
      </c>
      <c r="H11551" s="341"/>
      <c r="I11551" s="341"/>
      <c r="J11551" s="341"/>
      <c r="K11551" s="341"/>
      <c r="L11551" s="342"/>
    </row>
    <row r="11552" spans="1:12" hidden="1" x14ac:dyDescent="0.3">
      <c r="A11552" s="18" t="str">
        <f t="shared" ref="A11552" si="3883">+IF(OR(C11547=""),"NO",1)</f>
        <v>NO</v>
      </c>
      <c r="B11552" s="18"/>
      <c r="E11552" s="331"/>
      <c r="F11552" s="62" t="str">
        <f>+$F$31</f>
        <v>OBSERVACIÓN</v>
      </c>
      <c r="G11552" s="343" t="s">
        <v>124</v>
      </c>
      <c r="H11552" s="344"/>
      <c r="I11552" s="344"/>
      <c r="J11552" s="344"/>
      <c r="K11552" s="344"/>
      <c r="L11552" s="345"/>
    </row>
    <row r="11553" spans="1:12" ht="8.5" hidden="1" customHeight="1" x14ac:dyDescent="0.3">
      <c r="A11553" s="18" t="str">
        <f t="shared" ref="A11553" si="3884">+IF(OR(C11547=""),"NO",1)</f>
        <v>NO</v>
      </c>
      <c r="B11553" s="18"/>
      <c r="E11553" s="49"/>
      <c r="F11553" s="50"/>
      <c r="G11553" s="51"/>
      <c r="H11553" s="51"/>
      <c r="I11553" s="51"/>
      <c r="J11553" s="51"/>
      <c r="K11553" s="51"/>
      <c r="L11553" s="52"/>
    </row>
    <row r="11554" spans="1:12" hidden="1" x14ac:dyDescent="0.3">
      <c r="A11554" s="18" t="str">
        <f t="shared" ref="A11554" si="3885">+IF(OR(C11554=""),"NO",1)</f>
        <v>NO</v>
      </c>
      <c r="B11554" s="18"/>
      <c r="C11554" s="1" t="s">
        <v>124</v>
      </c>
      <c r="E11554" s="329">
        <v>5</v>
      </c>
      <c r="F11554" s="53" t="str">
        <f>+$F$26</f>
        <v>OBJETO</v>
      </c>
      <c r="G11554" s="332" t="s">
        <v>124</v>
      </c>
      <c r="H11554" s="333"/>
      <c r="I11554" s="333"/>
      <c r="J11554" s="333"/>
      <c r="K11554" s="333"/>
      <c r="L11554" s="334"/>
    </row>
    <row r="11555" spans="1:12" hidden="1" x14ac:dyDescent="0.3">
      <c r="A11555" s="18" t="str">
        <f t="shared" ref="A11555" si="3886">+IF(OR(C11554=""),"NO",1)</f>
        <v>NO</v>
      </c>
      <c r="B11555" s="18"/>
      <c r="E11555" s="330"/>
      <c r="F11555" s="54" t="str">
        <f>+$F$27</f>
        <v>CONTRATANTE</v>
      </c>
      <c r="G11555" s="335" t="s">
        <v>124</v>
      </c>
      <c r="H11555" s="310"/>
      <c r="I11555" s="310"/>
      <c r="J11555" s="310"/>
      <c r="K11555" s="310"/>
      <c r="L11555" s="336"/>
    </row>
    <row r="11556" spans="1:12" hidden="1" x14ac:dyDescent="0.3">
      <c r="A11556" s="18" t="str">
        <f t="shared" ref="A11556" si="3887">+IF(OR(C11554=""),"NO",1)</f>
        <v>NO</v>
      </c>
      <c r="B11556" s="18"/>
      <c r="E11556" s="330"/>
      <c r="F11556" s="54" t="str">
        <f>+$F$28</f>
        <v>APORTANTE</v>
      </c>
      <c r="G11556" s="337" t="s">
        <v>124</v>
      </c>
      <c r="H11556" s="338"/>
      <c r="I11556" s="338"/>
      <c r="J11556" s="338"/>
      <c r="K11556" s="338"/>
      <c r="L11556" s="339"/>
    </row>
    <row r="11557" spans="1:12" hidden="1" x14ac:dyDescent="0.3">
      <c r="A11557" s="18" t="str">
        <f t="shared" ref="A11557" si="3888">+IF(OR(C11554=""),"NO",1)</f>
        <v>NO</v>
      </c>
      <c r="B11557" s="18"/>
      <c r="E11557" s="330"/>
      <c r="F11557" s="54" t="str">
        <f>+$F$29</f>
        <v>VALOR /SMMLV)</v>
      </c>
      <c r="G11557" s="55" t="s">
        <v>124</v>
      </c>
      <c r="H11557" s="56" t="str">
        <f>+$H$29</f>
        <v>% PART..</v>
      </c>
      <c r="I11557" s="57" t="s">
        <v>124</v>
      </c>
      <c r="J11557" s="58" t="str">
        <f>+$J$29</f>
        <v>VALOR ACREDITADO</v>
      </c>
      <c r="K11557" s="59"/>
      <c r="L11557" s="47" t="s">
        <v>124</v>
      </c>
    </row>
    <row r="11558" spans="1:12" hidden="1" x14ac:dyDescent="0.3">
      <c r="A11558" s="18" t="str">
        <f t="shared" ref="A11558" si="3889">+IF(OR(C11554=""),"NO",1)</f>
        <v>NO</v>
      </c>
      <c r="B11558" s="18"/>
      <c r="E11558" s="330"/>
      <c r="F11558" s="60" t="str">
        <f>+$F$30</f>
        <v>EXPERIENCIA APORTADA</v>
      </c>
      <c r="G11558" s="340" t="s">
        <v>124</v>
      </c>
      <c r="H11558" s="341"/>
      <c r="I11558" s="341"/>
      <c r="J11558" s="341"/>
      <c r="K11558" s="341"/>
      <c r="L11558" s="342"/>
    </row>
    <row r="11559" spans="1:12" hidden="1" x14ac:dyDescent="0.3">
      <c r="A11559" s="18" t="str">
        <f t="shared" ref="A11559" si="3890">+IF(OR(C11554=""),"NO",1)</f>
        <v>NO</v>
      </c>
      <c r="B11559" s="18"/>
      <c r="E11559" s="331"/>
      <c r="F11559" s="62" t="str">
        <f>+$F$31</f>
        <v>OBSERVACIÓN</v>
      </c>
      <c r="G11559" s="343" t="s">
        <v>124</v>
      </c>
      <c r="H11559" s="344"/>
      <c r="I11559" s="344"/>
      <c r="J11559" s="344"/>
      <c r="K11559" s="344"/>
      <c r="L11559" s="345"/>
    </row>
    <row r="11560" spans="1:12" ht="8.5" hidden="1" customHeight="1" x14ac:dyDescent="0.3">
      <c r="A11560" s="18" t="str">
        <f t="shared" ref="A11560" si="3891">+IF(OR(C11554=""),"NO",1)</f>
        <v>NO</v>
      </c>
      <c r="B11560" s="18"/>
      <c r="E11560" s="49"/>
      <c r="F11560" s="50"/>
      <c r="G11560" s="51"/>
      <c r="H11560" s="51"/>
      <c r="I11560" s="51"/>
      <c r="J11560" s="51"/>
      <c r="K11560" s="51"/>
      <c r="L11560" s="52"/>
    </row>
    <row r="11561" spans="1:12" hidden="1" x14ac:dyDescent="0.3">
      <c r="A11561" s="18" t="str">
        <f t="shared" ref="A11561" si="3892">+IF(OR(C11561=""),"NO",1)</f>
        <v>NO</v>
      </c>
      <c r="B11561" s="18"/>
      <c r="C11561" s="1" t="s">
        <v>124</v>
      </c>
      <c r="E11561" s="329">
        <v>6</v>
      </c>
      <c r="F11561" s="53" t="str">
        <f>+$F$26</f>
        <v>OBJETO</v>
      </c>
      <c r="G11561" s="332" t="s">
        <v>124</v>
      </c>
      <c r="H11561" s="333"/>
      <c r="I11561" s="333"/>
      <c r="J11561" s="333"/>
      <c r="K11561" s="333"/>
      <c r="L11561" s="334"/>
    </row>
    <row r="11562" spans="1:12" hidden="1" x14ac:dyDescent="0.3">
      <c r="A11562" s="18" t="str">
        <f t="shared" ref="A11562" si="3893">+IF(OR(C11561=""),"NO",1)</f>
        <v>NO</v>
      </c>
      <c r="B11562" s="18"/>
      <c r="E11562" s="330"/>
      <c r="F11562" s="54" t="str">
        <f>+$F$27</f>
        <v>CONTRATANTE</v>
      </c>
      <c r="G11562" s="335" t="s">
        <v>124</v>
      </c>
      <c r="H11562" s="310"/>
      <c r="I11562" s="310"/>
      <c r="J11562" s="310"/>
      <c r="K11562" s="310"/>
      <c r="L11562" s="336"/>
    </row>
    <row r="11563" spans="1:12" hidden="1" x14ac:dyDescent="0.3">
      <c r="A11563" s="18" t="str">
        <f t="shared" ref="A11563" si="3894">+IF(OR(C11561=""),"NO",1)</f>
        <v>NO</v>
      </c>
      <c r="B11563" s="18"/>
      <c r="E11563" s="330"/>
      <c r="F11563" s="54" t="str">
        <f>+$F$28</f>
        <v>APORTANTE</v>
      </c>
      <c r="G11563" s="337" t="s">
        <v>124</v>
      </c>
      <c r="H11563" s="338"/>
      <c r="I11563" s="338"/>
      <c r="J11563" s="338"/>
      <c r="K11563" s="338"/>
      <c r="L11563" s="339"/>
    </row>
    <row r="11564" spans="1:12" hidden="1" x14ac:dyDescent="0.3">
      <c r="A11564" s="18" t="str">
        <f t="shared" ref="A11564" si="3895">+IF(OR(C11561=""),"NO",1)</f>
        <v>NO</v>
      </c>
      <c r="B11564" s="18"/>
      <c r="E11564" s="330"/>
      <c r="F11564" s="54" t="str">
        <f>+$F$29</f>
        <v>VALOR /SMMLV)</v>
      </c>
      <c r="G11564" s="55" t="s">
        <v>124</v>
      </c>
      <c r="H11564" s="56" t="str">
        <f>+$H$29</f>
        <v>% PART..</v>
      </c>
      <c r="I11564" s="57" t="s">
        <v>124</v>
      </c>
      <c r="J11564" s="58" t="str">
        <f>+$J$29</f>
        <v>VALOR ACREDITADO</v>
      </c>
      <c r="K11564" s="59"/>
      <c r="L11564" s="47" t="s">
        <v>124</v>
      </c>
    </row>
    <row r="11565" spans="1:12" hidden="1" x14ac:dyDescent="0.3">
      <c r="A11565" s="18" t="str">
        <f t="shared" ref="A11565" si="3896">+IF(OR(C11561=""),"NO",1)</f>
        <v>NO</v>
      </c>
      <c r="B11565" s="18"/>
      <c r="E11565" s="330"/>
      <c r="F11565" s="60" t="str">
        <f>+$F$30</f>
        <v>EXPERIENCIA APORTADA</v>
      </c>
      <c r="G11565" s="340" t="s">
        <v>124</v>
      </c>
      <c r="H11565" s="341"/>
      <c r="I11565" s="341"/>
      <c r="J11565" s="341"/>
      <c r="K11565" s="341"/>
      <c r="L11565" s="342"/>
    </row>
    <row r="11566" spans="1:12" hidden="1" x14ac:dyDescent="0.3">
      <c r="A11566" s="18" t="str">
        <f t="shared" ref="A11566" si="3897">+IF(OR(C11561=""),"NO",1)</f>
        <v>NO</v>
      </c>
      <c r="B11566" s="18"/>
      <c r="E11566" s="331"/>
      <c r="F11566" s="62" t="str">
        <f>+$F$31</f>
        <v>OBSERVACIÓN</v>
      </c>
      <c r="G11566" s="343" t="s">
        <v>124</v>
      </c>
      <c r="H11566" s="344"/>
      <c r="I11566" s="344"/>
      <c r="J11566" s="344"/>
      <c r="K11566" s="344"/>
      <c r="L11566" s="345"/>
    </row>
    <row r="11567" spans="1:12" ht="8.5" hidden="1" customHeight="1" x14ac:dyDescent="0.3">
      <c r="A11567" s="18" t="str">
        <f t="shared" ref="A11567" si="3898">+IF(OR(C11561=""),"NO",1)</f>
        <v>NO</v>
      </c>
      <c r="B11567" s="18"/>
      <c r="E11567" s="49"/>
      <c r="F11567" s="50"/>
      <c r="G11567" s="51"/>
      <c r="H11567" s="51"/>
      <c r="I11567" s="51"/>
      <c r="J11567" s="51"/>
      <c r="K11567" s="51"/>
      <c r="L11567" s="52"/>
    </row>
    <row r="11568" spans="1:12" hidden="1" x14ac:dyDescent="0.3">
      <c r="A11568" s="18" t="str">
        <f t="shared" ref="A11568" si="3899">+IF(OR(C11568=""),"NO",1)</f>
        <v>NO</v>
      </c>
      <c r="B11568" s="18"/>
      <c r="C11568" s="1" t="s">
        <v>124</v>
      </c>
      <c r="E11568" s="329">
        <v>7</v>
      </c>
      <c r="F11568" s="53" t="str">
        <f>+$F$26</f>
        <v>OBJETO</v>
      </c>
      <c r="G11568" s="332" t="s">
        <v>124</v>
      </c>
      <c r="H11568" s="333"/>
      <c r="I11568" s="333"/>
      <c r="J11568" s="333"/>
      <c r="K11568" s="333"/>
      <c r="L11568" s="334"/>
    </row>
    <row r="11569" spans="1:12" hidden="1" x14ac:dyDescent="0.3">
      <c r="A11569" s="18" t="str">
        <f t="shared" ref="A11569" si="3900">+IF(OR(C11568=""),"NO",1)</f>
        <v>NO</v>
      </c>
      <c r="B11569" s="18"/>
      <c r="E11569" s="330"/>
      <c r="F11569" s="54" t="str">
        <f>+$F$27</f>
        <v>CONTRATANTE</v>
      </c>
      <c r="G11569" s="335" t="s">
        <v>124</v>
      </c>
      <c r="H11569" s="310"/>
      <c r="I11569" s="310"/>
      <c r="J11569" s="310"/>
      <c r="K11569" s="310"/>
      <c r="L11569" s="336"/>
    </row>
    <row r="11570" spans="1:12" hidden="1" x14ac:dyDescent="0.3">
      <c r="A11570" s="18" t="str">
        <f t="shared" ref="A11570" si="3901">+IF(OR(C11568=""),"NO",1)</f>
        <v>NO</v>
      </c>
      <c r="B11570" s="18"/>
      <c r="E11570" s="330"/>
      <c r="F11570" s="54" t="str">
        <f>+$F$28</f>
        <v>APORTANTE</v>
      </c>
      <c r="G11570" s="337" t="s">
        <v>124</v>
      </c>
      <c r="H11570" s="338"/>
      <c r="I11570" s="338"/>
      <c r="J11570" s="338"/>
      <c r="K11570" s="338"/>
      <c r="L11570" s="339"/>
    </row>
    <row r="11571" spans="1:12" hidden="1" x14ac:dyDescent="0.3">
      <c r="A11571" s="18" t="str">
        <f t="shared" ref="A11571" si="3902">+IF(OR(C11568=""),"NO",1)</f>
        <v>NO</v>
      </c>
      <c r="B11571" s="18"/>
      <c r="E11571" s="330"/>
      <c r="F11571" s="54" t="str">
        <f>+$F$29</f>
        <v>VALOR /SMMLV)</v>
      </c>
      <c r="G11571" s="55" t="s">
        <v>124</v>
      </c>
      <c r="H11571" s="56" t="str">
        <f>+$H$29</f>
        <v>% PART..</v>
      </c>
      <c r="I11571" s="57" t="s">
        <v>124</v>
      </c>
      <c r="J11571" s="58" t="str">
        <f>+$J$29</f>
        <v>VALOR ACREDITADO</v>
      </c>
      <c r="K11571" s="59"/>
      <c r="L11571" s="47" t="s">
        <v>124</v>
      </c>
    </row>
    <row r="11572" spans="1:12" hidden="1" x14ac:dyDescent="0.3">
      <c r="A11572" s="18" t="str">
        <f t="shared" ref="A11572" si="3903">+IF(OR(C11568=""),"NO",1)</f>
        <v>NO</v>
      </c>
      <c r="B11572" s="18"/>
      <c r="E11572" s="330"/>
      <c r="F11572" s="60" t="str">
        <f>+$F$30</f>
        <v>EXPERIENCIA APORTADA</v>
      </c>
      <c r="G11572" s="340" t="s">
        <v>124</v>
      </c>
      <c r="H11572" s="341"/>
      <c r="I11572" s="341"/>
      <c r="J11572" s="341"/>
      <c r="K11572" s="341"/>
      <c r="L11572" s="342"/>
    </row>
    <row r="11573" spans="1:12" hidden="1" x14ac:dyDescent="0.3">
      <c r="A11573" s="18" t="str">
        <f t="shared" ref="A11573" si="3904">+IF(OR(C11568=""),"NO",1)</f>
        <v>NO</v>
      </c>
      <c r="B11573" s="18"/>
      <c r="E11573" s="331"/>
      <c r="F11573" s="62" t="str">
        <f>+$F$31</f>
        <v>OBSERVACIÓN</v>
      </c>
      <c r="G11573" s="343" t="s">
        <v>124</v>
      </c>
      <c r="H11573" s="344"/>
      <c r="I11573" s="344"/>
      <c r="J11573" s="344"/>
      <c r="K11573" s="344"/>
      <c r="L11573" s="345"/>
    </row>
    <row r="11574" spans="1:12" hidden="1" x14ac:dyDescent="0.3">
      <c r="A11574" s="18" t="str">
        <f t="shared" ref="A11574" si="3905">+IF(OR(C11568=""),"NO",1)</f>
        <v>NO</v>
      </c>
      <c r="B11574" s="18"/>
      <c r="E11574" s="49"/>
      <c r="F11574" s="50"/>
      <c r="G11574" s="51"/>
      <c r="H11574" s="51"/>
      <c r="I11574" s="51"/>
      <c r="J11574" s="51"/>
      <c r="K11574" s="51"/>
      <c r="L11574" s="52"/>
    </row>
    <row r="11575" spans="1:12" hidden="1" x14ac:dyDescent="0.3">
      <c r="A11575" s="1" t="str">
        <f>+A11510</f>
        <v>NO</v>
      </c>
      <c r="C11575" s="1" t="str">
        <f>"N"&amp;C11510</f>
        <v>N</v>
      </c>
      <c r="E11575" s="63"/>
      <c r="F11575" s="64" t="str">
        <f>+$F$75</f>
        <v>TOTAL DE CONTRATOS PRESENTADOS VÁLIDOS QUE CUMPLEN EXPERIENCIA ACREDITADA:</v>
      </c>
      <c r="G11575" s="65"/>
      <c r="H11575" s="65"/>
      <c r="I11575" s="65"/>
      <c r="J11575" s="66"/>
      <c r="K11575" s="65"/>
      <c r="L11575" s="67" t="s">
        <v>124</v>
      </c>
    </row>
    <row r="11576" spans="1:12" ht="6.65" hidden="1" customHeight="1" x14ac:dyDescent="0.3">
      <c r="A11576" s="1" t="str">
        <f>+A11510</f>
        <v>NO</v>
      </c>
      <c r="E11576" s="51"/>
      <c r="F11576" s="50"/>
      <c r="G11576" s="51"/>
      <c r="H11576" s="51"/>
      <c r="I11576" s="51"/>
      <c r="J11576" s="51"/>
      <c r="K11576" s="51"/>
      <c r="L11576" s="51"/>
    </row>
    <row r="11577" spans="1:12" hidden="1" x14ac:dyDescent="0.3">
      <c r="A11577" s="1" t="str">
        <f>+A11510</f>
        <v>NO</v>
      </c>
      <c r="E11577" s="63"/>
      <c r="F11577" s="63" t="str">
        <f>+$F$77</f>
        <v>ACREDITA SUMINISTRO E INSTALACIÓN DE MOBILIARIO POR LO MENOS EN UN (1) CONTRATO VÁLIDO</v>
      </c>
      <c r="G11577" s="65"/>
      <c r="H11577" s="65"/>
      <c r="I11577" s="65"/>
      <c r="J11577" s="66"/>
      <c r="K11577" s="65"/>
      <c r="L11577" s="68" t="s">
        <v>157</v>
      </c>
    </row>
    <row r="11578" spans="1:12" ht="5.15" hidden="1" customHeight="1" x14ac:dyDescent="0.3">
      <c r="A11578" s="1" t="str">
        <f>+A11510</f>
        <v>NO</v>
      </c>
      <c r="E11578" s="51"/>
      <c r="F11578" s="50"/>
      <c r="G11578" s="51"/>
      <c r="H11578" s="51"/>
      <c r="I11578" s="51"/>
      <c r="J11578" s="51"/>
      <c r="K11578" s="51"/>
      <c r="L11578" s="51"/>
    </row>
    <row r="11579" spans="1:12" ht="12.75" hidden="1" customHeight="1" x14ac:dyDescent="0.3">
      <c r="A11579" s="1" t="str">
        <f>+A11510</f>
        <v>NO</v>
      </c>
      <c r="E11579" s="69" t="str">
        <f>+$E$79</f>
        <v>EXPERIENCIA ESPECÍFICA NUMERAL 10.1.1 A</v>
      </c>
      <c r="F11579" s="70"/>
      <c r="G11579" s="70"/>
      <c r="H11579" s="70"/>
      <c r="I11579" s="70"/>
      <c r="J11579" s="70"/>
      <c r="K11579" s="70"/>
      <c r="L11579" s="71"/>
    </row>
    <row r="11580" spans="1:12" ht="26.5" hidden="1" customHeight="1" x14ac:dyDescent="0.3">
      <c r="A11580" s="1" t="str">
        <f>+A11510</f>
        <v>NO</v>
      </c>
      <c r="E11580" s="72"/>
      <c r="F11580" s="325" t="str">
        <f>+$F$80</f>
        <v>Por lo menos uno (1) de los contratos válidos aportados como experiencia general debe corresponder mínimo al 60% del presupuesto oficial del presente proceso de selección.  (SMMLV)</v>
      </c>
      <c r="G11580" s="326"/>
      <c r="H11580" s="326"/>
      <c r="I11580" s="326"/>
      <c r="J11580" s="326"/>
      <c r="K11580" s="73" t="s">
        <v>124</v>
      </c>
      <c r="L11580" s="74" t="s">
        <v>124</v>
      </c>
    </row>
    <row r="11581" spans="1:12" ht="23.5" hidden="1" customHeight="1" x14ac:dyDescent="0.3">
      <c r="A11581" s="1" t="str">
        <f>+A11510</f>
        <v>NO</v>
      </c>
      <c r="E11581" s="63"/>
      <c r="F11581" s="325" t="str">
        <f>+$F$81</f>
        <v xml:space="preserve">Deberá acreditarse en al menos uno (1) de los contratos válidos aportados como experiencia general una </v>
      </c>
      <c r="G11581" s="326"/>
      <c r="H11581" s="326"/>
      <c r="I11581" s="326"/>
      <c r="J11581" s="326"/>
      <c r="K11581" s="73" t="s">
        <v>124</v>
      </c>
      <c r="L11581" s="74" t="s">
        <v>124</v>
      </c>
    </row>
    <row r="11582" spans="1:12" ht="23.5" hidden="1" customHeight="1" x14ac:dyDescent="0.3">
      <c r="A11582" s="18" t="s">
        <v>30</v>
      </c>
      <c r="E11582" s="63"/>
      <c r="F11582" s="325" t="str">
        <f>+$F$82</f>
        <v xml:space="preserve">Deberá acreditarse en al menos uno (1) de los contratos válidos aportados interventoría a intervención de </v>
      </c>
      <c r="G11582" s="326"/>
      <c r="H11582" s="326"/>
      <c r="I11582" s="326"/>
      <c r="J11582" s="326"/>
      <c r="K11582" s="73">
        <f>+$K$82</f>
        <v>0</v>
      </c>
      <c r="L11582" s="74" t="s">
        <v>124</v>
      </c>
    </row>
    <row r="11583" spans="1:12" ht="36" hidden="1" customHeight="1" x14ac:dyDescent="0.3">
      <c r="A11583" s="18" t="s">
        <v>30</v>
      </c>
      <c r="E11583" s="63"/>
      <c r="F11583" s="325" t="str">
        <f>+$F$83</f>
        <v xml:space="preserve">Deberá acreditarse en al menos uno (1) de los contratos válidos aportados interventoría a intervención de </v>
      </c>
      <c r="G11583" s="326"/>
      <c r="H11583" s="326"/>
      <c r="I11583" s="326"/>
      <c r="J11583" s="326"/>
      <c r="K11583" s="75">
        <f>+$K$83</f>
        <v>0</v>
      </c>
      <c r="L11583" s="76" t="s">
        <v>124</v>
      </c>
    </row>
    <row r="11584" spans="1:12" hidden="1" x14ac:dyDescent="0.3">
      <c r="A11584" s="1" t="str">
        <f>+A11510</f>
        <v>NO</v>
      </c>
      <c r="E11584" s="51"/>
      <c r="F11584" s="50"/>
      <c r="G11584" s="51"/>
      <c r="H11584" s="51"/>
      <c r="I11584" s="51"/>
      <c r="J11584" s="51"/>
      <c r="K11584" s="51"/>
      <c r="L11584" s="51"/>
    </row>
    <row r="11585" spans="1:12" ht="12.75" hidden="1" customHeight="1" x14ac:dyDescent="0.3">
      <c r="A11585" s="1" t="str">
        <f>+A11510</f>
        <v>NO</v>
      </c>
      <c r="E11585" s="40" t="str">
        <f>+$E$85</f>
        <v>VALOR MÍNIMO A CERIFICAR % P.O EN SMMMLV. NUMERAL 3.9.1</v>
      </c>
      <c r="F11585" s="41"/>
      <c r="G11585" s="41"/>
      <c r="H11585" s="41"/>
      <c r="I11585" s="41"/>
      <c r="J11585" s="41"/>
      <c r="K11585" s="41"/>
      <c r="L11585" s="42"/>
    </row>
    <row r="11586" spans="1:12" hidden="1" x14ac:dyDescent="0.3">
      <c r="A11586" s="1" t="str">
        <f>+A11510</f>
        <v>NO</v>
      </c>
      <c r="C11586" s="1" t="str">
        <f>"M"&amp;C11510</f>
        <v>M</v>
      </c>
      <c r="E11586" s="77" t="str">
        <f>+$E$86</f>
        <v>100% P.O.</v>
      </c>
      <c r="F11586" s="78"/>
      <c r="G11586" s="61">
        <v>242.41716883554506</v>
      </c>
      <c r="H11586" s="124" t="str">
        <f>+$H$86</f>
        <v>TOTAL EJECUTADO DE CONTRATOS ACREDITADOS</v>
      </c>
      <c r="I11586" s="124"/>
      <c r="J11586" s="124"/>
      <c r="K11586" s="55" t="s">
        <v>124</v>
      </c>
      <c r="L11586" s="47" t="s">
        <v>124</v>
      </c>
    </row>
    <row r="11587" spans="1:12" hidden="1" x14ac:dyDescent="0.3">
      <c r="A11587" s="1" t="str">
        <f>+A11510</f>
        <v>NO</v>
      </c>
      <c r="E11587" s="39"/>
      <c r="F11587" s="39"/>
      <c r="G11587" s="39"/>
      <c r="H11587" s="39"/>
      <c r="I11587" s="39"/>
      <c r="J11587" s="39"/>
      <c r="K11587" s="39"/>
      <c r="L11587" s="39"/>
    </row>
    <row r="11588" spans="1:12" ht="12.75" hidden="1" customHeight="1" x14ac:dyDescent="0.3">
      <c r="A11588" s="18" t="s">
        <v>30</v>
      </c>
      <c r="B11588" s="18"/>
      <c r="E11588" s="40" t="str">
        <f>+$E$88</f>
        <v>CONSIDERACIONES PARA LA VALIDEZ DE LA EXPERIENCIA REQUERIDA: EXPERIENCIA PROPONENTES PLURALES NUMERAL 10.1.2 D</v>
      </c>
      <c r="F11588" s="41"/>
      <c r="G11588" s="41"/>
      <c r="H11588" s="41"/>
      <c r="I11588" s="41"/>
      <c r="J11588" s="41"/>
      <c r="K11588" s="41"/>
      <c r="L11588" s="42"/>
    </row>
    <row r="11589" spans="1:12" ht="28" hidden="1" customHeight="1" x14ac:dyDescent="0.3">
      <c r="A11589" s="18" t="s">
        <v>30</v>
      </c>
      <c r="B11589" s="18"/>
      <c r="C11589" s="1" t="str">
        <f>"O"&amp;C11510</f>
        <v>O</v>
      </c>
      <c r="E11589" s="80" t="str">
        <f>+$E$89</f>
        <v>i)</v>
      </c>
      <c r="F11589" s="327" t="str">
        <f>+$F$89</f>
        <v>Uno de los integrantes debe aportar como mínimo el cincuenta por ciento (50 %) de la experiencia solicitada</v>
      </c>
      <c r="G11589" s="328"/>
      <c r="H11589" s="328"/>
      <c r="I11589" s="328"/>
      <c r="J11589" s="328"/>
      <c r="K11589" s="73" t="s">
        <v>124</v>
      </c>
      <c r="L11589" s="47" t="s">
        <v>124</v>
      </c>
    </row>
    <row r="11590" spans="1:12" ht="28" hidden="1" customHeight="1" x14ac:dyDescent="0.3">
      <c r="A11590" s="18" t="s">
        <v>30</v>
      </c>
      <c r="B11590" s="18"/>
      <c r="C11590" s="1" t="str">
        <f>"O"&amp;C11510</f>
        <v>O</v>
      </c>
      <c r="E11590" s="80" t="str">
        <f>+$E$90</f>
        <v>ii)</v>
      </c>
      <c r="F11590" s="327" t="str">
        <f>+$F$90</f>
        <v>Todos los demás ntegrantes deben acreditar al menos el cinco por ciento (5 %) de la experiencia solicitada, solo uno (1) de los integrantes podrá no acreditar experiencia pero su porcentaje de participación  no podrá superar el diez por ciento (10 %)</v>
      </c>
      <c r="G11590" s="328"/>
      <c r="H11590" s="328"/>
      <c r="I11590" s="328"/>
      <c r="J11590" s="328"/>
      <c r="K11590" s="73" t="s">
        <v>124</v>
      </c>
      <c r="L11590" s="47" t="s">
        <v>124</v>
      </c>
    </row>
    <row r="11591" spans="1:12" hidden="1" x14ac:dyDescent="0.3">
      <c r="A11591" s="18" t="s">
        <v>30</v>
      </c>
      <c r="B11591" s="18"/>
      <c r="E11591" s="39"/>
      <c r="F11591" s="39"/>
      <c r="G11591" s="39"/>
      <c r="H11591" s="39"/>
      <c r="I11591" s="39"/>
      <c r="J11591" s="39"/>
      <c r="K11591" s="39"/>
      <c r="L11591" s="39"/>
    </row>
    <row r="11592" spans="1:12" ht="13" hidden="1" customHeight="1" x14ac:dyDescent="0.3">
      <c r="A11592" s="18" t="str">
        <f>+A11510</f>
        <v>NO</v>
      </c>
      <c r="B11592" s="18"/>
      <c r="E11592" s="69" t="str">
        <f>+$E$92</f>
        <v>VERIFICACIÓN Y ASIGNACIÓN DE PUNTAJE POR LA EXPERIENCIA DEL PROPONENTE</v>
      </c>
      <c r="F11592" s="70"/>
      <c r="G11592" s="70"/>
      <c r="H11592" s="70"/>
      <c r="I11592" s="70"/>
      <c r="J11592" s="70"/>
      <c r="K11592" s="70"/>
      <c r="L11592" s="71"/>
    </row>
    <row r="11593" spans="1:12" hidden="1" x14ac:dyDescent="0.3">
      <c r="A11593" s="18" t="str">
        <f>+A11510</f>
        <v>NO</v>
      </c>
      <c r="B11593" s="18"/>
      <c r="E11593" s="81"/>
      <c r="F11593" s="323" t="str">
        <f>+$F$93</f>
        <v>No. CONTRATOS QUE ACREDITAN LA EXPERIENCIA (NO OBJETO DE SUBSANACIÓN)</v>
      </c>
      <c r="G11593" s="324"/>
      <c r="H11593" s="324"/>
      <c r="I11593" s="324"/>
      <c r="J11593" s="324"/>
      <c r="K11593" s="82"/>
      <c r="L11593" s="83" t="s">
        <v>124</v>
      </c>
    </row>
    <row r="11594" spans="1:12" ht="13" hidden="1" customHeight="1" x14ac:dyDescent="0.3">
      <c r="A11594" s="18" t="str">
        <f>+A11510</f>
        <v>NO</v>
      </c>
      <c r="B11594" s="18"/>
      <c r="E11594" s="84"/>
      <c r="F11594" s="323" t="str">
        <f>+$F$94</f>
        <v>TOTAL EJECUTADO DE CONTRATOS ACREDITADOS PROPUESTA INICIAL</v>
      </c>
      <c r="G11594" s="324"/>
      <c r="H11594" s="324"/>
      <c r="I11594" s="324"/>
      <c r="J11594" s="324"/>
      <c r="K11594" s="85"/>
      <c r="L11594" s="86" t="s">
        <v>124</v>
      </c>
    </row>
    <row r="11595" spans="1:12" ht="13" hidden="1" customHeight="1" x14ac:dyDescent="0.3">
      <c r="A11595" s="18" t="str">
        <f>+A11510</f>
        <v>NO</v>
      </c>
      <c r="B11595" s="18"/>
      <c r="E11595" s="87"/>
      <c r="F11595" s="323" t="str">
        <f>+$F$95</f>
        <v>PROMEDIO VALOR ACREDITADO EN SMMLV</v>
      </c>
      <c r="G11595" s="324"/>
      <c r="H11595" s="324"/>
      <c r="I11595" s="324"/>
      <c r="J11595" s="324"/>
      <c r="K11595" s="66"/>
      <c r="L11595" s="88" t="s">
        <v>124</v>
      </c>
    </row>
    <row r="11596" spans="1:12" hidden="1" x14ac:dyDescent="0.3">
      <c r="A11596" s="18" t="str">
        <f>+A11510</f>
        <v>NO</v>
      </c>
      <c r="B11596" s="18"/>
      <c r="E11596" s="89"/>
      <c r="F11596" s="89"/>
      <c r="G11596" s="89"/>
      <c r="H11596" s="89"/>
      <c r="I11596" s="89"/>
      <c r="J11596" s="89"/>
      <c r="K11596" s="89"/>
      <c r="L11596" s="89"/>
    </row>
    <row r="11597" spans="1:12" ht="13" hidden="1" customHeight="1" x14ac:dyDescent="0.3">
      <c r="A11597" s="18" t="str">
        <f>+A11510</f>
        <v>NO</v>
      </c>
      <c r="B11597" s="18"/>
      <c r="E11597" s="69" t="str">
        <f>+$E$97</f>
        <v>3.9.2 EXIGENCIAS MÍNIMAS DE EXPERIENCIA Y FORMACIÓN ACADÉMICA DEL EQUIPO DE TRABAJO</v>
      </c>
      <c r="F11597" s="70"/>
      <c r="G11597" s="70"/>
      <c r="H11597" s="70"/>
      <c r="I11597" s="70"/>
      <c r="J11597" s="70"/>
      <c r="K11597" s="70"/>
      <c r="L11597" s="71"/>
    </row>
    <row r="11598" spans="1:12" hidden="1" x14ac:dyDescent="0.3">
      <c r="A11598" s="18" t="str">
        <f>+A11510</f>
        <v>NO</v>
      </c>
      <c r="B11598" s="18"/>
      <c r="E11598" s="90" t="str">
        <f>+$E$98</f>
        <v>Formulario 8</v>
      </c>
      <c r="F11598" s="315" t="s">
        <v>46</v>
      </c>
      <c r="G11598" s="316"/>
      <c r="H11598" s="317"/>
      <c r="I11598" s="318"/>
      <c r="J11598" s="318"/>
      <c r="K11598" s="318"/>
      <c r="L11598" s="319"/>
    </row>
    <row r="11599" spans="1:12" hidden="1" x14ac:dyDescent="0.3">
      <c r="A11599" s="18" t="str">
        <f>+A11510</f>
        <v>NO</v>
      </c>
      <c r="B11599" s="18"/>
      <c r="E11599" s="91" t="s">
        <v>124</v>
      </c>
      <c r="F11599" s="91" t="str">
        <f>+$F$99</f>
        <v>Director de Interventoría</v>
      </c>
      <c r="G11599" s="91" t="str">
        <f>+$G$99</f>
        <v>Residente de Interventoría</v>
      </c>
      <c r="H11599" s="320"/>
      <c r="I11599" s="321"/>
      <c r="J11599" s="321"/>
      <c r="K11599" s="321"/>
      <c r="L11599" s="322"/>
    </row>
    <row r="11600" spans="1:12" hidden="1" x14ac:dyDescent="0.3">
      <c r="A11600" s="18" t="str">
        <f>+A11510</f>
        <v>NO</v>
      </c>
      <c r="B11600" s="18"/>
      <c r="E11600" s="304" t="str">
        <f>+$E$100</f>
        <v>OBSERVACIONES RESPECTO REQUISITO HABILITANTE DEL PERSONAL CLAVE EVALUABLE</v>
      </c>
      <c r="F11600" s="305"/>
      <c r="G11600" s="305"/>
      <c r="H11600" s="305"/>
      <c r="I11600" s="305"/>
      <c r="J11600" s="305"/>
      <c r="K11600" s="305"/>
      <c r="L11600" s="305"/>
    </row>
    <row r="11601" spans="1:12" hidden="1" x14ac:dyDescent="0.3">
      <c r="A11601" s="18" t="str">
        <f>+A11510</f>
        <v>NO</v>
      </c>
      <c r="B11601" s="18"/>
      <c r="E11601" s="312" t="s">
        <v>124</v>
      </c>
      <c r="F11601" s="313"/>
      <c r="G11601" s="313"/>
      <c r="H11601" s="313"/>
      <c r="I11601" s="313"/>
      <c r="J11601" s="313"/>
      <c r="K11601" s="313"/>
      <c r="L11601" s="314"/>
    </row>
    <row r="11602" spans="1:12" hidden="1" x14ac:dyDescent="0.3">
      <c r="A11602" s="18" t="str">
        <f>+A11510</f>
        <v>NO</v>
      </c>
      <c r="B11602" s="18"/>
      <c r="E11602" s="89"/>
      <c r="F11602" s="89"/>
      <c r="G11602" s="89"/>
      <c r="H11602" s="89"/>
      <c r="I11602" s="89"/>
      <c r="J11602" s="89"/>
      <c r="K11602" s="89"/>
      <c r="L11602" s="89"/>
    </row>
    <row r="11603" spans="1:12" ht="13" hidden="1" customHeight="1" x14ac:dyDescent="0.3">
      <c r="A11603" s="18" t="str">
        <f>+A11510</f>
        <v>NO</v>
      </c>
      <c r="B11603" s="18"/>
      <c r="E11603" s="69" t="str">
        <f>+$E$103</f>
        <v>4.2 EQUIPO DE TRABAJO (Personal Clave Evaluable)</v>
      </c>
      <c r="F11603" s="70"/>
      <c r="G11603" s="70"/>
      <c r="H11603" s="70"/>
      <c r="I11603" s="70"/>
      <c r="J11603" s="70"/>
      <c r="K11603" s="70"/>
      <c r="L11603" s="71"/>
    </row>
    <row r="11604" spans="1:12" ht="23.25" hidden="1" customHeight="1" x14ac:dyDescent="0.3">
      <c r="A11604" s="18" t="str">
        <f>+A11510</f>
        <v>NO</v>
      </c>
      <c r="B11604" s="18"/>
      <c r="E11604" s="90" t="str">
        <f>+$E$104</f>
        <v>Formulario 9</v>
      </c>
      <c r="F11604" s="315" t="s">
        <v>46</v>
      </c>
      <c r="G11604" s="316"/>
      <c r="H11604" s="317"/>
      <c r="I11604" s="318"/>
      <c r="J11604" s="318"/>
      <c r="K11604" s="318"/>
      <c r="L11604" s="319"/>
    </row>
    <row r="11605" spans="1:12" hidden="1" x14ac:dyDescent="0.3">
      <c r="A11605" s="18" t="str">
        <f>+A11510</f>
        <v>NO</v>
      </c>
      <c r="B11605" s="18"/>
      <c r="E11605" s="91" t="s">
        <v>124</v>
      </c>
      <c r="F11605" s="91" t="str">
        <f>+$F$99</f>
        <v>Director de Interventoría</v>
      </c>
      <c r="G11605" s="91" t="str">
        <f>+$G$99</f>
        <v>Residente de Interventoría</v>
      </c>
      <c r="H11605" s="320"/>
      <c r="I11605" s="321"/>
      <c r="J11605" s="321"/>
      <c r="K11605" s="321"/>
      <c r="L11605" s="322"/>
    </row>
    <row r="11606" spans="1:12" hidden="1" x14ac:dyDescent="0.3">
      <c r="A11606" s="18" t="str">
        <f>+A11510</f>
        <v>NO</v>
      </c>
      <c r="B11606" s="18"/>
      <c r="E11606" s="89"/>
      <c r="F11606" s="89"/>
      <c r="G11606" s="89"/>
      <c r="H11606" s="89"/>
      <c r="I11606" s="89"/>
      <c r="J11606" s="89"/>
      <c r="K11606" s="89"/>
      <c r="L11606" s="89"/>
    </row>
    <row r="11607" spans="1:12" hidden="1" x14ac:dyDescent="0.3">
      <c r="A11607" s="1" t="str">
        <f>+A11510</f>
        <v>NO</v>
      </c>
      <c r="E11607" s="92" t="str">
        <f>+E11482</f>
        <v>CRITERIOS DE EVALUACIÓN Y PUNTAJE</v>
      </c>
      <c r="F11607" s="93"/>
      <c r="G11607" s="93"/>
      <c r="H11607" s="93"/>
      <c r="I11607" s="93"/>
      <c r="J11607" s="93"/>
      <c r="K11607" s="94"/>
      <c r="L11607" s="95" t="str">
        <f>+$L$107</f>
        <v>PUNTAJE OBTENIDO</v>
      </c>
    </row>
    <row r="11608" spans="1:12" hidden="1" x14ac:dyDescent="0.3">
      <c r="A11608" s="1" t="str">
        <f>+A11510</f>
        <v>NO</v>
      </c>
      <c r="E11608" s="96" t="str">
        <f>+$E$108</f>
        <v>VALOR</v>
      </c>
      <c r="F11608" s="97" t="str">
        <f>+$F$108</f>
        <v>EQUIPO DE TRABAJO (PERSONAL CLAVE EVALUABLE)</v>
      </c>
      <c r="G11608" s="24"/>
      <c r="H11608" s="24"/>
      <c r="I11608" s="24"/>
      <c r="J11608" s="24"/>
      <c r="K11608" s="24"/>
      <c r="L11608" s="98"/>
    </row>
    <row r="11609" spans="1:12" ht="12.75" hidden="1" customHeight="1" x14ac:dyDescent="0.3">
      <c r="A11609" s="1" t="str">
        <f>+A11510</f>
        <v>NO</v>
      </c>
      <c r="E11609" s="96">
        <f>+$E$109</f>
        <v>5</v>
      </c>
      <c r="F11609" s="307" t="str">
        <f>+$F$109</f>
        <v xml:space="preserve"> Experiencia Específica adicional</v>
      </c>
      <c r="G11609" s="308"/>
      <c r="H11609" s="308"/>
      <c r="I11609" s="308"/>
      <c r="J11609" s="308"/>
      <c r="K11609" s="309"/>
      <c r="L11609" s="99" t="str">
        <f>IFERROR(IF(VLOOKUP(C11510,'R. PUNTAJES'!$C$14:$R$213,'R. PUNTAJES'!$I$10,0)="","",VLOOKUP(C11510,'R. PUNTAJES'!$C$14:$R$213,'R. PUNTAJES'!$I$10,0)),"")</f>
        <v/>
      </c>
    </row>
    <row r="11610" spans="1:12" ht="12.75" hidden="1" customHeight="1" x14ac:dyDescent="0.3">
      <c r="A11610" s="1" t="str">
        <f>+A11510</f>
        <v>NO</v>
      </c>
      <c r="E11610" s="96">
        <f>+$E$110</f>
        <v>5</v>
      </c>
      <c r="F11610" s="307" t="str">
        <f>+$F$110</f>
        <v>Formación Académica adicional</v>
      </c>
      <c r="G11610" s="308"/>
      <c r="H11610" s="308"/>
      <c r="I11610" s="308"/>
      <c r="J11610" s="308"/>
      <c r="K11610" s="309"/>
      <c r="L11610" s="99" t="str">
        <f>IFERROR(IF(VLOOKUP(C11510,'R. PUNTAJES'!$C$14:$R$213,'R. PUNTAJES'!$J$10,0)="","",VLOOKUP(C11510,'R. PUNTAJES'!$C$14:$R$213,'R. PUNTAJES'!$J$10,0)),"")</f>
        <v/>
      </c>
    </row>
    <row r="11611" spans="1:12" hidden="1" x14ac:dyDescent="0.3">
      <c r="A11611" s="18" t="str">
        <f>+A11510</f>
        <v>NO</v>
      </c>
      <c r="B11611" s="18"/>
      <c r="E11611" s="100"/>
      <c r="F11611" s="101" t="str">
        <f>+$F$111</f>
        <v>FACTOR DE SOSTENIBILIDAD</v>
      </c>
      <c r="G11611" s="102"/>
      <c r="H11611" s="102"/>
      <c r="I11611" s="102"/>
      <c r="J11611" s="102"/>
      <c r="K11611" s="102"/>
      <c r="L11611" s="103"/>
    </row>
    <row r="11612" spans="1:12" hidden="1" x14ac:dyDescent="0.3">
      <c r="A11612" s="18" t="str">
        <f>+A11510</f>
        <v>NO</v>
      </c>
      <c r="B11612" s="18"/>
      <c r="E11612" s="104">
        <v>1</v>
      </c>
      <c r="F11612" s="105" t="str">
        <f>+$F$112</f>
        <v>Compromisos Sostenibilidad</v>
      </c>
      <c r="G11612" s="106"/>
      <c r="H11612" s="106"/>
      <c r="I11612" s="106"/>
      <c r="J11612" s="106"/>
      <c r="K11612" s="106"/>
      <c r="L11612" s="107" t="str">
        <f>IFERROR(IF(VLOOKUP(C11510,'R. PUNTAJES'!$C$14:$R$213,'R. PUNTAJES'!$K$10,0)="","",VLOOKUP(C11510,'R. PUNTAJES'!$C$14:$R$213,'R. PUNTAJES'!$K$10,0)),"")</f>
        <v/>
      </c>
    </row>
    <row r="11613" spans="1:12" hidden="1" x14ac:dyDescent="0.3">
      <c r="A11613" s="1" t="str">
        <f>+A11510</f>
        <v>NO</v>
      </c>
      <c r="E11613" s="108"/>
      <c r="F11613" s="109" t="str">
        <f>+$F$113</f>
        <v>APOYO A LA INDUSTRIA NACIONAL</v>
      </c>
      <c r="G11613" s="110"/>
      <c r="H11613" s="110"/>
      <c r="I11613" s="110"/>
      <c r="J11613" s="110"/>
      <c r="K11613" s="110"/>
      <c r="L11613" s="111"/>
    </row>
    <row r="11614" spans="1:12" ht="12.75" hidden="1" customHeight="1" x14ac:dyDescent="0.3">
      <c r="A11614" s="1" t="str">
        <f>+A11510</f>
        <v>NO</v>
      </c>
      <c r="E11614" s="96">
        <v>20</v>
      </c>
      <c r="F11614" s="307" t="str">
        <f>+$F$114</f>
        <v>Promoción de Servicios Nacionales o con Trato Nacional</v>
      </c>
      <c r="G11614" s="308"/>
      <c r="H11614" s="308"/>
      <c r="I11614" s="308"/>
      <c r="J11614" s="308"/>
      <c r="K11614" s="309"/>
      <c r="L11614" s="99" t="str">
        <f>IFERROR(IF(VLOOKUP(C11510,'R. PUNTAJES'!$C$14:$R$213,'R. PUNTAJES'!$L$10,0)="","",
IF(VLOOKUP(C11510,'R. PUNTAJES'!$C$14:$R$213,'R. PUNTAJES'!$L$10,0)=5,0,
VLOOKUP(C11510,'R. PUNTAJES'!$C$14:$R$213,'R. PUNTAJES'!$L$10,0))),"")</f>
        <v/>
      </c>
    </row>
    <row r="11615" spans="1:12" ht="12.75" hidden="1" customHeight="1" x14ac:dyDescent="0.3">
      <c r="A11615" s="1" t="str">
        <f>+A11510</f>
        <v>NO</v>
      </c>
      <c r="E11615" s="96">
        <v>5</v>
      </c>
      <c r="F11615" s="307" t="str">
        <f>+$F$115</f>
        <v>Incorporación de componente nacional en servicios extranjeros</v>
      </c>
      <c r="G11615" s="308"/>
      <c r="H11615" s="308"/>
      <c r="I11615" s="308"/>
      <c r="J11615" s="308"/>
      <c r="K11615" s="309"/>
      <c r="L11615" s="99" t="str">
        <f>IFERROR(IF(VLOOKUP(C11510,'R. PUNTAJES'!$C$14:$R$213,'R. PUNTAJES'!$L$10,0)="","",
IF(VLOOKUP(C11510,'R. PUNTAJES'!$C$14:$R$213,'R. PUNTAJES'!$L$10,0)=20,0,
VLOOKUP(C11510,'R. PUNTAJES'!$C$14:$R$213,'R. PUNTAJES'!$L$10,0))),"")</f>
        <v/>
      </c>
    </row>
    <row r="11616" spans="1:12" hidden="1" x14ac:dyDescent="0.3">
      <c r="A11616" s="1" t="str">
        <f>+A11510</f>
        <v>NO</v>
      </c>
      <c r="E11616" s="112"/>
      <c r="F11616" s="97" t="str">
        <f>+$F$116</f>
        <v>VINCULACIÓN DE PERSONAS CON DISCAPACIDAD</v>
      </c>
      <c r="G11616" s="24"/>
      <c r="H11616" s="24"/>
      <c r="I11616" s="24"/>
      <c r="J11616" s="24"/>
      <c r="K11616" s="24"/>
      <c r="L11616" s="98"/>
    </row>
    <row r="11617" spans="1:16" ht="12.75" hidden="1" customHeight="1" x14ac:dyDescent="0.3">
      <c r="A11617" s="1" t="str">
        <f>+A11510</f>
        <v>NO</v>
      </c>
      <c r="E11617" s="96">
        <v>1</v>
      </c>
      <c r="F11617" s="307" t="str">
        <f>+$F$117</f>
        <v xml:space="preserve">Trabajadores vinculados a la planta de personal </v>
      </c>
      <c r="G11617" s="308"/>
      <c r="H11617" s="308"/>
      <c r="I11617" s="308"/>
      <c r="J11617" s="308"/>
      <c r="K11617" s="309"/>
      <c r="L11617" s="99" t="str">
        <f>IFERROR(IF(VLOOKUP(C11510,'R. PUNTAJES'!$C$14:$R$213,'R. PUNTAJES'!$M$10,0)="","",VLOOKUP(C11510,'R. PUNTAJES'!$C$14:$R$213,'R. PUNTAJES'!$M$10,0)),"")</f>
        <v/>
      </c>
    </row>
    <row r="11618" spans="1:16" hidden="1" x14ac:dyDescent="0.3">
      <c r="A11618" s="1" t="str">
        <f>+A11510</f>
        <v>NO</v>
      </c>
      <c r="E11618" s="112"/>
      <c r="F11618" s="97" t="str">
        <f>+$F$118</f>
        <v>EMPRENDIMIENTOS Y EMPRESAS DE MUJERES</v>
      </c>
      <c r="G11618" s="24"/>
      <c r="H11618" s="24"/>
      <c r="I11618" s="24"/>
      <c r="J11618" s="24"/>
      <c r="K11618" s="24"/>
      <c r="L11618" s="98"/>
    </row>
    <row r="11619" spans="1:16" ht="13" hidden="1" customHeight="1" x14ac:dyDescent="0.3">
      <c r="A11619" s="1" t="str">
        <f>+A11510</f>
        <v>NO</v>
      </c>
      <c r="E11619" s="96">
        <v>0.25</v>
      </c>
      <c r="F11619" s="307" t="str">
        <f>+$F$119</f>
        <v>Emprendimientos y empresas de mujeres</v>
      </c>
      <c r="G11619" s="308"/>
      <c r="H11619" s="308"/>
      <c r="I11619" s="308"/>
      <c r="J11619" s="308"/>
      <c r="K11619" s="309"/>
      <c r="L11619" s="113" t="str">
        <f>IFERROR(IF(VLOOKUP(C11510,'R. PUNTAJES'!$C$14:$R$213,'R. PUNTAJES'!$N$10,0)="","",VLOOKUP(C11510,'R. PUNTAJES'!$C$14:$R$213,'R. PUNTAJES'!$N$10,0)),"")</f>
        <v/>
      </c>
    </row>
    <row r="11620" spans="1:16" hidden="1" x14ac:dyDescent="0.3">
      <c r="A11620" s="18" t="str">
        <f>+A11621</f>
        <v>NO</v>
      </c>
      <c r="B11620" s="18"/>
      <c r="E11620" s="112"/>
      <c r="F11620" s="97" t="str">
        <f>+$F$120</f>
        <v>MIPYME</v>
      </c>
      <c r="G11620" s="24"/>
      <c r="H11620" s="24"/>
      <c r="I11620" s="24"/>
      <c r="J11620" s="24"/>
      <c r="K11620" s="24"/>
      <c r="L11620" s="98"/>
    </row>
    <row r="11621" spans="1:16" hidden="1" x14ac:dyDescent="0.3">
      <c r="A11621" s="18" t="str">
        <f>+IF(E11621=0,"NO",1)</f>
        <v>NO</v>
      </c>
      <c r="B11621" s="18"/>
      <c r="E11621" s="96">
        <v>0</v>
      </c>
      <c r="F11621" s="307" t="str">
        <f>+$F$121</f>
        <v>Mipyme</v>
      </c>
      <c r="G11621" s="308"/>
      <c r="H11621" s="308"/>
      <c r="I11621" s="308"/>
      <c r="J11621" s="308"/>
      <c r="K11621" s="309"/>
      <c r="L11621" s="113" t="str">
        <f>IFERROR(IF(VLOOKUP(C11510,'R. PUNTAJES'!$C$14:$R$213,'R. PUNTAJES'!$O$10,0)="","",VLOOKUP(C11510,'R. PUNTAJES'!$C$14:$R$213,'R. PUNTAJES'!$O$10,0)),"")</f>
        <v/>
      </c>
    </row>
    <row r="11622" spans="1:16" hidden="1" x14ac:dyDescent="0.3">
      <c r="A11622" s="1" t="str">
        <f>+A11510</f>
        <v>NO</v>
      </c>
      <c r="E11622" s="112"/>
      <c r="F11622" s="97" t="str">
        <f>+$F$122</f>
        <v>EXPERIENCIA DEL PROPONENTE</v>
      </c>
      <c r="G11622" s="24"/>
      <c r="H11622" s="24"/>
      <c r="I11622" s="24"/>
      <c r="J11622" s="24"/>
      <c r="K11622" s="24"/>
      <c r="L11622" s="98"/>
    </row>
    <row r="11623" spans="1:16" hidden="1" x14ac:dyDescent="0.3">
      <c r="A11623" s="1" t="str">
        <f>+A11510</f>
        <v>NO</v>
      </c>
      <c r="E11623" s="96">
        <v>59.5</v>
      </c>
      <c r="F11623" s="307" t="str">
        <f>+$F$123</f>
        <v>mediana con valor absoluto</v>
      </c>
      <c r="G11623" s="308"/>
      <c r="H11623" s="308"/>
      <c r="I11623" s="308"/>
      <c r="J11623" s="308"/>
      <c r="K11623" s="309"/>
      <c r="L11623" s="113" t="str">
        <f>IFERROR(IF(VLOOKUP(C11510,'R. PUNTAJES'!$C$14:$R$213,'R. PUNTAJES'!$R$10,0)="","",VLOOKUP(C11510,'R. PUNTAJES'!$C$14:$R$213,'R. PUNTAJES'!$R$10,0)),"")</f>
        <v/>
      </c>
    </row>
    <row r="11624" spans="1:16" hidden="1" x14ac:dyDescent="0.3">
      <c r="A11624" s="1" t="str">
        <f>+A11510</f>
        <v>NO</v>
      </c>
      <c r="E11624" s="112"/>
      <c r="F11624" s="97" t="str">
        <f>+$F$124</f>
        <v>MULTAS</v>
      </c>
      <c r="G11624" s="24"/>
      <c r="H11624" s="24"/>
      <c r="I11624" s="24"/>
      <c r="J11624" s="24"/>
      <c r="K11624" s="24"/>
      <c r="L11624" s="98"/>
    </row>
    <row r="11625" spans="1:16" ht="12.75" hidden="1" customHeight="1" x14ac:dyDescent="0.3">
      <c r="A11625" s="1" t="str">
        <f>+A11510</f>
        <v>NO</v>
      </c>
      <c r="E11625" s="96">
        <v>-2</v>
      </c>
      <c r="F11625" s="307" t="str">
        <f>+$F$125</f>
        <v>Una o más multas o cláusulas penales durante el último año</v>
      </c>
      <c r="G11625" s="310"/>
      <c r="H11625" s="310"/>
      <c r="I11625" s="310"/>
      <c r="J11625" s="310"/>
      <c r="K11625" s="311"/>
      <c r="L11625" s="99" t="str">
        <f>IFERROR(IF(VLOOKUP(C11510,'R. PUNTAJES'!$C$14:$R$213,'R. PUNTAJES'!$Q$10,0)="","",VLOOKUP(C11510,'R. PUNTAJES'!$C$14:$R$213,'R. PUNTAJES'!$Q$10,0)),"")</f>
        <v/>
      </c>
    </row>
    <row r="11626" spans="1:16" hidden="1" x14ac:dyDescent="0.3">
      <c r="A11626" s="1" t="str">
        <f>+A11510</f>
        <v>NO</v>
      </c>
      <c r="E11626" s="112"/>
      <c r="F11626" s="97" t="str">
        <f>+$F$126</f>
        <v>OBRAS INCONCLUSAS</v>
      </c>
      <c r="G11626" s="24"/>
      <c r="H11626" s="24"/>
      <c r="I11626" s="24"/>
      <c r="J11626" s="24"/>
      <c r="K11626" s="24"/>
      <c r="L11626" s="98"/>
    </row>
    <row r="11627" spans="1:16" hidden="1" x14ac:dyDescent="0.3">
      <c r="A11627" s="1" t="str">
        <f>+A11510</f>
        <v>NO</v>
      </c>
      <c r="E11627" s="96">
        <v>-1</v>
      </c>
      <c r="F11627" s="301" t="str">
        <f>+$F$127</f>
        <v>Anotación vigente de obra civil inconclusa</v>
      </c>
      <c r="G11627" s="302"/>
      <c r="H11627" s="302"/>
      <c r="I11627" s="302"/>
      <c r="J11627" s="302"/>
      <c r="K11627" s="303"/>
      <c r="L11627" s="99" t="str">
        <f>IFERROR(IF(VLOOKUP(C11510,'R. PUNTAJES'!$C$14:$R$213,'R. PUNTAJES'!$P$10,0)="","",VLOOKUP(C11510,'R. PUNTAJES'!$C$14:$R$213,'R. PUNTAJES'!$P$10,0)),"")</f>
        <v/>
      </c>
    </row>
    <row r="11628" spans="1:16" ht="7.5" hidden="1" customHeight="1" x14ac:dyDescent="0.3">
      <c r="A11628" s="1" t="str">
        <f>+A11510</f>
        <v>NO</v>
      </c>
      <c r="E11628" s="114"/>
      <c r="F11628" s="45"/>
      <c r="G11628" s="45"/>
      <c r="H11628" s="45"/>
      <c r="I11628" s="45"/>
      <c r="J11628" s="45"/>
      <c r="K11628" s="45"/>
      <c r="L11628" s="48"/>
    </row>
    <row r="11629" spans="1:16" hidden="1" x14ac:dyDescent="0.3">
      <c r="A11629" s="1" t="str">
        <f>+A11510</f>
        <v>NO</v>
      </c>
      <c r="E11629" s="115" t="str">
        <f>+$E$129</f>
        <v>PUNTAJE TOTAL</v>
      </c>
      <c r="F11629" s="116"/>
      <c r="G11629" s="116"/>
      <c r="H11629" s="116"/>
      <c r="I11629" s="116"/>
      <c r="J11629" s="116"/>
      <c r="K11629" s="117"/>
      <c r="L11629" s="118">
        <f>IFERROR(IF(VLOOKUP(C11510,'R. PUNTAJES'!$C$14:$R$213,'R. PUNTAJES'!$H$10,0)="RECHAZO","",SUM(L11609:L11627)),"")</f>
        <v>0</v>
      </c>
    </row>
    <row r="11630" spans="1:16" hidden="1" x14ac:dyDescent="0.3">
      <c r="A11630" s="1" t="str">
        <f>+A11510</f>
        <v>NO</v>
      </c>
      <c r="E11630" s="304" t="str">
        <f>+$E$130</f>
        <v>OBSERVACIONES RESPECTO A PUNTAJES</v>
      </c>
      <c r="F11630" s="305"/>
      <c r="G11630" s="305"/>
      <c r="H11630" s="305"/>
      <c r="I11630" s="305"/>
      <c r="J11630" s="305"/>
      <c r="K11630" s="305"/>
      <c r="L11630" s="305"/>
    </row>
    <row r="11631" spans="1:16" ht="12" hidden="1" customHeight="1" x14ac:dyDescent="0.3">
      <c r="A11631" s="1" t="str">
        <f>+A11510</f>
        <v>NO</v>
      </c>
      <c r="E11631" s="306" t="s">
        <v>124</v>
      </c>
      <c r="F11631" s="305"/>
      <c r="G11631" s="305"/>
      <c r="H11631" s="305"/>
      <c r="I11631" s="305"/>
      <c r="J11631" s="305"/>
      <c r="K11631" s="305"/>
      <c r="L11631" s="305"/>
      <c r="N11631" s="119"/>
      <c r="O11631" s="119"/>
      <c r="P11631" s="120"/>
    </row>
    <row r="11632" spans="1:16" ht="3" hidden="1" customHeight="1" x14ac:dyDescent="0.3">
      <c r="A11632" s="1" t="str">
        <f>+A11511</f>
        <v>NO</v>
      </c>
      <c r="E11632" s="121"/>
      <c r="F11632" s="122"/>
      <c r="G11632" s="122"/>
      <c r="H11632" s="122"/>
      <c r="I11632" s="122"/>
      <c r="J11632" s="122"/>
      <c r="K11632" s="122"/>
      <c r="L11632" s="123"/>
    </row>
    <row r="11633" spans="1:12" hidden="1" x14ac:dyDescent="0.3">
      <c r="A11633" s="1" t="str">
        <f>+IF(OR(C11635=""),"NO",1)</f>
        <v>NO</v>
      </c>
      <c r="E11633" s="346"/>
      <c r="F11633" s="347"/>
      <c r="G11633" s="347"/>
      <c r="H11633" s="347"/>
      <c r="I11633" s="347"/>
      <c r="J11633" s="347"/>
      <c r="K11633" s="347"/>
      <c r="L11633" s="347"/>
    </row>
    <row r="11634" spans="1:12" ht="4.5" hidden="1" customHeight="1" x14ac:dyDescent="0.3">
      <c r="A11634" s="1" t="str">
        <f>+A11635</f>
        <v>NO</v>
      </c>
      <c r="E11634" s="15"/>
      <c r="F11634" s="16"/>
      <c r="G11634" s="16"/>
      <c r="H11634" s="16"/>
      <c r="I11634" s="16"/>
      <c r="J11634" s="16"/>
      <c r="K11634" s="16"/>
      <c r="L11634" s="17"/>
    </row>
    <row r="11635" spans="1:12" ht="15.75" hidden="1" customHeight="1" x14ac:dyDescent="0.3">
      <c r="A11635" s="1" t="str">
        <f>+IF(OR(C11635=""),"NO",1)</f>
        <v>NO</v>
      </c>
      <c r="B11635" s="1">
        <f>1+MAX($B$1:B11634)</f>
        <v>94</v>
      </c>
      <c r="C11635" s="18" t="s">
        <v>124</v>
      </c>
      <c r="E11635" s="19" t="s">
        <v>124</v>
      </c>
      <c r="F11635" s="20"/>
      <c r="G11635" s="20"/>
      <c r="H11635" s="20"/>
      <c r="I11635" s="21"/>
      <c r="J11635" s="20"/>
      <c r="K11635" s="21"/>
      <c r="L11635" s="22"/>
    </row>
    <row r="11636" spans="1:12" hidden="1" x14ac:dyDescent="0.3">
      <c r="A11636" s="1" t="str">
        <f>A11635</f>
        <v>NO</v>
      </c>
      <c r="E11636" s="23" t="str">
        <f>+$E$11</f>
        <v>Integrantes</v>
      </c>
      <c r="F11636" s="24"/>
      <c r="G11636" s="24"/>
      <c r="H11636" s="24"/>
      <c r="I11636" s="24"/>
      <c r="J11636" s="24"/>
      <c r="K11636" s="25" t="str">
        <f>+$K$11</f>
        <v>Nit</v>
      </c>
      <c r="L11636" s="26" t="str">
        <f>+$L$11</f>
        <v>Part.</v>
      </c>
    </row>
    <row r="11637" spans="1:12" hidden="1" x14ac:dyDescent="0.3">
      <c r="A11637" s="1" t="str">
        <f>+A11636</f>
        <v>NO</v>
      </c>
      <c r="C11637" s="1" t="s">
        <v>124</v>
      </c>
      <c r="E11637" s="27" t="s">
        <v>124</v>
      </c>
      <c r="F11637" s="28"/>
      <c r="G11637" s="28"/>
      <c r="H11637" s="28"/>
      <c r="I11637" s="28"/>
      <c r="J11637" s="28"/>
      <c r="K11637" s="29" t="s">
        <v>124</v>
      </c>
      <c r="L11637" s="30" t="s">
        <v>124</v>
      </c>
    </row>
    <row r="11638" spans="1:12" hidden="1" x14ac:dyDescent="0.3">
      <c r="A11638" s="18" t="str">
        <f>+IF(OR(C11638=""),"NO",1)</f>
        <v>NO</v>
      </c>
      <c r="B11638" s="18"/>
      <c r="C11638" s="1" t="s">
        <v>124</v>
      </c>
      <c r="E11638" s="31" t="s">
        <v>124</v>
      </c>
      <c r="F11638" s="32"/>
      <c r="G11638" s="32"/>
      <c r="H11638" s="32"/>
      <c r="I11638" s="32"/>
      <c r="J11638" s="32"/>
      <c r="K11638" s="33" t="s">
        <v>124</v>
      </c>
      <c r="L11638" s="34" t="s">
        <v>124</v>
      </c>
    </row>
    <row r="11639" spans="1:12" hidden="1" x14ac:dyDescent="0.3">
      <c r="A11639" s="18" t="str">
        <f>+IF(OR(C11639=""),"NO",1)</f>
        <v>NO</v>
      </c>
      <c r="B11639" s="18"/>
      <c r="C11639" s="1" t="s">
        <v>124</v>
      </c>
      <c r="E11639" s="31" t="s">
        <v>124</v>
      </c>
      <c r="F11639" s="32"/>
      <c r="G11639" s="32"/>
      <c r="H11639" s="32"/>
      <c r="I11639" s="32"/>
      <c r="J11639" s="32"/>
      <c r="K11639" s="33" t="s">
        <v>124</v>
      </c>
      <c r="L11639" s="34" t="s">
        <v>124</v>
      </c>
    </row>
    <row r="11640" spans="1:12" hidden="1" x14ac:dyDescent="0.3">
      <c r="A11640" s="18" t="str">
        <f>+IF(OR(C11640=""),"NO",1)</f>
        <v>NO</v>
      </c>
      <c r="B11640" s="18"/>
      <c r="C11640" s="1" t="s">
        <v>124</v>
      </c>
      <c r="E11640" s="31" t="s">
        <v>13</v>
      </c>
      <c r="F11640" s="32"/>
      <c r="G11640" s="32"/>
      <c r="H11640" s="32"/>
      <c r="I11640" s="32"/>
      <c r="J11640" s="32"/>
      <c r="K11640" s="33"/>
      <c r="L11640" s="34"/>
    </row>
    <row r="11641" spans="1:12" hidden="1" x14ac:dyDescent="0.3">
      <c r="A11641" s="18" t="str">
        <f>+IF(OR(C11641=""),"NO",1)</f>
        <v>NO</v>
      </c>
      <c r="B11641" s="18"/>
      <c r="C11641" s="1" t="s">
        <v>124</v>
      </c>
      <c r="E11641" s="31" t="s">
        <v>13</v>
      </c>
      <c r="F11641" s="32"/>
      <c r="G11641" s="32"/>
      <c r="H11641" s="32"/>
      <c r="I11641" s="32"/>
      <c r="J11641" s="32"/>
      <c r="K11641" s="33"/>
      <c r="L11641" s="34"/>
    </row>
    <row r="11642" spans="1:12" hidden="1" x14ac:dyDescent="0.3">
      <c r="A11642" s="18" t="str">
        <f>+IF(OR(C11642=""),"NO",1)</f>
        <v>NO</v>
      </c>
      <c r="B11642" s="18"/>
      <c r="C11642" s="1" t="s">
        <v>124</v>
      </c>
      <c r="E11642" s="35" t="s">
        <v>13</v>
      </c>
      <c r="F11642" s="36"/>
      <c r="G11642" s="36"/>
      <c r="H11642" s="36"/>
      <c r="I11642" s="36"/>
      <c r="J11642" s="36"/>
      <c r="K11642" s="37"/>
      <c r="L11642" s="38"/>
    </row>
    <row r="11643" spans="1:12" ht="5.15" hidden="1" customHeight="1" x14ac:dyDescent="0.3">
      <c r="A11643" s="1" t="str">
        <f>+A11635</f>
        <v>NO</v>
      </c>
      <c r="E11643" s="39"/>
      <c r="F11643" s="39"/>
      <c r="G11643" s="39"/>
      <c r="H11643" s="39"/>
      <c r="I11643" s="39"/>
      <c r="J11643" s="39"/>
      <c r="K11643" s="39"/>
      <c r="L11643" s="39"/>
    </row>
    <row r="11644" spans="1:12" ht="15.75" hidden="1" customHeight="1" x14ac:dyDescent="0.3">
      <c r="A11644" s="1" t="str">
        <f>+A11635</f>
        <v>NO</v>
      </c>
      <c r="E11644" s="40" t="str">
        <f>+$E$19</f>
        <v>RESULTADO DE EVALUACIÓN TÉCNICA</v>
      </c>
      <c r="F11644" s="41"/>
      <c r="G11644" s="41"/>
      <c r="H11644" s="41"/>
      <c r="I11644" s="41"/>
      <c r="J11644" s="41"/>
      <c r="K11644" s="41"/>
      <c r="L11644" s="42"/>
    </row>
    <row r="11645" spans="1:12" hidden="1" x14ac:dyDescent="0.3">
      <c r="A11645" s="1" t="str">
        <f>+A11635</f>
        <v>NO</v>
      </c>
      <c r="E11645" s="43"/>
      <c r="F11645" s="44" t="str">
        <f>+$F$20</f>
        <v>Experiencia</v>
      </c>
      <c r="G11645" s="45"/>
      <c r="H11645" s="45"/>
      <c r="I11645" s="45"/>
      <c r="J11645" s="45"/>
      <c r="K11645" s="46"/>
      <c r="L11645" s="47" t="s">
        <v>124</v>
      </c>
    </row>
    <row r="11646" spans="1:12" hidden="1" x14ac:dyDescent="0.3">
      <c r="A11646" s="1" t="str">
        <f>+A11635</f>
        <v>NO</v>
      </c>
      <c r="E11646" s="348" t="str">
        <f>+$E$21</f>
        <v>OBSERVACIONES RESPECTO A LA EVALUACIÓN DE EXPERIENCIA</v>
      </c>
      <c r="F11646" s="308"/>
      <c r="G11646" s="308"/>
      <c r="H11646" s="308"/>
      <c r="I11646" s="308"/>
      <c r="J11646" s="308"/>
      <c r="K11646" s="308"/>
      <c r="L11646" s="349"/>
    </row>
    <row r="11647" spans="1:12" hidden="1" x14ac:dyDescent="0.3">
      <c r="A11647" s="1" t="str">
        <f>+A11635</f>
        <v>NO</v>
      </c>
      <c r="E11647" s="350" t="s">
        <v>124</v>
      </c>
      <c r="F11647" s="351"/>
      <c r="G11647" s="351"/>
      <c r="H11647" s="351"/>
      <c r="I11647" s="351"/>
      <c r="J11647" s="351"/>
      <c r="K11647" s="351"/>
      <c r="L11647" s="352"/>
    </row>
    <row r="11648" spans="1:12" ht="5.15" hidden="1" customHeight="1" x14ac:dyDescent="0.3">
      <c r="A11648" s="1" t="str">
        <f>+A11635</f>
        <v>NO</v>
      </c>
      <c r="E11648" s="39"/>
      <c r="F11648" s="39"/>
      <c r="G11648" s="39"/>
      <c r="H11648" s="39"/>
      <c r="I11648" s="39"/>
      <c r="J11648" s="39"/>
      <c r="K11648" s="39"/>
      <c r="L11648" s="39"/>
    </row>
    <row r="11649" spans="1:12" ht="12.75" hidden="1" customHeight="1" x14ac:dyDescent="0.3">
      <c r="A11649" s="1" t="str">
        <f>+A11635</f>
        <v>NO</v>
      </c>
      <c r="E11649" s="40" t="str">
        <f>+$E$24</f>
        <v>EXPERIENCIA HABILITANTE: CONTRATOS PRESENTADOS</v>
      </c>
      <c r="F11649" s="41"/>
      <c r="G11649" s="41"/>
      <c r="H11649" s="41"/>
      <c r="I11649" s="41"/>
      <c r="J11649" s="41"/>
      <c r="K11649" s="41"/>
      <c r="L11649" s="42"/>
    </row>
    <row r="11650" spans="1:12" ht="8.5" hidden="1" customHeight="1" x14ac:dyDescent="0.3">
      <c r="A11650" s="1" t="str">
        <f>+A11635</f>
        <v>NO</v>
      </c>
      <c r="E11650" s="49"/>
      <c r="F11650" s="50"/>
      <c r="G11650" s="51"/>
      <c r="H11650" s="51"/>
      <c r="I11650" s="51"/>
      <c r="J11650" s="51"/>
      <c r="K11650" s="51"/>
      <c r="L11650" s="52"/>
    </row>
    <row r="11651" spans="1:12" hidden="1" x14ac:dyDescent="0.3">
      <c r="A11651" s="18" t="str">
        <f>+IF(OR(C11651=""),"NO",1)</f>
        <v>NO</v>
      </c>
      <c r="B11651" s="18"/>
      <c r="C11651" s="1" t="s">
        <v>124</v>
      </c>
      <c r="E11651" s="329">
        <v>1</v>
      </c>
      <c r="F11651" s="53" t="str">
        <f>+$F$26</f>
        <v>OBJETO</v>
      </c>
      <c r="G11651" s="332" t="s">
        <v>124</v>
      </c>
      <c r="H11651" s="333"/>
      <c r="I11651" s="333"/>
      <c r="J11651" s="333"/>
      <c r="K11651" s="333"/>
      <c r="L11651" s="334"/>
    </row>
    <row r="11652" spans="1:12" hidden="1" x14ac:dyDescent="0.3">
      <c r="A11652" s="18" t="str">
        <f>+IF(OR(C11651=""),"NO",1)</f>
        <v>NO</v>
      </c>
      <c r="B11652" s="18"/>
      <c r="E11652" s="330"/>
      <c r="F11652" s="54" t="str">
        <f>+$F$27</f>
        <v>CONTRATANTE</v>
      </c>
      <c r="G11652" s="335" t="s">
        <v>124</v>
      </c>
      <c r="H11652" s="310"/>
      <c r="I11652" s="310"/>
      <c r="J11652" s="310"/>
      <c r="K11652" s="310"/>
      <c r="L11652" s="336"/>
    </row>
    <row r="11653" spans="1:12" hidden="1" x14ac:dyDescent="0.3">
      <c r="A11653" s="18" t="str">
        <f>+IF(OR(C11651=""),"NO",1)</f>
        <v>NO</v>
      </c>
      <c r="B11653" s="18"/>
      <c r="E11653" s="330"/>
      <c r="F11653" s="54" t="str">
        <f>+$F$28</f>
        <v>APORTANTE</v>
      </c>
      <c r="G11653" s="337" t="s">
        <v>124</v>
      </c>
      <c r="H11653" s="338"/>
      <c r="I11653" s="338"/>
      <c r="J11653" s="338"/>
      <c r="K11653" s="338"/>
      <c r="L11653" s="339"/>
    </row>
    <row r="11654" spans="1:12" hidden="1" x14ac:dyDescent="0.3">
      <c r="A11654" s="18" t="str">
        <f>+IF(OR(C11651=""),"NO",1)</f>
        <v>NO</v>
      </c>
      <c r="B11654" s="18"/>
      <c r="E11654" s="330"/>
      <c r="F11654" s="54" t="str">
        <f>+$F$29</f>
        <v>VALOR /SMMLV)</v>
      </c>
      <c r="G11654" s="55" t="s">
        <v>124</v>
      </c>
      <c r="H11654" s="56" t="str">
        <f>+$H$29</f>
        <v>% PART..</v>
      </c>
      <c r="I11654" s="57" t="s">
        <v>124</v>
      </c>
      <c r="J11654" s="58" t="str">
        <f>+$J$29</f>
        <v>VALOR ACREDITADO</v>
      </c>
      <c r="K11654" s="59"/>
      <c r="L11654" s="47" t="s">
        <v>124</v>
      </c>
    </row>
    <row r="11655" spans="1:12" hidden="1" x14ac:dyDescent="0.3">
      <c r="A11655" s="18" t="str">
        <f>+IF(OR(C11651=""),"NO",1)</f>
        <v>NO</v>
      </c>
      <c r="B11655" s="18"/>
      <c r="E11655" s="330"/>
      <c r="F11655" s="60" t="str">
        <f>+$F$30</f>
        <v>EXPERIENCIA APORTADA</v>
      </c>
      <c r="G11655" s="340" t="s">
        <v>124</v>
      </c>
      <c r="H11655" s="341"/>
      <c r="I11655" s="341"/>
      <c r="J11655" s="341"/>
      <c r="K11655" s="341"/>
      <c r="L11655" s="342"/>
    </row>
    <row r="11656" spans="1:12" hidden="1" x14ac:dyDescent="0.3">
      <c r="A11656" s="18" t="str">
        <f>+IF(OR(C11651=""),"NO",1)</f>
        <v>NO</v>
      </c>
      <c r="B11656" s="18"/>
      <c r="E11656" s="331"/>
      <c r="F11656" s="62" t="str">
        <f>+$F$31</f>
        <v>OBSERVACIÓN</v>
      </c>
      <c r="G11656" s="343" t="s">
        <v>124</v>
      </c>
      <c r="H11656" s="344"/>
      <c r="I11656" s="344"/>
      <c r="J11656" s="344"/>
      <c r="K11656" s="344"/>
      <c r="L11656" s="345"/>
    </row>
    <row r="11657" spans="1:12" ht="8.5" hidden="1" customHeight="1" x14ac:dyDescent="0.3">
      <c r="A11657" s="18" t="str">
        <f>+IF(OR(C11651=""),"NO",1)</f>
        <v>NO</v>
      </c>
      <c r="B11657" s="18"/>
      <c r="E11657" s="49"/>
      <c r="F11657" s="50"/>
      <c r="G11657" s="51"/>
      <c r="H11657" s="51"/>
      <c r="I11657" s="51"/>
      <c r="J11657" s="51"/>
      <c r="K11657" s="51"/>
      <c r="L11657" s="52"/>
    </row>
    <row r="11658" spans="1:12" hidden="1" x14ac:dyDescent="0.3">
      <c r="A11658" s="18" t="str">
        <f t="shared" ref="A11658" si="3906">+IF(OR(C11658=""),"NO",1)</f>
        <v>NO</v>
      </c>
      <c r="B11658" s="18"/>
      <c r="C11658" s="1" t="s">
        <v>124</v>
      </c>
      <c r="E11658" s="329">
        <v>2</v>
      </c>
      <c r="F11658" s="53" t="str">
        <f>+$F$26</f>
        <v>OBJETO</v>
      </c>
      <c r="G11658" s="332" t="s">
        <v>124</v>
      </c>
      <c r="H11658" s="333"/>
      <c r="I11658" s="333"/>
      <c r="J11658" s="333"/>
      <c r="K11658" s="333"/>
      <c r="L11658" s="334"/>
    </row>
    <row r="11659" spans="1:12" hidden="1" x14ac:dyDescent="0.3">
      <c r="A11659" s="18" t="str">
        <f t="shared" ref="A11659" si="3907">+IF(OR(C11658=""),"NO",1)</f>
        <v>NO</v>
      </c>
      <c r="B11659" s="18"/>
      <c r="E11659" s="330"/>
      <c r="F11659" s="54" t="str">
        <f>+$F$27</f>
        <v>CONTRATANTE</v>
      </c>
      <c r="G11659" s="335" t="s">
        <v>124</v>
      </c>
      <c r="H11659" s="310"/>
      <c r="I11659" s="310"/>
      <c r="J11659" s="310"/>
      <c r="K11659" s="310"/>
      <c r="L11659" s="336"/>
    </row>
    <row r="11660" spans="1:12" hidden="1" x14ac:dyDescent="0.3">
      <c r="A11660" s="18" t="str">
        <f t="shared" ref="A11660" si="3908">+IF(OR(C11658=""),"NO",1)</f>
        <v>NO</v>
      </c>
      <c r="B11660" s="18"/>
      <c r="E11660" s="330"/>
      <c r="F11660" s="54" t="str">
        <f>+$F$28</f>
        <v>APORTANTE</v>
      </c>
      <c r="G11660" s="337" t="s">
        <v>124</v>
      </c>
      <c r="H11660" s="338"/>
      <c r="I11660" s="338"/>
      <c r="J11660" s="338"/>
      <c r="K11660" s="338"/>
      <c r="L11660" s="339"/>
    </row>
    <row r="11661" spans="1:12" hidden="1" x14ac:dyDescent="0.3">
      <c r="A11661" s="18" t="str">
        <f t="shared" ref="A11661" si="3909">+IF(OR(C11658=""),"NO",1)</f>
        <v>NO</v>
      </c>
      <c r="B11661" s="18"/>
      <c r="E11661" s="330"/>
      <c r="F11661" s="54" t="str">
        <f>+$F$29</f>
        <v>VALOR /SMMLV)</v>
      </c>
      <c r="G11661" s="55" t="s">
        <v>124</v>
      </c>
      <c r="H11661" s="56" t="str">
        <f>+$H$29</f>
        <v>% PART..</v>
      </c>
      <c r="I11661" s="57" t="s">
        <v>124</v>
      </c>
      <c r="J11661" s="58" t="str">
        <f>+$J$29</f>
        <v>VALOR ACREDITADO</v>
      </c>
      <c r="K11661" s="59"/>
      <c r="L11661" s="47" t="s">
        <v>124</v>
      </c>
    </row>
    <row r="11662" spans="1:12" hidden="1" x14ac:dyDescent="0.3">
      <c r="A11662" s="18" t="str">
        <f t="shared" ref="A11662" si="3910">+IF(OR(C11658=""),"NO",1)</f>
        <v>NO</v>
      </c>
      <c r="B11662" s="18"/>
      <c r="E11662" s="330"/>
      <c r="F11662" s="60" t="str">
        <f>+$F$30</f>
        <v>EXPERIENCIA APORTADA</v>
      </c>
      <c r="G11662" s="340" t="s">
        <v>124</v>
      </c>
      <c r="H11662" s="341"/>
      <c r="I11662" s="341"/>
      <c r="J11662" s="341"/>
      <c r="K11662" s="341"/>
      <c r="L11662" s="342"/>
    </row>
    <row r="11663" spans="1:12" hidden="1" x14ac:dyDescent="0.3">
      <c r="A11663" s="18" t="str">
        <f t="shared" ref="A11663" si="3911">+IF(OR(C11658=""),"NO",1)</f>
        <v>NO</v>
      </c>
      <c r="B11663" s="18"/>
      <c r="E11663" s="331"/>
      <c r="F11663" s="62" t="str">
        <f>+$F$31</f>
        <v>OBSERVACIÓN</v>
      </c>
      <c r="G11663" s="343" t="s">
        <v>124</v>
      </c>
      <c r="H11663" s="344"/>
      <c r="I11663" s="344"/>
      <c r="J11663" s="344"/>
      <c r="K11663" s="344"/>
      <c r="L11663" s="345"/>
    </row>
    <row r="11664" spans="1:12" ht="8.5" hidden="1" customHeight="1" x14ac:dyDescent="0.3">
      <c r="A11664" s="18" t="str">
        <f t="shared" ref="A11664" si="3912">+IF(OR(C11658=""),"NO",1)</f>
        <v>NO</v>
      </c>
      <c r="B11664" s="18"/>
      <c r="E11664" s="49"/>
      <c r="F11664" s="50"/>
      <c r="G11664" s="51"/>
      <c r="H11664" s="51"/>
      <c r="I11664" s="51"/>
      <c r="J11664" s="51"/>
      <c r="K11664" s="51"/>
      <c r="L11664" s="52"/>
    </row>
    <row r="11665" spans="1:12" hidden="1" x14ac:dyDescent="0.3">
      <c r="A11665" s="18" t="str">
        <f t="shared" ref="A11665" si="3913">+IF(OR(C11665=""),"NO",1)</f>
        <v>NO</v>
      </c>
      <c r="B11665" s="18"/>
      <c r="C11665" s="1" t="s">
        <v>124</v>
      </c>
      <c r="E11665" s="329">
        <v>3</v>
      </c>
      <c r="F11665" s="53" t="str">
        <f>+$F$26</f>
        <v>OBJETO</v>
      </c>
      <c r="G11665" s="332" t="s">
        <v>124</v>
      </c>
      <c r="H11665" s="333"/>
      <c r="I11665" s="333"/>
      <c r="J11665" s="333"/>
      <c r="K11665" s="333"/>
      <c r="L11665" s="334"/>
    </row>
    <row r="11666" spans="1:12" hidden="1" x14ac:dyDescent="0.3">
      <c r="A11666" s="18" t="str">
        <f t="shared" ref="A11666" si="3914">+IF(OR(C11665=""),"NO",1)</f>
        <v>NO</v>
      </c>
      <c r="B11666" s="18"/>
      <c r="E11666" s="330"/>
      <c r="F11666" s="54" t="str">
        <f>+$F$27</f>
        <v>CONTRATANTE</v>
      </c>
      <c r="G11666" s="335" t="s">
        <v>124</v>
      </c>
      <c r="H11666" s="310"/>
      <c r="I11666" s="310"/>
      <c r="J11666" s="310"/>
      <c r="K11666" s="310"/>
      <c r="L11666" s="336"/>
    </row>
    <row r="11667" spans="1:12" hidden="1" x14ac:dyDescent="0.3">
      <c r="A11667" s="18" t="str">
        <f t="shared" ref="A11667" si="3915">+IF(OR(C11665=""),"NO",1)</f>
        <v>NO</v>
      </c>
      <c r="B11667" s="18"/>
      <c r="E11667" s="330"/>
      <c r="F11667" s="54" t="str">
        <f>+$F$28</f>
        <v>APORTANTE</v>
      </c>
      <c r="G11667" s="337" t="s">
        <v>124</v>
      </c>
      <c r="H11667" s="338"/>
      <c r="I11667" s="338"/>
      <c r="J11667" s="338"/>
      <c r="K11667" s="338"/>
      <c r="L11667" s="339"/>
    </row>
    <row r="11668" spans="1:12" hidden="1" x14ac:dyDescent="0.3">
      <c r="A11668" s="18" t="str">
        <f t="shared" ref="A11668" si="3916">+IF(OR(C11665=""),"NO",1)</f>
        <v>NO</v>
      </c>
      <c r="B11668" s="18"/>
      <c r="E11668" s="330"/>
      <c r="F11668" s="54" t="str">
        <f>+$F$29</f>
        <v>VALOR /SMMLV)</v>
      </c>
      <c r="G11668" s="55" t="s">
        <v>124</v>
      </c>
      <c r="H11668" s="56" t="str">
        <f>+$H$29</f>
        <v>% PART..</v>
      </c>
      <c r="I11668" s="57" t="s">
        <v>124</v>
      </c>
      <c r="J11668" s="58" t="str">
        <f>+$J$29</f>
        <v>VALOR ACREDITADO</v>
      </c>
      <c r="K11668" s="59"/>
      <c r="L11668" s="47" t="s">
        <v>124</v>
      </c>
    </row>
    <row r="11669" spans="1:12" hidden="1" x14ac:dyDescent="0.3">
      <c r="A11669" s="18" t="str">
        <f t="shared" ref="A11669" si="3917">+IF(OR(C11665=""),"NO",1)</f>
        <v>NO</v>
      </c>
      <c r="B11669" s="18"/>
      <c r="E11669" s="330"/>
      <c r="F11669" s="60" t="str">
        <f>+$F$30</f>
        <v>EXPERIENCIA APORTADA</v>
      </c>
      <c r="G11669" s="340" t="s">
        <v>124</v>
      </c>
      <c r="H11669" s="341"/>
      <c r="I11669" s="341"/>
      <c r="J11669" s="341"/>
      <c r="K11669" s="341"/>
      <c r="L11669" s="342"/>
    </row>
    <row r="11670" spans="1:12" hidden="1" x14ac:dyDescent="0.3">
      <c r="A11670" s="18" t="str">
        <f t="shared" ref="A11670" si="3918">+IF(OR(C11665=""),"NO",1)</f>
        <v>NO</v>
      </c>
      <c r="B11670" s="18"/>
      <c r="E11670" s="331"/>
      <c r="F11670" s="62" t="str">
        <f>+$F$31</f>
        <v>OBSERVACIÓN</v>
      </c>
      <c r="G11670" s="343" t="s">
        <v>124</v>
      </c>
      <c r="H11670" s="344"/>
      <c r="I11670" s="344"/>
      <c r="J11670" s="344"/>
      <c r="K11670" s="344"/>
      <c r="L11670" s="345"/>
    </row>
    <row r="11671" spans="1:12" ht="8.5" hidden="1" customHeight="1" x14ac:dyDescent="0.3">
      <c r="A11671" s="18" t="str">
        <f t="shared" ref="A11671" si="3919">+IF(OR(C11665=""),"NO",1)</f>
        <v>NO</v>
      </c>
      <c r="B11671" s="18"/>
      <c r="E11671" s="49"/>
      <c r="F11671" s="50"/>
      <c r="G11671" s="51"/>
      <c r="H11671" s="51"/>
      <c r="I11671" s="51"/>
      <c r="J11671" s="51"/>
      <c r="K11671" s="51"/>
      <c r="L11671" s="52"/>
    </row>
    <row r="11672" spans="1:12" hidden="1" x14ac:dyDescent="0.3">
      <c r="A11672" s="18" t="str">
        <f t="shared" ref="A11672" si="3920">+IF(OR(C11672=""),"NO",1)</f>
        <v>NO</v>
      </c>
      <c r="B11672" s="18"/>
      <c r="C11672" s="1" t="s">
        <v>124</v>
      </c>
      <c r="E11672" s="329">
        <v>4</v>
      </c>
      <c r="F11672" s="53" t="str">
        <f>+$F$26</f>
        <v>OBJETO</v>
      </c>
      <c r="G11672" s="332" t="s">
        <v>124</v>
      </c>
      <c r="H11672" s="333"/>
      <c r="I11672" s="333"/>
      <c r="J11672" s="333"/>
      <c r="K11672" s="333"/>
      <c r="L11672" s="334"/>
    </row>
    <row r="11673" spans="1:12" hidden="1" x14ac:dyDescent="0.3">
      <c r="A11673" s="18" t="str">
        <f t="shared" ref="A11673" si="3921">+IF(OR(C11672=""),"NO",1)</f>
        <v>NO</v>
      </c>
      <c r="B11673" s="18"/>
      <c r="E11673" s="330"/>
      <c r="F11673" s="54" t="str">
        <f>+$F$27</f>
        <v>CONTRATANTE</v>
      </c>
      <c r="G11673" s="335" t="s">
        <v>124</v>
      </c>
      <c r="H11673" s="310"/>
      <c r="I11673" s="310"/>
      <c r="J11673" s="310"/>
      <c r="K11673" s="310"/>
      <c r="L11673" s="336"/>
    </row>
    <row r="11674" spans="1:12" hidden="1" x14ac:dyDescent="0.3">
      <c r="A11674" s="18" t="str">
        <f t="shared" ref="A11674" si="3922">+IF(OR(C11672=""),"NO",1)</f>
        <v>NO</v>
      </c>
      <c r="B11674" s="18"/>
      <c r="E11674" s="330"/>
      <c r="F11674" s="54" t="str">
        <f>+$F$28</f>
        <v>APORTANTE</v>
      </c>
      <c r="G11674" s="337" t="s">
        <v>124</v>
      </c>
      <c r="H11674" s="338"/>
      <c r="I11674" s="338"/>
      <c r="J11674" s="338"/>
      <c r="K11674" s="338"/>
      <c r="L11674" s="339"/>
    </row>
    <row r="11675" spans="1:12" hidden="1" x14ac:dyDescent="0.3">
      <c r="A11675" s="18" t="str">
        <f t="shared" ref="A11675" si="3923">+IF(OR(C11672=""),"NO",1)</f>
        <v>NO</v>
      </c>
      <c r="B11675" s="18"/>
      <c r="E11675" s="330"/>
      <c r="F11675" s="54" t="str">
        <f>+$F$29</f>
        <v>VALOR /SMMLV)</v>
      </c>
      <c r="G11675" s="55" t="s">
        <v>124</v>
      </c>
      <c r="H11675" s="56" t="str">
        <f>+$H$29</f>
        <v>% PART..</v>
      </c>
      <c r="I11675" s="57" t="s">
        <v>124</v>
      </c>
      <c r="J11675" s="58" t="str">
        <f>+$J$29</f>
        <v>VALOR ACREDITADO</v>
      </c>
      <c r="K11675" s="59"/>
      <c r="L11675" s="47" t="s">
        <v>124</v>
      </c>
    </row>
    <row r="11676" spans="1:12" hidden="1" x14ac:dyDescent="0.3">
      <c r="A11676" s="18" t="str">
        <f t="shared" ref="A11676" si="3924">+IF(OR(C11672=""),"NO",1)</f>
        <v>NO</v>
      </c>
      <c r="B11676" s="18"/>
      <c r="E11676" s="330"/>
      <c r="F11676" s="60" t="str">
        <f>+$F$30</f>
        <v>EXPERIENCIA APORTADA</v>
      </c>
      <c r="G11676" s="340" t="s">
        <v>124</v>
      </c>
      <c r="H11676" s="341"/>
      <c r="I11676" s="341"/>
      <c r="J11676" s="341"/>
      <c r="K11676" s="341"/>
      <c r="L11676" s="342"/>
    </row>
    <row r="11677" spans="1:12" hidden="1" x14ac:dyDescent="0.3">
      <c r="A11677" s="18" t="str">
        <f t="shared" ref="A11677" si="3925">+IF(OR(C11672=""),"NO",1)</f>
        <v>NO</v>
      </c>
      <c r="B11677" s="18"/>
      <c r="E11677" s="331"/>
      <c r="F11677" s="62" t="str">
        <f>+$F$31</f>
        <v>OBSERVACIÓN</v>
      </c>
      <c r="G11677" s="343" t="s">
        <v>124</v>
      </c>
      <c r="H11677" s="344"/>
      <c r="I11677" s="344"/>
      <c r="J11677" s="344"/>
      <c r="K11677" s="344"/>
      <c r="L11677" s="345"/>
    </row>
    <row r="11678" spans="1:12" ht="8.5" hidden="1" customHeight="1" x14ac:dyDescent="0.3">
      <c r="A11678" s="18" t="str">
        <f t="shared" ref="A11678" si="3926">+IF(OR(C11672=""),"NO",1)</f>
        <v>NO</v>
      </c>
      <c r="B11678" s="18"/>
      <c r="E11678" s="49"/>
      <c r="F11678" s="50"/>
      <c r="G11678" s="51"/>
      <c r="H11678" s="51"/>
      <c r="I11678" s="51"/>
      <c r="J11678" s="51"/>
      <c r="K11678" s="51"/>
      <c r="L11678" s="52"/>
    </row>
    <row r="11679" spans="1:12" hidden="1" x14ac:dyDescent="0.3">
      <c r="A11679" s="18" t="str">
        <f t="shared" ref="A11679" si="3927">+IF(OR(C11679=""),"NO",1)</f>
        <v>NO</v>
      </c>
      <c r="B11679" s="18"/>
      <c r="C11679" s="1" t="s">
        <v>124</v>
      </c>
      <c r="E11679" s="329">
        <v>5</v>
      </c>
      <c r="F11679" s="53" t="str">
        <f>+$F$26</f>
        <v>OBJETO</v>
      </c>
      <c r="G11679" s="332" t="s">
        <v>124</v>
      </c>
      <c r="H11679" s="333"/>
      <c r="I11679" s="333"/>
      <c r="J11679" s="333"/>
      <c r="K11679" s="333"/>
      <c r="L11679" s="334"/>
    </row>
    <row r="11680" spans="1:12" hidden="1" x14ac:dyDescent="0.3">
      <c r="A11680" s="18" t="str">
        <f t="shared" ref="A11680" si="3928">+IF(OR(C11679=""),"NO",1)</f>
        <v>NO</v>
      </c>
      <c r="B11680" s="18"/>
      <c r="E11680" s="330"/>
      <c r="F11680" s="54" t="str">
        <f>+$F$27</f>
        <v>CONTRATANTE</v>
      </c>
      <c r="G11680" s="335" t="s">
        <v>124</v>
      </c>
      <c r="H11680" s="310"/>
      <c r="I11680" s="310"/>
      <c r="J11680" s="310"/>
      <c r="K11680" s="310"/>
      <c r="L11680" s="336"/>
    </row>
    <row r="11681" spans="1:12" hidden="1" x14ac:dyDescent="0.3">
      <c r="A11681" s="18" t="str">
        <f t="shared" ref="A11681" si="3929">+IF(OR(C11679=""),"NO",1)</f>
        <v>NO</v>
      </c>
      <c r="B11681" s="18"/>
      <c r="E11681" s="330"/>
      <c r="F11681" s="54" t="str">
        <f>+$F$28</f>
        <v>APORTANTE</v>
      </c>
      <c r="G11681" s="337" t="s">
        <v>124</v>
      </c>
      <c r="H11681" s="338"/>
      <c r="I11681" s="338"/>
      <c r="J11681" s="338"/>
      <c r="K11681" s="338"/>
      <c r="L11681" s="339"/>
    </row>
    <row r="11682" spans="1:12" hidden="1" x14ac:dyDescent="0.3">
      <c r="A11682" s="18" t="str">
        <f t="shared" ref="A11682" si="3930">+IF(OR(C11679=""),"NO",1)</f>
        <v>NO</v>
      </c>
      <c r="B11682" s="18"/>
      <c r="E11682" s="330"/>
      <c r="F11682" s="54" t="str">
        <f>+$F$29</f>
        <v>VALOR /SMMLV)</v>
      </c>
      <c r="G11682" s="55" t="s">
        <v>124</v>
      </c>
      <c r="H11682" s="56" t="str">
        <f>+$H$29</f>
        <v>% PART..</v>
      </c>
      <c r="I11682" s="57" t="s">
        <v>124</v>
      </c>
      <c r="J11682" s="58" t="str">
        <f>+$J$29</f>
        <v>VALOR ACREDITADO</v>
      </c>
      <c r="K11682" s="59"/>
      <c r="L11682" s="47" t="s">
        <v>124</v>
      </c>
    </row>
    <row r="11683" spans="1:12" hidden="1" x14ac:dyDescent="0.3">
      <c r="A11683" s="18" t="str">
        <f t="shared" ref="A11683" si="3931">+IF(OR(C11679=""),"NO",1)</f>
        <v>NO</v>
      </c>
      <c r="B11683" s="18"/>
      <c r="E11683" s="330"/>
      <c r="F11683" s="60" t="str">
        <f>+$F$30</f>
        <v>EXPERIENCIA APORTADA</v>
      </c>
      <c r="G11683" s="340" t="s">
        <v>124</v>
      </c>
      <c r="H11683" s="341"/>
      <c r="I11683" s="341"/>
      <c r="J11683" s="341"/>
      <c r="K11683" s="341"/>
      <c r="L11683" s="342"/>
    </row>
    <row r="11684" spans="1:12" hidden="1" x14ac:dyDescent="0.3">
      <c r="A11684" s="18" t="str">
        <f t="shared" ref="A11684" si="3932">+IF(OR(C11679=""),"NO",1)</f>
        <v>NO</v>
      </c>
      <c r="B11684" s="18"/>
      <c r="E11684" s="331"/>
      <c r="F11684" s="62" t="str">
        <f>+$F$31</f>
        <v>OBSERVACIÓN</v>
      </c>
      <c r="G11684" s="343" t="s">
        <v>124</v>
      </c>
      <c r="H11684" s="344"/>
      <c r="I11684" s="344"/>
      <c r="J11684" s="344"/>
      <c r="K11684" s="344"/>
      <c r="L11684" s="345"/>
    </row>
    <row r="11685" spans="1:12" ht="8.5" hidden="1" customHeight="1" x14ac:dyDescent="0.3">
      <c r="A11685" s="18" t="str">
        <f t="shared" ref="A11685" si="3933">+IF(OR(C11679=""),"NO",1)</f>
        <v>NO</v>
      </c>
      <c r="B11685" s="18"/>
      <c r="E11685" s="49"/>
      <c r="F11685" s="50"/>
      <c r="G11685" s="51"/>
      <c r="H11685" s="51"/>
      <c r="I11685" s="51"/>
      <c r="J11685" s="51"/>
      <c r="K11685" s="51"/>
      <c r="L11685" s="52"/>
    </row>
    <row r="11686" spans="1:12" hidden="1" x14ac:dyDescent="0.3">
      <c r="A11686" s="18" t="str">
        <f t="shared" ref="A11686" si="3934">+IF(OR(C11686=""),"NO",1)</f>
        <v>NO</v>
      </c>
      <c r="B11686" s="18"/>
      <c r="C11686" s="1" t="s">
        <v>124</v>
      </c>
      <c r="E11686" s="329">
        <v>6</v>
      </c>
      <c r="F11686" s="53" t="str">
        <f>+$F$26</f>
        <v>OBJETO</v>
      </c>
      <c r="G11686" s="332" t="s">
        <v>124</v>
      </c>
      <c r="H11686" s="333"/>
      <c r="I11686" s="333"/>
      <c r="J11686" s="333"/>
      <c r="K11686" s="333"/>
      <c r="L11686" s="334"/>
    </row>
    <row r="11687" spans="1:12" hidden="1" x14ac:dyDescent="0.3">
      <c r="A11687" s="18" t="str">
        <f t="shared" ref="A11687" si="3935">+IF(OR(C11686=""),"NO",1)</f>
        <v>NO</v>
      </c>
      <c r="B11687" s="18"/>
      <c r="E11687" s="330"/>
      <c r="F11687" s="54" t="str">
        <f>+$F$27</f>
        <v>CONTRATANTE</v>
      </c>
      <c r="G11687" s="335" t="s">
        <v>124</v>
      </c>
      <c r="H11687" s="310"/>
      <c r="I11687" s="310"/>
      <c r="J11687" s="310"/>
      <c r="K11687" s="310"/>
      <c r="L11687" s="336"/>
    </row>
    <row r="11688" spans="1:12" hidden="1" x14ac:dyDescent="0.3">
      <c r="A11688" s="18" t="str">
        <f t="shared" ref="A11688" si="3936">+IF(OR(C11686=""),"NO",1)</f>
        <v>NO</v>
      </c>
      <c r="B11688" s="18"/>
      <c r="E11688" s="330"/>
      <c r="F11688" s="54" t="str">
        <f>+$F$28</f>
        <v>APORTANTE</v>
      </c>
      <c r="G11688" s="337" t="s">
        <v>124</v>
      </c>
      <c r="H11688" s="338"/>
      <c r="I11688" s="338"/>
      <c r="J11688" s="338"/>
      <c r="K11688" s="338"/>
      <c r="L11688" s="339"/>
    </row>
    <row r="11689" spans="1:12" hidden="1" x14ac:dyDescent="0.3">
      <c r="A11689" s="18" t="str">
        <f t="shared" ref="A11689" si="3937">+IF(OR(C11686=""),"NO",1)</f>
        <v>NO</v>
      </c>
      <c r="B11689" s="18"/>
      <c r="E11689" s="330"/>
      <c r="F11689" s="54" t="str">
        <f>+$F$29</f>
        <v>VALOR /SMMLV)</v>
      </c>
      <c r="G11689" s="55" t="s">
        <v>124</v>
      </c>
      <c r="H11689" s="56" t="str">
        <f>+$H$29</f>
        <v>% PART..</v>
      </c>
      <c r="I11689" s="57" t="s">
        <v>124</v>
      </c>
      <c r="J11689" s="58" t="str">
        <f>+$J$29</f>
        <v>VALOR ACREDITADO</v>
      </c>
      <c r="K11689" s="59"/>
      <c r="L11689" s="47" t="s">
        <v>124</v>
      </c>
    </row>
    <row r="11690" spans="1:12" hidden="1" x14ac:dyDescent="0.3">
      <c r="A11690" s="18" t="str">
        <f t="shared" ref="A11690" si="3938">+IF(OR(C11686=""),"NO",1)</f>
        <v>NO</v>
      </c>
      <c r="B11690" s="18"/>
      <c r="E11690" s="330"/>
      <c r="F11690" s="60" t="str">
        <f>+$F$30</f>
        <v>EXPERIENCIA APORTADA</v>
      </c>
      <c r="G11690" s="340" t="s">
        <v>124</v>
      </c>
      <c r="H11690" s="341"/>
      <c r="I11690" s="341"/>
      <c r="J11690" s="341"/>
      <c r="K11690" s="341"/>
      <c r="L11690" s="342"/>
    </row>
    <row r="11691" spans="1:12" hidden="1" x14ac:dyDescent="0.3">
      <c r="A11691" s="18" t="str">
        <f t="shared" ref="A11691" si="3939">+IF(OR(C11686=""),"NO",1)</f>
        <v>NO</v>
      </c>
      <c r="B11691" s="18"/>
      <c r="E11691" s="331"/>
      <c r="F11691" s="62" t="str">
        <f>+$F$31</f>
        <v>OBSERVACIÓN</v>
      </c>
      <c r="G11691" s="343" t="s">
        <v>124</v>
      </c>
      <c r="H11691" s="344"/>
      <c r="I11691" s="344"/>
      <c r="J11691" s="344"/>
      <c r="K11691" s="344"/>
      <c r="L11691" s="345"/>
    </row>
    <row r="11692" spans="1:12" ht="8.5" hidden="1" customHeight="1" x14ac:dyDescent="0.3">
      <c r="A11692" s="18" t="str">
        <f t="shared" ref="A11692" si="3940">+IF(OR(C11686=""),"NO",1)</f>
        <v>NO</v>
      </c>
      <c r="B11692" s="18"/>
      <c r="E11692" s="49"/>
      <c r="F11692" s="50"/>
      <c r="G11692" s="51"/>
      <c r="H11692" s="51"/>
      <c r="I11692" s="51"/>
      <c r="J11692" s="51"/>
      <c r="K11692" s="51"/>
      <c r="L11692" s="52"/>
    </row>
    <row r="11693" spans="1:12" hidden="1" x14ac:dyDescent="0.3">
      <c r="A11693" s="18" t="str">
        <f t="shared" ref="A11693" si="3941">+IF(OR(C11693=""),"NO",1)</f>
        <v>NO</v>
      </c>
      <c r="B11693" s="18"/>
      <c r="C11693" s="1" t="s">
        <v>124</v>
      </c>
      <c r="E11693" s="329">
        <v>7</v>
      </c>
      <c r="F11693" s="53" t="str">
        <f>+$F$26</f>
        <v>OBJETO</v>
      </c>
      <c r="G11693" s="332" t="s">
        <v>124</v>
      </c>
      <c r="H11693" s="333"/>
      <c r="I11693" s="333"/>
      <c r="J11693" s="333"/>
      <c r="K11693" s="333"/>
      <c r="L11693" s="334"/>
    </row>
    <row r="11694" spans="1:12" hidden="1" x14ac:dyDescent="0.3">
      <c r="A11694" s="18" t="str">
        <f t="shared" ref="A11694" si="3942">+IF(OR(C11693=""),"NO",1)</f>
        <v>NO</v>
      </c>
      <c r="B11694" s="18"/>
      <c r="E11694" s="330"/>
      <c r="F11694" s="54" t="str">
        <f>+$F$27</f>
        <v>CONTRATANTE</v>
      </c>
      <c r="G11694" s="335" t="s">
        <v>124</v>
      </c>
      <c r="H11694" s="310"/>
      <c r="I11694" s="310"/>
      <c r="J11694" s="310"/>
      <c r="K11694" s="310"/>
      <c r="L11694" s="336"/>
    </row>
    <row r="11695" spans="1:12" hidden="1" x14ac:dyDescent="0.3">
      <c r="A11695" s="18" t="str">
        <f t="shared" ref="A11695" si="3943">+IF(OR(C11693=""),"NO",1)</f>
        <v>NO</v>
      </c>
      <c r="B11695" s="18"/>
      <c r="E11695" s="330"/>
      <c r="F11695" s="54" t="str">
        <f>+$F$28</f>
        <v>APORTANTE</v>
      </c>
      <c r="G11695" s="337" t="s">
        <v>124</v>
      </c>
      <c r="H11695" s="338"/>
      <c r="I11695" s="338"/>
      <c r="J11695" s="338"/>
      <c r="K11695" s="338"/>
      <c r="L11695" s="339"/>
    </row>
    <row r="11696" spans="1:12" hidden="1" x14ac:dyDescent="0.3">
      <c r="A11696" s="18" t="str">
        <f t="shared" ref="A11696" si="3944">+IF(OR(C11693=""),"NO",1)</f>
        <v>NO</v>
      </c>
      <c r="B11696" s="18"/>
      <c r="E11696" s="330"/>
      <c r="F11696" s="54" t="str">
        <f>+$F$29</f>
        <v>VALOR /SMMLV)</v>
      </c>
      <c r="G11696" s="55" t="s">
        <v>124</v>
      </c>
      <c r="H11696" s="56" t="str">
        <f>+$H$29</f>
        <v>% PART..</v>
      </c>
      <c r="I11696" s="57" t="s">
        <v>124</v>
      </c>
      <c r="J11696" s="58" t="str">
        <f>+$J$29</f>
        <v>VALOR ACREDITADO</v>
      </c>
      <c r="K11696" s="59"/>
      <c r="L11696" s="47" t="s">
        <v>124</v>
      </c>
    </row>
    <row r="11697" spans="1:12" hidden="1" x14ac:dyDescent="0.3">
      <c r="A11697" s="18" t="str">
        <f t="shared" ref="A11697" si="3945">+IF(OR(C11693=""),"NO",1)</f>
        <v>NO</v>
      </c>
      <c r="B11697" s="18"/>
      <c r="E11697" s="330"/>
      <c r="F11697" s="60" t="str">
        <f>+$F$30</f>
        <v>EXPERIENCIA APORTADA</v>
      </c>
      <c r="G11697" s="340" t="s">
        <v>124</v>
      </c>
      <c r="H11697" s="341"/>
      <c r="I11697" s="341"/>
      <c r="J11697" s="341"/>
      <c r="K11697" s="341"/>
      <c r="L11697" s="342"/>
    </row>
    <row r="11698" spans="1:12" hidden="1" x14ac:dyDescent="0.3">
      <c r="A11698" s="18" t="str">
        <f t="shared" ref="A11698" si="3946">+IF(OR(C11693=""),"NO",1)</f>
        <v>NO</v>
      </c>
      <c r="B11698" s="18"/>
      <c r="E11698" s="331"/>
      <c r="F11698" s="62" t="str">
        <f>+$F$31</f>
        <v>OBSERVACIÓN</v>
      </c>
      <c r="G11698" s="343" t="s">
        <v>124</v>
      </c>
      <c r="H11698" s="344"/>
      <c r="I11698" s="344"/>
      <c r="J11698" s="344"/>
      <c r="K11698" s="344"/>
      <c r="L11698" s="345"/>
    </row>
    <row r="11699" spans="1:12" hidden="1" x14ac:dyDescent="0.3">
      <c r="A11699" s="18" t="str">
        <f t="shared" ref="A11699" si="3947">+IF(OR(C11693=""),"NO",1)</f>
        <v>NO</v>
      </c>
      <c r="B11699" s="18"/>
      <c r="E11699" s="49"/>
      <c r="F11699" s="50"/>
      <c r="G11699" s="51"/>
      <c r="H11699" s="51"/>
      <c r="I11699" s="51"/>
      <c r="J11699" s="51"/>
      <c r="K11699" s="51"/>
      <c r="L11699" s="52"/>
    </row>
    <row r="11700" spans="1:12" hidden="1" x14ac:dyDescent="0.3">
      <c r="A11700" s="1" t="str">
        <f>+A11635</f>
        <v>NO</v>
      </c>
      <c r="C11700" s="1" t="str">
        <f>"N"&amp;C11635</f>
        <v>N</v>
      </c>
      <c r="E11700" s="63"/>
      <c r="F11700" s="64" t="str">
        <f>+$F$75</f>
        <v>TOTAL DE CONTRATOS PRESENTADOS VÁLIDOS QUE CUMPLEN EXPERIENCIA ACREDITADA:</v>
      </c>
      <c r="G11700" s="65"/>
      <c r="H11700" s="65"/>
      <c r="I11700" s="65"/>
      <c r="J11700" s="66"/>
      <c r="K11700" s="65"/>
      <c r="L11700" s="67" t="s">
        <v>124</v>
      </c>
    </row>
    <row r="11701" spans="1:12" ht="6.65" hidden="1" customHeight="1" x14ac:dyDescent="0.3">
      <c r="A11701" s="1" t="str">
        <f>+A11635</f>
        <v>NO</v>
      </c>
      <c r="E11701" s="51"/>
      <c r="F11701" s="50"/>
      <c r="G11701" s="51"/>
      <c r="H11701" s="51"/>
      <c r="I11701" s="51"/>
      <c r="J11701" s="51"/>
      <c r="K11701" s="51"/>
      <c r="L11701" s="51"/>
    </row>
    <row r="11702" spans="1:12" hidden="1" x14ac:dyDescent="0.3">
      <c r="A11702" s="1" t="str">
        <f>+A11635</f>
        <v>NO</v>
      </c>
      <c r="E11702" s="63"/>
      <c r="F11702" s="63" t="str">
        <f>+$F$77</f>
        <v>ACREDITA SUMINISTRO E INSTALACIÓN DE MOBILIARIO POR LO MENOS EN UN (1) CONTRATO VÁLIDO</v>
      </c>
      <c r="G11702" s="65"/>
      <c r="H11702" s="65"/>
      <c r="I11702" s="65"/>
      <c r="J11702" s="66"/>
      <c r="K11702" s="65"/>
      <c r="L11702" s="68" t="s">
        <v>157</v>
      </c>
    </row>
    <row r="11703" spans="1:12" ht="5.15" hidden="1" customHeight="1" x14ac:dyDescent="0.3">
      <c r="A11703" s="1" t="str">
        <f>+A11635</f>
        <v>NO</v>
      </c>
      <c r="E11703" s="51"/>
      <c r="F11703" s="50"/>
      <c r="G11703" s="51"/>
      <c r="H11703" s="51"/>
      <c r="I11703" s="51"/>
      <c r="J11703" s="51"/>
      <c r="K11703" s="51"/>
      <c r="L11703" s="51"/>
    </row>
    <row r="11704" spans="1:12" ht="12.75" hidden="1" customHeight="1" x14ac:dyDescent="0.3">
      <c r="A11704" s="1" t="str">
        <f>+A11635</f>
        <v>NO</v>
      </c>
      <c r="E11704" s="69" t="str">
        <f>+$E$79</f>
        <v>EXPERIENCIA ESPECÍFICA NUMERAL 10.1.1 A</v>
      </c>
      <c r="F11704" s="70"/>
      <c r="G11704" s="70"/>
      <c r="H11704" s="70"/>
      <c r="I11704" s="70"/>
      <c r="J11704" s="70"/>
      <c r="K11704" s="70"/>
      <c r="L11704" s="71"/>
    </row>
    <row r="11705" spans="1:12" ht="26.5" hidden="1" customHeight="1" x14ac:dyDescent="0.3">
      <c r="A11705" s="1" t="str">
        <f>+A11635</f>
        <v>NO</v>
      </c>
      <c r="E11705" s="72"/>
      <c r="F11705" s="325" t="str">
        <f>+$F$80</f>
        <v>Por lo menos uno (1) de los contratos válidos aportados como experiencia general debe corresponder mínimo al 60% del presupuesto oficial del presente proceso de selección.  (SMMLV)</v>
      </c>
      <c r="G11705" s="326"/>
      <c r="H11705" s="326"/>
      <c r="I11705" s="326"/>
      <c r="J11705" s="326"/>
      <c r="K11705" s="73" t="s">
        <v>124</v>
      </c>
      <c r="L11705" s="74" t="s">
        <v>124</v>
      </c>
    </row>
    <row r="11706" spans="1:12" ht="23.5" hidden="1" customHeight="1" x14ac:dyDescent="0.3">
      <c r="A11706" s="1" t="str">
        <f>+A11635</f>
        <v>NO</v>
      </c>
      <c r="E11706" s="63"/>
      <c r="F11706" s="325" t="str">
        <f>+$F$81</f>
        <v xml:space="preserve">Deberá acreditarse en al menos uno (1) de los contratos válidos aportados como experiencia general una </v>
      </c>
      <c r="G11706" s="326"/>
      <c r="H11706" s="326"/>
      <c r="I11706" s="326"/>
      <c r="J11706" s="326"/>
      <c r="K11706" s="73" t="s">
        <v>124</v>
      </c>
      <c r="L11706" s="74" t="s">
        <v>124</v>
      </c>
    </row>
    <row r="11707" spans="1:12" ht="23.5" hidden="1" customHeight="1" x14ac:dyDescent="0.3">
      <c r="A11707" s="18" t="s">
        <v>30</v>
      </c>
      <c r="E11707" s="63"/>
      <c r="F11707" s="325" t="str">
        <f>+$F$82</f>
        <v xml:space="preserve">Deberá acreditarse en al menos uno (1) de los contratos válidos aportados interventoría a intervención de </v>
      </c>
      <c r="G11707" s="326"/>
      <c r="H11707" s="326"/>
      <c r="I11707" s="326"/>
      <c r="J11707" s="326"/>
      <c r="K11707" s="73">
        <f>+$K$82</f>
        <v>0</v>
      </c>
      <c r="L11707" s="74" t="s">
        <v>124</v>
      </c>
    </row>
    <row r="11708" spans="1:12" ht="36" hidden="1" customHeight="1" x14ac:dyDescent="0.3">
      <c r="A11708" s="18" t="s">
        <v>30</v>
      </c>
      <c r="E11708" s="63"/>
      <c r="F11708" s="325" t="str">
        <f>+$F$83</f>
        <v xml:space="preserve">Deberá acreditarse en al menos uno (1) de los contratos válidos aportados interventoría a intervención de </v>
      </c>
      <c r="G11708" s="326"/>
      <c r="H11708" s="326"/>
      <c r="I11708" s="326"/>
      <c r="J11708" s="326"/>
      <c r="K11708" s="75">
        <f>+$K$83</f>
        <v>0</v>
      </c>
      <c r="L11708" s="76" t="s">
        <v>124</v>
      </c>
    </row>
    <row r="11709" spans="1:12" hidden="1" x14ac:dyDescent="0.3">
      <c r="A11709" s="1" t="str">
        <f>+A11635</f>
        <v>NO</v>
      </c>
      <c r="E11709" s="51"/>
      <c r="F11709" s="50"/>
      <c r="G11709" s="51"/>
      <c r="H11709" s="51"/>
      <c r="I11709" s="51"/>
      <c r="J11709" s="51"/>
      <c r="K11709" s="51"/>
      <c r="L11709" s="51"/>
    </row>
    <row r="11710" spans="1:12" ht="12.75" hidden="1" customHeight="1" x14ac:dyDescent="0.3">
      <c r="A11710" s="1" t="str">
        <f>+A11635</f>
        <v>NO</v>
      </c>
      <c r="E11710" s="40" t="str">
        <f>+$E$85</f>
        <v>VALOR MÍNIMO A CERIFICAR % P.O EN SMMMLV. NUMERAL 3.9.1</v>
      </c>
      <c r="F11710" s="41"/>
      <c r="G11710" s="41"/>
      <c r="H11710" s="41"/>
      <c r="I11710" s="41"/>
      <c r="J11710" s="41"/>
      <c r="K11710" s="41"/>
      <c r="L11710" s="42"/>
    </row>
    <row r="11711" spans="1:12" hidden="1" x14ac:dyDescent="0.3">
      <c r="A11711" s="1" t="str">
        <f>+A11635</f>
        <v>NO</v>
      </c>
      <c r="C11711" s="1" t="str">
        <f>"M"&amp;C11635</f>
        <v>M</v>
      </c>
      <c r="E11711" s="77" t="str">
        <f>+$E$86</f>
        <v>100% P.O.</v>
      </c>
      <c r="F11711" s="78"/>
      <c r="G11711" s="61">
        <v>242.41716883554506</v>
      </c>
      <c r="H11711" s="124" t="str">
        <f>+$H$86</f>
        <v>TOTAL EJECUTADO DE CONTRATOS ACREDITADOS</v>
      </c>
      <c r="I11711" s="124"/>
      <c r="J11711" s="124"/>
      <c r="K11711" s="55" t="s">
        <v>124</v>
      </c>
      <c r="L11711" s="47" t="s">
        <v>124</v>
      </c>
    </row>
    <row r="11712" spans="1:12" hidden="1" x14ac:dyDescent="0.3">
      <c r="A11712" s="1" t="str">
        <f>+A11635</f>
        <v>NO</v>
      </c>
      <c r="E11712" s="39"/>
      <c r="F11712" s="39"/>
      <c r="G11712" s="39"/>
      <c r="H11712" s="39"/>
      <c r="I11712" s="39"/>
      <c r="J11712" s="39"/>
      <c r="K11712" s="39"/>
      <c r="L11712" s="39"/>
    </row>
    <row r="11713" spans="1:12" ht="12.75" hidden="1" customHeight="1" x14ac:dyDescent="0.3">
      <c r="A11713" s="18" t="s">
        <v>30</v>
      </c>
      <c r="B11713" s="18"/>
      <c r="E11713" s="40" t="str">
        <f>+$E$88</f>
        <v>CONSIDERACIONES PARA LA VALIDEZ DE LA EXPERIENCIA REQUERIDA: EXPERIENCIA PROPONENTES PLURALES NUMERAL 10.1.2 D</v>
      </c>
      <c r="F11713" s="41"/>
      <c r="G11713" s="41"/>
      <c r="H11713" s="41"/>
      <c r="I11713" s="41"/>
      <c r="J11713" s="41"/>
      <c r="K11713" s="41"/>
      <c r="L11713" s="42"/>
    </row>
    <row r="11714" spans="1:12" ht="28" hidden="1" customHeight="1" x14ac:dyDescent="0.3">
      <c r="A11714" s="18" t="s">
        <v>30</v>
      </c>
      <c r="B11714" s="18"/>
      <c r="C11714" s="1" t="str">
        <f>"O"&amp;C11635</f>
        <v>O</v>
      </c>
      <c r="E11714" s="80" t="str">
        <f>+$E$89</f>
        <v>i)</v>
      </c>
      <c r="F11714" s="327" t="str">
        <f>+$F$89</f>
        <v>Uno de los integrantes debe aportar como mínimo el cincuenta por ciento (50 %) de la experiencia solicitada</v>
      </c>
      <c r="G11714" s="328"/>
      <c r="H11714" s="328"/>
      <c r="I11714" s="328"/>
      <c r="J11714" s="328"/>
      <c r="K11714" s="73" t="s">
        <v>124</v>
      </c>
      <c r="L11714" s="47" t="s">
        <v>124</v>
      </c>
    </row>
    <row r="11715" spans="1:12" ht="28" hidden="1" customHeight="1" x14ac:dyDescent="0.3">
      <c r="A11715" s="18" t="s">
        <v>30</v>
      </c>
      <c r="B11715" s="18"/>
      <c r="C11715" s="1" t="str">
        <f>"O"&amp;C11635</f>
        <v>O</v>
      </c>
      <c r="E11715" s="80" t="str">
        <f>+$E$90</f>
        <v>ii)</v>
      </c>
      <c r="F11715" s="327" t="str">
        <f>+$F$90</f>
        <v>Todos los demás ntegrantes deben acreditar al menos el cinco por ciento (5 %) de la experiencia solicitada, solo uno (1) de los integrantes podrá no acreditar experiencia pero su porcentaje de participación  no podrá superar el diez por ciento (10 %)</v>
      </c>
      <c r="G11715" s="328"/>
      <c r="H11715" s="328"/>
      <c r="I11715" s="328"/>
      <c r="J11715" s="328"/>
      <c r="K11715" s="73" t="s">
        <v>124</v>
      </c>
      <c r="L11715" s="47" t="s">
        <v>124</v>
      </c>
    </row>
    <row r="11716" spans="1:12" hidden="1" x14ac:dyDescent="0.3">
      <c r="A11716" s="18" t="s">
        <v>30</v>
      </c>
      <c r="B11716" s="18"/>
      <c r="E11716" s="39"/>
      <c r="F11716" s="39"/>
      <c r="G11716" s="39"/>
      <c r="H11716" s="39"/>
      <c r="I11716" s="39"/>
      <c r="J11716" s="39"/>
      <c r="K11716" s="39"/>
      <c r="L11716" s="39"/>
    </row>
    <row r="11717" spans="1:12" ht="13" hidden="1" customHeight="1" x14ac:dyDescent="0.3">
      <c r="A11717" s="18" t="str">
        <f>+A11635</f>
        <v>NO</v>
      </c>
      <c r="B11717" s="18"/>
      <c r="E11717" s="69" t="str">
        <f>+$E$92</f>
        <v>VERIFICACIÓN Y ASIGNACIÓN DE PUNTAJE POR LA EXPERIENCIA DEL PROPONENTE</v>
      </c>
      <c r="F11717" s="70"/>
      <c r="G11717" s="70"/>
      <c r="H11717" s="70"/>
      <c r="I11717" s="70"/>
      <c r="J11717" s="70"/>
      <c r="K11717" s="70"/>
      <c r="L11717" s="71"/>
    </row>
    <row r="11718" spans="1:12" hidden="1" x14ac:dyDescent="0.3">
      <c r="A11718" s="18" t="str">
        <f>+A11635</f>
        <v>NO</v>
      </c>
      <c r="B11718" s="18"/>
      <c r="E11718" s="81"/>
      <c r="F11718" s="323" t="str">
        <f>+$F$93</f>
        <v>No. CONTRATOS QUE ACREDITAN LA EXPERIENCIA (NO OBJETO DE SUBSANACIÓN)</v>
      </c>
      <c r="G11718" s="324"/>
      <c r="H11718" s="324"/>
      <c r="I11718" s="324"/>
      <c r="J11718" s="324"/>
      <c r="K11718" s="82"/>
      <c r="L11718" s="83" t="s">
        <v>124</v>
      </c>
    </row>
    <row r="11719" spans="1:12" ht="13" hidden="1" customHeight="1" x14ac:dyDescent="0.3">
      <c r="A11719" s="18" t="str">
        <f>+A11635</f>
        <v>NO</v>
      </c>
      <c r="B11719" s="18"/>
      <c r="E11719" s="84"/>
      <c r="F11719" s="323" t="str">
        <f>+$F$94</f>
        <v>TOTAL EJECUTADO DE CONTRATOS ACREDITADOS PROPUESTA INICIAL</v>
      </c>
      <c r="G11719" s="324"/>
      <c r="H11719" s="324"/>
      <c r="I11719" s="324"/>
      <c r="J11719" s="324"/>
      <c r="K11719" s="85"/>
      <c r="L11719" s="86" t="s">
        <v>124</v>
      </c>
    </row>
    <row r="11720" spans="1:12" ht="13" hidden="1" customHeight="1" x14ac:dyDescent="0.3">
      <c r="A11720" s="18" t="str">
        <f>+A11635</f>
        <v>NO</v>
      </c>
      <c r="B11720" s="18"/>
      <c r="E11720" s="87"/>
      <c r="F11720" s="323" t="str">
        <f>+$F$95</f>
        <v>PROMEDIO VALOR ACREDITADO EN SMMLV</v>
      </c>
      <c r="G11720" s="324"/>
      <c r="H11720" s="324"/>
      <c r="I11720" s="324"/>
      <c r="J11720" s="324"/>
      <c r="K11720" s="66"/>
      <c r="L11720" s="88" t="s">
        <v>124</v>
      </c>
    </row>
    <row r="11721" spans="1:12" hidden="1" x14ac:dyDescent="0.3">
      <c r="A11721" s="18" t="str">
        <f>+A11635</f>
        <v>NO</v>
      </c>
      <c r="B11721" s="18"/>
      <c r="E11721" s="89"/>
      <c r="F11721" s="89"/>
      <c r="G11721" s="89"/>
      <c r="H11721" s="89"/>
      <c r="I11721" s="89"/>
      <c r="J11721" s="89"/>
      <c r="K11721" s="89"/>
      <c r="L11721" s="89"/>
    </row>
    <row r="11722" spans="1:12" ht="13" hidden="1" customHeight="1" x14ac:dyDescent="0.3">
      <c r="A11722" s="18" t="str">
        <f>+A11635</f>
        <v>NO</v>
      </c>
      <c r="B11722" s="18"/>
      <c r="E11722" s="69" t="str">
        <f>+$E$97</f>
        <v>3.9.2 EXIGENCIAS MÍNIMAS DE EXPERIENCIA Y FORMACIÓN ACADÉMICA DEL EQUIPO DE TRABAJO</v>
      </c>
      <c r="F11722" s="70"/>
      <c r="G11722" s="70"/>
      <c r="H11722" s="70"/>
      <c r="I11722" s="70"/>
      <c r="J11722" s="70"/>
      <c r="K11722" s="70"/>
      <c r="L11722" s="71"/>
    </row>
    <row r="11723" spans="1:12" hidden="1" x14ac:dyDescent="0.3">
      <c r="A11723" s="18" t="str">
        <f>+A11635</f>
        <v>NO</v>
      </c>
      <c r="B11723" s="18"/>
      <c r="E11723" s="90" t="str">
        <f>+$E$98</f>
        <v>Formulario 8</v>
      </c>
      <c r="F11723" s="315" t="s">
        <v>46</v>
      </c>
      <c r="G11723" s="316"/>
      <c r="H11723" s="317"/>
      <c r="I11723" s="318"/>
      <c r="J11723" s="318"/>
      <c r="K11723" s="318"/>
      <c r="L11723" s="319"/>
    </row>
    <row r="11724" spans="1:12" hidden="1" x14ac:dyDescent="0.3">
      <c r="A11724" s="18" t="str">
        <f>+A11635</f>
        <v>NO</v>
      </c>
      <c r="B11724" s="18"/>
      <c r="E11724" s="91" t="s">
        <v>124</v>
      </c>
      <c r="F11724" s="91" t="str">
        <f>+$F$99</f>
        <v>Director de Interventoría</v>
      </c>
      <c r="G11724" s="91" t="str">
        <f>+$G$99</f>
        <v>Residente de Interventoría</v>
      </c>
      <c r="H11724" s="320"/>
      <c r="I11724" s="321"/>
      <c r="J11724" s="321"/>
      <c r="K11724" s="321"/>
      <c r="L11724" s="322"/>
    </row>
    <row r="11725" spans="1:12" hidden="1" x14ac:dyDescent="0.3">
      <c r="A11725" s="18" t="str">
        <f>+A11635</f>
        <v>NO</v>
      </c>
      <c r="B11725" s="18"/>
      <c r="E11725" s="304" t="str">
        <f>+$E$100</f>
        <v>OBSERVACIONES RESPECTO REQUISITO HABILITANTE DEL PERSONAL CLAVE EVALUABLE</v>
      </c>
      <c r="F11725" s="305"/>
      <c r="G11725" s="305"/>
      <c r="H11725" s="305"/>
      <c r="I11725" s="305"/>
      <c r="J11725" s="305"/>
      <c r="K11725" s="305"/>
      <c r="L11725" s="305"/>
    </row>
    <row r="11726" spans="1:12" hidden="1" x14ac:dyDescent="0.3">
      <c r="A11726" s="18" t="str">
        <f>+A11635</f>
        <v>NO</v>
      </c>
      <c r="B11726" s="18"/>
      <c r="E11726" s="312" t="s">
        <v>124</v>
      </c>
      <c r="F11726" s="313"/>
      <c r="G11726" s="313"/>
      <c r="H11726" s="313"/>
      <c r="I11726" s="313"/>
      <c r="J11726" s="313"/>
      <c r="K11726" s="313"/>
      <c r="L11726" s="314"/>
    </row>
    <row r="11727" spans="1:12" hidden="1" x14ac:dyDescent="0.3">
      <c r="A11727" s="18" t="str">
        <f>+A11635</f>
        <v>NO</v>
      </c>
      <c r="B11727" s="18"/>
      <c r="E11727" s="89"/>
      <c r="F11727" s="89"/>
      <c r="G11727" s="89"/>
      <c r="H11727" s="89"/>
      <c r="I11727" s="89"/>
      <c r="J11727" s="89"/>
      <c r="K11727" s="89"/>
      <c r="L11727" s="89"/>
    </row>
    <row r="11728" spans="1:12" ht="13" hidden="1" customHeight="1" x14ac:dyDescent="0.3">
      <c r="A11728" s="18" t="str">
        <f>+A11635</f>
        <v>NO</v>
      </c>
      <c r="B11728" s="18"/>
      <c r="E11728" s="69" t="str">
        <f>+$E$103</f>
        <v>4.2 EQUIPO DE TRABAJO (Personal Clave Evaluable)</v>
      </c>
      <c r="F11728" s="70"/>
      <c r="G11728" s="70"/>
      <c r="H11728" s="70"/>
      <c r="I11728" s="70"/>
      <c r="J11728" s="70"/>
      <c r="K11728" s="70"/>
      <c r="L11728" s="71"/>
    </row>
    <row r="11729" spans="1:12" ht="23.25" hidden="1" customHeight="1" x14ac:dyDescent="0.3">
      <c r="A11729" s="18" t="str">
        <f>+A11635</f>
        <v>NO</v>
      </c>
      <c r="B11729" s="18"/>
      <c r="E11729" s="90" t="str">
        <f>+$E$104</f>
        <v>Formulario 9</v>
      </c>
      <c r="F11729" s="315" t="s">
        <v>46</v>
      </c>
      <c r="G11729" s="316"/>
      <c r="H11729" s="317"/>
      <c r="I11729" s="318"/>
      <c r="J11729" s="318"/>
      <c r="K11729" s="318"/>
      <c r="L11729" s="319"/>
    </row>
    <row r="11730" spans="1:12" hidden="1" x14ac:dyDescent="0.3">
      <c r="A11730" s="18" t="str">
        <f>+A11635</f>
        <v>NO</v>
      </c>
      <c r="B11730" s="18"/>
      <c r="E11730" s="91" t="s">
        <v>124</v>
      </c>
      <c r="F11730" s="91" t="str">
        <f>+$F$99</f>
        <v>Director de Interventoría</v>
      </c>
      <c r="G11730" s="91" t="str">
        <f>+$G$99</f>
        <v>Residente de Interventoría</v>
      </c>
      <c r="H11730" s="320"/>
      <c r="I11730" s="321"/>
      <c r="J11730" s="321"/>
      <c r="K11730" s="321"/>
      <c r="L11730" s="322"/>
    </row>
    <row r="11731" spans="1:12" hidden="1" x14ac:dyDescent="0.3">
      <c r="A11731" s="18" t="str">
        <f>+A11635</f>
        <v>NO</v>
      </c>
      <c r="B11731" s="18"/>
      <c r="E11731" s="89"/>
      <c r="F11731" s="89"/>
      <c r="G11731" s="89"/>
      <c r="H11731" s="89"/>
      <c r="I11731" s="89"/>
      <c r="J11731" s="89"/>
      <c r="K11731" s="89"/>
      <c r="L11731" s="89"/>
    </row>
    <row r="11732" spans="1:12" hidden="1" x14ac:dyDescent="0.3">
      <c r="A11732" s="1" t="str">
        <f>+A11635</f>
        <v>NO</v>
      </c>
      <c r="E11732" s="92" t="str">
        <f>+E11607</f>
        <v>CRITERIOS DE EVALUACIÓN Y PUNTAJE</v>
      </c>
      <c r="F11732" s="93"/>
      <c r="G11732" s="93"/>
      <c r="H11732" s="93"/>
      <c r="I11732" s="93"/>
      <c r="J11732" s="93"/>
      <c r="K11732" s="94"/>
      <c r="L11732" s="95" t="str">
        <f>+$L$107</f>
        <v>PUNTAJE OBTENIDO</v>
      </c>
    </row>
    <row r="11733" spans="1:12" hidden="1" x14ac:dyDescent="0.3">
      <c r="A11733" s="1" t="str">
        <f>+A11635</f>
        <v>NO</v>
      </c>
      <c r="E11733" s="96" t="str">
        <f>+$E$108</f>
        <v>VALOR</v>
      </c>
      <c r="F11733" s="97" t="str">
        <f>+$F$108</f>
        <v>EQUIPO DE TRABAJO (PERSONAL CLAVE EVALUABLE)</v>
      </c>
      <c r="G11733" s="24"/>
      <c r="H11733" s="24"/>
      <c r="I11733" s="24"/>
      <c r="J11733" s="24"/>
      <c r="K11733" s="24"/>
      <c r="L11733" s="98"/>
    </row>
    <row r="11734" spans="1:12" ht="12.75" hidden="1" customHeight="1" x14ac:dyDescent="0.3">
      <c r="A11734" s="1" t="str">
        <f>+A11635</f>
        <v>NO</v>
      </c>
      <c r="E11734" s="96">
        <f>+$E$109</f>
        <v>5</v>
      </c>
      <c r="F11734" s="307" t="str">
        <f>+$F$109</f>
        <v xml:space="preserve"> Experiencia Específica adicional</v>
      </c>
      <c r="G11734" s="308"/>
      <c r="H11734" s="308"/>
      <c r="I11734" s="308"/>
      <c r="J11734" s="308"/>
      <c r="K11734" s="309"/>
      <c r="L11734" s="99" t="str">
        <f>IFERROR(IF(VLOOKUP(C11635,'R. PUNTAJES'!$C$14:$R$213,'R. PUNTAJES'!$I$10,0)="","",VLOOKUP(C11635,'R. PUNTAJES'!$C$14:$R$213,'R. PUNTAJES'!$I$10,0)),"")</f>
        <v/>
      </c>
    </row>
    <row r="11735" spans="1:12" ht="12.75" hidden="1" customHeight="1" x14ac:dyDescent="0.3">
      <c r="A11735" s="1" t="str">
        <f>+A11635</f>
        <v>NO</v>
      </c>
      <c r="E11735" s="96">
        <f>+$E$110</f>
        <v>5</v>
      </c>
      <c r="F11735" s="307" t="str">
        <f>+$F$110</f>
        <v>Formación Académica adicional</v>
      </c>
      <c r="G11735" s="308"/>
      <c r="H11735" s="308"/>
      <c r="I11735" s="308"/>
      <c r="J11735" s="308"/>
      <c r="K11735" s="309"/>
      <c r="L11735" s="99" t="str">
        <f>IFERROR(IF(VLOOKUP(C11635,'R. PUNTAJES'!$C$14:$R$213,'R. PUNTAJES'!$J$10,0)="","",VLOOKUP(C11635,'R. PUNTAJES'!$C$14:$R$213,'R. PUNTAJES'!$J$10,0)),"")</f>
        <v/>
      </c>
    </row>
    <row r="11736" spans="1:12" hidden="1" x14ac:dyDescent="0.3">
      <c r="A11736" s="18" t="str">
        <f>+A11635</f>
        <v>NO</v>
      </c>
      <c r="B11736" s="18"/>
      <c r="E11736" s="100"/>
      <c r="F11736" s="101" t="str">
        <f>+$F$111</f>
        <v>FACTOR DE SOSTENIBILIDAD</v>
      </c>
      <c r="G11736" s="102"/>
      <c r="H11736" s="102"/>
      <c r="I11736" s="102"/>
      <c r="J11736" s="102"/>
      <c r="K11736" s="102"/>
      <c r="L11736" s="103"/>
    </row>
    <row r="11737" spans="1:12" hidden="1" x14ac:dyDescent="0.3">
      <c r="A11737" s="18" t="str">
        <f>+A11635</f>
        <v>NO</v>
      </c>
      <c r="B11737" s="18"/>
      <c r="E11737" s="104">
        <v>1</v>
      </c>
      <c r="F11737" s="105" t="str">
        <f>+$F$112</f>
        <v>Compromisos Sostenibilidad</v>
      </c>
      <c r="G11737" s="106"/>
      <c r="H11737" s="106"/>
      <c r="I11737" s="106"/>
      <c r="J11737" s="106"/>
      <c r="K11737" s="106"/>
      <c r="L11737" s="107" t="str">
        <f>IFERROR(IF(VLOOKUP(C11635,'R. PUNTAJES'!$C$14:$R$213,'R. PUNTAJES'!$K$10,0)="","",VLOOKUP(C11635,'R. PUNTAJES'!$C$14:$R$213,'R. PUNTAJES'!$K$10,0)),"")</f>
        <v/>
      </c>
    </row>
    <row r="11738" spans="1:12" hidden="1" x14ac:dyDescent="0.3">
      <c r="A11738" s="1" t="str">
        <f>+A11635</f>
        <v>NO</v>
      </c>
      <c r="E11738" s="108"/>
      <c r="F11738" s="109" t="str">
        <f>+$F$113</f>
        <v>APOYO A LA INDUSTRIA NACIONAL</v>
      </c>
      <c r="G11738" s="110"/>
      <c r="H11738" s="110"/>
      <c r="I11738" s="110"/>
      <c r="J11738" s="110"/>
      <c r="K11738" s="110"/>
      <c r="L11738" s="111"/>
    </row>
    <row r="11739" spans="1:12" ht="12.75" hidden="1" customHeight="1" x14ac:dyDescent="0.3">
      <c r="A11739" s="1" t="str">
        <f>+A11635</f>
        <v>NO</v>
      </c>
      <c r="E11739" s="96">
        <v>20</v>
      </c>
      <c r="F11739" s="307" t="str">
        <f>+$F$114</f>
        <v>Promoción de Servicios Nacionales o con Trato Nacional</v>
      </c>
      <c r="G11739" s="308"/>
      <c r="H11739" s="308"/>
      <c r="I11739" s="308"/>
      <c r="J11739" s="308"/>
      <c r="K11739" s="309"/>
      <c r="L11739" s="99" t="str">
        <f>IFERROR(IF(VLOOKUP(C11635,'R. PUNTAJES'!$C$14:$R$213,'R. PUNTAJES'!$L$10,0)="","",
IF(VLOOKUP(C11635,'R. PUNTAJES'!$C$14:$R$213,'R. PUNTAJES'!$L$10,0)=5,0,
VLOOKUP(C11635,'R. PUNTAJES'!$C$14:$R$213,'R. PUNTAJES'!$L$10,0))),"")</f>
        <v/>
      </c>
    </row>
    <row r="11740" spans="1:12" ht="12.75" hidden="1" customHeight="1" x14ac:dyDescent="0.3">
      <c r="A11740" s="1" t="str">
        <f>+A11635</f>
        <v>NO</v>
      </c>
      <c r="E11740" s="96">
        <v>5</v>
      </c>
      <c r="F11740" s="307" t="str">
        <f>+$F$115</f>
        <v>Incorporación de componente nacional en servicios extranjeros</v>
      </c>
      <c r="G11740" s="308"/>
      <c r="H11740" s="308"/>
      <c r="I11740" s="308"/>
      <c r="J11740" s="308"/>
      <c r="K11740" s="309"/>
      <c r="L11740" s="99" t="str">
        <f>IFERROR(IF(VLOOKUP(C11635,'R. PUNTAJES'!$C$14:$R$213,'R. PUNTAJES'!$L$10,0)="","",
IF(VLOOKUP(C11635,'R. PUNTAJES'!$C$14:$R$213,'R. PUNTAJES'!$L$10,0)=20,0,
VLOOKUP(C11635,'R. PUNTAJES'!$C$14:$R$213,'R. PUNTAJES'!$L$10,0))),"")</f>
        <v/>
      </c>
    </row>
    <row r="11741" spans="1:12" hidden="1" x14ac:dyDescent="0.3">
      <c r="A11741" s="1" t="str">
        <f>+A11635</f>
        <v>NO</v>
      </c>
      <c r="E11741" s="112"/>
      <c r="F11741" s="97" t="str">
        <f>+$F$116</f>
        <v>VINCULACIÓN DE PERSONAS CON DISCAPACIDAD</v>
      </c>
      <c r="G11741" s="24"/>
      <c r="H11741" s="24"/>
      <c r="I11741" s="24"/>
      <c r="J11741" s="24"/>
      <c r="K11741" s="24"/>
      <c r="L11741" s="98"/>
    </row>
    <row r="11742" spans="1:12" ht="12.75" hidden="1" customHeight="1" x14ac:dyDescent="0.3">
      <c r="A11742" s="1" t="str">
        <f>+A11635</f>
        <v>NO</v>
      </c>
      <c r="E11742" s="96">
        <v>1</v>
      </c>
      <c r="F11742" s="307" t="str">
        <f>+$F$117</f>
        <v xml:space="preserve">Trabajadores vinculados a la planta de personal </v>
      </c>
      <c r="G11742" s="308"/>
      <c r="H11742" s="308"/>
      <c r="I11742" s="308"/>
      <c r="J11742" s="308"/>
      <c r="K11742" s="309"/>
      <c r="L11742" s="99" t="str">
        <f>IFERROR(IF(VLOOKUP(C11635,'R. PUNTAJES'!$C$14:$R$213,'R. PUNTAJES'!$M$10,0)="","",VLOOKUP(C11635,'R. PUNTAJES'!$C$14:$R$213,'R. PUNTAJES'!$M$10,0)),"")</f>
        <v/>
      </c>
    </row>
    <row r="11743" spans="1:12" hidden="1" x14ac:dyDescent="0.3">
      <c r="A11743" s="1" t="str">
        <f>+A11635</f>
        <v>NO</v>
      </c>
      <c r="E11743" s="112"/>
      <c r="F11743" s="97" t="str">
        <f>+$F$118</f>
        <v>EMPRENDIMIENTOS Y EMPRESAS DE MUJERES</v>
      </c>
      <c r="G11743" s="24"/>
      <c r="H11743" s="24"/>
      <c r="I11743" s="24"/>
      <c r="J11743" s="24"/>
      <c r="K11743" s="24"/>
      <c r="L11743" s="98"/>
    </row>
    <row r="11744" spans="1:12" ht="13" hidden="1" customHeight="1" x14ac:dyDescent="0.3">
      <c r="A11744" s="1" t="str">
        <f>+A11635</f>
        <v>NO</v>
      </c>
      <c r="E11744" s="96">
        <v>0.25</v>
      </c>
      <c r="F11744" s="307" t="str">
        <f>+$F$119</f>
        <v>Emprendimientos y empresas de mujeres</v>
      </c>
      <c r="G11744" s="308"/>
      <c r="H11744" s="308"/>
      <c r="I11744" s="308"/>
      <c r="J11744" s="308"/>
      <c r="K11744" s="309"/>
      <c r="L11744" s="113" t="str">
        <f>IFERROR(IF(VLOOKUP(C11635,'R. PUNTAJES'!$C$14:$R$213,'R. PUNTAJES'!$N$10,0)="","",VLOOKUP(C11635,'R. PUNTAJES'!$C$14:$R$213,'R. PUNTAJES'!$N$10,0)),"")</f>
        <v/>
      </c>
    </row>
    <row r="11745" spans="1:16" hidden="1" x14ac:dyDescent="0.3">
      <c r="A11745" s="18" t="str">
        <f>+A11746</f>
        <v>NO</v>
      </c>
      <c r="B11745" s="18"/>
      <c r="E11745" s="112"/>
      <c r="F11745" s="97" t="str">
        <f>+$F$120</f>
        <v>MIPYME</v>
      </c>
      <c r="G11745" s="24"/>
      <c r="H11745" s="24"/>
      <c r="I11745" s="24"/>
      <c r="J11745" s="24"/>
      <c r="K11745" s="24"/>
      <c r="L11745" s="98"/>
    </row>
    <row r="11746" spans="1:16" hidden="1" x14ac:dyDescent="0.3">
      <c r="A11746" s="18" t="str">
        <f>+IF(E11746=0,"NO",1)</f>
        <v>NO</v>
      </c>
      <c r="B11746" s="18"/>
      <c r="E11746" s="96">
        <v>0</v>
      </c>
      <c r="F11746" s="307" t="str">
        <f>+$F$121</f>
        <v>Mipyme</v>
      </c>
      <c r="G11746" s="308"/>
      <c r="H11746" s="308"/>
      <c r="I11746" s="308"/>
      <c r="J11746" s="308"/>
      <c r="K11746" s="309"/>
      <c r="L11746" s="113" t="str">
        <f>IFERROR(IF(VLOOKUP(C11635,'R. PUNTAJES'!$C$14:$R$213,'R. PUNTAJES'!$O$10,0)="","",VLOOKUP(C11635,'R. PUNTAJES'!$C$14:$R$213,'R. PUNTAJES'!$O$10,0)),"")</f>
        <v/>
      </c>
    </row>
    <row r="11747" spans="1:16" hidden="1" x14ac:dyDescent="0.3">
      <c r="A11747" s="1" t="str">
        <f>+A11635</f>
        <v>NO</v>
      </c>
      <c r="E11747" s="112"/>
      <c r="F11747" s="97" t="str">
        <f>+$F$122</f>
        <v>EXPERIENCIA DEL PROPONENTE</v>
      </c>
      <c r="G11747" s="24"/>
      <c r="H11747" s="24"/>
      <c r="I11747" s="24"/>
      <c r="J11747" s="24"/>
      <c r="K11747" s="24"/>
      <c r="L11747" s="98"/>
    </row>
    <row r="11748" spans="1:16" hidden="1" x14ac:dyDescent="0.3">
      <c r="A11748" s="1" t="str">
        <f>+A11635</f>
        <v>NO</v>
      </c>
      <c r="E11748" s="96">
        <v>59.5</v>
      </c>
      <c r="F11748" s="307" t="str">
        <f>+$F$123</f>
        <v>mediana con valor absoluto</v>
      </c>
      <c r="G11748" s="308"/>
      <c r="H11748" s="308"/>
      <c r="I11748" s="308"/>
      <c r="J11748" s="308"/>
      <c r="K11748" s="309"/>
      <c r="L11748" s="113" t="str">
        <f>IFERROR(IF(VLOOKUP(C11635,'R. PUNTAJES'!$C$14:$R$213,'R. PUNTAJES'!$R$10,0)="","",VLOOKUP(C11635,'R. PUNTAJES'!$C$14:$R$213,'R. PUNTAJES'!$R$10,0)),"")</f>
        <v/>
      </c>
    </row>
    <row r="11749" spans="1:16" hidden="1" x14ac:dyDescent="0.3">
      <c r="A11749" s="1" t="str">
        <f>+A11635</f>
        <v>NO</v>
      </c>
      <c r="E11749" s="112"/>
      <c r="F11749" s="97" t="str">
        <f>+$F$124</f>
        <v>MULTAS</v>
      </c>
      <c r="G11749" s="24"/>
      <c r="H11749" s="24"/>
      <c r="I11749" s="24"/>
      <c r="J11749" s="24"/>
      <c r="K11749" s="24"/>
      <c r="L11749" s="98"/>
    </row>
    <row r="11750" spans="1:16" ht="12.75" hidden="1" customHeight="1" x14ac:dyDescent="0.3">
      <c r="A11750" s="1" t="str">
        <f>+A11635</f>
        <v>NO</v>
      </c>
      <c r="E11750" s="96">
        <v>-2</v>
      </c>
      <c r="F11750" s="307" t="str">
        <f>+$F$125</f>
        <v>Una o más multas o cláusulas penales durante el último año</v>
      </c>
      <c r="G11750" s="310"/>
      <c r="H11750" s="310"/>
      <c r="I11750" s="310"/>
      <c r="J11750" s="310"/>
      <c r="K11750" s="311"/>
      <c r="L11750" s="99" t="str">
        <f>IFERROR(IF(VLOOKUP(C11635,'R. PUNTAJES'!$C$14:$R$213,'R. PUNTAJES'!$Q$10,0)="","",VLOOKUP(C11635,'R. PUNTAJES'!$C$14:$R$213,'R. PUNTAJES'!$Q$10,0)),"")</f>
        <v/>
      </c>
    </row>
    <row r="11751" spans="1:16" hidden="1" x14ac:dyDescent="0.3">
      <c r="A11751" s="1" t="str">
        <f>+A11635</f>
        <v>NO</v>
      </c>
      <c r="E11751" s="112"/>
      <c r="F11751" s="97" t="str">
        <f>+$F$126</f>
        <v>OBRAS INCONCLUSAS</v>
      </c>
      <c r="G11751" s="24"/>
      <c r="H11751" s="24"/>
      <c r="I11751" s="24"/>
      <c r="J11751" s="24"/>
      <c r="K11751" s="24"/>
      <c r="L11751" s="98"/>
    </row>
    <row r="11752" spans="1:16" hidden="1" x14ac:dyDescent="0.3">
      <c r="A11752" s="1" t="str">
        <f>+A11635</f>
        <v>NO</v>
      </c>
      <c r="E11752" s="96">
        <v>-1</v>
      </c>
      <c r="F11752" s="301" t="str">
        <f>+$F$127</f>
        <v>Anotación vigente de obra civil inconclusa</v>
      </c>
      <c r="G11752" s="302"/>
      <c r="H11752" s="302"/>
      <c r="I11752" s="302"/>
      <c r="J11752" s="302"/>
      <c r="K11752" s="303"/>
      <c r="L11752" s="99" t="str">
        <f>IFERROR(IF(VLOOKUP(C11635,'R. PUNTAJES'!$C$14:$R$213,'R. PUNTAJES'!$P$10,0)="","",VLOOKUP(C11635,'R. PUNTAJES'!$C$14:$R$213,'R. PUNTAJES'!$P$10,0)),"")</f>
        <v/>
      </c>
    </row>
    <row r="11753" spans="1:16" ht="7.5" hidden="1" customHeight="1" x14ac:dyDescent="0.3">
      <c r="A11753" s="1" t="str">
        <f>+A11635</f>
        <v>NO</v>
      </c>
      <c r="E11753" s="114"/>
      <c r="F11753" s="45"/>
      <c r="G11753" s="45"/>
      <c r="H11753" s="45"/>
      <c r="I11753" s="45"/>
      <c r="J11753" s="45"/>
      <c r="K11753" s="45"/>
      <c r="L11753" s="48"/>
    </row>
    <row r="11754" spans="1:16" hidden="1" x14ac:dyDescent="0.3">
      <c r="A11754" s="1" t="str">
        <f>+A11635</f>
        <v>NO</v>
      </c>
      <c r="E11754" s="115" t="str">
        <f>+$E$129</f>
        <v>PUNTAJE TOTAL</v>
      </c>
      <c r="F11754" s="116"/>
      <c r="G11754" s="116"/>
      <c r="H11754" s="116"/>
      <c r="I11754" s="116"/>
      <c r="J11754" s="116"/>
      <c r="K11754" s="117"/>
      <c r="L11754" s="118">
        <f>IFERROR(IF(VLOOKUP(C11635,'R. PUNTAJES'!$C$14:$R$213,'R. PUNTAJES'!$H$10,0)="RECHAZO","",SUM(L11734:L11752)),"")</f>
        <v>0</v>
      </c>
    </row>
    <row r="11755" spans="1:16" hidden="1" x14ac:dyDescent="0.3">
      <c r="A11755" s="1" t="str">
        <f>+A11635</f>
        <v>NO</v>
      </c>
      <c r="E11755" s="304" t="str">
        <f>+$E$130</f>
        <v>OBSERVACIONES RESPECTO A PUNTAJES</v>
      </c>
      <c r="F11755" s="305"/>
      <c r="G11755" s="305"/>
      <c r="H11755" s="305"/>
      <c r="I11755" s="305"/>
      <c r="J11755" s="305"/>
      <c r="K11755" s="305"/>
      <c r="L11755" s="305"/>
    </row>
    <row r="11756" spans="1:16" ht="12" hidden="1" customHeight="1" x14ac:dyDescent="0.3">
      <c r="A11756" s="1" t="str">
        <f>+A11635</f>
        <v>NO</v>
      </c>
      <c r="E11756" s="306" t="s">
        <v>124</v>
      </c>
      <c r="F11756" s="305"/>
      <c r="G11756" s="305"/>
      <c r="H11756" s="305"/>
      <c r="I11756" s="305"/>
      <c r="J11756" s="305"/>
      <c r="K11756" s="305"/>
      <c r="L11756" s="305"/>
      <c r="N11756" s="119"/>
      <c r="O11756" s="119"/>
      <c r="P11756" s="120"/>
    </row>
    <row r="11757" spans="1:16" ht="3" hidden="1" customHeight="1" x14ac:dyDescent="0.3">
      <c r="A11757" s="1" t="str">
        <f>+A11636</f>
        <v>NO</v>
      </c>
      <c r="E11757" s="121"/>
      <c r="F11757" s="122"/>
      <c r="G11757" s="122"/>
      <c r="H11757" s="122"/>
      <c r="I11757" s="122"/>
      <c r="J11757" s="122"/>
      <c r="K11757" s="122"/>
      <c r="L11757" s="123"/>
    </row>
    <row r="11758" spans="1:16" hidden="1" x14ac:dyDescent="0.3">
      <c r="A11758" s="1" t="str">
        <f>+IF(OR(C11760=""),"NO",1)</f>
        <v>NO</v>
      </c>
      <c r="E11758" s="346"/>
      <c r="F11758" s="347"/>
      <c r="G11758" s="347"/>
      <c r="H11758" s="347"/>
      <c r="I11758" s="347"/>
      <c r="J11758" s="347"/>
      <c r="K11758" s="347"/>
      <c r="L11758" s="347"/>
    </row>
    <row r="11759" spans="1:16" ht="4.5" hidden="1" customHeight="1" x14ac:dyDescent="0.3">
      <c r="A11759" s="1" t="str">
        <f>+A11760</f>
        <v>NO</v>
      </c>
      <c r="E11759" s="15"/>
      <c r="F11759" s="16"/>
      <c r="G11759" s="16"/>
      <c r="H11759" s="16"/>
      <c r="I11759" s="16"/>
      <c r="J11759" s="16"/>
      <c r="K11759" s="16"/>
      <c r="L11759" s="17"/>
    </row>
    <row r="11760" spans="1:16" ht="15.75" hidden="1" customHeight="1" x14ac:dyDescent="0.3">
      <c r="A11760" s="1" t="str">
        <f>+IF(OR(C11760=""),"NO",1)</f>
        <v>NO</v>
      </c>
      <c r="B11760" s="1">
        <f>1+MAX($B$1:B11759)</f>
        <v>95</v>
      </c>
      <c r="C11760" s="18" t="s">
        <v>124</v>
      </c>
      <c r="E11760" s="19" t="s">
        <v>124</v>
      </c>
      <c r="F11760" s="20"/>
      <c r="G11760" s="20"/>
      <c r="H11760" s="20"/>
      <c r="I11760" s="21"/>
      <c r="J11760" s="20"/>
      <c r="K11760" s="21"/>
      <c r="L11760" s="22"/>
    </row>
    <row r="11761" spans="1:12" hidden="1" x14ac:dyDescent="0.3">
      <c r="A11761" s="1" t="str">
        <f>A11760</f>
        <v>NO</v>
      </c>
      <c r="E11761" s="23" t="str">
        <f>+$E$11</f>
        <v>Integrantes</v>
      </c>
      <c r="F11761" s="24"/>
      <c r="G11761" s="24"/>
      <c r="H11761" s="24"/>
      <c r="I11761" s="24"/>
      <c r="J11761" s="24"/>
      <c r="K11761" s="25" t="str">
        <f>+$K$11</f>
        <v>Nit</v>
      </c>
      <c r="L11761" s="26" t="str">
        <f>+$L$11</f>
        <v>Part.</v>
      </c>
    </row>
    <row r="11762" spans="1:12" hidden="1" x14ac:dyDescent="0.3">
      <c r="A11762" s="1" t="str">
        <f>+A11761</f>
        <v>NO</v>
      </c>
      <c r="C11762" s="1" t="s">
        <v>124</v>
      </c>
      <c r="E11762" s="27" t="s">
        <v>124</v>
      </c>
      <c r="F11762" s="28"/>
      <c r="G11762" s="28"/>
      <c r="H11762" s="28"/>
      <c r="I11762" s="28"/>
      <c r="J11762" s="28"/>
      <c r="K11762" s="29" t="s">
        <v>124</v>
      </c>
      <c r="L11762" s="30" t="s">
        <v>124</v>
      </c>
    </row>
    <row r="11763" spans="1:12" hidden="1" x14ac:dyDescent="0.3">
      <c r="A11763" s="18" t="str">
        <f>+IF(OR(C11763=""),"NO",1)</f>
        <v>NO</v>
      </c>
      <c r="B11763" s="18"/>
      <c r="C11763" s="1" t="s">
        <v>124</v>
      </c>
      <c r="E11763" s="31" t="s">
        <v>124</v>
      </c>
      <c r="F11763" s="32"/>
      <c r="G11763" s="32"/>
      <c r="H11763" s="32"/>
      <c r="I11763" s="32"/>
      <c r="J11763" s="32"/>
      <c r="K11763" s="33" t="s">
        <v>124</v>
      </c>
      <c r="L11763" s="34" t="s">
        <v>124</v>
      </c>
    </row>
    <row r="11764" spans="1:12" hidden="1" x14ac:dyDescent="0.3">
      <c r="A11764" s="18" t="str">
        <f>+IF(OR(C11764=""),"NO",1)</f>
        <v>NO</v>
      </c>
      <c r="B11764" s="18"/>
      <c r="C11764" s="1" t="s">
        <v>124</v>
      </c>
      <c r="E11764" s="31" t="s">
        <v>124</v>
      </c>
      <c r="F11764" s="32"/>
      <c r="G11764" s="32"/>
      <c r="H11764" s="32"/>
      <c r="I11764" s="32"/>
      <c r="J11764" s="32"/>
      <c r="K11764" s="33" t="s">
        <v>124</v>
      </c>
      <c r="L11764" s="34" t="s">
        <v>124</v>
      </c>
    </row>
    <row r="11765" spans="1:12" hidden="1" x14ac:dyDescent="0.3">
      <c r="A11765" s="18" t="str">
        <f>+IF(OR(C11765=""),"NO",1)</f>
        <v>NO</v>
      </c>
      <c r="B11765" s="18"/>
      <c r="C11765" s="1" t="s">
        <v>124</v>
      </c>
      <c r="E11765" s="31" t="s">
        <v>13</v>
      </c>
      <c r="F11765" s="32"/>
      <c r="G11765" s="32"/>
      <c r="H11765" s="32"/>
      <c r="I11765" s="32"/>
      <c r="J11765" s="32"/>
      <c r="K11765" s="33"/>
      <c r="L11765" s="34"/>
    </row>
    <row r="11766" spans="1:12" hidden="1" x14ac:dyDescent="0.3">
      <c r="A11766" s="18" t="str">
        <f>+IF(OR(C11766=""),"NO",1)</f>
        <v>NO</v>
      </c>
      <c r="B11766" s="18"/>
      <c r="C11766" s="1" t="s">
        <v>124</v>
      </c>
      <c r="E11766" s="31" t="s">
        <v>13</v>
      </c>
      <c r="F11766" s="32"/>
      <c r="G11766" s="32"/>
      <c r="H11766" s="32"/>
      <c r="I11766" s="32"/>
      <c r="J11766" s="32"/>
      <c r="K11766" s="33"/>
      <c r="L11766" s="34"/>
    </row>
    <row r="11767" spans="1:12" hidden="1" x14ac:dyDescent="0.3">
      <c r="A11767" s="18" t="str">
        <f>+IF(OR(C11767=""),"NO",1)</f>
        <v>NO</v>
      </c>
      <c r="B11767" s="18"/>
      <c r="C11767" s="1" t="s">
        <v>124</v>
      </c>
      <c r="E11767" s="35" t="s">
        <v>13</v>
      </c>
      <c r="F11767" s="36"/>
      <c r="G11767" s="36"/>
      <c r="H11767" s="36"/>
      <c r="I11767" s="36"/>
      <c r="J11767" s="36"/>
      <c r="K11767" s="37"/>
      <c r="L11767" s="38"/>
    </row>
    <row r="11768" spans="1:12" ht="5.15" hidden="1" customHeight="1" x14ac:dyDescent="0.3">
      <c r="A11768" s="1" t="str">
        <f>+A11760</f>
        <v>NO</v>
      </c>
      <c r="E11768" s="39"/>
      <c r="F11768" s="39"/>
      <c r="G11768" s="39"/>
      <c r="H11768" s="39"/>
      <c r="I11768" s="39"/>
      <c r="J11768" s="39"/>
      <c r="K11768" s="39"/>
      <c r="L11768" s="39"/>
    </row>
    <row r="11769" spans="1:12" ht="15.75" hidden="1" customHeight="1" x14ac:dyDescent="0.3">
      <c r="A11769" s="1" t="str">
        <f>+A11760</f>
        <v>NO</v>
      </c>
      <c r="E11769" s="40" t="str">
        <f>+$E$19</f>
        <v>RESULTADO DE EVALUACIÓN TÉCNICA</v>
      </c>
      <c r="F11769" s="41"/>
      <c r="G11769" s="41"/>
      <c r="H11769" s="41"/>
      <c r="I11769" s="41"/>
      <c r="J11769" s="41"/>
      <c r="K11769" s="41"/>
      <c r="L11769" s="42"/>
    </row>
    <row r="11770" spans="1:12" hidden="1" x14ac:dyDescent="0.3">
      <c r="A11770" s="1" t="str">
        <f>+A11760</f>
        <v>NO</v>
      </c>
      <c r="E11770" s="43"/>
      <c r="F11770" s="44" t="str">
        <f>+$F$20</f>
        <v>Experiencia</v>
      </c>
      <c r="G11770" s="45"/>
      <c r="H11770" s="45"/>
      <c r="I11770" s="45"/>
      <c r="J11770" s="45"/>
      <c r="K11770" s="46"/>
      <c r="L11770" s="47" t="s">
        <v>124</v>
      </c>
    </row>
    <row r="11771" spans="1:12" hidden="1" x14ac:dyDescent="0.3">
      <c r="A11771" s="1" t="str">
        <f>+A11760</f>
        <v>NO</v>
      </c>
      <c r="E11771" s="348" t="str">
        <f>+$E$21</f>
        <v>OBSERVACIONES RESPECTO A LA EVALUACIÓN DE EXPERIENCIA</v>
      </c>
      <c r="F11771" s="308"/>
      <c r="G11771" s="308"/>
      <c r="H11771" s="308"/>
      <c r="I11771" s="308"/>
      <c r="J11771" s="308"/>
      <c r="K11771" s="308"/>
      <c r="L11771" s="349"/>
    </row>
    <row r="11772" spans="1:12" hidden="1" x14ac:dyDescent="0.3">
      <c r="A11772" s="1" t="str">
        <f>+A11760</f>
        <v>NO</v>
      </c>
      <c r="E11772" s="350" t="s">
        <v>124</v>
      </c>
      <c r="F11772" s="351"/>
      <c r="G11772" s="351"/>
      <c r="H11772" s="351"/>
      <c r="I11772" s="351"/>
      <c r="J11772" s="351"/>
      <c r="K11772" s="351"/>
      <c r="L11772" s="352"/>
    </row>
    <row r="11773" spans="1:12" ht="5.15" hidden="1" customHeight="1" x14ac:dyDescent="0.3">
      <c r="A11773" s="1" t="str">
        <f>+A11760</f>
        <v>NO</v>
      </c>
      <c r="E11773" s="39"/>
      <c r="F11773" s="39"/>
      <c r="G11773" s="39"/>
      <c r="H11773" s="39"/>
      <c r="I11773" s="39"/>
      <c r="J11773" s="39"/>
      <c r="K11773" s="39"/>
      <c r="L11773" s="39"/>
    </row>
    <row r="11774" spans="1:12" ht="12.75" hidden="1" customHeight="1" x14ac:dyDescent="0.3">
      <c r="A11774" s="1" t="str">
        <f>+A11760</f>
        <v>NO</v>
      </c>
      <c r="E11774" s="40" t="str">
        <f>+$E$24</f>
        <v>EXPERIENCIA HABILITANTE: CONTRATOS PRESENTADOS</v>
      </c>
      <c r="F11774" s="41"/>
      <c r="G11774" s="41"/>
      <c r="H11774" s="41"/>
      <c r="I11774" s="41"/>
      <c r="J11774" s="41"/>
      <c r="K11774" s="41"/>
      <c r="L11774" s="42"/>
    </row>
    <row r="11775" spans="1:12" ht="8.5" hidden="1" customHeight="1" x14ac:dyDescent="0.3">
      <c r="A11775" s="1" t="str">
        <f>+A11760</f>
        <v>NO</v>
      </c>
      <c r="E11775" s="49"/>
      <c r="F11775" s="50"/>
      <c r="G11775" s="51"/>
      <c r="H11775" s="51"/>
      <c r="I11775" s="51"/>
      <c r="J11775" s="51"/>
      <c r="K11775" s="51"/>
      <c r="L11775" s="52"/>
    </row>
    <row r="11776" spans="1:12" hidden="1" x14ac:dyDescent="0.3">
      <c r="A11776" s="18" t="str">
        <f>+IF(OR(C11776=""),"NO",1)</f>
        <v>NO</v>
      </c>
      <c r="B11776" s="18"/>
      <c r="C11776" s="1" t="s">
        <v>124</v>
      </c>
      <c r="E11776" s="329">
        <v>1</v>
      </c>
      <c r="F11776" s="53" t="str">
        <f>+$F$26</f>
        <v>OBJETO</v>
      </c>
      <c r="G11776" s="332" t="s">
        <v>124</v>
      </c>
      <c r="H11776" s="333"/>
      <c r="I11776" s="333"/>
      <c r="J11776" s="333"/>
      <c r="K11776" s="333"/>
      <c r="L11776" s="334"/>
    </row>
    <row r="11777" spans="1:12" hidden="1" x14ac:dyDescent="0.3">
      <c r="A11777" s="18" t="str">
        <f>+IF(OR(C11776=""),"NO",1)</f>
        <v>NO</v>
      </c>
      <c r="B11777" s="18"/>
      <c r="E11777" s="330"/>
      <c r="F11777" s="54" t="str">
        <f>+$F$27</f>
        <v>CONTRATANTE</v>
      </c>
      <c r="G11777" s="335" t="s">
        <v>124</v>
      </c>
      <c r="H11777" s="310"/>
      <c r="I11777" s="310"/>
      <c r="J11777" s="310"/>
      <c r="K11777" s="310"/>
      <c r="L11777" s="336"/>
    </row>
    <row r="11778" spans="1:12" hidden="1" x14ac:dyDescent="0.3">
      <c r="A11778" s="18" t="str">
        <f>+IF(OR(C11776=""),"NO",1)</f>
        <v>NO</v>
      </c>
      <c r="B11778" s="18"/>
      <c r="E11778" s="330"/>
      <c r="F11778" s="54" t="str">
        <f>+$F$28</f>
        <v>APORTANTE</v>
      </c>
      <c r="G11778" s="337" t="s">
        <v>124</v>
      </c>
      <c r="H11778" s="338"/>
      <c r="I11778" s="338"/>
      <c r="J11778" s="338"/>
      <c r="K11778" s="338"/>
      <c r="L11778" s="339"/>
    </row>
    <row r="11779" spans="1:12" hidden="1" x14ac:dyDescent="0.3">
      <c r="A11779" s="18" t="str">
        <f>+IF(OR(C11776=""),"NO",1)</f>
        <v>NO</v>
      </c>
      <c r="B11779" s="18"/>
      <c r="E11779" s="330"/>
      <c r="F11779" s="54" t="str">
        <f>+$F$29</f>
        <v>VALOR /SMMLV)</v>
      </c>
      <c r="G11779" s="55" t="s">
        <v>124</v>
      </c>
      <c r="H11779" s="56" t="str">
        <f>+$H$29</f>
        <v>% PART..</v>
      </c>
      <c r="I11779" s="57" t="s">
        <v>124</v>
      </c>
      <c r="J11779" s="58" t="str">
        <f>+$J$29</f>
        <v>VALOR ACREDITADO</v>
      </c>
      <c r="K11779" s="59"/>
      <c r="L11779" s="47" t="s">
        <v>124</v>
      </c>
    </row>
    <row r="11780" spans="1:12" hidden="1" x14ac:dyDescent="0.3">
      <c r="A11780" s="18" t="str">
        <f>+IF(OR(C11776=""),"NO",1)</f>
        <v>NO</v>
      </c>
      <c r="B11780" s="18"/>
      <c r="E11780" s="330"/>
      <c r="F11780" s="60" t="str">
        <f>+$F$30</f>
        <v>EXPERIENCIA APORTADA</v>
      </c>
      <c r="G11780" s="340" t="s">
        <v>124</v>
      </c>
      <c r="H11780" s="341"/>
      <c r="I11780" s="341"/>
      <c r="J11780" s="341"/>
      <c r="K11780" s="341"/>
      <c r="L11780" s="342"/>
    </row>
    <row r="11781" spans="1:12" hidden="1" x14ac:dyDescent="0.3">
      <c r="A11781" s="18" t="str">
        <f>+IF(OR(C11776=""),"NO",1)</f>
        <v>NO</v>
      </c>
      <c r="B11781" s="18"/>
      <c r="E11781" s="331"/>
      <c r="F11781" s="62" t="str">
        <f>+$F$31</f>
        <v>OBSERVACIÓN</v>
      </c>
      <c r="G11781" s="343" t="s">
        <v>124</v>
      </c>
      <c r="H11781" s="344"/>
      <c r="I11781" s="344"/>
      <c r="J11781" s="344"/>
      <c r="K11781" s="344"/>
      <c r="L11781" s="345"/>
    </row>
    <row r="11782" spans="1:12" ht="8.5" hidden="1" customHeight="1" x14ac:dyDescent="0.3">
      <c r="A11782" s="18" t="str">
        <f>+IF(OR(C11776=""),"NO",1)</f>
        <v>NO</v>
      </c>
      <c r="B11782" s="18"/>
      <c r="E11782" s="49"/>
      <c r="F11782" s="50"/>
      <c r="G11782" s="51"/>
      <c r="H11782" s="51"/>
      <c r="I11782" s="51"/>
      <c r="J11782" s="51"/>
      <c r="K11782" s="51"/>
      <c r="L11782" s="52"/>
    </row>
    <row r="11783" spans="1:12" hidden="1" x14ac:dyDescent="0.3">
      <c r="A11783" s="18" t="str">
        <f t="shared" ref="A11783" si="3948">+IF(OR(C11783=""),"NO",1)</f>
        <v>NO</v>
      </c>
      <c r="B11783" s="18"/>
      <c r="C11783" s="1" t="s">
        <v>124</v>
      </c>
      <c r="E11783" s="329">
        <v>2</v>
      </c>
      <c r="F11783" s="53" t="str">
        <f>+$F$26</f>
        <v>OBJETO</v>
      </c>
      <c r="G11783" s="332" t="s">
        <v>124</v>
      </c>
      <c r="H11783" s="333"/>
      <c r="I11783" s="333"/>
      <c r="J11783" s="333"/>
      <c r="K11783" s="333"/>
      <c r="L11783" s="334"/>
    </row>
    <row r="11784" spans="1:12" hidden="1" x14ac:dyDescent="0.3">
      <c r="A11784" s="18" t="str">
        <f t="shared" ref="A11784" si="3949">+IF(OR(C11783=""),"NO",1)</f>
        <v>NO</v>
      </c>
      <c r="B11784" s="18"/>
      <c r="E11784" s="330"/>
      <c r="F11784" s="54" t="str">
        <f>+$F$27</f>
        <v>CONTRATANTE</v>
      </c>
      <c r="G11784" s="335" t="s">
        <v>124</v>
      </c>
      <c r="H11784" s="310"/>
      <c r="I11784" s="310"/>
      <c r="J11784" s="310"/>
      <c r="K11784" s="310"/>
      <c r="L11784" s="336"/>
    </row>
    <row r="11785" spans="1:12" hidden="1" x14ac:dyDescent="0.3">
      <c r="A11785" s="18" t="str">
        <f t="shared" ref="A11785" si="3950">+IF(OR(C11783=""),"NO",1)</f>
        <v>NO</v>
      </c>
      <c r="B11785" s="18"/>
      <c r="E11785" s="330"/>
      <c r="F11785" s="54" t="str">
        <f>+$F$28</f>
        <v>APORTANTE</v>
      </c>
      <c r="G11785" s="337" t="s">
        <v>124</v>
      </c>
      <c r="H11785" s="338"/>
      <c r="I11785" s="338"/>
      <c r="J11785" s="338"/>
      <c r="K11785" s="338"/>
      <c r="L11785" s="339"/>
    </row>
    <row r="11786" spans="1:12" hidden="1" x14ac:dyDescent="0.3">
      <c r="A11786" s="18" t="str">
        <f t="shared" ref="A11786" si="3951">+IF(OR(C11783=""),"NO",1)</f>
        <v>NO</v>
      </c>
      <c r="B11786" s="18"/>
      <c r="E11786" s="330"/>
      <c r="F11786" s="54" t="str">
        <f>+$F$29</f>
        <v>VALOR /SMMLV)</v>
      </c>
      <c r="G11786" s="55" t="s">
        <v>124</v>
      </c>
      <c r="H11786" s="56" t="str">
        <f>+$H$29</f>
        <v>% PART..</v>
      </c>
      <c r="I11786" s="57" t="s">
        <v>124</v>
      </c>
      <c r="J11786" s="58" t="str">
        <f>+$J$29</f>
        <v>VALOR ACREDITADO</v>
      </c>
      <c r="K11786" s="59"/>
      <c r="L11786" s="47" t="s">
        <v>124</v>
      </c>
    </row>
    <row r="11787" spans="1:12" hidden="1" x14ac:dyDescent="0.3">
      <c r="A11787" s="18" t="str">
        <f t="shared" ref="A11787" si="3952">+IF(OR(C11783=""),"NO",1)</f>
        <v>NO</v>
      </c>
      <c r="B11787" s="18"/>
      <c r="E11787" s="330"/>
      <c r="F11787" s="60" t="str">
        <f>+$F$30</f>
        <v>EXPERIENCIA APORTADA</v>
      </c>
      <c r="G11787" s="340" t="s">
        <v>124</v>
      </c>
      <c r="H11787" s="341"/>
      <c r="I11787" s="341"/>
      <c r="J11787" s="341"/>
      <c r="K11787" s="341"/>
      <c r="L11787" s="342"/>
    </row>
    <row r="11788" spans="1:12" hidden="1" x14ac:dyDescent="0.3">
      <c r="A11788" s="18" t="str">
        <f t="shared" ref="A11788" si="3953">+IF(OR(C11783=""),"NO",1)</f>
        <v>NO</v>
      </c>
      <c r="B11788" s="18"/>
      <c r="E11788" s="331"/>
      <c r="F11788" s="62" t="str">
        <f>+$F$31</f>
        <v>OBSERVACIÓN</v>
      </c>
      <c r="G11788" s="343" t="s">
        <v>124</v>
      </c>
      <c r="H11788" s="344"/>
      <c r="I11788" s="344"/>
      <c r="J11788" s="344"/>
      <c r="K11788" s="344"/>
      <c r="L11788" s="345"/>
    </row>
    <row r="11789" spans="1:12" ht="8.5" hidden="1" customHeight="1" x14ac:dyDescent="0.3">
      <c r="A11789" s="18" t="str">
        <f t="shared" ref="A11789" si="3954">+IF(OR(C11783=""),"NO",1)</f>
        <v>NO</v>
      </c>
      <c r="B11789" s="18"/>
      <c r="E11789" s="49"/>
      <c r="F11789" s="50"/>
      <c r="G11789" s="51"/>
      <c r="H11789" s="51"/>
      <c r="I11789" s="51"/>
      <c r="J11789" s="51"/>
      <c r="K11789" s="51"/>
      <c r="L11789" s="52"/>
    </row>
    <row r="11790" spans="1:12" hidden="1" x14ac:dyDescent="0.3">
      <c r="A11790" s="18" t="str">
        <f t="shared" ref="A11790" si="3955">+IF(OR(C11790=""),"NO",1)</f>
        <v>NO</v>
      </c>
      <c r="B11790" s="18"/>
      <c r="C11790" s="1" t="s">
        <v>124</v>
      </c>
      <c r="E11790" s="329">
        <v>3</v>
      </c>
      <c r="F11790" s="53" t="str">
        <f>+$F$26</f>
        <v>OBJETO</v>
      </c>
      <c r="G11790" s="332" t="s">
        <v>124</v>
      </c>
      <c r="H11790" s="333"/>
      <c r="I11790" s="333"/>
      <c r="J11790" s="333"/>
      <c r="K11790" s="333"/>
      <c r="L11790" s="334"/>
    </row>
    <row r="11791" spans="1:12" hidden="1" x14ac:dyDescent="0.3">
      <c r="A11791" s="18" t="str">
        <f t="shared" ref="A11791" si="3956">+IF(OR(C11790=""),"NO",1)</f>
        <v>NO</v>
      </c>
      <c r="B11791" s="18"/>
      <c r="E11791" s="330"/>
      <c r="F11791" s="54" t="str">
        <f>+$F$27</f>
        <v>CONTRATANTE</v>
      </c>
      <c r="G11791" s="335" t="s">
        <v>124</v>
      </c>
      <c r="H11791" s="310"/>
      <c r="I11791" s="310"/>
      <c r="J11791" s="310"/>
      <c r="K11791" s="310"/>
      <c r="L11791" s="336"/>
    </row>
    <row r="11792" spans="1:12" hidden="1" x14ac:dyDescent="0.3">
      <c r="A11792" s="18" t="str">
        <f t="shared" ref="A11792" si="3957">+IF(OR(C11790=""),"NO",1)</f>
        <v>NO</v>
      </c>
      <c r="B11792" s="18"/>
      <c r="E11792" s="330"/>
      <c r="F11792" s="54" t="str">
        <f>+$F$28</f>
        <v>APORTANTE</v>
      </c>
      <c r="G11792" s="337" t="s">
        <v>124</v>
      </c>
      <c r="H11792" s="338"/>
      <c r="I11792" s="338"/>
      <c r="J11792" s="338"/>
      <c r="K11792" s="338"/>
      <c r="L11792" s="339"/>
    </row>
    <row r="11793" spans="1:12" hidden="1" x14ac:dyDescent="0.3">
      <c r="A11793" s="18" t="str">
        <f t="shared" ref="A11793" si="3958">+IF(OR(C11790=""),"NO",1)</f>
        <v>NO</v>
      </c>
      <c r="B11793" s="18"/>
      <c r="E11793" s="330"/>
      <c r="F11793" s="54" t="str">
        <f>+$F$29</f>
        <v>VALOR /SMMLV)</v>
      </c>
      <c r="G11793" s="55" t="s">
        <v>124</v>
      </c>
      <c r="H11793" s="56" t="str">
        <f>+$H$29</f>
        <v>% PART..</v>
      </c>
      <c r="I11793" s="57" t="s">
        <v>124</v>
      </c>
      <c r="J11793" s="58" t="str">
        <f>+$J$29</f>
        <v>VALOR ACREDITADO</v>
      </c>
      <c r="K11793" s="59"/>
      <c r="L11793" s="47" t="s">
        <v>124</v>
      </c>
    </row>
    <row r="11794" spans="1:12" hidden="1" x14ac:dyDescent="0.3">
      <c r="A11794" s="18" t="str">
        <f t="shared" ref="A11794" si="3959">+IF(OR(C11790=""),"NO",1)</f>
        <v>NO</v>
      </c>
      <c r="B11794" s="18"/>
      <c r="E11794" s="330"/>
      <c r="F11794" s="60" t="str">
        <f>+$F$30</f>
        <v>EXPERIENCIA APORTADA</v>
      </c>
      <c r="G11794" s="340" t="s">
        <v>124</v>
      </c>
      <c r="H11794" s="341"/>
      <c r="I11794" s="341"/>
      <c r="J11794" s="341"/>
      <c r="K11794" s="341"/>
      <c r="L11794" s="342"/>
    </row>
    <row r="11795" spans="1:12" hidden="1" x14ac:dyDescent="0.3">
      <c r="A11795" s="18" t="str">
        <f t="shared" ref="A11795" si="3960">+IF(OR(C11790=""),"NO",1)</f>
        <v>NO</v>
      </c>
      <c r="B11795" s="18"/>
      <c r="E11795" s="331"/>
      <c r="F11795" s="62" t="str">
        <f>+$F$31</f>
        <v>OBSERVACIÓN</v>
      </c>
      <c r="G11795" s="343" t="s">
        <v>124</v>
      </c>
      <c r="H11795" s="344"/>
      <c r="I11795" s="344"/>
      <c r="J11795" s="344"/>
      <c r="K11795" s="344"/>
      <c r="L11795" s="345"/>
    </row>
    <row r="11796" spans="1:12" ht="8.5" hidden="1" customHeight="1" x14ac:dyDescent="0.3">
      <c r="A11796" s="18" t="str">
        <f t="shared" ref="A11796" si="3961">+IF(OR(C11790=""),"NO",1)</f>
        <v>NO</v>
      </c>
      <c r="B11796" s="18"/>
      <c r="E11796" s="49"/>
      <c r="F11796" s="50"/>
      <c r="G11796" s="51"/>
      <c r="H11796" s="51"/>
      <c r="I11796" s="51"/>
      <c r="J11796" s="51"/>
      <c r="K11796" s="51"/>
      <c r="L11796" s="52"/>
    </row>
    <row r="11797" spans="1:12" hidden="1" x14ac:dyDescent="0.3">
      <c r="A11797" s="18" t="str">
        <f t="shared" ref="A11797" si="3962">+IF(OR(C11797=""),"NO",1)</f>
        <v>NO</v>
      </c>
      <c r="B11797" s="18"/>
      <c r="C11797" s="1" t="s">
        <v>124</v>
      </c>
      <c r="E11797" s="329">
        <v>4</v>
      </c>
      <c r="F11797" s="53" t="str">
        <f>+$F$26</f>
        <v>OBJETO</v>
      </c>
      <c r="G11797" s="332" t="s">
        <v>124</v>
      </c>
      <c r="H11797" s="333"/>
      <c r="I11797" s="333"/>
      <c r="J11797" s="333"/>
      <c r="K11797" s="333"/>
      <c r="L11797" s="334"/>
    </row>
    <row r="11798" spans="1:12" hidden="1" x14ac:dyDescent="0.3">
      <c r="A11798" s="18" t="str">
        <f t="shared" ref="A11798" si="3963">+IF(OR(C11797=""),"NO",1)</f>
        <v>NO</v>
      </c>
      <c r="B11798" s="18"/>
      <c r="E11798" s="330"/>
      <c r="F11798" s="54" t="str">
        <f>+$F$27</f>
        <v>CONTRATANTE</v>
      </c>
      <c r="G11798" s="335" t="s">
        <v>124</v>
      </c>
      <c r="H11798" s="310"/>
      <c r="I11798" s="310"/>
      <c r="J11798" s="310"/>
      <c r="K11798" s="310"/>
      <c r="L11798" s="336"/>
    </row>
    <row r="11799" spans="1:12" hidden="1" x14ac:dyDescent="0.3">
      <c r="A11799" s="18" t="str">
        <f t="shared" ref="A11799" si="3964">+IF(OR(C11797=""),"NO",1)</f>
        <v>NO</v>
      </c>
      <c r="B11799" s="18"/>
      <c r="E11799" s="330"/>
      <c r="F11799" s="54" t="str">
        <f>+$F$28</f>
        <v>APORTANTE</v>
      </c>
      <c r="G11799" s="337" t="s">
        <v>124</v>
      </c>
      <c r="H11799" s="338"/>
      <c r="I11799" s="338"/>
      <c r="J11799" s="338"/>
      <c r="K11799" s="338"/>
      <c r="L11799" s="339"/>
    </row>
    <row r="11800" spans="1:12" hidden="1" x14ac:dyDescent="0.3">
      <c r="A11800" s="18" t="str">
        <f t="shared" ref="A11800" si="3965">+IF(OR(C11797=""),"NO",1)</f>
        <v>NO</v>
      </c>
      <c r="B11800" s="18"/>
      <c r="E11800" s="330"/>
      <c r="F11800" s="54" t="str">
        <f>+$F$29</f>
        <v>VALOR /SMMLV)</v>
      </c>
      <c r="G11800" s="55" t="s">
        <v>124</v>
      </c>
      <c r="H11800" s="56" t="str">
        <f>+$H$29</f>
        <v>% PART..</v>
      </c>
      <c r="I11800" s="57" t="s">
        <v>124</v>
      </c>
      <c r="J11800" s="58" t="str">
        <f>+$J$29</f>
        <v>VALOR ACREDITADO</v>
      </c>
      <c r="K11800" s="59"/>
      <c r="L11800" s="47" t="s">
        <v>124</v>
      </c>
    </row>
    <row r="11801" spans="1:12" hidden="1" x14ac:dyDescent="0.3">
      <c r="A11801" s="18" t="str">
        <f t="shared" ref="A11801" si="3966">+IF(OR(C11797=""),"NO",1)</f>
        <v>NO</v>
      </c>
      <c r="B11801" s="18"/>
      <c r="E11801" s="330"/>
      <c r="F11801" s="60" t="str">
        <f>+$F$30</f>
        <v>EXPERIENCIA APORTADA</v>
      </c>
      <c r="G11801" s="340" t="s">
        <v>124</v>
      </c>
      <c r="H11801" s="341"/>
      <c r="I11801" s="341"/>
      <c r="J11801" s="341"/>
      <c r="K11801" s="341"/>
      <c r="L11801" s="342"/>
    </row>
    <row r="11802" spans="1:12" hidden="1" x14ac:dyDescent="0.3">
      <c r="A11802" s="18" t="str">
        <f t="shared" ref="A11802" si="3967">+IF(OR(C11797=""),"NO",1)</f>
        <v>NO</v>
      </c>
      <c r="B11802" s="18"/>
      <c r="E11802" s="331"/>
      <c r="F11802" s="62" t="str">
        <f>+$F$31</f>
        <v>OBSERVACIÓN</v>
      </c>
      <c r="G11802" s="343" t="s">
        <v>124</v>
      </c>
      <c r="H11802" s="344"/>
      <c r="I11802" s="344"/>
      <c r="J11802" s="344"/>
      <c r="K11802" s="344"/>
      <c r="L11802" s="345"/>
    </row>
    <row r="11803" spans="1:12" ht="8.5" hidden="1" customHeight="1" x14ac:dyDescent="0.3">
      <c r="A11803" s="18" t="str">
        <f t="shared" ref="A11803" si="3968">+IF(OR(C11797=""),"NO",1)</f>
        <v>NO</v>
      </c>
      <c r="B11803" s="18"/>
      <c r="E11803" s="49"/>
      <c r="F11803" s="50"/>
      <c r="G11803" s="51"/>
      <c r="H11803" s="51"/>
      <c r="I11803" s="51"/>
      <c r="J11803" s="51"/>
      <c r="K11803" s="51"/>
      <c r="L11803" s="52"/>
    </row>
    <row r="11804" spans="1:12" hidden="1" x14ac:dyDescent="0.3">
      <c r="A11804" s="18" t="str">
        <f t="shared" ref="A11804" si="3969">+IF(OR(C11804=""),"NO",1)</f>
        <v>NO</v>
      </c>
      <c r="B11804" s="18"/>
      <c r="C11804" s="1" t="s">
        <v>124</v>
      </c>
      <c r="E11804" s="329">
        <v>5</v>
      </c>
      <c r="F11804" s="53" t="str">
        <f>+$F$26</f>
        <v>OBJETO</v>
      </c>
      <c r="G11804" s="332" t="s">
        <v>124</v>
      </c>
      <c r="H11804" s="333"/>
      <c r="I11804" s="333"/>
      <c r="J11804" s="333"/>
      <c r="K11804" s="333"/>
      <c r="L11804" s="334"/>
    </row>
    <row r="11805" spans="1:12" hidden="1" x14ac:dyDescent="0.3">
      <c r="A11805" s="18" t="str">
        <f t="shared" ref="A11805" si="3970">+IF(OR(C11804=""),"NO",1)</f>
        <v>NO</v>
      </c>
      <c r="B11805" s="18"/>
      <c r="E11805" s="330"/>
      <c r="F11805" s="54" t="str">
        <f>+$F$27</f>
        <v>CONTRATANTE</v>
      </c>
      <c r="G11805" s="335" t="s">
        <v>124</v>
      </c>
      <c r="H11805" s="310"/>
      <c r="I11805" s="310"/>
      <c r="J11805" s="310"/>
      <c r="K11805" s="310"/>
      <c r="L11805" s="336"/>
    </row>
    <row r="11806" spans="1:12" hidden="1" x14ac:dyDescent="0.3">
      <c r="A11806" s="18" t="str">
        <f t="shared" ref="A11806" si="3971">+IF(OR(C11804=""),"NO",1)</f>
        <v>NO</v>
      </c>
      <c r="B11806" s="18"/>
      <c r="E11806" s="330"/>
      <c r="F11806" s="54" t="str">
        <f>+$F$28</f>
        <v>APORTANTE</v>
      </c>
      <c r="G11806" s="337" t="s">
        <v>124</v>
      </c>
      <c r="H11806" s="338"/>
      <c r="I11806" s="338"/>
      <c r="J11806" s="338"/>
      <c r="K11806" s="338"/>
      <c r="L11806" s="339"/>
    </row>
    <row r="11807" spans="1:12" hidden="1" x14ac:dyDescent="0.3">
      <c r="A11807" s="18" t="str">
        <f t="shared" ref="A11807" si="3972">+IF(OR(C11804=""),"NO",1)</f>
        <v>NO</v>
      </c>
      <c r="B11807" s="18"/>
      <c r="E11807" s="330"/>
      <c r="F11807" s="54" t="str">
        <f>+$F$29</f>
        <v>VALOR /SMMLV)</v>
      </c>
      <c r="G11807" s="55" t="s">
        <v>124</v>
      </c>
      <c r="H11807" s="56" t="str">
        <f>+$H$29</f>
        <v>% PART..</v>
      </c>
      <c r="I11807" s="57" t="s">
        <v>124</v>
      </c>
      <c r="J11807" s="58" t="str">
        <f>+$J$29</f>
        <v>VALOR ACREDITADO</v>
      </c>
      <c r="K11807" s="59"/>
      <c r="L11807" s="47" t="s">
        <v>124</v>
      </c>
    </row>
    <row r="11808" spans="1:12" hidden="1" x14ac:dyDescent="0.3">
      <c r="A11808" s="18" t="str">
        <f t="shared" ref="A11808" si="3973">+IF(OR(C11804=""),"NO",1)</f>
        <v>NO</v>
      </c>
      <c r="B11808" s="18"/>
      <c r="E11808" s="330"/>
      <c r="F11808" s="60" t="str">
        <f>+$F$30</f>
        <v>EXPERIENCIA APORTADA</v>
      </c>
      <c r="G11808" s="340" t="s">
        <v>124</v>
      </c>
      <c r="H11808" s="341"/>
      <c r="I11808" s="341"/>
      <c r="J11808" s="341"/>
      <c r="K11808" s="341"/>
      <c r="L11808" s="342"/>
    </row>
    <row r="11809" spans="1:12" hidden="1" x14ac:dyDescent="0.3">
      <c r="A11809" s="18" t="str">
        <f t="shared" ref="A11809" si="3974">+IF(OR(C11804=""),"NO",1)</f>
        <v>NO</v>
      </c>
      <c r="B11809" s="18"/>
      <c r="E11809" s="331"/>
      <c r="F11809" s="62" t="str">
        <f>+$F$31</f>
        <v>OBSERVACIÓN</v>
      </c>
      <c r="G11809" s="343" t="s">
        <v>124</v>
      </c>
      <c r="H11809" s="344"/>
      <c r="I11809" s="344"/>
      <c r="J11809" s="344"/>
      <c r="K11809" s="344"/>
      <c r="L11809" s="345"/>
    </row>
    <row r="11810" spans="1:12" ht="8.5" hidden="1" customHeight="1" x14ac:dyDescent="0.3">
      <c r="A11810" s="18" t="str">
        <f t="shared" ref="A11810" si="3975">+IF(OR(C11804=""),"NO",1)</f>
        <v>NO</v>
      </c>
      <c r="B11810" s="18"/>
      <c r="E11810" s="49"/>
      <c r="F11810" s="50"/>
      <c r="G11810" s="51"/>
      <c r="H11810" s="51"/>
      <c r="I11810" s="51"/>
      <c r="J11810" s="51"/>
      <c r="K11810" s="51"/>
      <c r="L11810" s="52"/>
    </row>
    <row r="11811" spans="1:12" hidden="1" x14ac:dyDescent="0.3">
      <c r="A11811" s="18" t="str">
        <f t="shared" ref="A11811" si="3976">+IF(OR(C11811=""),"NO",1)</f>
        <v>NO</v>
      </c>
      <c r="B11811" s="18"/>
      <c r="C11811" s="1" t="s">
        <v>124</v>
      </c>
      <c r="E11811" s="329">
        <v>6</v>
      </c>
      <c r="F11811" s="53" t="str">
        <f>+$F$26</f>
        <v>OBJETO</v>
      </c>
      <c r="G11811" s="332" t="s">
        <v>124</v>
      </c>
      <c r="H11811" s="333"/>
      <c r="I11811" s="333"/>
      <c r="J11811" s="333"/>
      <c r="K11811" s="333"/>
      <c r="L11811" s="334"/>
    </row>
    <row r="11812" spans="1:12" hidden="1" x14ac:dyDescent="0.3">
      <c r="A11812" s="18" t="str">
        <f t="shared" ref="A11812" si="3977">+IF(OR(C11811=""),"NO",1)</f>
        <v>NO</v>
      </c>
      <c r="B11812" s="18"/>
      <c r="E11812" s="330"/>
      <c r="F11812" s="54" t="str">
        <f>+$F$27</f>
        <v>CONTRATANTE</v>
      </c>
      <c r="G11812" s="335" t="s">
        <v>124</v>
      </c>
      <c r="H11812" s="310"/>
      <c r="I11812" s="310"/>
      <c r="J11812" s="310"/>
      <c r="K11812" s="310"/>
      <c r="L11812" s="336"/>
    </row>
    <row r="11813" spans="1:12" hidden="1" x14ac:dyDescent="0.3">
      <c r="A11813" s="18" t="str">
        <f t="shared" ref="A11813" si="3978">+IF(OR(C11811=""),"NO",1)</f>
        <v>NO</v>
      </c>
      <c r="B11813" s="18"/>
      <c r="E11813" s="330"/>
      <c r="F11813" s="54" t="str">
        <f>+$F$28</f>
        <v>APORTANTE</v>
      </c>
      <c r="G11813" s="337" t="s">
        <v>124</v>
      </c>
      <c r="H11813" s="338"/>
      <c r="I11813" s="338"/>
      <c r="J11813" s="338"/>
      <c r="K11813" s="338"/>
      <c r="L11813" s="339"/>
    </row>
    <row r="11814" spans="1:12" hidden="1" x14ac:dyDescent="0.3">
      <c r="A11814" s="18" t="str">
        <f t="shared" ref="A11814" si="3979">+IF(OR(C11811=""),"NO",1)</f>
        <v>NO</v>
      </c>
      <c r="B11814" s="18"/>
      <c r="E11814" s="330"/>
      <c r="F11814" s="54" t="str">
        <f>+$F$29</f>
        <v>VALOR /SMMLV)</v>
      </c>
      <c r="G11814" s="55" t="s">
        <v>124</v>
      </c>
      <c r="H11814" s="56" t="str">
        <f>+$H$29</f>
        <v>% PART..</v>
      </c>
      <c r="I11814" s="57" t="s">
        <v>124</v>
      </c>
      <c r="J11814" s="58" t="str">
        <f>+$J$29</f>
        <v>VALOR ACREDITADO</v>
      </c>
      <c r="K11814" s="59"/>
      <c r="L11814" s="47" t="s">
        <v>124</v>
      </c>
    </row>
    <row r="11815" spans="1:12" hidden="1" x14ac:dyDescent="0.3">
      <c r="A11815" s="18" t="str">
        <f t="shared" ref="A11815" si="3980">+IF(OR(C11811=""),"NO",1)</f>
        <v>NO</v>
      </c>
      <c r="B11815" s="18"/>
      <c r="E11815" s="330"/>
      <c r="F11815" s="60" t="str">
        <f>+$F$30</f>
        <v>EXPERIENCIA APORTADA</v>
      </c>
      <c r="G11815" s="340" t="s">
        <v>124</v>
      </c>
      <c r="H11815" s="341"/>
      <c r="I11815" s="341"/>
      <c r="J11815" s="341"/>
      <c r="K11815" s="341"/>
      <c r="L11815" s="342"/>
    </row>
    <row r="11816" spans="1:12" hidden="1" x14ac:dyDescent="0.3">
      <c r="A11816" s="18" t="str">
        <f t="shared" ref="A11816" si="3981">+IF(OR(C11811=""),"NO",1)</f>
        <v>NO</v>
      </c>
      <c r="B11816" s="18"/>
      <c r="E11816" s="331"/>
      <c r="F11816" s="62" t="str">
        <f>+$F$31</f>
        <v>OBSERVACIÓN</v>
      </c>
      <c r="G11816" s="343" t="s">
        <v>124</v>
      </c>
      <c r="H11816" s="344"/>
      <c r="I11816" s="344"/>
      <c r="J11816" s="344"/>
      <c r="K11816" s="344"/>
      <c r="L11816" s="345"/>
    </row>
    <row r="11817" spans="1:12" ht="8.5" hidden="1" customHeight="1" x14ac:dyDescent="0.3">
      <c r="A11817" s="18" t="str">
        <f t="shared" ref="A11817" si="3982">+IF(OR(C11811=""),"NO",1)</f>
        <v>NO</v>
      </c>
      <c r="B11817" s="18"/>
      <c r="E11817" s="49"/>
      <c r="F11817" s="50"/>
      <c r="G11817" s="51"/>
      <c r="H11817" s="51"/>
      <c r="I11817" s="51"/>
      <c r="J11817" s="51"/>
      <c r="K11817" s="51"/>
      <c r="L11817" s="52"/>
    </row>
    <row r="11818" spans="1:12" hidden="1" x14ac:dyDescent="0.3">
      <c r="A11818" s="18" t="str">
        <f t="shared" ref="A11818" si="3983">+IF(OR(C11818=""),"NO",1)</f>
        <v>NO</v>
      </c>
      <c r="B11818" s="18"/>
      <c r="C11818" s="1" t="s">
        <v>124</v>
      </c>
      <c r="E11818" s="329">
        <v>7</v>
      </c>
      <c r="F11818" s="53" t="str">
        <f>+$F$26</f>
        <v>OBJETO</v>
      </c>
      <c r="G11818" s="332" t="s">
        <v>124</v>
      </c>
      <c r="H11818" s="333"/>
      <c r="I11818" s="333"/>
      <c r="J11818" s="333"/>
      <c r="K11818" s="333"/>
      <c r="L11818" s="334"/>
    </row>
    <row r="11819" spans="1:12" hidden="1" x14ac:dyDescent="0.3">
      <c r="A11819" s="18" t="str">
        <f t="shared" ref="A11819" si="3984">+IF(OR(C11818=""),"NO",1)</f>
        <v>NO</v>
      </c>
      <c r="B11819" s="18"/>
      <c r="E11819" s="330"/>
      <c r="F11819" s="54" t="str">
        <f>+$F$27</f>
        <v>CONTRATANTE</v>
      </c>
      <c r="G11819" s="335" t="s">
        <v>124</v>
      </c>
      <c r="H11819" s="310"/>
      <c r="I11819" s="310"/>
      <c r="J11819" s="310"/>
      <c r="K11819" s="310"/>
      <c r="L11819" s="336"/>
    </row>
    <row r="11820" spans="1:12" hidden="1" x14ac:dyDescent="0.3">
      <c r="A11820" s="18" t="str">
        <f t="shared" ref="A11820" si="3985">+IF(OR(C11818=""),"NO",1)</f>
        <v>NO</v>
      </c>
      <c r="B11820" s="18"/>
      <c r="E11820" s="330"/>
      <c r="F11820" s="54" t="str">
        <f>+$F$28</f>
        <v>APORTANTE</v>
      </c>
      <c r="G11820" s="337" t="s">
        <v>124</v>
      </c>
      <c r="H11820" s="338"/>
      <c r="I11820" s="338"/>
      <c r="J11820" s="338"/>
      <c r="K11820" s="338"/>
      <c r="L11820" s="339"/>
    </row>
    <row r="11821" spans="1:12" hidden="1" x14ac:dyDescent="0.3">
      <c r="A11821" s="18" t="str">
        <f t="shared" ref="A11821" si="3986">+IF(OR(C11818=""),"NO",1)</f>
        <v>NO</v>
      </c>
      <c r="B11821" s="18"/>
      <c r="E11821" s="330"/>
      <c r="F11821" s="54" t="str">
        <f>+$F$29</f>
        <v>VALOR /SMMLV)</v>
      </c>
      <c r="G11821" s="55" t="s">
        <v>124</v>
      </c>
      <c r="H11821" s="56" t="str">
        <f>+$H$29</f>
        <v>% PART..</v>
      </c>
      <c r="I11821" s="57" t="s">
        <v>124</v>
      </c>
      <c r="J11821" s="58" t="str">
        <f>+$J$29</f>
        <v>VALOR ACREDITADO</v>
      </c>
      <c r="K11821" s="59"/>
      <c r="L11821" s="47" t="s">
        <v>124</v>
      </c>
    </row>
    <row r="11822" spans="1:12" hidden="1" x14ac:dyDescent="0.3">
      <c r="A11822" s="18" t="str">
        <f t="shared" ref="A11822" si="3987">+IF(OR(C11818=""),"NO",1)</f>
        <v>NO</v>
      </c>
      <c r="B11822" s="18"/>
      <c r="E11822" s="330"/>
      <c r="F11822" s="60" t="str">
        <f>+$F$30</f>
        <v>EXPERIENCIA APORTADA</v>
      </c>
      <c r="G11822" s="340" t="s">
        <v>124</v>
      </c>
      <c r="H11822" s="341"/>
      <c r="I11822" s="341"/>
      <c r="J11822" s="341"/>
      <c r="K11822" s="341"/>
      <c r="L11822" s="342"/>
    </row>
    <row r="11823" spans="1:12" hidden="1" x14ac:dyDescent="0.3">
      <c r="A11823" s="18" t="str">
        <f t="shared" ref="A11823" si="3988">+IF(OR(C11818=""),"NO",1)</f>
        <v>NO</v>
      </c>
      <c r="B11823" s="18"/>
      <c r="E11823" s="331"/>
      <c r="F11823" s="62" t="str">
        <f>+$F$31</f>
        <v>OBSERVACIÓN</v>
      </c>
      <c r="G11823" s="343" t="s">
        <v>124</v>
      </c>
      <c r="H11823" s="344"/>
      <c r="I11823" s="344"/>
      <c r="J11823" s="344"/>
      <c r="K11823" s="344"/>
      <c r="L11823" s="345"/>
    </row>
    <row r="11824" spans="1:12" hidden="1" x14ac:dyDescent="0.3">
      <c r="A11824" s="18" t="str">
        <f t="shared" ref="A11824" si="3989">+IF(OR(C11818=""),"NO",1)</f>
        <v>NO</v>
      </c>
      <c r="B11824" s="18"/>
      <c r="E11824" s="49"/>
      <c r="F11824" s="50"/>
      <c r="G11824" s="51"/>
      <c r="H11824" s="51"/>
      <c r="I11824" s="51"/>
      <c r="J11824" s="51"/>
      <c r="K11824" s="51"/>
      <c r="L11824" s="52"/>
    </row>
    <row r="11825" spans="1:12" hidden="1" x14ac:dyDescent="0.3">
      <c r="A11825" s="1" t="str">
        <f>+A11760</f>
        <v>NO</v>
      </c>
      <c r="C11825" s="1" t="str">
        <f>"N"&amp;C11760</f>
        <v>N</v>
      </c>
      <c r="E11825" s="63"/>
      <c r="F11825" s="64" t="str">
        <f>+$F$75</f>
        <v>TOTAL DE CONTRATOS PRESENTADOS VÁLIDOS QUE CUMPLEN EXPERIENCIA ACREDITADA:</v>
      </c>
      <c r="G11825" s="65"/>
      <c r="H11825" s="65"/>
      <c r="I11825" s="65"/>
      <c r="J11825" s="66"/>
      <c r="K11825" s="65"/>
      <c r="L11825" s="67" t="s">
        <v>124</v>
      </c>
    </row>
    <row r="11826" spans="1:12" ht="6.65" hidden="1" customHeight="1" x14ac:dyDescent="0.3">
      <c r="A11826" s="1" t="str">
        <f>+A11760</f>
        <v>NO</v>
      </c>
      <c r="E11826" s="51"/>
      <c r="F11826" s="50"/>
      <c r="G11826" s="51"/>
      <c r="H11826" s="51"/>
      <c r="I11826" s="51"/>
      <c r="J11826" s="51"/>
      <c r="K11826" s="51"/>
      <c r="L11826" s="51"/>
    </row>
    <row r="11827" spans="1:12" hidden="1" x14ac:dyDescent="0.3">
      <c r="A11827" s="1" t="str">
        <f>+A11760</f>
        <v>NO</v>
      </c>
      <c r="E11827" s="63"/>
      <c r="F11827" s="63" t="str">
        <f>+$F$77</f>
        <v>ACREDITA SUMINISTRO E INSTALACIÓN DE MOBILIARIO POR LO MENOS EN UN (1) CONTRATO VÁLIDO</v>
      </c>
      <c r="G11827" s="65"/>
      <c r="H11827" s="65"/>
      <c r="I11827" s="65"/>
      <c r="J11827" s="66"/>
      <c r="K11827" s="65"/>
      <c r="L11827" s="68" t="s">
        <v>157</v>
      </c>
    </row>
    <row r="11828" spans="1:12" ht="5.15" hidden="1" customHeight="1" x14ac:dyDescent="0.3">
      <c r="A11828" s="1" t="str">
        <f>+A11760</f>
        <v>NO</v>
      </c>
      <c r="E11828" s="51"/>
      <c r="F11828" s="50"/>
      <c r="G11828" s="51"/>
      <c r="H11828" s="51"/>
      <c r="I11828" s="51"/>
      <c r="J11828" s="51"/>
      <c r="K11828" s="51"/>
      <c r="L11828" s="51"/>
    </row>
    <row r="11829" spans="1:12" ht="12.75" hidden="1" customHeight="1" x14ac:dyDescent="0.3">
      <c r="A11829" s="1" t="str">
        <f>+A11760</f>
        <v>NO</v>
      </c>
      <c r="E11829" s="69" t="str">
        <f>+$E$79</f>
        <v>EXPERIENCIA ESPECÍFICA NUMERAL 10.1.1 A</v>
      </c>
      <c r="F11829" s="70"/>
      <c r="G11829" s="70"/>
      <c r="H11829" s="70"/>
      <c r="I11829" s="70"/>
      <c r="J11829" s="70"/>
      <c r="K11829" s="70"/>
      <c r="L11829" s="71"/>
    </row>
    <row r="11830" spans="1:12" ht="26.5" hidden="1" customHeight="1" x14ac:dyDescent="0.3">
      <c r="A11830" s="1" t="str">
        <f>+A11760</f>
        <v>NO</v>
      </c>
      <c r="E11830" s="72"/>
      <c r="F11830" s="325" t="str">
        <f>+$F$80</f>
        <v>Por lo menos uno (1) de los contratos válidos aportados como experiencia general debe corresponder mínimo al 60% del presupuesto oficial del presente proceso de selección.  (SMMLV)</v>
      </c>
      <c r="G11830" s="326"/>
      <c r="H11830" s="326"/>
      <c r="I11830" s="326"/>
      <c r="J11830" s="326"/>
      <c r="K11830" s="73" t="s">
        <v>124</v>
      </c>
      <c r="L11830" s="74" t="s">
        <v>124</v>
      </c>
    </row>
    <row r="11831" spans="1:12" ht="23.5" hidden="1" customHeight="1" x14ac:dyDescent="0.3">
      <c r="A11831" s="1" t="str">
        <f>+A11760</f>
        <v>NO</v>
      </c>
      <c r="E11831" s="63"/>
      <c r="F11831" s="325" t="str">
        <f>+$F$81</f>
        <v xml:space="preserve">Deberá acreditarse en al menos uno (1) de los contratos válidos aportados como experiencia general una </v>
      </c>
      <c r="G11831" s="326"/>
      <c r="H11831" s="326"/>
      <c r="I11831" s="326"/>
      <c r="J11831" s="326"/>
      <c r="K11831" s="73" t="s">
        <v>124</v>
      </c>
      <c r="L11831" s="74" t="s">
        <v>124</v>
      </c>
    </row>
    <row r="11832" spans="1:12" ht="23.5" hidden="1" customHeight="1" x14ac:dyDescent="0.3">
      <c r="A11832" s="18" t="s">
        <v>30</v>
      </c>
      <c r="E11832" s="63"/>
      <c r="F11832" s="325" t="str">
        <f>+$F$82</f>
        <v xml:space="preserve">Deberá acreditarse en al menos uno (1) de los contratos válidos aportados interventoría a intervención de </v>
      </c>
      <c r="G11832" s="326"/>
      <c r="H11832" s="326"/>
      <c r="I11832" s="326"/>
      <c r="J11832" s="326"/>
      <c r="K11832" s="73">
        <f>+$K$82</f>
        <v>0</v>
      </c>
      <c r="L11832" s="74" t="s">
        <v>124</v>
      </c>
    </row>
    <row r="11833" spans="1:12" ht="36" hidden="1" customHeight="1" x14ac:dyDescent="0.3">
      <c r="A11833" s="18" t="s">
        <v>30</v>
      </c>
      <c r="E11833" s="63"/>
      <c r="F11833" s="325" t="str">
        <f>+$F$83</f>
        <v xml:space="preserve">Deberá acreditarse en al menos uno (1) de los contratos válidos aportados interventoría a intervención de </v>
      </c>
      <c r="G11833" s="326"/>
      <c r="H11833" s="326"/>
      <c r="I11833" s="326"/>
      <c r="J11833" s="326"/>
      <c r="K11833" s="75">
        <f>+$K$83</f>
        <v>0</v>
      </c>
      <c r="L11833" s="76" t="s">
        <v>124</v>
      </c>
    </row>
    <row r="11834" spans="1:12" hidden="1" x14ac:dyDescent="0.3">
      <c r="A11834" s="1" t="str">
        <f>+A11760</f>
        <v>NO</v>
      </c>
      <c r="E11834" s="51"/>
      <c r="F11834" s="50"/>
      <c r="G11834" s="51"/>
      <c r="H11834" s="51"/>
      <c r="I11834" s="51"/>
      <c r="J11834" s="51"/>
      <c r="K11834" s="51"/>
      <c r="L11834" s="51"/>
    </row>
    <row r="11835" spans="1:12" ht="12.75" hidden="1" customHeight="1" x14ac:dyDescent="0.3">
      <c r="A11835" s="1" t="str">
        <f>+A11760</f>
        <v>NO</v>
      </c>
      <c r="E11835" s="40" t="str">
        <f>+$E$85</f>
        <v>VALOR MÍNIMO A CERIFICAR % P.O EN SMMMLV. NUMERAL 3.9.1</v>
      </c>
      <c r="F11835" s="41"/>
      <c r="G11835" s="41"/>
      <c r="H11835" s="41"/>
      <c r="I11835" s="41"/>
      <c r="J11835" s="41"/>
      <c r="K11835" s="41"/>
      <c r="L11835" s="42"/>
    </row>
    <row r="11836" spans="1:12" hidden="1" x14ac:dyDescent="0.3">
      <c r="A11836" s="1" t="str">
        <f>+A11760</f>
        <v>NO</v>
      </c>
      <c r="C11836" s="1" t="str">
        <f>"M"&amp;C11760</f>
        <v>M</v>
      </c>
      <c r="E11836" s="77" t="str">
        <f>+$E$86</f>
        <v>100% P.O.</v>
      </c>
      <c r="F11836" s="78"/>
      <c r="G11836" s="61">
        <v>242.41716883554506</v>
      </c>
      <c r="H11836" s="124" t="str">
        <f>+$H$86</f>
        <v>TOTAL EJECUTADO DE CONTRATOS ACREDITADOS</v>
      </c>
      <c r="I11836" s="124"/>
      <c r="J11836" s="124"/>
      <c r="K11836" s="55" t="s">
        <v>124</v>
      </c>
      <c r="L11836" s="47" t="s">
        <v>124</v>
      </c>
    </row>
    <row r="11837" spans="1:12" hidden="1" x14ac:dyDescent="0.3">
      <c r="A11837" s="1" t="str">
        <f>+A11760</f>
        <v>NO</v>
      </c>
      <c r="E11837" s="39"/>
      <c r="F11837" s="39"/>
      <c r="G11837" s="39"/>
      <c r="H11837" s="39"/>
      <c r="I11837" s="39"/>
      <c r="J11837" s="39"/>
      <c r="K11837" s="39"/>
      <c r="L11837" s="39"/>
    </row>
    <row r="11838" spans="1:12" ht="12.75" hidden="1" customHeight="1" x14ac:dyDescent="0.3">
      <c r="A11838" s="18" t="s">
        <v>30</v>
      </c>
      <c r="B11838" s="18"/>
      <c r="E11838" s="40" t="str">
        <f>+$E$88</f>
        <v>CONSIDERACIONES PARA LA VALIDEZ DE LA EXPERIENCIA REQUERIDA: EXPERIENCIA PROPONENTES PLURALES NUMERAL 10.1.2 D</v>
      </c>
      <c r="F11838" s="41"/>
      <c r="G11838" s="41"/>
      <c r="H11838" s="41"/>
      <c r="I11838" s="41"/>
      <c r="J11838" s="41"/>
      <c r="K11838" s="41"/>
      <c r="L11838" s="42"/>
    </row>
    <row r="11839" spans="1:12" ht="28" hidden="1" customHeight="1" x14ac:dyDescent="0.3">
      <c r="A11839" s="18" t="s">
        <v>30</v>
      </c>
      <c r="B11839" s="18"/>
      <c r="C11839" s="1" t="str">
        <f>"O"&amp;C11760</f>
        <v>O</v>
      </c>
      <c r="E11839" s="80" t="str">
        <f>+$E$89</f>
        <v>i)</v>
      </c>
      <c r="F11839" s="327" t="str">
        <f>+$F$89</f>
        <v>Uno de los integrantes debe aportar como mínimo el cincuenta por ciento (50 %) de la experiencia solicitada</v>
      </c>
      <c r="G11839" s="328"/>
      <c r="H11839" s="328"/>
      <c r="I11839" s="328"/>
      <c r="J11839" s="328"/>
      <c r="K11839" s="73" t="s">
        <v>124</v>
      </c>
      <c r="L11839" s="47" t="s">
        <v>124</v>
      </c>
    </row>
    <row r="11840" spans="1:12" ht="28" hidden="1" customHeight="1" x14ac:dyDescent="0.3">
      <c r="A11840" s="18" t="s">
        <v>30</v>
      </c>
      <c r="B11840" s="18"/>
      <c r="C11840" s="1" t="str">
        <f>"O"&amp;C11760</f>
        <v>O</v>
      </c>
      <c r="E11840" s="80" t="str">
        <f>+$E$90</f>
        <v>ii)</v>
      </c>
      <c r="F11840" s="327" t="str">
        <f>+$F$90</f>
        <v>Todos los demás ntegrantes deben acreditar al menos el cinco por ciento (5 %) de la experiencia solicitada, solo uno (1) de los integrantes podrá no acreditar experiencia pero su porcentaje de participación  no podrá superar el diez por ciento (10 %)</v>
      </c>
      <c r="G11840" s="328"/>
      <c r="H11840" s="328"/>
      <c r="I11840" s="328"/>
      <c r="J11840" s="328"/>
      <c r="K11840" s="73" t="s">
        <v>124</v>
      </c>
      <c r="L11840" s="47" t="s">
        <v>124</v>
      </c>
    </row>
    <row r="11841" spans="1:12" hidden="1" x14ac:dyDescent="0.3">
      <c r="A11841" s="18" t="s">
        <v>30</v>
      </c>
      <c r="B11841" s="18"/>
      <c r="E11841" s="39"/>
      <c r="F11841" s="39"/>
      <c r="G11841" s="39"/>
      <c r="H11841" s="39"/>
      <c r="I11841" s="39"/>
      <c r="J11841" s="39"/>
      <c r="K11841" s="39"/>
      <c r="L11841" s="39"/>
    </row>
    <row r="11842" spans="1:12" ht="13" hidden="1" customHeight="1" x14ac:dyDescent="0.3">
      <c r="A11842" s="18" t="str">
        <f>+A11760</f>
        <v>NO</v>
      </c>
      <c r="B11842" s="18"/>
      <c r="E11842" s="69" t="str">
        <f>+$E$92</f>
        <v>VERIFICACIÓN Y ASIGNACIÓN DE PUNTAJE POR LA EXPERIENCIA DEL PROPONENTE</v>
      </c>
      <c r="F11842" s="70"/>
      <c r="G11842" s="70"/>
      <c r="H11842" s="70"/>
      <c r="I11842" s="70"/>
      <c r="J11842" s="70"/>
      <c r="K11842" s="70"/>
      <c r="L11842" s="71"/>
    </row>
    <row r="11843" spans="1:12" hidden="1" x14ac:dyDescent="0.3">
      <c r="A11843" s="18" t="str">
        <f>+A11760</f>
        <v>NO</v>
      </c>
      <c r="B11843" s="18"/>
      <c r="E11843" s="81"/>
      <c r="F11843" s="323" t="str">
        <f>+$F$93</f>
        <v>No. CONTRATOS QUE ACREDITAN LA EXPERIENCIA (NO OBJETO DE SUBSANACIÓN)</v>
      </c>
      <c r="G11843" s="324"/>
      <c r="H11843" s="324"/>
      <c r="I11843" s="324"/>
      <c r="J11843" s="324"/>
      <c r="K11843" s="82"/>
      <c r="L11843" s="83" t="s">
        <v>124</v>
      </c>
    </row>
    <row r="11844" spans="1:12" ht="13" hidden="1" customHeight="1" x14ac:dyDescent="0.3">
      <c r="A11844" s="18" t="str">
        <f>+A11760</f>
        <v>NO</v>
      </c>
      <c r="B11844" s="18"/>
      <c r="E11844" s="84"/>
      <c r="F11844" s="323" t="str">
        <f>+$F$94</f>
        <v>TOTAL EJECUTADO DE CONTRATOS ACREDITADOS PROPUESTA INICIAL</v>
      </c>
      <c r="G11844" s="324"/>
      <c r="H11844" s="324"/>
      <c r="I11844" s="324"/>
      <c r="J11844" s="324"/>
      <c r="K11844" s="85"/>
      <c r="L11844" s="86" t="s">
        <v>124</v>
      </c>
    </row>
    <row r="11845" spans="1:12" ht="13" hidden="1" customHeight="1" x14ac:dyDescent="0.3">
      <c r="A11845" s="18" t="str">
        <f>+A11760</f>
        <v>NO</v>
      </c>
      <c r="B11845" s="18"/>
      <c r="E11845" s="87"/>
      <c r="F11845" s="323" t="str">
        <f>+$F$95</f>
        <v>PROMEDIO VALOR ACREDITADO EN SMMLV</v>
      </c>
      <c r="G11845" s="324"/>
      <c r="H11845" s="324"/>
      <c r="I11845" s="324"/>
      <c r="J11845" s="324"/>
      <c r="K11845" s="66"/>
      <c r="L11845" s="88" t="s">
        <v>124</v>
      </c>
    </row>
    <row r="11846" spans="1:12" hidden="1" x14ac:dyDescent="0.3">
      <c r="A11846" s="18" t="str">
        <f>+A11760</f>
        <v>NO</v>
      </c>
      <c r="B11846" s="18"/>
      <c r="E11846" s="89"/>
      <c r="F11846" s="89"/>
      <c r="G11846" s="89"/>
      <c r="H11846" s="89"/>
      <c r="I11846" s="89"/>
      <c r="J11846" s="89"/>
      <c r="K11846" s="89"/>
      <c r="L11846" s="89"/>
    </row>
    <row r="11847" spans="1:12" ht="13" hidden="1" customHeight="1" x14ac:dyDescent="0.3">
      <c r="A11847" s="18" t="str">
        <f>+A11760</f>
        <v>NO</v>
      </c>
      <c r="B11847" s="18"/>
      <c r="E11847" s="69" t="str">
        <f>+$E$97</f>
        <v>3.9.2 EXIGENCIAS MÍNIMAS DE EXPERIENCIA Y FORMACIÓN ACADÉMICA DEL EQUIPO DE TRABAJO</v>
      </c>
      <c r="F11847" s="70"/>
      <c r="G11847" s="70"/>
      <c r="H11847" s="70"/>
      <c r="I11847" s="70"/>
      <c r="J11847" s="70"/>
      <c r="K11847" s="70"/>
      <c r="L11847" s="71"/>
    </row>
    <row r="11848" spans="1:12" hidden="1" x14ac:dyDescent="0.3">
      <c r="A11848" s="18" t="str">
        <f>+A11760</f>
        <v>NO</v>
      </c>
      <c r="B11848" s="18"/>
      <c r="E11848" s="90" t="str">
        <f>+$E$98</f>
        <v>Formulario 8</v>
      </c>
      <c r="F11848" s="315" t="s">
        <v>46</v>
      </c>
      <c r="G11848" s="316"/>
      <c r="H11848" s="317"/>
      <c r="I11848" s="318"/>
      <c r="J11848" s="318"/>
      <c r="K11848" s="318"/>
      <c r="L11848" s="319"/>
    </row>
    <row r="11849" spans="1:12" hidden="1" x14ac:dyDescent="0.3">
      <c r="A11849" s="18" t="str">
        <f>+A11760</f>
        <v>NO</v>
      </c>
      <c r="B11849" s="18"/>
      <c r="E11849" s="91" t="s">
        <v>124</v>
      </c>
      <c r="F11849" s="91" t="str">
        <f>+$F$99</f>
        <v>Director de Interventoría</v>
      </c>
      <c r="G11849" s="91" t="str">
        <f>+$G$99</f>
        <v>Residente de Interventoría</v>
      </c>
      <c r="H11849" s="320"/>
      <c r="I11849" s="321"/>
      <c r="J11849" s="321"/>
      <c r="K11849" s="321"/>
      <c r="L11849" s="322"/>
    </row>
    <row r="11850" spans="1:12" hidden="1" x14ac:dyDescent="0.3">
      <c r="A11850" s="18" t="str">
        <f>+A11760</f>
        <v>NO</v>
      </c>
      <c r="B11850" s="18"/>
      <c r="E11850" s="304" t="str">
        <f>+$E$100</f>
        <v>OBSERVACIONES RESPECTO REQUISITO HABILITANTE DEL PERSONAL CLAVE EVALUABLE</v>
      </c>
      <c r="F11850" s="305"/>
      <c r="G11850" s="305"/>
      <c r="H11850" s="305"/>
      <c r="I11850" s="305"/>
      <c r="J11850" s="305"/>
      <c r="K11850" s="305"/>
      <c r="L11850" s="305"/>
    </row>
    <row r="11851" spans="1:12" hidden="1" x14ac:dyDescent="0.3">
      <c r="A11851" s="18" t="str">
        <f>+A11760</f>
        <v>NO</v>
      </c>
      <c r="B11851" s="18"/>
      <c r="E11851" s="312" t="s">
        <v>124</v>
      </c>
      <c r="F11851" s="313"/>
      <c r="G11851" s="313"/>
      <c r="H11851" s="313"/>
      <c r="I11851" s="313"/>
      <c r="J11851" s="313"/>
      <c r="K11851" s="313"/>
      <c r="L11851" s="314"/>
    </row>
    <row r="11852" spans="1:12" hidden="1" x14ac:dyDescent="0.3">
      <c r="A11852" s="18" t="str">
        <f>+A11760</f>
        <v>NO</v>
      </c>
      <c r="B11852" s="18"/>
      <c r="E11852" s="89"/>
      <c r="F11852" s="89"/>
      <c r="G11852" s="89"/>
      <c r="H11852" s="89"/>
      <c r="I11852" s="89"/>
      <c r="J11852" s="89"/>
      <c r="K11852" s="89"/>
      <c r="L11852" s="89"/>
    </row>
    <row r="11853" spans="1:12" ht="13" hidden="1" customHeight="1" x14ac:dyDescent="0.3">
      <c r="A11853" s="18" t="str">
        <f>+A11760</f>
        <v>NO</v>
      </c>
      <c r="B11853" s="18"/>
      <c r="E11853" s="69" t="str">
        <f>+$E$103</f>
        <v>4.2 EQUIPO DE TRABAJO (Personal Clave Evaluable)</v>
      </c>
      <c r="F11853" s="70"/>
      <c r="G11853" s="70"/>
      <c r="H11853" s="70"/>
      <c r="I11853" s="70"/>
      <c r="J11853" s="70"/>
      <c r="K11853" s="70"/>
      <c r="L11853" s="71"/>
    </row>
    <row r="11854" spans="1:12" ht="23.25" hidden="1" customHeight="1" x14ac:dyDescent="0.3">
      <c r="A11854" s="18" t="str">
        <f>+A11760</f>
        <v>NO</v>
      </c>
      <c r="B11854" s="18"/>
      <c r="E11854" s="90" t="str">
        <f>+$E$104</f>
        <v>Formulario 9</v>
      </c>
      <c r="F11854" s="315" t="s">
        <v>46</v>
      </c>
      <c r="G11854" s="316"/>
      <c r="H11854" s="317"/>
      <c r="I11854" s="318"/>
      <c r="J11854" s="318"/>
      <c r="K11854" s="318"/>
      <c r="L11854" s="319"/>
    </row>
    <row r="11855" spans="1:12" hidden="1" x14ac:dyDescent="0.3">
      <c r="A11855" s="18" t="str">
        <f>+A11760</f>
        <v>NO</v>
      </c>
      <c r="B11855" s="18"/>
      <c r="E11855" s="91" t="s">
        <v>124</v>
      </c>
      <c r="F11855" s="91" t="str">
        <f>+$F$99</f>
        <v>Director de Interventoría</v>
      </c>
      <c r="G11855" s="91" t="str">
        <f>+$G$99</f>
        <v>Residente de Interventoría</v>
      </c>
      <c r="H11855" s="320"/>
      <c r="I11855" s="321"/>
      <c r="J11855" s="321"/>
      <c r="K11855" s="321"/>
      <c r="L11855" s="322"/>
    </row>
    <row r="11856" spans="1:12" hidden="1" x14ac:dyDescent="0.3">
      <c r="A11856" s="18" t="str">
        <f>+A11760</f>
        <v>NO</v>
      </c>
      <c r="B11856" s="18"/>
      <c r="E11856" s="89"/>
      <c r="F11856" s="89"/>
      <c r="G11856" s="89"/>
      <c r="H11856" s="89"/>
      <c r="I11856" s="89"/>
      <c r="J11856" s="89"/>
      <c r="K11856" s="89"/>
      <c r="L11856" s="89"/>
    </row>
    <row r="11857" spans="1:12" hidden="1" x14ac:dyDescent="0.3">
      <c r="A11857" s="1" t="str">
        <f>+A11760</f>
        <v>NO</v>
      </c>
      <c r="E11857" s="92" t="str">
        <f>+E11732</f>
        <v>CRITERIOS DE EVALUACIÓN Y PUNTAJE</v>
      </c>
      <c r="F11857" s="93"/>
      <c r="G11857" s="93"/>
      <c r="H11857" s="93"/>
      <c r="I11857" s="93"/>
      <c r="J11857" s="93"/>
      <c r="K11857" s="94"/>
      <c r="L11857" s="95" t="str">
        <f>+$L$107</f>
        <v>PUNTAJE OBTENIDO</v>
      </c>
    </row>
    <row r="11858" spans="1:12" hidden="1" x14ac:dyDescent="0.3">
      <c r="A11858" s="1" t="str">
        <f>+A11760</f>
        <v>NO</v>
      </c>
      <c r="E11858" s="96" t="str">
        <f>+$E$108</f>
        <v>VALOR</v>
      </c>
      <c r="F11858" s="97" t="str">
        <f>+$F$108</f>
        <v>EQUIPO DE TRABAJO (PERSONAL CLAVE EVALUABLE)</v>
      </c>
      <c r="G11858" s="24"/>
      <c r="H11858" s="24"/>
      <c r="I11858" s="24"/>
      <c r="J11858" s="24"/>
      <c r="K11858" s="24"/>
      <c r="L11858" s="98"/>
    </row>
    <row r="11859" spans="1:12" ht="12.75" hidden="1" customHeight="1" x14ac:dyDescent="0.3">
      <c r="A11859" s="1" t="str">
        <f>+A11760</f>
        <v>NO</v>
      </c>
      <c r="E11859" s="96">
        <f>+$E$109</f>
        <v>5</v>
      </c>
      <c r="F11859" s="307" t="str">
        <f>+$F$109</f>
        <v xml:space="preserve"> Experiencia Específica adicional</v>
      </c>
      <c r="G11859" s="308"/>
      <c r="H11859" s="308"/>
      <c r="I11859" s="308"/>
      <c r="J11859" s="308"/>
      <c r="K11859" s="309"/>
      <c r="L11859" s="99" t="str">
        <f>IFERROR(IF(VLOOKUP(C11760,'R. PUNTAJES'!$C$14:$R$213,'R. PUNTAJES'!$I$10,0)="","",VLOOKUP(C11760,'R. PUNTAJES'!$C$14:$R$213,'R. PUNTAJES'!$I$10,0)),"")</f>
        <v/>
      </c>
    </row>
    <row r="11860" spans="1:12" ht="12.75" hidden="1" customHeight="1" x14ac:dyDescent="0.3">
      <c r="A11860" s="1" t="str">
        <f>+A11760</f>
        <v>NO</v>
      </c>
      <c r="E11860" s="96">
        <f>+$E$110</f>
        <v>5</v>
      </c>
      <c r="F11860" s="307" t="str">
        <f>+$F$110</f>
        <v>Formación Académica adicional</v>
      </c>
      <c r="G11860" s="308"/>
      <c r="H11860" s="308"/>
      <c r="I11860" s="308"/>
      <c r="J11860" s="308"/>
      <c r="K11860" s="309"/>
      <c r="L11860" s="99" t="str">
        <f>IFERROR(IF(VLOOKUP(C11760,'R. PUNTAJES'!$C$14:$R$213,'R. PUNTAJES'!$J$10,0)="","",VLOOKUP(C11760,'R. PUNTAJES'!$C$14:$R$213,'R. PUNTAJES'!$J$10,0)),"")</f>
        <v/>
      </c>
    </row>
    <row r="11861" spans="1:12" hidden="1" x14ac:dyDescent="0.3">
      <c r="A11861" s="18" t="str">
        <f>+A11760</f>
        <v>NO</v>
      </c>
      <c r="B11861" s="18"/>
      <c r="E11861" s="100"/>
      <c r="F11861" s="101" t="str">
        <f>+$F$111</f>
        <v>FACTOR DE SOSTENIBILIDAD</v>
      </c>
      <c r="G11861" s="102"/>
      <c r="H11861" s="102"/>
      <c r="I11861" s="102"/>
      <c r="J11861" s="102"/>
      <c r="K11861" s="102"/>
      <c r="L11861" s="103"/>
    </row>
    <row r="11862" spans="1:12" hidden="1" x14ac:dyDescent="0.3">
      <c r="A11862" s="18" t="str">
        <f>+A11760</f>
        <v>NO</v>
      </c>
      <c r="B11862" s="18"/>
      <c r="E11862" s="104">
        <v>1</v>
      </c>
      <c r="F11862" s="105" t="str">
        <f>+$F$112</f>
        <v>Compromisos Sostenibilidad</v>
      </c>
      <c r="G11862" s="106"/>
      <c r="H11862" s="106"/>
      <c r="I11862" s="106"/>
      <c r="J11862" s="106"/>
      <c r="K11862" s="106"/>
      <c r="L11862" s="107" t="str">
        <f>IFERROR(IF(VLOOKUP(C11760,'R. PUNTAJES'!$C$14:$R$213,'R. PUNTAJES'!$K$10,0)="","",VLOOKUP(C11760,'R. PUNTAJES'!$C$14:$R$213,'R. PUNTAJES'!$K$10,0)),"")</f>
        <v/>
      </c>
    </row>
    <row r="11863" spans="1:12" hidden="1" x14ac:dyDescent="0.3">
      <c r="A11863" s="1" t="str">
        <f>+A11760</f>
        <v>NO</v>
      </c>
      <c r="E11863" s="108"/>
      <c r="F11863" s="109" t="str">
        <f>+$F$113</f>
        <v>APOYO A LA INDUSTRIA NACIONAL</v>
      </c>
      <c r="G11863" s="110"/>
      <c r="H11863" s="110"/>
      <c r="I11863" s="110"/>
      <c r="J11863" s="110"/>
      <c r="K11863" s="110"/>
      <c r="L11863" s="111"/>
    </row>
    <row r="11864" spans="1:12" ht="12.75" hidden="1" customHeight="1" x14ac:dyDescent="0.3">
      <c r="A11864" s="1" t="str">
        <f>+A11760</f>
        <v>NO</v>
      </c>
      <c r="E11864" s="96">
        <v>20</v>
      </c>
      <c r="F11864" s="307" t="str">
        <f>+$F$114</f>
        <v>Promoción de Servicios Nacionales o con Trato Nacional</v>
      </c>
      <c r="G11864" s="308"/>
      <c r="H11864" s="308"/>
      <c r="I11864" s="308"/>
      <c r="J11864" s="308"/>
      <c r="K11864" s="309"/>
      <c r="L11864" s="99" t="str">
        <f>IFERROR(IF(VLOOKUP(C11760,'R. PUNTAJES'!$C$14:$R$213,'R. PUNTAJES'!$L$10,0)="","",
IF(VLOOKUP(C11760,'R. PUNTAJES'!$C$14:$R$213,'R. PUNTAJES'!$L$10,0)=5,0,
VLOOKUP(C11760,'R. PUNTAJES'!$C$14:$R$213,'R. PUNTAJES'!$L$10,0))),"")</f>
        <v/>
      </c>
    </row>
    <row r="11865" spans="1:12" ht="12.75" hidden="1" customHeight="1" x14ac:dyDescent="0.3">
      <c r="A11865" s="1" t="str">
        <f>+A11760</f>
        <v>NO</v>
      </c>
      <c r="E11865" s="96">
        <v>5</v>
      </c>
      <c r="F11865" s="307" t="str">
        <f>+$F$115</f>
        <v>Incorporación de componente nacional en servicios extranjeros</v>
      </c>
      <c r="G11865" s="308"/>
      <c r="H11865" s="308"/>
      <c r="I11865" s="308"/>
      <c r="J11865" s="308"/>
      <c r="K11865" s="309"/>
      <c r="L11865" s="99" t="str">
        <f>IFERROR(IF(VLOOKUP(C11760,'R. PUNTAJES'!$C$14:$R$213,'R. PUNTAJES'!$L$10,0)="","",
IF(VLOOKUP(C11760,'R. PUNTAJES'!$C$14:$R$213,'R. PUNTAJES'!$L$10,0)=20,0,
VLOOKUP(C11760,'R. PUNTAJES'!$C$14:$R$213,'R. PUNTAJES'!$L$10,0))),"")</f>
        <v/>
      </c>
    </row>
    <row r="11866" spans="1:12" hidden="1" x14ac:dyDescent="0.3">
      <c r="A11866" s="1" t="str">
        <f>+A11760</f>
        <v>NO</v>
      </c>
      <c r="E11866" s="112"/>
      <c r="F11866" s="97" t="str">
        <f>+$F$116</f>
        <v>VINCULACIÓN DE PERSONAS CON DISCAPACIDAD</v>
      </c>
      <c r="G11866" s="24"/>
      <c r="H11866" s="24"/>
      <c r="I11866" s="24"/>
      <c r="J11866" s="24"/>
      <c r="K11866" s="24"/>
      <c r="L11866" s="98"/>
    </row>
    <row r="11867" spans="1:12" ht="12.75" hidden="1" customHeight="1" x14ac:dyDescent="0.3">
      <c r="A11867" s="1" t="str">
        <f>+A11760</f>
        <v>NO</v>
      </c>
      <c r="E11867" s="96">
        <v>1</v>
      </c>
      <c r="F11867" s="307" t="str">
        <f>+$F$117</f>
        <v xml:space="preserve">Trabajadores vinculados a la planta de personal </v>
      </c>
      <c r="G11867" s="308"/>
      <c r="H11867" s="308"/>
      <c r="I11867" s="308"/>
      <c r="J11867" s="308"/>
      <c r="K11867" s="309"/>
      <c r="L11867" s="99" t="str">
        <f>IFERROR(IF(VLOOKUP(C11760,'R. PUNTAJES'!$C$14:$R$213,'R. PUNTAJES'!$M$10,0)="","",VLOOKUP(C11760,'R. PUNTAJES'!$C$14:$R$213,'R. PUNTAJES'!$M$10,0)),"")</f>
        <v/>
      </c>
    </row>
    <row r="11868" spans="1:12" hidden="1" x14ac:dyDescent="0.3">
      <c r="A11868" s="1" t="str">
        <f>+A11760</f>
        <v>NO</v>
      </c>
      <c r="E11868" s="112"/>
      <c r="F11868" s="97" t="str">
        <f>+$F$118</f>
        <v>EMPRENDIMIENTOS Y EMPRESAS DE MUJERES</v>
      </c>
      <c r="G11868" s="24"/>
      <c r="H11868" s="24"/>
      <c r="I11868" s="24"/>
      <c r="J11868" s="24"/>
      <c r="K11868" s="24"/>
      <c r="L11868" s="98"/>
    </row>
    <row r="11869" spans="1:12" ht="13" hidden="1" customHeight="1" x14ac:dyDescent="0.3">
      <c r="A11869" s="1" t="str">
        <f>+A11760</f>
        <v>NO</v>
      </c>
      <c r="E11869" s="96">
        <v>0.25</v>
      </c>
      <c r="F11869" s="307" t="str">
        <f>+$F$119</f>
        <v>Emprendimientos y empresas de mujeres</v>
      </c>
      <c r="G11869" s="308"/>
      <c r="H11869" s="308"/>
      <c r="I11869" s="308"/>
      <c r="J11869" s="308"/>
      <c r="K11869" s="309"/>
      <c r="L11869" s="113" t="str">
        <f>IFERROR(IF(VLOOKUP(C11760,'R. PUNTAJES'!$C$14:$R$213,'R. PUNTAJES'!$N$10,0)="","",VLOOKUP(C11760,'R. PUNTAJES'!$C$14:$R$213,'R. PUNTAJES'!$N$10,0)),"")</f>
        <v/>
      </c>
    </row>
    <row r="11870" spans="1:12" hidden="1" x14ac:dyDescent="0.3">
      <c r="A11870" s="18" t="str">
        <f>+A11871</f>
        <v>NO</v>
      </c>
      <c r="B11870" s="18"/>
      <c r="E11870" s="112"/>
      <c r="F11870" s="97" t="str">
        <f>+$F$120</f>
        <v>MIPYME</v>
      </c>
      <c r="G11870" s="24"/>
      <c r="H11870" s="24"/>
      <c r="I11870" s="24"/>
      <c r="J11870" s="24"/>
      <c r="K11870" s="24"/>
      <c r="L11870" s="98"/>
    </row>
    <row r="11871" spans="1:12" hidden="1" x14ac:dyDescent="0.3">
      <c r="A11871" s="18" t="str">
        <f>+IF(E11871=0,"NO",1)</f>
        <v>NO</v>
      </c>
      <c r="B11871" s="18"/>
      <c r="E11871" s="96">
        <v>0</v>
      </c>
      <c r="F11871" s="307" t="str">
        <f>+$F$121</f>
        <v>Mipyme</v>
      </c>
      <c r="G11871" s="308"/>
      <c r="H11871" s="308"/>
      <c r="I11871" s="308"/>
      <c r="J11871" s="308"/>
      <c r="K11871" s="309"/>
      <c r="L11871" s="113" t="str">
        <f>IFERROR(IF(VLOOKUP(C11760,'R. PUNTAJES'!$C$14:$R$213,'R. PUNTAJES'!$O$10,0)="","",VLOOKUP(C11760,'R. PUNTAJES'!$C$14:$R$213,'R. PUNTAJES'!$O$10,0)),"")</f>
        <v/>
      </c>
    </row>
    <row r="11872" spans="1:12" hidden="1" x14ac:dyDescent="0.3">
      <c r="A11872" s="1" t="str">
        <f>+A11760</f>
        <v>NO</v>
      </c>
      <c r="E11872" s="112"/>
      <c r="F11872" s="97" t="str">
        <f>+$F$122</f>
        <v>EXPERIENCIA DEL PROPONENTE</v>
      </c>
      <c r="G11872" s="24"/>
      <c r="H11872" s="24"/>
      <c r="I11872" s="24"/>
      <c r="J11872" s="24"/>
      <c r="K11872" s="24"/>
      <c r="L11872" s="98"/>
    </row>
    <row r="11873" spans="1:16" hidden="1" x14ac:dyDescent="0.3">
      <c r="A11873" s="1" t="str">
        <f>+A11760</f>
        <v>NO</v>
      </c>
      <c r="E11873" s="96">
        <v>59.5</v>
      </c>
      <c r="F11873" s="307" t="str">
        <f>+$F$123</f>
        <v>mediana con valor absoluto</v>
      </c>
      <c r="G11873" s="308"/>
      <c r="H11873" s="308"/>
      <c r="I11873" s="308"/>
      <c r="J11873" s="308"/>
      <c r="K11873" s="309"/>
      <c r="L11873" s="113" t="str">
        <f>IFERROR(IF(VLOOKUP(C11760,'R. PUNTAJES'!$C$14:$R$213,'R. PUNTAJES'!$R$10,0)="","",VLOOKUP(C11760,'R. PUNTAJES'!$C$14:$R$213,'R. PUNTAJES'!$R$10,0)),"")</f>
        <v/>
      </c>
    </row>
    <row r="11874" spans="1:16" hidden="1" x14ac:dyDescent="0.3">
      <c r="A11874" s="1" t="str">
        <f>+A11760</f>
        <v>NO</v>
      </c>
      <c r="E11874" s="112"/>
      <c r="F11874" s="97" t="str">
        <f>+$F$124</f>
        <v>MULTAS</v>
      </c>
      <c r="G11874" s="24"/>
      <c r="H11874" s="24"/>
      <c r="I11874" s="24"/>
      <c r="J11874" s="24"/>
      <c r="K11874" s="24"/>
      <c r="L11874" s="98"/>
    </row>
    <row r="11875" spans="1:16" ht="12.75" hidden="1" customHeight="1" x14ac:dyDescent="0.3">
      <c r="A11875" s="1" t="str">
        <f>+A11760</f>
        <v>NO</v>
      </c>
      <c r="E11875" s="96">
        <v>-2</v>
      </c>
      <c r="F11875" s="307" t="str">
        <f>+$F$125</f>
        <v>Una o más multas o cláusulas penales durante el último año</v>
      </c>
      <c r="G11875" s="310"/>
      <c r="H11875" s="310"/>
      <c r="I11875" s="310"/>
      <c r="J11875" s="310"/>
      <c r="K11875" s="311"/>
      <c r="L11875" s="99" t="str">
        <f>IFERROR(IF(VLOOKUP(C11760,'R. PUNTAJES'!$C$14:$R$213,'R. PUNTAJES'!$Q$10,0)="","",VLOOKUP(C11760,'R. PUNTAJES'!$C$14:$R$213,'R. PUNTAJES'!$Q$10,0)),"")</f>
        <v/>
      </c>
    </row>
    <row r="11876" spans="1:16" hidden="1" x14ac:dyDescent="0.3">
      <c r="A11876" s="1" t="str">
        <f>+A11760</f>
        <v>NO</v>
      </c>
      <c r="E11876" s="112"/>
      <c r="F11876" s="97" t="str">
        <f>+$F$126</f>
        <v>OBRAS INCONCLUSAS</v>
      </c>
      <c r="G11876" s="24"/>
      <c r="H11876" s="24"/>
      <c r="I11876" s="24"/>
      <c r="J11876" s="24"/>
      <c r="K11876" s="24"/>
      <c r="L11876" s="98"/>
    </row>
    <row r="11877" spans="1:16" hidden="1" x14ac:dyDescent="0.3">
      <c r="A11877" s="1" t="str">
        <f>+A11760</f>
        <v>NO</v>
      </c>
      <c r="E11877" s="96">
        <v>-1</v>
      </c>
      <c r="F11877" s="301" t="str">
        <f>+$F$127</f>
        <v>Anotación vigente de obra civil inconclusa</v>
      </c>
      <c r="G11877" s="302"/>
      <c r="H11877" s="302"/>
      <c r="I11877" s="302"/>
      <c r="J11877" s="302"/>
      <c r="K11877" s="303"/>
      <c r="L11877" s="99" t="str">
        <f>IFERROR(IF(VLOOKUP(C11760,'R. PUNTAJES'!$C$14:$R$213,'R. PUNTAJES'!$P$10,0)="","",VLOOKUP(C11760,'R. PUNTAJES'!$C$14:$R$213,'R. PUNTAJES'!$P$10,0)),"")</f>
        <v/>
      </c>
    </row>
    <row r="11878" spans="1:16" ht="7.5" hidden="1" customHeight="1" x14ac:dyDescent="0.3">
      <c r="A11878" s="1" t="str">
        <f>+A11760</f>
        <v>NO</v>
      </c>
      <c r="E11878" s="114"/>
      <c r="F11878" s="45"/>
      <c r="G11878" s="45"/>
      <c r="H11878" s="45"/>
      <c r="I11878" s="45"/>
      <c r="J11878" s="45"/>
      <c r="K11878" s="45"/>
      <c r="L11878" s="48"/>
    </row>
    <row r="11879" spans="1:16" hidden="1" x14ac:dyDescent="0.3">
      <c r="A11879" s="1" t="str">
        <f>+A11760</f>
        <v>NO</v>
      </c>
      <c r="E11879" s="115" t="str">
        <f>+$E$129</f>
        <v>PUNTAJE TOTAL</v>
      </c>
      <c r="F11879" s="116"/>
      <c r="G11879" s="116"/>
      <c r="H11879" s="116"/>
      <c r="I11879" s="116"/>
      <c r="J11879" s="116"/>
      <c r="K11879" s="117"/>
      <c r="L11879" s="118">
        <f>IFERROR(IF(VLOOKUP(C11760,'R. PUNTAJES'!$C$14:$R$213,'R. PUNTAJES'!$H$10,0)="RECHAZO","",SUM(L11859:L11877)),"")</f>
        <v>0</v>
      </c>
    </row>
    <row r="11880" spans="1:16" hidden="1" x14ac:dyDescent="0.3">
      <c r="A11880" s="1" t="str">
        <f>+A11760</f>
        <v>NO</v>
      </c>
      <c r="E11880" s="304" t="str">
        <f>+$E$130</f>
        <v>OBSERVACIONES RESPECTO A PUNTAJES</v>
      </c>
      <c r="F11880" s="305"/>
      <c r="G11880" s="305"/>
      <c r="H11880" s="305"/>
      <c r="I11880" s="305"/>
      <c r="J11880" s="305"/>
      <c r="K11880" s="305"/>
      <c r="L11880" s="305"/>
    </row>
    <row r="11881" spans="1:16" ht="12" hidden="1" customHeight="1" x14ac:dyDescent="0.3">
      <c r="A11881" s="1" t="str">
        <f>+A11760</f>
        <v>NO</v>
      </c>
      <c r="E11881" s="306" t="s">
        <v>124</v>
      </c>
      <c r="F11881" s="305"/>
      <c r="G11881" s="305"/>
      <c r="H11881" s="305"/>
      <c r="I11881" s="305"/>
      <c r="J11881" s="305"/>
      <c r="K11881" s="305"/>
      <c r="L11881" s="305"/>
      <c r="N11881" s="119"/>
      <c r="O11881" s="119"/>
      <c r="P11881" s="120"/>
    </row>
    <row r="11882" spans="1:16" ht="3" hidden="1" customHeight="1" x14ac:dyDescent="0.3">
      <c r="A11882" s="1" t="str">
        <f>+A11761</f>
        <v>NO</v>
      </c>
      <c r="E11882" s="121"/>
      <c r="F11882" s="122"/>
      <c r="G11882" s="122"/>
      <c r="H11882" s="122"/>
      <c r="I11882" s="122"/>
      <c r="J11882" s="122"/>
      <c r="K11882" s="122"/>
      <c r="L11882" s="123"/>
    </row>
    <row r="11883" spans="1:16" hidden="1" x14ac:dyDescent="0.3">
      <c r="A11883" s="1" t="str">
        <f>+IF(OR(C11885=""),"NO",1)</f>
        <v>NO</v>
      </c>
      <c r="E11883" s="346"/>
      <c r="F11883" s="347"/>
      <c r="G11883" s="347"/>
      <c r="H11883" s="347"/>
      <c r="I11883" s="347"/>
      <c r="J11883" s="347"/>
      <c r="K11883" s="347"/>
      <c r="L11883" s="347"/>
    </row>
    <row r="11884" spans="1:16" ht="4.5" hidden="1" customHeight="1" x14ac:dyDescent="0.3">
      <c r="A11884" s="1" t="str">
        <f>+A11885</f>
        <v>NO</v>
      </c>
      <c r="E11884" s="15"/>
      <c r="F11884" s="16"/>
      <c r="G11884" s="16"/>
      <c r="H11884" s="16"/>
      <c r="I11884" s="16"/>
      <c r="J11884" s="16"/>
      <c r="K11884" s="16"/>
      <c r="L11884" s="17"/>
    </row>
    <row r="11885" spans="1:16" ht="15.75" hidden="1" customHeight="1" x14ac:dyDescent="0.3">
      <c r="A11885" s="1" t="str">
        <f>+IF(OR(C11885=""),"NO",1)</f>
        <v>NO</v>
      </c>
      <c r="B11885" s="1">
        <f>1+MAX($B$1:B11884)</f>
        <v>96</v>
      </c>
      <c r="C11885" s="18" t="s">
        <v>124</v>
      </c>
      <c r="E11885" s="19" t="s">
        <v>124</v>
      </c>
      <c r="F11885" s="20"/>
      <c r="G11885" s="20"/>
      <c r="H11885" s="20"/>
      <c r="I11885" s="21"/>
      <c r="J11885" s="20"/>
      <c r="K11885" s="21"/>
      <c r="L11885" s="22"/>
    </row>
    <row r="11886" spans="1:16" hidden="1" x14ac:dyDescent="0.3">
      <c r="A11886" s="1" t="str">
        <f>A11885</f>
        <v>NO</v>
      </c>
      <c r="E11886" s="23" t="str">
        <f>+$E$11</f>
        <v>Integrantes</v>
      </c>
      <c r="F11886" s="24"/>
      <c r="G11886" s="24"/>
      <c r="H11886" s="24"/>
      <c r="I11886" s="24"/>
      <c r="J11886" s="24"/>
      <c r="K11886" s="25" t="str">
        <f>+$K$11</f>
        <v>Nit</v>
      </c>
      <c r="L11886" s="26" t="str">
        <f>+$L$11</f>
        <v>Part.</v>
      </c>
    </row>
    <row r="11887" spans="1:16" hidden="1" x14ac:dyDescent="0.3">
      <c r="A11887" s="1" t="str">
        <f>+A11886</f>
        <v>NO</v>
      </c>
      <c r="C11887" s="1" t="s">
        <v>124</v>
      </c>
      <c r="E11887" s="27" t="s">
        <v>124</v>
      </c>
      <c r="F11887" s="28"/>
      <c r="G11887" s="28"/>
      <c r="H11887" s="28"/>
      <c r="I11887" s="28"/>
      <c r="J11887" s="28"/>
      <c r="K11887" s="29" t="s">
        <v>124</v>
      </c>
      <c r="L11887" s="30" t="s">
        <v>124</v>
      </c>
    </row>
    <row r="11888" spans="1:16" hidden="1" x14ac:dyDescent="0.3">
      <c r="A11888" s="18" t="str">
        <f>+IF(OR(C11888=""),"NO",1)</f>
        <v>NO</v>
      </c>
      <c r="B11888" s="18"/>
      <c r="C11888" s="1" t="s">
        <v>124</v>
      </c>
      <c r="E11888" s="31" t="s">
        <v>124</v>
      </c>
      <c r="F11888" s="32"/>
      <c r="G11888" s="32"/>
      <c r="H11888" s="32"/>
      <c r="I11888" s="32"/>
      <c r="J11888" s="32"/>
      <c r="K11888" s="33" t="s">
        <v>124</v>
      </c>
      <c r="L11888" s="34" t="s">
        <v>124</v>
      </c>
    </row>
    <row r="11889" spans="1:12" hidden="1" x14ac:dyDescent="0.3">
      <c r="A11889" s="18" t="str">
        <f>+IF(OR(C11889=""),"NO",1)</f>
        <v>NO</v>
      </c>
      <c r="B11889" s="18"/>
      <c r="C11889" s="1" t="s">
        <v>124</v>
      </c>
      <c r="E11889" s="31" t="s">
        <v>124</v>
      </c>
      <c r="F11889" s="32"/>
      <c r="G11889" s="32"/>
      <c r="H11889" s="32"/>
      <c r="I11889" s="32"/>
      <c r="J11889" s="32"/>
      <c r="K11889" s="33" t="s">
        <v>124</v>
      </c>
      <c r="L11889" s="34" t="s">
        <v>124</v>
      </c>
    </row>
    <row r="11890" spans="1:12" hidden="1" x14ac:dyDescent="0.3">
      <c r="A11890" s="18" t="str">
        <f>+IF(OR(C11890=""),"NO",1)</f>
        <v>NO</v>
      </c>
      <c r="B11890" s="18"/>
      <c r="C11890" s="1" t="s">
        <v>124</v>
      </c>
      <c r="E11890" s="31" t="s">
        <v>13</v>
      </c>
      <c r="F11890" s="32"/>
      <c r="G11890" s="32"/>
      <c r="H11890" s="32"/>
      <c r="I11890" s="32"/>
      <c r="J11890" s="32"/>
      <c r="K11890" s="33"/>
      <c r="L11890" s="34"/>
    </row>
    <row r="11891" spans="1:12" hidden="1" x14ac:dyDescent="0.3">
      <c r="A11891" s="18" t="str">
        <f>+IF(OR(C11891=""),"NO",1)</f>
        <v>NO</v>
      </c>
      <c r="B11891" s="18"/>
      <c r="C11891" s="1" t="s">
        <v>124</v>
      </c>
      <c r="E11891" s="31" t="s">
        <v>13</v>
      </c>
      <c r="F11891" s="32"/>
      <c r="G11891" s="32"/>
      <c r="H11891" s="32"/>
      <c r="I11891" s="32"/>
      <c r="J11891" s="32"/>
      <c r="K11891" s="33"/>
      <c r="L11891" s="34"/>
    </row>
    <row r="11892" spans="1:12" hidden="1" x14ac:dyDescent="0.3">
      <c r="A11892" s="18" t="str">
        <f>+IF(OR(C11892=""),"NO",1)</f>
        <v>NO</v>
      </c>
      <c r="B11892" s="18"/>
      <c r="C11892" s="1" t="s">
        <v>124</v>
      </c>
      <c r="E11892" s="35" t="s">
        <v>13</v>
      </c>
      <c r="F11892" s="36"/>
      <c r="G11892" s="36"/>
      <c r="H11892" s="36"/>
      <c r="I11892" s="36"/>
      <c r="J11892" s="36"/>
      <c r="K11892" s="37"/>
      <c r="L11892" s="38"/>
    </row>
    <row r="11893" spans="1:12" ht="5.15" hidden="1" customHeight="1" x14ac:dyDescent="0.3">
      <c r="A11893" s="1" t="str">
        <f>+A11885</f>
        <v>NO</v>
      </c>
      <c r="E11893" s="39"/>
      <c r="F11893" s="39"/>
      <c r="G11893" s="39"/>
      <c r="H11893" s="39"/>
      <c r="I11893" s="39"/>
      <c r="J11893" s="39"/>
      <c r="K11893" s="39"/>
      <c r="L11893" s="39"/>
    </row>
    <row r="11894" spans="1:12" ht="15.75" hidden="1" customHeight="1" x14ac:dyDescent="0.3">
      <c r="A11894" s="1" t="str">
        <f>+A11885</f>
        <v>NO</v>
      </c>
      <c r="E11894" s="40" t="str">
        <f>+$E$19</f>
        <v>RESULTADO DE EVALUACIÓN TÉCNICA</v>
      </c>
      <c r="F11894" s="41"/>
      <c r="G11894" s="41"/>
      <c r="H11894" s="41"/>
      <c r="I11894" s="41"/>
      <c r="J11894" s="41"/>
      <c r="K11894" s="41"/>
      <c r="L11894" s="42"/>
    </row>
    <row r="11895" spans="1:12" hidden="1" x14ac:dyDescent="0.3">
      <c r="A11895" s="1" t="str">
        <f>+A11885</f>
        <v>NO</v>
      </c>
      <c r="E11895" s="43"/>
      <c r="F11895" s="44" t="str">
        <f>+$F$20</f>
        <v>Experiencia</v>
      </c>
      <c r="G11895" s="45"/>
      <c r="H11895" s="45"/>
      <c r="I11895" s="45"/>
      <c r="J11895" s="45"/>
      <c r="K11895" s="46"/>
      <c r="L11895" s="47" t="s">
        <v>124</v>
      </c>
    </row>
    <row r="11896" spans="1:12" hidden="1" x14ac:dyDescent="0.3">
      <c r="A11896" s="1" t="str">
        <f>+A11885</f>
        <v>NO</v>
      </c>
      <c r="E11896" s="348" t="str">
        <f>+$E$21</f>
        <v>OBSERVACIONES RESPECTO A LA EVALUACIÓN DE EXPERIENCIA</v>
      </c>
      <c r="F11896" s="308"/>
      <c r="G11896" s="308"/>
      <c r="H11896" s="308"/>
      <c r="I11896" s="308"/>
      <c r="J11896" s="308"/>
      <c r="K11896" s="308"/>
      <c r="L11896" s="349"/>
    </row>
    <row r="11897" spans="1:12" hidden="1" x14ac:dyDescent="0.3">
      <c r="A11897" s="1" t="str">
        <f>+A11885</f>
        <v>NO</v>
      </c>
      <c r="E11897" s="350" t="s">
        <v>124</v>
      </c>
      <c r="F11897" s="351"/>
      <c r="G11897" s="351"/>
      <c r="H11897" s="351"/>
      <c r="I11897" s="351"/>
      <c r="J11897" s="351"/>
      <c r="K11897" s="351"/>
      <c r="L11897" s="352"/>
    </row>
    <row r="11898" spans="1:12" ht="5.15" hidden="1" customHeight="1" x14ac:dyDescent="0.3">
      <c r="A11898" s="1" t="str">
        <f>+A11885</f>
        <v>NO</v>
      </c>
      <c r="E11898" s="39"/>
      <c r="F11898" s="39"/>
      <c r="G11898" s="39"/>
      <c r="H11898" s="39"/>
      <c r="I11898" s="39"/>
      <c r="J11898" s="39"/>
      <c r="K11898" s="39"/>
      <c r="L11898" s="39"/>
    </row>
    <row r="11899" spans="1:12" ht="12.75" hidden="1" customHeight="1" x14ac:dyDescent="0.3">
      <c r="A11899" s="1" t="str">
        <f>+A11885</f>
        <v>NO</v>
      </c>
      <c r="E11899" s="40" t="str">
        <f>+$E$24</f>
        <v>EXPERIENCIA HABILITANTE: CONTRATOS PRESENTADOS</v>
      </c>
      <c r="F11899" s="41"/>
      <c r="G11899" s="41"/>
      <c r="H11899" s="41"/>
      <c r="I11899" s="41"/>
      <c r="J11899" s="41"/>
      <c r="K11899" s="41"/>
      <c r="L11899" s="42"/>
    </row>
    <row r="11900" spans="1:12" ht="8.5" hidden="1" customHeight="1" x14ac:dyDescent="0.3">
      <c r="A11900" s="1" t="str">
        <f>+A11885</f>
        <v>NO</v>
      </c>
      <c r="E11900" s="49"/>
      <c r="F11900" s="50"/>
      <c r="G11900" s="51"/>
      <c r="H11900" s="51"/>
      <c r="I11900" s="51"/>
      <c r="J11900" s="51"/>
      <c r="K11900" s="51"/>
      <c r="L11900" s="52"/>
    </row>
    <row r="11901" spans="1:12" hidden="1" x14ac:dyDescent="0.3">
      <c r="A11901" s="18" t="str">
        <f>+IF(OR(C11901=""),"NO",1)</f>
        <v>NO</v>
      </c>
      <c r="B11901" s="18"/>
      <c r="C11901" s="1" t="s">
        <v>124</v>
      </c>
      <c r="E11901" s="329">
        <v>1</v>
      </c>
      <c r="F11901" s="53" t="str">
        <f>+$F$26</f>
        <v>OBJETO</v>
      </c>
      <c r="G11901" s="332" t="s">
        <v>124</v>
      </c>
      <c r="H11901" s="333"/>
      <c r="I11901" s="333"/>
      <c r="J11901" s="333"/>
      <c r="K11901" s="333"/>
      <c r="L11901" s="334"/>
    </row>
    <row r="11902" spans="1:12" hidden="1" x14ac:dyDescent="0.3">
      <c r="A11902" s="18" t="str">
        <f>+IF(OR(C11901=""),"NO",1)</f>
        <v>NO</v>
      </c>
      <c r="B11902" s="18"/>
      <c r="E11902" s="330"/>
      <c r="F11902" s="54" t="str">
        <f>+$F$27</f>
        <v>CONTRATANTE</v>
      </c>
      <c r="G11902" s="335" t="s">
        <v>124</v>
      </c>
      <c r="H11902" s="310"/>
      <c r="I11902" s="310"/>
      <c r="J11902" s="310"/>
      <c r="K11902" s="310"/>
      <c r="L11902" s="336"/>
    </row>
    <row r="11903" spans="1:12" hidden="1" x14ac:dyDescent="0.3">
      <c r="A11903" s="18" t="str">
        <f>+IF(OR(C11901=""),"NO",1)</f>
        <v>NO</v>
      </c>
      <c r="B11903" s="18"/>
      <c r="E11903" s="330"/>
      <c r="F11903" s="54" t="str">
        <f>+$F$28</f>
        <v>APORTANTE</v>
      </c>
      <c r="G11903" s="337" t="s">
        <v>124</v>
      </c>
      <c r="H11903" s="338"/>
      <c r="I11903" s="338"/>
      <c r="J11903" s="338"/>
      <c r="K11903" s="338"/>
      <c r="L11903" s="339"/>
    </row>
    <row r="11904" spans="1:12" hidden="1" x14ac:dyDescent="0.3">
      <c r="A11904" s="18" t="str">
        <f>+IF(OR(C11901=""),"NO",1)</f>
        <v>NO</v>
      </c>
      <c r="B11904" s="18"/>
      <c r="E11904" s="330"/>
      <c r="F11904" s="54" t="str">
        <f>+$F$29</f>
        <v>VALOR /SMMLV)</v>
      </c>
      <c r="G11904" s="55" t="s">
        <v>124</v>
      </c>
      <c r="H11904" s="56" t="str">
        <f>+$H$29</f>
        <v>% PART..</v>
      </c>
      <c r="I11904" s="57" t="s">
        <v>124</v>
      </c>
      <c r="J11904" s="58" t="str">
        <f>+$J$29</f>
        <v>VALOR ACREDITADO</v>
      </c>
      <c r="K11904" s="59"/>
      <c r="L11904" s="47" t="s">
        <v>124</v>
      </c>
    </row>
    <row r="11905" spans="1:12" hidden="1" x14ac:dyDescent="0.3">
      <c r="A11905" s="18" t="str">
        <f>+IF(OR(C11901=""),"NO",1)</f>
        <v>NO</v>
      </c>
      <c r="B11905" s="18"/>
      <c r="E11905" s="330"/>
      <c r="F11905" s="60" t="str">
        <f>+$F$30</f>
        <v>EXPERIENCIA APORTADA</v>
      </c>
      <c r="G11905" s="340" t="s">
        <v>124</v>
      </c>
      <c r="H11905" s="341"/>
      <c r="I11905" s="341"/>
      <c r="J11905" s="341"/>
      <c r="K11905" s="341"/>
      <c r="L11905" s="342"/>
    </row>
    <row r="11906" spans="1:12" hidden="1" x14ac:dyDescent="0.3">
      <c r="A11906" s="18" t="str">
        <f>+IF(OR(C11901=""),"NO",1)</f>
        <v>NO</v>
      </c>
      <c r="B11906" s="18"/>
      <c r="E11906" s="331"/>
      <c r="F11906" s="62" t="str">
        <f>+$F$31</f>
        <v>OBSERVACIÓN</v>
      </c>
      <c r="G11906" s="343" t="s">
        <v>124</v>
      </c>
      <c r="H11906" s="344"/>
      <c r="I11906" s="344"/>
      <c r="J11906" s="344"/>
      <c r="K11906" s="344"/>
      <c r="L11906" s="345"/>
    </row>
    <row r="11907" spans="1:12" ht="8.5" hidden="1" customHeight="1" x14ac:dyDescent="0.3">
      <c r="A11907" s="18" t="str">
        <f>+IF(OR(C11901=""),"NO",1)</f>
        <v>NO</v>
      </c>
      <c r="B11907" s="18"/>
      <c r="E11907" s="49"/>
      <c r="F11907" s="50"/>
      <c r="G11907" s="51"/>
      <c r="H11907" s="51"/>
      <c r="I11907" s="51"/>
      <c r="J11907" s="51"/>
      <c r="K11907" s="51"/>
      <c r="L11907" s="52"/>
    </row>
    <row r="11908" spans="1:12" hidden="1" x14ac:dyDescent="0.3">
      <c r="A11908" s="18" t="str">
        <f t="shared" ref="A11908" si="3990">+IF(OR(C11908=""),"NO",1)</f>
        <v>NO</v>
      </c>
      <c r="B11908" s="18"/>
      <c r="C11908" s="1" t="s">
        <v>124</v>
      </c>
      <c r="E11908" s="329">
        <v>2</v>
      </c>
      <c r="F11908" s="53" t="str">
        <f>+$F$26</f>
        <v>OBJETO</v>
      </c>
      <c r="G11908" s="332" t="s">
        <v>124</v>
      </c>
      <c r="H11908" s="333"/>
      <c r="I11908" s="333"/>
      <c r="J11908" s="333"/>
      <c r="K11908" s="333"/>
      <c r="L11908" s="334"/>
    </row>
    <row r="11909" spans="1:12" hidden="1" x14ac:dyDescent="0.3">
      <c r="A11909" s="18" t="str">
        <f t="shared" ref="A11909" si="3991">+IF(OR(C11908=""),"NO",1)</f>
        <v>NO</v>
      </c>
      <c r="B11909" s="18"/>
      <c r="E11909" s="330"/>
      <c r="F11909" s="54" t="str">
        <f>+$F$27</f>
        <v>CONTRATANTE</v>
      </c>
      <c r="G11909" s="335" t="s">
        <v>124</v>
      </c>
      <c r="H11909" s="310"/>
      <c r="I11909" s="310"/>
      <c r="J11909" s="310"/>
      <c r="K11909" s="310"/>
      <c r="L11909" s="336"/>
    </row>
    <row r="11910" spans="1:12" hidden="1" x14ac:dyDescent="0.3">
      <c r="A11910" s="18" t="str">
        <f t="shared" ref="A11910" si="3992">+IF(OR(C11908=""),"NO",1)</f>
        <v>NO</v>
      </c>
      <c r="B11910" s="18"/>
      <c r="E11910" s="330"/>
      <c r="F11910" s="54" t="str">
        <f>+$F$28</f>
        <v>APORTANTE</v>
      </c>
      <c r="G11910" s="337" t="s">
        <v>124</v>
      </c>
      <c r="H11910" s="338"/>
      <c r="I11910" s="338"/>
      <c r="J11910" s="338"/>
      <c r="K11910" s="338"/>
      <c r="L11910" s="339"/>
    </row>
    <row r="11911" spans="1:12" hidden="1" x14ac:dyDescent="0.3">
      <c r="A11911" s="18" t="str">
        <f t="shared" ref="A11911" si="3993">+IF(OR(C11908=""),"NO",1)</f>
        <v>NO</v>
      </c>
      <c r="B11911" s="18"/>
      <c r="E11911" s="330"/>
      <c r="F11911" s="54" t="str">
        <f>+$F$29</f>
        <v>VALOR /SMMLV)</v>
      </c>
      <c r="G11911" s="55" t="s">
        <v>124</v>
      </c>
      <c r="H11911" s="56" t="str">
        <f>+$H$29</f>
        <v>% PART..</v>
      </c>
      <c r="I11911" s="57" t="s">
        <v>124</v>
      </c>
      <c r="J11911" s="58" t="str">
        <f>+$J$29</f>
        <v>VALOR ACREDITADO</v>
      </c>
      <c r="K11911" s="59"/>
      <c r="L11911" s="47" t="s">
        <v>124</v>
      </c>
    </row>
    <row r="11912" spans="1:12" hidden="1" x14ac:dyDescent="0.3">
      <c r="A11912" s="18" t="str">
        <f t="shared" ref="A11912" si="3994">+IF(OR(C11908=""),"NO",1)</f>
        <v>NO</v>
      </c>
      <c r="B11912" s="18"/>
      <c r="E11912" s="330"/>
      <c r="F11912" s="60" t="str">
        <f>+$F$30</f>
        <v>EXPERIENCIA APORTADA</v>
      </c>
      <c r="G11912" s="340" t="s">
        <v>124</v>
      </c>
      <c r="H11912" s="341"/>
      <c r="I11912" s="341"/>
      <c r="J11912" s="341"/>
      <c r="K11912" s="341"/>
      <c r="L11912" s="342"/>
    </row>
    <row r="11913" spans="1:12" hidden="1" x14ac:dyDescent="0.3">
      <c r="A11913" s="18" t="str">
        <f t="shared" ref="A11913" si="3995">+IF(OR(C11908=""),"NO",1)</f>
        <v>NO</v>
      </c>
      <c r="B11913" s="18"/>
      <c r="E11913" s="331"/>
      <c r="F11913" s="62" t="str">
        <f>+$F$31</f>
        <v>OBSERVACIÓN</v>
      </c>
      <c r="G11913" s="343" t="s">
        <v>124</v>
      </c>
      <c r="H11913" s="344"/>
      <c r="I11913" s="344"/>
      <c r="J11913" s="344"/>
      <c r="K11913" s="344"/>
      <c r="L11913" s="345"/>
    </row>
    <row r="11914" spans="1:12" ht="8.5" hidden="1" customHeight="1" x14ac:dyDescent="0.3">
      <c r="A11914" s="18" t="str">
        <f t="shared" ref="A11914" si="3996">+IF(OR(C11908=""),"NO",1)</f>
        <v>NO</v>
      </c>
      <c r="B11914" s="18"/>
      <c r="E11914" s="49"/>
      <c r="F11914" s="50"/>
      <c r="G11914" s="51"/>
      <c r="H11914" s="51"/>
      <c r="I11914" s="51"/>
      <c r="J11914" s="51"/>
      <c r="K11914" s="51"/>
      <c r="L11914" s="52"/>
    </row>
    <row r="11915" spans="1:12" hidden="1" x14ac:dyDescent="0.3">
      <c r="A11915" s="18" t="str">
        <f t="shared" ref="A11915" si="3997">+IF(OR(C11915=""),"NO",1)</f>
        <v>NO</v>
      </c>
      <c r="B11915" s="18"/>
      <c r="C11915" s="1" t="s">
        <v>124</v>
      </c>
      <c r="E11915" s="329">
        <v>3</v>
      </c>
      <c r="F11915" s="53" t="str">
        <f>+$F$26</f>
        <v>OBJETO</v>
      </c>
      <c r="G11915" s="332" t="s">
        <v>124</v>
      </c>
      <c r="H11915" s="333"/>
      <c r="I11915" s="333"/>
      <c r="J11915" s="333"/>
      <c r="K11915" s="333"/>
      <c r="L11915" s="334"/>
    </row>
    <row r="11916" spans="1:12" hidden="1" x14ac:dyDescent="0.3">
      <c r="A11916" s="18" t="str">
        <f t="shared" ref="A11916" si="3998">+IF(OR(C11915=""),"NO",1)</f>
        <v>NO</v>
      </c>
      <c r="B11916" s="18"/>
      <c r="E11916" s="330"/>
      <c r="F11916" s="54" t="str">
        <f>+$F$27</f>
        <v>CONTRATANTE</v>
      </c>
      <c r="G11916" s="335" t="s">
        <v>124</v>
      </c>
      <c r="H11916" s="310"/>
      <c r="I11916" s="310"/>
      <c r="J11916" s="310"/>
      <c r="K11916" s="310"/>
      <c r="L11916" s="336"/>
    </row>
    <row r="11917" spans="1:12" hidden="1" x14ac:dyDescent="0.3">
      <c r="A11917" s="18" t="str">
        <f t="shared" ref="A11917" si="3999">+IF(OR(C11915=""),"NO",1)</f>
        <v>NO</v>
      </c>
      <c r="B11917" s="18"/>
      <c r="E11917" s="330"/>
      <c r="F11917" s="54" t="str">
        <f>+$F$28</f>
        <v>APORTANTE</v>
      </c>
      <c r="G11917" s="337" t="s">
        <v>124</v>
      </c>
      <c r="H11917" s="338"/>
      <c r="I11917" s="338"/>
      <c r="J11917" s="338"/>
      <c r="K11917" s="338"/>
      <c r="L11917" s="339"/>
    </row>
    <row r="11918" spans="1:12" hidden="1" x14ac:dyDescent="0.3">
      <c r="A11918" s="18" t="str">
        <f t="shared" ref="A11918" si="4000">+IF(OR(C11915=""),"NO",1)</f>
        <v>NO</v>
      </c>
      <c r="B11918" s="18"/>
      <c r="E11918" s="330"/>
      <c r="F11918" s="54" t="str">
        <f>+$F$29</f>
        <v>VALOR /SMMLV)</v>
      </c>
      <c r="G11918" s="55" t="s">
        <v>124</v>
      </c>
      <c r="H11918" s="56" t="str">
        <f>+$H$29</f>
        <v>% PART..</v>
      </c>
      <c r="I11918" s="57" t="s">
        <v>124</v>
      </c>
      <c r="J11918" s="58" t="str">
        <f>+$J$29</f>
        <v>VALOR ACREDITADO</v>
      </c>
      <c r="K11918" s="59"/>
      <c r="L11918" s="47" t="s">
        <v>124</v>
      </c>
    </row>
    <row r="11919" spans="1:12" hidden="1" x14ac:dyDescent="0.3">
      <c r="A11919" s="18" t="str">
        <f t="shared" ref="A11919" si="4001">+IF(OR(C11915=""),"NO",1)</f>
        <v>NO</v>
      </c>
      <c r="B11919" s="18"/>
      <c r="E11919" s="330"/>
      <c r="F11919" s="60" t="str">
        <f>+$F$30</f>
        <v>EXPERIENCIA APORTADA</v>
      </c>
      <c r="G11919" s="340" t="s">
        <v>124</v>
      </c>
      <c r="H11919" s="341"/>
      <c r="I11919" s="341"/>
      <c r="J11919" s="341"/>
      <c r="K11919" s="341"/>
      <c r="L11919" s="342"/>
    </row>
    <row r="11920" spans="1:12" hidden="1" x14ac:dyDescent="0.3">
      <c r="A11920" s="18" t="str">
        <f t="shared" ref="A11920" si="4002">+IF(OR(C11915=""),"NO",1)</f>
        <v>NO</v>
      </c>
      <c r="B11920" s="18"/>
      <c r="E11920" s="331"/>
      <c r="F11920" s="62" t="str">
        <f>+$F$31</f>
        <v>OBSERVACIÓN</v>
      </c>
      <c r="G11920" s="343" t="s">
        <v>124</v>
      </c>
      <c r="H11920" s="344"/>
      <c r="I11920" s="344"/>
      <c r="J11920" s="344"/>
      <c r="K11920" s="344"/>
      <c r="L11920" s="345"/>
    </row>
    <row r="11921" spans="1:12" ht="8.5" hidden="1" customHeight="1" x14ac:dyDescent="0.3">
      <c r="A11921" s="18" t="str">
        <f t="shared" ref="A11921" si="4003">+IF(OR(C11915=""),"NO",1)</f>
        <v>NO</v>
      </c>
      <c r="B11921" s="18"/>
      <c r="E11921" s="49"/>
      <c r="F11921" s="50"/>
      <c r="G11921" s="51"/>
      <c r="H11921" s="51"/>
      <c r="I11921" s="51"/>
      <c r="J11921" s="51"/>
      <c r="K11921" s="51"/>
      <c r="L11921" s="52"/>
    </row>
    <row r="11922" spans="1:12" hidden="1" x14ac:dyDescent="0.3">
      <c r="A11922" s="18" t="str">
        <f t="shared" ref="A11922" si="4004">+IF(OR(C11922=""),"NO",1)</f>
        <v>NO</v>
      </c>
      <c r="B11922" s="18"/>
      <c r="C11922" s="1" t="s">
        <v>124</v>
      </c>
      <c r="E11922" s="329">
        <v>4</v>
      </c>
      <c r="F11922" s="53" t="str">
        <f>+$F$26</f>
        <v>OBJETO</v>
      </c>
      <c r="G11922" s="332" t="s">
        <v>124</v>
      </c>
      <c r="H11922" s="333"/>
      <c r="I11922" s="333"/>
      <c r="J11922" s="333"/>
      <c r="K11922" s="333"/>
      <c r="L11922" s="334"/>
    </row>
    <row r="11923" spans="1:12" hidden="1" x14ac:dyDescent="0.3">
      <c r="A11923" s="18" t="str">
        <f t="shared" ref="A11923" si="4005">+IF(OR(C11922=""),"NO",1)</f>
        <v>NO</v>
      </c>
      <c r="B11923" s="18"/>
      <c r="E11923" s="330"/>
      <c r="F11923" s="54" t="str">
        <f>+$F$27</f>
        <v>CONTRATANTE</v>
      </c>
      <c r="G11923" s="335" t="s">
        <v>124</v>
      </c>
      <c r="H11923" s="310"/>
      <c r="I11923" s="310"/>
      <c r="J11923" s="310"/>
      <c r="K11923" s="310"/>
      <c r="L11923" s="336"/>
    </row>
    <row r="11924" spans="1:12" hidden="1" x14ac:dyDescent="0.3">
      <c r="A11924" s="18" t="str">
        <f t="shared" ref="A11924" si="4006">+IF(OR(C11922=""),"NO",1)</f>
        <v>NO</v>
      </c>
      <c r="B11924" s="18"/>
      <c r="E11924" s="330"/>
      <c r="F11924" s="54" t="str">
        <f>+$F$28</f>
        <v>APORTANTE</v>
      </c>
      <c r="G11924" s="337" t="s">
        <v>124</v>
      </c>
      <c r="H11924" s="338"/>
      <c r="I11924" s="338"/>
      <c r="J11924" s="338"/>
      <c r="K11924" s="338"/>
      <c r="L11924" s="339"/>
    </row>
    <row r="11925" spans="1:12" hidden="1" x14ac:dyDescent="0.3">
      <c r="A11925" s="18" t="str">
        <f t="shared" ref="A11925" si="4007">+IF(OR(C11922=""),"NO",1)</f>
        <v>NO</v>
      </c>
      <c r="B11925" s="18"/>
      <c r="E11925" s="330"/>
      <c r="F11925" s="54" t="str">
        <f>+$F$29</f>
        <v>VALOR /SMMLV)</v>
      </c>
      <c r="G11925" s="55" t="s">
        <v>124</v>
      </c>
      <c r="H11925" s="56" t="str">
        <f>+$H$29</f>
        <v>% PART..</v>
      </c>
      <c r="I11925" s="57" t="s">
        <v>124</v>
      </c>
      <c r="J11925" s="58" t="str">
        <f>+$J$29</f>
        <v>VALOR ACREDITADO</v>
      </c>
      <c r="K11925" s="59"/>
      <c r="L11925" s="47" t="s">
        <v>124</v>
      </c>
    </row>
    <row r="11926" spans="1:12" hidden="1" x14ac:dyDescent="0.3">
      <c r="A11926" s="18" t="str">
        <f t="shared" ref="A11926" si="4008">+IF(OR(C11922=""),"NO",1)</f>
        <v>NO</v>
      </c>
      <c r="B11926" s="18"/>
      <c r="E11926" s="330"/>
      <c r="F11926" s="60" t="str">
        <f>+$F$30</f>
        <v>EXPERIENCIA APORTADA</v>
      </c>
      <c r="G11926" s="340" t="s">
        <v>124</v>
      </c>
      <c r="H11926" s="341"/>
      <c r="I11926" s="341"/>
      <c r="J11926" s="341"/>
      <c r="K11926" s="341"/>
      <c r="L11926" s="342"/>
    </row>
    <row r="11927" spans="1:12" hidden="1" x14ac:dyDescent="0.3">
      <c r="A11927" s="18" t="str">
        <f t="shared" ref="A11927" si="4009">+IF(OR(C11922=""),"NO",1)</f>
        <v>NO</v>
      </c>
      <c r="B11927" s="18"/>
      <c r="E11927" s="331"/>
      <c r="F11927" s="62" t="str">
        <f>+$F$31</f>
        <v>OBSERVACIÓN</v>
      </c>
      <c r="G11927" s="343" t="s">
        <v>124</v>
      </c>
      <c r="H11927" s="344"/>
      <c r="I11927" s="344"/>
      <c r="J11927" s="344"/>
      <c r="K11927" s="344"/>
      <c r="L11927" s="345"/>
    </row>
    <row r="11928" spans="1:12" ht="8.5" hidden="1" customHeight="1" x14ac:dyDescent="0.3">
      <c r="A11928" s="18" t="str">
        <f t="shared" ref="A11928" si="4010">+IF(OR(C11922=""),"NO",1)</f>
        <v>NO</v>
      </c>
      <c r="B11928" s="18"/>
      <c r="E11928" s="49"/>
      <c r="F11928" s="50"/>
      <c r="G11928" s="51"/>
      <c r="H11928" s="51"/>
      <c r="I11928" s="51"/>
      <c r="J11928" s="51"/>
      <c r="K11928" s="51"/>
      <c r="L11928" s="52"/>
    </row>
    <row r="11929" spans="1:12" hidden="1" x14ac:dyDescent="0.3">
      <c r="A11929" s="18" t="str">
        <f t="shared" ref="A11929" si="4011">+IF(OR(C11929=""),"NO",1)</f>
        <v>NO</v>
      </c>
      <c r="B11929" s="18"/>
      <c r="C11929" s="1" t="s">
        <v>124</v>
      </c>
      <c r="E11929" s="329">
        <v>5</v>
      </c>
      <c r="F11929" s="53" t="str">
        <f>+$F$26</f>
        <v>OBJETO</v>
      </c>
      <c r="G11929" s="332" t="s">
        <v>124</v>
      </c>
      <c r="H11929" s="333"/>
      <c r="I11929" s="333"/>
      <c r="J11929" s="333"/>
      <c r="K11929" s="333"/>
      <c r="L11929" s="334"/>
    </row>
    <row r="11930" spans="1:12" hidden="1" x14ac:dyDescent="0.3">
      <c r="A11930" s="18" t="str">
        <f t="shared" ref="A11930" si="4012">+IF(OR(C11929=""),"NO",1)</f>
        <v>NO</v>
      </c>
      <c r="B11930" s="18"/>
      <c r="E11930" s="330"/>
      <c r="F11930" s="54" t="str">
        <f>+$F$27</f>
        <v>CONTRATANTE</v>
      </c>
      <c r="G11930" s="335" t="s">
        <v>124</v>
      </c>
      <c r="H11930" s="310"/>
      <c r="I11930" s="310"/>
      <c r="J11930" s="310"/>
      <c r="K11930" s="310"/>
      <c r="L11930" s="336"/>
    </row>
    <row r="11931" spans="1:12" hidden="1" x14ac:dyDescent="0.3">
      <c r="A11931" s="18" t="str">
        <f t="shared" ref="A11931" si="4013">+IF(OR(C11929=""),"NO",1)</f>
        <v>NO</v>
      </c>
      <c r="B11931" s="18"/>
      <c r="E11931" s="330"/>
      <c r="F11931" s="54" t="str">
        <f>+$F$28</f>
        <v>APORTANTE</v>
      </c>
      <c r="G11931" s="337" t="s">
        <v>124</v>
      </c>
      <c r="H11931" s="338"/>
      <c r="I11931" s="338"/>
      <c r="J11931" s="338"/>
      <c r="K11931" s="338"/>
      <c r="L11931" s="339"/>
    </row>
    <row r="11932" spans="1:12" hidden="1" x14ac:dyDescent="0.3">
      <c r="A11932" s="18" t="str">
        <f t="shared" ref="A11932" si="4014">+IF(OR(C11929=""),"NO",1)</f>
        <v>NO</v>
      </c>
      <c r="B11932" s="18"/>
      <c r="E11932" s="330"/>
      <c r="F11932" s="54" t="str">
        <f>+$F$29</f>
        <v>VALOR /SMMLV)</v>
      </c>
      <c r="G11932" s="55" t="s">
        <v>124</v>
      </c>
      <c r="H11932" s="56" t="str">
        <f>+$H$29</f>
        <v>% PART..</v>
      </c>
      <c r="I11932" s="57" t="s">
        <v>124</v>
      </c>
      <c r="J11932" s="58" t="str">
        <f>+$J$29</f>
        <v>VALOR ACREDITADO</v>
      </c>
      <c r="K11932" s="59"/>
      <c r="L11932" s="47" t="s">
        <v>124</v>
      </c>
    </row>
    <row r="11933" spans="1:12" hidden="1" x14ac:dyDescent="0.3">
      <c r="A11933" s="18" t="str">
        <f t="shared" ref="A11933" si="4015">+IF(OR(C11929=""),"NO",1)</f>
        <v>NO</v>
      </c>
      <c r="B11933" s="18"/>
      <c r="E11933" s="330"/>
      <c r="F11933" s="60" t="str">
        <f>+$F$30</f>
        <v>EXPERIENCIA APORTADA</v>
      </c>
      <c r="G11933" s="340" t="s">
        <v>124</v>
      </c>
      <c r="H11933" s="341"/>
      <c r="I11933" s="341"/>
      <c r="J11933" s="341"/>
      <c r="K11933" s="341"/>
      <c r="L11933" s="342"/>
    </row>
    <row r="11934" spans="1:12" hidden="1" x14ac:dyDescent="0.3">
      <c r="A11934" s="18" t="str">
        <f t="shared" ref="A11934" si="4016">+IF(OR(C11929=""),"NO",1)</f>
        <v>NO</v>
      </c>
      <c r="B11934" s="18"/>
      <c r="E11934" s="331"/>
      <c r="F11934" s="62" t="str">
        <f>+$F$31</f>
        <v>OBSERVACIÓN</v>
      </c>
      <c r="G11934" s="343" t="s">
        <v>124</v>
      </c>
      <c r="H11934" s="344"/>
      <c r="I11934" s="344"/>
      <c r="J11934" s="344"/>
      <c r="K11934" s="344"/>
      <c r="L11934" s="345"/>
    </row>
    <row r="11935" spans="1:12" ht="8.5" hidden="1" customHeight="1" x14ac:dyDescent="0.3">
      <c r="A11935" s="18" t="str">
        <f t="shared" ref="A11935" si="4017">+IF(OR(C11929=""),"NO",1)</f>
        <v>NO</v>
      </c>
      <c r="B11935" s="18"/>
      <c r="E11935" s="49"/>
      <c r="F11935" s="50"/>
      <c r="G11935" s="51"/>
      <c r="H11935" s="51"/>
      <c r="I11935" s="51"/>
      <c r="J11935" s="51"/>
      <c r="K11935" s="51"/>
      <c r="L11935" s="52"/>
    </row>
    <row r="11936" spans="1:12" hidden="1" x14ac:dyDescent="0.3">
      <c r="A11936" s="18" t="str">
        <f t="shared" ref="A11936" si="4018">+IF(OR(C11936=""),"NO",1)</f>
        <v>NO</v>
      </c>
      <c r="B11936" s="18"/>
      <c r="C11936" s="1" t="s">
        <v>124</v>
      </c>
      <c r="E11936" s="329">
        <v>6</v>
      </c>
      <c r="F11936" s="53" t="str">
        <f>+$F$26</f>
        <v>OBJETO</v>
      </c>
      <c r="G11936" s="332" t="s">
        <v>124</v>
      </c>
      <c r="H11936" s="333"/>
      <c r="I11936" s="333"/>
      <c r="J11936" s="333"/>
      <c r="K11936" s="333"/>
      <c r="L11936" s="334"/>
    </row>
    <row r="11937" spans="1:12" hidden="1" x14ac:dyDescent="0.3">
      <c r="A11937" s="18" t="str">
        <f t="shared" ref="A11937" si="4019">+IF(OR(C11936=""),"NO",1)</f>
        <v>NO</v>
      </c>
      <c r="B11937" s="18"/>
      <c r="E11937" s="330"/>
      <c r="F11937" s="54" t="str">
        <f>+$F$27</f>
        <v>CONTRATANTE</v>
      </c>
      <c r="G11937" s="335" t="s">
        <v>124</v>
      </c>
      <c r="H11937" s="310"/>
      <c r="I11937" s="310"/>
      <c r="J11937" s="310"/>
      <c r="K11937" s="310"/>
      <c r="L11937" s="336"/>
    </row>
    <row r="11938" spans="1:12" hidden="1" x14ac:dyDescent="0.3">
      <c r="A11938" s="18" t="str">
        <f t="shared" ref="A11938" si="4020">+IF(OR(C11936=""),"NO",1)</f>
        <v>NO</v>
      </c>
      <c r="B11938" s="18"/>
      <c r="E11938" s="330"/>
      <c r="F11938" s="54" t="str">
        <f>+$F$28</f>
        <v>APORTANTE</v>
      </c>
      <c r="G11938" s="337" t="s">
        <v>124</v>
      </c>
      <c r="H11938" s="338"/>
      <c r="I11938" s="338"/>
      <c r="J11938" s="338"/>
      <c r="K11938" s="338"/>
      <c r="L11938" s="339"/>
    </row>
    <row r="11939" spans="1:12" hidden="1" x14ac:dyDescent="0.3">
      <c r="A11939" s="18" t="str">
        <f t="shared" ref="A11939" si="4021">+IF(OR(C11936=""),"NO",1)</f>
        <v>NO</v>
      </c>
      <c r="B11939" s="18"/>
      <c r="E11939" s="330"/>
      <c r="F11939" s="54" t="str">
        <f>+$F$29</f>
        <v>VALOR /SMMLV)</v>
      </c>
      <c r="G11939" s="55" t="s">
        <v>124</v>
      </c>
      <c r="H11939" s="56" t="str">
        <f>+$H$29</f>
        <v>% PART..</v>
      </c>
      <c r="I11939" s="57" t="s">
        <v>124</v>
      </c>
      <c r="J11939" s="58" t="str">
        <f>+$J$29</f>
        <v>VALOR ACREDITADO</v>
      </c>
      <c r="K11939" s="59"/>
      <c r="L11939" s="47" t="s">
        <v>124</v>
      </c>
    </row>
    <row r="11940" spans="1:12" hidden="1" x14ac:dyDescent="0.3">
      <c r="A11940" s="18" t="str">
        <f t="shared" ref="A11940" si="4022">+IF(OR(C11936=""),"NO",1)</f>
        <v>NO</v>
      </c>
      <c r="B11940" s="18"/>
      <c r="E11940" s="330"/>
      <c r="F11940" s="60" t="str">
        <f>+$F$30</f>
        <v>EXPERIENCIA APORTADA</v>
      </c>
      <c r="G11940" s="340" t="s">
        <v>124</v>
      </c>
      <c r="H11940" s="341"/>
      <c r="I11940" s="341"/>
      <c r="J11940" s="341"/>
      <c r="K11940" s="341"/>
      <c r="L11940" s="342"/>
    </row>
    <row r="11941" spans="1:12" hidden="1" x14ac:dyDescent="0.3">
      <c r="A11941" s="18" t="str">
        <f t="shared" ref="A11941" si="4023">+IF(OR(C11936=""),"NO",1)</f>
        <v>NO</v>
      </c>
      <c r="B11941" s="18"/>
      <c r="E11941" s="331"/>
      <c r="F11941" s="62" t="str">
        <f>+$F$31</f>
        <v>OBSERVACIÓN</v>
      </c>
      <c r="G11941" s="343" t="s">
        <v>124</v>
      </c>
      <c r="H11941" s="344"/>
      <c r="I11941" s="344"/>
      <c r="J11941" s="344"/>
      <c r="K11941" s="344"/>
      <c r="L11941" s="345"/>
    </row>
    <row r="11942" spans="1:12" ht="8.5" hidden="1" customHeight="1" x14ac:dyDescent="0.3">
      <c r="A11942" s="18" t="str">
        <f t="shared" ref="A11942" si="4024">+IF(OR(C11936=""),"NO",1)</f>
        <v>NO</v>
      </c>
      <c r="B11942" s="18"/>
      <c r="E11942" s="49"/>
      <c r="F11942" s="50"/>
      <c r="G11942" s="51"/>
      <c r="H11942" s="51"/>
      <c r="I11942" s="51"/>
      <c r="J11942" s="51"/>
      <c r="K11942" s="51"/>
      <c r="L11942" s="52"/>
    </row>
    <row r="11943" spans="1:12" hidden="1" x14ac:dyDescent="0.3">
      <c r="A11943" s="18" t="str">
        <f t="shared" ref="A11943" si="4025">+IF(OR(C11943=""),"NO",1)</f>
        <v>NO</v>
      </c>
      <c r="B11943" s="18"/>
      <c r="C11943" s="1" t="s">
        <v>124</v>
      </c>
      <c r="E11943" s="329">
        <v>7</v>
      </c>
      <c r="F11943" s="53" t="str">
        <f>+$F$26</f>
        <v>OBJETO</v>
      </c>
      <c r="G11943" s="332" t="s">
        <v>124</v>
      </c>
      <c r="H11943" s="333"/>
      <c r="I11943" s="333"/>
      <c r="J11943" s="333"/>
      <c r="K11943" s="333"/>
      <c r="L11943" s="334"/>
    </row>
    <row r="11944" spans="1:12" hidden="1" x14ac:dyDescent="0.3">
      <c r="A11944" s="18" t="str">
        <f t="shared" ref="A11944" si="4026">+IF(OR(C11943=""),"NO",1)</f>
        <v>NO</v>
      </c>
      <c r="B11944" s="18"/>
      <c r="E11944" s="330"/>
      <c r="F11944" s="54" t="str">
        <f>+$F$27</f>
        <v>CONTRATANTE</v>
      </c>
      <c r="G11944" s="335" t="s">
        <v>124</v>
      </c>
      <c r="H11944" s="310"/>
      <c r="I11944" s="310"/>
      <c r="J11944" s="310"/>
      <c r="K11944" s="310"/>
      <c r="L11944" s="336"/>
    </row>
    <row r="11945" spans="1:12" hidden="1" x14ac:dyDescent="0.3">
      <c r="A11945" s="18" t="str">
        <f t="shared" ref="A11945" si="4027">+IF(OR(C11943=""),"NO",1)</f>
        <v>NO</v>
      </c>
      <c r="B11945" s="18"/>
      <c r="E11945" s="330"/>
      <c r="F11945" s="54" t="str">
        <f>+$F$28</f>
        <v>APORTANTE</v>
      </c>
      <c r="G11945" s="337" t="s">
        <v>124</v>
      </c>
      <c r="H11945" s="338"/>
      <c r="I11945" s="338"/>
      <c r="J11945" s="338"/>
      <c r="K11945" s="338"/>
      <c r="L11945" s="339"/>
    </row>
    <row r="11946" spans="1:12" hidden="1" x14ac:dyDescent="0.3">
      <c r="A11946" s="18" t="str">
        <f t="shared" ref="A11946" si="4028">+IF(OR(C11943=""),"NO",1)</f>
        <v>NO</v>
      </c>
      <c r="B11946" s="18"/>
      <c r="E11946" s="330"/>
      <c r="F11946" s="54" t="str">
        <f>+$F$29</f>
        <v>VALOR /SMMLV)</v>
      </c>
      <c r="G11946" s="55" t="s">
        <v>124</v>
      </c>
      <c r="H11946" s="56" t="str">
        <f>+$H$29</f>
        <v>% PART..</v>
      </c>
      <c r="I11946" s="57" t="s">
        <v>124</v>
      </c>
      <c r="J11946" s="58" t="str">
        <f>+$J$29</f>
        <v>VALOR ACREDITADO</v>
      </c>
      <c r="K11946" s="59"/>
      <c r="L11946" s="47" t="s">
        <v>124</v>
      </c>
    </row>
    <row r="11947" spans="1:12" hidden="1" x14ac:dyDescent="0.3">
      <c r="A11947" s="18" t="str">
        <f t="shared" ref="A11947" si="4029">+IF(OR(C11943=""),"NO",1)</f>
        <v>NO</v>
      </c>
      <c r="B11947" s="18"/>
      <c r="E11947" s="330"/>
      <c r="F11947" s="60" t="str">
        <f>+$F$30</f>
        <v>EXPERIENCIA APORTADA</v>
      </c>
      <c r="G11947" s="340" t="s">
        <v>124</v>
      </c>
      <c r="H11947" s="341"/>
      <c r="I11947" s="341"/>
      <c r="J11947" s="341"/>
      <c r="K11947" s="341"/>
      <c r="L11947" s="342"/>
    </row>
    <row r="11948" spans="1:12" hidden="1" x14ac:dyDescent="0.3">
      <c r="A11948" s="18" t="str">
        <f t="shared" ref="A11948" si="4030">+IF(OR(C11943=""),"NO",1)</f>
        <v>NO</v>
      </c>
      <c r="B11948" s="18"/>
      <c r="E11948" s="331"/>
      <c r="F11948" s="62" t="str">
        <f>+$F$31</f>
        <v>OBSERVACIÓN</v>
      </c>
      <c r="G11948" s="343" t="s">
        <v>124</v>
      </c>
      <c r="H11948" s="344"/>
      <c r="I11948" s="344"/>
      <c r="J11948" s="344"/>
      <c r="K11948" s="344"/>
      <c r="L11948" s="345"/>
    </row>
    <row r="11949" spans="1:12" hidden="1" x14ac:dyDescent="0.3">
      <c r="A11949" s="18" t="str">
        <f t="shared" ref="A11949" si="4031">+IF(OR(C11943=""),"NO",1)</f>
        <v>NO</v>
      </c>
      <c r="B11949" s="18"/>
      <c r="E11949" s="49"/>
      <c r="F11949" s="50"/>
      <c r="G11949" s="51"/>
      <c r="H11949" s="51"/>
      <c r="I11949" s="51"/>
      <c r="J11949" s="51"/>
      <c r="K11949" s="51"/>
      <c r="L11949" s="52"/>
    </row>
    <row r="11950" spans="1:12" hidden="1" x14ac:dyDescent="0.3">
      <c r="A11950" s="1" t="str">
        <f>+A11885</f>
        <v>NO</v>
      </c>
      <c r="C11950" s="1" t="str">
        <f>"N"&amp;C11885</f>
        <v>N</v>
      </c>
      <c r="E11950" s="63"/>
      <c r="F11950" s="64" t="str">
        <f>+$F$75</f>
        <v>TOTAL DE CONTRATOS PRESENTADOS VÁLIDOS QUE CUMPLEN EXPERIENCIA ACREDITADA:</v>
      </c>
      <c r="G11950" s="65"/>
      <c r="H11950" s="65"/>
      <c r="I11950" s="65"/>
      <c r="J11950" s="66"/>
      <c r="K11950" s="65"/>
      <c r="L11950" s="67" t="s">
        <v>124</v>
      </c>
    </row>
    <row r="11951" spans="1:12" ht="6.65" hidden="1" customHeight="1" x14ac:dyDescent="0.3">
      <c r="A11951" s="1" t="str">
        <f>+A11885</f>
        <v>NO</v>
      </c>
      <c r="E11951" s="51"/>
      <c r="F11951" s="50"/>
      <c r="G11951" s="51"/>
      <c r="H11951" s="51"/>
      <c r="I11951" s="51"/>
      <c r="J11951" s="51"/>
      <c r="K11951" s="51"/>
      <c r="L11951" s="51"/>
    </row>
    <row r="11952" spans="1:12" hidden="1" x14ac:dyDescent="0.3">
      <c r="A11952" s="1" t="str">
        <f>+A11885</f>
        <v>NO</v>
      </c>
      <c r="E11952" s="63"/>
      <c r="F11952" s="63" t="str">
        <f>+$F$77</f>
        <v>ACREDITA SUMINISTRO E INSTALACIÓN DE MOBILIARIO POR LO MENOS EN UN (1) CONTRATO VÁLIDO</v>
      </c>
      <c r="G11952" s="65"/>
      <c r="H11952" s="65"/>
      <c r="I11952" s="65"/>
      <c r="J11952" s="66"/>
      <c r="K11952" s="65"/>
      <c r="L11952" s="68" t="s">
        <v>157</v>
      </c>
    </row>
    <row r="11953" spans="1:12" ht="5.15" hidden="1" customHeight="1" x14ac:dyDescent="0.3">
      <c r="A11953" s="1" t="str">
        <f>+A11885</f>
        <v>NO</v>
      </c>
      <c r="E11953" s="51"/>
      <c r="F11953" s="50"/>
      <c r="G11953" s="51"/>
      <c r="H11953" s="51"/>
      <c r="I11953" s="51"/>
      <c r="J11953" s="51"/>
      <c r="K11953" s="51"/>
      <c r="L11953" s="51"/>
    </row>
    <row r="11954" spans="1:12" ht="12.75" hidden="1" customHeight="1" x14ac:dyDescent="0.3">
      <c r="A11954" s="1" t="str">
        <f>+A11885</f>
        <v>NO</v>
      </c>
      <c r="E11954" s="69" t="str">
        <f>+$E$79</f>
        <v>EXPERIENCIA ESPECÍFICA NUMERAL 10.1.1 A</v>
      </c>
      <c r="F11954" s="70"/>
      <c r="G11954" s="70"/>
      <c r="H11954" s="70"/>
      <c r="I11954" s="70"/>
      <c r="J11954" s="70"/>
      <c r="K11954" s="70"/>
      <c r="L11954" s="71"/>
    </row>
    <row r="11955" spans="1:12" ht="26.5" hidden="1" customHeight="1" x14ac:dyDescent="0.3">
      <c r="A11955" s="1" t="str">
        <f>+A11885</f>
        <v>NO</v>
      </c>
      <c r="E11955" s="72"/>
      <c r="F11955" s="325" t="str">
        <f>+$F$80</f>
        <v>Por lo menos uno (1) de los contratos válidos aportados como experiencia general debe corresponder mínimo al 60% del presupuesto oficial del presente proceso de selección.  (SMMLV)</v>
      </c>
      <c r="G11955" s="326"/>
      <c r="H11955" s="326"/>
      <c r="I11955" s="326"/>
      <c r="J11955" s="326"/>
      <c r="K11955" s="73" t="s">
        <v>124</v>
      </c>
      <c r="L11955" s="74" t="s">
        <v>124</v>
      </c>
    </row>
    <row r="11956" spans="1:12" ht="23.5" hidden="1" customHeight="1" x14ac:dyDescent="0.3">
      <c r="A11956" s="1" t="str">
        <f>+A11885</f>
        <v>NO</v>
      </c>
      <c r="E11956" s="63"/>
      <c r="F11956" s="325" t="str">
        <f>+$F$81</f>
        <v xml:space="preserve">Deberá acreditarse en al menos uno (1) de los contratos válidos aportados como experiencia general una </v>
      </c>
      <c r="G11956" s="326"/>
      <c r="H11956" s="326"/>
      <c r="I11956" s="326"/>
      <c r="J11956" s="326"/>
      <c r="K11956" s="73" t="s">
        <v>124</v>
      </c>
      <c r="L11956" s="74" t="s">
        <v>124</v>
      </c>
    </row>
    <row r="11957" spans="1:12" ht="23.5" hidden="1" customHeight="1" x14ac:dyDescent="0.3">
      <c r="A11957" s="18" t="s">
        <v>30</v>
      </c>
      <c r="E11957" s="63"/>
      <c r="F11957" s="325" t="str">
        <f>+$F$82</f>
        <v xml:space="preserve">Deberá acreditarse en al menos uno (1) de los contratos válidos aportados interventoría a intervención de </v>
      </c>
      <c r="G11957" s="326"/>
      <c r="H11957" s="326"/>
      <c r="I11957" s="326"/>
      <c r="J11957" s="326"/>
      <c r="K11957" s="73">
        <f>+$K$82</f>
        <v>0</v>
      </c>
      <c r="L11957" s="74" t="s">
        <v>124</v>
      </c>
    </row>
    <row r="11958" spans="1:12" ht="36" hidden="1" customHeight="1" x14ac:dyDescent="0.3">
      <c r="A11958" s="18" t="s">
        <v>30</v>
      </c>
      <c r="E11958" s="63"/>
      <c r="F11958" s="325" t="str">
        <f>+$F$83</f>
        <v xml:space="preserve">Deberá acreditarse en al menos uno (1) de los contratos válidos aportados interventoría a intervención de </v>
      </c>
      <c r="G11958" s="326"/>
      <c r="H11958" s="326"/>
      <c r="I11958" s="326"/>
      <c r="J11958" s="326"/>
      <c r="K11958" s="75">
        <f>+$K$83</f>
        <v>0</v>
      </c>
      <c r="L11958" s="76" t="s">
        <v>124</v>
      </c>
    </row>
    <row r="11959" spans="1:12" hidden="1" x14ac:dyDescent="0.3">
      <c r="A11959" s="1" t="str">
        <f>+A11885</f>
        <v>NO</v>
      </c>
      <c r="E11959" s="51"/>
      <c r="F11959" s="50"/>
      <c r="G11959" s="51"/>
      <c r="H11959" s="51"/>
      <c r="I11959" s="51"/>
      <c r="J11959" s="51"/>
      <c r="K11959" s="51"/>
      <c r="L11959" s="51"/>
    </row>
    <row r="11960" spans="1:12" ht="12.75" hidden="1" customHeight="1" x14ac:dyDescent="0.3">
      <c r="A11960" s="1" t="str">
        <f>+A11885</f>
        <v>NO</v>
      </c>
      <c r="E11960" s="40" t="str">
        <f>+$E$85</f>
        <v>VALOR MÍNIMO A CERIFICAR % P.O EN SMMMLV. NUMERAL 3.9.1</v>
      </c>
      <c r="F11960" s="41"/>
      <c r="G11960" s="41"/>
      <c r="H11960" s="41"/>
      <c r="I11960" s="41"/>
      <c r="J11960" s="41"/>
      <c r="K11960" s="41"/>
      <c r="L11960" s="42"/>
    </row>
    <row r="11961" spans="1:12" hidden="1" x14ac:dyDescent="0.3">
      <c r="A11961" s="1" t="str">
        <f>+A11885</f>
        <v>NO</v>
      </c>
      <c r="C11961" s="1" t="str">
        <f>"M"&amp;C11885</f>
        <v>M</v>
      </c>
      <c r="E11961" s="77" t="str">
        <f>+$E$86</f>
        <v>100% P.O.</v>
      </c>
      <c r="F11961" s="78"/>
      <c r="G11961" s="61">
        <v>242.41716883554506</v>
      </c>
      <c r="H11961" s="124" t="str">
        <f>+$H$86</f>
        <v>TOTAL EJECUTADO DE CONTRATOS ACREDITADOS</v>
      </c>
      <c r="I11961" s="124"/>
      <c r="J11961" s="124"/>
      <c r="K11961" s="55" t="s">
        <v>124</v>
      </c>
      <c r="L11961" s="47" t="s">
        <v>124</v>
      </c>
    </row>
    <row r="11962" spans="1:12" hidden="1" x14ac:dyDescent="0.3">
      <c r="A11962" s="1" t="str">
        <f>+A11885</f>
        <v>NO</v>
      </c>
      <c r="E11962" s="39"/>
      <c r="F11962" s="39"/>
      <c r="G11962" s="39"/>
      <c r="H11962" s="39"/>
      <c r="I11962" s="39"/>
      <c r="J11962" s="39"/>
      <c r="K11962" s="39"/>
      <c r="L11962" s="39"/>
    </row>
    <row r="11963" spans="1:12" ht="12.75" hidden="1" customHeight="1" x14ac:dyDescent="0.3">
      <c r="A11963" s="18" t="s">
        <v>30</v>
      </c>
      <c r="B11963" s="18"/>
      <c r="E11963" s="40" t="str">
        <f>+$E$88</f>
        <v>CONSIDERACIONES PARA LA VALIDEZ DE LA EXPERIENCIA REQUERIDA: EXPERIENCIA PROPONENTES PLURALES NUMERAL 10.1.2 D</v>
      </c>
      <c r="F11963" s="41"/>
      <c r="G11963" s="41"/>
      <c r="H11963" s="41"/>
      <c r="I11963" s="41"/>
      <c r="J11963" s="41"/>
      <c r="K11963" s="41"/>
      <c r="L11963" s="42"/>
    </row>
    <row r="11964" spans="1:12" ht="28" hidden="1" customHeight="1" x14ac:dyDescent="0.3">
      <c r="A11964" s="18" t="s">
        <v>30</v>
      </c>
      <c r="B11964" s="18"/>
      <c r="C11964" s="1" t="str">
        <f>"O"&amp;C11885</f>
        <v>O</v>
      </c>
      <c r="E11964" s="80" t="str">
        <f>+$E$89</f>
        <v>i)</v>
      </c>
      <c r="F11964" s="327" t="str">
        <f>+$F$89</f>
        <v>Uno de los integrantes debe aportar como mínimo el cincuenta por ciento (50 %) de la experiencia solicitada</v>
      </c>
      <c r="G11964" s="328"/>
      <c r="H11964" s="328"/>
      <c r="I11964" s="328"/>
      <c r="J11964" s="328"/>
      <c r="K11964" s="73" t="s">
        <v>124</v>
      </c>
      <c r="L11964" s="47" t="s">
        <v>124</v>
      </c>
    </row>
    <row r="11965" spans="1:12" ht="28" hidden="1" customHeight="1" x14ac:dyDescent="0.3">
      <c r="A11965" s="18" t="s">
        <v>30</v>
      </c>
      <c r="B11965" s="18"/>
      <c r="C11965" s="1" t="str">
        <f>"O"&amp;C11885</f>
        <v>O</v>
      </c>
      <c r="E11965" s="80" t="str">
        <f>+$E$90</f>
        <v>ii)</v>
      </c>
      <c r="F11965" s="327" t="str">
        <f>+$F$90</f>
        <v>Todos los demás ntegrantes deben acreditar al menos el cinco por ciento (5 %) de la experiencia solicitada, solo uno (1) de los integrantes podrá no acreditar experiencia pero su porcentaje de participación  no podrá superar el diez por ciento (10 %)</v>
      </c>
      <c r="G11965" s="328"/>
      <c r="H11965" s="328"/>
      <c r="I11965" s="328"/>
      <c r="J11965" s="328"/>
      <c r="K11965" s="73" t="s">
        <v>124</v>
      </c>
      <c r="L11965" s="47" t="s">
        <v>124</v>
      </c>
    </row>
    <row r="11966" spans="1:12" hidden="1" x14ac:dyDescent="0.3">
      <c r="A11966" s="18" t="s">
        <v>30</v>
      </c>
      <c r="B11966" s="18"/>
      <c r="E11966" s="39"/>
      <c r="F11966" s="39"/>
      <c r="G11966" s="39"/>
      <c r="H11966" s="39"/>
      <c r="I11966" s="39"/>
      <c r="J11966" s="39"/>
      <c r="K11966" s="39"/>
      <c r="L11966" s="39"/>
    </row>
    <row r="11967" spans="1:12" ht="13" hidden="1" customHeight="1" x14ac:dyDescent="0.3">
      <c r="A11967" s="18" t="str">
        <f>+A11885</f>
        <v>NO</v>
      </c>
      <c r="B11967" s="18"/>
      <c r="E11967" s="69" t="str">
        <f>+$E$92</f>
        <v>VERIFICACIÓN Y ASIGNACIÓN DE PUNTAJE POR LA EXPERIENCIA DEL PROPONENTE</v>
      </c>
      <c r="F11967" s="70"/>
      <c r="G11967" s="70"/>
      <c r="H11967" s="70"/>
      <c r="I11967" s="70"/>
      <c r="J11967" s="70"/>
      <c r="K11967" s="70"/>
      <c r="L11967" s="71"/>
    </row>
    <row r="11968" spans="1:12" hidden="1" x14ac:dyDescent="0.3">
      <c r="A11968" s="18" t="str">
        <f>+A11885</f>
        <v>NO</v>
      </c>
      <c r="B11968" s="18"/>
      <c r="E11968" s="81"/>
      <c r="F11968" s="323" t="str">
        <f>+$F$93</f>
        <v>No. CONTRATOS QUE ACREDITAN LA EXPERIENCIA (NO OBJETO DE SUBSANACIÓN)</v>
      </c>
      <c r="G11968" s="324"/>
      <c r="H11968" s="324"/>
      <c r="I11968" s="324"/>
      <c r="J11968" s="324"/>
      <c r="K11968" s="82"/>
      <c r="L11968" s="83" t="s">
        <v>124</v>
      </c>
    </row>
    <row r="11969" spans="1:12" ht="13" hidden="1" customHeight="1" x14ac:dyDescent="0.3">
      <c r="A11969" s="18" t="str">
        <f>+A11885</f>
        <v>NO</v>
      </c>
      <c r="B11969" s="18"/>
      <c r="E11969" s="84"/>
      <c r="F11969" s="323" t="str">
        <f>+$F$94</f>
        <v>TOTAL EJECUTADO DE CONTRATOS ACREDITADOS PROPUESTA INICIAL</v>
      </c>
      <c r="G11969" s="324"/>
      <c r="H11969" s="324"/>
      <c r="I11969" s="324"/>
      <c r="J11969" s="324"/>
      <c r="K11969" s="85"/>
      <c r="L11969" s="86" t="s">
        <v>124</v>
      </c>
    </row>
    <row r="11970" spans="1:12" ht="13" hidden="1" customHeight="1" x14ac:dyDescent="0.3">
      <c r="A11970" s="18" t="str">
        <f>+A11885</f>
        <v>NO</v>
      </c>
      <c r="B11970" s="18"/>
      <c r="E11970" s="87"/>
      <c r="F11970" s="323" t="str">
        <f>+$F$95</f>
        <v>PROMEDIO VALOR ACREDITADO EN SMMLV</v>
      </c>
      <c r="G11970" s="324"/>
      <c r="H11970" s="324"/>
      <c r="I11970" s="324"/>
      <c r="J11970" s="324"/>
      <c r="K11970" s="66"/>
      <c r="L11970" s="88" t="s">
        <v>124</v>
      </c>
    </row>
    <row r="11971" spans="1:12" hidden="1" x14ac:dyDescent="0.3">
      <c r="A11971" s="18" t="str">
        <f>+A11885</f>
        <v>NO</v>
      </c>
      <c r="B11971" s="18"/>
      <c r="E11971" s="89"/>
      <c r="F11971" s="89"/>
      <c r="G11971" s="89"/>
      <c r="H11971" s="89"/>
      <c r="I11971" s="89"/>
      <c r="J11971" s="89"/>
      <c r="K11971" s="89"/>
      <c r="L11971" s="89"/>
    </row>
    <row r="11972" spans="1:12" ht="13" hidden="1" customHeight="1" x14ac:dyDescent="0.3">
      <c r="A11972" s="18" t="str">
        <f>+A11885</f>
        <v>NO</v>
      </c>
      <c r="B11972" s="18"/>
      <c r="E11972" s="69" t="str">
        <f>+$E$97</f>
        <v>3.9.2 EXIGENCIAS MÍNIMAS DE EXPERIENCIA Y FORMACIÓN ACADÉMICA DEL EQUIPO DE TRABAJO</v>
      </c>
      <c r="F11972" s="70"/>
      <c r="G11972" s="70"/>
      <c r="H11972" s="70"/>
      <c r="I11972" s="70"/>
      <c r="J11972" s="70"/>
      <c r="K11972" s="70"/>
      <c r="L11972" s="71"/>
    </row>
    <row r="11973" spans="1:12" hidden="1" x14ac:dyDescent="0.3">
      <c r="A11973" s="18" t="str">
        <f>+A11885</f>
        <v>NO</v>
      </c>
      <c r="B11973" s="18"/>
      <c r="E11973" s="90" t="str">
        <f>+$E$98</f>
        <v>Formulario 8</v>
      </c>
      <c r="F11973" s="315" t="s">
        <v>46</v>
      </c>
      <c r="G11973" s="316"/>
      <c r="H11973" s="317"/>
      <c r="I11973" s="318"/>
      <c r="J11973" s="318"/>
      <c r="K11973" s="318"/>
      <c r="L11973" s="319"/>
    </row>
    <row r="11974" spans="1:12" hidden="1" x14ac:dyDescent="0.3">
      <c r="A11974" s="18" t="str">
        <f>+A11885</f>
        <v>NO</v>
      </c>
      <c r="B11974" s="18"/>
      <c r="E11974" s="91" t="s">
        <v>124</v>
      </c>
      <c r="F11974" s="91" t="str">
        <f>+$F$99</f>
        <v>Director de Interventoría</v>
      </c>
      <c r="G11974" s="91" t="str">
        <f>+$G$99</f>
        <v>Residente de Interventoría</v>
      </c>
      <c r="H11974" s="320"/>
      <c r="I11974" s="321"/>
      <c r="J11974" s="321"/>
      <c r="K11974" s="321"/>
      <c r="L11974" s="322"/>
    </row>
    <row r="11975" spans="1:12" hidden="1" x14ac:dyDescent="0.3">
      <c r="A11975" s="18" t="str">
        <f>+A11885</f>
        <v>NO</v>
      </c>
      <c r="B11975" s="18"/>
      <c r="E11975" s="304" t="str">
        <f>+$E$100</f>
        <v>OBSERVACIONES RESPECTO REQUISITO HABILITANTE DEL PERSONAL CLAVE EVALUABLE</v>
      </c>
      <c r="F11975" s="305"/>
      <c r="G11975" s="305"/>
      <c r="H11975" s="305"/>
      <c r="I11975" s="305"/>
      <c r="J11975" s="305"/>
      <c r="K11975" s="305"/>
      <c r="L11975" s="305"/>
    </row>
    <row r="11976" spans="1:12" hidden="1" x14ac:dyDescent="0.3">
      <c r="A11976" s="18" t="str">
        <f>+A11885</f>
        <v>NO</v>
      </c>
      <c r="B11976" s="18"/>
      <c r="E11976" s="312" t="s">
        <v>124</v>
      </c>
      <c r="F11976" s="313"/>
      <c r="G11976" s="313"/>
      <c r="H11976" s="313"/>
      <c r="I11976" s="313"/>
      <c r="J11976" s="313"/>
      <c r="K11976" s="313"/>
      <c r="L11976" s="314"/>
    </row>
    <row r="11977" spans="1:12" hidden="1" x14ac:dyDescent="0.3">
      <c r="A11977" s="18" t="str">
        <f>+A11885</f>
        <v>NO</v>
      </c>
      <c r="B11977" s="18"/>
      <c r="E11977" s="89"/>
      <c r="F11977" s="89"/>
      <c r="G11977" s="89"/>
      <c r="H11977" s="89"/>
      <c r="I11977" s="89"/>
      <c r="J11977" s="89"/>
      <c r="K11977" s="89"/>
      <c r="L11977" s="89"/>
    </row>
    <row r="11978" spans="1:12" ht="13" hidden="1" customHeight="1" x14ac:dyDescent="0.3">
      <c r="A11978" s="18" t="str">
        <f>+A11885</f>
        <v>NO</v>
      </c>
      <c r="B11978" s="18"/>
      <c r="E11978" s="69" t="str">
        <f>+$E$103</f>
        <v>4.2 EQUIPO DE TRABAJO (Personal Clave Evaluable)</v>
      </c>
      <c r="F11978" s="70"/>
      <c r="G11978" s="70"/>
      <c r="H11978" s="70"/>
      <c r="I11978" s="70"/>
      <c r="J11978" s="70"/>
      <c r="K11978" s="70"/>
      <c r="L11978" s="71"/>
    </row>
    <row r="11979" spans="1:12" ht="23.25" hidden="1" customHeight="1" x14ac:dyDescent="0.3">
      <c r="A11979" s="18" t="str">
        <f>+A11885</f>
        <v>NO</v>
      </c>
      <c r="B11979" s="18"/>
      <c r="E11979" s="90" t="str">
        <f>+$E$104</f>
        <v>Formulario 9</v>
      </c>
      <c r="F11979" s="315" t="s">
        <v>46</v>
      </c>
      <c r="G11979" s="316"/>
      <c r="H11979" s="317"/>
      <c r="I11979" s="318"/>
      <c r="J11979" s="318"/>
      <c r="K11979" s="318"/>
      <c r="L11979" s="319"/>
    </row>
    <row r="11980" spans="1:12" hidden="1" x14ac:dyDescent="0.3">
      <c r="A11980" s="18" t="str">
        <f>+A11885</f>
        <v>NO</v>
      </c>
      <c r="B11980" s="18"/>
      <c r="E11980" s="91" t="s">
        <v>124</v>
      </c>
      <c r="F11980" s="91" t="str">
        <f>+$F$99</f>
        <v>Director de Interventoría</v>
      </c>
      <c r="G11980" s="91" t="str">
        <f>+$G$99</f>
        <v>Residente de Interventoría</v>
      </c>
      <c r="H11980" s="320"/>
      <c r="I11980" s="321"/>
      <c r="J11980" s="321"/>
      <c r="K11980" s="321"/>
      <c r="L11980" s="322"/>
    </row>
    <row r="11981" spans="1:12" hidden="1" x14ac:dyDescent="0.3">
      <c r="A11981" s="18" t="str">
        <f>+A11885</f>
        <v>NO</v>
      </c>
      <c r="B11981" s="18"/>
      <c r="E11981" s="89"/>
      <c r="F11981" s="89"/>
      <c r="G11981" s="89"/>
      <c r="H11981" s="89"/>
      <c r="I11981" s="89"/>
      <c r="J11981" s="89"/>
      <c r="K11981" s="89"/>
      <c r="L11981" s="89"/>
    </row>
    <row r="11982" spans="1:12" hidden="1" x14ac:dyDescent="0.3">
      <c r="A11982" s="1" t="str">
        <f>+A11885</f>
        <v>NO</v>
      </c>
      <c r="E11982" s="92" t="str">
        <f>+E11857</f>
        <v>CRITERIOS DE EVALUACIÓN Y PUNTAJE</v>
      </c>
      <c r="F11982" s="93"/>
      <c r="G11982" s="93"/>
      <c r="H11982" s="93"/>
      <c r="I11982" s="93"/>
      <c r="J11982" s="93"/>
      <c r="K11982" s="94"/>
      <c r="L11982" s="95" t="str">
        <f>+$L$107</f>
        <v>PUNTAJE OBTENIDO</v>
      </c>
    </row>
    <row r="11983" spans="1:12" hidden="1" x14ac:dyDescent="0.3">
      <c r="A11983" s="1" t="str">
        <f>+A11885</f>
        <v>NO</v>
      </c>
      <c r="E11983" s="96" t="str">
        <f>+$E$108</f>
        <v>VALOR</v>
      </c>
      <c r="F11983" s="97" t="str">
        <f>+$F$108</f>
        <v>EQUIPO DE TRABAJO (PERSONAL CLAVE EVALUABLE)</v>
      </c>
      <c r="G11983" s="24"/>
      <c r="H11983" s="24"/>
      <c r="I11983" s="24"/>
      <c r="J11983" s="24"/>
      <c r="K11983" s="24"/>
      <c r="L11983" s="98"/>
    </row>
    <row r="11984" spans="1:12" ht="12.75" hidden="1" customHeight="1" x14ac:dyDescent="0.3">
      <c r="A11984" s="1" t="str">
        <f>+A11885</f>
        <v>NO</v>
      </c>
      <c r="E11984" s="96">
        <f>+$E$109</f>
        <v>5</v>
      </c>
      <c r="F11984" s="307" t="str">
        <f>+$F$109</f>
        <v xml:space="preserve"> Experiencia Específica adicional</v>
      </c>
      <c r="G11984" s="308"/>
      <c r="H11984" s="308"/>
      <c r="I11984" s="308"/>
      <c r="J11984" s="308"/>
      <c r="K11984" s="309"/>
      <c r="L11984" s="99" t="str">
        <f>IFERROR(IF(VLOOKUP(C11885,'R. PUNTAJES'!$C$14:$R$213,'R. PUNTAJES'!$I$10,0)="","",VLOOKUP(C11885,'R. PUNTAJES'!$C$14:$R$213,'R. PUNTAJES'!$I$10,0)),"")</f>
        <v/>
      </c>
    </row>
    <row r="11985" spans="1:12" ht="12.75" hidden="1" customHeight="1" x14ac:dyDescent="0.3">
      <c r="A11985" s="1" t="str">
        <f>+A11885</f>
        <v>NO</v>
      </c>
      <c r="E11985" s="96">
        <f>+$E$110</f>
        <v>5</v>
      </c>
      <c r="F11985" s="307" t="str">
        <f>+$F$110</f>
        <v>Formación Académica adicional</v>
      </c>
      <c r="G11985" s="308"/>
      <c r="H11985" s="308"/>
      <c r="I11985" s="308"/>
      <c r="J11985" s="308"/>
      <c r="K11985" s="309"/>
      <c r="L11985" s="99" t="str">
        <f>IFERROR(IF(VLOOKUP(C11885,'R. PUNTAJES'!$C$14:$R$213,'R. PUNTAJES'!$J$10,0)="","",VLOOKUP(C11885,'R. PUNTAJES'!$C$14:$R$213,'R. PUNTAJES'!$J$10,0)),"")</f>
        <v/>
      </c>
    </row>
    <row r="11986" spans="1:12" hidden="1" x14ac:dyDescent="0.3">
      <c r="A11986" s="18" t="str">
        <f>+A11885</f>
        <v>NO</v>
      </c>
      <c r="B11986" s="18"/>
      <c r="E11986" s="100"/>
      <c r="F11986" s="101" t="str">
        <f>+$F$111</f>
        <v>FACTOR DE SOSTENIBILIDAD</v>
      </c>
      <c r="G11986" s="102"/>
      <c r="H11986" s="102"/>
      <c r="I11986" s="102"/>
      <c r="J11986" s="102"/>
      <c r="K11986" s="102"/>
      <c r="L11986" s="103"/>
    </row>
    <row r="11987" spans="1:12" hidden="1" x14ac:dyDescent="0.3">
      <c r="A11987" s="18" t="str">
        <f>+A11885</f>
        <v>NO</v>
      </c>
      <c r="B11987" s="18"/>
      <c r="E11987" s="104">
        <v>1</v>
      </c>
      <c r="F11987" s="105" t="str">
        <f>+$F$112</f>
        <v>Compromisos Sostenibilidad</v>
      </c>
      <c r="G11987" s="106"/>
      <c r="H11987" s="106"/>
      <c r="I11987" s="106"/>
      <c r="J11987" s="106"/>
      <c r="K11987" s="106"/>
      <c r="L11987" s="107" t="str">
        <f>IFERROR(IF(VLOOKUP(C11885,'R. PUNTAJES'!$C$14:$R$213,'R. PUNTAJES'!$K$10,0)="","",VLOOKUP(C11885,'R. PUNTAJES'!$C$14:$R$213,'R. PUNTAJES'!$K$10,0)),"")</f>
        <v/>
      </c>
    </row>
    <row r="11988" spans="1:12" hidden="1" x14ac:dyDescent="0.3">
      <c r="A11988" s="1" t="str">
        <f>+A11885</f>
        <v>NO</v>
      </c>
      <c r="E11988" s="108"/>
      <c r="F11988" s="109" t="str">
        <f>+$F$113</f>
        <v>APOYO A LA INDUSTRIA NACIONAL</v>
      </c>
      <c r="G11988" s="110"/>
      <c r="H11988" s="110"/>
      <c r="I11988" s="110"/>
      <c r="J11988" s="110"/>
      <c r="K11988" s="110"/>
      <c r="L11988" s="111"/>
    </row>
    <row r="11989" spans="1:12" ht="12.75" hidden="1" customHeight="1" x14ac:dyDescent="0.3">
      <c r="A11989" s="1" t="str">
        <f>+A11885</f>
        <v>NO</v>
      </c>
      <c r="E11989" s="96">
        <v>20</v>
      </c>
      <c r="F11989" s="307" t="str">
        <f>+$F$114</f>
        <v>Promoción de Servicios Nacionales o con Trato Nacional</v>
      </c>
      <c r="G11989" s="308"/>
      <c r="H11989" s="308"/>
      <c r="I11989" s="308"/>
      <c r="J11989" s="308"/>
      <c r="K11989" s="309"/>
      <c r="L11989" s="99" t="str">
        <f>IFERROR(IF(VLOOKUP(C11885,'R. PUNTAJES'!$C$14:$R$213,'R. PUNTAJES'!$L$10,0)="","",
IF(VLOOKUP(C11885,'R. PUNTAJES'!$C$14:$R$213,'R. PUNTAJES'!$L$10,0)=5,0,
VLOOKUP(C11885,'R. PUNTAJES'!$C$14:$R$213,'R. PUNTAJES'!$L$10,0))),"")</f>
        <v/>
      </c>
    </row>
    <row r="11990" spans="1:12" ht="12.75" hidden="1" customHeight="1" x14ac:dyDescent="0.3">
      <c r="A11990" s="1" t="str">
        <f>+A11885</f>
        <v>NO</v>
      </c>
      <c r="E11990" s="96">
        <v>5</v>
      </c>
      <c r="F11990" s="307" t="str">
        <f>+$F$115</f>
        <v>Incorporación de componente nacional en servicios extranjeros</v>
      </c>
      <c r="G11990" s="308"/>
      <c r="H11990" s="308"/>
      <c r="I11990" s="308"/>
      <c r="J11990" s="308"/>
      <c r="K11990" s="309"/>
      <c r="L11990" s="99" t="str">
        <f>IFERROR(IF(VLOOKUP(C11885,'R. PUNTAJES'!$C$14:$R$213,'R. PUNTAJES'!$L$10,0)="","",
IF(VLOOKUP(C11885,'R. PUNTAJES'!$C$14:$R$213,'R. PUNTAJES'!$L$10,0)=20,0,
VLOOKUP(C11885,'R. PUNTAJES'!$C$14:$R$213,'R. PUNTAJES'!$L$10,0))),"")</f>
        <v/>
      </c>
    </row>
    <row r="11991" spans="1:12" hidden="1" x14ac:dyDescent="0.3">
      <c r="A11991" s="1" t="str">
        <f>+A11885</f>
        <v>NO</v>
      </c>
      <c r="E11991" s="112"/>
      <c r="F11991" s="97" t="str">
        <f>+$F$116</f>
        <v>VINCULACIÓN DE PERSONAS CON DISCAPACIDAD</v>
      </c>
      <c r="G11991" s="24"/>
      <c r="H11991" s="24"/>
      <c r="I11991" s="24"/>
      <c r="J11991" s="24"/>
      <c r="K11991" s="24"/>
      <c r="L11991" s="98"/>
    </row>
    <row r="11992" spans="1:12" ht="12.75" hidden="1" customHeight="1" x14ac:dyDescent="0.3">
      <c r="A11992" s="1" t="str">
        <f>+A11885</f>
        <v>NO</v>
      </c>
      <c r="E11992" s="96">
        <v>1</v>
      </c>
      <c r="F11992" s="307" t="str">
        <f>+$F$117</f>
        <v xml:space="preserve">Trabajadores vinculados a la planta de personal </v>
      </c>
      <c r="G11992" s="308"/>
      <c r="H11992" s="308"/>
      <c r="I11992" s="308"/>
      <c r="J11992" s="308"/>
      <c r="K11992" s="309"/>
      <c r="L11992" s="99" t="str">
        <f>IFERROR(IF(VLOOKUP(C11885,'R. PUNTAJES'!$C$14:$R$213,'R. PUNTAJES'!$M$10,0)="","",VLOOKUP(C11885,'R. PUNTAJES'!$C$14:$R$213,'R. PUNTAJES'!$M$10,0)),"")</f>
        <v/>
      </c>
    </row>
    <row r="11993" spans="1:12" hidden="1" x14ac:dyDescent="0.3">
      <c r="A11993" s="1" t="str">
        <f>+A11885</f>
        <v>NO</v>
      </c>
      <c r="E11993" s="112"/>
      <c r="F11993" s="97" t="str">
        <f>+$F$118</f>
        <v>EMPRENDIMIENTOS Y EMPRESAS DE MUJERES</v>
      </c>
      <c r="G11993" s="24"/>
      <c r="H11993" s="24"/>
      <c r="I11993" s="24"/>
      <c r="J11993" s="24"/>
      <c r="K11993" s="24"/>
      <c r="L11993" s="98"/>
    </row>
    <row r="11994" spans="1:12" ht="13" hidden="1" customHeight="1" x14ac:dyDescent="0.3">
      <c r="A11994" s="1" t="str">
        <f>+A11885</f>
        <v>NO</v>
      </c>
      <c r="E11994" s="96">
        <v>0.25</v>
      </c>
      <c r="F11994" s="307" t="str">
        <f>+$F$119</f>
        <v>Emprendimientos y empresas de mujeres</v>
      </c>
      <c r="G11994" s="308"/>
      <c r="H11994" s="308"/>
      <c r="I11994" s="308"/>
      <c r="J11994" s="308"/>
      <c r="K11994" s="309"/>
      <c r="L11994" s="113" t="str">
        <f>IFERROR(IF(VLOOKUP(C11885,'R. PUNTAJES'!$C$14:$R$213,'R. PUNTAJES'!$N$10,0)="","",VLOOKUP(C11885,'R. PUNTAJES'!$C$14:$R$213,'R. PUNTAJES'!$N$10,0)),"")</f>
        <v/>
      </c>
    </row>
    <row r="11995" spans="1:12" hidden="1" x14ac:dyDescent="0.3">
      <c r="A11995" s="18" t="str">
        <f>+A11996</f>
        <v>NO</v>
      </c>
      <c r="B11995" s="18"/>
      <c r="E11995" s="112"/>
      <c r="F11995" s="97" t="str">
        <f>+$F$120</f>
        <v>MIPYME</v>
      </c>
      <c r="G11995" s="24"/>
      <c r="H11995" s="24"/>
      <c r="I11995" s="24"/>
      <c r="J11995" s="24"/>
      <c r="K11995" s="24"/>
      <c r="L11995" s="98"/>
    </row>
    <row r="11996" spans="1:12" hidden="1" x14ac:dyDescent="0.3">
      <c r="A11996" s="18" t="str">
        <f>+IF(E11996=0,"NO",1)</f>
        <v>NO</v>
      </c>
      <c r="B11996" s="18"/>
      <c r="E11996" s="96">
        <v>0</v>
      </c>
      <c r="F11996" s="307" t="str">
        <f>+$F$121</f>
        <v>Mipyme</v>
      </c>
      <c r="G11996" s="308"/>
      <c r="H11996" s="308"/>
      <c r="I11996" s="308"/>
      <c r="J11996" s="308"/>
      <c r="K11996" s="309"/>
      <c r="L11996" s="113" t="str">
        <f>IFERROR(IF(VLOOKUP(C11885,'R. PUNTAJES'!$C$14:$R$213,'R. PUNTAJES'!$O$10,0)="","",VLOOKUP(C11885,'R. PUNTAJES'!$C$14:$R$213,'R. PUNTAJES'!$O$10,0)),"")</f>
        <v/>
      </c>
    </row>
    <row r="11997" spans="1:12" hidden="1" x14ac:dyDescent="0.3">
      <c r="A11997" s="1" t="str">
        <f>+A11885</f>
        <v>NO</v>
      </c>
      <c r="E11997" s="112"/>
      <c r="F11997" s="97" t="str">
        <f>+$F$122</f>
        <v>EXPERIENCIA DEL PROPONENTE</v>
      </c>
      <c r="G11997" s="24"/>
      <c r="H11997" s="24"/>
      <c r="I11997" s="24"/>
      <c r="J11997" s="24"/>
      <c r="K11997" s="24"/>
      <c r="L11997" s="98"/>
    </row>
    <row r="11998" spans="1:12" hidden="1" x14ac:dyDescent="0.3">
      <c r="A11998" s="1" t="str">
        <f>+A11885</f>
        <v>NO</v>
      </c>
      <c r="E11998" s="96">
        <v>59.5</v>
      </c>
      <c r="F11998" s="307" t="str">
        <f>+$F$123</f>
        <v>mediana con valor absoluto</v>
      </c>
      <c r="G11998" s="308"/>
      <c r="H11998" s="308"/>
      <c r="I11998" s="308"/>
      <c r="J11998" s="308"/>
      <c r="K11998" s="309"/>
      <c r="L11998" s="113" t="str">
        <f>IFERROR(IF(VLOOKUP(C11885,'R. PUNTAJES'!$C$14:$R$213,'R. PUNTAJES'!$R$10,0)="","",VLOOKUP(C11885,'R. PUNTAJES'!$C$14:$R$213,'R. PUNTAJES'!$R$10,0)),"")</f>
        <v/>
      </c>
    </row>
    <row r="11999" spans="1:12" hidden="1" x14ac:dyDescent="0.3">
      <c r="A11999" s="1" t="str">
        <f>+A11885</f>
        <v>NO</v>
      </c>
      <c r="E11999" s="112"/>
      <c r="F11999" s="97" t="str">
        <f>+$F$124</f>
        <v>MULTAS</v>
      </c>
      <c r="G11999" s="24"/>
      <c r="H11999" s="24"/>
      <c r="I11999" s="24"/>
      <c r="J11999" s="24"/>
      <c r="K11999" s="24"/>
      <c r="L11999" s="98"/>
    </row>
    <row r="12000" spans="1:12" ht="12.75" hidden="1" customHeight="1" x14ac:dyDescent="0.3">
      <c r="A12000" s="1" t="str">
        <f>+A11885</f>
        <v>NO</v>
      </c>
      <c r="E12000" s="96">
        <v>-2</v>
      </c>
      <c r="F12000" s="307" t="str">
        <f>+$F$125</f>
        <v>Una o más multas o cláusulas penales durante el último año</v>
      </c>
      <c r="G12000" s="310"/>
      <c r="H12000" s="310"/>
      <c r="I12000" s="310"/>
      <c r="J12000" s="310"/>
      <c r="K12000" s="311"/>
      <c r="L12000" s="99" t="str">
        <f>IFERROR(IF(VLOOKUP(C11885,'R. PUNTAJES'!$C$14:$R$213,'R. PUNTAJES'!$Q$10,0)="","",VLOOKUP(C11885,'R. PUNTAJES'!$C$14:$R$213,'R. PUNTAJES'!$Q$10,0)),"")</f>
        <v/>
      </c>
    </row>
    <row r="12001" spans="1:16" hidden="1" x14ac:dyDescent="0.3">
      <c r="A12001" s="1" t="str">
        <f>+A11885</f>
        <v>NO</v>
      </c>
      <c r="E12001" s="112"/>
      <c r="F12001" s="97" t="str">
        <f>+$F$126</f>
        <v>OBRAS INCONCLUSAS</v>
      </c>
      <c r="G12001" s="24"/>
      <c r="H12001" s="24"/>
      <c r="I12001" s="24"/>
      <c r="J12001" s="24"/>
      <c r="K12001" s="24"/>
      <c r="L12001" s="98"/>
    </row>
    <row r="12002" spans="1:16" hidden="1" x14ac:dyDescent="0.3">
      <c r="A12002" s="1" t="str">
        <f>+A11885</f>
        <v>NO</v>
      </c>
      <c r="E12002" s="96">
        <v>-1</v>
      </c>
      <c r="F12002" s="301" t="str">
        <f>+$F$127</f>
        <v>Anotación vigente de obra civil inconclusa</v>
      </c>
      <c r="G12002" s="302"/>
      <c r="H12002" s="302"/>
      <c r="I12002" s="302"/>
      <c r="J12002" s="302"/>
      <c r="K12002" s="303"/>
      <c r="L12002" s="99" t="str">
        <f>IFERROR(IF(VLOOKUP(C11885,'R. PUNTAJES'!$C$14:$R$213,'R. PUNTAJES'!$P$10,0)="","",VLOOKUP(C11885,'R. PUNTAJES'!$C$14:$R$213,'R. PUNTAJES'!$P$10,0)),"")</f>
        <v/>
      </c>
    </row>
    <row r="12003" spans="1:16" ht="7.5" hidden="1" customHeight="1" x14ac:dyDescent="0.3">
      <c r="A12003" s="1" t="str">
        <f>+A11885</f>
        <v>NO</v>
      </c>
      <c r="E12003" s="114"/>
      <c r="F12003" s="45"/>
      <c r="G12003" s="45"/>
      <c r="H12003" s="45"/>
      <c r="I12003" s="45"/>
      <c r="J12003" s="45"/>
      <c r="K12003" s="45"/>
      <c r="L12003" s="48"/>
    </row>
    <row r="12004" spans="1:16" hidden="1" x14ac:dyDescent="0.3">
      <c r="A12004" s="1" t="str">
        <f>+A11885</f>
        <v>NO</v>
      </c>
      <c r="E12004" s="115" t="str">
        <f>+$E$129</f>
        <v>PUNTAJE TOTAL</v>
      </c>
      <c r="F12004" s="116"/>
      <c r="G12004" s="116"/>
      <c r="H12004" s="116"/>
      <c r="I12004" s="116"/>
      <c r="J12004" s="116"/>
      <c r="K12004" s="117"/>
      <c r="L12004" s="118">
        <f>IFERROR(IF(VLOOKUP(C11885,'R. PUNTAJES'!$C$14:$R$213,'R. PUNTAJES'!$H$10,0)="RECHAZO","",SUM(L11984:L12002)),"")</f>
        <v>0</v>
      </c>
    </row>
    <row r="12005" spans="1:16" hidden="1" x14ac:dyDescent="0.3">
      <c r="A12005" s="1" t="str">
        <f>+A11885</f>
        <v>NO</v>
      </c>
      <c r="E12005" s="304" t="str">
        <f>+$E$130</f>
        <v>OBSERVACIONES RESPECTO A PUNTAJES</v>
      </c>
      <c r="F12005" s="305"/>
      <c r="G12005" s="305"/>
      <c r="H12005" s="305"/>
      <c r="I12005" s="305"/>
      <c r="J12005" s="305"/>
      <c r="K12005" s="305"/>
      <c r="L12005" s="305"/>
    </row>
    <row r="12006" spans="1:16" ht="12" hidden="1" customHeight="1" x14ac:dyDescent="0.3">
      <c r="A12006" s="1" t="str">
        <f>+A11885</f>
        <v>NO</v>
      </c>
      <c r="E12006" s="306" t="s">
        <v>124</v>
      </c>
      <c r="F12006" s="305"/>
      <c r="G12006" s="305"/>
      <c r="H12006" s="305"/>
      <c r="I12006" s="305"/>
      <c r="J12006" s="305"/>
      <c r="K12006" s="305"/>
      <c r="L12006" s="305"/>
      <c r="N12006" s="119"/>
      <c r="O12006" s="119"/>
      <c r="P12006" s="120"/>
    </row>
    <row r="12007" spans="1:16" ht="3" hidden="1" customHeight="1" x14ac:dyDescent="0.3">
      <c r="A12007" s="1" t="str">
        <f>+A11886</f>
        <v>NO</v>
      </c>
      <c r="E12007" s="121"/>
      <c r="F12007" s="122"/>
      <c r="G12007" s="122"/>
      <c r="H12007" s="122"/>
      <c r="I12007" s="122"/>
      <c r="J12007" s="122"/>
      <c r="K12007" s="122"/>
      <c r="L12007" s="123"/>
    </row>
    <row r="12008" spans="1:16" hidden="1" x14ac:dyDescent="0.3">
      <c r="A12008" s="1" t="str">
        <f>+IF(OR(C12010=""),"NO",1)</f>
        <v>NO</v>
      </c>
      <c r="E12008" s="346"/>
      <c r="F12008" s="347"/>
      <c r="G12008" s="347"/>
      <c r="H12008" s="347"/>
      <c r="I12008" s="347"/>
      <c r="J12008" s="347"/>
      <c r="K12008" s="347"/>
      <c r="L12008" s="347"/>
    </row>
    <row r="12009" spans="1:16" ht="4.5" hidden="1" customHeight="1" x14ac:dyDescent="0.3">
      <c r="A12009" s="1" t="str">
        <f>+A12010</f>
        <v>NO</v>
      </c>
      <c r="E12009" s="15"/>
      <c r="F12009" s="16"/>
      <c r="G12009" s="16"/>
      <c r="H12009" s="16"/>
      <c r="I12009" s="16"/>
      <c r="J12009" s="16"/>
      <c r="K12009" s="16"/>
      <c r="L12009" s="17"/>
    </row>
    <row r="12010" spans="1:16" ht="15.75" hidden="1" customHeight="1" x14ac:dyDescent="0.3">
      <c r="A12010" s="1" t="str">
        <f>+IF(OR(C12010=""),"NO",1)</f>
        <v>NO</v>
      </c>
      <c r="B12010" s="1">
        <f>1+MAX($B$1:B12009)</f>
        <v>97</v>
      </c>
      <c r="C12010" s="18" t="s">
        <v>124</v>
      </c>
      <c r="E12010" s="19" t="s">
        <v>124</v>
      </c>
      <c r="F12010" s="20"/>
      <c r="G12010" s="20"/>
      <c r="H12010" s="20"/>
      <c r="I12010" s="21"/>
      <c r="J12010" s="20"/>
      <c r="K12010" s="21"/>
      <c r="L12010" s="22"/>
    </row>
    <row r="12011" spans="1:16" hidden="1" x14ac:dyDescent="0.3">
      <c r="A12011" s="1" t="str">
        <f>A12010</f>
        <v>NO</v>
      </c>
      <c r="E12011" s="23" t="str">
        <f>+$E$11</f>
        <v>Integrantes</v>
      </c>
      <c r="F12011" s="24"/>
      <c r="G12011" s="24"/>
      <c r="H12011" s="24"/>
      <c r="I12011" s="24"/>
      <c r="J12011" s="24"/>
      <c r="K12011" s="25" t="str">
        <f>+$K$11</f>
        <v>Nit</v>
      </c>
      <c r="L12011" s="26" t="str">
        <f>+$L$11</f>
        <v>Part.</v>
      </c>
    </row>
    <row r="12012" spans="1:16" hidden="1" x14ac:dyDescent="0.3">
      <c r="A12012" s="1" t="str">
        <f>+A12011</f>
        <v>NO</v>
      </c>
      <c r="C12012" s="1" t="s">
        <v>124</v>
      </c>
      <c r="E12012" s="27" t="s">
        <v>124</v>
      </c>
      <c r="F12012" s="28"/>
      <c r="G12012" s="28"/>
      <c r="H12012" s="28"/>
      <c r="I12012" s="28"/>
      <c r="J12012" s="28"/>
      <c r="K12012" s="29" t="s">
        <v>124</v>
      </c>
      <c r="L12012" s="30" t="s">
        <v>124</v>
      </c>
    </row>
    <row r="12013" spans="1:16" hidden="1" x14ac:dyDescent="0.3">
      <c r="A12013" s="18" t="str">
        <f>+IF(OR(C12013=""),"NO",1)</f>
        <v>NO</v>
      </c>
      <c r="B12013" s="18"/>
      <c r="C12013" s="1" t="s">
        <v>124</v>
      </c>
      <c r="E12013" s="31" t="s">
        <v>124</v>
      </c>
      <c r="F12013" s="32"/>
      <c r="G12013" s="32"/>
      <c r="H12013" s="32"/>
      <c r="I12013" s="32"/>
      <c r="J12013" s="32"/>
      <c r="K12013" s="33" t="s">
        <v>124</v>
      </c>
      <c r="L12013" s="34" t="s">
        <v>124</v>
      </c>
    </row>
    <row r="12014" spans="1:16" hidden="1" x14ac:dyDescent="0.3">
      <c r="A12014" s="18" t="str">
        <f>+IF(OR(C12014=""),"NO",1)</f>
        <v>NO</v>
      </c>
      <c r="B12014" s="18"/>
      <c r="C12014" s="1" t="s">
        <v>124</v>
      </c>
      <c r="E12014" s="31" t="s">
        <v>124</v>
      </c>
      <c r="F12014" s="32"/>
      <c r="G12014" s="32"/>
      <c r="H12014" s="32"/>
      <c r="I12014" s="32"/>
      <c r="J12014" s="32"/>
      <c r="K12014" s="33" t="s">
        <v>124</v>
      </c>
      <c r="L12014" s="34" t="s">
        <v>124</v>
      </c>
    </row>
    <row r="12015" spans="1:16" hidden="1" x14ac:dyDescent="0.3">
      <c r="A12015" s="18" t="str">
        <f>+IF(OR(C12015=""),"NO",1)</f>
        <v>NO</v>
      </c>
      <c r="B12015" s="18"/>
      <c r="C12015" s="1" t="s">
        <v>124</v>
      </c>
      <c r="E12015" s="31" t="s">
        <v>13</v>
      </c>
      <c r="F12015" s="32"/>
      <c r="G12015" s="32"/>
      <c r="H12015" s="32"/>
      <c r="I12015" s="32"/>
      <c r="J12015" s="32"/>
      <c r="K12015" s="33"/>
      <c r="L12015" s="34"/>
    </row>
    <row r="12016" spans="1:16" hidden="1" x14ac:dyDescent="0.3">
      <c r="A12016" s="18" t="str">
        <f>+IF(OR(C12016=""),"NO",1)</f>
        <v>NO</v>
      </c>
      <c r="B12016" s="18"/>
      <c r="C12016" s="1" t="s">
        <v>124</v>
      </c>
      <c r="E12016" s="31" t="s">
        <v>13</v>
      </c>
      <c r="F12016" s="32"/>
      <c r="G12016" s="32"/>
      <c r="H12016" s="32"/>
      <c r="I12016" s="32"/>
      <c r="J12016" s="32"/>
      <c r="K12016" s="33"/>
      <c r="L12016" s="34"/>
    </row>
    <row r="12017" spans="1:12" hidden="1" x14ac:dyDescent="0.3">
      <c r="A12017" s="18" t="str">
        <f>+IF(OR(C12017=""),"NO",1)</f>
        <v>NO</v>
      </c>
      <c r="B12017" s="18"/>
      <c r="C12017" s="1" t="s">
        <v>124</v>
      </c>
      <c r="E12017" s="35" t="s">
        <v>13</v>
      </c>
      <c r="F12017" s="36"/>
      <c r="G12017" s="36"/>
      <c r="H12017" s="36"/>
      <c r="I12017" s="36"/>
      <c r="J12017" s="36"/>
      <c r="K12017" s="37"/>
      <c r="L12017" s="38"/>
    </row>
    <row r="12018" spans="1:12" ht="5.15" hidden="1" customHeight="1" x14ac:dyDescent="0.3">
      <c r="A12018" s="1" t="str">
        <f>+A12010</f>
        <v>NO</v>
      </c>
      <c r="E12018" s="39"/>
      <c r="F12018" s="39"/>
      <c r="G12018" s="39"/>
      <c r="H12018" s="39"/>
      <c r="I12018" s="39"/>
      <c r="J12018" s="39"/>
      <c r="K12018" s="39"/>
      <c r="L12018" s="39"/>
    </row>
    <row r="12019" spans="1:12" ht="15.75" hidden="1" customHeight="1" x14ac:dyDescent="0.3">
      <c r="A12019" s="1" t="str">
        <f>+A12010</f>
        <v>NO</v>
      </c>
      <c r="E12019" s="40" t="str">
        <f>+$E$19</f>
        <v>RESULTADO DE EVALUACIÓN TÉCNICA</v>
      </c>
      <c r="F12019" s="41"/>
      <c r="G12019" s="41"/>
      <c r="H12019" s="41"/>
      <c r="I12019" s="41"/>
      <c r="J12019" s="41"/>
      <c r="K12019" s="41"/>
      <c r="L12019" s="42"/>
    </row>
    <row r="12020" spans="1:12" hidden="1" x14ac:dyDescent="0.3">
      <c r="A12020" s="1" t="str">
        <f>+A12010</f>
        <v>NO</v>
      </c>
      <c r="E12020" s="43"/>
      <c r="F12020" s="44" t="str">
        <f>+$F$20</f>
        <v>Experiencia</v>
      </c>
      <c r="G12020" s="45"/>
      <c r="H12020" s="45"/>
      <c r="I12020" s="45"/>
      <c r="J12020" s="45"/>
      <c r="K12020" s="46"/>
      <c r="L12020" s="47" t="s">
        <v>124</v>
      </c>
    </row>
    <row r="12021" spans="1:12" hidden="1" x14ac:dyDescent="0.3">
      <c r="A12021" s="1" t="str">
        <f>+A12010</f>
        <v>NO</v>
      </c>
      <c r="E12021" s="348" t="str">
        <f>+$E$21</f>
        <v>OBSERVACIONES RESPECTO A LA EVALUACIÓN DE EXPERIENCIA</v>
      </c>
      <c r="F12021" s="308"/>
      <c r="G12021" s="308"/>
      <c r="H12021" s="308"/>
      <c r="I12021" s="308"/>
      <c r="J12021" s="308"/>
      <c r="K12021" s="308"/>
      <c r="L12021" s="349"/>
    </row>
    <row r="12022" spans="1:12" hidden="1" x14ac:dyDescent="0.3">
      <c r="A12022" s="1" t="str">
        <f>+A12010</f>
        <v>NO</v>
      </c>
      <c r="E12022" s="350" t="s">
        <v>124</v>
      </c>
      <c r="F12022" s="351"/>
      <c r="G12022" s="351"/>
      <c r="H12022" s="351"/>
      <c r="I12022" s="351"/>
      <c r="J12022" s="351"/>
      <c r="K12022" s="351"/>
      <c r="L12022" s="352"/>
    </row>
    <row r="12023" spans="1:12" ht="5.15" hidden="1" customHeight="1" x14ac:dyDescent="0.3">
      <c r="A12023" s="1" t="str">
        <f>+A12010</f>
        <v>NO</v>
      </c>
      <c r="E12023" s="39"/>
      <c r="F12023" s="39"/>
      <c r="G12023" s="39"/>
      <c r="H12023" s="39"/>
      <c r="I12023" s="39"/>
      <c r="J12023" s="39"/>
      <c r="K12023" s="39"/>
      <c r="L12023" s="39"/>
    </row>
    <row r="12024" spans="1:12" ht="12.75" hidden="1" customHeight="1" x14ac:dyDescent="0.3">
      <c r="A12024" s="1" t="str">
        <f>+A12010</f>
        <v>NO</v>
      </c>
      <c r="E12024" s="40" t="str">
        <f>+$E$24</f>
        <v>EXPERIENCIA HABILITANTE: CONTRATOS PRESENTADOS</v>
      </c>
      <c r="F12024" s="41"/>
      <c r="G12024" s="41"/>
      <c r="H12024" s="41"/>
      <c r="I12024" s="41"/>
      <c r="J12024" s="41"/>
      <c r="K12024" s="41"/>
      <c r="L12024" s="42"/>
    </row>
    <row r="12025" spans="1:12" ht="8.5" hidden="1" customHeight="1" x14ac:dyDescent="0.3">
      <c r="A12025" s="1" t="str">
        <f>+A12010</f>
        <v>NO</v>
      </c>
      <c r="E12025" s="49"/>
      <c r="F12025" s="50"/>
      <c r="G12025" s="51"/>
      <c r="H12025" s="51"/>
      <c r="I12025" s="51"/>
      <c r="J12025" s="51"/>
      <c r="K12025" s="51"/>
      <c r="L12025" s="52"/>
    </row>
    <row r="12026" spans="1:12" hidden="1" x14ac:dyDescent="0.3">
      <c r="A12026" s="18" t="str">
        <f>+IF(OR(C12026=""),"NO",1)</f>
        <v>NO</v>
      </c>
      <c r="B12026" s="18"/>
      <c r="C12026" s="1" t="s">
        <v>124</v>
      </c>
      <c r="E12026" s="329">
        <v>1</v>
      </c>
      <c r="F12026" s="53" t="str">
        <f>+$F$26</f>
        <v>OBJETO</v>
      </c>
      <c r="G12026" s="332" t="s">
        <v>124</v>
      </c>
      <c r="H12026" s="333"/>
      <c r="I12026" s="333"/>
      <c r="J12026" s="333"/>
      <c r="K12026" s="333"/>
      <c r="L12026" s="334"/>
    </row>
    <row r="12027" spans="1:12" hidden="1" x14ac:dyDescent="0.3">
      <c r="A12027" s="18" t="str">
        <f>+IF(OR(C12026=""),"NO",1)</f>
        <v>NO</v>
      </c>
      <c r="B12027" s="18"/>
      <c r="E12027" s="330"/>
      <c r="F12027" s="54" t="str">
        <f>+$F$27</f>
        <v>CONTRATANTE</v>
      </c>
      <c r="G12027" s="335" t="s">
        <v>124</v>
      </c>
      <c r="H12027" s="310"/>
      <c r="I12027" s="310"/>
      <c r="J12027" s="310"/>
      <c r="K12027" s="310"/>
      <c r="L12027" s="336"/>
    </row>
    <row r="12028" spans="1:12" hidden="1" x14ac:dyDescent="0.3">
      <c r="A12028" s="18" t="str">
        <f>+IF(OR(C12026=""),"NO",1)</f>
        <v>NO</v>
      </c>
      <c r="B12028" s="18"/>
      <c r="E12028" s="330"/>
      <c r="F12028" s="54" t="str">
        <f>+$F$28</f>
        <v>APORTANTE</v>
      </c>
      <c r="G12028" s="337" t="s">
        <v>124</v>
      </c>
      <c r="H12028" s="338"/>
      <c r="I12028" s="338"/>
      <c r="J12028" s="338"/>
      <c r="K12028" s="338"/>
      <c r="L12028" s="339"/>
    </row>
    <row r="12029" spans="1:12" hidden="1" x14ac:dyDescent="0.3">
      <c r="A12029" s="18" t="str">
        <f>+IF(OR(C12026=""),"NO",1)</f>
        <v>NO</v>
      </c>
      <c r="B12029" s="18"/>
      <c r="E12029" s="330"/>
      <c r="F12029" s="54" t="str">
        <f>+$F$29</f>
        <v>VALOR /SMMLV)</v>
      </c>
      <c r="G12029" s="55" t="s">
        <v>124</v>
      </c>
      <c r="H12029" s="56" t="str">
        <f>+$H$29</f>
        <v>% PART..</v>
      </c>
      <c r="I12029" s="57" t="s">
        <v>124</v>
      </c>
      <c r="J12029" s="58" t="str">
        <f>+$J$29</f>
        <v>VALOR ACREDITADO</v>
      </c>
      <c r="K12029" s="59"/>
      <c r="L12029" s="47" t="s">
        <v>124</v>
      </c>
    </row>
    <row r="12030" spans="1:12" hidden="1" x14ac:dyDescent="0.3">
      <c r="A12030" s="18" t="str">
        <f>+IF(OR(C12026=""),"NO",1)</f>
        <v>NO</v>
      </c>
      <c r="B12030" s="18"/>
      <c r="E12030" s="330"/>
      <c r="F12030" s="60" t="str">
        <f>+$F$30</f>
        <v>EXPERIENCIA APORTADA</v>
      </c>
      <c r="G12030" s="340" t="s">
        <v>124</v>
      </c>
      <c r="H12030" s="341"/>
      <c r="I12030" s="341"/>
      <c r="J12030" s="341"/>
      <c r="K12030" s="341"/>
      <c r="L12030" s="342"/>
    </row>
    <row r="12031" spans="1:12" hidden="1" x14ac:dyDescent="0.3">
      <c r="A12031" s="18" t="str">
        <f>+IF(OR(C12026=""),"NO",1)</f>
        <v>NO</v>
      </c>
      <c r="B12031" s="18"/>
      <c r="E12031" s="331"/>
      <c r="F12031" s="62" t="str">
        <f>+$F$31</f>
        <v>OBSERVACIÓN</v>
      </c>
      <c r="G12031" s="343" t="s">
        <v>124</v>
      </c>
      <c r="H12031" s="344"/>
      <c r="I12031" s="344"/>
      <c r="J12031" s="344"/>
      <c r="K12031" s="344"/>
      <c r="L12031" s="345"/>
    </row>
    <row r="12032" spans="1:12" ht="8.5" hidden="1" customHeight="1" x14ac:dyDescent="0.3">
      <c r="A12032" s="18" t="str">
        <f>+IF(OR(C12026=""),"NO",1)</f>
        <v>NO</v>
      </c>
      <c r="B12032" s="18"/>
      <c r="E12032" s="49"/>
      <c r="F12032" s="50"/>
      <c r="G12032" s="51"/>
      <c r="H12032" s="51"/>
      <c r="I12032" s="51"/>
      <c r="J12032" s="51"/>
      <c r="K12032" s="51"/>
      <c r="L12032" s="52"/>
    </row>
    <row r="12033" spans="1:12" hidden="1" x14ac:dyDescent="0.3">
      <c r="A12033" s="18" t="str">
        <f t="shared" ref="A12033" si="4032">+IF(OR(C12033=""),"NO",1)</f>
        <v>NO</v>
      </c>
      <c r="B12033" s="18"/>
      <c r="C12033" s="1" t="s">
        <v>124</v>
      </c>
      <c r="E12033" s="329">
        <v>2</v>
      </c>
      <c r="F12033" s="53" t="str">
        <f>+$F$26</f>
        <v>OBJETO</v>
      </c>
      <c r="G12033" s="332" t="s">
        <v>124</v>
      </c>
      <c r="H12033" s="333"/>
      <c r="I12033" s="333"/>
      <c r="J12033" s="333"/>
      <c r="K12033" s="333"/>
      <c r="L12033" s="334"/>
    </row>
    <row r="12034" spans="1:12" hidden="1" x14ac:dyDescent="0.3">
      <c r="A12034" s="18" t="str">
        <f t="shared" ref="A12034" si="4033">+IF(OR(C12033=""),"NO",1)</f>
        <v>NO</v>
      </c>
      <c r="B12034" s="18"/>
      <c r="E12034" s="330"/>
      <c r="F12034" s="54" t="str">
        <f>+$F$27</f>
        <v>CONTRATANTE</v>
      </c>
      <c r="G12034" s="335" t="s">
        <v>124</v>
      </c>
      <c r="H12034" s="310"/>
      <c r="I12034" s="310"/>
      <c r="J12034" s="310"/>
      <c r="K12034" s="310"/>
      <c r="L12034" s="336"/>
    </row>
    <row r="12035" spans="1:12" hidden="1" x14ac:dyDescent="0.3">
      <c r="A12035" s="18" t="str">
        <f t="shared" ref="A12035" si="4034">+IF(OR(C12033=""),"NO",1)</f>
        <v>NO</v>
      </c>
      <c r="B12035" s="18"/>
      <c r="E12035" s="330"/>
      <c r="F12035" s="54" t="str">
        <f>+$F$28</f>
        <v>APORTANTE</v>
      </c>
      <c r="G12035" s="337" t="s">
        <v>124</v>
      </c>
      <c r="H12035" s="338"/>
      <c r="I12035" s="338"/>
      <c r="J12035" s="338"/>
      <c r="K12035" s="338"/>
      <c r="L12035" s="339"/>
    </row>
    <row r="12036" spans="1:12" hidden="1" x14ac:dyDescent="0.3">
      <c r="A12036" s="18" t="str">
        <f t="shared" ref="A12036" si="4035">+IF(OR(C12033=""),"NO",1)</f>
        <v>NO</v>
      </c>
      <c r="B12036" s="18"/>
      <c r="E12036" s="330"/>
      <c r="F12036" s="54" t="str">
        <f>+$F$29</f>
        <v>VALOR /SMMLV)</v>
      </c>
      <c r="G12036" s="55" t="s">
        <v>124</v>
      </c>
      <c r="H12036" s="56" t="str">
        <f>+$H$29</f>
        <v>% PART..</v>
      </c>
      <c r="I12036" s="57" t="s">
        <v>124</v>
      </c>
      <c r="J12036" s="58" t="str">
        <f>+$J$29</f>
        <v>VALOR ACREDITADO</v>
      </c>
      <c r="K12036" s="59"/>
      <c r="L12036" s="47" t="s">
        <v>124</v>
      </c>
    </row>
    <row r="12037" spans="1:12" hidden="1" x14ac:dyDescent="0.3">
      <c r="A12037" s="18" t="str">
        <f t="shared" ref="A12037" si="4036">+IF(OR(C12033=""),"NO",1)</f>
        <v>NO</v>
      </c>
      <c r="B12037" s="18"/>
      <c r="E12037" s="330"/>
      <c r="F12037" s="60" t="str">
        <f>+$F$30</f>
        <v>EXPERIENCIA APORTADA</v>
      </c>
      <c r="G12037" s="340" t="s">
        <v>124</v>
      </c>
      <c r="H12037" s="341"/>
      <c r="I12037" s="341"/>
      <c r="J12037" s="341"/>
      <c r="K12037" s="341"/>
      <c r="L12037" s="342"/>
    </row>
    <row r="12038" spans="1:12" hidden="1" x14ac:dyDescent="0.3">
      <c r="A12038" s="18" t="str">
        <f t="shared" ref="A12038" si="4037">+IF(OR(C12033=""),"NO",1)</f>
        <v>NO</v>
      </c>
      <c r="B12038" s="18"/>
      <c r="E12038" s="331"/>
      <c r="F12038" s="62" t="str">
        <f>+$F$31</f>
        <v>OBSERVACIÓN</v>
      </c>
      <c r="G12038" s="343" t="s">
        <v>124</v>
      </c>
      <c r="H12038" s="344"/>
      <c r="I12038" s="344"/>
      <c r="J12038" s="344"/>
      <c r="K12038" s="344"/>
      <c r="L12038" s="345"/>
    </row>
    <row r="12039" spans="1:12" ht="8.5" hidden="1" customHeight="1" x14ac:dyDescent="0.3">
      <c r="A12039" s="18" t="str">
        <f t="shared" ref="A12039" si="4038">+IF(OR(C12033=""),"NO",1)</f>
        <v>NO</v>
      </c>
      <c r="B12039" s="18"/>
      <c r="E12039" s="49"/>
      <c r="F12039" s="50"/>
      <c r="G12039" s="51"/>
      <c r="H12039" s="51"/>
      <c r="I12039" s="51"/>
      <c r="J12039" s="51"/>
      <c r="K12039" s="51"/>
      <c r="L12039" s="52"/>
    </row>
    <row r="12040" spans="1:12" hidden="1" x14ac:dyDescent="0.3">
      <c r="A12040" s="18" t="str">
        <f t="shared" ref="A12040" si="4039">+IF(OR(C12040=""),"NO",1)</f>
        <v>NO</v>
      </c>
      <c r="B12040" s="18"/>
      <c r="C12040" s="1" t="s">
        <v>124</v>
      </c>
      <c r="E12040" s="329">
        <v>3</v>
      </c>
      <c r="F12040" s="53" t="str">
        <f>+$F$26</f>
        <v>OBJETO</v>
      </c>
      <c r="G12040" s="332" t="s">
        <v>124</v>
      </c>
      <c r="H12040" s="333"/>
      <c r="I12040" s="333"/>
      <c r="J12040" s="333"/>
      <c r="K12040" s="333"/>
      <c r="L12040" s="334"/>
    </row>
    <row r="12041" spans="1:12" hidden="1" x14ac:dyDescent="0.3">
      <c r="A12041" s="18" t="str">
        <f t="shared" ref="A12041" si="4040">+IF(OR(C12040=""),"NO",1)</f>
        <v>NO</v>
      </c>
      <c r="B12041" s="18"/>
      <c r="E12041" s="330"/>
      <c r="F12041" s="54" t="str">
        <f>+$F$27</f>
        <v>CONTRATANTE</v>
      </c>
      <c r="G12041" s="335" t="s">
        <v>124</v>
      </c>
      <c r="H12041" s="310"/>
      <c r="I12041" s="310"/>
      <c r="J12041" s="310"/>
      <c r="K12041" s="310"/>
      <c r="L12041" s="336"/>
    </row>
    <row r="12042" spans="1:12" hidden="1" x14ac:dyDescent="0.3">
      <c r="A12042" s="18" t="str">
        <f t="shared" ref="A12042" si="4041">+IF(OR(C12040=""),"NO",1)</f>
        <v>NO</v>
      </c>
      <c r="B12042" s="18"/>
      <c r="E12042" s="330"/>
      <c r="F12042" s="54" t="str">
        <f>+$F$28</f>
        <v>APORTANTE</v>
      </c>
      <c r="G12042" s="337" t="s">
        <v>124</v>
      </c>
      <c r="H12042" s="338"/>
      <c r="I12042" s="338"/>
      <c r="J12042" s="338"/>
      <c r="K12042" s="338"/>
      <c r="L12042" s="339"/>
    </row>
    <row r="12043" spans="1:12" hidden="1" x14ac:dyDescent="0.3">
      <c r="A12043" s="18" t="str">
        <f t="shared" ref="A12043" si="4042">+IF(OR(C12040=""),"NO",1)</f>
        <v>NO</v>
      </c>
      <c r="B12043" s="18"/>
      <c r="E12043" s="330"/>
      <c r="F12043" s="54" t="str">
        <f>+$F$29</f>
        <v>VALOR /SMMLV)</v>
      </c>
      <c r="G12043" s="55" t="s">
        <v>124</v>
      </c>
      <c r="H12043" s="56" t="str">
        <f>+$H$29</f>
        <v>% PART..</v>
      </c>
      <c r="I12043" s="57" t="s">
        <v>124</v>
      </c>
      <c r="J12043" s="58" t="str">
        <f>+$J$29</f>
        <v>VALOR ACREDITADO</v>
      </c>
      <c r="K12043" s="59"/>
      <c r="L12043" s="47" t="s">
        <v>124</v>
      </c>
    </row>
    <row r="12044" spans="1:12" hidden="1" x14ac:dyDescent="0.3">
      <c r="A12044" s="18" t="str">
        <f t="shared" ref="A12044" si="4043">+IF(OR(C12040=""),"NO",1)</f>
        <v>NO</v>
      </c>
      <c r="B12044" s="18"/>
      <c r="E12044" s="330"/>
      <c r="F12044" s="60" t="str">
        <f>+$F$30</f>
        <v>EXPERIENCIA APORTADA</v>
      </c>
      <c r="G12044" s="340" t="s">
        <v>124</v>
      </c>
      <c r="H12044" s="341"/>
      <c r="I12044" s="341"/>
      <c r="J12044" s="341"/>
      <c r="K12044" s="341"/>
      <c r="L12044" s="342"/>
    </row>
    <row r="12045" spans="1:12" hidden="1" x14ac:dyDescent="0.3">
      <c r="A12045" s="18" t="str">
        <f t="shared" ref="A12045" si="4044">+IF(OR(C12040=""),"NO",1)</f>
        <v>NO</v>
      </c>
      <c r="B12045" s="18"/>
      <c r="E12045" s="331"/>
      <c r="F12045" s="62" t="str">
        <f>+$F$31</f>
        <v>OBSERVACIÓN</v>
      </c>
      <c r="G12045" s="343" t="s">
        <v>124</v>
      </c>
      <c r="H12045" s="344"/>
      <c r="I12045" s="344"/>
      <c r="J12045" s="344"/>
      <c r="K12045" s="344"/>
      <c r="L12045" s="345"/>
    </row>
    <row r="12046" spans="1:12" ht="8.5" hidden="1" customHeight="1" x14ac:dyDescent="0.3">
      <c r="A12046" s="18" t="str">
        <f t="shared" ref="A12046" si="4045">+IF(OR(C12040=""),"NO",1)</f>
        <v>NO</v>
      </c>
      <c r="B12046" s="18"/>
      <c r="E12046" s="49"/>
      <c r="F12046" s="50"/>
      <c r="G12046" s="51"/>
      <c r="H12046" s="51"/>
      <c r="I12046" s="51"/>
      <c r="J12046" s="51"/>
      <c r="K12046" s="51"/>
      <c r="L12046" s="52"/>
    </row>
    <row r="12047" spans="1:12" hidden="1" x14ac:dyDescent="0.3">
      <c r="A12047" s="18" t="str">
        <f t="shared" ref="A12047" si="4046">+IF(OR(C12047=""),"NO",1)</f>
        <v>NO</v>
      </c>
      <c r="B12047" s="18"/>
      <c r="C12047" s="1" t="s">
        <v>124</v>
      </c>
      <c r="E12047" s="329">
        <v>4</v>
      </c>
      <c r="F12047" s="53" t="str">
        <f>+$F$26</f>
        <v>OBJETO</v>
      </c>
      <c r="G12047" s="332" t="s">
        <v>124</v>
      </c>
      <c r="H12047" s="333"/>
      <c r="I12047" s="333"/>
      <c r="J12047" s="333"/>
      <c r="K12047" s="333"/>
      <c r="L12047" s="334"/>
    </row>
    <row r="12048" spans="1:12" hidden="1" x14ac:dyDescent="0.3">
      <c r="A12048" s="18" t="str">
        <f t="shared" ref="A12048" si="4047">+IF(OR(C12047=""),"NO",1)</f>
        <v>NO</v>
      </c>
      <c r="B12048" s="18"/>
      <c r="E12048" s="330"/>
      <c r="F12048" s="54" t="str">
        <f>+$F$27</f>
        <v>CONTRATANTE</v>
      </c>
      <c r="G12048" s="335" t="s">
        <v>124</v>
      </c>
      <c r="H12048" s="310"/>
      <c r="I12048" s="310"/>
      <c r="J12048" s="310"/>
      <c r="K12048" s="310"/>
      <c r="L12048" s="336"/>
    </row>
    <row r="12049" spans="1:12" hidden="1" x14ac:dyDescent="0.3">
      <c r="A12049" s="18" t="str">
        <f t="shared" ref="A12049" si="4048">+IF(OR(C12047=""),"NO",1)</f>
        <v>NO</v>
      </c>
      <c r="B12049" s="18"/>
      <c r="E12049" s="330"/>
      <c r="F12049" s="54" t="str">
        <f>+$F$28</f>
        <v>APORTANTE</v>
      </c>
      <c r="G12049" s="337" t="s">
        <v>124</v>
      </c>
      <c r="H12049" s="338"/>
      <c r="I12049" s="338"/>
      <c r="J12049" s="338"/>
      <c r="K12049" s="338"/>
      <c r="L12049" s="339"/>
    </row>
    <row r="12050" spans="1:12" hidden="1" x14ac:dyDescent="0.3">
      <c r="A12050" s="18" t="str">
        <f t="shared" ref="A12050" si="4049">+IF(OR(C12047=""),"NO",1)</f>
        <v>NO</v>
      </c>
      <c r="B12050" s="18"/>
      <c r="E12050" s="330"/>
      <c r="F12050" s="54" t="str">
        <f>+$F$29</f>
        <v>VALOR /SMMLV)</v>
      </c>
      <c r="G12050" s="55" t="s">
        <v>124</v>
      </c>
      <c r="H12050" s="56" t="str">
        <f>+$H$29</f>
        <v>% PART..</v>
      </c>
      <c r="I12050" s="57" t="s">
        <v>124</v>
      </c>
      <c r="J12050" s="58" t="str">
        <f>+$J$29</f>
        <v>VALOR ACREDITADO</v>
      </c>
      <c r="K12050" s="59"/>
      <c r="L12050" s="47" t="s">
        <v>124</v>
      </c>
    </row>
    <row r="12051" spans="1:12" hidden="1" x14ac:dyDescent="0.3">
      <c r="A12051" s="18" t="str">
        <f t="shared" ref="A12051" si="4050">+IF(OR(C12047=""),"NO",1)</f>
        <v>NO</v>
      </c>
      <c r="B12051" s="18"/>
      <c r="E12051" s="330"/>
      <c r="F12051" s="60" t="str">
        <f>+$F$30</f>
        <v>EXPERIENCIA APORTADA</v>
      </c>
      <c r="G12051" s="340" t="s">
        <v>124</v>
      </c>
      <c r="H12051" s="341"/>
      <c r="I12051" s="341"/>
      <c r="J12051" s="341"/>
      <c r="K12051" s="341"/>
      <c r="L12051" s="342"/>
    </row>
    <row r="12052" spans="1:12" hidden="1" x14ac:dyDescent="0.3">
      <c r="A12052" s="18" t="str">
        <f t="shared" ref="A12052" si="4051">+IF(OR(C12047=""),"NO",1)</f>
        <v>NO</v>
      </c>
      <c r="B12052" s="18"/>
      <c r="E12052" s="331"/>
      <c r="F12052" s="62" t="str">
        <f>+$F$31</f>
        <v>OBSERVACIÓN</v>
      </c>
      <c r="G12052" s="343" t="s">
        <v>124</v>
      </c>
      <c r="H12052" s="344"/>
      <c r="I12052" s="344"/>
      <c r="J12052" s="344"/>
      <c r="K12052" s="344"/>
      <c r="L12052" s="345"/>
    </row>
    <row r="12053" spans="1:12" ht="8.5" hidden="1" customHeight="1" x14ac:dyDescent="0.3">
      <c r="A12053" s="18" t="str">
        <f t="shared" ref="A12053" si="4052">+IF(OR(C12047=""),"NO",1)</f>
        <v>NO</v>
      </c>
      <c r="B12053" s="18"/>
      <c r="E12053" s="49"/>
      <c r="F12053" s="50"/>
      <c r="G12053" s="51"/>
      <c r="H12053" s="51"/>
      <c r="I12053" s="51"/>
      <c r="J12053" s="51"/>
      <c r="K12053" s="51"/>
      <c r="L12053" s="52"/>
    </row>
    <row r="12054" spans="1:12" hidden="1" x14ac:dyDescent="0.3">
      <c r="A12054" s="18" t="str">
        <f t="shared" ref="A12054" si="4053">+IF(OR(C12054=""),"NO",1)</f>
        <v>NO</v>
      </c>
      <c r="B12054" s="18"/>
      <c r="C12054" s="1" t="s">
        <v>124</v>
      </c>
      <c r="E12054" s="329">
        <v>5</v>
      </c>
      <c r="F12054" s="53" t="str">
        <f>+$F$26</f>
        <v>OBJETO</v>
      </c>
      <c r="G12054" s="332" t="s">
        <v>124</v>
      </c>
      <c r="H12054" s="333"/>
      <c r="I12054" s="333"/>
      <c r="J12054" s="333"/>
      <c r="K12054" s="333"/>
      <c r="L12054" s="334"/>
    </row>
    <row r="12055" spans="1:12" hidden="1" x14ac:dyDescent="0.3">
      <c r="A12055" s="18" t="str">
        <f t="shared" ref="A12055" si="4054">+IF(OR(C12054=""),"NO",1)</f>
        <v>NO</v>
      </c>
      <c r="B12055" s="18"/>
      <c r="E12055" s="330"/>
      <c r="F12055" s="54" t="str">
        <f>+$F$27</f>
        <v>CONTRATANTE</v>
      </c>
      <c r="G12055" s="335" t="s">
        <v>124</v>
      </c>
      <c r="H12055" s="310"/>
      <c r="I12055" s="310"/>
      <c r="J12055" s="310"/>
      <c r="K12055" s="310"/>
      <c r="L12055" s="336"/>
    </row>
    <row r="12056" spans="1:12" hidden="1" x14ac:dyDescent="0.3">
      <c r="A12056" s="18" t="str">
        <f t="shared" ref="A12056" si="4055">+IF(OR(C12054=""),"NO",1)</f>
        <v>NO</v>
      </c>
      <c r="B12056" s="18"/>
      <c r="E12056" s="330"/>
      <c r="F12056" s="54" t="str">
        <f>+$F$28</f>
        <v>APORTANTE</v>
      </c>
      <c r="G12056" s="337" t="s">
        <v>124</v>
      </c>
      <c r="H12056" s="338"/>
      <c r="I12056" s="338"/>
      <c r="J12056" s="338"/>
      <c r="K12056" s="338"/>
      <c r="L12056" s="339"/>
    </row>
    <row r="12057" spans="1:12" hidden="1" x14ac:dyDescent="0.3">
      <c r="A12057" s="18" t="str">
        <f t="shared" ref="A12057" si="4056">+IF(OR(C12054=""),"NO",1)</f>
        <v>NO</v>
      </c>
      <c r="B12057" s="18"/>
      <c r="E12057" s="330"/>
      <c r="F12057" s="54" t="str">
        <f>+$F$29</f>
        <v>VALOR /SMMLV)</v>
      </c>
      <c r="G12057" s="55" t="s">
        <v>124</v>
      </c>
      <c r="H12057" s="56" t="str">
        <f>+$H$29</f>
        <v>% PART..</v>
      </c>
      <c r="I12057" s="57" t="s">
        <v>124</v>
      </c>
      <c r="J12057" s="58" t="str">
        <f>+$J$29</f>
        <v>VALOR ACREDITADO</v>
      </c>
      <c r="K12057" s="59"/>
      <c r="L12057" s="47" t="s">
        <v>124</v>
      </c>
    </row>
    <row r="12058" spans="1:12" hidden="1" x14ac:dyDescent="0.3">
      <c r="A12058" s="18" t="str">
        <f t="shared" ref="A12058" si="4057">+IF(OR(C12054=""),"NO",1)</f>
        <v>NO</v>
      </c>
      <c r="B12058" s="18"/>
      <c r="E12058" s="330"/>
      <c r="F12058" s="60" t="str">
        <f>+$F$30</f>
        <v>EXPERIENCIA APORTADA</v>
      </c>
      <c r="G12058" s="340" t="s">
        <v>124</v>
      </c>
      <c r="H12058" s="341"/>
      <c r="I12058" s="341"/>
      <c r="J12058" s="341"/>
      <c r="K12058" s="341"/>
      <c r="L12058" s="342"/>
    </row>
    <row r="12059" spans="1:12" hidden="1" x14ac:dyDescent="0.3">
      <c r="A12059" s="18" t="str">
        <f t="shared" ref="A12059" si="4058">+IF(OR(C12054=""),"NO",1)</f>
        <v>NO</v>
      </c>
      <c r="B12059" s="18"/>
      <c r="E12059" s="331"/>
      <c r="F12059" s="62" t="str">
        <f>+$F$31</f>
        <v>OBSERVACIÓN</v>
      </c>
      <c r="G12059" s="343" t="s">
        <v>124</v>
      </c>
      <c r="H12059" s="344"/>
      <c r="I12059" s="344"/>
      <c r="J12059" s="344"/>
      <c r="K12059" s="344"/>
      <c r="L12059" s="345"/>
    </row>
    <row r="12060" spans="1:12" ht="8.5" hidden="1" customHeight="1" x14ac:dyDescent="0.3">
      <c r="A12060" s="18" t="str">
        <f t="shared" ref="A12060" si="4059">+IF(OR(C12054=""),"NO",1)</f>
        <v>NO</v>
      </c>
      <c r="B12060" s="18"/>
      <c r="E12060" s="49"/>
      <c r="F12060" s="50"/>
      <c r="G12060" s="51"/>
      <c r="H12060" s="51"/>
      <c r="I12060" s="51"/>
      <c r="J12060" s="51"/>
      <c r="K12060" s="51"/>
      <c r="L12060" s="52"/>
    </row>
    <row r="12061" spans="1:12" hidden="1" x14ac:dyDescent="0.3">
      <c r="A12061" s="18" t="str">
        <f t="shared" ref="A12061" si="4060">+IF(OR(C12061=""),"NO",1)</f>
        <v>NO</v>
      </c>
      <c r="B12061" s="18"/>
      <c r="C12061" s="1" t="s">
        <v>124</v>
      </c>
      <c r="E12061" s="329">
        <v>6</v>
      </c>
      <c r="F12061" s="53" t="str">
        <f>+$F$26</f>
        <v>OBJETO</v>
      </c>
      <c r="G12061" s="332" t="s">
        <v>124</v>
      </c>
      <c r="H12061" s="333"/>
      <c r="I12061" s="333"/>
      <c r="J12061" s="333"/>
      <c r="K12061" s="333"/>
      <c r="L12061" s="334"/>
    </row>
    <row r="12062" spans="1:12" hidden="1" x14ac:dyDescent="0.3">
      <c r="A12062" s="18" t="str">
        <f t="shared" ref="A12062" si="4061">+IF(OR(C12061=""),"NO",1)</f>
        <v>NO</v>
      </c>
      <c r="B12062" s="18"/>
      <c r="E12062" s="330"/>
      <c r="F12062" s="54" t="str">
        <f>+$F$27</f>
        <v>CONTRATANTE</v>
      </c>
      <c r="G12062" s="335" t="s">
        <v>124</v>
      </c>
      <c r="H12062" s="310"/>
      <c r="I12062" s="310"/>
      <c r="J12062" s="310"/>
      <c r="K12062" s="310"/>
      <c r="L12062" s="336"/>
    </row>
    <row r="12063" spans="1:12" hidden="1" x14ac:dyDescent="0.3">
      <c r="A12063" s="18" t="str">
        <f t="shared" ref="A12063" si="4062">+IF(OR(C12061=""),"NO",1)</f>
        <v>NO</v>
      </c>
      <c r="B12063" s="18"/>
      <c r="E12063" s="330"/>
      <c r="F12063" s="54" t="str">
        <f>+$F$28</f>
        <v>APORTANTE</v>
      </c>
      <c r="G12063" s="337" t="s">
        <v>124</v>
      </c>
      <c r="H12063" s="338"/>
      <c r="I12063" s="338"/>
      <c r="J12063" s="338"/>
      <c r="K12063" s="338"/>
      <c r="L12063" s="339"/>
    </row>
    <row r="12064" spans="1:12" hidden="1" x14ac:dyDescent="0.3">
      <c r="A12064" s="18" t="str">
        <f t="shared" ref="A12064" si="4063">+IF(OR(C12061=""),"NO",1)</f>
        <v>NO</v>
      </c>
      <c r="B12064" s="18"/>
      <c r="E12064" s="330"/>
      <c r="F12064" s="54" t="str">
        <f>+$F$29</f>
        <v>VALOR /SMMLV)</v>
      </c>
      <c r="G12064" s="55" t="s">
        <v>124</v>
      </c>
      <c r="H12064" s="56" t="str">
        <f>+$H$29</f>
        <v>% PART..</v>
      </c>
      <c r="I12064" s="57" t="s">
        <v>124</v>
      </c>
      <c r="J12064" s="58" t="str">
        <f>+$J$29</f>
        <v>VALOR ACREDITADO</v>
      </c>
      <c r="K12064" s="59"/>
      <c r="L12064" s="47" t="s">
        <v>124</v>
      </c>
    </row>
    <row r="12065" spans="1:12" hidden="1" x14ac:dyDescent="0.3">
      <c r="A12065" s="18" t="str">
        <f t="shared" ref="A12065" si="4064">+IF(OR(C12061=""),"NO",1)</f>
        <v>NO</v>
      </c>
      <c r="B12065" s="18"/>
      <c r="E12065" s="330"/>
      <c r="F12065" s="60" t="str">
        <f>+$F$30</f>
        <v>EXPERIENCIA APORTADA</v>
      </c>
      <c r="G12065" s="340" t="s">
        <v>124</v>
      </c>
      <c r="H12065" s="341"/>
      <c r="I12065" s="341"/>
      <c r="J12065" s="341"/>
      <c r="K12065" s="341"/>
      <c r="L12065" s="342"/>
    </row>
    <row r="12066" spans="1:12" hidden="1" x14ac:dyDescent="0.3">
      <c r="A12066" s="18" t="str">
        <f t="shared" ref="A12066" si="4065">+IF(OR(C12061=""),"NO",1)</f>
        <v>NO</v>
      </c>
      <c r="B12066" s="18"/>
      <c r="E12066" s="331"/>
      <c r="F12066" s="62" t="str">
        <f>+$F$31</f>
        <v>OBSERVACIÓN</v>
      </c>
      <c r="G12066" s="343" t="s">
        <v>124</v>
      </c>
      <c r="H12066" s="344"/>
      <c r="I12066" s="344"/>
      <c r="J12066" s="344"/>
      <c r="K12066" s="344"/>
      <c r="L12066" s="345"/>
    </row>
    <row r="12067" spans="1:12" ht="8.5" hidden="1" customHeight="1" x14ac:dyDescent="0.3">
      <c r="A12067" s="18" t="str">
        <f t="shared" ref="A12067" si="4066">+IF(OR(C12061=""),"NO",1)</f>
        <v>NO</v>
      </c>
      <c r="B12067" s="18"/>
      <c r="E12067" s="49"/>
      <c r="F12067" s="50"/>
      <c r="G12067" s="51"/>
      <c r="H12067" s="51"/>
      <c r="I12067" s="51"/>
      <c r="J12067" s="51"/>
      <c r="K12067" s="51"/>
      <c r="L12067" s="52"/>
    </row>
    <row r="12068" spans="1:12" hidden="1" x14ac:dyDescent="0.3">
      <c r="A12068" s="18" t="str">
        <f t="shared" ref="A12068" si="4067">+IF(OR(C12068=""),"NO",1)</f>
        <v>NO</v>
      </c>
      <c r="B12068" s="18"/>
      <c r="C12068" s="1" t="s">
        <v>124</v>
      </c>
      <c r="E12068" s="329">
        <v>7</v>
      </c>
      <c r="F12068" s="53" t="str">
        <f>+$F$26</f>
        <v>OBJETO</v>
      </c>
      <c r="G12068" s="332" t="s">
        <v>124</v>
      </c>
      <c r="H12068" s="333"/>
      <c r="I12068" s="333"/>
      <c r="J12068" s="333"/>
      <c r="K12068" s="333"/>
      <c r="L12068" s="334"/>
    </row>
    <row r="12069" spans="1:12" hidden="1" x14ac:dyDescent="0.3">
      <c r="A12069" s="18" t="str">
        <f t="shared" ref="A12069" si="4068">+IF(OR(C12068=""),"NO",1)</f>
        <v>NO</v>
      </c>
      <c r="B12069" s="18"/>
      <c r="E12069" s="330"/>
      <c r="F12069" s="54" t="str">
        <f>+$F$27</f>
        <v>CONTRATANTE</v>
      </c>
      <c r="G12069" s="335" t="s">
        <v>124</v>
      </c>
      <c r="H12069" s="310"/>
      <c r="I12069" s="310"/>
      <c r="J12069" s="310"/>
      <c r="K12069" s="310"/>
      <c r="L12069" s="336"/>
    </row>
    <row r="12070" spans="1:12" hidden="1" x14ac:dyDescent="0.3">
      <c r="A12070" s="18" t="str">
        <f t="shared" ref="A12070" si="4069">+IF(OR(C12068=""),"NO",1)</f>
        <v>NO</v>
      </c>
      <c r="B12070" s="18"/>
      <c r="E12070" s="330"/>
      <c r="F12070" s="54" t="str">
        <f>+$F$28</f>
        <v>APORTANTE</v>
      </c>
      <c r="G12070" s="337" t="s">
        <v>124</v>
      </c>
      <c r="H12070" s="338"/>
      <c r="I12070" s="338"/>
      <c r="J12070" s="338"/>
      <c r="K12070" s="338"/>
      <c r="L12070" s="339"/>
    </row>
    <row r="12071" spans="1:12" hidden="1" x14ac:dyDescent="0.3">
      <c r="A12071" s="18" t="str">
        <f t="shared" ref="A12071" si="4070">+IF(OR(C12068=""),"NO",1)</f>
        <v>NO</v>
      </c>
      <c r="B12071" s="18"/>
      <c r="E12071" s="330"/>
      <c r="F12071" s="54" t="str">
        <f>+$F$29</f>
        <v>VALOR /SMMLV)</v>
      </c>
      <c r="G12071" s="55" t="s">
        <v>124</v>
      </c>
      <c r="H12071" s="56" t="str">
        <f>+$H$29</f>
        <v>% PART..</v>
      </c>
      <c r="I12071" s="57" t="s">
        <v>124</v>
      </c>
      <c r="J12071" s="58" t="str">
        <f>+$J$29</f>
        <v>VALOR ACREDITADO</v>
      </c>
      <c r="K12071" s="59"/>
      <c r="L12071" s="47" t="s">
        <v>124</v>
      </c>
    </row>
    <row r="12072" spans="1:12" hidden="1" x14ac:dyDescent="0.3">
      <c r="A12072" s="18" t="str">
        <f t="shared" ref="A12072" si="4071">+IF(OR(C12068=""),"NO",1)</f>
        <v>NO</v>
      </c>
      <c r="B12072" s="18"/>
      <c r="E12072" s="330"/>
      <c r="F12072" s="60" t="str">
        <f>+$F$30</f>
        <v>EXPERIENCIA APORTADA</v>
      </c>
      <c r="G12072" s="340" t="s">
        <v>124</v>
      </c>
      <c r="H12072" s="341"/>
      <c r="I12072" s="341"/>
      <c r="J12072" s="341"/>
      <c r="K12072" s="341"/>
      <c r="L12072" s="342"/>
    </row>
    <row r="12073" spans="1:12" hidden="1" x14ac:dyDescent="0.3">
      <c r="A12073" s="18" t="str">
        <f t="shared" ref="A12073" si="4072">+IF(OR(C12068=""),"NO",1)</f>
        <v>NO</v>
      </c>
      <c r="B12073" s="18"/>
      <c r="E12073" s="331"/>
      <c r="F12073" s="62" t="str">
        <f>+$F$31</f>
        <v>OBSERVACIÓN</v>
      </c>
      <c r="G12073" s="343" t="s">
        <v>124</v>
      </c>
      <c r="H12073" s="344"/>
      <c r="I12073" s="344"/>
      <c r="J12073" s="344"/>
      <c r="K12073" s="344"/>
      <c r="L12073" s="345"/>
    </row>
    <row r="12074" spans="1:12" hidden="1" x14ac:dyDescent="0.3">
      <c r="A12074" s="18" t="str">
        <f t="shared" ref="A12074" si="4073">+IF(OR(C12068=""),"NO",1)</f>
        <v>NO</v>
      </c>
      <c r="B12074" s="18"/>
      <c r="E12074" s="49"/>
      <c r="F12074" s="50"/>
      <c r="G12074" s="51"/>
      <c r="H12074" s="51"/>
      <c r="I12074" s="51"/>
      <c r="J12074" s="51"/>
      <c r="K12074" s="51"/>
      <c r="L12074" s="52"/>
    </row>
    <row r="12075" spans="1:12" hidden="1" x14ac:dyDescent="0.3">
      <c r="A12075" s="1" t="str">
        <f>+A12010</f>
        <v>NO</v>
      </c>
      <c r="C12075" s="1" t="str">
        <f>"N"&amp;C12010</f>
        <v>N</v>
      </c>
      <c r="E12075" s="63"/>
      <c r="F12075" s="64" t="str">
        <f>+$F$75</f>
        <v>TOTAL DE CONTRATOS PRESENTADOS VÁLIDOS QUE CUMPLEN EXPERIENCIA ACREDITADA:</v>
      </c>
      <c r="G12075" s="65"/>
      <c r="H12075" s="65"/>
      <c r="I12075" s="65"/>
      <c r="J12075" s="66"/>
      <c r="K12075" s="65"/>
      <c r="L12075" s="67" t="s">
        <v>124</v>
      </c>
    </row>
    <row r="12076" spans="1:12" ht="6.65" hidden="1" customHeight="1" x14ac:dyDescent="0.3">
      <c r="A12076" s="1" t="str">
        <f>+A12010</f>
        <v>NO</v>
      </c>
      <c r="E12076" s="51"/>
      <c r="F12076" s="50"/>
      <c r="G12076" s="51"/>
      <c r="H12076" s="51"/>
      <c r="I12076" s="51"/>
      <c r="J12076" s="51"/>
      <c r="K12076" s="51"/>
      <c r="L12076" s="51"/>
    </row>
    <row r="12077" spans="1:12" hidden="1" x14ac:dyDescent="0.3">
      <c r="A12077" s="1" t="str">
        <f>+A12010</f>
        <v>NO</v>
      </c>
      <c r="E12077" s="63"/>
      <c r="F12077" s="63" t="str">
        <f>+$F$77</f>
        <v>ACREDITA SUMINISTRO E INSTALACIÓN DE MOBILIARIO POR LO MENOS EN UN (1) CONTRATO VÁLIDO</v>
      </c>
      <c r="G12077" s="65"/>
      <c r="H12077" s="65"/>
      <c r="I12077" s="65"/>
      <c r="J12077" s="66"/>
      <c r="K12077" s="65"/>
      <c r="L12077" s="68" t="s">
        <v>157</v>
      </c>
    </row>
    <row r="12078" spans="1:12" ht="5.15" hidden="1" customHeight="1" x14ac:dyDescent="0.3">
      <c r="A12078" s="1" t="str">
        <f>+A12010</f>
        <v>NO</v>
      </c>
      <c r="E12078" s="51"/>
      <c r="F12078" s="50"/>
      <c r="G12078" s="51"/>
      <c r="H12078" s="51"/>
      <c r="I12078" s="51"/>
      <c r="J12078" s="51"/>
      <c r="K12078" s="51"/>
      <c r="L12078" s="51"/>
    </row>
    <row r="12079" spans="1:12" ht="12.75" hidden="1" customHeight="1" x14ac:dyDescent="0.3">
      <c r="A12079" s="1" t="str">
        <f>+A12010</f>
        <v>NO</v>
      </c>
      <c r="E12079" s="69" t="str">
        <f>+$E$79</f>
        <v>EXPERIENCIA ESPECÍFICA NUMERAL 10.1.1 A</v>
      </c>
      <c r="F12079" s="70"/>
      <c r="G12079" s="70"/>
      <c r="H12079" s="70"/>
      <c r="I12079" s="70"/>
      <c r="J12079" s="70"/>
      <c r="K12079" s="70"/>
      <c r="L12079" s="71"/>
    </row>
    <row r="12080" spans="1:12" ht="26.5" hidden="1" customHeight="1" x14ac:dyDescent="0.3">
      <c r="A12080" s="1" t="str">
        <f>+A12010</f>
        <v>NO</v>
      </c>
      <c r="E12080" s="72"/>
      <c r="F12080" s="325" t="str">
        <f>+$F$80</f>
        <v>Por lo menos uno (1) de los contratos válidos aportados como experiencia general debe corresponder mínimo al 60% del presupuesto oficial del presente proceso de selección.  (SMMLV)</v>
      </c>
      <c r="G12080" s="326"/>
      <c r="H12080" s="326"/>
      <c r="I12080" s="326"/>
      <c r="J12080" s="326"/>
      <c r="K12080" s="73" t="s">
        <v>124</v>
      </c>
      <c r="L12080" s="74" t="s">
        <v>124</v>
      </c>
    </row>
    <row r="12081" spans="1:12" ht="23.5" hidden="1" customHeight="1" x14ac:dyDescent="0.3">
      <c r="A12081" s="1" t="str">
        <f>+A12010</f>
        <v>NO</v>
      </c>
      <c r="E12081" s="63"/>
      <c r="F12081" s="325" t="str">
        <f>+$F$81</f>
        <v xml:space="preserve">Deberá acreditarse en al menos uno (1) de los contratos válidos aportados como experiencia general una </v>
      </c>
      <c r="G12081" s="326"/>
      <c r="H12081" s="326"/>
      <c r="I12081" s="326"/>
      <c r="J12081" s="326"/>
      <c r="K12081" s="73" t="s">
        <v>124</v>
      </c>
      <c r="L12081" s="74" t="s">
        <v>124</v>
      </c>
    </row>
    <row r="12082" spans="1:12" ht="23.5" hidden="1" customHeight="1" x14ac:dyDescent="0.3">
      <c r="A12082" s="18" t="s">
        <v>30</v>
      </c>
      <c r="E12082" s="63"/>
      <c r="F12082" s="325" t="str">
        <f>+$F$82</f>
        <v xml:space="preserve">Deberá acreditarse en al menos uno (1) de los contratos válidos aportados interventoría a intervención de </v>
      </c>
      <c r="G12082" s="326"/>
      <c r="H12082" s="326"/>
      <c r="I12082" s="326"/>
      <c r="J12082" s="326"/>
      <c r="K12082" s="73">
        <f>+$K$82</f>
        <v>0</v>
      </c>
      <c r="L12082" s="74" t="s">
        <v>124</v>
      </c>
    </row>
    <row r="12083" spans="1:12" ht="36" hidden="1" customHeight="1" x14ac:dyDescent="0.3">
      <c r="A12083" s="18" t="s">
        <v>30</v>
      </c>
      <c r="E12083" s="63"/>
      <c r="F12083" s="325" t="str">
        <f>+$F$83</f>
        <v xml:space="preserve">Deberá acreditarse en al menos uno (1) de los contratos válidos aportados interventoría a intervención de </v>
      </c>
      <c r="G12083" s="326"/>
      <c r="H12083" s="326"/>
      <c r="I12083" s="326"/>
      <c r="J12083" s="326"/>
      <c r="K12083" s="75">
        <f>+$K$83</f>
        <v>0</v>
      </c>
      <c r="L12083" s="76" t="s">
        <v>124</v>
      </c>
    </row>
    <row r="12084" spans="1:12" hidden="1" x14ac:dyDescent="0.3">
      <c r="A12084" s="1" t="str">
        <f>+A12010</f>
        <v>NO</v>
      </c>
      <c r="E12084" s="51"/>
      <c r="F12084" s="50"/>
      <c r="G12084" s="51"/>
      <c r="H12084" s="51"/>
      <c r="I12084" s="51"/>
      <c r="J12084" s="51"/>
      <c r="K12084" s="51"/>
      <c r="L12084" s="51"/>
    </row>
    <row r="12085" spans="1:12" ht="12.75" hidden="1" customHeight="1" x14ac:dyDescent="0.3">
      <c r="A12085" s="1" t="str">
        <f>+A12010</f>
        <v>NO</v>
      </c>
      <c r="E12085" s="40" t="str">
        <f>+$E$85</f>
        <v>VALOR MÍNIMO A CERIFICAR % P.O EN SMMMLV. NUMERAL 3.9.1</v>
      </c>
      <c r="F12085" s="41"/>
      <c r="G12085" s="41"/>
      <c r="H12085" s="41"/>
      <c r="I12085" s="41"/>
      <c r="J12085" s="41"/>
      <c r="K12085" s="41"/>
      <c r="L12085" s="42"/>
    </row>
    <row r="12086" spans="1:12" hidden="1" x14ac:dyDescent="0.3">
      <c r="A12086" s="1" t="str">
        <f>+A12010</f>
        <v>NO</v>
      </c>
      <c r="C12086" s="1" t="str">
        <f>"M"&amp;C12010</f>
        <v>M</v>
      </c>
      <c r="E12086" s="77" t="str">
        <f>+$E$86</f>
        <v>100% P.O.</v>
      </c>
      <c r="F12086" s="78"/>
      <c r="G12086" s="61">
        <v>242.41716883554506</v>
      </c>
      <c r="H12086" s="124" t="str">
        <f>+$H$86</f>
        <v>TOTAL EJECUTADO DE CONTRATOS ACREDITADOS</v>
      </c>
      <c r="I12086" s="124"/>
      <c r="J12086" s="124"/>
      <c r="K12086" s="55" t="s">
        <v>124</v>
      </c>
      <c r="L12086" s="47" t="s">
        <v>124</v>
      </c>
    </row>
    <row r="12087" spans="1:12" hidden="1" x14ac:dyDescent="0.3">
      <c r="A12087" s="1" t="str">
        <f>+A12010</f>
        <v>NO</v>
      </c>
      <c r="E12087" s="39"/>
      <c r="F12087" s="39"/>
      <c r="G12087" s="39"/>
      <c r="H12087" s="39"/>
      <c r="I12087" s="39"/>
      <c r="J12087" s="39"/>
      <c r="K12087" s="39"/>
      <c r="L12087" s="39"/>
    </row>
    <row r="12088" spans="1:12" ht="12.75" hidden="1" customHeight="1" x14ac:dyDescent="0.3">
      <c r="A12088" s="18" t="s">
        <v>30</v>
      </c>
      <c r="B12088" s="18"/>
      <c r="E12088" s="40" t="str">
        <f>+$E$88</f>
        <v>CONSIDERACIONES PARA LA VALIDEZ DE LA EXPERIENCIA REQUERIDA: EXPERIENCIA PROPONENTES PLURALES NUMERAL 10.1.2 D</v>
      </c>
      <c r="F12088" s="41"/>
      <c r="G12088" s="41"/>
      <c r="H12088" s="41"/>
      <c r="I12088" s="41"/>
      <c r="J12088" s="41"/>
      <c r="K12088" s="41"/>
      <c r="L12088" s="42"/>
    </row>
    <row r="12089" spans="1:12" ht="28" hidden="1" customHeight="1" x14ac:dyDescent="0.3">
      <c r="A12089" s="18" t="s">
        <v>30</v>
      </c>
      <c r="B12089" s="18"/>
      <c r="C12089" s="1" t="str">
        <f>"O"&amp;C12010</f>
        <v>O</v>
      </c>
      <c r="E12089" s="80" t="str">
        <f>+$E$89</f>
        <v>i)</v>
      </c>
      <c r="F12089" s="327" t="str">
        <f>+$F$89</f>
        <v>Uno de los integrantes debe aportar como mínimo el cincuenta por ciento (50 %) de la experiencia solicitada</v>
      </c>
      <c r="G12089" s="328"/>
      <c r="H12089" s="328"/>
      <c r="I12089" s="328"/>
      <c r="J12089" s="328"/>
      <c r="K12089" s="73" t="s">
        <v>124</v>
      </c>
      <c r="L12089" s="47" t="s">
        <v>124</v>
      </c>
    </row>
    <row r="12090" spans="1:12" ht="28" hidden="1" customHeight="1" x14ac:dyDescent="0.3">
      <c r="A12090" s="18" t="s">
        <v>30</v>
      </c>
      <c r="B12090" s="18"/>
      <c r="C12090" s="1" t="str">
        <f>"O"&amp;C12010</f>
        <v>O</v>
      </c>
      <c r="E12090" s="80" t="str">
        <f>+$E$90</f>
        <v>ii)</v>
      </c>
      <c r="F12090" s="327" t="str">
        <f>+$F$90</f>
        <v>Todos los demás ntegrantes deben acreditar al menos el cinco por ciento (5 %) de la experiencia solicitada, solo uno (1) de los integrantes podrá no acreditar experiencia pero su porcentaje de participación  no podrá superar el diez por ciento (10 %)</v>
      </c>
      <c r="G12090" s="328"/>
      <c r="H12090" s="328"/>
      <c r="I12090" s="328"/>
      <c r="J12090" s="328"/>
      <c r="K12090" s="73" t="s">
        <v>124</v>
      </c>
      <c r="L12090" s="47" t="s">
        <v>124</v>
      </c>
    </row>
    <row r="12091" spans="1:12" hidden="1" x14ac:dyDescent="0.3">
      <c r="A12091" s="18" t="s">
        <v>30</v>
      </c>
      <c r="B12091" s="18"/>
      <c r="E12091" s="39"/>
      <c r="F12091" s="39"/>
      <c r="G12091" s="39"/>
      <c r="H12091" s="39"/>
      <c r="I12091" s="39"/>
      <c r="J12091" s="39"/>
      <c r="K12091" s="39"/>
      <c r="L12091" s="39"/>
    </row>
    <row r="12092" spans="1:12" ht="13" hidden="1" customHeight="1" x14ac:dyDescent="0.3">
      <c r="A12092" s="18" t="str">
        <f>+A12010</f>
        <v>NO</v>
      </c>
      <c r="B12092" s="18"/>
      <c r="E12092" s="69" t="str">
        <f>+$E$92</f>
        <v>VERIFICACIÓN Y ASIGNACIÓN DE PUNTAJE POR LA EXPERIENCIA DEL PROPONENTE</v>
      </c>
      <c r="F12092" s="70"/>
      <c r="G12092" s="70"/>
      <c r="H12092" s="70"/>
      <c r="I12092" s="70"/>
      <c r="J12092" s="70"/>
      <c r="K12092" s="70"/>
      <c r="L12092" s="71"/>
    </row>
    <row r="12093" spans="1:12" hidden="1" x14ac:dyDescent="0.3">
      <c r="A12093" s="18" t="str">
        <f>+A12010</f>
        <v>NO</v>
      </c>
      <c r="B12093" s="18"/>
      <c r="E12093" s="81"/>
      <c r="F12093" s="323" t="str">
        <f>+$F$93</f>
        <v>No. CONTRATOS QUE ACREDITAN LA EXPERIENCIA (NO OBJETO DE SUBSANACIÓN)</v>
      </c>
      <c r="G12093" s="324"/>
      <c r="H12093" s="324"/>
      <c r="I12093" s="324"/>
      <c r="J12093" s="324"/>
      <c r="K12093" s="82"/>
      <c r="L12093" s="83" t="s">
        <v>124</v>
      </c>
    </row>
    <row r="12094" spans="1:12" ht="13" hidden="1" customHeight="1" x14ac:dyDescent="0.3">
      <c r="A12094" s="18" t="str">
        <f>+A12010</f>
        <v>NO</v>
      </c>
      <c r="B12094" s="18"/>
      <c r="E12094" s="84"/>
      <c r="F12094" s="323" t="str">
        <f>+$F$94</f>
        <v>TOTAL EJECUTADO DE CONTRATOS ACREDITADOS PROPUESTA INICIAL</v>
      </c>
      <c r="G12094" s="324"/>
      <c r="H12094" s="324"/>
      <c r="I12094" s="324"/>
      <c r="J12094" s="324"/>
      <c r="K12094" s="85"/>
      <c r="L12094" s="86" t="s">
        <v>124</v>
      </c>
    </row>
    <row r="12095" spans="1:12" ht="13" hidden="1" customHeight="1" x14ac:dyDescent="0.3">
      <c r="A12095" s="18" t="str">
        <f>+A12010</f>
        <v>NO</v>
      </c>
      <c r="B12095" s="18"/>
      <c r="E12095" s="87"/>
      <c r="F12095" s="323" t="str">
        <f>+$F$95</f>
        <v>PROMEDIO VALOR ACREDITADO EN SMMLV</v>
      </c>
      <c r="G12095" s="324"/>
      <c r="H12095" s="324"/>
      <c r="I12095" s="324"/>
      <c r="J12095" s="324"/>
      <c r="K12095" s="66"/>
      <c r="L12095" s="88" t="s">
        <v>124</v>
      </c>
    </row>
    <row r="12096" spans="1:12" hidden="1" x14ac:dyDescent="0.3">
      <c r="A12096" s="18" t="str">
        <f>+A12010</f>
        <v>NO</v>
      </c>
      <c r="B12096" s="18"/>
      <c r="E12096" s="89"/>
      <c r="F12096" s="89"/>
      <c r="G12096" s="89"/>
      <c r="H12096" s="89"/>
      <c r="I12096" s="89"/>
      <c r="J12096" s="89"/>
      <c r="K12096" s="89"/>
      <c r="L12096" s="89"/>
    </row>
    <row r="12097" spans="1:12" ht="13" hidden="1" customHeight="1" x14ac:dyDescent="0.3">
      <c r="A12097" s="18" t="str">
        <f>+A12010</f>
        <v>NO</v>
      </c>
      <c r="B12097" s="18"/>
      <c r="E12097" s="69" t="str">
        <f>+$E$97</f>
        <v>3.9.2 EXIGENCIAS MÍNIMAS DE EXPERIENCIA Y FORMACIÓN ACADÉMICA DEL EQUIPO DE TRABAJO</v>
      </c>
      <c r="F12097" s="70"/>
      <c r="G12097" s="70"/>
      <c r="H12097" s="70"/>
      <c r="I12097" s="70"/>
      <c r="J12097" s="70"/>
      <c r="K12097" s="70"/>
      <c r="L12097" s="71"/>
    </row>
    <row r="12098" spans="1:12" hidden="1" x14ac:dyDescent="0.3">
      <c r="A12098" s="18" t="str">
        <f>+A12010</f>
        <v>NO</v>
      </c>
      <c r="B12098" s="18"/>
      <c r="E12098" s="90" t="str">
        <f>+$E$98</f>
        <v>Formulario 8</v>
      </c>
      <c r="F12098" s="315" t="s">
        <v>46</v>
      </c>
      <c r="G12098" s="316"/>
      <c r="H12098" s="317"/>
      <c r="I12098" s="318"/>
      <c r="J12098" s="318"/>
      <c r="K12098" s="318"/>
      <c r="L12098" s="319"/>
    </row>
    <row r="12099" spans="1:12" hidden="1" x14ac:dyDescent="0.3">
      <c r="A12099" s="18" t="str">
        <f>+A12010</f>
        <v>NO</v>
      </c>
      <c r="B12099" s="18"/>
      <c r="E12099" s="91" t="s">
        <v>124</v>
      </c>
      <c r="F12099" s="91" t="str">
        <f>+$F$99</f>
        <v>Director de Interventoría</v>
      </c>
      <c r="G12099" s="91" t="str">
        <f>+$G$99</f>
        <v>Residente de Interventoría</v>
      </c>
      <c r="H12099" s="320"/>
      <c r="I12099" s="321"/>
      <c r="J12099" s="321"/>
      <c r="K12099" s="321"/>
      <c r="L12099" s="322"/>
    </row>
    <row r="12100" spans="1:12" hidden="1" x14ac:dyDescent="0.3">
      <c r="A12100" s="18" t="str">
        <f>+A12010</f>
        <v>NO</v>
      </c>
      <c r="B12100" s="18"/>
      <c r="E12100" s="304" t="str">
        <f>+$E$100</f>
        <v>OBSERVACIONES RESPECTO REQUISITO HABILITANTE DEL PERSONAL CLAVE EVALUABLE</v>
      </c>
      <c r="F12100" s="305"/>
      <c r="G12100" s="305"/>
      <c r="H12100" s="305"/>
      <c r="I12100" s="305"/>
      <c r="J12100" s="305"/>
      <c r="K12100" s="305"/>
      <c r="L12100" s="305"/>
    </row>
    <row r="12101" spans="1:12" hidden="1" x14ac:dyDescent="0.3">
      <c r="A12101" s="18" t="str">
        <f>+A12010</f>
        <v>NO</v>
      </c>
      <c r="B12101" s="18"/>
      <c r="E12101" s="312" t="s">
        <v>124</v>
      </c>
      <c r="F12101" s="313"/>
      <c r="G12101" s="313"/>
      <c r="H12101" s="313"/>
      <c r="I12101" s="313"/>
      <c r="J12101" s="313"/>
      <c r="K12101" s="313"/>
      <c r="L12101" s="314"/>
    </row>
    <row r="12102" spans="1:12" hidden="1" x14ac:dyDescent="0.3">
      <c r="A12102" s="18" t="str">
        <f>+A12010</f>
        <v>NO</v>
      </c>
      <c r="B12102" s="18"/>
      <c r="E12102" s="89"/>
      <c r="F12102" s="89"/>
      <c r="G12102" s="89"/>
      <c r="H12102" s="89"/>
      <c r="I12102" s="89"/>
      <c r="J12102" s="89"/>
      <c r="K12102" s="89"/>
      <c r="L12102" s="89"/>
    </row>
    <row r="12103" spans="1:12" ht="13" hidden="1" customHeight="1" x14ac:dyDescent="0.3">
      <c r="A12103" s="18" t="str">
        <f>+A12010</f>
        <v>NO</v>
      </c>
      <c r="B12103" s="18"/>
      <c r="E12103" s="69" t="str">
        <f>+$E$103</f>
        <v>4.2 EQUIPO DE TRABAJO (Personal Clave Evaluable)</v>
      </c>
      <c r="F12103" s="70"/>
      <c r="G12103" s="70"/>
      <c r="H12103" s="70"/>
      <c r="I12103" s="70"/>
      <c r="J12103" s="70"/>
      <c r="K12103" s="70"/>
      <c r="L12103" s="71"/>
    </row>
    <row r="12104" spans="1:12" ht="23.25" hidden="1" customHeight="1" x14ac:dyDescent="0.3">
      <c r="A12104" s="18" t="str">
        <f>+A12010</f>
        <v>NO</v>
      </c>
      <c r="B12104" s="18"/>
      <c r="E12104" s="90" t="str">
        <f>+$E$104</f>
        <v>Formulario 9</v>
      </c>
      <c r="F12104" s="315" t="s">
        <v>46</v>
      </c>
      <c r="G12104" s="316"/>
      <c r="H12104" s="317"/>
      <c r="I12104" s="318"/>
      <c r="J12104" s="318"/>
      <c r="K12104" s="318"/>
      <c r="L12104" s="319"/>
    </row>
    <row r="12105" spans="1:12" hidden="1" x14ac:dyDescent="0.3">
      <c r="A12105" s="18" t="str">
        <f>+A12010</f>
        <v>NO</v>
      </c>
      <c r="B12105" s="18"/>
      <c r="E12105" s="91" t="s">
        <v>124</v>
      </c>
      <c r="F12105" s="91" t="str">
        <f>+$F$99</f>
        <v>Director de Interventoría</v>
      </c>
      <c r="G12105" s="91" t="str">
        <f>+$G$99</f>
        <v>Residente de Interventoría</v>
      </c>
      <c r="H12105" s="320"/>
      <c r="I12105" s="321"/>
      <c r="J12105" s="321"/>
      <c r="K12105" s="321"/>
      <c r="L12105" s="322"/>
    </row>
    <row r="12106" spans="1:12" hidden="1" x14ac:dyDescent="0.3">
      <c r="A12106" s="18" t="str">
        <f>+A12010</f>
        <v>NO</v>
      </c>
      <c r="B12106" s="18"/>
      <c r="E12106" s="89"/>
      <c r="F12106" s="89"/>
      <c r="G12106" s="89"/>
      <c r="H12106" s="89"/>
      <c r="I12106" s="89"/>
      <c r="J12106" s="89"/>
      <c r="K12106" s="89"/>
      <c r="L12106" s="89"/>
    </row>
    <row r="12107" spans="1:12" hidden="1" x14ac:dyDescent="0.3">
      <c r="A12107" s="1" t="str">
        <f>+A12010</f>
        <v>NO</v>
      </c>
      <c r="E12107" s="92" t="str">
        <f>+E11982</f>
        <v>CRITERIOS DE EVALUACIÓN Y PUNTAJE</v>
      </c>
      <c r="F12107" s="93"/>
      <c r="G12107" s="93"/>
      <c r="H12107" s="93"/>
      <c r="I12107" s="93"/>
      <c r="J12107" s="93"/>
      <c r="K12107" s="94"/>
      <c r="L12107" s="95" t="str">
        <f>+$L$107</f>
        <v>PUNTAJE OBTENIDO</v>
      </c>
    </row>
    <row r="12108" spans="1:12" hidden="1" x14ac:dyDescent="0.3">
      <c r="A12108" s="1" t="str">
        <f>+A12010</f>
        <v>NO</v>
      </c>
      <c r="E12108" s="96" t="str">
        <f>+$E$108</f>
        <v>VALOR</v>
      </c>
      <c r="F12108" s="97" t="str">
        <f>+$F$108</f>
        <v>EQUIPO DE TRABAJO (PERSONAL CLAVE EVALUABLE)</v>
      </c>
      <c r="G12108" s="24"/>
      <c r="H12108" s="24"/>
      <c r="I12108" s="24"/>
      <c r="J12108" s="24"/>
      <c r="K12108" s="24"/>
      <c r="L12108" s="98"/>
    </row>
    <row r="12109" spans="1:12" ht="12.75" hidden="1" customHeight="1" x14ac:dyDescent="0.3">
      <c r="A12109" s="1" t="str">
        <f>+A12010</f>
        <v>NO</v>
      </c>
      <c r="E12109" s="96">
        <f>+$E$109</f>
        <v>5</v>
      </c>
      <c r="F12109" s="307" t="str">
        <f>+$F$109</f>
        <v xml:space="preserve"> Experiencia Específica adicional</v>
      </c>
      <c r="G12109" s="308"/>
      <c r="H12109" s="308"/>
      <c r="I12109" s="308"/>
      <c r="J12109" s="308"/>
      <c r="K12109" s="309"/>
      <c r="L12109" s="99" t="str">
        <f>IFERROR(IF(VLOOKUP(C12010,'R. PUNTAJES'!$C$14:$R$213,'R. PUNTAJES'!$I$10,0)="","",VLOOKUP(C12010,'R. PUNTAJES'!$C$14:$R$213,'R. PUNTAJES'!$I$10,0)),"")</f>
        <v/>
      </c>
    </row>
    <row r="12110" spans="1:12" ht="12.75" hidden="1" customHeight="1" x14ac:dyDescent="0.3">
      <c r="A12110" s="1" t="str">
        <f>+A12010</f>
        <v>NO</v>
      </c>
      <c r="E12110" s="96">
        <f>+$E$110</f>
        <v>5</v>
      </c>
      <c r="F12110" s="307" t="str">
        <f>+$F$110</f>
        <v>Formación Académica adicional</v>
      </c>
      <c r="G12110" s="308"/>
      <c r="H12110" s="308"/>
      <c r="I12110" s="308"/>
      <c r="J12110" s="308"/>
      <c r="K12110" s="309"/>
      <c r="L12110" s="99" t="str">
        <f>IFERROR(IF(VLOOKUP(C12010,'R. PUNTAJES'!$C$14:$R$213,'R. PUNTAJES'!$J$10,0)="","",VLOOKUP(C12010,'R. PUNTAJES'!$C$14:$R$213,'R. PUNTAJES'!$J$10,0)),"")</f>
        <v/>
      </c>
    </row>
    <row r="12111" spans="1:12" hidden="1" x14ac:dyDescent="0.3">
      <c r="A12111" s="18" t="str">
        <f>+A12010</f>
        <v>NO</v>
      </c>
      <c r="B12111" s="18"/>
      <c r="E12111" s="100"/>
      <c r="F12111" s="101" t="str">
        <f>+$F$111</f>
        <v>FACTOR DE SOSTENIBILIDAD</v>
      </c>
      <c r="G12111" s="102"/>
      <c r="H12111" s="102"/>
      <c r="I12111" s="102"/>
      <c r="J12111" s="102"/>
      <c r="K12111" s="102"/>
      <c r="L12111" s="103"/>
    </row>
    <row r="12112" spans="1:12" hidden="1" x14ac:dyDescent="0.3">
      <c r="A12112" s="18" t="str">
        <f>+A12010</f>
        <v>NO</v>
      </c>
      <c r="B12112" s="18"/>
      <c r="E12112" s="104">
        <v>1</v>
      </c>
      <c r="F12112" s="105" t="str">
        <f>+$F$112</f>
        <v>Compromisos Sostenibilidad</v>
      </c>
      <c r="G12112" s="106"/>
      <c r="H12112" s="106"/>
      <c r="I12112" s="106"/>
      <c r="J12112" s="106"/>
      <c r="K12112" s="106"/>
      <c r="L12112" s="107" t="str">
        <f>IFERROR(IF(VLOOKUP(C12010,'R. PUNTAJES'!$C$14:$R$213,'R. PUNTAJES'!$K$10,0)="","",VLOOKUP(C12010,'R. PUNTAJES'!$C$14:$R$213,'R. PUNTAJES'!$K$10,0)),"")</f>
        <v/>
      </c>
    </row>
    <row r="12113" spans="1:12" hidden="1" x14ac:dyDescent="0.3">
      <c r="A12113" s="1" t="str">
        <f>+A12010</f>
        <v>NO</v>
      </c>
      <c r="E12113" s="108"/>
      <c r="F12113" s="109" t="str">
        <f>+$F$113</f>
        <v>APOYO A LA INDUSTRIA NACIONAL</v>
      </c>
      <c r="G12113" s="110"/>
      <c r="H12113" s="110"/>
      <c r="I12113" s="110"/>
      <c r="J12113" s="110"/>
      <c r="K12113" s="110"/>
      <c r="L12113" s="111"/>
    </row>
    <row r="12114" spans="1:12" ht="12.75" hidden="1" customHeight="1" x14ac:dyDescent="0.3">
      <c r="A12114" s="1" t="str">
        <f>+A12010</f>
        <v>NO</v>
      </c>
      <c r="E12114" s="96">
        <v>20</v>
      </c>
      <c r="F12114" s="307" t="str">
        <f>+$F$114</f>
        <v>Promoción de Servicios Nacionales o con Trato Nacional</v>
      </c>
      <c r="G12114" s="308"/>
      <c r="H12114" s="308"/>
      <c r="I12114" s="308"/>
      <c r="J12114" s="308"/>
      <c r="K12114" s="309"/>
      <c r="L12114" s="99" t="str">
        <f>IFERROR(IF(VLOOKUP(C12010,'R. PUNTAJES'!$C$14:$R$213,'R. PUNTAJES'!$L$10,0)="","",
IF(VLOOKUP(C12010,'R. PUNTAJES'!$C$14:$R$213,'R. PUNTAJES'!$L$10,0)=5,0,
VLOOKUP(C12010,'R. PUNTAJES'!$C$14:$R$213,'R. PUNTAJES'!$L$10,0))),"")</f>
        <v/>
      </c>
    </row>
    <row r="12115" spans="1:12" ht="12.75" hidden="1" customHeight="1" x14ac:dyDescent="0.3">
      <c r="A12115" s="1" t="str">
        <f>+A12010</f>
        <v>NO</v>
      </c>
      <c r="E12115" s="96">
        <v>5</v>
      </c>
      <c r="F12115" s="307" t="str">
        <f>+$F$115</f>
        <v>Incorporación de componente nacional en servicios extranjeros</v>
      </c>
      <c r="G12115" s="308"/>
      <c r="H12115" s="308"/>
      <c r="I12115" s="308"/>
      <c r="J12115" s="308"/>
      <c r="K12115" s="309"/>
      <c r="L12115" s="99" t="str">
        <f>IFERROR(IF(VLOOKUP(C12010,'R. PUNTAJES'!$C$14:$R$213,'R. PUNTAJES'!$L$10,0)="","",
IF(VLOOKUP(C12010,'R. PUNTAJES'!$C$14:$R$213,'R. PUNTAJES'!$L$10,0)=20,0,
VLOOKUP(C12010,'R. PUNTAJES'!$C$14:$R$213,'R. PUNTAJES'!$L$10,0))),"")</f>
        <v/>
      </c>
    </row>
    <row r="12116" spans="1:12" hidden="1" x14ac:dyDescent="0.3">
      <c r="A12116" s="1" t="str">
        <f>+A12010</f>
        <v>NO</v>
      </c>
      <c r="E12116" s="112"/>
      <c r="F12116" s="97" t="str">
        <f>+$F$116</f>
        <v>VINCULACIÓN DE PERSONAS CON DISCAPACIDAD</v>
      </c>
      <c r="G12116" s="24"/>
      <c r="H12116" s="24"/>
      <c r="I12116" s="24"/>
      <c r="J12116" s="24"/>
      <c r="K12116" s="24"/>
      <c r="L12116" s="98"/>
    </row>
    <row r="12117" spans="1:12" ht="12.75" hidden="1" customHeight="1" x14ac:dyDescent="0.3">
      <c r="A12117" s="1" t="str">
        <f>+A12010</f>
        <v>NO</v>
      </c>
      <c r="E12117" s="96">
        <v>1</v>
      </c>
      <c r="F12117" s="307" t="str">
        <f>+$F$117</f>
        <v xml:space="preserve">Trabajadores vinculados a la planta de personal </v>
      </c>
      <c r="G12117" s="308"/>
      <c r="H12117" s="308"/>
      <c r="I12117" s="308"/>
      <c r="J12117" s="308"/>
      <c r="K12117" s="309"/>
      <c r="L12117" s="99" t="str">
        <f>IFERROR(IF(VLOOKUP(C12010,'R. PUNTAJES'!$C$14:$R$213,'R. PUNTAJES'!$M$10,0)="","",VLOOKUP(C12010,'R. PUNTAJES'!$C$14:$R$213,'R. PUNTAJES'!$M$10,0)),"")</f>
        <v/>
      </c>
    </row>
    <row r="12118" spans="1:12" hidden="1" x14ac:dyDescent="0.3">
      <c r="A12118" s="1" t="str">
        <f>+A12010</f>
        <v>NO</v>
      </c>
      <c r="E12118" s="112"/>
      <c r="F12118" s="97" t="str">
        <f>+$F$118</f>
        <v>EMPRENDIMIENTOS Y EMPRESAS DE MUJERES</v>
      </c>
      <c r="G12118" s="24"/>
      <c r="H12118" s="24"/>
      <c r="I12118" s="24"/>
      <c r="J12118" s="24"/>
      <c r="K12118" s="24"/>
      <c r="L12118" s="98"/>
    </row>
    <row r="12119" spans="1:12" ht="13" hidden="1" customHeight="1" x14ac:dyDescent="0.3">
      <c r="A12119" s="1" t="str">
        <f>+A12010</f>
        <v>NO</v>
      </c>
      <c r="E12119" s="96">
        <v>0.25</v>
      </c>
      <c r="F12119" s="307" t="str">
        <f>+$F$119</f>
        <v>Emprendimientos y empresas de mujeres</v>
      </c>
      <c r="G12119" s="308"/>
      <c r="H12119" s="308"/>
      <c r="I12119" s="308"/>
      <c r="J12119" s="308"/>
      <c r="K12119" s="309"/>
      <c r="L12119" s="113" t="str">
        <f>IFERROR(IF(VLOOKUP(C12010,'R. PUNTAJES'!$C$14:$R$213,'R. PUNTAJES'!$N$10,0)="","",VLOOKUP(C12010,'R. PUNTAJES'!$C$14:$R$213,'R. PUNTAJES'!$N$10,0)),"")</f>
        <v/>
      </c>
    </row>
    <row r="12120" spans="1:12" hidden="1" x14ac:dyDescent="0.3">
      <c r="A12120" s="18" t="str">
        <f>+A12121</f>
        <v>NO</v>
      </c>
      <c r="B12120" s="18"/>
      <c r="E12120" s="112"/>
      <c r="F12120" s="97" t="str">
        <f>+$F$120</f>
        <v>MIPYME</v>
      </c>
      <c r="G12120" s="24"/>
      <c r="H12120" s="24"/>
      <c r="I12120" s="24"/>
      <c r="J12120" s="24"/>
      <c r="K12120" s="24"/>
      <c r="L12120" s="98"/>
    </row>
    <row r="12121" spans="1:12" hidden="1" x14ac:dyDescent="0.3">
      <c r="A12121" s="18" t="str">
        <f>+IF(E12121=0,"NO",1)</f>
        <v>NO</v>
      </c>
      <c r="B12121" s="18"/>
      <c r="E12121" s="96">
        <v>0</v>
      </c>
      <c r="F12121" s="307" t="str">
        <f>+$F$121</f>
        <v>Mipyme</v>
      </c>
      <c r="G12121" s="308"/>
      <c r="H12121" s="308"/>
      <c r="I12121" s="308"/>
      <c r="J12121" s="308"/>
      <c r="K12121" s="309"/>
      <c r="L12121" s="113" t="str">
        <f>IFERROR(IF(VLOOKUP(C12010,'R. PUNTAJES'!$C$14:$R$213,'R. PUNTAJES'!$O$10,0)="","",VLOOKUP(C12010,'R. PUNTAJES'!$C$14:$R$213,'R. PUNTAJES'!$O$10,0)),"")</f>
        <v/>
      </c>
    </row>
    <row r="12122" spans="1:12" hidden="1" x14ac:dyDescent="0.3">
      <c r="A12122" s="1" t="str">
        <f>+A12010</f>
        <v>NO</v>
      </c>
      <c r="E12122" s="112"/>
      <c r="F12122" s="97" t="str">
        <f>+$F$122</f>
        <v>EXPERIENCIA DEL PROPONENTE</v>
      </c>
      <c r="G12122" s="24"/>
      <c r="H12122" s="24"/>
      <c r="I12122" s="24"/>
      <c r="J12122" s="24"/>
      <c r="K12122" s="24"/>
      <c r="L12122" s="98"/>
    </row>
    <row r="12123" spans="1:12" hidden="1" x14ac:dyDescent="0.3">
      <c r="A12123" s="1" t="str">
        <f>+A12010</f>
        <v>NO</v>
      </c>
      <c r="E12123" s="96">
        <v>59.5</v>
      </c>
      <c r="F12123" s="307" t="str">
        <f>+$F$123</f>
        <v>mediana con valor absoluto</v>
      </c>
      <c r="G12123" s="308"/>
      <c r="H12123" s="308"/>
      <c r="I12123" s="308"/>
      <c r="J12123" s="308"/>
      <c r="K12123" s="309"/>
      <c r="L12123" s="113" t="str">
        <f>IFERROR(IF(VLOOKUP(C12010,'R. PUNTAJES'!$C$14:$R$213,'R. PUNTAJES'!$R$10,0)="","",VLOOKUP(C12010,'R. PUNTAJES'!$C$14:$R$213,'R. PUNTAJES'!$R$10,0)),"")</f>
        <v/>
      </c>
    </row>
    <row r="12124" spans="1:12" hidden="1" x14ac:dyDescent="0.3">
      <c r="A12124" s="1" t="str">
        <f>+A12010</f>
        <v>NO</v>
      </c>
      <c r="E12124" s="112"/>
      <c r="F12124" s="97" t="str">
        <f>+$F$124</f>
        <v>MULTAS</v>
      </c>
      <c r="G12124" s="24"/>
      <c r="H12124" s="24"/>
      <c r="I12124" s="24"/>
      <c r="J12124" s="24"/>
      <c r="K12124" s="24"/>
      <c r="L12124" s="98"/>
    </row>
    <row r="12125" spans="1:12" ht="12.75" hidden="1" customHeight="1" x14ac:dyDescent="0.3">
      <c r="A12125" s="1" t="str">
        <f>+A12010</f>
        <v>NO</v>
      </c>
      <c r="E12125" s="96">
        <v>-2</v>
      </c>
      <c r="F12125" s="307" t="str">
        <f>+$F$125</f>
        <v>Una o más multas o cláusulas penales durante el último año</v>
      </c>
      <c r="G12125" s="310"/>
      <c r="H12125" s="310"/>
      <c r="I12125" s="310"/>
      <c r="J12125" s="310"/>
      <c r="K12125" s="311"/>
      <c r="L12125" s="99" t="str">
        <f>IFERROR(IF(VLOOKUP(C12010,'R. PUNTAJES'!$C$14:$R$213,'R. PUNTAJES'!$Q$10,0)="","",VLOOKUP(C12010,'R. PUNTAJES'!$C$14:$R$213,'R. PUNTAJES'!$Q$10,0)),"")</f>
        <v/>
      </c>
    </row>
    <row r="12126" spans="1:12" hidden="1" x14ac:dyDescent="0.3">
      <c r="A12126" s="1" t="str">
        <f>+A12010</f>
        <v>NO</v>
      </c>
      <c r="E12126" s="112"/>
      <c r="F12126" s="97" t="str">
        <f>+$F$126</f>
        <v>OBRAS INCONCLUSAS</v>
      </c>
      <c r="G12126" s="24"/>
      <c r="H12126" s="24"/>
      <c r="I12126" s="24"/>
      <c r="J12126" s="24"/>
      <c r="K12126" s="24"/>
      <c r="L12126" s="98"/>
    </row>
    <row r="12127" spans="1:12" hidden="1" x14ac:dyDescent="0.3">
      <c r="A12127" s="1" t="str">
        <f>+A12010</f>
        <v>NO</v>
      </c>
      <c r="E12127" s="96">
        <v>-1</v>
      </c>
      <c r="F12127" s="301" t="str">
        <f>+$F$127</f>
        <v>Anotación vigente de obra civil inconclusa</v>
      </c>
      <c r="G12127" s="302"/>
      <c r="H12127" s="302"/>
      <c r="I12127" s="302"/>
      <c r="J12127" s="302"/>
      <c r="K12127" s="303"/>
      <c r="L12127" s="99" t="str">
        <f>IFERROR(IF(VLOOKUP(C12010,'R. PUNTAJES'!$C$14:$R$213,'R. PUNTAJES'!$P$10,0)="","",VLOOKUP(C12010,'R. PUNTAJES'!$C$14:$R$213,'R. PUNTAJES'!$P$10,0)),"")</f>
        <v/>
      </c>
    </row>
    <row r="12128" spans="1:12" ht="7.5" hidden="1" customHeight="1" x14ac:dyDescent="0.3">
      <c r="A12128" s="1" t="str">
        <f>+A12010</f>
        <v>NO</v>
      </c>
      <c r="E12128" s="114"/>
      <c r="F12128" s="45"/>
      <c r="G12128" s="45"/>
      <c r="H12128" s="45"/>
      <c r="I12128" s="45"/>
      <c r="J12128" s="45"/>
      <c r="K12128" s="45"/>
      <c r="L12128" s="48"/>
    </row>
    <row r="12129" spans="1:16" hidden="1" x14ac:dyDescent="0.3">
      <c r="A12129" s="1" t="str">
        <f>+A12010</f>
        <v>NO</v>
      </c>
      <c r="E12129" s="115" t="str">
        <f>+$E$129</f>
        <v>PUNTAJE TOTAL</v>
      </c>
      <c r="F12129" s="116"/>
      <c r="G12129" s="116"/>
      <c r="H12129" s="116"/>
      <c r="I12129" s="116"/>
      <c r="J12129" s="116"/>
      <c r="K12129" s="117"/>
      <c r="L12129" s="118">
        <f>IFERROR(IF(VLOOKUP(C12010,'R. PUNTAJES'!$C$14:$R$213,'R. PUNTAJES'!$H$10,0)="RECHAZO","",SUM(L12109:L12127)),"")</f>
        <v>0</v>
      </c>
    </row>
    <row r="12130" spans="1:16" hidden="1" x14ac:dyDescent="0.3">
      <c r="A12130" s="1" t="str">
        <f>+A12010</f>
        <v>NO</v>
      </c>
      <c r="E12130" s="304" t="str">
        <f>+$E$130</f>
        <v>OBSERVACIONES RESPECTO A PUNTAJES</v>
      </c>
      <c r="F12130" s="305"/>
      <c r="G12130" s="305"/>
      <c r="H12130" s="305"/>
      <c r="I12130" s="305"/>
      <c r="J12130" s="305"/>
      <c r="K12130" s="305"/>
      <c r="L12130" s="305"/>
    </row>
    <row r="12131" spans="1:16" ht="12" hidden="1" customHeight="1" x14ac:dyDescent="0.3">
      <c r="A12131" s="1" t="str">
        <f>+A12010</f>
        <v>NO</v>
      </c>
      <c r="E12131" s="306" t="s">
        <v>124</v>
      </c>
      <c r="F12131" s="305"/>
      <c r="G12131" s="305"/>
      <c r="H12131" s="305"/>
      <c r="I12131" s="305"/>
      <c r="J12131" s="305"/>
      <c r="K12131" s="305"/>
      <c r="L12131" s="305"/>
      <c r="N12131" s="119"/>
      <c r="O12131" s="119"/>
      <c r="P12131" s="120"/>
    </row>
    <row r="12132" spans="1:16" ht="3" hidden="1" customHeight="1" x14ac:dyDescent="0.3">
      <c r="A12132" s="1" t="str">
        <f>+A12011</f>
        <v>NO</v>
      </c>
      <c r="E12132" s="121"/>
      <c r="F12132" s="122"/>
      <c r="G12132" s="122"/>
      <c r="H12132" s="122"/>
      <c r="I12132" s="122"/>
      <c r="J12132" s="122"/>
      <c r="K12132" s="122"/>
      <c r="L12132" s="123"/>
    </row>
    <row r="12133" spans="1:16" hidden="1" x14ac:dyDescent="0.3">
      <c r="A12133" s="1" t="str">
        <f>+IF(OR(C12135=""),"NO",1)</f>
        <v>NO</v>
      </c>
      <c r="E12133" s="346"/>
      <c r="F12133" s="347"/>
      <c r="G12133" s="347"/>
      <c r="H12133" s="347"/>
      <c r="I12133" s="347"/>
      <c r="J12133" s="347"/>
      <c r="K12133" s="347"/>
      <c r="L12133" s="347"/>
    </row>
    <row r="12134" spans="1:16" ht="4.5" hidden="1" customHeight="1" x14ac:dyDescent="0.3">
      <c r="A12134" s="1" t="str">
        <f>+A12135</f>
        <v>NO</v>
      </c>
      <c r="E12134" s="15"/>
      <c r="F12134" s="16"/>
      <c r="G12134" s="16"/>
      <c r="H12134" s="16"/>
      <c r="I12134" s="16"/>
      <c r="J12134" s="16"/>
      <c r="K12134" s="16"/>
      <c r="L12134" s="17"/>
    </row>
    <row r="12135" spans="1:16" ht="15.75" hidden="1" customHeight="1" x14ac:dyDescent="0.3">
      <c r="A12135" s="1" t="str">
        <f>+IF(OR(C12135=""),"NO",1)</f>
        <v>NO</v>
      </c>
      <c r="B12135" s="1">
        <f>1+MAX($B$1:B12134)</f>
        <v>98</v>
      </c>
      <c r="C12135" s="18" t="s">
        <v>124</v>
      </c>
      <c r="E12135" s="19" t="s">
        <v>124</v>
      </c>
      <c r="F12135" s="20"/>
      <c r="G12135" s="20"/>
      <c r="H12135" s="20"/>
      <c r="I12135" s="21"/>
      <c r="J12135" s="20"/>
      <c r="K12135" s="21"/>
      <c r="L12135" s="22"/>
    </row>
    <row r="12136" spans="1:16" hidden="1" x14ac:dyDescent="0.3">
      <c r="A12136" s="1" t="str">
        <f>A12135</f>
        <v>NO</v>
      </c>
      <c r="E12136" s="23" t="str">
        <f>+$E$11</f>
        <v>Integrantes</v>
      </c>
      <c r="F12136" s="24"/>
      <c r="G12136" s="24"/>
      <c r="H12136" s="24"/>
      <c r="I12136" s="24"/>
      <c r="J12136" s="24"/>
      <c r="K12136" s="25" t="str">
        <f>+$K$11</f>
        <v>Nit</v>
      </c>
      <c r="L12136" s="26" t="str">
        <f>+$L$11</f>
        <v>Part.</v>
      </c>
    </row>
    <row r="12137" spans="1:16" hidden="1" x14ac:dyDescent="0.3">
      <c r="A12137" s="1" t="str">
        <f>+A12136</f>
        <v>NO</v>
      </c>
      <c r="C12137" s="1" t="s">
        <v>124</v>
      </c>
      <c r="E12137" s="27" t="s">
        <v>124</v>
      </c>
      <c r="F12137" s="28"/>
      <c r="G12137" s="28"/>
      <c r="H12137" s="28"/>
      <c r="I12137" s="28"/>
      <c r="J12137" s="28"/>
      <c r="K12137" s="29" t="s">
        <v>124</v>
      </c>
      <c r="L12137" s="30" t="s">
        <v>124</v>
      </c>
    </row>
    <row r="12138" spans="1:16" hidden="1" x14ac:dyDescent="0.3">
      <c r="A12138" s="18" t="str">
        <f>+IF(OR(C12138=""),"NO",1)</f>
        <v>NO</v>
      </c>
      <c r="B12138" s="18"/>
      <c r="C12138" s="1" t="s">
        <v>124</v>
      </c>
      <c r="E12138" s="31" t="s">
        <v>124</v>
      </c>
      <c r="F12138" s="32"/>
      <c r="G12138" s="32"/>
      <c r="H12138" s="32"/>
      <c r="I12138" s="32"/>
      <c r="J12138" s="32"/>
      <c r="K12138" s="33" t="s">
        <v>124</v>
      </c>
      <c r="L12138" s="34" t="s">
        <v>124</v>
      </c>
    </row>
    <row r="12139" spans="1:16" hidden="1" x14ac:dyDescent="0.3">
      <c r="A12139" s="18" t="str">
        <f>+IF(OR(C12139=""),"NO",1)</f>
        <v>NO</v>
      </c>
      <c r="B12139" s="18"/>
      <c r="C12139" s="1" t="s">
        <v>124</v>
      </c>
      <c r="E12139" s="31" t="s">
        <v>124</v>
      </c>
      <c r="F12139" s="32"/>
      <c r="G12139" s="32"/>
      <c r="H12139" s="32"/>
      <c r="I12139" s="32"/>
      <c r="J12139" s="32"/>
      <c r="K12139" s="33" t="s">
        <v>124</v>
      </c>
      <c r="L12139" s="34" t="s">
        <v>124</v>
      </c>
    </row>
    <row r="12140" spans="1:16" hidden="1" x14ac:dyDescent="0.3">
      <c r="A12140" s="18" t="str">
        <f>+IF(OR(C12140=""),"NO",1)</f>
        <v>NO</v>
      </c>
      <c r="B12140" s="18"/>
      <c r="C12140" s="1" t="s">
        <v>124</v>
      </c>
      <c r="E12140" s="31" t="s">
        <v>13</v>
      </c>
      <c r="F12140" s="32"/>
      <c r="G12140" s="32"/>
      <c r="H12140" s="32"/>
      <c r="I12140" s="32"/>
      <c r="J12140" s="32"/>
      <c r="K12140" s="33"/>
      <c r="L12140" s="34"/>
    </row>
    <row r="12141" spans="1:16" hidden="1" x14ac:dyDescent="0.3">
      <c r="A12141" s="18" t="str">
        <f>+IF(OR(C12141=""),"NO",1)</f>
        <v>NO</v>
      </c>
      <c r="B12141" s="18"/>
      <c r="C12141" s="1" t="s">
        <v>124</v>
      </c>
      <c r="E12141" s="31" t="s">
        <v>13</v>
      </c>
      <c r="F12141" s="32"/>
      <c r="G12141" s="32"/>
      <c r="H12141" s="32"/>
      <c r="I12141" s="32"/>
      <c r="J12141" s="32"/>
      <c r="K12141" s="33"/>
      <c r="L12141" s="34"/>
    </row>
    <row r="12142" spans="1:16" hidden="1" x14ac:dyDescent="0.3">
      <c r="A12142" s="18" t="str">
        <f>+IF(OR(C12142=""),"NO",1)</f>
        <v>NO</v>
      </c>
      <c r="B12142" s="18"/>
      <c r="C12142" s="1" t="s">
        <v>124</v>
      </c>
      <c r="E12142" s="35" t="s">
        <v>13</v>
      </c>
      <c r="F12142" s="36"/>
      <c r="G12142" s="36"/>
      <c r="H12142" s="36"/>
      <c r="I12142" s="36"/>
      <c r="J12142" s="36"/>
      <c r="K12142" s="37"/>
      <c r="L12142" s="38"/>
    </row>
    <row r="12143" spans="1:16" ht="5.15" hidden="1" customHeight="1" x14ac:dyDescent="0.3">
      <c r="A12143" s="1" t="str">
        <f>+A12135</f>
        <v>NO</v>
      </c>
      <c r="E12143" s="39"/>
      <c r="F12143" s="39"/>
      <c r="G12143" s="39"/>
      <c r="H12143" s="39"/>
      <c r="I12143" s="39"/>
      <c r="J12143" s="39"/>
      <c r="K12143" s="39"/>
      <c r="L12143" s="39"/>
    </row>
    <row r="12144" spans="1:16" ht="15.75" hidden="1" customHeight="1" x14ac:dyDescent="0.3">
      <c r="A12144" s="1" t="str">
        <f>+A12135</f>
        <v>NO</v>
      </c>
      <c r="E12144" s="40" t="str">
        <f>+$E$19</f>
        <v>RESULTADO DE EVALUACIÓN TÉCNICA</v>
      </c>
      <c r="F12144" s="41"/>
      <c r="G12144" s="41"/>
      <c r="H12144" s="41"/>
      <c r="I12144" s="41"/>
      <c r="J12144" s="41"/>
      <c r="K12144" s="41"/>
      <c r="L12144" s="42"/>
    </row>
    <row r="12145" spans="1:12" hidden="1" x14ac:dyDescent="0.3">
      <c r="A12145" s="1" t="str">
        <f>+A12135</f>
        <v>NO</v>
      </c>
      <c r="E12145" s="43"/>
      <c r="F12145" s="44" t="str">
        <f>+$F$20</f>
        <v>Experiencia</v>
      </c>
      <c r="G12145" s="45"/>
      <c r="H12145" s="45"/>
      <c r="I12145" s="45"/>
      <c r="J12145" s="45"/>
      <c r="K12145" s="46"/>
      <c r="L12145" s="47" t="s">
        <v>124</v>
      </c>
    </row>
    <row r="12146" spans="1:12" hidden="1" x14ac:dyDescent="0.3">
      <c r="A12146" s="1" t="str">
        <f>+A12135</f>
        <v>NO</v>
      </c>
      <c r="E12146" s="348" t="str">
        <f>+$E$21</f>
        <v>OBSERVACIONES RESPECTO A LA EVALUACIÓN DE EXPERIENCIA</v>
      </c>
      <c r="F12146" s="308"/>
      <c r="G12146" s="308"/>
      <c r="H12146" s="308"/>
      <c r="I12146" s="308"/>
      <c r="J12146" s="308"/>
      <c r="K12146" s="308"/>
      <c r="L12146" s="349"/>
    </row>
    <row r="12147" spans="1:12" hidden="1" x14ac:dyDescent="0.3">
      <c r="A12147" s="1" t="str">
        <f>+A12135</f>
        <v>NO</v>
      </c>
      <c r="E12147" s="350" t="s">
        <v>124</v>
      </c>
      <c r="F12147" s="351"/>
      <c r="G12147" s="351"/>
      <c r="H12147" s="351"/>
      <c r="I12147" s="351"/>
      <c r="J12147" s="351"/>
      <c r="K12147" s="351"/>
      <c r="L12147" s="352"/>
    </row>
    <row r="12148" spans="1:12" ht="5.15" hidden="1" customHeight="1" x14ac:dyDescent="0.3">
      <c r="A12148" s="1" t="str">
        <f>+A12135</f>
        <v>NO</v>
      </c>
      <c r="E12148" s="39"/>
      <c r="F12148" s="39"/>
      <c r="G12148" s="39"/>
      <c r="H12148" s="39"/>
      <c r="I12148" s="39"/>
      <c r="J12148" s="39"/>
      <c r="K12148" s="39"/>
      <c r="L12148" s="39"/>
    </row>
    <row r="12149" spans="1:12" ht="12.75" hidden="1" customHeight="1" x14ac:dyDescent="0.3">
      <c r="A12149" s="1" t="str">
        <f>+A12135</f>
        <v>NO</v>
      </c>
      <c r="E12149" s="40" t="str">
        <f>+$E$24</f>
        <v>EXPERIENCIA HABILITANTE: CONTRATOS PRESENTADOS</v>
      </c>
      <c r="F12149" s="41"/>
      <c r="G12149" s="41"/>
      <c r="H12149" s="41"/>
      <c r="I12149" s="41"/>
      <c r="J12149" s="41"/>
      <c r="K12149" s="41"/>
      <c r="L12149" s="42"/>
    </row>
    <row r="12150" spans="1:12" ht="8.5" hidden="1" customHeight="1" x14ac:dyDescent="0.3">
      <c r="A12150" s="1" t="str">
        <f>+A12135</f>
        <v>NO</v>
      </c>
      <c r="E12150" s="49"/>
      <c r="F12150" s="50"/>
      <c r="G12150" s="51"/>
      <c r="H12150" s="51"/>
      <c r="I12150" s="51"/>
      <c r="J12150" s="51"/>
      <c r="K12150" s="51"/>
      <c r="L12150" s="52"/>
    </row>
    <row r="12151" spans="1:12" hidden="1" x14ac:dyDescent="0.3">
      <c r="A12151" s="18" t="str">
        <f>+IF(OR(C12151=""),"NO",1)</f>
        <v>NO</v>
      </c>
      <c r="B12151" s="18"/>
      <c r="C12151" s="1" t="s">
        <v>124</v>
      </c>
      <c r="E12151" s="329">
        <v>1</v>
      </c>
      <c r="F12151" s="53" t="str">
        <f>+$F$26</f>
        <v>OBJETO</v>
      </c>
      <c r="G12151" s="332" t="s">
        <v>124</v>
      </c>
      <c r="H12151" s="333"/>
      <c r="I12151" s="333"/>
      <c r="J12151" s="333"/>
      <c r="K12151" s="333"/>
      <c r="L12151" s="334"/>
    </row>
    <row r="12152" spans="1:12" hidden="1" x14ac:dyDescent="0.3">
      <c r="A12152" s="18" t="str">
        <f>+IF(OR(C12151=""),"NO",1)</f>
        <v>NO</v>
      </c>
      <c r="B12152" s="18"/>
      <c r="E12152" s="330"/>
      <c r="F12152" s="54" t="str">
        <f>+$F$27</f>
        <v>CONTRATANTE</v>
      </c>
      <c r="G12152" s="335" t="s">
        <v>124</v>
      </c>
      <c r="H12152" s="310"/>
      <c r="I12152" s="310"/>
      <c r="J12152" s="310"/>
      <c r="K12152" s="310"/>
      <c r="L12152" s="336"/>
    </row>
    <row r="12153" spans="1:12" hidden="1" x14ac:dyDescent="0.3">
      <c r="A12153" s="18" t="str">
        <f>+IF(OR(C12151=""),"NO",1)</f>
        <v>NO</v>
      </c>
      <c r="B12153" s="18"/>
      <c r="E12153" s="330"/>
      <c r="F12153" s="54" t="str">
        <f>+$F$28</f>
        <v>APORTANTE</v>
      </c>
      <c r="G12153" s="337" t="s">
        <v>124</v>
      </c>
      <c r="H12153" s="338"/>
      <c r="I12153" s="338"/>
      <c r="J12153" s="338"/>
      <c r="K12153" s="338"/>
      <c r="L12153" s="339"/>
    </row>
    <row r="12154" spans="1:12" hidden="1" x14ac:dyDescent="0.3">
      <c r="A12154" s="18" t="str">
        <f>+IF(OR(C12151=""),"NO",1)</f>
        <v>NO</v>
      </c>
      <c r="B12154" s="18"/>
      <c r="E12154" s="330"/>
      <c r="F12154" s="54" t="str">
        <f>+$F$29</f>
        <v>VALOR /SMMLV)</v>
      </c>
      <c r="G12154" s="55" t="s">
        <v>124</v>
      </c>
      <c r="H12154" s="56" t="str">
        <f>+$H$29</f>
        <v>% PART..</v>
      </c>
      <c r="I12154" s="57" t="s">
        <v>124</v>
      </c>
      <c r="J12154" s="58" t="str">
        <f>+$J$29</f>
        <v>VALOR ACREDITADO</v>
      </c>
      <c r="K12154" s="59"/>
      <c r="L12154" s="47" t="s">
        <v>124</v>
      </c>
    </row>
    <row r="12155" spans="1:12" hidden="1" x14ac:dyDescent="0.3">
      <c r="A12155" s="18" t="str">
        <f>+IF(OR(C12151=""),"NO",1)</f>
        <v>NO</v>
      </c>
      <c r="B12155" s="18"/>
      <c r="E12155" s="330"/>
      <c r="F12155" s="60" t="str">
        <f>+$F$30</f>
        <v>EXPERIENCIA APORTADA</v>
      </c>
      <c r="G12155" s="340" t="s">
        <v>124</v>
      </c>
      <c r="H12155" s="341"/>
      <c r="I12155" s="341"/>
      <c r="J12155" s="341"/>
      <c r="K12155" s="341"/>
      <c r="L12155" s="342"/>
    </row>
    <row r="12156" spans="1:12" hidden="1" x14ac:dyDescent="0.3">
      <c r="A12156" s="18" t="str">
        <f>+IF(OR(C12151=""),"NO",1)</f>
        <v>NO</v>
      </c>
      <c r="B12156" s="18"/>
      <c r="E12156" s="331"/>
      <c r="F12156" s="62" t="str">
        <f>+$F$31</f>
        <v>OBSERVACIÓN</v>
      </c>
      <c r="G12156" s="343" t="s">
        <v>124</v>
      </c>
      <c r="H12156" s="344"/>
      <c r="I12156" s="344"/>
      <c r="J12156" s="344"/>
      <c r="K12156" s="344"/>
      <c r="L12156" s="345"/>
    </row>
    <row r="12157" spans="1:12" ht="8.5" hidden="1" customHeight="1" x14ac:dyDescent="0.3">
      <c r="A12157" s="18" t="str">
        <f>+IF(OR(C12151=""),"NO",1)</f>
        <v>NO</v>
      </c>
      <c r="B12157" s="18"/>
      <c r="E12157" s="49"/>
      <c r="F12157" s="50"/>
      <c r="G12157" s="51"/>
      <c r="H12157" s="51"/>
      <c r="I12157" s="51"/>
      <c r="J12157" s="51"/>
      <c r="K12157" s="51"/>
      <c r="L12157" s="52"/>
    </row>
    <row r="12158" spans="1:12" hidden="1" x14ac:dyDescent="0.3">
      <c r="A12158" s="18" t="str">
        <f t="shared" ref="A12158" si="4074">+IF(OR(C12158=""),"NO",1)</f>
        <v>NO</v>
      </c>
      <c r="B12158" s="18"/>
      <c r="C12158" s="1" t="s">
        <v>124</v>
      </c>
      <c r="E12158" s="329">
        <v>2</v>
      </c>
      <c r="F12158" s="53" t="str">
        <f>+$F$26</f>
        <v>OBJETO</v>
      </c>
      <c r="G12158" s="332" t="s">
        <v>124</v>
      </c>
      <c r="H12158" s="333"/>
      <c r="I12158" s="333"/>
      <c r="J12158" s="333"/>
      <c r="K12158" s="333"/>
      <c r="L12158" s="334"/>
    </row>
    <row r="12159" spans="1:12" hidden="1" x14ac:dyDescent="0.3">
      <c r="A12159" s="18" t="str">
        <f t="shared" ref="A12159" si="4075">+IF(OR(C12158=""),"NO",1)</f>
        <v>NO</v>
      </c>
      <c r="B12159" s="18"/>
      <c r="E12159" s="330"/>
      <c r="F12159" s="54" t="str">
        <f>+$F$27</f>
        <v>CONTRATANTE</v>
      </c>
      <c r="G12159" s="335" t="s">
        <v>124</v>
      </c>
      <c r="H12159" s="310"/>
      <c r="I12159" s="310"/>
      <c r="J12159" s="310"/>
      <c r="K12159" s="310"/>
      <c r="L12159" s="336"/>
    </row>
    <row r="12160" spans="1:12" hidden="1" x14ac:dyDescent="0.3">
      <c r="A12160" s="18" t="str">
        <f t="shared" ref="A12160" si="4076">+IF(OR(C12158=""),"NO",1)</f>
        <v>NO</v>
      </c>
      <c r="B12160" s="18"/>
      <c r="E12160" s="330"/>
      <c r="F12160" s="54" t="str">
        <f>+$F$28</f>
        <v>APORTANTE</v>
      </c>
      <c r="G12160" s="337" t="s">
        <v>124</v>
      </c>
      <c r="H12160" s="338"/>
      <c r="I12160" s="338"/>
      <c r="J12160" s="338"/>
      <c r="K12160" s="338"/>
      <c r="L12160" s="339"/>
    </row>
    <row r="12161" spans="1:12" hidden="1" x14ac:dyDescent="0.3">
      <c r="A12161" s="18" t="str">
        <f t="shared" ref="A12161" si="4077">+IF(OR(C12158=""),"NO",1)</f>
        <v>NO</v>
      </c>
      <c r="B12161" s="18"/>
      <c r="E12161" s="330"/>
      <c r="F12161" s="54" t="str">
        <f>+$F$29</f>
        <v>VALOR /SMMLV)</v>
      </c>
      <c r="G12161" s="55" t="s">
        <v>124</v>
      </c>
      <c r="H12161" s="56" t="str">
        <f>+$H$29</f>
        <v>% PART..</v>
      </c>
      <c r="I12161" s="57" t="s">
        <v>124</v>
      </c>
      <c r="J12161" s="58" t="str">
        <f>+$J$29</f>
        <v>VALOR ACREDITADO</v>
      </c>
      <c r="K12161" s="59"/>
      <c r="L12161" s="47" t="s">
        <v>124</v>
      </c>
    </row>
    <row r="12162" spans="1:12" hidden="1" x14ac:dyDescent="0.3">
      <c r="A12162" s="18" t="str">
        <f t="shared" ref="A12162" si="4078">+IF(OR(C12158=""),"NO",1)</f>
        <v>NO</v>
      </c>
      <c r="B12162" s="18"/>
      <c r="E12162" s="330"/>
      <c r="F12162" s="60" t="str">
        <f>+$F$30</f>
        <v>EXPERIENCIA APORTADA</v>
      </c>
      <c r="G12162" s="340" t="s">
        <v>124</v>
      </c>
      <c r="H12162" s="341"/>
      <c r="I12162" s="341"/>
      <c r="J12162" s="341"/>
      <c r="K12162" s="341"/>
      <c r="L12162" s="342"/>
    </row>
    <row r="12163" spans="1:12" hidden="1" x14ac:dyDescent="0.3">
      <c r="A12163" s="18" t="str">
        <f t="shared" ref="A12163" si="4079">+IF(OR(C12158=""),"NO",1)</f>
        <v>NO</v>
      </c>
      <c r="B12163" s="18"/>
      <c r="E12163" s="331"/>
      <c r="F12163" s="62" t="str">
        <f>+$F$31</f>
        <v>OBSERVACIÓN</v>
      </c>
      <c r="G12163" s="343" t="s">
        <v>124</v>
      </c>
      <c r="H12163" s="344"/>
      <c r="I12163" s="344"/>
      <c r="J12163" s="344"/>
      <c r="K12163" s="344"/>
      <c r="L12163" s="345"/>
    </row>
    <row r="12164" spans="1:12" ht="8.5" hidden="1" customHeight="1" x14ac:dyDescent="0.3">
      <c r="A12164" s="18" t="str">
        <f t="shared" ref="A12164" si="4080">+IF(OR(C12158=""),"NO",1)</f>
        <v>NO</v>
      </c>
      <c r="B12164" s="18"/>
      <c r="E12164" s="49"/>
      <c r="F12164" s="50"/>
      <c r="G12164" s="51"/>
      <c r="H12164" s="51"/>
      <c r="I12164" s="51"/>
      <c r="J12164" s="51"/>
      <c r="K12164" s="51"/>
      <c r="L12164" s="52"/>
    </row>
    <row r="12165" spans="1:12" hidden="1" x14ac:dyDescent="0.3">
      <c r="A12165" s="18" t="str">
        <f t="shared" ref="A12165" si="4081">+IF(OR(C12165=""),"NO",1)</f>
        <v>NO</v>
      </c>
      <c r="B12165" s="18"/>
      <c r="C12165" s="1" t="s">
        <v>124</v>
      </c>
      <c r="E12165" s="329">
        <v>3</v>
      </c>
      <c r="F12165" s="53" t="str">
        <f>+$F$26</f>
        <v>OBJETO</v>
      </c>
      <c r="G12165" s="332" t="s">
        <v>124</v>
      </c>
      <c r="H12165" s="333"/>
      <c r="I12165" s="333"/>
      <c r="J12165" s="333"/>
      <c r="K12165" s="333"/>
      <c r="L12165" s="334"/>
    </row>
    <row r="12166" spans="1:12" hidden="1" x14ac:dyDescent="0.3">
      <c r="A12166" s="18" t="str">
        <f t="shared" ref="A12166" si="4082">+IF(OR(C12165=""),"NO",1)</f>
        <v>NO</v>
      </c>
      <c r="B12166" s="18"/>
      <c r="E12166" s="330"/>
      <c r="F12166" s="54" t="str">
        <f>+$F$27</f>
        <v>CONTRATANTE</v>
      </c>
      <c r="G12166" s="335" t="s">
        <v>124</v>
      </c>
      <c r="H12166" s="310"/>
      <c r="I12166" s="310"/>
      <c r="J12166" s="310"/>
      <c r="K12166" s="310"/>
      <c r="L12166" s="336"/>
    </row>
    <row r="12167" spans="1:12" hidden="1" x14ac:dyDescent="0.3">
      <c r="A12167" s="18" t="str">
        <f t="shared" ref="A12167" si="4083">+IF(OR(C12165=""),"NO",1)</f>
        <v>NO</v>
      </c>
      <c r="B12167" s="18"/>
      <c r="E12167" s="330"/>
      <c r="F12167" s="54" t="str">
        <f>+$F$28</f>
        <v>APORTANTE</v>
      </c>
      <c r="G12167" s="337" t="s">
        <v>124</v>
      </c>
      <c r="H12167" s="338"/>
      <c r="I12167" s="338"/>
      <c r="J12167" s="338"/>
      <c r="K12167" s="338"/>
      <c r="L12167" s="339"/>
    </row>
    <row r="12168" spans="1:12" hidden="1" x14ac:dyDescent="0.3">
      <c r="A12168" s="18" t="str">
        <f t="shared" ref="A12168" si="4084">+IF(OR(C12165=""),"NO",1)</f>
        <v>NO</v>
      </c>
      <c r="B12168" s="18"/>
      <c r="E12168" s="330"/>
      <c r="F12168" s="54" t="str">
        <f>+$F$29</f>
        <v>VALOR /SMMLV)</v>
      </c>
      <c r="G12168" s="55" t="s">
        <v>124</v>
      </c>
      <c r="H12168" s="56" t="str">
        <f>+$H$29</f>
        <v>% PART..</v>
      </c>
      <c r="I12168" s="57" t="s">
        <v>124</v>
      </c>
      <c r="J12168" s="58" t="str">
        <f>+$J$29</f>
        <v>VALOR ACREDITADO</v>
      </c>
      <c r="K12168" s="59"/>
      <c r="L12168" s="47" t="s">
        <v>124</v>
      </c>
    </row>
    <row r="12169" spans="1:12" hidden="1" x14ac:dyDescent="0.3">
      <c r="A12169" s="18" t="str">
        <f t="shared" ref="A12169" si="4085">+IF(OR(C12165=""),"NO",1)</f>
        <v>NO</v>
      </c>
      <c r="B12169" s="18"/>
      <c r="E12169" s="330"/>
      <c r="F12169" s="60" t="str">
        <f>+$F$30</f>
        <v>EXPERIENCIA APORTADA</v>
      </c>
      <c r="G12169" s="340" t="s">
        <v>124</v>
      </c>
      <c r="H12169" s="341"/>
      <c r="I12169" s="341"/>
      <c r="J12169" s="341"/>
      <c r="K12169" s="341"/>
      <c r="L12169" s="342"/>
    </row>
    <row r="12170" spans="1:12" hidden="1" x14ac:dyDescent="0.3">
      <c r="A12170" s="18" t="str">
        <f t="shared" ref="A12170" si="4086">+IF(OR(C12165=""),"NO",1)</f>
        <v>NO</v>
      </c>
      <c r="B12170" s="18"/>
      <c r="E12170" s="331"/>
      <c r="F12170" s="62" t="str">
        <f>+$F$31</f>
        <v>OBSERVACIÓN</v>
      </c>
      <c r="G12170" s="343" t="s">
        <v>124</v>
      </c>
      <c r="H12170" s="344"/>
      <c r="I12170" s="344"/>
      <c r="J12170" s="344"/>
      <c r="K12170" s="344"/>
      <c r="L12170" s="345"/>
    </row>
    <row r="12171" spans="1:12" ht="8.5" hidden="1" customHeight="1" x14ac:dyDescent="0.3">
      <c r="A12171" s="18" t="str">
        <f t="shared" ref="A12171" si="4087">+IF(OR(C12165=""),"NO",1)</f>
        <v>NO</v>
      </c>
      <c r="B12171" s="18"/>
      <c r="E12171" s="49"/>
      <c r="F12171" s="50"/>
      <c r="G12171" s="51"/>
      <c r="H12171" s="51"/>
      <c r="I12171" s="51"/>
      <c r="J12171" s="51"/>
      <c r="K12171" s="51"/>
      <c r="L12171" s="52"/>
    </row>
    <row r="12172" spans="1:12" hidden="1" x14ac:dyDescent="0.3">
      <c r="A12172" s="18" t="str">
        <f t="shared" ref="A12172" si="4088">+IF(OR(C12172=""),"NO",1)</f>
        <v>NO</v>
      </c>
      <c r="B12172" s="18"/>
      <c r="C12172" s="1" t="s">
        <v>124</v>
      </c>
      <c r="E12172" s="329">
        <v>4</v>
      </c>
      <c r="F12172" s="53" t="str">
        <f>+$F$26</f>
        <v>OBJETO</v>
      </c>
      <c r="G12172" s="332" t="s">
        <v>124</v>
      </c>
      <c r="H12172" s="333"/>
      <c r="I12172" s="333"/>
      <c r="J12172" s="333"/>
      <c r="K12172" s="333"/>
      <c r="L12172" s="334"/>
    </row>
    <row r="12173" spans="1:12" hidden="1" x14ac:dyDescent="0.3">
      <c r="A12173" s="18" t="str">
        <f t="shared" ref="A12173" si="4089">+IF(OR(C12172=""),"NO",1)</f>
        <v>NO</v>
      </c>
      <c r="B12173" s="18"/>
      <c r="E12173" s="330"/>
      <c r="F12173" s="54" t="str">
        <f>+$F$27</f>
        <v>CONTRATANTE</v>
      </c>
      <c r="G12173" s="335" t="s">
        <v>124</v>
      </c>
      <c r="H12173" s="310"/>
      <c r="I12173" s="310"/>
      <c r="J12173" s="310"/>
      <c r="K12173" s="310"/>
      <c r="L12173" s="336"/>
    </row>
    <row r="12174" spans="1:12" hidden="1" x14ac:dyDescent="0.3">
      <c r="A12174" s="18" t="str">
        <f t="shared" ref="A12174" si="4090">+IF(OR(C12172=""),"NO",1)</f>
        <v>NO</v>
      </c>
      <c r="B12174" s="18"/>
      <c r="E12174" s="330"/>
      <c r="F12174" s="54" t="str">
        <f>+$F$28</f>
        <v>APORTANTE</v>
      </c>
      <c r="G12174" s="337" t="s">
        <v>124</v>
      </c>
      <c r="H12174" s="338"/>
      <c r="I12174" s="338"/>
      <c r="J12174" s="338"/>
      <c r="K12174" s="338"/>
      <c r="L12174" s="339"/>
    </row>
    <row r="12175" spans="1:12" hidden="1" x14ac:dyDescent="0.3">
      <c r="A12175" s="18" t="str">
        <f t="shared" ref="A12175" si="4091">+IF(OR(C12172=""),"NO",1)</f>
        <v>NO</v>
      </c>
      <c r="B12175" s="18"/>
      <c r="E12175" s="330"/>
      <c r="F12175" s="54" t="str">
        <f>+$F$29</f>
        <v>VALOR /SMMLV)</v>
      </c>
      <c r="G12175" s="55" t="s">
        <v>124</v>
      </c>
      <c r="H12175" s="56" t="str">
        <f>+$H$29</f>
        <v>% PART..</v>
      </c>
      <c r="I12175" s="57" t="s">
        <v>124</v>
      </c>
      <c r="J12175" s="58" t="str">
        <f>+$J$29</f>
        <v>VALOR ACREDITADO</v>
      </c>
      <c r="K12175" s="59"/>
      <c r="L12175" s="47" t="s">
        <v>124</v>
      </c>
    </row>
    <row r="12176" spans="1:12" hidden="1" x14ac:dyDescent="0.3">
      <c r="A12176" s="18" t="str">
        <f t="shared" ref="A12176" si="4092">+IF(OR(C12172=""),"NO",1)</f>
        <v>NO</v>
      </c>
      <c r="B12176" s="18"/>
      <c r="E12176" s="330"/>
      <c r="F12176" s="60" t="str">
        <f>+$F$30</f>
        <v>EXPERIENCIA APORTADA</v>
      </c>
      <c r="G12176" s="340" t="s">
        <v>124</v>
      </c>
      <c r="H12176" s="341"/>
      <c r="I12176" s="341"/>
      <c r="J12176" s="341"/>
      <c r="K12176" s="341"/>
      <c r="L12176" s="342"/>
    </row>
    <row r="12177" spans="1:12" hidden="1" x14ac:dyDescent="0.3">
      <c r="A12177" s="18" t="str">
        <f t="shared" ref="A12177" si="4093">+IF(OR(C12172=""),"NO",1)</f>
        <v>NO</v>
      </c>
      <c r="B12177" s="18"/>
      <c r="E12177" s="331"/>
      <c r="F12177" s="62" t="str">
        <f>+$F$31</f>
        <v>OBSERVACIÓN</v>
      </c>
      <c r="G12177" s="343" t="s">
        <v>124</v>
      </c>
      <c r="H12177" s="344"/>
      <c r="I12177" s="344"/>
      <c r="J12177" s="344"/>
      <c r="K12177" s="344"/>
      <c r="L12177" s="345"/>
    </row>
    <row r="12178" spans="1:12" ht="8.5" hidden="1" customHeight="1" x14ac:dyDescent="0.3">
      <c r="A12178" s="18" t="str">
        <f t="shared" ref="A12178" si="4094">+IF(OR(C12172=""),"NO",1)</f>
        <v>NO</v>
      </c>
      <c r="B12178" s="18"/>
      <c r="E12178" s="49"/>
      <c r="F12178" s="50"/>
      <c r="G12178" s="51"/>
      <c r="H12178" s="51"/>
      <c r="I12178" s="51"/>
      <c r="J12178" s="51"/>
      <c r="K12178" s="51"/>
      <c r="L12178" s="52"/>
    </row>
    <row r="12179" spans="1:12" hidden="1" x14ac:dyDescent="0.3">
      <c r="A12179" s="18" t="str">
        <f t="shared" ref="A12179" si="4095">+IF(OR(C12179=""),"NO",1)</f>
        <v>NO</v>
      </c>
      <c r="B12179" s="18"/>
      <c r="C12179" s="1" t="s">
        <v>124</v>
      </c>
      <c r="E12179" s="329">
        <v>5</v>
      </c>
      <c r="F12179" s="53" t="str">
        <f>+$F$26</f>
        <v>OBJETO</v>
      </c>
      <c r="G12179" s="332" t="s">
        <v>124</v>
      </c>
      <c r="H12179" s="333"/>
      <c r="I12179" s="333"/>
      <c r="J12179" s="333"/>
      <c r="K12179" s="333"/>
      <c r="L12179" s="334"/>
    </row>
    <row r="12180" spans="1:12" hidden="1" x14ac:dyDescent="0.3">
      <c r="A12180" s="18" t="str">
        <f t="shared" ref="A12180" si="4096">+IF(OR(C12179=""),"NO",1)</f>
        <v>NO</v>
      </c>
      <c r="B12180" s="18"/>
      <c r="E12180" s="330"/>
      <c r="F12180" s="54" t="str">
        <f>+$F$27</f>
        <v>CONTRATANTE</v>
      </c>
      <c r="G12180" s="335" t="s">
        <v>124</v>
      </c>
      <c r="H12180" s="310"/>
      <c r="I12180" s="310"/>
      <c r="J12180" s="310"/>
      <c r="K12180" s="310"/>
      <c r="L12180" s="336"/>
    </row>
    <row r="12181" spans="1:12" hidden="1" x14ac:dyDescent="0.3">
      <c r="A12181" s="18" t="str">
        <f t="shared" ref="A12181" si="4097">+IF(OR(C12179=""),"NO",1)</f>
        <v>NO</v>
      </c>
      <c r="B12181" s="18"/>
      <c r="E12181" s="330"/>
      <c r="F12181" s="54" t="str">
        <f>+$F$28</f>
        <v>APORTANTE</v>
      </c>
      <c r="G12181" s="337" t="s">
        <v>124</v>
      </c>
      <c r="H12181" s="338"/>
      <c r="I12181" s="338"/>
      <c r="J12181" s="338"/>
      <c r="K12181" s="338"/>
      <c r="L12181" s="339"/>
    </row>
    <row r="12182" spans="1:12" hidden="1" x14ac:dyDescent="0.3">
      <c r="A12182" s="18" t="str">
        <f t="shared" ref="A12182" si="4098">+IF(OR(C12179=""),"NO",1)</f>
        <v>NO</v>
      </c>
      <c r="B12182" s="18"/>
      <c r="E12182" s="330"/>
      <c r="F12182" s="54" t="str">
        <f>+$F$29</f>
        <v>VALOR /SMMLV)</v>
      </c>
      <c r="G12182" s="55" t="s">
        <v>124</v>
      </c>
      <c r="H12182" s="56" t="str">
        <f>+$H$29</f>
        <v>% PART..</v>
      </c>
      <c r="I12182" s="57" t="s">
        <v>124</v>
      </c>
      <c r="J12182" s="58" t="str">
        <f>+$J$29</f>
        <v>VALOR ACREDITADO</v>
      </c>
      <c r="K12182" s="59"/>
      <c r="L12182" s="47" t="s">
        <v>124</v>
      </c>
    </row>
    <row r="12183" spans="1:12" hidden="1" x14ac:dyDescent="0.3">
      <c r="A12183" s="18" t="str">
        <f t="shared" ref="A12183" si="4099">+IF(OR(C12179=""),"NO",1)</f>
        <v>NO</v>
      </c>
      <c r="B12183" s="18"/>
      <c r="E12183" s="330"/>
      <c r="F12183" s="60" t="str">
        <f>+$F$30</f>
        <v>EXPERIENCIA APORTADA</v>
      </c>
      <c r="G12183" s="340" t="s">
        <v>124</v>
      </c>
      <c r="H12183" s="341"/>
      <c r="I12183" s="341"/>
      <c r="J12183" s="341"/>
      <c r="K12183" s="341"/>
      <c r="L12183" s="342"/>
    </row>
    <row r="12184" spans="1:12" hidden="1" x14ac:dyDescent="0.3">
      <c r="A12184" s="18" t="str">
        <f t="shared" ref="A12184" si="4100">+IF(OR(C12179=""),"NO",1)</f>
        <v>NO</v>
      </c>
      <c r="B12184" s="18"/>
      <c r="E12184" s="331"/>
      <c r="F12184" s="62" t="str">
        <f>+$F$31</f>
        <v>OBSERVACIÓN</v>
      </c>
      <c r="G12184" s="343" t="s">
        <v>124</v>
      </c>
      <c r="H12184" s="344"/>
      <c r="I12184" s="344"/>
      <c r="J12184" s="344"/>
      <c r="K12184" s="344"/>
      <c r="L12184" s="345"/>
    </row>
    <row r="12185" spans="1:12" ht="8.5" hidden="1" customHeight="1" x14ac:dyDescent="0.3">
      <c r="A12185" s="18" t="str">
        <f t="shared" ref="A12185" si="4101">+IF(OR(C12179=""),"NO",1)</f>
        <v>NO</v>
      </c>
      <c r="B12185" s="18"/>
      <c r="E12185" s="49"/>
      <c r="F12185" s="50"/>
      <c r="G12185" s="51"/>
      <c r="H12185" s="51"/>
      <c r="I12185" s="51"/>
      <c r="J12185" s="51"/>
      <c r="K12185" s="51"/>
      <c r="L12185" s="52"/>
    </row>
    <row r="12186" spans="1:12" hidden="1" x14ac:dyDescent="0.3">
      <c r="A12186" s="18" t="str">
        <f t="shared" ref="A12186" si="4102">+IF(OR(C12186=""),"NO",1)</f>
        <v>NO</v>
      </c>
      <c r="B12186" s="18"/>
      <c r="C12186" s="1" t="s">
        <v>124</v>
      </c>
      <c r="E12186" s="329">
        <v>6</v>
      </c>
      <c r="F12186" s="53" t="str">
        <f>+$F$26</f>
        <v>OBJETO</v>
      </c>
      <c r="G12186" s="332" t="s">
        <v>124</v>
      </c>
      <c r="H12186" s="333"/>
      <c r="I12186" s="333"/>
      <c r="J12186" s="333"/>
      <c r="K12186" s="333"/>
      <c r="L12186" s="334"/>
    </row>
    <row r="12187" spans="1:12" hidden="1" x14ac:dyDescent="0.3">
      <c r="A12187" s="18" t="str">
        <f t="shared" ref="A12187" si="4103">+IF(OR(C12186=""),"NO",1)</f>
        <v>NO</v>
      </c>
      <c r="B12187" s="18"/>
      <c r="E12187" s="330"/>
      <c r="F12187" s="54" t="str">
        <f>+$F$27</f>
        <v>CONTRATANTE</v>
      </c>
      <c r="G12187" s="335" t="s">
        <v>124</v>
      </c>
      <c r="H12187" s="310"/>
      <c r="I12187" s="310"/>
      <c r="J12187" s="310"/>
      <c r="K12187" s="310"/>
      <c r="L12187" s="336"/>
    </row>
    <row r="12188" spans="1:12" hidden="1" x14ac:dyDescent="0.3">
      <c r="A12188" s="18" t="str">
        <f t="shared" ref="A12188" si="4104">+IF(OR(C12186=""),"NO",1)</f>
        <v>NO</v>
      </c>
      <c r="B12188" s="18"/>
      <c r="E12188" s="330"/>
      <c r="F12188" s="54" t="str">
        <f>+$F$28</f>
        <v>APORTANTE</v>
      </c>
      <c r="G12188" s="337" t="s">
        <v>124</v>
      </c>
      <c r="H12188" s="338"/>
      <c r="I12188" s="338"/>
      <c r="J12188" s="338"/>
      <c r="K12188" s="338"/>
      <c r="L12188" s="339"/>
    </row>
    <row r="12189" spans="1:12" hidden="1" x14ac:dyDescent="0.3">
      <c r="A12189" s="18" t="str">
        <f t="shared" ref="A12189" si="4105">+IF(OR(C12186=""),"NO",1)</f>
        <v>NO</v>
      </c>
      <c r="B12189" s="18"/>
      <c r="E12189" s="330"/>
      <c r="F12189" s="54" t="str">
        <f>+$F$29</f>
        <v>VALOR /SMMLV)</v>
      </c>
      <c r="G12189" s="55" t="s">
        <v>124</v>
      </c>
      <c r="H12189" s="56" t="str">
        <f>+$H$29</f>
        <v>% PART..</v>
      </c>
      <c r="I12189" s="57" t="s">
        <v>124</v>
      </c>
      <c r="J12189" s="58" t="str">
        <f>+$J$29</f>
        <v>VALOR ACREDITADO</v>
      </c>
      <c r="K12189" s="59"/>
      <c r="L12189" s="47" t="s">
        <v>124</v>
      </c>
    </row>
    <row r="12190" spans="1:12" hidden="1" x14ac:dyDescent="0.3">
      <c r="A12190" s="18" t="str">
        <f t="shared" ref="A12190" si="4106">+IF(OR(C12186=""),"NO",1)</f>
        <v>NO</v>
      </c>
      <c r="B12190" s="18"/>
      <c r="E12190" s="330"/>
      <c r="F12190" s="60" t="str">
        <f>+$F$30</f>
        <v>EXPERIENCIA APORTADA</v>
      </c>
      <c r="G12190" s="340" t="s">
        <v>124</v>
      </c>
      <c r="H12190" s="341"/>
      <c r="I12190" s="341"/>
      <c r="J12190" s="341"/>
      <c r="K12190" s="341"/>
      <c r="L12190" s="342"/>
    </row>
    <row r="12191" spans="1:12" hidden="1" x14ac:dyDescent="0.3">
      <c r="A12191" s="18" t="str">
        <f t="shared" ref="A12191" si="4107">+IF(OR(C12186=""),"NO",1)</f>
        <v>NO</v>
      </c>
      <c r="B12191" s="18"/>
      <c r="E12191" s="331"/>
      <c r="F12191" s="62" t="str">
        <f>+$F$31</f>
        <v>OBSERVACIÓN</v>
      </c>
      <c r="G12191" s="343" t="s">
        <v>124</v>
      </c>
      <c r="H12191" s="344"/>
      <c r="I12191" s="344"/>
      <c r="J12191" s="344"/>
      <c r="K12191" s="344"/>
      <c r="L12191" s="345"/>
    </row>
    <row r="12192" spans="1:12" ht="8.5" hidden="1" customHeight="1" x14ac:dyDescent="0.3">
      <c r="A12192" s="18" t="str">
        <f t="shared" ref="A12192" si="4108">+IF(OR(C12186=""),"NO",1)</f>
        <v>NO</v>
      </c>
      <c r="B12192" s="18"/>
      <c r="E12192" s="49"/>
      <c r="F12192" s="50"/>
      <c r="G12192" s="51"/>
      <c r="H12192" s="51"/>
      <c r="I12192" s="51"/>
      <c r="J12192" s="51"/>
      <c r="K12192" s="51"/>
      <c r="L12192" s="52"/>
    </row>
    <row r="12193" spans="1:12" hidden="1" x14ac:dyDescent="0.3">
      <c r="A12193" s="18" t="str">
        <f t="shared" ref="A12193" si="4109">+IF(OR(C12193=""),"NO",1)</f>
        <v>NO</v>
      </c>
      <c r="B12193" s="18"/>
      <c r="C12193" s="1" t="s">
        <v>124</v>
      </c>
      <c r="E12193" s="329">
        <v>7</v>
      </c>
      <c r="F12193" s="53" t="str">
        <f>+$F$26</f>
        <v>OBJETO</v>
      </c>
      <c r="G12193" s="332" t="s">
        <v>124</v>
      </c>
      <c r="H12193" s="333"/>
      <c r="I12193" s="333"/>
      <c r="J12193" s="333"/>
      <c r="K12193" s="333"/>
      <c r="L12193" s="334"/>
    </row>
    <row r="12194" spans="1:12" hidden="1" x14ac:dyDescent="0.3">
      <c r="A12194" s="18" t="str">
        <f t="shared" ref="A12194" si="4110">+IF(OR(C12193=""),"NO",1)</f>
        <v>NO</v>
      </c>
      <c r="B12194" s="18"/>
      <c r="E12194" s="330"/>
      <c r="F12194" s="54" t="str">
        <f>+$F$27</f>
        <v>CONTRATANTE</v>
      </c>
      <c r="G12194" s="335" t="s">
        <v>124</v>
      </c>
      <c r="H12194" s="310"/>
      <c r="I12194" s="310"/>
      <c r="J12194" s="310"/>
      <c r="K12194" s="310"/>
      <c r="L12194" s="336"/>
    </row>
    <row r="12195" spans="1:12" hidden="1" x14ac:dyDescent="0.3">
      <c r="A12195" s="18" t="str">
        <f t="shared" ref="A12195" si="4111">+IF(OR(C12193=""),"NO",1)</f>
        <v>NO</v>
      </c>
      <c r="B12195" s="18"/>
      <c r="E12195" s="330"/>
      <c r="F12195" s="54" t="str">
        <f>+$F$28</f>
        <v>APORTANTE</v>
      </c>
      <c r="G12195" s="337" t="s">
        <v>124</v>
      </c>
      <c r="H12195" s="338"/>
      <c r="I12195" s="338"/>
      <c r="J12195" s="338"/>
      <c r="K12195" s="338"/>
      <c r="L12195" s="339"/>
    </row>
    <row r="12196" spans="1:12" hidden="1" x14ac:dyDescent="0.3">
      <c r="A12196" s="18" t="str">
        <f t="shared" ref="A12196" si="4112">+IF(OR(C12193=""),"NO",1)</f>
        <v>NO</v>
      </c>
      <c r="B12196" s="18"/>
      <c r="E12196" s="330"/>
      <c r="F12196" s="54" t="str">
        <f>+$F$29</f>
        <v>VALOR /SMMLV)</v>
      </c>
      <c r="G12196" s="55" t="s">
        <v>124</v>
      </c>
      <c r="H12196" s="56" t="str">
        <f>+$H$29</f>
        <v>% PART..</v>
      </c>
      <c r="I12196" s="57" t="s">
        <v>124</v>
      </c>
      <c r="J12196" s="58" t="str">
        <f>+$J$29</f>
        <v>VALOR ACREDITADO</v>
      </c>
      <c r="K12196" s="59"/>
      <c r="L12196" s="47" t="s">
        <v>124</v>
      </c>
    </row>
    <row r="12197" spans="1:12" hidden="1" x14ac:dyDescent="0.3">
      <c r="A12197" s="18" t="str">
        <f t="shared" ref="A12197" si="4113">+IF(OR(C12193=""),"NO",1)</f>
        <v>NO</v>
      </c>
      <c r="B12197" s="18"/>
      <c r="E12197" s="330"/>
      <c r="F12197" s="60" t="str">
        <f>+$F$30</f>
        <v>EXPERIENCIA APORTADA</v>
      </c>
      <c r="G12197" s="340" t="s">
        <v>124</v>
      </c>
      <c r="H12197" s="341"/>
      <c r="I12197" s="341"/>
      <c r="J12197" s="341"/>
      <c r="K12197" s="341"/>
      <c r="L12197" s="342"/>
    </row>
    <row r="12198" spans="1:12" hidden="1" x14ac:dyDescent="0.3">
      <c r="A12198" s="18" t="str">
        <f t="shared" ref="A12198" si="4114">+IF(OR(C12193=""),"NO",1)</f>
        <v>NO</v>
      </c>
      <c r="B12198" s="18"/>
      <c r="E12198" s="331"/>
      <c r="F12198" s="62" t="str">
        <f>+$F$31</f>
        <v>OBSERVACIÓN</v>
      </c>
      <c r="G12198" s="343" t="s">
        <v>124</v>
      </c>
      <c r="H12198" s="344"/>
      <c r="I12198" s="344"/>
      <c r="J12198" s="344"/>
      <c r="K12198" s="344"/>
      <c r="L12198" s="345"/>
    </row>
    <row r="12199" spans="1:12" hidden="1" x14ac:dyDescent="0.3">
      <c r="A12199" s="18" t="str">
        <f t="shared" ref="A12199" si="4115">+IF(OR(C12193=""),"NO",1)</f>
        <v>NO</v>
      </c>
      <c r="B12199" s="18"/>
      <c r="E12199" s="49"/>
      <c r="F12199" s="50"/>
      <c r="G12199" s="51"/>
      <c r="H12199" s="51"/>
      <c r="I12199" s="51"/>
      <c r="J12199" s="51"/>
      <c r="K12199" s="51"/>
      <c r="L12199" s="52"/>
    </row>
    <row r="12200" spans="1:12" hidden="1" x14ac:dyDescent="0.3">
      <c r="A12200" s="1" t="str">
        <f>+A12135</f>
        <v>NO</v>
      </c>
      <c r="C12200" s="1" t="str">
        <f>"N"&amp;C12135</f>
        <v>N</v>
      </c>
      <c r="E12200" s="63"/>
      <c r="F12200" s="64" t="str">
        <f>+$F$75</f>
        <v>TOTAL DE CONTRATOS PRESENTADOS VÁLIDOS QUE CUMPLEN EXPERIENCIA ACREDITADA:</v>
      </c>
      <c r="G12200" s="65"/>
      <c r="H12200" s="65"/>
      <c r="I12200" s="65"/>
      <c r="J12200" s="66"/>
      <c r="K12200" s="65"/>
      <c r="L12200" s="67" t="s">
        <v>124</v>
      </c>
    </row>
    <row r="12201" spans="1:12" ht="6.65" hidden="1" customHeight="1" x14ac:dyDescent="0.3">
      <c r="A12201" s="1" t="str">
        <f>+A12135</f>
        <v>NO</v>
      </c>
      <c r="E12201" s="51"/>
      <c r="F12201" s="50"/>
      <c r="G12201" s="51"/>
      <c r="H12201" s="51"/>
      <c r="I12201" s="51"/>
      <c r="J12201" s="51"/>
      <c r="K12201" s="51"/>
      <c r="L12201" s="51"/>
    </row>
    <row r="12202" spans="1:12" hidden="1" x14ac:dyDescent="0.3">
      <c r="A12202" s="1" t="str">
        <f>+A12135</f>
        <v>NO</v>
      </c>
      <c r="E12202" s="63"/>
      <c r="F12202" s="63" t="str">
        <f>+$F$77</f>
        <v>ACREDITA SUMINISTRO E INSTALACIÓN DE MOBILIARIO POR LO MENOS EN UN (1) CONTRATO VÁLIDO</v>
      </c>
      <c r="G12202" s="65"/>
      <c r="H12202" s="65"/>
      <c r="I12202" s="65"/>
      <c r="J12202" s="66"/>
      <c r="K12202" s="65"/>
      <c r="L12202" s="68" t="s">
        <v>157</v>
      </c>
    </row>
    <row r="12203" spans="1:12" ht="5.15" hidden="1" customHeight="1" x14ac:dyDescent="0.3">
      <c r="A12203" s="1" t="str">
        <f>+A12135</f>
        <v>NO</v>
      </c>
      <c r="E12203" s="51"/>
      <c r="F12203" s="50"/>
      <c r="G12203" s="51"/>
      <c r="H12203" s="51"/>
      <c r="I12203" s="51"/>
      <c r="J12203" s="51"/>
      <c r="K12203" s="51"/>
      <c r="L12203" s="51"/>
    </row>
    <row r="12204" spans="1:12" ht="12.75" hidden="1" customHeight="1" x14ac:dyDescent="0.3">
      <c r="A12204" s="1" t="str">
        <f>+A12135</f>
        <v>NO</v>
      </c>
      <c r="E12204" s="69" t="str">
        <f>+$E$79</f>
        <v>EXPERIENCIA ESPECÍFICA NUMERAL 10.1.1 A</v>
      </c>
      <c r="F12204" s="70"/>
      <c r="G12204" s="70"/>
      <c r="H12204" s="70"/>
      <c r="I12204" s="70"/>
      <c r="J12204" s="70"/>
      <c r="K12204" s="70"/>
      <c r="L12204" s="71"/>
    </row>
    <row r="12205" spans="1:12" ht="26.5" hidden="1" customHeight="1" x14ac:dyDescent="0.3">
      <c r="A12205" s="1" t="str">
        <f>+A12135</f>
        <v>NO</v>
      </c>
      <c r="E12205" s="72"/>
      <c r="F12205" s="325" t="str">
        <f>+$F$80</f>
        <v>Por lo menos uno (1) de los contratos válidos aportados como experiencia general debe corresponder mínimo al 60% del presupuesto oficial del presente proceso de selección.  (SMMLV)</v>
      </c>
      <c r="G12205" s="326"/>
      <c r="H12205" s="326"/>
      <c r="I12205" s="326"/>
      <c r="J12205" s="326"/>
      <c r="K12205" s="73" t="s">
        <v>124</v>
      </c>
      <c r="L12205" s="74" t="s">
        <v>124</v>
      </c>
    </row>
    <row r="12206" spans="1:12" ht="23.5" hidden="1" customHeight="1" x14ac:dyDescent="0.3">
      <c r="A12206" s="1" t="str">
        <f>+A12135</f>
        <v>NO</v>
      </c>
      <c r="E12206" s="63"/>
      <c r="F12206" s="325" t="str">
        <f>+$F$81</f>
        <v xml:space="preserve">Deberá acreditarse en al menos uno (1) de los contratos válidos aportados como experiencia general una </v>
      </c>
      <c r="G12206" s="326"/>
      <c r="H12206" s="326"/>
      <c r="I12206" s="326"/>
      <c r="J12206" s="326"/>
      <c r="K12206" s="73" t="s">
        <v>124</v>
      </c>
      <c r="L12206" s="74" t="s">
        <v>124</v>
      </c>
    </row>
    <row r="12207" spans="1:12" ht="23.5" hidden="1" customHeight="1" x14ac:dyDescent="0.3">
      <c r="A12207" s="18" t="s">
        <v>30</v>
      </c>
      <c r="E12207" s="63"/>
      <c r="F12207" s="325" t="str">
        <f>+$F$82</f>
        <v xml:space="preserve">Deberá acreditarse en al menos uno (1) de los contratos válidos aportados interventoría a intervención de </v>
      </c>
      <c r="G12207" s="326"/>
      <c r="H12207" s="326"/>
      <c r="I12207" s="326"/>
      <c r="J12207" s="326"/>
      <c r="K12207" s="73">
        <f>+$K$82</f>
        <v>0</v>
      </c>
      <c r="L12207" s="74" t="s">
        <v>124</v>
      </c>
    </row>
    <row r="12208" spans="1:12" ht="36" hidden="1" customHeight="1" x14ac:dyDescent="0.3">
      <c r="A12208" s="18" t="s">
        <v>30</v>
      </c>
      <c r="E12208" s="63"/>
      <c r="F12208" s="325" t="str">
        <f>+$F$83</f>
        <v xml:space="preserve">Deberá acreditarse en al menos uno (1) de los contratos válidos aportados interventoría a intervención de </v>
      </c>
      <c r="G12208" s="326"/>
      <c r="H12208" s="326"/>
      <c r="I12208" s="326"/>
      <c r="J12208" s="326"/>
      <c r="K12208" s="75">
        <f>+$K$83</f>
        <v>0</v>
      </c>
      <c r="L12208" s="76" t="s">
        <v>124</v>
      </c>
    </row>
    <row r="12209" spans="1:12" hidden="1" x14ac:dyDescent="0.3">
      <c r="A12209" s="1" t="str">
        <f>+A12135</f>
        <v>NO</v>
      </c>
      <c r="E12209" s="51"/>
      <c r="F12209" s="50"/>
      <c r="G12209" s="51"/>
      <c r="H12209" s="51"/>
      <c r="I12209" s="51"/>
      <c r="J12209" s="51"/>
      <c r="K12209" s="51"/>
      <c r="L12209" s="51"/>
    </row>
    <row r="12210" spans="1:12" ht="12.75" hidden="1" customHeight="1" x14ac:dyDescent="0.3">
      <c r="A12210" s="1" t="str">
        <f>+A12135</f>
        <v>NO</v>
      </c>
      <c r="E12210" s="40" t="str">
        <f>+$E$85</f>
        <v>VALOR MÍNIMO A CERIFICAR % P.O EN SMMMLV. NUMERAL 3.9.1</v>
      </c>
      <c r="F12210" s="41"/>
      <c r="G12210" s="41"/>
      <c r="H12210" s="41"/>
      <c r="I12210" s="41"/>
      <c r="J12210" s="41"/>
      <c r="K12210" s="41"/>
      <c r="L12210" s="42"/>
    </row>
    <row r="12211" spans="1:12" hidden="1" x14ac:dyDescent="0.3">
      <c r="A12211" s="1" t="str">
        <f>+A12135</f>
        <v>NO</v>
      </c>
      <c r="C12211" s="1" t="str">
        <f>"M"&amp;C12135</f>
        <v>M</v>
      </c>
      <c r="E12211" s="77" t="str">
        <f>+$E$86</f>
        <v>100% P.O.</v>
      </c>
      <c r="F12211" s="78"/>
      <c r="G12211" s="61">
        <v>242.41716883554506</v>
      </c>
      <c r="H12211" s="124" t="str">
        <f>+$H$86</f>
        <v>TOTAL EJECUTADO DE CONTRATOS ACREDITADOS</v>
      </c>
      <c r="I12211" s="124"/>
      <c r="J12211" s="124"/>
      <c r="K12211" s="55" t="s">
        <v>124</v>
      </c>
      <c r="L12211" s="47" t="s">
        <v>124</v>
      </c>
    </row>
    <row r="12212" spans="1:12" hidden="1" x14ac:dyDescent="0.3">
      <c r="A12212" s="1" t="str">
        <f>+A12135</f>
        <v>NO</v>
      </c>
      <c r="E12212" s="39"/>
      <c r="F12212" s="39"/>
      <c r="G12212" s="39"/>
      <c r="H12212" s="39"/>
      <c r="I12212" s="39"/>
      <c r="J12212" s="39"/>
      <c r="K12212" s="39"/>
      <c r="L12212" s="39"/>
    </row>
    <row r="12213" spans="1:12" ht="12.75" hidden="1" customHeight="1" x14ac:dyDescent="0.3">
      <c r="A12213" s="18" t="s">
        <v>30</v>
      </c>
      <c r="B12213" s="18"/>
      <c r="E12213" s="40" t="str">
        <f>+$E$88</f>
        <v>CONSIDERACIONES PARA LA VALIDEZ DE LA EXPERIENCIA REQUERIDA: EXPERIENCIA PROPONENTES PLURALES NUMERAL 10.1.2 D</v>
      </c>
      <c r="F12213" s="41"/>
      <c r="G12213" s="41"/>
      <c r="H12213" s="41"/>
      <c r="I12213" s="41"/>
      <c r="J12213" s="41"/>
      <c r="K12213" s="41"/>
      <c r="L12213" s="42"/>
    </row>
    <row r="12214" spans="1:12" ht="28" hidden="1" customHeight="1" x14ac:dyDescent="0.3">
      <c r="A12214" s="18" t="s">
        <v>30</v>
      </c>
      <c r="B12214" s="18"/>
      <c r="C12214" s="1" t="str">
        <f>"O"&amp;C12135</f>
        <v>O</v>
      </c>
      <c r="E12214" s="80" t="str">
        <f>+$E$89</f>
        <v>i)</v>
      </c>
      <c r="F12214" s="327" t="str">
        <f>+$F$89</f>
        <v>Uno de los integrantes debe aportar como mínimo el cincuenta por ciento (50 %) de la experiencia solicitada</v>
      </c>
      <c r="G12214" s="328"/>
      <c r="H12214" s="328"/>
      <c r="I12214" s="328"/>
      <c r="J12214" s="328"/>
      <c r="K12214" s="73" t="s">
        <v>124</v>
      </c>
      <c r="L12214" s="47" t="s">
        <v>124</v>
      </c>
    </row>
    <row r="12215" spans="1:12" ht="28" hidden="1" customHeight="1" x14ac:dyDescent="0.3">
      <c r="A12215" s="18" t="s">
        <v>30</v>
      </c>
      <c r="B12215" s="18"/>
      <c r="C12215" s="1" t="str">
        <f>"O"&amp;C12135</f>
        <v>O</v>
      </c>
      <c r="E12215" s="80" t="str">
        <f>+$E$90</f>
        <v>ii)</v>
      </c>
      <c r="F12215" s="327" t="str">
        <f>+$F$90</f>
        <v>Todos los demás ntegrantes deben acreditar al menos el cinco por ciento (5 %) de la experiencia solicitada, solo uno (1) de los integrantes podrá no acreditar experiencia pero su porcentaje de participación  no podrá superar el diez por ciento (10 %)</v>
      </c>
      <c r="G12215" s="328"/>
      <c r="H12215" s="328"/>
      <c r="I12215" s="328"/>
      <c r="J12215" s="328"/>
      <c r="K12215" s="73" t="s">
        <v>124</v>
      </c>
      <c r="L12215" s="47" t="s">
        <v>124</v>
      </c>
    </row>
    <row r="12216" spans="1:12" hidden="1" x14ac:dyDescent="0.3">
      <c r="A12216" s="18" t="s">
        <v>30</v>
      </c>
      <c r="B12216" s="18"/>
      <c r="E12216" s="39"/>
      <c r="F12216" s="39"/>
      <c r="G12216" s="39"/>
      <c r="H12216" s="39"/>
      <c r="I12216" s="39"/>
      <c r="J12216" s="39"/>
      <c r="K12216" s="39"/>
      <c r="L12216" s="39"/>
    </row>
    <row r="12217" spans="1:12" ht="13" hidden="1" customHeight="1" x14ac:dyDescent="0.3">
      <c r="A12217" s="18" t="str">
        <f>+A12135</f>
        <v>NO</v>
      </c>
      <c r="B12217" s="18"/>
      <c r="E12217" s="69" t="str">
        <f>+$E$92</f>
        <v>VERIFICACIÓN Y ASIGNACIÓN DE PUNTAJE POR LA EXPERIENCIA DEL PROPONENTE</v>
      </c>
      <c r="F12217" s="70"/>
      <c r="G12217" s="70"/>
      <c r="H12217" s="70"/>
      <c r="I12217" s="70"/>
      <c r="J12217" s="70"/>
      <c r="K12217" s="70"/>
      <c r="L12217" s="71"/>
    </row>
    <row r="12218" spans="1:12" hidden="1" x14ac:dyDescent="0.3">
      <c r="A12218" s="18" t="str">
        <f>+A12135</f>
        <v>NO</v>
      </c>
      <c r="B12218" s="18"/>
      <c r="E12218" s="81"/>
      <c r="F12218" s="323" t="str">
        <f>+$F$93</f>
        <v>No. CONTRATOS QUE ACREDITAN LA EXPERIENCIA (NO OBJETO DE SUBSANACIÓN)</v>
      </c>
      <c r="G12218" s="324"/>
      <c r="H12218" s="324"/>
      <c r="I12218" s="324"/>
      <c r="J12218" s="324"/>
      <c r="K12218" s="82"/>
      <c r="L12218" s="83" t="s">
        <v>124</v>
      </c>
    </row>
    <row r="12219" spans="1:12" ht="13" hidden="1" customHeight="1" x14ac:dyDescent="0.3">
      <c r="A12219" s="18" t="str">
        <f>+A12135</f>
        <v>NO</v>
      </c>
      <c r="B12219" s="18"/>
      <c r="E12219" s="84"/>
      <c r="F12219" s="323" t="str">
        <f>+$F$94</f>
        <v>TOTAL EJECUTADO DE CONTRATOS ACREDITADOS PROPUESTA INICIAL</v>
      </c>
      <c r="G12219" s="324"/>
      <c r="H12219" s="324"/>
      <c r="I12219" s="324"/>
      <c r="J12219" s="324"/>
      <c r="K12219" s="85"/>
      <c r="L12219" s="86" t="s">
        <v>124</v>
      </c>
    </row>
    <row r="12220" spans="1:12" ht="13" hidden="1" customHeight="1" x14ac:dyDescent="0.3">
      <c r="A12220" s="18" t="str">
        <f>+A12135</f>
        <v>NO</v>
      </c>
      <c r="B12220" s="18"/>
      <c r="E12220" s="87"/>
      <c r="F12220" s="323" t="str">
        <f>+$F$95</f>
        <v>PROMEDIO VALOR ACREDITADO EN SMMLV</v>
      </c>
      <c r="G12220" s="324"/>
      <c r="H12220" s="324"/>
      <c r="I12220" s="324"/>
      <c r="J12220" s="324"/>
      <c r="K12220" s="66"/>
      <c r="L12220" s="88" t="s">
        <v>124</v>
      </c>
    </row>
    <row r="12221" spans="1:12" hidden="1" x14ac:dyDescent="0.3">
      <c r="A12221" s="18" t="str">
        <f>+A12135</f>
        <v>NO</v>
      </c>
      <c r="B12221" s="18"/>
      <c r="E12221" s="89"/>
      <c r="F12221" s="89"/>
      <c r="G12221" s="89"/>
      <c r="H12221" s="89"/>
      <c r="I12221" s="89"/>
      <c r="J12221" s="89"/>
      <c r="K12221" s="89"/>
      <c r="L12221" s="89"/>
    </row>
    <row r="12222" spans="1:12" ht="13" hidden="1" customHeight="1" x14ac:dyDescent="0.3">
      <c r="A12222" s="18" t="str">
        <f>+A12135</f>
        <v>NO</v>
      </c>
      <c r="B12222" s="18"/>
      <c r="E12222" s="69" t="str">
        <f>+$E$97</f>
        <v>3.9.2 EXIGENCIAS MÍNIMAS DE EXPERIENCIA Y FORMACIÓN ACADÉMICA DEL EQUIPO DE TRABAJO</v>
      </c>
      <c r="F12222" s="70"/>
      <c r="G12222" s="70"/>
      <c r="H12222" s="70"/>
      <c r="I12222" s="70"/>
      <c r="J12222" s="70"/>
      <c r="K12222" s="70"/>
      <c r="L12222" s="71"/>
    </row>
    <row r="12223" spans="1:12" hidden="1" x14ac:dyDescent="0.3">
      <c r="A12223" s="18" t="str">
        <f>+A12135</f>
        <v>NO</v>
      </c>
      <c r="B12223" s="18"/>
      <c r="E12223" s="90" t="str">
        <f>+$E$98</f>
        <v>Formulario 8</v>
      </c>
      <c r="F12223" s="315" t="s">
        <v>46</v>
      </c>
      <c r="G12223" s="316"/>
      <c r="H12223" s="317"/>
      <c r="I12223" s="318"/>
      <c r="J12223" s="318"/>
      <c r="K12223" s="318"/>
      <c r="L12223" s="319"/>
    </row>
    <row r="12224" spans="1:12" hidden="1" x14ac:dyDescent="0.3">
      <c r="A12224" s="18" t="str">
        <f>+A12135</f>
        <v>NO</v>
      </c>
      <c r="B12224" s="18"/>
      <c r="E12224" s="91" t="s">
        <v>124</v>
      </c>
      <c r="F12224" s="91" t="str">
        <f>+$F$99</f>
        <v>Director de Interventoría</v>
      </c>
      <c r="G12224" s="91" t="str">
        <f>+$G$99</f>
        <v>Residente de Interventoría</v>
      </c>
      <c r="H12224" s="320"/>
      <c r="I12224" s="321"/>
      <c r="J12224" s="321"/>
      <c r="K12224" s="321"/>
      <c r="L12224" s="322"/>
    </row>
    <row r="12225" spans="1:12" hidden="1" x14ac:dyDescent="0.3">
      <c r="A12225" s="18" t="str">
        <f>+A12135</f>
        <v>NO</v>
      </c>
      <c r="B12225" s="18"/>
      <c r="E12225" s="304" t="str">
        <f>+$E$100</f>
        <v>OBSERVACIONES RESPECTO REQUISITO HABILITANTE DEL PERSONAL CLAVE EVALUABLE</v>
      </c>
      <c r="F12225" s="305"/>
      <c r="G12225" s="305"/>
      <c r="H12225" s="305"/>
      <c r="I12225" s="305"/>
      <c r="J12225" s="305"/>
      <c r="K12225" s="305"/>
      <c r="L12225" s="305"/>
    </row>
    <row r="12226" spans="1:12" hidden="1" x14ac:dyDescent="0.3">
      <c r="A12226" s="18" t="str">
        <f>+A12135</f>
        <v>NO</v>
      </c>
      <c r="B12226" s="18"/>
      <c r="E12226" s="312" t="s">
        <v>124</v>
      </c>
      <c r="F12226" s="313"/>
      <c r="G12226" s="313"/>
      <c r="H12226" s="313"/>
      <c r="I12226" s="313"/>
      <c r="J12226" s="313"/>
      <c r="K12226" s="313"/>
      <c r="L12226" s="314"/>
    </row>
    <row r="12227" spans="1:12" hidden="1" x14ac:dyDescent="0.3">
      <c r="A12227" s="18" t="str">
        <f>+A12135</f>
        <v>NO</v>
      </c>
      <c r="B12227" s="18"/>
      <c r="E12227" s="89"/>
      <c r="F12227" s="89"/>
      <c r="G12227" s="89"/>
      <c r="H12227" s="89"/>
      <c r="I12227" s="89"/>
      <c r="J12227" s="89"/>
      <c r="K12227" s="89"/>
      <c r="L12227" s="89"/>
    </row>
    <row r="12228" spans="1:12" ht="13" hidden="1" customHeight="1" x14ac:dyDescent="0.3">
      <c r="A12228" s="18" t="str">
        <f>+A12135</f>
        <v>NO</v>
      </c>
      <c r="B12228" s="18"/>
      <c r="E12228" s="69" t="str">
        <f>+$E$103</f>
        <v>4.2 EQUIPO DE TRABAJO (Personal Clave Evaluable)</v>
      </c>
      <c r="F12228" s="70"/>
      <c r="G12228" s="70"/>
      <c r="H12228" s="70"/>
      <c r="I12228" s="70"/>
      <c r="J12228" s="70"/>
      <c r="K12228" s="70"/>
      <c r="L12228" s="71"/>
    </row>
    <row r="12229" spans="1:12" ht="23.25" hidden="1" customHeight="1" x14ac:dyDescent="0.3">
      <c r="A12229" s="18" t="str">
        <f>+A12135</f>
        <v>NO</v>
      </c>
      <c r="B12229" s="18"/>
      <c r="E12229" s="90" t="str">
        <f>+$E$104</f>
        <v>Formulario 9</v>
      </c>
      <c r="F12229" s="315" t="s">
        <v>46</v>
      </c>
      <c r="G12229" s="316"/>
      <c r="H12229" s="317"/>
      <c r="I12229" s="318"/>
      <c r="J12229" s="318"/>
      <c r="K12229" s="318"/>
      <c r="L12229" s="319"/>
    </row>
    <row r="12230" spans="1:12" hidden="1" x14ac:dyDescent="0.3">
      <c r="A12230" s="18" t="str">
        <f>+A12135</f>
        <v>NO</v>
      </c>
      <c r="B12230" s="18"/>
      <c r="E12230" s="91" t="s">
        <v>124</v>
      </c>
      <c r="F12230" s="91" t="str">
        <f>+$F$99</f>
        <v>Director de Interventoría</v>
      </c>
      <c r="G12230" s="91" t="str">
        <f>+$G$99</f>
        <v>Residente de Interventoría</v>
      </c>
      <c r="H12230" s="320"/>
      <c r="I12230" s="321"/>
      <c r="J12230" s="321"/>
      <c r="K12230" s="321"/>
      <c r="L12230" s="322"/>
    </row>
    <row r="12231" spans="1:12" hidden="1" x14ac:dyDescent="0.3">
      <c r="A12231" s="18" t="str">
        <f>+A12135</f>
        <v>NO</v>
      </c>
      <c r="B12231" s="18"/>
      <c r="E12231" s="89"/>
      <c r="F12231" s="89"/>
      <c r="G12231" s="89"/>
      <c r="H12231" s="89"/>
      <c r="I12231" s="89"/>
      <c r="J12231" s="89"/>
      <c r="K12231" s="89"/>
      <c r="L12231" s="89"/>
    </row>
    <row r="12232" spans="1:12" hidden="1" x14ac:dyDescent="0.3">
      <c r="A12232" s="1" t="str">
        <f>+A12135</f>
        <v>NO</v>
      </c>
      <c r="E12232" s="92" t="str">
        <f>+E12107</f>
        <v>CRITERIOS DE EVALUACIÓN Y PUNTAJE</v>
      </c>
      <c r="F12232" s="93"/>
      <c r="G12232" s="93"/>
      <c r="H12232" s="93"/>
      <c r="I12232" s="93"/>
      <c r="J12232" s="93"/>
      <c r="K12232" s="94"/>
      <c r="L12232" s="95" t="str">
        <f>+$L$107</f>
        <v>PUNTAJE OBTENIDO</v>
      </c>
    </row>
    <row r="12233" spans="1:12" hidden="1" x14ac:dyDescent="0.3">
      <c r="A12233" s="1" t="str">
        <f>+A12135</f>
        <v>NO</v>
      </c>
      <c r="E12233" s="96" t="str">
        <f>+$E$108</f>
        <v>VALOR</v>
      </c>
      <c r="F12233" s="97" t="str">
        <f>+$F$108</f>
        <v>EQUIPO DE TRABAJO (PERSONAL CLAVE EVALUABLE)</v>
      </c>
      <c r="G12233" s="24"/>
      <c r="H12233" s="24"/>
      <c r="I12233" s="24"/>
      <c r="J12233" s="24"/>
      <c r="K12233" s="24"/>
      <c r="L12233" s="98"/>
    </row>
    <row r="12234" spans="1:12" ht="12.75" hidden="1" customHeight="1" x14ac:dyDescent="0.3">
      <c r="A12234" s="1" t="str">
        <f>+A12135</f>
        <v>NO</v>
      </c>
      <c r="E12234" s="96">
        <f>+$E$109</f>
        <v>5</v>
      </c>
      <c r="F12234" s="307" t="str">
        <f>+$F$109</f>
        <v xml:space="preserve"> Experiencia Específica adicional</v>
      </c>
      <c r="G12234" s="308"/>
      <c r="H12234" s="308"/>
      <c r="I12234" s="308"/>
      <c r="J12234" s="308"/>
      <c r="K12234" s="309"/>
      <c r="L12234" s="99" t="str">
        <f>IFERROR(IF(VLOOKUP(C12135,'R. PUNTAJES'!$C$14:$R$213,'R. PUNTAJES'!$I$10,0)="","",VLOOKUP(C12135,'R. PUNTAJES'!$C$14:$R$213,'R. PUNTAJES'!$I$10,0)),"")</f>
        <v/>
      </c>
    </row>
    <row r="12235" spans="1:12" ht="12.75" hidden="1" customHeight="1" x14ac:dyDescent="0.3">
      <c r="A12235" s="1" t="str">
        <f>+A12135</f>
        <v>NO</v>
      </c>
      <c r="E12235" s="96">
        <f>+$E$110</f>
        <v>5</v>
      </c>
      <c r="F12235" s="307" t="str">
        <f>+$F$110</f>
        <v>Formación Académica adicional</v>
      </c>
      <c r="G12235" s="308"/>
      <c r="H12235" s="308"/>
      <c r="I12235" s="308"/>
      <c r="J12235" s="308"/>
      <c r="K12235" s="309"/>
      <c r="L12235" s="99" t="str">
        <f>IFERROR(IF(VLOOKUP(C12135,'R. PUNTAJES'!$C$14:$R$213,'R. PUNTAJES'!$J$10,0)="","",VLOOKUP(C12135,'R. PUNTAJES'!$C$14:$R$213,'R. PUNTAJES'!$J$10,0)),"")</f>
        <v/>
      </c>
    </row>
    <row r="12236" spans="1:12" hidden="1" x14ac:dyDescent="0.3">
      <c r="A12236" s="18" t="str">
        <f>+A12135</f>
        <v>NO</v>
      </c>
      <c r="B12236" s="18"/>
      <c r="E12236" s="100"/>
      <c r="F12236" s="101" t="str">
        <f>+$F$111</f>
        <v>FACTOR DE SOSTENIBILIDAD</v>
      </c>
      <c r="G12236" s="102"/>
      <c r="H12236" s="102"/>
      <c r="I12236" s="102"/>
      <c r="J12236" s="102"/>
      <c r="K12236" s="102"/>
      <c r="L12236" s="103"/>
    </row>
    <row r="12237" spans="1:12" hidden="1" x14ac:dyDescent="0.3">
      <c r="A12237" s="18" t="str">
        <f>+A12135</f>
        <v>NO</v>
      </c>
      <c r="B12237" s="18"/>
      <c r="E12237" s="104">
        <v>1</v>
      </c>
      <c r="F12237" s="105" t="str">
        <f>+$F$112</f>
        <v>Compromisos Sostenibilidad</v>
      </c>
      <c r="G12237" s="106"/>
      <c r="H12237" s="106"/>
      <c r="I12237" s="106"/>
      <c r="J12237" s="106"/>
      <c r="K12237" s="106"/>
      <c r="L12237" s="107" t="str">
        <f>IFERROR(IF(VLOOKUP(C12135,'R. PUNTAJES'!$C$14:$R$213,'R. PUNTAJES'!$K$10,0)="","",VLOOKUP(C12135,'R. PUNTAJES'!$C$14:$R$213,'R. PUNTAJES'!$K$10,0)),"")</f>
        <v/>
      </c>
    </row>
    <row r="12238" spans="1:12" hidden="1" x14ac:dyDescent="0.3">
      <c r="A12238" s="1" t="str">
        <f>+A12135</f>
        <v>NO</v>
      </c>
      <c r="E12238" s="108"/>
      <c r="F12238" s="109" t="str">
        <f>+$F$113</f>
        <v>APOYO A LA INDUSTRIA NACIONAL</v>
      </c>
      <c r="G12238" s="110"/>
      <c r="H12238" s="110"/>
      <c r="I12238" s="110"/>
      <c r="J12238" s="110"/>
      <c r="K12238" s="110"/>
      <c r="L12238" s="111"/>
    </row>
    <row r="12239" spans="1:12" ht="12.75" hidden="1" customHeight="1" x14ac:dyDescent="0.3">
      <c r="A12239" s="1" t="str">
        <f>+A12135</f>
        <v>NO</v>
      </c>
      <c r="E12239" s="96">
        <v>20</v>
      </c>
      <c r="F12239" s="307" t="str">
        <f>+$F$114</f>
        <v>Promoción de Servicios Nacionales o con Trato Nacional</v>
      </c>
      <c r="G12239" s="308"/>
      <c r="H12239" s="308"/>
      <c r="I12239" s="308"/>
      <c r="J12239" s="308"/>
      <c r="K12239" s="309"/>
      <c r="L12239" s="99" t="str">
        <f>IFERROR(IF(VLOOKUP(C12135,'R. PUNTAJES'!$C$14:$R$213,'R. PUNTAJES'!$L$10,0)="","",
IF(VLOOKUP(C12135,'R. PUNTAJES'!$C$14:$R$213,'R. PUNTAJES'!$L$10,0)=5,0,
VLOOKUP(C12135,'R. PUNTAJES'!$C$14:$R$213,'R. PUNTAJES'!$L$10,0))),"")</f>
        <v/>
      </c>
    </row>
    <row r="12240" spans="1:12" ht="12.75" hidden="1" customHeight="1" x14ac:dyDescent="0.3">
      <c r="A12240" s="1" t="str">
        <f>+A12135</f>
        <v>NO</v>
      </c>
      <c r="E12240" s="96">
        <v>5</v>
      </c>
      <c r="F12240" s="307" t="str">
        <f>+$F$115</f>
        <v>Incorporación de componente nacional en servicios extranjeros</v>
      </c>
      <c r="G12240" s="308"/>
      <c r="H12240" s="308"/>
      <c r="I12240" s="308"/>
      <c r="J12240" s="308"/>
      <c r="K12240" s="309"/>
      <c r="L12240" s="99" t="str">
        <f>IFERROR(IF(VLOOKUP(C12135,'R. PUNTAJES'!$C$14:$R$213,'R. PUNTAJES'!$L$10,0)="","",
IF(VLOOKUP(C12135,'R. PUNTAJES'!$C$14:$R$213,'R. PUNTAJES'!$L$10,0)=20,0,
VLOOKUP(C12135,'R. PUNTAJES'!$C$14:$R$213,'R. PUNTAJES'!$L$10,0))),"")</f>
        <v/>
      </c>
    </row>
    <row r="12241" spans="1:16" hidden="1" x14ac:dyDescent="0.3">
      <c r="A12241" s="1" t="str">
        <f>+A12135</f>
        <v>NO</v>
      </c>
      <c r="E12241" s="112"/>
      <c r="F12241" s="97" t="str">
        <f>+$F$116</f>
        <v>VINCULACIÓN DE PERSONAS CON DISCAPACIDAD</v>
      </c>
      <c r="G12241" s="24"/>
      <c r="H12241" s="24"/>
      <c r="I12241" s="24"/>
      <c r="J12241" s="24"/>
      <c r="K12241" s="24"/>
      <c r="L12241" s="98"/>
    </row>
    <row r="12242" spans="1:16" ht="12.75" hidden="1" customHeight="1" x14ac:dyDescent="0.3">
      <c r="A12242" s="1" t="str">
        <f>+A12135</f>
        <v>NO</v>
      </c>
      <c r="E12242" s="96">
        <v>1</v>
      </c>
      <c r="F12242" s="307" t="str">
        <f>+$F$117</f>
        <v xml:space="preserve">Trabajadores vinculados a la planta de personal </v>
      </c>
      <c r="G12242" s="308"/>
      <c r="H12242" s="308"/>
      <c r="I12242" s="308"/>
      <c r="J12242" s="308"/>
      <c r="K12242" s="309"/>
      <c r="L12242" s="99" t="str">
        <f>IFERROR(IF(VLOOKUP(C12135,'R. PUNTAJES'!$C$14:$R$213,'R. PUNTAJES'!$M$10,0)="","",VLOOKUP(C12135,'R. PUNTAJES'!$C$14:$R$213,'R. PUNTAJES'!$M$10,0)),"")</f>
        <v/>
      </c>
    </row>
    <row r="12243" spans="1:16" hidden="1" x14ac:dyDescent="0.3">
      <c r="A12243" s="1" t="str">
        <f>+A12135</f>
        <v>NO</v>
      </c>
      <c r="E12243" s="112"/>
      <c r="F12243" s="97" t="str">
        <f>+$F$118</f>
        <v>EMPRENDIMIENTOS Y EMPRESAS DE MUJERES</v>
      </c>
      <c r="G12243" s="24"/>
      <c r="H12243" s="24"/>
      <c r="I12243" s="24"/>
      <c r="J12243" s="24"/>
      <c r="K12243" s="24"/>
      <c r="L12243" s="98"/>
    </row>
    <row r="12244" spans="1:16" ht="13" hidden="1" customHeight="1" x14ac:dyDescent="0.3">
      <c r="A12244" s="1" t="str">
        <f>+A12135</f>
        <v>NO</v>
      </c>
      <c r="E12244" s="96">
        <v>0.25</v>
      </c>
      <c r="F12244" s="307" t="str">
        <f>+$F$119</f>
        <v>Emprendimientos y empresas de mujeres</v>
      </c>
      <c r="G12244" s="308"/>
      <c r="H12244" s="308"/>
      <c r="I12244" s="308"/>
      <c r="J12244" s="308"/>
      <c r="K12244" s="309"/>
      <c r="L12244" s="113" t="str">
        <f>IFERROR(IF(VLOOKUP(C12135,'R. PUNTAJES'!$C$14:$R$213,'R. PUNTAJES'!$N$10,0)="","",VLOOKUP(C12135,'R. PUNTAJES'!$C$14:$R$213,'R. PUNTAJES'!$N$10,0)),"")</f>
        <v/>
      </c>
    </row>
    <row r="12245" spans="1:16" hidden="1" x14ac:dyDescent="0.3">
      <c r="A12245" s="18" t="str">
        <f>+A12246</f>
        <v>NO</v>
      </c>
      <c r="B12245" s="18"/>
      <c r="E12245" s="112"/>
      <c r="F12245" s="97" t="str">
        <f>+$F$120</f>
        <v>MIPYME</v>
      </c>
      <c r="G12245" s="24"/>
      <c r="H12245" s="24"/>
      <c r="I12245" s="24"/>
      <c r="J12245" s="24"/>
      <c r="K12245" s="24"/>
      <c r="L12245" s="98"/>
    </row>
    <row r="12246" spans="1:16" hidden="1" x14ac:dyDescent="0.3">
      <c r="A12246" s="18" t="str">
        <f>+IF(E12246=0,"NO",1)</f>
        <v>NO</v>
      </c>
      <c r="B12246" s="18"/>
      <c r="E12246" s="96">
        <v>0</v>
      </c>
      <c r="F12246" s="307" t="str">
        <f>+$F$121</f>
        <v>Mipyme</v>
      </c>
      <c r="G12246" s="308"/>
      <c r="H12246" s="308"/>
      <c r="I12246" s="308"/>
      <c r="J12246" s="308"/>
      <c r="K12246" s="309"/>
      <c r="L12246" s="113" t="str">
        <f>IFERROR(IF(VLOOKUP(C12135,'R. PUNTAJES'!$C$14:$R$213,'R. PUNTAJES'!$O$10,0)="","",VLOOKUP(C12135,'R. PUNTAJES'!$C$14:$R$213,'R. PUNTAJES'!$O$10,0)),"")</f>
        <v/>
      </c>
    </row>
    <row r="12247" spans="1:16" hidden="1" x14ac:dyDescent="0.3">
      <c r="A12247" s="1" t="str">
        <f>+A12135</f>
        <v>NO</v>
      </c>
      <c r="E12247" s="112"/>
      <c r="F12247" s="97" t="str">
        <f>+$F$122</f>
        <v>EXPERIENCIA DEL PROPONENTE</v>
      </c>
      <c r="G12247" s="24"/>
      <c r="H12247" s="24"/>
      <c r="I12247" s="24"/>
      <c r="J12247" s="24"/>
      <c r="K12247" s="24"/>
      <c r="L12247" s="98"/>
    </row>
    <row r="12248" spans="1:16" hidden="1" x14ac:dyDescent="0.3">
      <c r="A12248" s="1" t="str">
        <f>+A12135</f>
        <v>NO</v>
      </c>
      <c r="E12248" s="96">
        <v>59.5</v>
      </c>
      <c r="F12248" s="307" t="str">
        <f>+$F$123</f>
        <v>mediana con valor absoluto</v>
      </c>
      <c r="G12248" s="308"/>
      <c r="H12248" s="308"/>
      <c r="I12248" s="308"/>
      <c r="J12248" s="308"/>
      <c r="K12248" s="309"/>
      <c r="L12248" s="113" t="str">
        <f>IFERROR(IF(VLOOKUP(C12135,'R. PUNTAJES'!$C$14:$R$213,'R. PUNTAJES'!$R$10,0)="","",VLOOKUP(C12135,'R. PUNTAJES'!$C$14:$R$213,'R. PUNTAJES'!$R$10,0)),"")</f>
        <v/>
      </c>
    </row>
    <row r="12249" spans="1:16" hidden="1" x14ac:dyDescent="0.3">
      <c r="A12249" s="1" t="str">
        <f>+A12135</f>
        <v>NO</v>
      </c>
      <c r="E12249" s="112"/>
      <c r="F12249" s="97" t="str">
        <f>+$F$124</f>
        <v>MULTAS</v>
      </c>
      <c r="G12249" s="24"/>
      <c r="H12249" s="24"/>
      <c r="I12249" s="24"/>
      <c r="J12249" s="24"/>
      <c r="K12249" s="24"/>
      <c r="L12249" s="98"/>
    </row>
    <row r="12250" spans="1:16" ht="12.75" hidden="1" customHeight="1" x14ac:dyDescent="0.3">
      <c r="A12250" s="1" t="str">
        <f>+A12135</f>
        <v>NO</v>
      </c>
      <c r="E12250" s="96">
        <v>-2</v>
      </c>
      <c r="F12250" s="307" t="str">
        <f>+$F$125</f>
        <v>Una o más multas o cláusulas penales durante el último año</v>
      </c>
      <c r="G12250" s="310"/>
      <c r="H12250" s="310"/>
      <c r="I12250" s="310"/>
      <c r="J12250" s="310"/>
      <c r="K12250" s="311"/>
      <c r="L12250" s="99" t="str">
        <f>IFERROR(IF(VLOOKUP(C12135,'R. PUNTAJES'!$C$14:$R$213,'R. PUNTAJES'!$Q$10,0)="","",VLOOKUP(C12135,'R. PUNTAJES'!$C$14:$R$213,'R. PUNTAJES'!$Q$10,0)),"")</f>
        <v/>
      </c>
    </row>
    <row r="12251" spans="1:16" hidden="1" x14ac:dyDescent="0.3">
      <c r="A12251" s="1" t="str">
        <f>+A12135</f>
        <v>NO</v>
      </c>
      <c r="E12251" s="112"/>
      <c r="F12251" s="97" t="str">
        <f>+$F$126</f>
        <v>OBRAS INCONCLUSAS</v>
      </c>
      <c r="G12251" s="24"/>
      <c r="H12251" s="24"/>
      <c r="I12251" s="24"/>
      <c r="J12251" s="24"/>
      <c r="K12251" s="24"/>
      <c r="L12251" s="98"/>
    </row>
    <row r="12252" spans="1:16" hidden="1" x14ac:dyDescent="0.3">
      <c r="A12252" s="1" t="str">
        <f>+A12135</f>
        <v>NO</v>
      </c>
      <c r="E12252" s="96">
        <v>-1</v>
      </c>
      <c r="F12252" s="301" t="str">
        <f>+$F$127</f>
        <v>Anotación vigente de obra civil inconclusa</v>
      </c>
      <c r="G12252" s="302"/>
      <c r="H12252" s="302"/>
      <c r="I12252" s="302"/>
      <c r="J12252" s="302"/>
      <c r="K12252" s="303"/>
      <c r="L12252" s="99" t="str">
        <f>IFERROR(IF(VLOOKUP(C12135,'R. PUNTAJES'!$C$14:$R$213,'R. PUNTAJES'!$P$10,0)="","",VLOOKUP(C12135,'R. PUNTAJES'!$C$14:$R$213,'R. PUNTAJES'!$P$10,0)),"")</f>
        <v/>
      </c>
    </row>
    <row r="12253" spans="1:16" ht="7.5" hidden="1" customHeight="1" x14ac:dyDescent="0.3">
      <c r="A12253" s="1" t="str">
        <f>+A12135</f>
        <v>NO</v>
      </c>
      <c r="E12253" s="114"/>
      <c r="F12253" s="45"/>
      <c r="G12253" s="45"/>
      <c r="H12253" s="45"/>
      <c r="I12253" s="45"/>
      <c r="J12253" s="45"/>
      <c r="K12253" s="45"/>
      <c r="L12253" s="48"/>
    </row>
    <row r="12254" spans="1:16" hidden="1" x14ac:dyDescent="0.3">
      <c r="A12254" s="1" t="str">
        <f>+A12135</f>
        <v>NO</v>
      </c>
      <c r="E12254" s="115" t="str">
        <f>+$E$129</f>
        <v>PUNTAJE TOTAL</v>
      </c>
      <c r="F12254" s="116"/>
      <c r="G12254" s="116"/>
      <c r="H12254" s="116"/>
      <c r="I12254" s="116"/>
      <c r="J12254" s="116"/>
      <c r="K12254" s="117"/>
      <c r="L12254" s="118">
        <f>IFERROR(IF(VLOOKUP(C12135,'R. PUNTAJES'!$C$14:$R$213,'R. PUNTAJES'!$H$10,0)="RECHAZO","",SUM(L12234:L12252)),"")</f>
        <v>0</v>
      </c>
    </row>
    <row r="12255" spans="1:16" hidden="1" x14ac:dyDescent="0.3">
      <c r="A12255" s="1" t="str">
        <f>+A12135</f>
        <v>NO</v>
      </c>
      <c r="E12255" s="304" t="str">
        <f>+$E$130</f>
        <v>OBSERVACIONES RESPECTO A PUNTAJES</v>
      </c>
      <c r="F12255" s="305"/>
      <c r="G12255" s="305"/>
      <c r="H12255" s="305"/>
      <c r="I12255" s="305"/>
      <c r="J12255" s="305"/>
      <c r="K12255" s="305"/>
      <c r="L12255" s="305"/>
    </row>
    <row r="12256" spans="1:16" ht="12" hidden="1" customHeight="1" x14ac:dyDescent="0.3">
      <c r="A12256" s="1" t="str">
        <f>+A12135</f>
        <v>NO</v>
      </c>
      <c r="E12256" s="306" t="s">
        <v>124</v>
      </c>
      <c r="F12256" s="305"/>
      <c r="G12256" s="305"/>
      <c r="H12256" s="305"/>
      <c r="I12256" s="305"/>
      <c r="J12256" s="305"/>
      <c r="K12256" s="305"/>
      <c r="L12256" s="305"/>
      <c r="N12256" s="119"/>
      <c r="O12256" s="119"/>
      <c r="P12256" s="120"/>
    </row>
    <row r="12257" spans="1:12" ht="3" hidden="1" customHeight="1" x14ac:dyDescent="0.3">
      <c r="A12257" s="1" t="str">
        <f>+A12136</f>
        <v>NO</v>
      </c>
      <c r="E12257" s="121"/>
      <c r="F12257" s="122"/>
      <c r="G12257" s="122"/>
      <c r="H12257" s="122"/>
      <c r="I12257" s="122"/>
      <c r="J12257" s="122"/>
      <c r="K12257" s="122"/>
      <c r="L12257" s="123"/>
    </row>
    <row r="12258" spans="1:12" hidden="1" x14ac:dyDescent="0.3">
      <c r="A12258" s="1" t="str">
        <f>+IF(OR(C12260=""),"NO",1)</f>
        <v>NO</v>
      </c>
      <c r="E12258" s="346"/>
      <c r="F12258" s="347"/>
      <c r="G12258" s="347"/>
      <c r="H12258" s="347"/>
      <c r="I12258" s="347"/>
      <c r="J12258" s="347"/>
      <c r="K12258" s="347"/>
      <c r="L12258" s="347"/>
    </row>
    <row r="12259" spans="1:12" ht="4.5" hidden="1" customHeight="1" x14ac:dyDescent="0.3">
      <c r="A12259" s="1" t="str">
        <f>+A12260</f>
        <v>NO</v>
      </c>
      <c r="E12259" s="15"/>
      <c r="F12259" s="16"/>
      <c r="G12259" s="16"/>
      <c r="H12259" s="16"/>
      <c r="I12259" s="16"/>
      <c r="J12259" s="16"/>
      <c r="K12259" s="16"/>
      <c r="L12259" s="17"/>
    </row>
    <row r="12260" spans="1:12" ht="15.75" hidden="1" customHeight="1" x14ac:dyDescent="0.3">
      <c r="A12260" s="1" t="str">
        <f>+IF(OR(C12260=""),"NO",1)</f>
        <v>NO</v>
      </c>
      <c r="B12260" s="1">
        <f>1+MAX($B$1:B12259)</f>
        <v>99</v>
      </c>
      <c r="C12260" s="18" t="s">
        <v>124</v>
      </c>
      <c r="E12260" s="19" t="s">
        <v>124</v>
      </c>
      <c r="F12260" s="20"/>
      <c r="G12260" s="20"/>
      <c r="H12260" s="20"/>
      <c r="I12260" s="21"/>
      <c r="J12260" s="20"/>
      <c r="K12260" s="21"/>
      <c r="L12260" s="22"/>
    </row>
    <row r="12261" spans="1:12" hidden="1" x14ac:dyDescent="0.3">
      <c r="A12261" s="1" t="str">
        <f>A12260</f>
        <v>NO</v>
      </c>
      <c r="E12261" s="23" t="str">
        <f>+$E$11</f>
        <v>Integrantes</v>
      </c>
      <c r="F12261" s="24"/>
      <c r="G12261" s="24"/>
      <c r="H12261" s="24"/>
      <c r="I12261" s="24"/>
      <c r="J12261" s="24"/>
      <c r="K12261" s="25" t="str">
        <f>+$K$11</f>
        <v>Nit</v>
      </c>
      <c r="L12261" s="26" t="str">
        <f>+$L$11</f>
        <v>Part.</v>
      </c>
    </row>
    <row r="12262" spans="1:12" hidden="1" x14ac:dyDescent="0.3">
      <c r="A12262" s="1" t="str">
        <f>+A12261</f>
        <v>NO</v>
      </c>
      <c r="C12262" s="1" t="s">
        <v>124</v>
      </c>
      <c r="E12262" s="27" t="s">
        <v>124</v>
      </c>
      <c r="F12262" s="28"/>
      <c r="G12262" s="28"/>
      <c r="H12262" s="28"/>
      <c r="I12262" s="28"/>
      <c r="J12262" s="28"/>
      <c r="K12262" s="29" t="s">
        <v>124</v>
      </c>
      <c r="L12262" s="30" t="s">
        <v>124</v>
      </c>
    </row>
    <row r="12263" spans="1:12" hidden="1" x14ac:dyDescent="0.3">
      <c r="A12263" s="18" t="str">
        <f>+IF(OR(C12263=""),"NO",1)</f>
        <v>NO</v>
      </c>
      <c r="B12263" s="18"/>
      <c r="C12263" s="1" t="s">
        <v>124</v>
      </c>
      <c r="E12263" s="31" t="s">
        <v>124</v>
      </c>
      <c r="F12263" s="32"/>
      <c r="G12263" s="32"/>
      <c r="H12263" s="32"/>
      <c r="I12263" s="32"/>
      <c r="J12263" s="32"/>
      <c r="K12263" s="33" t="s">
        <v>124</v>
      </c>
      <c r="L12263" s="34" t="s">
        <v>124</v>
      </c>
    </row>
    <row r="12264" spans="1:12" hidden="1" x14ac:dyDescent="0.3">
      <c r="A12264" s="18" t="str">
        <f>+IF(OR(C12264=""),"NO",1)</f>
        <v>NO</v>
      </c>
      <c r="B12264" s="18"/>
      <c r="C12264" s="1" t="s">
        <v>124</v>
      </c>
      <c r="E12264" s="31" t="s">
        <v>124</v>
      </c>
      <c r="F12264" s="32"/>
      <c r="G12264" s="32"/>
      <c r="H12264" s="32"/>
      <c r="I12264" s="32"/>
      <c r="J12264" s="32"/>
      <c r="K12264" s="33" t="s">
        <v>124</v>
      </c>
      <c r="L12264" s="34" t="s">
        <v>124</v>
      </c>
    </row>
    <row r="12265" spans="1:12" hidden="1" x14ac:dyDescent="0.3">
      <c r="A12265" s="18" t="str">
        <f>+IF(OR(C12265=""),"NO",1)</f>
        <v>NO</v>
      </c>
      <c r="B12265" s="18"/>
      <c r="C12265" s="1" t="s">
        <v>124</v>
      </c>
      <c r="E12265" s="31" t="s">
        <v>13</v>
      </c>
      <c r="F12265" s="32"/>
      <c r="G12265" s="32"/>
      <c r="H12265" s="32"/>
      <c r="I12265" s="32"/>
      <c r="J12265" s="32"/>
      <c r="K12265" s="33"/>
      <c r="L12265" s="34"/>
    </row>
    <row r="12266" spans="1:12" hidden="1" x14ac:dyDescent="0.3">
      <c r="A12266" s="18" t="str">
        <f>+IF(OR(C12266=""),"NO",1)</f>
        <v>NO</v>
      </c>
      <c r="B12266" s="18"/>
      <c r="C12266" s="1" t="s">
        <v>124</v>
      </c>
      <c r="E12266" s="31" t="s">
        <v>13</v>
      </c>
      <c r="F12266" s="32"/>
      <c r="G12266" s="32"/>
      <c r="H12266" s="32"/>
      <c r="I12266" s="32"/>
      <c r="J12266" s="32"/>
      <c r="K12266" s="33"/>
      <c r="L12266" s="34"/>
    </row>
    <row r="12267" spans="1:12" hidden="1" x14ac:dyDescent="0.3">
      <c r="A12267" s="18" t="str">
        <f>+IF(OR(C12267=""),"NO",1)</f>
        <v>NO</v>
      </c>
      <c r="B12267" s="18"/>
      <c r="C12267" s="1" t="s">
        <v>124</v>
      </c>
      <c r="E12267" s="35" t="s">
        <v>13</v>
      </c>
      <c r="F12267" s="36"/>
      <c r="G12267" s="36"/>
      <c r="H12267" s="36"/>
      <c r="I12267" s="36"/>
      <c r="J12267" s="36"/>
      <c r="K12267" s="37"/>
      <c r="L12267" s="38"/>
    </row>
    <row r="12268" spans="1:12" ht="5.15" hidden="1" customHeight="1" x14ac:dyDescent="0.3">
      <c r="A12268" s="1" t="str">
        <f>+A12260</f>
        <v>NO</v>
      </c>
      <c r="E12268" s="39"/>
      <c r="F12268" s="39"/>
      <c r="G12268" s="39"/>
      <c r="H12268" s="39"/>
      <c r="I12268" s="39"/>
      <c r="J12268" s="39"/>
      <c r="K12268" s="39"/>
      <c r="L12268" s="39"/>
    </row>
    <row r="12269" spans="1:12" ht="15.75" hidden="1" customHeight="1" x14ac:dyDescent="0.3">
      <c r="A12269" s="1" t="str">
        <f>+A12260</f>
        <v>NO</v>
      </c>
      <c r="E12269" s="40" t="str">
        <f>+$E$19</f>
        <v>RESULTADO DE EVALUACIÓN TÉCNICA</v>
      </c>
      <c r="F12269" s="41"/>
      <c r="G12269" s="41"/>
      <c r="H12269" s="41"/>
      <c r="I12269" s="41"/>
      <c r="J12269" s="41"/>
      <c r="K12269" s="41"/>
      <c r="L12269" s="42"/>
    </row>
    <row r="12270" spans="1:12" hidden="1" x14ac:dyDescent="0.3">
      <c r="A12270" s="1" t="str">
        <f>+A12260</f>
        <v>NO</v>
      </c>
      <c r="E12270" s="43"/>
      <c r="F12270" s="44" t="str">
        <f>+$F$20</f>
        <v>Experiencia</v>
      </c>
      <c r="G12270" s="45"/>
      <c r="H12270" s="45"/>
      <c r="I12270" s="45"/>
      <c r="J12270" s="45"/>
      <c r="K12270" s="46"/>
      <c r="L12270" s="47" t="s">
        <v>124</v>
      </c>
    </row>
    <row r="12271" spans="1:12" hidden="1" x14ac:dyDescent="0.3">
      <c r="A12271" s="1" t="str">
        <f>+A12260</f>
        <v>NO</v>
      </c>
      <c r="E12271" s="348" t="str">
        <f>+$E$21</f>
        <v>OBSERVACIONES RESPECTO A LA EVALUACIÓN DE EXPERIENCIA</v>
      </c>
      <c r="F12271" s="308"/>
      <c r="G12271" s="308"/>
      <c r="H12271" s="308"/>
      <c r="I12271" s="308"/>
      <c r="J12271" s="308"/>
      <c r="K12271" s="308"/>
      <c r="L12271" s="349"/>
    </row>
    <row r="12272" spans="1:12" hidden="1" x14ac:dyDescent="0.3">
      <c r="A12272" s="1" t="str">
        <f>+A12260</f>
        <v>NO</v>
      </c>
      <c r="E12272" s="350" t="s">
        <v>124</v>
      </c>
      <c r="F12272" s="351"/>
      <c r="G12272" s="351"/>
      <c r="H12272" s="351"/>
      <c r="I12272" s="351"/>
      <c r="J12272" s="351"/>
      <c r="K12272" s="351"/>
      <c r="L12272" s="352"/>
    </row>
    <row r="12273" spans="1:12" ht="5.15" hidden="1" customHeight="1" x14ac:dyDescent="0.3">
      <c r="A12273" s="1" t="str">
        <f>+A12260</f>
        <v>NO</v>
      </c>
      <c r="E12273" s="39"/>
      <c r="F12273" s="39"/>
      <c r="G12273" s="39"/>
      <c r="H12273" s="39"/>
      <c r="I12273" s="39"/>
      <c r="J12273" s="39"/>
      <c r="K12273" s="39"/>
      <c r="L12273" s="39"/>
    </row>
    <row r="12274" spans="1:12" ht="12.75" hidden="1" customHeight="1" x14ac:dyDescent="0.3">
      <c r="A12274" s="1" t="str">
        <f>+A12260</f>
        <v>NO</v>
      </c>
      <c r="E12274" s="40" t="str">
        <f>+$E$24</f>
        <v>EXPERIENCIA HABILITANTE: CONTRATOS PRESENTADOS</v>
      </c>
      <c r="F12274" s="41"/>
      <c r="G12274" s="41"/>
      <c r="H12274" s="41"/>
      <c r="I12274" s="41"/>
      <c r="J12274" s="41"/>
      <c r="K12274" s="41"/>
      <c r="L12274" s="42"/>
    </row>
    <row r="12275" spans="1:12" ht="8.5" hidden="1" customHeight="1" x14ac:dyDescent="0.3">
      <c r="A12275" s="1" t="str">
        <f>+A12260</f>
        <v>NO</v>
      </c>
      <c r="E12275" s="49"/>
      <c r="F12275" s="50"/>
      <c r="G12275" s="51"/>
      <c r="H12275" s="51"/>
      <c r="I12275" s="51"/>
      <c r="J12275" s="51"/>
      <c r="K12275" s="51"/>
      <c r="L12275" s="52"/>
    </row>
    <row r="12276" spans="1:12" hidden="1" x14ac:dyDescent="0.3">
      <c r="A12276" s="18" t="str">
        <f>+IF(OR(C12276=""),"NO",1)</f>
        <v>NO</v>
      </c>
      <c r="B12276" s="18"/>
      <c r="C12276" s="1" t="s">
        <v>124</v>
      </c>
      <c r="E12276" s="329">
        <v>1</v>
      </c>
      <c r="F12276" s="53" t="str">
        <f>+$F$26</f>
        <v>OBJETO</v>
      </c>
      <c r="G12276" s="332" t="s">
        <v>124</v>
      </c>
      <c r="H12276" s="333"/>
      <c r="I12276" s="333"/>
      <c r="J12276" s="333"/>
      <c r="K12276" s="333"/>
      <c r="L12276" s="334"/>
    </row>
    <row r="12277" spans="1:12" hidden="1" x14ac:dyDescent="0.3">
      <c r="A12277" s="18" t="str">
        <f>+IF(OR(C12276=""),"NO",1)</f>
        <v>NO</v>
      </c>
      <c r="B12277" s="18"/>
      <c r="E12277" s="330"/>
      <c r="F12277" s="54" t="str">
        <f>+$F$27</f>
        <v>CONTRATANTE</v>
      </c>
      <c r="G12277" s="335" t="s">
        <v>124</v>
      </c>
      <c r="H12277" s="310"/>
      <c r="I12277" s="310"/>
      <c r="J12277" s="310"/>
      <c r="K12277" s="310"/>
      <c r="L12277" s="336"/>
    </row>
    <row r="12278" spans="1:12" hidden="1" x14ac:dyDescent="0.3">
      <c r="A12278" s="18" t="str">
        <f>+IF(OR(C12276=""),"NO",1)</f>
        <v>NO</v>
      </c>
      <c r="B12278" s="18"/>
      <c r="E12278" s="330"/>
      <c r="F12278" s="54" t="str">
        <f>+$F$28</f>
        <v>APORTANTE</v>
      </c>
      <c r="G12278" s="337" t="s">
        <v>124</v>
      </c>
      <c r="H12278" s="338"/>
      <c r="I12278" s="338"/>
      <c r="J12278" s="338"/>
      <c r="K12278" s="338"/>
      <c r="L12278" s="339"/>
    </row>
    <row r="12279" spans="1:12" hidden="1" x14ac:dyDescent="0.3">
      <c r="A12279" s="18" t="str">
        <f>+IF(OR(C12276=""),"NO",1)</f>
        <v>NO</v>
      </c>
      <c r="B12279" s="18"/>
      <c r="E12279" s="330"/>
      <c r="F12279" s="54" t="str">
        <f>+$F$29</f>
        <v>VALOR /SMMLV)</v>
      </c>
      <c r="G12279" s="55" t="s">
        <v>124</v>
      </c>
      <c r="H12279" s="56" t="str">
        <f>+$H$29</f>
        <v>% PART..</v>
      </c>
      <c r="I12279" s="57" t="s">
        <v>124</v>
      </c>
      <c r="J12279" s="58" t="str">
        <f>+$J$29</f>
        <v>VALOR ACREDITADO</v>
      </c>
      <c r="K12279" s="59"/>
      <c r="L12279" s="47" t="s">
        <v>124</v>
      </c>
    </row>
    <row r="12280" spans="1:12" hidden="1" x14ac:dyDescent="0.3">
      <c r="A12280" s="18" t="str">
        <f>+IF(OR(C12276=""),"NO",1)</f>
        <v>NO</v>
      </c>
      <c r="B12280" s="18"/>
      <c r="E12280" s="330"/>
      <c r="F12280" s="60" t="str">
        <f>+$F$30</f>
        <v>EXPERIENCIA APORTADA</v>
      </c>
      <c r="G12280" s="340" t="s">
        <v>124</v>
      </c>
      <c r="H12280" s="341"/>
      <c r="I12280" s="341"/>
      <c r="J12280" s="341"/>
      <c r="K12280" s="341"/>
      <c r="L12280" s="342"/>
    </row>
    <row r="12281" spans="1:12" hidden="1" x14ac:dyDescent="0.3">
      <c r="A12281" s="18" t="str">
        <f>+IF(OR(C12276=""),"NO",1)</f>
        <v>NO</v>
      </c>
      <c r="B12281" s="18"/>
      <c r="E12281" s="331"/>
      <c r="F12281" s="62" t="str">
        <f>+$F$31</f>
        <v>OBSERVACIÓN</v>
      </c>
      <c r="G12281" s="343" t="s">
        <v>124</v>
      </c>
      <c r="H12281" s="344"/>
      <c r="I12281" s="344"/>
      <c r="J12281" s="344"/>
      <c r="K12281" s="344"/>
      <c r="L12281" s="345"/>
    </row>
    <row r="12282" spans="1:12" ht="8.5" hidden="1" customHeight="1" x14ac:dyDescent="0.3">
      <c r="A12282" s="18" t="str">
        <f>+IF(OR(C12276=""),"NO",1)</f>
        <v>NO</v>
      </c>
      <c r="B12282" s="18"/>
      <c r="E12282" s="49"/>
      <c r="F12282" s="50"/>
      <c r="G12282" s="51"/>
      <c r="H12282" s="51"/>
      <c r="I12282" s="51"/>
      <c r="J12282" s="51"/>
      <c r="K12282" s="51"/>
      <c r="L12282" s="52"/>
    </row>
    <row r="12283" spans="1:12" hidden="1" x14ac:dyDescent="0.3">
      <c r="A12283" s="18" t="str">
        <f t="shared" ref="A12283" si="4116">+IF(OR(C12283=""),"NO",1)</f>
        <v>NO</v>
      </c>
      <c r="B12283" s="18"/>
      <c r="C12283" s="1" t="s">
        <v>124</v>
      </c>
      <c r="E12283" s="329">
        <v>2</v>
      </c>
      <c r="F12283" s="53" t="str">
        <f>+$F$26</f>
        <v>OBJETO</v>
      </c>
      <c r="G12283" s="332" t="s">
        <v>124</v>
      </c>
      <c r="H12283" s="333"/>
      <c r="I12283" s="333"/>
      <c r="J12283" s="333"/>
      <c r="K12283" s="333"/>
      <c r="L12283" s="334"/>
    </row>
    <row r="12284" spans="1:12" hidden="1" x14ac:dyDescent="0.3">
      <c r="A12284" s="18" t="str">
        <f t="shared" ref="A12284" si="4117">+IF(OR(C12283=""),"NO",1)</f>
        <v>NO</v>
      </c>
      <c r="B12284" s="18"/>
      <c r="E12284" s="330"/>
      <c r="F12284" s="54" t="str">
        <f>+$F$27</f>
        <v>CONTRATANTE</v>
      </c>
      <c r="G12284" s="335" t="s">
        <v>124</v>
      </c>
      <c r="H12284" s="310"/>
      <c r="I12284" s="310"/>
      <c r="J12284" s="310"/>
      <c r="K12284" s="310"/>
      <c r="L12284" s="336"/>
    </row>
    <row r="12285" spans="1:12" hidden="1" x14ac:dyDescent="0.3">
      <c r="A12285" s="18" t="str">
        <f t="shared" ref="A12285" si="4118">+IF(OR(C12283=""),"NO",1)</f>
        <v>NO</v>
      </c>
      <c r="B12285" s="18"/>
      <c r="E12285" s="330"/>
      <c r="F12285" s="54" t="str">
        <f>+$F$28</f>
        <v>APORTANTE</v>
      </c>
      <c r="G12285" s="337" t="s">
        <v>124</v>
      </c>
      <c r="H12285" s="338"/>
      <c r="I12285" s="338"/>
      <c r="J12285" s="338"/>
      <c r="K12285" s="338"/>
      <c r="L12285" s="339"/>
    </row>
    <row r="12286" spans="1:12" hidden="1" x14ac:dyDescent="0.3">
      <c r="A12286" s="18" t="str">
        <f t="shared" ref="A12286" si="4119">+IF(OR(C12283=""),"NO",1)</f>
        <v>NO</v>
      </c>
      <c r="B12286" s="18"/>
      <c r="E12286" s="330"/>
      <c r="F12286" s="54" t="str">
        <f>+$F$29</f>
        <v>VALOR /SMMLV)</v>
      </c>
      <c r="G12286" s="55" t="s">
        <v>124</v>
      </c>
      <c r="H12286" s="56" t="str">
        <f>+$H$29</f>
        <v>% PART..</v>
      </c>
      <c r="I12286" s="57" t="s">
        <v>124</v>
      </c>
      <c r="J12286" s="58" t="str">
        <f>+$J$29</f>
        <v>VALOR ACREDITADO</v>
      </c>
      <c r="K12286" s="59"/>
      <c r="L12286" s="47" t="s">
        <v>124</v>
      </c>
    </row>
    <row r="12287" spans="1:12" hidden="1" x14ac:dyDescent="0.3">
      <c r="A12287" s="18" t="str">
        <f t="shared" ref="A12287" si="4120">+IF(OR(C12283=""),"NO",1)</f>
        <v>NO</v>
      </c>
      <c r="B12287" s="18"/>
      <c r="E12287" s="330"/>
      <c r="F12287" s="60" t="str">
        <f>+$F$30</f>
        <v>EXPERIENCIA APORTADA</v>
      </c>
      <c r="G12287" s="340" t="s">
        <v>124</v>
      </c>
      <c r="H12287" s="341"/>
      <c r="I12287" s="341"/>
      <c r="J12287" s="341"/>
      <c r="K12287" s="341"/>
      <c r="L12287" s="342"/>
    </row>
    <row r="12288" spans="1:12" hidden="1" x14ac:dyDescent="0.3">
      <c r="A12288" s="18" t="str">
        <f t="shared" ref="A12288" si="4121">+IF(OR(C12283=""),"NO",1)</f>
        <v>NO</v>
      </c>
      <c r="B12288" s="18"/>
      <c r="E12288" s="331"/>
      <c r="F12288" s="62" t="str">
        <f>+$F$31</f>
        <v>OBSERVACIÓN</v>
      </c>
      <c r="G12288" s="343" t="s">
        <v>124</v>
      </c>
      <c r="H12288" s="344"/>
      <c r="I12288" s="344"/>
      <c r="J12288" s="344"/>
      <c r="K12288" s="344"/>
      <c r="L12288" s="345"/>
    </row>
    <row r="12289" spans="1:12" ht="8.5" hidden="1" customHeight="1" x14ac:dyDescent="0.3">
      <c r="A12289" s="18" t="str">
        <f t="shared" ref="A12289" si="4122">+IF(OR(C12283=""),"NO",1)</f>
        <v>NO</v>
      </c>
      <c r="B12289" s="18"/>
      <c r="E12289" s="49"/>
      <c r="F12289" s="50"/>
      <c r="G12289" s="51"/>
      <c r="H12289" s="51"/>
      <c r="I12289" s="51"/>
      <c r="J12289" s="51"/>
      <c r="K12289" s="51"/>
      <c r="L12289" s="52"/>
    </row>
    <row r="12290" spans="1:12" hidden="1" x14ac:dyDescent="0.3">
      <c r="A12290" s="18" t="str">
        <f t="shared" ref="A12290" si="4123">+IF(OR(C12290=""),"NO",1)</f>
        <v>NO</v>
      </c>
      <c r="B12290" s="18"/>
      <c r="C12290" s="1" t="s">
        <v>124</v>
      </c>
      <c r="E12290" s="329">
        <v>3</v>
      </c>
      <c r="F12290" s="53" t="str">
        <f>+$F$26</f>
        <v>OBJETO</v>
      </c>
      <c r="G12290" s="332" t="s">
        <v>124</v>
      </c>
      <c r="H12290" s="333"/>
      <c r="I12290" s="333"/>
      <c r="J12290" s="333"/>
      <c r="K12290" s="333"/>
      <c r="L12290" s="334"/>
    </row>
    <row r="12291" spans="1:12" hidden="1" x14ac:dyDescent="0.3">
      <c r="A12291" s="18" t="str">
        <f t="shared" ref="A12291" si="4124">+IF(OR(C12290=""),"NO",1)</f>
        <v>NO</v>
      </c>
      <c r="B12291" s="18"/>
      <c r="E12291" s="330"/>
      <c r="F12291" s="54" t="str">
        <f>+$F$27</f>
        <v>CONTRATANTE</v>
      </c>
      <c r="G12291" s="335" t="s">
        <v>124</v>
      </c>
      <c r="H12291" s="310"/>
      <c r="I12291" s="310"/>
      <c r="J12291" s="310"/>
      <c r="K12291" s="310"/>
      <c r="L12291" s="336"/>
    </row>
    <row r="12292" spans="1:12" hidden="1" x14ac:dyDescent="0.3">
      <c r="A12292" s="18" t="str">
        <f t="shared" ref="A12292" si="4125">+IF(OR(C12290=""),"NO",1)</f>
        <v>NO</v>
      </c>
      <c r="B12292" s="18"/>
      <c r="E12292" s="330"/>
      <c r="F12292" s="54" t="str">
        <f>+$F$28</f>
        <v>APORTANTE</v>
      </c>
      <c r="G12292" s="337" t="s">
        <v>124</v>
      </c>
      <c r="H12292" s="338"/>
      <c r="I12292" s="338"/>
      <c r="J12292" s="338"/>
      <c r="K12292" s="338"/>
      <c r="L12292" s="339"/>
    </row>
    <row r="12293" spans="1:12" hidden="1" x14ac:dyDescent="0.3">
      <c r="A12293" s="18" t="str">
        <f t="shared" ref="A12293" si="4126">+IF(OR(C12290=""),"NO",1)</f>
        <v>NO</v>
      </c>
      <c r="B12293" s="18"/>
      <c r="E12293" s="330"/>
      <c r="F12293" s="54" t="str">
        <f>+$F$29</f>
        <v>VALOR /SMMLV)</v>
      </c>
      <c r="G12293" s="55" t="s">
        <v>124</v>
      </c>
      <c r="H12293" s="56" t="str">
        <f>+$H$29</f>
        <v>% PART..</v>
      </c>
      <c r="I12293" s="57" t="s">
        <v>124</v>
      </c>
      <c r="J12293" s="58" t="str">
        <f>+$J$29</f>
        <v>VALOR ACREDITADO</v>
      </c>
      <c r="K12293" s="59"/>
      <c r="L12293" s="47" t="s">
        <v>124</v>
      </c>
    </row>
    <row r="12294" spans="1:12" hidden="1" x14ac:dyDescent="0.3">
      <c r="A12294" s="18" t="str">
        <f t="shared" ref="A12294" si="4127">+IF(OR(C12290=""),"NO",1)</f>
        <v>NO</v>
      </c>
      <c r="B12294" s="18"/>
      <c r="E12294" s="330"/>
      <c r="F12294" s="60" t="str">
        <f>+$F$30</f>
        <v>EXPERIENCIA APORTADA</v>
      </c>
      <c r="G12294" s="340" t="s">
        <v>124</v>
      </c>
      <c r="H12294" s="341"/>
      <c r="I12294" s="341"/>
      <c r="J12294" s="341"/>
      <c r="K12294" s="341"/>
      <c r="L12294" s="342"/>
    </row>
    <row r="12295" spans="1:12" hidden="1" x14ac:dyDescent="0.3">
      <c r="A12295" s="18" t="str">
        <f t="shared" ref="A12295" si="4128">+IF(OR(C12290=""),"NO",1)</f>
        <v>NO</v>
      </c>
      <c r="B12295" s="18"/>
      <c r="E12295" s="331"/>
      <c r="F12295" s="62" t="str">
        <f>+$F$31</f>
        <v>OBSERVACIÓN</v>
      </c>
      <c r="G12295" s="343" t="s">
        <v>124</v>
      </c>
      <c r="H12295" s="344"/>
      <c r="I12295" s="344"/>
      <c r="J12295" s="344"/>
      <c r="K12295" s="344"/>
      <c r="L12295" s="345"/>
    </row>
    <row r="12296" spans="1:12" ht="8.5" hidden="1" customHeight="1" x14ac:dyDescent="0.3">
      <c r="A12296" s="18" t="str">
        <f t="shared" ref="A12296" si="4129">+IF(OR(C12290=""),"NO",1)</f>
        <v>NO</v>
      </c>
      <c r="B12296" s="18"/>
      <c r="E12296" s="49"/>
      <c r="F12296" s="50"/>
      <c r="G12296" s="51"/>
      <c r="H12296" s="51"/>
      <c r="I12296" s="51"/>
      <c r="J12296" s="51"/>
      <c r="K12296" s="51"/>
      <c r="L12296" s="52"/>
    </row>
    <row r="12297" spans="1:12" hidden="1" x14ac:dyDescent="0.3">
      <c r="A12297" s="18" t="str">
        <f t="shared" ref="A12297" si="4130">+IF(OR(C12297=""),"NO",1)</f>
        <v>NO</v>
      </c>
      <c r="B12297" s="18"/>
      <c r="C12297" s="1" t="s">
        <v>124</v>
      </c>
      <c r="E12297" s="329">
        <v>4</v>
      </c>
      <c r="F12297" s="53" t="str">
        <f>+$F$26</f>
        <v>OBJETO</v>
      </c>
      <c r="G12297" s="332" t="s">
        <v>124</v>
      </c>
      <c r="H12297" s="333"/>
      <c r="I12297" s="333"/>
      <c r="J12297" s="333"/>
      <c r="K12297" s="333"/>
      <c r="L12297" s="334"/>
    </row>
    <row r="12298" spans="1:12" hidden="1" x14ac:dyDescent="0.3">
      <c r="A12298" s="18" t="str">
        <f t="shared" ref="A12298" si="4131">+IF(OR(C12297=""),"NO",1)</f>
        <v>NO</v>
      </c>
      <c r="B12298" s="18"/>
      <c r="E12298" s="330"/>
      <c r="F12298" s="54" t="str">
        <f>+$F$27</f>
        <v>CONTRATANTE</v>
      </c>
      <c r="G12298" s="335" t="s">
        <v>124</v>
      </c>
      <c r="H12298" s="310"/>
      <c r="I12298" s="310"/>
      <c r="J12298" s="310"/>
      <c r="K12298" s="310"/>
      <c r="L12298" s="336"/>
    </row>
    <row r="12299" spans="1:12" hidden="1" x14ac:dyDescent="0.3">
      <c r="A12299" s="18" t="str">
        <f t="shared" ref="A12299" si="4132">+IF(OR(C12297=""),"NO",1)</f>
        <v>NO</v>
      </c>
      <c r="B12299" s="18"/>
      <c r="E12299" s="330"/>
      <c r="F12299" s="54" t="str">
        <f>+$F$28</f>
        <v>APORTANTE</v>
      </c>
      <c r="G12299" s="337" t="s">
        <v>124</v>
      </c>
      <c r="H12299" s="338"/>
      <c r="I12299" s="338"/>
      <c r="J12299" s="338"/>
      <c r="K12299" s="338"/>
      <c r="L12299" s="339"/>
    </row>
    <row r="12300" spans="1:12" hidden="1" x14ac:dyDescent="0.3">
      <c r="A12300" s="18" t="str">
        <f t="shared" ref="A12300" si="4133">+IF(OR(C12297=""),"NO",1)</f>
        <v>NO</v>
      </c>
      <c r="B12300" s="18"/>
      <c r="E12300" s="330"/>
      <c r="F12300" s="54" t="str">
        <f>+$F$29</f>
        <v>VALOR /SMMLV)</v>
      </c>
      <c r="G12300" s="55" t="s">
        <v>124</v>
      </c>
      <c r="H12300" s="56" t="str">
        <f>+$H$29</f>
        <v>% PART..</v>
      </c>
      <c r="I12300" s="57" t="s">
        <v>124</v>
      </c>
      <c r="J12300" s="58" t="str">
        <f>+$J$29</f>
        <v>VALOR ACREDITADO</v>
      </c>
      <c r="K12300" s="59"/>
      <c r="L12300" s="47" t="s">
        <v>124</v>
      </c>
    </row>
    <row r="12301" spans="1:12" hidden="1" x14ac:dyDescent="0.3">
      <c r="A12301" s="18" t="str">
        <f t="shared" ref="A12301" si="4134">+IF(OR(C12297=""),"NO",1)</f>
        <v>NO</v>
      </c>
      <c r="B12301" s="18"/>
      <c r="E12301" s="330"/>
      <c r="F12301" s="60" t="str">
        <f>+$F$30</f>
        <v>EXPERIENCIA APORTADA</v>
      </c>
      <c r="G12301" s="340" t="s">
        <v>124</v>
      </c>
      <c r="H12301" s="341"/>
      <c r="I12301" s="341"/>
      <c r="J12301" s="341"/>
      <c r="K12301" s="341"/>
      <c r="L12301" s="342"/>
    </row>
    <row r="12302" spans="1:12" hidden="1" x14ac:dyDescent="0.3">
      <c r="A12302" s="18" t="str">
        <f t="shared" ref="A12302" si="4135">+IF(OR(C12297=""),"NO",1)</f>
        <v>NO</v>
      </c>
      <c r="B12302" s="18"/>
      <c r="E12302" s="331"/>
      <c r="F12302" s="62" t="str">
        <f>+$F$31</f>
        <v>OBSERVACIÓN</v>
      </c>
      <c r="G12302" s="343" t="s">
        <v>124</v>
      </c>
      <c r="H12302" s="344"/>
      <c r="I12302" s="344"/>
      <c r="J12302" s="344"/>
      <c r="K12302" s="344"/>
      <c r="L12302" s="345"/>
    </row>
    <row r="12303" spans="1:12" ht="8.5" hidden="1" customHeight="1" x14ac:dyDescent="0.3">
      <c r="A12303" s="18" t="str">
        <f t="shared" ref="A12303" si="4136">+IF(OR(C12297=""),"NO",1)</f>
        <v>NO</v>
      </c>
      <c r="B12303" s="18"/>
      <c r="E12303" s="49"/>
      <c r="F12303" s="50"/>
      <c r="G12303" s="51"/>
      <c r="H12303" s="51"/>
      <c r="I12303" s="51"/>
      <c r="J12303" s="51"/>
      <c r="K12303" s="51"/>
      <c r="L12303" s="52"/>
    </row>
    <row r="12304" spans="1:12" hidden="1" x14ac:dyDescent="0.3">
      <c r="A12304" s="18" t="str">
        <f t="shared" ref="A12304" si="4137">+IF(OR(C12304=""),"NO",1)</f>
        <v>NO</v>
      </c>
      <c r="B12304" s="18"/>
      <c r="C12304" s="1" t="s">
        <v>124</v>
      </c>
      <c r="E12304" s="329">
        <v>5</v>
      </c>
      <c r="F12304" s="53" t="str">
        <f>+$F$26</f>
        <v>OBJETO</v>
      </c>
      <c r="G12304" s="332" t="s">
        <v>124</v>
      </c>
      <c r="H12304" s="333"/>
      <c r="I12304" s="333"/>
      <c r="J12304" s="333"/>
      <c r="K12304" s="333"/>
      <c r="L12304" s="334"/>
    </row>
    <row r="12305" spans="1:12" hidden="1" x14ac:dyDescent="0.3">
      <c r="A12305" s="18" t="str">
        <f t="shared" ref="A12305" si="4138">+IF(OR(C12304=""),"NO",1)</f>
        <v>NO</v>
      </c>
      <c r="B12305" s="18"/>
      <c r="E12305" s="330"/>
      <c r="F12305" s="54" t="str">
        <f>+$F$27</f>
        <v>CONTRATANTE</v>
      </c>
      <c r="G12305" s="335" t="s">
        <v>124</v>
      </c>
      <c r="H12305" s="310"/>
      <c r="I12305" s="310"/>
      <c r="J12305" s="310"/>
      <c r="K12305" s="310"/>
      <c r="L12305" s="336"/>
    </row>
    <row r="12306" spans="1:12" hidden="1" x14ac:dyDescent="0.3">
      <c r="A12306" s="18" t="str">
        <f t="shared" ref="A12306" si="4139">+IF(OR(C12304=""),"NO",1)</f>
        <v>NO</v>
      </c>
      <c r="B12306" s="18"/>
      <c r="E12306" s="330"/>
      <c r="F12306" s="54" t="str">
        <f>+$F$28</f>
        <v>APORTANTE</v>
      </c>
      <c r="G12306" s="337" t="s">
        <v>124</v>
      </c>
      <c r="H12306" s="338"/>
      <c r="I12306" s="338"/>
      <c r="J12306" s="338"/>
      <c r="K12306" s="338"/>
      <c r="L12306" s="339"/>
    </row>
    <row r="12307" spans="1:12" hidden="1" x14ac:dyDescent="0.3">
      <c r="A12307" s="18" t="str">
        <f t="shared" ref="A12307" si="4140">+IF(OR(C12304=""),"NO",1)</f>
        <v>NO</v>
      </c>
      <c r="B12307" s="18"/>
      <c r="E12307" s="330"/>
      <c r="F12307" s="54" t="str">
        <f>+$F$29</f>
        <v>VALOR /SMMLV)</v>
      </c>
      <c r="G12307" s="55" t="s">
        <v>124</v>
      </c>
      <c r="H12307" s="56" t="str">
        <f>+$H$29</f>
        <v>% PART..</v>
      </c>
      <c r="I12307" s="57" t="s">
        <v>124</v>
      </c>
      <c r="J12307" s="58" t="str">
        <f>+$J$29</f>
        <v>VALOR ACREDITADO</v>
      </c>
      <c r="K12307" s="59"/>
      <c r="L12307" s="47" t="s">
        <v>124</v>
      </c>
    </row>
    <row r="12308" spans="1:12" hidden="1" x14ac:dyDescent="0.3">
      <c r="A12308" s="18" t="str">
        <f t="shared" ref="A12308" si="4141">+IF(OR(C12304=""),"NO",1)</f>
        <v>NO</v>
      </c>
      <c r="B12308" s="18"/>
      <c r="E12308" s="330"/>
      <c r="F12308" s="60" t="str">
        <f>+$F$30</f>
        <v>EXPERIENCIA APORTADA</v>
      </c>
      <c r="G12308" s="340" t="s">
        <v>124</v>
      </c>
      <c r="H12308" s="341"/>
      <c r="I12308" s="341"/>
      <c r="J12308" s="341"/>
      <c r="K12308" s="341"/>
      <c r="L12308" s="342"/>
    </row>
    <row r="12309" spans="1:12" hidden="1" x14ac:dyDescent="0.3">
      <c r="A12309" s="18" t="str">
        <f t="shared" ref="A12309" si="4142">+IF(OR(C12304=""),"NO",1)</f>
        <v>NO</v>
      </c>
      <c r="B12309" s="18"/>
      <c r="E12309" s="331"/>
      <c r="F12309" s="62" t="str">
        <f>+$F$31</f>
        <v>OBSERVACIÓN</v>
      </c>
      <c r="G12309" s="343" t="s">
        <v>124</v>
      </c>
      <c r="H12309" s="344"/>
      <c r="I12309" s="344"/>
      <c r="J12309" s="344"/>
      <c r="K12309" s="344"/>
      <c r="L12309" s="345"/>
    </row>
    <row r="12310" spans="1:12" ht="8.5" hidden="1" customHeight="1" x14ac:dyDescent="0.3">
      <c r="A12310" s="18" t="str">
        <f t="shared" ref="A12310" si="4143">+IF(OR(C12304=""),"NO",1)</f>
        <v>NO</v>
      </c>
      <c r="B12310" s="18"/>
      <c r="E12310" s="49"/>
      <c r="F12310" s="50"/>
      <c r="G12310" s="51"/>
      <c r="H12310" s="51"/>
      <c r="I12310" s="51"/>
      <c r="J12310" s="51"/>
      <c r="K12310" s="51"/>
      <c r="L12310" s="52"/>
    </row>
    <row r="12311" spans="1:12" hidden="1" x14ac:dyDescent="0.3">
      <c r="A12311" s="18" t="str">
        <f t="shared" ref="A12311" si="4144">+IF(OR(C12311=""),"NO",1)</f>
        <v>NO</v>
      </c>
      <c r="B12311" s="18"/>
      <c r="C12311" s="1" t="s">
        <v>124</v>
      </c>
      <c r="E12311" s="329">
        <v>6</v>
      </c>
      <c r="F12311" s="53" t="str">
        <f>+$F$26</f>
        <v>OBJETO</v>
      </c>
      <c r="G12311" s="332" t="s">
        <v>124</v>
      </c>
      <c r="H12311" s="333"/>
      <c r="I12311" s="333"/>
      <c r="J12311" s="333"/>
      <c r="K12311" s="333"/>
      <c r="L12311" s="334"/>
    </row>
    <row r="12312" spans="1:12" hidden="1" x14ac:dyDescent="0.3">
      <c r="A12312" s="18" t="str">
        <f t="shared" ref="A12312" si="4145">+IF(OR(C12311=""),"NO",1)</f>
        <v>NO</v>
      </c>
      <c r="B12312" s="18"/>
      <c r="E12312" s="330"/>
      <c r="F12312" s="54" t="str">
        <f>+$F$27</f>
        <v>CONTRATANTE</v>
      </c>
      <c r="G12312" s="335" t="s">
        <v>124</v>
      </c>
      <c r="H12312" s="310"/>
      <c r="I12312" s="310"/>
      <c r="J12312" s="310"/>
      <c r="K12312" s="310"/>
      <c r="L12312" s="336"/>
    </row>
    <row r="12313" spans="1:12" hidden="1" x14ac:dyDescent="0.3">
      <c r="A12313" s="18" t="str">
        <f t="shared" ref="A12313" si="4146">+IF(OR(C12311=""),"NO",1)</f>
        <v>NO</v>
      </c>
      <c r="B12313" s="18"/>
      <c r="E12313" s="330"/>
      <c r="F12313" s="54" t="str">
        <f>+$F$28</f>
        <v>APORTANTE</v>
      </c>
      <c r="G12313" s="337" t="s">
        <v>124</v>
      </c>
      <c r="H12313" s="338"/>
      <c r="I12313" s="338"/>
      <c r="J12313" s="338"/>
      <c r="K12313" s="338"/>
      <c r="L12313" s="339"/>
    </row>
    <row r="12314" spans="1:12" hidden="1" x14ac:dyDescent="0.3">
      <c r="A12314" s="18" t="str">
        <f t="shared" ref="A12314" si="4147">+IF(OR(C12311=""),"NO",1)</f>
        <v>NO</v>
      </c>
      <c r="B12314" s="18"/>
      <c r="E12314" s="330"/>
      <c r="F12314" s="54" t="str">
        <f>+$F$29</f>
        <v>VALOR /SMMLV)</v>
      </c>
      <c r="G12314" s="55" t="s">
        <v>124</v>
      </c>
      <c r="H12314" s="56" t="str">
        <f>+$H$29</f>
        <v>% PART..</v>
      </c>
      <c r="I12314" s="57" t="s">
        <v>124</v>
      </c>
      <c r="J12314" s="58" t="str">
        <f>+$J$29</f>
        <v>VALOR ACREDITADO</v>
      </c>
      <c r="K12314" s="59"/>
      <c r="L12314" s="47" t="s">
        <v>124</v>
      </c>
    </row>
    <row r="12315" spans="1:12" hidden="1" x14ac:dyDescent="0.3">
      <c r="A12315" s="18" t="str">
        <f t="shared" ref="A12315" si="4148">+IF(OR(C12311=""),"NO",1)</f>
        <v>NO</v>
      </c>
      <c r="B12315" s="18"/>
      <c r="E12315" s="330"/>
      <c r="F12315" s="60" t="str">
        <f>+$F$30</f>
        <v>EXPERIENCIA APORTADA</v>
      </c>
      <c r="G12315" s="340" t="s">
        <v>124</v>
      </c>
      <c r="H12315" s="341"/>
      <c r="I12315" s="341"/>
      <c r="J12315" s="341"/>
      <c r="K12315" s="341"/>
      <c r="L12315" s="342"/>
    </row>
    <row r="12316" spans="1:12" hidden="1" x14ac:dyDescent="0.3">
      <c r="A12316" s="18" t="str">
        <f t="shared" ref="A12316" si="4149">+IF(OR(C12311=""),"NO",1)</f>
        <v>NO</v>
      </c>
      <c r="B12316" s="18"/>
      <c r="E12316" s="331"/>
      <c r="F12316" s="62" t="str">
        <f>+$F$31</f>
        <v>OBSERVACIÓN</v>
      </c>
      <c r="G12316" s="343" t="s">
        <v>124</v>
      </c>
      <c r="H12316" s="344"/>
      <c r="I12316" s="344"/>
      <c r="J12316" s="344"/>
      <c r="K12316" s="344"/>
      <c r="L12316" s="345"/>
    </row>
    <row r="12317" spans="1:12" ht="8.5" hidden="1" customHeight="1" x14ac:dyDescent="0.3">
      <c r="A12317" s="18" t="str">
        <f t="shared" ref="A12317" si="4150">+IF(OR(C12311=""),"NO",1)</f>
        <v>NO</v>
      </c>
      <c r="B12317" s="18"/>
      <c r="E12317" s="49"/>
      <c r="F12317" s="50"/>
      <c r="G12317" s="51"/>
      <c r="H12317" s="51"/>
      <c r="I12317" s="51"/>
      <c r="J12317" s="51"/>
      <c r="K12317" s="51"/>
      <c r="L12317" s="52"/>
    </row>
    <row r="12318" spans="1:12" hidden="1" x14ac:dyDescent="0.3">
      <c r="A12318" s="18" t="str">
        <f t="shared" ref="A12318" si="4151">+IF(OR(C12318=""),"NO",1)</f>
        <v>NO</v>
      </c>
      <c r="B12318" s="18"/>
      <c r="C12318" s="1" t="s">
        <v>124</v>
      </c>
      <c r="E12318" s="329">
        <v>7</v>
      </c>
      <c r="F12318" s="53" t="str">
        <f>+$F$26</f>
        <v>OBJETO</v>
      </c>
      <c r="G12318" s="332" t="s">
        <v>124</v>
      </c>
      <c r="H12318" s="333"/>
      <c r="I12318" s="333"/>
      <c r="J12318" s="333"/>
      <c r="K12318" s="333"/>
      <c r="L12318" s="334"/>
    </row>
    <row r="12319" spans="1:12" hidden="1" x14ac:dyDescent="0.3">
      <c r="A12319" s="18" t="str">
        <f t="shared" ref="A12319" si="4152">+IF(OR(C12318=""),"NO",1)</f>
        <v>NO</v>
      </c>
      <c r="B12319" s="18"/>
      <c r="E12319" s="330"/>
      <c r="F12319" s="54" t="str">
        <f>+$F$27</f>
        <v>CONTRATANTE</v>
      </c>
      <c r="G12319" s="335" t="s">
        <v>124</v>
      </c>
      <c r="H12319" s="310"/>
      <c r="I12319" s="310"/>
      <c r="J12319" s="310"/>
      <c r="K12319" s="310"/>
      <c r="L12319" s="336"/>
    </row>
    <row r="12320" spans="1:12" hidden="1" x14ac:dyDescent="0.3">
      <c r="A12320" s="18" t="str">
        <f t="shared" ref="A12320" si="4153">+IF(OR(C12318=""),"NO",1)</f>
        <v>NO</v>
      </c>
      <c r="B12320" s="18"/>
      <c r="E12320" s="330"/>
      <c r="F12320" s="54" t="str">
        <f>+$F$28</f>
        <v>APORTANTE</v>
      </c>
      <c r="G12320" s="337" t="s">
        <v>124</v>
      </c>
      <c r="H12320" s="338"/>
      <c r="I12320" s="338"/>
      <c r="J12320" s="338"/>
      <c r="K12320" s="338"/>
      <c r="L12320" s="339"/>
    </row>
    <row r="12321" spans="1:12" hidden="1" x14ac:dyDescent="0.3">
      <c r="A12321" s="18" t="str">
        <f t="shared" ref="A12321" si="4154">+IF(OR(C12318=""),"NO",1)</f>
        <v>NO</v>
      </c>
      <c r="B12321" s="18"/>
      <c r="E12321" s="330"/>
      <c r="F12321" s="54" t="str">
        <f>+$F$29</f>
        <v>VALOR /SMMLV)</v>
      </c>
      <c r="G12321" s="55" t="s">
        <v>124</v>
      </c>
      <c r="H12321" s="56" t="str">
        <f>+$H$29</f>
        <v>% PART..</v>
      </c>
      <c r="I12321" s="57" t="s">
        <v>124</v>
      </c>
      <c r="J12321" s="58" t="str">
        <f>+$J$29</f>
        <v>VALOR ACREDITADO</v>
      </c>
      <c r="K12321" s="59"/>
      <c r="L12321" s="47" t="s">
        <v>124</v>
      </c>
    </row>
    <row r="12322" spans="1:12" hidden="1" x14ac:dyDescent="0.3">
      <c r="A12322" s="18" t="str">
        <f t="shared" ref="A12322" si="4155">+IF(OR(C12318=""),"NO",1)</f>
        <v>NO</v>
      </c>
      <c r="B12322" s="18"/>
      <c r="E12322" s="330"/>
      <c r="F12322" s="60" t="str">
        <f>+$F$30</f>
        <v>EXPERIENCIA APORTADA</v>
      </c>
      <c r="G12322" s="340" t="s">
        <v>124</v>
      </c>
      <c r="H12322" s="341"/>
      <c r="I12322" s="341"/>
      <c r="J12322" s="341"/>
      <c r="K12322" s="341"/>
      <c r="L12322" s="342"/>
    </row>
    <row r="12323" spans="1:12" hidden="1" x14ac:dyDescent="0.3">
      <c r="A12323" s="18" t="str">
        <f t="shared" ref="A12323" si="4156">+IF(OR(C12318=""),"NO",1)</f>
        <v>NO</v>
      </c>
      <c r="B12323" s="18"/>
      <c r="E12323" s="331"/>
      <c r="F12323" s="62" t="str">
        <f>+$F$31</f>
        <v>OBSERVACIÓN</v>
      </c>
      <c r="G12323" s="343" t="s">
        <v>124</v>
      </c>
      <c r="H12323" s="344"/>
      <c r="I12323" s="344"/>
      <c r="J12323" s="344"/>
      <c r="K12323" s="344"/>
      <c r="L12323" s="345"/>
    </row>
    <row r="12324" spans="1:12" hidden="1" x14ac:dyDescent="0.3">
      <c r="A12324" s="18" t="str">
        <f t="shared" ref="A12324" si="4157">+IF(OR(C12318=""),"NO",1)</f>
        <v>NO</v>
      </c>
      <c r="B12324" s="18"/>
      <c r="E12324" s="49"/>
      <c r="F12324" s="50"/>
      <c r="G12324" s="51"/>
      <c r="H12324" s="51"/>
      <c r="I12324" s="51"/>
      <c r="J12324" s="51"/>
      <c r="K12324" s="51"/>
      <c r="L12324" s="52"/>
    </row>
    <row r="12325" spans="1:12" hidden="1" x14ac:dyDescent="0.3">
      <c r="A12325" s="1" t="str">
        <f>+A12260</f>
        <v>NO</v>
      </c>
      <c r="C12325" s="1" t="str">
        <f>"N"&amp;C12260</f>
        <v>N</v>
      </c>
      <c r="E12325" s="63"/>
      <c r="F12325" s="64" t="str">
        <f>+$F$75</f>
        <v>TOTAL DE CONTRATOS PRESENTADOS VÁLIDOS QUE CUMPLEN EXPERIENCIA ACREDITADA:</v>
      </c>
      <c r="G12325" s="65"/>
      <c r="H12325" s="65"/>
      <c r="I12325" s="65"/>
      <c r="J12325" s="66"/>
      <c r="K12325" s="65"/>
      <c r="L12325" s="67" t="s">
        <v>124</v>
      </c>
    </row>
    <row r="12326" spans="1:12" ht="6.65" hidden="1" customHeight="1" x14ac:dyDescent="0.3">
      <c r="A12326" s="1" t="str">
        <f>+A12260</f>
        <v>NO</v>
      </c>
      <c r="E12326" s="51"/>
      <c r="F12326" s="50"/>
      <c r="G12326" s="51"/>
      <c r="H12326" s="51"/>
      <c r="I12326" s="51"/>
      <c r="J12326" s="51"/>
      <c r="K12326" s="51"/>
      <c r="L12326" s="51"/>
    </row>
    <row r="12327" spans="1:12" hidden="1" x14ac:dyDescent="0.3">
      <c r="A12327" s="1" t="str">
        <f>+A12260</f>
        <v>NO</v>
      </c>
      <c r="E12327" s="63"/>
      <c r="F12327" s="63" t="str">
        <f>+$F$77</f>
        <v>ACREDITA SUMINISTRO E INSTALACIÓN DE MOBILIARIO POR LO MENOS EN UN (1) CONTRATO VÁLIDO</v>
      </c>
      <c r="G12327" s="65"/>
      <c r="H12327" s="65"/>
      <c r="I12327" s="65"/>
      <c r="J12327" s="66"/>
      <c r="K12327" s="65"/>
      <c r="L12327" s="68" t="s">
        <v>157</v>
      </c>
    </row>
    <row r="12328" spans="1:12" ht="5.15" hidden="1" customHeight="1" x14ac:dyDescent="0.3">
      <c r="A12328" s="1" t="str">
        <f>+A12260</f>
        <v>NO</v>
      </c>
      <c r="E12328" s="51"/>
      <c r="F12328" s="50"/>
      <c r="G12328" s="51"/>
      <c r="H12328" s="51"/>
      <c r="I12328" s="51"/>
      <c r="J12328" s="51"/>
      <c r="K12328" s="51"/>
      <c r="L12328" s="51"/>
    </row>
    <row r="12329" spans="1:12" ht="12.75" hidden="1" customHeight="1" x14ac:dyDescent="0.3">
      <c r="A12329" s="1" t="str">
        <f>+A12260</f>
        <v>NO</v>
      </c>
      <c r="E12329" s="69" t="str">
        <f>+$E$79</f>
        <v>EXPERIENCIA ESPECÍFICA NUMERAL 10.1.1 A</v>
      </c>
      <c r="F12329" s="70"/>
      <c r="G12329" s="70"/>
      <c r="H12329" s="70"/>
      <c r="I12329" s="70"/>
      <c r="J12329" s="70"/>
      <c r="K12329" s="70"/>
      <c r="L12329" s="71"/>
    </row>
    <row r="12330" spans="1:12" ht="26.5" hidden="1" customHeight="1" x14ac:dyDescent="0.3">
      <c r="A12330" s="1" t="str">
        <f>+A12260</f>
        <v>NO</v>
      </c>
      <c r="E12330" s="72"/>
      <c r="F12330" s="325" t="str">
        <f>+$F$80</f>
        <v>Por lo menos uno (1) de los contratos válidos aportados como experiencia general debe corresponder mínimo al 60% del presupuesto oficial del presente proceso de selección.  (SMMLV)</v>
      </c>
      <c r="G12330" s="326"/>
      <c r="H12330" s="326"/>
      <c r="I12330" s="326"/>
      <c r="J12330" s="326"/>
      <c r="K12330" s="73" t="s">
        <v>124</v>
      </c>
      <c r="L12330" s="74" t="s">
        <v>124</v>
      </c>
    </row>
    <row r="12331" spans="1:12" ht="23.5" hidden="1" customHeight="1" x14ac:dyDescent="0.3">
      <c r="A12331" s="1" t="str">
        <f>+A12260</f>
        <v>NO</v>
      </c>
      <c r="E12331" s="63"/>
      <c r="F12331" s="325" t="str">
        <f>+$F$81</f>
        <v xml:space="preserve">Deberá acreditarse en al menos uno (1) de los contratos válidos aportados como experiencia general una </v>
      </c>
      <c r="G12331" s="326"/>
      <c r="H12331" s="326"/>
      <c r="I12331" s="326"/>
      <c r="J12331" s="326"/>
      <c r="K12331" s="73" t="s">
        <v>124</v>
      </c>
      <c r="L12331" s="74" t="s">
        <v>124</v>
      </c>
    </row>
    <row r="12332" spans="1:12" ht="23.5" hidden="1" customHeight="1" x14ac:dyDescent="0.3">
      <c r="A12332" s="18" t="s">
        <v>30</v>
      </c>
      <c r="E12332" s="63"/>
      <c r="F12332" s="325" t="str">
        <f>+$F$82</f>
        <v xml:space="preserve">Deberá acreditarse en al menos uno (1) de los contratos válidos aportados interventoría a intervención de </v>
      </c>
      <c r="G12332" s="326"/>
      <c r="H12332" s="326"/>
      <c r="I12332" s="326"/>
      <c r="J12332" s="326"/>
      <c r="K12332" s="73">
        <f>+$K$82</f>
        <v>0</v>
      </c>
      <c r="L12332" s="74" t="s">
        <v>124</v>
      </c>
    </row>
    <row r="12333" spans="1:12" ht="36" hidden="1" customHeight="1" x14ac:dyDescent="0.3">
      <c r="A12333" s="18" t="s">
        <v>30</v>
      </c>
      <c r="E12333" s="63"/>
      <c r="F12333" s="325" t="str">
        <f>+$F$83</f>
        <v xml:space="preserve">Deberá acreditarse en al menos uno (1) de los contratos válidos aportados interventoría a intervención de </v>
      </c>
      <c r="G12333" s="326"/>
      <c r="H12333" s="326"/>
      <c r="I12333" s="326"/>
      <c r="J12333" s="326"/>
      <c r="K12333" s="75">
        <f>+$K$83</f>
        <v>0</v>
      </c>
      <c r="L12333" s="76" t="s">
        <v>124</v>
      </c>
    </row>
    <row r="12334" spans="1:12" hidden="1" x14ac:dyDescent="0.3">
      <c r="A12334" s="1" t="str">
        <f>+A12260</f>
        <v>NO</v>
      </c>
      <c r="E12334" s="51"/>
      <c r="F12334" s="50"/>
      <c r="G12334" s="51"/>
      <c r="H12334" s="51"/>
      <c r="I12334" s="51"/>
      <c r="J12334" s="51"/>
      <c r="K12334" s="51"/>
      <c r="L12334" s="51"/>
    </row>
    <row r="12335" spans="1:12" ht="12.75" hidden="1" customHeight="1" x14ac:dyDescent="0.3">
      <c r="A12335" s="1" t="str">
        <f>+A12260</f>
        <v>NO</v>
      </c>
      <c r="E12335" s="40" t="str">
        <f>+$E$85</f>
        <v>VALOR MÍNIMO A CERIFICAR % P.O EN SMMMLV. NUMERAL 3.9.1</v>
      </c>
      <c r="F12335" s="41"/>
      <c r="G12335" s="41"/>
      <c r="H12335" s="41"/>
      <c r="I12335" s="41"/>
      <c r="J12335" s="41"/>
      <c r="K12335" s="41"/>
      <c r="L12335" s="42"/>
    </row>
    <row r="12336" spans="1:12" hidden="1" x14ac:dyDescent="0.3">
      <c r="A12336" s="1" t="str">
        <f>+A12260</f>
        <v>NO</v>
      </c>
      <c r="C12336" s="1" t="str">
        <f>"M"&amp;C12260</f>
        <v>M</v>
      </c>
      <c r="E12336" s="77" t="str">
        <f>+$E$86</f>
        <v>100% P.O.</v>
      </c>
      <c r="F12336" s="78"/>
      <c r="G12336" s="61">
        <v>242.41716883554506</v>
      </c>
      <c r="H12336" s="124" t="str">
        <f>+$H$86</f>
        <v>TOTAL EJECUTADO DE CONTRATOS ACREDITADOS</v>
      </c>
      <c r="I12336" s="124"/>
      <c r="J12336" s="124"/>
      <c r="K12336" s="55" t="s">
        <v>124</v>
      </c>
      <c r="L12336" s="47" t="s">
        <v>124</v>
      </c>
    </row>
    <row r="12337" spans="1:12" hidden="1" x14ac:dyDescent="0.3">
      <c r="A12337" s="1" t="str">
        <f>+A12260</f>
        <v>NO</v>
      </c>
      <c r="E12337" s="39"/>
      <c r="F12337" s="39"/>
      <c r="G12337" s="39"/>
      <c r="H12337" s="39"/>
      <c r="I12337" s="39"/>
      <c r="J12337" s="39"/>
      <c r="K12337" s="39"/>
      <c r="L12337" s="39"/>
    </row>
    <row r="12338" spans="1:12" ht="12.75" hidden="1" customHeight="1" x14ac:dyDescent="0.3">
      <c r="A12338" s="18" t="s">
        <v>30</v>
      </c>
      <c r="B12338" s="18"/>
      <c r="E12338" s="40" t="str">
        <f>+$E$88</f>
        <v>CONSIDERACIONES PARA LA VALIDEZ DE LA EXPERIENCIA REQUERIDA: EXPERIENCIA PROPONENTES PLURALES NUMERAL 10.1.2 D</v>
      </c>
      <c r="F12338" s="41"/>
      <c r="G12338" s="41"/>
      <c r="H12338" s="41"/>
      <c r="I12338" s="41"/>
      <c r="J12338" s="41"/>
      <c r="K12338" s="41"/>
      <c r="L12338" s="42"/>
    </row>
    <row r="12339" spans="1:12" ht="28" hidden="1" customHeight="1" x14ac:dyDescent="0.3">
      <c r="A12339" s="18" t="s">
        <v>30</v>
      </c>
      <c r="B12339" s="18"/>
      <c r="C12339" s="1" t="str">
        <f>"O"&amp;C12260</f>
        <v>O</v>
      </c>
      <c r="E12339" s="80" t="str">
        <f>+$E$89</f>
        <v>i)</v>
      </c>
      <c r="F12339" s="327" t="str">
        <f>+$F$89</f>
        <v>Uno de los integrantes debe aportar como mínimo el cincuenta por ciento (50 %) de la experiencia solicitada</v>
      </c>
      <c r="G12339" s="328"/>
      <c r="H12339" s="328"/>
      <c r="I12339" s="328"/>
      <c r="J12339" s="328"/>
      <c r="K12339" s="73" t="s">
        <v>124</v>
      </c>
      <c r="L12339" s="47" t="s">
        <v>124</v>
      </c>
    </row>
    <row r="12340" spans="1:12" ht="28" hidden="1" customHeight="1" x14ac:dyDescent="0.3">
      <c r="A12340" s="18" t="s">
        <v>30</v>
      </c>
      <c r="B12340" s="18"/>
      <c r="C12340" s="1" t="str">
        <f>"O"&amp;C12260</f>
        <v>O</v>
      </c>
      <c r="E12340" s="80" t="str">
        <f>+$E$90</f>
        <v>ii)</v>
      </c>
      <c r="F12340" s="327" t="str">
        <f>+$F$90</f>
        <v>Todos los demás ntegrantes deben acreditar al menos el cinco por ciento (5 %) de la experiencia solicitada, solo uno (1) de los integrantes podrá no acreditar experiencia pero su porcentaje de participación  no podrá superar el diez por ciento (10 %)</v>
      </c>
      <c r="G12340" s="328"/>
      <c r="H12340" s="328"/>
      <c r="I12340" s="328"/>
      <c r="J12340" s="328"/>
      <c r="K12340" s="73" t="s">
        <v>124</v>
      </c>
      <c r="L12340" s="47" t="s">
        <v>124</v>
      </c>
    </row>
    <row r="12341" spans="1:12" hidden="1" x14ac:dyDescent="0.3">
      <c r="A12341" s="18" t="s">
        <v>30</v>
      </c>
      <c r="B12341" s="18"/>
      <c r="E12341" s="39"/>
      <c r="F12341" s="39"/>
      <c r="G12341" s="39"/>
      <c r="H12341" s="39"/>
      <c r="I12341" s="39"/>
      <c r="J12341" s="39"/>
      <c r="K12341" s="39"/>
      <c r="L12341" s="39"/>
    </row>
    <row r="12342" spans="1:12" ht="13" hidden="1" customHeight="1" x14ac:dyDescent="0.3">
      <c r="A12342" s="18" t="str">
        <f>+A12260</f>
        <v>NO</v>
      </c>
      <c r="B12342" s="18"/>
      <c r="E12342" s="69" t="str">
        <f>+$E$92</f>
        <v>VERIFICACIÓN Y ASIGNACIÓN DE PUNTAJE POR LA EXPERIENCIA DEL PROPONENTE</v>
      </c>
      <c r="F12342" s="70"/>
      <c r="G12342" s="70"/>
      <c r="H12342" s="70"/>
      <c r="I12342" s="70"/>
      <c r="J12342" s="70"/>
      <c r="K12342" s="70"/>
      <c r="L12342" s="71"/>
    </row>
    <row r="12343" spans="1:12" hidden="1" x14ac:dyDescent="0.3">
      <c r="A12343" s="18" t="str">
        <f>+A12260</f>
        <v>NO</v>
      </c>
      <c r="B12343" s="18"/>
      <c r="E12343" s="81"/>
      <c r="F12343" s="323" t="str">
        <f>+$F$93</f>
        <v>No. CONTRATOS QUE ACREDITAN LA EXPERIENCIA (NO OBJETO DE SUBSANACIÓN)</v>
      </c>
      <c r="G12343" s="324"/>
      <c r="H12343" s="324"/>
      <c r="I12343" s="324"/>
      <c r="J12343" s="324"/>
      <c r="K12343" s="82"/>
      <c r="L12343" s="83" t="s">
        <v>124</v>
      </c>
    </row>
    <row r="12344" spans="1:12" ht="13" hidden="1" customHeight="1" x14ac:dyDescent="0.3">
      <c r="A12344" s="18" t="str">
        <f>+A12260</f>
        <v>NO</v>
      </c>
      <c r="B12344" s="18"/>
      <c r="E12344" s="84"/>
      <c r="F12344" s="323" t="str">
        <f>+$F$94</f>
        <v>TOTAL EJECUTADO DE CONTRATOS ACREDITADOS PROPUESTA INICIAL</v>
      </c>
      <c r="G12344" s="324"/>
      <c r="H12344" s="324"/>
      <c r="I12344" s="324"/>
      <c r="J12344" s="324"/>
      <c r="K12344" s="85"/>
      <c r="L12344" s="86" t="s">
        <v>124</v>
      </c>
    </row>
    <row r="12345" spans="1:12" ht="13" hidden="1" customHeight="1" x14ac:dyDescent="0.3">
      <c r="A12345" s="18" t="str">
        <f>+A12260</f>
        <v>NO</v>
      </c>
      <c r="B12345" s="18"/>
      <c r="E12345" s="87"/>
      <c r="F12345" s="323" t="str">
        <f>+$F$95</f>
        <v>PROMEDIO VALOR ACREDITADO EN SMMLV</v>
      </c>
      <c r="G12345" s="324"/>
      <c r="H12345" s="324"/>
      <c r="I12345" s="324"/>
      <c r="J12345" s="324"/>
      <c r="K12345" s="66"/>
      <c r="L12345" s="88" t="s">
        <v>124</v>
      </c>
    </row>
    <row r="12346" spans="1:12" hidden="1" x14ac:dyDescent="0.3">
      <c r="A12346" s="18" t="str">
        <f>+A12260</f>
        <v>NO</v>
      </c>
      <c r="B12346" s="18"/>
      <c r="E12346" s="89"/>
      <c r="F12346" s="89"/>
      <c r="G12346" s="89"/>
      <c r="H12346" s="89"/>
      <c r="I12346" s="89"/>
      <c r="J12346" s="89"/>
      <c r="K12346" s="89"/>
      <c r="L12346" s="89"/>
    </row>
    <row r="12347" spans="1:12" ht="13" hidden="1" customHeight="1" x14ac:dyDescent="0.3">
      <c r="A12347" s="18" t="str">
        <f>+A12260</f>
        <v>NO</v>
      </c>
      <c r="B12347" s="18"/>
      <c r="E12347" s="69" t="str">
        <f>+$E$97</f>
        <v>3.9.2 EXIGENCIAS MÍNIMAS DE EXPERIENCIA Y FORMACIÓN ACADÉMICA DEL EQUIPO DE TRABAJO</v>
      </c>
      <c r="F12347" s="70"/>
      <c r="G12347" s="70"/>
      <c r="H12347" s="70"/>
      <c r="I12347" s="70"/>
      <c r="J12347" s="70"/>
      <c r="K12347" s="70"/>
      <c r="L12347" s="71"/>
    </row>
    <row r="12348" spans="1:12" hidden="1" x14ac:dyDescent="0.3">
      <c r="A12348" s="18" t="str">
        <f>+A12260</f>
        <v>NO</v>
      </c>
      <c r="B12348" s="18"/>
      <c r="E12348" s="90" t="str">
        <f>+$E$98</f>
        <v>Formulario 8</v>
      </c>
      <c r="F12348" s="315" t="s">
        <v>46</v>
      </c>
      <c r="G12348" s="316"/>
      <c r="H12348" s="317"/>
      <c r="I12348" s="318"/>
      <c r="J12348" s="318"/>
      <c r="K12348" s="318"/>
      <c r="L12348" s="319"/>
    </row>
    <row r="12349" spans="1:12" hidden="1" x14ac:dyDescent="0.3">
      <c r="A12349" s="18" t="str">
        <f>+A12260</f>
        <v>NO</v>
      </c>
      <c r="B12349" s="18"/>
      <c r="E12349" s="91" t="s">
        <v>124</v>
      </c>
      <c r="F12349" s="91" t="str">
        <f>+$F$99</f>
        <v>Director de Interventoría</v>
      </c>
      <c r="G12349" s="91" t="str">
        <f>+$G$99</f>
        <v>Residente de Interventoría</v>
      </c>
      <c r="H12349" s="320"/>
      <c r="I12349" s="321"/>
      <c r="J12349" s="321"/>
      <c r="K12349" s="321"/>
      <c r="L12349" s="322"/>
    </row>
    <row r="12350" spans="1:12" hidden="1" x14ac:dyDescent="0.3">
      <c r="A12350" s="18" t="str">
        <f>+A12260</f>
        <v>NO</v>
      </c>
      <c r="B12350" s="18"/>
      <c r="E12350" s="304" t="str">
        <f>+$E$100</f>
        <v>OBSERVACIONES RESPECTO REQUISITO HABILITANTE DEL PERSONAL CLAVE EVALUABLE</v>
      </c>
      <c r="F12350" s="305"/>
      <c r="G12350" s="305"/>
      <c r="H12350" s="305"/>
      <c r="I12350" s="305"/>
      <c r="J12350" s="305"/>
      <c r="K12350" s="305"/>
      <c r="L12350" s="305"/>
    </row>
    <row r="12351" spans="1:12" hidden="1" x14ac:dyDescent="0.3">
      <c r="A12351" s="18" t="str">
        <f>+A12260</f>
        <v>NO</v>
      </c>
      <c r="B12351" s="18"/>
      <c r="E12351" s="312" t="s">
        <v>124</v>
      </c>
      <c r="F12351" s="313"/>
      <c r="G12351" s="313"/>
      <c r="H12351" s="313"/>
      <c r="I12351" s="313"/>
      <c r="J12351" s="313"/>
      <c r="K12351" s="313"/>
      <c r="L12351" s="314"/>
    </row>
    <row r="12352" spans="1:12" hidden="1" x14ac:dyDescent="0.3">
      <c r="A12352" s="18" t="str">
        <f>+A12260</f>
        <v>NO</v>
      </c>
      <c r="B12352" s="18"/>
      <c r="E12352" s="89"/>
      <c r="F12352" s="89"/>
      <c r="G12352" s="89"/>
      <c r="H12352" s="89"/>
      <c r="I12352" s="89"/>
      <c r="J12352" s="89"/>
      <c r="K12352" s="89"/>
      <c r="L12352" s="89"/>
    </row>
    <row r="12353" spans="1:12" ht="13" hidden="1" customHeight="1" x14ac:dyDescent="0.3">
      <c r="A12353" s="18" t="str">
        <f>+A12260</f>
        <v>NO</v>
      </c>
      <c r="B12353" s="18"/>
      <c r="E12353" s="69" t="str">
        <f>+$E$103</f>
        <v>4.2 EQUIPO DE TRABAJO (Personal Clave Evaluable)</v>
      </c>
      <c r="F12353" s="70"/>
      <c r="G12353" s="70"/>
      <c r="H12353" s="70"/>
      <c r="I12353" s="70"/>
      <c r="J12353" s="70"/>
      <c r="K12353" s="70"/>
      <c r="L12353" s="71"/>
    </row>
    <row r="12354" spans="1:12" ht="23.25" hidden="1" customHeight="1" x14ac:dyDescent="0.3">
      <c r="A12354" s="18" t="str">
        <f>+A12260</f>
        <v>NO</v>
      </c>
      <c r="B12354" s="18"/>
      <c r="E12354" s="90" t="str">
        <f>+$E$104</f>
        <v>Formulario 9</v>
      </c>
      <c r="F12354" s="315" t="s">
        <v>46</v>
      </c>
      <c r="G12354" s="316"/>
      <c r="H12354" s="317"/>
      <c r="I12354" s="318"/>
      <c r="J12354" s="318"/>
      <c r="K12354" s="318"/>
      <c r="L12354" s="319"/>
    </row>
    <row r="12355" spans="1:12" hidden="1" x14ac:dyDescent="0.3">
      <c r="A12355" s="18" t="str">
        <f>+A12260</f>
        <v>NO</v>
      </c>
      <c r="B12355" s="18"/>
      <c r="E12355" s="91" t="s">
        <v>124</v>
      </c>
      <c r="F12355" s="91" t="str">
        <f>+$F$99</f>
        <v>Director de Interventoría</v>
      </c>
      <c r="G12355" s="91" t="str">
        <f>+$G$99</f>
        <v>Residente de Interventoría</v>
      </c>
      <c r="H12355" s="320"/>
      <c r="I12355" s="321"/>
      <c r="J12355" s="321"/>
      <c r="K12355" s="321"/>
      <c r="L12355" s="322"/>
    </row>
    <row r="12356" spans="1:12" hidden="1" x14ac:dyDescent="0.3">
      <c r="A12356" s="18" t="str">
        <f>+A12260</f>
        <v>NO</v>
      </c>
      <c r="B12356" s="18"/>
      <c r="E12356" s="89"/>
      <c r="F12356" s="89"/>
      <c r="G12356" s="89"/>
      <c r="H12356" s="89"/>
      <c r="I12356" s="89"/>
      <c r="J12356" s="89"/>
      <c r="K12356" s="89"/>
      <c r="L12356" s="89"/>
    </row>
    <row r="12357" spans="1:12" hidden="1" x14ac:dyDescent="0.3">
      <c r="A12357" s="1" t="str">
        <f>+A12260</f>
        <v>NO</v>
      </c>
      <c r="E12357" s="92" t="str">
        <f>+E12232</f>
        <v>CRITERIOS DE EVALUACIÓN Y PUNTAJE</v>
      </c>
      <c r="F12357" s="93"/>
      <c r="G12357" s="93"/>
      <c r="H12357" s="93"/>
      <c r="I12357" s="93"/>
      <c r="J12357" s="93"/>
      <c r="K12357" s="94"/>
      <c r="L12357" s="95" t="str">
        <f>+$L$107</f>
        <v>PUNTAJE OBTENIDO</v>
      </c>
    </row>
    <row r="12358" spans="1:12" hidden="1" x14ac:dyDescent="0.3">
      <c r="A12358" s="1" t="str">
        <f>+A12260</f>
        <v>NO</v>
      </c>
      <c r="E12358" s="96" t="str">
        <f>+$E$108</f>
        <v>VALOR</v>
      </c>
      <c r="F12358" s="97" t="str">
        <f>+$F$108</f>
        <v>EQUIPO DE TRABAJO (PERSONAL CLAVE EVALUABLE)</v>
      </c>
      <c r="G12358" s="24"/>
      <c r="H12358" s="24"/>
      <c r="I12358" s="24"/>
      <c r="J12358" s="24"/>
      <c r="K12358" s="24"/>
      <c r="L12358" s="98"/>
    </row>
    <row r="12359" spans="1:12" ht="12.75" hidden="1" customHeight="1" x14ac:dyDescent="0.3">
      <c r="A12359" s="1" t="str">
        <f>+A12260</f>
        <v>NO</v>
      </c>
      <c r="E12359" s="96">
        <f>+$E$109</f>
        <v>5</v>
      </c>
      <c r="F12359" s="307" t="str">
        <f>+$F$109</f>
        <v xml:space="preserve"> Experiencia Específica adicional</v>
      </c>
      <c r="G12359" s="308"/>
      <c r="H12359" s="308"/>
      <c r="I12359" s="308"/>
      <c r="J12359" s="308"/>
      <c r="K12359" s="309"/>
      <c r="L12359" s="99" t="str">
        <f>IFERROR(IF(VLOOKUP(C12260,'R. PUNTAJES'!$C$14:$R$213,'R. PUNTAJES'!$I$10,0)="","",VLOOKUP(C12260,'R. PUNTAJES'!$C$14:$R$213,'R. PUNTAJES'!$I$10,0)),"")</f>
        <v/>
      </c>
    </row>
    <row r="12360" spans="1:12" ht="12.75" hidden="1" customHeight="1" x14ac:dyDescent="0.3">
      <c r="A12360" s="1" t="str">
        <f>+A12260</f>
        <v>NO</v>
      </c>
      <c r="E12360" s="96">
        <f>+$E$110</f>
        <v>5</v>
      </c>
      <c r="F12360" s="307" t="str">
        <f>+$F$110</f>
        <v>Formación Académica adicional</v>
      </c>
      <c r="G12360" s="308"/>
      <c r="H12360" s="308"/>
      <c r="I12360" s="308"/>
      <c r="J12360" s="308"/>
      <c r="K12360" s="309"/>
      <c r="L12360" s="99" t="str">
        <f>IFERROR(IF(VLOOKUP(C12260,'R. PUNTAJES'!$C$14:$R$213,'R. PUNTAJES'!$J$10,0)="","",VLOOKUP(C12260,'R. PUNTAJES'!$C$14:$R$213,'R. PUNTAJES'!$J$10,0)),"")</f>
        <v/>
      </c>
    </row>
    <row r="12361" spans="1:12" hidden="1" x14ac:dyDescent="0.3">
      <c r="A12361" s="18" t="str">
        <f>+A12260</f>
        <v>NO</v>
      </c>
      <c r="B12361" s="18"/>
      <c r="E12361" s="100"/>
      <c r="F12361" s="101" t="str">
        <f>+$F$111</f>
        <v>FACTOR DE SOSTENIBILIDAD</v>
      </c>
      <c r="G12361" s="102"/>
      <c r="H12361" s="102"/>
      <c r="I12361" s="102"/>
      <c r="J12361" s="102"/>
      <c r="K12361" s="102"/>
      <c r="L12361" s="103"/>
    </row>
    <row r="12362" spans="1:12" hidden="1" x14ac:dyDescent="0.3">
      <c r="A12362" s="18" t="str">
        <f>+A12260</f>
        <v>NO</v>
      </c>
      <c r="B12362" s="18"/>
      <c r="E12362" s="104">
        <v>1</v>
      </c>
      <c r="F12362" s="105" t="str">
        <f>+$F$112</f>
        <v>Compromisos Sostenibilidad</v>
      </c>
      <c r="G12362" s="106"/>
      <c r="H12362" s="106"/>
      <c r="I12362" s="106"/>
      <c r="J12362" s="106"/>
      <c r="K12362" s="106"/>
      <c r="L12362" s="107" t="str">
        <f>IFERROR(IF(VLOOKUP(C12260,'R. PUNTAJES'!$C$14:$R$213,'R. PUNTAJES'!$K$10,0)="","",VLOOKUP(C12260,'R. PUNTAJES'!$C$14:$R$213,'R. PUNTAJES'!$K$10,0)),"")</f>
        <v/>
      </c>
    </row>
    <row r="12363" spans="1:12" hidden="1" x14ac:dyDescent="0.3">
      <c r="A12363" s="1" t="str">
        <f>+A12260</f>
        <v>NO</v>
      </c>
      <c r="E12363" s="108"/>
      <c r="F12363" s="109" t="str">
        <f>+$F$113</f>
        <v>APOYO A LA INDUSTRIA NACIONAL</v>
      </c>
      <c r="G12363" s="110"/>
      <c r="H12363" s="110"/>
      <c r="I12363" s="110"/>
      <c r="J12363" s="110"/>
      <c r="K12363" s="110"/>
      <c r="L12363" s="111"/>
    </row>
    <row r="12364" spans="1:12" ht="12.75" hidden="1" customHeight="1" x14ac:dyDescent="0.3">
      <c r="A12364" s="1" t="str">
        <f>+A12260</f>
        <v>NO</v>
      </c>
      <c r="E12364" s="96">
        <v>20</v>
      </c>
      <c r="F12364" s="307" t="str">
        <f>+$F$114</f>
        <v>Promoción de Servicios Nacionales o con Trato Nacional</v>
      </c>
      <c r="G12364" s="308"/>
      <c r="H12364" s="308"/>
      <c r="I12364" s="308"/>
      <c r="J12364" s="308"/>
      <c r="K12364" s="309"/>
      <c r="L12364" s="99" t="str">
        <f>IFERROR(IF(VLOOKUP(C12260,'R. PUNTAJES'!$C$14:$R$213,'R. PUNTAJES'!$L$10,0)="","",
IF(VLOOKUP(C12260,'R. PUNTAJES'!$C$14:$R$213,'R. PUNTAJES'!$L$10,0)=5,0,
VLOOKUP(C12260,'R. PUNTAJES'!$C$14:$R$213,'R. PUNTAJES'!$L$10,0))),"")</f>
        <v/>
      </c>
    </row>
    <row r="12365" spans="1:12" ht="12.75" hidden="1" customHeight="1" x14ac:dyDescent="0.3">
      <c r="A12365" s="1" t="str">
        <f>+A12260</f>
        <v>NO</v>
      </c>
      <c r="E12365" s="96">
        <v>5</v>
      </c>
      <c r="F12365" s="307" t="str">
        <f>+$F$115</f>
        <v>Incorporación de componente nacional en servicios extranjeros</v>
      </c>
      <c r="G12365" s="308"/>
      <c r="H12365" s="308"/>
      <c r="I12365" s="308"/>
      <c r="J12365" s="308"/>
      <c r="K12365" s="309"/>
      <c r="L12365" s="99" t="str">
        <f>IFERROR(IF(VLOOKUP(C12260,'R. PUNTAJES'!$C$14:$R$213,'R. PUNTAJES'!$L$10,0)="","",
IF(VLOOKUP(C12260,'R. PUNTAJES'!$C$14:$R$213,'R. PUNTAJES'!$L$10,0)=20,0,
VLOOKUP(C12260,'R. PUNTAJES'!$C$14:$R$213,'R. PUNTAJES'!$L$10,0))),"")</f>
        <v/>
      </c>
    </row>
    <row r="12366" spans="1:12" hidden="1" x14ac:dyDescent="0.3">
      <c r="A12366" s="1" t="str">
        <f>+A12260</f>
        <v>NO</v>
      </c>
      <c r="E12366" s="112"/>
      <c r="F12366" s="97" t="str">
        <f>+$F$116</f>
        <v>VINCULACIÓN DE PERSONAS CON DISCAPACIDAD</v>
      </c>
      <c r="G12366" s="24"/>
      <c r="H12366" s="24"/>
      <c r="I12366" s="24"/>
      <c r="J12366" s="24"/>
      <c r="K12366" s="24"/>
      <c r="L12366" s="98"/>
    </row>
    <row r="12367" spans="1:12" ht="12.75" hidden="1" customHeight="1" x14ac:dyDescent="0.3">
      <c r="A12367" s="1" t="str">
        <f>+A12260</f>
        <v>NO</v>
      </c>
      <c r="E12367" s="96">
        <v>1</v>
      </c>
      <c r="F12367" s="307" t="str">
        <f>+$F$117</f>
        <v xml:space="preserve">Trabajadores vinculados a la planta de personal </v>
      </c>
      <c r="G12367" s="308"/>
      <c r="H12367" s="308"/>
      <c r="I12367" s="308"/>
      <c r="J12367" s="308"/>
      <c r="K12367" s="309"/>
      <c r="L12367" s="99" t="str">
        <f>IFERROR(IF(VLOOKUP(C12260,'R. PUNTAJES'!$C$14:$R$213,'R. PUNTAJES'!$M$10,0)="","",VLOOKUP(C12260,'R. PUNTAJES'!$C$14:$R$213,'R. PUNTAJES'!$M$10,0)),"")</f>
        <v/>
      </c>
    </row>
    <row r="12368" spans="1:12" hidden="1" x14ac:dyDescent="0.3">
      <c r="A12368" s="1" t="str">
        <f>+A12260</f>
        <v>NO</v>
      </c>
      <c r="E12368" s="112"/>
      <c r="F12368" s="97" t="str">
        <f>+$F$118</f>
        <v>EMPRENDIMIENTOS Y EMPRESAS DE MUJERES</v>
      </c>
      <c r="G12368" s="24"/>
      <c r="H12368" s="24"/>
      <c r="I12368" s="24"/>
      <c r="J12368" s="24"/>
      <c r="K12368" s="24"/>
      <c r="L12368" s="98"/>
    </row>
    <row r="12369" spans="1:16" ht="13" hidden="1" customHeight="1" x14ac:dyDescent="0.3">
      <c r="A12369" s="1" t="str">
        <f>+A12260</f>
        <v>NO</v>
      </c>
      <c r="E12369" s="96">
        <v>0.25</v>
      </c>
      <c r="F12369" s="307" t="str">
        <f>+$F$119</f>
        <v>Emprendimientos y empresas de mujeres</v>
      </c>
      <c r="G12369" s="308"/>
      <c r="H12369" s="308"/>
      <c r="I12369" s="308"/>
      <c r="J12369" s="308"/>
      <c r="K12369" s="309"/>
      <c r="L12369" s="113" t="str">
        <f>IFERROR(IF(VLOOKUP(C12260,'R. PUNTAJES'!$C$14:$R$213,'R. PUNTAJES'!$N$10,0)="","",VLOOKUP(C12260,'R. PUNTAJES'!$C$14:$R$213,'R. PUNTAJES'!$N$10,0)),"")</f>
        <v/>
      </c>
    </row>
    <row r="12370" spans="1:16" hidden="1" x14ac:dyDescent="0.3">
      <c r="A12370" s="18" t="str">
        <f>+A12371</f>
        <v>NO</v>
      </c>
      <c r="B12370" s="18"/>
      <c r="E12370" s="112"/>
      <c r="F12370" s="97" t="str">
        <f>+$F$120</f>
        <v>MIPYME</v>
      </c>
      <c r="G12370" s="24"/>
      <c r="H12370" s="24"/>
      <c r="I12370" s="24"/>
      <c r="J12370" s="24"/>
      <c r="K12370" s="24"/>
      <c r="L12370" s="98"/>
    </row>
    <row r="12371" spans="1:16" hidden="1" x14ac:dyDescent="0.3">
      <c r="A12371" s="18" t="str">
        <f>+IF(E12371=0,"NO",1)</f>
        <v>NO</v>
      </c>
      <c r="B12371" s="18"/>
      <c r="E12371" s="96">
        <v>0</v>
      </c>
      <c r="F12371" s="307" t="str">
        <f>+$F$121</f>
        <v>Mipyme</v>
      </c>
      <c r="G12371" s="308"/>
      <c r="H12371" s="308"/>
      <c r="I12371" s="308"/>
      <c r="J12371" s="308"/>
      <c r="K12371" s="309"/>
      <c r="L12371" s="113" t="str">
        <f>IFERROR(IF(VLOOKUP(C12260,'R. PUNTAJES'!$C$14:$R$213,'R. PUNTAJES'!$O$10,0)="","",VLOOKUP(C12260,'R. PUNTAJES'!$C$14:$R$213,'R. PUNTAJES'!$O$10,0)),"")</f>
        <v/>
      </c>
    </row>
    <row r="12372" spans="1:16" hidden="1" x14ac:dyDescent="0.3">
      <c r="A12372" s="1" t="str">
        <f>+A12260</f>
        <v>NO</v>
      </c>
      <c r="E12372" s="112"/>
      <c r="F12372" s="97" t="str">
        <f>+$F$122</f>
        <v>EXPERIENCIA DEL PROPONENTE</v>
      </c>
      <c r="G12372" s="24"/>
      <c r="H12372" s="24"/>
      <c r="I12372" s="24"/>
      <c r="J12372" s="24"/>
      <c r="K12372" s="24"/>
      <c r="L12372" s="98"/>
    </row>
    <row r="12373" spans="1:16" hidden="1" x14ac:dyDescent="0.3">
      <c r="A12373" s="1" t="str">
        <f>+A12260</f>
        <v>NO</v>
      </c>
      <c r="E12373" s="96">
        <v>59.5</v>
      </c>
      <c r="F12373" s="307" t="str">
        <f>+$F$123</f>
        <v>mediana con valor absoluto</v>
      </c>
      <c r="G12373" s="308"/>
      <c r="H12373" s="308"/>
      <c r="I12373" s="308"/>
      <c r="J12373" s="308"/>
      <c r="K12373" s="309"/>
      <c r="L12373" s="113" t="str">
        <f>IFERROR(IF(VLOOKUP(C12260,'R. PUNTAJES'!$C$14:$R$213,'R. PUNTAJES'!$R$10,0)="","",VLOOKUP(C12260,'R. PUNTAJES'!$C$14:$R$213,'R. PUNTAJES'!$R$10,0)),"")</f>
        <v/>
      </c>
    </row>
    <row r="12374" spans="1:16" hidden="1" x14ac:dyDescent="0.3">
      <c r="A12374" s="1" t="str">
        <f>+A12260</f>
        <v>NO</v>
      </c>
      <c r="E12374" s="112"/>
      <c r="F12374" s="97" t="str">
        <f>+$F$124</f>
        <v>MULTAS</v>
      </c>
      <c r="G12374" s="24"/>
      <c r="H12374" s="24"/>
      <c r="I12374" s="24"/>
      <c r="J12374" s="24"/>
      <c r="K12374" s="24"/>
      <c r="L12374" s="98"/>
    </row>
    <row r="12375" spans="1:16" ht="12.75" hidden="1" customHeight="1" x14ac:dyDescent="0.3">
      <c r="A12375" s="1" t="str">
        <f>+A12260</f>
        <v>NO</v>
      </c>
      <c r="E12375" s="96">
        <v>-2</v>
      </c>
      <c r="F12375" s="307" t="str">
        <f>+$F$125</f>
        <v>Una o más multas o cláusulas penales durante el último año</v>
      </c>
      <c r="G12375" s="310"/>
      <c r="H12375" s="310"/>
      <c r="I12375" s="310"/>
      <c r="J12375" s="310"/>
      <c r="K12375" s="311"/>
      <c r="L12375" s="99" t="str">
        <f>IFERROR(IF(VLOOKUP(C12260,'R. PUNTAJES'!$C$14:$R$213,'R. PUNTAJES'!$Q$10,0)="","",VLOOKUP(C12260,'R. PUNTAJES'!$C$14:$R$213,'R. PUNTAJES'!$Q$10,0)),"")</f>
        <v/>
      </c>
    </row>
    <row r="12376" spans="1:16" hidden="1" x14ac:dyDescent="0.3">
      <c r="A12376" s="1" t="str">
        <f>+A12260</f>
        <v>NO</v>
      </c>
      <c r="E12376" s="112"/>
      <c r="F12376" s="97" t="str">
        <f>+$F$126</f>
        <v>OBRAS INCONCLUSAS</v>
      </c>
      <c r="G12376" s="24"/>
      <c r="H12376" s="24"/>
      <c r="I12376" s="24"/>
      <c r="J12376" s="24"/>
      <c r="K12376" s="24"/>
      <c r="L12376" s="98"/>
    </row>
    <row r="12377" spans="1:16" hidden="1" x14ac:dyDescent="0.3">
      <c r="A12377" s="1" t="str">
        <f>+A12260</f>
        <v>NO</v>
      </c>
      <c r="E12377" s="96">
        <v>-1</v>
      </c>
      <c r="F12377" s="301" t="str">
        <f>+$F$127</f>
        <v>Anotación vigente de obra civil inconclusa</v>
      </c>
      <c r="G12377" s="302"/>
      <c r="H12377" s="302"/>
      <c r="I12377" s="302"/>
      <c r="J12377" s="302"/>
      <c r="K12377" s="303"/>
      <c r="L12377" s="99" t="str">
        <f>IFERROR(IF(VLOOKUP(C12260,'R. PUNTAJES'!$C$14:$R$213,'R. PUNTAJES'!$P$10,0)="","",VLOOKUP(C12260,'R. PUNTAJES'!$C$14:$R$213,'R. PUNTAJES'!$P$10,0)),"")</f>
        <v/>
      </c>
    </row>
    <row r="12378" spans="1:16" ht="7.5" hidden="1" customHeight="1" x14ac:dyDescent="0.3">
      <c r="A12378" s="1" t="str">
        <f>+A12260</f>
        <v>NO</v>
      </c>
      <c r="E12378" s="114"/>
      <c r="F12378" s="45"/>
      <c r="G12378" s="45"/>
      <c r="H12378" s="45"/>
      <c r="I12378" s="45"/>
      <c r="J12378" s="45"/>
      <c r="K12378" s="45"/>
      <c r="L12378" s="48"/>
    </row>
    <row r="12379" spans="1:16" hidden="1" x14ac:dyDescent="0.3">
      <c r="A12379" s="1" t="str">
        <f>+A12260</f>
        <v>NO</v>
      </c>
      <c r="E12379" s="115" t="str">
        <f>+$E$129</f>
        <v>PUNTAJE TOTAL</v>
      </c>
      <c r="F12379" s="116"/>
      <c r="G12379" s="116"/>
      <c r="H12379" s="116"/>
      <c r="I12379" s="116"/>
      <c r="J12379" s="116"/>
      <c r="K12379" s="117"/>
      <c r="L12379" s="118">
        <f>IFERROR(IF(VLOOKUP(C12260,'R. PUNTAJES'!$C$14:$R$213,'R. PUNTAJES'!$H$10,0)="RECHAZO","",SUM(L12359:L12377)),"")</f>
        <v>0</v>
      </c>
    </row>
    <row r="12380" spans="1:16" hidden="1" x14ac:dyDescent="0.3">
      <c r="A12380" s="1" t="str">
        <f>+A12260</f>
        <v>NO</v>
      </c>
      <c r="E12380" s="304" t="str">
        <f>+$E$130</f>
        <v>OBSERVACIONES RESPECTO A PUNTAJES</v>
      </c>
      <c r="F12380" s="305"/>
      <c r="G12380" s="305"/>
      <c r="H12380" s="305"/>
      <c r="I12380" s="305"/>
      <c r="J12380" s="305"/>
      <c r="K12380" s="305"/>
      <c r="L12380" s="305"/>
    </row>
    <row r="12381" spans="1:16" ht="12" hidden="1" customHeight="1" x14ac:dyDescent="0.3">
      <c r="A12381" s="1" t="str">
        <f>+A12260</f>
        <v>NO</v>
      </c>
      <c r="E12381" s="306" t="s">
        <v>124</v>
      </c>
      <c r="F12381" s="305"/>
      <c r="G12381" s="305"/>
      <c r="H12381" s="305"/>
      <c r="I12381" s="305"/>
      <c r="J12381" s="305"/>
      <c r="K12381" s="305"/>
      <c r="L12381" s="305"/>
      <c r="N12381" s="119"/>
      <c r="O12381" s="119"/>
      <c r="P12381" s="120"/>
    </row>
    <row r="12382" spans="1:16" ht="3" hidden="1" customHeight="1" x14ac:dyDescent="0.3">
      <c r="A12382" s="1" t="str">
        <f>+A12261</f>
        <v>NO</v>
      </c>
      <c r="E12382" s="121"/>
      <c r="F12382" s="122"/>
      <c r="G12382" s="122"/>
      <c r="H12382" s="122"/>
      <c r="I12382" s="122"/>
      <c r="J12382" s="122"/>
      <c r="K12382" s="122"/>
      <c r="L12382" s="123"/>
    </row>
    <row r="12383" spans="1:16" hidden="1" x14ac:dyDescent="0.3">
      <c r="A12383" s="1" t="str">
        <f>+IF(OR(C12385=""),"NO",1)</f>
        <v>NO</v>
      </c>
      <c r="E12383" s="346"/>
      <c r="F12383" s="347"/>
      <c r="G12383" s="347"/>
      <c r="H12383" s="347"/>
      <c r="I12383" s="347"/>
      <c r="J12383" s="347"/>
      <c r="K12383" s="347"/>
      <c r="L12383" s="347"/>
    </row>
    <row r="12384" spans="1:16" ht="4.5" hidden="1" customHeight="1" x14ac:dyDescent="0.3">
      <c r="A12384" s="1" t="str">
        <f>+A12385</f>
        <v>NO</v>
      </c>
      <c r="E12384" s="15"/>
      <c r="F12384" s="16"/>
      <c r="G12384" s="16"/>
      <c r="H12384" s="16"/>
      <c r="I12384" s="16"/>
      <c r="J12384" s="16"/>
      <c r="K12384" s="16"/>
      <c r="L12384" s="17"/>
    </row>
    <row r="12385" spans="1:12" ht="15.75" hidden="1" customHeight="1" x14ac:dyDescent="0.3">
      <c r="A12385" s="1" t="str">
        <f>+IF(OR(C12385=""),"NO",1)</f>
        <v>NO</v>
      </c>
      <c r="B12385" s="1">
        <f>1+MAX($B$1:B12384)</f>
        <v>100</v>
      </c>
      <c r="C12385" s="18" t="s">
        <v>124</v>
      </c>
      <c r="E12385" s="19" t="s">
        <v>124</v>
      </c>
      <c r="F12385" s="20"/>
      <c r="G12385" s="20"/>
      <c r="H12385" s="20"/>
      <c r="I12385" s="21"/>
      <c r="J12385" s="20"/>
      <c r="K12385" s="21"/>
      <c r="L12385" s="22"/>
    </row>
    <row r="12386" spans="1:12" hidden="1" x14ac:dyDescent="0.3">
      <c r="A12386" s="1" t="str">
        <f>A12385</f>
        <v>NO</v>
      </c>
      <c r="E12386" s="23" t="str">
        <f>+$E$11</f>
        <v>Integrantes</v>
      </c>
      <c r="F12386" s="24"/>
      <c r="G12386" s="24"/>
      <c r="H12386" s="24"/>
      <c r="I12386" s="24"/>
      <c r="J12386" s="24"/>
      <c r="K12386" s="25" t="str">
        <f>+$K$11</f>
        <v>Nit</v>
      </c>
      <c r="L12386" s="26" t="str">
        <f>+$L$11</f>
        <v>Part.</v>
      </c>
    </row>
    <row r="12387" spans="1:12" hidden="1" x14ac:dyDescent="0.3">
      <c r="A12387" s="1" t="str">
        <f>+A12386</f>
        <v>NO</v>
      </c>
      <c r="C12387" s="1" t="s">
        <v>124</v>
      </c>
      <c r="E12387" s="27" t="s">
        <v>124</v>
      </c>
      <c r="F12387" s="28"/>
      <c r="G12387" s="28"/>
      <c r="H12387" s="28"/>
      <c r="I12387" s="28"/>
      <c r="J12387" s="28"/>
      <c r="K12387" s="29" t="s">
        <v>124</v>
      </c>
      <c r="L12387" s="30" t="s">
        <v>124</v>
      </c>
    </row>
    <row r="12388" spans="1:12" hidden="1" x14ac:dyDescent="0.3">
      <c r="A12388" s="18" t="str">
        <f>+IF(OR(C12388=""),"NO",1)</f>
        <v>NO</v>
      </c>
      <c r="B12388" s="18"/>
      <c r="C12388" s="1" t="s">
        <v>124</v>
      </c>
      <c r="E12388" s="31" t="s">
        <v>124</v>
      </c>
      <c r="F12388" s="32"/>
      <c r="G12388" s="32"/>
      <c r="H12388" s="32"/>
      <c r="I12388" s="32"/>
      <c r="J12388" s="32"/>
      <c r="K12388" s="33" t="s">
        <v>124</v>
      </c>
      <c r="L12388" s="34" t="s">
        <v>124</v>
      </c>
    </row>
    <row r="12389" spans="1:12" hidden="1" x14ac:dyDescent="0.3">
      <c r="A12389" s="18" t="str">
        <f>+IF(OR(C12389=""),"NO",1)</f>
        <v>NO</v>
      </c>
      <c r="B12389" s="18"/>
      <c r="C12389" s="1" t="s">
        <v>124</v>
      </c>
      <c r="E12389" s="31" t="s">
        <v>124</v>
      </c>
      <c r="F12389" s="32"/>
      <c r="G12389" s="32"/>
      <c r="H12389" s="32"/>
      <c r="I12389" s="32"/>
      <c r="J12389" s="32"/>
      <c r="K12389" s="33" t="s">
        <v>124</v>
      </c>
      <c r="L12389" s="34" t="s">
        <v>124</v>
      </c>
    </row>
    <row r="12390" spans="1:12" hidden="1" x14ac:dyDescent="0.3">
      <c r="A12390" s="18" t="str">
        <f>+IF(OR(C12390=""),"NO",1)</f>
        <v>NO</v>
      </c>
      <c r="B12390" s="18"/>
      <c r="C12390" s="1" t="s">
        <v>124</v>
      </c>
      <c r="E12390" s="31" t="s">
        <v>13</v>
      </c>
      <c r="F12390" s="32"/>
      <c r="G12390" s="32"/>
      <c r="H12390" s="32"/>
      <c r="I12390" s="32"/>
      <c r="J12390" s="32"/>
      <c r="K12390" s="33"/>
      <c r="L12390" s="34"/>
    </row>
    <row r="12391" spans="1:12" hidden="1" x14ac:dyDescent="0.3">
      <c r="A12391" s="18" t="str">
        <f>+IF(OR(C12391=""),"NO",1)</f>
        <v>NO</v>
      </c>
      <c r="B12391" s="18"/>
      <c r="C12391" s="1" t="s">
        <v>124</v>
      </c>
      <c r="E12391" s="31" t="s">
        <v>13</v>
      </c>
      <c r="F12391" s="32"/>
      <c r="G12391" s="32"/>
      <c r="H12391" s="32"/>
      <c r="I12391" s="32"/>
      <c r="J12391" s="32"/>
      <c r="K12391" s="33"/>
      <c r="L12391" s="34"/>
    </row>
    <row r="12392" spans="1:12" hidden="1" x14ac:dyDescent="0.3">
      <c r="A12392" s="18" t="str">
        <f>+IF(OR(C12392=""),"NO",1)</f>
        <v>NO</v>
      </c>
      <c r="B12392" s="18"/>
      <c r="C12392" s="1" t="s">
        <v>124</v>
      </c>
      <c r="E12392" s="35" t="s">
        <v>13</v>
      </c>
      <c r="F12392" s="36"/>
      <c r="G12392" s="36"/>
      <c r="H12392" s="36"/>
      <c r="I12392" s="36"/>
      <c r="J12392" s="36"/>
      <c r="K12392" s="37"/>
      <c r="L12392" s="38"/>
    </row>
    <row r="12393" spans="1:12" ht="5.15" hidden="1" customHeight="1" x14ac:dyDescent="0.3">
      <c r="A12393" s="1" t="str">
        <f>+A12385</f>
        <v>NO</v>
      </c>
      <c r="E12393" s="39"/>
      <c r="F12393" s="39"/>
      <c r="G12393" s="39"/>
      <c r="H12393" s="39"/>
      <c r="I12393" s="39"/>
      <c r="J12393" s="39"/>
      <c r="K12393" s="39"/>
      <c r="L12393" s="39"/>
    </row>
    <row r="12394" spans="1:12" ht="15.75" hidden="1" customHeight="1" x14ac:dyDescent="0.3">
      <c r="A12394" s="1" t="str">
        <f>+A12385</f>
        <v>NO</v>
      </c>
      <c r="E12394" s="40" t="str">
        <f>+$E$19</f>
        <v>RESULTADO DE EVALUACIÓN TÉCNICA</v>
      </c>
      <c r="F12394" s="41"/>
      <c r="G12394" s="41"/>
      <c r="H12394" s="41"/>
      <c r="I12394" s="41"/>
      <c r="J12394" s="41"/>
      <c r="K12394" s="41"/>
      <c r="L12394" s="42"/>
    </row>
    <row r="12395" spans="1:12" hidden="1" x14ac:dyDescent="0.3">
      <c r="A12395" s="1" t="str">
        <f>+A12385</f>
        <v>NO</v>
      </c>
      <c r="E12395" s="43"/>
      <c r="F12395" s="44" t="str">
        <f>+$F$20</f>
        <v>Experiencia</v>
      </c>
      <c r="G12395" s="45"/>
      <c r="H12395" s="45"/>
      <c r="I12395" s="45"/>
      <c r="J12395" s="45"/>
      <c r="K12395" s="46"/>
      <c r="L12395" s="47" t="s">
        <v>124</v>
      </c>
    </row>
    <row r="12396" spans="1:12" hidden="1" x14ac:dyDescent="0.3">
      <c r="A12396" s="1" t="str">
        <f>+A12385</f>
        <v>NO</v>
      </c>
      <c r="E12396" s="348" t="str">
        <f>+$E$21</f>
        <v>OBSERVACIONES RESPECTO A LA EVALUACIÓN DE EXPERIENCIA</v>
      </c>
      <c r="F12396" s="308"/>
      <c r="G12396" s="308"/>
      <c r="H12396" s="308"/>
      <c r="I12396" s="308"/>
      <c r="J12396" s="308"/>
      <c r="K12396" s="308"/>
      <c r="L12396" s="349"/>
    </row>
    <row r="12397" spans="1:12" hidden="1" x14ac:dyDescent="0.3">
      <c r="A12397" s="1" t="str">
        <f>+A12385</f>
        <v>NO</v>
      </c>
      <c r="E12397" s="350" t="s">
        <v>124</v>
      </c>
      <c r="F12397" s="351"/>
      <c r="G12397" s="351"/>
      <c r="H12397" s="351"/>
      <c r="I12397" s="351"/>
      <c r="J12397" s="351"/>
      <c r="K12397" s="351"/>
      <c r="L12397" s="352"/>
    </row>
    <row r="12398" spans="1:12" ht="5.15" hidden="1" customHeight="1" x14ac:dyDescent="0.3">
      <c r="A12398" s="1" t="str">
        <f>+A12385</f>
        <v>NO</v>
      </c>
      <c r="E12398" s="39"/>
      <c r="F12398" s="39"/>
      <c r="G12398" s="39"/>
      <c r="H12398" s="39"/>
      <c r="I12398" s="39"/>
      <c r="J12398" s="39"/>
      <c r="K12398" s="39"/>
      <c r="L12398" s="39"/>
    </row>
    <row r="12399" spans="1:12" ht="12.75" hidden="1" customHeight="1" x14ac:dyDescent="0.3">
      <c r="A12399" s="1" t="str">
        <f>+A12385</f>
        <v>NO</v>
      </c>
      <c r="E12399" s="40" t="str">
        <f>+$E$24</f>
        <v>EXPERIENCIA HABILITANTE: CONTRATOS PRESENTADOS</v>
      </c>
      <c r="F12399" s="41"/>
      <c r="G12399" s="41"/>
      <c r="H12399" s="41"/>
      <c r="I12399" s="41"/>
      <c r="J12399" s="41"/>
      <c r="K12399" s="41"/>
      <c r="L12399" s="42"/>
    </row>
    <row r="12400" spans="1:12" ht="8.5" hidden="1" customHeight="1" x14ac:dyDescent="0.3">
      <c r="A12400" s="1" t="str">
        <f>+A12385</f>
        <v>NO</v>
      </c>
      <c r="E12400" s="49"/>
      <c r="F12400" s="50"/>
      <c r="G12400" s="51"/>
      <c r="H12400" s="51"/>
      <c r="I12400" s="51"/>
      <c r="J12400" s="51"/>
      <c r="K12400" s="51"/>
      <c r="L12400" s="52"/>
    </row>
    <row r="12401" spans="1:12" hidden="1" x14ac:dyDescent="0.3">
      <c r="A12401" s="18" t="str">
        <f>+IF(OR(C12401=""),"NO",1)</f>
        <v>NO</v>
      </c>
      <c r="B12401" s="18"/>
      <c r="C12401" s="1" t="s">
        <v>124</v>
      </c>
      <c r="E12401" s="329">
        <v>1</v>
      </c>
      <c r="F12401" s="53" t="str">
        <f>+$F$26</f>
        <v>OBJETO</v>
      </c>
      <c r="G12401" s="332" t="s">
        <v>124</v>
      </c>
      <c r="H12401" s="333"/>
      <c r="I12401" s="333"/>
      <c r="J12401" s="333"/>
      <c r="K12401" s="333"/>
      <c r="L12401" s="334"/>
    </row>
    <row r="12402" spans="1:12" hidden="1" x14ac:dyDescent="0.3">
      <c r="A12402" s="18" t="str">
        <f>+IF(OR(C12401=""),"NO",1)</f>
        <v>NO</v>
      </c>
      <c r="B12402" s="18"/>
      <c r="E12402" s="330"/>
      <c r="F12402" s="54" t="str">
        <f>+$F$27</f>
        <v>CONTRATANTE</v>
      </c>
      <c r="G12402" s="335" t="s">
        <v>124</v>
      </c>
      <c r="H12402" s="310"/>
      <c r="I12402" s="310"/>
      <c r="J12402" s="310"/>
      <c r="K12402" s="310"/>
      <c r="L12402" s="336"/>
    </row>
    <row r="12403" spans="1:12" hidden="1" x14ac:dyDescent="0.3">
      <c r="A12403" s="18" t="str">
        <f>+IF(OR(C12401=""),"NO",1)</f>
        <v>NO</v>
      </c>
      <c r="B12403" s="18"/>
      <c r="E12403" s="330"/>
      <c r="F12403" s="54" t="str">
        <f>+$F$28</f>
        <v>APORTANTE</v>
      </c>
      <c r="G12403" s="337" t="s">
        <v>124</v>
      </c>
      <c r="H12403" s="338"/>
      <c r="I12403" s="338"/>
      <c r="J12403" s="338"/>
      <c r="K12403" s="338"/>
      <c r="L12403" s="339"/>
    </row>
    <row r="12404" spans="1:12" hidden="1" x14ac:dyDescent="0.3">
      <c r="A12404" s="18" t="str">
        <f>+IF(OR(C12401=""),"NO",1)</f>
        <v>NO</v>
      </c>
      <c r="B12404" s="18"/>
      <c r="E12404" s="330"/>
      <c r="F12404" s="54" t="str">
        <f>+$F$29</f>
        <v>VALOR /SMMLV)</v>
      </c>
      <c r="G12404" s="55" t="s">
        <v>124</v>
      </c>
      <c r="H12404" s="56" t="str">
        <f>+$H$29</f>
        <v>% PART..</v>
      </c>
      <c r="I12404" s="57" t="s">
        <v>124</v>
      </c>
      <c r="J12404" s="58" t="str">
        <f>+$J$29</f>
        <v>VALOR ACREDITADO</v>
      </c>
      <c r="K12404" s="59"/>
      <c r="L12404" s="47" t="s">
        <v>124</v>
      </c>
    </row>
    <row r="12405" spans="1:12" hidden="1" x14ac:dyDescent="0.3">
      <c r="A12405" s="18" t="str">
        <f>+IF(OR(C12401=""),"NO",1)</f>
        <v>NO</v>
      </c>
      <c r="B12405" s="18"/>
      <c r="E12405" s="330"/>
      <c r="F12405" s="60" t="str">
        <f>+$F$30</f>
        <v>EXPERIENCIA APORTADA</v>
      </c>
      <c r="G12405" s="340" t="s">
        <v>124</v>
      </c>
      <c r="H12405" s="341"/>
      <c r="I12405" s="341"/>
      <c r="J12405" s="341"/>
      <c r="K12405" s="341"/>
      <c r="L12405" s="342"/>
    </row>
    <row r="12406" spans="1:12" hidden="1" x14ac:dyDescent="0.3">
      <c r="A12406" s="18" t="str">
        <f>+IF(OR(C12401=""),"NO",1)</f>
        <v>NO</v>
      </c>
      <c r="B12406" s="18"/>
      <c r="E12406" s="331"/>
      <c r="F12406" s="62" t="str">
        <f>+$F$31</f>
        <v>OBSERVACIÓN</v>
      </c>
      <c r="G12406" s="343" t="s">
        <v>124</v>
      </c>
      <c r="H12406" s="344"/>
      <c r="I12406" s="344"/>
      <c r="J12406" s="344"/>
      <c r="K12406" s="344"/>
      <c r="L12406" s="345"/>
    </row>
    <row r="12407" spans="1:12" ht="8.5" hidden="1" customHeight="1" x14ac:dyDescent="0.3">
      <c r="A12407" s="18" t="str">
        <f>+IF(OR(C12401=""),"NO",1)</f>
        <v>NO</v>
      </c>
      <c r="B12407" s="18"/>
      <c r="E12407" s="49"/>
      <c r="F12407" s="50"/>
      <c r="G12407" s="51"/>
      <c r="H12407" s="51"/>
      <c r="I12407" s="51"/>
      <c r="J12407" s="51"/>
      <c r="K12407" s="51"/>
      <c r="L12407" s="52"/>
    </row>
    <row r="12408" spans="1:12" hidden="1" x14ac:dyDescent="0.3">
      <c r="A12408" s="18" t="str">
        <f t="shared" ref="A12408" si="4158">+IF(OR(C12408=""),"NO",1)</f>
        <v>NO</v>
      </c>
      <c r="B12408" s="18"/>
      <c r="C12408" s="1" t="s">
        <v>124</v>
      </c>
      <c r="E12408" s="329">
        <v>2</v>
      </c>
      <c r="F12408" s="53" t="str">
        <f>+$F$26</f>
        <v>OBJETO</v>
      </c>
      <c r="G12408" s="332" t="s">
        <v>124</v>
      </c>
      <c r="H12408" s="333"/>
      <c r="I12408" s="333"/>
      <c r="J12408" s="333"/>
      <c r="K12408" s="333"/>
      <c r="L12408" s="334"/>
    </row>
    <row r="12409" spans="1:12" hidden="1" x14ac:dyDescent="0.3">
      <c r="A12409" s="18" t="str">
        <f t="shared" ref="A12409" si="4159">+IF(OR(C12408=""),"NO",1)</f>
        <v>NO</v>
      </c>
      <c r="B12409" s="18"/>
      <c r="E12409" s="330"/>
      <c r="F12409" s="54" t="str">
        <f>+$F$27</f>
        <v>CONTRATANTE</v>
      </c>
      <c r="G12409" s="335" t="s">
        <v>124</v>
      </c>
      <c r="H12409" s="310"/>
      <c r="I12409" s="310"/>
      <c r="J12409" s="310"/>
      <c r="K12409" s="310"/>
      <c r="L12409" s="336"/>
    </row>
    <row r="12410" spans="1:12" hidden="1" x14ac:dyDescent="0.3">
      <c r="A12410" s="18" t="str">
        <f t="shared" ref="A12410" si="4160">+IF(OR(C12408=""),"NO",1)</f>
        <v>NO</v>
      </c>
      <c r="B12410" s="18"/>
      <c r="E12410" s="330"/>
      <c r="F12410" s="54" t="str">
        <f>+$F$28</f>
        <v>APORTANTE</v>
      </c>
      <c r="G12410" s="337" t="s">
        <v>124</v>
      </c>
      <c r="H12410" s="338"/>
      <c r="I12410" s="338"/>
      <c r="J12410" s="338"/>
      <c r="K12410" s="338"/>
      <c r="L12410" s="339"/>
    </row>
    <row r="12411" spans="1:12" hidden="1" x14ac:dyDescent="0.3">
      <c r="A12411" s="18" t="str">
        <f t="shared" ref="A12411" si="4161">+IF(OR(C12408=""),"NO",1)</f>
        <v>NO</v>
      </c>
      <c r="B12411" s="18"/>
      <c r="E12411" s="330"/>
      <c r="F12411" s="54" t="str">
        <f>+$F$29</f>
        <v>VALOR /SMMLV)</v>
      </c>
      <c r="G12411" s="55" t="s">
        <v>124</v>
      </c>
      <c r="H12411" s="56" t="str">
        <f>+$H$29</f>
        <v>% PART..</v>
      </c>
      <c r="I12411" s="57" t="s">
        <v>124</v>
      </c>
      <c r="J12411" s="58" t="str">
        <f>+$J$29</f>
        <v>VALOR ACREDITADO</v>
      </c>
      <c r="K12411" s="59"/>
      <c r="L12411" s="47" t="s">
        <v>124</v>
      </c>
    </row>
    <row r="12412" spans="1:12" hidden="1" x14ac:dyDescent="0.3">
      <c r="A12412" s="18" t="str">
        <f t="shared" ref="A12412" si="4162">+IF(OR(C12408=""),"NO",1)</f>
        <v>NO</v>
      </c>
      <c r="B12412" s="18"/>
      <c r="E12412" s="330"/>
      <c r="F12412" s="60" t="str">
        <f>+$F$30</f>
        <v>EXPERIENCIA APORTADA</v>
      </c>
      <c r="G12412" s="340" t="s">
        <v>124</v>
      </c>
      <c r="H12412" s="341"/>
      <c r="I12412" s="341"/>
      <c r="J12412" s="341"/>
      <c r="K12412" s="341"/>
      <c r="L12412" s="342"/>
    </row>
    <row r="12413" spans="1:12" hidden="1" x14ac:dyDescent="0.3">
      <c r="A12413" s="18" t="str">
        <f t="shared" ref="A12413" si="4163">+IF(OR(C12408=""),"NO",1)</f>
        <v>NO</v>
      </c>
      <c r="B12413" s="18"/>
      <c r="E12413" s="331"/>
      <c r="F12413" s="62" t="str">
        <f>+$F$31</f>
        <v>OBSERVACIÓN</v>
      </c>
      <c r="G12413" s="343" t="s">
        <v>124</v>
      </c>
      <c r="H12413" s="344"/>
      <c r="I12413" s="344"/>
      <c r="J12413" s="344"/>
      <c r="K12413" s="344"/>
      <c r="L12413" s="345"/>
    </row>
    <row r="12414" spans="1:12" ht="8.5" hidden="1" customHeight="1" x14ac:dyDescent="0.3">
      <c r="A12414" s="18" t="str">
        <f t="shared" ref="A12414" si="4164">+IF(OR(C12408=""),"NO",1)</f>
        <v>NO</v>
      </c>
      <c r="B12414" s="18"/>
      <c r="E12414" s="49"/>
      <c r="F12414" s="50"/>
      <c r="G12414" s="51"/>
      <c r="H12414" s="51"/>
      <c r="I12414" s="51"/>
      <c r="J12414" s="51"/>
      <c r="K12414" s="51"/>
      <c r="L12414" s="52"/>
    </row>
    <row r="12415" spans="1:12" hidden="1" x14ac:dyDescent="0.3">
      <c r="A12415" s="18" t="str">
        <f t="shared" ref="A12415" si="4165">+IF(OR(C12415=""),"NO",1)</f>
        <v>NO</v>
      </c>
      <c r="B12415" s="18"/>
      <c r="C12415" s="1" t="s">
        <v>124</v>
      </c>
      <c r="E12415" s="329">
        <v>3</v>
      </c>
      <c r="F12415" s="53" t="str">
        <f>+$F$26</f>
        <v>OBJETO</v>
      </c>
      <c r="G12415" s="332" t="s">
        <v>124</v>
      </c>
      <c r="H12415" s="333"/>
      <c r="I12415" s="333"/>
      <c r="J12415" s="333"/>
      <c r="K12415" s="333"/>
      <c r="L12415" s="334"/>
    </row>
    <row r="12416" spans="1:12" hidden="1" x14ac:dyDescent="0.3">
      <c r="A12416" s="18" t="str">
        <f t="shared" ref="A12416" si="4166">+IF(OR(C12415=""),"NO",1)</f>
        <v>NO</v>
      </c>
      <c r="B12416" s="18"/>
      <c r="E12416" s="330"/>
      <c r="F12416" s="54" t="str">
        <f>+$F$27</f>
        <v>CONTRATANTE</v>
      </c>
      <c r="G12416" s="335" t="s">
        <v>124</v>
      </c>
      <c r="H12416" s="310"/>
      <c r="I12416" s="310"/>
      <c r="J12416" s="310"/>
      <c r="K12416" s="310"/>
      <c r="L12416" s="336"/>
    </row>
    <row r="12417" spans="1:12" hidden="1" x14ac:dyDescent="0.3">
      <c r="A12417" s="18" t="str">
        <f t="shared" ref="A12417" si="4167">+IF(OR(C12415=""),"NO",1)</f>
        <v>NO</v>
      </c>
      <c r="B12417" s="18"/>
      <c r="E12417" s="330"/>
      <c r="F12417" s="54" t="str">
        <f>+$F$28</f>
        <v>APORTANTE</v>
      </c>
      <c r="G12417" s="337" t="s">
        <v>124</v>
      </c>
      <c r="H12417" s="338"/>
      <c r="I12417" s="338"/>
      <c r="J12417" s="338"/>
      <c r="K12417" s="338"/>
      <c r="L12417" s="339"/>
    </row>
    <row r="12418" spans="1:12" hidden="1" x14ac:dyDescent="0.3">
      <c r="A12418" s="18" t="str">
        <f t="shared" ref="A12418" si="4168">+IF(OR(C12415=""),"NO",1)</f>
        <v>NO</v>
      </c>
      <c r="B12418" s="18"/>
      <c r="E12418" s="330"/>
      <c r="F12418" s="54" t="str">
        <f>+$F$29</f>
        <v>VALOR /SMMLV)</v>
      </c>
      <c r="G12418" s="55" t="s">
        <v>124</v>
      </c>
      <c r="H12418" s="56" t="str">
        <f>+$H$29</f>
        <v>% PART..</v>
      </c>
      <c r="I12418" s="57" t="s">
        <v>124</v>
      </c>
      <c r="J12418" s="58" t="str">
        <f>+$J$29</f>
        <v>VALOR ACREDITADO</v>
      </c>
      <c r="K12418" s="59"/>
      <c r="L12418" s="47" t="s">
        <v>124</v>
      </c>
    </row>
    <row r="12419" spans="1:12" hidden="1" x14ac:dyDescent="0.3">
      <c r="A12419" s="18" t="str">
        <f t="shared" ref="A12419" si="4169">+IF(OR(C12415=""),"NO",1)</f>
        <v>NO</v>
      </c>
      <c r="B12419" s="18"/>
      <c r="E12419" s="330"/>
      <c r="F12419" s="60" t="str">
        <f>+$F$30</f>
        <v>EXPERIENCIA APORTADA</v>
      </c>
      <c r="G12419" s="340" t="s">
        <v>124</v>
      </c>
      <c r="H12419" s="341"/>
      <c r="I12419" s="341"/>
      <c r="J12419" s="341"/>
      <c r="K12419" s="341"/>
      <c r="L12419" s="342"/>
    </row>
    <row r="12420" spans="1:12" hidden="1" x14ac:dyDescent="0.3">
      <c r="A12420" s="18" t="str">
        <f t="shared" ref="A12420" si="4170">+IF(OR(C12415=""),"NO",1)</f>
        <v>NO</v>
      </c>
      <c r="B12420" s="18"/>
      <c r="E12420" s="331"/>
      <c r="F12420" s="62" t="str">
        <f>+$F$31</f>
        <v>OBSERVACIÓN</v>
      </c>
      <c r="G12420" s="343" t="s">
        <v>124</v>
      </c>
      <c r="H12420" s="344"/>
      <c r="I12420" s="344"/>
      <c r="J12420" s="344"/>
      <c r="K12420" s="344"/>
      <c r="L12420" s="345"/>
    </row>
    <row r="12421" spans="1:12" ht="8.5" hidden="1" customHeight="1" x14ac:dyDescent="0.3">
      <c r="A12421" s="18" t="str">
        <f t="shared" ref="A12421" si="4171">+IF(OR(C12415=""),"NO",1)</f>
        <v>NO</v>
      </c>
      <c r="B12421" s="18"/>
      <c r="E12421" s="49"/>
      <c r="F12421" s="50"/>
      <c r="G12421" s="51"/>
      <c r="H12421" s="51"/>
      <c r="I12421" s="51"/>
      <c r="J12421" s="51"/>
      <c r="K12421" s="51"/>
      <c r="L12421" s="52"/>
    </row>
    <row r="12422" spans="1:12" hidden="1" x14ac:dyDescent="0.3">
      <c r="A12422" s="18" t="str">
        <f t="shared" ref="A12422" si="4172">+IF(OR(C12422=""),"NO",1)</f>
        <v>NO</v>
      </c>
      <c r="B12422" s="18"/>
      <c r="C12422" s="1" t="s">
        <v>124</v>
      </c>
      <c r="E12422" s="329">
        <v>4</v>
      </c>
      <c r="F12422" s="53" t="str">
        <f>+$F$26</f>
        <v>OBJETO</v>
      </c>
      <c r="G12422" s="332" t="s">
        <v>124</v>
      </c>
      <c r="H12422" s="333"/>
      <c r="I12422" s="333"/>
      <c r="J12422" s="333"/>
      <c r="K12422" s="333"/>
      <c r="L12422" s="334"/>
    </row>
    <row r="12423" spans="1:12" hidden="1" x14ac:dyDescent="0.3">
      <c r="A12423" s="18" t="str">
        <f t="shared" ref="A12423" si="4173">+IF(OR(C12422=""),"NO",1)</f>
        <v>NO</v>
      </c>
      <c r="B12423" s="18"/>
      <c r="E12423" s="330"/>
      <c r="F12423" s="54" t="str">
        <f>+$F$27</f>
        <v>CONTRATANTE</v>
      </c>
      <c r="G12423" s="335" t="s">
        <v>124</v>
      </c>
      <c r="H12423" s="310"/>
      <c r="I12423" s="310"/>
      <c r="J12423" s="310"/>
      <c r="K12423" s="310"/>
      <c r="L12423" s="336"/>
    </row>
    <row r="12424" spans="1:12" hidden="1" x14ac:dyDescent="0.3">
      <c r="A12424" s="18" t="str">
        <f t="shared" ref="A12424" si="4174">+IF(OR(C12422=""),"NO",1)</f>
        <v>NO</v>
      </c>
      <c r="B12424" s="18"/>
      <c r="E12424" s="330"/>
      <c r="F12424" s="54" t="str">
        <f>+$F$28</f>
        <v>APORTANTE</v>
      </c>
      <c r="G12424" s="337" t="s">
        <v>124</v>
      </c>
      <c r="H12424" s="338"/>
      <c r="I12424" s="338"/>
      <c r="J12424" s="338"/>
      <c r="K12424" s="338"/>
      <c r="L12424" s="339"/>
    </row>
    <row r="12425" spans="1:12" hidden="1" x14ac:dyDescent="0.3">
      <c r="A12425" s="18" t="str">
        <f t="shared" ref="A12425" si="4175">+IF(OR(C12422=""),"NO",1)</f>
        <v>NO</v>
      </c>
      <c r="B12425" s="18"/>
      <c r="E12425" s="330"/>
      <c r="F12425" s="54" t="str">
        <f>+$F$29</f>
        <v>VALOR /SMMLV)</v>
      </c>
      <c r="G12425" s="55" t="s">
        <v>124</v>
      </c>
      <c r="H12425" s="56" t="str">
        <f>+$H$29</f>
        <v>% PART..</v>
      </c>
      <c r="I12425" s="57" t="s">
        <v>124</v>
      </c>
      <c r="J12425" s="58" t="str">
        <f>+$J$29</f>
        <v>VALOR ACREDITADO</v>
      </c>
      <c r="K12425" s="59"/>
      <c r="L12425" s="47" t="s">
        <v>124</v>
      </c>
    </row>
    <row r="12426" spans="1:12" hidden="1" x14ac:dyDescent="0.3">
      <c r="A12426" s="18" t="str">
        <f t="shared" ref="A12426" si="4176">+IF(OR(C12422=""),"NO",1)</f>
        <v>NO</v>
      </c>
      <c r="B12426" s="18"/>
      <c r="E12426" s="330"/>
      <c r="F12426" s="60" t="str">
        <f>+$F$30</f>
        <v>EXPERIENCIA APORTADA</v>
      </c>
      <c r="G12426" s="340" t="s">
        <v>124</v>
      </c>
      <c r="H12426" s="341"/>
      <c r="I12426" s="341"/>
      <c r="J12426" s="341"/>
      <c r="K12426" s="341"/>
      <c r="L12426" s="342"/>
    </row>
    <row r="12427" spans="1:12" hidden="1" x14ac:dyDescent="0.3">
      <c r="A12427" s="18" t="str">
        <f t="shared" ref="A12427" si="4177">+IF(OR(C12422=""),"NO",1)</f>
        <v>NO</v>
      </c>
      <c r="B12427" s="18"/>
      <c r="E12427" s="331"/>
      <c r="F12427" s="62" t="str">
        <f>+$F$31</f>
        <v>OBSERVACIÓN</v>
      </c>
      <c r="G12427" s="343" t="s">
        <v>124</v>
      </c>
      <c r="H12427" s="344"/>
      <c r="I12427" s="344"/>
      <c r="J12427" s="344"/>
      <c r="K12427" s="344"/>
      <c r="L12427" s="345"/>
    </row>
    <row r="12428" spans="1:12" ht="8.5" hidden="1" customHeight="1" x14ac:dyDescent="0.3">
      <c r="A12428" s="18" t="str">
        <f t="shared" ref="A12428" si="4178">+IF(OR(C12422=""),"NO",1)</f>
        <v>NO</v>
      </c>
      <c r="B12428" s="18"/>
      <c r="E12428" s="49"/>
      <c r="F12428" s="50"/>
      <c r="G12428" s="51"/>
      <c r="H12428" s="51"/>
      <c r="I12428" s="51"/>
      <c r="J12428" s="51"/>
      <c r="K12428" s="51"/>
      <c r="L12428" s="52"/>
    </row>
    <row r="12429" spans="1:12" hidden="1" x14ac:dyDescent="0.3">
      <c r="A12429" s="18" t="str">
        <f t="shared" ref="A12429" si="4179">+IF(OR(C12429=""),"NO",1)</f>
        <v>NO</v>
      </c>
      <c r="B12429" s="18"/>
      <c r="C12429" s="1" t="s">
        <v>124</v>
      </c>
      <c r="E12429" s="329">
        <v>5</v>
      </c>
      <c r="F12429" s="53" t="str">
        <f>+$F$26</f>
        <v>OBJETO</v>
      </c>
      <c r="G12429" s="332" t="s">
        <v>124</v>
      </c>
      <c r="H12429" s="333"/>
      <c r="I12429" s="333"/>
      <c r="J12429" s="333"/>
      <c r="K12429" s="333"/>
      <c r="L12429" s="334"/>
    </row>
    <row r="12430" spans="1:12" hidden="1" x14ac:dyDescent="0.3">
      <c r="A12430" s="18" t="str">
        <f t="shared" ref="A12430" si="4180">+IF(OR(C12429=""),"NO",1)</f>
        <v>NO</v>
      </c>
      <c r="B12430" s="18"/>
      <c r="E12430" s="330"/>
      <c r="F12430" s="54" t="str">
        <f>+$F$27</f>
        <v>CONTRATANTE</v>
      </c>
      <c r="G12430" s="335" t="s">
        <v>124</v>
      </c>
      <c r="H12430" s="310"/>
      <c r="I12430" s="310"/>
      <c r="J12430" s="310"/>
      <c r="K12430" s="310"/>
      <c r="L12430" s="336"/>
    </row>
    <row r="12431" spans="1:12" hidden="1" x14ac:dyDescent="0.3">
      <c r="A12431" s="18" t="str">
        <f t="shared" ref="A12431" si="4181">+IF(OR(C12429=""),"NO",1)</f>
        <v>NO</v>
      </c>
      <c r="B12431" s="18"/>
      <c r="E12431" s="330"/>
      <c r="F12431" s="54" t="str">
        <f>+$F$28</f>
        <v>APORTANTE</v>
      </c>
      <c r="G12431" s="337" t="s">
        <v>124</v>
      </c>
      <c r="H12431" s="338"/>
      <c r="I12431" s="338"/>
      <c r="J12431" s="338"/>
      <c r="K12431" s="338"/>
      <c r="L12431" s="339"/>
    </row>
    <row r="12432" spans="1:12" hidden="1" x14ac:dyDescent="0.3">
      <c r="A12432" s="18" t="str">
        <f t="shared" ref="A12432" si="4182">+IF(OR(C12429=""),"NO",1)</f>
        <v>NO</v>
      </c>
      <c r="B12432" s="18"/>
      <c r="E12432" s="330"/>
      <c r="F12432" s="54" t="str">
        <f>+$F$29</f>
        <v>VALOR /SMMLV)</v>
      </c>
      <c r="G12432" s="55" t="s">
        <v>124</v>
      </c>
      <c r="H12432" s="56" t="str">
        <f>+$H$29</f>
        <v>% PART..</v>
      </c>
      <c r="I12432" s="57" t="s">
        <v>124</v>
      </c>
      <c r="J12432" s="58" t="str">
        <f>+$J$29</f>
        <v>VALOR ACREDITADO</v>
      </c>
      <c r="K12432" s="59"/>
      <c r="L12432" s="47" t="s">
        <v>124</v>
      </c>
    </row>
    <row r="12433" spans="1:12" hidden="1" x14ac:dyDescent="0.3">
      <c r="A12433" s="18" t="str">
        <f t="shared" ref="A12433" si="4183">+IF(OR(C12429=""),"NO",1)</f>
        <v>NO</v>
      </c>
      <c r="B12433" s="18"/>
      <c r="E12433" s="330"/>
      <c r="F12433" s="60" t="str">
        <f>+$F$30</f>
        <v>EXPERIENCIA APORTADA</v>
      </c>
      <c r="G12433" s="340" t="s">
        <v>124</v>
      </c>
      <c r="H12433" s="341"/>
      <c r="I12433" s="341"/>
      <c r="J12433" s="341"/>
      <c r="K12433" s="341"/>
      <c r="L12433" s="342"/>
    </row>
    <row r="12434" spans="1:12" hidden="1" x14ac:dyDescent="0.3">
      <c r="A12434" s="18" t="str">
        <f t="shared" ref="A12434" si="4184">+IF(OR(C12429=""),"NO",1)</f>
        <v>NO</v>
      </c>
      <c r="B12434" s="18"/>
      <c r="E12434" s="331"/>
      <c r="F12434" s="62" t="str">
        <f>+$F$31</f>
        <v>OBSERVACIÓN</v>
      </c>
      <c r="G12434" s="343" t="s">
        <v>124</v>
      </c>
      <c r="H12434" s="344"/>
      <c r="I12434" s="344"/>
      <c r="J12434" s="344"/>
      <c r="K12434" s="344"/>
      <c r="L12434" s="345"/>
    </row>
    <row r="12435" spans="1:12" ht="8.5" hidden="1" customHeight="1" x14ac:dyDescent="0.3">
      <c r="A12435" s="18" t="str">
        <f t="shared" ref="A12435" si="4185">+IF(OR(C12429=""),"NO",1)</f>
        <v>NO</v>
      </c>
      <c r="B12435" s="18"/>
      <c r="E12435" s="49"/>
      <c r="F12435" s="50"/>
      <c r="G12435" s="51"/>
      <c r="H12435" s="51"/>
      <c r="I12435" s="51"/>
      <c r="J12435" s="51"/>
      <c r="K12435" s="51"/>
      <c r="L12435" s="52"/>
    </row>
    <row r="12436" spans="1:12" hidden="1" x14ac:dyDescent="0.3">
      <c r="A12436" s="18" t="str">
        <f t="shared" ref="A12436" si="4186">+IF(OR(C12436=""),"NO",1)</f>
        <v>NO</v>
      </c>
      <c r="B12436" s="18"/>
      <c r="C12436" s="1" t="s">
        <v>124</v>
      </c>
      <c r="E12436" s="329">
        <v>6</v>
      </c>
      <c r="F12436" s="53" t="str">
        <f>+$F$26</f>
        <v>OBJETO</v>
      </c>
      <c r="G12436" s="332" t="s">
        <v>124</v>
      </c>
      <c r="H12436" s="333"/>
      <c r="I12436" s="333"/>
      <c r="J12436" s="333"/>
      <c r="K12436" s="333"/>
      <c r="L12436" s="334"/>
    </row>
    <row r="12437" spans="1:12" hidden="1" x14ac:dyDescent="0.3">
      <c r="A12437" s="18" t="str">
        <f t="shared" ref="A12437" si="4187">+IF(OR(C12436=""),"NO",1)</f>
        <v>NO</v>
      </c>
      <c r="B12437" s="18"/>
      <c r="E12437" s="330"/>
      <c r="F12437" s="54" t="str">
        <f>+$F$27</f>
        <v>CONTRATANTE</v>
      </c>
      <c r="G12437" s="335" t="s">
        <v>124</v>
      </c>
      <c r="H12437" s="310"/>
      <c r="I12437" s="310"/>
      <c r="J12437" s="310"/>
      <c r="K12437" s="310"/>
      <c r="L12437" s="336"/>
    </row>
    <row r="12438" spans="1:12" hidden="1" x14ac:dyDescent="0.3">
      <c r="A12438" s="18" t="str">
        <f t="shared" ref="A12438" si="4188">+IF(OR(C12436=""),"NO",1)</f>
        <v>NO</v>
      </c>
      <c r="B12438" s="18"/>
      <c r="E12438" s="330"/>
      <c r="F12438" s="54" t="str">
        <f>+$F$28</f>
        <v>APORTANTE</v>
      </c>
      <c r="G12438" s="337" t="s">
        <v>124</v>
      </c>
      <c r="H12438" s="338"/>
      <c r="I12438" s="338"/>
      <c r="J12438" s="338"/>
      <c r="K12438" s="338"/>
      <c r="L12438" s="339"/>
    </row>
    <row r="12439" spans="1:12" hidden="1" x14ac:dyDescent="0.3">
      <c r="A12439" s="18" t="str">
        <f t="shared" ref="A12439" si="4189">+IF(OR(C12436=""),"NO",1)</f>
        <v>NO</v>
      </c>
      <c r="B12439" s="18"/>
      <c r="E12439" s="330"/>
      <c r="F12439" s="54" t="str">
        <f>+$F$29</f>
        <v>VALOR /SMMLV)</v>
      </c>
      <c r="G12439" s="55" t="s">
        <v>124</v>
      </c>
      <c r="H12439" s="56" t="str">
        <f>+$H$29</f>
        <v>% PART..</v>
      </c>
      <c r="I12439" s="57" t="s">
        <v>124</v>
      </c>
      <c r="J12439" s="58" t="str">
        <f>+$J$29</f>
        <v>VALOR ACREDITADO</v>
      </c>
      <c r="K12439" s="59"/>
      <c r="L12439" s="47" t="s">
        <v>124</v>
      </c>
    </row>
    <row r="12440" spans="1:12" hidden="1" x14ac:dyDescent="0.3">
      <c r="A12440" s="18" t="str">
        <f t="shared" ref="A12440" si="4190">+IF(OR(C12436=""),"NO",1)</f>
        <v>NO</v>
      </c>
      <c r="B12440" s="18"/>
      <c r="E12440" s="330"/>
      <c r="F12440" s="60" t="str">
        <f>+$F$30</f>
        <v>EXPERIENCIA APORTADA</v>
      </c>
      <c r="G12440" s="340" t="s">
        <v>124</v>
      </c>
      <c r="H12440" s="341"/>
      <c r="I12440" s="341"/>
      <c r="J12440" s="341"/>
      <c r="K12440" s="341"/>
      <c r="L12440" s="342"/>
    </row>
    <row r="12441" spans="1:12" hidden="1" x14ac:dyDescent="0.3">
      <c r="A12441" s="18" t="str">
        <f t="shared" ref="A12441" si="4191">+IF(OR(C12436=""),"NO",1)</f>
        <v>NO</v>
      </c>
      <c r="B12441" s="18"/>
      <c r="E12441" s="331"/>
      <c r="F12441" s="62" t="str">
        <f>+$F$31</f>
        <v>OBSERVACIÓN</v>
      </c>
      <c r="G12441" s="343" t="s">
        <v>124</v>
      </c>
      <c r="H12441" s="344"/>
      <c r="I12441" s="344"/>
      <c r="J12441" s="344"/>
      <c r="K12441" s="344"/>
      <c r="L12441" s="345"/>
    </row>
    <row r="12442" spans="1:12" ht="8.5" hidden="1" customHeight="1" x14ac:dyDescent="0.3">
      <c r="A12442" s="18" t="str">
        <f t="shared" ref="A12442" si="4192">+IF(OR(C12436=""),"NO",1)</f>
        <v>NO</v>
      </c>
      <c r="B12442" s="18"/>
      <c r="E12442" s="49"/>
      <c r="F12442" s="50"/>
      <c r="G12442" s="51"/>
      <c r="H12442" s="51"/>
      <c r="I12442" s="51"/>
      <c r="J12442" s="51"/>
      <c r="K12442" s="51"/>
      <c r="L12442" s="52"/>
    </row>
    <row r="12443" spans="1:12" hidden="1" x14ac:dyDescent="0.3">
      <c r="A12443" s="18" t="str">
        <f t="shared" ref="A12443" si="4193">+IF(OR(C12443=""),"NO",1)</f>
        <v>NO</v>
      </c>
      <c r="B12443" s="18"/>
      <c r="C12443" s="1" t="s">
        <v>124</v>
      </c>
      <c r="E12443" s="329">
        <v>7</v>
      </c>
      <c r="F12443" s="53" t="str">
        <f>+$F$26</f>
        <v>OBJETO</v>
      </c>
      <c r="G12443" s="332" t="s">
        <v>124</v>
      </c>
      <c r="H12443" s="333"/>
      <c r="I12443" s="333"/>
      <c r="J12443" s="333"/>
      <c r="K12443" s="333"/>
      <c r="L12443" s="334"/>
    </row>
    <row r="12444" spans="1:12" hidden="1" x14ac:dyDescent="0.3">
      <c r="A12444" s="18" t="str">
        <f t="shared" ref="A12444" si="4194">+IF(OR(C12443=""),"NO",1)</f>
        <v>NO</v>
      </c>
      <c r="B12444" s="18"/>
      <c r="E12444" s="330"/>
      <c r="F12444" s="54" t="str">
        <f>+$F$27</f>
        <v>CONTRATANTE</v>
      </c>
      <c r="G12444" s="335" t="s">
        <v>124</v>
      </c>
      <c r="H12444" s="310"/>
      <c r="I12444" s="310"/>
      <c r="J12444" s="310"/>
      <c r="K12444" s="310"/>
      <c r="L12444" s="336"/>
    </row>
    <row r="12445" spans="1:12" hidden="1" x14ac:dyDescent="0.3">
      <c r="A12445" s="18" t="str">
        <f t="shared" ref="A12445" si="4195">+IF(OR(C12443=""),"NO",1)</f>
        <v>NO</v>
      </c>
      <c r="B12445" s="18"/>
      <c r="E12445" s="330"/>
      <c r="F12445" s="54" t="str">
        <f>+$F$28</f>
        <v>APORTANTE</v>
      </c>
      <c r="G12445" s="337" t="s">
        <v>124</v>
      </c>
      <c r="H12445" s="338"/>
      <c r="I12445" s="338"/>
      <c r="J12445" s="338"/>
      <c r="K12445" s="338"/>
      <c r="L12445" s="339"/>
    </row>
    <row r="12446" spans="1:12" hidden="1" x14ac:dyDescent="0.3">
      <c r="A12446" s="18" t="str">
        <f t="shared" ref="A12446" si="4196">+IF(OR(C12443=""),"NO",1)</f>
        <v>NO</v>
      </c>
      <c r="B12446" s="18"/>
      <c r="E12446" s="330"/>
      <c r="F12446" s="54" t="str">
        <f>+$F$29</f>
        <v>VALOR /SMMLV)</v>
      </c>
      <c r="G12446" s="55" t="s">
        <v>124</v>
      </c>
      <c r="H12446" s="56" t="str">
        <f>+$H$29</f>
        <v>% PART..</v>
      </c>
      <c r="I12446" s="57" t="s">
        <v>124</v>
      </c>
      <c r="J12446" s="58" t="str">
        <f>+$J$29</f>
        <v>VALOR ACREDITADO</v>
      </c>
      <c r="K12446" s="59"/>
      <c r="L12446" s="47" t="s">
        <v>124</v>
      </c>
    </row>
    <row r="12447" spans="1:12" hidden="1" x14ac:dyDescent="0.3">
      <c r="A12447" s="18" t="str">
        <f t="shared" ref="A12447" si="4197">+IF(OR(C12443=""),"NO",1)</f>
        <v>NO</v>
      </c>
      <c r="B12447" s="18"/>
      <c r="E12447" s="330"/>
      <c r="F12447" s="60" t="str">
        <f>+$F$30</f>
        <v>EXPERIENCIA APORTADA</v>
      </c>
      <c r="G12447" s="340" t="s">
        <v>124</v>
      </c>
      <c r="H12447" s="341"/>
      <c r="I12447" s="341"/>
      <c r="J12447" s="341"/>
      <c r="K12447" s="341"/>
      <c r="L12447" s="342"/>
    </row>
    <row r="12448" spans="1:12" hidden="1" x14ac:dyDescent="0.3">
      <c r="A12448" s="18" t="str">
        <f t="shared" ref="A12448" si="4198">+IF(OR(C12443=""),"NO",1)</f>
        <v>NO</v>
      </c>
      <c r="B12448" s="18"/>
      <c r="E12448" s="331"/>
      <c r="F12448" s="62" t="str">
        <f>+$F$31</f>
        <v>OBSERVACIÓN</v>
      </c>
      <c r="G12448" s="343" t="s">
        <v>124</v>
      </c>
      <c r="H12448" s="344"/>
      <c r="I12448" s="344"/>
      <c r="J12448" s="344"/>
      <c r="K12448" s="344"/>
      <c r="L12448" s="345"/>
    </row>
    <row r="12449" spans="1:12" hidden="1" x14ac:dyDescent="0.3">
      <c r="A12449" s="18" t="str">
        <f t="shared" ref="A12449" si="4199">+IF(OR(C12443=""),"NO",1)</f>
        <v>NO</v>
      </c>
      <c r="B12449" s="18"/>
      <c r="E12449" s="49"/>
      <c r="F12449" s="50"/>
      <c r="G12449" s="51"/>
      <c r="H12449" s="51"/>
      <c r="I12449" s="51"/>
      <c r="J12449" s="51"/>
      <c r="K12449" s="51"/>
      <c r="L12449" s="52"/>
    </row>
    <row r="12450" spans="1:12" hidden="1" x14ac:dyDescent="0.3">
      <c r="A12450" s="1" t="str">
        <f>+A12385</f>
        <v>NO</v>
      </c>
      <c r="C12450" s="1" t="str">
        <f>"N"&amp;C12385</f>
        <v>N</v>
      </c>
      <c r="E12450" s="63"/>
      <c r="F12450" s="64" t="str">
        <f>+$F$75</f>
        <v>TOTAL DE CONTRATOS PRESENTADOS VÁLIDOS QUE CUMPLEN EXPERIENCIA ACREDITADA:</v>
      </c>
      <c r="G12450" s="65"/>
      <c r="H12450" s="65"/>
      <c r="I12450" s="65"/>
      <c r="J12450" s="66"/>
      <c r="K12450" s="65"/>
      <c r="L12450" s="67" t="s">
        <v>124</v>
      </c>
    </row>
    <row r="12451" spans="1:12" ht="6.65" hidden="1" customHeight="1" x14ac:dyDescent="0.3">
      <c r="A12451" s="1" t="str">
        <f>+A12385</f>
        <v>NO</v>
      </c>
      <c r="E12451" s="51"/>
      <c r="F12451" s="50"/>
      <c r="G12451" s="51"/>
      <c r="H12451" s="51"/>
      <c r="I12451" s="51"/>
      <c r="J12451" s="51"/>
      <c r="K12451" s="51"/>
      <c r="L12451" s="51"/>
    </row>
    <row r="12452" spans="1:12" hidden="1" x14ac:dyDescent="0.3">
      <c r="A12452" s="1" t="str">
        <f>+A12385</f>
        <v>NO</v>
      </c>
      <c r="E12452" s="63"/>
      <c r="F12452" s="63" t="str">
        <f>+$F$77</f>
        <v>ACREDITA SUMINISTRO E INSTALACIÓN DE MOBILIARIO POR LO MENOS EN UN (1) CONTRATO VÁLIDO</v>
      </c>
      <c r="G12452" s="65"/>
      <c r="H12452" s="65"/>
      <c r="I12452" s="65"/>
      <c r="J12452" s="66"/>
      <c r="K12452" s="65"/>
      <c r="L12452" s="68" t="s">
        <v>157</v>
      </c>
    </row>
    <row r="12453" spans="1:12" ht="5.15" hidden="1" customHeight="1" x14ac:dyDescent="0.3">
      <c r="A12453" s="1" t="str">
        <f>+A12385</f>
        <v>NO</v>
      </c>
      <c r="E12453" s="51"/>
      <c r="F12453" s="50"/>
      <c r="G12453" s="51"/>
      <c r="H12453" s="51"/>
      <c r="I12453" s="51"/>
      <c r="J12453" s="51"/>
      <c r="K12453" s="51"/>
      <c r="L12453" s="51"/>
    </row>
    <row r="12454" spans="1:12" ht="12.75" hidden="1" customHeight="1" x14ac:dyDescent="0.3">
      <c r="A12454" s="1" t="str">
        <f>+A12385</f>
        <v>NO</v>
      </c>
      <c r="E12454" s="69" t="str">
        <f>+$E$79</f>
        <v>EXPERIENCIA ESPECÍFICA NUMERAL 10.1.1 A</v>
      </c>
      <c r="F12454" s="70"/>
      <c r="G12454" s="70"/>
      <c r="H12454" s="70"/>
      <c r="I12454" s="70"/>
      <c r="J12454" s="70"/>
      <c r="K12454" s="70"/>
      <c r="L12454" s="71"/>
    </row>
    <row r="12455" spans="1:12" ht="26.5" hidden="1" customHeight="1" x14ac:dyDescent="0.3">
      <c r="A12455" s="1" t="str">
        <f>+A12385</f>
        <v>NO</v>
      </c>
      <c r="E12455" s="72"/>
      <c r="F12455" s="325" t="str">
        <f>+$F$80</f>
        <v>Por lo menos uno (1) de los contratos válidos aportados como experiencia general debe corresponder mínimo al 60% del presupuesto oficial del presente proceso de selección.  (SMMLV)</v>
      </c>
      <c r="G12455" s="326"/>
      <c r="H12455" s="326"/>
      <c r="I12455" s="326"/>
      <c r="J12455" s="326"/>
      <c r="K12455" s="73" t="s">
        <v>124</v>
      </c>
      <c r="L12455" s="74" t="s">
        <v>124</v>
      </c>
    </row>
    <row r="12456" spans="1:12" ht="23.5" hidden="1" customHeight="1" x14ac:dyDescent="0.3">
      <c r="A12456" s="1" t="str">
        <f>+A12385</f>
        <v>NO</v>
      </c>
      <c r="E12456" s="63"/>
      <c r="F12456" s="325" t="str">
        <f>+$F$81</f>
        <v xml:space="preserve">Deberá acreditarse en al menos uno (1) de los contratos válidos aportados como experiencia general una </v>
      </c>
      <c r="G12456" s="326"/>
      <c r="H12456" s="326"/>
      <c r="I12456" s="326"/>
      <c r="J12456" s="326"/>
      <c r="K12456" s="73" t="s">
        <v>124</v>
      </c>
      <c r="L12456" s="74" t="s">
        <v>124</v>
      </c>
    </row>
    <row r="12457" spans="1:12" ht="23.5" hidden="1" customHeight="1" x14ac:dyDescent="0.3">
      <c r="A12457" s="18" t="s">
        <v>30</v>
      </c>
      <c r="E12457" s="63"/>
      <c r="F12457" s="325" t="str">
        <f>+$F$82</f>
        <v xml:space="preserve">Deberá acreditarse en al menos uno (1) de los contratos válidos aportados interventoría a intervención de </v>
      </c>
      <c r="G12457" s="326"/>
      <c r="H12457" s="326"/>
      <c r="I12457" s="326"/>
      <c r="J12457" s="326"/>
      <c r="K12457" s="73">
        <f>+$K$82</f>
        <v>0</v>
      </c>
      <c r="L12457" s="74" t="s">
        <v>124</v>
      </c>
    </row>
    <row r="12458" spans="1:12" ht="36" hidden="1" customHeight="1" x14ac:dyDescent="0.3">
      <c r="A12458" s="18" t="s">
        <v>30</v>
      </c>
      <c r="E12458" s="63"/>
      <c r="F12458" s="325" t="str">
        <f>+$F$83</f>
        <v xml:space="preserve">Deberá acreditarse en al menos uno (1) de los contratos válidos aportados interventoría a intervención de </v>
      </c>
      <c r="G12458" s="326"/>
      <c r="H12458" s="326"/>
      <c r="I12458" s="326"/>
      <c r="J12458" s="326"/>
      <c r="K12458" s="75">
        <f>+$K$83</f>
        <v>0</v>
      </c>
      <c r="L12458" s="76" t="s">
        <v>124</v>
      </c>
    </row>
    <row r="12459" spans="1:12" hidden="1" x14ac:dyDescent="0.3">
      <c r="A12459" s="1" t="str">
        <f>+A12385</f>
        <v>NO</v>
      </c>
      <c r="E12459" s="51"/>
      <c r="F12459" s="50"/>
      <c r="G12459" s="51"/>
      <c r="H12459" s="51"/>
      <c r="I12459" s="51"/>
      <c r="J12459" s="51"/>
      <c r="K12459" s="51"/>
      <c r="L12459" s="51"/>
    </row>
    <row r="12460" spans="1:12" ht="12.75" hidden="1" customHeight="1" x14ac:dyDescent="0.3">
      <c r="A12460" s="1" t="str">
        <f>+A12385</f>
        <v>NO</v>
      </c>
      <c r="E12460" s="40" t="str">
        <f>+$E$85</f>
        <v>VALOR MÍNIMO A CERIFICAR % P.O EN SMMMLV. NUMERAL 3.9.1</v>
      </c>
      <c r="F12460" s="41"/>
      <c r="G12460" s="41"/>
      <c r="H12460" s="41"/>
      <c r="I12460" s="41"/>
      <c r="J12460" s="41"/>
      <c r="K12460" s="41"/>
      <c r="L12460" s="42"/>
    </row>
    <row r="12461" spans="1:12" hidden="1" x14ac:dyDescent="0.3">
      <c r="A12461" s="1" t="str">
        <f>+A12385</f>
        <v>NO</v>
      </c>
      <c r="C12461" s="1" t="str">
        <f>"M"&amp;C12385</f>
        <v>M</v>
      </c>
      <c r="E12461" s="77" t="str">
        <f>+$E$86</f>
        <v>100% P.O.</v>
      </c>
      <c r="F12461" s="78"/>
      <c r="G12461" s="61">
        <v>242.41716883554506</v>
      </c>
      <c r="H12461" s="124" t="str">
        <f>+$H$86</f>
        <v>TOTAL EJECUTADO DE CONTRATOS ACREDITADOS</v>
      </c>
      <c r="I12461" s="124"/>
      <c r="J12461" s="124"/>
      <c r="K12461" s="55" t="s">
        <v>124</v>
      </c>
      <c r="L12461" s="47" t="s">
        <v>124</v>
      </c>
    </row>
    <row r="12462" spans="1:12" hidden="1" x14ac:dyDescent="0.3">
      <c r="A12462" s="1" t="str">
        <f>+A12385</f>
        <v>NO</v>
      </c>
      <c r="E12462" s="39"/>
      <c r="F12462" s="39"/>
      <c r="G12462" s="39"/>
      <c r="H12462" s="39"/>
      <c r="I12462" s="39"/>
      <c r="J12462" s="39"/>
      <c r="K12462" s="39"/>
      <c r="L12462" s="39"/>
    </row>
    <row r="12463" spans="1:12" ht="12.75" hidden="1" customHeight="1" x14ac:dyDescent="0.3">
      <c r="A12463" s="18" t="s">
        <v>30</v>
      </c>
      <c r="B12463" s="18"/>
      <c r="E12463" s="40" t="str">
        <f>+$E$88</f>
        <v>CONSIDERACIONES PARA LA VALIDEZ DE LA EXPERIENCIA REQUERIDA: EXPERIENCIA PROPONENTES PLURALES NUMERAL 10.1.2 D</v>
      </c>
      <c r="F12463" s="41"/>
      <c r="G12463" s="41"/>
      <c r="H12463" s="41"/>
      <c r="I12463" s="41"/>
      <c r="J12463" s="41"/>
      <c r="K12463" s="41"/>
      <c r="L12463" s="42"/>
    </row>
    <row r="12464" spans="1:12" ht="28" hidden="1" customHeight="1" x14ac:dyDescent="0.3">
      <c r="A12464" s="18" t="s">
        <v>30</v>
      </c>
      <c r="B12464" s="18"/>
      <c r="C12464" s="1" t="str">
        <f>"O"&amp;C12385</f>
        <v>O</v>
      </c>
      <c r="E12464" s="80" t="str">
        <f>+$E$89</f>
        <v>i)</v>
      </c>
      <c r="F12464" s="327" t="str">
        <f>+$F$89</f>
        <v>Uno de los integrantes debe aportar como mínimo el cincuenta por ciento (50 %) de la experiencia solicitada</v>
      </c>
      <c r="G12464" s="328"/>
      <c r="H12464" s="328"/>
      <c r="I12464" s="328"/>
      <c r="J12464" s="328"/>
      <c r="K12464" s="73" t="s">
        <v>124</v>
      </c>
      <c r="L12464" s="47" t="s">
        <v>124</v>
      </c>
    </row>
    <row r="12465" spans="1:12" ht="28" hidden="1" customHeight="1" x14ac:dyDescent="0.3">
      <c r="A12465" s="18" t="s">
        <v>30</v>
      </c>
      <c r="B12465" s="18"/>
      <c r="C12465" s="1" t="str">
        <f>"O"&amp;C12385</f>
        <v>O</v>
      </c>
      <c r="E12465" s="80" t="str">
        <f>+$E$90</f>
        <v>ii)</v>
      </c>
      <c r="F12465" s="327" t="str">
        <f>+$F$90</f>
        <v>Todos los demás ntegrantes deben acreditar al menos el cinco por ciento (5 %) de la experiencia solicitada, solo uno (1) de los integrantes podrá no acreditar experiencia pero su porcentaje de participación  no podrá superar el diez por ciento (10 %)</v>
      </c>
      <c r="G12465" s="328"/>
      <c r="H12465" s="328"/>
      <c r="I12465" s="328"/>
      <c r="J12465" s="328"/>
      <c r="K12465" s="73" t="s">
        <v>124</v>
      </c>
      <c r="L12465" s="47" t="s">
        <v>124</v>
      </c>
    </row>
    <row r="12466" spans="1:12" hidden="1" x14ac:dyDescent="0.3">
      <c r="A12466" s="18" t="s">
        <v>30</v>
      </c>
      <c r="B12466" s="18"/>
      <c r="E12466" s="39"/>
      <c r="F12466" s="39"/>
      <c r="G12466" s="39"/>
      <c r="H12466" s="39"/>
      <c r="I12466" s="39"/>
      <c r="J12466" s="39"/>
      <c r="K12466" s="39"/>
      <c r="L12466" s="39"/>
    </row>
    <row r="12467" spans="1:12" ht="13" hidden="1" customHeight="1" x14ac:dyDescent="0.3">
      <c r="A12467" s="18" t="str">
        <f>+A12385</f>
        <v>NO</v>
      </c>
      <c r="B12467" s="18"/>
      <c r="E12467" s="69" t="str">
        <f>+$E$92</f>
        <v>VERIFICACIÓN Y ASIGNACIÓN DE PUNTAJE POR LA EXPERIENCIA DEL PROPONENTE</v>
      </c>
      <c r="F12467" s="70"/>
      <c r="G12467" s="70"/>
      <c r="H12467" s="70"/>
      <c r="I12467" s="70"/>
      <c r="J12467" s="70"/>
      <c r="K12467" s="70"/>
      <c r="L12467" s="71"/>
    </row>
    <row r="12468" spans="1:12" hidden="1" x14ac:dyDescent="0.3">
      <c r="A12468" s="18" t="str">
        <f>+A12385</f>
        <v>NO</v>
      </c>
      <c r="B12468" s="18"/>
      <c r="E12468" s="81"/>
      <c r="F12468" s="323" t="str">
        <f>+$F$93</f>
        <v>No. CONTRATOS QUE ACREDITAN LA EXPERIENCIA (NO OBJETO DE SUBSANACIÓN)</v>
      </c>
      <c r="G12468" s="324"/>
      <c r="H12468" s="324"/>
      <c r="I12468" s="324"/>
      <c r="J12468" s="324"/>
      <c r="K12468" s="82"/>
      <c r="L12468" s="83" t="s">
        <v>124</v>
      </c>
    </row>
    <row r="12469" spans="1:12" ht="13" hidden="1" customHeight="1" x14ac:dyDescent="0.3">
      <c r="A12469" s="18" t="str">
        <f>+A12385</f>
        <v>NO</v>
      </c>
      <c r="B12469" s="18"/>
      <c r="E12469" s="84"/>
      <c r="F12469" s="323" t="str">
        <f>+$F$94</f>
        <v>TOTAL EJECUTADO DE CONTRATOS ACREDITADOS PROPUESTA INICIAL</v>
      </c>
      <c r="G12469" s="324"/>
      <c r="H12469" s="324"/>
      <c r="I12469" s="324"/>
      <c r="J12469" s="324"/>
      <c r="K12469" s="85"/>
      <c r="L12469" s="86" t="s">
        <v>124</v>
      </c>
    </row>
    <row r="12470" spans="1:12" ht="13" hidden="1" customHeight="1" x14ac:dyDescent="0.3">
      <c r="A12470" s="18" t="str">
        <f>+A12385</f>
        <v>NO</v>
      </c>
      <c r="B12470" s="18"/>
      <c r="E12470" s="87"/>
      <c r="F12470" s="323" t="str">
        <f>+$F$95</f>
        <v>PROMEDIO VALOR ACREDITADO EN SMMLV</v>
      </c>
      <c r="G12470" s="324"/>
      <c r="H12470" s="324"/>
      <c r="I12470" s="324"/>
      <c r="J12470" s="324"/>
      <c r="K12470" s="66"/>
      <c r="L12470" s="88" t="s">
        <v>124</v>
      </c>
    </row>
    <row r="12471" spans="1:12" hidden="1" x14ac:dyDescent="0.3">
      <c r="A12471" s="18" t="str">
        <f>+A12385</f>
        <v>NO</v>
      </c>
      <c r="B12471" s="18"/>
      <c r="E12471" s="89"/>
      <c r="F12471" s="89"/>
      <c r="G12471" s="89"/>
      <c r="H12471" s="89"/>
      <c r="I12471" s="89"/>
      <c r="J12471" s="89"/>
      <c r="K12471" s="89"/>
      <c r="L12471" s="89"/>
    </row>
    <row r="12472" spans="1:12" ht="13" hidden="1" customHeight="1" x14ac:dyDescent="0.3">
      <c r="A12472" s="18" t="str">
        <f>+A12385</f>
        <v>NO</v>
      </c>
      <c r="B12472" s="18"/>
      <c r="E12472" s="69" t="str">
        <f>+$E$97</f>
        <v>3.9.2 EXIGENCIAS MÍNIMAS DE EXPERIENCIA Y FORMACIÓN ACADÉMICA DEL EQUIPO DE TRABAJO</v>
      </c>
      <c r="F12472" s="70"/>
      <c r="G12472" s="70"/>
      <c r="H12472" s="70"/>
      <c r="I12472" s="70"/>
      <c r="J12472" s="70"/>
      <c r="K12472" s="70"/>
      <c r="L12472" s="71"/>
    </row>
    <row r="12473" spans="1:12" hidden="1" x14ac:dyDescent="0.3">
      <c r="A12473" s="18" t="str">
        <f>+A12385</f>
        <v>NO</v>
      </c>
      <c r="B12473" s="18"/>
      <c r="E12473" s="90" t="str">
        <f>+$E$98</f>
        <v>Formulario 8</v>
      </c>
      <c r="F12473" s="315" t="s">
        <v>46</v>
      </c>
      <c r="G12473" s="316"/>
      <c r="H12473" s="317"/>
      <c r="I12473" s="318"/>
      <c r="J12473" s="318"/>
      <c r="K12473" s="318"/>
      <c r="L12473" s="319"/>
    </row>
    <row r="12474" spans="1:12" hidden="1" x14ac:dyDescent="0.3">
      <c r="A12474" s="18" t="str">
        <f>+A12385</f>
        <v>NO</v>
      </c>
      <c r="B12474" s="18"/>
      <c r="E12474" s="91" t="s">
        <v>124</v>
      </c>
      <c r="F12474" s="91" t="str">
        <f>+$F$99</f>
        <v>Director de Interventoría</v>
      </c>
      <c r="G12474" s="91" t="str">
        <f>+$G$99</f>
        <v>Residente de Interventoría</v>
      </c>
      <c r="H12474" s="320"/>
      <c r="I12474" s="321"/>
      <c r="J12474" s="321"/>
      <c r="K12474" s="321"/>
      <c r="L12474" s="322"/>
    </row>
    <row r="12475" spans="1:12" hidden="1" x14ac:dyDescent="0.3">
      <c r="A12475" s="18" t="str">
        <f>+A12385</f>
        <v>NO</v>
      </c>
      <c r="B12475" s="18"/>
      <c r="E12475" s="304" t="str">
        <f>+$E$100</f>
        <v>OBSERVACIONES RESPECTO REQUISITO HABILITANTE DEL PERSONAL CLAVE EVALUABLE</v>
      </c>
      <c r="F12475" s="305"/>
      <c r="G12475" s="305"/>
      <c r="H12475" s="305"/>
      <c r="I12475" s="305"/>
      <c r="J12475" s="305"/>
      <c r="K12475" s="305"/>
      <c r="L12475" s="305"/>
    </row>
    <row r="12476" spans="1:12" hidden="1" x14ac:dyDescent="0.3">
      <c r="A12476" s="18" t="str">
        <f>+A12385</f>
        <v>NO</v>
      </c>
      <c r="B12476" s="18"/>
      <c r="E12476" s="312" t="s">
        <v>124</v>
      </c>
      <c r="F12476" s="313"/>
      <c r="G12476" s="313"/>
      <c r="H12476" s="313"/>
      <c r="I12476" s="313"/>
      <c r="J12476" s="313"/>
      <c r="K12476" s="313"/>
      <c r="L12476" s="314"/>
    </row>
    <row r="12477" spans="1:12" hidden="1" x14ac:dyDescent="0.3">
      <c r="A12477" s="18" t="str">
        <f>+A12385</f>
        <v>NO</v>
      </c>
      <c r="B12477" s="18"/>
      <c r="E12477" s="89"/>
      <c r="F12477" s="89"/>
      <c r="G12477" s="89"/>
      <c r="H12477" s="89"/>
      <c r="I12477" s="89"/>
      <c r="J12477" s="89"/>
      <c r="K12477" s="89"/>
      <c r="L12477" s="89"/>
    </row>
    <row r="12478" spans="1:12" ht="13" hidden="1" customHeight="1" x14ac:dyDescent="0.3">
      <c r="A12478" s="18" t="str">
        <f>+A12385</f>
        <v>NO</v>
      </c>
      <c r="B12478" s="18"/>
      <c r="E12478" s="69" t="str">
        <f>+$E$103</f>
        <v>4.2 EQUIPO DE TRABAJO (Personal Clave Evaluable)</v>
      </c>
      <c r="F12478" s="70"/>
      <c r="G12478" s="70"/>
      <c r="H12478" s="70"/>
      <c r="I12478" s="70"/>
      <c r="J12478" s="70"/>
      <c r="K12478" s="70"/>
      <c r="L12478" s="71"/>
    </row>
    <row r="12479" spans="1:12" ht="23.25" hidden="1" customHeight="1" x14ac:dyDescent="0.3">
      <c r="A12479" s="18" t="str">
        <f>+A12385</f>
        <v>NO</v>
      </c>
      <c r="B12479" s="18"/>
      <c r="E12479" s="90" t="str">
        <f>+$E$104</f>
        <v>Formulario 9</v>
      </c>
      <c r="F12479" s="315" t="s">
        <v>46</v>
      </c>
      <c r="G12479" s="316"/>
      <c r="H12479" s="317"/>
      <c r="I12479" s="318"/>
      <c r="J12479" s="318"/>
      <c r="K12479" s="318"/>
      <c r="L12479" s="319"/>
    </row>
    <row r="12480" spans="1:12" hidden="1" x14ac:dyDescent="0.3">
      <c r="A12480" s="18" t="str">
        <f>+A12385</f>
        <v>NO</v>
      </c>
      <c r="B12480" s="18"/>
      <c r="E12480" s="91" t="s">
        <v>124</v>
      </c>
      <c r="F12480" s="91" t="str">
        <f>+$F$99</f>
        <v>Director de Interventoría</v>
      </c>
      <c r="G12480" s="91" t="str">
        <f>+$G$99</f>
        <v>Residente de Interventoría</v>
      </c>
      <c r="H12480" s="320"/>
      <c r="I12480" s="321"/>
      <c r="J12480" s="321"/>
      <c r="K12480" s="321"/>
      <c r="L12480" s="322"/>
    </row>
    <row r="12481" spans="1:12" hidden="1" x14ac:dyDescent="0.3">
      <c r="A12481" s="18" t="str">
        <f>+A12385</f>
        <v>NO</v>
      </c>
      <c r="B12481" s="18"/>
      <c r="E12481" s="89"/>
      <c r="F12481" s="89"/>
      <c r="G12481" s="89"/>
      <c r="H12481" s="89"/>
      <c r="I12481" s="89"/>
      <c r="J12481" s="89"/>
      <c r="K12481" s="89"/>
      <c r="L12481" s="89"/>
    </row>
    <row r="12482" spans="1:12" hidden="1" x14ac:dyDescent="0.3">
      <c r="A12482" s="1" t="str">
        <f>+A12385</f>
        <v>NO</v>
      </c>
      <c r="E12482" s="92" t="str">
        <f>+E12357</f>
        <v>CRITERIOS DE EVALUACIÓN Y PUNTAJE</v>
      </c>
      <c r="F12482" s="93"/>
      <c r="G12482" s="93"/>
      <c r="H12482" s="93"/>
      <c r="I12482" s="93"/>
      <c r="J12482" s="93"/>
      <c r="K12482" s="94"/>
      <c r="L12482" s="95" t="str">
        <f>+$L$107</f>
        <v>PUNTAJE OBTENIDO</v>
      </c>
    </row>
    <row r="12483" spans="1:12" hidden="1" x14ac:dyDescent="0.3">
      <c r="A12483" s="1" t="str">
        <f>+A12385</f>
        <v>NO</v>
      </c>
      <c r="E12483" s="96" t="str">
        <f>+$E$108</f>
        <v>VALOR</v>
      </c>
      <c r="F12483" s="97" t="str">
        <f>+$F$108</f>
        <v>EQUIPO DE TRABAJO (PERSONAL CLAVE EVALUABLE)</v>
      </c>
      <c r="G12483" s="24"/>
      <c r="H12483" s="24"/>
      <c r="I12483" s="24"/>
      <c r="J12483" s="24"/>
      <c r="K12483" s="24"/>
      <c r="L12483" s="98"/>
    </row>
    <row r="12484" spans="1:12" ht="12.75" hidden="1" customHeight="1" x14ac:dyDescent="0.3">
      <c r="A12484" s="1" t="str">
        <f>+A12385</f>
        <v>NO</v>
      </c>
      <c r="E12484" s="96">
        <f>+$E$109</f>
        <v>5</v>
      </c>
      <c r="F12484" s="307" t="str">
        <f>+$F$109</f>
        <v xml:space="preserve"> Experiencia Específica adicional</v>
      </c>
      <c r="G12484" s="308"/>
      <c r="H12484" s="308"/>
      <c r="I12484" s="308"/>
      <c r="J12484" s="308"/>
      <c r="K12484" s="309"/>
      <c r="L12484" s="99" t="str">
        <f>IFERROR(IF(VLOOKUP(C12385,'R. PUNTAJES'!$C$14:$R$213,'R. PUNTAJES'!$I$10,0)="","",VLOOKUP(C12385,'R. PUNTAJES'!$C$14:$R$213,'R. PUNTAJES'!$I$10,0)),"")</f>
        <v/>
      </c>
    </row>
    <row r="12485" spans="1:12" ht="12.75" hidden="1" customHeight="1" x14ac:dyDescent="0.3">
      <c r="A12485" s="1" t="str">
        <f>+A12385</f>
        <v>NO</v>
      </c>
      <c r="E12485" s="96">
        <f>+$E$110</f>
        <v>5</v>
      </c>
      <c r="F12485" s="307" t="str">
        <f>+$F$110</f>
        <v>Formación Académica adicional</v>
      </c>
      <c r="G12485" s="308"/>
      <c r="H12485" s="308"/>
      <c r="I12485" s="308"/>
      <c r="J12485" s="308"/>
      <c r="K12485" s="309"/>
      <c r="L12485" s="99" t="str">
        <f>IFERROR(IF(VLOOKUP(C12385,'R. PUNTAJES'!$C$14:$R$213,'R. PUNTAJES'!$J$10,0)="","",VLOOKUP(C12385,'R. PUNTAJES'!$C$14:$R$213,'R. PUNTAJES'!$J$10,0)),"")</f>
        <v/>
      </c>
    </row>
    <row r="12486" spans="1:12" hidden="1" x14ac:dyDescent="0.3">
      <c r="A12486" s="18" t="str">
        <f>+A12385</f>
        <v>NO</v>
      </c>
      <c r="B12486" s="18"/>
      <c r="E12486" s="100"/>
      <c r="F12486" s="101" t="str">
        <f>+$F$111</f>
        <v>FACTOR DE SOSTENIBILIDAD</v>
      </c>
      <c r="G12486" s="102"/>
      <c r="H12486" s="102"/>
      <c r="I12486" s="102"/>
      <c r="J12486" s="102"/>
      <c r="K12486" s="102"/>
      <c r="L12486" s="103"/>
    </row>
    <row r="12487" spans="1:12" hidden="1" x14ac:dyDescent="0.3">
      <c r="A12487" s="18" t="str">
        <f>+A12385</f>
        <v>NO</v>
      </c>
      <c r="B12487" s="18"/>
      <c r="E12487" s="104">
        <v>1</v>
      </c>
      <c r="F12487" s="105" t="str">
        <f>+$F$112</f>
        <v>Compromisos Sostenibilidad</v>
      </c>
      <c r="G12487" s="106"/>
      <c r="H12487" s="106"/>
      <c r="I12487" s="106"/>
      <c r="J12487" s="106"/>
      <c r="K12487" s="106"/>
      <c r="L12487" s="107" t="str">
        <f>IFERROR(IF(VLOOKUP(C12385,'R. PUNTAJES'!$C$14:$R$213,'R. PUNTAJES'!$K$10,0)="","",VLOOKUP(C12385,'R. PUNTAJES'!$C$14:$R$213,'R. PUNTAJES'!$K$10,0)),"")</f>
        <v/>
      </c>
    </row>
    <row r="12488" spans="1:12" hidden="1" x14ac:dyDescent="0.3">
      <c r="A12488" s="1" t="str">
        <f>+A12385</f>
        <v>NO</v>
      </c>
      <c r="E12488" s="108"/>
      <c r="F12488" s="109" t="str">
        <f>+$F$113</f>
        <v>APOYO A LA INDUSTRIA NACIONAL</v>
      </c>
      <c r="G12488" s="110"/>
      <c r="H12488" s="110"/>
      <c r="I12488" s="110"/>
      <c r="J12488" s="110"/>
      <c r="K12488" s="110"/>
      <c r="L12488" s="111"/>
    </row>
    <row r="12489" spans="1:12" ht="12.75" hidden="1" customHeight="1" x14ac:dyDescent="0.3">
      <c r="A12489" s="1" t="str">
        <f>+A12385</f>
        <v>NO</v>
      </c>
      <c r="E12489" s="96">
        <v>20</v>
      </c>
      <c r="F12489" s="307" t="str">
        <f>+$F$114</f>
        <v>Promoción de Servicios Nacionales o con Trato Nacional</v>
      </c>
      <c r="G12489" s="308"/>
      <c r="H12489" s="308"/>
      <c r="I12489" s="308"/>
      <c r="J12489" s="308"/>
      <c r="K12489" s="309"/>
      <c r="L12489" s="99" t="str">
        <f>IFERROR(IF(VLOOKUP(C12385,'R. PUNTAJES'!$C$14:$R$213,'R. PUNTAJES'!$L$10,0)="","",
IF(VLOOKUP(C12385,'R. PUNTAJES'!$C$14:$R$213,'R. PUNTAJES'!$L$10,0)=5,0,
VLOOKUP(C12385,'R. PUNTAJES'!$C$14:$R$213,'R. PUNTAJES'!$L$10,0))),"")</f>
        <v/>
      </c>
    </row>
    <row r="12490" spans="1:12" ht="12.75" hidden="1" customHeight="1" x14ac:dyDescent="0.3">
      <c r="A12490" s="1" t="str">
        <f>+A12385</f>
        <v>NO</v>
      </c>
      <c r="E12490" s="96">
        <v>5</v>
      </c>
      <c r="F12490" s="307" t="str">
        <f>+$F$115</f>
        <v>Incorporación de componente nacional en servicios extranjeros</v>
      </c>
      <c r="G12490" s="308"/>
      <c r="H12490" s="308"/>
      <c r="I12490" s="308"/>
      <c r="J12490" s="308"/>
      <c r="K12490" s="309"/>
      <c r="L12490" s="99" t="str">
        <f>IFERROR(IF(VLOOKUP(C12385,'R. PUNTAJES'!$C$14:$R$213,'R. PUNTAJES'!$L$10,0)="","",
IF(VLOOKUP(C12385,'R. PUNTAJES'!$C$14:$R$213,'R. PUNTAJES'!$L$10,0)=20,0,
VLOOKUP(C12385,'R. PUNTAJES'!$C$14:$R$213,'R. PUNTAJES'!$L$10,0))),"")</f>
        <v/>
      </c>
    </row>
    <row r="12491" spans="1:12" hidden="1" x14ac:dyDescent="0.3">
      <c r="A12491" s="1" t="str">
        <f>+A12385</f>
        <v>NO</v>
      </c>
      <c r="E12491" s="112"/>
      <c r="F12491" s="97" t="str">
        <f>+$F$116</f>
        <v>VINCULACIÓN DE PERSONAS CON DISCAPACIDAD</v>
      </c>
      <c r="G12491" s="24"/>
      <c r="H12491" s="24"/>
      <c r="I12491" s="24"/>
      <c r="J12491" s="24"/>
      <c r="K12491" s="24"/>
      <c r="L12491" s="98"/>
    </row>
    <row r="12492" spans="1:12" ht="12.75" hidden="1" customHeight="1" x14ac:dyDescent="0.3">
      <c r="A12492" s="1" t="str">
        <f>+A12385</f>
        <v>NO</v>
      </c>
      <c r="E12492" s="96">
        <v>1</v>
      </c>
      <c r="F12492" s="307" t="str">
        <f>+$F$117</f>
        <v xml:space="preserve">Trabajadores vinculados a la planta de personal </v>
      </c>
      <c r="G12492" s="308"/>
      <c r="H12492" s="308"/>
      <c r="I12492" s="308"/>
      <c r="J12492" s="308"/>
      <c r="K12492" s="309"/>
      <c r="L12492" s="99" t="str">
        <f>IFERROR(IF(VLOOKUP(C12385,'R. PUNTAJES'!$C$14:$R$213,'R. PUNTAJES'!$M$10,0)="","",VLOOKUP(C12385,'R. PUNTAJES'!$C$14:$R$213,'R. PUNTAJES'!$M$10,0)),"")</f>
        <v/>
      </c>
    </row>
    <row r="12493" spans="1:12" hidden="1" x14ac:dyDescent="0.3">
      <c r="A12493" s="1" t="str">
        <f>+A12385</f>
        <v>NO</v>
      </c>
      <c r="E12493" s="112"/>
      <c r="F12493" s="97" t="str">
        <f>+$F$118</f>
        <v>EMPRENDIMIENTOS Y EMPRESAS DE MUJERES</v>
      </c>
      <c r="G12493" s="24"/>
      <c r="H12493" s="24"/>
      <c r="I12493" s="24"/>
      <c r="J12493" s="24"/>
      <c r="K12493" s="24"/>
      <c r="L12493" s="98"/>
    </row>
    <row r="12494" spans="1:12" ht="13" hidden="1" customHeight="1" x14ac:dyDescent="0.3">
      <c r="A12494" s="1" t="str">
        <f>+A12385</f>
        <v>NO</v>
      </c>
      <c r="E12494" s="96">
        <v>0.25</v>
      </c>
      <c r="F12494" s="307" t="str">
        <f>+$F$119</f>
        <v>Emprendimientos y empresas de mujeres</v>
      </c>
      <c r="G12494" s="308"/>
      <c r="H12494" s="308"/>
      <c r="I12494" s="308"/>
      <c r="J12494" s="308"/>
      <c r="K12494" s="309"/>
      <c r="L12494" s="113" t="str">
        <f>IFERROR(IF(VLOOKUP(C12385,'R. PUNTAJES'!$C$14:$R$213,'R. PUNTAJES'!$N$10,0)="","",VLOOKUP(C12385,'R. PUNTAJES'!$C$14:$R$213,'R. PUNTAJES'!$N$10,0)),"")</f>
        <v/>
      </c>
    </row>
    <row r="12495" spans="1:12" hidden="1" x14ac:dyDescent="0.3">
      <c r="A12495" s="18" t="str">
        <f>+A12496</f>
        <v>NO</v>
      </c>
      <c r="B12495" s="18"/>
      <c r="E12495" s="112"/>
      <c r="F12495" s="97" t="str">
        <f>+$F$120</f>
        <v>MIPYME</v>
      </c>
      <c r="G12495" s="24"/>
      <c r="H12495" s="24"/>
      <c r="I12495" s="24"/>
      <c r="J12495" s="24"/>
      <c r="K12495" s="24"/>
      <c r="L12495" s="98"/>
    </row>
    <row r="12496" spans="1:12" hidden="1" x14ac:dyDescent="0.3">
      <c r="A12496" s="18" t="str">
        <f>+IF(E12496=0,"NO",1)</f>
        <v>NO</v>
      </c>
      <c r="B12496" s="18"/>
      <c r="E12496" s="96">
        <v>0</v>
      </c>
      <c r="F12496" s="307" t="str">
        <f>+$F$121</f>
        <v>Mipyme</v>
      </c>
      <c r="G12496" s="308"/>
      <c r="H12496" s="308"/>
      <c r="I12496" s="308"/>
      <c r="J12496" s="308"/>
      <c r="K12496" s="309"/>
      <c r="L12496" s="113" t="str">
        <f>IFERROR(IF(VLOOKUP(C12385,'R. PUNTAJES'!$C$14:$R$213,'R. PUNTAJES'!$O$10,0)="","",VLOOKUP(C12385,'R. PUNTAJES'!$C$14:$R$213,'R. PUNTAJES'!$O$10,0)),"")</f>
        <v/>
      </c>
    </row>
    <row r="12497" spans="1:16" hidden="1" x14ac:dyDescent="0.3">
      <c r="A12497" s="1" t="str">
        <f>+A12385</f>
        <v>NO</v>
      </c>
      <c r="E12497" s="112"/>
      <c r="F12497" s="97" t="str">
        <f>+$F$122</f>
        <v>EXPERIENCIA DEL PROPONENTE</v>
      </c>
      <c r="G12497" s="24"/>
      <c r="H12497" s="24"/>
      <c r="I12497" s="24"/>
      <c r="J12497" s="24"/>
      <c r="K12497" s="24"/>
      <c r="L12497" s="98"/>
    </row>
    <row r="12498" spans="1:16" hidden="1" x14ac:dyDescent="0.3">
      <c r="A12498" s="1" t="str">
        <f>+A12385</f>
        <v>NO</v>
      </c>
      <c r="E12498" s="96">
        <v>59.5</v>
      </c>
      <c r="F12498" s="307" t="str">
        <f>+$F$123</f>
        <v>mediana con valor absoluto</v>
      </c>
      <c r="G12498" s="308"/>
      <c r="H12498" s="308"/>
      <c r="I12498" s="308"/>
      <c r="J12498" s="308"/>
      <c r="K12498" s="309"/>
      <c r="L12498" s="113" t="str">
        <f>IFERROR(IF(VLOOKUP(C12385,'R. PUNTAJES'!$C$14:$R$213,'R. PUNTAJES'!$R$10,0)="","",VLOOKUP(C12385,'R. PUNTAJES'!$C$14:$R$213,'R. PUNTAJES'!$R$10,0)),"")</f>
        <v/>
      </c>
    </row>
    <row r="12499" spans="1:16" hidden="1" x14ac:dyDescent="0.3">
      <c r="A12499" s="1" t="str">
        <f>+A12385</f>
        <v>NO</v>
      </c>
      <c r="E12499" s="112"/>
      <c r="F12499" s="97" t="str">
        <f>+$F$124</f>
        <v>MULTAS</v>
      </c>
      <c r="G12499" s="24"/>
      <c r="H12499" s="24"/>
      <c r="I12499" s="24"/>
      <c r="J12499" s="24"/>
      <c r="K12499" s="24"/>
      <c r="L12499" s="98"/>
    </row>
    <row r="12500" spans="1:16" ht="12.75" hidden="1" customHeight="1" x14ac:dyDescent="0.3">
      <c r="A12500" s="1" t="str">
        <f>+A12385</f>
        <v>NO</v>
      </c>
      <c r="E12500" s="96">
        <v>-2</v>
      </c>
      <c r="F12500" s="307" t="str">
        <f>+$F$125</f>
        <v>Una o más multas o cláusulas penales durante el último año</v>
      </c>
      <c r="G12500" s="310"/>
      <c r="H12500" s="310"/>
      <c r="I12500" s="310"/>
      <c r="J12500" s="310"/>
      <c r="K12500" s="311"/>
      <c r="L12500" s="99" t="str">
        <f>IFERROR(IF(VLOOKUP(C12385,'R. PUNTAJES'!$C$14:$R$213,'R. PUNTAJES'!$Q$10,0)="","",VLOOKUP(C12385,'R. PUNTAJES'!$C$14:$R$213,'R. PUNTAJES'!$Q$10,0)),"")</f>
        <v/>
      </c>
    </row>
    <row r="12501" spans="1:16" hidden="1" x14ac:dyDescent="0.3">
      <c r="A12501" s="1" t="str">
        <f>+A12385</f>
        <v>NO</v>
      </c>
      <c r="E12501" s="112"/>
      <c r="F12501" s="97" t="str">
        <f>+$F$126</f>
        <v>OBRAS INCONCLUSAS</v>
      </c>
      <c r="G12501" s="24"/>
      <c r="H12501" s="24"/>
      <c r="I12501" s="24"/>
      <c r="J12501" s="24"/>
      <c r="K12501" s="24"/>
      <c r="L12501" s="98"/>
    </row>
    <row r="12502" spans="1:16" hidden="1" x14ac:dyDescent="0.3">
      <c r="A12502" s="1" t="str">
        <f>+A12385</f>
        <v>NO</v>
      </c>
      <c r="E12502" s="96">
        <v>-1</v>
      </c>
      <c r="F12502" s="301" t="str">
        <f>+$F$127</f>
        <v>Anotación vigente de obra civil inconclusa</v>
      </c>
      <c r="G12502" s="302"/>
      <c r="H12502" s="302"/>
      <c r="I12502" s="302"/>
      <c r="J12502" s="302"/>
      <c r="K12502" s="303"/>
      <c r="L12502" s="99" t="str">
        <f>IFERROR(IF(VLOOKUP(C12385,'R. PUNTAJES'!$C$14:$R$213,'R. PUNTAJES'!$P$10,0)="","",VLOOKUP(C12385,'R. PUNTAJES'!$C$14:$R$213,'R. PUNTAJES'!$P$10,0)),"")</f>
        <v/>
      </c>
    </row>
    <row r="12503" spans="1:16" ht="7.5" hidden="1" customHeight="1" x14ac:dyDescent="0.3">
      <c r="A12503" s="1" t="str">
        <f>+A12385</f>
        <v>NO</v>
      </c>
      <c r="E12503" s="114"/>
      <c r="F12503" s="45"/>
      <c r="G12503" s="45"/>
      <c r="H12503" s="45"/>
      <c r="I12503" s="45"/>
      <c r="J12503" s="45"/>
      <c r="K12503" s="45"/>
      <c r="L12503" s="48"/>
    </row>
    <row r="12504" spans="1:16" hidden="1" x14ac:dyDescent="0.3">
      <c r="A12504" s="1" t="str">
        <f>+A12385</f>
        <v>NO</v>
      </c>
      <c r="E12504" s="115" t="str">
        <f>+$E$129</f>
        <v>PUNTAJE TOTAL</v>
      </c>
      <c r="F12504" s="116"/>
      <c r="G12504" s="116"/>
      <c r="H12504" s="116"/>
      <c r="I12504" s="116"/>
      <c r="J12504" s="116"/>
      <c r="K12504" s="117"/>
      <c r="L12504" s="118">
        <f>IFERROR(IF(VLOOKUP(C12385,'R. PUNTAJES'!$C$14:$R$213,'R. PUNTAJES'!$H$10,0)="RECHAZO","",SUM(L12484:L12502)),"")</f>
        <v>0</v>
      </c>
    </row>
    <row r="12505" spans="1:16" hidden="1" x14ac:dyDescent="0.3">
      <c r="A12505" s="1" t="str">
        <f>+A12385</f>
        <v>NO</v>
      </c>
      <c r="E12505" s="304" t="str">
        <f>+$E$130</f>
        <v>OBSERVACIONES RESPECTO A PUNTAJES</v>
      </c>
      <c r="F12505" s="305"/>
      <c r="G12505" s="305"/>
      <c r="H12505" s="305"/>
      <c r="I12505" s="305"/>
      <c r="J12505" s="305"/>
      <c r="K12505" s="305"/>
      <c r="L12505" s="305"/>
    </row>
    <row r="12506" spans="1:16" ht="12" hidden="1" customHeight="1" x14ac:dyDescent="0.3">
      <c r="A12506" s="1" t="str">
        <f>+A12385</f>
        <v>NO</v>
      </c>
      <c r="E12506" s="306" t="s">
        <v>124</v>
      </c>
      <c r="F12506" s="305"/>
      <c r="G12506" s="305"/>
      <c r="H12506" s="305"/>
      <c r="I12506" s="305"/>
      <c r="J12506" s="305"/>
      <c r="K12506" s="305"/>
      <c r="L12506" s="305"/>
      <c r="N12506" s="119"/>
      <c r="O12506" s="119"/>
      <c r="P12506" s="120"/>
    </row>
    <row r="12507" spans="1:16" ht="3" hidden="1" customHeight="1" x14ac:dyDescent="0.3">
      <c r="A12507" s="1" t="str">
        <f>+A12386</f>
        <v>NO</v>
      </c>
      <c r="E12507" s="121"/>
      <c r="F12507" s="122"/>
      <c r="G12507" s="122"/>
      <c r="H12507" s="122"/>
      <c r="I12507" s="122"/>
      <c r="J12507" s="122"/>
      <c r="K12507" s="122"/>
      <c r="L12507" s="123"/>
    </row>
    <row r="12508" spans="1:16" hidden="1" x14ac:dyDescent="0.3">
      <c r="A12508" s="1" t="str">
        <f>+IF(OR(C12510=""),"NO",1)</f>
        <v>NO</v>
      </c>
      <c r="E12508" s="346"/>
      <c r="F12508" s="347"/>
      <c r="G12508" s="347"/>
      <c r="H12508" s="347"/>
      <c r="I12508" s="347"/>
      <c r="J12508" s="347"/>
      <c r="K12508" s="347"/>
      <c r="L12508" s="347"/>
    </row>
    <row r="12509" spans="1:16" ht="4.5" hidden="1" customHeight="1" x14ac:dyDescent="0.3">
      <c r="A12509" s="1" t="str">
        <f>+A12510</f>
        <v>NO</v>
      </c>
      <c r="E12509" s="15"/>
      <c r="F12509" s="16"/>
      <c r="G12509" s="16"/>
      <c r="H12509" s="16"/>
      <c r="I12509" s="16"/>
      <c r="J12509" s="16"/>
      <c r="K12509" s="16"/>
      <c r="L12509" s="17"/>
    </row>
    <row r="12510" spans="1:16" ht="15.75" hidden="1" customHeight="1" x14ac:dyDescent="0.3">
      <c r="A12510" s="1" t="str">
        <f>+IF(OR(C12510=""),"NO",1)</f>
        <v>NO</v>
      </c>
      <c r="B12510" s="1">
        <f>1+MAX($B$1:B12509)</f>
        <v>101</v>
      </c>
      <c r="C12510" s="18" t="s">
        <v>124</v>
      </c>
      <c r="E12510" s="19" t="s">
        <v>124</v>
      </c>
      <c r="F12510" s="20"/>
      <c r="G12510" s="20"/>
      <c r="H12510" s="20"/>
      <c r="I12510" s="21"/>
      <c r="J12510" s="20"/>
      <c r="K12510" s="21"/>
      <c r="L12510" s="22"/>
    </row>
    <row r="12511" spans="1:16" hidden="1" x14ac:dyDescent="0.3">
      <c r="A12511" s="1" t="str">
        <f>A12510</f>
        <v>NO</v>
      </c>
      <c r="E12511" s="23" t="str">
        <f>+$E$11</f>
        <v>Integrantes</v>
      </c>
      <c r="F12511" s="24"/>
      <c r="G12511" s="24"/>
      <c r="H12511" s="24"/>
      <c r="I12511" s="24"/>
      <c r="J12511" s="24"/>
      <c r="K12511" s="25" t="str">
        <f>+$K$11</f>
        <v>Nit</v>
      </c>
      <c r="L12511" s="26" t="str">
        <f>+$L$11</f>
        <v>Part.</v>
      </c>
    </row>
    <row r="12512" spans="1:16" hidden="1" x14ac:dyDescent="0.3">
      <c r="A12512" s="1" t="str">
        <f>+A12511</f>
        <v>NO</v>
      </c>
      <c r="C12512" s="1" t="s">
        <v>124</v>
      </c>
      <c r="E12512" s="27" t="s">
        <v>124</v>
      </c>
      <c r="F12512" s="28"/>
      <c r="G12512" s="28"/>
      <c r="H12512" s="28"/>
      <c r="I12512" s="28"/>
      <c r="J12512" s="28"/>
      <c r="K12512" s="29" t="s">
        <v>124</v>
      </c>
      <c r="L12512" s="30" t="s">
        <v>124</v>
      </c>
    </row>
    <row r="12513" spans="1:12" hidden="1" x14ac:dyDescent="0.3">
      <c r="A12513" s="18" t="str">
        <f>+IF(OR(C12513=""),"NO",1)</f>
        <v>NO</v>
      </c>
      <c r="B12513" s="18"/>
      <c r="C12513" s="1" t="s">
        <v>124</v>
      </c>
      <c r="E12513" s="31" t="s">
        <v>124</v>
      </c>
      <c r="F12513" s="32"/>
      <c r="G12513" s="32"/>
      <c r="H12513" s="32"/>
      <c r="I12513" s="32"/>
      <c r="J12513" s="32"/>
      <c r="K12513" s="33" t="s">
        <v>124</v>
      </c>
      <c r="L12513" s="34" t="s">
        <v>124</v>
      </c>
    </row>
    <row r="12514" spans="1:12" hidden="1" x14ac:dyDescent="0.3">
      <c r="A12514" s="18" t="str">
        <f>+IF(OR(C12514=""),"NO",1)</f>
        <v>NO</v>
      </c>
      <c r="B12514" s="18"/>
      <c r="C12514" s="1" t="s">
        <v>124</v>
      </c>
      <c r="E12514" s="31" t="s">
        <v>124</v>
      </c>
      <c r="F12514" s="32"/>
      <c r="G12514" s="32"/>
      <c r="H12514" s="32"/>
      <c r="I12514" s="32"/>
      <c r="J12514" s="32"/>
      <c r="K12514" s="33" t="s">
        <v>124</v>
      </c>
      <c r="L12514" s="34" t="s">
        <v>124</v>
      </c>
    </row>
    <row r="12515" spans="1:12" hidden="1" x14ac:dyDescent="0.3">
      <c r="A12515" s="18" t="str">
        <f>+IF(OR(C12515=""),"NO",1)</f>
        <v>NO</v>
      </c>
      <c r="B12515" s="18"/>
      <c r="C12515" s="1" t="s">
        <v>124</v>
      </c>
      <c r="E12515" s="31" t="s">
        <v>13</v>
      </c>
      <c r="F12515" s="32"/>
      <c r="G12515" s="32"/>
      <c r="H12515" s="32"/>
      <c r="I12515" s="32"/>
      <c r="J12515" s="32"/>
      <c r="K12515" s="33"/>
      <c r="L12515" s="34"/>
    </row>
    <row r="12516" spans="1:12" hidden="1" x14ac:dyDescent="0.3">
      <c r="A12516" s="18" t="str">
        <f>+IF(OR(C12516=""),"NO",1)</f>
        <v>NO</v>
      </c>
      <c r="B12516" s="18"/>
      <c r="C12516" s="1" t="s">
        <v>124</v>
      </c>
      <c r="E12516" s="31" t="s">
        <v>13</v>
      </c>
      <c r="F12516" s="32"/>
      <c r="G12516" s="32"/>
      <c r="H12516" s="32"/>
      <c r="I12516" s="32"/>
      <c r="J12516" s="32"/>
      <c r="K12516" s="33"/>
      <c r="L12516" s="34"/>
    </row>
    <row r="12517" spans="1:12" hidden="1" x14ac:dyDescent="0.3">
      <c r="A12517" s="18" t="str">
        <f>+IF(OR(C12517=""),"NO",1)</f>
        <v>NO</v>
      </c>
      <c r="B12517" s="18"/>
      <c r="C12517" s="1" t="s">
        <v>124</v>
      </c>
      <c r="E12517" s="35" t="s">
        <v>13</v>
      </c>
      <c r="F12517" s="36"/>
      <c r="G12517" s="36"/>
      <c r="H12517" s="36"/>
      <c r="I12517" s="36"/>
      <c r="J12517" s="36"/>
      <c r="K12517" s="37"/>
      <c r="L12517" s="38"/>
    </row>
    <row r="12518" spans="1:12" ht="5.15" hidden="1" customHeight="1" x14ac:dyDescent="0.3">
      <c r="A12518" s="1" t="str">
        <f>+A12510</f>
        <v>NO</v>
      </c>
      <c r="E12518" s="39"/>
      <c r="F12518" s="39"/>
      <c r="G12518" s="39"/>
      <c r="H12518" s="39"/>
      <c r="I12518" s="39"/>
      <c r="J12518" s="39"/>
      <c r="K12518" s="39"/>
      <c r="L12518" s="39"/>
    </row>
    <row r="12519" spans="1:12" ht="15.75" hidden="1" customHeight="1" x14ac:dyDescent="0.3">
      <c r="A12519" s="1" t="str">
        <f>+A12510</f>
        <v>NO</v>
      </c>
      <c r="E12519" s="40" t="str">
        <f>+$E$19</f>
        <v>RESULTADO DE EVALUACIÓN TÉCNICA</v>
      </c>
      <c r="F12519" s="41"/>
      <c r="G12519" s="41"/>
      <c r="H12519" s="41"/>
      <c r="I12519" s="41"/>
      <c r="J12519" s="41"/>
      <c r="K12519" s="41"/>
      <c r="L12519" s="42"/>
    </row>
    <row r="12520" spans="1:12" hidden="1" x14ac:dyDescent="0.3">
      <c r="A12520" s="1" t="str">
        <f>+A12510</f>
        <v>NO</v>
      </c>
      <c r="E12520" s="43"/>
      <c r="F12520" s="44" t="str">
        <f>+$F$20</f>
        <v>Experiencia</v>
      </c>
      <c r="G12520" s="45"/>
      <c r="H12520" s="45"/>
      <c r="I12520" s="45"/>
      <c r="J12520" s="45"/>
      <c r="K12520" s="46"/>
      <c r="L12520" s="47" t="s">
        <v>124</v>
      </c>
    </row>
    <row r="12521" spans="1:12" hidden="1" x14ac:dyDescent="0.3">
      <c r="A12521" s="1" t="str">
        <f>+A12510</f>
        <v>NO</v>
      </c>
      <c r="E12521" s="348" t="str">
        <f>+$E$21</f>
        <v>OBSERVACIONES RESPECTO A LA EVALUACIÓN DE EXPERIENCIA</v>
      </c>
      <c r="F12521" s="308"/>
      <c r="G12521" s="308"/>
      <c r="H12521" s="308"/>
      <c r="I12521" s="308"/>
      <c r="J12521" s="308"/>
      <c r="K12521" s="308"/>
      <c r="L12521" s="349"/>
    </row>
    <row r="12522" spans="1:12" hidden="1" x14ac:dyDescent="0.3">
      <c r="A12522" s="1" t="str">
        <f>+A12510</f>
        <v>NO</v>
      </c>
      <c r="E12522" s="350" t="s">
        <v>124</v>
      </c>
      <c r="F12522" s="351"/>
      <c r="G12522" s="351"/>
      <c r="H12522" s="351"/>
      <c r="I12522" s="351"/>
      <c r="J12522" s="351"/>
      <c r="K12522" s="351"/>
      <c r="L12522" s="352"/>
    </row>
    <row r="12523" spans="1:12" ht="5.15" hidden="1" customHeight="1" x14ac:dyDescent="0.3">
      <c r="A12523" s="1" t="str">
        <f>+A12510</f>
        <v>NO</v>
      </c>
      <c r="E12523" s="39"/>
      <c r="F12523" s="39"/>
      <c r="G12523" s="39"/>
      <c r="H12523" s="39"/>
      <c r="I12523" s="39"/>
      <c r="J12523" s="39"/>
      <c r="K12523" s="39"/>
      <c r="L12523" s="39"/>
    </row>
    <row r="12524" spans="1:12" ht="12.75" hidden="1" customHeight="1" x14ac:dyDescent="0.3">
      <c r="A12524" s="1" t="str">
        <f>+A12510</f>
        <v>NO</v>
      </c>
      <c r="E12524" s="40" t="str">
        <f>+$E$24</f>
        <v>EXPERIENCIA HABILITANTE: CONTRATOS PRESENTADOS</v>
      </c>
      <c r="F12524" s="41"/>
      <c r="G12524" s="41"/>
      <c r="H12524" s="41"/>
      <c r="I12524" s="41"/>
      <c r="J12524" s="41"/>
      <c r="K12524" s="41"/>
      <c r="L12524" s="42"/>
    </row>
    <row r="12525" spans="1:12" ht="8.5" hidden="1" customHeight="1" x14ac:dyDescent="0.3">
      <c r="A12525" s="1" t="str">
        <f>+A12510</f>
        <v>NO</v>
      </c>
      <c r="E12525" s="49"/>
      <c r="F12525" s="50"/>
      <c r="G12525" s="51"/>
      <c r="H12525" s="51"/>
      <c r="I12525" s="51"/>
      <c r="J12525" s="51"/>
      <c r="K12525" s="51"/>
      <c r="L12525" s="52"/>
    </row>
    <row r="12526" spans="1:12" hidden="1" x14ac:dyDescent="0.3">
      <c r="A12526" s="18" t="str">
        <f>+IF(OR(C12526=""),"NO",1)</f>
        <v>NO</v>
      </c>
      <c r="B12526" s="18"/>
      <c r="C12526" s="1" t="s">
        <v>124</v>
      </c>
      <c r="E12526" s="329">
        <v>1</v>
      </c>
      <c r="F12526" s="53" t="str">
        <f>+$F$26</f>
        <v>OBJETO</v>
      </c>
      <c r="G12526" s="332" t="s">
        <v>124</v>
      </c>
      <c r="H12526" s="333"/>
      <c r="I12526" s="333"/>
      <c r="J12526" s="333"/>
      <c r="K12526" s="333"/>
      <c r="L12526" s="334"/>
    </row>
    <row r="12527" spans="1:12" hidden="1" x14ac:dyDescent="0.3">
      <c r="A12527" s="18" t="str">
        <f>+IF(OR(C12526=""),"NO",1)</f>
        <v>NO</v>
      </c>
      <c r="B12527" s="18"/>
      <c r="E12527" s="330"/>
      <c r="F12527" s="54" t="str">
        <f>+$F$27</f>
        <v>CONTRATANTE</v>
      </c>
      <c r="G12527" s="335" t="s">
        <v>124</v>
      </c>
      <c r="H12527" s="310"/>
      <c r="I12527" s="310"/>
      <c r="J12527" s="310"/>
      <c r="K12527" s="310"/>
      <c r="L12527" s="336"/>
    </row>
    <row r="12528" spans="1:12" hidden="1" x14ac:dyDescent="0.3">
      <c r="A12528" s="18" t="str">
        <f>+IF(OR(C12526=""),"NO",1)</f>
        <v>NO</v>
      </c>
      <c r="B12528" s="18"/>
      <c r="E12528" s="330"/>
      <c r="F12528" s="54" t="str">
        <f>+$F$28</f>
        <v>APORTANTE</v>
      </c>
      <c r="G12528" s="337" t="s">
        <v>124</v>
      </c>
      <c r="H12528" s="338"/>
      <c r="I12528" s="338"/>
      <c r="J12528" s="338"/>
      <c r="K12528" s="338"/>
      <c r="L12528" s="339"/>
    </row>
    <row r="12529" spans="1:12" hidden="1" x14ac:dyDescent="0.3">
      <c r="A12529" s="18" t="str">
        <f>+IF(OR(C12526=""),"NO",1)</f>
        <v>NO</v>
      </c>
      <c r="B12529" s="18"/>
      <c r="E12529" s="330"/>
      <c r="F12529" s="54" t="str">
        <f>+$F$29</f>
        <v>VALOR /SMMLV)</v>
      </c>
      <c r="G12529" s="55" t="s">
        <v>124</v>
      </c>
      <c r="H12529" s="56" t="str">
        <f>+$H$29</f>
        <v>% PART..</v>
      </c>
      <c r="I12529" s="57" t="s">
        <v>124</v>
      </c>
      <c r="J12529" s="58" t="str">
        <f>+$J$29</f>
        <v>VALOR ACREDITADO</v>
      </c>
      <c r="K12529" s="59"/>
      <c r="L12529" s="47" t="s">
        <v>124</v>
      </c>
    </row>
    <row r="12530" spans="1:12" hidden="1" x14ac:dyDescent="0.3">
      <c r="A12530" s="18" t="str">
        <f>+IF(OR(C12526=""),"NO",1)</f>
        <v>NO</v>
      </c>
      <c r="B12530" s="18"/>
      <c r="E12530" s="330"/>
      <c r="F12530" s="60" t="str">
        <f>+$F$30</f>
        <v>EXPERIENCIA APORTADA</v>
      </c>
      <c r="G12530" s="340" t="s">
        <v>124</v>
      </c>
      <c r="H12530" s="341"/>
      <c r="I12530" s="341"/>
      <c r="J12530" s="341"/>
      <c r="K12530" s="341"/>
      <c r="L12530" s="342"/>
    </row>
    <row r="12531" spans="1:12" hidden="1" x14ac:dyDescent="0.3">
      <c r="A12531" s="18" t="str">
        <f>+IF(OR(C12526=""),"NO",1)</f>
        <v>NO</v>
      </c>
      <c r="B12531" s="18"/>
      <c r="E12531" s="331"/>
      <c r="F12531" s="62" t="str">
        <f>+$F$31</f>
        <v>OBSERVACIÓN</v>
      </c>
      <c r="G12531" s="343" t="s">
        <v>124</v>
      </c>
      <c r="H12531" s="344"/>
      <c r="I12531" s="344"/>
      <c r="J12531" s="344"/>
      <c r="K12531" s="344"/>
      <c r="L12531" s="345"/>
    </row>
    <row r="12532" spans="1:12" ht="8.5" hidden="1" customHeight="1" x14ac:dyDescent="0.3">
      <c r="A12532" s="18" t="str">
        <f>+IF(OR(C12526=""),"NO",1)</f>
        <v>NO</v>
      </c>
      <c r="B12532" s="18"/>
      <c r="E12532" s="49"/>
      <c r="F12532" s="50"/>
      <c r="G12532" s="51"/>
      <c r="H12532" s="51"/>
      <c r="I12532" s="51"/>
      <c r="J12532" s="51"/>
      <c r="K12532" s="51"/>
      <c r="L12532" s="52"/>
    </row>
    <row r="12533" spans="1:12" hidden="1" x14ac:dyDescent="0.3">
      <c r="A12533" s="18" t="str">
        <f t="shared" ref="A12533" si="4200">+IF(OR(C12533=""),"NO",1)</f>
        <v>NO</v>
      </c>
      <c r="B12533" s="18"/>
      <c r="C12533" s="1" t="s">
        <v>124</v>
      </c>
      <c r="E12533" s="329">
        <v>2</v>
      </c>
      <c r="F12533" s="53" t="str">
        <f>+$F$26</f>
        <v>OBJETO</v>
      </c>
      <c r="G12533" s="332" t="s">
        <v>124</v>
      </c>
      <c r="H12533" s="333"/>
      <c r="I12533" s="333"/>
      <c r="J12533" s="333"/>
      <c r="K12533" s="333"/>
      <c r="L12533" s="334"/>
    </row>
    <row r="12534" spans="1:12" hidden="1" x14ac:dyDescent="0.3">
      <c r="A12534" s="18" t="str">
        <f t="shared" ref="A12534" si="4201">+IF(OR(C12533=""),"NO",1)</f>
        <v>NO</v>
      </c>
      <c r="B12534" s="18"/>
      <c r="E12534" s="330"/>
      <c r="F12534" s="54" t="str">
        <f>+$F$27</f>
        <v>CONTRATANTE</v>
      </c>
      <c r="G12534" s="335" t="s">
        <v>124</v>
      </c>
      <c r="H12534" s="310"/>
      <c r="I12534" s="310"/>
      <c r="J12534" s="310"/>
      <c r="K12534" s="310"/>
      <c r="L12534" s="336"/>
    </row>
    <row r="12535" spans="1:12" hidden="1" x14ac:dyDescent="0.3">
      <c r="A12535" s="18" t="str">
        <f t="shared" ref="A12535" si="4202">+IF(OR(C12533=""),"NO",1)</f>
        <v>NO</v>
      </c>
      <c r="B12535" s="18"/>
      <c r="E12535" s="330"/>
      <c r="F12535" s="54" t="str">
        <f>+$F$28</f>
        <v>APORTANTE</v>
      </c>
      <c r="G12535" s="337" t="s">
        <v>124</v>
      </c>
      <c r="H12535" s="338"/>
      <c r="I12535" s="338"/>
      <c r="J12535" s="338"/>
      <c r="K12535" s="338"/>
      <c r="L12535" s="339"/>
    </row>
    <row r="12536" spans="1:12" hidden="1" x14ac:dyDescent="0.3">
      <c r="A12536" s="18" t="str">
        <f t="shared" ref="A12536" si="4203">+IF(OR(C12533=""),"NO",1)</f>
        <v>NO</v>
      </c>
      <c r="B12536" s="18"/>
      <c r="E12536" s="330"/>
      <c r="F12536" s="54" t="str">
        <f>+$F$29</f>
        <v>VALOR /SMMLV)</v>
      </c>
      <c r="G12536" s="55" t="s">
        <v>124</v>
      </c>
      <c r="H12536" s="56" t="str">
        <f>+$H$29</f>
        <v>% PART..</v>
      </c>
      <c r="I12536" s="57" t="s">
        <v>124</v>
      </c>
      <c r="J12536" s="58" t="str">
        <f>+$J$29</f>
        <v>VALOR ACREDITADO</v>
      </c>
      <c r="K12536" s="59"/>
      <c r="L12536" s="47" t="s">
        <v>124</v>
      </c>
    </row>
    <row r="12537" spans="1:12" hidden="1" x14ac:dyDescent="0.3">
      <c r="A12537" s="18" t="str">
        <f t="shared" ref="A12537" si="4204">+IF(OR(C12533=""),"NO",1)</f>
        <v>NO</v>
      </c>
      <c r="B12537" s="18"/>
      <c r="E12537" s="330"/>
      <c r="F12537" s="60" t="str">
        <f>+$F$30</f>
        <v>EXPERIENCIA APORTADA</v>
      </c>
      <c r="G12537" s="340" t="s">
        <v>124</v>
      </c>
      <c r="H12537" s="341"/>
      <c r="I12537" s="341"/>
      <c r="J12537" s="341"/>
      <c r="K12537" s="341"/>
      <c r="L12537" s="342"/>
    </row>
    <row r="12538" spans="1:12" hidden="1" x14ac:dyDescent="0.3">
      <c r="A12538" s="18" t="str">
        <f t="shared" ref="A12538" si="4205">+IF(OR(C12533=""),"NO",1)</f>
        <v>NO</v>
      </c>
      <c r="B12538" s="18"/>
      <c r="E12538" s="331"/>
      <c r="F12538" s="62" t="str">
        <f>+$F$31</f>
        <v>OBSERVACIÓN</v>
      </c>
      <c r="G12538" s="343" t="s">
        <v>124</v>
      </c>
      <c r="H12538" s="344"/>
      <c r="I12538" s="344"/>
      <c r="J12538" s="344"/>
      <c r="K12538" s="344"/>
      <c r="L12538" s="345"/>
    </row>
    <row r="12539" spans="1:12" ht="8.5" hidden="1" customHeight="1" x14ac:dyDescent="0.3">
      <c r="A12539" s="18" t="str">
        <f t="shared" ref="A12539" si="4206">+IF(OR(C12533=""),"NO",1)</f>
        <v>NO</v>
      </c>
      <c r="B12539" s="18"/>
      <c r="E12539" s="49"/>
      <c r="F12539" s="50"/>
      <c r="G12539" s="51"/>
      <c r="H12539" s="51"/>
      <c r="I12539" s="51"/>
      <c r="J12539" s="51"/>
      <c r="K12539" s="51"/>
      <c r="L12539" s="52"/>
    </row>
    <row r="12540" spans="1:12" hidden="1" x14ac:dyDescent="0.3">
      <c r="A12540" s="18" t="str">
        <f t="shared" ref="A12540" si="4207">+IF(OR(C12540=""),"NO",1)</f>
        <v>NO</v>
      </c>
      <c r="B12540" s="18"/>
      <c r="C12540" s="1" t="s">
        <v>124</v>
      </c>
      <c r="E12540" s="329">
        <v>3</v>
      </c>
      <c r="F12540" s="53" t="str">
        <f>+$F$26</f>
        <v>OBJETO</v>
      </c>
      <c r="G12540" s="332" t="s">
        <v>124</v>
      </c>
      <c r="H12540" s="333"/>
      <c r="I12540" s="333"/>
      <c r="J12540" s="333"/>
      <c r="K12540" s="333"/>
      <c r="L12540" s="334"/>
    </row>
    <row r="12541" spans="1:12" hidden="1" x14ac:dyDescent="0.3">
      <c r="A12541" s="18" t="str">
        <f t="shared" ref="A12541" si="4208">+IF(OR(C12540=""),"NO",1)</f>
        <v>NO</v>
      </c>
      <c r="B12541" s="18"/>
      <c r="E12541" s="330"/>
      <c r="F12541" s="54" t="str">
        <f>+$F$27</f>
        <v>CONTRATANTE</v>
      </c>
      <c r="G12541" s="335" t="s">
        <v>124</v>
      </c>
      <c r="H12541" s="310"/>
      <c r="I12541" s="310"/>
      <c r="J12541" s="310"/>
      <c r="K12541" s="310"/>
      <c r="L12541" s="336"/>
    </row>
    <row r="12542" spans="1:12" hidden="1" x14ac:dyDescent="0.3">
      <c r="A12542" s="18" t="str">
        <f t="shared" ref="A12542" si="4209">+IF(OR(C12540=""),"NO",1)</f>
        <v>NO</v>
      </c>
      <c r="B12542" s="18"/>
      <c r="E12542" s="330"/>
      <c r="F12542" s="54" t="str">
        <f>+$F$28</f>
        <v>APORTANTE</v>
      </c>
      <c r="G12542" s="337" t="s">
        <v>124</v>
      </c>
      <c r="H12542" s="338"/>
      <c r="I12542" s="338"/>
      <c r="J12542" s="338"/>
      <c r="K12542" s="338"/>
      <c r="L12542" s="339"/>
    </row>
    <row r="12543" spans="1:12" hidden="1" x14ac:dyDescent="0.3">
      <c r="A12543" s="18" t="str">
        <f t="shared" ref="A12543" si="4210">+IF(OR(C12540=""),"NO",1)</f>
        <v>NO</v>
      </c>
      <c r="B12543" s="18"/>
      <c r="E12543" s="330"/>
      <c r="F12543" s="54" t="str">
        <f>+$F$29</f>
        <v>VALOR /SMMLV)</v>
      </c>
      <c r="G12543" s="55" t="s">
        <v>124</v>
      </c>
      <c r="H12543" s="56" t="str">
        <f>+$H$29</f>
        <v>% PART..</v>
      </c>
      <c r="I12543" s="57" t="s">
        <v>124</v>
      </c>
      <c r="J12543" s="58" t="str">
        <f>+$J$29</f>
        <v>VALOR ACREDITADO</v>
      </c>
      <c r="K12543" s="59"/>
      <c r="L12543" s="47" t="s">
        <v>124</v>
      </c>
    </row>
    <row r="12544" spans="1:12" hidden="1" x14ac:dyDescent="0.3">
      <c r="A12544" s="18" t="str">
        <f t="shared" ref="A12544" si="4211">+IF(OR(C12540=""),"NO",1)</f>
        <v>NO</v>
      </c>
      <c r="B12544" s="18"/>
      <c r="E12544" s="330"/>
      <c r="F12544" s="60" t="str">
        <f>+$F$30</f>
        <v>EXPERIENCIA APORTADA</v>
      </c>
      <c r="G12544" s="340" t="s">
        <v>124</v>
      </c>
      <c r="H12544" s="341"/>
      <c r="I12544" s="341"/>
      <c r="J12544" s="341"/>
      <c r="K12544" s="341"/>
      <c r="L12544" s="342"/>
    </row>
    <row r="12545" spans="1:12" hidden="1" x14ac:dyDescent="0.3">
      <c r="A12545" s="18" t="str">
        <f t="shared" ref="A12545" si="4212">+IF(OR(C12540=""),"NO",1)</f>
        <v>NO</v>
      </c>
      <c r="B12545" s="18"/>
      <c r="E12545" s="331"/>
      <c r="F12545" s="62" t="str">
        <f>+$F$31</f>
        <v>OBSERVACIÓN</v>
      </c>
      <c r="G12545" s="343" t="s">
        <v>124</v>
      </c>
      <c r="H12545" s="344"/>
      <c r="I12545" s="344"/>
      <c r="J12545" s="344"/>
      <c r="K12545" s="344"/>
      <c r="L12545" s="345"/>
    </row>
    <row r="12546" spans="1:12" ht="8.5" hidden="1" customHeight="1" x14ac:dyDescent="0.3">
      <c r="A12546" s="18" t="str">
        <f t="shared" ref="A12546" si="4213">+IF(OR(C12540=""),"NO",1)</f>
        <v>NO</v>
      </c>
      <c r="B12546" s="18"/>
      <c r="E12546" s="49"/>
      <c r="F12546" s="50"/>
      <c r="G12546" s="51"/>
      <c r="H12546" s="51"/>
      <c r="I12546" s="51"/>
      <c r="J12546" s="51"/>
      <c r="K12546" s="51"/>
      <c r="L12546" s="52"/>
    </row>
    <row r="12547" spans="1:12" hidden="1" x14ac:dyDescent="0.3">
      <c r="A12547" s="18" t="str">
        <f t="shared" ref="A12547" si="4214">+IF(OR(C12547=""),"NO",1)</f>
        <v>NO</v>
      </c>
      <c r="B12547" s="18"/>
      <c r="C12547" s="1" t="s">
        <v>124</v>
      </c>
      <c r="E12547" s="329">
        <v>4</v>
      </c>
      <c r="F12547" s="53" t="str">
        <f>+$F$26</f>
        <v>OBJETO</v>
      </c>
      <c r="G12547" s="332" t="s">
        <v>124</v>
      </c>
      <c r="H12547" s="333"/>
      <c r="I12547" s="333"/>
      <c r="J12547" s="333"/>
      <c r="K12547" s="333"/>
      <c r="L12547" s="334"/>
    </row>
    <row r="12548" spans="1:12" hidden="1" x14ac:dyDescent="0.3">
      <c r="A12548" s="18" t="str">
        <f t="shared" ref="A12548" si="4215">+IF(OR(C12547=""),"NO",1)</f>
        <v>NO</v>
      </c>
      <c r="B12548" s="18"/>
      <c r="E12548" s="330"/>
      <c r="F12548" s="54" t="str">
        <f>+$F$27</f>
        <v>CONTRATANTE</v>
      </c>
      <c r="G12548" s="335" t="s">
        <v>124</v>
      </c>
      <c r="H12548" s="310"/>
      <c r="I12548" s="310"/>
      <c r="J12548" s="310"/>
      <c r="K12548" s="310"/>
      <c r="L12548" s="336"/>
    </row>
    <row r="12549" spans="1:12" hidden="1" x14ac:dyDescent="0.3">
      <c r="A12549" s="18" t="str">
        <f t="shared" ref="A12549" si="4216">+IF(OR(C12547=""),"NO",1)</f>
        <v>NO</v>
      </c>
      <c r="B12549" s="18"/>
      <c r="E12549" s="330"/>
      <c r="F12549" s="54" t="str">
        <f>+$F$28</f>
        <v>APORTANTE</v>
      </c>
      <c r="G12549" s="337" t="s">
        <v>124</v>
      </c>
      <c r="H12549" s="338"/>
      <c r="I12549" s="338"/>
      <c r="J12549" s="338"/>
      <c r="K12549" s="338"/>
      <c r="L12549" s="339"/>
    </row>
    <row r="12550" spans="1:12" hidden="1" x14ac:dyDescent="0.3">
      <c r="A12550" s="18" t="str">
        <f t="shared" ref="A12550" si="4217">+IF(OR(C12547=""),"NO",1)</f>
        <v>NO</v>
      </c>
      <c r="B12550" s="18"/>
      <c r="E12550" s="330"/>
      <c r="F12550" s="54" t="str">
        <f>+$F$29</f>
        <v>VALOR /SMMLV)</v>
      </c>
      <c r="G12550" s="55" t="s">
        <v>124</v>
      </c>
      <c r="H12550" s="56" t="str">
        <f>+$H$29</f>
        <v>% PART..</v>
      </c>
      <c r="I12550" s="57" t="s">
        <v>124</v>
      </c>
      <c r="J12550" s="58" t="str">
        <f>+$J$29</f>
        <v>VALOR ACREDITADO</v>
      </c>
      <c r="K12550" s="59"/>
      <c r="L12550" s="47" t="s">
        <v>124</v>
      </c>
    </row>
    <row r="12551" spans="1:12" hidden="1" x14ac:dyDescent="0.3">
      <c r="A12551" s="18" t="str">
        <f t="shared" ref="A12551" si="4218">+IF(OR(C12547=""),"NO",1)</f>
        <v>NO</v>
      </c>
      <c r="B12551" s="18"/>
      <c r="E12551" s="330"/>
      <c r="F12551" s="60" t="str">
        <f>+$F$30</f>
        <v>EXPERIENCIA APORTADA</v>
      </c>
      <c r="G12551" s="340" t="s">
        <v>124</v>
      </c>
      <c r="H12551" s="341"/>
      <c r="I12551" s="341"/>
      <c r="J12551" s="341"/>
      <c r="K12551" s="341"/>
      <c r="L12551" s="342"/>
    </row>
    <row r="12552" spans="1:12" hidden="1" x14ac:dyDescent="0.3">
      <c r="A12552" s="18" t="str">
        <f t="shared" ref="A12552" si="4219">+IF(OR(C12547=""),"NO",1)</f>
        <v>NO</v>
      </c>
      <c r="B12552" s="18"/>
      <c r="E12552" s="331"/>
      <c r="F12552" s="62" t="str">
        <f>+$F$31</f>
        <v>OBSERVACIÓN</v>
      </c>
      <c r="G12552" s="343" t="s">
        <v>124</v>
      </c>
      <c r="H12552" s="344"/>
      <c r="I12552" s="344"/>
      <c r="J12552" s="344"/>
      <c r="K12552" s="344"/>
      <c r="L12552" s="345"/>
    </row>
    <row r="12553" spans="1:12" ht="8.5" hidden="1" customHeight="1" x14ac:dyDescent="0.3">
      <c r="A12553" s="18" t="str">
        <f t="shared" ref="A12553" si="4220">+IF(OR(C12547=""),"NO",1)</f>
        <v>NO</v>
      </c>
      <c r="B12553" s="18"/>
      <c r="E12553" s="49"/>
      <c r="F12553" s="50"/>
      <c r="G12553" s="51"/>
      <c r="H12553" s="51"/>
      <c r="I12553" s="51"/>
      <c r="J12553" s="51"/>
      <c r="K12553" s="51"/>
      <c r="L12553" s="52"/>
    </row>
    <row r="12554" spans="1:12" hidden="1" x14ac:dyDescent="0.3">
      <c r="A12554" s="18" t="str">
        <f t="shared" ref="A12554" si="4221">+IF(OR(C12554=""),"NO",1)</f>
        <v>NO</v>
      </c>
      <c r="B12554" s="18"/>
      <c r="C12554" s="1" t="s">
        <v>124</v>
      </c>
      <c r="E12554" s="329">
        <v>5</v>
      </c>
      <c r="F12554" s="53" t="str">
        <f>+$F$26</f>
        <v>OBJETO</v>
      </c>
      <c r="G12554" s="332" t="s">
        <v>124</v>
      </c>
      <c r="H12554" s="333"/>
      <c r="I12554" s="333"/>
      <c r="J12554" s="333"/>
      <c r="K12554" s="333"/>
      <c r="L12554" s="334"/>
    </row>
    <row r="12555" spans="1:12" hidden="1" x14ac:dyDescent="0.3">
      <c r="A12555" s="18" t="str">
        <f t="shared" ref="A12555" si="4222">+IF(OR(C12554=""),"NO",1)</f>
        <v>NO</v>
      </c>
      <c r="B12555" s="18"/>
      <c r="E12555" s="330"/>
      <c r="F12555" s="54" t="str">
        <f>+$F$27</f>
        <v>CONTRATANTE</v>
      </c>
      <c r="G12555" s="335" t="s">
        <v>124</v>
      </c>
      <c r="H12555" s="310"/>
      <c r="I12555" s="310"/>
      <c r="J12555" s="310"/>
      <c r="K12555" s="310"/>
      <c r="L12555" s="336"/>
    </row>
    <row r="12556" spans="1:12" hidden="1" x14ac:dyDescent="0.3">
      <c r="A12556" s="18" t="str">
        <f t="shared" ref="A12556" si="4223">+IF(OR(C12554=""),"NO",1)</f>
        <v>NO</v>
      </c>
      <c r="B12556" s="18"/>
      <c r="E12556" s="330"/>
      <c r="F12556" s="54" t="str">
        <f>+$F$28</f>
        <v>APORTANTE</v>
      </c>
      <c r="G12556" s="337" t="s">
        <v>124</v>
      </c>
      <c r="H12556" s="338"/>
      <c r="I12556" s="338"/>
      <c r="J12556" s="338"/>
      <c r="K12556" s="338"/>
      <c r="L12556" s="339"/>
    </row>
    <row r="12557" spans="1:12" hidden="1" x14ac:dyDescent="0.3">
      <c r="A12557" s="18" t="str">
        <f t="shared" ref="A12557" si="4224">+IF(OR(C12554=""),"NO",1)</f>
        <v>NO</v>
      </c>
      <c r="B12557" s="18"/>
      <c r="E12557" s="330"/>
      <c r="F12557" s="54" t="str">
        <f>+$F$29</f>
        <v>VALOR /SMMLV)</v>
      </c>
      <c r="G12557" s="55" t="s">
        <v>124</v>
      </c>
      <c r="H12557" s="56" t="str">
        <f>+$H$29</f>
        <v>% PART..</v>
      </c>
      <c r="I12557" s="57" t="s">
        <v>124</v>
      </c>
      <c r="J12557" s="58" t="str">
        <f>+$J$29</f>
        <v>VALOR ACREDITADO</v>
      </c>
      <c r="K12557" s="59"/>
      <c r="L12557" s="47" t="s">
        <v>124</v>
      </c>
    </row>
    <row r="12558" spans="1:12" hidden="1" x14ac:dyDescent="0.3">
      <c r="A12558" s="18" t="str">
        <f t="shared" ref="A12558" si="4225">+IF(OR(C12554=""),"NO",1)</f>
        <v>NO</v>
      </c>
      <c r="B12558" s="18"/>
      <c r="E12558" s="330"/>
      <c r="F12558" s="60" t="str">
        <f>+$F$30</f>
        <v>EXPERIENCIA APORTADA</v>
      </c>
      <c r="G12558" s="340" t="s">
        <v>124</v>
      </c>
      <c r="H12558" s="341"/>
      <c r="I12558" s="341"/>
      <c r="J12558" s="341"/>
      <c r="K12558" s="341"/>
      <c r="L12558" s="342"/>
    </row>
    <row r="12559" spans="1:12" hidden="1" x14ac:dyDescent="0.3">
      <c r="A12559" s="18" t="str">
        <f t="shared" ref="A12559" si="4226">+IF(OR(C12554=""),"NO",1)</f>
        <v>NO</v>
      </c>
      <c r="B12559" s="18"/>
      <c r="E12559" s="331"/>
      <c r="F12559" s="62" t="str">
        <f>+$F$31</f>
        <v>OBSERVACIÓN</v>
      </c>
      <c r="G12559" s="343" t="s">
        <v>124</v>
      </c>
      <c r="H12559" s="344"/>
      <c r="I12559" s="344"/>
      <c r="J12559" s="344"/>
      <c r="K12559" s="344"/>
      <c r="L12559" s="345"/>
    </row>
    <row r="12560" spans="1:12" ht="8.5" hidden="1" customHeight="1" x14ac:dyDescent="0.3">
      <c r="A12560" s="18" t="str">
        <f t="shared" ref="A12560" si="4227">+IF(OR(C12554=""),"NO",1)</f>
        <v>NO</v>
      </c>
      <c r="B12560" s="18"/>
      <c r="E12560" s="49"/>
      <c r="F12560" s="50"/>
      <c r="G12560" s="51"/>
      <c r="H12560" s="51"/>
      <c r="I12560" s="51"/>
      <c r="J12560" s="51"/>
      <c r="K12560" s="51"/>
      <c r="L12560" s="52"/>
    </row>
    <row r="12561" spans="1:12" hidden="1" x14ac:dyDescent="0.3">
      <c r="A12561" s="18" t="str">
        <f t="shared" ref="A12561" si="4228">+IF(OR(C12561=""),"NO",1)</f>
        <v>NO</v>
      </c>
      <c r="B12561" s="18"/>
      <c r="C12561" s="1" t="s">
        <v>124</v>
      </c>
      <c r="E12561" s="329">
        <v>6</v>
      </c>
      <c r="F12561" s="53" t="str">
        <f>+$F$26</f>
        <v>OBJETO</v>
      </c>
      <c r="G12561" s="332" t="s">
        <v>124</v>
      </c>
      <c r="H12561" s="333"/>
      <c r="I12561" s="333"/>
      <c r="J12561" s="333"/>
      <c r="K12561" s="333"/>
      <c r="L12561" s="334"/>
    </row>
    <row r="12562" spans="1:12" hidden="1" x14ac:dyDescent="0.3">
      <c r="A12562" s="18" t="str">
        <f t="shared" ref="A12562" si="4229">+IF(OR(C12561=""),"NO",1)</f>
        <v>NO</v>
      </c>
      <c r="B12562" s="18"/>
      <c r="E12562" s="330"/>
      <c r="F12562" s="54" t="str">
        <f>+$F$27</f>
        <v>CONTRATANTE</v>
      </c>
      <c r="G12562" s="335" t="s">
        <v>124</v>
      </c>
      <c r="H12562" s="310"/>
      <c r="I12562" s="310"/>
      <c r="J12562" s="310"/>
      <c r="K12562" s="310"/>
      <c r="L12562" s="336"/>
    </row>
    <row r="12563" spans="1:12" hidden="1" x14ac:dyDescent="0.3">
      <c r="A12563" s="18" t="str">
        <f t="shared" ref="A12563" si="4230">+IF(OR(C12561=""),"NO",1)</f>
        <v>NO</v>
      </c>
      <c r="B12563" s="18"/>
      <c r="E12563" s="330"/>
      <c r="F12563" s="54" t="str">
        <f>+$F$28</f>
        <v>APORTANTE</v>
      </c>
      <c r="G12563" s="337" t="s">
        <v>124</v>
      </c>
      <c r="H12563" s="338"/>
      <c r="I12563" s="338"/>
      <c r="J12563" s="338"/>
      <c r="K12563" s="338"/>
      <c r="L12563" s="339"/>
    </row>
    <row r="12564" spans="1:12" hidden="1" x14ac:dyDescent="0.3">
      <c r="A12564" s="18" t="str">
        <f t="shared" ref="A12564" si="4231">+IF(OR(C12561=""),"NO",1)</f>
        <v>NO</v>
      </c>
      <c r="B12564" s="18"/>
      <c r="E12564" s="330"/>
      <c r="F12564" s="54" t="str">
        <f>+$F$29</f>
        <v>VALOR /SMMLV)</v>
      </c>
      <c r="G12564" s="55" t="s">
        <v>124</v>
      </c>
      <c r="H12564" s="56" t="str">
        <f>+$H$29</f>
        <v>% PART..</v>
      </c>
      <c r="I12564" s="57" t="s">
        <v>124</v>
      </c>
      <c r="J12564" s="58" t="str">
        <f>+$J$29</f>
        <v>VALOR ACREDITADO</v>
      </c>
      <c r="K12564" s="59"/>
      <c r="L12564" s="47" t="s">
        <v>124</v>
      </c>
    </row>
    <row r="12565" spans="1:12" hidden="1" x14ac:dyDescent="0.3">
      <c r="A12565" s="18" t="str">
        <f t="shared" ref="A12565" si="4232">+IF(OR(C12561=""),"NO",1)</f>
        <v>NO</v>
      </c>
      <c r="B12565" s="18"/>
      <c r="E12565" s="330"/>
      <c r="F12565" s="60" t="str">
        <f>+$F$30</f>
        <v>EXPERIENCIA APORTADA</v>
      </c>
      <c r="G12565" s="340" t="s">
        <v>124</v>
      </c>
      <c r="H12565" s="341"/>
      <c r="I12565" s="341"/>
      <c r="J12565" s="341"/>
      <c r="K12565" s="341"/>
      <c r="L12565" s="342"/>
    </row>
    <row r="12566" spans="1:12" hidden="1" x14ac:dyDescent="0.3">
      <c r="A12566" s="18" t="str">
        <f t="shared" ref="A12566" si="4233">+IF(OR(C12561=""),"NO",1)</f>
        <v>NO</v>
      </c>
      <c r="B12566" s="18"/>
      <c r="E12566" s="331"/>
      <c r="F12566" s="62" t="str">
        <f>+$F$31</f>
        <v>OBSERVACIÓN</v>
      </c>
      <c r="G12566" s="343" t="s">
        <v>124</v>
      </c>
      <c r="H12566" s="344"/>
      <c r="I12566" s="344"/>
      <c r="J12566" s="344"/>
      <c r="K12566" s="344"/>
      <c r="L12566" s="345"/>
    </row>
    <row r="12567" spans="1:12" ht="8.5" hidden="1" customHeight="1" x14ac:dyDescent="0.3">
      <c r="A12567" s="18" t="str">
        <f t="shared" ref="A12567" si="4234">+IF(OR(C12561=""),"NO",1)</f>
        <v>NO</v>
      </c>
      <c r="B12567" s="18"/>
      <c r="E12567" s="49"/>
      <c r="F12567" s="50"/>
      <c r="G12567" s="51"/>
      <c r="H12567" s="51"/>
      <c r="I12567" s="51"/>
      <c r="J12567" s="51"/>
      <c r="K12567" s="51"/>
      <c r="L12567" s="52"/>
    </row>
    <row r="12568" spans="1:12" hidden="1" x14ac:dyDescent="0.3">
      <c r="A12568" s="18" t="str">
        <f t="shared" ref="A12568" si="4235">+IF(OR(C12568=""),"NO",1)</f>
        <v>NO</v>
      </c>
      <c r="B12568" s="18"/>
      <c r="C12568" s="1" t="s">
        <v>124</v>
      </c>
      <c r="E12568" s="329">
        <v>7</v>
      </c>
      <c r="F12568" s="53" t="str">
        <f>+$F$26</f>
        <v>OBJETO</v>
      </c>
      <c r="G12568" s="332" t="s">
        <v>124</v>
      </c>
      <c r="H12568" s="333"/>
      <c r="I12568" s="333"/>
      <c r="J12568" s="333"/>
      <c r="K12568" s="333"/>
      <c r="L12568" s="334"/>
    </row>
    <row r="12569" spans="1:12" hidden="1" x14ac:dyDescent="0.3">
      <c r="A12569" s="18" t="str">
        <f t="shared" ref="A12569" si="4236">+IF(OR(C12568=""),"NO",1)</f>
        <v>NO</v>
      </c>
      <c r="B12569" s="18"/>
      <c r="E12569" s="330"/>
      <c r="F12569" s="54" t="str">
        <f>+$F$27</f>
        <v>CONTRATANTE</v>
      </c>
      <c r="G12569" s="335" t="s">
        <v>124</v>
      </c>
      <c r="H12569" s="310"/>
      <c r="I12569" s="310"/>
      <c r="J12569" s="310"/>
      <c r="K12569" s="310"/>
      <c r="L12569" s="336"/>
    </row>
    <row r="12570" spans="1:12" hidden="1" x14ac:dyDescent="0.3">
      <c r="A12570" s="18" t="str">
        <f t="shared" ref="A12570" si="4237">+IF(OR(C12568=""),"NO",1)</f>
        <v>NO</v>
      </c>
      <c r="B12570" s="18"/>
      <c r="E12570" s="330"/>
      <c r="F12570" s="54" t="str">
        <f>+$F$28</f>
        <v>APORTANTE</v>
      </c>
      <c r="G12570" s="337" t="s">
        <v>124</v>
      </c>
      <c r="H12570" s="338"/>
      <c r="I12570" s="338"/>
      <c r="J12570" s="338"/>
      <c r="K12570" s="338"/>
      <c r="L12570" s="339"/>
    </row>
    <row r="12571" spans="1:12" hidden="1" x14ac:dyDescent="0.3">
      <c r="A12571" s="18" t="str">
        <f t="shared" ref="A12571" si="4238">+IF(OR(C12568=""),"NO",1)</f>
        <v>NO</v>
      </c>
      <c r="B12571" s="18"/>
      <c r="E12571" s="330"/>
      <c r="F12571" s="54" t="str">
        <f>+$F$29</f>
        <v>VALOR /SMMLV)</v>
      </c>
      <c r="G12571" s="55" t="s">
        <v>124</v>
      </c>
      <c r="H12571" s="56" t="str">
        <f>+$H$29</f>
        <v>% PART..</v>
      </c>
      <c r="I12571" s="57" t="s">
        <v>124</v>
      </c>
      <c r="J12571" s="58" t="str">
        <f>+$J$29</f>
        <v>VALOR ACREDITADO</v>
      </c>
      <c r="K12571" s="59"/>
      <c r="L12571" s="47" t="s">
        <v>124</v>
      </c>
    </row>
    <row r="12572" spans="1:12" hidden="1" x14ac:dyDescent="0.3">
      <c r="A12572" s="18" t="str">
        <f t="shared" ref="A12572" si="4239">+IF(OR(C12568=""),"NO",1)</f>
        <v>NO</v>
      </c>
      <c r="B12572" s="18"/>
      <c r="E12572" s="330"/>
      <c r="F12572" s="60" t="str">
        <f>+$F$30</f>
        <v>EXPERIENCIA APORTADA</v>
      </c>
      <c r="G12572" s="340" t="s">
        <v>124</v>
      </c>
      <c r="H12572" s="341"/>
      <c r="I12572" s="341"/>
      <c r="J12572" s="341"/>
      <c r="K12572" s="341"/>
      <c r="L12572" s="342"/>
    </row>
    <row r="12573" spans="1:12" hidden="1" x14ac:dyDescent="0.3">
      <c r="A12573" s="18" t="str">
        <f t="shared" ref="A12573" si="4240">+IF(OR(C12568=""),"NO",1)</f>
        <v>NO</v>
      </c>
      <c r="B12573" s="18"/>
      <c r="E12573" s="331"/>
      <c r="F12573" s="62" t="str">
        <f>+$F$31</f>
        <v>OBSERVACIÓN</v>
      </c>
      <c r="G12573" s="343" t="s">
        <v>124</v>
      </c>
      <c r="H12573" s="344"/>
      <c r="I12573" s="344"/>
      <c r="J12573" s="344"/>
      <c r="K12573" s="344"/>
      <c r="L12573" s="345"/>
    </row>
    <row r="12574" spans="1:12" hidden="1" x14ac:dyDescent="0.3">
      <c r="A12574" s="18" t="str">
        <f t="shared" ref="A12574" si="4241">+IF(OR(C12568=""),"NO",1)</f>
        <v>NO</v>
      </c>
      <c r="B12574" s="18"/>
      <c r="E12574" s="49"/>
      <c r="F12574" s="50"/>
      <c r="G12574" s="51"/>
      <c r="H12574" s="51"/>
      <c r="I12574" s="51"/>
      <c r="J12574" s="51"/>
      <c r="K12574" s="51"/>
      <c r="L12574" s="52"/>
    </row>
    <row r="12575" spans="1:12" hidden="1" x14ac:dyDescent="0.3">
      <c r="A12575" s="1" t="str">
        <f>+A12510</f>
        <v>NO</v>
      </c>
      <c r="C12575" s="1" t="str">
        <f>"N"&amp;C12510</f>
        <v>N</v>
      </c>
      <c r="E12575" s="63"/>
      <c r="F12575" s="64" t="str">
        <f>+$F$75</f>
        <v>TOTAL DE CONTRATOS PRESENTADOS VÁLIDOS QUE CUMPLEN EXPERIENCIA ACREDITADA:</v>
      </c>
      <c r="G12575" s="65"/>
      <c r="H12575" s="65"/>
      <c r="I12575" s="65"/>
      <c r="J12575" s="66"/>
      <c r="K12575" s="65"/>
      <c r="L12575" s="67" t="s">
        <v>124</v>
      </c>
    </row>
    <row r="12576" spans="1:12" ht="6.65" hidden="1" customHeight="1" x14ac:dyDescent="0.3">
      <c r="A12576" s="1" t="str">
        <f>+A12510</f>
        <v>NO</v>
      </c>
      <c r="E12576" s="51"/>
      <c r="F12576" s="50"/>
      <c r="G12576" s="51"/>
      <c r="H12576" s="51"/>
      <c r="I12576" s="51"/>
      <c r="J12576" s="51"/>
      <c r="K12576" s="51"/>
      <c r="L12576" s="51"/>
    </row>
    <row r="12577" spans="1:12" hidden="1" x14ac:dyDescent="0.3">
      <c r="A12577" s="1" t="str">
        <f>+A12510</f>
        <v>NO</v>
      </c>
      <c r="E12577" s="63"/>
      <c r="F12577" s="63" t="str">
        <f>+$F$77</f>
        <v>ACREDITA SUMINISTRO E INSTALACIÓN DE MOBILIARIO POR LO MENOS EN UN (1) CONTRATO VÁLIDO</v>
      </c>
      <c r="G12577" s="65"/>
      <c r="H12577" s="65"/>
      <c r="I12577" s="65"/>
      <c r="J12577" s="66"/>
      <c r="K12577" s="65"/>
      <c r="L12577" s="68" t="s">
        <v>157</v>
      </c>
    </row>
    <row r="12578" spans="1:12" ht="5.15" hidden="1" customHeight="1" x14ac:dyDescent="0.3">
      <c r="A12578" s="1" t="str">
        <f>+A12510</f>
        <v>NO</v>
      </c>
      <c r="E12578" s="51"/>
      <c r="F12578" s="50"/>
      <c r="G12578" s="51"/>
      <c r="H12578" s="51"/>
      <c r="I12578" s="51"/>
      <c r="J12578" s="51"/>
      <c r="K12578" s="51"/>
      <c r="L12578" s="51"/>
    </row>
    <row r="12579" spans="1:12" ht="12.75" hidden="1" customHeight="1" x14ac:dyDescent="0.3">
      <c r="A12579" s="1" t="str">
        <f>+A12510</f>
        <v>NO</v>
      </c>
      <c r="E12579" s="69" t="str">
        <f>+$E$79</f>
        <v>EXPERIENCIA ESPECÍFICA NUMERAL 10.1.1 A</v>
      </c>
      <c r="F12579" s="70"/>
      <c r="G12579" s="70"/>
      <c r="H12579" s="70"/>
      <c r="I12579" s="70"/>
      <c r="J12579" s="70"/>
      <c r="K12579" s="70"/>
      <c r="L12579" s="71"/>
    </row>
    <row r="12580" spans="1:12" ht="26.5" hidden="1" customHeight="1" x14ac:dyDescent="0.3">
      <c r="A12580" s="1" t="str">
        <f>+A12510</f>
        <v>NO</v>
      </c>
      <c r="E12580" s="72"/>
      <c r="F12580" s="325" t="str">
        <f>+$F$80</f>
        <v>Por lo menos uno (1) de los contratos válidos aportados como experiencia general debe corresponder mínimo al 60% del presupuesto oficial del presente proceso de selección.  (SMMLV)</v>
      </c>
      <c r="G12580" s="326"/>
      <c r="H12580" s="326"/>
      <c r="I12580" s="326"/>
      <c r="J12580" s="326"/>
      <c r="K12580" s="73" t="s">
        <v>124</v>
      </c>
      <c r="L12580" s="74" t="s">
        <v>124</v>
      </c>
    </row>
    <row r="12581" spans="1:12" ht="23.5" hidden="1" customHeight="1" x14ac:dyDescent="0.3">
      <c r="A12581" s="1" t="str">
        <f>+A12510</f>
        <v>NO</v>
      </c>
      <c r="E12581" s="63"/>
      <c r="F12581" s="325" t="str">
        <f>+$F$81</f>
        <v xml:space="preserve">Deberá acreditarse en al menos uno (1) de los contratos válidos aportados como experiencia general una </v>
      </c>
      <c r="G12581" s="326"/>
      <c r="H12581" s="326"/>
      <c r="I12581" s="326"/>
      <c r="J12581" s="326"/>
      <c r="K12581" s="73" t="s">
        <v>124</v>
      </c>
      <c r="L12581" s="74" t="s">
        <v>124</v>
      </c>
    </row>
    <row r="12582" spans="1:12" ht="23.5" hidden="1" customHeight="1" x14ac:dyDescent="0.3">
      <c r="A12582" s="18" t="s">
        <v>30</v>
      </c>
      <c r="E12582" s="63"/>
      <c r="F12582" s="325" t="str">
        <f>+$F$82</f>
        <v xml:space="preserve">Deberá acreditarse en al menos uno (1) de los contratos válidos aportados interventoría a intervención de </v>
      </c>
      <c r="G12582" s="326"/>
      <c r="H12582" s="326"/>
      <c r="I12582" s="326"/>
      <c r="J12582" s="326"/>
      <c r="K12582" s="73">
        <f>+$K$82</f>
        <v>0</v>
      </c>
      <c r="L12582" s="74" t="s">
        <v>124</v>
      </c>
    </row>
    <row r="12583" spans="1:12" ht="36" hidden="1" customHeight="1" x14ac:dyDescent="0.3">
      <c r="A12583" s="18" t="s">
        <v>30</v>
      </c>
      <c r="E12583" s="63"/>
      <c r="F12583" s="325" t="str">
        <f>+$F$83</f>
        <v xml:space="preserve">Deberá acreditarse en al menos uno (1) de los contratos válidos aportados interventoría a intervención de </v>
      </c>
      <c r="G12583" s="326"/>
      <c r="H12583" s="326"/>
      <c r="I12583" s="326"/>
      <c r="J12583" s="326"/>
      <c r="K12583" s="75">
        <f>+$K$83</f>
        <v>0</v>
      </c>
      <c r="L12583" s="76" t="s">
        <v>124</v>
      </c>
    </row>
    <row r="12584" spans="1:12" hidden="1" x14ac:dyDescent="0.3">
      <c r="A12584" s="1" t="str">
        <f>+A12510</f>
        <v>NO</v>
      </c>
      <c r="E12584" s="51"/>
      <c r="F12584" s="50"/>
      <c r="G12584" s="51"/>
      <c r="H12584" s="51"/>
      <c r="I12584" s="51"/>
      <c r="J12584" s="51"/>
      <c r="K12584" s="51"/>
      <c r="L12584" s="51"/>
    </row>
    <row r="12585" spans="1:12" ht="12.75" hidden="1" customHeight="1" x14ac:dyDescent="0.3">
      <c r="A12585" s="1" t="str">
        <f>+A12510</f>
        <v>NO</v>
      </c>
      <c r="E12585" s="40" t="str">
        <f>+$E$85</f>
        <v>VALOR MÍNIMO A CERIFICAR % P.O EN SMMMLV. NUMERAL 3.9.1</v>
      </c>
      <c r="F12585" s="41"/>
      <c r="G12585" s="41"/>
      <c r="H12585" s="41"/>
      <c r="I12585" s="41"/>
      <c r="J12585" s="41"/>
      <c r="K12585" s="41"/>
      <c r="L12585" s="42"/>
    </row>
    <row r="12586" spans="1:12" hidden="1" x14ac:dyDescent="0.3">
      <c r="A12586" s="1" t="str">
        <f>+A12510</f>
        <v>NO</v>
      </c>
      <c r="C12586" s="1" t="str">
        <f>"M"&amp;C12510</f>
        <v>M</v>
      </c>
      <c r="E12586" s="77" t="str">
        <f>+$E$86</f>
        <v>100% P.O.</v>
      </c>
      <c r="F12586" s="78"/>
      <c r="G12586" s="61">
        <v>242.41716883554506</v>
      </c>
      <c r="H12586" s="124" t="str">
        <f>+$H$86</f>
        <v>TOTAL EJECUTADO DE CONTRATOS ACREDITADOS</v>
      </c>
      <c r="I12586" s="124"/>
      <c r="J12586" s="124"/>
      <c r="K12586" s="55" t="s">
        <v>124</v>
      </c>
      <c r="L12586" s="47" t="s">
        <v>124</v>
      </c>
    </row>
    <row r="12587" spans="1:12" hidden="1" x14ac:dyDescent="0.3">
      <c r="A12587" s="1" t="str">
        <f>+A12510</f>
        <v>NO</v>
      </c>
      <c r="E12587" s="39"/>
      <c r="F12587" s="39"/>
      <c r="G12587" s="39"/>
      <c r="H12587" s="39"/>
      <c r="I12587" s="39"/>
      <c r="J12587" s="39"/>
      <c r="K12587" s="39"/>
      <c r="L12587" s="39"/>
    </row>
    <row r="12588" spans="1:12" ht="12.75" hidden="1" customHeight="1" x14ac:dyDescent="0.3">
      <c r="A12588" s="18" t="s">
        <v>30</v>
      </c>
      <c r="B12588" s="18"/>
      <c r="E12588" s="40" t="str">
        <f>+$E$88</f>
        <v>CONSIDERACIONES PARA LA VALIDEZ DE LA EXPERIENCIA REQUERIDA: EXPERIENCIA PROPONENTES PLURALES NUMERAL 10.1.2 D</v>
      </c>
      <c r="F12588" s="41"/>
      <c r="G12588" s="41"/>
      <c r="H12588" s="41"/>
      <c r="I12588" s="41"/>
      <c r="J12588" s="41"/>
      <c r="K12588" s="41"/>
      <c r="L12588" s="42"/>
    </row>
    <row r="12589" spans="1:12" ht="28" hidden="1" customHeight="1" x14ac:dyDescent="0.3">
      <c r="A12589" s="18" t="s">
        <v>30</v>
      </c>
      <c r="B12589" s="18"/>
      <c r="C12589" s="1" t="str">
        <f>"O"&amp;C12510</f>
        <v>O</v>
      </c>
      <c r="E12589" s="80" t="str">
        <f>+$E$89</f>
        <v>i)</v>
      </c>
      <c r="F12589" s="327" t="str">
        <f>+$F$89</f>
        <v>Uno de los integrantes debe aportar como mínimo el cincuenta por ciento (50 %) de la experiencia solicitada</v>
      </c>
      <c r="G12589" s="328"/>
      <c r="H12589" s="328"/>
      <c r="I12589" s="328"/>
      <c r="J12589" s="328"/>
      <c r="K12589" s="73" t="s">
        <v>124</v>
      </c>
      <c r="L12589" s="47" t="s">
        <v>124</v>
      </c>
    </row>
    <row r="12590" spans="1:12" ht="28" hidden="1" customHeight="1" x14ac:dyDescent="0.3">
      <c r="A12590" s="18" t="s">
        <v>30</v>
      </c>
      <c r="B12590" s="18"/>
      <c r="C12590" s="1" t="str">
        <f>"O"&amp;C12510</f>
        <v>O</v>
      </c>
      <c r="E12590" s="80" t="str">
        <f>+$E$90</f>
        <v>ii)</v>
      </c>
      <c r="F12590" s="327" t="str">
        <f>+$F$90</f>
        <v>Todos los demás ntegrantes deben acreditar al menos el cinco por ciento (5 %) de la experiencia solicitada, solo uno (1) de los integrantes podrá no acreditar experiencia pero su porcentaje de participación  no podrá superar el diez por ciento (10 %)</v>
      </c>
      <c r="G12590" s="328"/>
      <c r="H12590" s="328"/>
      <c r="I12590" s="328"/>
      <c r="J12590" s="328"/>
      <c r="K12590" s="73" t="s">
        <v>124</v>
      </c>
      <c r="L12590" s="47" t="s">
        <v>124</v>
      </c>
    </row>
    <row r="12591" spans="1:12" hidden="1" x14ac:dyDescent="0.3">
      <c r="A12591" s="18" t="s">
        <v>30</v>
      </c>
      <c r="B12591" s="18"/>
      <c r="E12591" s="39"/>
      <c r="F12591" s="39"/>
      <c r="G12591" s="39"/>
      <c r="H12591" s="39"/>
      <c r="I12591" s="39"/>
      <c r="J12591" s="39"/>
      <c r="K12591" s="39"/>
      <c r="L12591" s="39"/>
    </row>
    <row r="12592" spans="1:12" ht="13" hidden="1" customHeight="1" x14ac:dyDescent="0.3">
      <c r="A12592" s="18" t="str">
        <f>+A12510</f>
        <v>NO</v>
      </c>
      <c r="B12592" s="18"/>
      <c r="E12592" s="69" t="str">
        <f>+$E$92</f>
        <v>VERIFICACIÓN Y ASIGNACIÓN DE PUNTAJE POR LA EXPERIENCIA DEL PROPONENTE</v>
      </c>
      <c r="F12592" s="70"/>
      <c r="G12592" s="70"/>
      <c r="H12592" s="70"/>
      <c r="I12592" s="70"/>
      <c r="J12592" s="70"/>
      <c r="K12592" s="70"/>
      <c r="L12592" s="71"/>
    </row>
    <row r="12593" spans="1:12" hidden="1" x14ac:dyDescent="0.3">
      <c r="A12593" s="18" t="str">
        <f>+A12510</f>
        <v>NO</v>
      </c>
      <c r="B12593" s="18"/>
      <c r="E12593" s="81"/>
      <c r="F12593" s="323" t="str">
        <f>+$F$93</f>
        <v>No. CONTRATOS QUE ACREDITAN LA EXPERIENCIA (NO OBJETO DE SUBSANACIÓN)</v>
      </c>
      <c r="G12593" s="324"/>
      <c r="H12593" s="324"/>
      <c r="I12593" s="324"/>
      <c r="J12593" s="324"/>
      <c r="K12593" s="82"/>
      <c r="L12593" s="83" t="s">
        <v>124</v>
      </c>
    </row>
    <row r="12594" spans="1:12" ht="13" hidden="1" customHeight="1" x14ac:dyDescent="0.3">
      <c r="A12594" s="18" t="str">
        <f>+A12510</f>
        <v>NO</v>
      </c>
      <c r="B12594" s="18"/>
      <c r="E12594" s="84"/>
      <c r="F12594" s="323" t="str">
        <f>+$F$94</f>
        <v>TOTAL EJECUTADO DE CONTRATOS ACREDITADOS PROPUESTA INICIAL</v>
      </c>
      <c r="G12594" s="324"/>
      <c r="H12594" s="324"/>
      <c r="I12594" s="324"/>
      <c r="J12594" s="324"/>
      <c r="K12594" s="85"/>
      <c r="L12594" s="86" t="s">
        <v>124</v>
      </c>
    </row>
    <row r="12595" spans="1:12" ht="13" hidden="1" customHeight="1" x14ac:dyDescent="0.3">
      <c r="A12595" s="18" t="str">
        <f>+A12510</f>
        <v>NO</v>
      </c>
      <c r="B12595" s="18"/>
      <c r="E12595" s="87"/>
      <c r="F12595" s="323" t="str">
        <f>+$F$95</f>
        <v>PROMEDIO VALOR ACREDITADO EN SMMLV</v>
      </c>
      <c r="G12595" s="324"/>
      <c r="H12595" s="324"/>
      <c r="I12595" s="324"/>
      <c r="J12595" s="324"/>
      <c r="K12595" s="66"/>
      <c r="L12595" s="88" t="s">
        <v>124</v>
      </c>
    </row>
    <row r="12596" spans="1:12" hidden="1" x14ac:dyDescent="0.3">
      <c r="A12596" s="18" t="str">
        <f>+A12510</f>
        <v>NO</v>
      </c>
      <c r="B12596" s="18"/>
      <c r="E12596" s="89"/>
      <c r="F12596" s="89"/>
      <c r="G12596" s="89"/>
      <c r="H12596" s="89"/>
      <c r="I12596" s="89"/>
      <c r="J12596" s="89"/>
      <c r="K12596" s="89"/>
      <c r="L12596" s="89"/>
    </row>
    <row r="12597" spans="1:12" ht="13" hidden="1" customHeight="1" x14ac:dyDescent="0.3">
      <c r="A12597" s="18" t="str">
        <f>+A12510</f>
        <v>NO</v>
      </c>
      <c r="B12597" s="18"/>
      <c r="E12597" s="69" t="str">
        <f>+$E$97</f>
        <v>3.9.2 EXIGENCIAS MÍNIMAS DE EXPERIENCIA Y FORMACIÓN ACADÉMICA DEL EQUIPO DE TRABAJO</v>
      </c>
      <c r="F12597" s="70"/>
      <c r="G12597" s="70"/>
      <c r="H12597" s="70"/>
      <c r="I12597" s="70"/>
      <c r="J12597" s="70"/>
      <c r="K12597" s="70"/>
      <c r="L12597" s="71"/>
    </row>
    <row r="12598" spans="1:12" hidden="1" x14ac:dyDescent="0.3">
      <c r="A12598" s="18" t="str">
        <f>+A12510</f>
        <v>NO</v>
      </c>
      <c r="B12598" s="18"/>
      <c r="E12598" s="90" t="str">
        <f>+$E$98</f>
        <v>Formulario 8</v>
      </c>
      <c r="F12598" s="315" t="s">
        <v>46</v>
      </c>
      <c r="G12598" s="316"/>
      <c r="H12598" s="317"/>
      <c r="I12598" s="318"/>
      <c r="J12598" s="318"/>
      <c r="K12598" s="318"/>
      <c r="L12598" s="319"/>
    </row>
    <row r="12599" spans="1:12" hidden="1" x14ac:dyDescent="0.3">
      <c r="A12599" s="18" t="str">
        <f>+A12510</f>
        <v>NO</v>
      </c>
      <c r="B12599" s="18"/>
      <c r="E12599" s="91" t="s">
        <v>124</v>
      </c>
      <c r="F12599" s="91" t="str">
        <f>+$F$99</f>
        <v>Director de Interventoría</v>
      </c>
      <c r="G12599" s="91" t="str">
        <f>+$G$99</f>
        <v>Residente de Interventoría</v>
      </c>
      <c r="H12599" s="320"/>
      <c r="I12599" s="321"/>
      <c r="J12599" s="321"/>
      <c r="K12599" s="321"/>
      <c r="L12599" s="322"/>
    </row>
    <row r="12600" spans="1:12" hidden="1" x14ac:dyDescent="0.3">
      <c r="A12600" s="18" t="str">
        <f>+A12510</f>
        <v>NO</v>
      </c>
      <c r="B12600" s="18"/>
      <c r="E12600" s="304" t="str">
        <f>+$E$100</f>
        <v>OBSERVACIONES RESPECTO REQUISITO HABILITANTE DEL PERSONAL CLAVE EVALUABLE</v>
      </c>
      <c r="F12600" s="305"/>
      <c r="G12600" s="305"/>
      <c r="H12600" s="305"/>
      <c r="I12600" s="305"/>
      <c r="J12600" s="305"/>
      <c r="K12600" s="305"/>
      <c r="L12600" s="305"/>
    </row>
    <row r="12601" spans="1:12" hidden="1" x14ac:dyDescent="0.3">
      <c r="A12601" s="18" t="str">
        <f>+A12510</f>
        <v>NO</v>
      </c>
      <c r="B12601" s="18"/>
      <c r="E12601" s="312" t="s">
        <v>124</v>
      </c>
      <c r="F12601" s="313"/>
      <c r="G12601" s="313"/>
      <c r="H12601" s="313"/>
      <c r="I12601" s="313"/>
      <c r="J12601" s="313"/>
      <c r="K12601" s="313"/>
      <c r="L12601" s="314"/>
    </row>
    <row r="12602" spans="1:12" hidden="1" x14ac:dyDescent="0.3">
      <c r="A12602" s="18" t="str">
        <f>+A12510</f>
        <v>NO</v>
      </c>
      <c r="B12602" s="18"/>
      <c r="E12602" s="89"/>
      <c r="F12602" s="89"/>
      <c r="G12602" s="89"/>
      <c r="H12602" s="89"/>
      <c r="I12602" s="89"/>
      <c r="J12602" s="89"/>
      <c r="K12602" s="89"/>
      <c r="L12602" s="89"/>
    </row>
    <row r="12603" spans="1:12" ht="13" hidden="1" customHeight="1" x14ac:dyDescent="0.3">
      <c r="A12603" s="18" t="str">
        <f>+A12510</f>
        <v>NO</v>
      </c>
      <c r="B12603" s="18"/>
      <c r="E12603" s="69" t="str">
        <f>+$E$103</f>
        <v>4.2 EQUIPO DE TRABAJO (Personal Clave Evaluable)</v>
      </c>
      <c r="F12603" s="70"/>
      <c r="G12603" s="70"/>
      <c r="H12603" s="70"/>
      <c r="I12603" s="70"/>
      <c r="J12603" s="70"/>
      <c r="K12603" s="70"/>
      <c r="L12603" s="71"/>
    </row>
    <row r="12604" spans="1:12" ht="23.25" hidden="1" customHeight="1" x14ac:dyDescent="0.3">
      <c r="A12604" s="18" t="str">
        <f>+A12510</f>
        <v>NO</v>
      </c>
      <c r="B12604" s="18"/>
      <c r="E12604" s="90" t="str">
        <f>+$E$104</f>
        <v>Formulario 9</v>
      </c>
      <c r="F12604" s="315" t="s">
        <v>46</v>
      </c>
      <c r="G12604" s="316"/>
      <c r="H12604" s="317"/>
      <c r="I12604" s="318"/>
      <c r="J12604" s="318"/>
      <c r="K12604" s="318"/>
      <c r="L12604" s="319"/>
    </row>
    <row r="12605" spans="1:12" hidden="1" x14ac:dyDescent="0.3">
      <c r="A12605" s="18" t="str">
        <f>+A12510</f>
        <v>NO</v>
      </c>
      <c r="B12605" s="18"/>
      <c r="E12605" s="91" t="s">
        <v>124</v>
      </c>
      <c r="F12605" s="91" t="str">
        <f>+$F$99</f>
        <v>Director de Interventoría</v>
      </c>
      <c r="G12605" s="91" t="str">
        <f>+$G$99</f>
        <v>Residente de Interventoría</v>
      </c>
      <c r="H12605" s="320"/>
      <c r="I12605" s="321"/>
      <c r="J12605" s="321"/>
      <c r="K12605" s="321"/>
      <c r="L12605" s="322"/>
    </row>
    <row r="12606" spans="1:12" hidden="1" x14ac:dyDescent="0.3">
      <c r="A12606" s="18" t="str">
        <f>+A12510</f>
        <v>NO</v>
      </c>
      <c r="B12606" s="18"/>
      <c r="E12606" s="89"/>
      <c r="F12606" s="89"/>
      <c r="G12606" s="89"/>
      <c r="H12606" s="89"/>
      <c r="I12606" s="89"/>
      <c r="J12606" s="89"/>
      <c r="K12606" s="89"/>
      <c r="L12606" s="89"/>
    </row>
    <row r="12607" spans="1:12" hidden="1" x14ac:dyDescent="0.3">
      <c r="A12607" s="1" t="str">
        <f>+A12510</f>
        <v>NO</v>
      </c>
      <c r="E12607" s="92" t="str">
        <f>+E12482</f>
        <v>CRITERIOS DE EVALUACIÓN Y PUNTAJE</v>
      </c>
      <c r="F12607" s="93"/>
      <c r="G12607" s="93"/>
      <c r="H12607" s="93"/>
      <c r="I12607" s="93"/>
      <c r="J12607" s="93"/>
      <c r="K12607" s="94"/>
      <c r="L12607" s="95" t="str">
        <f>+$L$107</f>
        <v>PUNTAJE OBTENIDO</v>
      </c>
    </row>
    <row r="12608" spans="1:12" hidden="1" x14ac:dyDescent="0.3">
      <c r="A12608" s="1" t="str">
        <f>+A12510</f>
        <v>NO</v>
      </c>
      <c r="E12608" s="96" t="str">
        <f>+$E$108</f>
        <v>VALOR</v>
      </c>
      <c r="F12608" s="97" t="str">
        <f>+$F$108</f>
        <v>EQUIPO DE TRABAJO (PERSONAL CLAVE EVALUABLE)</v>
      </c>
      <c r="G12608" s="24"/>
      <c r="H12608" s="24"/>
      <c r="I12608" s="24"/>
      <c r="J12608" s="24"/>
      <c r="K12608" s="24"/>
      <c r="L12608" s="98"/>
    </row>
    <row r="12609" spans="1:12" ht="12.75" hidden="1" customHeight="1" x14ac:dyDescent="0.3">
      <c r="A12609" s="1" t="str">
        <f>+A12510</f>
        <v>NO</v>
      </c>
      <c r="E12609" s="96">
        <f>+$E$109</f>
        <v>5</v>
      </c>
      <c r="F12609" s="307" t="str">
        <f>+$F$109</f>
        <v xml:space="preserve"> Experiencia Específica adicional</v>
      </c>
      <c r="G12609" s="308"/>
      <c r="H12609" s="308"/>
      <c r="I12609" s="308"/>
      <c r="J12609" s="308"/>
      <c r="K12609" s="309"/>
      <c r="L12609" s="99" t="str">
        <f>IFERROR(IF(VLOOKUP(C12510,'R. PUNTAJES'!$C$14:$R$213,'R. PUNTAJES'!$I$10,0)="","",VLOOKUP(C12510,'R. PUNTAJES'!$C$14:$R$213,'R. PUNTAJES'!$I$10,0)),"")</f>
        <v/>
      </c>
    </row>
    <row r="12610" spans="1:12" ht="12.75" hidden="1" customHeight="1" x14ac:dyDescent="0.3">
      <c r="A12610" s="1" t="str">
        <f>+A12510</f>
        <v>NO</v>
      </c>
      <c r="E12610" s="96">
        <f>+$E$110</f>
        <v>5</v>
      </c>
      <c r="F12610" s="307" t="str">
        <f>+$F$110</f>
        <v>Formación Académica adicional</v>
      </c>
      <c r="G12610" s="308"/>
      <c r="H12610" s="308"/>
      <c r="I12610" s="308"/>
      <c r="J12610" s="308"/>
      <c r="K12610" s="309"/>
      <c r="L12610" s="99" t="str">
        <f>IFERROR(IF(VLOOKUP(C12510,'R. PUNTAJES'!$C$14:$R$213,'R. PUNTAJES'!$J$10,0)="","",VLOOKUP(C12510,'R. PUNTAJES'!$C$14:$R$213,'R. PUNTAJES'!$J$10,0)),"")</f>
        <v/>
      </c>
    </row>
    <row r="12611" spans="1:12" hidden="1" x14ac:dyDescent="0.3">
      <c r="A12611" s="18" t="str">
        <f>+A12510</f>
        <v>NO</v>
      </c>
      <c r="B12611" s="18"/>
      <c r="E12611" s="100"/>
      <c r="F12611" s="101" t="str">
        <f>+$F$111</f>
        <v>FACTOR DE SOSTENIBILIDAD</v>
      </c>
      <c r="G12611" s="102"/>
      <c r="H12611" s="102"/>
      <c r="I12611" s="102"/>
      <c r="J12611" s="102"/>
      <c r="K12611" s="102"/>
      <c r="L12611" s="103"/>
    </row>
    <row r="12612" spans="1:12" hidden="1" x14ac:dyDescent="0.3">
      <c r="A12612" s="18" t="str">
        <f>+A12510</f>
        <v>NO</v>
      </c>
      <c r="B12612" s="18"/>
      <c r="E12612" s="104">
        <v>1</v>
      </c>
      <c r="F12612" s="105" t="str">
        <f>+$F$112</f>
        <v>Compromisos Sostenibilidad</v>
      </c>
      <c r="G12612" s="106"/>
      <c r="H12612" s="106"/>
      <c r="I12612" s="106"/>
      <c r="J12612" s="106"/>
      <c r="K12612" s="106"/>
      <c r="L12612" s="107" t="str">
        <f>IFERROR(IF(VLOOKUP(C12510,'R. PUNTAJES'!$C$14:$R$213,'R. PUNTAJES'!$K$10,0)="","",VLOOKUP(C12510,'R. PUNTAJES'!$C$14:$R$213,'R. PUNTAJES'!$K$10,0)),"")</f>
        <v/>
      </c>
    </row>
    <row r="12613" spans="1:12" hidden="1" x14ac:dyDescent="0.3">
      <c r="A12613" s="1" t="str">
        <f>+A12510</f>
        <v>NO</v>
      </c>
      <c r="E12613" s="108"/>
      <c r="F12613" s="109" t="str">
        <f>+$F$113</f>
        <v>APOYO A LA INDUSTRIA NACIONAL</v>
      </c>
      <c r="G12613" s="110"/>
      <c r="H12613" s="110"/>
      <c r="I12613" s="110"/>
      <c r="J12613" s="110"/>
      <c r="K12613" s="110"/>
      <c r="L12613" s="111"/>
    </row>
    <row r="12614" spans="1:12" ht="12.75" hidden="1" customHeight="1" x14ac:dyDescent="0.3">
      <c r="A12614" s="1" t="str">
        <f>+A12510</f>
        <v>NO</v>
      </c>
      <c r="E12614" s="96">
        <v>20</v>
      </c>
      <c r="F12614" s="307" t="str">
        <f>+$F$114</f>
        <v>Promoción de Servicios Nacionales o con Trato Nacional</v>
      </c>
      <c r="G12614" s="308"/>
      <c r="H12614" s="308"/>
      <c r="I12614" s="308"/>
      <c r="J12614" s="308"/>
      <c r="K12614" s="309"/>
      <c r="L12614" s="99" t="str">
        <f>IFERROR(IF(VLOOKUP(C12510,'R. PUNTAJES'!$C$14:$R$213,'R. PUNTAJES'!$L$10,0)="","",
IF(VLOOKUP(C12510,'R. PUNTAJES'!$C$14:$R$213,'R. PUNTAJES'!$L$10,0)=5,0,
VLOOKUP(C12510,'R. PUNTAJES'!$C$14:$R$213,'R. PUNTAJES'!$L$10,0))),"")</f>
        <v/>
      </c>
    </row>
    <row r="12615" spans="1:12" ht="12.75" hidden="1" customHeight="1" x14ac:dyDescent="0.3">
      <c r="A12615" s="1" t="str">
        <f>+A12510</f>
        <v>NO</v>
      </c>
      <c r="E12615" s="96">
        <v>5</v>
      </c>
      <c r="F12615" s="307" t="str">
        <f>+$F$115</f>
        <v>Incorporación de componente nacional en servicios extranjeros</v>
      </c>
      <c r="G12615" s="308"/>
      <c r="H12615" s="308"/>
      <c r="I12615" s="308"/>
      <c r="J12615" s="308"/>
      <c r="K12615" s="309"/>
      <c r="L12615" s="99" t="str">
        <f>IFERROR(IF(VLOOKUP(C12510,'R. PUNTAJES'!$C$14:$R$213,'R. PUNTAJES'!$L$10,0)="","",
IF(VLOOKUP(C12510,'R. PUNTAJES'!$C$14:$R$213,'R. PUNTAJES'!$L$10,0)=20,0,
VLOOKUP(C12510,'R. PUNTAJES'!$C$14:$R$213,'R. PUNTAJES'!$L$10,0))),"")</f>
        <v/>
      </c>
    </row>
    <row r="12616" spans="1:12" hidden="1" x14ac:dyDescent="0.3">
      <c r="A12616" s="1" t="str">
        <f>+A12510</f>
        <v>NO</v>
      </c>
      <c r="E12616" s="112"/>
      <c r="F12616" s="97" t="str">
        <f>+$F$116</f>
        <v>VINCULACIÓN DE PERSONAS CON DISCAPACIDAD</v>
      </c>
      <c r="G12616" s="24"/>
      <c r="H12616" s="24"/>
      <c r="I12616" s="24"/>
      <c r="J12616" s="24"/>
      <c r="K12616" s="24"/>
      <c r="L12616" s="98"/>
    </row>
    <row r="12617" spans="1:12" ht="12.75" hidden="1" customHeight="1" x14ac:dyDescent="0.3">
      <c r="A12617" s="1" t="str">
        <f>+A12510</f>
        <v>NO</v>
      </c>
      <c r="E12617" s="96">
        <v>1</v>
      </c>
      <c r="F12617" s="307" t="str">
        <f>+$F$117</f>
        <v xml:space="preserve">Trabajadores vinculados a la planta de personal </v>
      </c>
      <c r="G12617" s="308"/>
      <c r="H12617" s="308"/>
      <c r="I12617" s="308"/>
      <c r="J12617" s="308"/>
      <c r="K12617" s="309"/>
      <c r="L12617" s="99" t="str">
        <f>IFERROR(IF(VLOOKUP(C12510,'R. PUNTAJES'!$C$14:$R$213,'R. PUNTAJES'!$M$10,0)="","",VLOOKUP(C12510,'R. PUNTAJES'!$C$14:$R$213,'R. PUNTAJES'!$M$10,0)),"")</f>
        <v/>
      </c>
    </row>
    <row r="12618" spans="1:12" hidden="1" x14ac:dyDescent="0.3">
      <c r="A12618" s="1" t="str">
        <f>+A12510</f>
        <v>NO</v>
      </c>
      <c r="E12618" s="112"/>
      <c r="F12618" s="97" t="str">
        <f>+$F$118</f>
        <v>EMPRENDIMIENTOS Y EMPRESAS DE MUJERES</v>
      </c>
      <c r="G12618" s="24"/>
      <c r="H12618" s="24"/>
      <c r="I12618" s="24"/>
      <c r="J12618" s="24"/>
      <c r="K12618" s="24"/>
      <c r="L12618" s="98"/>
    </row>
    <row r="12619" spans="1:12" ht="13" hidden="1" customHeight="1" x14ac:dyDescent="0.3">
      <c r="A12619" s="1" t="str">
        <f>+A12510</f>
        <v>NO</v>
      </c>
      <c r="E12619" s="96">
        <v>0.25</v>
      </c>
      <c r="F12619" s="307" t="str">
        <f>+$F$119</f>
        <v>Emprendimientos y empresas de mujeres</v>
      </c>
      <c r="G12619" s="308"/>
      <c r="H12619" s="308"/>
      <c r="I12619" s="308"/>
      <c r="J12619" s="308"/>
      <c r="K12619" s="309"/>
      <c r="L12619" s="113" t="str">
        <f>IFERROR(IF(VLOOKUP(C12510,'R. PUNTAJES'!$C$14:$R$213,'R. PUNTAJES'!$N$10,0)="","",VLOOKUP(C12510,'R. PUNTAJES'!$C$14:$R$213,'R. PUNTAJES'!$N$10,0)),"")</f>
        <v/>
      </c>
    </row>
    <row r="12620" spans="1:12" hidden="1" x14ac:dyDescent="0.3">
      <c r="A12620" s="18" t="str">
        <f>+A12621</f>
        <v>NO</v>
      </c>
      <c r="B12620" s="18"/>
      <c r="E12620" s="112"/>
      <c r="F12620" s="97" t="str">
        <f>+$F$120</f>
        <v>MIPYME</v>
      </c>
      <c r="G12620" s="24"/>
      <c r="H12620" s="24"/>
      <c r="I12620" s="24"/>
      <c r="J12620" s="24"/>
      <c r="K12620" s="24"/>
      <c r="L12620" s="98"/>
    </row>
    <row r="12621" spans="1:12" hidden="1" x14ac:dyDescent="0.3">
      <c r="A12621" s="18" t="str">
        <f>+IF(E12621=0,"NO",1)</f>
        <v>NO</v>
      </c>
      <c r="B12621" s="18"/>
      <c r="E12621" s="96">
        <v>0</v>
      </c>
      <c r="F12621" s="307" t="str">
        <f>+$F$121</f>
        <v>Mipyme</v>
      </c>
      <c r="G12621" s="308"/>
      <c r="H12621" s="308"/>
      <c r="I12621" s="308"/>
      <c r="J12621" s="308"/>
      <c r="K12621" s="309"/>
      <c r="L12621" s="113" t="str">
        <f>IFERROR(IF(VLOOKUP(C12510,'R. PUNTAJES'!$C$14:$R$213,'R. PUNTAJES'!$O$10,0)="","",VLOOKUP(C12510,'R. PUNTAJES'!$C$14:$R$213,'R. PUNTAJES'!$O$10,0)),"")</f>
        <v/>
      </c>
    </row>
    <row r="12622" spans="1:12" hidden="1" x14ac:dyDescent="0.3">
      <c r="A12622" s="1" t="str">
        <f>+A12510</f>
        <v>NO</v>
      </c>
      <c r="E12622" s="112"/>
      <c r="F12622" s="97" t="str">
        <f>+$F$122</f>
        <v>EXPERIENCIA DEL PROPONENTE</v>
      </c>
      <c r="G12622" s="24"/>
      <c r="H12622" s="24"/>
      <c r="I12622" s="24"/>
      <c r="J12622" s="24"/>
      <c r="K12622" s="24"/>
      <c r="L12622" s="98"/>
    </row>
    <row r="12623" spans="1:12" hidden="1" x14ac:dyDescent="0.3">
      <c r="A12623" s="1" t="str">
        <f>+A12510</f>
        <v>NO</v>
      </c>
      <c r="E12623" s="96">
        <v>59.5</v>
      </c>
      <c r="F12623" s="307" t="str">
        <f>+$F$123</f>
        <v>mediana con valor absoluto</v>
      </c>
      <c r="G12623" s="308"/>
      <c r="H12623" s="308"/>
      <c r="I12623" s="308"/>
      <c r="J12623" s="308"/>
      <c r="K12623" s="309"/>
      <c r="L12623" s="113" t="str">
        <f>IFERROR(IF(VLOOKUP(C12510,'R. PUNTAJES'!$C$14:$R$213,'R. PUNTAJES'!$R$10,0)="","",VLOOKUP(C12510,'R. PUNTAJES'!$C$14:$R$213,'R. PUNTAJES'!$R$10,0)),"")</f>
        <v/>
      </c>
    </row>
    <row r="12624" spans="1:12" hidden="1" x14ac:dyDescent="0.3">
      <c r="A12624" s="1" t="str">
        <f>+A12510</f>
        <v>NO</v>
      </c>
      <c r="E12624" s="112"/>
      <c r="F12624" s="97" t="str">
        <f>+$F$124</f>
        <v>MULTAS</v>
      </c>
      <c r="G12624" s="24"/>
      <c r="H12624" s="24"/>
      <c r="I12624" s="24"/>
      <c r="J12624" s="24"/>
      <c r="K12624" s="24"/>
      <c r="L12624" s="98"/>
    </row>
    <row r="12625" spans="1:16" ht="12.75" hidden="1" customHeight="1" x14ac:dyDescent="0.3">
      <c r="A12625" s="1" t="str">
        <f>+A12510</f>
        <v>NO</v>
      </c>
      <c r="E12625" s="96">
        <v>-2</v>
      </c>
      <c r="F12625" s="307" t="str">
        <f>+$F$125</f>
        <v>Una o más multas o cláusulas penales durante el último año</v>
      </c>
      <c r="G12625" s="310"/>
      <c r="H12625" s="310"/>
      <c r="I12625" s="310"/>
      <c r="J12625" s="310"/>
      <c r="K12625" s="311"/>
      <c r="L12625" s="99" t="str">
        <f>IFERROR(IF(VLOOKUP(C12510,'R. PUNTAJES'!$C$14:$R$213,'R. PUNTAJES'!$Q$10,0)="","",VLOOKUP(C12510,'R. PUNTAJES'!$C$14:$R$213,'R. PUNTAJES'!$Q$10,0)),"")</f>
        <v/>
      </c>
    </row>
    <row r="12626" spans="1:16" hidden="1" x14ac:dyDescent="0.3">
      <c r="A12626" s="1" t="str">
        <f>+A12510</f>
        <v>NO</v>
      </c>
      <c r="E12626" s="112"/>
      <c r="F12626" s="97" t="str">
        <f>+$F$126</f>
        <v>OBRAS INCONCLUSAS</v>
      </c>
      <c r="G12626" s="24"/>
      <c r="H12626" s="24"/>
      <c r="I12626" s="24"/>
      <c r="J12626" s="24"/>
      <c r="K12626" s="24"/>
      <c r="L12626" s="98"/>
    </row>
    <row r="12627" spans="1:16" hidden="1" x14ac:dyDescent="0.3">
      <c r="A12627" s="1" t="str">
        <f>+A12510</f>
        <v>NO</v>
      </c>
      <c r="E12627" s="96">
        <v>-1</v>
      </c>
      <c r="F12627" s="301" t="str">
        <f>+$F$127</f>
        <v>Anotación vigente de obra civil inconclusa</v>
      </c>
      <c r="G12627" s="302"/>
      <c r="H12627" s="302"/>
      <c r="I12627" s="302"/>
      <c r="J12627" s="302"/>
      <c r="K12627" s="303"/>
      <c r="L12627" s="99" t="str">
        <f>IFERROR(IF(VLOOKUP(C12510,'R. PUNTAJES'!$C$14:$R$213,'R. PUNTAJES'!$P$10,0)="","",VLOOKUP(C12510,'R. PUNTAJES'!$C$14:$R$213,'R. PUNTAJES'!$P$10,0)),"")</f>
        <v/>
      </c>
    </row>
    <row r="12628" spans="1:16" ht="7.5" hidden="1" customHeight="1" x14ac:dyDescent="0.3">
      <c r="A12628" s="1" t="str">
        <f>+A12510</f>
        <v>NO</v>
      </c>
      <c r="E12628" s="114"/>
      <c r="F12628" s="45"/>
      <c r="G12628" s="45"/>
      <c r="H12628" s="45"/>
      <c r="I12628" s="45"/>
      <c r="J12628" s="45"/>
      <c r="K12628" s="45"/>
      <c r="L12628" s="48"/>
    </row>
    <row r="12629" spans="1:16" hidden="1" x14ac:dyDescent="0.3">
      <c r="A12629" s="1" t="str">
        <f>+A12510</f>
        <v>NO</v>
      </c>
      <c r="E12629" s="115" t="str">
        <f>+$E$129</f>
        <v>PUNTAJE TOTAL</v>
      </c>
      <c r="F12629" s="116"/>
      <c r="G12629" s="116"/>
      <c r="H12629" s="116"/>
      <c r="I12629" s="116"/>
      <c r="J12629" s="116"/>
      <c r="K12629" s="117"/>
      <c r="L12629" s="118">
        <f>IFERROR(IF(VLOOKUP(C12510,'R. PUNTAJES'!$C$14:$R$213,'R. PUNTAJES'!$H$10,0)="RECHAZO","",SUM(L12609:L12627)),"")</f>
        <v>0</v>
      </c>
    </row>
    <row r="12630" spans="1:16" hidden="1" x14ac:dyDescent="0.3">
      <c r="A12630" s="1" t="str">
        <f>+A12510</f>
        <v>NO</v>
      </c>
      <c r="E12630" s="304" t="str">
        <f>+$E$130</f>
        <v>OBSERVACIONES RESPECTO A PUNTAJES</v>
      </c>
      <c r="F12630" s="305"/>
      <c r="G12630" s="305"/>
      <c r="H12630" s="305"/>
      <c r="I12630" s="305"/>
      <c r="J12630" s="305"/>
      <c r="K12630" s="305"/>
      <c r="L12630" s="305"/>
    </row>
    <row r="12631" spans="1:16" ht="12" hidden="1" customHeight="1" x14ac:dyDescent="0.3">
      <c r="A12631" s="1" t="str">
        <f>+A12510</f>
        <v>NO</v>
      </c>
      <c r="E12631" s="306" t="s">
        <v>124</v>
      </c>
      <c r="F12631" s="305"/>
      <c r="G12631" s="305"/>
      <c r="H12631" s="305"/>
      <c r="I12631" s="305"/>
      <c r="J12631" s="305"/>
      <c r="K12631" s="305"/>
      <c r="L12631" s="305"/>
      <c r="N12631" s="119"/>
      <c r="O12631" s="119"/>
      <c r="P12631" s="120"/>
    </row>
    <row r="12632" spans="1:16" ht="3" hidden="1" customHeight="1" x14ac:dyDescent="0.3">
      <c r="A12632" s="1" t="str">
        <f>+A12511</f>
        <v>NO</v>
      </c>
      <c r="E12632" s="121"/>
      <c r="F12632" s="122"/>
      <c r="G12632" s="122"/>
      <c r="H12632" s="122"/>
      <c r="I12632" s="122"/>
      <c r="J12632" s="122"/>
      <c r="K12632" s="122"/>
      <c r="L12632" s="123"/>
    </row>
    <row r="12633" spans="1:16" hidden="1" x14ac:dyDescent="0.3">
      <c r="A12633" s="1" t="str">
        <f>+IF(OR(C12635=""),"NO",1)</f>
        <v>NO</v>
      </c>
      <c r="E12633" s="346"/>
      <c r="F12633" s="347"/>
      <c r="G12633" s="347"/>
      <c r="H12633" s="347"/>
      <c r="I12633" s="347"/>
      <c r="J12633" s="347"/>
      <c r="K12633" s="347"/>
      <c r="L12633" s="347"/>
    </row>
    <row r="12634" spans="1:16" ht="4.5" hidden="1" customHeight="1" x14ac:dyDescent="0.3">
      <c r="A12634" s="1" t="str">
        <f>+A12635</f>
        <v>NO</v>
      </c>
      <c r="E12634" s="15"/>
      <c r="F12634" s="16"/>
      <c r="G12634" s="16"/>
      <c r="H12634" s="16"/>
      <c r="I12634" s="16"/>
      <c r="J12634" s="16"/>
      <c r="K12634" s="16"/>
      <c r="L12634" s="17"/>
    </row>
    <row r="12635" spans="1:16" ht="15.75" hidden="1" customHeight="1" x14ac:dyDescent="0.3">
      <c r="A12635" s="1" t="str">
        <f>+IF(OR(C12635=""),"NO",1)</f>
        <v>NO</v>
      </c>
      <c r="B12635" s="1">
        <f>1+MAX($B$1:B12634)</f>
        <v>102</v>
      </c>
      <c r="C12635" s="18" t="s">
        <v>124</v>
      </c>
      <c r="E12635" s="19" t="s">
        <v>124</v>
      </c>
      <c r="F12635" s="20"/>
      <c r="G12635" s="20"/>
      <c r="H12635" s="20"/>
      <c r="I12635" s="21"/>
      <c r="J12635" s="20"/>
      <c r="K12635" s="21"/>
      <c r="L12635" s="22"/>
    </row>
    <row r="12636" spans="1:16" hidden="1" x14ac:dyDescent="0.3">
      <c r="A12636" s="1" t="str">
        <f>A12635</f>
        <v>NO</v>
      </c>
      <c r="E12636" s="23" t="str">
        <f>+$E$11</f>
        <v>Integrantes</v>
      </c>
      <c r="F12636" s="24"/>
      <c r="G12636" s="24"/>
      <c r="H12636" s="24"/>
      <c r="I12636" s="24"/>
      <c r="J12636" s="24"/>
      <c r="K12636" s="25" t="str">
        <f>+$K$11</f>
        <v>Nit</v>
      </c>
      <c r="L12636" s="26" t="str">
        <f>+$L$11</f>
        <v>Part.</v>
      </c>
    </row>
    <row r="12637" spans="1:16" hidden="1" x14ac:dyDescent="0.3">
      <c r="A12637" s="1" t="str">
        <f>+A12636</f>
        <v>NO</v>
      </c>
      <c r="C12637" s="1" t="s">
        <v>124</v>
      </c>
      <c r="E12637" s="27" t="s">
        <v>124</v>
      </c>
      <c r="F12637" s="28"/>
      <c r="G12637" s="28"/>
      <c r="H12637" s="28"/>
      <c r="I12637" s="28"/>
      <c r="J12637" s="28"/>
      <c r="K12637" s="29" t="s">
        <v>124</v>
      </c>
      <c r="L12637" s="30" t="s">
        <v>124</v>
      </c>
    </row>
    <row r="12638" spans="1:16" hidden="1" x14ac:dyDescent="0.3">
      <c r="A12638" s="18" t="str">
        <f>+IF(OR(C12638=""),"NO",1)</f>
        <v>NO</v>
      </c>
      <c r="B12638" s="18"/>
      <c r="C12638" s="1" t="s">
        <v>124</v>
      </c>
      <c r="E12638" s="31" t="s">
        <v>124</v>
      </c>
      <c r="F12638" s="32"/>
      <c r="G12638" s="32"/>
      <c r="H12638" s="32"/>
      <c r="I12638" s="32"/>
      <c r="J12638" s="32"/>
      <c r="K12638" s="33" t="s">
        <v>124</v>
      </c>
      <c r="L12638" s="34" t="s">
        <v>124</v>
      </c>
    </row>
    <row r="12639" spans="1:16" hidden="1" x14ac:dyDescent="0.3">
      <c r="A12639" s="18" t="str">
        <f>+IF(OR(C12639=""),"NO",1)</f>
        <v>NO</v>
      </c>
      <c r="B12639" s="18"/>
      <c r="C12639" s="1" t="s">
        <v>124</v>
      </c>
      <c r="E12639" s="31" t="s">
        <v>124</v>
      </c>
      <c r="F12639" s="32"/>
      <c r="G12639" s="32"/>
      <c r="H12639" s="32"/>
      <c r="I12639" s="32"/>
      <c r="J12639" s="32"/>
      <c r="K12639" s="33" t="s">
        <v>124</v>
      </c>
      <c r="L12639" s="34" t="s">
        <v>124</v>
      </c>
    </row>
    <row r="12640" spans="1:16" hidden="1" x14ac:dyDescent="0.3">
      <c r="A12640" s="18" t="str">
        <f>+IF(OR(C12640=""),"NO",1)</f>
        <v>NO</v>
      </c>
      <c r="B12640" s="18"/>
      <c r="C12640" s="1" t="s">
        <v>124</v>
      </c>
      <c r="E12640" s="31" t="s">
        <v>13</v>
      </c>
      <c r="F12640" s="32"/>
      <c r="G12640" s="32"/>
      <c r="H12640" s="32"/>
      <c r="I12640" s="32"/>
      <c r="J12640" s="32"/>
      <c r="K12640" s="33"/>
      <c r="L12640" s="34"/>
    </row>
    <row r="12641" spans="1:12" hidden="1" x14ac:dyDescent="0.3">
      <c r="A12641" s="18" t="str">
        <f>+IF(OR(C12641=""),"NO",1)</f>
        <v>NO</v>
      </c>
      <c r="B12641" s="18"/>
      <c r="C12641" s="1" t="s">
        <v>124</v>
      </c>
      <c r="E12641" s="31" t="s">
        <v>13</v>
      </c>
      <c r="F12641" s="32"/>
      <c r="G12641" s="32"/>
      <c r="H12641" s="32"/>
      <c r="I12641" s="32"/>
      <c r="J12641" s="32"/>
      <c r="K12641" s="33"/>
      <c r="L12641" s="34"/>
    </row>
    <row r="12642" spans="1:12" hidden="1" x14ac:dyDescent="0.3">
      <c r="A12642" s="18" t="str">
        <f>+IF(OR(C12642=""),"NO",1)</f>
        <v>NO</v>
      </c>
      <c r="B12642" s="18"/>
      <c r="C12642" s="1" t="s">
        <v>124</v>
      </c>
      <c r="E12642" s="35" t="s">
        <v>13</v>
      </c>
      <c r="F12642" s="36"/>
      <c r="G12642" s="36"/>
      <c r="H12642" s="36"/>
      <c r="I12642" s="36"/>
      <c r="J12642" s="36"/>
      <c r="K12642" s="37"/>
      <c r="L12642" s="38"/>
    </row>
    <row r="12643" spans="1:12" ht="5.15" hidden="1" customHeight="1" x14ac:dyDescent="0.3">
      <c r="A12643" s="1" t="str">
        <f>+A12635</f>
        <v>NO</v>
      </c>
      <c r="E12643" s="39"/>
      <c r="F12643" s="39"/>
      <c r="G12643" s="39"/>
      <c r="H12643" s="39"/>
      <c r="I12643" s="39"/>
      <c r="J12643" s="39"/>
      <c r="K12643" s="39"/>
      <c r="L12643" s="39"/>
    </row>
    <row r="12644" spans="1:12" ht="15.75" hidden="1" customHeight="1" x14ac:dyDescent="0.3">
      <c r="A12644" s="1" t="str">
        <f>+A12635</f>
        <v>NO</v>
      </c>
      <c r="E12644" s="40" t="str">
        <f>+$E$19</f>
        <v>RESULTADO DE EVALUACIÓN TÉCNICA</v>
      </c>
      <c r="F12644" s="41"/>
      <c r="G12644" s="41"/>
      <c r="H12644" s="41"/>
      <c r="I12644" s="41"/>
      <c r="J12644" s="41"/>
      <c r="K12644" s="41"/>
      <c r="L12644" s="42"/>
    </row>
    <row r="12645" spans="1:12" hidden="1" x14ac:dyDescent="0.3">
      <c r="A12645" s="1" t="str">
        <f>+A12635</f>
        <v>NO</v>
      </c>
      <c r="E12645" s="43"/>
      <c r="F12645" s="44" t="str">
        <f>+$F$20</f>
        <v>Experiencia</v>
      </c>
      <c r="G12645" s="45"/>
      <c r="H12645" s="45"/>
      <c r="I12645" s="45"/>
      <c r="J12645" s="45"/>
      <c r="K12645" s="46"/>
      <c r="L12645" s="47" t="s">
        <v>124</v>
      </c>
    </row>
    <row r="12646" spans="1:12" hidden="1" x14ac:dyDescent="0.3">
      <c r="A12646" s="1" t="str">
        <f>+A12635</f>
        <v>NO</v>
      </c>
      <c r="E12646" s="348" t="str">
        <f>+$E$21</f>
        <v>OBSERVACIONES RESPECTO A LA EVALUACIÓN DE EXPERIENCIA</v>
      </c>
      <c r="F12646" s="308"/>
      <c r="G12646" s="308"/>
      <c r="H12646" s="308"/>
      <c r="I12646" s="308"/>
      <c r="J12646" s="308"/>
      <c r="K12646" s="308"/>
      <c r="L12646" s="349"/>
    </row>
    <row r="12647" spans="1:12" hidden="1" x14ac:dyDescent="0.3">
      <c r="A12647" s="1" t="str">
        <f>+A12635</f>
        <v>NO</v>
      </c>
      <c r="E12647" s="350" t="s">
        <v>124</v>
      </c>
      <c r="F12647" s="351"/>
      <c r="G12647" s="351"/>
      <c r="H12647" s="351"/>
      <c r="I12647" s="351"/>
      <c r="J12647" s="351"/>
      <c r="K12647" s="351"/>
      <c r="L12647" s="352"/>
    </row>
    <row r="12648" spans="1:12" ht="5.15" hidden="1" customHeight="1" x14ac:dyDescent="0.3">
      <c r="A12648" s="1" t="str">
        <f>+A12635</f>
        <v>NO</v>
      </c>
      <c r="E12648" s="39"/>
      <c r="F12648" s="39"/>
      <c r="G12648" s="39"/>
      <c r="H12648" s="39"/>
      <c r="I12648" s="39"/>
      <c r="J12648" s="39"/>
      <c r="K12648" s="39"/>
      <c r="L12648" s="39"/>
    </row>
    <row r="12649" spans="1:12" ht="12.75" hidden="1" customHeight="1" x14ac:dyDescent="0.3">
      <c r="A12649" s="1" t="str">
        <f>+A12635</f>
        <v>NO</v>
      </c>
      <c r="E12649" s="40" t="str">
        <f>+$E$24</f>
        <v>EXPERIENCIA HABILITANTE: CONTRATOS PRESENTADOS</v>
      </c>
      <c r="F12649" s="41"/>
      <c r="G12649" s="41"/>
      <c r="H12649" s="41"/>
      <c r="I12649" s="41"/>
      <c r="J12649" s="41"/>
      <c r="K12649" s="41"/>
      <c r="L12649" s="42"/>
    </row>
    <row r="12650" spans="1:12" ht="8.5" hidden="1" customHeight="1" x14ac:dyDescent="0.3">
      <c r="A12650" s="1" t="str">
        <f>+A12635</f>
        <v>NO</v>
      </c>
      <c r="E12650" s="49"/>
      <c r="F12650" s="50"/>
      <c r="G12650" s="51"/>
      <c r="H12650" s="51"/>
      <c r="I12650" s="51"/>
      <c r="J12650" s="51"/>
      <c r="K12650" s="51"/>
      <c r="L12650" s="52"/>
    </row>
    <row r="12651" spans="1:12" hidden="1" x14ac:dyDescent="0.3">
      <c r="A12651" s="18" t="str">
        <f>+IF(OR(C12651=""),"NO",1)</f>
        <v>NO</v>
      </c>
      <c r="B12651" s="18"/>
      <c r="C12651" s="1" t="s">
        <v>124</v>
      </c>
      <c r="E12651" s="329">
        <v>1</v>
      </c>
      <c r="F12651" s="53" t="str">
        <f>+$F$26</f>
        <v>OBJETO</v>
      </c>
      <c r="G12651" s="332" t="s">
        <v>124</v>
      </c>
      <c r="H12651" s="333"/>
      <c r="I12651" s="333"/>
      <c r="J12651" s="333"/>
      <c r="K12651" s="333"/>
      <c r="L12651" s="334"/>
    </row>
    <row r="12652" spans="1:12" hidden="1" x14ac:dyDescent="0.3">
      <c r="A12652" s="18" t="str">
        <f>+IF(OR(C12651=""),"NO",1)</f>
        <v>NO</v>
      </c>
      <c r="B12652" s="18"/>
      <c r="E12652" s="330"/>
      <c r="F12652" s="54" t="str">
        <f>+$F$27</f>
        <v>CONTRATANTE</v>
      </c>
      <c r="G12652" s="335" t="s">
        <v>124</v>
      </c>
      <c r="H12652" s="310"/>
      <c r="I12652" s="310"/>
      <c r="J12652" s="310"/>
      <c r="K12652" s="310"/>
      <c r="L12652" s="336"/>
    </row>
    <row r="12653" spans="1:12" hidden="1" x14ac:dyDescent="0.3">
      <c r="A12653" s="18" t="str">
        <f>+IF(OR(C12651=""),"NO",1)</f>
        <v>NO</v>
      </c>
      <c r="B12653" s="18"/>
      <c r="E12653" s="330"/>
      <c r="F12653" s="54" t="str">
        <f>+$F$28</f>
        <v>APORTANTE</v>
      </c>
      <c r="G12653" s="337" t="s">
        <v>124</v>
      </c>
      <c r="H12653" s="338"/>
      <c r="I12653" s="338"/>
      <c r="J12653" s="338"/>
      <c r="K12653" s="338"/>
      <c r="L12653" s="339"/>
    </row>
    <row r="12654" spans="1:12" hidden="1" x14ac:dyDescent="0.3">
      <c r="A12654" s="18" t="str">
        <f>+IF(OR(C12651=""),"NO",1)</f>
        <v>NO</v>
      </c>
      <c r="B12654" s="18"/>
      <c r="E12654" s="330"/>
      <c r="F12654" s="54" t="str">
        <f>+$F$29</f>
        <v>VALOR /SMMLV)</v>
      </c>
      <c r="G12654" s="55" t="s">
        <v>124</v>
      </c>
      <c r="H12654" s="56" t="str">
        <f>+$H$29</f>
        <v>% PART..</v>
      </c>
      <c r="I12654" s="57" t="s">
        <v>124</v>
      </c>
      <c r="J12654" s="58" t="str">
        <f>+$J$29</f>
        <v>VALOR ACREDITADO</v>
      </c>
      <c r="K12654" s="59"/>
      <c r="L12654" s="47" t="s">
        <v>124</v>
      </c>
    </row>
    <row r="12655" spans="1:12" hidden="1" x14ac:dyDescent="0.3">
      <c r="A12655" s="18" t="str">
        <f>+IF(OR(C12651=""),"NO",1)</f>
        <v>NO</v>
      </c>
      <c r="B12655" s="18"/>
      <c r="E12655" s="330"/>
      <c r="F12655" s="60" t="str">
        <f>+$F$30</f>
        <v>EXPERIENCIA APORTADA</v>
      </c>
      <c r="G12655" s="340" t="s">
        <v>124</v>
      </c>
      <c r="H12655" s="341"/>
      <c r="I12655" s="341"/>
      <c r="J12655" s="341"/>
      <c r="K12655" s="341"/>
      <c r="L12655" s="342"/>
    </row>
    <row r="12656" spans="1:12" hidden="1" x14ac:dyDescent="0.3">
      <c r="A12656" s="18" t="str">
        <f>+IF(OR(C12651=""),"NO",1)</f>
        <v>NO</v>
      </c>
      <c r="B12656" s="18"/>
      <c r="E12656" s="331"/>
      <c r="F12656" s="62" t="str">
        <f>+$F$31</f>
        <v>OBSERVACIÓN</v>
      </c>
      <c r="G12656" s="343" t="s">
        <v>124</v>
      </c>
      <c r="H12656" s="344"/>
      <c r="I12656" s="344"/>
      <c r="J12656" s="344"/>
      <c r="K12656" s="344"/>
      <c r="L12656" s="345"/>
    </row>
    <row r="12657" spans="1:12" ht="8.5" hidden="1" customHeight="1" x14ac:dyDescent="0.3">
      <c r="A12657" s="18" t="str">
        <f>+IF(OR(C12651=""),"NO",1)</f>
        <v>NO</v>
      </c>
      <c r="B12657" s="18"/>
      <c r="E12657" s="49"/>
      <c r="F12657" s="50"/>
      <c r="G12657" s="51"/>
      <c r="H12657" s="51"/>
      <c r="I12657" s="51"/>
      <c r="J12657" s="51"/>
      <c r="K12657" s="51"/>
      <c r="L12657" s="52"/>
    </row>
    <row r="12658" spans="1:12" hidden="1" x14ac:dyDescent="0.3">
      <c r="A12658" s="18" t="str">
        <f t="shared" ref="A12658" si="4242">+IF(OR(C12658=""),"NO",1)</f>
        <v>NO</v>
      </c>
      <c r="B12658" s="18"/>
      <c r="C12658" s="1" t="s">
        <v>124</v>
      </c>
      <c r="E12658" s="329">
        <v>2</v>
      </c>
      <c r="F12658" s="53" t="str">
        <f>+$F$26</f>
        <v>OBJETO</v>
      </c>
      <c r="G12658" s="332" t="s">
        <v>124</v>
      </c>
      <c r="H12658" s="333"/>
      <c r="I12658" s="333"/>
      <c r="J12658" s="333"/>
      <c r="K12658" s="333"/>
      <c r="L12658" s="334"/>
    </row>
    <row r="12659" spans="1:12" hidden="1" x14ac:dyDescent="0.3">
      <c r="A12659" s="18" t="str">
        <f t="shared" ref="A12659" si="4243">+IF(OR(C12658=""),"NO",1)</f>
        <v>NO</v>
      </c>
      <c r="B12659" s="18"/>
      <c r="E12659" s="330"/>
      <c r="F12659" s="54" t="str">
        <f>+$F$27</f>
        <v>CONTRATANTE</v>
      </c>
      <c r="G12659" s="335" t="s">
        <v>124</v>
      </c>
      <c r="H12659" s="310"/>
      <c r="I12659" s="310"/>
      <c r="J12659" s="310"/>
      <c r="K12659" s="310"/>
      <c r="L12659" s="336"/>
    </row>
    <row r="12660" spans="1:12" hidden="1" x14ac:dyDescent="0.3">
      <c r="A12660" s="18" t="str">
        <f t="shared" ref="A12660" si="4244">+IF(OR(C12658=""),"NO",1)</f>
        <v>NO</v>
      </c>
      <c r="B12660" s="18"/>
      <c r="E12660" s="330"/>
      <c r="F12660" s="54" t="str">
        <f>+$F$28</f>
        <v>APORTANTE</v>
      </c>
      <c r="G12660" s="337" t="s">
        <v>124</v>
      </c>
      <c r="H12660" s="338"/>
      <c r="I12660" s="338"/>
      <c r="J12660" s="338"/>
      <c r="K12660" s="338"/>
      <c r="L12660" s="339"/>
    </row>
    <row r="12661" spans="1:12" hidden="1" x14ac:dyDescent="0.3">
      <c r="A12661" s="18" t="str">
        <f t="shared" ref="A12661" si="4245">+IF(OR(C12658=""),"NO",1)</f>
        <v>NO</v>
      </c>
      <c r="B12661" s="18"/>
      <c r="E12661" s="330"/>
      <c r="F12661" s="54" t="str">
        <f>+$F$29</f>
        <v>VALOR /SMMLV)</v>
      </c>
      <c r="G12661" s="55" t="s">
        <v>124</v>
      </c>
      <c r="H12661" s="56" t="str">
        <f>+$H$29</f>
        <v>% PART..</v>
      </c>
      <c r="I12661" s="57" t="s">
        <v>124</v>
      </c>
      <c r="J12661" s="58" t="str">
        <f>+$J$29</f>
        <v>VALOR ACREDITADO</v>
      </c>
      <c r="K12661" s="59"/>
      <c r="L12661" s="47" t="s">
        <v>124</v>
      </c>
    </row>
    <row r="12662" spans="1:12" hidden="1" x14ac:dyDescent="0.3">
      <c r="A12662" s="18" t="str">
        <f t="shared" ref="A12662" si="4246">+IF(OR(C12658=""),"NO",1)</f>
        <v>NO</v>
      </c>
      <c r="B12662" s="18"/>
      <c r="E12662" s="330"/>
      <c r="F12662" s="60" t="str">
        <f>+$F$30</f>
        <v>EXPERIENCIA APORTADA</v>
      </c>
      <c r="G12662" s="340" t="s">
        <v>124</v>
      </c>
      <c r="H12662" s="341"/>
      <c r="I12662" s="341"/>
      <c r="J12662" s="341"/>
      <c r="K12662" s="341"/>
      <c r="L12662" s="342"/>
    </row>
    <row r="12663" spans="1:12" hidden="1" x14ac:dyDescent="0.3">
      <c r="A12663" s="18" t="str">
        <f t="shared" ref="A12663" si="4247">+IF(OR(C12658=""),"NO",1)</f>
        <v>NO</v>
      </c>
      <c r="B12663" s="18"/>
      <c r="E12663" s="331"/>
      <c r="F12663" s="62" t="str">
        <f>+$F$31</f>
        <v>OBSERVACIÓN</v>
      </c>
      <c r="G12663" s="343" t="s">
        <v>124</v>
      </c>
      <c r="H12663" s="344"/>
      <c r="I12663" s="344"/>
      <c r="J12663" s="344"/>
      <c r="K12663" s="344"/>
      <c r="L12663" s="345"/>
    </row>
    <row r="12664" spans="1:12" ht="8.5" hidden="1" customHeight="1" x14ac:dyDescent="0.3">
      <c r="A12664" s="18" t="str">
        <f t="shared" ref="A12664" si="4248">+IF(OR(C12658=""),"NO",1)</f>
        <v>NO</v>
      </c>
      <c r="B12664" s="18"/>
      <c r="E12664" s="49"/>
      <c r="F12664" s="50"/>
      <c r="G12664" s="51"/>
      <c r="H12664" s="51"/>
      <c r="I12664" s="51"/>
      <c r="J12664" s="51"/>
      <c r="K12664" s="51"/>
      <c r="L12664" s="52"/>
    </row>
    <row r="12665" spans="1:12" hidden="1" x14ac:dyDescent="0.3">
      <c r="A12665" s="18" t="str">
        <f t="shared" ref="A12665" si="4249">+IF(OR(C12665=""),"NO",1)</f>
        <v>NO</v>
      </c>
      <c r="B12665" s="18"/>
      <c r="C12665" s="1" t="s">
        <v>124</v>
      </c>
      <c r="E12665" s="329">
        <v>3</v>
      </c>
      <c r="F12665" s="53" t="str">
        <f>+$F$26</f>
        <v>OBJETO</v>
      </c>
      <c r="G12665" s="332" t="s">
        <v>124</v>
      </c>
      <c r="H12665" s="333"/>
      <c r="I12665" s="333"/>
      <c r="J12665" s="333"/>
      <c r="K12665" s="333"/>
      <c r="L12665" s="334"/>
    </row>
    <row r="12666" spans="1:12" hidden="1" x14ac:dyDescent="0.3">
      <c r="A12666" s="18" t="str">
        <f t="shared" ref="A12666" si="4250">+IF(OR(C12665=""),"NO",1)</f>
        <v>NO</v>
      </c>
      <c r="B12666" s="18"/>
      <c r="E12666" s="330"/>
      <c r="F12666" s="54" t="str">
        <f>+$F$27</f>
        <v>CONTRATANTE</v>
      </c>
      <c r="G12666" s="335" t="s">
        <v>124</v>
      </c>
      <c r="H12666" s="310"/>
      <c r="I12666" s="310"/>
      <c r="J12666" s="310"/>
      <c r="K12666" s="310"/>
      <c r="L12666" s="336"/>
    </row>
    <row r="12667" spans="1:12" hidden="1" x14ac:dyDescent="0.3">
      <c r="A12667" s="18" t="str">
        <f t="shared" ref="A12667" si="4251">+IF(OR(C12665=""),"NO",1)</f>
        <v>NO</v>
      </c>
      <c r="B12667" s="18"/>
      <c r="E12667" s="330"/>
      <c r="F12667" s="54" t="str">
        <f>+$F$28</f>
        <v>APORTANTE</v>
      </c>
      <c r="G12667" s="337" t="s">
        <v>124</v>
      </c>
      <c r="H12667" s="338"/>
      <c r="I12667" s="338"/>
      <c r="J12667" s="338"/>
      <c r="K12667" s="338"/>
      <c r="L12667" s="339"/>
    </row>
    <row r="12668" spans="1:12" hidden="1" x14ac:dyDescent="0.3">
      <c r="A12668" s="18" t="str">
        <f t="shared" ref="A12668" si="4252">+IF(OR(C12665=""),"NO",1)</f>
        <v>NO</v>
      </c>
      <c r="B12668" s="18"/>
      <c r="E12668" s="330"/>
      <c r="F12668" s="54" t="str">
        <f>+$F$29</f>
        <v>VALOR /SMMLV)</v>
      </c>
      <c r="G12668" s="55" t="s">
        <v>124</v>
      </c>
      <c r="H12668" s="56" t="str">
        <f>+$H$29</f>
        <v>% PART..</v>
      </c>
      <c r="I12668" s="57" t="s">
        <v>124</v>
      </c>
      <c r="J12668" s="58" t="str">
        <f>+$J$29</f>
        <v>VALOR ACREDITADO</v>
      </c>
      <c r="K12668" s="59"/>
      <c r="L12668" s="47" t="s">
        <v>124</v>
      </c>
    </row>
    <row r="12669" spans="1:12" hidden="1" x14ac:dyDescent="0.3">
      <c r="A12669" s="18" t="str">
        <f t="shared" ref="A12669" si="4253">+IF(OR(C12665=""),"NO",1)</f>
        <v>NO</v>
      </c>
      <c r="B12669" s="18"/>
      <c r="E12669" s="330"/>
      <c r="F12669" s="60" t="str">
        <f>+$F$30</f>
        <v>EXPERIENCIA APORTADA</v>
      </c>
      <c r="G12669" s="340" t="s">
        <v>124</v>
      </c>
      <c r="H12669" s="341"/>
      <c r="I12669" s="341"/>
      <c r="J12669" s="341"/>
      <c r="K12669" s="341"/>
      <c r="L12669" s="342"/>
    </row>
    <row r="12670" spans="1:12" hidden="1" x14ac:dyDescent="0.3">
      <c r="A12670" s="18" t="str">
        <f t="shared" ref="A12670" si="4254">+IF(OR(C12665=""),"NO",1)</f>
        <v>NO</v>
      </c>
      <c r="B12670" s="18"/>
      <c r="E12670" s="331"/>
      <c r="F12670" s="62" t="str">
        <f>+$F$31</f>
        <v>OBSERVACIÓN</v>
      </c>
      <c r="G12670" s="343" t="s">
        <v>124</v>
      </c>
      <c r="H12670" s="344"/>
      <c r="I12670" s="344"/>
      <c r="J12670" s="344"/>
      <c r="K12670" s="344"/>
      <c r="L12670" s="345"/>
    </row>
    <row r="12671" spans="1:12" ht="8.5" hidden="1" customHeight="1" x14ac:dyDescent="0.3">
      <c r="A12671" s="18" t="str">
        <f t="shared" ref="A12671" si="4255">+IF(OR(C12665=""),"NO",1)</f>
        <v>NO</v>
      </c>
      <c r="B12671" s="18"/>
      <c r="E12671" s="49"/>
      <c r="F12671" s="50"/>
      <c r="G12671" s="51"/>
      <c r="H12671" s="51"/>
      <c r="I12671" s="51"/>
      <c r="J12671" s="51"/>
      <c r="K12671" s="51"/>
      <c r="L12671" s="52"/>
    </row>
    <row r="12672" spans="1:12" hidden="1" x14ac:dyDescent="0.3">
      <c r="A12672" s="18" t="str">
        <f t="shared" ref="A12672" si="4256">+IF(OR(C12672=""),"NO",1)</f>
        <v>NO</v>
      </c>
      <c r="B12672" s="18"/>
      <c r="C12672" s="1" t="s">
        <v>124</v>
      </c>
      <c r="E12672" s="329">
        <v>4</v>
      </c>
      <c r="F12672" s="53" t="str">
        <f>+$F$26</f>
        <v>OBJETO</v>
      </c>
      <c r="G12672" s="332" t="s">
        <v>124</v>
      </c>
      <c r="H12672" s="333"/>
      <c r="I12672" s="333"/>
      <c r="J12672" s="333"/>
      <c r="K12672" s="333"/>
      <c r="L12672" s="334"/>
    </row>
    <row r="12673" spans="1:12" hidden="1" x14ac:dyDescent="0.3">
      <c r="A12673" s="18" t="str">
        <f t="shared" ref="A12673" si="4257">+IF(OR(C12672=""),"NO",1)</f>
        <v>NO</v>
      </c>
      <c r="B12673" s="18"/>
      <c r="E12673" s="330"/>
      <c r="F12673" s="54" t="str">
        <f>+$F$27</f>
        <v>CONTRATANTE</v>
      </c>
      <c r="G12673" s="335" t="s">
        <v>124</v>
      </c>
      <c r="H12673" s="310"/>
      <c r="I12673" s="310"/>
      <c r="J12673" s="310"/>
      <c r="K12673" s="310"/>
      <c r="L12673" s="336"/>
    </row>
    <row r="12674" spans="1:12" hidden="1" x14ac:dyDescent="0.3">
      <c r="A12674" s="18" t="str">
        <f t="shared" ref="A12674" si="4258">+IF(OR(C12672=""),"NO",1)</f>
        <v>NO</v>
      </c>
      <c r="B12674" s="18"/>
      <c r="E12674" s="330"/>
      <c r="F12674" s="54" t="str">
        <f>+$F$28</f>
        <v>APORTANTE</v>
      </c>
      <c r="G12674" s="337" t="s">
        <v>124</v>
      </c>
      <c r="H12674" s="338"/>
      <c r="I12674" s="338"/>
      <c r="J12674" s="338"/>
      <c r="K12674" s="338"/>
      <c r="L12674" s="339"/>
    </row>
    <row r="12675" spans="1:12" hidden="1" x14ac:dyDescent="0.3">
      <c r="A12675" s="18" t="str">
        <f t="shared" ref="A12675" si="4259">+IF(OR(C12672=""),"NO",1)</f>
        <v>NO</v>
      </c>
      <c r="B12675" s="18"/>
      <c r="E12675" s="330"/>
      <c r="F12675" s="54" t="str">
        <f>+$F$29</f>
        <v>VALOR /SMMLV)</v>
      </c>
      <c r="G12675" s="55" t="s">
        <v>124</v>
      </c>
      <c r="H12675" s="56" t="str">
        <f>+$H$29</f>
        <v>% PART..</v>
      </c>
      <c r="I12675" s="57" t="s">
        <v>124</v>
      </c>
      <c r="J12675" s="58" t="str">
        <f>+$J$29</f>
        <v>VALOR ACREDITADO</v>
      </c>
      <c r="K12675" s="59"/>
      <c r="L12675" s="47" t="s">
        <v>124</v>
      </c>
    </row>
    <row r="12676" spans="1:12" hidden="1" x14ac:dyDescent="0.3">
      <c r="A12676" s="18" t="str">
        <f t="shared" ref="A12676" si="4260">+IF(OR(C12672=""),"NO",1)</f>
        <v>NO</v>
      </c>
      <c r="B12676" s="18"/>
      <c r="E12676" s="330"/>
      <c r="F12676" s="60" t="str">
        <f>+$F$30</f>
        <v>EXPERIENCIA APORTADA</v>
      </c>
      <c r="G12676" s="340" t="s">
        <v>124</v>
      </c>
      <c r="H12676" s="341"/>
      <c r="I12676" s="341"/>
      <c r="J12676" s="341"/>
      <c r="K12676" s="341"/>
      <c r="L12676" s="342"/>
    </row>
    <row r="12677" spans="1:12" hidden="1" x14ac:dyDescent="0.3">
      <c r="A12677" s="18" t="str">
        <f t="shared" ref="A12677" si="4261">+IF(OR(C12672=""),"NO",1)</f>
        <v>NO</v>
      </c>
      <c r="B12677" s="18"/>
      <c r="E12677" s="331"/>
      <c r="F12677" s="62" t="str">
        <f>+$F$31</f>
        <v>OBSERVACIÓN</v>
      </c>
      <c r="G12677" s="343" t="s">
        <v>124</v>
      </c>
      <c r="H12677" s="344"/>
      <c r="I12677" s="344"/>
      <c r="J12677" s="344"/>
      <c r="K12677" s="344"/>
      <c r="L12677" s="345"/>
    </row>
    <row r="12678" spans="1:12" ht="8.5" hidden="1" customHeight="1" x14ac:dyDescent="0.3">
      <c r="A12678" s="18" t="str">
        <f t="shared" ref="A12678" si="4262">+IF(OR(C12672=""),"NO",1)</f>
        <v>NO</v>
      </c>
      <c r="B12678" s="18"/>
      <c r="E12678" s="49"/>
      <c r="F12678" s="50"/>
      <c r="G12678" s="51"/>
      <c r="H12678" s="51"/>
      <c r="I12678" s="51"/>
      <c r="J12678" s="51"/>
      <c r="K12678" s="51"/>
      <c r="L12678" s="52"/>
    </row>
    <row r="12679" spans="1:12" hidden="1" x14ac:dyDescent="0.3">
      <c r="A12679" s="18" t="str">
        <f t="shared" ref="A12679" si="4263">+IF(OR(C12679=""),"NO",1)</f>
        <v>NO</v>
      </c>
      <c r="B12679" s="18"/>
      <c r="C12679" s="1" t="s">
        <v>124</v>
      </c>
      <c r="E12679" s="329">
        <v>5</v>
      </c>
      <c r="F12679" s="53" t="str">
        <f>+$F$26</f>
        <v>OBJETO</v>
      </c>
      <c r="G12679" s="332" t="s">
        <v>124</v>
      </c>
      <c r="H12679" s="333"/>
      <c r="I12679" s="333"/>
      <c r="J12679" s="333"/>
      <c r="K12679" s="333"/>
      <c r="L12679" s="334"/>
    </row>
    <row r="12680" spans="1:12" hidden="1" x14ac:dyDescent="0.3">
      <c r="A12680" s="18" t="str">
        <f t="shared" ref="A12680" si="4264">+IF(OR(C12679=""),"NO",1)</f>
        <v>NO</v>
      </c>
      <c r="B12680" s="18"/>
      <c r="E12680" s="330"/>
      <c r="F12680" s="54" t="str">
        <f>+$F$27</f>
        <v>CONTRATANTE</v>
      </c>
      <c r="G12680" s="335" t="s">
        <v>124</v>
      </c>
      <c r="H12680" s="310"/>
      <c r="I12680" s="310"/>
      <c r="J12680" s="310"/>
      <c r="K12680" s="310"/>
      <c r="L12680" s="336"/>
    </row>
    <row r="12681" spans="1:12" hidden="1" x14ac:dyDescent="0.3">
      <c r="A12681" s="18" t="str">
        <f t="shared" ref="A12681" si="4265">+IF(OR(C12679=""),"NO",1)</f>
        <v>NO</v>
      </c>
      <c r="B12681" s="18"/>
      <c r="E12681" s="330"/>
      <c r="F12681" s="54" t="str">
        <f>+$F$28</f>
        <v>APORTANTE</v>
      </c>
      <c r="G12681" s="337" t="s">
        <v>124</v>
      </c>
      <c r="H12681" s="338"/>
      <c r="I12681" s="338"/>
      <c r="J12681" s="338"/>
      <c r="K12681" s="338"/>
      <c r="L12681" s="339"/>
    </row>
    <row r="12682" spans="1:12" hidden="1" x14ac:dyDescent="0.3">
      <c r="A12682" s="18" t="str">
        <f t="shared" ref="A12682" si="4266">+IF(OR(C12679=""),"NO",1)</f>
        <v>NO</v>
      </c>
      <c r="B12682" s="18"/>
      <c r="E12682" s="330"/>
      <c r="F12682" s="54" t="str">
        <f>+$F$29</f>
        <v>VALOR /SMMLV)</v>
      </c>
      <c r="G12682" s="55" t="s">
        <v>124</v>
      </c>
      <c r="H12682" s="56" t="str">
        <f>+$H$29</f>
        <v>% PART..</v>
      </c>
      <c r="I12682" s="57" t="s">
        <v>124</v>
      </c>
      <c r="J12682" s="58" t="str">
        <f>+$J$29</f>
        <v>VALOR ACREDITADO</v>
      </c>
      <c r="K12682" s="59"/>
      <c r="L12682" s="47" t="s">
        <v>124</v>
      </c>
    </row>
    <row r="12683" spans="1:12" hidden="1" x14ac:dyDescent="0.3">
      <c r="A12683" s="18" t="str">
        <f t="shared" ref="A12683" si="4267">+IF(OR(C12679=""),"NO",1)</f>
        <v>NO</v>
      </c>
      <c r="B12683" s="18"/>
      <c r="E12683" s="330"/>
      <c r="F12683" s="60" t="str">
        <f>+$F$30</f>
        <v>EXPERIENCIA APORTADA</v>
      </c>
      <c r="G12683" s="340" t="s">
        <v>124</v>
      </c>
      <c r="H12683" s="341"/>
      <c r="I12683" s="341"/>
      <c r="J12683" s="341"/>
      <c r="K12683" s="341"/>
      <c r="L12683" s="342"/>
    </row>
    <row r="12684" spans="1:12" hidden="1" x14ac:dyDescent="0.3">
      <c r="A12684" s="18" t="str">
        <f t="shared" ref="A12684" si="4268">+IF(OR(C12679=""),"NO",1)</f>
        <v>NO</v>
      </c>
      <c r="B12684" s="18"/>
      <c r="E12684" s="331"/>
      <c r="F12684" s="62" t="str">
        <f>+$F$31</f>
        <v>OBSERVACIÓN</v>
      </c>
      <c r="G12684" s="343" t="s">
        <v>124</v>
      </c>
      <c r="H12684" s="344"/>
      <c r="I12684" s="344"/>
      <c r="J12684" s="344"/>
      <c r="K12684" s="344"/>
      <c r="L12684" s="345"/>
    </row>
    <row r="12685" spans="1:12" ht="8.5" hidden="1" customHeight="1" x14ac:dyDescent="0.3">
      <c r="A12685" s="18" t="str">
        <f t="shared" ref="A12685" si="4269">+IF(OR(C12679=""),"NO",1)</f>
        <v>NO</v>
      </c>
      <c r="B12685" s="18"/>
      <c r="E12685" s="49"/>
      <c r="F12685" s="50"/>
      <c r="G12685" s="51"/>
      <c r="H12685" s="51"/>
      <c r="I12685" s="51"/>
      <c r="J12685" s="51"/>
      <c r="K12685" s="51"/>
      <c r="L12685" s="52"/>
    </row>
    <row r="12686" spans="1:12" hidden="1" x14ac:dyDescent="0.3">
      <c r="A12686" s="18" t="str">
        <f t="shared" ref="A12686" si="4270">+IF(OR(C12686=""),"NO",1)</f>
        <v>NO</v>
      </c>
      <c r="B12686" s="18"/>
      <c r="C12686" s="1" t="s">
        <v>124</v>
      </c>
      <c r="E12686" s="329">
        <v>6</v>
      </c>
      <c r="F12686" s="53" t="str">
        <f>+$F$26</f>
        <v>OBJETO</v>
      </c>
      <c r="G12686" s="332" t="s">
        <v>124</v>
      </c>
      <c r="H12686" s="333"/>
      <c r="I12686" s="333"/>
      <c r="J12686" s="333"/>
      <c r="K12686" s="333"/>
      <c r="L12686" s="334"/>
    </row>
    <row r="12687" spans="1:12" hidden="1" x14ac:dyDescent="0.3">
      <c r="A12687" s="18" t="str">
        <f t="shared" ref="A12687" si="4271">+IF(OR(C12686=""),"NO",1)</f>
        <v>NO</v>
      </c>
      <c r="B12687" s="18"/>
      <c r="E12687" s="330"/>
      <c r="F12687" s="54" t="str">
        <f>+$F$27</f>
        <v>CONTRATANTE</v>
      </c>
      <c r="G12687" s="335" t="s">
        <v>124</v>
      </c>
      <c r="H12687" s="310"/>
      <c r="I12687" s="310"/>
      <c r="J12687" s="310"/>
      <c r="K12687" s="310"/>
      <c r="L12687" s="336"/>
    </row>
    <row r="12688" spans="1:12" hidden="1" x14ac:dyDescent="0.3">
      <c r="A12688" s="18" t="str">
        <f t="shared" ref="A12688" si="4272">+IF(OR(C12686=""),"NO",1)</f>
        <v>NO</v>
      </c>
      <c r="B12688" s="18"/>
      <c r="E12688" s="330"/>
      <c r="F12688" s="54" t="str">
        <f>+$F$28</f>
        <v>APORTANTE</v>
      </c>
      <c r="G12688" s="337" t="s">
        <v>124</v>
      </c>
      <c r="H12688" s="338"/>
      <c r="I12688" s="338"/>
      <c r="J12688" s="338"/>
      <c r="K12688" s="338"/>
      <c r="L12688" s="339"/>
    </row>
    <row r="12689" spans="1:12" hidden="1" x14ac:dyDescent="0.3">
      <c r="A12689" s="18" t="str">
        <f t="shared" ref="A12689" si="4273">+IF(OR(C12686=""),"NO",1)</f>
        <v>NO</v>
      </c>
      <c r="B12689" s="18"/>
      <c r="E12689" s="330"/>
      <c r="F12689" s="54" t="str">
        <f>+$F$29</f>
        <v>VALOR /SMMLV)</v>
      </c>
      <c r="G12689" s="55" t="s">
        <v>124</v>
      </c>
      <c r="H12689" s="56" t="str">
        <f>+$H$29</f>
        <v>% PART..</v>
      </c>
      <c r="I12689" s="57" t="s">
        <v>124</v>
      </c>
      <c r="J12689" s="58" t="str">
        <f>+$J$29</f>
        <v>VALOR ACREDITADO</v>
      </c>
      <c r="K12689" s="59"/>
      <c r="L12689" s="47" t="s">
        <v>124</v>
      </c>
    </row>
    <row r="12690" spans="1:12" hidden="1" x14ac:dyDescent="0.3">
      <c r="A12690" s="18" t="str">
        <f t="shared" ref="A12690" si="4274">+IF(OR(C12686=""),"NO",1)</f>
        <v>NO</v>
      </c>
      <c r="B12690" s="18"/>
      <c r="E12690" s="330"/>
      <c r="F12690" s="60" t="str">
        <f>+$F$30</f>
        <v>EXPERIENCIA APORTADA</v>
      </c>
      <c r="G12690" s="340" t="s">
        <v>124</v>
      </c>
      <c r="H12690" s="341"/>
      <c r="I12690" s="341"/>
      <c r="J12690" s="341"/>
      <c r="K12690" s="341"/>
      <c r="L12690" s="342"/>
    </row>
    <row r="12691" spans="1:12" hidden="1" x14ac:dyDescent="0.3">
      <c r="A12691" s="18" t="str">
        <f t="shared" ref="A12691" si="4275">+IF(OR(C12686=""),"NO",1)</f>
        <v>NO</v>
      </c>
      <c r="B12691" s="18"/>
      <c r="E12691" s="331"/>
      <c r="F12691" s="62" t="str">
        <f>+$F$31</f>
        <v>OBSERVACIÓN</v>
      </c>
      <c r="G12691" s="343" t="s">
        <v>124</v>
      </c>
      <c r="H12691" s="344"/>
      <c r="I12691" s="344"/>
      <c r="J12691" s="344"/>
      <c r="K12691" s="344"/>
      <c r="L12691" s="345"/>
    </row>
    <row r="12692" spans="1:12" ht="8.5" hidden="1" customHeight="1" x14ac:dyDescent="0.3">
      <c r="A12692" s="18" t="str">
        <f t="shared" ref="A12692" si="4276">+IF(OR(C12686=""),"NO",1)</f>
        <v>NO</v>
      </c>
      <c r="B12692" s="18"/>
      <c r="E12692" s="49"/>
      <c r="F12692" s="50"/>
      <c r="G12692" s="51"/>
      <c r="H12692" s="51"/>
      <c r="I12692" s="51"/>
      <c r="J12692" s="51"/>
      <c r="K12692" s="51"/>
      <c r="L12692" s="52"/>
    </row>
    <row r="12693" spans="1:12" hidden="1" x14ac:dyDescent="0.3">
      <c r="A12693" s="18" t="str">
        <f t="shared" ref="A12693" si="4277">+IF(OR(C12693=""),"NO",1)</f>
        <v>NO</v>
      </c>
      <c r="B12693" s="18"/>
      <c r="C12693" s="1" t="s">
        <v>124</v>
      </c>
      <c r="E12693" s="329">
        <v>7</v>
      </c>
      <c r="F12693" s="53" t="str">
        <f>+$F$26</f>
        <v>OBJETO</v>
      </c>
      <c r="G12693" s="332" t="s">
        <v>124</v>
      </c>
      <c r="H12693" s="333"/>
      <c r="I12693" s="333"/>
      <c r="J12693" s="333"/>
      <c r="K12693" s="333"/>
      <c r="L12693" s="334"/>
    </row>
    <row r="12694" spans="1:12" hidden="1" x14ac:dyDescent="0.3">
      <c r="A12694" s="18" t="str">
        <f t="shared" ref="A12694" si="4278">+IF(OR(C12693=""),"NO",1)</f>
        <v>NO</v>
      </c>
      <c r="B12694" s="18"/>
      <c r="E12694" s="330"/>
      <c r="F12694" s="54" t="str">
        <f>+$F$27</f>
        <v>CONTRATANTE</v>
      </c>
      <c r="G12694" s="335" t="s">
        <v>124</v>
      </c>
      <c r="H12694" s="310"/>
      <c r="I12694" s="310"/>
      <c r="J12694" s="310"/>
      <c r="K12694" s="310"/>
      <c r="L12694" s="336"/>
    </row>
    <row r="12695" spans="1:12" hidden="1" x14ac:dyDescent="0.3">
      <c r="A12695" s="18" t="str">
        <f t="shared" ref="A12695" si="4279">+IF(OR(C12693=""),"NO",1)</f>
        <v>NO</v>
      </c>
      <c r="B12695" s="18"/>
      <c r="E12695" s="330"/>
      <c r="F12695" s="54" t="str">
        <f>+$F$28</f>
        <v>APORTANTE</v>
      </c>
      <c r="G12695" s="337" t="s">
        <v>124</v>
      </c>
      <c r="H12695" s="338"/>
      <c r="I12695" s="338"/>
      <c r="J12695" s="338"/>
      <c r="K12695" s="338"/>
      <c r="L12695" s="339"/>
    </row>
    <row r="12696" spans="1:12" hidden="1" x14ac:dyDescent="0.3">
      <c r="A12696" s="18" t="str">
        <f t="shared" ref="A12696" si="4280">+IF(OR(C12693=""),"NO",1)</f>
        <v>NO</v>
      </c>
      <c r="B12696" s="18"/>
      <c r="E12696" s="330"/>
      <c r="F12696" s="54" t="str">
        <f>+$F$29</f>
        <v>VALOR /SMMLV)</v>
      </c>
      <c r="G12696" s="55" t="s">
        <v>124</v>
      </c>
      <c r="H12696" s="56" t="str">
        <f>+$H$29</f>
        <v>% PART..</v>
      </c>
      <c r="I12696" s="57" t="s">
        <v>124</v>
      </c>
      <c r="J12696" s="58" t="str">
        <f>+$J$29</f>
        <v>VALOR ACREDITADO</v>
      </c>
      <c r="K12696" s="59"/>
      <c r="L12696" s="47" t="s">
        <v>124</v>
      </c>
    </row>
    <row r="12697" spans="1:12" hidden="1" x14ac:dyDescent="0.3">
      <c r="A12697" s="18" t="str">
        <f t="shared" ref="A12697" si="4281">+IF(OR(C12693=""),"NO",1)</f>
        <v>NO</v>
      </c>
      <c r="B12697" s="18"/>
      <c r="E12697" s="330"/>
      <c r="F12697" s="60" t="str">
        <f>+$F$30</f>
        <v>EXPERIENCIA APORTADA</v>
      </c>
      <c r="G12697" s="340" t="s">
        <v>124</v>
      </c>
      <c r="H12697" s="341"/>
      <c r="I12697" s="341"/>
      <c r="J12697" s="341"/>
      <c r="K12697" s="341"/>
      <c r="L12697" s="342"/>
    </row>
    <row r="12698" spans="1:12" hidden="1" x14ac:dyDescent="0.3">
      <c r="A12698" s="18" t="str">
        <f t="shared" ref="A12698" si="4282">+IF(OR(C12693=""),"NO",1)</f>
        <v>NO</v>
      </c>
      <c r="B12698" s="18"/>
      <c r="E12698" s="331"/>
      <c r="F12698" s="62" t="str">
        <f>+$F$31</f>
        <v>OBSERVACIÓN</v>
      </c>
      <c r="G12698" s="343" t="s">
        <v>124</v>
      </c>
      <c r="H12698" s="344"/>
      <c r="I12698" s="344"/>
      <c r="J12698" s="344"/>
      <c r="K12698" s="344"/>
      <c r="L12698" s="345"/>
    </row>
    <row r="12699" spans="1:12" hidden="1" x14ac:dyDescent="0.3">
      <c r="A12699" s="18" t="str">
        <f t="shared" ref="A12699" si="4283">+IF(OR(C12693=""),"NO",1)</f>
        <v>NO</v>
      </c>
      <c r="B12699" s="18"/>
      <c r="E12699" s="49"/>
      <c r="F12699" s="50"/>
      <c r="G12699" s="51"/>
      <c r="H12699" s="51"/>
      <c r="I12699" s="51"/>
      <c r="J12699" s="51"/>
      <c r="K12699" s="51"/>
      <c r="L12699" s="52"/>
    </row>
    <row r="12700" spans="1:12" hidden="1" x14ac:dyDescent="0.3">
      <c r="A12700" s="1" t="str">
        <f>+A12635</f>
        <v>NO</v>
      </c>
      <c r="C12700" s="1" t="str">
        <f>"N"&amp;C12635</f>
        <v>N</v>
      </c>
      <c r="E12700" s="63"/>
      <c r="F12700" s="64" t="str">
        <f>+$F$75</f>
        <v>TOTAL DE CONTRATOS PRESENTADOS VÁLIDOS QUE CUMPLEN EXPERIENCIA ACREDITADA:</v>
      </c>
      <c r="G12700" s="65"/>
      <c r="H12700" s="65"/>
      <c r="I12700" s="65"/>
      <c r="J12700" s="66"/>
      <c r="K12700" s="65"/>
      <c r="L12700" s="67" t="s">
        <v>124</v>
      </c>
    </row>
    <row r="12701" spans="1:12" ht="6.65" hidden="1" customHeight="1" x14ac:dyDescent="0.3">
      <c r="A12701" s="1" t="str">
        <f>+A12635</f>
        <v>NO</v>
      </c>
      <c r="E12701" s="51"/>
      <c r="F12701" s="50"/>
      <c r="G12701" s="51"/>
      <c r="H12701" s="51"/>
      <c r="I12701" s="51"/>
      <c r="J12701" s="51"/>
      <c r="K12701" s="51"/>
      <c r="L12701" s="51"/>
    </row>
    <row r="12702" spans="1:12" hidden="1" x14ac:dyDescent="0.3">
      <c r="A12702" s="1" t="str">
        <f>+A12635</f>
        <v>NO</v>
      </c>
      <c r="E12702" s="63"/>
      <c r="F12702" s="63" t="str">
        <f>+$F$77</f>
        <v>ACREDITA SUMINISTRO E INSTALACIÓN DE MOBILIARIO POR LO MENOS EN UN (1) CONTRATO VÁLIDO</v>
      </c>
      <c r="G12702" s="65"/>
      <c r="H12702" s="65"/>
      <c r="I12702" s="65"/>
      <c r="J12702" s="66"/>
      <c r="K12702" s="65"/>
      <c r="L12702" s="68" t="s">
        <v>157</v>
      </c>
    </row>
    <row r="12703" spans="1:12" ht="5.15" hidden="1" customHeight="1" x14ac:dyDescent="0.3">
      <c r="A12703" s="1" t="str">
        <f>+A12635</f>
        <v>NO</v>
      </c>
      <c r="E12703" s="51"/>
      <c r="F12703" s="50"/>
      <c r="G12703" s="51"/>
      <c r="H12703" s="51"/>
      <c r="I12703" s="51"/>
      <c r="J12703" s="51"/>
      <c r="K12703" s="51"/>
      <c r="L12703" s="51"/>
    </row>
    <row r="12704" spans="1:12" ht="12.75" hidden="1" customHeight="1" x14ac:dyDescent="0.3">
      <c r="A12704" s="1" t="str">
        <f>+A12635</f>
        <v>NO</v>
      </c>
      <c r="E12704" s="69" t="str">
        <f>+$E$79</f>
        <v>EXPERIENCIA ESPECÍFICA NUMERAL 10.1.1 A</v>
      </c>
      <c r="F12704" s="70"/>
      <c r="G12704" s="70"/>
      <c r="H12704" s="70"/>
      <c r="I12704" s="70"/>
      <c r="J12704" s="70"/>
      <c r="K12704" s="70"/>
      <c r="L12704" s="71"/>
    </row>
    <row r="12705" spans="1:12" ht="26.5" hidden="1" customHeight="1" x14ac:dyDescent="0.3">
      <c r="A12705" s="1" t="str">
        <f>+A12635</f>
        <v>NO</v>
      </c>
      <c r="E12705" s="72"/>
      <c r="F12705" s="325" t="str">
        <f>+$F$80</f>
        <v>Por lo menos uno (1) de los contratos válidos aportados como experiencia general debe corresponder mínimo al 60% del presupuesto oficial del presente proceso de selección.  (SMMLV)</v>
      </c>
      <c r="G12705" s="326"/>
      <c r="H12705" s="326"/>
      <c r="I12705" s="326"/>
      <c r="J12705" s="326"/>
      <c r="K12705" s="73" t="s">
        <v>124</v>
      </c>
      <c r="L12705" s="74" t="s">
        <v>124</v>
      </c>
    </row>
    <row r="12706" spans="1:12" ht="23.5" hidden="1" customHeight="1" x14ac:dyDescent="0.3">
      <c r="A12706" s="1" t="str">
        <f>+A12635</f>
        <v>NO</v>
      </c>
      <c r="E12706" s="63"/>
      <c r="F12706" s="325" t="str">
        <f>+$F$81</f>
        <v xml:space="preserve">Deberá acreditarse en al menos uno (1) de los contratos válidos aportados como experiencia general una </v>
      </c>
      <c r="G12706" s="326"/>
      <c r="H12706" s="326"/>
      <c r="I12706" s="326"/>
      <c r="J12706" s="326"/>
      <c r="K12706" s="73" t="s">
        <v>124</v>
      </c>
      <c r="L12706" s="74" t="s">
        <v>124</v>
      </c>
    </row>
    <row r="12707" spans="1:12" ht="23.5" hidden="1" customHeight="1" x14ac:dyDescent="0.3">
      <c r="A12707" s="18" t="s">
        <v>30</v>
      </c>
      <c r="E12707" s="63"/>
      <c r="F12707" s="325" t="str">
        <f>+$F$82</f>
        <v xml:space="preserve">Deberá acreditarse en al menos uno (1) de los contratos válidos aportados interventoría a intervención de </v>
      </c>
      <c r="G12707" s="326"/>
      <c r="H12707" s="326"/>
      <c r="I12707" s="326"/>
      <c r="J12707" s="326"/>
      <c r="K12707" s="73">
        <f>+$K$82</f>
        <v>0</v>
      </c>
      <c r="L12707" s="74" t="s">
        <v>124</v>
      </c>
    </row>
    <row r="12708" spans="1:12" ht="36" hidden="1" customHeight="1" x14ac:dyDescent="0.3">
      <c r="A12708" s="18" t="s">
        <v>30</v>
      </c>
      <c r="E12708" s="63"/>
      <c r="F12708" s="325" t="str">
        <f>+$F$83</f>
        <v xml:space="preserve">Deberá acreditarse en al menos uno (1) de los contratos válidos aportados interventoría a intervención de </v>
      </c>
      <c r="G12708" s="326"/>
      <c r="H12708" s="326"/>
      <c r="I12708" s="326"/>
      <c r="J12708" s="326"/>
      <c r="K12708" s="75">
        <f>+$K$83</f>
        <v>0</v>
      </c>
      <c r="L12708" s="76" t="s">
        <v>124</v>
      </c>
    </row>
    <row r="12709" spans="1:12" hidden="1" x14ac:dyDescent="0.3">
      <c r="A12709" s="1" t="str">
        <f>+A12635</f>
        <v>NO</v>
      </c>
      <c r="E12709" s="51"/>
      <c r="F12709" s="50"/>
      <c r="G12709" s="51"/>
      <c r="H12709" s="51"/>
      <c r="I12709" s="51"/>
      <c r="J12709" s="51"/>
      <c r="K12709" s="51"/>
      <c r="L12709" s="51"/>
    </row>
    <row r="12710" spans="1:12" ht="12.75" hidden="1" customHeight="1" x14ac:dyDescent="0.3">
      <c r="A12710" s="1" t="str">
        <f>+A12635</f>
        <v>NO</v>
      </c>
      <c r="E12710" s="40" t="str">
        <f>+$E$85</f>
        <v>VALOR MÍNIMO A CERIFICAR % P.O EN SMMMLV. NUMERAL 3.9.1</v>
      </c>
      <c r="F12710" s="41"/>
      <c r="G12710" s="41"/>
      <c r="H12710" s="41"/>
      <c r="I12710" s="41"/>
      <c r="J12710" s="41"/>
      <c r="K12710" s="41"/>
      <c r="L12710" s="42"/>
    </row>
    <row r="12711" spans="1:12" hidden="1" x14ac:dyDescent="0.3">
      <c r="A12711" s="1" t="str">
        <f>+A12635</f>
        <v>NO</v>
      </c>
      <c r="C12711" s="1" t="str">
        <f>"M"&amp;C12635</f>
        <v>M</v>
      </c>
      <c r="E12711" s="77" t="str">
        <f>+$E$86</f>
        <v>100% P.O.</v>
      </c>
      <c r="F12711" s="78"/>
      <c r="G12711" s="61">
        <v>242.41716883554506</v>
      </c>
      <c r="H12711" s="124" t="str">
        <f>+$H$86</f>
        <v>TOTAL EJECUTADO DE CONTRATOS ACREDITADOS</v>
      </c>
      <c r="I12711" s="124"/>
      <c r="J12711" s="124"/>
      <c r="K12711" s="55" t="s">
        <v>124</v>
      </c>
      <c r="L12711" s="47" t="s">
        <v>124</v>
      </c>
    </row>
    <row r="12712" spans="1:12" hidden="1" x14ac:dyDescent="0.3">
      <c r="A12712" s="1" t="str">
        <f>+A12635</f>
        <v>NO</v>
      </c>
      <c r="E12712" s="39"/>
      <c r="F12712" s="39"/>
      <c r="G12712" s="39"/>
      <c r="H12712" s="39"/>
      <c r="I12712" s="39"/>
      <c r="J12712" s="39"/>
      <c r="K12712" s="39"/>
      <c r="L12712" s="39"/>
    </row>
    <row r="12713" spans="1:12" ht="12.75" hidden="1" customHeight="1" x14ac:dyDescent="0.3">
      <c r="A12713" s="18" t="s">
        <v>30</v>
      </c>
      <c r="B12713" s="18"/>
      <c r="E12713" s="40" t="str">
        <f>+$E$88</f>
        <v>CONSIDERACIONES PARA LA VALIDEZ DE LA EXPERIENCIA REQUERIDA: EXPERIENCIA PROPONENTES PLURALES NUMERAL 10.1.2 D</v>
      </c>
      <c r="F12713" s="41"/>
      <c r="G12713" s="41"/>
      <c r="H12713" s="41"/>
      <c r="I12713" s="41"/>
      <c r="J12713" s="41"/>
      <c r="K12713" s="41"/>
      <c r="L12713" s="42"/>
    </row>
    <row r="12714" spans="1:12" ht="28" hidden="1" customHeight="1" x14ac:dyDescent="0.3">
      <c r="A12714" s="18" t="s">
        <v>30</v>
      </c>
      <c r="B12714" s="18"/>
      <c r="C12714" s="1" t="str">
        <f>"O"&amp;C12635</f>
        <v>O</v>
      </c>
      <c r="E12714" s="80" t="str">
        <f>+$E$89</f>
        <v>i)</v>
      </c>
      <c r="F12714" s="327" t="str">
        <f>+$F$89</f>
        <v>Uno de los integrantes debe aportar como mínimo el cincuenta por ciento (50 %) de la experiencia solicitada</v>
      </c>
      <c r="G12714" s="328"/>
      <c r="H12714" s="328"/>
      <c r="I12714" s="328"/>
      <c r="J12714" s="328"/>
      <c r="K12714" s="73" t="s">
        <v>124</v>
      </c>
      <c r="L12714" s="47" t="s">
        <v>124</v>
      </c>
    </row>
    <row r="12715" spans="1:12" ht="28" hidden="1" customHeight="1" x14ac:dyDescent="0.3">
      <c r="A12715" s="18" t="s">
        <v>30</v>
      </c>
      <c r="B12715" s="18"/>
      <c r="C12715" s="1" t="str">
        <f>"O"&amp;C12635</f>
        <v>O</v>
      </c>
      <c r="E12715" s="80" t="str">
        <f>+$E$90</f>
        <v>ii)</v>
      </c>
      <c r="F12715" s="327" t="str">
        <f>+$F$90</f>
        <v>Todos los demás ntegrantes deben acreditar al menos el cinco por ciento (5 %) de la experiencia solicitada, solo uno (1) de los integrantes podrá no acreditar experiencia pero su porcentaje de participación  no podrá superar el diez por ciento (10 %)</v>
      </c>
      <c r="G12715" s="328"/>
      <c r="H12715" s="328"/>
      <c r="I12715" s="328"/>
      <c r="J12715" s="328"/>
      <c r="K12715" s="73" t="s">
        <v>124</v>
      </c>
      <c r="L12715" s="47" t="s">
        <v>124</v>
      </c>
    </row>
    <row r="12716" spans="1:12" hidden="1" x14ac:dyDescent="0.3">
      <c r="A12716" s="18" t="s">
        <v>30</v>
      </c>
      <c r="B12716" s="18"/>
      <c r="E12716" s="39"/>
      <c r="F12716" s="39"/>
      <c r="G12716" s="39"/>
      <c r="H12716" s="39"/>
      <c r="I12716" s="39"/>
      <c r="J12716" s="39"/>
      <c r="K12716" s="39"/>
      <c r="L12716" s="39"/>
    </row>
    <row r="12717" spans="1:12" ht="13" hidden="1" customHeight="1" x14ac:dyDescent="0.3">
      <c r="A12717" s="18" t="str">
        <f>+A12635</f>
        <v>NO</v>
      </c>
      <c r="B12717" s="18"/>
      <c r="E12717" s="69" t="str">
        <f>+$E$92</f>
        <v>VERIFICACIÓN Y ASIGNACIÓN DE PUNTAJE POR LA EXPERIENCIA DEL PROPONENTE</v>
      </c>
      <c r="F12717" s="70"/>
      <c r="G12717" s="70"/>
      <c r="H12717" s="70"/>
      <c r="I12717" s="70"/>
      <c r="J12717" s="70"/>
      <c r="K12717" s="70"/>
      <c r="L12717" s="71"/>
    </row>
    <row r="12718" spans="1:12" hidden="1" x14ac:dyDescent="0.3">
      <c r="A12718" s="18" t="str">
        <f>+A12635</f>
        <v>NO</v>
      </c>
      <c r="B12718" s="18"/>
      <c r="E12718" s="81"/>
      <c r="F12718" s="323" t="str">
        <f>+$F$93</f>
        <v>No. CONTRATOS QUE ACREDITAN LA EXPERIENCIA (NO OBJETO DE SUBSANACIÓN)</v>
      </c>
      <c r="G12718" s="324"/>
      <c r="H12718" s="324"/>
      <c r="I12718" s="324"/>
      <c r="J12718" s="324"/>
      <c r="K12718" s="82"/>
      <c r="L12718" s="83" t="s">
        <v>124</v>
      </c>
    </row>
    <row r="12719" spans="1:12" ht="13" hidden="1" customHeight="1" x14ac:dyDescent="0.3">
      <c r="A12719" s="18" t="str">
        <f>+A12635</f>
        <v>NO</v>
      </c>
      <c r="B12719" s="18"/>
      <c r="E12719" s="84"/>
      <c r="F12719" s="323" t="str">
        <f>+$F$94</f>
        <v>TOTAL EJECUTADO DE CONTRATOS ACREDITADOS PROPUESTA INICIAL</v>
      </c>
      <c r="G12719" s="324"/>
      <c r="H12719" s="324"/>
      <c r="I12719" s="324"/>
      <c r="J12719" s="324"/>
      <c r="K12719" s="85"/>
      <c r="L12719" s="86" t="s">
        <v>124</v>
      </c>
    </row>
    <row r="12720" spans="1:12" ht="13" hidden="1" customHeight="1" x14ac:dyDescent="0.3">
      <c r="A12720" s="18" t="str">
        <f>+A12635</f>
        <v>NO</v>
      </c>
      <c r="B12720" s="18"/>
      <c r="E12720" s="87"/>
      <c r="F12720" s="323" t="str">
        <f>+$F$95</f>
        <v>PROMEDIO VALOR ACREDITADO EN SMMLV</v>
      </c>
      <c r="G12720" s="324"/>
      <c r="H12720" s="324"/>
      <c r="I12720" s="324"/>
      <c r="J12720" s="324"/>
      <c r="K12720" s="66"/>
      <c r="L12720" s="88" t="s">
        <v>124</v>
      </c>
    </row>
    <row r="12721" spans="1:12" hidden="1" x14ac:dyDescent="0.3">
      <c r="A12721" s="18" t="str">
        <f>+A12635</f>
        <v>NO</v>
      </c>
      <c r="B12721" s="18"/>
      <c r="E12721" s="89"/>
      <c r="F12721" s="89"/>
      <c r="G12721" s="89"/>
      <c r="H12721" s="89"/>
      <c r="I12721" s="89"/>
      <c r="J12721" s="89"/>
      <c r="K12721" s="89"/>
      <c r="L12721" s="89"/>
    </row>
    <row r="12722" spans="1:12" ht="13" hidden="1" customHeight="1" x14ac:dyDescent="0.3">
      <c r="A12722" s="18" t="str">
        <f>+A12635</f>
        <v>NO</v>
      </c>
      <c r="B12722" s="18"/>
      <c r="E12722" s="69" t="str">
        <f>+$E$97</f>
        <v>3.9.2 EXIGENCIAS MÍNIMAS DE EXPERIENCIA Y FORMACIÓN ACADÉMICA DEL EQUIPO DE TRABAJO</v>
      </c>
      <c r="F12722" s="70"/>
      <c r="G12722" s="70"/>
      <c r="H12722" s="70"/>
      <c r="I12722" s="70"/>
      <c r="J12722" s="70"/>
      <c r="K12722" s="70"/>
      <c r="L12722" s="71"/>
    </row>
    <row r="12723" spans="1:12" hidden="1" x14ac:dyDescent="0.3">
      <c r="A12723" s="18" t="str">
        <f>+A12635</f>
        <v>NO</v>
      </c>
      <c r="B12723" s="18"/>
      <c r="E12723" s="90" t="str">
        <f>+$E$98</f>
        <v>Formulario 8</v>
      </c>
      <c r="F12723" s="315" t="s">
        <v>46</v>
      </c>
      <c r="G12723" s="316"/>
      <c r="H12723" s="317"/>
      <c r="I12723" s="318"/>
      <c r="J12723" s="318"/>
      <c r="K12723" s="318"/>
      <c r="L12723" s="319"/>
    </row>
    <row r="12724" spans="1:12" hidden="1" x14ac:dyDescent="0.3">
      <c r="A12724" s="18" t="str">
        <f>+A12635</f>
        <v>NO</v>
      </c>
      <c r="B12724" s="18"/>
      <c r="E12724" s="91" t="s">
        <v>124</v>
      </c>
      <c r="F12724" s="91" t="str">
        <f>+$F$99</f>
        <v>Director de Interventoría</v>
      </c>
      <c r="G12724" s="91" t="str">
        <f>+$G$99</f>
        <v>Residente de Interventoría</v>
      </c>
      <c r="H12724" s="320"/>
      <c r="I12724" s="321"/>
      <c r="J12724" s="321"/>
      <c r="K12724" s="321"/>
      <c r="L12724" s="322"/>
    </row>
    <row r="12725" spans="1:12" hidden="1" x14ac:dyDescent="0.3">
      <c r="A12725" s="18" t="str">
        <f>+A12635</f>
        <v>NO</v>
      </c>
      <c r="B12725" s="18"/>
      <c r="E12725" s="304" t="str">
        <f>+$E$100</f>
        <v>OBSERVACIONES RESPECTO REQUISITO HABILITANTE DEL PERSONAL CLAVE EVALUABLE</v>
      </c>
      <c r="F12725" s="305"/>
      <c r="G12725" s="305"/>
      <c r="H12725" s="305"/>
      <c r="I12725" s="305"/>
      <c r="J12725" s="305"/>
      <c r="K12725" s="305"/>
      <c r="L12725" s="305"/>
    </row>
    <row r="12726" spans="1:12" hidden="1" x14ac:dyDescent="0.3">
      <c r="A12726" s="18" t="str">
        <f>+A12635</f>
        <v>NO</v>
      </c>
      <c r="B12726" s="18"/>
      <c r="E12726" s="312" t="s">
        <v>124</v>
      </c>
      <c r="F12726" s="313"/>
      <c r="G12726" s="313"/>
      <c r="H12726" s="313"/>
      <c r="I12726" s="313"/>
      <c r="J12726" s="313"/>
      <c r="K12726" s="313"/>
      <c r="L12726" s="314"/>
    </row>
    <row r="12727" spans="1:12" hidden="1" x14ac:dyDescent="0.3">
      <c r="A12727" s="18" t="str">
        <f>+A12635</f>
        <v>NO</v>
      </c>
      <c r="B12727" s="18"/>
      <c r="E12727" s="89"/>
      <c r="F12727" s="89"/>
      <c r="G12727" s="89"/>
      <c r="H12727" s="89"/>
      <c r="I12727" s="89"/>
      <c r="J12727" s="89"/>
      <c r="K12727" s="89"/>
      <c r="L12727" s="89"/>
    </row>
    <row r="12728" spans="1:12" ht="13" hidden="1" customHeight="1" x14ac:dyDescent="0.3">
      <c r="A12728" s="18" t="str">
        <f>+A12635</f>
        <v>NO</v>
      </c>
      <c r="B12728" s="18"/>
      <c r="E12728" s="69" t="str">
        <f>+$E$103</f>
        <v>4.2 EQUIPO DE TRABAJO (Personal Clave Evaluable)</v>
      </c>
      <c r="F12728" s="70"/>
      <c r="G12728" s="70"/>
      <c r="H12728" s="70"/>
      <c r="I12728" s="70"/>
      <c r="J12728" s="70"/>
      <c r="K12728" s="70"/>
      <c r="L12728" s="71"/>
    </row>
    <row r="12729" spans="1:12" ht="23.25" hidden="1" customHeight="1" x14ac:dyDescent="0.3">
      <c r="A12729" s="18" t="str">
        <f>+A12635</f>
        <v>NO</v>
      </c>
      <c r="B12729" s="18"/>
      <c r="E12729" s="90" t="str">
        <f>+$E$104</f>
        <v>Formulario 9</v>
      </c>
      <c r="F12729" s="315" t="s">
        <v>46</v>
      </c>
      <c r="G12729" s="316"/>
      <c r="H12729" s="317"/>
      <c r="I12729" s="318"/>
      <c r="J12729" s="318"/>
      <c r="K12729" s="318"/>
      <c r="L12729" s="319"/>
    </row>
    <row r="12730" spans="1:12" hidden="1" x14ac:dyDescent="0.3">
      <c r="A12730" s="18" t="str">
        <f>+A12635</f>
        <v>NO</v>
      </c>
      <c r="B12730" s="18"/>
      <c r="E12730" s="91" t="s">
        <v>124</v>
      </c>
      <c r="F12730" s="91" t="str">
        <f>+$F$99</f>
        <v>Director de Interventoría</v>
      </c>
      <c r="G12730" s="91" t="str">
        <f>+$G$99</f>
        <v>Residente de Interventoría</v>
      </c>
      <c r="H12730" s="320"/>
      <c r="I12730" s="321"/>
      <c r="J12730" s="321"/>
      <c r="K12730" s="321"/>
      <c r="L12730" s="322"/>
    </row>
    <row r="12731" spans="1:12" hidden="1" x14ac:dyDescent="0.3">
      <c r="A12731" s="18" t="str">
        <f>+A12635</f>
        <v>NO</v>
      </c>
      <c r="B12731" s="18"/>
      <c r="E12731" s="89"/>
      <c r="F12731" s="89"/>
      <c r="G12731" s="89"/>
      <c r="H12731" s="89"/>
      <c r="I12731" s="89"/>
      <c r="J12731" s="89"/>
      <c r="K12731" s="89"/>
      <c r="L12731" s="89"/>
    </row>
    <row r="12732" spans="1:12" hidden="1" x14ac:dyDescent="0.3">
      <c r="A12732" s="1" t="str">
        <f>+A12635</f>
        <v>NO</v>
      </c>
      <c r="E12732" s="92" t="str">
        <f>+E12607</f>
        <v>CRITERIOS DE EVALUACIÓN Y PUNTAJE</v>
      </c>
      <c r="F12732" s="93"/>
      <c r="G12732" s="93"/>
      <c r="H12732" s="93"/>
      <c r="I12732" s="93"/>
      <c r="J12732" s="93"/>
      <c r="K12732" s="94"/>
      <c r="L12732" s="95" t="str">
        <f>+$L$107</f>
        <v>PUNTAJE OBTENIDO</v>
      </c>
    </row>
    <row r="12733" spans="1:12" hidden="1" x14ac:dyDescent="0.3">
      <c r="A12733" s="1" t="str">
        <f>+A12635</f>
        <v>NO</v>
      </c>
      <c r="E12733" s="96" t="str">
        <f>+$E$108</f>
        <v>VALOR</v>
      </c>
      <c r="F12733" s="97" t="str">
        <f>+$F$108</f>
        <v>EQUIPO DE TRABAJO (PERSONAL CLAVE EVALUABLE)</v>
      </c>
      <c r="G12733" s="24"/>
      <c r="H12733" s="24"/>
      <c r="I12733" s="24"/>
      <c r="J12733" s="24"/>
      <c r="K12733" s="24"/>
      <c r="L12733" s="98"/>
    </row>
    <row r="12734" spans="1:12" ht="12.75" hidden="1" customHeight="1" x14ac:dyDescent="0.3">
      <c r="A12734" s="1" t="str">
        <f>+A12635</f>
        <v>NO</v>
      </c>
      <c r="E12734" s="96">
        <f>+$E$109</f>
        <v>5</v>
      </c>
      <c r="F12734" s="307" t="str">
        <f>+$F$109</f>
        <v xml:space="preserve"> Experiencia Específica adicional</v>
      </c>
      <c r="G12734" s="308"/>
      <c r="H12734" s="308"/>
      <c r="I12734" s="308"/>
      <c r="J12734" s="308"/>
      <c r="K12734" s="309"/>
      <c r="L12734" s="99" t="str">
        <f>IFERROR(IF(VLOOKUP(C12635,'R. PUNTAJES'!$C$14:$R$213,'R. PUNTAJES'!$I$10,0)="","",VLOOKUP(C12635,'R. PUNTAJES'!$C$14:$R$213,'R. PUNTAJES'!$I$10,0)),"")</f>
        <v/>
      </c>
    </row>
    <row r="12735" spans="1:12" ht="12.75" hidden="1" customHeight="1" x14ac:dyDescent="0.3">
      <c r="A12735" s="1" t="str">
        <f>+A12635</f>
        <v>NO</v>
      </c>
      <c r="E12735" s="96">
        <f>+$E$110</f>
        <v>5</v>
      </c>
      <c r="F12735" s="307" t="str">
        <f>+$F$110</f>
        <v>Formación Académica adicional</v>
      </c>
      <c r="G12735" s="308"/>
      <c r="H12735" s="308"/>
      <c r="I12735" s="308"/>
      <c r="J12735" s="308"/>
      <c r="K12735" s="309"/>
      <c r="L12735" s="99" t="str">
        <f>IFERROR(IF(VLOOKUP(C12635,'R. PUNTAJES'!$C$14:$R$213,'R. PUNTAJES'!$J$10,0)="","",VLOOKUP(C12635,'R. PUNTAJES'!$C$14:$R$213,'R. PUNTAJES'!$J$10,0)),"")</f>
        <v/>
      </c>
    </row>
    <row r="12736" spans="1:12" hidden="1" x14ac:dyDescent="0.3">
      <c r="A12736" s="18" t="str">
        <f>+A12635</f>
        <v>NO</v>
      </c>
      <c r="B12736" s="18"/>
      <c r="E12736" s="100"/>
      <c r="F12736" s="101" t="str">
        <f>+$F$111</f>
        <v>FACTOR DE SOSTENIBILIDAD</v>
      </c>
      <c r="G12736" s="102"/>
      <c r="H12736" s="102"/>
      <c r="I12736" s="102"/>
      <c r="J12736" s="102"/>
      <c r="K12736" s="102"/>
      <c r="L12736" s="103"/>
    </row>
    <row r="12737" spans="1:12" hidden="1" x14ac:dyDescent="0.3">
      <c r="A12737" s="18" t="str">
        <f>+A12635</f>
        <v>NO</v>
      </c>
      <c r="B12737" s="18"/>
      <c r="E12737" s="104">
        <v>1</v>
      </c>
      <c r="F12737" s="105" t="str">
        <f>+$F$112</f>
        <v>Compromisos Sostenibilidad</v>
      </c>
      <c r="G12737" s="106"/>
      <c r="H12737" s="106"/>
      <c r="I12737" s="106"/>
      <c r="J12737" s="106"/>
      <c r="K12737" s="106"/>
      <c r="L12737" s="107" t="str">
        <f>IFERROR(IF(VLOOKUP(C12635,'R. PUNTAJES'!$C$14:$R$213,'R. PUNTAJES'!$K$10,0)="","",VLOOKUP(C12635,'R. PUNTAJES'!$C$14:$R$213,'R. PUNTAJES'!$K$10,0)),"")</f>
        <v/>
      </c>
    </row>
    <row r="12738" spans="1:12" hidden="1" x14ac:dyDescent="0.3">
      <c r="A12738" s="1" t="str">
        <f>+A12635</f>
        <v>NO</v>
      </c>
      <c r="E12738" s="108"/>
      <c r="F12738" s="109" t="str">
        <f>+$F$113</f>
        <v>APOYO A LA INDUSTRIA NACIONAL</v>
      </c>
      <c r="G12738" s="110"/>
      <c r="H12738" s="110"/>
      <c r="I12738" s="110"/>
      <c r="J12738" s="110"/>
      <c r="K12738" s="110"/>
      <c r="L12738" s="111"/>
    </row>
    <row r="12739" spans="1:12" ht="12.75" hidden="1" customHeight="1" x14ac:dyDescent="0.3">
      <c r="A12739" s="1" t="str">
        <f>+A12635</f>
        <v>NO</v>
      </c>
      <c r="E12739" s="96">
        <v>20</v>
      </c>
      <c r="F12739" s="307" t="str">
        <f>+$F$114</f>
        <v>Promoción de Servicios Nacionales o con Trato Nacional</v>
      </c>
      <c r="G12739" s="308"/>
      <c r="H12739" s="308"/>
      <c r="I12739" s="308"/>
      <c r="J12739" s="308"/>
      <c r="K12739" s="309"/>
      <c r="L12739" s="99" t="str">
        <f>IFERROR(IF(VLOOKUP(C12635,'R. PUNTAJES'!$C$14:$R$213,'R. PUNTAJES'!$L$10,0)="","",
IF(VLOOKUP(C12635,'R. PUNTAJES'!$C$14:$R$213,'R. PUNTAJES'!$L$10,0)=5,0,
VLOOKUP(C12635,'R. PUNTAJES'!$C$14:$R$213,'R. PUNTAJES'!$L$10,0))),"")</f>
        <v/>
      </c>
    </row>
    <row r="12740" spans="1:12" ht="12.75" hidden="1" customHeight="1" x14ac:dyDescent="0.3">
      <c r="A12740" s="1" t="str">
        <f>+A12635</f>
        <v>NO</v>
      </c>
      <c r="E12740" s="96">
        <v>5</v>
      </c>
      <c r="F12740" s="307" t="str">
        <f>+$F$115</f>
        <v>Incorporación de componente nacional en servicios extranjeros</v>
      </c>
      <c r="G12740" s="308"/>
      <c r="H12740" s="308"/>
      <c r="I12740" s="308"/>
      <c r="J12740" s="308"/>
      <c r="K12740" s="309"/>
      <c r="L12740" s="99" t="str">
        <f>IFERROR(IF(VLOOKUP(C12635,'R. PUNTAJES'!$C$14:$R$213,'R. PUNTAJES'!$L$10,0)="","",
IF(VLOOKUP(C12635,'R. PUNTAJES'!$C$14:$R$213,'R. PUNTAJES'!$L$10,0)=20,0,
VLOOKUP(C12635,'R. PUNTAJES'!$C$14:$R$213,'R. PUNTAJES'!$L$10,0))),"")</f>
        <v/>
      </c>
    </row>
    <row r="12741" spans="1:12" hidden="1" x14ac:dyDescent="0.3">
      <c r="A12741" s="1" t="str">
        <f>+A12635</f>
        <v>NO</v>
      </c>
      <c r="E12741" s="112"/>
      <c r="F12741" s="97" t="str">
        <f>+$F$116</f>
        <v>VINCULACIÓN DE PERSONAS CON DISCAPACIDAD</v>
      </c>
      <c r="G12741" s="24"/>
      <c r="H12741" s="24"/>
      <c r="I12741" s="24"/>
      <c r="J12741" s="24"/>
      <c r="K12741" s="24"/>
      <c r="L12741" s="98"/>
    </row>
    <row r="12742" spans="1:12" ht="12.75" hidden="1" customHeight="1" x14ac:dyDescent="0.3">
      <c r="A12742" s="1" t="str">
        <f>+A12635</f>
        <v>NO</v>
      </c>
      <c r="E12742" s="96">
        <v>1</v>
      </c>
      <c r="F12742" s="307" t="str">
        <f>+$F$117</f>
        <v xml:space="preserve">Trabajadores vinculados a la planta de personal </v>
      </c>
      <c r="G12742" s="308"/>
      <c r="H12742" s="308"/>
      <c r="I12742" s="308"/>
      <c r="J12742" s="308"/>
      <c r="K12742" s="309"/>
      <c r="L12742" s="99" t="str">
        <f>IFERROR(IF(VLOOKUP(C12635,'R. PUNTAJES'!$C$14:$R$213,'R. PUNTAJES'!$M$10,0)="","",VLOOKUP(C12635,'R. PUNTAJES'!$C$14:$R$213,'R. PUNTAJES'!$M$10,0)),"")</f>
        <v/>
      </c>
    </row>
    <row r="12743" spans="1:12" hidden="1" x14ac:dyDescent="0.3">
      <c r="A12743" s="1" t="str">
        <f>+A12635</f>
        <v>NO</v>
      </c>
      <c r="E12743" s="112"/>
      <c r="F12743" s="97" t="str">
        <f>+$F$118</f>
        <v>EMPRENDIMIENTOS Y EMPRESAS DE MUJERES</v>
      </c>
      <c r="G12743" s="24"/>
      <c r="H12743" s="24"/>
      <c r="I12743" s="24"/>
      <c r="J12743" s="24"/>
      <c r="K12743" s="24"/>
      <c r="L12743" s="98"/>
    </row>
    <row r="12744" spans="1:12" ht="13" hidden="1" customHeight="1" x14ac:dyDescent="0.3">
      <c r="A12744" s="1" t="str">
        <f>+A12635</f>
        <v>NO</v>
      </c>
      <c r="E12744" s="96">
        <v>0.25</v>
      </c>
      <c r="F12744" s="307" t="str">
        <f>+$F$119</f>
        <v>Emprendimientos y empresas de mujeres</v>
      </c>
      <c r="G12744" s="308"/>
      <c r="H12744" s="308"/>
      <c r="I12744" s="308"/>
      <c r="J12744" s="308"/>
      <c r="K12744" s="309"/>
      <c r="L12744" s="113" t="str">
        <f>IFERROR(IF(VLOOKUP(C12635,'R. PUNTAJES'!$C$14:$R$213,'R. PUNTAJES'!$N$10,0)="","",VLOOKUP(C12635,'R. PUNTAJES'!$C$14:$R$213,'R. PUNTAJES'!$N$10,0)),"")</f>
        <v/>
      </c>
    </row>
    <row r="12745" spans="1:12" hidden="1" x14ac:dyDescent="0.3">
      <c r="A12745" s="18" t="str">
        <f>+A12746</f>
        <v>NO</v>
      </c>
      <c r="B12745" s="18"/>
      <c r="E12745" s="112"/>
      <c r="F12745" s="97" t="str">
        <f>+$F$120</f>
        <v>MIPYME</v>
      </c>
      <c r="G12745" s="24"/>
      <c r="H12745" s="24"/>
      <c r="I12745" s="24"/>
      <c r="J12745" s="24"/>
      <c r="K12745" s="24"/>
      <c r="L12745" s="98"/>
    </row>
    <row r="12746" spans="1:12" hidden="1" x14ac:dyDescent="0.3">
      <c r="A12746" s="18" t="str">
        <f>+IF(E12746=0,"NO",1)</f>
        <v>NO</v>
      </c>
      <c r="B12746" s="18"/>
      <c r="E12746" s="96">
        <v>0</v>
      </c>
      <c r="F12746" s="307" t="str">
        <f>+$F$121</f>
        <v>Mipyme</v>
      </c>
      <c r="G12746" s="308"/>
      <c r="H12746" s="308"/>
      <c r="I12746" s="308"/>
      <c r="J12746" s="308"/>
      <c r="K12746" s="309"/>
      <c r="L12746" s="113" t="str">
        <f>IFERROR(IF(VLOOKUP(C12635,'R. PUNTAJES'!$C$14:$R$213,'R. PUNTAJES'!$O$10,0)="","",VLOOKUP(C12635,'R. PUNTAJES'!$C$14:$R$213,'R. PUNTAJES'!$O$10,0)),"")</f>
        <v/>
      </c>
    </row>
    <row r="12747" spans="1:12" hidden="1" x14ac:dyDescent="0.3">
      <c r="A12747" s="1" t="str">
        <f>+A12635</f>
        <v>NO</v>
      </c>
      <c r="E12747" s="112"/>
      <c r="F12747" s="97" t="str">
        <f>+$F$122</f>
        <v>EXPERIENCIA DEL PROPONENTE</v>
      </c>
      <c r="G12747" s="24"/>
      <c r="H12747" s="24"/>
      <c r="I12747" s="24"/>
      <c r="J12747" s="24"/>
      <c r="K12747" s="24"/>
      <c r="L12747" s="98"/>
    </row>
    <row r="12748" spans="1:12" hidden="1" x14ac:dyDescent="0.3">
      <c r="A12748" s="1" t="str">
        <f>+A12635</f>
        <v>NO</v>
      </c>
      <c r="E12748" s="96">
        <v>59.5</v>
      </c>
      <c r="F12748" s="307" t="str">
        <f>+$F$123</f>
        <v>mediana con valor absoluto</v>
      </c>
      <c r="G12748" s="308"/>
      <c r="H12748" s="308"/>
      <c r="I12748" s="308"/>
      <c r="J12748" s="308"/>
      <c r="K12748" s="309"/>
      <c r="L12748" s="113" t="str">
        <f>IFERROR(IF(VLOOKUP(C12635,'R. PUNTAJES'!$C$14:$R$213,'R. PUNTAJES'!$R$10,0)="","",VLOOKUP(C12635,'R. PUNTAJES'!$C$14:$R$213,'R. PUNTAJES'!$R$10,0)),"")</f>
        <v/>
      </c>
    </row>
    <row r="12749" spans="1:12" hidden="1" x14ac:dyDescent="0.3">
      <c r="A12749" s="1" t="str">
        <f>+A12635</f>
        <v>NO</v>
      </c>
      <c r="E12749" s="112"/>
      <c r="F12749" s="97" t="str">
        <f>+$F$124</f>
        <v>MULTAS</v>
      </c>
      <c r="G12749" s="24"/>
      <c r="H12749" s="24"/>
      <c r="I12749" s="24"/>
      <c r="J12749" s="24"/>
      <c r="K12749" s="24"/>
      <c r="L12749" s="98"/>
    </row>
    <row r="12750" spans="1:12" ht="12.75" hidden="1" customHeight="1" x14ac:dyDescent="0.3">
      <c r="A12750" s="1" t="str">
        <f>+A12635</f>
        <v>NO</v>
      </c>
      <c r="E12750" s="96">
        <v>-2</v>
      </c>
      <c r="F12750" s="307" t="str">
        <f>+$F$125</f>
        <v>Una o más multas o cláusulas penales durante el último año</v>
      </c>
      <c r="G12750" s="310"/>
      <c r="H12750" s="310"/>
      <c r="I12750" s="310"/>
      <c r="J12750" s="310"/>
      <c r="K12750" s="311"/>
      <c r="L12750" s="99" t="str">
        <f>IFERROR(IF(VLOOKUP(C12635,'R. PUNTAJES'!$C$14:$R$213,'R. PUNTAJES'!$Q$10,0)="","",VLOOKUP(C12635,'R. PUNTAJES'!$C$14:$R$213,'R. PUNTAJES'!$Q$10,0)),"")</f>
        <v/>
      </c>
    </row>
    <row r="12751" spans="1:12" hidden="1" x14ac:dyDescent="0.3">
      <c r="A12751" s="1" t="str">
        <f>+A12635</f>
        <v>NO</v>
      </c>
      <c r="E12751" s="112"/>
      <c r="F12751" s="97" t="str">
        <f>+$F$126</f>
        <v>OBRAS INCONCLUSAS</v>
      </c>
      <c r="G12751" s="24"/>
      <c r="H12751" s="24"/>
      <c r="I12751" s="24"/>
      <c r="J12751" s="24"/>
      <c r="K12751" s="24"/>
      <c r="L12751" s="98"/>
    </row>
    <row r="12752" spans="1:12" hidden="1" x14ac:dyDescent="0.3">
      <c r="A12752" s="1" t="str">
        <f>+A12635</f>
        <v>NO</v>
      </c>
      <c r="E12752" s="96">
        <v>-1</v>
      </c>
      <c r="F12752" s="301" t="str">
        <f>+$F$127</f>
        <v>Anotación vigente de obra civil inconclusa</v>
      </c>
      <c r="G12752" s="302"/>
      <c r="H12752" s="302"/>
      <c r="I12752" s="302"/>
      <c r="J12752" s="302"/>
      <c r="K12752" s="303"/>
      <c r="L12752" s="99" t="str">
        <f>IFERROR(IF(VLOOKUP(C12635,'R. PUNTAJES'!$C$14:$R$213,'R. PUNTAJES'!$P$10,0)="","",VLOOKUP(C12635,'R. PUNTAJES'!$C$14:$R$213,'R. PUNTAJES'!$P$10,0)),"")</f>
        <v/>
      </c>
    </row>
    <row r="12753" spans="1:16" ht="7.5" hidden="1" customHeight="1" x14ac:dyDescent="0.3">
      <c r="A12753" s="1" t="str">
        <f>+A12635</f>
        <v>NO</v>
      </c>
      <c r="E12753" s="114"/>
      <c r="F12753" s="45"/>
      <c r="G12753" s="45"/>
      <c r="H12753" s="45"/>
      <c r="I12753" s="45"/>
      <c r="J12753" s="45"/>
      <c r="K12753" s="45"/>
      <c r="L12753" s="48"/>
    </row>
    <row r="12754" spans="1:16" hidden="1" x14ac:dyDescent="0.3">
      <c r="A12754" s="1" t="str">
        <f>+A12635</f>
        <v>NO</v>
      </c>
      <c r="E12754" s="115" t="str">
        <f>+$E$129</f>
        <v>PUNTAJE TOTAL</v>
      </c>
      <c r="F12754" s="116"/>
      <c r="G12754" s="116"/>
      <c r="H12754" s="116"/>
      <c r="I12754" s="116"/>
      <c r="J12754" s="116"/>
      <c r="K12754" s="117"/>
      <c r="L12754" s="118">
        <f>IFERROR(IF(VLOOKUP(C12635,'R. PUNTAJES'!$C$14:$R$213,'R. PUNTAJES'!$H$10,0)="RECHAZO","",SUM(L12734:L12752)),"")</f>
        <v>0</v>
      </c>
    </row>
    <row r="12755" spans="1:16" hidden="1" x14ac:dyDescent="0.3">
      <c r="A12755" s="1" t="str">
        <f>+A12635</f>
        <v>NO</v>
      </c>
      <c r="E12755" s="304" t="str">
        <f>+$E$130</f>
        <v>OBSERVACIONES RESPECTO A PUNTAJES</v>
      </c>
      <c r="F12755" s="305"/>
      <c r="G12755" s="305"/>
      <c r="H12755" s="305"/>
      <c r="I12755" s="305"/>
      <c r="J12755" s="305"/>
      <c r="K12755" s="305"/>
      <c r="L12755" s="305"/>
    </row>
    <row r="12756" spans="1:16" ht="12" hidden="1" customHeight="1" x14ac:dyDescent="0.3">
      <c r="A12756" s="1" t="str">
        <f>+A12635</f>
        <v>NO</v>
      </c>
      <c r="E12756" s="306" t="s">
        <v>124</v>
      </c>
      <c r="F12756" s="305"/>
      <c r="G12756" s="305"/>
      <c r="H12756" s="305"/>
      <c r="I12756" s="305"/>
      <c r="J12756" s="305"/>
      <c r="K12756" s="305"/>
      <c r="L12756" s="305"/>
      <c r="N12756" s="119"/>
      <c r="O12756" s="119"/>
      <c r="P12756" s="120"/>
    </row>
    <row r="12757" spans="1:16" ht="3" hidden="1" customHeight="1" x14ac:dyDescent="0.3">
      <c r="A12757" s="1" t="str">
        <f>+A12636</f>
        <v>NO</v>
      </c>
      <c r="E12757" s="121"/>
      <c r="F12757" s="122"/>
      <c r="G12757" s="122"/>
      <c r="H12757" s="122"/>
      <c r="I12757" s="122"/>
      <c r="J12757" s="122"/>
      <c r="K12757" s="122"/>
      <c r="L12757" s="123"/>
    </row>
    <row r="12758" spans="1:16" hidden="1" x14ac:dyDescent="0.3">
      <c r="A12758" s="1" t="str">
        <f>+IF(OR(C12760=""),"NO",1)</f>
        <v>NO</v>
      </c>
      <c r="E12758" s="346"/>
      <c r="F12758" s="347"/>
      <c r="G12758" s="347"/>
      <c r="H12758" s="347"/>
      <c r="I12758" s="347"/>
      <c r="J12758" s="347"/>
      <c r="K12758" s="347"/>
      <c r="L12758" s="347"/>
    </row>
    <row r="12759" spans="1:16" ht="4.5" hidden="1" customHeight="1" x14ac:dyDescent="0.3">
      <c r="A12759" s="1" t="str">
        <f>+A12760</f>
        <v>NO</v>
      </c>
      <c r="E12759" s="15"/>
      <c r="F12759" s="16"/>
      <c r="G12759" s="16"/>
      <c r="H12759" s="16"/>
      <c r="I12759" s="16"/>
      <c r="J12759" s="16"/>
      <c r="K12759" s="16"/>
      <c r="L12759" s="17"/>
    </row>
    <row r="12760" spans="1:16" ht="15.75" hidden="1" customHeight="1" x14ac:dyDescent="0.3">
      <c r="A12760" s="1" t="str">
        <f>+IF(OR(C12760=""),"NO",1)</f>
        <v>NO</v>
      </c>
      <c r="B12760" s="1">
        <f>1+MAX($B$1:B12759)</f>
        <v>103</v>
      </c>
      <c r="C12760" s="18" t="s">
        <v>124</v>
      </c>
      <c r="E12760" s="19" t="s">
        <v>124</v>
      </c>
      <c r="F12760" s="20"/>
      <c r="G12760" s="20"/>
      <c r="H12760" s="20"/>
      <c r="I12760" s="21"/>
      <c r="J12760" s="20"/>
      <c r="K12760" s="21"/>
      <c r="L12760" s="22"/>
    </row>
    <row r="12761" spans="1:16" hidden="1" x14ac:dyDescent="0.3">
      <c r="A12761" s="1" t="str">
        <f>A12760</f>
        <v>NO</v>
      </c>
      <c r="E12761" s="23" t="str">
        <f>+$E$11</f>
        <v>Integrantes</v>
      </c>
      <c r="F12761" s="24"/>
      <c r="G12761" s="24"/>
      <c r="H12761" s="24"/>
      <c r="I12761" s="24"/>
      <c r="J12761" s="24"/>
      <c r="K12761" s="25" t="str">
        <f>+$K$11</f>
        <v>Nit</v>
      </c>
      <c r="L12761" s="26" t="str">
        <f>+$L$11</f>
        <v>Part.</v>
      </c>
    </row>
    <row r="12762" spans="1:16" hidden="1" x14ac:dyDescent="0.3">
      <c r="A12762" s="1" t="str">
        <f>+A12761</f>
        <v>NO</v>
      </c>
      <c r="C12762" s="1" t="s">
        <v>124</v>
      </c>
      <c r="E12762" s="27" t="s">
        <v>124</v>
      </c>
      <c r="F12762" s="28"/>
      <c r="G12762" s="28"/>
      <c r="H12762" s="28"/>
      <c r="I12762" s="28"/>
      <c r="J12762" s="28"/>
      <c r="K12762" s="29" t="s">
        <v>124</v>
      </c>
      <c r="L12762" s="30" t="s">
        <v>124</v>
      </c>
    </row>
    <row r="12763" spans="1:16" hidden="1" x14ac:dyDescent="0.3">
      <c r="A12763" s="18" t="str">
        <f>+IF(OR(C12763=""),"NO",1)</f>
        <v>NO</v>
      </c>
      <c r="B12763" s="18"/>
      <c r="C12763" s="1" t="s">
        <v>124</v>
      </c>
      <c r="E12763" s="31" t="s">
        <v>124</v>
      </c>
      <c r="F12763" s="32"/>
      <c r="G12763" s="32"/>
      <c r="H12763" s="32"/>
      <c r="I12763" s="32"/>
      <c r="J12763" s="32"/>
      <c r="K12763" s="33" t="s">
        <v>124</v>
      </c>
      <c r="L12763" s="34" t="s">
        <v>124</v>
      </c>
    </row>
    <row r="12764" spans="1:16" hidden="1" x14ac:dyDescent="0.3">
      <c r="A12764" s="18" t="str">
        <f>+IF(OR(C12764=""),"NO",1)</f>
        <v>NO</v>
      </c>
      <c r="B12764" s="18"/>
      <c r="C12764" s="1" t="s">
        <v>124</v>
      </c>
      <c r="E12764" s="31" t="s">
        <v>124</v>
      </c>
      <c r="F12764" s="32"/>
      <c r="G12764" s="32"/>
      <c r="H12764" s="32"/>
      <c r="I12764" s="32"/>
      <c r="J12764" s="32"/>
      <c r="K12764" s="33" t="s">
        <v>124</v>
      </c>
      <c r="L12764" s="34" t="s">
        <v>124</v>
      </c>
    </row>
    <row r="12765" spans="1:16" hidden="1" x14ac:dyDescent="0.3">
      <c r="A12765" s="18" t="str">
        <f>+IF(OR(C12765=""),"NO",1)</f>
        <v>NO</v>
      </c>
      <c r="B12765" s="18"/>
      <c r="C12765" s="1" t="s">
        <v>124</v>
      </c>
      <c r="E12765" s="31" t="s">
        <v>13</v>
      </c>
      <c r="F12765" s="32"/>
      <c r="G12765" s="32"/>
      <c r="H12765" s="32"/>
      <c r="I12765" s="32"/>
      <c r="J12765" s="32"/>
      <c r="K12765" s="33"/>
      <c r="L12765" s="34"/>
    </row>
    <row r="12766" spans="1:16" hidden="1" x14ac:dyDescent="0.3">
      <c r="A12766" s="18" t="str">
        <f>+IF(OR(C12766=""),"NO",1)</f>
        <v>NO</v>
      </c>
      <c r="B12766" s="18"/>
      <c r="C12766" s="1" t="s">
        <v>124</v>
      </c>
      <c r="E12766" s="31" t="s">
        <v>13</v>
      </c>
      <c r="F12766" s="32"/>
      <c r="G12766" s="32"/>
      <c r="H12766" s="32"/>
      <c r="I12766" s="32"/>
      <c r="J12766" s="32"/>
      <c r="K12766" s="33"/>
      <c r="L12766" s="34"/>
    </row>
    <row r="12767" spans="1:16" hidden="1" x14ac:dyDescent="0.3">
      <c r="A12767" s="18" t="str">
        <f>+IF(OR(C12767=""),"NO",1)</f>
        <v>NO</v>
      </c>
      <c r="B12767" s="18"/>
      <c r="C12767" s="1" t="s">
        <v>124</v>
      </c>
      <c r="E12767" s="35" t="s">
        <v>13</v>
      </c>
      <c r="F12767" s="36"/>
      <c r="G12767" s="36"/>
      <c r="H12767" s="36"/>
      <c r="I12767" s="36"/>
      <c r="J12767" s="36"/>
      <c r="K12767" s="37"/>
      <c r="L12767" s="38"/>
    </row>
    <row r="12768" spans="1:16" ht="5.15" hidden="1" customHeight="1" x14ac:dyDescent="0.3">
      <c r="A12768" s="1" t="str">
        <f>+A12760</f>
        <v>NO</v>
      </c>
      <c r="E12768" s="39"/>
      <c r="F12768" s="39"/>
      <c r="G12768" s="39"/>
      <c r="H12768" s="39"/>
      <c r="I12768" s="39"/>
      <c r="J12768" s="39"/>
      <c r="K12768" s="39"/>
      <c r="L12768" s="39"/>
    </row>
    <row r="12769" spans="1:12" ht="15.75" hidden="1" customHeight="1" x14ac:dyDescent="0.3">
      <c r="A12769" s="1" t="str">
        <f>+A12760</f>
        <v>NO</v>
      </c>
      <c r="E12769" s="40" t="str">
        <f>+$E$19</f>
        <v>RESULTADO DE EVALUACIÓN TÉCNICA</v>
      </c>
      <c r="F12769" s="41"/>
      <c r="G12769" s="41"/>
      <c r="H12769" s="41"/>
      <c r="I12769" s="41"/>
      <c r="J12769" s="41"/>
      <c r="K12769" s="41"/>
      <c r="L12769" s="42"/>
    </row>
    <row r="12770" spans="1:12" hidden="1" x14ac:dyDescent="0.3">
      <c r="A12770" s="1" t="str">
        <f>+A12760</f>
        <v>NO</v>
      </c>
      <c r="E12770" s="43"/>
      <c r="F12770" s="44" t="str">
        <f>+$F$20</f>
        <v>Experiencia</v>
      </c>
      <c r="G12770" s="45"/>
      <c r="H12770" s="45"/>
      <c r="I12770" s="45"/>
      <c r="J12770" s="45"/>
      <c r="K12770" s="46"/>
      <c r="L12770" s="47" t="s">
        <v>124</v>
      </c>
    </row>
    <row r="12771" spans="1:12" hidden="1" x14ac:dyDescent="0.3">
      <c r="A12771" s="1" t="str">
        <f>+A12760</f>
        <v>NO</v>
      </c>
      <c r="E12771" s="348" t="str">
        <f>+$E$21</f>
        <v>OBSERVACIONES RESPECTO A LA EVALUACIÓN DE EXPERIENCIA</v>
      </c>
      <c r="F12771" s="308"/>
      <c r="G12771" s="308"/>
      <c r="H12771" s="308"/>
      <c r="I12771" s="308"/>
      <c r="J12771" s="308"/>
      <c r="K12771" s="308"/>
      <c r="L12771" s="349"/>
    </row>
    <row r="12772" spans="1:12" hidden="1" x14ac:dyDescent="0.3">
      <c r="A12772" s="1" t="str">
        <f>+A12760</f>
        <v>NO</v>
      </c>
      <c r="E12772" s="350" t="s">
        <v>124</v>
      </c>
      <c r="F12772" s="351"/>
      <c r="G12772" s="351"/>
      <c r="H12772" s="351"/>
      <c r="I12772" s="351"/>
      <c r="J12772" s="351"/>
      <c r="K12772" s="351"/>
      <c r="L12772" s="352"/>
    </row>
    <row r="12773" spans="1:12" ht="5.15" hidden="1" customHeight="1" x14ac:dyDescent="0.3">
      <c r="A12773" s="1" t="str">
        <f>+A12760</f>
        <v>NO</v>
      </c>
      <c r="E12773" s="39"/>
      <c r="F12773" s="39"/>
      <c r="G12773" s="39"/>
      <c r="H12773" s="39"/>
      <c r="I12773" s="39"/>
      <c r="J12773" s="39"/>
      <c r="K12773" s="39"/>
      <c r="L12773" s="39"/>
    </row>
    <row r="12774" spans="1:12" ht="12.75" hidden="1" customHeight="1" x14ac:dyDescent="0.3">
      <c r="A12774" s="1" t="str">
        <f>+A12760</f>
        <v>NO</v>
      </c>
      <c r="E12774" s="40" t="str">
        <f>+$E$24</f>
        <v>EXPERIENCIA HABILITANTE: CONTRATOS PRESENTADOS</v>
      </c>
      <c r="F12774" s="41"/>
      <c r="G12774" s="41"/>
      <c r="H12774" s="41"/>
      <c r="I12774" s="41"/>
      <c r="J12774" s="41"/>
      <c r="K12774" s="41"/>
      <c r="L12774" s="42"/>
    </row>
    <row r="12775" spans="1:12" ht="8.5" hidden="1" customHeight="1" x14ac:dyDescent="0.3">
      <c r="A12775" s="1" t="str">
        <f>+A12760</f>
        <v>NO</v>
      </c>
      <c r="E12775" s="49"/>
      <c r="F12775" s="50"/>
      <c r="G12775" s="51"/>
      <c r="H12775" s="51"/>
      <c r="I12775" s="51"/>
      <c r="J12775" s="51"/>
      <c r="K12775" s="51"/>
      <c r="L12775" s="52"/>
    </row>
    <row r="12776" spans="1:12" hidden="1" x14ac:dyDescent="0.3">
      <c r="A12776" s="18" t="str">
        <f>+IF(OR(C12776=""),"NO",1)</f>
        <v>NO</v>
      </c>
      <c r="B12776" s="18"/>
      <c r="C12776" s="1" t="s">
        <v>124</v>
      </c>
      <c r="E12776" s="329">
        <v>1</v>
      </c>
      <c r="F12776" s="53" t="str">
        <f>+$F$26</f>
        <v>OBJETO</v>
      </c>
      <c r="G12776" s="332" t="s">
        <v>124</v>
      </c>
      <c r="H12776" s="333"/>
      <c r="I12776" s="333"/>
      <c r="J12776" s="333"/>
      <c r="K12776" s="333"/>
      <c r="L12776" s="334"/>
    </row>
    <row r="12777" spans="1:12" hidden="1" x14ac:dyDescent="0.3">
      <c r="A12777" s="18" t="str">
        <f>+IF(OR(C12776=""),"NO",1)</f>
        <v>NO</v>
      </c>
      <c r="B12777" s="18"/>
      <c r="E12777" s="330"/>
      <c r="F12777" s="54" t="str">
        <f>+$F$27</f>
        <v>CONTRATANTE</v>
      </c>
      <c r="G12777" s="335" t="s">
        <v>124</v>
      </c>
      <c r="H12777" s="310"/>
      <c r="I12777" s="310"/>
      <c r="J12777" s="310"/>
      <c r="K12777" s="310"/>
      <c r="L12777" s="336"/>
    </row>
    <row r="12778" spans="1:12" hidden="1" x14ac:dyDescent="0.3">
      <c r="A12778" s="18" t="str">
        <f>+IF(OR(C12776=""),"NO",1)</f>
        <v>NO</v>
      </c>
      <c r="B12778" s="18"/>
      <c r="E12778" s="330"/>
      <c r="F12778" s="54" t="str">
        <f>+$F$28</f>
        <v>APORTANTE</v>
      </c>
      <c r="G12778" s="337" t="s">
        <v>124</v>
      </c>
      <c r="H12778" s="338"/>
      <c r="I12778" s="338"/>
      <c r="J12778" s="338"/>
      <c r="K12778" s="338"/>
      <c r="L12778" s="339"/>
    </row>
    <row r="12779" spans="1:12" hidden="1" x14ac:dyDescent="0.3">
      <c r="A12779" s="18" t="str">
        <f>+IF(OR(C12776=""),"NO",1)</f>
        <v>NO</v>
      </c>
      <c r="B12779" s="18"/>
      <c r="E12779" s="330"/>
      <c r="F12779" s="54" t="str">
        <f>+$F$29</f>
        <v>VALOR /SMMLV)</v>
      </c>
      <c r="G12779" s="55" t="s">
        <v>124</v>
      </c>
      <c r="H12779" s="56" t="str">
        <f>+$H$29</f>
        <v>% PART..</v>
      </c>
      <c r="I12779" s="57" t="s">
        <v>124</v>
      </c>
      <c r="J12779" s="58" t="str">
        <f>+$J$29</f>
        <v>VALOR ACREDITADO</v>
      </c>
      <c r="K12779" s="59"/>
      <c r="L12779" s="47" t="s">
        <v>124</v>
      </c>
    </row>
    <row r="12780" spans="1:12" hidden="1" x14ac:dyDescent="0.3">
      <c r="A12780" s="18" t="str">
        <f>+IF(OR(C12776=""),"NO",1)</f>
        <v>NO</v>
      </c>
      <c r="B12780" s="18"/>
      <c r="E12780" s="330"/>
      <c r="F12780" s="60" t="str">
        <f>+$F$30</f>
        <v>EXPERIENCIA APORTADA</v>
      </c>
      <c r="G12780" s="340" t="s">
        <v>124</v>
      </c>
      <c r="H12780" s="341"/>
      <c r="I12780" s="341"/>
      <c r="J12780" s="341"/>
      <c r="K12780" s="341"/>
      <c r="L12780" s="342"/>
    </row>
    <row r="12781" spans="1:12" hidden="1" x14ac:dyDescent="0.3">
      <c r="A12781" s="18" t="str">
        <f>+IF(OR(C12776=""),"NO",1)</f>
        <v>NO</v>
      </c>
      <c r="B12781" s="18"/>
      <c r="E12781" s="331"/>
      <c r="F12781" s="62" t="str">
        <f>+$F$31</f>
        <v>OBSERVACIÓN</v>
      </c>
      <c r="G12781" s="343" t="s">
        <v>124</v>
      </c>
      <c r="H12781" s="344"/>
      <c r="I12781" s="344"/>
      <c r="J12781" s="344"/>
      <c r="K12781" s="344"/>
      <c r="L12781" s="345"/>
    </row>
    <row r="12782" spans="1:12" ht="8.5" hidden="1" customHeight="1" x14ac:dyDescent="0.3">
      <c r="A12782" s="18" t="str">
        <f>+IF(OR(C12776=""),"NO",1)</f>
        <v>NO</v>
      </c>
      <c r="B12782" s="18"/>
      <c r="E12782" s="49"/>
      <c r="F12782" s="50"/>
      <c r="G12782" s="51"/>
      <c r="H12782" s="51"/>
      <c r="I12782" s="51"/>
      <c r="J12782" s="51"/>
      <c r="K12782" s="51"/>
      <c r="L12782" s="52"/>
    </row>
    <row r="12783" spans="1:12" hidden="1" x14ac:dyDescent="0.3">
      <c r="A12783" s="18" t="str">
        <f t="shared" ref="A12783" si="4284">+IF(OR(C12783=""),"NO",1)</f>
        <v>NO</v>
      </c>
      <c r="B12783" s="18"/>
      <c r="C12783" s="1" t="s">
        <v>124</v>
      </c>
      <c r="E12783" s="329">
        <v>2</v>
      </c>
      <c r="F12783" s="53" t="str">
        <f>+$F$26</f>
        <v>OBJETO</v>
      </c>
      <c r="G12783" s="332" t="s">
        <v>124</v>
      </c>
      <c r="H12783" s="333"/>
      <c r="I12783" s="333"/>
      <c r="J12783" s="333"/>
      <c r="K12783" s="333"/>
      <c r="L12783" s="334"/>
    </row>
    <row r="12784" spans="1:12" hidden="1" x14ac:dyDescent="0.3">
      <c r="A12784" s="18" t="str">
        <f t="shared" ref="A12784" si="4285">+IF(OR(C12783=""),"NO",1)</f>
        <v>NO</v>
      </c>
      <c r="B12784" s="18"/>
      <c r="E12784" s="330"/>
      <c r="F12784" s="54" t="str">
        <f>+$F$27</f>
        <v>CONTRATANTE</v>
      </c>
      <c r="G12784" s="335" t="s">
        <v>124</v>
      </c>
      <c r="H12784" s="310"/>
      <c r="I12784" s="310"/>
      <c r="J12784" s="310"/>
      <c r="K12784" s="310"/>
      <c r="L12784" s="336"/>
    </row>
    <row r="12785" spans="1:12" hidden="1" x14ac:dyDescent="0.3">
      <c r="A12785" s="18" t="str">
        <f t="shared" ref="A12785" si="4286">+IF(OR(C12783=""),"NO",1)</f>
        <v>NO</v>
      </c>
      <c r="B12785" s="18"/>
      <c r="E12785" s="330"/>
      <c r="F12785" s="54" t="str">
        <f>+$F$28</f>
        <v>APORTANTE</v>
      </c>
      <c r="G12785" s="337" t="s">
        <v>124</v>
      </c>
      <c r="H12785" s="338"/>
      <c r="I12785" s="338"/>
      <c r="J12785" s="338"/>
      <c r="K12785" s="338"/>
      <c r="L12785" s="339"/>
    </row>
    <row r="12786" spans="1:12" hidden="1" x14ac:dyDescent="0.3">
      <c r="A12786" s="18" t="str">
        <f t="shared" ref="A12786" si="4287">+IF(OR(C12783=""),"NO",1)</f>
        <v>NO</v>
      </c>
      <c r="B12786" s="18"/>
      <c r="E12786" s="330"/>
      <c r="F12786" s="54" t="str">
        <f>+$F$29</f>
        <v>VALOR /SMMLV)</v>
      </c>
      <c r="G12786" s="55" t="s">
        <v>124</v>
      </c>
      <c r="H12786" s="56" t="str">
        <f>+$H$29</f>
        <v>% PART..</v>
      </c>
      <c r="I12786" s="57" t="s">
        <v>124</v>
      </c>
      <c r="J12786" s="58" t="str">
        <f>+$J$29</f>
        <v>VALOR ACREDITADO</v>
      </c>
      <c r="K12786" s="59"/>
      <c r="L12786" s="47" t="s">
        <v>124</v>
      </c>
    </row>
    <row r="12787" spans="1:12" hidden="1" x14ac:dyDescent="0.3">
      <c r="A12787" s="18" t="str">
        <f t="shared" ref="A12787" si="4288">+IF(OR(C12783=""),"NO",1)</f>
        <v>NO</v>
      </c>
      <c r="B12787" s="18"/>
      <c r="E12787" s="330"/>
      <c r="F12787" s="60" t="str">
        <f>+$F$30</f>
        <v>EXPERIENCIA APORTADA</v>
      </c>
      <c r="G12787" s="340" t="s">
        <v>124</v>
      </c>
      <c r="H12787" s="341"/>
      <c r="I12787" s="341"/>
      <c r="J12787" s="341"/>
      <c r="K12787" s="341"/>
      <c r="L12787" s="342"/>
    </row>
    <row r="12788" spans="1:12" hidden="1" x14ac:dyDescent="0.3">
      <c r="A12788" s="18" t="str">
        <f t="shared" ref="A12788" si="4289">+IF(OR(C12783=""),"NO",1)</f>
        <v>NO</v>
      </c>
      <c r="B12788" s="18"/>
      <c r="E12788" s="331"/>
      <c r="F12788" s="62" t="str">
        <f>+$F$31</f>
        <v>OBSERVACIÓN</v>
      </c>
      <c r="G12788" s="343" t="s">
        <v>124</v>
      </c>
      <c r="H12788" s="344"/>
      <c r="I12788" s="344"/>
      <c r="J12788" s="344"/>
      <c r="K12788" s="344"/>
      <c r="L12788" s="345"/>
    </row>
    <row r="12789" spans="1:12" ht="8.5" hidden="1" customHeight="1" x14ac:dyDescent="0.3">
      <c r="A12789" s="18" t="str">
        <f t="shared" ref="A12789" si="4290">+IF(OR(C12783=""),"NO",1)</f>
        <v>NO</v>
      </c>
      <c r="B12789" s="18"/>
      <c r="E12789" s="49"/>
      <c r="F12789" s="50"/>
      <c r="G12789" s="51"/>
      <c r="H12789" s="51"/>
      <c r="I12789" s="51"/>
      <c r="J12789" s="51"/>
      <c r="K12789" s="51"/>
      <c r="L12789" s="52"/>
    </row>
    <row r="12790" spans="1:12" hidden="1" x14ac:dyDescent="0.3">
      <c r="A12790" s="18" t="str">
        <f t="shared" ref="A12790" si="4291">+IF(OR(C12790=""),"NO",1)</f>
        <v>NO</v>
      </c>
      <c r="B12790" s="18"/>
      <c r="C12790" s="1" t="s">
        <v>124</v>
      </c>
      <c r="E12790" s="329">
        <v>3</v>
      </c>
      <c r="F12790" s="53" t="str">
        <f>+$F$26</f>
        <v>OBJETO</v>
      </c>
      <c r="G12790" s="332" t="s">
        <v>124</v>
      </c>
      <c r="H12790" s="333"/>
      <c r="I12790" s="333"/>
      <c r="J12790" s="333"/>
      <c r="K12790" s="333"/>
      <c r="L12790" s="334"/>
    </row>
    <row r="12791" spans="1:12" hidden="1" x14ac:dyDescent="0.3">
      <c r="A12791" s="18" t="str">
        <f t="shared" ref="A12791" si="4292">+IF(OR(C12790=""),"NO",1)</f>
        <v>NO</v>
      </c>
      <c r="B12791" s="18"/>
      <c r="E12791" s="330"/>
      <c r="F12791" s="54" t="str">
        <f>+$F$27</f>
        <v>CONTRATANTE</v>
      </c>
      <c r="G12791" s="335" t="s">
        <v>124</v>
      </c>
      <c r="H12791" s="310"/>
      <c r="I12791" s="310"/>
      <c r="J12791" s="310"/>
      <c r="K12791" s="310"/>
      <c r="L12791" s="336"/>
    </row>
    <row r="12792" spans="1:12" hidden="1" x14ac:dyDescent="0.3">
      <c r="A12792" s="18" t="str">
        <f t="shared" ref="A12792" si="4293">+IF(OR(C12790=""),"NO",1)</f>
        <v>NO</v>
      </c>
      <c r="B12792" s="18"/>
      <c r="E12792" s="330"/>
      <c r="F12792" s="54" t="str">
        <f>+$F$28</f>
        <v>APORTANTE</v>
      </c>
      <c r="G12792" s="337" t="s">
        <v>124</v>
      </c>
      <c r="H12792" s="338"/>
      <c r="I12792" s="338"/>
      <c r="J12792" s="338"/>
      <c r="K12792" s="338"/>
      <c r="L12792" s="339"/>
    </row>
    <row r="12793" spans="1:12" hidden="1" x14ac:dyDescent="0.3">
      <c r="A12793" s="18" t="str">
        <f t="shared" ref="A12793" si="4294">+IF(OR(C12790=""),"NO",1)</f>
        <v>NO</v>
      </c>
      <c r="B12793" s="18"/>
      <c r="E12793" s="330"/>
      <c r="F12793" s="54" t="str">
        <f>+$F$29</f>
        <v>VALOR /SMMLV)</v>
      </c>
      <c r="G12793" s="55" t="s">
        <v>124</v>
      </c>
      <c r="H12793" s="56" t="str">
        <f>+$H$29</f>
        <v>% PART..</v>
      </c>
      <c r="I12793" s="57" t="s">
        <v>124</v>
      </c>
      <c r="J12793" s="58" t="str">
        <f>+$J$29</f>
        <v>VALOR ACREDITADO</v>
      </c>
      <c r="K12793" s="59"/>
      <c r="L12793" s="47" t="s">
        <v>124</v>
      </c>
    </row>
    <row r="12794" spans="1:12" hidden="1" x14ac:dyDescent="0.3">
      <c r="A12794" s="18" t="str">
        <f t="shared" ref="A12794" si="4295">+IF(OR(C12790=""),"NO",1)</f>
        <v>NO</v>
      </c>
      <c r="B12794" s="18"/>
      <c r="E12794" s="330"/>
      <c r="F12794" s="60" t="str">
        <f>+$F$30</f>
        <v>EXPERIENCIA APORTADA</v>
      </c>
      <c r="G12794" s="340" t="s">
        <v>124</v>
      </c>
      <c r="H12794" s="341"/>
      <c r="I12794" s="341"/>
      <c r="J12794" s="341"/>
      <c r="K12794" s="341"/>
      <c r="L12794" s="342"/>
    </row>
    <row r="12795" spans="1:12" hidden="1" x14ac:dyDescent="0.3">
      <c r="A12795" s="18" t="str">
        <f t="shared" ref="A12795" si="4296">+IF(OR(C12790=""),"NO",1)</f>
        <v>NO</v>
      </c>
      <c r="B12795" s="18"/>
      <c r="E12795" s="331"/>
      <c r="F12795" s="62" t="str">
        <f>+$F$31</f>
        <v>OBSERVACIÓN</v>
      </c>
      <c r="G12795" s="343" t="s">
        <v>124</v>
      </c>
      <c r="H12795" s="344"/>
      <c r="I12795" s="344"/>
      <c r="J12795" s="344"/>
      <c r="K12795" s="344"/>
      <c r="L12795" s="345"/>
    </row>
    <row r="12796" spans="1:12" ht="8.5" hidden="1" customHeight="1" x14ac:dyDescent="0.3">
      <c r="A12796" s="18" t="str">
        <f t="shared" ref="A12796" si="4297">+IF(OR(C12790=""),"NO",1)</f>
        <v>NO</v>
      </c>
      <c r="B12796" s="18"/>
      <c r="E12796" s="49"/>
      <c r="F12796" s="50"/>
      <c r="G12796" s="51"/>
      <c r="H12796" s="51"/>
      <c r="I12796" s="51"/>
      <c r="J12796" s="51"/>
      <c r="K12796" s="51"/>
      <c r="L12796" s="52"/>
    </row>
    <row r="12797" spans="1:12" hidden="1" x14ac:dyDescent="0.3">
      <c r="A12797" s="18" t="str">
        <f t="shared" ref="A12797" si="4298">+IF(OR(C12797=""),"NO",1)</f>
        <v>NO</v>
      </c>
      <c r="B12797" s="18"/>
      <c r="C12797" s="1" t="s">
        <v>124</v>
      </c>
      <c r="E12797" s="329">
        <v>4</v>
      </c>
      <c r="F12797" s="53" t="str">
        <f>+$F$26</f>
        <v>OBJETO</v>
      </c>
      <c r="G12797" s="332" t="s">
        <v>124</v>
      </c>
      <c r="H12797" s="333"/>
      <c r="I12797" s="333"/>
      <c r="J12797" s="333"/>
      <c r="K12797" s="333"/>
      <c r="L12797" s="334"/>
    </row>
    <row r="12798" spans="1:12" hidden="1" x14ac:dyDescent="0.3">
      <c r="A12798" s="18" t="str">
        <f t="shared" ref="A12798" si="4299">+IF(OR(C12797=""),"NO",1)</f>
        <v>NO</v>
      </c>
      <c r="B12798" s="18"/>
      <c r="E12798" s="330"/>
      <c r="F12798" s="54" t="str">
        <f>+$F$27</f>
        <v>CONTRATANTE</v>
      </c>
      <c r="G12798" s="335" t="s">
        <v>124</v>
      </c>
      <c r="H12798" s="310"/>
      <c r="I12798" s="310"/>
      <c r="J12798" s="310"/>
      <c r="K12798" s="310"/>
      <c r="L12798" s="336"/>
    </row>
    <row r="12799" spans="1:12" hidden="1" x14ac:dyDescent="0.3">
      <c r="A12799" s="18" t="str">
        <f t="shared" ref="A12799" si="4300">+IF(OR(C12797=""),"NO",1)</f>
        <v>NO</v>
      </c>
      <c r="B12799" s="18"/>
      <c r="E12799" s="330"/>
      <c r="F12799" s="54" t="str">
        <f>+$F$28</f>
        <v>APORTANTE</v>
      </c>
      <c r="G12799" s="337" t="s">
        <v>124</v>
      </c>
      <c r="H12799" s="338"/>
      <c r="I12799" s="338"/>
      <c r="J12799" s="338"/>
      <c r="K12799" s="338"/>
      <c r="L12799" s="339"/>
    </row>
    <row r="12800" spans="1:12" hidden="1" x14ac:dyDescent="0.3">
      <c r="A12800" s="18" t="str">
        <f t="shared" ref="A12800" si="4301">+IF(OR(C12797=""),"NO",1)</f>
        <v>NO</v>
      </c>
      <c r="B12800" s="18"/>
      <c r="E12800" s="330"/>
      <c r="F12800" s="54" t="str">
        <f>+$F$29</f>
        <v>VALOR /SMMLV)</v>
      </c>
      <c r="G12800" s="55" t="s">
        <v>124</v>
      </c>
      <c r="H12800" s="56" t="str">
        <f>+$H$29</f>
        <v>% PART..</v>
      </c>
      <c r="I12800" s="57" t="s">
        <v>124</v>
      </c>
      <c r="J12800" s="58" t="str">
        <f>+$J$29</f>
        <v>VALOR ACREDITADO</v>
      </c>
      <c r="K12800" s="59"/>
      <c r="L12800" s="47" t="s">
        <v>124</v>
      </c>
    </row>
    <row r="12801" spans="1:12" hidden="1" x14ac:dyDescent="0.3">
      <c r="A12801" s="18" t="str">
        <f t="shared" ref="A12801" si="4302">+IF(OR(C12797=""),"NO",1)</f>
        <v>NO</v>
      </c>
      <c r="B12801" s="18"/>
      <c r="E12801" s="330"/>
      <c r="F12801" s="60" t="str">
        <f>+$F$30</f>
        <v>EXPERIENCIA APORTADA</v>
      </c>
      <c r="G12801" s="340" t="s">
        <v>124</v>
      </c>
      <c r="H12801" s="341"/>
      <c r="I12801" s="341"/>
      <c r="J12801" s="341"/>
      <c r="K12801" s="341"/>
      <c r="L12801" s="342"/>
    </row>
    <row r="12802" spans="1:12" hidden="1" x14ac:dyDescent="0.3">
      <c r="A12802" s="18" t="str">
        <f t="shared" ref="A12802" si="4303">+IF(OR(C12797=""),"NO",1)</f>
        <v>NO</v>
      </c>
      <c r="B12802" s="18"/>
      <c r="E12802" s="331"/>
      <c r="F12802" s="62" t="str">
        <f>+$F$31</f>
        <v>OBSERVACIÓN</v>
      </c>
      <c r="G12802" s="343" t="s">
        <v>124</v>
      </c>
      <c r="H12802" s="344"/>
      <c r="I12802" s="344"/>
      <c r="J12802" s="344"/>
      <c r="K12802" s="344"/>
      <c r="L12802" s="345"/>
    </row>
    <row r="12803" spans="1:12" ht="8.5" hidden="1" customHeight="1" x14ac:dyDescent="0.3">
      <c r="A12803" s="18" t="str">
        <f t="shared" ref="A12803" si="4304">+IF(OR(C12797=""),"NO",1)</f>
        <v>NO</v>
      </c>
      <c r="B12803" s="18"/>
      <c r="E12803" s="49"/>
      <c r="F12803" s="50"/>
      <c r="G12803" s="51"/>
      <c r="H12803" s="51"/>
      <c r="I12803" s="51"/>
      <c r="J12803" s="51"/>
      <c r="K12803" s="51"/>
      <c r="L12803" s="52"/>
    </row>
    <row r="12804" spans="1:12" hidden="1" x14ac:dyDescent="0.3">
      <c r="A12804" s="18" t="str">
        <f t="shared" ref="A12804" si="4305">+IF(OR(C12804=""),"NO",1)</f>
        <v>NO</v>
      </c>
      <c r="B12804" s="18"/>
      <c r="C12804" s="1" t="s">
        <v>124</v>
      </c>
      <c r="E12804" s="329">
        <v>5</v>
      </c>
      <c r="F12804" s="53" t="str">
        <f>+$F$26</f>
        <v>OBJETO</v>
      </c>
      <c r="G12804" s="332" t="s">
        <v>124</v>
      </c>
      <c r="H12804" s="333"/>
      <c r="I12804" s="333"/>
      <c r="J12804" s="333"/>
      <c r="K12804" s="333"/>
      <c r="L12804" s="334"/>
    </row>
    <row r="12805" spans="1:12" hidden="1" x14ac:dyDescent="0.3">
      <c r="A12805" s="18" t="str">
        <f t="shared" ref="A12805" si="4306">+IF(OR(C12804=""),"NO",1)</f>
        <v>NO</v>
      </c>
      <c r="B12805" s="18"/>
      <c r="E12805" s="330"/>
      <c r="F12805" s="54" t="str">
        <f>+$F$27</f>
        <v>CONTRATANTE</v>
      </c>
      <c r="G12805" s="335" t="s">
        <v>124</v>
      </c>
      <c r="H12805" s="310"/>
      <c r="I12805" s="310"/>
      <c r="J12805" s="310"/>
      <c r="K12805" s="310"/>
      <c r="L12805" s="336"/>
    </row>
    <row r="12806" spans="1:12" hidden="1" x14ac:dyDescent="0.3">
      <c r="A12806" s="18" t="str">
        <f t="shared" ref="A12806" si="4307">+IF(OR(C12804=""),"NO",1)</f>
        <v>NO</v>
      </c>
      <c r="B12806" s="18"/>
      <c r="E12806" s="330"/>
      <c r="F12806" s="54" t="str">
        <f>+$F$28</f>
        <v>APORTANTE</v>
      </c>
      <c r="G12806" s="337" t="s">
        <v>124</v>
      </c>
      <c r="H12806" s="338"/>
      <c r="I12806" s="338"/>
      <c r="J12806" s="338"/>
      <c r="K12806" s="338"/>
      <c r="L12806" s="339"/>
    </row>
    <row r="12807" spans="1:12" hidden="1" x14ac:dyDescent="0.3">
      <c r="A12807" s="18" t="str">
        <f t="shared" ref="A12807" si="4308">+IF(OR(C12804=""),"NO",1)</f>
        <v>NO</v>
      </c>
      <c r="B12807" s="18"/>
      <c r="E12807" s="330"/>
      <c r="F12807" s="54" t="str">
        <f>+$F$29</f>
        <v>VALOR /SMMLV)</v>
      </c>
      <c r="G12807" s="55" t="s">
        <v>124</v>
      </c>
      <c r="H12807" s="56" t="str">
        <f>+$H$29</f>
        <v>% PART..</v>
      </c>
      <c r="I12807" s="57" t="s">
        <v>124</v>
      </c>
      <c r="J12807" s="58" t="str">
        <f>+$J$29</f>
        <v>VALOR ACREDITADO</v>
      </c>
      <c r="K12807" s="59"/>
      <c r="L12807" s="47" t="s">
        <v>124</v>
      </c>
    </row>
    <row r="12808" spans="1:12" hidden="1" x14ac:dyDescent="0.3">
      <c r="A12808" s="18" t="str">
        <f t="shared" ref="A12808" si="4309">+IF(OR(C12804=""),"NO",1)</f>
        <v>NO</v>
      </c>
      <c r="B12808" s="18"/>
      <c r="E12808" s="330"/>
      <c r="F12808" s="60" t="str">
        <f>+$F$30</f>
        <v>EXPERIENCIA APORTADA</v>
      </c>
      <c r="G12808" s="340" t="s">
        <v>124</v>
      </c>
      <c r="H12808" s="341"/>
      <c r="I12808" s="341"/>
      <c r="J12808" s="341"/>
      <c r="K12808" s="341"/>
      <c r="L12808" s="342"/>
    </row>
    <row r="12809" spans="1:12" hidden="1" x14ac:dyDescent="0.3">
      <c r="A12809" s="18" t="str">
        <f t="shared" ref="A12809" si="4310">+IF(OR(C12804=""),"NO",1)</f>
        <v>NO</v>
      </c>
      <c r="B12809" s="18"/>
      <c r="E12809" s="331"/>
      <c r="F12809" s="62" t="str">
        <f>+$F$31</f>
        <v>OBSERVACIÓN</v>
      </c>
      <c r="G12809" s="343" t="s">
        <v>124</v>
      </c>
      <c r="H12809" s="344"/>
      <c r="I12809" s="344"/>
      <c r="J12809" s="344"/>
      <c r="K12809" s="344"/>
      <c r="L12809" s="345"/>
    </row>
    <row r="12810" spans="1:12" ht="8.5" hidden="1" customHeight="1" x14ac:dyDescent="0.3">
      <c r="A12810" s="18" t="str">
        <f t="shared" ref="A12810" si="4311">+IF(OR(C12804=""),"NO",1)</f>
        <v>NO</v>
      </c>
      <c r="B12810" s="18"/>
      <c r="E12810" s="49"/>
      <c r="F12810" s="50"/>
      <c r="G12810" s="51"/>
      <c r="H12810" s="51"/>
      <c r="I12810" s="51"/>
      <c r="J12810" s="51"/>
      <c r="K12810" s="51"/>
      <c r="L12810" s="52"/>
    </row>
    <row r="12811" spans="1:12" hidden="1" x14ac:dyDescent="0.3">
      <c r="A12811" s="18" t="str">
        <f t="shared" ref="A12811" si="4312">+IF(OR(C12811=""),"NO",1)</f>
        <v>NO</v>
      </c>
      <c r="B12811" s="18"/>
      <c r="C12811" s="1" t="s">
        <v>124</v>
      </c>
      <c r="E12811" s="329">
        <v>6</v>
      </c>
      <c r="F12811" s="53" t="str">
        <f>+$F$26</f>
        <v>OBJETO</v>
      </c>
      <c r="G12811" s="332" t="s">
        <v>124</v>
      </c>
      <c r="H12811" s="333"/>
      <c r="I12811" s="333"/>
      <c r="J12811" s="333"/>
      <c r="K12811" s="333"/>
      <c r="L12811" s="334"/>
    </row>
    <row r="12812" spans="1:12" hidden="1" x14ac:dyDescent="0.3">
      <c r="A12812" s="18" t="str">
        <f t="shared" ref="A12812" si="4313">+IF(OR(C12811=""),"NO",1)</f>
        <v>NO</v>
      </c>
      <c r="B12812" s="18"/>
      <c r="E12812" s="330"/>
      <c r="F12812" s="54" t="str">
        <f>+$F$27</f>
        <v>CONTRATANTE</v>
      </c>
      <c r="G12812" s="335" t="s">
        <v>124</v>
      </c>
      <c r="H12812" s="310"/>
      <c r="I12812" s="310"/>
      <c r="J12812" s="310"/>
      <c r="K12812" s="310"/>
      <c r="L12812" s="336"/>
    </row>
    <row r="12813" spans="1:12" hidden="1" x14ac:dyDescent="0.3">
      <c r="A12813" s="18" t="str">
        <f t="shared" ref="A12813" si="4314">+IF(OR(C12811=""),"NO",1)</f>
        <v>NO</v>
      </c>
      <c r="B12813" s="18"/>
      <c r="E12813" s="330"/>
      <c r="F12813" s="54" t="str">
        <f>+$F$28</f>
        <v>APORTANTE</v>
      </c>
      <c r="G12813" s="337" t="s">
        <v>124</v>
      </c>
      <c r="H12813" s="338"/>
      <c r="I12813" s="338"/>
      <c r="J12813" s="338"/>
      <c r="K12813" s="338"/>
      <c r="L12813" s="339"/>
    </row>
    <row r="12814" spans="1:12" hidden="1" x14ac:dyDescent="0.3">
      <c r="A12814" s="18" t="str">
        <f t="shared" ref="A12814" si="4315">+IF(OR(C12811=""),"NO",1)</f>
        <v>NO</v>
      </c>
      <c r="B12814" s="18"/>
      <c r="E12814" s="330"/>
      <c r="F12814" s="54" t="str">
        <f>+$F$29</f>
        <v>VALOR /SMMLV)</v>
      </c>
      <c r="G12814" s="55" t="s">
        <v>124</v>
      </c>
      <c r="H12814" s="56" t="str">
        <f>+$H$29</f>
        <v>% PART..</v>
      </c>
      <c r="I12814" s="57" t="s">
        <v>124</v>
      </c>
      <c r="J12814" s="58" t="str">
        <f>+$J$29</f>
        <v>VALOR ACREDITADO</v>
      </c>
      <c r="K12814" s="59"/>
      <c r="L12814" s="47" t="s">
        <v>124</v>
      </c>
    </row>
    <row r="12815" spans="1:12" hidden="1" x14ac:dyDescent="0.3">
      <c r="A12815" s="18" t="str">
        <f t="shared" ref="A12815" si="4316">+IF(OR(C12811=""),"NO",1)</f>
        <v>NO</v>
      </c>
      <c r="B12815" s="18"/>
      <c r="E12815" s="330"/>
      <c r="F12815" s="60" t="str">
        <f>+$F$30</f>
        <v>EXPERIENCIA APORTADA</v>
      </c>
      <c r="G12815" s="340" t="s">
        <v>124</v>
      </c>
      <c r="H12815" s="341"/>
      <c r="I12815" s="341"/>
      <c r="J12815" s="341"/>
      <c r="K12815" s="341"/>
      <c r="L12815" s="342"/>
    </row>
    <row r="12816" spans="1:12" hidden="1" x14ac:dyDescent="0.3">
      <c r="A12816" s="18" t="str">
        <f t="shared" ref="A12816" si="4317">+IF(OR(C12811=""),"NO",1)</f>
        <v>NO</v>
      </c>
      <c r="B12816" s="18"/>
      <c r="E12816" s="331"/>
      <c r="F12816" s="62" t="str">
        <f>+$F$31</f>
        <v>OBSERVACIÓN</v>
      </c>
      <c r="G12816" s="343" t="s">
        <v>124</v>
      </c>
      <c r="H12816" s="344"/>
      <c r="I12816" s="344"/>
      <c r="J12816" s="344"/>
      <c r="K12816" s="344"/>
      <c r="L12816" s="345"/>
    </row>
    <row r="12817" spans="1:12" ht="8.5" hidden="1" customHeight="1" x14ac:dyDescent="0.3">
      <c r="A12817" s="18" t="str">
        <f t="shared" ref="A12817" si="4318">+IF(OR(C12811=""),"NO",1)</f>
        <v>NO</v>
      </c>
      <c r="B12817" s="18"/>
      <c r="E12817" s="49"/>
      <c r="F12817" s="50"/>
      <c r="G12817" s="51"/>
      <c r="H12817" s="51"/>
      <c r="I12817" s="51"/>
      <c r="J12817" s="51"/>
      <c r="K12817" s="51"/>
      <c r="L12817" s="52"/>
    </row>
    <row r="12818" spans="1:12" hidden="1" x14ac:dyDescent="0.3">
      <c r="A12818" s="18" t="str">
        <f t="shared" ref="A12818" si="4319">+IF(OR(C12818=""),"NO",1)</f>
        <v>NO</v>
      </c>
      <c r="B12818" s="18"/>
      <c r="C12818" s="1" t="s">
        <v>124</v>
      </c>
      <c r="E12818" s="329">
        <v>7</v>
      </c>
      <c r="F12818" s="53" t="str">
        <f>+$F$26</f>
        <v>OBJETO</v>
      </c>
      <c r="G12818" s="332" t="s">
        <v>124</v>
      </c>
      <c r="H12818" s="333"/>
      <c r="I12818" s="333"/>
      <c r="J12818" s="333"/>
      <c r="K12818" s="333"/>
      <c r="L12818" s="334"/>
    </row>
    <row r="12819" spans="1:12" hidden="1" x14ac:dyDescent="0.3">
      <c r="A12819" s="18" t="str">
        <f t="shared" ref="A12819" si="4320">+IF(OR(C12818=""),"NO",1)</f>
        <v>NO</v>
      </c>
      <c r="B12819" s="18"/>
      <c r="E12819" s="330"/>
      <c r="F12819" s="54" t="str">
        <f>+$F$27</f>
        <v>CONTRATANTE</v>
      </c>
      <c r="G12819" s="335" t="s">
        <v>124</v>
      </c>
      <c r="H12819" s="310"/>
      <c r="I12819" s="310"/>
      <c r="J12819" s="310"/>
      <c r="K12819" s="310"/>
      <c r="L12819" s="336"/>
    </row>
    <row r="12820" spans="1:12" hidden="1" x14ac:dyDescent="0.3">
      <c r="A12820" s="18" t="str">
        <f t="shared" ref="A12820" si="4321">+IF(OR(C12818=""),"NO",1)</f>
        <v>NO</v>
      </c>
      <c r="B12820" s="18"/>
      <c r="E12820" s="330"/>
      <c r="F12820" s="54" t="str">
        <f>+$F$28</f>
        <v>APORTANTE</v>
      </c>
      <c r="G12820" s="337" t="s">
        <v>124</v>
      </c>
      <c r="H12820" s="338"/>
      <c r="I12820" s="338"/>
      <c r="J12820" s="338"/>
      <c r="K12820" s="338"/>
      <c r="L12820" s="339"/>
    </row>
    <row r="12821" spans="1:12" hidden="1" x14ac:dyDescent="0.3">
      <c r="A12821" s="18" t="str">
        <f t="shared" ref="A12821" si="4322">+IF(OR(C12818=""),"NO",1)</f>
        <v>NO</v>
      </c>
      <c r="B12821" s="18"/>
      <c r="E12821" s="330"/>
      <c r="F12821" s="54" t="str">
        <f>+$F$29</f>
        <v>VALOR /SMMLV)</v>
      </c>
      <c r="G12821" s="55" t="s">
        <v>124</v>
      </c>
      <c r="H12821" s="56" t="str">
        <f>+$H$29</f>
        <v>% PART..</v>
      </c>
      <c r="I12821" s="57" t="s">
        <v>124</v>
      </c>
      <c r="J12821" s="58" t="str">
        <f>+$J$29</f>
        <v>VALOR ACREDITADO</v>
      </c>
      <c r="K12821" s="59"/>
      <c r="L12821" s="47" t="s">
        <v>124</v>
      </c>
    </row>
    <row r="12822" spans="1:12" hidden="1" x14ac:dyDescent="0.3">
      <c r="A12822" s="18" t="str">
        <f t="shared" ref="A12822" si="4323">+IF(OR(C12818=""),"NO",1)</f>
        <v>NO</v>
      </c>
      <c r="B12822" s="18"/>
      <c r="E12822" s="330"/>
      <c r="F12822" s="60" t="str">
        <f>+$F$30</f>
        <v>EXPERIENCIA APORTADA</v>
      </c>
      <c r="G12822" s="340" t="s">
        <v>124</v>
      </c>
      <c r="H12822" s="341"/>
      <c r="I12822" s="341"/>
      <c r="J12822" s="341"/>
      <c r="K12822" s="341"/>
      <c r="L12822" s="342"/>
    </row>
    <row r="12823" spans="1:12" hidden="1" x14ac:dyDescent="0.3">
      <c r="A12823" s="18" t="str">
        <f t="shared" ref="A12823" si="4324">+IF(OR(C12818=""),"NO",1)</f>
        <v>NO</v>
      </c>
      <c r="B12823" s="18"/>
      <c r="E12823" s="331"/>
      <c r="F12823" s="62" t="str">
        <f>+$F$31</f>
        <v>OBSERVACIÓN</v>
      </c>
      <c r="G12823" s="343" t="s">
        <v>124</v>
      </c>
      <c r="H12823" s="344"/>
      <c r="I12823" s="344"/>
      <c r="J12823" s="344"/>
      <c r="K12823" s="344"/>
      <c r="L12823" s="345"/>
    </row>
    <row r="12824" spans="1:12" hidden="1" x14ac:dyDescent="0.3">
      <c r="A12824" s="18" t="str">
        <f t="shared" ref="A12824" si="4325">+IF(OR(C12818=""),"NO",1)</f>
        <v>NO</v>
      </c>
      <c r="B12824" s="18"/>
      <c r="E12824" s="49"/>
      <c r="F12824" s="50"/>
      <c r="G12824" s="51"/>
      <c r="H12824" s="51"/>
      <c r="I12824" s="51"/>
      <c r="J12824" s="51"/>
      <c r="K12824" s="51"/>
      <c r="L12824" s="52"/>
    </row>
    <row r="12825" spans="1:12" hidden="1" x14ac:dyDescent="0.3">
      <c r="A12825" s="1" t="str">
        <f>+A12760</f>
        <v>NO</v>
      </c>
      <c r="C12825" s="1" t="str">
        <f>"N"&amp;C12760</f>
        <v>N</v>
      </c>
      <c r="E12825" s="63"/>
      <c r="F12825" s="64" t="str">
        <f>+$F$75</f>
        <v>TOTAL DE CONTRATOS PRESENTADOS VÁLIDOS QUE CUMPLEN EXPERIENCIA ACREDITADA:</v>
      </c>
      <c r="G12825" s="65"/>
      <c r="H12825" s="65"/>
      <c r="I12825" s="65"/>
      <c r="J12825" s="66"/>
      <c r="K12825" s="65"/>
      <c r="L12825" s="67" t="s">
        <v>124</v>
      </c>
    </row>
    <row r="12826" spans="1:12" ht="6.65" hidden="1" customHeight="1" x14ac:dyDescent="0.3">
      <c r="A12826" s="1" t="str">
        <f>+A12760</f>
        <v>NO</v>
      </c>
      <c r="E12826" s="51"/>
      <c r="F12826" s="50"/>
      <c r="G12826" s="51"/>
      <c r="H12826" s="51"/>
      <c r="I12826" s="51"/>
      <c r="J12826" s="51"/>
      <c r="K12826" s="51"/>
      <c r="L12826" s="51"/>
    </row>
    <row r="12827" spans="1:12" hidden="1" x14ac:dyDescent="0.3">
      <c r="A12827" s="1" t="str">
        <f>+A12760</f>
        <v>NO</v>
      </c>
      <c r="E12827" s="63"/>
      <c r="F12827" s="63" t="str">
        <f>+$F$77</f>
        <v>ACREDITA SUMINISTRO E INSTALACIÓN DE MOBILIARIO POR LO MENOS EN UN (1) CONTRATO VÁLIDO</v>
      </c>
      <c r="G12827" s="65"/>
      <c r="H12827" s="65"/>
      <c r="I12827" s="65"/>
      <c r="J12827" s="66"/>
      <c r="K12827" s="65"/>
      <c r="L12827" s="68" t="s">
        <v>157</v>
      </c>
    </row>
    <row r="12828" spans="1:12" ht="5.15" hidden="1" customHeight="1" x14ac:dyDescent="0.3">
      <c r="A12828" s="1" t="str">
        <f>+A12760</f>
        <v>NO</v>
      </c>
      <c r="E12828" s="51"/>
      <c r="F12828" s="50"/>
      <c r="G12828" s="51"/>
      <c r="H12828" s="51"/>
      <c r="I12828" s="51"/>
      <c r="J12828" s="51"/>
      <c r="K12828" s="51"/>
      <c r="L12828" s="51"/>
    </row>
    <row r="12829" spans="1:12" ht="12.75" hidden="1" customHeight="1" x14ac:dyDescent="0.3">
      <c r="A12829" s="1" t="str">
        <f>+A12760</f>
        <v>NO</v>
      </c>
      <c r="E12829" s="69" t="str">
        <f>+$E$79</f>
        <v>EXPERIENCIA ESPECÍFICA NUMERAL 10.1.1 A</v>
      </c>
      <c r="F12829" s="70"/>
      <c r="G12829" s="70"/>
      <c r="H12829" s="70"/>
      <c r="I12829" s="70"/>
      <c r="J12829" s="70"/>
      <c r="K12829" s="70"/>
      <c r="L12829" s="71"/>
    </row>
    <row r="12830" spans="1:12" ht="26.5" hidden="1" customHeight="1" x14ac:dyDescent="0.3">
      <c r="A12830" s="1" t="str">
        <f>+A12760</f>
        <v>NO</v>
      </c>
      <c r="E12830" s="72"/>
      <c r="F12830" s="325" t="str">
        <f>+$F$80</f>
        <v>Por lo menos uno (1) de los contratos válidos aportados como experiencia general debe corresponder mínimo al 60% del presupuesto oficial del presente proceso de selección.  (SMMLV)</v>
      </c>
      <c r="G12830" s="326"/>
      <c r="H12830" s="326"/>
      <c r="I12830" s="326"/>
      <c r="J12830" s="326"/>
      <c r="K12830" s="73" t="s">
        <v>124</v>
      </c>
      <c r="L12830" s="74" t="s">
        <v>124</v>
      </c>
    </row>
    <row r="12831" spans="1:12" ht="23.5" hidden="1" customHeight="1" x14ac:dyDescent="0.3">
      <c r="A12831" s="1" t="str">
        <f>+A12760</f>
        <v>NO</v>
      </c>
      <c r="E12831" s="63"/>
      <c r="F12831" s="325" t="str">
        <f>+$F$81</f>
        <v xml:space="preserve">Deberá acreditarse en al menos uno (1) de los contratos válidos aportados como experiencia general una </v>
      </c>
      <c r="G12831" s="326"/>
      <c r="H12831" s="326"/>
      <c r="I12831" s="326"/>
      <c r="J12831" s="326"/>
      <c r="K12831" s="73" t="s">
        <v>124</v>
      </c>
      <c r="L12831" s="74" t="s">
        <v>124</v>
      </c>
    </row>
    <row r="12832" spans="1:12" ht="23.5" hidden="1" customHeight="1" x14ac:dyDescent="0.3">
      <c r="A12832" s="18" t="s">
        <v>30</v>
      </c>
      <c r="E12832" s="63"/>
      <c r="F12832" s="325" t="str">
        <f>+$F$82</f>
        <v xml:space="preserve">Deberá acreditarse en al menos uno (1) de los contratos válidos aportados interventoría a intervención de </v>
      </c>
      <c r="G12832" s="326"/>
      <c r="H12832" s="326"/>
      <c r="I12832" s="326"/>
      <c r="J12832" s="326"/>
      <c r="K12832" s="73">
        <f>+$K$82</f>
        <v>0</v>
      </c>
      <c r="L12832" s="74" t="s">
        <v>124</v>
      </c>
    </row>
    <row r="12833" spans="1:12" ht="36" hidden="1" customHeight="1" x14ac:dyDescent="0.3">
      <c r="A12833" s="18" t="s">
        <v>30</v>
      </c>
      <c r="E12833" s="63"/>
      <c r="F12833" s="325" t="str">
        <f>+$F$83</f>
        <v xml:space="preserve">Deberá acreditarse en al menos uno (1) de los contratos válidos aportados interventoría a intervención de </v>
      </c>
      <c r="G12833" s="326"/>
      <c r="H12833" s="326"/>
      <c r="I12833" s="326"/>
      <c r="J12833" s="326"/>
      <c r="K12833" s="75">
        <f>+$K$83</f>
        <v>0</v>
      </c>
      <c r="L12833" s="76" t="s">
        <v>124</v>
      </c>
    </row>
    <row r="12834" spans="1:12" hidden="1" x14ac:dyDescent="0.3">
      <c r="A12834" s="1" t="str">
        <f>+A12760</f>
        <v>NO</v>
      </c>
      <c r="E12834" s="51"/>
      <c r="F12834" s="50"/>
      <c r="G12834" s="51"/>
      <c r="H12834" s="51"/>
      <c r="I12834" s="51"/>
      <c r="J12834" s="51"/>
      <c r="K12834" s="51"/>
      <c r="L12834" s="51"/>
    </row>
    <row r="12835" spans="1:12" ht="12.75" hidden="1" customHeight="1" x14ac:dyDescent="0.3">
      <c r="A12835" s="1" t="str">
        <f>+A12760</f>
        <v>NO</v>
      </c>
      <c r="E12835" s="40" t="str">
        <f>+$E$85</f>
        <v>VALOR MÍNIMO A CERIFICAR % P.O EN SMMMLV. NUMERAL 3.9.1</v>
      </c>
      <c r="F12835" s="41"/>
      <c r="G12835" s="41"/>
      <c r="H12835" s="41"/>
      <c r="I12835" s="41"/>
      <c r="J12835" s="41"/>
      <c r="K12835" s="41"/>
      <c r="L12835" s="42"/>
    </row>
    <row r="12836" spans="1:12" hidden="1" x14ac:dyDescent="0.3">
      <c r="A12836" s="1" t="str">
        <f>+A12760</f>
        <v>NO</v>
      </c>
      <c r="C12836" s="1" t="str">
        <f>"M"&amp;C12760</f>
        <v>M</v>
      </c>
      <c r="E12836" s="77" t="str">
        <f>+$E$86</f>
        <v>100% P.O.</v>
      </c>
      <c r="F12836" s="78"/>
      <c r="G12836" s="61">
        <v>242.41716883554506</v>
      </c>
      <c r="H12836" s="124" t="str">
        <f>+$H$86</f>
        <v>TOTAL EJECUTADO DE CONTRATOS ACREDITADOS</v>
      </c>
      <c r="I12836" s="124"/>
      <c r="J12836" s="124"/>
      <c r="K12836" s="55" t="s">
        <v>124</v>
      </c>
      <c r="L12836" s="47" t="s">
        <v>124</v>
      </c>
    </row>
    <row r="12837" spans="1:12" hidden="1" x14ac:dyDescent="0.3">
      <c r="A12837" s="1" t="str">
        <f>+A12760</f>
        <v>NO</v>
      </c>
      <c r="E12837" s="39"/>
      <c r="F12837" s="39"/>
      <c r="G12837" s="39"/>
      <c r="H12837" s="39"/>
      <c r="I12837" s="39"/>
      <c r="J12837" s="39"/>
      <c r="K12837" s="39"/>
      <c r="L12837" s="39"/>
    </row>
    <row r="12838" spans="1:12" ht="12.75" hidden="1" customHeight="1" x14ac:dyDescent="0.3">
      <c r="A12838" s="18" t="s">
        <v>30</v>
      </c>
      <c r="B12838" s="18"/>
      <c r="E12838" s="40" t="str">
        <f>+$E$88</f>
        <v>CONSIDERACIONES PARA LA VALIDEZ DE LA EXPERIENCIA REQUERIDA: EXPERIENCIA PROPONENTES PLURALES NUMERAL 10.1.2 D</v>
      </c>
      <c r="F12838" s="41"/>
      <c r="G12838" s="41"/>
      <c r="H12838" s="41"/>
      <c r="I12838" s="41"/>
      <c r="J12838" s="41"/>
      <c r="K12838" s="41"/>
      <c r="L12838" s="42"/>
    </row>
    <row r="12839" spans="1:12" ht="28" hidden="1" customHeight="1" x14ac:dyDescent="0.3">
      <c r="A12839" s="18" t="s">
        <v>30</v>
      </c>
      <c r="B12839" s="18"/>
      <c r="C12839" s="1" t="str">
        <f>"O"&amp;C12760</f>
        <v>O</v>
      </c>
      <c r="E12839" s="80" t="str">
        <f>+$E$89</f>
        <v>i)</v>
      </c>
      <c r="F12839" s="327" t="str">
        <f>+$F$89</f>
        <v>Uno de los integrantes debe aportar como mínimo el cincuenta por ciento (50 %) de la experiencia solicitada</v>
      </c>
      <c r="G12839" s="328"/>
      <c r="H12839" s="328"/>
      <c r="I12839" s="328"/>
      <c r="J12839" s="328"/>
      <c r="K12839" s="73" t="s">
        <v>124</v>
      </c>
      <c r="L12839" s="47" t="s">
        <v>124</v>
      </c>
    </row>
    <row r="12840" spans="1:12" ht="28" hidden="1" customHeight="1" x14ac:dyDescent="0.3">
      <c r="A12840" s="18" t="s">
        <v>30</v>
      </c>
      <c r="B12840" s="18"/>
      <c r="C12840" s="1" t="str">
        <f>"O"&amp;C12760</f>
        <v>O</v>
      </c>
      <c r="E12840" s="80" t="str">
        <f>+$E$90</f>
        <v>ii)</v>
      </c>
      <c r="F12840" s="327" t="str">
        <f>+$F$90</f>
        <v>Todos los demás ntegrantes deben acreditar al menos el cinco por ciento (5 %) de la experiencia solicitada, solo uno (1) de los integrantes podrá no acreditar experiencia pero su porcentaje de participación  no podrá superar el diez por ciento (10 %)</v>
      </c>
      <c r="G12840" s="328"/>
      <c r="H12840" s="328"/>
      <c r="I12840" s="328"/>
      <c r="J12840" s="328"/>
      <c r="K12840" s="73" t="s">
        <v>124</v>
      </c>
      <c r="L12840" s="47" t="s">
        <v>124</v>
      </c>
    </row>
    <row r="12841" spans="1:12" hidden="1" x14ac:dyDescent="0.3">
      <c r="A12841" s="18" t="s">
        <v>30</v>
      </c>
      <c r="B12841" s="18"/>
      <c r="E12841" s="39"/>
      <c r="F12841" s="39"/>
      <c r="G12841" s="39"/>
      <c r="H12841" s="39"/>
      <c r="I12841" s="39"/>
      <c r="J12841" s="39"/>
      <c r="K12841" s="39"/>
      <c r="L12841" s="39"/>
    </row>
    <row r="12842" spans="1:12" ht="13" hidden="1" customHeight="1" x14ac:dyDescent="0.3">
      <c r="A12842" s="18" t="str">
        <f>+A12760</f>
        <v>NO</v>
      </c>
      <c r="B12842" s="18"/>
      <c r="E12842" s="69" t="str">
        <f>+$E$92</f>
        <v>VERIFICACIÓN Y ASIGNACIÓN DE PUNTAJE POR LA EXPERIENCIA DEL PROPONENTE</v>
      </c>
      <c r="F12842" s="70"/>
      <c r="G12842" s="70"/>
      <c r="H12842" s="70"/>
      <c r="I12842" s="70"/>
      <c r="J12842" s="70"/>
      <c r="K12842" s="70"/>
      <c r="L12842" s="71"/>
    </row>
    <row r="12843" spans="1:12" hidden="1" x14ac:dyDescent="0.3">
      <c r="A12843" s="18" t="str">
        <f>+A12760</f>
        <v>NO</v>
      </c>
      <c r="B12843" s="18"/>
      <c r="E12843" s="81"/>
      <c r="F12843" s="323" t="str">
        <f>+$F$93</f>
        <v>No. CONTRATOS QUE ACREDITAN LA EXPERIENCIA (NO OBJETO DE SUBSANACIÓN)</v>
      </c>
      <c r="G12843" s="324"/>
      <c r="H12843" s="324"/>
      <c r="I12843" s="324"/>
      <c r="J12843" s="324"/>
      <c r="K12843" s="82"/>
      <c r="L12843" s="83" t="s">
        <v>124</v>
      </c>
    </row>
    <row r="12844" spans="1:12" ht="13" hidden="1" customHeight="1" x14ac:dyDescent="0.3">
      <c r="A12844" s="18" t="str">
        <f>+A12760</f>
        <v>NO</v>
      </c>
      <c r="B12844" s="18"/>
      <c r="E12844" s="84"/>
      <c r="F12844" s="323" t="str">
        <f>+$F$94</f>
        <v>TOTAL EJECUTADO DE CONTRATOS ACREDITADOS PROPUESTA INICIAL</v>
      </c>
      <c r="G12844" s="324"/>
      <c r="H12844" s="324"/>
      <c r="I12844" s="324"/>
      <c r="J12844" s="324"/>
      <c r="K12844" s="85"/>
      <c r="L12844" s="86" t="s">
        <v>124</v>
      </c>
    </row>
    <row r="12845" spans="1:12" ht="13" hidden="1" customHeight="1" x14ac:dyDescent="0.3">
      <c r="A12845" s="18" t="str">
        <f>+A12760</f>
        <v>NO</v>
      </c>
      <c r="B12845" s="18"/>
      <c r="E12845" s="87"/>
      <c r="F12845" s="323" t="str">
        <f>+$F$95</f>
        <v>PROMEDIO VALOR ACREDITADO EN SMMLV</v>
      </c>
      <c r="G12845" s="324"/>
      <c r="H12845" s="324"/>
      <c r="I12845" s="324"/>
      <c r="J12845" s="324"/>
      <c r="K12845" s="66"/>
      <c r="L12845" s="88" t="s">
        <v>124</v>
      </c>
    </row>
    <row r="12846" spans="1:12" hidden="1" x14ac:dyDescent="0.3">
      <c r="A12846" s="18" t="str">
        <f>+A12760</f>
        <v>NO</v>
      </c>
      <c r="B12846" s="18"/>
      <c r="E12846" s="89"/>
      <c r="F12846" s="89"/>
      <c r="G12846" s="89"/>
      <c r="H12846" s="89"/>
      <c r="I12846" s="89"/>
      <c r="J12846" s="89"/>
      <c r="K12846" s="89"/>
      <c r="L12846" s="89"/>
    </row>
    <row r="12847" spans="1:12" ht="13" hidden="1" customHeight="1" x14ac:dyDescent="0.3">
      <c r="A12847" s="18" t="str">
        <f>+A12760</f>
        <v>NO</v>
      </c>
      <c r="B12847" s="18"/>
      <c r="E12847" s="69" t="str">
        <f>+$E$97</f>
        <v>3.9.2 EXIGENCIAS MÍNIMAS DE EXPERIENCIA Y FORMACIÓN ACADÉMICA DEL EQUIPO DE TRABAJO</v>
      </c>
      <c r="F12847" s="70"/>
      <c r="G12847" s="70"/>
      <c r="H12847" s="70"/>
      <c r="I12847" s="70"/>
      <c r="J12847" s="70"/>
      <c r="K12847" s="70"/>
      <c r="L12847" s="71"/>
    </row>
    <row r="12848" spans="1:12" hidden="1" x14ac:dyDescent="0.3">
      <c r="A12848" s="18" t="str">
        <f>+A12760</f>
        <v>NO</v>
      </c>
      <c r="B12848" s="18"/>
      <c r="E12848" s="90" t="str">
        <f>+$E$98</f>
        <v>Formulario 8</v>
      </c>
      <c r="F12848" s="315" t="s">
        <v>46</v>
      </c>
      <c r="G12848" s="316"/>
      <c r="H12848" s="317"/>
      <c r="I12848" s="318"/>
      <c r="J12848" s="318"/>
      <c r="K12848" s="318"/>
      <c r="L12848" s="319"/>
    </row>
    <row r="12849" spans="1:12" hidden="1" x14ac:dyDescent="0.3">
      <c r="A12849" s="18" t="str">
        <f>+A12760</f>
        <v>NO</v>
      </c>
      <c r="B12849" s="18"/>
      <c r="E12849" s="91" t="s">
        <v>124</v>
      </c>
      <c r="F12849" s="91" t="str">
        <f>+$F$99</f>
        <v>Director de Interventoría</v>
      </c>
      <c r="G12849" s="91" t="str">
        <f>+$G$99</f>
        <v>Residente de Interventoría</v>
      </c>
      <c r="H12849" s="320"/>
      <c r="I12849" s="321"/>
      <c r="J12849" s="321"/>
      <c r="K12849" s="321"/>
      <c r="L12849" s="322"/>
    </row>
    <row r="12850" spans="1:12" hidden="1" x14ac:dyDescent="0.3">
      <c r="A12850" s="18" t="str">
        <f>+A12760</f>
        <v>NO</v>
      </c>
      <c r="B12850" s="18"/>
      <c r="E12850" s="304" t="str">
        <f>+$E$100</f>
        <v>OBSERVACIONES RESPECTO REQUISITO HABILITANTE DEL PERSONAL CLAVE EVALUABLE</v>
      </c>
      <c r="F12850" s="305"/>
      <c r="G12850" s="305"/>
      <c r="H12850" s="305"/>
      <c r="I12850" s="305"/>
      <c r="J12850" s="305"/>
      <c r="K12850" s="305"/>
      <c r="L12850" s="305"/>
    </row>
    <row r="12851" spans="1:12" hidden="1" x14ac:dyDescent="0.3">
      <c r="A12851" s="18" t="str">
        <f>+A12760</f>
        <v>NO</v>
      </c>
      <c r="B12851" s="18"/>
      <c r="E12851" s="312" t="s">
        <v>124</v>
      </c>
      <c r="F12851" s="313"/>
      <c r="G12851" s="313"/>
      <c r="H12851" s="313"/>
      <c r="I12851" s="313"/>
      <c r="J12851" s="313"/>
      <c r="K12851" s="313"/>
      <c r="L12851" s="314"/>
    </row>
    <row r="12852" spans="1:12" hidden="1" x14ac:dyDescent="0.3">
      <c r="A12852" s="18" t="str">
        <f>+A12760</f>
        <v>NO</v>
      </c>
      <c r="B12852" s="18"/>
      <c r="E12852" s="89"/>
      <c r="F12852" s="89"/>
      <c r="G12852" s="89"/>
      <c r="H12852" s="89"/>
      <c r="I12852" s="89"/>
      <c r="J12852" s="89"/>
      <c r="K12852" s="89"/>
      <c r="L12852" s="89"/>
    </row>
    <row r="12853" spans="1:12" ht="13" hidden="1" customHeight="1" x14ac:dyDescent="0.3">
      <c r="A12853" s="18" t="str">
        <f>+A12760</f>
        <v>NO</v>
      </c>
      <c r="B12853" s="18"/>
      <c r="E12853" s="69" t="str">
        <f>+$E$103</f>
        <v>4.2 EQUIPO DE TRABAJO (Personal Clave Evaluable)</v>
      </c>
      <c r="F12853" s="70"/>
      <c r="G12853" s="70"/>
      <c r="H12853" s="70"/>
      <c r="I12853" s="70"/>
      <c r="J12853" s="70"/>
      <c r="K12853" s="70"/>
      <c r="L12853" s="71"/>
    </row>
    <row r="12854" spans="1:12" ht="23.25" hidden="1" customHeight="1" x14ac:dyDescent="0.3">
      <c r="A12854" s="18" t="str">
        <f>+A12760</f>
        <v>NO</v>
      </c>
      <c r="B12854" s="18"/>
      <c r="E12854" s="90" t="str">
        <f>+$E$104</f>
        <v>Formulario 9</v>
      </c>
      <c r="F12854" s="315" t="s">
        <v>46</v>
      </c>
      <c r="G12854" s="316"/>
      <c r="H12854" s="317"/>
      <c r="I12854" s="318"/>
      <c r="J12854" s="318"/>
      <c r="K12854" s="318"/>
      <c r="L12854" s="319"/>
    </row>
    <row r="12855" spans="1:12" hidden="1" x14ac:dyDescent="0.3">
      <c r="A12855" s="18" t="str">
        <f>+A12760</f>
        <v>NO</v>
      </c>
      <c r="B12855" s="18"/>
      <c r="E12855" s="91" t="s">
        <v>124</v>
      </c>
      <c r="F12855" s="91" t="str">
        <f>+$F$99</f>
        <v>Director de Interventoría</v>
      </c>
      <c r="G12855" s="91" t="str">
        <f>+$G$99</f>
        <v>Residente de Interventoría</v>
      </c>
      <c r="H12855" s="320"/>
      <c r="I12855" s="321"/>
      <c r="J12855" s="321"/>
      <c r="K12855" s="321"/>
      <c r="L12855" s="322"/>
    </row>
    <row r="12856" spans="1:12" hidden="1" x14ac:dyDescent="0.3">
      <c r="A12856" s="18" t="str">
        <f>+A12760</f>
        <v>NO</v>
      </c>
      <c r="B12856" s="18"/>
      <c r="E12856" s="89"/>
      <c r="F12856" s="89"/>
      <c r="G12856" s="89"/>
      <c r="H12856" s="89"/>
      <c r="I12856" s="89"/>
      <c r="J12856" s="89"/>
      <c r="K12856" s="89"/>
      <c r="L12856" s="89"/>
    </row>
    <row r="12857" spans="1:12" hidden="1" x14ac:dyDescent="0.3">
      <c r="A12857" s="1" t="str">
        <f>+A12760</f>
        <v>NO</v>
      </c>
      <c r="E12857" s="92" t="str">
        <f>+E12732</f>
        <v>CRITERIOS DE EVALUACIÓN Y PUNTAJE</v>
      </c>
      <c r="F12857" s="93"/>
      <c r="G12857" s="93"/>
      <c r="H12857" s="93"/>
      <c r="I12857" s="93"/>
      <c r="J12857" s="93"/>
      <c r="K12857" s="94"/>
      <c r="L12857" s="95" t="str">
        <f>+$L$107</f>
        <v>PUNTAJE OBTENIDO</v>
      </c>
    </row>
    <row r="12858" spans="1:12" hidden="1" x14ac:dyDescent="0.3">
      <c r="A12858" s="1" t="str">
        <f>+A12760</f>
        <v>NO</v>
      </c>
      <c r="E12858" s="96" t="str">
        <f>+$E$108</f>
        <v>VALOR</v>
      </c>
      <c r="F12858" s="97" t="str">
        <f>+$F$108</f>
        <v>EQUIPO DE TRABAJO (PERSONAL CLAVE EVALUABLE)</v>
      </c>
      <c r="G12858" s="24"/>
      <c r="H12858" s="24"/>
      <c r="I12858" s="24"/>
      <c r="J12858" s="24"/>
      <c r="K12858" s="24"/>
      <c r="L12858" s="98"/>
    </row>
    <row r="12859" spans="1:12" ht="12.75" hidden="1" customHeight="1" x14ac:dyDescent="0.3">
      <c r="A12859" s="1" t="str">
        <f>+A12760</f>
        <v>NO</v>
      </c>
      <c r="E12859" s="96">
        <f>+$E$109</f>
        <v>5</v>
      </c>
      <c r="F12859" s="307" t="str">
        <f>+$F$109</f>
        <v xml:space="preserve"> Experiencia Específica adicional</v>
      </c>
      <c r="G12859" s="308"/>
      <c r="H12859" s="308"/>
      <c r="I12859" s="308"/>
      <c r="J12859" s="308"/>
      <c r="K12859" s="309"/>
      <c r="L12859" s="99" t="str">
        <f>IFERROR(IF(VLOOKUP(C12760,'R. PUNTAJES'!$C$14:$R$213,'R. PUNTAJES'!$I$10,0)="","",VLOOKUP(C12760,'R. PUNTAJES'!$C$14:$R$213,'R. PUNTAJES'!$I$10,0)),"")</f>
        <v/>
      </c>
    </row>
    <row r="12860" spans="1:12" ht="12.75" hidden="1" customHeight="1" x14ac:dyDescent="0.3">
      <c r="A12860" s="1" t="str">
        <f>+A12760</f>
        <v>NO</v>
      </c>
      <c r="E12860" s="96">
        <f>+$E$110</f>
        <v>5</v>
      </c>
      <c r="F12860" s="307" t="str">
        <f>+$F$110</f>
        <v>Formación Académica adicional</v>
      </c>
      <c r="G12860" s="308"/>
      <c r="H12860" s="308"/>
      <c r="I12860" s="308"/>
      <c r="J12860" s="308"/>
      <c r="K12860" s="309"/>
      <c r="L12860" s="99" t="str">
        <f>IFERROR(IF(VLOOKUP(C12760,'R. PUNTAJES'!$C$14:$R$213,'R. PUNTAJES'!$J$10,0)="","",VLOOKUP(C12760,'R. PUNTAJES'!$C$14:$R$213,'R. PUNTAJES'!$J$10,0)),"")</f>
        <v/>
      </c>
    </row>
    <row r="12861" spans="1:12" hidden="1" x14ac:dyDescent="0.3">
      <c r="A12861" s="18" t="str">
        <f>+A12760</f>
        <v>NO</v>
      </c>
      <c r="B12861" s="18"/>
      <c r="E12861" s="100"/>
      <c r="F12861" s="101" t="str">
        <f>+$F$111</f>
        <v>FACTOR DE SOSTENIBILIDAD</v>
      </c>
      <c r="G12861" s="102"/>
      <c r="H12861" s="102"/>
      <c r="I12861" s="102"/>
      <c r="J12861" s="102"/>
      <c r="K12861" s="102"/>
      <c r="L12861" s="103"/>
    </row>
    <row r="12862" spans="1:12" hidden="1" x14ac:dyDescent="0.3">
      <c r="A12862" s="18" t="str">
        <f>+A12760</f>
        <v>NO</v>
      </c>
      <c r="B12862" s="18"/>
      <c r="E12862" s="104">
        <v>1</v>
      </c>
      <c r="F12862" s="105" t="str">
        <f>+$F$112</f>
        <v>Compromisos Sostenibilidad</v>
      </c>
      <c r="G12862" s="106"/>
      <c r="H12862" s="106"/>
      <c r="I12862" s="106"/>
      <c r="J12862" s="106"/>
      <c r="K12862" s="106"/>
      <c r="L12862" s="107" t="str">
        <f>IFERROR(IF(VLOOKUP(C12760,'R. PUNTAJES'!$C$14:$R$213,'R. PUNTAJES'!$K$10,0)="","",VLOOKUP(C12760,'R. PUNTAJES'!$C$14:$R$213,'R. PUNTAJES'!$K$10,0)),"")</f>
        <v/>
      </c>
    </row>
    <row r="12863" spans="1:12" hidden="1" x14ac:dyDescent="0.3">
      <c r="A12863" s="1" t="str">
        <f>+A12760</f>
        <v>NO</v>
      </c>
      <c r="E12863" s="108"/>
      <c r="F12863" s="109" t="str">
        <f>+$F$113</f>
        <v>APOYO A LA INDUSTRIA NACIONAL</v>
      </c>
      <c r="G12863" s="110"/>
      <c r="H12863" s="110"/>
      <c r="I12863" s="110"/>
      <c r="J12863" s="110"/>
      <c r="K12863" s="110"/>
      <c r="L12863" s="111"/>
    </row>
    <row r="12864" spans="1:12" ht="12.75" hidden="1" customHeight="1" x14ac:dyDescent="0.3">
      <c r="A12864" s="1" t="str">
        <f>+A12760</f>
        <v>NO</v>
      </c>
      <c r="E12864" s="96">
        <v>20</v>
      </c>
      <c r="F12864" s="307" t="str">
        <f>+$F$114</f>
        <v>Promoción de Servicios Nacionales o con Trato Nacional</v>
      </c>
      <c r="G12864" s="308"/>
      <c r="H12864" s="308"/>
      <c r="I12864" s="308"/>
      <c r="J12864" s="308"/>
      <c r="K12864" s="309"/>
      <c r="L12864" s="99" t="str">
        <f>IFERROR(IF(VLOOKUP(C12760,'R. PUNTAJES'!$C$14:$R$213,'R. PUNTAJES'!$L$10,0)="","",
IF(VLOOKUP(C12760,'R. PUNTAJES'!$C$14:$R$213,'R. PUNTAJES'!$L$10,0)=5,0,
VLOOKUP(C12760,'R. PUNTAJES'!$C$14:$R$213,'R. PUNTAJES'!$L$10,0))),"")</f>
        <v/>
      </c>
    </row>
    <row r="12865" spans="1:12" ht="12.75" hidden="1" customHeight="1" x14ac:dyDescent="0.3">
      <c r="A12865" s="1" t="str">
        <f>+A12760</f>
        <v>NO</v>
      </c>
      <c r="E12865" s="96">
        <v>5</v>
      </c>
      <c r="F12865" s="307" t="str">
        <f>+$F$115</f>
        <v>Incorporación de componente nacional en servicios extranjeros</v>
      </c>
      <c r="G12865" s="308"/>
      <c r="H12865" s="308"/>
      <c r="I12865" s="308"/>
      <c r="J12865" s="308"/>
      <c r="K12865" s="309"/>
      <c r="L12865" s="99" t="str">
        <f>IFERROR(IF(VLOOKUP(C12760,'R. PUNTAJES'!$C$14:$R$213,'R. PUNTAJES'!$L$10,0)="","",
IF(VLOOKUP(C12760,'R. PUNTAJES'!$C$14:$R$213,'R. PUNTAJES'!$L$10,0)=20,0,
VLOOKUP(C12760,'R. PUNTAJES'!$C$14:$R$213,'R. PUNTAJES'!$L$10,0))),"")</f>
        <v/>
      </c>
    </row>
    <row r="12866" spans="1:12" hidden="1" x14ac:dyDescent="0.3">
      <c r="A12866" s="1" t="str">
        <f>+A12760</f>
        <v>NO</v>
      </c>
      <c r="E12866" s="112"/>
      <c r="F12866" s="97" t="str">
        <f>+$F$116</f>
        <v>VINCULACIÓN DE PERSONAS CON DISCAPACIDAD</v>
      </c>
      <c r="G12866" s="24"/>
      <c r="H12866" s="24"/>
      <c r="I12866" s="24"/>
      <c r="J12866" s="24"/>
      <c r="K12866" s="24"/>
      <c r="L12866" s="98"/>
    </row>
    <row r="12867" spans="1:12" ht="12.75" hidden="1" customHeight="1" x14ac:dyDescent="0.3">
      <c r="A12867" s="1" t="str">
        <f>+A12760</f>
        <v>NO</v>
      </c>
      <c r="E12867" s="96">
        <v>1</v>
      </c>
      <c r="F12867" s="307" t="str">
        <f>+$F$117</f>
        <v xml:space="preserve">Trabajadores vinculados a la planta de personal </v>
      </c>
      <c r="G12867" s="308"/>
      <c r="H12867" s="308"/>
      <c r="I12867" s="308"/>
      <c r="J12867" s="308"/>
      <c r="K12867" s="309"/>
      <c r="L12867" s="99" t="str">
        <f>IFERROR(IF(VLOOKUP(C12760,'R. PUNTAJES'!$C$14:$R$213,'R. PUNTAJES'!$M$10,0)="","",VLOOKUP(C12760,'R. PUNTAJES'!$C$14:$R$213,'R. PUNTAJES'!$M$10,0)),"")</f>
        <v/>
      </c>
    </row>
    <row r="12868" spans="1:12" hidden="1" x14ac:dyDescent="0.3">
      <c r="A12868" s="1" t="str">
        <f>+A12760</f>
        <v>NO</v>
      </c>
      <c r="E12868" s="112"/>
      <c r="F12868" s="97" t="str">
        <f>+$F$118</f>
        <v>EMPRENDIMIENTOS Y EMPRESAS DE MUJERES</v>
      </c>
      <c r="G12868" s="24"/>
      <c r="H12868" s="24"/>
      <c r="I12868" s="24"/>
      <c r="J12868" s="24"/>
      <c r="K12868" s="24"/>
      <c r="L12868" s="98"/>
    </row>
    <row r="12869" spans="1:12" ht="13" hidden="1" customHeight="1" x14ac:dyDescent="0.3">
      <c r="A12869" s="1" t="str">
        <f>+A12760</f>
        <v>NO</v>
      </c>
      <c r="E12869" s="96">
        <v>0.25</v>
      </c>
      <c r="F12869" s="307" t="str">
        <f>+$F$119</f>
        <v>Emprendimientos y empresas de mujeres</v>
      </c>
      <c r="G12869" s="308"/>
      <c r="H12869" s="308"/>
      <c r="I12869" s="308"/>
      <c r="J12869" s="308"/>
      <c r="K12869" s="309"/>
      <c r="L12869" s="113" t="str">
        <f>IFERROR(IF(VLOOKUP(C12760,'R. PUNTAJES'!$C$14:$R$213,'R. PUNTAJES'!$N$10,0)="","",VLOOKUP(C12760,'R. PUNTAJES'!$C$14:$R$213,'R. PUNTAJES'!$N$10,0)),"")</f>
        <v/>
      </c>
    </row>
    <row r="12870" spans="1:12" hidden="1" x14ac:dyDescent="0.3">
      <c r="A12870" s="18" t="str">
        <f>+A12871</f>
        <v>NO</v>
      </c>
      <c r="B12870" s="18"/>
      <c r="E12870" s="112"/>
      <c r="F12870" s="97" t="str">
        <f>+$F$120</f>
        <v>MIPYME</v>
      </c>
      <c r="G12870" s="24"/>
      <c r="H12870" s="24"/>
      <c r="I12870" s="24"/>
      <c r="J12870" s="24"/>
      <c r="K12870" s="24"/>
      <c r="L12870" s="98"/>
    </row>
    <row r="12871" spans="1:12" hidden="1" x14ac:dyDescent="0.3">
      <c r="A12871" s="18" t="str">
        <f>+IF(E12871=0,"NO",1)</f>
        <v>NO</v>
      </c>
      <c r="B12871" s="18"/>
      <c r="E12871" s="96">
        <v>0</v>
      </c>
      <c r="F12871" s="307" t="str">
        <f>+$F$121</f>
        <v>Mipyme</v>
      </c>
      <c r="G12871" s="308"/>
      <c r="H12871" s="308"/>
      <c r="I12871" s="308"/>
      <c r="J12871" s="308"/>
      <c r="K12871" s="309"/>
      <c r="L12871" s="113" t="str">
        <f>IFERROR(IF(VLOOKUP(C12760,'R. PUNTAJES'!$C$14:$R$213,'R. PUNTAJES'!$O$10,0)="","",VLOOKUP(C12760,'R. PUNTAJES'!$C$14:$R$213,'R. PUNTAJES'!$O$10,0)),"")</f>
        <v/>
      </c>
    </row>
    <row r="12872" spans="1:12" hidden="1" x14ac:dyDescent="0.3">
      <c r="A12872" s="1" t="str">
        <f>+A12760</f>
        <v>NO</v>
      </c>
      <c r="E12872" s="112"/>
      <c r="F12872" s="97" t="str">
        <f>+$F$122</f>
        <v>EXPERIENCIA DEL PROPONENTE</v>
      </c>
      <c r="G12872" s="24"/>
      <c r="H12872" s="24"/>
      <c r="I12872" s="24"/>
      <c r="J12872" s="24"/>
      <c r="K12872" s="24"/>
      <c r="L12872" s="98"/>
    </row>
    <row r="12873" spans="1:12" hidden="1" x14ac:dyDescent="0.3">
      <c r="A12873" s="1" t="str">
        <f>+A12760</f>
        <v>NO</v>
      </c>
      <c r="E12873" s="96">
        <v>59.5</v>
      </c>
      <c r="F12873" s="307" t="str">
        <f>+$F$123</f>
        <v>mediana con valor absoluto</v>
      </c>
      <c r="G12873" s="308"/>
      <c r="H12873" s="308"/>
      <c r="I12873" s="308"/>
      <c r="J12873" s="308"/>
      <c r="K12873" s="309"/>
      <c r="L12873" s="113" t="str">
        <f>IFERROR(IF(VLOOKUP(C12760,'R. PUNTAJES'!$C$14:$R$213,'R. PUNTAJES'!$R$10,0)="","",VLOOKUP(C12760,'R. PUNTAJES'!$C$14:$R$213,'R. PUNTAJES'!$R$10,0)),"")</f>
        <v/>
      </c>
    </row>
    <row r="12874" spans="1:12" hidden="1" x14ac:dyDescent="0.3">
      <c r="A12874" s="1" t="str">
        <f>+A12760</f>
        <v>NO</v>
      </c>
      <c r="E12874" s="112"/>
      <c r="F12874" s="97" t="str">
        <f>+$F$124</f>
        <v>MULTAS</v>
      </c>
      <c r="G12874" s="24"/>
      <c r="H12874" s="24"/>
      <c r="I12874" s="24"/>
      <c r="J12874" s="24"/>
      <c r="K12874" s="24"/>
      <c r="L12874" s="98"/>
    </row>
    <row r="12875" spans="1:12" ht="12.75" hidden="1" customHeight="1" x14ac:dyDescent="0.3">
      <c r="A12875" s="1" t="str">
        <f>+A12760</f>
        <v>NO</v>
      </c>
      <c r="E12875" s="96">
        <v>-2</v>
      </c>
      <c r="F12875" s="307" t="str">
        <f>+$F$125</f>
        <v>Una o más multas o cláusulas penales durante el último año</v>
      </c>
      <c r="G12875" s="310"/>
      <c r="H12875" s="310"/>
      <c r="I12875" s="310"/>
      <c r="J12875" s="310"/>
      <c r="K12875" s="311"/>
      <c r="L12875" s="99" t="str">
        <f>IFERROR(IF(VLOOKUP(C12760,'R. PUNTAJES'!$C$14:$R$213,'R. PUNTAJES'!$Q$10,0)="","",VLOOKUP(C12760,'R. PUNTAJES'!$C$14:$R$213,'R. PUNTAJES'!$Q$10,0)),"")</f>
        <v/>
      </c>
    </row>
    <row r="12876" spans="1:12" hidden="1" x14ac:dyDescent="0.3">
      <c r="A12876" s="1" t="str">
        <f>+A12760</f>
        <v>NO</v>
      </c>
      <c r="E12876" s="112"/>
      <c r="F12876" s="97" t="str">
        <f>+$F$126</f>
        <v>OBRAS INCONCLUSAS</v>
      </c>
      <c r="G12876" s="24"/>
      <c r="H12876" s="24"/>
      <c r="I12876" s="24"/>
      <c r="J12876" s="24"/>
      <c r="K12876" s="24"/>
      <c r="L12876" s="98"/>
    </row>
    <row r="12877" spans="1:12" hidden="1" x14ac:dyDescent="0.3">
      <c r="A12877" s="1" t="str">
        <f>+A12760</f>
        <v>NO</v>
      </c>
      <c r="E12877" s="96">
        <v>-1</v>
      </c>
      <c r="F12877" s="301" t="str">
        <f>+$F$127</f>
        <v>Anotación vigente de obra civil inconclusa</v>
      </c>
      <c r="G12877" s="302"/>
      <c r="H12877" s="302"/>
      <c r="I12877" s="302"/>
      <c r="J12877" s="302"/>
      <c r="K12877" s="303"/>
      <c r="L12877" s="99" t="str">
        <f>IFERROR(IF(VLOOKUP(C12760,'R. PUNTAJES'!$C$14:$R$213,'R. PUNTAJES'!$P$10,0)="","",VLOOKUP(C12760,'R. PUNTAJES'!$C$14:$R$213,'R. PUNTAJES'!$P$10,0)),"")</f>
        <v/>
      </c>
    </row>
    <row r="12878" spans="1:12" ht="7.5" hidden="1" customHeight="1" x14ac:dyDescent="0.3">
      <c r="A12878" s="1" t="str">
        <f>+A12760</f>
        <v>NO</v>
      </c>
      <c r="E12878" s="114"/>
      <c r="F12878" s="45"/>
      <c r="G12878" s="45"/>
      <c r="H12878" s="45"/>
      <c r="I12878" s="45"/>
      <c r="J12878" s="45"/>
      <c r="K12878" s="45"/>
      <c r="L12878" s="48"/>
    </row>
    <row r="12879" spans="1:12" hidden="1" x14ac:dyDescent="0.3">
      <c r="A12879" s="1" t="str">
        <f>+A12760</f>
        <v>NO</v>
      </c>
      <c r="E12879" s="115" t="str">
        <f>+$E$129</f>
        <v>PUNTAJE TOTAL</v>
      </c>
      <c r="F12879" s="116"/>
      <c r="G12879" s="116"/>
      <c r="H12879" s="116"/>
      <c r="I12879" s="116"/>
      <c r="J12879" s="116"/>
      <c r="K12879" s="117"/>
      <c r="L12879" s="118">
        <f>IFERROR(IF(VLOOKUP(C12760,'R. PUNTAJES'!$C$14:$R$213,'R. PUNTAJES'!$H$10,0)="RECHAZO","",SUM(L12859:L12877)),"")</f>
        <v>0</v>
      </c>
    </row>
    <row r="12880" spans="1:12" hidden="1" x14ac:dyDescent="0.3">
      <c r="A12880" s="1" t="str">
        <f>+A12760</f>
        <v>NO</v>
      </c>
      <c r="E12880" s="304" t="str">
        <f>+$E$130</f>
        <v>OBSERVACIONES RESPECTO A PUNTAJES</v>
      </c>
      <c r="F12880" s="305"/>
      <c r="G12880" s="305"/>
      <c r="H12880" s="305"/>
      <c r="I12880" s="305"/>
      <c r="J12880" s="305"/>
      <c r="K12880" s="305"/>
      <c r="L12880" s="305"/>
    </row>
    <row r="12881" spans="1:16" ht="12" hidden="1" customHeight="1" x14ac:dyDescent="0.3">
      <c r="A12881" s="1" t="str">
        <f>+A12760</f>
        <v>NO</v>
      </c>
      <c r="E12881" s="306" t="s">
        <v>124</v>
      </c>
      <c r="F12881" s="305"/>
      <c r="G12881" s="305"/>
      <c r="H12881" s="305"/>
      <c r="I12881" s="305"/>
      <c r="J12881" s="305"/>
      <c r="K12881" s="305"/>
      <c r="L12881" s="305"/>
      <c r="N12881" s="119"/>
      <c r="O12881" s="119"/>
      <c r="P12881" s="120"/>
    </row>
    <row r="12882" spans="1:16" ht="3" hidden="1" customHeight="1" x14ac:dyDescent="0.3">
      <c r="A12882" s="1" t="str">
        <f>+A12761</f>
        <v>NO</v>
      </c>
      <c r="E12882" s="121"/>
      <c r="F12882" s="122"/>
      <c r="G12882" s="122"/>
      <c r="H12882" s="122"/>
      <c r="I12882" s="122"/>
      <c r="J12882" s="122"/>
      <c r="K12882" s="122"/>
      <c r="L12882" s="123"/>
    </row>
    <row r="12883" spans="1:16" hidden="1" x14ac:dyDescent="0.3">
      <c r="A12883" s="1" t="str">
        <f>+IF(OR(C12885=""),"NO",1)</f>
        <v>NO</v>
      </c>
      <c r="E12883" s="346"/>
      <c r="F12883" s="347"/>
      <c r="G12883" s="347"/>
      <c r="H12883" s="347"/>
      <c r="I12883" s="347"/>
      <c r="J12883" s="347"/>
      <c r="K12883" s="347"/>
      <c r="L12883" s="347"/>
    </row>
    <row r="12884" spans="1:16" ht="4.5" hidden="1" customHeight="1" x14ac:dyDescent="0.3">
      <c r="A12884" s="1" t="str">
        <f>+A12885</f>
        <v>NO</v>
      </c>
      <c r="E12884" s="15"/>
      <c r="F12884" s="16"/>
      <c r="G12884" s="16"/>
      <c r="H12884" s="16"/>
      <c r="I12884" s="16"/>
      <c r="J12884" s="16"/>
      <c r="K12884" s="16"/>
      <c r="L12884" s="17"/>
    </row>
    <row r="12885" spans="1:16" ht="15.75" hidden="1" customHeight="1" x14ac:dyDescent="0.3">
      <c r="A12885" s="1" t="str">
        <f>+IF(OR(C12885=""),"NO",1)</f>
        <v>NO</v>
      </c>
      <c r="B12885" s="1">
        <f>1+MAX($B$1:B12884)</f>
        <v>104</v>
      </c>
      <c r="C12885" s="18" t="s">
        <v>124</v>
      </c>
      <c r="E12885" s="19" t="s">
        <v>124</v>
      </c>
      <c r="F12885" s="20"/>
      <c r="G12885" s="20"/>
      <c r="H12885" s="20"/>
      <c r="I12885" s="21"/>
      <c r="J12885" s="20"/>
      <c r="K12885" s="21"/>
      <c r="L12885" s="22"/>
    </row>
    <row r="12886" spans="1:16" hidden="1" x14ac:dyDescent="0.3">
      <c r="A12886" s="1" t="str">
        <f>A12885</f>
        <v>NO</v>
      </c>
      <c r="E12886" s="23" t="str">
        <f>+$E$11</f>
        <v>Integrantes</v>
      </c>
      <c r="F12886" s="24"/>
      <c r="G12886" s="24"/>
      <c r="H12886" s="24"/>
      <c r="I12886" s="24"/>
      <c r="J12886" s="24"/>
      <c r="K12886" s="25" t="str">
        <f>+$K$11</f>
        <v>Nit</v>
      </c>
      <c r="L12886" s="26" t="str">
        <f>+$L$11</f>
        <v>Part.</v>
      </c>
    </row>
    <row r="12887" spans="1:16" hidden="1" x14ac:dyDescent="0.3">
      <c r="A12887" s="1" t="str">
        <f>+A12886</f>
        <v>NO</v>
      </c>
      <c r="C12887" s="1" t="s">
        <v>124</v>
      </c>
      <c r="E12887" s="27" t="s">
        <v>124</v>
      </c>
      <c r="F12887" s="28"/>
      <c r="G12887" s="28"/>
      <c r="H12887" s="28"/>
      <c r="I12887" s="28"/>
      <c r="J12887" s="28"/>
      <c r="K12887" s="29" t="s">
        <v>124</v>
      </c>
      <c r="L12887" s="30" t="s">
        <v>124</v>
      </c>
    </row>
    <row r="12888" spans="1:16" hidden="1" x14ac:dyDescent="0.3">
      <c r="A12888" s="18" t="str">
        <f>+IF(OR(C12888=""),"NO",1)</f>
        <v>NO</v>
      </c>
      <c r="B12888" s="18"/>
      <c r="C12888" s="1" t="s">
        <v>124</v>
      </c>
      <c r="E12888" s="31" t="s">
        <v>124</v>
      </c>
      <c r="F12888" s="32"/>
      <c r="G12888" s="32"/>
      <c r="H12888" s="32"/>
      <c r="I12888" s="32"/>
      <c r="J12888" s="32"/>
      <c r="K12888" s="33" t="s">
        <v>124</v>
      </c>
      <c r="L12888" s="34" t="s">
        <v>124</v>
      </c>
    </row>
    <row r="12889" spans="1:16" hidden="1" x14ac:dyDescent="0.3">
      <c r="A12889" s="18" t="str">
        <f>+IF(OR(C12889=""),"NO",1)</f>
        <v>NO</v>
      </c>
      <c r="B12889" s="18"/>
      <c r="C12889" s="1" t="s">
        <v>124</v>
      </c>
      <c r="E12889" s="31" t="s">
        <v>124</v>
      </c>
      <c r="F12889" s="32"/>
      <c r="G12889" s="32"/>
      <c r="H12889" s="32"/>
      <c r="I12889" s="32"/>
      <c r="J12889" s="32"/>
      <c r="K12889" s="33" t="s">
        <v>124</v>
      </c>
      <c r="L12889" s="34" t="s">
        <v>124</v>
      </c>
    </row>
    <row r="12890" spans="1:16" hidden="1" x14ac:dyDescent="0.3">
      <c r="A12890" s="18" t="str">
        <f>+IF(OR(C12890=""),"NO",1)</f>
        <v>NO</v>
      </c>
      <c r="B12890" s="18"/>
      <c r="C12890" s="1" t="s">
        <v>124</v>
      </c>
      <c r="E12890" s="31" t="s">
        <v>13</v>
      </c>
      <c r="F12890" s="32"/>
      <c r="G12890" s="32"/>
      <c r="H12890" s="32"/>
      <c r="I12890" s="32"/>
      <c r="J12890" s="32"/>
      <c r="K12890" s="33"/>
      <c r="L12890" s="34"/>
    </row>
    <row r="12891" spans="1:16" hidden="1" x14ac:dyDescent="0.3">
      <c r="A12891" s="18" t="str">
        <f>+IF(OR(C12891=""),"NO",1)</f>
        <v>NO</v>
      </c>
      <c r="B12891" s="18"/>
      <c r="C12891" s="1" t="s">
        <v>124</v>
      </c>
      <c r="E12891" s="31" t="s">
        <v>13</v>
      </c>
      <c r="F12891" s="32"/>
      <c r="G12891" s="32"/>
      <c r="H12891" s="32"/>
      <c r="I12891" s="32"/>
      <c r="J12891" s="32"/>
      <c r="K12891" s="33"/>
      <c r="L12891" s="34"/>
    </row>
    <row r="12892" spans="1:16" hidden="1" x14ac:dyDescent="0.3">
      <c r="A12892" s="18" t="str">
        <f>+IF(OR(C12892=""),"NO",1)</f>
        <v>NO</v>
      </c>
      <c r="B12892" s="18"/>
      <c r="C12892" s="1" t="s">
        <v>124</v>
      </c>
      <c r="E12892" s="35" t="s">
        <v>13</v>
      </c>
      <c r="F12892" s="36"/>
      <c r="G12892" s="36"/>
      <c r="H12892" s="36"/>
      <c r="I12892" s="36"/>
      <c r="J12892" s="36"/>
      <c r="K12892" s="37"/>
      <c r="L12892" s="38"/>
    </row>
    <row r="12893" spans="1:16" ht="5.15" hidden="1" customHeight="1" x14ac:dyDescent="0.3">
      <c r="A12893" s="1" t="str">
        <f>+A12885</f>
        <v>NO</v>
      </c>
      <c r="E12893" s="39"/>
      <c r="F12893" s="39"/>
      <c r="G12893" s="39"/>
      <c r="H12893" s="39"/>
      <c r="I12893" s="39"/>
      <c r="J12893" s="39"/>
      <c r="K12893" s="39"/>
      <c r="L12893" s="39"/>
    </row>
    <row r="12894" spans="1:16" ht="15.75" hidden="1" customHeight="1" x14ac:dyDescent="0.3">
      <c r="A12894" s="1" t="str">
        <f>+A12885</f>
        <v>NO</v>
      </c>
      <c r="E12894" s="40" t="str">
        <f>+$E$19</f>
        <v>RESULTADO DE EVALUACIÓN TÉCNICA</v>
      </c>
      <c r="F12894" s="41"/>
      <c r="G12894" s="41"/>
      <c r="H12894" s="41"/>
      <c r="I12894" s="41"/>
      <c r="J12894" s="41"/>
      <c r="K12894" s="41"/>
      <c r="L12894" s="42"/>
    </row>
    <row r="12895" spans="1:16" hidden="1" x14ac:dyDescent="0.3">
      <c r="A12895" s="1" t="str">
        <f>+A12885</f>
        <v>NO</v>
      </c>
      <c r="E12895" s="43"/>
      <c r="F12895" s="44" t="str">
        <f>+$F$20</f>
        <v>Experiencia</v>
      </c>
      <c r="G12895" s="45"/>
      <c r="H12895" s="45"/>
      <c r="I12895" s="45"/>
      <c r="J12895" s="45"/>
      <c r="K12895" s="46"/>
      <c r="L12895" s="47" t="s">
        <v>124</v>
      </c>
    </row>
    <row r="12896" spans="1:16" hidden="1" x14ac:dyDescent="0.3">
      <c r="A12896" s="1" t="str">
        <f>+A12885</f>
        <v>NO</v>
      </c>
      <c r="E12896" s="348" t="str">
        <f>+$E$21</f>
        <v>OBSERVACIONES RESPECTO A LA EVALUACIÓN DE EXPERIENCIA</v>
      </c>
      <c r="F12896" s="308"/>
      <c r="G12896" s="308"/>
      <c r="H12896" s="308"/>
      <c r="I12896" s="308"/>
      <c r="J12896" s="308"/>
      <c r="K12896" s="308"/>
      <c r="L12896" s="349"/>
    </row>
    <row r="12897" spans="1:12" hidden="1" x14ac:dyDescent="0.3">
      <c r="A12897" s="1" t="str">
        <f>+A12885</f>
        <v>NO</v>
      </c>
      <c r="E12897" s="350" t="s">
        <v>124</v>
      </c>
      <c r="F12897" s="351"/>
      <c r="G12897" s="351"/>
      <c r="H12897" s="351"/>
      <c r="I12897" s="351"/>
      <c r="J12897" s="351"/>
      <c r="K12897" s="351"/>
      <c r="L12897" s="352"/>
    </row>
    <row r="12898" spans="1:12" ht="5.15" hidden="1" customHeight="1" x14ac:dyDescent="0.3">
      <c r="A12898" s="1" t="str">
        <f>+A12885</f>
        <v>NO</v>
      </c>
      <c r="E12898" s="39"/>
      <c r="F12898" s="39"/>
      <c r="G12898" s="39"/>
      <c r="H12898" s="39"/>
      <c r="I12898" s="39"/>
      <c r="J12898" s="39"/>
      <c r="K12898" s="39"/>
      <c r="L12898" s="39"/>
    </row>
    <row r="12899" spans="1:12" ht="12.75" hidden="1" customHeight="1" x14ac:dyDescent="0.3">
      <c r="A12899" s="1" t="str">
        <f>+A12885</f>
        <v>NO</v>
      </c>
      <c r="E12899" s="40" t="str">
        <f>+$E$24</f>
        <v>EXPERIENCIA HABILITANTE: CONTRATOS PRESENTADOS</v>
      </c>
      <c r="F12899" s="41"/>
      <c r="G12899" s="41"/>
      <c r="H12899" s="41"/>
      <c r="I12899" s="41"/>
      <c r="J12899" s="41"/>
      <c r="K12899" s="41"/>
      <c r="L12899" s="42"/>
    </row>
    <row r="12900" spans="1:12" ht="8.5" hidden="1" customHeight="1" x14ac:dyDescent="0.3">
      <c r="A12900" s="1" t="str">
        <f>+A12885</f>
        <v>NO</v>
      </c>
      <c r="E12900" s="49"/>
      <c r="F12900" s="50"/>
      <c r="G12900" s="51"/>
      <c r="H12900" s="51"/>
      <c r="I12900" s="51"/>
      <c r="J12900" s="51"/>
      <c r="K12900" s="51"/>
      <c r="L12900" s="52"/>
    </row>
    <row r="12901" spans="1:12" hidden="1" x14ac:dyDescent="0.3">
      <c r="A12901" s="18" t="str">
        <f>+IF(OR(C12901=""),"NO",1)</f>
        <v>NO</v>
      </c>
      <c r="B12901" s="18"/>
      <c r="C12901" s="1" t="s">
        <v>124</v>
      </c>
      <c r="E12901" s="329">
        <v>1</v>
      </c>
      <c r="F12901" s="53" t="str">
        <f>+$F$26</f>
        <v>OBJETO</v>
      </c>
      <c r="G12901" s="332" t="s">
        <v>124</v>
      </c>
      <c r="H12901" s="333"/>
      <c r="I12901" s="333"/>
      <c r="J12901" s="333"/>
      <c r="K12901" s="333"/>
      <c r="L12901" s="334"/>
    </row>
    <row r="12902" spans="1:12" hidden="1" x14ac:dyDescent="0.3">
      <c r="A12902" s="18" t="str">
        <f>+IF(OR(C12901=""),"NO",1)</f>
        <v>NO</v>
      </c>
      <c r="B12902" s="18"/>
      <c r="E12902" s="330"/>
      <c r="F12902" s="54" t="str">
        <f>+$F$27</f>
        <v>CONTRATANTE</v>
      </c>
      <c r="G12902" s="335" t="s">
        <v>124</v>
      </c>
      <c r="H12902" s="310"/>
      <c r="I12902" s="310"/>
      <c r="J12902" s="310"/>
      <c r="K12902" s="310"/>
      <c r="L12902" s="336"/>
    </row>
    <row r="12903" spans="1:12" hidden="1" x14ac:dyDescent="0.3">
      <c r="A12903" s="18" t="str">
        <f>+IF(OR(C12901=""),"NO",1)</f>
        <v>NO</v>
      </c>
      <c r="B12903" s="18"/>
      <c r="E12903" s="330"/>
      <c r="F12903" s="54" t="str">
        <f>+$F$28</f>
        <v>APORTANTE</v>
      </c>
      <c r="G12903" s="337" t="s">
        <v>124</v>
      </c>
      <c r="H12903" s="338"/>
      <c r="I12903" s="338"/>
      <c r="J12903" s="338"/>
      <c r="K12903" s="338"/>
      <c r="L12903" s="339"/>
    </row>
    <row r="12904" spans="1:12" hidden="1" x14ac:dyDescent="0.3">
      <c r="A12904" s="18" t="str">
        <f>+IF(OR(C12901=""),"NO",1)</f>
        <v>NO</v>
      </c>
      <c r="B12904" s="18"/>
      <c r="E12904" s="330"/>
      <c r="F12904" s="54" t="str">
        <f>+$F$29</f>
        <v>VALOR /SMMLV)</v>
      </c>
      <c r="G12904" s="55" t="s">
        <v>124</v>
      </c>
      <c r="H12904" s="56" t="str">
        <f>+$H$29</f>
        <v>% PART..</v>
      </c>
      <c r="I12904" s="57" t="s">
        <v>124</v>
      </c>
      <c r="J12904" s="58" t="str">
        <f>+$J$29</f>
        <v>VALOR ACREDITADO</v>
      </c>
      <c r="K12904" s="59"/>
      <c r="L12904" s="47" t="s">
        <v>124</v>
      </c>
    </row>
    <row r="12905" spans="1:12" hidden="1" x14ac:dyDescent="0.3">
      <c r="A12905" s="18" t="str">
        <f>+IF(OR(C12901=""),"NO",1)</f>
        <v>NO</v>
      </c>
      <c r="B12905" s="18"/>
      <c r="E12905" s="330"/>
      <c r="F12905" s="60" t="str">
        <f>+$F$30</f>
        <v>EXPERIENCIA APORTADA</v>
      </c>
      <c r="G12905" s="340" t="s">
        <v>124</v>
      </c>
      <c r="H12905" s="341"/>
      <c r="I12905" s="341"/>
      <c r="J12905" s="341"/>
      <c r="K12905" s="341"/>
      <c r="L12905" s="342"/>
    </row>
    <row r="12906" spans="1:12" hidden="1" x14ac:dyDescent="0.3">
      <c r="A12906" s="18" t="str">
        <f>+IF(OR(C12901=""),"NO",1)</f>
        <v>NO</v>
      </c>
      <c r="B12906" s="18"/>
      <c r="E12906" s="331"/>
      <c r="F12906" s="62" t="str">
        <f>+$F$31</f>
        <v>OBSERVACIÓN</v>
      </c>
      <c r="G12906" s="343" t="s">
        <v>124</v>
      </c>
      <c r="H12906" s="344"/>
      <c r="I12906" s="344"/>
      <c r="J12906" s="344"/>
      <c r="K12906" s="344"/>
      <c r="L12906" s="345"/>
    </row>
    <row r="12907" spans="1:12" ht="8.5" hidden="1" customHeight="1" x14ac:dyDescent="0.3">
      <c r="A12907" s="18" t="str">
        <f>+IF(OR(C12901=""),"NO",1)</f>
        <v>NO</v>
      </c>
      <c r="B12907" s="18"/>
      <c r="E12907" s="49"/>
      <c r="F12907" s="50"/>
      <c r="G12907" s="51"/>
      <c r="H12907" s="51"/>
      <c r="I12907" s="51"/>
      <c r="J12907" s="51"/>
      <c r="K12907" s="51"/>
      <c r="L12907" s="52"/>
    </row>
    <row r="12908" spans="1:12" hidden="1" x14ac:dyDescent="0.3">
      <c r="A12908" s="18" t="str">
        <f t="shared" ref="A12908" si="4326">+IF(OR(C12908=""),"NO",1)</f>
        <v>NO</v>
      </c>
      <c r="B12908" s="18"/>
      <c r="C12908" s="1" t="s">
        <v>124</v>
      </c>
      <c r="E12908" s="329">
        <v>2</v>
      </c>
      <c r="F12908" s="53" t="str">
        <f>+$F$26</f>
        <v>OBJETO</v>
      </c>
      <c r="G12908" s="332" t="s">
        <v>124</v>
      </c>
      <c r="H12908" s="333"/>
      <c r="I12908" s="333"/>
      <c r="J12908" s="333"/>
      <c r="K12908" s="333"/>
      <c r="L12908" s="334"/>
    </row>
    <row r="12909" spans="1:12" hidden="1" x14ac:dyDescent="0.3">
      <c r="A12909" s="18" t="str">
        <f t="shared" ref="A12909" si="4327">+IF(OR(C12908=""),"NO",1)</f>
        <v>NO</v>
      </c>
      <c r="B12909" s="18"/>
      <c r="E12909" s="330"/>
      <c r="F12909" s="54" t="str">
        <f>+$F$27</f>
        <v>CONTRATANTE</v>
      </c>
      <c r="G12909" s="335" t="s">
        <v>124</v>
      </c>
      <c r="H12909" s="310"/>
      <c r="I12909" s="310"/>
      <c r="J12909" s="310"/>
      <c r="K12909" s="310"/>
      <c r="L12909" s="336"/>
    </row>
    <row r="12910" spans="1:12" hidden="1" x14ac:dyDescent="0.3">
      <c r="A12910" s="18" t="str">
        <f t="shared" ref="A12910" si="4328">+IF(OR(C12908=""),"NO",1)</f>
        <v>NO</v>
      </c>
      <c r="B12910" s="18"/>
      <c r="E12910" s="330"/>
      <c r="F12910" s="54" t="str">
        <f>+$F$28</f>
        <v>APORTANTE</v>
      </c>
      <c r="G12910" s="337" t="s">
        <v>124</v>
      </c>
      <c r="H12910" s="338"/>
      <c r="I12910" s="338"/>
      <c r="J12910" s="338"/>
      <c r="K12910" s="338"/>
      <c r="L12910" s="339"/>
    </row>
    <row r="12911" spans="1:12" hidden="1" x14ac:dyDescent="0.3">
      <c r="A12911" s="18" t="str">
        <f t="shared" ref="A12911" si="4329">+IF(OR(C12908=""),"NO",1)</f>
        <v>NO</v>
      </c>
      <c r="B12911" s="18"/>
      <c r="E12911" s="330"/>
      <c r="F12911" s="54" t="str">
        <f>+$F$29</f>
        <v>VALOR /SMMLV)</v>
      </c>
      <c r="G12911" s="55" t="s">
        <v>124</v>
      </c>
      <c r="H12911" s="56" t="str">
        <f>+$H$29</f>
        <v>% PART..</v>
      </c>
      <c r="I12911" s="57" t="s">
        <v>124</v>
      </c>
      <c r="J12911" s="58" t="str">
        <f>+$J$29</f>
        <v>VALOR ACREDITADO</v>
      </c>
      <c r="K12911" s="59"/>
      <c r="L12911" s="47" t="s">
        <v>124</v>
      </c>
    </row>
    <row r="12912" spans="1:12" hidden="1" x14ac:dyDescent="0.3">
      <c r="A12912" s="18" t="str">
        <f t="shared" ref="A12912" si="4330">+IF(OR(C12908=""),"NO",1)</f>
        <v>NO</v>
      </c>
      <c r="B12912" s="18"/>
      <c r="E12912" s="330"/>
      <c r="F12912" s="60" t="str">
        <f>+$F$30</f>
        <v>EXPERIENCIA APORTADA</v>
      </c>
      <c r="G12912" s="340" t="s">
        <v>124</v>
      </c>
      <c r="H12912" s="341"/>
      <c r="I12912" s="341"/>
      <c r="J12912" s="341"/>
      <c r="K12912" s="341"/>
      <c r="L12912" s="342"/>
    </row>
    <row r="12913" spans="1:12" hidden="1" x14ac:dyDescent="0.3">
      <c r="A12913" s="18" t="str">
        <f t="shared" ref="A12913" si="4331">+IF(OR(C12908=""),"NO",1)</f>
        <v>NO</v>
      </c>
      <c r="B12913" s="18"/>
      <c r="E12913" s="331"/>
      <c r="F12913" s="62" t="str">
        <f>+$F$31</f>
        <v>OBSERVACIÓN</v>
      </c>
      <c r="G12913" s="343" t="s">
        <v>124</v>
      </c>
      <c r="H12913" s="344"/>
      <c r="I12913" s="344"/>
      <c r="J12913" s="344"/>
      <c r="K12913" s="344"/>
      <c r="L12913" s="345"/>
    </row>
    <row r="12914" spans="1:12" ht="8.5" hidden="1" customHeight="1" x14ac:dyDescent="0.3">
      <c r="A12914" s="18" t="str">
        <f t="shared" ref="A12914" si="4332">+IF(OR(C12908=""),"NO",1)</f>
        <v>NO</v>
      </c>
      <c r="B12914" s="18"/>
      <c r="E12914" s="49"/>
      <c r="F12914" s="50"/>
      <c r="G12914" s="51"/>
      <c r="H12914" s="51"/>
      <c r="I12914" s="51"/>
      <c r="J12914" s="51"/>
      <c r="K12914" s="51"/>
      <c r="L12914" s="52"/>
    </row>
    <row r="12915" spans="1:12" hidden="1" x14ac:dyDescent="0.3">
      <c r="A12915" s="18" t="str">
        <f t="shared" ref="A12915" si="4333">+IF(OR(C12915=""),"NO",1)</f>
        <v>NO</v>
      </c>
      <c r="B12915" s="18"/>
      <c r="C12915" s="1" t="s">
        <v>124</v>
      </c>
      <c r="E12915" s="329">
        <v>3</v>
      </c>
      <c r="F12915" s="53" t="str">
        <f>+$F$26</f>
        <v>OBJETO</v>
      </c>
      <c r="G12915" s="332" t="s">
        <v>124</v>
      </c>
      <c r="H12915" s="333"/>
      <c r="I12915" s="333"/>
      <c r="J12915" s="333"/>
      <c r="K12915" s="333"/>
      <c r="L12915" s="334"/>
    </row>
    <row r="12916" spans="1:12" hidden="1" x14ac:dyDescent="0.3">
      <c r="A12916" s="18" t="str">
        <f t="shared" ref="A12916" si="4334">+IF(OR(C12915=""),"NO",1)</f>
        <v>NO</v>
      </c>
      <c r="B12916" s="18"/>
      <c r="E12916" s="330"/>
      <c r="F12916" s="54" t="str">
        <f>+$F$27</f>
        <v>CONTRATANTE</v>
      </c>
      <c r="G12916" s="335" t="s">
        <v>124</v>
      </c>
      <c r="H12916" s="310"/>
      <c r="I12916" s="310"/>
      <c r="J12916" s="310"/>
      <c r="K12916" s="310"/>
      <c r="L12916" s="336"/>
    </row>
    <row r="12917" spans="1:12" hidden="1" x14ac:dyDescent="0.3">
      <c r="A12917" s="18" t="str">
        <f t="shared" ref="A12917" si="4335">+IF(OR(C12915=""),"NO",1)</f>
        <v>NO</v>
      </c>
      <c r="B12917" s="18"/>
      <c r="E12917" s="330"/>
      <c r="F12917" s="54" t="str">
        <f>+$F$28</f>
        <v>APORTANTE</v>
      </c>
      <c r="G12917" s="337" t="s">
        <v>124</v>
      </c>
      <c r="H12917" s="338"/>
      <c r="I12917" s="338"/>
      <c r="J12917" s="338"/>
      <c r="K12917" s="338"/>
      <c r="L12917" s="339"/>
    </row>
    <row r="12918" spans="1:12" hidden="1" x14ac:dyDescent="0.3">
      <c r="A12918" s="18" t="str">
        <f t="shared" ref="A12918" si="4336">+IF(OR(C12915=""),"NO",1)</f>
        <v>NO</v>
      </c>
      <c r="B12918" s="18"/>
      <c r="E12918" s="330"/>
      <c r="F12918" s="54" t="str">
        <f>+$F$29</f>
        <v>VALOR /SMMLV)</v>
      </c>
      <c r="G12918" s="55" t="s">
        <v>124</v>
      </c>
      <c r="H12918" s="56" t="str">
        <f>+$H$29</f>
        <v>% PART..</v>
      </c>
      <c r="I12918" s="57" t="s">
        <v>124</v>
      </c>
      <c r="J12918" s="58" t="str">
        <f>+$J$29</f>
        <v>VALOR ACREDITADO</v>
      </c>
      <c r="K12918" s="59"/>
      <c r="L12918" s="47" t="s">
        <v>124</v>
      </c>
    </row>
    <row r="12919" spans="1:12" hidden="1" x14ac:dyDescent="0.3">
      <c r="A12919" s="18" t="str">
        <f t="shared" ref="A12919" si="4337">+IF(OR(C12915=""),"NO",1)</f>
        <v>NO</v>
      </c>
      <c r="B12919" s="18"/>
      <c r="E12919" s="330"/>
      <c r="F12919" s="60" t="str">
        <f>+$F$30</f>
        <v>EXPERIENCIA APORTADA</v>
      </c>
      <c r="G12919" s="340" t="s">
        <v>124</v>
      </c>
      <c r="H12919" s="341"/>
      <c r="I12919" s="341"/>
      <c r="J12919" s="341"/>
      <c r="K12919" s="341"/>
      <c r="L12919" s="342"/>
    </row>
    <row r="12920" spans="1:12" hidden="1" x14ac:dyDescent="0.3">
      <c r="A12920" s="18" t="str">
        <f t="shared" ref="A12920" si="4338">+IF(OR(C12915=""),"NO",1)</f>
        <v>NO</v>
      </c>
      <c r="B12920" s="18"/>
      <c r="E12920" s="331"/>
      <c r="F12920" s="62" t="str">
        <f>+$F$31</f>
        <v>OBSERVACIÓN</v>
      </c>
      <c r="G12920" s="343" t="s">
        <v>124</v>
      </c>
      <c r="H12920" s="344"/>
      <c r="I12920" s="344"/>
      <c r="J12920" s="344"/>
      <c r="K12920" s="344"/>
      <c r="L12920" s="345"/>
    </row>
    <row r="12921" spans="1:12" ht="8.5" hidden="1" customHeight="1" x14ac:dyDescent="0.3">
      <c r="A12921" s="18" t="str">
        <f t="shared" ref="A12921" si="4339">+IF(OR(C12915=""),"NO",1)</f>
        <v>NO</v>
      </c>
      <c r="B12921" s="18"/>
      <c r="E12921" s="49"/>
      <c r="F12921" s="50"/>
      <c r="G12921" s="51"/>
      <c r="H12921" s="51"/>
      <c r="I12921" s="51"/>
      <c r="J12921" s="51"/>
      <c r="K12921" s="51"/>
      <c r="L12921" s="52"/>
    </row>
    <row r="12922" spans="1:12" hidden="1" x14ac:dyDescent="0.3">
      <c r="A12922" s="18" t="str">
        <f t="shared" ref="A12922" si="4340">+IF(OR(C12922=""),"NO",1)</f>
        <v>NO</v>
      </c>
      <c r="B12922" s="18"/>
      <c r="C12922" s="1" t="s">
        <v>124</v>
      </c>
      <c r="E12922" s="329">
        <v>4</v>
      </c>
      <c r="F12922" s="53" t="str">
        <f>+$F$26</f>
        <v>OBJETO</v>
      </c>
      <c r="G12922" s="332" t="s">
        <v>124</v>
      </c>
      <c r="H12922" s="333"/>
      <c r="I12922" s="333"/>
      <c r="J12922" s="333"/>
      <c r="K12922" s="333"/>
      <c r="L12922" s="334"/>
    </row>
    <row r="12923" spans="1:12" hidden="1" x14ac:dyDescent="0.3">
      <c r="A12923" s="18" t="str">
        <f t="shared" ref="A12923" si="4341">+IF(OR(C12922=""),"NO",1)</f>
        <v>NO</v>
      </c>
      <c r="B12923" s="18"/>
      <c r="E12923" s="330"/>
      <c r="F12923" s="54" t="str">
        <f>+$F$27</f>
        <v>CONTRATANTE</v>
      </c>
      <c r="G12923" s="335" t="s">
        <v>124</v>
      </c>
      <c r="H12923" s="310"/>
      <c r="I12923" s="310"/>
      <c r="J12923" s="310"/>
      <c r="K12923" s="310"/>
      <c r="L12923" s="336"/>
    </row>
    <row r="12924" spans="1:12" hidden="1" x14ac:dyDescent="0.3">
      <c r="A12924" s="18" t="str">
        <f t="shared" ref="A12924" si="4342">+IF(OR(C12922=""),"NO",1)</f>
        <v>NO</v>
      </c>
      <c r="B12924" s="18"/>
      <c r="E12924" s="330"/>
      <c r="F12924" s="54" t="str">
        <f>+$F$28</f>
        <v>APORTANTE</v>
      </c>
      <c r="G12924" s="337" t="s">
        <v>124</v>
      </c>
      <c r="H12924" s="338"/>
      <c r="I12924" s="338"/>
      <c r="J12924" s="338"/>
      <c r="K12924" s="338"/>
      <c r="L12924" s="339"/>
    </row>
    <row r="12925" spans="1:12" hidden="1" x14ac:dyDescent="0.3">
      <c r="A12925" s="18" t="str">
        <f t="shared" ref="A12925" si="4343">+IF(OR(C12922=""),"NO",1)</f>
        <v>NO</v>
      </c>
      <c r="B12925" s="18"/>
      <c r="E12925" s="330"/>
      <c r="F12925" s="54" t="str">
        <f>+$F$29</f>
        <v>VALOR /SMMLV)</v>
      </c>
      <c r="G12925" s="55" t="s">
        <v>124</v>
      </c>
      <c r="H12925" s="56" t="str">
        <f>+$H$29</f>
        <v>% PART..</v>
      </c>
      <c r="I12925" s="57" t="s">
        <v>124</v>
      </c>
      <c r="J12925" s="58" t="str">
        <f>+$J$29</f>
        <v>VALOR ACREDITADO</v>
      </c>
      <c r="K12925" s="59"/>
      <c r="L12925" s="47" t="s">
        <v>124</v>
      </c>
    </row>
    <row r="12926" spans="1:12" hidden="1" x14ac:dyDescent="0.3">
      <c r="A12926" s="18" t="str">
        <f t="shared" ref="A12926" si="4344">+IF(OR(C12922=""),"NO",1)</f>
        <v>NO</v>
      </c>
      <c r="B12926" s="18"/>
      <c r="E12926" s="330"/>
      <c r="F12926" s="60" t="str">
        <f>+$F$30</f>
        <v>EXPERIENCIA APORTADA</v>
      </c>
      <c r="G12926" s="340" t="s">
        <v>124</v>
      </c>
      <c r="H12926" s="341"/>
      <c r="I12926" s="341"/>
      <c r="J12926" s="341"/>
      <c r="K12926" s="341"/>
      <c r="L12926" s="342"/>
    </row>
    <row r="12927" spans="1:12" hidden="1" x14ac:dyDescent="0.3">
      <c r="A12927" s="18" t="str">
        <f t="shared" ref="A12927" si="4345">+IF(OR(C12922=""),"NO",1)</f>
        <v>NO</v>
      </c>
      <c r="B12927" s="18"/>
      <c r="E12927" s="331"/>
      <c r="F12927" s="62" t="str">
        <f>+$F$31</f>
        <v>OBSERVACIÓN</v>
      </c>
      <c r="G12927" s="343" t="s">
        <v>124</v>
      </c>
      <c r="H12927" s="344"/>
      <c r="I12927" s="344"/>
      <c r="J12927" s="344"/>
      <c r="K12927" s="344"/>
      <c r="L12927" s="345"/>
    </row>
    <row r="12928" spans="1:12" ht="8.5" hidden="1" customHeight="1" x14ac:dyDescent="0.3">
      <c r="A12928" s="18" t="str">
        <f t="shared" ref="A12928" si="4346">+IF(OR(C12922=""),"NO",1)</f>
        <v>NO</v>
      </c>
      <c r="B12928" s="18"/>
      <c r="E12928" s="49"/>
      <c r="F12928" s="50"/>
      <c r="G12928" s="51"/>
      <c r="H12928" s="51"/>
      <c r="I12928" s="51"/>
      <c r="J12928" s="51"/>
      <c r="K12928" s="51"/>
      <c r="L12928" s="52"/>
    </row>
    <row r="12929" spans="1:12" hidden="1" x14ac:dyDescent="0.3">
      <c r="A12929" s="18" t="str">
        <f t="shared" ref="A12929" si="4347">+IF(OR(C12929=""),"NO",1)</f>
        <v>NO</v>
      </c>
      <c r="B12929" s="18"/>
      <c r="C12929" s="1" t="s">
        <v>124</v>
      </c>
      <c r="E12929" s="329">
        <v>5</v>
      </c>
      <c r="F12929" s="53" t="str">
        <f>+$F$26</f>
        <v>OBJETO</v>
      </c>
      <c r="G12929" s="332" t="s">
        <v>124</v>
      </c>
      <c r="H12929" s="333"/>
      <c r="I12929" s="333"/>
      <c r="J12929" s="333"/>
      <c r="K12929" s="333"/>
      <c r="L12929" s="334"/>
    </row>
    <row r="12930" spans="1:12" hidden="1" x14ac:dyDescent="0.3">
      <c r="A12930" s="18" t="str">
        <f t="shared" ref="A12930" si="4348">+IF(OR(C12929=""),"NO",1)</f>
        <v>NO</v>
      </c>
      <c r="B12930" s="18"/>
      <c r="E12930" s="330"/>
      <c r="F12930" s="54" t="str">
        <f>+$F$27</f>
        <v>CONTRATANTE</v>
      </c>
      <c r="G12930" s="335" t="s">
        <v>124</v>
      </c>
      <c r="H12930" s="310"/>
      <c r="I12930" s="310"/>
      <c r="J12930" s="310"/>
      <c r="K12930" s="310"/>
      <c r="L12930" s="336"/>
    </row>
    <row r="12931" spans="1:12" hidden="1" x14ac:dyDescent="0.3">
      <c r="A12931" s="18" t="str">
        <f t="shared" ref="A12931" si="4349">+IF(OR(C12929=""),"NO",1)</f>
        <v>NO</v>
      </c>
      <c r="B12931" s="18"/>
      <c r="E12931" s="330"/>
      <c r="F12931" s="54" t="str">
        <f>+$F$28</f>
        <v>APORTANTE</v>
      </c>
      <c r="G12931" s="337" t="s">
        <v>124</v>
      </c>
      <c r="H12931" s="338"/>
      <c r="I12931" s="338"/>
      <c r="J12931" s="338"/>
      <c r="K12931" s="338"/>
      <c r="L12931" s="339"/>
    </row>
    <row r="12932" spans="1:12" hidden="1" x14ac:dyDescent="0.3">
      <c r="A12932" s="18" t="str">
        <f t="shared" ref="A12932" si="4350">+IF(OR(C12929=""),"NO",1)</f>
        <v>NO</v>
      </c>
      <c r="B12932" s="18"/>
      <c r="E12932" s="330"/>
      <c r="F12932" s="54" t="str">
        <f>+$F$29</f>
        <v>VALOR /SMMLV)</v>
      </c>
      <c r="G12932" s="55" t="s">
        <v>124</v>
      </c>
      <c r="H12932" s="56" t="str">
        <f>+$H$29</f>
        <v>% PART..</v>
      </c>
      <c r="I12932" s="57" t="s">
        <v>124</v>
      </c>
      <c r="J12932" s="58" t="str">
        <f>+$J$29</f>
        <v>VALOR ACREDITADO</v>
      </c>
      <c r="K12932" s="59"/>
      <c r="L12932" s="47" t="s">
        <v>124</v>
      </c>
    </row>
    <row r="12933" spans="1:12" hidden="1" x14ac:dyDescent="0.3">
      <c r="A12933" s="18" t="str">
        <f t="shared" ref="A12933" si="4351">+IF(OR(C12929=""),"NO",1)</f>
        <v>NO</v>
      </c>
      <c r="B12933" s="18"/>
      <c r="E12933" s="330"/>
      <c r="F12933" s="60" t="str">
        <f>+$F$30</f>
        <v>EXPERIENCIA APORTADA</v>
      </c>
      <c r="G12933" s="340" t="s">
        <v>124</v>
      </c>
      <c r="H12933" s="341"/>
      <c r="I12933" s="341"/>
      <c r="J12933" s="341"/>
      <c r="K12933" s="341"/>
      <c r="L12933" s="342"/>
    </row>
    <row r="12934" spans="1:12" hidden="1" x14ac:dyDescent="0.3">
      <c r="A12934" s="18" t="str">
        <f t="shared" ref="A12934" si="4352">+IF(OR(C12929=""),"NO",1)</f>
        <v>NO</v>
      </c>
      <c r="B12934" s="18"/>
      <c r="E12934" s="331"/>
      <c r="F12934" s="62" t="str">
        <f>+$F$31</f>
        <v>OBSERVACIÓN</v>
      </c>
      <c r="G12934" s="343" t="s">
        <v>124</v>
      </c>
      <c r="H12934" s="344"/>
      <c r="I12934" s="344"/>
      <c r="J12934" s="344"/>
      <c r="K12934" s="344"/>
      <c r="L12934" s="345"/>
    </row>
    <row r="12935" spans="1:12" ht="8.5" hidden="1" customHeight="1" x14ac:dyDescent="0.3">
      <c r="A12935" s="18" t="str">
        <f t="shared" ref="A12935" si="4353">+IF(OR(C12929=""),"NO",1)</f>
        <v>NO</v>
      </c>
      <c r="B12935" s="18"/>
      <c r="E12935" s="49"/>
      <c r="F12935" s="50"/>
      <c r="G12935" s="51"/>
      <c r="H12935" s="51"/>
      <c r="I12935" s="51"/>
      <c r="J12935" s="51"/>
      <c r="K12935" s="51"/>
      <c r="L12935" s="52"/>
    </row>
    <row r="12936" spans="1:12" hidden="1" x14ac:dyDescent="0.3">
      <c r="A12936" s="18" t="str">
        <f t="shared" ref="A12936" si="4354">+IF(OR(C12936=""),"NO",1)</f>
        <v>NO</v>
      </c>
      <c r="B12936" s="18"/>
      <c r="C12936" s="1" t="s">
        <v>124</v>
      </c>
      <c r="E12936" s="329">
        <v>6</v>
      </c>
      <c r="F12936" s="53" t="str">
        <f>+$F$26</f>
        <v>OBJETO</v>
      </c>
      <c r="G12936" s="332" t="s">
        <v>124</v>
      </c>
      <c r="H12936" s="333"/>
      <c r="I12936" s="333"/>
      <c r="J12936" s="333"/>
      <c r="K12936" s="333"/>
      <c r="L12936" s="334"/>
    </row>
    <row r="12937" spans="1:12" hidden="1" x14ac:dyDescent="0.3">
      <c r="A12937" s="18" t="str">
        <f t="shared" ref="A12937" si="4355">+IF(OR(C12936=""),"NO",1)</f>
        <v>NO</v>
      </c>
      <c r="B12937" s="18"/>
      <c r="E12937" s="330"/>
      <c r="F12937" s="54" t="str">
        <f>+$F$27</f>
        <v>CONTRATANTE</v>
      </c>
      <c r="G12937" s="335" t="s">
        <v>124</v>
      </c>
      <c r="H12937" s="310"/>
      <c r="I12937" s="310"/>
      <c r="J12937" s="310"/>
      <c r="K12937" s="310"/>
      <c r="L12937" s="336"/>
    </row>
    <row r="12938" spans="1:12" hidden="1" x14ac:dyDescent="0.3">
      <c r="A12938" s="18" t="str">
        <f t="shared" ref="A12938" si="4356">+IF(OR(C12936=""),"NO",1)</f>
        <v>NO</v>
      </c>
      <c r="B12938" s="18"/>
      <c r="E12938" s="330"/>
      <c r="F12938" s="54" t="str">
        <f>+$F$28</f>
        <v>APORTANTE</v>
      </c>
      <c r="G12938" s="337" t="s">
        <v>124</v>
      </c>
      <c r="H12938" s="338"/>
      <c r="I12938" s="338"/>
      <c r="J12938" s="338"/>
      <c r="K12938" s="338"/>
      <c r="L12938" s="339"/>
    </row>
    <row r="12939" spans="1:12" hidden="1" x14ac:dyDescent="0.3">
      <c r="A12939" s="18" t="str">
        <f t="shared" ref="A12939" si="4357">+IF(OR(C12936=""),"NO",1)</f>
        <v>NO</v>
      </c>
      <c r="B12939" s="18"/>
      <c r="E12939" s="330"/>
      <c r="F12939" s="54" t="str">
        <f>+$F$29</f>
        <v>VALOR /SMMLV)</v>
      </c>
      <c r="G12939" s="55" t="s">
        <v>124</v>
      </c>
      <c r="H12939" s="56" t="str">
        <f>+$H$29</f>
        <v>% PART..</v>
      </c>
      <c r="I12939" s="57" t="s">
        <v>124</v>
      </c>
      <c r="J12939" s="58" t="str">
        <f>+$J$29</f>
        <v>VALOR ACREDITADO</v>
      </c>
      <c r="K12939" s="59"/>
      <c r="L12939" s="47" t="s">
        <v>124</v>
      </c>
    </row>
    <row r="12940" spans="1:12" hidden="1" x14ac:dyDescent="0.3">
      <c r="A12940" s="18" t="str">
        <f t="shared" ref="A12940" si="4358">+IF(OR(C12936=""),"NO",1)</f>
        <v>NO</v>
      </c>
      <c r="B12940" s="18"/>
      <c r="E12940" s="330"/>
      <c r="F12940" s="60" t="str">
        <f>+$F$30</f>
        <v>EXPERIENCIA APORTADA</v>
      </c>
      <c r="G12940" s="340" t="s">
        <v>124</v>
      </c>
      <c r="H12940" s="341"/>
      <c r="I12940" s="341"/>
      <c r="J12940" s="341"/>
      <c r="K12940" s="341"/>
      <c r="L12940" s="342"/>
    </row>
    <row r="12941" spans="1:12" hidden="1" x14ac:dyDescent="0.3">
      <c r="A12941" s="18" t="str">
        <f t="shared" ref="A12941" si="4359">+IF(OR(C12936=""),"NO",1)</f>
        <v>NO</v>
      </c>
      <c r="B12941" s="18"/>
      <c r="E12941" s="331"/>
      <c r="F12941" s="62" t="str">
        <f>+$F$31</f>
        <v>OBSERVACIÓN</v>
      </c>
      <c r="G12941" s="343" t="s">
        <v>124</v>
      </c>
      <c r="H12941" s="344"/>
      <c r="I12941" s="344"/>
      <c r="J12941" s="344"/>
      <c r="K12941" s="344"/>
      <c r="L12941" s="345"/>
    </row>
    <row r="12942" spans="1:12" ht="8.5" hidden="1" customHeight="1" x14ac:dyDescent="0.3">
      <c r="A12942" s="18" t="str">
        <f t="shared" ref="A12942" si="4360">+IF(OR(C12936=""),"NO",1)</f>
        <v>NO</v>
      </c>
      <c r="B12942" s="18"/>
      <c r="E12942" s="49"/>
      <c r="F12942" s="50"/>
      <c r="G12942" s="51"/>
      <c r="H12942" s="51"/>
      <c r="I12942" s="51"/>
      <c r="J12942" s="51"/>
      <c r="K12942" s="51"/>
      <c r="L12942" s="52"/>
    </row>
    <row r="12943" spans="1:12" hidden="1" x14ac:dyDescent="0.3">
      <c r="A12943" s="18" t="str">
        <f t="shared" ref="A12943" si="4361">+IF(OR(C12943=""),"NO",1)</f>
        <v>NO</v>
      </c>
      <c r="B12943" s="18"/>
      <c r="C12943" s="1" t="s">
        <v>124</v>
      </c>
      <c r="E12943" s="329">
        <v>7</v>
      </c>
      <c r="F12943" s="53" t="str">
        <f>+$F$26</f>
        <v>OBJETO</v>
      </c>
      <c r="G12943" s="332" t="s">
        <v>124</v>
      </c>
      <c r="H12943" s="333"/>
      <c r="I12943" s="333"/>
      <c r="J12943" s="333"/>
      <c r="K12943" s="333"/>
      <c r="L12943" s="334"/>
    </row>
    <row r="12944" spans="1:12" hidden="1" x14ac:dyDescent="0.3">
      <c r="A12944" s="18" t="str">
        <f t="shared" ref="A12944" si="4362">+IF(OR(C12943=""),"NO",1)</f>
        <v>NO</v>
      </c>
      <c r="B12944" s="18"/>
      <c r="E12944" s="330"/>
      <c r="F12944" s="54" t="str">
        <f>+$F$27</f>
        <v>CONTRATANTE</v>
      </c>
      <c r="G12944" s="335" t="s">
        <v>124</v>
      </c>
      <c r="H12944" s="310"/>
      <c r="I12944" s="310"/>
      <c r="J12944" s="310"/>
      <c r="K12944" s="310"/>
      <c r="L12944" s="336"/>
    </row>
    <row r="12945" spans="1:12" hidden="1" x14ac:dyDescent="0.3">
      <c r="A12945" s="18" t="str">
        <f t="shared" ref="A12945" si="4363">+IF(OR(C12943=""),"NO",1)</f>
        <v>NO</v>
      </c>
      <c r="B12945" s="18"/>
      <c r="E12945" s="330"/>
      <c r="F12945" s="54" t="str">
        <f>+$F$28</f>
        <v>APORTANTE</v>
      </c>
      <c r="G12945" s="337" t="s">
        <v>124</v>
      </c>
      <c r="H12945" s="338"/>
      <c r="I12945" s="338"/>
      <c r="J12945" s="338"/>
      <c r="K12945" s="338"/>
      <c r="L12945" s="339"/>
    </row>
    <row r="12946" spans="1:12" hidden="1" x14ac:dyDescent="0.3">
      <c r="A12946" s="18" t="str">
        <f t="shared" ref="A12946" si="4364">+IF(OR(C12943=""),"NO",1)</f>
        <v>NO</v>
      </c>
      <c r="B12946" s="18"/>
      <c r="E12946" s="330"/>
      <c r="F12946" s="54" t="str">
        <f>+$F$29</f>
        <v>VALOR /SMMLV)</v>
      </c>
      <c r="G12946" s="55" t="s">
        <v>124</v>
      </c>
      <c r="H12946" s="56" t="str">
        <f>+$H$29</f>
        <v>% PART..</v>
      </c>
      <c r="I12946" s="57" t="s">
        <v>124</v>
      </c>
      <c r="J12946" s="58" t="str">
        <f>+$J$29</f>
        <v>VALOR ACREDITADO</v>
      </c>
      <c r="K12946" s="59"/>
      <c r="L12946" s="47" t="s">
        <v>124</v>
      </c>
    </row>
    <row r="12947" spans="1:12" hidden="1" x14ac:dyDescent="0.3">
      <c r="A12947" s="18" t="str">
        <f t="shared" ref="A12947" si="4365">+IF(OR(C12943=""),"NO",1)</f>
        <v>NO</v>
      </c>
      <c r="B12947" s="18"/>
      <c r="E12947" s="330"/>
      <c r="F12947" s="60" t="str">
        <f>+$F$30</f>
        <v>EXPERIENCIA APORTADA</v>
      </c>
      <c r="G12947" s="340" t="s">
        <v>124</v>
      </c>
      <c r="H12947" s="341"/>
      <c r="I12947" s="341"/>
      <c r="J12947" s="341"/>
      <c r="K12947" s="341"/>
      <c r="L12947" s="342"/>
    </row>
    <row r="12948" spans="1:12" hidden="1" x14ac:dyDescent="0.3">
      <c r="A12948" s="18" t="str">
        <f t="shared" ref="A12948" si="4366">+IF(OR(C12943=""),"NO",1)</f>
        <v>NO</v>
      </c>
      <c r="B12948" s="18"/>
      <c r="E12948" s="331"/>
      <c r="F12948" s="62" t="str">
        <f>+$F$31</f>
        <v>OBSERVACIÓN</v>
      </c>
      <c r="G12948" s="343" t="s">
        <v>124</v>
      </c>
      <c r="H12948" s="344"/>
      <c r="I12948" s="344"/>
      <c r="J12948" s="344"/>
      <c r="K12948" s="344"/>
      <c r="L12948" s="345"/>
    </row>
    <row r="12949" spans="1:12" hidden="1" x14ac:dyDescent="0.3">
      <c r="A12949" s="18" t="str">
        <f t="shared" ref="A12949" si="4367">+IF(OR(C12943=""),"NO",1)</f>
        <v>NO</v>
      </c>
      <c r="B12949" s="18"/>
      <c r="E12949" s="49"/>
      <c r="F12949" s="50"/>
      <c r="G12949" s="51"/>
      <c r="H12949" s="51"/>
      <c r="I12949" s="51"/>
      <c r="J12949" s="51"/>
      <c r="K12949" s="51"/>
      <c r="L12949" s="52"/>
    </row>
    <row r="12950" spans="1:12" hidden="1" x14ac:dyDescent="0.3">
      <c r="A12950" s="1" t="str">
        <f>+A12885</f>
        <v>NO</v>
      </c>
      <c r="C12950" s="1" t="str">
        <f>"N"&amp;C12885</f>
        <v>N</v>
      </c>
      <c r="E12950" s="63"/>
      <c r="F12950" s="64" t="str">
        <f>+$F$75</f>
        <v>TOTAL DE CONTRATOS PRESENTADOS VÁLIDOS QUE CUMPLEN EXPERIENCIA ACREDITADA:</v>
      </c>
      <c r="G12950" s="65"/>
      <c r="H12950" s="65"/>
      <c r="I12950" s="65"/>
      <c r="J12950" s="66"/>
      <c r="K12950" s="65"/>
      <c r="L12950" s="67" t="s">
        <v>124</v>
      </c>
    </row>
    <row r="12951" spans="1:12" ht="6.65" hidden="1" customHeight="1" x14ac:dyDescent="0.3">
      <c r="A12951" s="1" t="str">
        <f>+A12885</f>
        <v>NO</v>
      </c>
      <c r="E12951" s="51"/>
      <c r="F12951" s="50"/>
      <c r="G12951" s="51"/>
      <c r="H12951" s="51"/>
      <c r="I12951" s="51"/>
      <c r="J12951" s="51"/>
      <c r="K12951" s="51"/>
      <c r="L12951" s="51"/>
    </row>
    <row r="12952" spans="1:12" hidden="1" x14ac:dyDescent="0.3">
      <c r="A12952" s="1" t="str">
        <f>+A12885</f>
        <v>NO</v>
      </c>
      <c r="E12952" s="63"/>
      <c r="F12952" s="63" t="str">
        <f>+$F$77</f>
        <v>ACREDITA SUMINISTRO E INSTALACIÓN DE MOBILIARIO POR LO MENOS EN UN (1) CONTRATO VÁLIDO</v>
      </c>
      <c r="G12952" s="65"/>
      <c r="H12952" s="65"/>
      <c r="I12952" s="65"/>
      <c r="J12952" s="66"/>
      <c r="K12952" s="65"/>
      <c r="L12952" s="68" t="s">
        <v>157</v>
      </c>
    </row>
    <row r="12953" spans="1:12" ht="5.15" hidden="1" customHeight="1" x14ac:dyDescent="0.3">
      <c r="A12953" s="1" t="str">
        <f>+A12885</f>
        <v>NO</v>
      </c>
      <c r="E12953" s="51"/>
      <c r="F12953" s="50"/>
      <c r="G12953" s="51"/>
      <c r="H12953" s="51"/>
      <c r="I12953" s="51"/>
      <c r="J12953" s="51"/>
      <c r="K12953" s="51"/>
      <c r="L12953" s="51"/>
    </row>
    <row r="12954" spans="1:12" ht="12.75" hidden="1" customHeight="1" x14ac:dyDescent="0.3">
      <c r="A12954" s="1" t="str">
        <f>+A12885</f>
        <v>NO</v>
      </c>
      <c r="E12954" s="69" t="str">
        <f>+$E$79</f>
        <v>EXPERIENCIA ESPECÍFICA NUMERAL 10.1.1 A</v>
      </c>
      <c r="F12954" s="70"/>
      <c r="G12954" s="70"/>
      <c r="H12954" s="70"/>
      <c r="I12954" s="70"/>
      <c r="J12954" s="70"/>
      <c r="K12954" s="70"/>
      <c r="L12954" s="71"/>
    </row>
    <row r="12955" spans="1:12" ht="26.5" hidden="1" customHeight="1" x14ac:dyDescent="0.3">
      <c r="A12955" s="1" t="str">
        <f>+A12885</f>
        <v>NO</v>
      </c>
      <c r="E12955" s="72"/>
      <c r="F12955" s="325" t="str">
        <f>+$F$80</f>
        <v>Por lo menos uno (1) de los contratos válidos aportados como experiencia general debe corresponder mínimo al 60% del presupuesto oficial del presente proceso de selección.  (SMMLV)</v>
      </c>
      <c r="G12955" s="326"/>
      <c r="H12955" s="326"/>
      <c r="I12955" s="326"/>
      <c r="J12955" s="326"/>
      <c r="K12955" s="73" t="s">
        <v>124</v>
      </c>
      <c r="L12955" s="74" t="s">
        <v>124</v>
      </c>
    </row>
    <row r="12956" spans="1:12" ht="23.5" hidden="1" customHeight="1" x14ac:dyDescent="0.3">
      <c r="A12956" s="1" t="str">
        <f>+A12885</f>
        <v>NO</v>
      </c>
      <c r="E12956" s="63"/>
      <c r="F12956" s="325" t="str">
        <f>+$F$81</f>
        <v xml:space="preserve">Deberá acreditarse en al menos uno (1) de los contratos válidos aportados como experiencia general una </v>
      </c>
      <c r="G12956" s="326"/>
      <c r="H12956" s="326"/>
      <c r="I12956" s="326"/>
      <c r="J12956" s="326"/>
      <c r="K12956" s="73" t="s">
        <v>124</v>
      </c>
      <c r="L12956" s="74" t="s">
        <v>124</v>
      </c>
    </row>
    <row r="12957" spans="1:12" ht="23.5" hidden="1" customHeight="1" x14ac:dyDescent="0.3">
      <c r="A12957" s="18" t="s">
        <v>30</v>
      </c>
      <c r="E12957" s="63"/>
      <c r="F12957" s="325" t="str">
        <f>+$F$82</f>
        <v xml:space="preserve">Deberá acreditarse en al menos uno (1) de los contratos válidos aportados interventoría a intervención de </v>
      </c>
      <c r="G12957" s="326"/>
      <c r="H12957" s="326"/>
      <c r="I12957" s="326"/>
      <c r="J12957" s="326"/>
      <c r="K12957" s="73">
        <f>+$K$82</f>
        <v>0</v>
      </c>
      <c r="L12957" s="74" t="s">
        <v>124</v>
      </c>
    </row>
    <row r="12958" spans="1:12" ht="36" hidden="1" customHeight="1" x14ac:dyDescent="0.3">
      <c r="A12958" s="18" t="s">
        <v>30</v>
      </c>
      <c r="E12958" s="63"/>
      <c r="F12958" s="325" t="str">
        <f>+$F$83</f>
        <v xml:space="preserve">Deberá acreditarse en al menos uno (1) de los contratos válidos aportados interventoría a intervención de </v>
      </c>
      <c r="G12958" s="326"/>
      <c r="H12958" s="326"/>
      <c r="I12958" s="326"/>
      <c r="J12958" s="326"/>
      <c r="K12958" s="75">
        <f>+$K$83</f>
        <v>0</v>
      </c>
      <c r="L12958" s="76" t="s">
        <v>124</v>
      </c>
    </row>
    <row r="12959" spans="1:12" hidden="1" x14ac:dyDescent="0.3">
      <c r="A12959" s="1" t="str">
        <f>+A12885</f>
        <v>NO</v>
      </c>
      <c r="E12959" s="51"/>
      <c r="F12959" s="50"/>
      <c r="G12959" s="51"/>
      <c r="H12959" s="51"/>
      <c r="I12959" s="51"/>
      <c r="J12959" s="51"/>
      <c r="K12959" s="51"/>
      <c r="L12959" s="51"/>
    </row>
    <row r="12960" spans="1:12" ht="12.75" hidden="1" customHeight="1" x14ac:dyDescent="0.3">
      <c r="A12960" s="1" t="str">
        <f>+A12885</f>
        <v>NO</v>
      </c>
      <c r="E12960" s="40" t="str">
        <f>+$E$85</f>
        <v>VALOR MÍNIMO A CERIFICAR % P.O EN SMMMLV. NUMERAL 3.9.1</v>
      </c>
      <c r="F12960" s="41"/>
      <c r="G12960" s="41"/>
      <c r="H12960" s="41"/>
      <c r="I12960" s="41"/>
      <c r="J12960" s="41"/>
      <c r="K12960" s="41"/>
      <c r="L12960" s="42"/>
    </row>
    <row r="12961" spans="1:12" hidden="1" x14ac:dyDescent="0.3">
      <c r="A12961" s="1" t="str">
        <f>+A12885</f>
        <v>NO</v>
      </c>
      <c r="C12961" s="1" t="str">
        <f>"M"&amp;C12885</f>
        <v>M</v>
      </c>
      <c r="E12961" s="77" t="str">
        <f>+$E$86</f>
        <v>100% P.O.</v>
      </c>
      <c r="F12961" s="78"/>
      <c r="G12961" s="61">
        <v>242.41716883554506</v>
      </c>
      <c r="H12961" s="124" t="str">
        <f>+$H$86</f>
        <v>TOTAL EJECUTADO DE CONTRATOS ACREDITADOS</v>
      </c>
      <c r="I12961" s="124"/>
      <c r="J12961" s="124"/>
      <c r="K12961" s="55" t="s">
        <v>124</v>
      </c>
      <c r="L12961" s="47" t="s">
        <v>124</v>
      </c>
    </row>
    <row r="12962" spans="1:12" hidden="1" x14ac:dyDescent="0.3">
      <c r="A12962" s="1" t="str">
        <f>+A12885</f>
        <v>NO</v>
      </c>
      <c r="E12962" s="39"/>
      <c r="F12962" s="39"/>
      <c r="G12962" s="39"/>
      <c r="H12962" s="39"/>
      <c r="I12962" s="39"/>
      <c r="J12962" s="39"/>
      <c r="K12962" s="39"/>
      <c r="L12962" s="39"/>
    </row>
    <row r="12963" spans="1:12" ht="12.75" hidden="1" customHeight="1" x14ac:dyDescent="0.3">
      <c r="A12963" s="18" t="s">
        <v>30</v>
      </c>
      <c r="B12963" s="18"/>
      <c r="E12963" s="40" t="str">
        <f>+$E$88</f>
        <v>CONSIDERACIONES PARA LA VALIDEZ DE LA EXPERIENCIA REQUERIDA: EXPERIENCIA PROPONENTES PLURALES NUMERAL 10.1.2 D</v>
      </c>
      <c r="F12963" s="41"/>
      <c r="G12963" s="41"/>
      <c r="H12963" s="41"/>
      <c r="I12963" s="41"/>
      <c r="J12963" s="41"/>
      <c r="K12963" s="41"/>
      <c r="L12963" s="42"/>
    </row>
    <row r="12964" spans="1:12" ht="28" hidden="1" customHeight="1" x14ac:dyDescent="0.3">
      <c r="A12964" s="18" t="s">
        <v>30</v>
      </c>
      <c r="B12964" s="18"/>
      <c r="C12964" s="1" t="str">
        <f>"O"&amp;C12885</f>
        <v>O</v>
      </c>
      <c r="E12964" s="80" t="str">
        <f>+$E$89</f>
        <v>i)</v>
      </c>
      <c r="F12964" s="327" t="str">
        <f>+$F$89</f>
        <v>Uno de los integrantes debe aportar como mínimo el cincuenta por ciento (50 %) de la experiencia solicitada</v>
      </c>
      <c r="G12964" s="328"/>
      <c r="H12964" s="328"/>
      <c r="I12964" s="328"/>
      <c r="J12964" s="328"/>
      <c r="K12964" s="73" t="s">
        <v>124</v>
      </c>
      <c r="L12964" s="47" t="s">
        <v>124</v>
      </c>
    </row>
    <row r="12965" spans="1:12" ht="28" hidden="1" customHeight="1" x14ac:dyDescent="0.3">
      <c r="A12965" s="18" t="s">
        <v>30</v>
      </c>
      <c r="B12965" s="18"/>
      <c r="C12965" s="1" t="str">
        <f>"O"&amp;C12885</f>
        <v>O</v>
      </c>
      <c r="E12965" s="80" t="str">
        <f>+$E$90</f>
        <v>ii)</v>
      </c>
      <c r="F12965" s="327" t="str">
        <f>+$F$90</f>
        <v>Todos los demás ntegrantes deben acreditar al menos el cinco por ciento (5 %) de la experiencia solicitada, solo uno (1) de los integrantes podrá no acreditar experiencia pero su porcentaje de participación  no podrá superar el diez por ciento (10 %)</v>
      </c>
      <c r="G12965" s="328"/>
      <c r="H12965" s="328"/>
      <c r="I12965" s="328"/>
      <c r="J12965" s="328"/>
      <c r="K12965" s="73" t="s">
        <v>124</v>
      </c>
      <c r="L12965" s="47" t="s">
        <v>124</v>
      </c>
    </row>
    <row r="12966" spans="1:12" hidden="1" x14ac:dyDescent="0.3">
      <c r="A12966" s="18" t="s">
        <v>30</v>
      </c>
      <c r="B12966" s="18"/>
      <c r="E12966" s="39"/>
      <c r="F12966" s="39"/>
      <c r="G12966" s="39"/>
      <c r="H12966" s="39"/>
      <c r="I12966" s="39"/>
      <c r="J12966" s="39"/>
      <c r="K12966" s="39"/>
      <c r="L12966" s="39"/>
    </row>
    <row r="12967" spans="1:12" ht="13" hidden="1" customHeight="1" x14ac:dyDescent="0.3">
      <c r="A12967" s="18" t="str">
        <f>+A12885</f>
        <v>NO</v>
      </c>
      <c r="B12967" s="18"/>
      <c r="E12967" s="69" t="str">
        <f>+$E$92</f>
        <v>VERIFICACIÓN Y ASIGNACIÓN DE PUNTAJE POR LA EXPERIENCIA DEL PROPONENTE</v>
      </c>
      <c r="F12967" s="70"/>
      <c r="G12967" s="70"/>
      <c r="H12967" s="70"/>
      <c r="I12967" s="70"/>
      <c r="J12967" s="70"/>
      <c r="K12967" s="70"/>
      <c r="L12967" s="71"/>
    </row>
    <row r="12968" spans="1:12" hidden="1" x14ac:dyDescent="0.3">
      <c r="A12968" s="18" t="str">
        <f>+A12885</f>
        <v>NO</v>
      </c>
      <c r="B12968" s="18"/>
      <c r="E12968" s="81"/>
      <c r="F12968" s="323" t="str">
        <f>+$F$93</f>
        <v>No. CONTRATOS QUE ACREDITAN LA EXPERIENCIA (NO OBJETO DE SUBSANACIÓN)</v>
      </c>
      <c r="G12968" s="324"/>
      <c r="H12968" s="324"/>
      <c r="I12968" s="324"/>
      <c r="J12968" s="324"/>
      <c r="K12968" s="82"/>
      <c r="L12968" s="83" t="s">
        <v>124</v>
      </c>
    </row>
    <row r="12969" spans="1:12" ht="13" hidden="1" customHeight="1" x14ac:dyDescent="0.3">
      <c r="A12969" s="18" t="str">
        <f>+A12885</f>
        <v>NO</v>
      </c>
      <c r="B12969" s="18"/>
      <c r="E12969" s="84"/>
      <c r="F12969" s="323" t="str">
        <f>+$F$94</f>
        <v>TOTAL EJECUTADO DE CONTRATOS ACREDITADOS PROPUESTA INICIAL</v>
      </c>
      <c r="G12969" s="324"/>
      <c r="H12969" s="324"/>
      <c r="I12969" s="324"/>
      <c r="J12969" s="324"/>
      <c r="K12969" s="85"/>
      <c r="L12969" s="86" t="s">
        <v>124</v>
      </c>
    </row>
    <row r="12970" spans="1:12" ht="13" hidden="1" customHeight="1" x14ac:dyDescent="0.3">
      <c r="A12970" s="18" t="str">
        <f>+A12885</f>
        <v>NO</v>
      </c>
      <c r="B12970" s="18"/>
      <c r="E12970" s="87"/>
      <c r="F12970" s="323" t="str">
        <f>+$F$95</f>
        <v>PROMEDIO VALOR ACREDITADO EN SMMLV</v>
      </c>
      <c r="G12970" s="324"/>
      <c r="H12970" s="324"/>
      <c r="I12970" s="324"/>
      <c r="J12970" s="324"/>
      <c r="K12970" s="66"/>
      <c r="L12970" s="88" t="s">
        <v>124</v>
      </c>
    </row>
    <row r="12971" spans="1:12" hidden="1" x14ac:dyDescent="0.3">
      <c r="A12971" s="18" t="str">
        <f>+A12885</f>
        <v>NO</v>
      </c>
      <c r="B12971" s="18"/>
      <c r="E12971" s="89"/>
      <c r="F12971" s="89"/>
      <c r="G12971" s="89"/>
      <c r="H12971" s="89"/>
      <c r="I12971" s="89"/>
      <c r="J12971" s="89"/>
      <c r="K12971" s="89"/>
      <c r="L12971" s="89"/>
    </row>
    <row r="12972" spans="1:12" ht="13" hidden="1" customHeight="1" x14ac:dyDescent="0.3">
      <c r="A12972" s="18" t="str">
        <f>+A12885</f>
        <v>NO</v>
      </c>
      <c r="B12972" s="18"/>
      <c r="E12972" s="69" t="str">
        <f>+$E$97</f>
        <v>3.9.2 EXIGENCIAS MÍNIMAS DE EXPERIENCIA Y FORMACIÓN ACADÉMICA DEL EQUIPO DE TRABAJO</v>
      </c>
      <c r="F12972" s="70"/>
      <c r="G12972" s="70"/>
      <c r="H12972" s="70"/>
      <c r="I12972" s="70"/>
      <c r="J12972" s="70"/>
      <c r="K12972" s="70"/>
      <c r="L12972" s="71"/>
    </row>
    <row r="12973" spans="1:12" hidden="1" x14ac:dyDescent="0.3">
      <c r="A12973" s="18" t="str">
        <f>+A12885</f>
        <v>NO</v>
      </c>
      <c r="B12973" s="18"/>
      <c r="E12973" s="90" t="str">
        <f>+$E$98</f>
        <v>Formulario 8</v>
      </c>
      <c r="F12973" s="315" t="s">
        <v>46</v>
      </c>
      <c r="G12973" s="316"/>
      <c r="H12973" s="317"/>
      <c r="I12973" s="318"/>
      <c r="J12973" s="318"/>
      <c r="K12973" s="318"/>
      <c r="L12973" s="319"/>
    </row>
    <row r="12974" spans="1:12" hidden="1" x14ac:dyDescent="0.3">
      <c r="A12974" s="18" t="str">
        <f>+A12885</f>
        <v>NO</v>
      </c>
      <c r="B12974" s="18"/>
      <c r="E12974" s="91" t="s">
        <v>124</v>
      </c>
      <c r="F12974" s="91" t="str">
        <f>+$F$99</f>
        <v>Director de Interventoría</v>
      </c>
      <c r="G12974" s="91" t="str">
        <f>+$G$99</f>
        <v>Residente de Interventoría</v>
      </c>
      <c r="H12974" s="320"/>
      <c r="I12974" s="321"/>
      <c r="J12974" s="321"/>
      <c r="K12974" s="321"/>
      <c r="L12974" s="322"/>
    </row>
    <row r="12975" spans="1:12" hidden="1" x14ac:dyDescent="0.3">
      <c r="A12975" s="18" t="str">
        <f>+A12885</f>
        <v>NO</v>
      </c>
      <c r="B12975" s="18"/>
      <c r="E12975" s="304" t="str">
        <f>+$E$100</f>
        <v>OBSERVACIONES RESPECTO REQUISITO HABILITANTE DEL PERSONAL CLAVE EVALUABLE</v>
      </c>
      <c r="F12975" s="305"/>
      <c r="G12975" s="305"/>
      <c r="H12975" s="305"/>
      <c r="I12975" s="305"/>
      <c r="J12975" s="305"/>
      <c r="K12975" s="305"/>
      <c r="L12975" s="305"/>
    </row>
    <row r="12976" spans="1:12" hidden="1" x14ac:dyDescent="0.3">
      <c r="A12976" s="18" t="str">
        <f>+A12885</f>
        <v>NO</v>
      </c>
      <c r="B12976" s="18"/>
      <c r="E12976" s="312" t="s">
        <v>124</v>
      </c>
      <c r="F12976" s="313"/>
      <c r="G12976" s="313"/>
      <c r="H12976" s="313"/>
      <c r="I12976" s="313"/>
      <c r="J12976" s="313"/>
      <c r="K12976" s="313"/>
      <c r="L12976" s="314"/>
    </row>
    <row r="12977" spans="1:12" hidden="1" x14ac:dyDescent="0.3">
      <c r="A12977" s="18" t="str">
        <f>+A12885</f>
        <v>NO</v>
      </c>
      <c r="B12977" s="18"/>
      <c r="E12977" s="89"/>
      <c r="F12977" s="89"/>
      <c r="G12977" s="89"/>
      <c r="H12977" s="89"/>
      <c r="I12977" s="89"/>
      <c r="J12977" s="89"/>
      <c r="K12977" s="89"/>
      <c r="L12977" s="89"/>
    </row>
    <row r="12978" spans="1:12" ht="13" hidden="1" customHeight="1" x14ac:dyDescent="0.3">
      <c r="A12978" s="18" t="str">
        <f>+A12885</f>
        <v>NO</v>
      </c>
      <c r="B12978" s="18"/>
      <c r="E12978" s="69" t="str">
        <f>+$E$103</f>
        <v>4.2 EQUIPO DE TRABAJO (Personal Clave Evaluable)</v>
      </c>
      <c r="F12978" s="70"/>
      <c r="G12978" s="70"/>
      <c r="H12978" s="70"/>
      <c r="I12978" s="70"/>
      <c r="J12978" s="70"/>
      <c r="K12978" s="70"/>
      <c r="L12978" s="71"/>
    </row>
    <row r="12979" spans="1:12" ht="23.25" hidden="1" customHeight="1" x14ac:dyDescent="0.3">
      <c r="A12979" s="18" t="str">
        <f>+A12885</f>
        <v>NO</v>
      </c>
      <c r="B12979" s="18"/>
      <c r="E12979" s="90" t="str">
        <f>+$E$104</f>
        <v>Formulario 9</v>
      </c>
      <c r="F12979" s="315" t="s">
        <v>46</v>
      </c>
      <c r="G12979" s="316"/>
      <c r="H12979" s="317"/>
      <c r="I12979" s="318"/>
      <c r="J12979" s="318"/>
      <c r="K12979" s="318"/>
      <c r="L12979" s="319"/>
    </row>
    <row r="12980" spans="1:12" hidden="1" x14ac:dyDescent="0.3">
      <c r="A12980" s="18" t="str">
        <f>+A12885</f>
        <v>NO</v>
      </c>
      <c r="B12980" s="18"/>
      <c r="E12980" s="91" t="s">
        <v>124</v>
      </c>
      <c r="F12980" s="91" t="str">
        <f>+$F$99</f>
        <v>Director de Interventoría</v>
      </c>
      <c r="G12980" s="91" t="str">
        <f>+$G$99</f>
        <v>Residente de Interventoría</v>
      </c>
      <c r="H12980" s="320"/>
      <c r="I12980" s="321"/>
      <c r="J12980" s="321"/>
      <c r="K12980" s="321"/>
      <c r="L12980" s="322"/>
    </row>
    <row r="12981" spans="1:12" hidden="1" x14ac:dyDescent="0.3">
      <c r="A12981" s="18" t="str">
        <f>+A12885</f>
        <v>NO</v>
      </c>
      <c r="B12981" s="18"/>
      <c r="E12981" s="89"/>
      <c r="F12981" s="89"/>
      <c r="G12981" s="89"/>
      <c r="H12981" s="89"/>
      <c r="I12981" s="89"/>
      <c r="J12981" s="89"/>
      <c r="K12981" s="89"/>
      <c r="L12981" s="89"/>
    </row>
    <row r="12982" spans="1:12" hidden="1" x14ac:dyDescent="0.3">
      <c r="A12982" s="1" t="str">
        <f>+A12885</f>
        <v>NO</v>
      </c>
      <c r="E12982" s="92" t="str">
        <f>+E12857</f>
        <v>CRITERIOS DE EVALUACIÓN Y PUNTAJE</v>
      </c>
      <c r="F12982" s="93"/>
      <c r="G12982" s="93"/>
      <c r="H12982" s="93"/>
      <c r="I12982" s="93"/>
      <c r="J12982" s="93"/>
      <c r="K12982" s="94"/>
      <c r="L12982" s="95" t="str">
        <f>+$L$107</f>
        <v>PUNTAJE OBTENIDO</v>
      </c>
    </row>
    <row r="12983" spans="1:12" hidden="1" x14ac:dyDescent="0.3">
      <c r="A12983" s="1" t="str">
        <f>+A12885</f>
        <v>NO</v>
      </c>
      <c r="E12983" s="96" t="str">
        <f>+$E$108</f>
        <v>VALOR</v>
      </c>
      <c r="F12983" s="97" t="str">
        <f>+$F$108</f>
        <v>EQUIPO DE TRABAJO (PERSONAL CLAVE EVALUABLE)</v>
      </c>
      <c r="G12983" s="24"/>
      <c r="H12983" s="24"/>
      <c r="I12983" s="24"/>
      <c r="J12983" s="24"/>
      <c r="K12983" s="24"/>
      <c r="L12983" s="98"/>
    </row>
    <row r="12984" spans="1:12" ht="12.75" hidden="1" customHeight="1" x14ac:dyDescent="0.3">
      <c r="A12984" s="1" t="str">
        <f>+A12885</f>
        <v>NO</v>
      </c>
      <c r="E12984" s="96">
        <f>+$E$109</f>
        <v>5</v>
      </c>
      <c r="F12984" s="307" t="str">
        <f>+$F$109</f>
        <v xml:space="preserve"> Experiencia Específica adicional</v>
      </c>
      <c r="G12984" s="308"/>
      <c r="H12984" s="308"/>
      <c r="I12984" s="308"/>
      <c r="J12984" s="308"/>
      <c r="K12984" s="309"/>
      <c r="L12984" s="99" t="str">
        <f>IFERROR(IF(VLOOKUP(C12885,'R. PUNTAJES'!$C$14:$R$213,'R. PUNTAJES'!$I$10,0)="","",VLOOKUP(C12885,'R. PUNTAJES'!$C$14:$R$213,'R. PUNTAJES'!$I$10,0)),"")</f>
        <v/>
      </c>
    </row>
    <row r="12985" spans="1:12" ht="12.75" hidden="1" customHeight="1" x14ac:dyDescent="0.3">
      <c r="A12985" s="1" t="str">
        <f>+A12885</f>
        <v>NO</v>
      </c>
      <c r="E12985" s="96">
        <f>+$E$110</f>
        <v>5</v>
      </c>
      <c r="F12985" s="307" t="str">
        <f>+$F$110</f>
        <v>Formación Académica adicional</v>
      </c>
      <c r="G12985" s="308"/>
      <c r="H12985" s="308"/>
      <c r="I12985" s="308"/>
      <c r="J12985" s="308"/>
      <c r="K12985" s="309"/>
      <c r="L12985" s="99" t="str">
        <f>IFERROR(IF(VLOOKUP(C12885,'R. PUNTAJES'!$C$14:$R$213,'R. PUNTAJES'!$J$10,0)="","",VLOOKUP(C12885,'R. PUNTAJES'!$C$14:$R$213,'R. PUNTAJES'!$J$10,0)),"")</f>
        <v/>
      </c>
    </row>
    <row r="12986" spans="1:12" hidden="1" x14ac:dyDescent="0.3">
      <c r="A12986" s="18" t="str">
        <f>+A12885</f>
        <v>NO</v>
      </c>
      <c r="B12986" s="18"/>
      <c r="E12986" s="100"/>
      <c r="F12986" s="101" t="str">
        <f>+$F$111</f>
        <v>FACTOR DE SOSTENIBILIDAD</v>
      </c>
      <c r="G12986" s="102"/>
      <c r="H12986" s="102"/>
      <c r="I12986" s="102"/>
      <c r="J12986" s="102"/>
      <c r="K12986" s="102"/>
      <c r="L12986" s="103"/>
    </row>
    <row r="12987" spans="1:12" hidden="1" x14ac:dyDescent="0.3">
      <c r="A12987" s="18" t="str">
        <f>+A12885</f>
        <v>NO</v>
      </c>
      <c r="B12987" s="18"/>
      <c r="E12987" s="104">
        <v>1</v>
      </c>
      <c r="F12987" s="105" t="str">
        <f>+$F$112</f>
        <v>Compromisos Sostenibilidad</v>
      </c>
      <c r="G12987" s="106"/>
      <c r="H12987" s="106"/>
      <c r="I12987" s="106"/>
      <c r="J12987" s="106"/>
      <c r="K12987" s="106"/>
      <c r="L12987" s="107" t="str">
        <f>IFERROR(IF(VLOOKUP(C12885,'R. PUNTAJES'!$C$14:$R$213,'R. PUNTAJES'!$K$10,0)="","",VLOOKUP(C12885,'R. PUNTAJES'!$C$14:$R$213,'R. PUNTAJES'!$K$10,0)),"")</f>
        <v/>
      </c>
    </row>
    <row r="12988" spans="1:12" hidden="1" x14ac:dyDescent="0.3">
      <c r="A12988" s="1" t="str">
        <f>+A12885</f>
        <v>NO</v>
      </c>
      <c r="E12988" s="108"/>
      <c r="F12988" s="109" t="str">
        <f>+$F$113</f>
        <v>APOYO A LA INDUSTRIA NACIONAL</v>
      </c>
      <c r="G12988" s="110"/>
      <c r="H12988" s="110"/>
      <c r="I12988" s="110"/>
      <c r="J12988" s="110"/>
      <c r="K12988" s="110"/>
      <c r="L12988" s="111"/>
    </row>
    <row r="12989" spans="1:12" ht="12.75" hidden="1" customHeight="1" x14ac:dyDescent="0.3">
      <c r="A12989" s="1" t="str">
        <f>+A12885</f>
        <v>NO</v>
      </c>
      <c r="E12989" s="96">
        <v>20</v>
      </c>
      <c r="F12989" s="307" t="str">
        <f>+$F$114</f>
        <v>Promoción de Servicios Nacionales o con Trato Nacional</v>
      </c>
      <c r="G12989" s="308"/>
      <c r="H12989" s="308"/>
      <c r="I12989" s="308"/>
      <c r="J12989" s="308"/>
      <c r="K12989" s="309"/>
      <c r="L12989" s="99" t="str">
        <f>IFERROR(IF(VLOOKUP(C12885,'R. PUNTAJES'!$C$14:$R$213,'R. PUNTAJES'!$L$10,0)="","",
IF(VLOOKUP(C12885,'R. PUNTAJES'!$C$14:$R$213,'R. PUNTAJES'!$L$10,0)=5,0,
VLOOKUP(C12885,'R. PUNTAJES'!$C$14:$R$213,'R. PUNTAJES'!$L$10,0))),"")</f>
        <v/>
      </c>
    </row>
    <row r="12990" spans="1:12" ht="12.75" hidden="1" customHeight="1" x14ac:dyDescent="0.3">
      <c r="A12990" s="1" t="str">
        <f>+A12885</f>
        <v>NO</v>
      </c>
      <c r="E12990" s="96">
        <v>5</v>
      </c>
      <c r="F12990" s="307" t="str">
        <f>+$F$115</f>
        <v>Incorporación de componente nacional en servicios extranjeros</v>
      </c>
      <c r="G12990" s="308"/>
      <c r="H12990" s="308"/>
      <c r="I12990" s="308"/>
      <c r="J12990" s="308"/>
      <c r="K12990" s="309"/>
      <c r="L12990" s="99" t="str">
        <f>IFERROR(IF(VLOOKUP(C12885,'R. PUNTAJES'!$C$14:$R$213,'R. PUNTAJES'!$L$10,0)="","",
IF(VLOOKUP(C12885,'R. PUNTAJES'!$C$14:$R$213,'R. PUNTAJES'!$L$10,0)=20,0,
VLOOKUP(C12885,'R. PUNTAJES'!$C$14:$R$213,'R. PUNTAJES'!$L$10,0))),"")</f>
        <v/>
      </c>
    </row>
    <row r="12991" spans="1:12" hidden="1" x14ac:dyDescent="0.3">
      <c r="A12991" s="1" t="str">
        <f>+A12885</f>
        <v>NO</v>
      </c>
      <c r="E12991" s="112"/>
      <c r="F12991" s="97" t="str">
        <f>+$F$116</f>
        <v>VINCULACIÓN DE PERSONAS CON DISCAPACIDAD</v>
      </c>
      <c r="G12991" s="24"/>
      <c r="H12991" s="24"/>
      <c r="I12991" s="24"/>
      <c r="J12991" s="24"/>
      <c r="K12991" s="24"/>
      <c r="L12991" s="98"/>
    </row>
    <row r="12992" spans="1:12" ht="12.75" hidden="1" customHeight="1" x14ac:dyDescent="0.3">
      <c r="A12992" s="1" t="str">
        <f>+A12885</f>
        <v>NO</v>
      </c>
      <c r="E12992" s="96">
        <v>1</v>
      </c>
      <c r="F12992" s="307" t="str">
        <f>+$F$117</f>
        <v xml:space="preserve">Trabajadores vinculados a la planta de personal </v>
      </c>
      <c r="G12992" s="308"/>
      <c r="H12992" s="308"/>
      <c r="I12992" s="308"/>
      <c r="J12992" s="308"/>
      <c r="K12992" s="309"/>
      <c r="L12992" s="99" t="str">
        <f>IFERROR(IF(VLOOKUP(C12885,'R. PUNTAJES'!$C$14:$R$213,'R. PUNTAJES'!$M$10,0)="","",VLOOKUP(C12885,'R. PUNTAJES'!$C$14:$R$213,'R. PUNTAJES'!$M$10,0)),"")</f>
        <v/>
      </c>
    </row>
    <row r="12993" spans="1:16" hidden="1" x14ac:dyDescent="0.3">
      <c r="A12993" s="1" t="str">
        <f>+A12885</f>
        <v>NO</v>
      </c>
      <c r="E12993" s="112"/>
      <c r="F12993" s="97" t="str">
        <f>+$F$118</f>
        <v>EMPRENDIMIENTOS Y EMPRESAS DE MUJERES</v>
      </c>
      <c r="G12993" s="24"/>
      <c r="H12993" s="24"/>
      <c r="I12993" s="24"/>
      <c r="J12993" s="24"/>
      <c r="K12993" s="24"/>
      <c r="L12993" s="98"/>
    </row>
    <row r="12994" spans="1:16" ht="13" hidden="1" customHeight="1" x14ac:dyDescent="0.3">
      <c r="A12994" s="1" t="str">
        <f>+A12885</f>
        <v>NO</v>
      </c>
      <c r="E12994" s="96">
        <v>0.25</v>
      </c>
      <c r="F12994" s="307" t="str">
        <f>+$F$119</f>
        <v>Emprendimientos y empresas de mujeres</v>
      </c>
      <c r="G12994" s="308"/>
      <c r="H12994" s="308"/>
      <c r="I12994" s="308"/>
      <c r="J12994" s="308"/>
      <c r="K12994" s="309"/>
      <c r="L12994" s="113" t="str">
        <f>IFERROR(IF(VLOOKUP(C12885,'R. PUNTAJES'!$C$14:$R$213,'R. PUNTAJES'!$N$10,0)="","",VLOOKUP(C12885,'R. PUNTAJES'!$C$14:$R$213,'R. PUNTAJES'!$N$10,0)),"")</f>
        <v/>
      </c>
    </row>
    <row r="12995" spans="1:16" hidden="1" x14ac:dyDescent="0.3">
      <c r="A12995" s="18" t="str">
        <f>+A12996</f>
        <v>NO</v>
      </c>
      <c r="B12995" s="18"/>
      <c r="E12995" s="112"/>
      <c r="F12995" s="97" t="str">
        <f>+$F$120</f>
        <v>MIPYME</v>
      </c>
      <c r="G12995" s="24"/>
      <c r="H12995" s="24"/>
      <c r="I12995" s="24"/>
      <c r="J12995" s="24"/>
      <c r="K12995" s="24"/>
      <c r="L12995" s="98"/>
    </row>
    <row r="12996" spans="1:16" hidden="1" x14ac:dyDescent="0.3">
      <c r="A12996" s="18" t="str">
        <f>+IF(E12996=0,"NO",1)</f>
        <v>NO</v>
      </c>
      <c r="B12996" s="18"/>
      <c r="E12996" s="96">
        <v>0</v>
      </c>
      <c r="F12996" s="307" t="str">
        <f>+$F$121</f>
        <v>Mipyme</v>
      </c>
      <c r="G12996" s="308"/>
      <c r="H12996" s="308"/>
      <c r="I12996" s="308"/>
      <c r="J12996" s="308"/>
      <c r="K12996" s="309"/>
      <c r="L12996" s="113" t="str">
        <f>IFERROR(IF(VLOOKUP(C12885,'R. PUNTAJES'!$C$14:$R$213,'R. PUNTAJES'!$O$10,0)="","",VLOOKUP(C12885,'R. PUNTAJES'!$C$14:$R$213,'R. PUNTAJES'!$O$10,0)),"")</f>
        <v/>
      </c>
    </row>
    <row r="12997" spans="1:16" hidden="1" x14ac:dyDescent="0.3">
      <c r="A12997" s="1" t="str">
        <f>+A12885</f>
        <v>NO</v>
      </c>
      <c r="E12997" s="112"/>
      <c r="F12997" s="97" t="str">
        <f>+$F$122</f>
        <v>EXPERIENCIA DEL PROPONENTE</v>
      </c>
      <c r="G12997" s="24"/>
      <c r="H12997" s="24"/>
      <c r="I12997" s="24"/>
      <c r="J12997" s="24"/>
      <c r="K12997" s="24"/>
      <c r="L12997" s="98"/>
    </row>
    <row r="12998" spans="1:16" hidden="1" x14ac:dyDescent="0.3">
      <c r="A12998" s="1" t="str">
        <f>+A12885</f>
        <v>NO</v>
      </c>
      <c r="E12998" s="96">
        <v>59.5</v>
      </c>
      <c r="F12998" s="307" t="str">
        <f>+$F$123</f>
        <v>mediana con valor absoluto</v>
      </c>
      <c r="G12998" s="308"/>
      <c r="H12998" s="308"/>
      <c r="I12998" s="308"/>
      <c r="J12998" s="308"/>
      <c r="K12998" s="309"/>
      <c r="L12998" s="113" t="str">
        <f>IFERROR(IF(VLOOKUP(C12885,'R. PUNTAJES'!$C$14:$R$213,'R. PUNTAJES'!$R$10,0)="","",VLOOKUP(C12885,'R. PUNTAJES'!$C$14:$R$213,'R. PUNTAJES'!$R$10,0)),"")</f>
        <v/>
      </c>
    </row>
    <row r="12999" spans="1:16" hidden="1" x14ac:dyDescent="0.3">
      <c r="A12999" s="1" t="str">
        <f>+A12885</f>
        <v>NO</v>
      </c>
      <c r="E12999" s="112"/>
      <c r="F12999" s="97" t="str">
        <f>+$F$124</f>
        <v>MULTAS</v>
      </c>
      <c r="G12999" s="24"/>
      <c r="H12999" s="24"/>
      <c r="I12999" s="24"/>
      <c r="J12999" s="24"/>
      <c r="K12999" s="24"/>
      <c r="L12999" s="98"/>
    </row>
    <row r="13000" spans="1:16" ht="12.75" hidden="1" customHeight="1" x14ac:dyDescent="0.3">
      <c r="A13000" s="1" t="str">
        <f>+A12885</f>
        <v>NO</v>
      </c>
      <c r="E13000" s="96">
        <v>-2</v>
      </c>
      <c r="F13000" s="307" t="str">
        <f>+$F$125</f>
        <v>Una o más multas o cláusulas penales durante el último año</v>
      </c>
      <c r="G13000" s="310"/>
      <c r="H13000" s="310"/>
      <c r="I13000" s="310"/>
      <c r="J13000" s="310"/>
      <c r="K13000" s="311"/>
      <c r="L13000" s="99" t="str">
        <f>IFERROR(IF(VLOOKUP(C12885,'R. PUNTAJES'!$C$14:$R$213,'R. PUNTAJES'!$Q$10,0)="","",VLOOKUP(C12885,'R. PUNTAJES'!$C$14:$R$213,'R. PUNTAJES'!$Q$10,0)),"")</f>
        <v/>
      </c>
    </row>
    <row r="13001" spans="1:16" hidden="1" x14ac:dyDescent="0.3">
      <c r="A13001" s="1" t="str">
        <f>+A12885</f>
        <v>NO</v>
      </c>
      <c r="E13001" s="112"/>
      <c r="F13001" s="97" t="str">
        <f>+$F$126</f>
        <v>OBRAS INCONCLUSAS</v>
      </c>
      <c r="G13001" s="24"/>
      <c r="H13001" s="24"/>
      <c r="I13001" s="24"/>
      <c r="J13001" s="24"/>
      <c r="K13001" s="24"/>
      <c r="L13001" s="98"/>
    </row>
    <row r="13002" spans="1:16" hidden="1" x14ac:dyDescent="0.3">
      <c r="A13002" s="1" t="str">
        <f>+A12885</f>
        <v>NO</v>
      </c>
      <c r="E13002" s="96">
        <v>-1</v>
      </c>
      <c r="F13002" s="301" t="str">
        <f>+$F$127</f>
        <v>Anotación vigente de obra civil inconclusa</v>
      </c>
      <c r="G13002" s="302"/>
      <c r="H13002" s="302"/>
      <c r="I13002" s="302"/>
      <c r="J13002" s="302"/>
      <c r="K13002" s="303"/>
      <c r="L13002" s="99" t="str">
        <f>IFERROR(IF(VLOOKUP(C12885,'R. PUNTAJES'!$C$14:$R$213,'R. PUNTAJES'!$P$10,0)="","",VLOOKUP(C12885,'R. PUNTAJES'!$C$14:$R$213,'R. PUNTAJES'!$P$10,0)),"")</f>
        <v/>
      </c>
    </row>
    <row r="13003" spans="1:16" ht="7.5" hidden="1" customHeight="1" x14ac:dyDescent="0.3">
      <c r="A13003" s="1" t="str">
        <f>+A12885</f>
        <v>NO</v>
      </c>
      <c r="E13003" s="114"/>
      <c r="F13003" s="45"/>
      <c r="G13003" s="45"/>
      <c r="H13003" s="45"/>
      <c r="I13003" s="45"/>
      <c r="J13003" s="45"/>
      <c r="K13003" s="45"/>
      <c r="L13003" s="48"/>
    </row>
    <row r="13004" spans="1:16" hidden="1" x14ac:dyDescent="0.3">
      <c r="A13004" s="1" t="str">
        <f>+A12885</f>
        <v>NO</v>
      </c>
      <c r="E13004" s="115" t="str">
        <f>+$E$129</f>
        <v>PUNTAJE TOTAL</v>
      </c>
      <c r="F13004" s="116"/>
      <c r="G13004" s="116"/>
      <c r="H13004" s="116"/>
      <c r="I13004" s="116"/>
      <c r="J13004" s="116"/>
      <c r="K13004" s="117"/>
      <c r="L13004" s="118">
        <f>IFERROR(IF(VLOOKUP(C12885,'R. PUNTAJES'!$C$14:$R$213,'R. PUNTAJES'!$H$10,0)="RECHAZO","",SUM(L12984:L13002)),"")</f>
        <v>0</v>
      </c>
    </row>
    <row r="13005" spans="1:16" hidden="1" x14ac:dyDescent="0.3">
      <c r="A13005" s="1" t="str">
        <f>+A12885</f>
        <v>NO</v>
      </c>
      <c r="E13005" s="304" t="str">
        <f>+$E$130</f>
        <v>OBSERVACIONES RESPECTO A PUNTAJES</v>
      </c>
      <c r="F13005" s="305"/>
      <c r="G13005" s="305"/>
      <c r="H13005" s="305"/>
      <c r="I13005" s="305"/>
      <c r="J13005" s="305"/>
      <c r="K13005" s="305"/>
      <c r="L13005" s="305"/>
    </row>
    <row r="13006" spans="1:16" ht="12" hidden="1" customHeight="1" x14ac:dyDescent="0.3">
      <c r="A13006" s="1" t="str">
        <f>+A12885</f>
        <v>NO</v>
      </c>
      <c r="E13006" s="306" t="s">
        <v>124</v>
      </c>
      <c r="F13006" s="305"/>
      <c r="G13006" s="305"/>
      <c r="H13006" s="305"/>
      <c r="I13006" s="305"/>
      <c r="J13006" s="305"/>
      <c r="K13006" s="305"/>
      <c r="L13006" s="305"/>
      <c r="N13006" s="119"/>
      <c r="O13006" s="119"/>
      <c r="P13006" s="120"/>
    </row>
    <row r="13007" spans="1:16" ht="3" hidden="1" customHeight="1" x14ac:dyDescent="0.3">
      <c r="A13007" s="1" t="str">
        <f>+A12886</f>
        <v>NO</v>
      </c>
      <c r="E13007" s="121"/>
      <c r="F13007" s="122"/>
      <c r="G13007" s="122"/>
      <c r="H13007" s="122"/>
      <c r="I13007" s="122"/>
      <c r="J13007" s="122"/>
      <c r="K13007" s="122"/>
      <c r="L13007" s="123"/>
    </row>
    <row r="13008" spans="1:16" hidden="1" x14ac:dyDescent="0.3">
      <c r="A13008" s="1" t="str">
        <f>+IF(OR(C13010=""),"NO",1)</f>
        <v>NO</v>
      </c>
      <c r="E13008" s="346"/>
      <c r="F13008" s="347"/>
      <c r="G13008" s="347"/>
      <c r="H13008" s="347"/>
      <c r="I13008" s="347"/>
      <c r="J13008" s="347"/>
      <c r="K13008" s="347"/>
      <c r="L13008" s="347"/>
    </row>
    <row r="13009" spans="1:12" ht="4.5" hidden="1" customHeight="1" x14ac:dyDescent="0.3">
      <c r="A13009" s="1" t="str">
        <f>+A13010</f>
        <v>NO</v>
      </c>
      <c r="E13009" s="15"/>
      <c r="F13009" s="16"/>
      <c r="G13009" s="16"/>
      <c r="H13009" s="16"/>
      <c r="I13009" s="16"/>
      <c r="J13009" s="16"/>
      <c r="K13009" s="16"/>
      <c r="L13009" s="17"/>
    </row>
    <row r="13010" spans="1:12" ht="15.75" hidden="1" customHeight="1" x14ac:dyDescent="0.3">
      <c r="A13010" s="1" t="str">
        <f>+IF(OR(C13010=""),"NO",1)</f>
        <v>NO</v>
      </c>
      <c r="B13010" s="1">
        <f>1+MAX($B$1:B13009)</f>
        <v>105</v>
      </c>
      <c r="C13010" s="18" t="s">
        <v>124</v>
      </c>
      <c r="E13010" s="19" t="s">
        <v>124</v>
      </c>
      <c r="F13010" s="20"/>
      <c r="G13010" s="20"/>
      <c r="H13010" s="20"/>
      <c r="I13010" s="21"/>
      <c r="J13010" s="20"/>
      <c r="K13010" s="21"/>
      <c r="L13010" s="22"/>
    </row>
    <row r="13011" spans="1:12" hidden="1" x14ac:dyDescent="0.3">
      <c r="A13011" s="1" t="str">
        <f>A13010</f>
        <v>NO</v>
      </c>
      <c r="E13011" s="23" t="str">
        <f>+$E$11</f>
        <v>Integrantes</v>
      </c>
      <c r="F13011" s="24"/>
      <c r="G13011" s="24"/>
      <c r="H13011" s="24"/>
      <c r="I13011" s="24"/>
      <c r="J13011" s="24"/>
      <c r="K13011" s="25" t="str">
        <f>+$K$11</f>
        <v>Nit</v>
      </c>
      <c r="L13011" s="26" t="str">
        <f>+$L$11</f>
        <v>Part.</v>
      </c>
    </row>
    <row r="13012" spans="1:12" hidden="1" x14ac:dyDescent="0.3">
      <c r="A13012" s="1" t="str">
        <f>+A13011</f>
        <v>NO</v>
      </c>
      <c r="C13012" s="1" t="s">
        <v>124</v>
      </c>
      <c r="E13012" s="27" t="s">
        <v>124</v>
      </c>
      <c r="F13012" s="28"/>
      <c r="G13012" s="28"/>
      <c r="H13012" s="28"/>
      <c r="I13012" s="28"/>
      <c r="J13012" s="28"/>
      <c r="K13012" s="29" t="s">
        <v>124</v>
      </c>
      <c r="L13012" s="30" t="s">
        <v>124</v>
      </c>
    </row>
    <row r="13013" spans="1:12" hidden="1" x14ac:dyDescent="0.3">
      <c r="A13013" s="18" t="str">
        <f>+IF(OR(C13013=""),"NO",1)</f>
        <v>NO</v>
      </c>
      <c r="B13013" s="18"/>
      <c r="C13013" s="1" t="s">
        <v>124</v>
      </c>
      <c r="E13013" s="31" t="s">
        <v>124</v>
      </c>
      <c r="F13013" s="32"/>
      <c r="G13013" s="32"/>
      <c r="H13013" s="32"/>
      <c r="I13013" s="32"/>
      <c r="J13013" s="32"/>
      <c r="K13013" s="33" t="s">
        <v>124</v>
      </c>
      <c r="L13013" s="34" t="s">
        <v>124</v>
      </c>
    </row>
    <row r="13014" spans="1:12" hidden="1" x14ac:dyDescent="0.3">
      <c r="A13014" s="18" t="str">
        <f>+IF(OR(C13014=""),"NO",1)</f>
        <v>NO</v>
      </c>
      <c r="B13014" s="18"/>
      <c r="C13014" s="1" t="s">
        <v>124</v>
      </c>
      <c r="E13014" s="31" t="s">
        <v>124</v>
      </c>
      <c r="F13014" s="32"/>
      <c r="G13014" s="32"/>
      <c r="H13014" s="32"/>
      <c r="I13014" s="32"/>
      <c r="J13014" s="32"/>
      <c r="K13014" s="33" t="s">
        <v>124</v>
      </c>
      <c r="L13014" s="34" t="s">
        <v>124</v>
      </c>
    </row>
    <row r="13015" spans="1:12" hidden="1" x14ac:dyDescent="0.3">
      <c r="A13015" s="18" t="str">
        <f>+IF(OR(C13015=""),"NO",1)</f>
        <v>NO</v>
      </c>
      <c r="B13015" s="18"/>
      <c r="C13015" s="1" t="s">
        <v>124</v>
      </c>
      <c r="E13015" s="31" t="s">
        <v>13</v>
      </c>
      <c r="F13015" s="32"/>
      <c r="G13015" s="32"/>
      <c r="H13015" s="32"/>
      <c r="I13015" s="32"/>
      <c r="J13015" s="32"/>
      <c r="K13015" s="33"/>
      <c r="L13015" s="34"/>
    </row>
    <row r="13016" spans="1:12" hidden="1" x14ac:dyDescent="0.3">
      <c r="A13016" s="18" t="str">
        <f>+IF(OR(C13016=""),"NO",1)</f>
        <v>NO</v>
      </c>
      <c r="B13016" s="18"/>
      <c r="C13016" s="1" t="s">
        <v>124</v>
      </c>
      <c r="E13016" s="31" t="s">
        <v>13</v>
      </c>
      <c r="F13016" s="32"/>
      <c r="G13016" s="32"/>
      <c r="H13016" s="32"/>
      <c r="I13016" s="32"/>
      <c r="J13016" s="32"/>
      <c r="K13016" s="33"/>
      <c r="L13016" s="34"/>
    </row>
    <row r="13017" spans="1:12" hidden="1" x14ac:dyDescent="0.3">
      <c r="A13017" s="18" t="str">
        <f>+IF(OR(C13017=""),"NO",1)</f>
        <v>NO</v>
      </c>
      <c r="B13017" s="18"/>
      <c r="C13017" s="1" t="s">
        <v>124</v>
      </c>
      <c r="E13017" s="35" t="s">
        <v>13</v>
      </c>
      <c r="F13017" s="36"/>
      <c r="G13017" s="36"/>
      <c r="H13017" s="36"/>
      <c r="I13017" s="36"/>
      <c r="J13017" s="36"/>
      <c r="K13017" s="37"/>
      <c r="L13017" s="38"/>
    </row>
    <row r="13018" spans="1:12" ht="5.15" hidden="1" customHeight="1" x14ac:dyDescent="0.3">
      <c r="A13018" s="1" t="str">
        <f>+A13010</f>
        <v>NO</v>
      </c>
      <c r="E13018" s="39"/>
      <c r="F13018" s="39"/>
      <c r="G13018" s="39"/>
      <c r="H13018" s="39"/>
      <c r="I13018" s="39"/>
      <c r="J13018" s="39"/>
      <c r="K13018" s="39"/>
      <c r="L13018" s="39"/>
    </row>
    <row r="13019" spans="1:12" ht="15.75" hidden="1" customHeight="1" x14ac:dyDescent="0.3">
      <c r="A13019" s="1" t="str">
        <f>+A13010</f>
        <v>NO</v>
      </c>
      <c r="E13019" s="40" t="str">
        <f>+$E$19</f>
        <v>RESULTADO DE EVALUACIÓN TÉCNICA</v>
      </c>
      <c r="F13019" s="41"/>
      <c r="G13019" s="41"/>
      <c r="H13019" s="41"/>
      <c r="I13019" s="41"/>
      <c r="J13019" s="41"/>
      <c r="K13019" s="41"/>
      <c r="L13019" s="42"/>
    </row>
    <row r="13020" spans="1:12" hidden="1" x14ac:dyDescent="0.3">
      <c r="A13020" s="1" t="str">
        <f>+A13010</f>
        <v>NO</v>
      </c>
      <c r="E13020" s="43"/>
      <c r="F13020" s="44" t="str">
        <f>+$F$20</f>
        <v>Experiencia</v>
      </c>
      <c r="G13020" s="45"/>
      <c r="H13020" s="45"/>
      <c r="I13020" s="45"/>
      <c r="J13020" s="45"/>
      <c r="K13020" s="46"/>
      <c r="L13020" s="47" t="s">
        <v>124</v>
      </c>
    </row>
    <row r="13021" spans="1:12" hidden="1" x14ac:dyDescent="0.3">
      <c r="A13021" s="1" t="str">
        <f>+A13010</f>
        <v>NO</v>
      </c>
      <c r="E13021" s="348" t="str">
        <f>+$E$21</f>
        <v>OBSERVACIONES RESPECTO A LA EVALUACIÓN DE EXPERIENCIA</v>
      </c>
      <c r="F13021" s="308"/>
      <c r="G13021" s="308"/>
      <c r="H13021" s="308"/>
      <c r="I13021" s="308"/>
      <c r="J13021" s="308"/>
      <c r="K13021" s="308"/>
      <c r="L13021" s="349"/>
    </row>
    <row r="13022" spans="1:12" hidden="1" x14ac:dyDescent="0.3">
      <c r="A13022" s="1" t="str">
        <f>+A13010</f>
        <v>NO</v>
      </c>
      <c r="E13022" s="350" t="s">
        <v>124</v>
      </c>
      <c r="F13022" s="351"/>
      <c r="G13022" s="351"/>
      <c r="H13022" s="351"/>
      <c r="I13022" s="351"/>
      <c r="J13022" s="351"/>
      <c r="K13022" s="351"/>
      <c r="L13022" s="352"/>
    </row>
    <row r="13023" spans="1:12" ht="5.15" hidden="1" customHeight="1" x14ac:dyDescent="0.3">
      <c r="A13023" s="1" t="str">
        <f>+A13010</f>
        <v>NO</v>
      </c>
      <c r="E13023" s="39"/>
      <c r="F13023" s="39"/>
      <c r="G13023" s="39"/>
      <c r="H13023" s="39"/>
      <c r="I13023" s="39"/>
      <c r="J13023" s="39"/>
      <c r="K13023" s="39"/>
      <c r="L13023" s="39"/>
    </row>
    <row r="13024" spans="1:12" ht="12.75" hidden="1" customHeight="1" x14ac:dyDescent="0.3">
      <c r="A13024" s="1" t="str">
        <f>+A13010</f>
        <v>NO</v>
      </c>
      <c r="E13024" s="40" t="str">
        <f>+$E$24</f>
        <v>EXPERIENCIA HABILITANTE: CONTRATOS PRESENTADOS</v>
      </c>
      <c r="F13024" s="41"/>
      <c r="G13024" s="41"/>
      <c r="H13024" s="41"/>
      <c r="I13024" s="41"/>
      <c r="J13024" s="41"/>
      <c r="K13024" s="41"/>
      <c r="L13024" s="42"/>
    </row>
    <row r="13025" spans="1:12" ht="8.5" hidden="1" customHeight="1" x14ac:dyDescent="0.3">
      <c r="A13025" s="1" t="str">
        <f>+A13010</f>
        <v>NO</v>
      </c>
      <c r="E13025" s="49"/>
      <c r="F13025" s="50"/>
      <c r="G13025" s="51"/>
      <c r="H13025" s="51"/>
      <c r="I13025" s="51"/>
      <c r="J13025" s="51"/>
      <c r="K13025" s="51"/>
      <c r="L13025" s="52"/>
    </row>
    <row r="13026" spans="1:12" hidden="1" x14ac:dyDescent="0.3">
      <c r="A13026" s="18" t="str">
        <f>+IF(OR(C13026=""),"NO",1)</f>
        <v>NO</v>
      </c>
      <c r="B13026" s="18"/>
      <c r="C13026" s="1" t="s">
        <v>124</v>
      </c>
      <c r="E13026" s="329">
        <v>1</v>
      </c>
      <c r="F13026" s="53" t="str">
        <f>+$F$26</f>
        <v>OBJETO</v>
      </c>
      <c r="G13026" s="332" t="s">
        <v>124</v>
      </c>
      <c r="H13026" s="333"/>
      <c r="I13026" s="333"/>
      <c r="J13026" s="333"/>
      <c r="K13026" s="333"/>
      <c r="L13026" s="334"/>
    </row>
    <row r="13027" spans="1:12" hidden="1" x14ac:dyDescent="0.3">
      <c r="A13027" s="18" t="str">
        <f>+IF(OR(C13026=""),"NO",1)</f>
        <v>NO</v>
      </c>
      <c r="B13027" s="18"/>
      <c r="E13027" s="330"/>
      <c r="F13027" s="54" t="str">
        <f>+$F$27</f>
        <v>CONTRATANTE</v>
      </c>
      <c r="G13027" s="335" t="s">
        <v>124</v>
      </c>
      <c r="H13027" s="310"/>
      <c r="I13027" s="310"/>
      <c r="J13027" s="310"/>
      <c r="K13027" s="310"/>
      <c r="L13027" s="336"/>
    </row>
    <row r="13028" spans="1:12" hidden="1" x14ac:dyDescent="0.3">
      <c r="A13028" s="18" t="str">
        <f>+IF(OR(C13026=""),"NO",1)</f>
        <v>NO</v>
      </c>
      <c r="B13028" s="18"/>
      <c r="E13028" s="330"/>
      <c r="F13028" s="54" t="str">
        <f>+$F$28</f>
        <v>APORTANTE</v>
      </c>
      <c r="G13028" s="337" t="s">
        <v>124</v>
      </c>
      <c r="H13028" s="338"/>
      <c r="I13028" s="338"/>
      <c r="J13028" s="338"/>
      <c r="K13028" s="338"/>
      <c r="L13028" s="339"/>
    </row>
    <row r="13029" spans="1:12" hidden="1" x14ac:dyDescent="0.3">
      <c r="A13029" s="18" t="str">
        <f>+IF(OR(C13026=""),"NO",1)</f>
        <v>NO</v>
      </c>
      <c r="B13029" s="18"/>
      <c r="E13029" s="330"/>
      <c r="F13029" s="54" t="str">
        <f>+$F$29</f>
        <v>VALOR /SMMLV)</v>
      </c>
      <c r="G13029" s="55" t="s">
        <v>124</v>
      </c>
      <c r="H13029" s="56" t="str">
        <f>+$H$29</f>
        <v>% PART..</v>
      </c>
      <c r="I13029" s="57" t="s">
        <v>124</v>
      </c>
      <c r="J13029" s="58" t="str">
        <f>+$J$29</f>
        <v>VALOR ACREDITADO</v>
      </c>
      <c r="K13029" s="59"/>
      <c r="L13029" s="47" t="s">
        <v>124</v>
      </c>
    </row>
    <row r="13030" spans="1:12" hidden="1" x14ac:dyDescent="0.3">
      <c r="A13030" s="18" t="str">
        <f>+IF(OR(C13026=""),"NO",1)</f>
        <v>NO</v>
      </c>
      <c r="B13030" s="18"/>
      <c r="E13030" s="330"/>
      <c r="F13030" s="60" t="str">
        <f>+$F$30</f>
        <v>EXPERIENCIA APORTADA</v>
      </c>
      <c r="G13030" s="340" t="s">
        <v>124</v>
      </c>
      <c r="H13030" s="341"/>
      <c r="I13030" s="341"/>
      <c r="J13030" s="341"/>
      <c r="K13030" s="341"/>
      <c r="L13030" s="342"/>
    </row>
    <row r="13031" spans="1:12" hidden="1" x14ac:dyDescent="0.3">
      <c r="A13031" s="18" t="str">
        <f>+IF(OR(C13026=""),"NO",1)</f>
        <v>NO</v>
      </c>
      <c r="B13031" s="18"/>
      <c r="E13031" s="331"/>
      <c r="F13031" s="62" t="str">
        <f>+$F$31</f>
        <v>OBSERVACIÓN</v>
      </c>
      <c r="G13031" s="343" t="s">
        <v>124</v>
      </c>
      <c r="H13031" s="344"/>
      <c r="I13031" s="344"/>
      <c r="J13031" s="344"/>
      <c r="K13031" s="344"/>
      <c r="L13031" s="345"/>
    </row>
    <row r="13032" spans="1:12" ht="8.5" hidden="1" customHeight="1" x14ac:dyDescent="0.3">
      <c r="A13032" s="18" t="str">
        <f>+IF(OR(C13026=""),"NO",1)</f>
        <v>NO</v>
      </c>
      <c r="B13032" s="18"/>
      <c r="E13032" s="49"/>
      <c r="F13032" s="50"/>
      <c r="G13032" s="51"/>
      <c r="H13032" s="51"/>
      <c r="I13032" s="51"/>
      <c r="J13032" s="51"/>
      <c r="K13032" s="51"/>
      <c r="L13032" s="52"/>
    </row>
    <row r="13033" spans="1:12" hidden="1" x14ac:dyDescent="0.3">
      <c r="A13033" s="18" t="str">
        <f t="shared" ref="A13033" si="4368">+IF(OR(C13033=""),"NO",1)</f>
        <v>NO</v>
      </c>
      <c r="B13033" s="18"/>
      <c r="C13033" s="1" t="s">
        <v>124</v>
      </c>
      <c r="E13033" s="329">
        <v>2</v>
      </c>
      <c r="F13033" s="53" t="str">
        <f>+$F$26</f>
        <v>OBJETO</v>
      </c>
      <c r="G13033" s="332" t="s">
        <v>124</v>
      </c>
      <c r="H13033" s="333"/>
      <c r="I13033" s="333"/>
      <c r="J13033" s="333"/>
      <c r="K13033" s="333"/>
      <c r="L13033" s="334"/>
    </row>
    <row r="13034" spans="1:12" hidden="1" x14ac:dyDescent="0.3">
      <c r="A13034" s="18" t="str">
        <f t="shared" ref="A13034" si="4369">+IF(OR(C13033=""),"NO",1)</f>
        <v>NO</v>
      </c>
      <c r="B13034" s="18"/>
      <c r="E13034" s="330"/>
      <c r="F13034" s="54" t="str">
        <f>+$F$27</f>
        <v>CONTRATANTE</v>
      </c>
      <c r="G13034" s="335" t="s">
        <v>124</v>
      </c>
      <c r="H13034" s="310"/>
      <c r="I13034" s="310"/>
      <c r="J13034" s="310"/>
      <c r="K13034" s="310"/>
      <c r="L13034" s="336"/>
    </row>
    <row r="13035" spans="1:12" hidden="1" x14ac:dyDescent="0.3">
      <c r="A13035" s="18" t="str">
        <f t="shared" ref="A13035" si="4370">+IF(OR(C13033=""),"NO",1)</f>
        <v>NO</v>
      </c>
      <c r="B13035" s="18"/>
      <c r="E13035" s="330"/>
      <c r="F13035" s="54" t="str">
        <f>+$F$28</f>
        <v>APORTANTE</v>
      </c>
      <c r="G13035" s="337" t="s">
        <v>124</v>
      </c>
      <c r="H13035" s="338"/>
      <c r="I13035" s="338"/>
      <c r="J13035" s="338"/>
      <c r="K13035" s="338"/>
      <c r="L13035" s="339"/>
    </row>
    <row r="13036" spans="1:12" hidden="1" x14ac:dyDescent="0.3">
      <c r="A13036" s="18" t="str">
        <f t="shared" ref="A13036" si="4371">+IF(OR(C13033=""),"NO",1)</f>
        <v>NO</v>
      </c>
      <c r="B13036" s="18"/>
      <c r="E13036" s="330"/>
      <c r="F13036" s="54" t="str">
        <f>+$F$29</f>
        <v>VALOR /SMMLV)</v>
      </c>
      <c r="G13036" s="55" t="s">
        <v>124</v>
      </c>
      <c r="H13036" s="56" t="str">
        <f>+$H$29</f>
        <v>% PART..</v>
      </c>
      <c r="I13036" s="57" t="s">
        <v>124</v>
      </c>
      <c r="J13036" s="58" t="str">
        <f>+$J$29</f>
        <v>VALOR ACREDITADO</v>
      </c>
      <c r="K13036" s="59"/>
      <c r="L13036" s="47" t="s">
        <v>124</v>
      </c>
    </row>
    <row r="13037" spans="1:12" hidden="1" x14ac:dyDescent="0.3">
      <c r="A13037" s="18" t="str">
        <f t="shared" ref="A13037" si="4372">+IF(OR(C13033=""),"NO",1)</f>
        <v>NO</v>
      </c>
      <c r="B13037" s="18"/>
      <c r="E13037" s="330"/>
      <c r="F13037" s="60" t="str">
        <f>+$F$30</f>
        <v>EXPERIENCIA APORTADA</v>
      </c>
      <c r="G13037" s="340" t="s">
        <v>124</v>
      </c>
      <c r="H13037" s="341"/>
      <c r="I13037" s="341"/>
      <c r="J13037" s="341"/>
      <c r="K13037" s="341"/>
      <c r="L13037" s="342"/>
    </row>
    <row r="13038" spans="1:12" hidden="1" x14ac:dyDescent="0.3">
      <c r="A13038" s="18" t="str">
        <f t="shared" ref="A13038" si="4373">+IF(OR(C13033=""),"NO",1)</f>
        <v>NO</v>
      </c>
      <c r="B13038" s="18"/>
      <c r="E13038" s="331"/>
      <c r="F13038" s="62" t="str">
        <f>+$F$31</f>
        <v>OBSERVACIÓN</v>
      </c>
      <c r="G13038" s="343" t="s">
        <v>124</v>
      </c>
      <c r="H13038" s="344"/>
      <c r="I13038" s="344"/>
      <c r="J13038" s="344"/>
      <c r="K13038" s="344"/>
      <c r="L13038" s="345"/>
    </row>
    <row r="13039" spans="1:12" ht="8.5" hidden="1" customHeight="1" x14ac:dyDescent="0.3">
      <c r="A13039" s="18" t="str">
        <f t="shared" ref="A13039" si="4374">+IF(OR(C13033=""),"NO",1)</f>
        <v>NO</v>
      </c>
      <c r="B13039" s="18"/>
      <c r="E13039" s="49"/>
      <c r="F13039" s="50"/>
      <c r="G13039" s="51"/>
      <c r="H13039" s="51"/>
      <c r="I13039" s="51"/>
      <c r="J13039" s="51"/>
      <c r="K13039" s="51"/>
      <c r="L13039" s="52"/>
    </row>
    <row r="13040" spans="1:12" hidden="1" x14ac:dyDescent="0.3">
      <c r="A13040" s="18" t="str">
        <f t="shared" ref="A13040" si="4375">+IF(OR(C13040=""),"NO",1)</f>
        <v>NO</v>
      </c>
      <c r="B13040" s="18"/>
      <c r="C13040" s="1" t="s">
        <v>124</v>
      </c>
      <c r="E13040" s="329">
        <v>3</v>
      </c>
      <c r="F13040" s="53" t="str">
        <f>+$F$26</f>
        <v>OBJETO</v>
      </c>
      <c r="G13040" s="332" t="s">
        <v>124</v>
      </c>
      <c r="H13040" s="333"/>
      <c r="I13040" s="333"/>
      <c r="J13040" s="333"/>
      <c r="K13040" s="333"/>
      <c r="L13040" s="334"/>
    </row>
    <row r="13041" spans="1:12" hidden="1" x14ac:dyDescent="0.3">
      <c r="A13041" s="18" t="str">
        <f t="shared" ref="A13041" si="4376">+IF(OR(C13040=""),"NO",1)</f>
        <v>NO</v>
      </c>
      <c r="B13041" s="18"/>
      <c r="E13041" s="330"/>
      <c r="F13041" s="54" t="str">
        <f>+$F$27</f>
        <v>CONTRATANTE</v>
      </c>
      <c r="G13041" s="335" t="s">
        <v>124</v>
      </c>
      <c r="H13041" s="310"/>
      <c r="I13041" s="310"/>
      <c r="J13041" s="310"/>
      <c r="K13041" s="310"/>
      <c r="L13041" s="336"/>
    </row>
    <row r="13042" spans="1:12" hidden="1" x14ac:dyDescent="0.3">
      <c r="A13042" s="18" t="str">
        <f t="shared" ref="A13042" si="4377">+IF(OR(C13040=""),"NO",1)</f>
        <v>NO</v>
      </c>
      <c r="B13042" s="18"/>
      <c r="E13042" s="330"/>
      <c r="F13042" s="54" t="str">
        <f>+$F$28</f>
        <v>APORTANTE</v>
      </c>
      <c r="G13042" s="337" t="s">
        <v>124</v>
      </c>
      <c r="H13042" s="338"/>
      <c r="I13042" s="338"/>
      <c r="J13042" s="338"/>
      <c r="K13042" s="338"/>
      <c r="L13042" s="339"/>
    </row>
    <row r="13043" spans="1:12" hidden="1" x14ac:dyDescent="0.3">
      <c r="A13043" s="18" t="str">
        <f t="shared" ref="A13043" si="4378">+IF(OR(C13040=""),"NO",1)</f>
        <v>NO</v>
      </c>
      <c r="B13043" s="18"/>
      <c r="E13043" s="330"/>
      <c r="F13043" s="54" t="str">
        <f>+$F$29</f>
        <v>VALOR /SMMLV)</v>
      </c>
      <c r="G13043" s="55" t="s">
        <v>124</v>
      </c>
      <c r="H13043" s="56" t="str">
        <f>+$H$29</f>
        <v>% PART..</v>
      </c>
      <c r="I13043" s="57" t="s">
        <v>124</v>
      </c>
      <c r="J13043" s="58" t="str">
        <f>+$J$29</f>
        <v>VALOR ACREDITADO</v>
      </c>
      <c r="K13043" s="59"/>
      <c r="L13043" s="47" t="s">
        <v>124</v>
      </c>
    </row>
    <row r="13044" spans="1:12" hidden="1" x14ac:dyDescent="0.3">
      <c r="A13044" s="18" t="str">
        <f t="shared" ref="A13044" si="4379">+IF(OR(C13040=""),"NO",1)</f>
        <v>NO</v>
      </c>
      <c r="B13044" s="18"/>
      <c r="E13044" s="330"/>
      <c r="F13044" s="60" t="str">
        <f>+$F$30</f>
        <v>EXPERIENCIA APORTADA</v>
      </c>
      <c r="G13044" s="340" t="s">
        <v>124</v>
      </c>
      <c r="H13044" s="341"/>
      <c r="I13044" s="341"/>
      <c r="J13044" s="341"/>
      <c r="K13044" s="341"/>
      <c r="L13044" s="342"/>
    </row>
    <row r="13045" spans="1:12" hidden="1" x14ac:dyDescent="0.3">
      <c r="A13045" s="18" t="str">
        <f t="shared" ref="A13045" si="4380">+IF(OR(C13040=""),"NO",1)</f>
        <v>NO</v>
      </c>
      <c r="B13045" s="18"/>
      <c r="E13045" s="331"/>
      <c r="F13045" s="62" t="str">
        <f>+$F$31</f>
        <v>OBSERVACIÓN</v>
      </c>
      <c r="G13045" s="343" t="s">
        <v>124</v>
      </c>
      <c r="H13045" s="344"/>
      <c r="I13045" s="344"/>
      <c r="J13045" s="344"/>
      <c r="K13045" s="344"/>
      <c r="L13045" s="345"/>
    </row>
    <row r="13046" spans="1:12" ht="8.5" hidden="1" customHeight="1" x14ac:dyDescent="0.3">
      <c r="A13046" s="18" t="str">
        <f t="shared" ref="A13046" si="4381">+IF(OR(C13040=""),"NO",1)</f>
        <v>NO</v>
      </c>
      <c r="B13046" s="18"/>
      <c r="E13046" s="49"/>
      <c r="F13046" s="50"/>
      <c r="G13046" s="51"/>
      <c r="H13046" s="51"/>
      <c r="I13046" s="51"/>
      <c r="J13046" s="51"/>
      <c r="K13046" s="51"/>
      <c r="L13046" s="52"/>
    </row>
    <row r="13047" spans="1:12" hidden="1" x14ac:dyDescent="0.3">
      <c r="A13047" s="18" t="str">
        <f t="shared" ref="A13047" si="4382">+IF(OR(C13047=""),"NO",1)</f>
        <v>NO</v>
      </c>
      <c r="B13047" s="18"/>
      <c r="C13047" s="1" t="s">
        <v>124</v>
      </c>
      <c r="E13047" s="329">
        <v>4</v>
      </c>
      <c r="F13047" s="53" t="str">
        <f>+$F$26</f>
        <v>OBJETO</v>
      </c>
      <c r="G13047" s="332" t="s">
        <v>124</v>
      </c>
      <c r="H13047" s="333"/>
      <c r="I13047" s="333"/>
      <c r="J13047" s="333"/>
      <c r="K13047" s="333"/>
      <c r="L13047" s="334"/>
    </row>
    <row r="13048" spans="1:12" hidden="1" x14ac:dyDescent="0.3">
      <c r="A13048" s="18" t="str">
        <f t="shared" ref="A13048" si="4383">+IF(OR(C13047=""),"NO",1)</f>
        <v>NO</v>
      </c>
      <c r="B13048" s="18"/>
      <c r="E13048" s="330"/>
      <c r="F13048" s="54" t="str">
        <f>+$F$27</f>
        <v>CONTRATANTE</v>
      </c>
      <c r="G13048" s="335" t="s">
        <v>124</v>
      </c>
      <c r="H13048" s="310"/>
      <c r="I13048" s="310"/>
      <c r="J13048" s="310"/>
      <c r="K13048" s="310"/>
      <c r="L13048" s="336"/>
    </row>
    <row r="13049" spans="1:12" hidden="1" x14ac:dyDescent="0.3">
      <c r="A13049" s="18" t="str">
        <f t="shared" ref="A13049" si="4384">+IF(OR(C13047=""),"NO",1)</f>
        <v>NO</v>
      </c>
      <c r="B13049" s="18"/>
      <c r="E13049" s="330"/>
      <c r="F13049" s="54" t="str">
        <f>+$F$28</f>
        <v>APORTANTE</v>
      </c>
      <c r="G13049" s="337" t="s">
        <v>124</v>
      </c>
      <c r="H13049" s="338"/>
      <c r="I13049" s="338"/>
      <c r="J13049" s="338"/>
      <c r="K13049" s="338"/>
      <c r="L13049" s="339"/>
    </row>
    <row r="13050" spans="1:12" hidden="1" x14ac:dyDescent="0.3">
      <c r="A13050" s="18" t="str">
        <f t="shared" ref="A13050" si="4385">+IF(OR(C13047=""),"NO",1)</f>
        <v>NO</v>
      </c>
      <c r="B13050" s="18"/>
      <c r="E13050" s="330"/>
      <c r="F13050" s="54" t="str">
        <f>+$F$29</f>
        <v>VALOR /SMMLV)</v>
      </c>
      <c r="G13050" s="55" t="s">
        <v>124</v>
      </c>
      <c r="H13050" s="56" t="str">
        <f>+$H$29</f>
        <v>% PART..</v>
      </c>
      <c r="I13050" s="57" t="s">
        <v>124</v>
      </c>
      <c r="J13050" s="58" t="str">
        <f>+$J$29</f>
        <v>VALOR ACREDITADO</v>
      </c>
      <c r="K13050" s="59"/>
      <c r="L13050" s="47" t="s">
        <v>124</v>
      </c>
    </row>
    <row r="13051" spans="1:12" hidden="1" x14ac:dyDescent="0.3">
      <c r="A13051" s="18" t="str">
        <f t="shared" ref="A13051" si="4386">+IF(OR(C13047=""),"NO",1)</f>
        <v>NO</v>
      </c>
      <c r="B13051" s="18"/>
      <c r="E13051" s="330"/>
      <c r="F13051" s="60" t="str">
        <f>+$F$30</f>
        <v>EXPERIENCIA APORTADA</v>
      </c>
      <c r="G13051" s="340" t="s">
        <v>124</v>
      </c>
      <c r="H13051" s="341"/>
      <c r="I13051" s="341"/>
      <c r="J13051" s="341"/>
      <c r="K13051" s="341"/>
      <c r="L13051" s="342"/>
    </row>
    <row r="13052" spans="1:12" hidden="1" x14ac:dyDescent="0.3">
      <c r="A13052" s="18" t="str">
        <f t="shared" ref="A13052" si="4387">+IF(OR(C13047=""),"NO",1)</f>
        <v>NO</v>
      </c>
      <c r="B13052" s="18"/>
      <c r="E13052" s="331"/>
      <c r="F13052" s="62" t="str">
        <f>+$F$31</f>
        <v>OBSERVACIÓN</v>
      </c>
      <c r="G13052" s="343" t="s">
        <v>124</v>
      </c>
      <c r="H13052" s="344"/>
      <c r="I13052" s="344"/>
      <c r="J13052" s="344"/>
      <c r="K13052" s="344"/>
      <c r="L13052" s="345"/>
    </row>
    <row r="13053" spans="1:12" ht="8.5" hidden="1" customHeight="1" x14ac:dyDescent="0.3">
      <c r="A13053" s="18" t="str">
        <f t="shared" ref="A13053" si="4388">+IF(OR(C13047=""),"NO",1)</f>
        <v>NO</v>
      </c>
      <c r="B13053" s="18"/>
      <c r="E13053" s="49"/>
      <c r="F13053" s="50"/>
      <c r="G13053" s="51"/>
      <c r="H13053" s="51"/>
      <c r="I13053" s="51"/>
      <c r="J13053" s="51"/>
      <c r="K13053" s="51"/>
      <c r="L13053" s="52"/>
    </row>
    <row r="13054" spans="1:12" hidden="1" x14ac:dyDescent="0.3">
      <c r="A13054" s="18" t="str">
        <f t="shared" ref="A13054" si="4389">+IF(OR(C13054=""),"NO",1)</f>
        <v>NO</v>
      </c>
      <c r="B13054" s="18"/>
      <c r="C13054" s="1" t="s">
        <v>124</v>
      </c>
      <c r="E13054" s="329">
        <v>5</v>
      </c>
      <c r="F13054" s="53" t="str">
        <f>+$F$26</f>
        <v>OBJETO</v>
      </c>
      <c r="G13054" s="332" t="s">
        <v>124</v>
      </c>
      <c r="H13054" s="333"/>
      <c r="I13054" s="333"/>
      <c r="J13054" s="333"/>
      <c r="K13054" s="333"/>
      <c r="L13054" s="334"/>
    </row>
    <row r="13055" spans="1:12" hidden="1" x14ac:dyDescent="0.3">
      <c r="A13055" s="18" t="str">
        <f t="shared" ref="A13055" si="4390">+IF(OR(C13054=""),"NO",1)</f>
        <v>NO</v>
      </c>
      <c r="B13055" s="18"/>
      <c r="E13055" s="330"/>
      <c r="F13055" s="54" t="str">
        <f>+$F$27</f>
        <v>CONTRATANTE</v>
      </c>
      <c r="G13055" s="335" t="s">
        <v>124</v>
      </c>
      <c r="H13055" s="310"/>
      <c r="I13055" s="310"/>
      <c r="J13055" s="310"/>
      <c r="K13055" s="310"/>
      <c r="L13055" s="336"/>
    </row>
    <row r="13056" spans="1:12" hidden="1" x14ac:dyDescent="0.3">
      <c r="A13056" s="18" t="str">
        <f t="shared" ref="A13056" si="4391">+IF(OR(C13054=""),"NO",1)</f>
        <v>NO</v>
      </c>
      <c r="B13056" s="18"/>
      <c r="E13056" s="330"/>
      <c r="F13056" s="54" t="str">
        <f>+$F$28</f>
        <v>APORTANTE</v>
      </c>
      <c r="G13056" s="337" t="s">
        <v>124</v>
      </c>
      <c r="H13056" s="338"/>
      <c r="I13056" s="338"/>
      <c r="J13056" s="338"/>
      <c r="K13056" s="338"/>
      <c r="L13056" s="339"/>
    </row>
    <row r="13057" spans="1:12" hidden="1" x14ac:dyDescent="0.3">
      <c r="A13057" s="18" t="str">
        <f t="shared" ref="A13057" si="4392">+IF(OR(C13054=""),"NO",1)</f>
        <v>NO</v>
      </c>
      <c r="B13057" s="18"/>
      <c r="E13057" s="330"/>
      <c r="F13057" s="54" t="str">
        <f>+$F$29</f>
        <v>VALOR /SMMLV)</v>
      </c>
      <c r="G13057" s="55" t="s">
        <v>124</v>
      </c>
      <c r="H13057" s="56" t="str">
        <f>+$H$29</f>
        <v>% PART..</v>
      </c>
      <c r="I13057" s="57" t="s">
        <v>124</v>
      </c>
      <c r="J13057" s="58" t="str">
        <f>+$J$29</f>
        <v>VALOR ACREDITADO</v>
      </c>
      <c r="K13057" s="59"/>
      <c r="L13057" s="47" t="s">
        <v>124</v>
      </c>
    </row>
    <row r="13058" spans="1:12" hidden="1" x14ac:dyDescent="0.3">
      <c r="A13058" s="18" t="str">
        <f t="shared" ref="A13058" si="4393">+IF(OR(C13054=""),"NO",1)</f>
        <v>NO</v>
      </c>
      <c r="B13058" s="18"/>
      <c r="E13058" s="330"/>
      <c r="F13058" s="60" t="str">
        <f>+$F$30</f>
        <v>EXPERIENCIA APORTADA</v>
      </c>
      <c r="G13058" s="340" t="s">
        <v>124</v>
      </c>
      <c r="H13058" s="341"/>
      <c r="I13058" s="341"/>
      <c r="J13058" s="341"/>
      <c r="K13058" s="341"/>
      <c r="L13058" s="342"/>
    </row>
    <row r="13059" spans="1:12" hidden="1" x14ac:dyDescent="0.3">
      <c r="A13059" s="18" t="str">
        <f t="shared" ref="A13059" si="4394">+IF(OR(C13054=""),"NO",1)</f>
        <v>NO</v>
      </c>
      <c r="B13059" s="18"/>
      <c r="E13059" s="331"/>
      <c r="F13059" s="62" t="str">
        <f>+$F$31</f>
        <v>OBSERVACIÓN</v>
      </c>
      <c r="G13059" s="343" t="s">
        <v>124</v>
      </c>
      <c r="H13059" s="344"/>
      <c r="I13059" s="344"/>
      <c r="J13059" s="344"/>
      <c r="K13059" s="344"/>
      <c r="L13059" s="345"/>
    </row>
    <row r="13060" spans="1:12" ht="8.5" hidden="1" customHeight="1" x14ac:dyDescent="0.3">
      <c r="A13060" s="18" t="str">
        <f t="shared" ref="A13060" si="4395">+IF(OR(C13054=""),"NO",1)</f>
        <v>NO</v>
      </c>
      <c r="B13060" s="18"/>
      <c r="E13060" s="49"/>
      <c r="F13060" s="50"/>
      <c r="G13060" s="51"/>
      <c r="H13060" s="51"/>
      <c r="I13060" s="51"/>
      <c r="J13060" s="51"/>
      <c r="K13060" s="51"/>
      <c r="L13060" s="52"/>
    </row>
    <row r="13061" spans="1:12" hidden="1" x14ac:dyDescent="0.3">
      <c r="A13061" s="18" t="str">
        <f t="shared" ref="A13061" si="4396">+IF(OR(C13061=""),"NO",1)</f>
        <v>NO</v>
      </c>
      <c r="B13061" s="18"/>
      <c r="C13061" s="1" t="s">
        <v>124</v>
      </c>
      <c r="E13061" s="329">
        <v>6</v>
      </c>
      <c r="F13061" s="53" t="str">
        <f>+$F$26</f>
        <v>OBJETO</v>
      </c>
      <c r="G13061" s="332" t="s">
        <v>124</v>
      </c>
      <c r="H13061" s="333"/>
      <c r="I13061" s="333"/>
      <c r="J13061" s="333"/>
      <c r="K13061" s="333"/>
      <c r="L13061" s="334"/>
    </row>
    <row r="13062" spans="1:12" hidden="1" x14ac:dyDescent="0.3">
      <c r="A13062" s="18" t="str">
        <f t="shared" ref="A13062" si="4397">+IF(OR(C13061=""),"NO",1)</f>
        <v>NO</v>
      </c>
      <c r="B13062" s="18"/>
      <c r="E13062" s="330"/>
      <c r="F13062" s="54" t="str">
        <f>+$F$27</f>
        <v>CONTRATANTE</v>
      </c>
      <c r="G13062" s="335" t="s">
        <v>124</v>
      </c>
      <c r="H13062" s="310"/>
      <c r="I13062" s="310"/>
      <c r="J13062" s="310"/>
      <c r="K13062" s="310"/>
      <c r="L13062" s="336"/>
    </row>
    <row r="13063" spans="1:12" hidden="1" x14ac:dyDescent="0.3">
      <c r="A13063" s="18" t="str">
        <f t="shared" ref="A13063" si="4398">+IF(OR(C13061=""),"NO",1)</f>
        <v>NO</v>
      </c>
      <c r="B13063" s="18"/>
      <c r="E13063" s="330"/>
      <c r="F13063" s="54" t="str">
        <f>+$F$28</f>
        <v>APORTANTE</v>
      </c>
      <c r="G13063" s="337" t="s">
        <v>124</v>
      </c>
      <c r="H13063" s="338"/>
      <c r="I13063" s="338"/>
      <c r="J13063" s="338"/>
      <c r="K13063" s="338"/>
      <c r="L13063" s="339"/>
    </row>
    <row r="13064" spans="1:12" hidden="1" x14ac:dyDescent="0.3">
      <c r="A13064" s="18" t="str">
        <f t="shared" ref="A13064" si="4399">+IF(OR(C13061=""),"NO",1)</f>
        <v>NO</v>
      </c>
      <c r="B13064" s="18"/>
      <c r="E13064" s="330"/>
      <c r="F13064" s="54" t="str">
        <f>+$F$29</f>
        <v>VALOR /SMMLV)</v>
      </c>
      <c r="G13064" s="55" t="s">
        <v>124</v>
      </c>
      <c r="H13064" s="56" t="str">
        <f>+$H$29</f>
        <v>% PART..</v>
      </c>
      <c r="I13064" s="57" t="s">
        <v>124</v>
      </c>
      <c r="J13064" s="58" t="str">
        <f>+$J$29</f>
        <v>VALOR ACREDITADO</v>
      </c>
      <c r="K13064" s="59"/>
      <c r="L13064" s="47" t="s">
        <v>124</v>
      </c>
    </row>
    <row r="13065" spans="1:12" hidden="1" x14ac:dyDescent="0.3">
      <c r="A13065" s="18" t="str">
        <f t="shared" ref="A13065" si="4400">+IF(OR(C13061=""),"NO",1)</f>
        <v>NO</v>
      </c>
      <c r="B13065" s="18"/>
      <c r="E13065" s="330"/>
      <c r="F13065" s="60" t="str">
        <f>+$F$30</f>
        <v>EXPERIENCIA APORTADA</v>
      </c>
      <c r="G13065" s="340" t="s">
        <v>124</v>
      </c>
      <c r="H13065" s="341"/>
      <c r="I13065" s="341"/>
      <c r="J13065" s="341"/>
      <c r="K13065" s="341"/>
      <c r="L13065" s="342"/>
    </row>
    <row r="13066" spans="1:12" hidden="1" x14ac:dyDescent="0.3">
      <c r="A13066" s="18" t="str">
        <f t="shared" ref="A13066" si="4401">+IF(OR(C13061=""),"NO",1)</f>
        <v>NO</v>
      </c>
      <c r="B13066" s="18"/>
      <c r="E13066" s="331"/>
      <c r="F13066" s="62" t="str">
        <f>+$F$31</f>
        <v>OBSERVACIÓN</v>
      </c>
      <c r="G13066" s="343" t="s">
        <v>124</v>
      </c>
      <c r="H13066" s="344"/>
      <c r="I13066" s="344"/>
      <c r="J13066" s="344"/>
      <c r="K13066" s="344"/>
      <c r="L13066" s="345"/>
    </row>
    <row r="13067" spans="1:12" ht="8.5" hidden="1" customHeight="1" x14ac:dyDescent="0.3">
      <c r="A13067" s="18" t="str">
        <f t="shared" ref="A13067" si="4402">+IF(OR(C13061=""),"NO",1)</f>
        <v>NO</v>
      </c>
      <c r="B13067" s="18"/>
      <c r="E13067" s="49"/>
      <c r="F13067" s="50"/>
      <c r="G13067" s="51"/>
      <c r="H13067" s="51"/>
      <c r="I13067" s="51"/>
      <c r="J13067" s="51"/>
      <c r="K13067" s="51"/>
      <c r="L13067" s="52"/>
    </row>
    <row r="13068" spans="1:12" hidden="1" x14ac:dyDescent="0.3">
      <c r="A13068" s="18" t="str">
        <f t="shared" ref="A13068" si="4403">+IF(OR(C13068=""),"NO",1)</f>
        <v>NO</v>
      </c>
      <c r="B13068" s="18"/>
      <c r="C13068" s="1" t="s">
        <v>124</v>
      </c>
      <c r="E13068" s="329">
        <v>7</v>
      </c>
      <c r="F13068" s="53" t="str">
        <f>+$F$26</f>
        <v>OBJETO</v>
      </c>
      <c r="G13068" s="332" t="s">
        <v>124</v>
      </c>
      <c r="H13068" s="333"/>
      <c r="I13068" s="333"/>
      <c r="J13068" s="333"/>
      <c r="K13068" s="333"/>
      <c r="L13068" s="334"/>
    </row>
    <row r="13069" spans="1:12" hidden="1" x14ac:dyDescent="0.3">
      <c r="A13069" s="18" t="str">
        <f t="shared" ref="A13069" si="4404">+IF(OR(C13068=""),"NO",1)</f>
        <v>NO</v>
      </c>
      <c r="B13069" s="18"/>
      <c r="E13069" s="330"/>
      <c r="F13069" s="54" t="str">
        <f>+$F$27</f>
        <v>CONTRATANTE</v>
      </c>
      <c r="G13069" s="335" t="s">
        <v>124</v>
      </c>
      <c r="H13069" s="310"/>
      <c r="I13069" s="310"/>
      <c r="J13069" s="310"/>
      <c r="K13069" s="310"/>
      <c r="L13069" s="336"/>
    </row>
    <row r="13070" spans="1:12" hidden="1" x14ac:dyDescent="0.3">
      <c r="A13070" s="18" t="str">
        <f t="shared" ref="A13070" si="4405">+IF(OR(C13068=""),"NO",1)</f>
        <v>NO</v>
      </c>
      <c r="B13070" s="18"/>
      <c r="E13070" s="330"/>
      <c r="F13070" s="54" t="str">
        <f>+$F$28</f>
        <v>APORTANTE</v>
      </c>
      <c r="G13070" s="337" t="s">
        <v>124</v>
      </c>
      <c r="H13070" s="338"/>
      <c r="I13070" s="338"/>
      <c r="J13070" s="338"/>
      <c r="K13070" s="338"/>
      <c r="L13070" s="339"/>
    </row>
    <row r="13071" spans="1:12" hidden="1" x14ac:dyDescent="0.3">
      <c r="A13071" s="18" t="str">
        <f t="shared" ref="A13071" si="4406">+IF(OR(C13068=""),"NO",1)</f>
        <v>NO</v>
      </c>
      <c r="B13071" s="18"/>
      <c r="E13071" s="330"/>
      <c r="F13071" s="54" t="str">
        <f>+$F$29</f>
        <v>VALOR /SMMLV)</v>
      </c>
      <c r="G13071" s="55" t="s">
        <v>124</v>
      </c>
      <c r="H13071" s="56" t="str">
        <f>+$H$29</f>
        <v>% PART..</v>
      </c>
      <c r="I13071" s="57" t="s">
        <v>124</v>
      </c>
      <c r="J13071" s="58" t="str">
        <f>+$J$29</f>
        <v>VALOR ACREDITADO</v>
      </c>
      <c r="K13071" s="59"/>
      <c r="L13071" s="47" t="s">
        <v>124</v>
      </c>
    </row>
    <row r="13072" spans="1:12" hidden="1" x14ac:dyDescent="0.3">
      <c r="A13072" s="18" t="str">
        <f t="shared" ref="A13072" si="4407">+IF(OR(C13068=""),"NO",1)</f>
        <v>NO</v>
      </c>
      <c r="B13072" s="18"/>
      <c r="E13072" s="330"/>
      <c r="F13072" s="60" t="str">
        <f>+$F$30</f>
        <v>EXPERIENCIA APORTADA</v>
      </c>
      <c r="G13072" s="340" t="s">
        <v>124</v>
      </c>
      <c r="H13072" s="341"/>
      <c r="I13072" s="341"/>
      <c r="J13072" s="341"/>
      <c r="K13072" s="341"/>
      <c r="L13072" s="342"/>
    </row>
    <row r="13073" spans="1:12" hidden="1" x14ac:dyDescent="0.3">
      <c r="A13073" s="18" t="str">
        <f t="shared" ref="A13073" si="4408">+IF(OR(C13068=""),"NO",1)</f>
        <v>NO</v>
      </c>
      <c r="B13073" s="18"/>
      <c r="E13073" s="331"/>
      <c r="F13073" s="62" t="str">
        <f>+$F$31</f>
        <v>OBSERVACIÓN</v>
      </c>
      <c r="G13073" s="343" t="s">
        <v>124</v>
      </c>
      <c r="H13073" s="344"/>
      <c r="I13073" s="344"/>
      <c r="J13073" s="344"/>
      <c r="K13073" s="344"/>
      <c r="L13073" s="345"/>
    </row>
    <row r="13074" spans="1:12" hidden="1" x14ac:dyDescent="0.3">
      <c r="A13074" s="18" t="str">
        <f t="shared" ref="A13074" si="4409">+IF(OR(C13068=""),"NO",1)</f>
        <v>NO</v>
      </c>
      <c r="B13074" s="18"/>
      <c r="E13074" s="49"/>
      <c r="F13074" s="50"/>
      <c r="G13074" s="51"/>
      <c r="H13074" s="51"/>
      <c r="I13074" s="51"/>
      <c r="J13074" s="51"/>
      <c r="K13074" s="51"/>
      <c r="L13074" s="52"/>
    </row>
    <row r="13075" spans="1:12" hidden="1" x14ac:dyDescent="0.3">
      <c r="A13075" s="1" t="str">
        <f>+A13010</f>
        <v>NO</v>
      </c>
      <c r="C13075" s="1" t="str">
        <f>"N"&amp;C13010</f>
        <v>N</v>
      </c>
      <c r="E13075" s="63"/>
      <c r="F13075" s="64" t="str">
        <f>+$F$75</f>
        <v>TOTAL DE CONTRATOS PRESENTADOS VÁLIDOS QUE CUMPLEN EXPERIENCIA ACREDITADA:</v>
      </c>
      <c r="G13075" s="65"/>
      <c r="H13075" s="65"/>
      <c r="I13075" s="65"/>
      <c r="J13075" s="66"/>
      <c r="K13075" s="65"/>
      <c r="L13075" s="67" t="s">
        <v>124</v>
      </c>
    </row>
    <row r="13076" spans="1:12" ht="6.65" hidden="1" customHeight="1" x14ac:dyDescent="0.3">
      <c r="A13076" s="1" t="str">
        <f>+A13010</f>
        <v>NO</v>
      </c>
      <c r="E13076" s="51"/>
      <c r="F13076" s="50"/>
      <c r="G13076" s="51"/>
      <c r="H13076" s="51"/>
      <c r="I13076" s="51"/>
      <c r="J13076" s="51"/>
      <c r="K13076" s="51"/>
      <c r="L13076" s="51"/>
    </row>
    <row r="13077" spans="1:12" hidden="1" x14ac:dyDescent="0.3">
      <c r="A13077" s="1" t="str">
        <f>+A13010</f>
        <v>NO</v>
      </c>
      <c r="E13077" s="63"/>
      <c r="F13077" s="63" t="str">
        <f>+$F$77</f>
        <v>ACREDITA SUMINISTRO E INSTALACIÓN DE MOBILIARIO POR LO MENOS EN UN (1) CONTRATO VÁLIDO</v>
      </c>
      <c r="G13077" s="65"/>
      <c r="H13077" s="65"/>
      <c r="I13077" s="65"/>
      <c r="J13077" s="66"/>
      <c r="K13077" s="65"/>
      <c r="L13077" s="68" t="s">
        <v>157</v>
      </c>
    </row>
    <row r="13078" spans="1:12" ht="5.15" hidden="1" customHeight="1" x14ac:dyDescent="0.3">
      <c r="A13078" s="1" t="str">
        <f>+A13010</f>
        <v>NO</v>
      </c>
      <c r="E13078" s="51"/>
      <c r="F13078" s="50"/>
      <c r="G13078" s="51"/>
      <c r="H13078" s="51"/>
      <c r="I13078" s="51"/>
      <c r="J13078" s="51"/>
      <c r="K13078" s="51"/>
      <c r="L13078" s="51"/>
    </row>
    <row r="13079" spans="1:12" ht="12.75" hidden="1" customHeight="1" x14ac:dyDescent="0.3">
      <c r="A13079" s="1" t="str">
        <f>+A13010</f>
        <v>NO</v>
      </c>
      <c r="E13079" s="69" t="str">
        <f>+$E$79</f>
        <v>EXPERIENCIA ESPECÍFICA NUMERAL 10.1.1 A</v>
      </c>
      <c r="F13079" s="70"/>
      <c r="G13079" s="70"/>
      <c r="H13079" s="70"/>
      <c r="I13079" s="70"/>
      <c r="J13079" s="70"/>
      <c r="K13079" s="70"/>
      <c r="L13079" s="71"/>
    </row>
    <row r="13080" spans="1:12" ht="26.5" hidden="1" customHeight="1" x14ac:dyDescent="0.3">
      <c r="A13080" s="1" t="str">
        <f>+A13010</f>
        <v>NO</v>
      </c>
      <c r="E13080" s="72"/>
      <c r="F13080" s="325" t="str">
        <f>+$F$80</f>
        <v>Por lo menos uno (1) de los contratos válidos aportados como experiencia general debe corresponder mínimo al 60% del presupuesto oficial del presente proceso de selección.  (SMMLV)</v>
      </c>
      <c r="G13080" s="326"/>
      <c r="H13080" s="326"/>
      <c r="I13080" s="326"/>
      <c r="J13080" s="326"/>
      <c r="K13080" s="73" t="s">
        <v>124</v>
      </c>
      <c r="L13080" s="74" t="s">
        <v>124</v>
      </c>
    </row>
    <row r="13081" spans="1:12" ht="23.5" hidden="1" customHeight="1" x14ac:dyDescent="0.3">
      <c r="A13081" s="1" t="str">
        <f>+A13010</f>
        <v>NO</v>
      </c>
      <c r="E13081" s="63"/>
      <c r="F13081" s="325" t="str">
        <f>+$F$81</f>
        <v xml:space="preserve">Deberá acreditarse en al menos uno (1) de los contratos válidos aportados como experiencia general una </v>
      </c>
      <c r="G13081" s="326"/>
      <c r="H13081" s="326"/>
      <c r="I13081" s="326"/>
      <c r="J13081" s="326"/>
      <c r="K13081" s="73" t="s">
        <v>124</v>
      </c>
      <c r="L13081" s="74" t="s">
        <v>124</v>
      </c>
    </row>
    <row r="13082" spans="1:12" ht="23.5" hidden="1" customHeight="1" x14ac:dyDescent="0.3">
      <c r="A13082" s="18" t="s">
        <v>30</v>
      </c>
      <c r="E13082" s="63"/>
      <c r="F13082" s="325" t="str">
        <f>+$F$82</f>
        <v xml:space="preserve">Deberá acreditarse en al menos uno (1) de los contratos válidos aportados interventoría a intervención de </v>
      </c>
      <c r="G13082" s="326"/>
      <c r="H13082" s="326"/>
      <c r="I13082" s="326"/>
      <c r="J13082" s="326"/>
      <c r="K13082" s="73">
        <f>+$K$82</f>
        <v>0</v>
      </c>
      <c r="L13082" s="74" t="s">
        <v>124</v>
      </c>
    </row>
    <row r="13083" spans="1:12" ht="36" hidden="1" customHeight="1" x14ac:dyDescent="0.3">
      <c r="A13083" s="18" t="s">
        <v>30</v>
      </c>
      <c r="E13083" s="63"/>
      <c r="F13083" s="325" t="str">
        <f>+$F$83</f>
        <v xml:space="preserve">Deberá acreditarse en al menos uno (1) de los contratos válidos aportados interventoría a intervención de </v>
      </c>
      <c r="G13083" s="326"/>
      <c r="H13083" s="326"/>
      <c r="I13083" s="326"/>
      <c r="J13083" s="326"/>
      <c r="K13083" s="75">
        <f>+$K$83</f>
        <v>0</v>
      </c>
      <c r="L13083" s="76" t="s">
        <v>124</v>
      </c>
    </row>
    <row r="13084" spans="1:12" hidden="1" x14ac:dyDescent="0.3">
      <c r="A13084" s="1" t="str">
        <f>+A13010</f>
        <v>NO</v>
      </c>
      <c r="E13084" s="51"/>
      <c r="F13084" s="50"/>
      <c r="G13084" s="51"/>
      <c r="H13084" s="51"/>
      <c r="I13084" s="51"/>
      <c r="J13084" s="51"/>
      <c r="K13084" s="51"/>
      <c r="L13084" s="51"/>
    </row>
    <row r="13085" spans="1:12" ht="12.75" hidden="1" customHeight="1" x14ac:dyDescent="0.3">
      <c r="A13085" s="1" t="str">
        <f>+A13010</f>
        <v>NO</v>
      </c>
      <c r="E13085" s="40" t="str">
        <f>+$E$85</f>
        <v>VALOR MÍNIMO A CERIFICAR % P.O EN SMMMLV. NUMERAL 3.9.1</v>
      </c>
      <c r="F13085" s="41"/>
      <c r="G13085" s="41"/>
      <c r="H13085" s="41"/>
      <c r="I13085" s="41"/>
      <c r="J13085" s="41"/>
      <c r="K13085" s="41"/>
      <c r="L13085" s="42"/>
    </row>
    <row r="13086" spans="1:12" hidden="1" x14ac:dyDescent="0.3">
      <c r="A13086" s="1" t="str">
        <f>+A13010</f>
        <v>NO</v>
      </c>
      <c r="C13086" s="1" t="str">
        <f>"M"&amp;C13010</f>
        <v>M</v>
      </c>
      <c r="E13086" s="77" t="str">
        <f>+$E$86</f>
        <v>100% P.O.</v>
      </c>
      <c r="F13086" s="78"/>
      <c r="G13086" s="61">
        <v>242.41716883554506</v>
      </c>
      <c r="H13086" s="124" t="str">
        <f>+$H$86</f>
        <v>TOTAL EJECUTADO DE CONTRATOS ACREDITADOS</v>
      </c>
      <c r="I13086" s="124"/>
      <c r="J13086" s="124"/>
      <c r="K13086" s="55" t="s">
        <v>124</v>
      </c>
      <c r="L13086" s="47" t="s">
        <v>124</v>
      </c>
    </row>
    <row r="13087" spans="1:12" hidden="1" x14ac:dyDescent="0.3">
      <c r="A13087" s="1" t="str">
        <f>+A13010</f>
        <v>NO</v>
      </c>
      <c r="E13087" s="39"/>
      <c r="F13087" s="39"/>
      <c r="G13087" s="39"/>
      <c r="H13087" s="39"/>
      <c r="I13087" s="39"/>
      <c r="J13087" s="39"/>
      <c r="K13087" s="39"/>
      <c r="L13087" s="39"/>
    </row>
    <row r="13088" spans="1:12" ht="12.75" hidden="1" customHeight="1" x14ac:dyDescent="0.3">
      <c r="A13088" s="18" t="s">
        <v>30</v>
      </c>
      <c r="B13088" s="18"/>
      <c r="E13088" s="40" t="str">
        <f>+$E$88</f>
        <v>CONSIDERACIONES PARA LA VALIDEZ DE LA EXPERIENCIA REQUERIDA: EXPERIENCIA PROPONENTES PLURALES NUMERAL 10.1.2 D</v>
      </c>
      <c r="F13088" s="41"/>
      <c r="G13088" s="41"/>
      <c r="H13088" s="41"/>
      <c r="I13088" s="41"/>
      <c r="J13088" s="41"/>
      <c r="K13088" s="41"/>
      <c r="L13088" s="42"/>
    </row>
    <row r="13089" spans="1:12" ht="28" hidden="1" customHeight="1" x14ac:dyDescent="0.3">
      <c r="A13089" s="18" t="s">
        <v>30</v>
      </c>
      <c r="B13089" s="18"/>
      <c r="C13089" s="1" t="str">
        <f>"O"&amp;C13010</f>
        <v>O</v>
      </c>
      <c r="E13089" s="80" t="str">
        <f>+$E$89</f>
        <v>i)</v>
      </c>
      <c r="F13089" s="327" t="str">
        <f>+$F$89</f>
        <v>Uno de los integrantes debe aportar como mínimo el cincuenta por ciento (50 %) de la experiencia solicitada</v>
      </c>
      <c r="G13089" s="328"/>
      <c r="H13089" s="328"/>
      <c r="I13089" s="328"/>
      <c r="J13089" s="328"/>
      <c r="K13089" s="73" t="s">
        <v>124</v>
      </c>
      <c r="L13089" s="47" t="s">
        <v>124</v>
      </c>
    </row>
    <row r="13090" spans="1:12" ht="28" hidden="1" customHeight="1" x14ac:dyDescent="0.3">
      <c r="A13090" s="18" t="s">
        <v>30</v>
      </c>
      <c r="B13090" s="18"/>
      <c r="C13090" s="1" t="str">
        <f>"O"&amp;C13010</f>
        <v>O</v>
      </c>
      <c r="E13090" s="80" t="str">
        <f>+$E$90</f>
        <v>ii)</v>
      </c>
      <c r="F13090" s="327" t="str">
        <f>+$F$90</f>
        <v>Todos los demás ntegrantes deben acreditar al menos el cinco por ciento (5 %) de la experiencia solicitada, solo uno (1) de los integrantes podrá no acreditar experiencia pero su porcentaje de participación  no podrá superar el diez por ciento (10 %)</v>
      </c>
      <c r="G13090" s="328"/>
      <c r="H13090" s="328"/>
      <c r="I13090" s="328"/>
      <c r="J13090" s="328"/>
      <c r="K13090" s="73" t="s">
        <v>124</v>
      </c>
      <c r="L13090" s="47" t="s">
        <v>124</v>
      </c>
    </row>
    <row r="13091" spans="1:12" hidden="1" x14ac:dyDescent="0.3">
      <c r="A13091" s="18" t="s">
        <v>30</v>
      </c>
      <c r="B13091" s="18"/>
      <c r="E13091" s="39"/>
      <c r="F13091" s="39"/>
      <c r="G13091" s="39"/>
      <c r="H13091" s="39"/>
      <c r="I13091" s="39"/>
      <c r="J13091" s="39"/>
      <c r="K13091" s="39"/>
      <c r="L13091" s="39"/>
    </row>
    <row r="13092" spans="1:12" ht="13" hidden="1" customHeight="1" x14ac:dyDescent="0.3">
      <c r="A13092" s="18" t="str">
        <f>+A13010</f>
        <v>NO</v>
      </c>
      <c r="B13092" s="18"/>
      <c r="E13092" s="69" t="str">
        <f>+$E$92</f>
        <v>VERIFICACIÓN Y ASIGNACIÓN DE PUNTAJE POR LA EXPERIENCIA DEL PROPONENTE</v>
      </c>
      <c r="F13092" s="70"/>
      <c r="G13092" s="70"/>
      <c r="H13092" s="70"/>
      <c r="I13092" s="70"/>
      <c r="J13092" s="70"/>
      <c r="K13092" s="70"/>
      <c r="L13092" s="71"/>
    </row>
    <row r="13093" spans="1:12" hidden="1" x14ac:dyDescent="0.3">
      <c r="A13093" s="18" t="str">
        <f>+A13010</f>
        <v>NO</v>
      </c>
      <c r="B13093" s="18"/>
      <c r="E13093" s="81"/>
      <c r="F13093" s="323" t="str">
        <f>+$F$93</f>
        <v>No. CONTRATOS QUE ACREDITAN LA EXPERIENCIA (NO OBJETO DE SUBSANACIÓN)</v>
      </c>
      <c r="G13093" s="324"/>
      <c r="H13093" s="324"/>
      <c r="I13093" s="324"/>
      <c r="J13093" s="324"/>
      <c r="K13093" s="82"/>
      <c r="L13093" s="83" t="s">
        <v>124</v>
      </c>
    </row>
    <row r="13094" spans="1:12" ht="13" hidden="1" customHeight="1" x14ac:dyDescent="0.3">
      <c r="A13094" s="18" t="str">
        <f>+A13010</f>
        <v>NO</v>
      </c>
      <c r="B13094" s="18"/>
      <c r="E13094" s="84"/>
      <c r="F13094" s="323" t="str">
        <f>+$F$94</f>
        <v>TOTAL EJECUTADO DE CONTRATOS ACREDITADOS PROPUESTA INICIAL</v>
      </c>
      <c r="G13094" s="324"/>
      <c r="H13094" s="324"/>
      <c r="I13094" s="324"/>
      <c r="J13094" s="324"/>
      <c r="K13094" s="85"/>
      <c r="L13094" s="86" t="s">
        <v>124</v>
      </c>
    </row>
    <row r="13095" spans="1:12" ht="13" hidden="1" customHeight="1" x14ac:dyDescent="0.3">
      <c r="A13095" s="18" t="str">
        <f>+A13010</f>
        <v>NO</v>
      </c>
      <c r="B13095" s="18"/>
      <c r="E13095" s="87"/>
      <c r="F13095" s="323" t="str">
        <f>+$F$95</f>
        <v>PROMEDIO VALOR ACREDITADO EN SMMLV</v>
      </c>
      <c r="G13095" s="324"/>
      <c r="H13095" s="324"/>
      <c r="I13095" s="324"/>
      <c r="J13095" s="324"/>
      <c r="K13095" s="66"/>
      <c r="L13095" s="88" t="s">
        <v>124</v>
      </c>
    </row>
    <row r="13096" spans="1:12" hidden="1" x14ac:dyDescent="0.3">
      <c r="A13096" s="18" t="str">
        <f>+A13010</f>
        <v>NO</v>
      </c>
      <c r="B13096" s="18"/>
      <c r="E13096" s="89"/>
      <c r="F13096" s="89"/>
      <c r="G13096" s="89"/>
      <c r="H13096" s="89"/>
      <c r="I13096" s="89"/>
      <c r="J13096" s="89"/>
      <c r="K13096" s="89"/>
      <c r="L13096" s="89"/>
    </row>
    <row r="13097" spans="1:12" ht="13" hidden="1" customHeight="1" x14ac:dyDescent="0.3">
      <c r="A13097" s="18" t="str">
        <f>+A13010</f>
        <v>NO</v>
      </c>
      <c r="B13097" s="18"/>
      <c r="E13097" s="69" t="str">
        <f>+$E$97</f>
        <v>3.9.2 EXIGENCIAS MÍNIMAS DE EXPERIENCIA Y FORMACIÓN ACADÉMICA DEL EQUIPO DE TRABAJO</v>
      </c>
      <c r="F13097" s="70"/>
      <c r="G13097" s="70"/>
      <c r="H13097" s="70"/>
      <c r="I13097" s="70"/>
      <c r="J13097" s="70"/>
      <c r="K13097" s="70"/>
      <c r="L13097" s="71"/>
    </row>
    <row r="13098" spans="1:12" hidden="1" x14ac:dyDescent="0.3">
      <c r="A13098" s="18" t="str">
        <f>+A13010</f>
        <v>NO</v>
      </c>
      <c r="B13098" s="18"/>
      <c r="E13098" s="90" t="str">
        <f>+$E$98</f>
        <v>Formulario 8</v>
      </c>
      <c r="F13098" s="315" t="s">
        <v>46</v>
      </c>
      <c r="G13098" s="316"/>
      <c r="H13098" s="317"/>
      <c r="I13098" s="318"/>
      <c r="J13098" s="318"/>
      <c r="K13098" s="318"/>
      <c r="L13098" s="319"/>
    </row>
    <row r="13099" spans="1:12" hidden="1" x14ac:dyDescent="0.3">
      <c r="A13099" s="18" t="str">
        <f>+A13010</f>
        <v>NO</v>
      </c>
      <c r="B13099" s="18"/>
      <c r="E13099" s="91" t="s">
        <v>124</v>
      </c>
      <c r="F13099" s="91" t="str">
        <f>+$F$99</f>
        <v>Director de Interventoría</v>
      </c>
      <c r="G13099" s="91" t="str">
        <f>+$G$99</f>
        <v>Residente de Interventoría</v>
      </c>
      <c r="H13099" s="320"/>
      <c r="I13099" s="321"/>
      <c r="J13099" s="321"/>
      <c r="K13099" s="321"/>
      <c r="L13099" s="322"/>
    </row>
    <row r="13100" spans="1:12" hidden="1" x14ac:dyDescent="0.3">
      <c r="A13100" s="18" t="str">
        <f>+A13010</f>
        <v>NO</v>
      </c>
      <c r="B13100" s="18"/>
      <c r="E13100" s="304" t="str">
        <f>+$E$100</f>
        <v>OBSERVACIONES RESPECTO REQUISITO HABILITANTE DEL PERSONAL CLAVE EVALUABLE</v>
      </c>
      <c r="F13100" s="305"/>
      <c r="G13100" s="305"/>
      <c r="H13100" s="305"/>
      <c r="I13100" s="305"/>
      <c r="J13100" s="305"/>
      <c r="K13100" s="305"/>
      <c r="L13100" s="305"/>
    </row>
    <row r="13101" spans="1:12" hidden="1" x14ac:dyDescent="0.3">
      <c r="A13101" s="18" t="str">
        <f>+A13010</f>
        <v>NO</v>
      </c>
      <c r="B13101" s="18"/>
      <c r="E13101" s="312" t="s">
        <v>124</v>
      </c>
      <c r="F13101" s="313"/>
      <c r="G13101" s="313"/>
      <c r="H13101" s="313"/>
      <c r="I13101" s="313"/>
      <c r="J13101" s="313"/>
      <c r="K13101" s="313"/>
      <c r="L13101" s="314"/>
    </row>
    <row r="13102" spans="1:12" hidden="1" x14ac:dyDescent="0.3">
      <c r="A13102" s="18" t="str">
        <f>+A13010</f>
        <v>NO</v>
      </c>
      <c r="B13102" s="18"/>
      <c r="E13102" s="89"/>
      <c r="F13102" s="89"/>
      <c r="G13102" s="89"/>
      <c r="H13102" s="89"/>
      <c r="I13102" s="89"/>
      <c r="J13102" s="89"/>
      <c r="K13102" s="89"/>
      <c r="L13102" s="89"/>
    </row>
    <row r="13103" spans="1:12" ht="13" hidden="1" customHeight="1" x14ac:dyDescent="0.3">
      <c r="A13103" s="18" t="str">
        <f>+A13010</f>
        <v>NO</v>
      </c>
      <c r="B13103" s="18"/>
      <c r="E13103" s="69" t="str">
        <f>+$E$103</f>
        <v>4.2 EQUIPO DE TRABAJO (Personal Clave Evaluable)</v>
      </c>
      <c r="F13103" s="70"/>
      <c r="G13103" s="70"/>
      <c r="H13103" s="70"/>
      <c r="I13103" s="70"/>
      <c r="J13103" s="70"/>
      <c r="K13103" s="70"/>
      <c r="L13103" s="71"/>
    </row>
    <row r="13104" spans="1:12" ht="23.25" hidden="1" customHeight="1" x14ac:dyDescent="0.3">
      <c r="A13104" s="18" t="str">
        <f>+A13010</f>
        <v>NO</v>
      </c>
      <c r="B13104" s="18"/>
      <c r="E13104" s="90" t="str">
        <f>+$E$104</f>
        <v>Formulario 9</v>
      </c>
      <c r="F13104" s="315" t="s">
        <v>46</v>
      </c>
      <c r="G13104" s="316"/>
      <c r="H13104" s="317"/>
      <c r="I13104" s="318"/>
      <c r="J13104" s="318"/>
      <c r="K13104" s="318"/>
      <c r="L13104" s="319"/>
    </row>
    <row r="13105" spans="1:12" hidden="1" x14ac:dyDescent="0.3">
      <c r="A13105" s="18" t="str">
        <f>+A13010</f>
        <v>NO</v>
      </c>
      <c r="B13105" s="18"/>
      <c r="E13105" s="91" t="s">
        <v>124</v>
      </c>
      <c r="F13105" s="91" t="str">
        <f>+$F$99</f>
        <v>Director de Interventoría</v>
      </c>
      <c r="G13105" s="91" t="str">
        <f>+$G$99</f>
        <v>Residente de Interventoría</v>
      </c>
      <c r="H13105" s="320"/>
      <c r="I13105" s="321"/>
      <c r="J13105" s="321"/>
      <c r="K13105" s="321"/>
      <c r="L13105" s="322"/>
    </row>
    <row r="13106" spans="1:12" hidden="1" x14ac:dyDescent="0.3">
      <c r="A13106" s="18" t="str">
        <f>+A13010</f>
        <v>NO</v>
      </c>
      <c r="B13106" s="18"/>
      <c r="E13106" s="89"/>
      <c r="F13106" s="89"/>
      <c r="G13106" s="89"/>
      <c r="H13106" s="89"/>
      <c r="I13106" s="89"/>
      <c r="J13106" s="89"/>
      <c r="K13106" s="89"/>
      <c r="L13106" s="89"/>
    </row>
    <row r="13107" spans="1:12" hidden="1" x14ac:dyDescent="0.3">
      <c r="A13107" s="1" t="str">
        <f>+A13010</f>
        <v>NO</v>
      </c>
      <c r="E13107" s="92" t="str">
        <f>+E12982</f>
        <v>CRITERIOS DE EVALUACIÓN Y PUNTAJE</v>
      </c>
      <c r="F13107" s="93"/>
      <c r="G13107" s="93"/>
      <c r="H13107" s="93"/>
      <c r="I13107" s="93"/>
      <c r="J13107" s="93"/>
      <c r="K13107" s="94"/>
      <c r="L13107" s="95" t="str">
        <f>+$L$107</f>
        <v>PUNTAJE OBTENIDO</v>
      </c>
    </row>
    <row r="13108" spans="1:12" hidden="1" x14ac:dyDescent="0.3">
      <c r="A13108" s="1" t="str">
        <f>+A13010</f>
        <v>NO</v>
      </c>
      <c r="E13108" s="96" t="str">
        <f>+$E$108</f>
        <v>VALOR</v>
      </c>
      <c r="F13108" s="97" t="str">
        <f>+$F$108</f>
        <v>EQUIPO DE TRABAJO (PERSONAL CLAVE EVALUABLE)</v>
      </c>
      <c r="G13108" s="24"/>
      <c r="H13108" s="24"/>
      <c r="I13108" s="24"/>
      <c r="J13108" s="24"/>
      <c r="K13108" s="24"/>
      <c r="L13108" s="98"/>
    </row>
    <row r="13109" spans="1:12" ht="12.75" hidden="1" customHeight="1" x14ac:dyDescent="0.3">
      <c r="A13109" s="1" t="str">
        <f>+A13010</f>
        <v>NO</v>
      </c>
      <c r="E13109" s="96">
        <f>+$E$109</f>
        <v>5</v>
      </c>
      <c r="F13109" s="307" t="str">
        <f>+$F$109</f>
        <v xml:space="preserve"> Experiencia Específica adicional</v>
      </c>
      <c r="G13109" s="308"/>
      <c r="H13109" s="308"/>
      <c r="I13109" s="308"/>
      <c r="J13109" s="308"/>
      <c r="K13109" s="309"/>
      <c r="L13109" s="99" t="str">
        <f>IFERROR(IF(VLOOKUP(C13010,'R. PUNTAJES'!$C$14:$R$213,'R. PUNTAJES'!$I$10,0)="","",VLOOKUP(C13010,'R. PUNTAJES'!$C$14:$R$213,'R. PUNTAJES'!$I$10,0)),"")</f>
        <v/>
      </c>
    </row>
    <row r="13110" spans="1:12" ht="12.75" hidden="1" customHeight="1" x14ac:dyDescent="0.3">
      <c r="A13110" s="1" t="str">
        <f>+A13010</f>
        <v>NO</v>
      </c>
      <c r="E13110" s="96">
        <f>+$E$110</f>
        <v>5</v>
      </c>
      <c r="F13110" s="307" t="str">
        <f>+$F$110</f>
        <v>Formación Académica adicional</v>
      </c>
      <c r="G13110" s="308"/>
      <c r="H13110" s="308"/>
      <c r="I13110" s="308"/>
      <c r="J13110" s="308"/>
      <c r="K13110" s="309"/>
      <c r="L13110" s="99" t="str">
        <f>IFERROR(IF(VLOOKUP(C13010,'R. PUNTAJES'!$C$14:$R$213,'R. PUNTAJES'!$J$10,0)="","",VLOOKUP(C13010,'R. PUNTAJES'!$C$14:$R$213,'R. PUNTAJES'!$J$10,0)),"")</f>
        <v/>
      </c>
    </row>
    <row r="13111" spans="1:12" hidden="1" x14ac:dyDescent="0.3">
      <c r="A13111" s="18" t="str">
        <f>+A13010</f>
        <v>NO</v>
      </c>
      <c r="B13111" s="18"/>
      <c r="E13111" s="100"/>
      <c r="F13111" s="101" t="str">
        <f>+$F$111</f>
        <v>FACTOR DE SOSTENIBILIDAD</v>
      </c>
      <c r="G13111" s="102"/>
      <c r="H13111" s="102"/>
      <c r="I13111" s="102"/>
      <c r="J13111" s="102"/>
      <c r="K13111" s="102"/>
      <c r="L13111" s="103"/>
    </row>
    <row r="13112" spans="1:12" hidden="1" x14ac:dyDescent="0.3">
      <c r="A13112" s="18" t="str">
        <f>+A13010</f>
        <v>NO</v>
      </c>
      <c r="B13112" s="18"/>
      <c r="E13112" s="104">
        <v>1</v>
      </c>
      <c r="F13112" s="105" t="str">
        <f>+$F$112</f>
        <v>Compromisos Sostenibilidad</v>
      </c>
      <c r="G13112" s="106"/>
      <c r="H13112" s="106"/>
      <c r="I13112" s="106"/>
      <c r="J13112" s="106"/>
      <c r="K13112" s="106"/>
      <c r="L13112" s="107" t="str">
        <f>IFERROR(IF(VLOOKUP(C13010,'R. PUNTAJES'!$C$14:$R$213,'R. PUNTAJES'!$K$10,0)="","",VLOOKUP(C13010,'R. PUNTAJES'!$C$14:$R$213,'R. PUNTAJES'!$K$10,0)),"")</f>
        <v/>
      </c>
    </row>
    <row r="13113" spans="1:12" hidden="1" x14ac:dyDescent="0.3">
      <c r="A13113" s="1" t="str">
        <f>+A13010</f>
        <v>NO</v>
      </c>
      <c r="E13113" s="108"/>
      <c r="F13113" s="109" t="str">
        <f>+$F$113</f>
        <v>APOYO A LA INDUSTRIA NACIONAL</v>
      </c>
      <c r="G13113" s="110"/>
      <c r="H13113" s="110"/>
      <c r="I13113" s="110"/>
      <c r="J13113" s="110"/>
      <c r="K13113" s="110"/>
      <c r="L13113" s="111"/>
    </row>
    <row r="13114" spans="1:12" ht="12.75" hidden="1" customHeight="1" x14ac:dyDescent="0.3">
      <c r="A13114" s="1" t="str">
        <f>+A13010</f>
        <v>NO</v>
      </c>
      <c r="E13114" s="96">
        <v>20</v>
      </c>
      <c r="F13114" s="307" t="str">
        <f>+$F$114</f>
        <v>Promoción de Servicios Nacionales o con Trato Nacional</v>
      </c>
      <c r="G13114" s="308"/>
      <c r="H13114" s="308"/>
      <c r="I13114" s="308"/>
      <c r="J13114" s="308"/>
      <c r="K13114" s="309"/>
      <c r="L13114" s="99" t="str">
        <f>IFERROR(IF(VLOOKUP(C13010,'R. PUNTAJES'!$C$14:$R$213,'R. PUNTAJES'!$L$10,0)="","",
IF(VLOOKUP(C13010,'R. PUNTAJES'!$C$14:$R$213,'R. PUNTAJES'!$L$10,0)=5,0,
VLOOKUP(C13010,'R. PUNTAJES'!$C$14:$R$213,'R. PUNTAJES'!$L$10,0))),"")</f>
        <v/>
      </c>
    </row>
    <row r="13115" spans="1:12" ht="12.75" hidden="1" customHeight="1" x14ac:dyDescent="0.3">
      <c r="A13115" s="1" t="str">
        <f>+A13010</f>
        <v>NO</v>
      </c>
      <c r="E13115" s="96">
        <v>5</v>
      </c>
      <c r="F13115" s="307" t="str">
        <f>+$F$115</f>
        <v>Incorporación de componente nacional en servicios extranjeros</v>
      </c>
      <c r="G13115" s="308"/>
      <c r="H13115" s="308"/>
      <c r="I13115" s="308"/>
      <c r="J13115" s="308"/>
      <c r="K13115" s="309"/>
      <c r="L13115" s="99" t="str">
        <f>IFERROR(IF(VLOOKUP(C13010,'R. PUNTAJES'!$C$14:$R$213,'R. PUNTAJES'!$L$10,0)="","",
IF(VLOOKUP(C13010,'R. PUNTAJES'!$C$14:$R$213,'R. PUNTAJES'!$L$10,0)=20,0,
VLOOKUP(C13010,'R. PUNTAJES'!$C$14:$R$213,'R. PUNTAJES'!$L$10,0))),"")</f>
        <v/>
      </c>
    </row>
    <row r="13116" spans="1:12" hidden="1" x14ac:dyDescent="0.3">
      <c r="A13116" s="1" t="str">
        <f>+A13010</f>
        <v>NO</v>
      </c>
      <c r="E13116" s="112"/>
      <c r="F13116" s="97" t="str">
        <f>+$F$116</f>
        <v>VINCULACIÓN DE PERSONAS CON DISCAPACIDAD</v>
      </c>
      <c r="G13116" s="24"/>
      <c r="H13116" s="24"/>
      <c r="I13116" s="24"/>
      <c r="J13116" s="24"/>
      <c r="K13116" s="24"/>
      <c r="L13116" s="98"/>
    </row>
    <row r="13117" spans="1:12" ht="12.75" hidden="1" customHeight="1" x14ac:dyDescent="0.3">
      <c r="A13117" s="1" t="str">
        <f>+A13010</f>
        <v>NO</v>
      </c>
      <c r="E13117" s="96">
        <v>1</v>
      </c>
      <c r="F13117" s="307" t="str">
        <f>+$F$117</f>
        <v xml:space="preserve">Trabajadores vinculados a la planta de personal </v>
      </c>
      <c r="G13117" s="308"/>
      <c r="H13117" s="308"/>
      <c r="I13117" s="308"/>
      <c r="J13117" s="308"/>
      <c r="K13117" s="309"/>
      <c r="L13117" s="99" t="str">
        <f>IFERROR(IF(VLOOKUP(C13010,'R. PUNTAJES'!$C$14:$R$213,'R. PUNTAJES'!$M$10,0)="","",VLOOKUP(C13010,'R. PUNTAJES'!$C$14:$R$213,'R. PUNTAJES'!$M$10,0)),"")</f>
        <v/>
      </c>
    </row>
    <row r="13118" spans="1:12" hidden="1" x14ac:dyDescent="0.3">
      <c r="A13118" s="1" t="str">
        <f>+A13010</f>
        <v>NO</v>
      </c>
      <c r="E13118" s="112"/>
      <c r="F13118" s="97" t="str">
        <f>+$F$118</f>
        <v>EMPRENDIMIENTOS Y EMPRESAS DE MUJERES</v>
      </c>
      <c r="G13118" s="24"/>
      <c r="H13118" s="24"/>
      <c r="I13118" s="24"/>
      <c r="J13118" s="24"/>
      <c r="K13118" s="24"/>
      <c r="L13118" s="98"/>
    </row>
    <row r="13119" spans="1:12" ht="13" hidden="1" customHeight="1" x14ac:dyDescent="0.3">
      <c r="A13119" s="1" t="str">
        <f>+A13010</f>
        <v>NO</v>
      </c>
      <c r="E13119" s="96">
        <v>0.25</v>
      </c>
      <c r="F13119" s="307" t="str">
        <f>+$F$119</f>
        <v>Emprendimientos y empresas de mujeres</v>
      </c>
      <c r="G13119" s="308"/>
      <c r="H13119" s="308"/>
      <c r="I13119" s="308"/>
      <c r="J13119" s="308"/>
      <c r="K13119" s="309"/>
      <c r="L13119" s="113" t="str">
        <f>IFERROR(IF(VLOOKUP(C13010,'R. PUNTAJES'!$C$14:$R$213,'R. PUNTAJES'!$N$10,0)="","",VLOOKUP(C13010,'R. PUNTAJES'!$C$14:$R$213,'R. PUNTAJES'!$N$10,0)),"")</f>
        <v/>
      </c>
    </row>
    <row r="13120" spans="1:12" hidden="1" x14ac:dyDescent="0.3">
      <c r="A13120" s="18" t="str">
        <f>+A13121</f>
        <v>NO</v>
      </c>
      <c r="B13120" s="18"/>
      <c r="E13120" s="112"/>
      <c r="F13120" s="97" t="str">
        <f>+$F$120</f>
        <v>MIPYME</v>
      </c>
      <c r="G13120" s="24"/>
      <c r="H13120" s="24"/>
      <c r="I13120" s="24"/>
      <c r="J13120" s="24"/>
      <c r="K13120" s="24"/>
      <c r="L13120" s="98"/>
    </row>
    <row r="13121" spans="1:16" hidden="1" x14ac:dyDescent="0.3">
      <c r="A13121" s="18" t="str">
        <f>+IF(E13121=0,"NO",1)</f>
        <v>NO</v>
      </c>
      <c r="B13121" s="18"/>
      <c r="E13121" s="96">
        <v>0</v>
      </c>
      <c r="F13121" s="307" t="str">
        <f>+$F$121</f>
        <v>Mipyme</v>
      </c>
      <c r="G13121" s="308"/>
      <c r="H13121" s="308"/>
      <c r="I13121" s="308"/>
      <c r="J13121" s="308"/>
      <c r="K13121" s="309"/>
      <c r="L13121" s="113" t="str">
        <f>IFERROR(IF(VLOOKUP(C13010,'R. PUNTAJES'!$C$14:$R$213,'R. PUNTAJES'!$O$10,0)="","",VLOOKUP(C13010,'R. PUNTAJES'!$C$14:$R$213,'R. PUNTAJES'!$O$10,0)),"")</f>
        <v/>
      </c>
    </row>
    <row r="13122" spans="1:16" hidden="1" x14ac:dyDescent="0.3">
      <c r="A13122" s="1" t="str">
        <f>+A13010</f>
        <v>NO</v>
      </c>
      <c r="E13122" s="112"/>
      <c r="F13122" s="97" t="str">
        <f>+$F$122</f>
        <v>EXPERIENCIA DEL PROPONENTE</v>
      </c>
      <c r="G13122" s="24"/>
      <c r="H13122" s="24"/>
      <c r="I13122" s="24"/>
      <c r="J13122" s="24"/>
      <c r="K13122" s="24"/>
      <c r="L13122" s="98"/>
    </row>
    <row r="13123" spans="1:16" hidden="1" x14ac:dyDescent="0.3">
      <c r="A13123" s="1" t="str">
        <f>+A13010</f>
        <v>NO</v>
      </c>
      <c r="E13123" s="96">
        <v>59.5</v>
      </c>
      <c r="F13123" s="307" t="str">
        <f>+$F$123</f>
        <v>mediana con valor absoluto</v>
      </c>
      <c r="G13123" s="308"/>
      <c r="H13123" s="308"/>
      <c r="I13123" s="308"/>
      <c r="J13123" s="308"/>
      <c r="K13123" s="309"/>
      <c r="L13123" s="113" t="str">
        <f>IFERROR(IF(VLOOKUP(C13010,'R. PUNTAJES'!$C$14:$R$213,'R. PUNTAJES'!$R$10,0)="","",VLOOKUP(C13010,'R. PUNTAJES'!$C$14:$R$213,'R. PUNTAJES'!$R$10,0)),"")</f>
        <v/>
      </c>
    </row>
    <row r="13124" spans="1:16" hidden="1" x14ac:dyDescent="0.3">
      <c r="A13124" s="1" t="str">
        <f>+A13010</f>
        <v>NO</v>
      </c>
      <c r="E13124" s="112"/>
      <c r="F13124" s="97" t="str">
        <f>+$F$124</f>
        <v>MULTAS</v>
      </c>
      <c r="G13124" s="24"/>
      <c r="H13124" s="24"/>
      <c r="I13124" s="24"/>
      <c r="J13124" s="24"/>
      <c r="K13124" s="24"/>
      <c r="L13124" s="98"/>
    </row>
    <row r="13125" spans="1:16" ht="12.75" hidden="1" customHeight="1" x14ac:dyDescent="0.3">
      <c r="A13125" s="1" t="str">
        <f>+A13010</f>
        <v>NO</v>
      </c>
      <c r="E13125" s="96">
        <v>-2</v>
      </c>
      <c r="F13125" s="307" t="str">
        <f>+$F$125</f>
        <v>Una o más multas o cláusulas penales durante el último año</v>
      </c>
      <c r="G13125" s="310"/>
      <c r="H13125" s="310"/>
      <c r="I13125" s="310"/>
      <c r="J13125" s="310"/>
      <c r="K13125" s="311"/>
      <c r="L13125" s="99" t="str">
        <f>IFERROR(IF(VLOOKUP(C13010,'R. PUNTAJES'!$C$14:$R$213,'R. PUNTAJES'!$Q$10,0)="","",VLOOKUP(C13010,'R. PUNTAJES'!$C$14:$R$213,'R. PUNTAJES'!$Q$10,0)),"")</f>
        <v/>
      </c>
    </row>
    <row r="13126" spans="1:16" hidden="1" x14ac:dyDescent="0.3">
      <c r="A13126" s="1" t="str">
        <f>+A13010</f>
        <v>NO</v>
      </c>
      <c r="E13126" s="112"/>
      <c r="F13126" s="97" t="str">
        <f>+$F$126</f>
        <v>OBRAS INCONCLUSAS</v>
      </c>
      <c r="G13126" s="24"/>
      <c r="H13126" s="24"/>
      <c r="I13126" s="24"/>
      <c r="J13126" s="24"/>
      <c r="K13126" s="24"/>
      <c r="L13126" s="98"/>
    </row>
    <row r="13127" spans="1:16" hidden="1" x14ac:dyDescent="0.3">
      <c r="A13127" s="1" t="str">
        <f>+A13010</f>
        <v>NO</v>
      </c>
      <c r="E13127" s="96">
        <v>-1</v>
      </c>
      <c r="F13127" s="301" t="str">
        <f>+$F$127</f>
        <v>Anotación vigente de obra civil inconclusa</v>
      </c>
      <c r="G13127" s="302"/>
      <c r="H13127" s="302"/>
      <c r="I13127" s="302"/>
      <c r="J13127" s="302"/>
      <c r="K13127" s="303"/>
      <c r="L13127" s="99" t="str">
        <f>IFERROR(IF(VLOOKUP(C13010,'R. PUNTAJES'!$C$14:$R$213,'R. PUNTAJES'!$P$10,0)="","",VLOOKUP(C13010,'R. PUNTAJES'!$C$14:$R$213,'R. PUNTAJES'!$P$10,0)),"")</f>
        <v/>
      </c>
    </row>
    <row r="13128" spans="1:16" ht="7.5" hidden="1" customHeight="1" x14ac:dyDescent="0.3">
      <c r="A13128" s="1" t="str">
        <f>+A13010</f>
        <v>NO</v>
      </c>
      <c r="E13128" s="114"/>
      <c r="F13128" s="45"/>
      <c r="G13128" s="45"/>
      <c r="H13128" s="45"/>
      <c r="I13128" s="45"/>
      <c r="J13128" s="45"/>
      <c r="K13128" s="45"/>
      <c r="L13128" s="48"/>
    </row>
    <row r="13129" spans="1:16" hidden="1" x14ac:dyDescent="0.3">
      <c r="A13129" s="1" t="str">
        <f>+A13010</f>
        <v>NO</v>
      </c>
      <c r="E13129" s="115" t="str">
        <f>+$E$129</f>
        <v>PUNTAJE TOTAL</v>
      </c>
      <c r="F13129" s="116"/>
      <c r="G13129" s="116"/>
      <c r="H13129" s="116"/>
      <c r="I13129" s="116"/>
      <c r="J13129" s="116"/>
      <c r="K13129" s="117"/>
      <c r="L13129" s="118">
        <f>IFERROR(IF(VLOOKUP(C13010,'R. PUNTAJES'!$C$14:$R$213,'R. PUNTAJES'!$H$10,0)="RECHAZO","",SUM(L13109:L13127)),"")</f>
        <v>0</v>
      </c>
    </row>
    <row r="13130" spans="1:16" hidden="1" x14ac:dyDescent="0.3">
      <c r="A13130" s="1" t="str">
        <f>+A13010</f>
        <v>NO</v>
      </c>
      <c r="E13130" s="304" t="str">
        <f>+$E$130</f>
        <v>OBSERVACIONES RESPECTO A PUNTAJES</v>
      </c>
      <c r="F13130" s="305"/>
      <c r="G13130" s="305"/>
      <c r="H13130" s="305"/>
      <c r="I13130" s="305"/>
      <c r="J13130" s="305"/>
      <c r="K13130" s="305"/>
      <c r="L13130" s="305"/>
    </row>
    <row r="13131" spans="1:16" ht="12" hidden="1" customHeight="1" x14ac:dyDescent="0.3">
      <c r="A13131" s="1" t="str">
        <f>+A13010</f>
        <v>NO</v>
      </c>
      <c r="E13131" s="306" t="s">
        <v>124</v>
      </c>
      <c r="F13131" s="305"/>
      <c r="G13131" s="305"/>
      <c r="H13131" s="305"/>
      <c r="I13131" s="305"/>
      <c r="J13131" s="305"/>
      <c r="K13131" s="305"/>
      <c r="L13131" s="305"/>
      <c r="N13131" s="119"/>
      <c r="O13131" s="119"/>
      <c r="P13131" s="120"/>
    </row>
    <row r="13132" spans="1:16" ht="3" hidden="1" customHeight="1" x14ac:dyDescent="0.3">
      <c r="A13132" s="1" t="str">
        <f>+A13011</f>
        <v>NO</v>
      </c>
      <c r="E13132" s="121"/>
      <c r="F13132" s="122"/>
      <c r="G13132" s="122"/>
      <c r="H13132" s="122"/>
      <c r="I13132" s="122"/>
      <c r="J13132" s="122"/>
      <c r="K13132" s="122"/>
      <c r="L13132" s="123"/>
    </row>
    <row r="13133" spans="1:16" hidden="1" x14ac:dyDescent="0.3">
      <c r="A13133" s="1" t="str">
        <f>+IF(OR(C13135=""),"NO",1)</f>
        <v>NO</v>
      </c>
      <c r="E13133" s="346"/>
      <c r="F13133" s="347"/>
      <c r="G13133" s="347"/>
      <c r="H13133" s="347"/>
      <c r="I13133" s="347"/>
      <c r="J13133" s="347"/>
      <c r="K13133" s="347"/>
      <c r="L13133" s="347"/>
    </row>
    <row r="13134" spans="1:16" ht="4.5" hidden="1" customHeight="1" x14ac:dyDescent="0.3">
      <c r="A13134" s="1" t="str">
        <f>+A13135</f>
        <v>NO</v>
      </c>
      <c r="E13134" s="15"/>
      <c r="F13134" s="16"/>
      <c r="G13134" s="16"/>
      <c r="H13134" s="16"/>
      <c r="I13134" s="16"/>
      <c r="J13134" s="16"/>
      <c r="K13134" s="16"/>
      <c r="L13134" s="17"/>
    </row>
    <row r="13135" spans="1:16" ht="15.75" hidden="1" customHeight="1" x14ac:dyDescent="0.3">
      <c r="A13135" s="1" t="str">
        <f>+IF(OR(C13135=""),"NO",1)</f>
        <v>NO</v>
      </c>
      <c r="B13135" s="1">
        <f>1+MAX($B$1:B13134)</f>
        <v>106</v>
      </c>
      <c r="C13135" s="18" t="s">
        <v>124</v>
      </c>
      <c r="E13135" s="19" t="s">
        <v>124</v>
      </c>
      <c r="F13135" s="20"/>
      <c r="G13135" s="20"/>
      <c r="H13135" s="20"/>
      <c r="I13135" s="21"/>
      <c r="J13135" s="20"/>
      <c r="K13135" s="21"/>
      <c r="L13135" s="22"/>
    </row>
    <row r="13136" spans="1:16" hidden="1" x14ac:dyDescent="0.3">
      <c r="A13136" s="1" t="str">
        <f>A13135</f>
        <v>NO</v>
      </c>
      <c r="E13136" s="23" t="str">
        <f>+$E$11</f>
        <v>Integrantes</v>
      </c>
      <c r="F13136" s="24"/>
      <c r="G13136" s="24"/>
      <c r="H13136" s="24"/>
      <c r="I13136" s="24"/>
      <c r="J13136" s="24"/>
      <c r="K13136" s="25" t="str">
        <f>+$K$11</f>
        <v>Nit</v>
      </c>
      <c r="L13136" s="26" t="str">
        <f>+$L$11</f>
        <v>Part.</v>
      </c>
    </row>
    <row r="13137" spans="1:12" hidden="1" x14ac:dyDescent="0.3">
      <c r="A13137" s="1" t="str">
        <f>+A13136</f>
        <v>NO</v>
      </c>
      <c r="C13137" s="1" t="s">
        <v>124</v>
      </c>
      <c r="E13137" s="27" t="s">
        <v>124</v>
      </c>
      <c r="F13137" s="28"/>
      <c r="G13137" s="28"/>
      <c r="H13137" s="28"/>
      <c r="I13137" s="28"/>
      <c r="J13137" s="28"/>
      <c r="K13137" s="29" t="s">
        <v>124</v>
      </c>
      <c r="L13137" s="30" t="s">
        <v>124</v>
      </c>
    </row>
    <row r="13138" spans="1:12" hidden="1" x14ac:dyDescent="0.3">
      <c r="A13138" s="18" t="str">
        <f>+IF(OR(C13138=""),"NO",1)</f>
        <v>NO</v>
      </c>
      <c r="B13138" s="18"/>
      <c r="C13138" s="1" t="s">
        <v>124</v>
      </c>
      <c r="E13138" s="31" t="s">
        <v>124</v>
      </c>
      <c r="F13138" s="32"/>
      <c r="G13138" s="32"/>
      <c r="H13138" s="32"/>
      <c r="I13138" s="32"/>
      <c r="J13138" s="32"/>
      <c r="K13138" s="33" t="s">
        <v>124</v>
      </c>
      <c r="L13138" s="34" t="s">
        <v>124</v>
      </c>
    </row>
    <row r="13139" spans="1:12" hidden="1" x14ac:dyDescent="0.3">
      <c r="A13139" s="18" t="str">
        <f>+IF(OR(C13139=""),"NO",1)</f>
        <v>NO</v>
      </c>
      <c r="B13139" s="18"/>
      <c r="C13139" s="1" t="s">
        <v>124</v>
      </c>
      <c r="E13139" s="31" t="s">
        <v>124</v>
      </c>
      <c r="F13139" s="32"/>
      <c r="G13139" s="32"/>
      <c r="H13139" s="32"/>
      <c r="I13139" s="32"/>
      <c r="J13139" s="32"/>
      <c r="K13139" s="33" t="s">
        <v>124</v>
      </c>
      <c r="L13139" s="34" t="s">
        <v>124</v>
      </c>
    </row>
    <row r="13140" spans="1:12" hidden="1" x14ac:dyDescent="0.3">
      <c r="A13140" s="18" t="str">
        <f>+IF(OR(C13140=""),"NO",1)</f>
        <v>NO</v>
      </c>
      <c r="B13140" s="18"/>
      <c r="C13140" s="1" t="s">
        <v>124</v>
      </c>
      <c r="E13140" s="31" t="s">
        <v>13</v>
      </c>
      <c r="F13140" s="32"/>
      <c r="G13140" s="32"/>
      <c r="H13140" s="32"/>
      <c r="I13140" s="32"/>
      <c r="J13140" s="32"/>
      <c r="K13140" s="33"/>
      <c r="L13140" s="34"/>
    </row>
    <row r="13141" spans="1:12" hidden="1" x14ac:dyDescent="0.3">
      <c r="A13141" s="18" t="str">
        <f>+IF(OR(C13141=""),"NO",1)</f>
        <v>NO</v>
      </c>
      <c r="B13141" s="18"/>
      <c r="C13141" s="1" t="s">
        <v>124</v>
      </c>
      <c r="E13141" s="31" t="s">
        <v>13</v>
      </c>
      <c r="F13141" s="32"/>
      <c r="G13141" s="32"/>
      <c r="H13141" s="32"/>
      <c r="I13141" s="32"/>
      <c r="J13141" s="32"/>
      <c r="K13141" s="33"/>
      <c r="L13141" s="34"/>
    </row>
    <row r="13142" spans="1:12" hidden="1" x14ac:dyDescent="0.3">
      <c r="A13142" s="18" t="str">
        <f>+IF(OR(C13142=""),"NO",1)</f>
        <v>NO</v>
      </c>
      <c r="B13142" s="18"/>
      <c r="C13142" s="1" t="s">
        <v>124</v>
      </c>
      <c r="E13142" s="35" t="s">
        <v>13</v>
      </c>
      <c r="F13142" s="36"/>
      <c r="G13142" s="36"/>
      <c r="H13142" s="36"/>
      <c r="I13142" s="36"/>
      <c r="J13142" s="36"/>
      <c r="K13142" s="37"/>
      <c r="L13142" s="38"/>
    </row>
    <row r="13143" spans="1:12" ht="5.15" hidden="1" customHeight="1" x14ac:dyDescent="0.3">
      <c r="A13143" s="1" t="str">
        <f>+A13135</f>
        <v>NO</v>
      </c>
      <c r="E13143" s="39"/>
      <c r="F13143" s="39"/>
      <c r="G13143" s="39"/>
      <c r="H13143" s="39"/>
      <c r="I13143" s="39"/>
      <c r="J13143" s="39"/>
      <c r="K13143" s="39"/>
      <c r="L13143" s="39"/>
    </row>
    <row r="13144" spans="1:12" ht="15.75" hidden="1" customHeight="1" x14ac:dyDescent="0.3">
      <c r="A13144" s="1" t="str">
        <f>+A13135</f>
        <v>NO</v>
      </c>
      <c r="E13144" s="40" t="str">
        <f>+$E$19</f>
        <v>RESULTADO DE EVALUACIÓN TÉCNICA</v>
      </c>
      <c r="F13144" s="41"/>
      <c r="G13144" s="41"/>
      <c r="H13144" s="41"/>
      <c r="I13144" s="41"/>
      <c r="J13144" s="41"/>
      <c r="K13144" s="41"/>
      <c r="L13144" s="42"/>
    </row>
    <row r="13145" spans="1:12" hidden="1" x14ac:dyDescent="0.3">
      <c r="A13145" s="1" t="str">
        <f>+A13135</f>
        <v>NO</v>
      </c>
      <c r="E13145" s="43"/>
      <c r="F13145" s="44" t="str">
        <f>+$F$20</f>
        <v>Experiencia</v>
      </c>
      <c r="G13145" s="45"/>
      <c r="H13145" s="45"/>
      <c r="I13145" s="45"/>
      <c r="J13145" s="45"/>
      <c r="K13145" s="46"/>
      <c r="L13145" s="47" t="s">
        <v>124</v>
      </c>
    </row>
    <row r="13146" spans="1:12" hidden="1" x14ac:dyDescent="0.3">
      <c r="A13146" s="1" t="str">
        <f>+A13135</f>
        <v>NO</v>
      </c>
      <c r="E13146" s="348" t="str">
        <f>+$E$21</f>
        <v>OBSERVACIONES RESPECTO A LA EVALUACIÓN DE EXPERIENCIA</v>
      </c>
      <c r="F13146" s="308"/>
      <c r="G13146" s="308"/>
      <c r="H13146" s="308"/>
      <c r="I13146" s="308"/>
      <c r="J13146" s="308"/>
      <c r="K13146" s="308"/>
      <c r="L13146" s="349"/>
    </row>
    <row r="13147" spans="1:12" hidden="1" x14ac:dyDescent="0.3">
      <c r="A13147" s="1" t="str">
        <f>+A13135</f>
        <v>NO</v>
      </c>
      <c r="E13147" s="350" t="s">
        <v>124</v>
      </c>
      <c r="F13147" s="351"/>
      <c r="G13147" s="351"/>
      <c r="H13147" s="351"/>
      <c r="I13147" s="351"/>
      <c r="J13147" s="351"/>
      <c r="K13147" s="351"/>
      <c r="L13147" s="352"/>
    </row>
    <row r="13148" spans="1:12" ht="5.15" hidden="1" customHeight="1" x14ac:dyDescent="0.3">
      <c r="A13148" s="1" t="str">
        <f>+A13135</f>
        <v>NO</v>
      </c>
      <c r="E13148" s="39"/>
      <c r="F13148" s="39"/>
      <c r="G13148" s="39"/>
      <c r="H13148" s="39"/>
      <c r="I13148" s="39"/>
      <c r="J13148" s="39"/>
      <c r="K13148" s="39"/>
      <c r="L13148" s="39"/>
    </row>
    <row r="13149" spans="1:12" ht="12.75" hidden="1" customHeight="1" x14ac:dyDescent="0.3">
      <c r="A13149" s="1" t="str">
        <f>+A13135</f>
        <v>NO</v>
      </c>
      <c r="E13149" s="40" t="str">
        <f>+$E$24</f>
        <v>EXPERIENCIA HABILITANTE: CONTRATOS PRESENTADOS</v>
      </c>
      <c r="F13149" s="41"/>
      <c r="G13149" s="41"/>
      <c r="H13149" s="41"/>
      <c r="I13149" s="41"/>
      <c r="J13149" s="41"/>
      <c r="K13149" s="41"/>
      <c r="L13149" s="42"/>
    </row>
    <row r="13150" spans="1:12" ht="8.5" hidden="1" customHeight="1" x14ac:dyDescent="0.3">
      <c r="A13150" s="1" t="str">
        <f>+A13135</f>
        <v>NO</v>
      </c>
      <c r="E13150" s="49"/>
      <c r="F13150" s="50"/>
      <c r="G13150" s="51"/>
      <c r="H13150" s="51"/>
      <c r="I13150" s="51"/>
      <c r="J13150" s="51"/>
      <c r="K13150" s="51"/>
      <c r="L13150" s="52"/>
    </row>
    <row r="13151" spans="1:12" hidden="1" x14ac:dyDescent="0.3">
      <c r="A13151" s="18" t="str">
        <f>+IF(OR(C13151=""),"NO",1)</f>
        <v>NO</v>
      </c>
      <c r="B13151" s="18"/>
      <c r="C13151" s="1" t="s">
        <v>124</v>
      </c>
      <c r="E13151" s="329">
        <v>1</v>
      </c>
      <c r="F13151" s="53" t="str">
        <f>+$F$26</f>
        <v>OBJETO</v>
      </c>
      <c r="G13151" s="332" t="s">
        <v>124</v>
      </c>
      <c r="H13151" s="333"/>
      <c r="I13151" s="333"/>
      <c r="J13151" s="333"/>
      <c r="K13151" s="333"/>
      <c r="L13151" s="334"/>
    </row>
    <row r="13152" spans="1:12" hidden="1" x14ac:dyDescent="0.3">
      <c r="A13152" s="18" t="str">
        <f>+IF(OR(C13151=""),"NO",1)</f>
        <v>NO</v>
      </c>
      <c r="B13152" s="18"/>
      <c r="E13152" s="330"/>
      <c r="F13152" s="54" t="str">
        <f>+$F$27</f>
        <v>CONTRATANTE</v>
      </c>
      <c r="G13152" s="335" t="s">
        <v>124</v>
      </c>
      <c r="H13152" s="310"/>
      <c r="I13152" s="310"/>
      <c r="J13152" s="310"/>
      <c r="K13152" s="310"/>
      <c r="L13152" s="336"/>
    </row>
    <row r="13153" spans="1:12" hidden="1" x14ac:dyDescent="0.3">
      <c r="A13153" s="18" t="str">
        <f>+IF(OR(C13151=""),"NO",1)</f>
        <v>NO</v>
      </c>
      <c r="B13153" s="18"/>
      <c r="E13153" s="330"/>
      <c r="F13153" s="54" t="str">
        <f>+$F$28</f>
        <v>APORTANTE</v>
      </c>
      <c r="G13153" s="337" t="s">
        <v>124</v>
      </c>
      <c r="H13153" s="338"/>
      <c r="I13153" s="338"/>
      <c r="J13153" s="338"/>
      <c r="K13153" s="338"/>
      <c r="L13153" s="339"/>
    </row>
    <row r="13154" spans="1:12" hidden="1" x14ac:dyDescent="0.3">
      <c r="A13154" s="18" t="str">
        <f>+IF(OR(C13151=""),"NO",1)</f>
        <v>NO</v>
      </c>
      <c r="B13154" s="18"/>
      <c r="E13154" s="330"/>
      <c r="F13154" s="54" t="str">
        <f>+$F$29</f>
        <v>VALOR /SMMLV)</v>
      </c>
      <c r="G13154" s="55" t="s">
        <v>124</v>
      </c>
      <c r="H13154" s="56" t="str">
        <f>+$H$29</f>
        <v>% PART..</v>
      </c>
      <c r="I13154" s="57" t="s">
        <v>124</v>
      </c>
      <c r="J13154" s="58" t="str">
        <f>+$J$29</f>
        <v>VALOR ACREDITADO</v>
      </c>
      <c r="K13154" s="59"/>
      <c r="L13154" s="47" t="s">
        <v>124</v>
      </c>
    </row>
    <row r="13155" spans="1:12" hidden="1" x14ac:dyDescent="0.3">
      <c r="A13155" s="18" t="str">
        <f>+IF(OR(C13151=""),"NO",1)</f>
        <v>NO</v>
      </c>
      <c r="B13155" s="18"/>
      <c r="E13155" s="330"/>
      <c r="F13155" s="60" t="str">
        <f>+$F$30</f>
        <v>EXPERIENCIA APORTADA</v>
      </c>
      <c r="G13155" s="340" t="s">
        <v>124</v>
      </c>
      <c r="H13155" s="341"/>
      <c r="I13155" s="341"/>
      <c r="J13155" s="341"/>
      <c r="K13155" s="341"/>
      <c r="L13155" s="342"/>
    </row>
    <row r="13156" spans="1:12" hidden="1" x14ac:dyDescent="0.3">
      <c r="A13156" s="18" t="str">
        <f>+IF(OR(C13151=""),"NO",1)</f>
        <v>NO</v>
      </c>
      <c r="B13156" s="18"/>
      <c r="E13156" s="331"/>
      <c r="F13156" s="62" t="str">
        <f>+$F$31</f>
        <v>OBSERVACIÓN</v>
      </c>
      <c r="G13156" s="343" t="s">
        <v>124</v>
      </c>
      <c r="H13156" s="344"/>
      <c r="I13156" s="344"/>
      <c r="J13156" s="344"/>
      <c r="K13156" s="344"/>
      <c r="L13156" s="345"/>
    </row>
    <row r="13157" spans="1:12" ht="8.5" hidden="1" customHeight="1" x14ac:dyDescent="0.3">
      <c r="A13157" s="18" t="str">
        <f>+IF(OR(C13151=""),"NO",1)</f>
        <v>NO</v>
      </c>
      <c r="B13157" s="18"/>
      <c r="E13157" s="49"/>
      <c r="F13157" s="50"/>
      <c r="G13157" s="51"/>
      <c r="H13157" s="51"/>
      <c r="I13157" s="51"/>
      <c r="J13157" s="51"/>
      <c r="K13157" s="51"/>
      <c r="L13157" s="52"/>
    </row>
    <row r="13158" spans="1:12" hidden="1" x14ac:dyDescent="0.3">
      <c r="A13158" s="18" t="str">
        <f t="shared" ref="A13158" si="4410">+IF(OR(C13158=""),"NO",1)</f>
        <v>NO</v>
      </c>
      <c r="B13158" s="18"/>
      <c r="C13158" s="1" t="s">
        <v>124</v>
      </c>
      <c r="E13158" s="329">
        <v>2</v>
      </c>
      <c r="F13158" s="53" t="str">
        <f>+$F$26</f>
        <v>OBJETO</v>
      </c>
      <c r="G13158" s="332" t="s">
        <v>124</v>
      </c>
      <c r="H13158" s="333"/>
      <c r="I13158" s="333"/>
      <c r="J13158" s="333"/>
      <c r="K13158" s="333"/>
      <c r="L13158" s="334"/>
    </row>
    <row r="13159" spans="1:12" hidden="1" x14ac:dyDescent="0.3">
      <c r="A13159" s="18" t="str">
        <f t="shared" ref="A13159" si="4411">+IF(OR(C13158=""),"NO",1)</f>
        <v>NO</v>
      </c>
      <c r="B13159" s="18"/>
      <c r="E13159" s="330"/>
      <c r="F13159" s="54" t="str">
        <f>+$F$27</f>
        <v>CONTRATANTE</v>
      </c>
      <c r="G13159" s="335" t="s">
        <v>124</v>
      </c>
      <c r="H13159" s="310"/>
      <c r="I13159" s="310"/>
      <c r="J13159" s="310"/>
      <c r="K13159" s="310"/>
      <c r="L13159" s="336"/>
    </row>
    <row r="13160" spans="1:12" hidden="1" x14ac:dyDescent="0.3">
      <c r="A13160" s="18" t="str">
        <f t="shared" ref="A13160" si="4412">+IF(OR(C13158=""),"NO",1)</f>
        <v>NO</v>
      </c>
      <c r="B13160" s="18"/>
      <c r="E13160" s="330"/>
      <c r="F13160" s="54" t="str">
        <f>+$F$28</f>
        <v>APORTANTE</v>
      </c>
      <c r="G13160" s="337" t="s">
        <v>124</v>
      </c>
      <c r="H13160" s="338"/>
      <c r="I13160" s="338"/>
      <c r="J13160" s="338"/>
      <c r="K13160" s="338"/>
      <c r="L13160" s="339"/>
    </row>
    <row r="13161" spans="1:12" hidden="1" x14ac:dyDescent="0.3">
      <c r="A13161" s="18" t="str">
        <f t="shared" ref="A13161" si="4413">+IF(OR(C13158=""),"NO",1)</f>
        <v>NO</v>
      </c>
      <c r="B13161" s="18"/>
      <c r="E13161" s="330"/>
      <c r="F13161" s="54" t="str">
        <f>+$F$29</f>
        <v>VALOR /SMMLV)</v>
      </c>
      <c r="G13161" s="55" t="s">
        <v>124</v>
      </c>
      <c r="H13161" s="56" t="str">
        <f>+$H$29</f>
        <v>% PART..</v>
      </c>
      <c r="I13161" s="57" t="s">
        <v>124</v>
      </c>
      <c r="J13161" s="58" t="str">
        <f>+$J$29</f>
        <v>VALOR ACREDITADO</v>
      </c>
      <c r="K13161" s="59"/>
      <c r="L13161" s="47" t="s">
        <v>124</v>
      </c>
    </row>
    <row r="13162" spans="1:12" hidden="1" x14ac:dyDescent="0.3">
      <c r="A13162" s="18" t="str">
        <f t="shared" ref="A13162" si="4414">+IF(OR(C13158=""),"NO",1)</f>
        <v>NO</v>
      </c>
      <c r="B13162" s="18"/>
      <c r="E13162" s="330"/>
      <c r="F13162" s="60" t="str">
        <f>+$F$30</f>
        <v>EXPERIENCIA APORTADA</v>
      </c>
      <c r="G13162" s="340" t="s">
        <v>124</v>
      </c>
      <c r="H13162" s="341"/>
      <c r="I13162" s="341"/>
      <c r="J13162" s="341"/>
      <c r="K13162" s="341"/>
      <c r="L13162" s="342"/>
    </row>
    <row r="13163" spans="1:12" hidden="1" x14ac:dyDescent="0.3">
      <c r="A13163" s="18" t="str">
        <f t="shared" ref="A13163" si="4415">+IF(OR(C13158=""),"NO",1)</f>
        <v>NO</v>
      </c>
      <c r="B13163" s="18"/>
      <c r="E13163" s="331"/>
      <c r="F13163" s="62" t="str">
        <f>+$F$31</f>
        <v>OBSERVACIÓN</v>
      </c>
      <c r="G13163" s="343" t="s">
        <v>124</v>
      </c>
      <c r="H13163" s="344"/>
      <c r="I13163" s="344"/>
      <c r="J13163" s="344"/>
      <c r="K13163" s="344"/>
      <c r="L13163" s="345"/>
    </row>
    <row r="13164" spans="1:12" ht="8.5" hidden="1" customHeight="1" x14ac:dyDescent="0.3">
      <c r="A13164" s="18" t="str">
        <f t="shared" ref="A13164" si="4416">+IF(OR(C13158=""),"NO",1)</f>
        <v>NO</v>
      </c>
      <c r="B13164" s="18"/>
      <c r="E13164" s="49"/>
      <c r="F13164" s="50"/>
      <c r="G13164" s="51"/>
      <c r="H13164" s="51"/>
      <c r="I13164" s="51"/>
      <c r="J13164" s="51"/>
      <c r="K13164" s="51"/>
      <c r="L13164" s="52"/>
    </row>
    <row r="13165" spans="1:12" hidden="1" x14ac:dyDescent="0.3">
      <c r="A13165" s="18" t="str">
        <f t="shared" ref="A13165" si="4417">+IF(OR(C13165=""),"NO",1)</f>
        <v>NO</v>
      </c>
      <c r="B13165" s="18"/>
      <c r="C13165" s="1" t="s">
        <v>124</v>
      </c>
      <c r="E13165" s="329">
        <v>3</v>
      </c>
      <c r="F13165" s="53" t="str">
        <f>+$F$26</f>
        <v>OBJETO</v>
      </c>
      <c r="G13165" s="332" t="s">
        <v>124</v>
      </c>
      <c r="H13165" s="333"/>
      <c r="I13165" s="333"/>
      <c r="J13165" s="333"/>
      <c r="K13165" s="333"/>
      <c r="L13165" s="334"/>
    </row>
    <row r="13166" spans="1:12" hidden="1" x14ac:dyDescent="0.3">
      <c r="A13166" s="18" t="str">
        <f t="shared" ref="A13166" si="4418">+IF(OR(C13165=""),"NO",1)</f>
        <v>NO</v>
      </c>
      <c r="B13166" s="18"/>
      <c r="E13166" s="330"/>
      <c r="F13166" s="54" t="str">
        <f>+$F$27</f>
        <v>CONTRATANTE</v>
      </c>
      <c r="G13166" s="335" t="s">
        <v>124</v>
      </c>
      <c r="H13166" s="310"/>
      <c r="I13166" s="310"/>
      <c r="J13166" s="310"/>
      <c r="K13166" s="310"/>
      <c r="L13166" s="336"/>
    </row>
    <row r="13167" spans="1:12" hidden="1" x14ac:dyDescent="0.3">
      <c r="A13167" s="18" t="str">
        <f t="shared" ref="A13167" si="4419">+IF(OR(C13165=""),"NO",1)</f>
        <v>NO</v>
      </c>
      <c r="B13167" s="18"/>
      <c r="E13167" s="330"/>
      <c r="F13167" s="54" t="str">
        <f>+$F$28</f>
        <v>APORTANTE</v>
      </c>
      <c r="G13167" s="337" t="s">
        <v>124</v>
      </c>
      <c r="H13167" s="338"/>
      <c r="I13167" s="338"/>
      <c r="J13167" s="338"/>
      <c r="K13167" s="338"/>
      <c r="L13167" s="339"/>
    </row>
    <row r="13168" spans="1:12" hidden="1" x14ac:dyDescent="0.3">
      <c r="A13168" s="18" t="str">
        <f t="shared" ref="A13168" si="4420">+IF(OR(C13165=""),"NO",1)</f>
        <v>NO</v>
      </c>
      <c r="B13168" s="18"/>
      <c r="E13168" s="330"/>
      <c r="F13168" s="54" t="str">
        <f>+$F$29</f>
        <v>VALOR /SMMLV)</v>
      </c>
      <c r="G13168" s="55" t="s">
        <v>124</v>
      </c>
      <c r="H13168" s="56" t="str">
        <f>+$H$29</f>
        <v>% PART..</v>
      </c>
      <c r="I13168" s="57" t="s">
        <v>124</v>
      </c>
      <c r="J13168" s="58" t="str">
        <f>+$J$29</f>
        <v>VALOR ACREDITADO</v>
      </c>
      <c r="K13168" s="59"/>
      <c r="L13168" s="47" t="s">
        <v>124</v>
      </c>
    </row>
    <row r="13169" spans="1:12" hidden="1" x14ac:dyDescent="0.3">
      <c r="A13169" s="18" t="str">
        <f t="shared" ref="A13169" si="4421">+IF(OR(C13165=""),"NO",1)</f>
        <v>NO</v>
      </c>
      <c r="B13169" s="18"/>
      <c r="E13169" s="330"/>
      <c r="F13169" s="60" t="str">
        <f>+$F$30</f>
        <v>EXPERIENCIA APORTADA</v>
      </c>
      <c r="G13169" s="340" t="s">
        <v>124</v>
      </c>
      <c r="H13169" s="341"/>
      <c r="I13169" s="341"/>
      <c r="J13169" s="341"/>
      <c r="K13169" s="341"/>
      <c r="L13169" s="342"/>
    </row>
    <row r="13170" spans="1:12" hidden="1" x14ac:dyDescent="0.3">
      <c r="A13170" s="18" t="str">
        <f t="shared" ref="A13170" si="4422">+IF(OR(C13165=""),"NO",1)</f>
        <v>NO</v>
      </c>
      <c r="B13170" s="18"/>
      <c r="E13170" s="331"/>
      <c r="F13170" s="62" t="str">
        <f>+$F$31</f>
        <v>OBSERVACIÓN</v>
      </c>
      <c r="G13170" s="343" t="s">
        <v>124</v>
      </c>
      <c r="H13170" s="344"/>
      <c r="I13170" s="344"/>
      <c r="J13170" s="344"/>
      <c r="K13170" s="344"/>
      <c r="L13170" s="345"/>
    </row>
    <row r="13171" spans="1:12" ht="8.5" hidden="1" customHeight="1" x14ac:dyDescent="0.3">
      <c r="A13171" s="18" t="str">
        <f t="shared" ref="A13171" si="4423">+IF(OR(C13165=""),"NO",1)</f>
        <v>NO</v>
      </c>
      <c r="B13171" s="18"/>
      <c r="E13171" s="49"/>
      <c r="F13171" s="50"/>
      <c r="G13171" s="51"/>
      <c r="H13171" s="51"/>
      <c r="I13171" s="51"/>
      <c r="J13171" s="51"/>
      <c r="K13171" s="51"/>
      <c r="L13171" s="52"/>
    </row>
    <row r="13172" spans="1:12" hidden="1" x14ac:dyDescent="0.3">
      <c r="A13172" s="18" t="str">
        <f t="shared" ref="A13172" si="4424">+IF(OR(C13172=""),"NO",1)</f>
        <v>NO</v>
      </c>
      <c r="B13172" s="18"/>
      <c r="C13172" s="1" t="s">
        <v>124</v>
      </c>
      <c r="E13172" s="329">
        <v>4</v>
      </c>
      <c r="F13172" s="53" t="str">
        <f>+$F$26</f>
        <v>OBJETO</v>
      </c>
      <c r="G13172" s="332" t="s">
        <v>124</v>
      </c>
      <c r="H13172" s="333"/>
      <c r="I13172" s="333"/>
      <c r="J13172" s="333"/>
      <c r="K13172" s="333"/>
      <c r="L13172" s="334"/>
    </row>
    <row r="13173" spans="1:12" hidden="1" x14ac:dyDescent="0.3">
      <c r="A13173" s="18" t="str">
        <f t="shared" ref="A13173" si="4425">+IF(OR(C13172=""),"NO",1)</f>
        <v>NO</v>
      </c>
      <c r="B13173" s="18"/>
      <c r="E13173" s="330"/>
      <c r="F13173" s="54" t="str">
        <f>+$F$27</f>
        <v>CONTRATANTE</v>
      </c>
      <c r="G13173" s="335" t="s">
        <v>124</v>
      </c>
      <c r="H13173" s="310"/>
      <c r="I13173" s="310"/>
      <c r="J13173" s="310"/>
      <c r="K13173" s="310"/>
      <c r="L13173" s="336"/>
    </row>
    <row r="13174" spans="1:12" hidden="1" x14ac:dyDescent="0.3">
      <c r="A13174" s="18" t="str">
        <f t="shared" ref="A13174" si="4426">+IF(OR(C13172=""),"NO",1)</f>
        <v>NO</v>
      </c>
      <c r="B13174" s="18"/>
      <c r="E13174" s="330"/>
      <c r="F13174" s="54" t="str">
        <f>+$F$28</f>
        <v>APORTANTE</v>
      </c>
      <c r="G13174" s="337" t="s">
        <v>124</v>
      </c>
      <c r="H13174" s="338"/>
      <c r="I13174" s="338"/>
      <c r="J13174" s="338"/>
      <c r="K13174" s="338"/>
      <c r="L13174" s="339"/>
    </row>
    <row r="13175" spans="1:12" hidden="1" x14ac:dyDescent="0.3">
      <c r="A13175" s="18" t="str">
        <f t="shared" ref="A13175" si="4427">+IF(OR(C13172=""),"NO",1)</f>
        <v>NO</v>
      </c>
      <c r="B13175" s="18"/>
      <c r="E13175" s="330"/>
      <c r="F13175" s="54" t="str">
        <f>+$F$29</f>
        <v>VALOR /SMMLV)</v>
      </c>
      <c r="G13175" s="55" t="s">
        <v>124</v>
      </c>
      <c r="H13175" s="56" t="str">
        <f>+$H$29</f>
        <v>% PART..</v>
      </c>
      <c r="I13175" s="57" t="s">
        <v>124</v>
      </c>
      <c r="J13175" s="58" t="str">
        <f>+$J$29</f>
        <v>VALOR ACREDITADO</v>
      </c>
      <c r="K13175" s="59"/>
      <c r="L13175" s="47" t="s">
        <v>124</v>
      </c>
    </row>
    <row r="13176" spans="1:12" hidden="1" x14ac:dyDescent="0.3">
      <c r="A13176" s="18" t="str">
        <f t="shared" ref="A13176" si="4428">+IF(OR(C13172=""),"NO",1)</f>
        <v>NO</v>
      </c>
      <c r="B13176" s="18"/>
      <c r="E13176" s="330"/>
      <c r="F13176" s="60" t="str">
        <f>+$F$30</f>
        <v>EXPERIENCIA APORTADA</v>
      </c>
      <c r="G13176" s="340" t="s">
        <v>124</v>
      </c>
      <c r="H13176" s="341"/>
      <c r="I13176" s="341"/>
      <c r="J13176" s="341"/>
      <c r="K13176" s="341"/>
      <c r="L13176" s="342"/>
    </row>
    <row r="13177" spans="1:12" hidden="1" x14ac:dyDescent="0.3">
      <c r="A13177" s="18" t="str">
        <f t="shared" ref="A13177" si="4429">+IF(OR(C13172=""),"NO",1)</f>
        <v>NO</v>
      </c>
      <c r="B13177" s="18"/>
      <c r="E13177" s="331"/>
      <c r="F13177" s="62" t="str">
        <f>+$F$31</f>
        <v>OBSERVACIÓN</v>
      </c>
      <c r="G13177" s="343" t="s">
        <v>124</v>
      </c>
      <c r="H13177" s="344"/>
      <c r="I13177" s="344"/>
      <c r="J13177" s="344"/>
      <c r="K13177" s="344"/>
      <c r="L13177" s="345"/>
    </row>
    <row r="13178" spans="1:12" ht="8.5" hidden="1" customHeight="1" x14ac:dyDescent="0.3">
      <c r="A13178" s="18" t="str">
        <f t="shared" ref="A13178" si="4430">+IF(OR(C13172=""),"NO",1)</f>
        <v>NO</v>
      </c>
      <c r="B13178" s="18"/>
      <c r="E13178" s="49"/>
      <c r="F13178" s="50"/>
      <c r="G13178" s="51"/>
      <c r="H13178" s="51"/>
      <c r="I13178" s="51"/>
      <c r="J13178" s="51"/>
      <c r="K13178" s="51"/>
      <c r="L13178" s="52"/>
    </row>
    <row r="13179" spans="1:12" hidden="1" x14ac:dyDescent="0.3">
      <c r="A13179" s="18" t="str">
        <f t="shared" ref="A13179" si="4431">+IF(OR(C13179=""),"NO",1)</f>
        <v>NO</v>
      </c>
      <c r="B13179" s="18"/>
      <c r="C13179" s="1" t="s">
        <v>124</v>
      </c>
      <c r="E13179" s="329">
        <v>5</v>
      </c>
      <c r="F13179" s="53" t="str">
        <f>+$F$26</f>
        <v>OBJETO</v>
      </c>
      <c r="G13179" s="332" t="s">
        <v>124</v>
      </c>
      <c r="H13179" s="333"/>
      <c r="I13179" s="333"/>
      <c r="J13179" s="333"/>
      <c r="K13179" s="333"/>
      <c r="L13179" s="334"/>
    </row>
    <row r="13180" spans="1:12" hidden="1" x14ac:dyDescent="0.3">
      <c r="A13180" s="18" t="str">
        <f t="shared" ref="A13180" si="4432">+IF(OR(C13179=""),"NO",1)</f>
        <v>NO</v>
      </c>
      <c r="B13180" s="18"/>
      <c r="E13180" s="330"/>
      <c r="F13180" s="54" t="str">
        <f>+$F$27</f>
        <v>CONTRATANTE</v>
      </c>
      <c r="G13180" s="335" t="s">
        <v>124</v>
      </c>
      <c r="H13180" s="310"/>
      <c r="I13180" s="310"/>
      <c r="J13180" s="310"/>
      <c r="K13180" s="310"/>
      <c r="L13180" s="336"/>
    </row>
    <row r="13181" spans="1:12" hidden="1" x14ac:dyDescent="0.3">
      <c r="A13181" s="18" t="str">
        <f t="shared" ref="A13181" si="4433">+IF(OR(C13179=""),"NO",1)</f>
        <v>NO</v>
      </c>
      <c r="B13181" s="18"/>
      <c r="E13181" s="330"/>
      <c r="F13181" s="54" t="str">
        <f>+$F$28</f>
        <v>APORTANTE</v>
      </c>
      <c r="G13181" s="337" t="s">
        <v>124</v>
      </c>
      <c r="H13181" s="338"/>
      <c r="I13181" s="338"/>
      <c r="J13181" s="338"/>
      <c r="K13181" s="338"/>
      <c r="L13181" s="339"/>
    </row>
    <row r="13182" spans="1:12" hidden="1" x14ac:dyDescent="0.3">
      <c r="A13182" s="18" t="str">
        <f t="shared" ref="A13182" si="4434">+IF(OR(C13179=""),"NO",1)</f>
        <v>NO</v>
      </c>
      <c r="B13182" s="18"/>
      <c r="E13182" s="330"/>
      <c r="F13182" s="54" t="str">
        <f>+$F$29</f>
        <v>VALOR /SMMLV)</v>
      </c>
      <c r="G13182" s="55" t="s">
        <v>124</v>
      </c>
      <c r="H13182" s="56" t="str">
        <f>+$H$29</f>
        <v>% PART..</v>
      </c>
      <c r="I13182" s="57" t="s">
        <v>124</v>
      </c>
      <c r="J13182" s="58" t="str">
        <f>+$J$29</f>
        <v>VALOR ACREDITADO</v>
      </c>
      <c r="K13182" s="59"/>
      <c r="L13182" s="47" t="s">
        <v>124</v>
      </c>
    </row>
    <row r="13183" spans="1:12" hidden="1" x14ac:dyDescent="0.3">
      <c r="A13183" s="18" t="str">
        <f t="shared" ref="A13183" si="4435">+IF(OR(C13179=""),"NO",1)</f>
        <v>NO</v>
      </c>
      <c r="B13183" s="18"/>
      <c r="E13183" s="330"/>
      <c r="F13183" s="60" t="str">
        <f>+$F$30</f>
        <v>EXPERIENCIA APORTADA</v>
      </c>
      <c r="G13183" s="340" t="s">
        <v>124</v>
      </c>
      <c r="H13183" s="341"/>
      <c r="I13183" s="341"/>
      <c r="J13183" s="341"/>
      <c r="K13183" s="341"/>
      <c r="L13183" s="342"/>
    </row>
    <row r="13184" spans="1:12" hidden="1" x14ac:dyDescent="0.3">
      <c r="A13184" s="18" t="str">
        <f t="shared" ref="A13184" si="4436">+IF(OR(C13179=""),"NO",1)</f>
        <v>NO</v>
      </c>
      <c r="B13184" s="18"/>
      <c r="E13184" s="331"/>
      <c r="F13184" s="62" t="str">
        <f>+$F$31</f>
        <v>OBSERVACIÓN</v>
      </c>
      <c r="G13184" s="343" t="s">
        <v>124</v>
      </c>
      <c r="H13184" s="344"/>
      <c r="I13184" s="344"/>
      <c r="J13184" s="344"/>
      <c r="K13184" s="344"/>
      <c r="L13184" s="345"/>
    </row>
    <row r="13185" spans="1:12" ht="8.5" hidden="1" customHeight="1" x14ac:dyDescent="0.3">
      <c r="A13185" s="18" t="str">
        <f t="shared" ref="A13185" si="4437">+IF(OR(C13179=""),"NO",1)</f>
        <v>NO</v>
      </c>
      <c r="B13185" s="18"/>
      <c r="E13185" s="49"/>
      <c r="F13185" s="50"/>
      <c r="G13185" s="51"/>
      <c r="H13185" s="51"/>
      <c r="I13185" s="51"/>
      <c r="J13185" s="51"/>
      <c r="K13185" s="51"/>
      <c r="L13185" s="52"/>
    </row>
    <row r="13186" spans="1:12" hidden="1" x14ac:dyDescent="0.3">
      <c r="A13186" s="18" t="str">
        <f t="shared" ref="A13186" si="4438">+IF(OR(C13186=""),"NO",1)</f>
        <v>NO</v>
      </c>
      <c r="B13186" s="18"/>
      <c r="C13186" s="1" t="s">
        <v>124</v>
      </c>
      <c r="E13186" s="329">
        <v>6</v>
      </c>
      <c r="F13186" s="53" t="str">
        <f>+$F$26</f>
        <v>OBJETO</v>
      </c>
      <c r="G13186" s="332" t="s">
        <v>124</v>
      </c>
      <c r="H13186" s="333"/>
      <c r="I13186" s="333"/>
      <c r="J13186" s="333"/>
      <c r="K13186" s="333"/>
      <c r="L13186" s="334"/>
    </row>
    <row r="13187" spans="1:12" hidden="1" x14ac:dyDescent="0.3">
      <c r="A13187" s="18" t="str">
        <f t="shared" ref="A13187" si="4439">+IF(OR(C13186=""),"NO",1)</f>
        <v>NO</v>
      </c>
      <c r="B13187" s="18"/>
      <c r="E13187" s="330"/>
      <c r="F13187" s="54" t="str">
        <f>+$F$27</f>
        <v>CONTRATANTE</v>
      </c>
      <c r="G13187" s="335" t="s">
        <v>124</v>
      </c>
      <c r="H13187" s="310"/>
      <c r="I13187" s="310"/>
      <c r="J13187" s="310"/>
      <c r="K13187" s="310"/>
      <c r="L13187" s="336"/>
    </row>
    <row r="13188" spans="1:12" hidden="1" x14ac:dyDescent="0.3">
      <c r="A13188" s="18" t="str">
        <f t="shared" ref="A13188" si="4440">+IF(OR(C13186=""),"NO",1)</f>
        <v>NO</v>
      </c>
      <c r="B13188" s="18"/>
      <c r="E13188" s="330"/>
      <c r="F13188" s="54" t="str">
        <f>+$F$28</f>
        <v>APORTANTE</v>
      </c>
      <c r="G13188" s="337" t="s">
        <v>124</v>
      </c>
      <c r="H13188" s="338"/>
      <c r="I13188" s="338"/>
      <c r="J13188" s="338"/>
      <c r="K13188" s="338"/>
      <c r="L13188" s="339"/>
    </row>
    <row r="13189" spans="1:12" hidden="1" x14ac:dyDescent="0.3">
      <c r="A13189" s="18" t="str">
        <f t="shared" ref="A13189" si="4441">+IF(OR(C13186=""),"NO",1)</f>
        <v>NO</v>
      </c>
      <c r="B13189" s="18"/>
      <c r="E13189" s="330"/>
      <c r="F13189" s="54" t="str">
        <f>+$F$29</f>
        <v>VALOR /SMMLV)</v>
      </c>
      <c r="G13189" s="55" t="s">
        <v>124</v>
      </c>
      <c r="H13189" s="56" t="str">
        <f>+$H$29</f>
        <v>% PART..</v>
      </c>
      <c r="I13189" s="57" t="s">
        <v>124</v>
      </c>
      <c r="J13189" s="58" t="str">
        <f>+$J$29</f>
        <v>VALOR ACREDITADO</v>
      </c>
      <c r="K13189" s="59"/>
      <c r="L13189" s="47" t="s">
        <v>124</v>
      </c>
    </row>
    <row r="13190" spans="1:12" hidden="1" x14ac:dyDescent="0.3">
      <c r="A13190" s="18" t="str">
        <f t="shared" ref="A13190" si="4442">+IF(OR(C13186=""),"NO",1)</f>
        <v>NO</v>
      </c>
      <c r="B13190" s="18"/>
      <c r="E13190" s="330"/>
      <c r="F13190" s="60" t="str">
        <f>+$F$30</f>
        <v>EXPERIENCIA APORTADA</v>
      </c>
      <c r="G13190" s="340" t="s">
        <v>124</v>
      </c>
      <c r="H13190" s="341"/>
      <c r="I13190" s="341"/>
      <c r="J13190" s="341"/>
      <c r="K13190" s="341"/>
      <c r="L13190" s="342"/>
    </row>
    <row r="13191" spans="1:12" hidden="1" x14ac:dyDescent="0.3">
      <c r="A13191" s="18" t="str">
        <f t="shared" ref="A13191" si="4443">+IF(OR(C13186=""),"NO",1)</f>
        <v>NO</v>
      </c>
      <c r="B13191" s="18"/>
      <c r="E13191" s="331"/>
      <c r="F13191" s="62" t="str">
        <f>+$F$31</f>
        <v>OBSERVACIÓN</v>
      </c>
      <c r="G13191" s="343" t="s">
        <v>124</v>
      </c>
      <c r="H13191" s="344"/>
      <c r="I13191" s="344"/>
      <c r="J13191" s="344"/>
      <c r="K13191" s="344"/>
      <c r="L13191" s="345"/>
    </row>
    <row r="13192" spans="1:12" ht="8.5" hidden="1" customHeight="1" x14ac:dyDescent="0.3">
      <c r="A13192" s="18" t="str">
        <f t="shared" ref="A13192" si="4444">+IF(OR(C13186=""),"NO",1)</f>
        <v>NO</v>
      </c>
      <c r="B13192" s="18"/>
      <c r="E13192" s="49"/>
      <c r="F13192" s="50"/>
      <c r="G13192" s="51"/>
      <c r="H13192" s="51"/>
      <c r="I13192" s="51"/>
      <c r="J13192" s="51"/>
      <c r="K13192" s="51"/>
      <c r="L13192" s="52"/>
    </row>
    <row r="13193" spans="1:12" hidden="1" x14ac:dyDescent="0.3">
      <c r="A13193" s="18" t="str">
        <f t="shared" ref="A13193" si="4445">+IF(OR(C13193=""),"NO",1)</f>
        <v>NO</v>
      </c>
      <c r="B13193" s="18"/>
      <c r="C13193" s="1" t="s">
        <v>124</v>
      </c>
      <c r="E13193" s="329">
        <v>7</v>
      </c>
      <c r="F13193" s="53" t="str">
        <f>+$F$26</f>
        <v>OBJETO</v>
      </c>
      <c r="G13193" s="332" t="s">
        <v>124</v>
      </c>
      <c r="H13193" s="333"/>
      <c r="I13193" s="333"/>
      <c r="J13193" s="333"/>
      <c r="K13193" s="333"/>
      <c r="L13193" s="334"/>
    </row>
    <row r="13194" spans="1:12" hidden="1" x14ac:dyDescent="0.3">
      <c r="A13194" s="18" t="str">
        <f t="shared" ref="A13194" si="4446">+IF(OR(C13193=""),"NO",1)</f>
        <v>NO</v>
      </c>
      <c r="B13194" s="18"/>
      <c r="E13194" s="330"/>
      <c r="F13194" s="54" t="str">
        <f>+$F$27</f>
        <v>CONTRATANTE</v>
      </c>
      <c r="G13194" s="335" t="s">
        <v>124</v>
      </c>
      <c r="H13194" s="310"/>
      <c r="I13194" s="310"/>
      <c r="J13194" s="310"/>
      <c r="K13194" s="310"/>
      <c r="L13194" s="336"/>
    </row>
    <row r="13195" spans="1:12" hidden="1" x14ac:dyDescent="0.3">
      <c r="A13195" s="18" t="str">
        <f t="shared" ref="A13195" si="4447">+IF(OR(C13193=""),"NO",1)</f>
        <v>NO</v>
      </c>
      <c r="B13195" s="18"/>
      <c r="E13195" s="330"/>
      <c r="F13195" s="54" t="str">
        <f>+$F$28</f>
        <v>APORTANTE</v>
      </c>
      <c r="G13195" s="337" t="s">
        <v>124</v>
      </c>
      <c r="H13195" s="338"/>
      <c r="I13195" s="338"/>
      <c r="J13195" s="338"/>
      <c r="K13195" s="338"/>
      <c r="L13195" s="339"/>
    </row>
    <row r="13196" spans="1:12" hidden="1" x14ac:dyDescent="0.3">
      <c r="A13196" s="18" t="str">
        <f t="shared" ref="A13196" si="4448">+IF(OR(C13193=""),"NO",1)</f>
        <v>NO</v>
      </c>
      <c r="B13196" s="18"/>
      <c r="E13196" s="330"/>
      <c r="F13196" s="54" t="str">
        <f>+$F$29</f>
        <v>VALOR /SMMLV)</v>
      </c>
      <c r="G13196" s="55" t="s">
        <v>124</v>
      </c>
      <c r="H13196" s="56" t="str">
        <f>+$H$29</f>
        <v>% PART..</v>
      </c>
      <c r="I13196" s="57" t="s">
        <v>124</v>
      </c>
      <c r="J13196" s="58" t="str">
        <f>+$J$29</f>
        <v>VALOR ACREDITADO</v>
      </c>
      <c r="K13196" s="59"/>
      <c r="L13196" s="47" t="s">
        <v>124</v>
      </c>
    </row>
    <row r="13197" spans="1:12" hidden="1" x14ac:dyDescent="0.3">
      <c r="A13197" s="18" t="str">
        <f t="shared" ref="A13197" si="4449">+IF(OR(C13193=""),"NO",1)</f>
        <v>NO</v>
      </c>
      <c r="B13197" s="18"/>
      <c r="E13197" s="330"/>
      <c r="F13197" s="60" t="str">
        <f>+$F$30</f>
        <v>EXPERIENCIA APORTADA</v>
      </c>
      <c r="G13197" s="340" t="s">
        <v>124</v>
      </c>
      <c r="H13197" s="341"/>
      <c r="I13197" s="341"/>
      <c r="J13197" s="341"/>
      <c r="K13197" s="341"/>
      <c r="L13197" s="342"/>
    </row>
    <row r="13198" spans="1:12" hidden="1" x14ac:dyDescent="0.3">
      <c r="A13198" s="18" t="str">
        <f t="shared" ref="A13198" si="4450">+IF(OR(C13193=""),"NO",1)</f>
        <v>NO</v>
      </c>
      <c r="B13198" s="18"/>
      <c r="E13198" s="331"/>
      <c r="F13198" s="62" t="str">
        <f>+$F$31</f>
        <v>OBSERVACIÓN</v>
      </c>
      <c r="G13198" s="343" t="s">
        <v>124</v>
      </c>
      <c r="H13198" s="344"/>
      <c r="I13198" s="344"/>
      <c r="J13198" s="344"/>
      <c r="K13198" s="344"/>
      <c r="L13198" s="345"/>
    </row>
    <row r="13199" spans="1:12" hidden="1" x14ac:dyDescent="0.3">
      <c r="A13199" s="18" t="str">
        <f t="shared" ref="A13199" si="4451">+IF(OR(C13193=""),"NO",1)</f>
        <v>NO</v>
      </c>
      <c r="B13199" s="18"/>
      <c r="E13199" s="49"/>
      <c r="F13199" s="50"/>
      <c r="G13199" s="51"/>
      <c r="H13199" s="51"/>
      <c r="I13199" s="51"/>
      <c r="J13199" s="51"/>
      <c r="K13199" s="51"/>
      <c r="L13199" s="52"/>
    </row>
    <row r="13200" spans="1:12" hidden="1" x14ac:dyDescent="0.3">
      <c r="A13200" s="1" t="str">
        <f>+A13135</f>
        <v>NO</v>
      </c>
      <c r="C13200" s="1" t="str">
        <f>"N"&amp;C13135</f>
        <v>N</v>
      </c>
      <c r="E13200" s="63"/>
      <c r="F13200" s="64" t="str">
        <f>+$F$75</f>
        <v>TOTAL DE CONTRATOS PRESENTADOS VÁLIDOS QUE CUMPLEN EXPERIENCIA ACREDITADA:</v>
      </c>
      <c r="G13200" s="65"/>
      <c r="H13200" s="65"/>
      <c r="I13200" s="65"/>
      <c r="J13200" s="66"/>
      <c r="K13200" s="65"/>
      <c r="L13200" s="67" t="s">
        <v>124</v>
      </c>
    </row>
    <row r="13201" spans="1:12" ht="6.65" hidden="1" customHeight="1" x14ac:dyDescent="0.3">
      <c r="A13201" s="1" t="str">
        <f>+A13135</f>
        <v>NO</v>
      </c>
      <c r="E13201" s="51"/>
      <c r="F13201" s="50"/>
      <c r="G13201" s="51"/>
      <c r="H13201" s="51"/>
      <c r="I13201" s="51"/>
      <c r="J13201" s="51"/>
      <c r="K13201" s="51"/>
      <c r="L13201" s="51"/>
    </row>
    <row r="13202" spans="1:12" hidden="1" x14ac:dyDescent="0.3">
      <c r="A13202" s="1" t="str">
        <f>+A13135</f>
        <v>NO</v>
      </c>
      <c r="E13202" s="63"/>
      <c r="F13202" s="63" t="str">
        <f>+$F$77</f>
        <v>ACREDITA SUMINISTRO E INSTALACIÓN DE MOBILIARIO POR LO MENOS EN UN (1) CONTRATO VÁLIDO</v>
      </c>
      <c r="G13202" s="65"/>
      <c r="H13202" s="65"/>
      <c r="I13202" s="65"/>
      <c r="J13202" s="66"/>
      <c r="K13202" s="65"/>
      <c r="L13202" s="68" t="s">
        <v>157</v>
      </c>
    </row>
    <row r="13203" spans="1:12" ht="5.15" hidden="1" customHeight="1" x14ac:dyDescent="0.3">
      <c r="A13203" s="1" t="str">
        <f>+A13135</f>
        <v>NO</v>
      </c>
      <c r="E13203" s="51"/>
      <c r="F13203" s="50"/>
      <c r="G13203" s="51"/>
      <c r="H13203" s="51"/>
      <c r="I13203" s="51"/>
      <c r="J13203" s="51"/>
      <c r="K13203" s="51"/>
      <c r="L13203" s="51"/>
    </row>
    <row r="13204" spans="1:12" ht="12.75" hidden="1" customHeight="1" x14ac:dyDescent="0.3">
      <c r="A13204" s="1" t="str">
        <f>+A13135</f>
        <v>NO</v>
      </c>
      <c r="E13204" s="69" t="str">
        <f>+$E$79</f>
        <v>EXPERIENCIA ESPECÍFICA NUMERAL 10.1.1 A</v>
      </c>
      <c r="F13204" s="70"/>
      <c r="G13204" s="70"/>
      <c r="H13204" s="70"/>
      <c r="I13204" s="70"/>
      <c r="J13204" s="70"/>
      <c r="K13204" s="70"/>
      <c r="L13204" s="71"/>
    </row>
    <row r="13205" spans="1:12" ht="26.5" hidden="1" customHeight="1" x14ac:dyDescent="0.3">
      <c r="A13205" s="1" t="str">
        <f>+A13135</f>
        <v>NO</v>
      </c>
      <c r="E13205" s="72"/>
      <c r="F13205" s="325" t="str">
        <f>+$F$80</f>
        <v>Por lo menos uno (1) de los contratos válidos aportados como experiencia general debe corresponder mínimo al 60% del presupuesto oficial del presente proceso de selección.  (SMMLV)</v>
      </c>
      <c r="G13205" s="326"/>
      <c r="H13205" s="326"/>
      <c r="I13205" s="326"/>
      <c r="J13205" s="326"/>
      <c r="K13205" s="73" t="s">
        <v>124</v>
      </c>
      <c r="L13205" s="74" t="s">
        <v>124</v>
      </c>
    </row>
    <row r="13206" spans="1:12" ht="23.5" hidden="1" customHeight="1" x14ac:dyDescent="0.3">
      <c r="A13206" s="1" t="str">
        <f>+A13135</f>
        <v>NO</v>
      </c>
      <c r="E13206" s="63"/>
      <c r="F13206" s="325" t="str">
        <f>+$F$81</f>
        <v xml:space="preserve">Deberá acreditarse en al menos uno (1) de los contratos válidos aportados como experiencia general una </v>
      </c>
      <c r="G13206" s="326"/>
      <c r="H13206" s="326"/>
      <c r="I13206" s="326"/>
      <c r="J13206" s="326"/>
      <c r="K13206" s="73" t="s">
        <v>124</v>
      </c>
      <c r="L13206" s="74" t="s">
        <v>124</v>
      </c>
    </row>
    <row r="13207" spans="1:12" ht="23.5" hidden="1" customHeight="1" x14ac:dyDescent="0.3">
      <c r="A13207" s="18" t="s">
        <v>30</v>
      </c>
      <c r="E13207" s="63"/>
      <c r="F13207" s="325" t="str">
        <f>+$F$82</f>
        <v xml:space="preserve">Deberá acreditarse en al menos uno (1) de los contratos válidos aportados interventoría a intervención de </v>
      </c>
      <c r="G13207" s="326"/>
      <c r="H13207" s="326"/>
      <c r="I13207" s="326"/>
      <c r="J13207" s="326"/>
      <c r="K13207" s="73">
        <f>+$K$82</f>
        <v>0</v>
      </c>
      <c r="L13207" s="74" t="s">
        <v>124</v>
      </c>
    </row>
    <row r="13208" spans="1:12" ht="36" hidden="1" customHeight="1" x14ac:dyDescent="0.3">
      <c r="A13208" s="18" t="s">
        <v>30</v>
      </c>
      <c r="E13208" s="63"/>
      <c r="F13208" s="325" t="str">
        <f>+$F$83</f>
        <v xml:space="preserve">Deberá acreditarse en al menos uno (1) de los contratos válidos aportados interventoría a intervención de </v>
      </c>
      <c r="G13208" s="326"/>
      <c r="H13208" s="326"/>
      <c r="I13208" s="326"/>
      <c r="J13208" s="326"/>
      <c r="K13208" s="75">
        <f>+$K$83</f>
        <v>0</v>
      </c>
      <c r="L13208" s="76" t="s">
        <v>124</v>
      </c>
    </row>
    <row r="13209" spans="1:12" hidden="1" x14ac:dyDescent="0.3">
      <c r="A13209" s="1" t="str">
        <f>+A13135</f>
        <v>NO</v>
      </c>
      <c r="E13209" s="51"/>
      <c r="F13209" s="50"/>
      <c r="G13209" s="51"/>
      <c r="H13209" s="51"/>
      <c r="I13209" s="51"/>
      <c r="J13209" s="51"/>
      <c r="K13209" s="51"/>
      <c r="L13209" s="51"/>
    </row>
    <row r="13210" spans="1:12" ht="12.75" hidden="1" customHeight="1" x14ac:dyDescent="0.3">
      <c r="A13210" s="1" t="str">
        <f>+A13135</f>
        <v>NO</v>
      </c>
      <c r="E13210" s="40" t="str">
        <f>+$E$85</f>
        <v>VALOR MÍNIMO A CERIFICAR % P.O EN SMMMLV. NUMERAL 3.9.1</v>
      </c>
      <c r="F13210" s="41"/>
      <c r="G13210" s="41"/>
      <c r="H13210" s="41"/>
      <c r="I13210" s="41"/>
      <c r="J13210" s="41"/>
      <c r="K13210" s="41"/>
      <c r="L13210" s="42"/>
    </row>
    <row r="13211" spans="1:12" hidden="1" x14ac:dyDescent="0.3">
      <c r="A13211" s="1" t="str">
        <f>+A13135</f>
        <v>NO</v>
      </c>
      <c r="C13211" s="1" t="str">
        <f>"M"&amp;C13135</f>
        <v>M</v>
      </c>
      <c r="E13211" s="77" t="str">
        <f>+$E$86</f>
        <v>100% P.O.</v>
      </c>
      <c r="F13211" s="78"/>
      <c r="G13211" s="61">
        <v>242.41716883554506</v>
      </c>
      <c r="H13211" s="124" t="str">
        <f>+$H$86</f>
        <v>TOTAL EJECUTADO DE CONTRATOS ACREDITADOS</v>
      </c>
      <c r="I13211" s="124"/>
      <c r="J13211" s="124"/>
      <c r="K13211" s="55" t="s">
        <v>124</v>
      </c>
      <c r="L13211" s="47" t="s">
        <v>124</v>
      </c>
    </row>
    <row r="13212" spans="1:12" hidden="1" x14ac:dyDescent="0.3">
      <c r="A13212" s="1" t="str">
        <f>+A13135</f>
        <v>NO</v>
      </c>
      <c r="E13212" s="39"/>
      <c r="F13212" s="39"/>
      <c r="G13212" s="39"/>
      <c r="H13212" s="39"/>
      <c r="I13212" s="39"/>
      <c r="J13212" s="39"/>
      <c r="K13212" s="39"/>
      <c r="L13212" s="39"/>
    </row>
    <row r="13213" spans="1:12" ht="12.75" hidden="1" customHeight="1" x14ac:dyDescent="0.3">
      <c r="A13213" s="18" t="s">
        <v>30</v>
      </c>
      <c r="B13213" s="18"/>
      <c r="E13213" s="40" t="str">
        <f>+$E$88</f>
        <v>CONSIDERACIONES PARA LA VALIDEZ DE LA EXPERIENCIA REQUERIDA: EXPERIENCIA PROPONENTES PLURALES NUMERAL 10.1.2 D</v>
      </c>
      <c r="F13213" s="41"/>
      <c r="G13213" s="41"/>
      <c r="H13213" s="41"/>
      <c r="I13213" s="41"/>
      <c r="J13213" s="41"/>
      <c r="K13213" s="41"/>
      <c r="L13213" s="42"/>
    </row>
    <row r="13214" spans="1:12" ht="28" hidden="1" customHeight="1" x14ac:dyDescent="0.3">
      <c r="A13214" s="18" t="s">
        <v>30</v>
      </c>
      <c r="B13214" s="18"/>
      <c r="C13214" s="1" t="str">
        <f>"O"&amp;C13135</f>
        <v>O</v>
      </c>
      <c r="E13214" s="80" t="str">
        <f>+$E$89</f>
        <v>i)</v>
      </c>
      <c r="F13214" s="327" t="str">
        <f>+$F$89</f>
        <v>Uno de los integrantes debe aportar como mínimo el cincuenta por ciento (50 %) de la experiencia solicitada</v>
      </c>
      <c r="G13214" s="328"/>
      <c r="H13214" s="328"/>
      <c r="I13214" s="328"/>
      <c r="J13214" s="328"/>
      <c r="K13214" s="73" t="s">
        <v>124</v>
      </c>
      <c r="L13214" s="47" t="s">
        <v>124</v>
      </c>
    </row>
    <row r="13215" spans="1:12" ht="28" hidden="1" customHeight="1" x14ac:dyDescent="0.3">
      <c r="A13215" s="18" t="s">
        <v>30</v>
      </c>
      <c r="B13215" s="18"/>
      <c r="C13215" s="1" t="str">
        <f>"O"&amp;C13135</f>
        <v>O</v>
      </c>
      <c r="E13215" s="80" t="str">
        <f>+$E$90</f>
        <v>ii)</v>
      </c>
      <c r="F13215" s="327" t="str">
        <f>+$F$90</f>
        <v>Todos los demás ntegrantes deben acreditar al menos el cinco por ciento (5 %) de la experiencia solicitada, solo uno (1) de los integrantes podrá no acreditar experiencia pero su porcentaje de participación  no podrá superar el diez por ciento (10 %)</v>
      </c>
      <c r="G13215" s="328"/>
      <c r="H13215" s="328"/>
      <c r="I13215" s="328"/>
      <c r="J13215" s="328"/>
      <c r="K13215" s="73" t="s">
        <v>124</v>
      </c>
      <c r="L13215" s="47" t="s">
        <v>124</v>
      </c>
    </row>
    <row r="13216" spans="1:12" hidden="1" x14ac:dyDescent="0.3">
      <c r="A13216" s="18" t="s">
        <v>30</v>
      </c>
      <c r="B13216" s="18"/>
      <c r="E13216" s="39"/>
      <c r="F13216" s="39"/>
      <c r="G13216" s="39"/>
      <c r="H13216" s="39"/>
      <c r="I13216" s="39"/>
      <c r="J13216" s="39"/>
      <c r="K13216" s="39"/>
      <c r="L13216" s="39"/>
    </row>
    <row r="13217" spans="1:12" ht="13" hidden="1" customHeight="1" x14ac:dyDescent="0.3">
      <c r="A13217" s="18" t="str">
        <f>+A13135</f>
        <v>NO</v>
      </c>
      <c r="B13217" s="18"/>
      <c r="E13217" s="69" t="str">
        <f>+$E$92</f>
        <v>VERIFICACIÓN Y ASIGNACIÓN DE PUNTAJE POR LA EXPERIENCIA DEL PROPONENTE</v>
      </c>
      <c r="F13217" s="70"/>
      <c r="G13217" s="70"/>
      <c r="H13217" s="70"/>
      <c r="I13217" s="70"/>
      <c r="J13217" s="70"/>
      <c r="K13217" s="70"/>
      <c r="L13217" s="71"/>
    </row>
    <row r="13218" spans="1:12" hidden="1" x14ac:dyDescent="0.3">
      <c r="A13218" s="18" t="str">
        <f>+A13135</f>
        <v>NO</v>
      </c>
      <c r="B13218" s="18"/>
      <c r="E13218" s="81"/>
      <c r="F13218" s="323" t="str">
        <f>+$F$93</f>
        <v>No. CONTRATOS QUE ACREDITAN LA EXPERIENCIA (NO OBJETO DE SUBSANACIÓN)</v>
      </c>
      <c r="G13218" s="324"/>
      <c r="H13218" s="324"/>
      <c r="I13218" s="324"/>
      <c r="J13218" s="324"/>
      <c r="K13218" s="82"/>
      <c r="L13218" s="83" t="s">
        <v>124</v>
      </c>
    </row>
    <row r="13219" spans="1:12" ht="13" hidden="1" customHeight="1" x14ac:dyDescent="0.3">
      <c r="A13219" s="18" t="str">
        <f>+A13135</f>
        <v>NO</v>
      </c>
      <c r="B13219" s="18"/>
      <c r="E13219" s="84"/>
      <c r="F13219" s="323" t="str">
        <f>+$F$94</f>
        <v>TOTAL EJECUTADO DE CONTRATOS ACREDITADOS PROPUESTA INICIAL</v>
      </c>
      <c r="G13219" s="324"/>
      <c r="H13219" s="324"/>
      <c r="I13219" s="324"/>
      <c r="J13219" s="324"/>
      <c r="K13219" s="85"/>
      <c r="L13219" s="86" t="s">
        <v>124</v>
      </c>
    </row>
    <row r="13220" spans="1:12" ht="13" hidden="1" customHeight="1" x14ac:dyDescent="0.3">
      <c r="A13220" s="18" t="str">
        <f>+A13135</f>
        <v>NO</v>
      </c>
      <c r="B13220" s="18"/>
      <c r="E13220" s="87"/>
      <c r="F13220" s="323" t="str">
        <f>+$F$95</f>
        <v>PROMEDIO VALOR ACREDITADO EN SMMLV</v>
      </c>
      <c r="G13220" s="324"/>
      <c r="H13220" s="324"/>
      <c r="I13220" s="324"/>
      <c r="J13220" s="324"/>
      <c r="K13220" s="66"/>
      <c r="L13220" s="88" t="s">
        <v>124</v>
      </c>
    </row>
    <row r="13221" spans="1:12" hidden="1" x14ac:dyDescent="0.3">
      <c r="A13221" s="18" t="str">
        <f>+A13135</f>
        <v>NO</v>
      </c>
      <c r="B13221" s="18"/>
      <c r="E13221" s="89"/>
      <c r="F13221" s="89"/>
      <c r="G13221" s="89"/>
      <c r="H13221" s="89"/>
      <c r="I13221" s="89"/>
      <c r="J13221" s="89"/>
      <c r="K13221" s="89"/>
      <c r="L13221" s="89"/>
    </row>
    <row r="13222" spans="1:12" ht="13" hidden="1" customHeight="1" x14ac:dyDescent="0.3">
      <c r="A13222" s="18" t="str">
        <f>+A13135</f>
        <v>NO</v>
      </c>
      <c r="B13222" s="18"/>
      <c r="E13222" s="69" t="str">
        <f>+$E$97</f>
        <v>3.9.2 EXIGENCIAS MÍNIMAS DE EXPERIENCIA Y FORMACIÓN ACADÉMICA DEL EQUIPO DE TRABAJO</v>
      </c>
      <c r="F13222" s="70"/>
      <c r="G13222" s="70"/>
      <c r="H13222" s="70"/>
      <c r="I13222" s="70"/>
      <c r="J13222" s="70"/>
      <c r="K13222" s="70"/>
      <c r="L13222" s="71"/>
    </row>
    <row r="13223" spans="1:12" hidden="1" x14ac:dyDescent="0.3">
      <c r="A13223" s="18" t="str">
        <f>+A13135</f>
        <v>NO</v>
      </c>
      <c r="B13223" s="18"/>
      <c r="E13223" s="90" t="str">
        <f>+$E$98</f>
        <v>Formulario 8</v>
      </c>
      <c r="F13223" s="315" t="s">
        <v>46</v>
      </c>
      <c r="G13223" s="316"/>
      <c r="H13223" s="317"/>
      <c r="I13223" s="318"/>
      <c r="J13223" s="318"/>
      <c r="K13223" s="318"/>
      <c r="L13223" s="319"/>
    </row>
    <row r="13224" spans="1:12" hidden="1" x14ac:dyDescent="0.3">
      <c r="A13224" s="18" t="str">
        <f>+A13135</f>
        <v>NO</v>
      </c>
      <c r="B13224" s="18"/>
      <c r="E13224" s="91" t="s">
        <v>124</v>
      </c>
      <c r="F13224" s="91" t="str">
        <f>+$F$99</f>
        <v>Director de Interventoría</v>
      </c>
      <c r="G13224" s="91" t="str">
        <f>+$G$99</f>
        <v>Residente de Interventoría</v>
      </c>
      <c r="H13224" s="320"/>
      <c r="I13224" s="321"/>
      <c r="J13224" s="321"/>
      <c r="K13224" s="321"/>
      <c r="L13224" s="322"/>
    </row>
    <row r="13225" spans="1:12" hidden="1" x14ac:dyDescent="0.3">
      <c r="A13225" s="18" t="str">
        <f>+A13135</f>
        <v>NO</v>
      </c>
      <c r="B13225" s="18"/>
      <c r="E13225" s="304" t="str">
        <f>+$E$100</f>
        <v>OBSERVACIONES RESPECTO REQUISITO HABILITANTE DEL PERSONAL CLAVE EVALUABLE</v>
      </c>
      <c r="F13225" s="305"/>
      <c r="G13225" s="305"/>
      <c r="H13225" s="305"/>
      <c r="I13225" s="305"/>
      <c r="J13225" s="305"/>
      <c r="K13225" s="305"/>
      <c r="L13225" s="305"/>
    </row>
    <row r="13226" spans="1:12" hidden="1" x14ac:dyDescent="0.3">
      <c r="A13226" s="18" t="str">
        <f>+A13135</f>
        <v>NO</v>
      </c>
      <c r="B13226" s="18"/>
      <c r="E13226" s="312" t="s">
        <v>124</v>
      </c>
      <c r="F13226" s="313"/>
      <c r="G13226" s="313"/>
      <c r="H13226" s="313"/>
      <c r="I13226" s="313"/>
      <c r="J13226" s="313"/>
      <c r="K13226" s="313"/>
      <c r="L13226" s="314"/>
    </row>
    <row r="13227" spans="1:12" hidden="1" x14ac:dyDescent="0.3">
      <c r="A13227" s="18" t="str">
        <f>+A13135</f>
        <v>NO</v>
      </c>
      <c r="B13227" s="18"/>
      <c r="E13227" s="89"/>
      <c r="F13227" s="89"/>
      <c r="G13227" s="89"/>
      <c r="H13227" s="89"/>
      <c r="I13227" s="89"/>
      <c r="J13227" s="89"/>
      <c r="K13227" s="89"/>
      <c r="L13227" s="89"/>
    </row>
    <row r="13228" spans="1:12" ht="13" hidden="1" customHeight="1" x14ac:dyDescent="0.3">
      <c r="A13228" s="18" t="str">
        <f>+A13135</f>
        <v>NO</v>
      </c>
      <c r="B13228" s="18"/>
      <c r="E13228" s="69" t="str">
        <f>+$E$103</f>
        <v>4.2 EQUIPO DE TRABAJO (Personal Clave Evaluable)</v>
      </c>
      <c r="F13228" s="70"/>
      <c r="G13228" s="70"/>
      <c r="H13228" s="70"/>
      <c r="I13228" s="70"/>
      <c r="J13228" s="70"/>
      <c r="K13228" s="70"/>
      <c r="L13228" s="71"/>
    </row>
    <row r="13229" spans="1:12" ht="23.25" hidden="1" customHeight="1" x14ac:dyDescent="0.3">
      <c r="A13229" s="18" t="str">
        <f>+A13135</f>
        <v>NO</v>
      </c>
      <c r="B13229" s="18"/>
      <c r="E13229" s="90" t="str">
        <f>+$E$104</f>
        <v>Formulario 9</v>
      </c>
      <c r="F13229" s="315" t="s">
        <v>46</v>
      </c>
      <c r="G13229" s="316"/>
      <c r="H13229" s="317"/>
      <c r="I13229" s="318"/>
      <c r="J13229" s="318"/>
      <c r="K13229" s="318"/>
      <c r="L13229" s="319"/>
    </row>
    <row r="13230" spans="1:12" hidden="1" x14ac:dyDescent="0.3">
      <c r="A13230" s="18" t="str">
        <f>+A13135</f>
        <v>NO</v>
      </c>
      <c r="B13230" s="18"/>
      <c r="E13230" s="91" t="s">
        <v>124</v>
      </c>
      <c r="F13230" s="91" t="str">
        <f>+$F$99</f>
        <v>Director de Interventoría</v>
      </c>
      <c r="G13230" s="91" t="str">
        <f>+$G$99</f>
        <v>Residente de Interventoría</v>
      </c>
      <c r="H13230" s="320"/>
      <c r="I13230" s="321"/>
      <c r="J13230" s="321"/>
      <c r="K13230" s="321"/>
      <c r="L13230" s="322"/>
    </row>
    <row r="13231" spans="1:12" hidden="1" x14ac:dyDescent="0.3">
      <c r="A13231" s="18" t="str">
        <f>+A13135</f>
        <v>NO</v>
      </c>
      <c r="B13231" s="18"/>
      <c r="E13231" s="89"/>
      <c r="F13231" s="89"/>
      <c r="G13231" s="89"/>
      <c r="H13231" s="89"/>
      <c r="I13231" s="89"/>
      <c r="J13231" s="89"/>
      <c r="K13231" s="89"/>
      <c r="L13231" s="89"/>
    </row>
    <row r="13232" spans="1:12" hidden="1" x14ac:dyDescent="0.3">
      <c r="A13232" s="1" t="str">
        <f>+A13135</f>
        <v>NO</v>
      </c>
      <c r="E13232" s="92" t="str">
        <f>+E13107</f>
        <v>CRITERIOS DE EVALUACIÓN Y PUNTAJE</v>
      </c>
      <c r="F13232" s="93"/>
      <c r="G13232" s="93"/>
      <c r="H13232" s="93"/>
      <c r="I13232" s="93"/>
      <c r="J13232" s="93"/>
      <c r="K13232" s="94"/>
      <c r="L13232" s="95" t="str">
        <f>+$L$107</f>
        <v>PUNTAJE OBTENIDO</v>
      </c>
    </row>
    <row r="13233" spans="1:12" hidden="1" x14ac:dyDescent="0.3">
      <c r="A13233" s="1" t="str">
        <f>+A13135</f>
        <v>NO</v>
      </c>
      <c r="E13233" s="96" t="str">
        <f>+$E$108</f>
        <v>VALOR</v>
      </c>
      <c r="F13233" s="97" t="str">
        <f>+$F$108</f>
        <v>EQUIPO DE TRABAJO (PERSONAL CLAVE EVALUABLE)</v>
      </c>
      <c r="G13233" s="24"/>
      <c r="H13233" s="24"/>
      <c r="I13233" s="24"/>
      <c r="J13233" s="24"/>
      <c r="K13233" s="24"/>
      <c r="L13233" s="98"/>
    </row>
    <row r="13234" spans="1:12" ht="12.75" hidden="1" customHeight="1" x14ac:dyDescent="0.3">
      <c r="A13234" s="1" t="str">
        <f>+A13135</f>
        <v>NO</v>
      </c>
      <c r="E13234" s="96">
        <f>+$E$109</f>
        <v>5</v>
      </c>
      <c r="F13234" s="307" t="str">
        <f>+$F$109</f>
        <v xml:space="preserve"> Experiencia Específica adicional</v>
      </c>
      <c r="G13234" s="308"/>
      <c r="H13234" s="308"/>
      <c r="I13234" s="308"/>
      <c r="J13234" s="308"/>
      <c r="K13234" s="309"/>
      <c r="L13234" s="99" t="str">
        <f>IFERROR(IF(VLOOKUP(C13135,'R. PUNTAJES'!$C$14:$R$213,'R. PUNTAJES'!$I$10,0)="","",VLOOKUP(C13135,'R. PUNTAJES'!$C$14:$R$213,'R. PUNTAJES'!$I$10,0)),"")</f>
        <v/>
      </c>
    </row>
    <row r="13235" spans="1:12" ht="12.75" hidden="1" customHeight="1" x14ac:dyDescent="0.3">
      <c r="A13235" s="1" t="str">
        <f>+A13135</f>
        <v>NO</v>
      </c>
      <c r="E13235" s="96">
        <f>+$E$110</f>
        <v>5</v>
      </c>
      <c r="F13235" s="307" t="str">
        <f>+$F$110</f>
        <v>Formación Académica adicional</v>
      </c>
      <c r="G13235" s="308"/>
      <c r="H13235" s="308"/>
      <c r="I13235" s="308"/>
      <c r="J13235" s="308"/>
      <c r="K13235" s="309"/>
      <c r="L13235" s="99" t="str">
        <f>IFERROR(IF(VLOOKUP(C13135,'R. PUNTAJES'!$C$14:$R$213,'R. PUNTAJES'!$J$10,0)="","",VLOOKUP(C13135,'R. PUNTAJES'!$C$14:$R$213,'R. PUNTAJES'!$J$10,0)),"")</f>
        <v/>
      </c>
    </row>
    <row r="13236" spans="1:12" hidden="1" x14ac:dyDescent="0.3">
      <c r="A13236" s="18" t="str">
        <f>+A13135</f>
        <v>NO</v>
      </c>
      <c r="B13236" s="18"/>
      <c r="E13236" s="100"/>
      <c r="F13236" s="101" t="str">
        <f>+$F$111</f>
        <v>FACTOR DE SOSTENIBILIDAD</v>
      </c>
      <c r="G13236" s="102"/>
      <c r="H13236" s="102"/>
      <c r="I13236" s="102"/>
      <c r="J13236" s="102"/>
      <c r="K13236" s="102"/>
      <c r="L13236" s="103"/>
    </row>
    <row r="13237" spans="1:12" hidden="1" x14ac:dyDescent="0.3">
      <c r="A13237" s="18" t="str">
        <f>+A13135</f>
        <v>NO</v>
      </c>
      <c r="B13237" s="18"/>
      <c r="E13237" s="104">
        <v>1</v>
      </c>
      <c r="F13237" s="105" t="str">
        <f>+$F$112</f>
        <v>Compromisos Sostenibilidad</v>
      </c>
      <c r="G13237" s="106"/>
      <c r="H13237" s="106"/>
      <c r="I13237" s="106"/>
      <c r="J13237" s="106"/>
      <c r="K13237" s="106"/>
      <c r="L13237" s="107" t="str">
        <f>IFERROR(IF(VLOOKUP(C13135,'R. PUNTAJES'!$C$14:$R$213,'R. PUNTAJES'!$K$10,0)="","",VLOOKUP(C13135,'R. PUNTAJES'!$C$14:$R$213,'R. PUNTAJES'!$K$10,0)),"")</f>
        <v/>
      </c>
    </row>
    <row r="13238" spans="1:12" hidden="1" x14ac:dyDescent="0.3">
      <c r="A13238" s="1" t="str">
        <f>+A13135</f>
        <v>NO</v>
      </c>
      <c r="E13238" s="108"/>
      <c r="F13238" s="109" t="str">
        <f>+$F$113</f>
        <v>APOYO A LA INDUSTRIA NACIONAL</v>
      </c>
      <c r="G13238" s="110"/>
      <c r="H13238" s="110"/>
      <c r="I13238" s="110"/>
      <c r="J13238" s="110"/>
      <c r="K13238" s="110"/>
      <c r="L13238" s="111"/>
    </row>
    <row r="13239" spans="1:12" ht="12.75" hidden="1" customHeight="1" x14ac:dyDescent="0.3">
      <c r="A13239" s="1" t="str">
        <f>+A13135</f>
        <v>NO</v>
      </c>
      <c r="E13239" s="96">
        <v>20</v>
      </c>
      <c r="F13239" s="307" t="str">
        <f>+$F$114</f>
        <v>Promoción de Servicios Nacionales o con Trato Nacional</v>
      </c>
      <c r="G13239" s="308"/>
      <c r="H13239" s="308"/>
      <c r="I13239" s="308"/>
      <c r="J13239" s="308"/>
      <c r="K13239" s="309"/>
      <c r="L13239" s="99" t="str">
        <f>IFERROR(IF(VLOOKUP(C13135,'R. PUNTAJES'!$C$14:$R$213,'R. PUNTAJES'!$L$10,0)="","",
IF(VLOOKUP(C13135,'R. PUNTAJES'!$C$14:$R$213,'R. PUNTAJES'!$L$10,0)=5,0,
VLOOKUP(C13135,'R. PUNTAJES'!$C$14:$R$213,'R. PUNTAJES'!$L$10,0))),"")</f>
        <v/>
      </c>
    </row>
    <row r="13240" spans="1:12" ht="12.75" hidden="1" customHeight="1" x14ac:dyDescent="0.3">
      <c r="A13240" s="1" t="str">
        <f>+A13135</f>
        <v>NO</v>
      </c>
      <c r="E13240" s="96">
        <v>5</v>
      </c>
      <c r="F13240" s="307" t="str">
        <f>+$F$115</f>
        <v>Incorporación de componente nacional en servicios extranjeros</v>
      </c>
      <c r="G13240" s="308"/>
      <c r="H13240" s="308"/>
      <c r="I13240" s="308"/>
      <c r="J13240" s="308"/>
      <c r="K13240" s="309"/>
      <c r="L13240" s="99" t="str">
        <f>IFERROR(IF(VLOOKUP(C13135,'R. PUNTAJES'!$C$14:$R$213,'R. PUNTAJES'!$L$10,0)="","",
IF(VLOOKUP(C13135,'R. PUNTAJES'!$C$14:$R$213,'R. PUNTAJES'!$L$10,0)=20,0,
VLOOKUP(C13135,'R. PUNTAJES'!$C$14:$R$213,'R. PUNTAJES'!$L$10,0))),"")</f>
        <v/>
      </c>
    </row>
    <row r="13241" spans="1:12" hidden="1" x14ac:dyDescent="0.3">
      <c r="A13241" s="1" t="str">
        <f>+A13135</f>
        <v>NO</v>
      </c>
      <c r="E13241" s="112"/>
      <c r="F13241" s="97" t="str">
        <f>+$F$116</f>
        <v>VINCULACIÓN DE PERSONAS CON DISCAPACIDAD</v>
      </c>
      <c r="G13241" s="24"/>
      <c r="H13241" s="24"/>
      <c r="I13241" s="24"/>
      <c r="J13241" s="24"/>
      <c r="K13241" s="24"/>
      <c r="L13241" s="98"/>
    </row>
    <row r="13242" spans="1:12" ht="12.75" hidden="1" customHeight="1" x14ac:dyDescent="0.3">
      <c r="A13242" s="1" t="str">
        <f>+A13135</f>
        <v>NO</v>
      </c>
      <c r="E13242" s="96">
        <v>1</v>
      </c>
      <c r="F13242" s="307" t="str">
        <f>+$F$117</f>
        <v xml:space="preserve">Trabajadores vinculados a la planta de personal </v>
      </c>
      <c r="G13242" s="308"/>
      <c r="H13242" s="308"/>
      <c r="I13242" s="308"/>
      <c r="J13242" s="308"/>
      <c r="K13242" s="309"/>
      <c r="L13242" s="99" t="str">
        <f>IFERROR(IF(VLOOKUP(C13135,'R. PUNTAJES'!$C$14:$R$213,'R. PUNTAJES'!$M$10,0)="","",VLOOKUP(C13135,'R. PUNTAJES'!$C$14:$R$213,'R. PUNTAJES'!$M$10,0)),"")</f>
        <v/>
      </c>
    </row>
    <row r="13243" spans="1:12" hidden="1" x14ac:dyDescent="0.3">
      <c r="A13243" s="1" t="str">
        <f>+A13135</f>
        <v>NO</v>
      </c>
      <c r="E13243" s="112"/>
      <c r="F13243" s="97" t="str">
        <f>+$F$118</f>
        <v>EMPRENDIMIENTOS Y EMPRESAS DE MUJERES</v>
      </c>
      <c r="G13243" s="24"/>
      <c r="H13243" s="24"/>
      <c r="I13243" s="24"/>
      <c r="J13243" s="24"/>
      <c r="K13243" s="24"/>
      <c r="L13243" s="98"/>
    </row>
    <row r="13244" spans="1:12" ht="13" hidden="1" customHeight="1" x14ac:dyDescent="0.3">
      <c r="A13244" s="1" t="str">
        <f>+A13135</f>
        <v>NO</v>
      </c>
      <c r="E13244" s="96">
        <v>0.25</v>
      </c>
      <c r="F13244" s="307" t="str">
        <f>+$F$119</f>
        <v>Emprendimientos y empresas de mujeres</v>
      </c>
      <c r="G13244" s="308"/>
      <c r="H13244" s="308"/>
      <c r="I13244" s="308"/>
      <c r="J13244" s="308"/>
      <c r="K13244" s="309"/>
      <c r="L13244" s="113" t="str">
        <f>IFERROR(IF(VLOOKUP(C13135,'R. PUNTAJES'!$C$14:$R$213,'R. PUNTAJES'!$N$10,0)="","",VLOOKUP(C13135,'R. PUNTAJES'!$C$14:$R$213,'R. PUNTAJES'!$N$10,0)),"")</f>
        <v/>
      </c>
    </row>
    <row r="13245" spans="1:12" hidden="1" x14ac:dyDescent="0.3">
      <c r="A13245" s="18" t="str">
        <f>+A13246</f>
        <v>NO</v>
      </c>
      <c r="B13245" s="18"/>
      <c r="E13245" s="112"/>
      <c r="F13245" s="97" t="str">
        <f>+$F$120</f>
        <v>MIPYME</v>
      </c>
      <c r="G13245" s="24"/>
      <c r="H13245" s="24"/>
      <c r="I13245" s="24"/>
      <c r="J13245" s="24"/>
      <c r="K13245" s="24"/>
      <c r="L13245" s="98"/>
    </row>
    <row r="13246" spans="1:12" hidden="1" x14ac:dyDescent="0.3">
      <c r="A13246" s="18" t="str">
        <f>+IF(E13246=0,"NO",1)</f>
        <v>NO</v>
      </c>
      <c r="B13246" s="18"/>
      <c r="E13246" s="96">
        <v>0</v>
      </c>
      <c r="F13246" s="307" t="str">
        <f>+$F$121</f>
        <v>Mipyme</v>
      </c>
      <c r="G13246" s="308"/>
      <c r="H13246" s="308"/>
      <c r="I13246" s="308"/>
      <c r="J13246" s="308"/>
      <c r="K13246" s="309"/>
      <c r="L13246" s="113" t="str">
        <f>IFERROR(IF(VLOOKUP(C13135,'R. PUNTAJES'!$C$14:$R$213,'R. PUNTAJES'!$O$10,0)="","",VLOOKUP(C13135,'R. PUNTAJES'!$C$14:$R$213,'R. PUNTAJES'!$O$10,0)),"")</f>
        <v/>
      </c>
    </row>
    <row r="13247" spans="1:12" hidden="1" x14ac:dyDescent="0.3">
      <c r="A13247" s="1" t="str">
        <f>+A13135</f>
        <v>NO</v>
      </c>
      <c r="E13247" s="112"/>
      <c r="F13247" s="97" t="str">
        <f>+$F$122</f>
        <v>EXPERIENCIA DEL PROPONENTE</v>
      </c>
      <c r="G13247" s="24"/>
      <c r="H13247" s="24"/>
      <c r="I13247" s="24"/>
      <c r="J13247" s="24"/>
      <c r="K13247" s="24"/>
      <c r="L13247" s="98"/>
    </row>
    <row r="13248" spans="1:12" hidden="1" x14ac:dyDescent="0.3">
      <c r="A13248" s="1" t="str">
        <f>+A13135</f>
        <v>NO</v>
      </c>
      <c r="E13248" s="96">
        <v>59.5</v>
      </c>
      <c r="F13248" s="307" t="str">
        <f>+$F$123</f>
        <v>mediana con valor absoluto</v>
      </c>
      <c r="G13248" s="308"/>
      <c r="H13248" s="308"/>
      <c r="I13248" s="308"/>
      <c r="J13248" s="308"/>
      <c r="K13248" s="309"/>
      <c r="L13248" s="113" t="str">
        <f>IFERROR(IF(VLOOKUP(C13135,'R. PUNTAJES'!$C$14:$R$213,'R. PUNTAJES'!$R$10,0)="","",VLOOKUP(C13135,'R. PUNTAJES'!$C$14:$R$213,'R. PUNTAJES'!$R$10,0)),"")</f>
        <v/>
      </c>
    </row>
    <row r="13249" spans="1:16" hidden="1" x14ac:dyDescent="0.3">
      <c r="A13249" s="1" t="str">
        <f>+A13135</f>
        <v>NO</v>
      </c>
      <c r="E13249" s="112"/>
      <c r="F13249" s="97" t="str">
        <f>+$F$124</f>
        <v>MULTAS</v>
      </c>
      <c r="G13249" s="24"/>
      <c r="H13249" s="24"/>
      <c r="I13249" s="24"/>
      <c r="J13249" s="24"/>
      <c r="K13249" s="24"/>
      <c r="L13249" s="98"/>
    </row>
    <row r="13250" spans="1:16" ht="12.75" hidden="1" customHeight="1" x14ac:dyDescent="0.3">
      <c r="A13250" s="1" t="str">
        <f>+A13135</f>
        <v>NO</v>
      </c>
      <c r="E13250" s="96">
        <v>-2</v>
      </c>
      <c r="F13250" s="307" t="str">
        <f>+$F$125</f>
        <v>Una o más multas o cláusulas penales durante el último año</v>
      </c>
      <c r="G13250" s="310"/>
      <c r="H13250" s="310"/>
      <c r="I13250" s="310"/>
      <c r="J13250" s="310"/>
      <c r="K13250" s="311"/>
      <c r="L13250" s="99" t="str">
        <f>IFERROR(IF(VLOOKUP(C13135,'R. PUNTAJES'!$C$14:$R$213,'R. PUNTAJES'!$Q$10,0)="","",VLOOKUP(C13135,'R. PUNTAJES'!$C$14:$R$213,'R. PUNTAJES'!$Q$10,0)),"")</f>
        <v/>
      </c>
    </row>
    <row r="13251" spans="1:16" hidden="1" x14ac:dyDescent="0.3">
      <c r="A13251" s="1" t="str">
        <f>+A13135</f>
        <v>NO</v>
      </c>
      <c r="E13251" s="112"/>
      <c r="F13251" s="97" t="str">
        <f>+$F$126</f>
        <v>OBRAS INCONCLUSAS</v>
      </c>
      <c r="G13251" s="24"/>
      <c r="H13251" s="24"/>
      <c r="I13251" s="24"/>
      <c r="J13251" s="24"/>
      <c r="K13251" s="24"/>
      <c r="L13251" s="98"/>
    </row>
    <row r="13252" spans="1:16" hidden="1" x14ac:dyDescent="0.3">
      <c r="A13252" s="1" t="str">
        <f>+A13135</f>
        <v>NO</v>
      </c>
      <c r="E13252" s="96">
        <v>-1</v>
      </c>
      <c r="F13252" s="301" t="str">
        <f>+$F$127</f>
        <v>Anotación vigente de obra civil inconclusa</v>
      </c>
      <c r="G13252" s="302"/>
      <c r="H13252" s="302"/>
      <c r="I13252" s="302"/>
      <c r="J13252" s="302"/>
      <c r="K13252" s="303"/>
      <c r="L13252" s="99" t="str">
        <f>IFERROR(IF(VLOOKUP(C13135,'R. PUNTAJES'!$C$14:$R$213,'R. PUNTAJES'!$P$10,0)="","",VLOOKUP(C13135,'R. PUNTAJES'!$C$14:$R$213,'R. PUNTAJES'!$P$10,0)),"")</f>
        <v/>
      </c>
    </row>
    <row r="13253" spans="1:16" ht="7.5" hidden="1" customHeight="1" x14ac:dyDescent="0.3">
      <c r="A13253" s="1" t="str">
        <f>+A13135</f>
        <v>NO</v>
      </c>
      <c r="E13253" s="114"/>
      <c r="F13253" s="45"/>
      <c r="G13253" s="45"/>
      <c r="H13253" s="45"/>
      <c r="I13253" s="45"/>
      <c r="J13253" s="45"/>
      <c r="K13253" s="45"/>
      <c r="L13253" s="48"/>
    </row>
    <row r="13254" spans="1:16" hidden="1" x14ac:dyDescent="0.3">
      <c r="A13254" s="1" t="str">
        <f>+A13135</f>
        <v>NO</v>
      </c>
      <c r="E13254" s="115" t="str">
        <f>+$E$129</f>
        <v>PUNTAJE TOTAL</v>
      </c>
      <c r="F13254" s="116"/>
      <c r="G13254" s="116"/>
      <c r="H13254" s="116"/>
      <c r="I13254" s="116"/>
      <c r="J13254" s="116"/>
      <c r="K13254" s="117"/>
      <c r="L13254" s="118">
        <f>IFERROR(IF(VLOOKUP(C13135,'R. PUNTAJES'!$C$14:$R$213,'R. PUNTAJES'!$H$10,0)="RECHAZO","",SUM(L13234:L13252)),"")</f>
        <v>0</v>
      </c>
    </row>
    <row r="13255" spans="1:16" hidden="1" x14ac:dyDescent="0.3">
      <c r="A13255" s="1" t="str">
        <f>+A13135</f>
        <v>NO</v>
      </c>
      <c r="E13255" s="304" t="str">
        <f>+$E$130</f>
        <v>OBSERVACIONES RESPECTO A PUNTAJES</v>
      </c>
      <c r="F13255" s="305"/>
      <c r="G13255" s="305"/>
      <c r="H13255" s="305"/>
      <c r="I13255" s="305"/>
      <c r="J13255" s="305"/>
      <c r="K13255" s="305"/>
      <c r="L13255" s="305"/>
    </row>
    <row r="13256" spans="1:16" ht="12" hidden="1" customHeight="1" x14ac:dyDescent="0.3">
      <c r="A13256" s="1" t="str">
        <f>+A13135</f>
        <v>NO</v>
      </c>
      <c r="E13256" s="306" t="s">
        <v>124</v>
      </c>
      <c r="F13256" s="305"/>
      <c r="G13256" s="305"/>
      <c r="H13256" s="305"/>
      <c r="I13256" s="305"/>
      <c r="J13256" s="305"/>
      <c r="K13256" s="305"/>
      <c r="L13256" s="305"/>
      <c r="N13256" s="119"/>
      <c r="O13256" s="119"/>
      <c r="P13256" s="120"/>
    </row>
    <row r="13257" spans="1:16" ht="3" hidden="1" customHeight="1" x14ac:dyDescent="0.3">
      <c r="A13257" s="1" t="str">
        <f>+A13136</f>
        <v>NO</v>
      </c>
      <c r="E13257" s="121"/>
      <c r="F13257" s="122"/>
      <c r="G13257" s="122"/>
      <c r="H13257" s="122"/>
      <c r="I13257" s="122"/>
      <c r="J13257" s="122"/>
      <c r="K13257" s="122"/>
      <c r="L13257" s="123"/>
    </row>
    <row r="13258" spans="1:16" hidden="1" x14ac:dyDescent="0.3">
      <c r="A13258" s="1" t="str">
        <f>+IF(OR(C13260=""),"NO",1)</f>
        <v>NO</v>
      </c>
      <c r="E13258" s="346"/>
      <c r="F13258" s="347"/>
      <c r="G13258" s="347"/>
      <c r="H13258" s="347"/>
      <c r="I13258" s="347"/>
      <c r="J13258" s="347"/>
      <c r="K13258" s="347"/>
      <c r="L13258" s="347"/>
    </row>
    <row r="13259" spans="1:16" ht="4.5" hidden="1" customHeight="1" x14ac:dyDescent="0.3">
      <c r="A13259" s="1" t="str">
        <f>+A13260</f>
        <v>NO</v>
      </c>
      <c r="E13259" s="15"/>
      <c r="F13259" s="16"/>
      <c r="G13259" s="16"/>
      <c r="H13259" s="16"/>
      <c r="I13259" s="16"/>
      <c r="J13259" s="16"/>
      <c r="K13259" s="16"/>
      <c r="L13259" s="17"/>
    </row>
    <row r="13260" spans="1:16" ht="15.75" hidden="1" customHeight="1" x14ac:dyDescent="0.3">
      <c r="A13260" s="1" t="str">
        <f>+IF(OR(C13260=""),"NO",1)</f>
        <v>NO</v>
      </c>
      <c r="B13260" s="1">
        <f>1+MAX($B$1:B13259)</f>
        <v>107</v>
      </c>
      <c r="C13260" s="18" t="s">
        <v>124</v>
      </c>
      <c r="E13260" s="19" t="s">
        <v>124</v>
      </c>
      <c r="F13260" s="20"/>
      <c r="G13260" s="20"/>
      <c r="H13260" s="20"/>
      <c r="I13260" s="21"/>
      <c r="J13260" s="20"/>
      <c r="K13260" s="21"/>
      <c r="L13260" s="22"/>
    </row>
    <row r="13261" spans="1:16" hidden="1" x14ac:dyDescent="0.3">
      <c r="A13261" s="1" t="str">
        <f>A13260</f>
        <v>NO</v>
      </c>
      <c r="E13261" s="23" t="str">
        <f>+$E$11</f>
        <v>Integrantes</v>
      </c>
      <c r="F13261" s="24"/>
      <c r="G13261" s="24"/>
      <c r="H13261" s="24"/>
      <c r="I13261" s="24"/>
      <c r="J13261" s="24"/>
      <c r="K13261" s="25" t="str">
        <f>+$K$11</f>
        <v>Nit</v>
      </c>
      <c r="L13261" s="26" t="str">
        <f>+$L$11</f>
        <v>Part.</v>
      </c>
    </row>
    <row r="13262" spans="1:16" hidden="1" x14ac:dyDescent="0.3">
      <c r="A13262" s="1" t="str">
        <f>+A13261</f>
        <v>NO</v>
      </c>
      <c r="C13262" s="1" t="s">
        <v>124</v>
      </c>
      <c r="E13262" s="27" t="s">
        <v>124</v>
      </c>
      <c r="F13262" s="28"/>
      <c r="G13262" s="28"/>
      <c r="H13262" s="28"/>
      <c r="I13262" s="28"/>
      <c r="J13262" s="28"/>
      <c r="K13262" s="29" t="s">
        <v>124</v>
      </c>
      <c r="L13262" s="30" t="s">
        <v>124</v>
      </c>
    </row>
    <row r="13263" spans="1:16" hidden="1" x14ac:dyDescent="0.3">
      <c r="A13263" s="18" t="str">
        <f>+IF(OR(C13263=""),"NO",1)</f>
        <v>NO</v>
      </c>
      <c r="B13263" s="18"/>
      <c r="C13263" s="1" t="s">
        <v>124</v>
      </c>
      <c r="E13263" s="31" t="s">
        <v>124</v>
      </c>
      <c r="F13263" s="32"/>
      <c r="G13263" s="32"/>
      <c r="H13263" s="32"/>
      <c r="I13263" s="32"/>
      <c r="J13263" s="32"/>
      <c r="K13263" s="33" t="s">
        <v>124</v>
      </c>
      <c r="L13263" s="34" t="s">
        <v>124</v>
      </c>
    </row>
    <row r="13264" spans="1:16" hidden="1" x14ac:dyDescent="0.3">
      <c r="A13264" s="18" t="str">
        <f>+IF(OR(C13264=""),"NO",1)</f>
        <v>NO</v>
      </c>
      <c r="B13264" s="18"/>
      <c r="C13264" s="1" t="s">
        <v>124</v>
      </c>
      <c r="E13264" s="31" t="s">
        <v>124</v>
      </c>
      <c r="F13264" s="32"/>
      <c r="G13264" s="32"/>
      <c r="H13264" s="32"/>
      <c r="I13264" s="32"/>
      <c r="J13264" s="32"/>
      <c r="K13264" s="33" t="s">
        <v>124</v>
      </c>
      <c r="L13264" s="34" t="s">
        <v>124</v>
      </c>
    </row>
    <row r="13265" spans="1:12" hidden="1" x14ac:dyDescent="0.3">
      <c r="A13265" s="18" t="str">
        <f>+IF(OR(C13265=""),"NO",1)</f>
        <v>NO</v>
      </c>
      <c r="B13265" s="18"/>
      <c r="C13265" s="1" t="s">
        <v>124</v>
      </c>
      <c r="E13265" s="31" t="s">
        <v>13</v>
      </c>
      <c r="F13265" s="32"/>
      <c r="G13265" s="32"/>
      <c r="H13265" s="32"/>
      <c r="I13265" s="32"/>
      <c r="J13265" s="32"/>
      <c r="K13265" s="33"/>
      <c r="L13265" s="34"/>
    </row>
    <row r="13266" spans="1:12" hidden="1" x14ac:dyDescent="0.3">
      <c r="A13266" s="18" t="str">
        <f>+IF(OR(C13266=""),"NO",1)</f>
        <v>NO</v>
      </c>
      <c r="B13266" s="18"/>
      <c r="C13266" s="1" t="s">
        <v>124</v>
      </c>
      <c r="E13266" s="31" t="s">
        <v>13</v>
      </c>
      <c r="F13266" s="32"/>
      <c r="G13266" s="32"/>
      <c r="H13266" s="32"/>
      <c r="I13266" s="32"/>
      <c r="J13266" s="32"/>
      <c r="K13266" s="33"/>
      <c r="L13266" s="34"/>
    </row>
    <row r="13267" spans="1:12" hidden="1" x14ac:dyDescent="0.3">
      <c r="A13267" s="18" t="str">
        <f>+IF(OR(C13267=""),"NO",1)</f>
        <v>NO</v>
      </c>
      <c r="B13267" s="18"/>
      <c r="C13267" s="1" t="s">
        <v>124</v>
      </c>
      <c r="E13267" s="35" t="s">
        <v>13</v>
      </c>
      <c r="F13267" s="36"/>
      <c r="G13267" s="36"/>
      <c r="H13267" s="36"/>
      <c r="I13267" s="36"/>
      <c r="J13267" s="36"/>
      <c r="K13267" s="37"/>
      <c r="L13267" s="38"/>
    </row>
    <row r="13268" spans="1:12" ht="5.15" hidden="1" customHeight="1" x14ac:dyDescent="0.3">
      <c r="A13268" s="1" t="str">
        <f>+A13260</f>
        <v>NO</v>
      </c>
      <c r="E13268" s="39"/>
      <c r="F13268" s="39"/>
      <c r="G13268" s="39"/>
      <c r="H13268" s="39"/>
      <c r="I13268" s="39"/>
      <c r="J13268" s="39"/>
      <c r="K13268" s="39"/>
      <c r="L13268" s="39"/>
    </row>
    <row r="13269" spans="1:12" ht="15.75" hidden="1" customHeight="1" x14ac:dyDescent="0.3">
      <c r="A13269" s="1" t="str">
        <f>+A13260</f>
        <v>NO</v>
      </c>
      <c r="E13269" s="40" t="str">
        <f>+$E$19</f>
        <v>RESULTADO DE EVALUACIÓN TÉCNICA</v>
      </c>
      <c r="F13269" s="41"/>
      <c r="G13269" s="41"/>
      <c r="H13269" s="41"/>
      <c r="I13269" s="41"/>
      <c r="J13269" s="41"/>
      <c r="K13269" s="41"/>
      <c r="L13269" s="42"/>
    </row>
    <row r="13270" spans="1:12" hidden="1" x14ac:dyDescent="0.3">
      <c r="A13270" s="1" t="str">
        <f>+A13260</f>
        <v>NO</v>
      </c>
      <c r="E13270" s="43"/>
      <c r="F13270" s="44" t="str">
        <f>+$F$20</f>
        <v>Experiencia</v>
      </c>
      <c r="G13270" s="45"/>
      <c r="H13270" s="45"/>
      <c r="I13270" s="45"/>
      <c r="J13270" s="45"/>
      <c r="K13270" s="46"/>
      <c r="L13270" s="47" t="s">
        <v>124</v>
      </c>
    </row>
    <row r="13271" spans="1:12" hidden="1" x14ac:dyDescent="0.3">
      <c r="A13271" s="1" t="str">
        <f>+A13260</f>
        <v>NO</v>
      </c>
      <c r="E13271" s="348" t="str">
        <f>+$E$21</f>
        <v>OBSERVACIONES RESPECTO A LA EVALUACIÓN DE EXPERIENCIA</v>
      </c>
      <c r="F13271" s="308"/>
      <c r="G13271" s="308"/>
      <c r="H13271" s="308"/>
      <c r="I13271" s="308"/>
      <c r="J13271" s="308"/>
      <c r="K13271" s="308"/>
      <c r="L13271" s="349"/>
    </row>
    <row r="13272" spans="1:12" hidden="1" x14ac:dyDescent="0.3">
      <c r="A13272" s="1" t="str">
        <f>+A13260</f>
        <v>NO</v>
      </c>
      <c r="E13272" s="350" t="s">
        <v>124</v>
      </c>
      <c r="F13272" s="351"/>
      <c r="G13272" s="351"/>
      <c r="H13272" s="351"/>
      <c r="I13272" s="351"/>
      <c r="J13272" s="351"/>
      <c r="K13272" s="351"/>
      <c r="L13272" s="352"/>
    </row>
    <row r="13273" spans="1:12" ht="5.15" hidden="1" customHeight="1" x14ac:dyDescent="0.3">
      <c r="A13273" s="1" t="str">
        <f>+A13260</f>
        <v>NO</v>
      </c>
      <c r="E13273" s="39"/>
      <c r="F13273" s="39"/>
      <c r="G13273" s="39"/>
      <c r="H13273" s="39"/>
      <c r="I13273" s="39"/>
      <c r="J13273" s="39"/>
      <c r="K13273" s="39"/>
      <c r="L13273" s="39"/>
    </row>
    <row r="13274" spans="1:12" ht="12.75" hidden="1" customHeight="1" x14ac:dyDescent="0.3">
      <c r="A13274" s="1" t="str">
        <f>+A13260</f>
        <v>NO</v>
      </c>
      <c r="E13274" s="40" t="str">
        <f>+$E$24</f>
        <v>EXPERIENCIA HABILITANTE: CONTRATOS PRESENTADOS</v>
      </c>
      <c r="F13274" s="41"/>
      <c r="G13274" s="41"/>
      <c r="H13274" s="41"/>
      <c r="I13274" s="41"/>
      <c r="J13274" s="41"/>
      <c r="K13274" s="41"/>
      <c r="L13274" s="42"/>
    </row>
    <row r="13275" spans="1:12" ht="8.5" hidden="1" customHeight="1" x14ac:dyDescent="0.3">
      <c r="A13275" s="1" t="str">
        <f>+A13260</f>
        <v>NO</v>
      </c>
      <c r="E13275" s="49"/>
      <c r="F13275" s="50"/>
      <c r="G13275" s="51"/>
      <c r="H13275" s="51"/>
      <c r="I13275" s="51"/>
      <c r="J13275" s="51"/>
      <c r="K13275" s="51"/>
      <c r="L13275" s="52"/>
    </row>
    <row r="13276" spans="1:12" hidden="1" x14ac:dyDescent="0.3">
      <c r="A13276" s="18" t="str">
        <f>+IF(OR(C13276=""),"NO",1)</f>
        <v>NO</v>
      </c>
      <c r="B13276" s="18"/>
      <c r="C13276" s="1" t="s">
        <v>124</v>
      </c>
      <c r="E13276" s="329">
        <v>1</v>
      </c>
      <c r="F13276" s="53" t="str">
        <f>+$F$26</f>
        <v>OBJETO</v>
      </c>
      <c r="G13276" s="332" t="s">
        <v>124</v>
      </c>
      <c r="H13276" s="333"/>
      <c r="I13276" s="333"/>
      <c r="J13276" s="333"/>
      <c r="K13276" s="333"/>
      <c r="L13276" s="334"/>
    </row>
    <row r="13277" spans="1:12" hidden="1" x14ac:dyDescent="0.3">
      <c r="A13277" s="18" t="str">
        <f>+IF(OR(C13276=""),"NO",1)</f>
        <v>NO</v>
      </c>
      <c r="B13277" s="18"/>
      <c r="E13277" s="330"/>
      <c r="F13277" s="54" t="str">
        <f>+$F$27</f>
        <v>CONTRATANTE</v>
      </c>
      <c r="G13277" s="335" t="s">
        <v>124</v>
      </c>
      <c r="H13277" s="310"/>
      <c r="I13277" s="310"/>
      <c r="J13277" s="310"/>
      <c r="K13277" s="310"/>
      <c r="L13277" s="336"/>
    </row>
    <row r="13278" spans="1:12" hidden="1" x14ac:dyDescent="0.3">
      <c r="A13278" s="18" t="str">
        <f>+IF(OR(C13276=""),"NO",1)</f>
        <v>NO</v>
      </c>
      <c r="B13278" s="18"/>
      <c r="E13278" s="330"/>
      <c r="F13278" s="54" t="str">
        <f>+$F$28</f>
        <v>APORTANTE</v>
      </c>
      <c r="G13278" s="337" t="s">
        <v>124</v>
      </c>
      <c r="H13278" s="338"/>
      <c r="I13278" s="338"/>
      <c r="J13278" s="338"/>
      <c r="K13278" s="338"/>
      <c r="L13278" s="339"/>
    </row>
    <row r="13279" spans="1:12" hidden="1" x14ac:dyDescent="0.3">
      <c r="A13279" s="18" t="str">
        <f>+IF(OR(C13276=""),"NO",1)</f>
        <v>NO</v>
      </c>
      <c r="B13279" s="18"/>
      <c r="E13279" s="330"/>
      <c r="F13279" s="54" t="str">
        <f>+$F$29</f>
        <v>VALOR /SMMLV)</v>
      </c>
      <c r="G13279" s="55" t="s">
        <v>124</v>
      </c>
      <c r="H13279" s="56" t="str">
        <f>+$H$29</f>
        <v>% PART..</v>
      </c>
      <c r="I13279" s="57" t="s">
        <v>124</v>
      </c>
      <c r="J13279" s="58" t="str">
        <f>+$J$29</f>
        <v>VALOR ACREDITADO</v>
      </c>
      <c r="K13279" s="59"/>
      <c r="L13279" s="47" t="s">
        <v>124</v>
      </c>
    </row>
    <row r="13280" spans="1:12" hidden="1" x14ac:dyDescent="0.3">
      <c r="A13280" s="18" t="str">
        <f>+IF(OR(C13276=""),"NO",1)</f>
        <v>NO</v>
      </c>
      <c r="B13280" s="18"/>
      <c r="E13280" s="330"/>
      <c r="F13280" s="60" t="str">
        <f>+$F$30</f>
        <v>EXPERIENCIA APORTADA</v>
      </c>
      <c r="G13280" s="340" t="s">
        <v>124</v>
      </c>
      <c r="H13280" s="341"/>
      <c r="I13280" s="341"/>
      <c r="J13280" s="341"/>
      <c r="K13280" s="341"/>
      <c r="L13280" s="342"/>
    </row>
    <row r="13281" spans="1:12" hidden="1" x14ac:dyDescent="0.3">
      <c r="A13281" s="18" t="str">
        <f>+IF(OR(C13276=""),"NO",1)</f>
        <v>NO</v>
      </c>
      <c r="B13281" s="18"/>
      <c r="E13281" s="331"/>
      <c r="F13281" s="62" t="str">
        <f>+$F$31</f>
        <v>OBSERVACIÓN</v>
      </c>
      <c r="G13281" s="343" t="s">
        <v>124</v>
      </c>
      <c r="H13281" s="344"/>
      <c r="I13281" s="344"/>
      <c r="J13281" s="344"/>
      <c r="K13281" s="344"/>
      <c r="L13281" s="345"/>
    </row>
    <row r="13282" spans="1:12" ht="8.5" hidden="1" customHeight="1" x14ac:dyDescent="0.3">
      <c r="A13282" s="18" t="str">
        <f>+IF(OR(C13276=""),"NO",1)</f>
        <v>NO</v>
      </c>
      <c r="B13282" s="18"/>
      <c r="E13282" s="49"/>
      <c r="F13282" s="50"/>
      <c r="G13282" s="51"/>
      <c r="H13282" s="51"/>
      <c r="I13282" s="51"/>
      <c r="J13282" s="51"/>
      <c r="K13282" s="51"/>
      <c r="L13282" s="52"/>
    </row>
    <row r="13283" spans="1:12" hidden="1" x14ac:dyDescent="0.3">
      <c r="A13283" s="18" t="str">
        <f t="shared" ref="A13283" si="4452">+IF(OR(C13283=""),"NO",1)</f>
        <v>NO</v>
      </c>
      <c r="B13283" s="18"/>
      <c r="C13283" s="1" t="s">
        <v>124</v>
      </c>
      <c r="E13283" s="329">
        <v>2</v>
      </c>
      <c r="F13283" s="53" t="str">
        <f>+$F$26</f>
        <v>OBJETO</v>
      </c>
      <c r="G13283" s="332" t="s">
        <v>124</v>
      </c>
      <c r="H13283" s="333"/>
      <c r="I13283" s="333"/>
      <c r="J13283" s="333"/>
      <c r="K13283" s="333"/>
      <c r="L13283" s="334"/>
    </row>
    <row r="13284" spans="1:12" hidden="1" x14ac:dyDescent="0.3">
      <c r="A13284" s="18" t="str">
        <f t="shared" ref="A13284" si="4453">+IF(OR(C13283=""),"NO",1)</f>
        <v>NO</v>
      </c>
      <c r="B13284" s="18"/>
      <c r="E13284" s="330"/>
      <c r="F13284" s="54" t="str">
        <f>+$F$27</f>
        <v>CONTRATANTE</v>
      </c>
      <c r="G13284" s="335" t="s">
        <v>124</v>
      </c>
      <c r="H13284" s="310"/>
      <c r="I13284" s="310"/>
      <c r="J13284" s="310"/>
      <c r="K13284" s="310"/>
      <c r="L13284" s="336"/>
    </row>
    <row r="13285" spans="1:12" hidden="1" x14ac:dyDescent="0.3">
      <c r="A13285" s="18" t="str">
        <f t="shared" ref="A13285" si="4454">+IF(OR(C13283=""),"NO",1)</f>
        <v>NO</v>
      </c>
      <c r="B13285" s="18"/>
      <c r="E13285" s="330"/>
      <c r="F13285" s="54" t="str">
        <f>+$F$28</f>
        <v>APORTANTE</v>
      </c>
      <c r="G13285" s="337" t="s">
        <v>124</v>
      </c>
      <c r="H13285" s="338"/>
      <c r="I13285" s="338"/>
      <c r="J13285" s="338"/>
      <c r="K13285" s="338"/>
      <c r="L13285" s="339"/>
    </row>
    <row r="13286" spans="1:12" hidden="1" x14ac:dyDescent="0.3">
      <c r="A13286" s="18" t="str">
        <f t="shared" ref="A13286" si="4455">+IF(OR(C13283=""),"NO",1)</f>
        <v>NO</v>
      </c>
      <c r="B13286" s="18"/>
      <c r="E13286" s="330"/>
      <c r="F13286" s="54" t="str">
        <f>+$F$29</f>
        <v>VALOR /SMMLV)</v>
      </c>
      <c r="G13286" s="55" t="s">
        <v>124</v>
      </c>
      <c r="H13286" s="56" t="str">
        <f>+$H$29</f>
        <v>% PART..</v>
      </c>
      <c r="I13286" s="57" t="s">
        <v>124</v>
      </c>
      <c r="J13286" s="58" t="str">
        <f>+$J$29</f>
        <v>VALOR ACREDITADO</v>
      </c>
      <c r="K13286" s="59"/>
      <c r="L13286" s="47" t="s">
        <v>124</v>
      </c>
    </row>
    <row r="13287" spans="1:12" hidden="1" x14ac:dyDescent="0.3">
      <c r="A13287" s="18" t="str">
        <f t="shared" ref="A13287" si="4456">+IF(OR(C13283=""),"NO",1)</f>
        <v>NO</v>
      </c>
      <c r="B13287" s="18"/>
      <c r="E13287" s="330"/>
      <c r="F13287" s="60" t="str">
        <f>+$F$30</f>
        <v>EXPERIENCIA APORTADA</v>
      </c>
      <c r="G13287" s="340" t="s">
        <v>124</v>
      </c>
      <c r="H13287" s="341"/>
      <c r="I13287" s="341"/>
      <c r="J13287" s="341"/>
      <c r="K13287" s="341"/>
      <c r="L13287" s="342"/>
    </row>
    <row r="13288" spans="1:12" hidden="1" x14ac:dyDescent="0.3">
      <c r="A13288" s="18" t="str">
        <f t="shared" ref="A13288" si="4457">+IF(OR(C13283=""),"NO",1)</f>
        <v>NO</v>
      </c>
      <c r="B13288" s="18"/>
      <c r="E13288" s="331"/>
      <c r="F13288" s="62" t="str">
        <f>+$F$31</f>
        <v>OBSERVACIÓN</v>
      </c>
      <c r="G13288" s="343" t="s">
        <v>124</v>
      </c>
      <c r="H13288" s="344"/>
      <c r="I13288" s="344"/>
      <c r="J13288" s="344"/>
      <c r="K13288" s="344"/>
      <c r="L13288" s="345"/>
    </row>
    <row r="13289" spans="1:12" ht="8.5" hidden="1" customHeight="1" x14ac:dyDescent="0.3">
      <c r="A13289" s="18" t="str">
        <f t="shared" ref="A13289" si="4458">+IF(OR(C13283=""),"NO",1)</f>
        <v>NO</v>
      </c>
      <c r="B13289" s="18"/>
      <c r="E13289" s="49"/>
      <c r="F13289" s="50"/>
      <c r="G13289" s="51"/>
      <c r="H13289" s="51"/>
      <c r="I13289" s="51"/>
      <c r="J13289" s="51"/>
      <c r="K13289" s="51"/>
      <c r="L13289" s="52"/>
    </row>
    <row r="13290" spans="1:12" hidden="1" x14ac:dyDescent="0.3">
      <c r="A13290" s="18" t="str">
        <f t="shared" ref="A13290" si="4459">+IF(OR(C13290=""),"NO",1)</f>
        <v>NO</v>
      </c>
      <c r="B13290" s="18"/>
      <c r="C13290" s="1" t="s">
        <v>124</v>
      </c>
      <c r="E13290" s="329">
        <v>3</v>
      </c>
      <c r="F13290" s="53" t="str">
        <f>+$F$26</f>
        <v>OBJETO</v>
      </c>
      <c r="G13290" s="332" t="s">
        <v>124</v>
      </c>
      <c r="H13290" s="333"/>
      <c r="I13290" s="333"/>
      <c r="J13290" s="333"/>
      <c r="K13290" s="333"/>
      <c r="L13290" s="334"/>
    </row>
    <row r="13291" spans="1:12" hidden="1" x14ac:dyDescent="0.3">
      <c r="A13291" s="18" t="str">
        <f t="shared" ref="A13291" si="4460">+IF(OR(C13290=""),"NO",1)</f>
        <v>NO</v>
      </c>
      <c r="B13291" s="18"/>
      <c r="E13291" s="330"/>
      <c r="F13291" s="54" t="str">
        <f>+$F$27</f>
        <v>CONTRATANTE</v>
      </c>
      <c r="G13291" s="335" t="s">
        <v>124</v>
      </c>
      <c r="H13291" s="310"/>
      <c r="I13291" s="310"/>
      <c r="J13291" s="310"/>
      <c r="K13291" s="310"/>
      <c r="L13291" s="336"/>
    </row>
    <row r="13292" spans="1:12" hidden="1" x14ac:dyDescent="0.3">
      <c r="A13292" s="18" t="str">
        <f t="shared" ref="A13292" si="4461">+IF(OR(C13290=""),"NO",1)</f>
        <v>NO</v>
      </c>
      <c r="B13292" s="18"/>
      <c r="E13292" s="330"/>
      <c r="F13292" s="54" t="str">
        <f>+$F$28</f>
        <v>APORTANTE</v>
      </c>
      <c r="G13292" s="337" t="s">
        <v>124</v>
      </c>
      <c r="H13292" s="338"/>
      <c r="I13292" s="338"/>
      <c r="J13292" s="338"/>
      <c r="K13292" s="338"/>
      <c r="L13292" s="339"/>
    </row>
    <row r="13293" spans="1:12" hidden="1" x14ac:dyDescent="0.3">
      <c r="A13293" s="18" t="str">
        <f t="shared" ref="A13293" si="4462">+IF(OR(C13290=""),"NO",1)</f>
        <v>NO</v>
      </c>
      <c r="B13293" s="18"/>
      <c r="E13293" s="330"/>
      <c r="F13293" s="54" t="str">
        <f>+$F$29</f>
        <v>VALOR /SMMLV)</v>
      </c>
      <c r="G13293" s="55" t="s">
        <v>124</v>
      </c>
      <c r="H13293" s="56" t="str">
        <f>+$H$29</f>
        <v>% PART..</v>
      </c>
      <c r="I13293" s="57" t="s">
        <v>124</v>
      </c>
      <c r="J13293" s="58" t="str">
        <f>+$J$29</f>
        <v>VALOR ACREDITADO</v>
      </c>
      <c r="K13293" s="59"/>
      <c r="L13293" s="47" t="s">
        <v>124</v>
      </c>
    </row>
    <row r="13294" spans="1:12" hidden="1" x14ac:dyDescent="0.3">
      <c r="A13294" s="18" t="str">
        <f t="shared" ref="A13294" si="4463">+IF(OR(C13290=""),"NO",1)</f>
        <v>NO</v>
      </c>
      <c r="B13294" s="18"/>
      <c r="E13294" s="330"/>
      <c r="F13294" s="60" t="str">
        <f>+$F$30</f>
        <v>EXPERIENCIA APORTADA</v>
      </c>
      <c r="G13294" s="340" t="s">
        <v>124</v>
      </c>
      <c r="H13294" s="341"/>
      <c r="I13294" s="341"/>
      <c r="J13294" s="341"/>
      <c r="K13294" s="341"/>
      <c r="L13294" s="342"/>
    </row>
    <row r="13295" spans="1:12" hidden="1" x14ac:dyDescent="0.3">
      <c r="A13295" s="18" t="str">
        <f t="shared" ref="A13295" si="4464">+IF(OR(C13290=""),"NO",1)</f>
        <v>NO</v>
      </c>
      <c r="B13295" s="18"/>
      <c r="E13295" s="331"/>
      <c r="F13295" s="62" t="str">
        <f>+$F$31</f>
        <v>OBSERVACIÓN</v>
      </c>
      <c r="G13295" s="343" t="s">
        <v>124</v>
      </c>
      <c r="H13295" s="344"/>
      <c r="I13295" s="344"/>
      <c r="J13295" s="344"/>
      <c r="K13295" s="344"/>
      <c r="L13295" s="345"/>
    </row>
    <row r="13296" spans="1:12" ht="8.5" hidden="1" customHeight="1" x14ac:dyDescent="0.3">
      <c r="A13296" s="18" t="str">
        <f t="shared" ref="A13296" si="4465">+IF(OR(C13290=""),"NO",1)</f>
        <v>NO</v>
      </c>
      <c r="B13296" s="18"/>
      <c r="E13296" s="49"/>
      <c r="F13296" s="50"/>
      <c r="G13296" s="51"/>
      <c r="H13296" s="51"/>
      <c r="I13296" s="51"/>
      <c r="J13296" s="51"/>
      <c r="K13296" s="51"/>
      <c r="L13296" s="52"/>
    </row>
    <row r="13297" spans="1:12" hidden="1" x14ac:dyDescent="0.3">
      <c r="A13297" s="18" t="str">
        <f t="shared" ref="A13297" si="4466">+IF(OR(C13297=""),"NO",1)</f>
        <v>NO</v>
      </c>
      <c r="B13297" s="18"/>
      <c r="C13297" s="1" t="s">
        <v>124</v>
      </c>
      <c r="E13297" s="329">
        <v>4</v>
      </c>
      <c r="F13297" s="53" t="str">
        <f>+$F$26</f>
        <v>OBJETO</v>
      </c>
      <c r="G13297" s="332" t="s">
        <v>124</v>
      </c>
      <c r="H13297" s="333"/>
      <c r="I13297" s="333"/>
      <c r="J13297" s="333"/>
      <c r="K13297" s="333"/>
      <c r="L13297" s="334"/>
    </row>
    <row r="13298" spans="1:12" hidden="1" x14ac:dyDescent="0.3">
      <c r="A13298" s="18" t="str">
        <f t="shared" ref="A13298" si="4467">+IF(OR(C13297=""),"NO",1)</f>
        <v>NO</v>
      </c>
      <c r="B13298" s="18"/>
      <c r="E13298" s="330"/>
      <c r="F13298" s="54" t="str">
        <f>+$F$27</f>
        <v>CONTRATANTE</v>
      </c>
      <c r="G13298" s="335" t="s">
        <v>124</v>
      </c>
      <c r="H13298" s="310"/>
      <c r="I13298" s="310"/>
      <c r="J13298" s="310"/>
      <c r="K13298" s="310"/>
      <c r="L13298" s="336"/>
    </row>
    <row r="13299" spans="1:12" hidden="1" x14ac:dyDescent="0.3">
      <c r="A13299" s="18" t="str">
        <f t="shared" ref="A13299" si="4468">+IF(OR(C13297=""),"NO",1)</f>
        <v>NO</v>
      </c>
      <c r="B13299" s="18"/>
      <c r="E13299" s="330"/>
      <c r="F13299" s="54" t="str">
        <f>+$F$28</f>
        <v>APORTANTE</v>
      </c>
      <c r="G13299" s="337" t="s">
        <v>124</v>
      </c>
      <c r="H13299" s="338"/>
      <c r="I13299" s="338"/>
      <c r="J13299" s="338"/>
      <c r="K13299" s="338"/>
      <c r="L13299" s="339"/>
    </row>
    <row r="13300" spans="1:12" hidden="1" x14ac:dyDescent="0.3">
      <c r="A13300" s="18" t="str">
        <f t="shared" ref="A13300" si="4469">+IF(OR(C13297=""),"NO",1)</f>
        <v>NO</v>
      </c>
      <c r="B13300" s="18"/>
      <c r="E13300" s="330"/>
      <c r="F13300" s="54" t="str">
        <f>+$F$29</f>
        <v>VALOR /SMMLV)</v>
      </c>
      <c r="G13300" s="55" t="s">
        <v>124</v>
      </c>
      <c r="H13300" s="56" t="str">
        <f>+$H$29</f>
        <v>% PART..</v>
      </c>
      <c r="I13300" s="57" t="s">
        <v>124</v>
      </c>
      <c r="J13300" s="58" t="str">
        <f>+$J$29</f>
        <v>VALOR ACREDITADO</v>
      </c>
      <c r="K13300" s="59"/>
      <c r="L13300" s="47" t="s">
        <v>124</v>
      </c>
    </row>
    <row r="13301" spans="1:12" hidden="1" x14ac:dyDescent="0.3">
      <c r="A13301" s="18" t="str">
        <f t="shared" ref="A13301" si="4470">+IF(OR(C13297=""),"NO",1)</f>
        <v>NO</v>
      </c>
      <c r="B13301" s="18"/>
      <c r="E13301" s="330"/>
      <c r="F13301" s="60" t="str">
        <f>+$F$30</f>
        <v>EXPERIENCIA APORTADA</v>
      </c>
      <c r="G13301" s="340" t="s">
        <v>124</v>
      </c>
      <c r="H13301" s="341"/>
      <c r="I13301" s="341"/>
      <c r="J13301" s="341"/>
      <c r="K13301" s="341"/>
      <c r="L13301" s="342"/>
    </row>
    <row r="13302" spans="1:12" hidden="1" x14ac:dyDescent="0.3">
      <c r="A13302" s="18" t="str">
        <f t="shared" ref="A13302" si="4471">+IF(OR(C13297=""),"NO",1)</f>
        <v>NO</v>
      </c>
      <c r="B13302" s="18"/>
      <c r="E13302" s="331"/>
      <c r="F13302" s="62" t="str">
        <f>+$F$31</f>
        <v>OBSERVACIÓN</v>
      </c>
      <c r="G13302" s="343" t="s">
        <v>124</v>
      </c>
      <c r="H13302" s="344"/>
      <c r="I13302" s="344"/>
      <c r="J13302" s="344"/>
      <c r="K13302" s="344"/>
      <c r="L13302" s="345"/>
    </row>
    <row r="13303" spans="1:12" ht="8.5" hidden="1" customHeight="1" x14ac:dyDescent="0.3">
      <c r="A13303" s="18" t="str">
        <f t="shared" ref="A13303" si="4472">+IF(OR(C13297=""),"NO",1)</f>
        <v>NO</v>
      </c>
      <c r="B13303" s="18"/>
      <c r="E13303" s="49"/>
      <c r="F13303" s="50"/>
      <c r="G13303" s="51"/>
      <c r="H13303" s="51"/>
      <c r="I13303" s="51"/>
      <c r="J13303" s="51"/>
      <c r="K13303" s="51"/>
      <c r="L13303" s="52"/>
    </row>
    <row r="13304" spans="1:12" hidden="1" x14ac:dyDescent="0.3">
      <c r="A13304" s="18" t="str">
        <f t="shared" ref="A13304" si="4473">+IF(OR(C13304=""),"NO",1)</f>
        <v>NO</v>
      </c>
      <c r="B13304" s="18"/>
      <c r="C13304" s="1" t="s">
        <v>124</v>
      </c>
      <c r="E13304" s="329">
        <v>5</v>
      </c>
      <c r="F13304" s="53" t="str">
        <f>+$F$26</f>
        <v>OBJETO</v>
      </c>
      <c r="G13304" s="332" t="s">
        <v>124</v>
      </c>
      <c r="H13304" s="333"/>
      <c r="I13304" s="333"/>
      <c r="J13304" s="333"/>
      <c r="K13304" s="333"/>
      <c r="L13304" s="334"/>
    </row>
    <row r="13305" spans="1:12" hidden="1" x14ac:dyDescent="0.3">
      <c r="A13305" s="18" t="str">
        <f t="shared" ref="A13305" si="4474">+IF(OR(C13304=""),"NO",1)</f>
        <v>NO</v>
      </c>
      <c r="B13305" s="18"/>
      <c r="E13305" s="330"/>
      <c r="F13305" s="54" t="str">
        <f>+$F$27</f>
        <v>CONTRATANTE</v>
      </c>
      <c r="G13305" s="335" t="s">
        <v>124</v>
      </c>
      <c r="H13305" s="310"/>
      <c r="I13305" s="310"/>
      <c r="J13305" s="310"/>
      <c r="K13305" s="310"/>
      <c r="L13305" s="336"/>
    </row>
    <row r="13306" spans="1:12" hidden="1" x14ac:dyDescent="0.3">
      <c r="A13306" s="18" t="str">
        <f t="shared" ref="A13306" si="4475">+IF(OR(C13304=""),"NO",1)</f>
        <v>NO</v>
      </c>
      <c r="B13306" s="18"/>
      <c r="E13306" s="330"/>
      <c r="F13306" s="54" t="str">
        <f>+$F$28</f>
        <v>APORTANTE</v>
      </c>
      <c r="G13306" s="337" t="s">
        <v>124</v>
      </c>
      <c r="H13306" s="338"/>
      <c r="I13306" s="338"/>
      <c r="J13306" s="338"/>
      <c r="K13306" s="338"/>
      <c r="L13306" s="339"/>
    </row>
    <row r="13307" spans="1:12" hidden="1" x14ac:dyDescent="0.3">
      <c r="A13307" s="18" t="str">
        <f t="shared" ref="A13307" si="4476">+IF(OR(C13304=""),"NO",1)</f>
        <v>NO</v>
      </c>
      <c r="B13307" s="18"/>
      <c r="E13307" s="330"/>
      <c r="F13307" s="54" t="str">
        <f>+$F$29</f>
        <v>VALOR /SMMLV)</v>
      </c>
      <c r="G13307" s="55" t="s">
        <v>124</v>
      </c>
      <c r="H13307" s="56" t="str">
        <f>+$H$29</f>
        <v>% PART..</v>
      </c>
      <c r="I13307" s="57" t="s">
        <v>124</v>
      </c>
      <c r="J13307" s="58" t="str">
        <f>+$J$29</f>
        <v>VALOR ACREDITADO</v>
      </c>
      <c r="K13307" s="59"/>
      <c r="L13307" s="47" t="s">
        <v>124</v>
      </c>
    </row>
    <row r="13308" spans="1:12" hidden="1" x14ac:dyDescent="0.3">
      <c r="A13308" s="18" t="str">
        <f t="shared" ref="A13308" si="4477">+IF(OR(C13304=""),"NO",1)</f>
        <v>NO</v>
      </c>
      <c r="B13308" s="18"/>
      <c r="E13308" s="330"/>
      <c r="F13308" s="60" t="str">
        <f>+$F$30</f>
        <v>EXPERIENCIA APORTADA</v>
      </c>
      <c r="G13308" s="340" t="s">
        <v>124</v>
      </c>
      <c r="H13308" s="341"/>
      <c r="I13308" s="341"/>
      <c r="J13308" s="341"/>
      <c r="K13308" s="341"/>
      <c r="L13308" s="342"/>
    </row>
    <row r="13309" spans="1:12" hidden="1" x14ac:dyDescent="0.3">
      <c r="A13309" s="18" t="str">
        <f t="shared" ref="A13309" si="4478">+IF(OR(C13304=""),"NO",1)</f>
        <v>NO</v>
      </c>
      <c r="B13309" s="18"/>
      <c r="E13309" s="331"/>
      <c r="F13309" s="62" t="str">
        <f>+$F$31</f>
        <v>OBSERVACIÓN</v>
      </c>
      <c r="G13309" s="343" t="s">
        <v>124</v>
      </c>
      <c r="H13309" s="344"/>
      <c r="I13309" s="344"/>
      <c r="J13309" s="344"/>
      <c r="K13309" s="344"/>
      <c r="L13309" s="345"/>
    </row>
    <row r="13310" spans="1:12" ht="8.5" hidden="1" customHeight="1" x14ac:dyDescent="0.3">
      <c r="A13310" s="18" t="str">
        <f t="shared" ref="A13310" si="4479">+IF(OR(C13304=""),"NO",1)</f>
        <v>NO</v>
      </c>
      <c r="B13310" s="18"/>
      <c r="E13310" s="49"/>
      <c r="F13310" s="50"/>
      <c r="G13310" s="51"/>
      <c r="H13310" s="51"/>
      <c r="I13310" s="51"/>
      <c r="J13310" s="51"/>
      <c r="K13310" s="51"/>
      <c r="L13310" s="52"/>
    </row>
    <row r="13311" spans="1:12" hidden="1" x14ac:dyDescent="0.3">
      <c r="A13311" s="18" t="str">
        <f t="shared" ref="A13311" si="4480">+IF(OR(C13311=""),"NO",1)</f>
        <v>NO</v>
      </c>
      <c r="B13311" s="18"/>
      <c r="C13311" s="1" t="s">
        <v>124</v>
      </c>
      <c r="E13311" s="329">
        <v>6</v>
      </c>
      <c r="F13311" s="53" t="str">
        <f>+$F$26</f>
        <v>OBJETO</v>
      </c>
      <c r="G13311" s="332" t="s">
        <v>124</v>
      </c>
      <c r="H13311" s="333"/>
      <c r="I13311" s="333"/>
      <c r="J13311" s="333"/>
      <c r="K13311" s="333"/>
      <c r="L13311" s="334"/>
    </row>
    <row r="13312" spans="1:12" hidden="1" x14ac:dyDescent="0.3">
      <c r="A13312" s="18" t="str">
        <f t="shared" ref="A13312" si="4481">+IF(OR(C13311=""),"NO",1)</f>
        <v>NO</v>
      </c>
      <c r="B13312" s="18"/>
      <c r="E13312" s="330"/>
      <c r="F13312" s="54" t="str">
        <f>+$F$27</f>
        <v>CONTRATANTE</v>
      </c>
      <c r="G13312" s="335" t="s">
        <v>124</v>
      </c>
      <c r="H13312" s="310"/>
      <c r="I13312" s="310"/>
      <c r="J13312" s="310"/>
      <c r="K13312" s="310"/>
      <c r="L13312" s="336"/>
    </row>
    <row r="13313" spans="1:12" hidden="1" x14ac:dyDescent="0.3">
      <c r="A13313" s="18" t="str">
        <f t="shared" ref="A13313" si="4482">+IF(OR(C13311=""),"NO",1)</f>
        <v>NO</v>
      </c>
      <c r="B13313" s="18"/>
      <c r="E13313" s="330"/>
      <c r="F13313" s="54" t="str">
        <f>+$F$28</f>
        <v>APORTANTE</v>
      </c>
      <c r="G13313" s="337" t="s">
        <v>124</v>
      </c>
      <c r="H13313" s="338"/>
      <c r="I13313" s="338"/>
      <c r="J13313" s="338"/>
      <c r="K13313" s="338"/>
      <c r="L13313" s="339"/>
    </row>
    <row r="13314" spans="1:12" hidden="1" x14ac:dyDescent="0.3">
      <c r="A13314" s="18" t="str">
        <f t="shared" ref="A13314" si="4483">+IF(OR(C13311=""),"NO",1)</f>
        <v>NO</v>
      </c>
      <c r="B13314" s="18"/>
      <c r="E13314" s="330"/>
      <c r="F13314" s="54" t="str">
        <f>+$F$29</f>
        <v>VALOR /SMMLV)</v>
      </c>
      <c r="G13314" s="55" t="s">
        <v>124</v>
      </c>
      <c r="H13314" s="56" t="str">
        <f>+$H$29</f>
        <v>% PART..</v>
      </c>
      <c r="I13314" s="57" t="s">
        <v>124</v>
      </c>
      <c r="J13314" s="58" t="str">
        <f>+$J$29</f>
        <v>VALOR ACREDITADO</v>
      </c>
      <c r="K13314" s="59"/>
      <c r="L13314" s="47" t="s">
        <v>124</v>
      </c>
    </row>
    <row r="13315" spans="1:12" hidden="1" x14ac:dyDescent="0.3">
      <c r="A13315" s="18" t="str">
        <f t="shared" ref="A13315" si="4484">+IF(OR(C13311=""),"NO",1)</f>
        <v>NO</v>
      </c>
      <c r="B13315" s="18"/>
      <c r="E13315" s="330"/>
      <c r="F13315" s="60" t="str">
        <f>+$F$30</f>
        <v>EXPERIENCIA APORTADA</v>
      </c>
      <c r="G13315" s="340" t="s">
        <v>124</v>
      </c>
      <c r="H13315" s="341"/>
      <c r="I13315" s="341"/>
      <c r="J13315" s="341"/>
      <c r="K13315" s="341"/>
      <c r="L13315" s="342"/>
    </row>
    <row r="13316" spans="1:12" hidden="1" x14ac:dyDescent="0.3">
      <c r="A13316" s="18" t="str">
        <f t="shared" ref="A13316" si="4485">+IF(OR(C13311=""),"NO",1)</f>
        <v>NO</v>
      </c>
      <c r="B13316" s="18"/>
      <c r="E13316" s="331"/>
      <c r="F13316" s="62" t="str">
        <f>+$F$31</f>
        <v>OBSERVACIÓN</v>
      </c>
      <c r="G13316" s="343" t="s">
        <v>124</v>
      </c>
      <c r="H13316" s="344"/>
      <c r="I13316" s="344"/>
      <c r="J13316" s="344"/>
      <c r="K13316" s="344"/>
      <c r="L13316" s="345"/>
    </row>
    <row r="13317" spans="1:12" ht="8.5" hidden="1" customHeight="1" x14ac:dyDescent="0.3">
      <c r="A13317" s="18" t="str">
        <f t="shared" ref="A13317" si="4486">+IF(OR(C13311=""),"NO",1)</f>
        <v>NO</v>
      </c>
      <c r="B13317" s="18"/>
      <c r="E13317" s="49"/>
      <c r="F13317" s="50"/>
      <c r="G13317" s="51"/>
      <c r="H13317" s="51"/>
      <c r="I13317" s="51"/>
      <c r="J13317" s="51"/>
      <c r="K13317" s="51"/>
      <c r="L13317" s="52"/>
    </row>
    <row r="13318" spans="1:12" hidden="1" x14ac:dyDescent="0.3">
      <c r="A13318" s="18" t="str">
        <f t="shared" ref="A13318" si="4487">+IF(OR(C13318=""),"NO",1)</f>
        <v>NO</v>
      </c>
      <c r="B13318" s="18"/>
      <c r="C13318" s="1" t="s">
        <v>124</v>
      </c>
      <c r="E13318" s="329">
        <v>7</v>
      </c>
      <c r="F13318" s="53" t="str">
        <f>+$F$26</f>
        <v>OBJETO</v>
      </c>
      <c r="G13318" s="332" t="s">
        <v>124</v>
      </c>
      <c r="H13318" s="333"/>
      <c r="I13318" s="333"/>
      <c r="J13318" s="333"/>
      <c r="K13318" s="333"/>
      <c r="L13318" s="334"/>
    </row>
    <row r="13319" spans="1:12" hidden="1" x14ac:dyDescent="0.3">
      <c r="A13319" s="18" t="str">
        <f t="shared" ref="A13319" si="4488">+IF(OR(C13318=""),"NO",1)</f>
        <v>NO</v>
      </c>
      <c r="B13319" s="18"/>
      <c r="E13319" s="330"/>
      <c r="F13319" s="54" t="str">
        <f>+$F$27</f>
        <v>CONTRATANTE</v>
      </c>
      <c r="G13319" s="335" t="s">
        <v>124</v>
      </c>
      <c r="H13319" s="310"/>
      <c r="I13319" s="310"/>
      <c r="J13319" s="310"/>
      <c r="K13319" s="310"/>
      <c r="L13319" s="336"/>
    </row>
    <row r="13320" spans="1:12" hidden="1" x14ac:dyDescent="0.3">
      <c r="A13320" s="18" t="str">
        <f t="shared" ref="A13320" si="4489">+IF(OR(C13318=""),"NO",1)</f>
        <v>NO</v>
      </c>
      <c r="B13320" s="18"/>
      <c r="E13320" s="330"/>
      <c r="F13320" s="54" t="str">
        <f>+$F$28</f>
        <v>APORTANTE</v>
      </c>
      <c r="G13320" s="337" t="s">
        <v>124</v>
      </c>
      <c r="H13320" s="338"/>
      <c r="I13320" s="338"/>
      <c r="J13320" s="338"/>
      <c r="K13320" s="338"/>
      <c r="L13320" s="339"/>
    </row>
    <row r="13321" spans="1:12" hidden="1" x14ac:dyDescent="0.3">
      <c r="A13321" s="18" t="str">
        <f t="shared" ref="A13321" si="4490">+IF(OR(C13318=""),"NO",1)</f>
        <v>NO</v>
      </c>
      <c r="B13321" s="18"/>
      <c r="E13321" s="330"/>
      <c r="F13321" s="54" t="str">
        <f>+$F$29</f>
        <v>VALOR /SMMLV)</v>
      </c>
      <c r="G13321" s="55" t="s">
        <v>124</v>
      </c>
      <c r="H13321" s="56" t="str">
        <f>+$H$29</f>
        <v>% PART..</v>
      </c>
      <c r="I13321" s="57" t="s">
        <v>124</v>
      </c>
      <c r="J13321" s="58" t="str">
        <f>+$J$29</f>
        <v>VALOR ACREDITADO</v>
      </c>
      <c r="K13321" s="59"/>
      <c r="L13321" s="47" t="s">
        <v>124</v>
      </c>
    </row>
    <row r="13322" spans="1:12" hidden="1" x14ac:dyDescent="0.3">
      <c r="A13322" s="18" t="str">
        <f t="shared" ref="A13322" si="4491">+IF(OR(C13318=""),"NO",1)</f>
        <v>NO</v>
      </c>
      <c r="B13322" s="18"/>
      <c r="E13322" s="330"/>
      <c r="F13322" s="60" t="str">
        <f>+$F$30</f>
        <v>EXPERIENCIA APORTADA</v>
      </c>
      <c r="G13322" s="340" t="s">
        <v>124</v>
      </c>
      <c r="H13322" s="341"/>
      <c r="I13322" s="341"/>
      <c r="J13322" s="341"/>
      <c r="K13322" s="341"/>
      <c r="L13322" s="342"/>
    </row>
    <row r="13323" spans="1:12" hidden="1" x14ac:dyDescent="0.3">
      <c r="A13323" s="18" t="str">
        <f t="shared" ref="A13323" si="4492">+IF(OR(C13318=""),"NO",1)</f>
        <v>NO</v>
      </c>
      <c r="B13323" s="18"/>
      <c r="E13323" s="331"/>
      <c r="F13323" s="62" t="str">
        <f>+$F$31</f>
        <v>OBSERVACIÓN</v>
      </c>
      <c r="G13323" s="343" t="s">
        <v>124</v>
      </c>
      <c r="H13323" s="344"/>
      <c r="I13323" s="344"/>
      <c r="J13323" s="344"/>
      <c r="K13323" s="344"/>
      <c r="L13323" s="345"/>
    </row>
    <row r="13324" spans="1:12" hidden="1" x14ac:dyDescent="0.3">
      <c r="A13324" s="18" t="str">
        <f t="shared" ref="A13324" si="4493">+IF(OR(C13318=""),"NO",1)</f>
        <v>NO</v>
      </c>
      <c r="B13324" s="18"/>
      <c r="E13324" s="49"/>
      <c r="F13324" s="50"/>
      <c r="G13324" s="51"/>
      <c r="H13324" s="51"/>
      <c r="I13324" s="51"/>
      <c r="J13324" s="51"/>
      <c r="K13324" s="51"/>
      <c r="L13324" s="52"/>
    </row>
    <row r="13325" spans="1:12" hidden="1" x14ac:dyDescent="0.3">
      <c r="A13325" s="1" t="str">
        <f>+A13260</f>
        <v>NO</v>
      </c>
      <c r="C13325" s="1" t="str">
        <f>"N"&amp;C13260</f>
        <v>N</v>
      </c>
      <c r="E13325" s="63"/>
      <c r="F13325" s="64" t="str">
        <f>+$F$75</f>
        <v>TOTAL DE CONTRATOS PRESENTADOS VÁLIDOS QUE CUMPLEN EXPERIENCIA ACREDITADA:</v>
      </c>
      <c r="G13325" s="65"/>
      <c r="H13325" s="65"/>
      <c r="I13325" s="65"/>
      <c r="J13325" s="66"/>
      <c r="K13325" s="65"/>
      <c r="L13325" s="67" t="s">
        <v>124</v>
      </c>
    </row>
    <row r="13326" spans="1:12" ht="6.65" hidden="1" customHeight="1" x14ac:dyDescent="0.3">
      <c r="A13326" s="1" t="str">
        <f>+A13260</f>
        <v>NO</v>
      </c>
      <c r="E13326" s="51"/>
      <c r="F13326" s="50"/>
      <c r="G13326" s="51"/>
      <c r="H13326" s="51"/>
      <c r="I13326" s="51"/>
      <c r="J13326" s="51"/>
      <c r="K13326" s="51"/>
      <c r="L13326" s="51"/>
    </row>
    <row r="13327" spans="1:12" hidden="1" x14ac:dyDescent="0.3">
      <c r="A13327" s="1" t="str">
        <f>+A13260</f>
        <v>NO</v>
      </c>
      <c r="E13327" s="63"/>
      <c r="F13327" s="63" t="str">
        <f>+$F$77</f>
        <v>ACREDITA SUMINISTRO E INSTALACIÓN DE MOBILIARIO POR LO MENOS EN UN (1) CONTRATO VÁLIDO</v>
      </c>
      <c r="G13327" s="65"/>
      <c r="H13327" s="65"/>
      <c r="I13327" s="65"/>
      <c r="J13327" s="66"/>
      <c r="K13327" s="65"/>
      <c r="L13327" s="68" t="s">
        <v>157</v>
      </c>
    </row>
    <row r="13328" spans="1:12" ht="5.15" hidden="1" customHeight="1" x14ac:dyDescent="0.3">
      <c r="A13328" s="1" t="str">
        <f>+A13260</f>
        <v>NO</v>
      </c>
      <c r="E13328" s="51"/>
      <c r="F13328" s="50"/>
      <c r="G13328" s="51"/>
      <c r="H13328" s="51"/>
      <c r="I13328" s="51"/>
      <c r="J13328" s="51"/>
      <c r="K13328" s="51"/>
      <c r="L13328" s="51"/>
    </row>
    <row r="13329" spans="1:12" ht="12.75" hidden="1" customHeight="1" x14ac:dyDescent="0.3">
      <c r="A13329" s="1" t="str">
        <f>+A13260</f>
        <v>NO</v>
      </c>
      <c r="E13329" s="69" t="str">
        <f>+$E$79</f>
        <v>EXPERIENCIA ESPECÍFICA NUMERAL 10.1.1 A</v>
      </c>
      <c r="F13329" s="70"/>
      <c r="G13329" s="70"/>
      <c r="H13329" s="70"/>
      <c r="I13329" s="70"/>
      <c r="J13329" s="70"/>
      <c r="K13329" s="70"/>
      <c r="L13329" s="71"/>
    </row>
    <row r="13330" spans="1:12" ht="26.5" hidden="1" customHeight="1" x14ac:dyDescent="0.3">
      <c r="A13330" s="1" t="str">
        <f>+A13260</f>
        <v>NO</v>
      </c>
      <c r="E13330" s="72"/>
      <c r="F13330" s="325" t="str">
        <f>+$F$80</f>
        <v>Por lo menos uno (1) de los contratos válidos aportados como experiencia general debe corresponder mínimo al 60% del presupuesto oficial del presente proceso de selección.  (SMMLV)</v>
      </c>
      <c r="G13330" s="326"/>
      <c r="H13330" s="326"/>
      <c r="I13330" s="326"/>
      <c r="J13330" s="326"/>
      <c r="K13330" s="73" t="s">
        <v>124</v>
      </c>
      <c r="L13330" s="74" t="s">
        <v>124</v>
      </c>
    </row>
    <row r="13331" spans="1:12" ht="23.5" hidden="1" customHeight="1" x14ac:dyDescent="0.3">
      <c r="A13331" s="1" t="str">
        <f>+A13260</f>
        <v>NO</v>
      </c>
      <c r="E13331" s="63"/>
      <c r="F13331" s="325" t="str">
        <f>+$F$81</f>
        <v xml:space="preserve">Deberá acreditarse en al menos uno (1) de los contratos válidos aportados como experiencia general una </v>
      </c>
      <c r="G13331" s="326"/>
      <c r="H13331" s="326"/>
      <c r="I13331" s="326"/>
      <c r="J13331" s="326"/>
      <c r="K13331" s="73" t="s">
        <v>124</v>
      </c>
      <c r="L13331" s="74" t="s">
        <v>124</v>
      </c>
    </row>
    <row r="13332" spans="1:12" ht="23.5" hidden="1" customHeight="1" x14ac:dyDescent="0.3">
      <c r="A13332" s="18" t="s">
        <v>30</v>
      </c>
      <c r="E13332" s="63"/>
      <c r="F13332" s="325" t="str">
        <f>+$F$82</f>
        <v xml:space="preserve">Deberá acreditarse en al menos uno (1) de los contratos válidos aportados interventoría a intervención de </v>
      </c>
      <c r="G13332" s="326"/>
      <c r="H13332" s="326"/>
      <c r="I13332" s="326"/>
      <c r="J13332" s="326"/>
      <c r="K13332" s="73">
        <f>+$K$82</f>
        <v>0</v>
      </c>
      <c r="L13332" s="74" t="s">
        <v>124</v>
      </c>
    </row>
    <row r="13333" spans="1:12" ht="36" hidden="1" customHeight="1" x14ac:dyDescent="0.3">
      <c r="A13333" s="18" t="s">
        <v>30</v>
      </c>
      <c r="E13333" s="63"/>
      <c r="F13333" s="325" t="str">
        <f>+$F$83</f>
        <v xml:space="preserve">Deberá acreditarse en al menos uno (1) de los contratos válidos aportados interventoría a intervención de </v>
      </c>
      <c r="G13333" s="326"/>
      <c r="H13333" s="326"/>
      <c r="I13333" s="326"/>
      <c r="J13333" s="326"/>
      <c r="K13333" s="75">
        <f>+$K$83</f>
        <v>0</v>
      </c>
      <c r="L13333" s="76" t="s">
        <v>124</v>
      </c>
    </row>
    <row r="13334" spans="1:12" hidden="1" x14ac:dyDescent="0.3">
      <c r="A13334" s="1" t="str">
        <f>+A13260</f>
        <v>NO</v>
      </c>
      <c r="E13334" s="51"/>
      <c r="F13334" s="50"/>
      <c r="G13334" s="51"/>
      <c r="H13334" s="51"/>
      <c r="I13334" s="51"/>
      <c r="J13334" s="51"/>
      <c r="K13334" s="51"/>
      <c r="L13334" s="51"/>
    </row>
    <row r="13335" spans="1:12" ht="12.75" hidden="1" customHeight="1" x14ac:dyDescent="0.3">
      <c r="A13335" s="1" t="str">
        <f>+A13260</f>
        <v>NO</v>
      </c>
      <c r="E13335" s="40" t="str">
        <f>+$E$85</f>
        <v>VALOR MÍNIMO A CERIFICAR % P.O EN SMMMLV. NUMERAL 3.9.1</v>
      </c>
      <c r="F13335" s="41"/>
      <c r="G13335" s="41"/>
      <c r="H13335" s="41"/>
      <c r="I13335" s="41"/>
      <c r="J13335" s="41"/>
      <c r="K13335" s="41"/>
      <c r="L13335" s="42"/>
    </row>
    <row r="13336" spans="1:12" hidden="1" x14ac:dyDescent="0.3">
      <c r="A13336" s="1" t="str">
        <f>+A13260</f>
        <v>NO</v>
      </c>
      <c r="C13336" s="1" t="str">
        <f>"M"&amp;C13260</f>
        <v>M</v>
      </c>
      <c r="E13336" s="77" t="str">
        <f>+$E$86</f>
        <v>100% P.O.</v>
      </c>
      <c r="F13336" s="78"/>
      <c r="G13336" s="61">
        <v>242.41716883554506</v>
      </c>
      <c r="H13336" s="124" t="str">
        <f>+$H$86</f>
        <v>TOTAL EJECUTADO DE CONTRATOS ACREDITADOS</v>
      </c>
      <c r="I13336" s="124"/>
      <c r="J13336" s="124"/>
      <c r="K13336" s="55" t="s">
        <v>124</v>
      </c>
      <c r="L13336" s="47" t="s">
        <v>124</v>
      </c>
    </row>
    <row r="13337" spans="1:12" hidden="1" x14ac:dyDescent="0.3">
      <c r="A13337" s="1" t="str">
        <f>+A13260</f>
        <v>NO</v>
      </c>
      <c r="E13337" s="39"/>
      <c r="F13337" s="39"/>
      <c r="G13337" s="39"/>
      <c r="H13337" s="39"/>
      <c r="I13337" s="39"/>
      <c r="J13337" s="39"/>
      <c r="K13337" s="39"/>
      <c r="L13337" s="39"/>
    </row>
    <row r="13338" spans="1:12" ht="12.75" hidden="1" customHeight="1" x14ac:dyDescent="0.3">
      <c r="A13338" s="18" t="s">
        <v>30</v>
      </c>
      <c r="B13338" s="18"/>
      <c r="E13338" s="40" t="str">
        <f>+$E$88</f>
        <v>CONSIDERACIONES PARA LA VALIDEZ DE LA EXPERIENCIA REQUERIDA: EXPERIENCIA PROPONENTES PLURALES NUMERAL 10.1.2 D</v>
      </c>
      <c r="F13338" s="41"/>
      <c r="G13338" s="41"/>
      <c r="H13338" s="41"/>
      <c r="I13338" s="41"/>
      <c r="J13338" s="41"/>
      <c r="K13338" s="41"/>
      <c r="L13338" s="42"/>
    </row>
    <row r="13339" spans="1:12" ht="28" hidden="1" customHeight="1" x14ac:dyDescent="0.3">
      <c r="A13339" s="18" t="s">
        <v>30</v>
      </c>
      <c r="B13339" s="18"/>
      <c r="C13339" s="1" t="str">
        <f>"O"&amp;C13260</f>
        <v>O</v>
      </c>
      <c r="E13339" s="80" t="str">
        <f>+$E$89</f>
        <v>i)</v>
      </c>
      <c r="F13339" s="327" t="str">
        <f>+$F$89</f>
        <v>Uno de los integrantes debe aportar como mínimo el cincuenta por ciento (50 %) de la experiencia solicitada</v>
      </c>
      <c r="G13339" s="328"/>
      <c r="H13339" s="328"/>
      <c r="I13339" s="328"/>
      <c r="J13339" s="328"/>
      <c r="K13339" s="73" t="s">
        <v>124</v>
      </c>
      <c r="L13339" s="47" t="s">
        <v>124</v>
      </c>
    </row>
    <row r="13340" spans="1:12" ht="28" hidden="1" customHeight="1" x14ac:dyDescent="0.3">
      <c r="A13340" s="18" t="s">
        <v>30</v>
      </c>
      <c r="B13340" s="18"/>
      <c r="C13340" s="1" t="str">
        <f>"O"&amp;C13260</f>
        <v>O</v>
      </c>
      <c r="E13340" s="80" t="str">
        <f>+$E$90</f>
        <v>ii)</v>
      </c>
      <c r="F13340" s="327" t="str">
        <f>+$F$90</f>
        <v>Todos los demás ntegrantes deben acreditar al menos el cinco por ciento (5 %) de la experiencia solicitada, solo uno (1) de los integrantes podrá no acreditar experiencia pero su porcentaje de participación  no podrá superar el diez por ciento (10 %)</v>
      </c>
      <c r="G13340" s="328"/>
      <c r="H13340" s="328"/>
      <c r="I13340" s="328"/>
      <c r="J13340" s="328"/>
      <c r="K13340" s="73" t="s">
        <v>124</v>
      </c>
      <c r="L13340" s="47" t="s">
        <v>124</v>
      </c>
    </row>
    <row r="13341" spans="1:12" hidden="1" x14ac:dyDescent="0.3">
      <c r="A13341" s="18" t="s">
        <v>30</v>
      </c>
      <c r="B13341" s="18"/>
      <c r="E13341" s="39"/>
      <c r="F13341" s="39"/>
      <c r="G13341" s="39"/>
      <c r="H13341" s="39"/>
      <c r="I13341" s="39"/>
      <c r="J13341" s="39"/>
      <c r="K13341" s="39"/>
      <c r="L13341" s="39"/>
    </row>
    <row r="13342" spans="1:12" ht="13" hidden="1" customHeight="1" x14ac:dyDescent="0.3">
      <c r="A13342" s="18" t="str">
        <f>+A13260</f>
        <v>NO</v>
      </c>
      <c r="B13342" s="18"/>
      <c r="E13342" s="69" t="str">
        <f>+$E$92</f>
        <v>VERIFICACIÓN Y ASIGNACIÓN DE PUNTAJE POR LA EXPERIENCIA DEL PROPONENTE</v>
      </c>
      <c r="F13342" s="70"/>
      <c r="G13342" s="70"/>
      <c r="H13342" s="70"/>
      <c r="I13342" s="70"/>
      <c r="J13342" s="70"/>
      <c r="K13342" s="70"/>
      <c r="L13342" s="71"/>
    </row>
    <row r="13343" spans="1:12" hidden="1" x14ac:dyDescent="0.3">
      <c r="A13343" s="18" t="str">
        <f>+A13260</f>
        <v>NO</v>
      </c>
      <c r="B13343" s="18"/>
      <c r="E13343" s="81"/>
      <c r="F13343" s="323" t="str">
        <f>+$F$93</f>
        <v>No. CONTRATOS QUE ACREDITAN LA EXPERIENCIA (NO OBJETO DE SUBSANACIÓN)</v>
      </c>
      <c r="G13343" s="324"/>
      <c r="H13343" s="324"/>
      <c r="I13343" s="324"/>
      <c r="J13343" s="324"/>
      <c r="K13343" s="82"/>
      <c r="L13343" s="83" t="s">
        <v>124</v>
      </c>
    </row>
    <row r="13344" spans="1:12" ht="13" hidden="1" customHeight="1" x14ac:dyDescent="0.3">
      <c r="A13344" s="18" t="str">
        <f>+A13260</f>
        <v>NO</v>
      </c>
      <c r="B13344" s="18"/>
      <c r="E13344" s="84"/>
      <c r="F13344" s="323" t="str">
        <f>+$F$94</f>
        <v>TOTAL EJECUTADO DE CONTRATOS ACREDITADOS PROPUESTA INICIAL</v>
      </c>
      <c r="G13344" s="324"/>
      <c r="H13344" s="324"/>
      <c r="I13344" s="324"/>
      <c r="J13344" s="324"/>
      <c r="K13344" s="85"/>
      <c r="L13344" s="86" t="s">
        <v>124</v>
      </c>
    </row>
    <row r="13345" spans="1:12" ht="13" hidden="1" customHeight="1" x14ac:dyDescent="0.3">
      <c r="A13345" s="18" t="str">
        <f>+A13260</f>
        <v>NO</v>
      </c>
      <c r="B13345" s="18"/>
      <c r="E13345" s="87"/>
      <c r="F13345" s="323" t="str">
        <f>+$F$95</f>
        <v>PROMEDIO VALOR ACREDITADO EN SMMLV</v>
      </c>
      <c r="G13345" s="324"/>
      <c r="H13345" s="324"/>
      <c r="I13345" s="324"/>
      <c r="J13345" s="324"/>
      <c r="K13345" s="66"/>
      <c r="L13345" s="88" t="s">
        <v>124</v>
      </c>
    </row>
    <row r="13346" spans="1:12" hidden="1" x14ac:dyDescent="0.3">
      <c r="A13346" s="18" t="str">
        <f>+A13260</f>
        <v>NO</v>
      </c>
      <c r="B13346" s="18"/>
      <c r="E13346" s="89"/>
      <c r="F13346" s="89"/>
      <c r="G13346" s="89"/>
      <c r="H13346" s="89"/>
      <c r="I13346" s="89"/>
      <c r="J13346" s="89"/>
      <c r="K13346" s="89"/>
      <c r="L13346" s="89"/>
    </row>
    <row r="13347" spans="1:12" ht="13" hidden="1" customHeight="1" x14ac:dyDescent="0.3">
      <c r="A13347" s="18" t="str">
        <f>+A13260</f>
        <v>NO</v>
      </c>
      <c r="B13347" s="18"/>
      <c r="E13347" s="69" t="str">
        <f>+$E$97</f>
        <v>3.9.2 EXIGENCIAS MÍNIMAS DE EXPERIENCIA Y FORMACIÓN ACADÉMICA DEL EQUIPO DE TRABAJO</v>
      </c>
      <c r="F13347" s="70"/>
      <c r="G13347" s="70"/>
      <c r="H13347" s="70"/>
      <c r="I13347" s="70"/>
      <c r="J13347" s="70"/>
      <c r="K13347" s="70"/>
      <c r="L13347" s="71"/>
    </row>
    <row r="13348" spans="1:12" hidden="1" x14ac:dyDescent="0.3">
      <c r="A13348" s="18" t="str">
        <f>+A13260</f>
        <v>NO</v>
      </c>
      <c r="B13348" s="18"/>
      <c r="E13348" s="90" t="str">
        <f>+$E$98</f>
        <v>Formulario 8</v>
      </c>
      <c r="F13348" s="315" t="s">
        <v>46</v>
      </c>
      <c r="G13348" s="316"/>
      <c r="H13348" s="317"/>
      <c r="I13348" s="318"/>
      <c r="J13348" s="318"/>
      <c r="K13348" s="318"/>
      <c r="L13348" s="319"/>
    </row>
    <row r="13349" spans="1:12" hidden="1" x14ac:dyDescent="0.3">
      <c r="A13349" s="18" t="str">
        <f>+A13260</f>
        <v>NO</v>
      </c>
      <c r="B13349" s="18"/>
      <c r="E13349" s="91" t="s">
        <v>124</v>
      </c>
      <c r="F13349" s="91" t="str">
        <f>+$F$99</f>
        <v>Director de Interventoría</v>
      </c>
      <c r="G13349" s="91" t="str">
        <f>+$G$99</f>
        <v>Residente de Interventoría</v>
      </c>
      <c r="H13349" s="320"/>
      <c r="I13349" s="321"/>
      <c r="J13349" s="321"/>
      <c r="K13349" s="321"/>
      <c r="L13349" s="322"/>
    </row>
    <row r="13350" spans="1:12" hidden="1" x14ac:dyDescent="0.3">
      <c r="A13350" s="18" t="str">
        <f>+A13260</f>
        <v>NO</v>
      </c>
      <c r="B13350" s="18"/>
      <c r="E13350" s="304" t="str">
        <f>+$E$100</f>
        <v>OBSERVACIONES RESPECTO REQUISITO HABILITANTE DEL PERSONAL CLAVE EVALUABLE</v>
      </c>
      <c r="F13350" s="305"/>
      <c r="G13350" s="305"/>
      <c r="H13350" s="305"/>
      <c r="I13350" s="305"/>
      <c r="J13350" s="305"/>
      <c r="K13350" s="305"/>
      <c r="L13350" s="305"/>
    </row>
    <row r="13351" spans="1:12" hidden="1" x14ac:dyDescent="0.3">
      <c r="A13351" s="18" t="str">
        <f>+A13260</f>
        <v>NO</v>
      </c>
      <c r="B13351" s="18"/>
      <c r="E13351" s="312" t="s">
        <v>124</v>
      </c>
      <c r="F13351" s="313"/>
      <c r="G13351" s="313"/>
      <c r="H13351" s="313"/>
      <c r="I13351" s="313"/>
      <c r="J13351" s="313"/>
      <c r="K13351" s="313"/>
      <c r="L13351" s="314"/>
    </row>
    <row r="13352" spans="1:12" hidden="1" x14ac:dyDescent="0.3">
      <c r="A13352" s="18" t="str">
        <f>+A13260</f>
        <v>NO</v>
      </c>
      <c r="B13352" s="18"/>
      <c r="E13352" s="89"/>
      <c r="F13352" s="89"/>
      <c r="G13352" s="89"/>
      <c r="H13352" s="89"/>
      <c r="I13352" s="89"/>
      <c r="J13352" s="89"/>
      <c r="K13352" s="89"/>
      <c r="L13352" s="89"/>
    </row>
    <row r="13353" spans="1:12" ht="13" hidden="1" customHeight="1" x14ac:dyDescent="0.3">
      <c r="A13353" s="18" t="str">
        <f>+A13260</f>
        <v>NO</v>
      </c>
      <c r="B13353" s="18"/>
      <c r="E13353" s="69" t="str">
        <f>+$E$103</f>
        <v>4.2 EQUIPO DE TRABAJO (Personal Clave Evaluable)</v>
      </c>
      <c r="F13353" s="70"/>
      <c r="G13353" s="70"/>
      <c r="H13353" s="70"/>
      <c r="I13353" s="70"/>
      <c r="J13353" s="70"/>
      <c r="K13353" s="70"/>
      <c r="L13353" s="71"/>
    </row>
    <row r="13354" spans="1:12" ht="23.25" hidden="1" customHeight="1" x14ac:dyDescent="0.3">
      <c r="A13354" s="18" t="str">
        <f>+A13260</f>
        <v>NO</v>
      </c>
      <c r="B13354" s="18"/>
      <c r="E13354" s="90" t="str">
        <f>+$E$104</f>
        <v>Formulario 9</v>
      </c>
      <c r="F13354" s="315" t="s">
        <v>46</v>
      </c>
      <c r="G13354" s="316"/>
      <c r="H13354" s="317"/>
      <c r="I13354" s="318"/>
      <c r="J13354" s="318"/>
      <c r="K13354" s="318"/>
      <c r="L13354" s="319"/>
    </row>
    <row r="13355" spans="1:12" hidden="1" x14ac:dyDescent="0.3">
      <c r="A13355" s="18" t="str">
        <f>+A13260</f>
        <v>NO</v>
      </c>
      <c r="B13355" s="18"/>
      <c r="E13355" s="91" t="s">
        <v>124</v>
      </c>
      <c r="F13355" s="91" t="str">
        <f>+$F$99</f>
        <v>Director de Interventoría</v>
      </c>
      <c r="G13355" s="91" t="str">
        <f>+$G$99</f>
        <v>Residente de Interventoría</v>
      </c>
      <c r="H13355" s="320"/>
      <c r="I13355" s="321"/>
      <c r="J13355" s="321"/>
      <c r="K13355" s="321"/>
      <c r="L13355" s="322"/>
    </row>
    <row r="13356" spans="1:12" hidden="1" x14ac:dyDescent="0.3">
      <c r="A13356" s="18" t="str">
        <f>+A13260</f>
        <v>NO</v>
      </c>
      <c r="B13356" s="18"/>
      <c r="E13356" s="89"/>
      <c r="F13356" s="89"/>
      <c r="G13356" s="89"/>
      <c r="H13356" s="89"/>
      <c r="I13356" s="89"/>
      <c r="J13356" s="89"/>
      <c r="K13356" s="89"/>
      <c r="L13356" s="89"/>
    </row>
    <row r="13357" spans="1:12" hidden="1" x14ac:dyDescent="0.3">
      <c r="A13357" s="1" t="str">
        <f>+A13260</f>
        <v>NO</v>
      </c>
      <c r="E13357" s="92" t="str">
        <f>+E13232</f>
        <v>CRITERIOS DE EVALUACIÓN Y PUNTAJE</v>
      </c>
      <c r="F13357" s="93"/>
      <c r="G13357" s="93"/>
      <c r="H13357" s="93"/>
      <c r="I13357" s="93"/>
      <c r="J13357" s="93"/>
      <c r="K13357" s="94"/>
      <c r="L13357" s="95" t="str">
        <f>+$L$107</f>
        <v>PUNTAJE OBTENIDO</v>
      </c>
    </row>
    <row r="13358" spans="1:12" hidden="1" x14ac:dyDescent="0.3">
      <c r="A13358" s="1" t="str">
        <f>+A13260</f>
        <v>NO</v>
      </c>
      <c r="E13358" s="96" t="str">
        <f>+$E$108</f>
        <v>VALOR</v>
      </c>
      <c r="F13358" s="97" t="str">
        <f>+$F$108</f>
        <v>EQUIPO DE TRABAJO (PERSONAL CLAVE EVALUABLE)</v>
      </c>
      <c r="G13358" s="24"/>
      <c r="H13358" s="24"/>
      <c r="I13358" s="24"/>
      <c r="J13358" s="24"/>
      <c r="K13358" s="24"/>
      <c r="L13358" s="98"/>
    </row>
    <row r="13359" spans="1:12" ht="12.75" hidden="1" customHeight="1" x14ac:dyDescent="0.3">
      <c r="A13359" s="1" t="str">
        <f>+A13260</f>
        <v>NO</v>
      </c>
      <c r="E13359" s="96">
        <f>+$E$109</f>
        <v>5</v>
      </c>
      <c r="F13359" s="307" t="str">
        <f>+$F$109</f>
        <v xml:space="preserve"> Experiencia Específica adicional</v>
      </c>
      <c r="G13359" s="308"/>
      <c r="H13359" s="308"/>
      <c r="I13359" s="308"/>
      <c r="J13359" s="308"/>
      <c r="K13359" s="309"/>
      <c r="L13359" s="99" t="str">
        <f>IFERROR(IF(VLOOKUP(C13260,'R. PUNTAJES'!$C$14:$R$213,'R. PUNTAJES'!$I$10,0)="","",VLOOKUP(C13260,'R. PUNTAJES'!$C$14:$R$213,'R. PUNTAJES'!$I$10,0)),"")</f>
        <v/>
      </c>
    </row>
    <row r="13360" spans="1:12" ht="12.75" hidden="1" customHeight="1" x14ac:dyDescent="0.3">
      <c r="A13360" s="1" t="str">
        <f>+A13260</f>
        <v>NO</v>
      </c>
      <c r="E13360" s="96">
        <f>+$E$110</f>
        <v>5</v>
      </c>
      <c r="F13360" s="307" t="str">
        <f>+$F$110</f>
        <v>Formación Académica adicional</v>
      </c>
      <c r="G13360" s="308"/>
      <c r="H13360" s="308"/>
      <c r="I13360" s="308"/>
      <c r="J13360" s="308"/>
      <c r="K13360" s="309"/>
      <c r="L13360" s="99" t="str">
        <f>IFERROR(IF(VLOOKUP(C13260,'R. PUNTAJES'!$C$14:$R$213,'R. PUNTAJES'!$J$10,0)="","",VLOOKUP(C13260,'R. PUNTAJES'!$C$14:$R$213,'R. PUNTAJES'!$J$10,0)),"")</f>
        <v/>
      </c>
    </row>
    <row r="13361" spans="1:12" hidden="1" x14ac:dyDescent="0.3">
      <c r="A13361" s="18" t="str">
        <f>+A13260</f>
        <v>NO</v>
      </c>
      <c r="B13361" s="18"/>
      <c r="E13361" s="100"/>
      <c r="F13361" s="101" t="str">
        <f>+$F$111</f>
        <v>FACTOR DE SOSTENIBILIDAD</v>
      </c>
      <c r="G13361" s="102"/>
      <c r="H13361" s="102"/>
      <c r="I13361" s="102"/>
      <c r="J13361" s="102"/>
      <c r="K13361" s="102"/>
      <c r="L13361" s="103"/>
    </row>
    <row r="13362" spans="1:12" hidden="1" x14ac:dyDescent="0.3">
      <c r="A13362" s="18" t="str">
        <f>+A13260</f>
        <v>NO</v>
      </c>
      <c r="B13362" s="18"/>
      <c r="E13362" s="104">
        <v>1</v>
      </c>
      <c r="F13362" s="105" t="str">
        <f>+$F$112</f>
        <v>Compromisos Sostenibilidad</v>
      </c>
      <c r="G13362" s="106"/>
      <c r="H13362" s="106"/>
      <c r="I13362" s="106"/>
      <c r="J13362" s="106"/>
      <c r="K13362" s="106"/>
      <c r="L13362" s="107" t="str">
        <f>IFERROR(IF(VLOOKUP(C13260,'R. PUNTAJES'!$C$14:$R$213,'R. PUNTAJES'!$K$10,0)="","",VLOOKUP(C13260,'R. PUNTAJES'!$C$14:$R$213,'R. PUNTAJES'!$K$10,0)),"")</f>
        <v/>
      </c>
    </row>
    <row r="13363" spans="1:12" hidden="1" x14ac:dyDescent="0.3">
      <c r="A13363" s="1" t="str">
        <f>+A13260</f>
        <v>NO</v>
      </c>
      <c r="E13363" s="108"/>
      <c r="F13363" s="109" t="str">
        <f>+$F$113</f>
        <v>APOYO A LA INDUSTRIA NACIONAL</v>
      </c>
      <c r="G13363" s="110"/>
      <c r="H13363" s="110"/>
      <c r="I13363" s="110"/>
      <c r="J13363" s="110"/>
      <c r="K13363" s="110"/>
      <c r="L13363" s="111"/>
    </row>
    <row r="13364" spans="1:12" ht="12.75" hidden="1" customHeight="1" x14ac:dyDescent="0.3">
      <c r="A13364" s="1" t="str">
        <f>+A13260</f>
        <v>NO</v>
      </c>
      <c r="E13364" s="96">
        <v>20</v>
      </c>
      <c r="F13364" s="307" t="str">
        <f>+$F$114</f>
        <v>Promoción de Servicios Nacionales o con Trato Nacional</v>
      </c>
      <c r="G13364" s="308"/>
      <c r="H13364" s="308"/>
      <c r="I13364" s="308"/>
      <c r="J13364" s="308"/>
      <c r="K13364" s="309"/>
      <c r="L13364" s="99" t="str">
        <f>IFERROR(IF(VLOOKUP(C13260,'R. PUNTAJES'!$C$14:$R$213,'R. PUNTAJES'!$L$10,0)="","",
IF(VLOOKUP(C13260,'R. PUNTAJES'!$C$14:$R$213,'R. PUNTAJES'!$L$10,0)=5,0,
VLOOKUP(C13260,'R. PUNTAJES'!$C$14:$R$213,'R. PUNTAJES'!$L$10,0))),"")</f>
        <v/>
      </c>
    </row>
    <row r="13365" spans="1:12" ht="12.75" hidden="1" customHeight="1" x14ac:dyDescent="0.3">
      <c r="A13365" s="1" t="str">
        <f>+A13260</f>
        <v>NO</v>
      </c>
      <c r="E13365" s="96">
        <v>5</v>
      </c>
      <c r="F13365" s="307" t="str">
        <f>+$F$115</f>
        <v>Incorporación de componente nacional en servicios extranjeros</v>
      </c>
      <c r="G13365" s="308"/>
      <c r="H13365" s="308"/>
      <c r="I13365" s="308"/>
      <c r="J13365" s="308"/>
      <c r="K13365" s="309"/>
      <c r="L13365" s="99" t="str">
        <f>IFERROR(IF(VLOOKUP(C13260,'R. PUNTAJES'!$C$14:$R$213,'R. PUNTAJES'!$L$10,0)="","",
IF(VLOOKUP(C13260,'R. PUNTAJES'!$C$14:$R$213,'R. PUNTAJES'!$L$10,0)=20,0,
VLOOKUP(C13260,'R. PUNTAJES'!$C$14:$R$213,'R. PUNTAJES'!$L$10,0))),"")</f>
        <v/>
      </c>
    </row>
    <row r="13366" spans="1:12" hidden="1" x14ac:dyDescent="0.3">
      <c r="A13366" s="1" t="str">
        <f>+A13260</f>
        <v>NO</v>
      </c>
      <c r="E13366" s="112"/>
      <c r="F13366" s="97" t="str">
        <f>+$F$116</f>
        <v>VINCULACIÓN DE PERSONAS CON DISCAPACIDAD</v>
      </c>
      <c r="G13366" s="24"/>
      <c r="H13366" s="24"/>
      <c r="I13366" s="24"/>
      <c r="J13366" s="24"/>
      <c r="K13366" s="24"/>
      <c r="L13366" s="98"/>
    </row>
    <row r="13367" spans="1:12" ht="12.75" hidden="1" customHeight="1" x14ac:dyDescent="0.3">
      <c r="A13367" s="1" t="str">
        <f>+A13260</f>
        <v>NO</v>
      </c>
      <c r="E13367" s="96">
        <v>1</v>
      </c>
      <c r="F13367" s="307" t="str">
        <f>+$F$117</f>
        <v xml:space="preserve">Trabajadores vinculados a la planta de personal </v>
      </c>
      <c r="G13367" s="308"/>
      <c r="H13367" s="308"/>
      <c r="I13367" s="308"/>
      <c r="J13367" s="308"/>
      <c r="K13367" s="309"/>
      <c r="L13367" s="99" t="str">
        <f>IFERROR(IF(VLOOKUP(C13260,'R. PUNTAJES'!$C$14:$R$213,'R. PUNTAJES'!$M$10,0)="","",VLOOKUP(C13260,'R. PUNTAJES'!$C$14:$R$213,'R. PUNTAJES'!$M$10,0)),"")</f>
        <v/>
      </c>
    </row>
    <row r="13368" spans="1:12" hidden="1" x14ac:dyDescent="0.3">
      <c r="A13368" s="1" t="str">
        <f>+A13260</f>
        <v>NO</v>
      </c>
      <c r="E13368" s="112"/>
      <c r="F13368" s="97" t="str">
        <f>+$F$118</f>
        <v>EMPRENDIMIENTOS Y EMPRESAS DE MUJERES</v>
      </c>
      <c r="G13368" s="24"/>
      <c r="H13368" s="24"/>
      <c r="I13368" s="24"/>
      <c r="J13368" s="24"/>
      <c r="K13368" s="24"/>
      <c r="L13368" s="98"/>
    </row>
    <row r="13369" spans="1:12" ht="13" hidden="1" customHeight="1" x14ac:dyDescent="0.3">
      <c r="A13369" s="1" t="str">
        <f>+A13260</f>
        <v>NO</v>
      </c>
      <c r="E13369" s="96">
        <v>0.25</v>
      </c>
      <c r="F13369" s="307" t="str">
        <f>+$F$119</f>
        <v>Emprendimientos y empresas de mujeres</v>
      </c>
      <c r="G13369" s="308"/>
      <c r="H13369" s="308"/>
      <c r="I13369" s="308"/>
      <c r="J13369" s="308"/>
      <c r="K13369" s="309"/>
      <c r="L13369" s="113" t="str">
        <f>IFERROR(IF(VLOOKUP(C13260,'R. PUNTAJES'!$C$14:$R$213,'R. PUNTAJES'!$N$10,0)="","",VLOOKUP(C13260,'R. PUNTAJES'!$C$14:$R$213,'R. PUNTAJES'!$N$10,0)),"")</f>
        <v/>
      </c>
    </row>
    <row r="13370" spans="1:12" hidden="1" x14ac:dyDescent="0.3">
      <c r="A13370" s="18" t="str">
        <f>+A13371</f>
        <v>NO</v>
      </c>
      <c r="B13370" s="18"/>
      <c r="E13370" s="112"/>
      <c r="F13370" s="97" t="str">
        <f>+$F$120</f>
        <v>MIPYME</v>
      </c>
      <c r="G13370" s="24"/>
      <c r="H13370" s="24"/>
      <c r="I13370" s="24"/>
      <c r="J13370" s="24"/>
      <c r="K13370" s="24"/>
      <c r="L13370" s="98"/>
    </row>
    <row r="13371" spans="1:12" hidden="1" x14ac:dyDescent="0.3">
      <c r="A13371" s="18" t="str">
        <f>+IF(E13371=0,"NO",1)</f>
        <v>NO</v>
      </c>
      <c r="B13371" s="18"/>
      <c r="E13371" s="96">
        <v>0</v>
      </c>
      <c r="F13371" s="307" t="str">
        <f>+$F$121</f>
        <v>Mipyme</v>
      </c>
      <c r="G13371" s="308"/>
      <c r="H13371" s="308"/>
      <c r="I13371" s="308"/>
      <c r="J13371" s="308"/>
      <c r="K13371" s="309"/>
      <c r="L13371" s="113" t="str">
        <f>IFERROR(IF(VLOOKUP(C13260,'R. PUNTAJES'!$C$14:$R$213,'R. PUNTAJES'!$O$10,0)="","",VLOOKUP(C13260,'R. PUNTAJES'!$C$14:$R$213,'R. PUNTAJES'!$O$10,0)),"")</f>
        <v/>
      </c>
    </row>
    <row r="13372" spans="1:12" hidden="1" x14ac:dyDescent="0.3">
      <c r="A13372" s="1" t="str">
        <f>+A13260</f>
        <v>NO</v>
      </c>
      <c r="E13372" s="112"/>
      <c r="F13372" s="97" t="str">
        <f>+$F$122</f>
        <v>EXPERIENCIA DEL PROPONENTE</v>
      </c>
      <c r="G13372" s="24"/>
      <c r="H13372" s="24"/>
      <c r="I13372" s="24"/>
      <c r="J13372" s="24"/>
      <c r="K13372" s="24"/>
      <c r="L13372" s="98"/>
    </row>
    <row r="13373" spans="1:12" hidden="1" x14ac:dyDescent="0.3">
      <c r="A13373" s="1" t="str">
        <f>+A13260</f>
        <v>NO</v>
      </c>
      <c r="E13373" s="96">
        <v>59.5</v>
      </c>
      <c r="F13373" s="307" t="str">
        <f>+$F$123</f>
        <v>mediana con valor absoluto</v>
      </c>
      <c r="G13373" s="308"/>
      <c r="H13373" s="308"/>
      <c r="I13373" s="308"/>
      <c r="J13373" s="308"/>
      <c r="K13373" s="309"/>
      <c r="L13373" s="113" t="str">
        <f>IFERROR(IF(VLOOKUP(C13260,'R. PUNTAJES'!$C$14:$R$213,'R. PUNTAJES'!$R$10,0)="","",VLOOKUP(C13260,'R. PUNTAJES'!$C$14:$R$213,'R. PUNTAJES'!$R$10,0)),"")</f>
        <v/>
      </c>
    </row>
    <row r="13374" spans="1:12" hidden="1" x14ac:dyDescent="0.3">
      <c r="A13374" s="1" t="str">
        <f>+A13260</f>
        <v>NO</v>
      </c>
      <c r="E13374" s="112"/>
      <c r="F13374" s="97" t="str">
        <f>+$F$124</f>
        <v>MULTAS</v>
      </c>
      <c r="G13374" s="24"/>
      <c r="H13374" s="24"/>
      <c r="I13374" s="24"/>
      <c r="J13374" s="24"/>
      <c r="K13374" s="24"/>
      <c r="L13374" s="98"/>
    </row>
    <row r="13375" spans="1:12" ht="12.75" hidden="1" customHeight="1" x14ac:dyDescent="0.3">
      <c r="A13375" s="1" t="str">
        <f>+A13260</f>
        <v>NO</v>
      </c>
      <c r="E13375" s="96">
        <v>-2</v>
      </c>
      <c r="F13375" s="307" t="str">
        <f>+$F$125</f>
        <v>Una o más multas o cláusulas penales durante el último año</v>
      </c>
      <c r="G13375" s="310"/>
      <c r="H13375" s="310"/>
      <c r="I13375" s="310"/>
      <c r="J13375" s="310"/>
      <c r="K13375" s="311"/>
      <c r="L13375" s="99" t="str">
        <f>IFERROR(IF(VLOOKUP(C13260,'R. PUNTAJES'!$C$14:$R$213,'R. PUNTAJES'!$Q$10,0)="","",VLOOKUP(C13260,'R. PUNTAJES'!$C$14:$R$213,'R. PUNTAJES'!$Q$10,0)),"")</f>
        <v/>
      </c>
    </row>
    <row r="13376" spans="1:12" hidden="1" x14ac:dyDescent="0.3">
      <c r="A13376" s="1" t="str">
        <f>+A13260</f>
        <v>NO</v>
      </c>
      <c r="E13376" s="112"/>
      <c r="F13376" s="97" t="str">
        <f>+$F$126</f>
        <v>OBRAS INCONCLUSAS</v>
      </c>
      <c r="G13376" s="24"/>
      <c r="H13376" s="24"/>
      <c r="I13376" s="24"/>
      <c r="J13376" s="24"/>
      <c r="K13376" s="24"/>
      <c r="L13376" s="98"/>
    </row>
    <row r="13377" spans="1:16" hidden="1" x14ac:dyDescent="0.3">
      <c r="A13377" s="1" t="str">
        <f>+A13260</f>
        <v>NO</v>
      </c>
      <c r="E13377" s="96">
        <v>-1</v>
      </c>
      <c r="F13377" s="301" t="str">
        <f>+$F$127</f>
        <v>Anotación vigente de obra civil inconclusa</v>
      </c>
      <c r="G13377" s="302"/>
      <c r="H13377" s="302"/>
      <c r="I13377" s="302"/>
      <c r="J13377" s="302"/>
      <c r="K13377" s="303"/>
      <c r="L13377" s="99" t="str">
        <f>IFERROR(IF(VLOOKUP(C13260,'R. PUNTAJES'!$C$14:$R$213,'R. PUNTAJES'!$P$10,0)="","",VLOOKUP(C13260,'R. PUNTAJES'!$C$14:$R$213,'R. PUNTAJES'!$P$10,0)),"")</f>
        <v/>
      </c>
    </row>
    <row r="13378" spans="1:16" ht="7.5" hidden="1" customHeight="1" x14ac:dyDescent="0.3">
      <c r="A13378" s="1" t="str">
        <f>+A13260</f>
        <v>NO</v>
      </c>
      <c r="E13378" s="114"/>
      <c r="F13378" s="45"/>
      <c r="G13378" s="45"/>
      <c r="H13378" s="45"/>
      <c r="I13378" s="45"/>
      <c r="J13378" s="45"/>
      <c r="K13378" s="45"/>
      <c r="L13378" s="48"/>
    </row>
    <row r="13379" spans="1:16" hidden="1" x14ac:dyDescent="0.3">
      <c r="A13379" s="1" t="str">
        <f>+A13260</f>
        <v>NO</v>
      </c>
      <c r="E13379" s="115" t="str">
        <f>+$E$129</f>
        <v>PUNTAJE TOTAL</v>
      </c>
      <c r="F13379" s="116"/>
      <c r="G13379" s="116"/>
      <c r="H13379" s="116"/>
      <c r="I13379" s="116"/>
      <c r="J13379" s="116"/>
      <c r="K13379" s="117"/>
      <c r="L13379" s="118">
        <f>IFERROR(IF(VLOOKUP(C13260,'R. PUNTAJES'!$C$14:$R$213,'R. PUNTAJES'!$H$10,0)="RECHAZO","",SUM(L13359:L13377)),"")</f>
        <v>0</v>
      </c>
    </row>
    <row r="13380" spans="1:16" hidden="1" x14ac:dyDescent="0.3">
      <c r="A13380" s="1" t="str">
        <f>+A13260</f>
        <v>NO</v>
      </c>
      <c r="E13380" s="304" t="str">
        <f>+$E$130</f>
        <v>OBSERVACIONES RESPECTO A PUNTAJES</v>
      </c>
      <c r="F13380" s="305"/>
      <c r="G13380" s="305"/>
      <c r="H13380" s="305"/>
      <c r="I13380" s="305"/>
      <c r="J13380" s="305"/>
      <c r="K13380" s="305"/>
      <c r="L13380" s="305"/>
    </row>
    <row r="13381" spans="1:16" ht="12" hidden="1" customHeight="1" x14ac:dyDescent="0.3">
      <c r="A13381" s="1" t="str">
        <f>+A13260</f>
        <v>NO</v>
      </c>
      <c r="E13381" s="306" t="s">
        <v>124</v>
      </c>
      <c r="F13381" s="305"/>
      <c r="G13381" s="305"/>
      <c r="H13381" s="305"/>
      <c r="I13381" s="305"/>
      <c r="J13381" s="305"/>
      <c r="K13381" s="305"/>
      <c r="L13381" s="305"/>
      <c r="N13381" s="119"/>
      <c r="O13381" s="119"/>
      <c r="P13381" s="120"/>
    </row>
    <row r="13382" spans="1:16" ht="3" hidden="1" customHeight="1" x14ac:dyDescent="0.3">
      <c r="A13382" s="1" t="str">
        <f>+A13261</f>
        <v>NO</v>
      </c>
      <c r="E13382" s="121"/>
      <c r="F13382" s="122"/>
      <c r="G13382" s="122"/>
      <c r="H13382" s="122"/>
      <c r="I13382" s="122"/>
      <c r="J13382" s="122"/>
      <c r="K13382" s="122"/>
      <c r="L13382" s="123"/>
    </row>
    <row r="13383" spans="1:16" hidden="1" x14ac:dyDescent="0.3">
      <c r="A13383" s="1" t="str">
        <f>+IF(OR(C13385=""),"NO",1)</f>
        <v>NO</v>
      </c>
      <c r="E13383" s="346"/>
      <c r="F13383" s="347"/>
      <c r="G13383" s="347"/>
      <c r="H13383" s="347"/>
      <c r="I13383" s="347"/>
      <c r="J13383" s="347"/>
      <c r="K13383" s="347"/>
      <c r="L13383" s="347"/>
    </row>
    <row r="13384" spans="1:16" ht="4.5" hidden="1" customHeight="1" x14ac:dyDescent="0.3">
      <c r="A13384" s="1" t="str">
        <f>+A13385</f>
        <v>NO</v>
      </c>
      <c r="E13384" s="15"/>
      <c r="F13384" s="16"/>
      <c r="G13384" s="16"/>
      <c r="H13384" s="16"/>
      <c r="I13384" s="16"/>
      <c r="J13384" s="16"/>
      <c r="K13384" s="16"/>
      <c r="L13384" s="17"/>
    </row>
    <row r="13385" spans="1:16" ht="15.75" hidden="1" customHeight="1" x14ac:dyDescent="0.3">
      <c r="A13385" s="1" t="str">
        <f>+IF(OR(C13385=""),"NO",1)</f>
        <v>NO</v>
      </c>
      <c r="B13385" s="1">
        <f>1+MAX($B$1:B13384)</f>
        <v>108</v>
      </c>
      <c r="C13385" s="18" t="s">
        <v>124</v>
      </c>
      <c r="E13385" s="19" t="s">
        <v>124</v>
      </c>
      <c r="F13385" s="20"/>
      <c r="G13385" s="20"/>
      <c r="H13385" s="20"/>
      <c r="I13385" s="21"/>
      <c r="J13385" s="20"/>
      <c r="K13385" s="21"/>
      <c r="L13385" s="22"/>
    </row>
    <row r="13386" spans="1:16" hidden="1" x14ac:dyDescent="0.3">
      <c r="A13386" s="1" t="str">
        <f>A13385</f>
        <v>NO</v>
      </c>
      <c r="E13386" s="23" t="str">
        <f>+$E$11</f>
        <v>Integrantes</v>
      </c>
      <c r="F13386" s="24"/>
      <c r="G13386" s="24"/>
      <c r="H13386" s="24"/>
      <c r="I13386" s="24"/>
      <c r="J13386" s="24"/>
      <c r="K13386" s="25" t="str">
        <f>+$K$11</f>
        <v>Nit</v>
      </c>
      <c r="L13386" s="26" t="str">
        <f>+$L$11</f>
        <v>Part.</v>
      </c>
    </row>
    <row r="13387" spans="1:16" hidden="1" x14ac:dyDescent="0.3">
      <c r="A13387" s="1" t="str">
        <f>+A13386</f>
        <v>NO</v>
      </c>
      <c r="C13387" s="1" t="s">
        <v>124</v>
      </c>
      <c r="E13387" s="27" t="s">
        <v>124</v>
      </c>
      <c r="F13387" s="28"/>
      <c r="G13387" s="28"/>
      <c r="H13387" s="28"/>
      <c r="I13387" s="28"/>
      <c r="J13387" s="28"/>
      <c r="K13387" s="29" t="s">
        <v>124</v>
      </c>
      <c r="L13387" s="30" t="s">
        <v>124</v>
      </c>
    </row>
    <row r="13388" spans="1:16" hidden="1" x14ac:dyDescent="0.3">
      <c r="A13388" s="18" t="str">
        <f>+IF(OR(C13388=""),"NO",1)</f>
        <v>NO</v>
      </c>
      <c r="B13388" s="18"/>
      <c r="C13388" s="1" t="s">
        <v>124</v>
      </c>
      <c r="E13388" s="31" t="s">
        <v>124</v>
      </c>
      <c r="F13388" s="32"/>
      <c r="G13388" s="32"/>
      <c r="H13388" s="32"/>
      <c r="I13388" s="32"/>
      <c r="J13388" s="32"/>
      <c r="K13388" s="33" t="s">
        <v>124</v>
      </c>
      <c r="L13388" s="34" t="s">
        <v>124</v>
      </c>
    </row>
    <row r="13389" spans="1:16" hidden="1" x14ac:dyDescent="0.3">
      <c r="A13389" s="18" t="str">
        <f>+IF(OR(C13389=""),"NO",1)</f>
        <v>NO</v>
      </c>
      <c r="B13389" s="18"/>
      <c r="C13389" s="1" t="s">
        <v>124</v>
      </c>
      <c r="E13389" s="31" t="s">
        <v>124</v>
      </c>
      <c r="F13389" s="32"/>
      <c r="G13389" s="32"/>
      <c r="H13389" s="32"/>
      <c r="I13389" s="32"/>
      <c r="J13389" s="32"/>
      <c r="K13389" s="33" t="s">
        <v>124</v>
      </c>
      <c r="L13389" s="34" t="s">
        <v>124</v>
      </c>
    </row>
    <row r="13390" spans="1:16" hidden="1" x14ac:dyDescent="0.3">
      <c r="A13390" s="18" t="str">
        <f>+IF(OR(C13390=""),"NO",1)</f>
        <v>NO</v>
      </c>
      <c r="B13390" s="18"/>
      <c r="C13390" s="1" t="s">
        <v>124</v>
      </c>
      <c r="E13390" s="31" t="s">
        <v>13</v>
      </c>
      <c r="F13390" s="32"/>
      <c r="G13390" s="32"/>
      <c r="H13390" s="32"/>
      <c r="I13390" s="32"/>
      <c r="J13390" s="32"/>
      <c r="K13390" s="33"/>
      <c r="L13390" s="34"/>
    </row>
    <row r="13391" spans="1:16" hidden="1" x14ac:dyDescent="0.3">
      <c r="A13391" s="18" t="str">
        <f>+IF(OR(C13391=""),"NO",1)</f>
        <v>NO</v>
      </c>
      <c r="B13391" s="18"/>
      <c r="C13391" s="1" t="s">
        <v>124</v>
      </c>
      <c r="E13391" s="31" t="s">
        <v>13</v>
      </c>
      <c r="F13391" s="32"/>
      <c r="G13391" s="32"/>
      <c r="H13391" s="32"/>
      <c r="I13391" s="32"/>
      <c r="J13391" s="32"/>
      <c r="K13391" s="33"/>
      <c r="L13391" s="34"/>
    </row>
    <row r="13392" spans="1:16" hidden="1" x14ac:dyDescent="0.3">
      <c r="A13392" s="18" t="str">
        <f>+IF(OR(C13392=""),"NO",1)</f>
        <v>NO</v>
      </c>
      <c r="B13392" s="18"/>
      <c r="C13392" s="1" t="s">
        <v>124</v>
      </c>
      <c r="E13392" s="35" t="s">
        <v>13</v>
      </c>
      <c r="F13392" s="36"/>
      <c r="G13392" s="36"/>
      <c r="H13392" s="36"/>
      <c r="I13392" s="36"/>
      <c r="J13392" s="36"/>
      <c r="K13392" s="37"/>
      <c r="L13392" s="38"/>
    </row>
    <row r="13393" spans="1:12" ht="5.15" hidden="1" customHeight="1" x14ac:dyDescent="0.3">
      <c r="A13393" s="1" t="str">
        <f>+A13385</f>
        <v>NO</v>
      </c>
      <c r="E13393" s="39"/>
      <c r="F13393" s="39"/>
      <c r="G13393" s="39"/>
      <c r="H13393" s="39"/>
      <c r="I13393" s="39"/>
      <c r="J13393" s="39"/>
      <c r="K13393" s="39"/>
      <c r="L13393" s="39"/>
    </row>
    <row r="13394" spans="1:12" ht="15.75" hidden="1" customHeight="1" x14ac:dyDescent="0.3">
      <c r="A13394" s="1" t="str">
        <f>+A13385</f>
        <v>NO</v>
      </c>
      <c r="E13394" s="40" t="str">
        <f>+$E$19</f>
        <v>RESULTADO DE EVALUACIÓN TÉCNICA</v>
      </c>
      <c r="F13394" s="41"/>
      <c r="G13394" s="41"/>
      <c r="H13394" s="41"/>
      <c r="I13394" s="41"/>
      <c r="J13394" s="41"/>
      <c r="K13394" s="41"/>
      <c r="L13394" s="42"/>
    </row>
    <row r="13395" spans="1:12" hidden="1" x14ac:dyDescent="0.3">
      <c r="A13395" s="1" t="str">
        <f>+A13385</f>
        <v>NO</v>
      </c>
      <c r="E13395" s="43"/>
      <c r="F13395" s="44" t="str">
        <f>+$F$20</f>
        <v>Experiencia</v>
      </c>
      <c r="G13395" s="45"/>
      <c r="H13395" s="45"/>
      <c r="I13395" s="45"/>
      <c r="J13395" s="45"/>
      <c r="K13395" s="46"/>
      <c r="L13395" s="47" t="s">
        <v>124</v>
      </c>
    </row>
    <row r="13396" spans="1:12" hidden="1" x14ac:dyDescent="0.3">
      <c r="A13396" s="1" t="str">
        <f>+A13385</f>
        <v>NO</v>
      </c>
      <c r="E13396" s="348" t="str">
        <f>+$E$21</f>
        <v>OBSERVACIONES RESPECTO A LA EVALUACIÓN DE EXPERIENCIA</v>
      </c>
      <c r="F13396" s="308"/>
      <c r="G13396" s="308"/>
      <c r="H13396" s="308"/>
      <c r="I13396" s="308"/>
      <c r="J13396" s="308"/>
      <c r="K13396" s="308"/>
      <c r="L13396" s="349"/>
    </row>
    <row r="13397" spans="1:12" hidden="1" x14ac:dyDescent="0.3">
      <c r="A13397" s="1" t="str">
        <f>+A13385</f>
        <v>NO</v>
      </c>
      <c r="E13397" s="350" t="s">
        <v>124</v>
      </c>
      <c r="F13397" s="351"/>
      <c r="G13397" s="351"/>
      <c r="H13397" s="351"/>
      <c r="I13397" s="351"/>
      <c r="J13397" s="351"/>
      <c r="K13397" s="351"/>
      <c r="L13397" s="352"/>
    </row>
    <row r="13398" spans="1:12" ht="5.15" hidden="1" customHeight="1" x14ac:dyDescent="0.3">
      <c r="A13398" s="1" t="str">
        <f>+A13385</f>
        <v>NO</v>
      </c>
      <c r="E13398" s="39"/>
      <c r="F13398" s="39"/>
      <c r="G13398" s="39"/>
      <c r="H13398" s="39"/>
      <c r="I13398" s="39"/>
      <c r="J13398" s="39"/>
      <c r="K13398" s="39"/>
      <c r="L13398" s="39"/>
    </row>
    <row r="13399" spans="1:12" ht="12.75" hidden="1" customHeight="1" x14ac:dyDescent="0.3">
      <c r="A13399" s="1" t="str">
        <f>+A13385</f>
        <v>NO</v>
      </c>
      <c r="E13399" s="40" t="str">
        <f>+$E$24</f>
        <v>EXPERIENCIA HABILITANTE: CONTRATOS PRESENTADOS</v>
      </c>
      <c r="F13399" s="41"/>
      <c r="G13399" s="41"/>
      <c r="H13399" s="41"/>
      <c r="I13399" s="41"/>
      <c r="J13399" s="41"/>
      <c r="K13399" s="41"/>
      <c r="L13399" s="42"/>
    </row>
    <row r="13400" spans="1:12" ht="8.5" hidden="1" customHeight="1" x14ac:dyDescent="0.3">
      <c r="A13400" s="1" t="str">
        <f>+A13385</f>
        <v>NO</v>
      </c>
      <c r="E13400" s="49"/>
      <c r="F13400" s="50"/>
      <c r="G13400" s="51"/>
      <c r="H13400" s="51"/>
      <c r="I13400" s="51"/>
      <c r="J13400" s="51"/>
      <c r="K13400" s="51"/>
      <c r="L13400" s="52"/>
    </row>
    <row r="13401" spans="1:12" hidden="1" x14ac:dyDescent="0.3">
      <c r="A13401" s="18" t="str">
        <f>+IF(OR(C13401=""),"NO",1)</f>
        <v>NO</v>
      </c>
      <c r="B13401" s="18"/>
      <c r="C13401" s="1" t="s">
        <v>124</v>
      </c>
      <c r="E13401" s="329">
        <v>1</v>
      </c>
      <c r="F13401" s="53" t="str">
        <f>+$F$26</f>
        <v>OBJETO</v>
      </c>
      <c r="G13401" s="332" t="s">
        <v>124</v>
      </c>
      <c r="H13401" s="333"/>
      <c r="I13401" s="333"/>
      <c r="J13401" s="333"/>
      <c r="K13401" s="333"/>
      <c r="L13401" s="334"/>
    </row>
    <row r="13402" spans="1:12" hidden="1" x14ac:dyDescent="0.3">
      <c r="A13402" s="18" t="str">
        <f>+IF(OR(C13401=""),"NO",1)</f>
        <v>NO</v>
      </c>
      <c r="B13402" s="18"/>
      <c r="E13402" s="330"/>
      <c r="F13402" s="54" t="str">
        <f>+$F$27</f>
        <v>CONTRATANTE</v>
      </c>
      <c r="G13402" s="335" t="s">
        <v>124</v>
      </c>
      <c r="H13402" s="310"/>
      <c r="I13402" s="310"/>
      <c r="J13402" s="310"/>
      <c r="K13402" s="310"/>
      <c r="L13402" s="336"/>
    </row>
    <row r="13403" spans="1:12" hidden="1" x14ac:dyDescent="0.3">
      <c r="A13403" s="18" t="str">
        <f>+IF(OR(C13401=""),"NO",1)</f>
        <v>NO</v>
      </c>
      <c r="B13403" s="18"/>
      <c r="E13403" s="330"/>
      <c r="F13403" s="54" t="str">
        <f>+$F$28</f>
        <v>APORTANTE</v>
      </c>
      <c r="G13403" s="337" t="s">
        <v>124</v>
      </c>
      <c r="H13403" s="338"/>
      <c r="I13403" s="338"/>
      <c r="J13403" s="338"/>
      <c r="K13403" s="338"/>
      <c r="L13403" s="339"/>
    </row>
    <row r="13404" spans="1:12" hidden="1" x14ac:dyDescent="0.3">
      <c r="A13404" s="18" t="str">
        <f>+IF(OR(C13401=""),"NO",1)</f>
        <v>NO</v>
      </c>
      <c r="B13404" s="18"/>
      <c r="E13404" s="330"/>
      <c r="F13404" s="54" t="str">
        <f>+$F$29</f>
        <v>VALOR /SMMLV)</v>
      </c>
      <c r="G13404" s="55" t="s">
        <v>124</v>
      </c>
      <c r="H13404" s="56" t="str">
        <f>+$H$29</f>
        <v>% PART..</v>
      </c>
      <c r="I13404" s="57" t="s">
        <v>124</v>
      </c>
      <c r="J13404" s="58" t="str">
        <f>+$J$29</f>
        <v>VALOR ACREDITADO</v>
      </c>
      <c r="K13404" s="59"/>
      <c r="L13404" s="47" t="s">
        <v>124</v>
      </c>
    </row>
    <row r="13405" spans="1:12" hidden="1" x14ac:dyDescent="0.3">
      <c r="A13405" s="18" t="str">
        <f>+IF(OR(C13401=""),"NO",1)</f>
        <v>NO</v>
      </c>
      <c r="B13405" s="18"/>
      <c r="E13405" s="330"/>
      <c r="F13405" s="60" t="str">
        <f>+$F$30</f>
        <v>EXPERIENCIA APORTADA</v>
      </c>
      <c r="G13405" s="340" t="s">
        <v>124</v>
      </c>
      <c r="H13405" s="341"/>
      <c r="I13405" s="341"/>
      <c r="J13405" s="341"/>
      <c r="K13405" s="341"/>
      <c r="L13405" s="342"/>
    </row>
    <row r="13406" spans="1:12" hidden="1" x14ac:dyDescent="0.3">
      <c r="A13406" s="18" t="str">
        <f>+IF(OR(C13401=""),"NO",1)</f>
        <v>NO</v>
      </c>
      <c r="B13406" s="18"/>
      <c r="E13406" s="331"/>
      <c r="F13406" s="62" t="str">
        <f>+$F$31</f>
        <v>OBSERVACIÓN</v>
      </c>
      <c r="G13406" s="343" t="s">
        <v>124</v>
      </c>
      <c r="H13406" s="344"/>
      <c r="I13406" s="344"/>
      <c r="J13406" s="344"/>
      <c r="K13406" s="344"/>
      <c r="L13406" s="345"/>
    </row>
    <row r="13407" spans="1:12" ht="8.5" hidden="1" customHeight="1" x14ac:dyDescent="0.3">
      <c r="A13407" s="18" t="str">
        <f>+IF(OR(C13401=""),"NO",1)</f>
        <v>NO</v>
      </c>
      <c r="B13407" s="18"/>
      <c r="E13407" s="49"/>
      <c r="F13407" s="50"/>
      <c r="G13407" s="51"/>
      <c r="H13407" s="51"/>
      <c r="I13407" s="51"/>
      <c r="J13407" s="51"/>
      <c r="K13407" s="51"/>
      <c r="L13407" s="52"/>
    </row>
    <row r="13408" spans="1:12" hidden="1" x14ac:dyDescent="0.3">
      <c r="A13408" s="18" t="str">
        <f t="shared" ref="A13408" si="4494">+IF(OR(C13408=""),"NO",1)</f>
        <v>NO</v>
      </c>
      <c r="B13408" s="18"/>
      <c r="C13408" s="1" t="s">
        <v>124</v>
      </c>
      <c r="E13408" s="329">
        <v>2</v>
      </c>
      <c r="F13408" s="53" t="str">
        <f>+$F$26</f>
        <v>OBJETO</v>
      </c>
      <c r="G13408" s="332" t="s">
        <v>124</v>
      </c>
      <c r="H13408" s="333"/>
      <c r="I13408" s="333"/>
      <c r="J13408" s="333"/>
      <c r="K13408" s="333"/>
      <c r="L13408" s="334"/>
    </row>
    <row r="13409" spans="1:12" hidden="1" x14ac:dyDescent="0.3">
      <c r="A13409" s="18" t="str">
        <f t="shared" ref="A13409" si="4495">+IF(OR(C13408=""),"NO",1)</f>
        <v>NO</v>
      </c>
      <c r="B13409" s="18"/>
      <c r="E13409" s="330"/>
      <c r="F13409" s="54" t="str">
        <f>+$F$27</f>
        <v>CONTRATANTE</v>
      </c>
      <c r="G13409" s="335" t="s">
        <v>124</v>
      </c>
      <c r="H13409" s="310"/>
      <c r="I13409" s="310"/>
      <c r="J13409" s="310"/>
      <c r="K13409" s="310"/>
      <c r="L13409" s="336"/>
    </row>
    <row r="13410" spans="1:12" hidden="1" x14ac:dyDescent="0.3">
      <c r="A13410" s="18" t="str">
        <f t="shared" ref="A13410" si="4496">+IF(OR(C13408=""),"NO",1)</f>
        <v>NO</v>
      </c>
      <c r="B13410" s="18"/>
      <c r="E13410" s="330"/>
      <c r="F13410" s="54" t="str">
        <f>+$F$28</f>
        <v>APORTANTE</v>
      </c>
      <c r="G13410" s="337" t="s">
        <v>124</v>
      </c>
      <c r="H13410" s="338"/>
      <c r="I13410" s="338"/>
      <c r="J13410" s="338"/>
      <c r="K13410" s="338"/>
      <c r="L13410" s="339"/>
    </row>
    <row r="13411" spans="1:12" hidden="1" x14ac:dyDescent="0.3">
      <c r="A13411" s="18" t="str">
        <f t="shared" ref="A13411" si="4497">+IF(OR(C13408=""),"NO",1)</f>
        <v>NO</v>
      </c>
      <c r="B13411" s="18"/>
      <c r="E13411" s="330"/>
      <c r="F13411" s="54" t="str">
        <f>+$F$29</f>
        <v>VALOR /SMMLV)</v>
      </c>
      <c r="G13411" s="55" t="s">
        <v>124</v>
      </c>
      <c r="H13411" s="56" t="str">
        <f>+$H$29</f>
        <v>% PART..</v>
      </c>
      <c r="I13411" s="57" t="s">
        <v>124</v>
      </c>
      <c r="J13411" s="58" t="str">
        <f>+$J$29</f>
        <v>VALOR ACREDITADO</v>
      </c>
      <c r="K13411" s="59"/>
      <c r="L13411" s="47" t="s">
        <v>124</v>
      </c>
    </row>
    <row r="13412" spans="1:12" hidden="1" x14ac:dyDescent="0.3">
      <c r="A13412" s="18" t="str">
        <f t="shared" ref="A13412" si="4498">+IF(OR(C13408=""),"NO",1)</f>
        <v>NO</v>
      </c>
      <c r="B13412" s="18"/>
      <c r="E13412" s="330"/>
      <c r="F13412" s="60" t="str">
        <f>+$F$30</f>
        <v>EXPERIENCIA APORTADA</v>
      </c>
      <c r="G13412" s="340" t="s">
        <v>124</v>
      </c>
      <c r="H13412" s="341"/>
      <c r="I13412" s="341"/>
      <c r="J13412" s="341"/>
      <c r="K13412" s="341"/>
      <c r="L13412" s="342"/>
    </row>
    <row r="13413" spans="1:12" hidden="1" x14ac:dyDescent="0.3">
      <c r="A13413" s="18" t="str">
        <f t="shared" ref="A13413" si="4499">+IF(OR(C13408=""),"NO",1)</f>
        <v>NO</v>
      </c>
      <c r="B13413" s="18"/>
      <c r="E13413" s="331"/>
      <c r="F13413" s="62" t="str">
        <f>+$F$31</f>
        <v>OBSERVACIÓN</v>
      </c>
      <c r="G13413" s="343" t="s">
        <v>124</v>
      </c>
      <c r="H13413" s="344"/>
      <c r="I13413" s="344"/>
      <c r="J13413" s="344"/>
      <c r="K13413" s="344"/>
      <c r="L13413" s="345"/>
    </row>
    <row r="13414" spans="1:12" ht="8.5" hidden="1" customHeight="1" x14ac:dyDescent="0.3">
      <c r="A13414" s="18" t="str">
        <f t="shared" ref="A13414" si="4500">+IF(OR(C13408=""),"NO",1)</f>
        <v>NO</v>
      </c>
      <c r="B13414" s="18"/>
      <c r="E13414" s="49"/>
      <c r="F13414" s="50"/>
      <c r="G13414" s="51"/>
      <c r="H13414" s="51"/>
      <c r="I13414" s="51"/>
      <c r="J13414" s="51"/>
      <c r="K13414" s="51"/>
      <c r="L13414" s="52"/>
    </row>
    <row r="13415" spans="1:12" hidden="1" x14ac:dyDescent="0.3">
      <c r="A13415" s="18" t="str">
        <f t="shared" ref="A13415" si="4501">+IF(OR(C13415=""),"NO",1)</f>
        <v>NO</v>
      </c>
      <c r="B13415" s="18"/>
      <c r="C13415" s="1" t="s">
        <v>124</v>
      </c>
      <c r="E13415" s="329">
        <v>3</v>
      </c>
      <c r="F13415" s="53" t="str">
        <f>+$F$26</f>
        <v>OBJETO</v>
      </c>
      <c r="G13415" s="332" t="s">
        <v>124</v>
      </c>
      <c r="H13415" s="333"/>
      <c r="I13415" s="333"/>
      <c r="J13415" s="333"/>
      <c r="K13415" s="333"/>
      <c r="L13415" s="334"/>
    </row>
    <row r="13416" spans="1:12" hidden="1" x14ac:dyDescent="0.3">
      <c r="A13416" s="18" t="str">
        <f t="shared" ref="A13416" si="4502">+IF(OR(C13415=""),"NO",1)</f>
        <v>NO</v>
      </c>
      <c r="B13416" s="18"/>
      <c r="E13416" s="330"/>
      <c r="F13416" s="54" t="str">
        <f>+$F$27</f>
        <v>CONTRATANTE</v>
      </c>
      <c r="G13416" s="335" t="s">
        <v>124</v>
      </c>
      <c r="H13416" s="310"/>
      <c r="I13416" s="310"/>
      <c r="J13416" s="310"/>
      <c r="K13416" s="310"/>
      <c r="L13416" s="336"/>
    </row>
    <row r="13417" spans="1:12" hidden="1" x14ac:dyDescent="0.3">
      <c r="A13417" s="18" t="str">
        <f t="shared" ref="A13417" si="4503">+IF(OR(C13415=""),"NO",1)</f>
        <v>NO</v>
      </c>
      <c r="B13417" s="18"/>
      <c r="E13417" s="330"/>
      <c r="F13417" s="54" t="str">
        <f>+$F$28</f>
        <v>APORTANTE</v>
      </c>
      <c r="G13417" s="337" t="s">
        <v>124</v>
      </c>
      <c r="H13417" s="338"/>
      <c r="I13417" s="338"/>
      <c r="J13417" s="338"/>
      <c r="K13417" s="338"/>
      <c r="L13417" s="339"/>
    </row>
    <row r="13418" spans="1:12" hidden="1" x14ac:dyDescent="0.3">
      <c r="A13418" s="18" t="str">
        <f t="shared" ref="A13418" si="4504">+IF(OR(C13415=""),"NO",1)</f>
        <v>NO</v>
      </c>
      <c r="B13418" s="18"/>
      <c r="E13418" s="330"/>
      <c r="F13418" s="54" t="str">
        <f>+$F$29</f>
        <v>VALOR /SMMLV)</v>
      </c>
      <c r="G13418" s="55" t="s">
        <v>124</v>
      </c>
      <c r="H13418" s="56" t="str">
        <f>+$H$29</f>
        <v>% PART..</v>
      </c>
      <c r="I13418" s="57" t="s">
        <v>124</v>
      </c>
      <c r="J13418" s="58" t="str">
        <f>+$J$29</f>
        <v>VALOR ACREDITADO</v>
      </c>
      <c r="K13418" s="59"/>
      <c r="L13418" s="47" t="s">
        <v>124</v>
      </c>
    </row>
    <row r="13419" spans="1:12" hidden="1" x14ac:dyDescent="0.3">
      <c r="A13419" s="18" t="str">
        <f t="shared" ref="A13419" si="4505">+IF(OR(C13415=""),"NO",1)</f>
        <v>NO</v>
      </c>
      <c r="B13419" s="18"/>
      <c r="E13419" s="330"/>
      <c r="F13419" s="60" t="str">
        <f>+$F$30</f>
        <v>EXPERIENCIA APORTADA</v>
      </c>
      <c r="G13419" s="340" t="s">
        <v>124</v>
      </c>
      <c r="H13419" s="341"/>
      <c r="I13419" s="341"/>
      <c r="J13419" s="341"/>
      <c r="K13419" s="341"/>
      <c r="L13419" s="342"/>
    </row>
    <row r="13420" spans="1:12" hidden="1" x14ac:dyDescent="0.3">
      <c r="A13420" s="18" t="str">
        <f t="shared" ref="A13420" si="4506">+IF(OR(C13415=""),"NO",1)</f>
        <v>NO</v>
      </c>
      <c r="B13420" s="18"/>
      <c r="E13420" s="331"/>
      <c r="F13420" s="62" t="str">
        <f>+$F$31</f>
        <v>OBSERVACIÓN</v>
      </c>
      <c r="G13420" s="343" t="s">
        <v>124</v>
      </c>
      <c r="H13420" s="344"/>
      <c r="I13420" s="344"/>
      <c r="J13420" s="344"/>
      <c r="K13420" s="344"/>
      <c r="L13420" s="345"/>
    </row>
    <row r="13421" spans="1:12" ht="8.5" hidden="1" customHeight="1" x14ac:dyDescent="0.3">
      <c r="A13421" s="18" t="str">
        <f t="shared" ref="A13421" si="4507">+IF(OR(C13415=""),"NO",1)</f>
        <v>NO</v>
      </c>
      <c r="B13421" s="18"/>
      <c r="E13421" s="49"/>
      <c r="F13421" s="50"/>
      <c r="G13421" s="51"/>
      <c r="H13421" s="51"/>
      <c r="I13421" s="51"/>
      <c r="J13421" s="51"/>
      <c r="K13421" s="51"/>
      <c r="L13421" s="52"/>
    </row>
    <row r="13422" spans="1:12" hidden="1" x14ac:dyDescent="0.3">
      <c r="A13422" s="18" t="str">
        <f t="shared" ref="A13422" si="4508">+IF(OR(C13422=""),"NO",1)</f>
        <v>NO</v>
      </c>
      <c r="B13422" s="18"/>
      <c r="C13422" s="1" t="s">
        <v>124</v>
      </c>
      <c r="E13422" s="329">
        <v>4</v>
      </c>
      <c r="F13422" s="53" t="str">
        <f>+$F$26</f>
        <v>OBJETO</v>
      </c>
      <c r="G13422" s="332" t="s">
        <v>124</v>
      </c>
      <c r="H13422" s="333"/>
      <c r="I13422" s="333"/>
      <c r="J13422" s="333"/>
      <c r="K13422" s="333"/>
      <c r="L13422" s="334"/>
    </row>
    <row r="13423" spans="1:12" hidden="1" x14ac:dyDescent="0.3">
      <c r="A13423" s="18" t="str">
        <f t="shared" ref="A13423" si="4509">+IF(OR(C13422=""),"NO",1)</f>
        <v>NO</v>
      </c>
      <c r="B13423" s="18"/>
      <c r="E13423" s="330"/>
      <c r="F13423" s="54" t="str">
        <f>+$F$27</f>
        <v>CONTRATANTE</v>
      </c>
      <c r="G13423" s="335" t="s">
        <v>124</v>
      </c>
      <c r="H13423" s="310"/>
      <c r="I13423" s="310"/>
      <c r="J13423" s="310"/>
      <c r="K13423" s="310"/>
      <c r="L13423" s="336"/>
    </row>
    <row r="13424" spans="1:12" hidden="1" x14ac:dyDescent="0.3">
      <c r="A13424" s="18" t="str">
        <f t="shared" ref="A13424" si="4510">+IF(OR(C13422=""),"NO",1)</f>
        <v>NO</v>
      </c>
      <c r="B13424" s="18"/>
      <c r="E13424" s="330"/>
      <c r="F13424" s="54" t="str">
        <f>+$F$28</f>
        <v>APORTANTE</v>
      </c>
      <c r="G13424" s="337" t="s">
        <v>124</v>
      </c>
      <c r="H13424" s="338"/>
      <c r="I13424" s="338"/>
      <c r="J13424" s="338"/>
      <c r="K13424" s="338"/>
      <c r="L13424" s="339"/>
    </row>
    <row r="13425" spans="1:12" hidden="1" x14ac:dyDescent="0.3">
      <c r="A13425" s="18" t="str">
        <f t="shared" ref="A13425" si="4511">+IF(OR(C13422=""),"NO",1)</f>
        <v>NO</v>
      </c>
      <c r="B13425" s="18"/>
      <c r="E13425" s="330"/>
      <c r="F13425" s="54" t="str">
        <f>+$F$29</f>
        <v>VALOR /SMMLV)</v>
      </c>
      <c r="G13425" s="55" t="s">
        <v>124</v>
      </c>
      <c r="H13425" s="56" t="str">
        <f>+$H$29</f>
        <v>% PART..</v>
      </c>
      <c r="I13425" s="57" t="s">
        <v>124</v>
      </c>
      <c r="J13425" s="58" t="str">
        <f>+$J$29</f>
        <v>VALOR ACREDITADO</v>
      </c>
      <c r="K13425" s="59"/>
      <c r="L13425" s="47" t="s">
        <v>124</v>
      </c>
    </row>
    <row r="13426" spans="1:12" hidden="1" x14ac:dyDescent="0.3">
      <c r="A13426" s="18" t="str">
        <f t="shared" ref="A13426" si="4512">+IF(OR(C13422=""),"NO",1)</f>
        <v>NO</v>
      </c>
      <c r="B13426" s="18"/>
      <c r="E13426" s="330"/>
      <c r="F13426" s="60" t="str">
        <f>+$F$30</f>
        <v>EXPERIENCIA APORTADA</v>
      </c>
      <c r="G13426" s="340" t="s">
        <v>124</v>
      </c>
      <c r="H13426" s="341"/>
      <c r="I13426" s="341"/>
      <c r="J13426" s="341"/>
      <c r="K13426" s="341"/>
      <c r="L13426" s="342"/>
    </row>
    <row r="13427" spans="1:12" hidden="1" x14ac:dyDescent="0.3">
      <c r="A13427" s="18" t="str">
        <f t="shared" ref="A13427" si="4513">+IF(OR(C13422=""),"NO",1)</f>
        <v>NO</v>
      </c>
      <c r="B13427" s="18"/>
      <c r="E13427" s="331"/>
      <c r="F13427" s="62" t="str">
        <f>+$F$31</f>
        <v>OBSERVACIÓN</v>
      </c>
      <c r="G13427" s="343" t="s">
        <v>124</v>
      </c>
      <c r="H13427" s="344"/>
      <c r="I13427" s="344"/>
      <c r="J13427" s="344"/>
      <c r="K13427" s="344"/>
      <c r="L13427" s="345"/>
    </row>
    <row r="13428" spans="1:12" ht="8.5" hidden="1" customHeight="1" x14ac:dyDescent="0.3">
      <c r="A13428" s="18" t="str">
        <f t="shared" ref="A13428" si="4514">+IF(OR(C13422=""),"NO",1)</f>
        <v>NO</v>
      </c>
      <c r="B13428" s="18"/>
      <c r="E13428" s="49"/>
      <c r="F13428" s="50"/>
      <c r="G13428" s="51"/>
      <c r="H13428" s="51"/>
      <c r="I13428" s="51"/>
      <c r="J13428" s="51"/>
      <c r="K13428" s="51"/>
      <c r="L13428" s="52"/>
    </row>
    <row r="13429" spans="1:12" hidden="1" x14ac:dyDescent="0.3">
      <c r="A13429" s="18" t="str">
        <f t="shared" ref="A13429" si="4515">+IF(OR(C13429=""),"NO",1)</f>
        <v>NO</v>
      </c>
      <c r="B13429" s="18"/>
      <c r="C13429" s="1" t="s">
        <v>124</v>
      </c>
      <c r="E13429" s="329">
        <v>5</v>
      </c>
      <c r="F13429" s="53" t="str">
        <f>+$F$26</f>
        <v>OBJETO</v>
      </c>
      <c r="G13429" s="332" t="s">
        <v>124</v>
      </c>
      <c r="H13429" s="333"/>
      <c r="I13429" s="333"/>
      <c r="J13429" s="333"/>
      <c r="K13429" s="333"/>
      <c r="L13429" s="334"/>
    </row>
    <row r="13430" spans="1:12" hidden="1" x14ac:dyDescent="0.3">
      <c r="A13430" s="18" t="str">
        <f t="shared" ref="A13430" si="4516">+IF(OR(C13429=""),"NO",1)</f>
        <v>NO</v>
      </c>
      <c r="B13430" s="18"/>
      <c r="E13430" s="330"/>
      <c r="F13430" s="54" t="str">
        <f>+$F$27</f>
        <v>CONTRATANTE</v>
      </c>
      <c r="G13430" s="335" t="s">
        <v>124</v>
      </c>
      <c r="H13430" s="310"/>
      <c r="I13430" s="310"/>
      <c r="J13430" s="310"/>
      <c r="K13430" s="310"/>
      <c r="L13430" s="336"/>
    </row>
    <row r="13431" spans="1:12" hidden="1" x14ac:dyDescent="0.3">
      <c r="A13431" s="18" t="str">
        <f t="shared" ref="A13431" si="4517">+IF(OR(C13429=""),"NO",1)</f>
        <v>NO</v>
      </c>
      <c r="B13431" s="18"/>
      <c r="E13431" s="330"/>
      <c r="F13431" s="54" t="str">
        <f>+$F$28</f>
        <v>APORTANTE</v>
      </c>
      <c r="G13431" s="337" t="s">
        <v>124</v>
      </c>
      <c r="H13431" s="338"/>
      <c r="I13431" s="338"/>
      <c r="J13431" s="338"/>
      <c r="K13431" s="338"/>
      <c r="L13431" s="339"/>
    </row>
    <row r="13432" spans="1:12" hidden="1" x14ac:dyDescent="0.3">
      <c r="A13432" s="18" t="str">
        <f t="shared" ref="A13432" si="4518">+IF(OR(C13429=""),"NO",1)</f>
        <v>NO</v>
      </c>
      <c r="B13432" s="18"/>
      <c r="E13432" s="330"/>
      <c r="F13432" s="54" t="str">
        <f>+$F$29</f>
        <v>VALOR /SMMLV)</v>
      </c>
      <c r="G13432" s="55" t="s">
        <v>124</v>
      </c>
      <c r="H13432" s="56" t="str">
        <f>+$H$29</f>
        <v>% PART..</v>
      </c>
      <c r="I13432" s="57" t="s">
        <v>124</v>
      </c>
      <c r="J13432" s="58" t="str">
        <f>+$J$29</f>
        <v>VALOR ACREDITADO</v>
      </c>
      <c r="K13432" s="59"/>
      <c r="L13432" s="47" t="s">
        <v>124</v>
      </c>
    </row>
    <row r="13433" spans="1:12" hidden="1" x14ac:dyDescent="0.3">
      <c r="A13433" s="18" t="str">
        <f t="shared" ref="A13433" si="4519">+IF(OR(C13429=""),"NO",1)</f>
        <v>NO</v>
      </c>
      <c r="B13433" s="18"/>
      <c r="E13433" s="330"/>
      <c r="F13433" s="60" t="str">
        <f>+$F$30</f>
        <v>EXPERIENCIA APORTADA</v>
      </c>
      <c r="G13433" s="340" t="s">
        <v>124</v>
      </c>
      <c r="H13433" s="341"/>
      <c r="I13433" s="341"/>
      <c r="J13433" s="341"/>
      <c r="K13433" s="341"/>
      <c r="L13433" s="342"/>
    </row>
    <row r="13434" spans="1:12" hidden="1" x14ac:dyDescent="0.3">
      <c r="A13434" s="18" t="str">
        <f t="shared" ref="A13434" si="4520">+IF(OR(C13429=""),"NO",1)</f>
        <v>NO</v>
      </c>
      <c r="B13434" s="18"/>
      <c r="E13434" s="331"/>
      <c r="F13434" s="62" t="str">
        <f>+$F$31</f>
        <v>OBSERVACIÓN</v>
      </c>
      <c r="G13434" s="343" t="s">
        <v>124</v>
      </c>
      <c r="H13434" s="344"/>
      <c r="I13434" s="344"/>
      <c r="J13434" s="344"/>
      <c r="K13434" s="344"/>
      <c r="L13434" s="345"/>
    </row>
    <row r="13435" spans="1:12" ht="8.5" hidden="1" customHeight="1" x14ac:dyDescent="0.3">
      <c r="A13435" s="18" t="str">
        <f t="shared" ref="A13435" si="4521">+IF(OR(C13429=""),"NO",1)</f>
        <v>NO</v>
      </c>
      <c r="B13435" s="18"/>
      <c r="E13435" s="49"/>
      <c r="F13435" s="50"/>
      <c r="G13435" s="51"/>
      <c r="H13435" s="51"/>
      <c r="I13435" s="51"/>
      <c r="J13435" s="51"/>
      <c r="K13435" s="51"/>
      <c r="L13435" s="52"/>
    </row>
    <row r="13436" spans="1:12" hidden="1" x14ac:dyDescent="0.3">
      <c r="A13436" s="18" t="str">
        <f t="shared" ref="A13436" si="4522">+IF(OR(C13436=""),"NO",1)</f>
        <v>NO</v>
      </c>
      <c r="B13436" s="18"/>
      <c r="C13436" s="1" t="s">
        <v>124</v>
      </c>
      <c r="E13436" s="329">
        <v>6</v>
      </c>
      <c r="F13436" s="53" t="str">
        <f>+$F$26</f>
        <v>OBJETO</v>
      </c>
      <c r="G13436" s="332" t="s">
        <v>124</v>
      </c>
      <c r="H13436" s="333"/>
      <c r="I13436" s="333"/>
      <c r="J13436" s="333"/>
      <c r="K13436" s="333"/>
      <c r="L13436" s="334"/>
    </row>
    <row r="13437" spans="1:12" hidden="1" x14ac:dyDescent="0.3">
      <c r="A13437" s="18" t="str">
        <f t="shared" ref="A13437" si="4523">+IF(OR(C13436=""),"NO",1)</f>
        <v>NO</v>
      </c>
      <c r="B13437" s="18"/>
      <c r="E13437" s="330"/>
      <c r="F13437" s="54" t="str">
        <f>+$F$27</f>
        <v>CONTRATANTE</v>
      </c>
      <c r="G13437" s="335" t="s">
        <v>124</v>
      </c>
      <c r="H13437" s="310"/>
      <c r="I13437" s="310"/>
      <c r="J13437" s="310"/>
      <c r="K13437" s="310"/>
      <c r="L13437" s="336"/>
    </row>
    <row r="13438" spans="1:12" hidden="1" x14ac:dyDescent="0.3">
      <c r="A13438" s="18" t="str">
        <f t="shared" ref="A13438" si="4524">+IF(OR(C13436=""),"NO",1)</f>
        <v>NO</v>
      </c>
      <c r="B13438" s="18"/>
      <c r="E13438" s="330"/>
      <c r="F13438" s="54" t="str">
        <f>+$F$28</f>
        <v>APORTANTE</v>
      </c>
      <c r="G13438" s="337" t="s">
        <v>124</v>
      </c>
      <c r="H13438" s="338"/>
      <c r="I13438" s="338"/>
      <c r="J13438" s="338"/>
      <c r="K13438" s="338"/>
      <c r="L13438" s="339"/>
    </row>
    <row r="13439" spans="1:12" hidden="1" x14ac:dyDescent="0.3">
      <c r="A13439" s="18" t="str">
        <f t="shared" ref="A13439" si="4525">+IF(OR(C13436=""),"NO",1)</f>
        <v>NO</v>
      </c>
      <c r="B13439" s="18"/>
      <c r="E13439" s="330"/>
      <c r="F13439" s="54" t="str">
        <f>+$F$29</f>
        <v>VALOR /SMMLV)</v>
      </c>
      <c r="G13439" s="55" t="s">
        <v>124</v>
      </c>
      <c r="H13439" s="56" t="str">
        <f>+$H$29</f>
        <v>% PART..</v>
      </c>
      <c r="I13439" s="57" t="s">
        <v>124</v>
      </c>
      <c r="J13439" s="58" t="str">
        <f>+$J$29</f>
        <v>VALOR ACREDITADO</v>
      </c>
      <c r="K13439" s="59"/>
      <c r="L13439" s="47" t="s">
        <v>124</v>
      </c>
    </row>
    <row r="13440" spans="1:12" hidden="1" x14ac:dyDescent="0.3">
      <c r="A13440" s="18" t="str">
        <f t="shared" ref="A13440" si="4526">+IF(OR(C13436=""),"NO",1)</f>
        <v>NO</v>
      </c>
      <c r="B13440" s="18"/>
      <c r="E13440" s="330"/>
      <c r="F13440" s="60" t="str">
        <f>+$F$30</f>
        <v>EXPERIENCIA APORTADA</v>
      </c>
      <c r="G13440" s="340" t="s">
        <v>124</v>
      </c>
      <c r="H13440" s="341"/>
      <c r="I13440" s="341"/>
      <c r="J13440" s="341"/>
      <c r="K13440" s="341"/>
      <c r="L13440" s="342"/>
    </row>
    <row r="13441" spans="1:12" hidden="1" x14ac:dyDescent="0.3">
      <c r="A13441" s="18" t="str">
        <f t="shared" ref="A13441" si="4527">+IF(OR(C13436=""),"NO",1)</f>
        <v>NO</v>
      </c>
      <c r="B13441" s="18"/>
      <c r="E13441" s="331"/>
      <c r="F13441" s="62" t="str">
        <f>+$F$31</f>
        <v>OBSERVACIÓN</v>
      </c>
      <c r="G13441" s="343" t="s">
        <v>124</v>
      </c>
      <c r="H13441" s="344"/>
      <c r="I13441" s="344"/>
      <c r="J13441" s="344"/>
      <c r="K13441" s="344"/>
      <c r="L13441" s="345"/>
    </row>
    <row r="13442" spans="1:12" ht="8.5" hidden="1" customHeight="1" x14ac:dyDescent="0.3">
      <c r="A13442" s="18" t="str">
        <f t="shared" ref="A13442" si="4528">+IF(OR(C13436=""),"NO",1)</f>
        <v>NO</v>
      </c>
      <c r="B13442" s="18"/>
      <c r="E13442" s="49"/>
      <c r="F13442" s="50"/>
      <c r="G13442" s="51"/>
      <c r="H13442" s="51"/>
      <c r="I13442" s="51"/>
      <c r="J13442" s="51"/>
      <c r="K13442" s="51"/>
      <c r="L13442" s="52"/>
    </row>
    <row r="13443" spans="1:12" hidden="1" x14ac:dyDescent="0.3">
      <c r="A13443" s="18" t="str">
        <f t="shared" ref="A13443" si="4529">+IF(OR(C13443=""),"NO",1)</f>
        <v>NO</v>
      </c>
      <c r="B13443" s="18"/>
      <c r="C13443" s="1" t="s">
        <v>124</v>
      </c>
      <c r="E13443" s="329">
        <v>7</v>
      </c>
      <c r="F13443" s="53" t="str">
        <f>+$F$26</f>
        <v>OBJETO</v>
      </c>
      <c r="G13443" s="332" t="s">
        <v>124</v>
      </c>
      <c r="H13443" s="333"/>
      <c r="I13443" s="333"/>
      <c r="J13443" s="333"/>
      <c r="K13443" s="333"/>
      <c r="L13443" s="334"/>
    </row>
    <row r="13444" spans="1:12" hidden="1" x14ac:dyDescent="0.3">
      <c r="A13444" s="18" t="str">
        <f t="shared" ref="A13444" si="4530">+IF(OR(C13443=""),"NO",1)</f>
        <v>NO</v>
      </c>
      <c r="B13444" s="18"/>
      <c r="E13444" s="330"/>
      <c r="F13444" s="54" t="str">
        <f>+$F$27</f>
        <v>CONTRATANTE</v>
      </c>
      <c r="G13444" s="335" t="s">
        <v>124</v>
      </c>
      <c r="H13444" s="310"/>
      <c r="I13444" s="310"/>
      <c r="J13444" s="310"/>
      <c r="K13444" s="310"/>
      <c r="L13444" s="336"/>
    </row>
    <row r="13445" spans="1:12" hidden="1" x14ac:dyDescent="0.3">
      <c r="A13445" s="18" t="str">
        <f t="shared" ref="A13445" si="4531">+IF(OR(C13443=""),"NO",1)</f>
        <v>NO</v>
      </c>
      <c r="B13445" s="18"/>
      <c r="E13445" s="330"/>
      <c r="F13445" s="54" t="str">
        <f>+$F$28</f>
        <v>APORTANTE</v>
      </c>
      <c r="G13445" s="337" t="s">
        <v>124</v>
      </c>
      <c r="H13445" s="338"/>
      <c r="I13445" s="338"/>
      <c r="J13445" s="338"/>
      <c r="K13445" s="338"/>
      <c r="L13445" s="339"/>
    </row>
    <row r="13446" spans="1:12" hidden="1" x14ac:dyDescent="0.3">
      <c r="A13446" s="18" t="str">
        <f t="shared" ref="A13446" si="4532">+IF(OR(C13443=""),"NO",1)</f>
        <v>NO</v>
      </c>
      <c r="B13446" s="18"/>
      <c r="E13446" s="330"/>
      <c r="F13446" s="54" t="str">
        <f>+$F$29</f>
        <v>VALOR /SMMLV)</v>
      </c>
      <c r="G13446" s="55" t="s">
        <v>124</v>
      </c>
      <c r="H13446" s="56" t="str">
        <f>+$H$29</f>
        <v>% PART..</v>
      </c>
      <c r="I13446" s="57" t="s">
        <v>124</v>
      </c>
      <c r="J13446" s="58" t="str">
        <f>+$J$29</f>
        <v>VALOR ACREDITADO</v>
      </c>
      <c r="K13446" s="59"/>
      <c r="L13446" s="47" t="s">
        <v>124</v>
      </c>
    </row>
    <row r="13447" spans="1:12" hidden="1" x14ac:dyDescent="0.3">
      <c r="A13447" s="18" t="str">
        <f t="shared" ref="A13447" si="4533">+IF(OR(C13443=""),"NO",1)</f>
        <v>NO</v>
      </c>
      <c r="B13447" s="18"/>
      <c r="E13447" s="330"/>
      <c r="F13447" s="60" t="str">
        <f>+$F$30</f>
        <v>EXPERIENCIA APORTADA</v>
      </c>
      <c r="G13447" s="340" t="s">
        <v>124</v>
      </c>
      <c r="H13447" s="341"/>
      <c r="I13447" s="341"/>
      <c r="J13447" s="341"/>
      <c r="K13447" s="341"/>
      <c r="L13447" s="342"/>
    </row>
    <row r="13448" spans="1:12" hidden="1" x14ac:dyDescent="0.3">
      <c r="A13448" s="18" t="str">
        <f t="shared" ref="A13448" si="4534">+IF(OR(C13443=""),"NO",1)</f>
        <v>NO</v>
      </c>
      <c r="B13448" s="18"/>
      <c r="E13448" s="331"/>
      <c r="F13448" s="62" t="str">
        <f>+$F$31</f>
        <v>OBSERVACIÓN</v>
      </c>
      <c r="G13448" s="343" t="s">
        <v>124</v>
      </c>
      <c r="H13448" s="344"/>
      <c r="I13448" s="344"/>
      <c r="J13448" s="344"/>
      <c r="K13448" s="344"/>
      <c r="L13448" s="345"/>
    </row>
    <row r="13449" spans="1:12" hidden="1" x14ac:dyDescent="0.3">
      <c r="A13449" s="18" t="str">
        <f t="shared" ref="A13449" si="4535">+IF(OR(C13443=""),"NO",1)</f>
        <v>NO</v>
      </c>
      <c r="B13449" s="18"/>
      <c r="E13449" s="49"/>
      <c r="F13449" s="50"/>
      <c r="G13449" s="51"/>
      <c r="H13449" s="51"/>
      <c r="I13449" s="51"/>
      <c r="J13449" s="51"/>
      <c r="K13449" s="51"/>
      <c r="L13449" s="52"/>
    </row>
    <row r="13450" spans="1:12" hidden="1" x14ac:dyDescent="0.3">
      <c r="A13450" s="1" t="str">
        <f>+A13385</f>
        <v>NO</v>
      </c>
      <c r="C13450" s="1" t="str">
        <f>"N"&amp;C13385</f>
        <v>N</v>
      </c>
      <c r="E13450" s="63"/>
      <c r="F13450" s="64" t="str">
        <f>+$F$75</f>
        <v>TOTAL DE CONTRATOS PRESENTADOS VÁLIDOS QUE CUMPLEN EXPERIENCIA ACREDITADA:</v>
      </c>
      <c r="G13450" s="65"/>
      <c r="H13450" s="65"/>
      <c r="I13450" s="65"/>
      <c r="J13450" s="66"/>
      <c r="K13450" s="65"/>
      <c r="L13450" s="67" t="s">
        <v>124</v>
      </c>
    </row>
    <row r="13451" spans="1:12" ht="6.65" hidden="1" customHeight="1" x14ac:dyDescent="0.3">
      <c r="A13451" s="1" t="str">
        <f>+A13385</f>
        <v>NO</v>
      </c>
      <c r="E13451" s="51"/>
      <c r="F13451" s="50"/>
      <c r="G13451" s="51"/>
      <c r="H13451" s="51"/>
      <c r="I13451" s="51"/>
      <c r="J13451" s="51"/>
      <c r="K13451" s="51"/>
      <c r="L13451" s="51"/>
    </row>
    <row r="13452" spans="1:12" hidden="1" x14ac:dyDescent="0.3">
      <c r="A13452" s="1" t="str">
        <f>+A13385</f>
        <v>NO</v>
      </c>
      <c r="E13452" s="63"/>
      <c r="F13452" s="63" t="str">
        <f>+$F$77</f>
        <v>ACREDITA SUMINISTRO E INSTALACIÓN DE MOBILIARIO POR LO MENOS EN UN (1) CONTRATO VÁLIDO</v>
      </c>
      <c r="G13452" s="65"/>
      <c r="H13452" s="65"/>
      <c r="I13452" s="65"/>
      <c r="J13452" s="66"/>
      <c r="K13452" s="65"/>
      <c r="L13452" s="68" t="s">
        <v>157</v>
      </c>
    </row>
    <row r="13453" spans="1:12" ht="5.15" hidden="1" customHeight="1" x14ac:dyDescent="0.3">
      <c r="A13453" s="1" t="str">
        <f>+A13385</f>
        <v>NO</v>
      </c>
      <c r="E13453" s="51"/>
      <c r="F13453" s="50"/>
      <c r="G13453" s="51"/>
      <c r="H13453" s="51"/>
      <c r="I13453" s="51"/>
      <c r="J13453" s="51"/>
      <c r="K13453" s="51"/>
      <c r="L13453" s="51"/>
    </row>
    <row r="13454" spans="1:12" ht="12.75" hidden="1" customHeight="1" x14ac:dyDescent="0.3">
      <c r="A13454" s="1" t="str">
        <f>+A13385</f>
        <v>NO</v>
      </c>
      <c r="E13454" s="69" t="str">
        <f>+$E$79</f>
        <v>EXPERIENCIA ESPECÍFICA NUMERAL 10.1.1 A</v>
      </c>
      <c r="F13454" s="70"/>
      <c r="G13454" s="70"/>
      <c r="H13454" s="70"/>
      <c r="I13454" s="70"/>
      <c r="J13454" s="70"/>
      <c r="K13454" s="70"/>
      <c r="L13454" s="71"/>
    </row>
    <row r="13455" spans="1:12" ht="26.5" hidden="1" customHeight="1" x14ac:dyDescent="0.3">
      <c r="A13455" s="1" t="str">
        <f>+A13385</f>
        <v>NO</v>
      </c>
      <c r="E13455" s="72"/>
      <c r="F13455" s="325" t="str">
        <f>+$F$80</f>
        <v>Por lo menos uno (1) de los contratos válidos aportados como experiencia general debe corresponder mínimo al 60% del presupuesto oficial del presente proceso de selección.  (SMMLV)</v>
      </c>
      <c r="G13455" s="326"/>
      <c r="H13455" s="326"/>
      <c r="I13455" s="326"/>
      <c r="J13455" s="326"/>
      <c r="K13455" s="73" t="s">
        <v>124</v>
      </c>
      <c r="L13455" s="74" t="s">
        <v>124</v>
      </c>
    </row>
    <row r="13456" spans="1:12" ht="23.5" hidden="1" customHeight="1" x14ac:dyDescent="0.3">
      <c r="A13456" s="1" t="str">
        <f>+A13385</f>
        <v>NO</v>
      </c>
      <c r="E13456" s="63"/>
      <c r="F13456" s="325" t="str">
        <f>+$F$81</f>
        <v xml:space="preserve">Deberá acreditarse en al menos uno (1) de los contratos válidos aportados como experiencia general una </v>
      </c>
      <c r="G13456" s="326"/>
      <c r="H13456" s="326"/>
      <c r="I13456" s="326"/>
      <c r="J13456" s="326"/>
      <c r="K13456" s="73" t="s">
        <v>124</v>
      </c>
      <c r="L13456" s="74" t="s">
        <v>124</v>
      </c>
    </row>
    <row r="13457" spans="1:12" ht="23.5" hidden="1" customHeight="1" x14ac:dyDescent="0.3">
      <c r="A13457" s="18" t="s">
        <v>30</v>
      </c>
      <c r="E13457" s="63"/>
      <c r="F13457" s="325" t="str">
        <f>+$F$82</f>
        <v xml:space="preserve">Deberá acreditarse en al menos uno (1) de los contratos válidos aportados interventoría a intervención de </v>
      </c>
      <c r="G13457" s="326"/>
      <c r="H13457" s="326"/>
      <c r="I13457" s="326"/>
      <c r="J13457" s="326"/>
      <c r="K13457" s="73">
        <f>+$K$82</f>
        <v>0</v>
      </c>
      <c r="L13457" s="74" t="s">
        <v>124</v>
      </c>
    </row>
    <row r="13458" spans="1:12" ht="36" hidden="1" customHeight="1" x14ac:dyDescent="0.3">
      <c r="A13458" s="18" t="s">
        <v>30</v>
      </c>
      <c r="E13458" s="63"/>
      <c r="F13458" s="325" t="str">
        <f>+$F$83</f>
        <v xml:space="preserve">Deberá acreditarse en al menos uno (1) de los contratos válidos aportados interventoría a intervención de </v>
      </c>
      <c r="G13458" s="326"/>
      <c r="H13458" s="326"/>
      <c r="I13458" s="326"/>
      <c r="J13458" s="326"/>
      <c r="K13458" s="75">
        <f>+$K$83</f>
        <v>0</v>
      </c>
      <c r="L13458" s="76" t="s">
        <v>124</v>
      </c>
    </row>
    <row r="13459" spans="1:12" hidden="1" x14ac:dyDescent="0.3">
      <c r="A13459" s="1" t="str">
        <f>+A13385</f>
        <v>NO</v>
      </c>
      <c r="E13459" s="51"/>
      <c r="F13459" s="50"/>
      <c r="G13459" s="51"/>
      <c r="H13459" s="51"/>
      <c r="I13459" s="51"/>
      <c r="J13459" s="51"/>
      <c r="K13459" s="51"/>
      <c r="L13459" s="51"/>
    </row>
    <row r="13460" spans="1:12" ht="12.75" hidden="1" customHeight="1" x14ac:dyDescent="0.3">
      <c r="A13460" s="1" t="str">
        <f>+A13385</f>
        <v>NO</v>
      </c>
      <c r="E13460" s="40" t="str">
        <f>+$E$85</f>
        <v>VALOR MÍNIMO A CERIFICAR % P.O EN SMMMLV. NUMERAL 3.9.1</v>
      </c>
      <c r="F13460" s="41"/>
      <c r="G13460" s="41"/>
      <c r="H13460" s="41"/>
      <c r="I13460" s="41"/>
      <c r="J13460" s="41"/>
      <c r="K13460" s="41"/>
      <c r="L13460" s="42"/>
    </row>
    <row r="13461" spans="1:12" hidden="1" x14ac:dyDescent="0.3">
      <c r="A13461" s="1" t="str">
        <f>+A13385</f>
        <v>NO</v>
      </c>
      <c r="C13461" s="1" t="str">
        <f>"M"&amp;C13385</f>
        <v>M</v>
      </c>
      <c r="E13461" s="77" t="str">
        <f>+$E$86</f>
        <v>100% P.O.</v>
      </c>
      <c r="F13461" s="78"/>
      <c r="G13461" s="61">
        <v>242.41716883554506</v>
      </c>
      <c r="H13461" s="124" t="str">
        <f>+$H$86</f>
        <v>TOTAL EJECUTADO DE CONTRATOS ACREDITADOS</v>
      </c>
      <c r="I13461" s="124"/>
      <c r="J13461" s="124"/>
      <c r="K13461" s="55" t="s">
        <v>124</v>
      </c>
      <c r="L13461" s="47" t="s">
        <v>124</v>
      </c>
    </row>
    <row r="13462" spans="1:12" hidden="1" x14ac:dyDescent="0.3">
      <c r="A13462" s="1" t="str">
        <f>+A13385</f>
        <v>NO</v>
      </c>
      <c r="E13462" s="39"/>
      <c r="F13462" s="39"/>
      <c r="G13462" s="39"/>
      <c r="H13462" s="39"/>
      <c r="I13462" s="39"/>
      <c r="J13462" s="39"/>
      <c r="K13462" s="39"/>
      <c r="L13462" s="39"/>
    </row>
    <row r="13463" spans="1:12" ht="12.75" hidden="1" customHeight="1" x14ac:dyDescent="0.3">
      <c r="A13463" s="18" t="s">
        <v>30</v>
      </c>
      <c r="B13463" s="18"/>
      <c r="E13463" s="40" t="str">
        <f>+$E$88</f>
        <v>CONSIDERACIONES PARA LA VALIDEZ DE LA EXPERIENCIA REQUERIDA: EXPERIENCIA PROPONENTES PLURALES NUMERAL 10.1.2 D</v>
      </c>
      <c r="F13463" s="41"/>
      <c r="G13463" s="41"/>
      <c r="H13463" s="41"/>
      <c r="I13463" s="41"/>
      <c r="J13463" s="41"/>
      <c r="K13463" s="41"/>
      <c r="L13463" s="42"/>
    </row>
    <row r="13464" spans="1:12" ht="28" hidden="1" customHeight="1" x14ac:dyDescent="0.3">
      <c r="A13464" s="18" t="s">
        <v>30</v>
      </c>
      <c r="B13464" s="18"/>
      <c r="C13464" s="1" t="str">
        <f>"O"&amp;C13385</f>
        <v>O</v>
      </c>
      <c r="E13464" s="80" t="str">
        <f>+$E$89</f>
        <v>i)</v>
      </c>
      <c r="F13464" s="327" t="str">
        <f>+$F$89</f>
        <v>Uno de los integrantes debe aportar como mínimo el cincuenta por ciento (50 %) de la experiencia solicitada</v>
      </c>
      <c r="G13464" s="328"/>
      <c r="H13464" s="328"/>
      <c r="I13464" s="328"/>
      <c r="J13464" s="328"/>
      <c r="K13464" s="73" t="s">
        <v>124</v>
      </c>
      <c r="L13464" s="47" t="s">
        <v>124</v>
      </c>
    </row>
    <row r="13465" spans="1:12" ht="28" hidden="1" customHeight="1" x14ac:dyDescent="0.3">
      <c r="A13465" s="18" t="s">
        <v>30</v>
      </c>
      <c r="B13465" s="18"/>
      <c r="C13465" s="1" t="str">
        <f>"O"&amp;C13385</f>
        <v>O</v>
      </c>
      <c r="E13465" s="80" t="str">
        <f>+$E$90</f>
        <v>ii)</v>
      </c>
      <c r="F13465" s="327" t="str">
        <f>+$F$90</f>
        <v>Todos los demás ntegrantes deben acreditar al menos el cinco por ciento (5 %) de la experiencia solicitada, solo uno (1) de los integrantes podrá no acreditar experiencia pero su porcentaje de participación  no podrá superar el diez por ciento (10 %)</v>
      </c>
      <c r="G13465" s="328"/>
      <c r="H13465" s="328"/>
      <c r="I13465" s="328"/>
      <c r="J13465" s="328"/>
      <c r="K13465" s="73" t="s">
        <v>124</v>
      </c>
      <c r="L13465" s="47" t="s">
        <v>124</v>
      </c>
    </row>
    <row r="13466" spans="1:12" hidden="1" x14ac:dyDescent="0.3">
      <c r="A13466" s="18" t="s">
        <v>30</v>
      </c>
      <c r="B13466" s="18"/>
      <c r="E13466" s="39"/>
      <c r="F13466" s="39"/>
      <c r="G13466" s="39"/>
      <c r="H13466" s="39"/>
      <c r="I13466" s="39"/>
      <c r="J13466" s="39"/>
      <c r="K13466" s="39"/>
      <c r="L13466" s="39"/>
    </row>
    <row r="13467" spans="1:12" ht="13" hidden="1" customHeight="1" x14ac:dyDescent="0.3">
      <c r="A13467" s="18" t="str">
        <f>+A13385</f>
        <v>NO</v>
      </c>
      <c r="B13467" s="18"/>
      <c r="E13467" s="69" t="str">
        <f>+$E$92</f>
        <v>VERIFICACIÓN Y ASIGNACIÓN DE PUNTAJE POR LA EXPERIENCIA DEL PROPONENTE</v>
      </c>
      <c r="F13467" s="70"/>
      <c r="G13467" s="70"/>
      <c r="H13467" s="70"/>
      <c r="I13467" s="70"/>
      <c r="J13467" s="70"/>
      <c r="K13467" s="70"/>
      <c r="L13467" s="71"/>
    </row>
    <row r="13468" spans="1:12" hidden="1" x14ac:dyDescent="0.3">
      <c r="A13468" s="18" t="str">
        <f>+A13385</f>
        <v>NO</v>
      </c>
      <c r="B13468" s="18"/>
      <c r="E13468" s="81"/>
      <c r="F13468" s="323" t="str">
        <f>+$F$93</f>
        <v>No. CONTRATOS QUE ACREDITAN LA EXPERIENCIA (NO OBJETO DE SUBSANACIÓN)</v>
      </c>
      <c r="G13468" s="324"/>
      <c r="H13468" s="324"/>
      <c r="I13468" s="324"/>
      <c r="J13468" s="324"/>
      <c r="K13468" s="82"/>
      <c r="L13468" s="83" t="s">
        <v>124</v>
      </c>
    </row>
    <row r="13469" spans="1:12" ht="13" hidden="1" customHeight="1" x14ac:dyDescent="0.3">
      <c r="A13469" s="18" t="str">
        <f>+A13385</f>
        <v>NO</v>
      </c>
      <c r="B13469" s="18"/>
      <c r="E13469" s="84"/>
      <c r="F13469" s="323" t="str">
        <f>+$F$94</f>
        <v>TOTAL EJECUTADO DE CONTRATOS ACREDITADOS PROPUESTA INICIAL</v>
      </c>
      <c r="G13469" s="324"/>
      <c r="H13469" s="324"/>
      <c r="I13469" s="324"/>
      <c r="J13469" s="324"/>
      <c r="K13469" s="85"/>
      <c r="L13469" s="86" t="s">
        <v>124</v>
      </c>
    </row>
    <row r="13470" spans="1:12" ht="13" hidden="1" customHeight="1" x14ac:dyDescent="0.3">
      <c r="A13470" s="18" t="str">
        <f>+A13385</f>
        <v>NO</v>
      </c>
      <c r="B13470" s="18"/>
      <c r="E13470" s="87"/>
      <c r="F13470" s="323" t="str">
        <f>+$F$95</f>
        <v>PROMEDIO VALOR ACREDITADO EN SMMLV</v>
      </c>
      <c r="G13470" s="324"/>
      <c r="H13470" s="324"/>
      <c r="I13470" s="324"/>
      <c r="J13470" s="324"/>
      <c r="K13470" s="66"/>
      <c r="L13470" s="88" t="s">
        <v>124</v>
      </c>
    </row>
    <row r="13471" spans="1:12" hidden="1" x14ac:dyDescent="0.3">
      <c r="A13471" s="18" t="str">
        <f>+A13385</f>
        <v>NO</v>
      </c>
      <c r="B13471" s="18"/>
      <c r="E13471" s="89"/>
      <c r="F13471" s="89"/>
      <c r="G13471" s="89"/>
      <c r="H13471" s="89"/>
      <c r="I13471" s="89"/>
      <c r="J13471" s="89"/>
      <c r="K13471" s="89"/>
      <c r="L13471" s="89"/>
    </row>
    <row r="13472" spans="1:12" ht="13" hidden="1" customHeight="1" x14ac:dyDescent="0.3">
      <c r="A13472" s="18" t="str">
        <f>+A13385</f>
        <v>NO</v>
      </c>
      <c r="B13472" s="18"/>
      <c r="E13472" s="69" t="str">
        <f>+$E$97</f>
        <v>3.9.2 EXIGENCIAS MÍNIMAS DE EXPERIENCIA Y FORMACIÓN ACADÉMICA DEL EQUIPO DE TRABAJO</v>
      </c>
      <c r="F13472" s="70"/>
      <c r="G13472" s="70"/>
      <c r="H13472" s="70"/>
      <c r="I13472" s="70"/>
      <c r="J13472" s="70"/>
      <c r="K13472" s="70"/>
      <c r="L13472" s="71"/>
    </row>
    <row r="13473" spans="1:12" hidden="1" x14ac:dyDescent="0.3">
      <c r="A13473" s="18" t="str">
        <f>+A13385</f>
        <v>NO</v>
      </c>
      <c r="B13473" s="18"/>
      <c r="E13473" s="90" t="str">
        <f>+$E$98</f>
        <v>Formulario 8</v>
      </c>
      <c r="F13473" s="315" t="s">
        <v>46</v>
      </c>
      <c r="G13473" s="316"/>
      <c r="H13473" s="317"/>
      <c r="I13473" s="318"/>
      <c r="J13473" s="318"/>
      <c r="K13473" s="318"/>
      <c r="L13473" s="319"/>
    </row>
    <row r="13474" spans="1:12" hidden="1" x14ac:dyDescent="0.3">
      <c r="A13474" s="18" t="str">
        <f>+A13385</f>
        <v>NO</v>
      </c>
      <c r="B13474" s="18"/>
      <c r="E13474" s="91" t="s">
        <v>124</v>
      </c>
      <c r="F13474" s="91" t="str">
        <f>+$F$99</f>
        <v>Director de Interventoría</v>
      </c>
      <c r="G13474" s="91" t="str">
        <f>+$G$99</f>
        <v>Residente de Interventoría</v>
      </c>
      <c r="H13474" s="320"/>
      <c r="I13474" s="321"/>
      <c r="J13474" s="321"/>
      <c r="K13474" s="321"/>
      <c r="L13474" s="322"/>
    </row>
    <row r="13475" spans="1:12" hidden="1" x14ac:dyDescent="0.3">
      <c r="A13475" s="18" t="str">
        <f>+A13385</f>
        <v>NO</v>
      </c>
      <c r="B13475" s="18"/>
      <c r="E13475" s="304" t="str">
        <f>+$E$100</f>
        <v>OBSERVACIONES RESPECTO REQUISITO HABILITANTE DEL PERSONAL CLAVE EVALUABLE</v>
      </c>
      <c r="F13475" s="305"/>
      <c r="G13475" s="305"/>
      <c r="H13475" s="305"/>
      <c r="I13475" s="305"/>
      <c r="J13475" s="305"/>
      <c r="K13475" s="305"/>
      <c r="L13475" s="305"/>
    </row>
    <row r="13476" spans="1:12" hidden="1" x14ac:dyDescent="0.3">
      <c r="A13476" s="18" t="str">
        <f>+A13385</f>
        <v>NO</v>
      </c>
      <c r="B13476" s="18"/>
      <c r="E13476" s="312" t="s">
        <v>124</v>
      </c>
      <c r="F13476" s="313"/>
      <c r="G13476" s="313"/>
      <c r="H13476" s="313"/>
      <c r="I13476" s="313"/>
      <c r="J13476" s="313"/>
      <c r="K13476" s="313"/>
      <c r="L13476" s="314"/>
    </row>
    <row r="13477" spans="1:12" hidden="1" x14ac:dyDescent="0.3">
      <c r="A13477" s="18" t="str">
        <f>+A13385</f>
        <v>NO</v>
      </c>
      <c r="B13477" s="18"/>
      <c r="E13477" s="89"/>
      <c r="F13477" s="89"/>
      <c r="G13477" s="89"/>
      <c r="H13477" s="89"/>
      <c r="I13477" s="89"/>
      <c r="J13477" s="89"/>
      <c r="K13477" s="89"/>
      <c r="L13477" s="89"/>
    </row>
    <row r="13478" spans="1:12" ht="13" hidden="1" customHeight="1" x14ac:dyDescent="0.3">
      <c r="A13478" s="18" t="str">
        <f>+A13385</f>
        <v>NO</v>
      </c>
      <c r="B13478" s="18"/>
      <c r="E13478" s="69" t="str">
        <f>+$E$103</f>
        <v>4.2 EQUIPO DE TRABAJO (Personal Clave Evaluable)</v>
      </c>
      <c r="F13478" s="70"/>
      <c r="G13478" s="70"/>
      <c r="H13478" s="70"/>
      <c r="I13478" s="70"/>
      <c r="J13478" s="70"/>
      <c r="K13478" s="70"/>
      <c r="L13478" s="71"/>
    </row>
    <row r="13479" spans="1:12" ht="23.25" hidden="1" customHeight="1" x14ac:dyDescent="0.3">
      <c r="A13479" s="18" t="str">
        <f>+A13385</f>
        <v>NO</v>
      </c>
      <c r="B13479" s="18"/>
      <c r="E13479" s="90" t="str">
        <f>+$E$104</f>
        <v>Formulario 9</v>
      </c>
      <c r="F13479" s="315" t="s">
        <v>46</v>
      </c>
      <c r="G13479" s="316"/>
      <c r="H13479" s="317"/>
      <c r="I13479" s="318"/>
      <c r="J13479" s="318"/>
      <c r="K13479" s="318"/>
      <c r="L13479" s="319"/>
    </row>
    <row r="13480" spans="1:12" hidden="1" x14ac:dyDescent="0.3">
      <c r="A13480" s="18" t="str">
        <f>+A13385</f>
        <v>NO</v>
      </c>
      <c r="B13480" s="18"/>
      <c r="E13480" s="91" t="s">
        <v>124</v>
      </c>
      <c r="F13480" s="91" t="str">
        <f>+$F$99</f>
        <v>Director de Interventoría</v>
      </c>
      <c r="G13480" s="91" t="str">
        <f>+$G$99</f>
        <v>Residente de Interventoría</v>
      </c>
      <c r="H13480" s="320"/>
      <c r="I13480" s="321"/>
      <c r="J13480" s="321"/>
      <c r="K13480" s="321"/>
      <c r="L13480" s="322"/>
    </row>
    <row r="13481" spans="1:12" hidden="1" x14ac:dyDescent="0.3">
      <c r="A13481" s="18" t="str">
        <f>+A13385</f>
        <v>NO</v>
      </c>
      <c r="B13481" s="18"/>
      <c r="E13481" s="89"/>
      <c r="F13481" s="89"/>
      <c r="G13481" s="89"/>
      <c r="H13481" s="89"/>
      <c r="I13481" s="89"/>
      <c r="J13481" s="89"/>
      <c r="K13481" s="89"/>
      <c r="L13481" s="89"/>
    </row>
    <row r="13482" spans="1:12" hidden="1" x14ac:dyDescent="0.3">
      <c r="A13482" s="1" t="str">
        <f>+A13385</f>
        <v>NO</v>
      </c>
      <c r="E13482" s="92" t="str">
        <f>+E13357</f>
        <v>CRITERIOS DE EVALUACIÓN Y PUNTAJE</v>
      </c>
      <c r="F13482" s="93"/>
      <c r="G13482" s="93"/>
      <c r="H13482" s="93"/>
      <c r="I13482" s="93"/>
      <c r="J13482" s="93"/>
      <c r="K13482" s="94"/>
      <c r="L13482" s="95" t="str">
        <f>+$L$107</f>
        <v>PUNTAJE OBTENIDO</v>
      </c>
    </row>
    <row r="13483" spans="1:12" hidden="1" x14ac:dyDescent="0.3">
      <c r="A13483" s="1" t="str">
        <f>+A13385</f>
        <v>NO</v>
      </c>
      <c r="E13483" s="96" t="str">
        <f>+$E$108</f>
        <v>VALOR</v>
      </c>
      <c r="F13483" s="97" t="str">
        <f>+$F$108</f>
        <v>EQUIPO DE TRABAJO (PERSONAL CLAVE EVALUABLE)</v>
      </c>
      <c r="G13483" s="24"/>
      <c r="H13483" s="24"/>
      <c r="I13483" s="24"/>
      <c r="J13483" s="24"/>
      <c r="K13483" s="24"/>
      <c r="L13483" s="98"/>
    </row>
    <row r="13484" spans="1:12" ht="12.75" hidden="1" customHeight="1" x14ac:dyDescent="0.3">
      <c r="A13484" s="1" t="str">
        <f>+A13385</f>
        <v>NO</v>
      </c>
      <c r="E13484" s="96">
        <f>+$E$109</f>
        <v>5</v>
      </c>
      <c r="F13484" s="307" t="str">
        <f>+$F$109</f>
        <v xml:space="preserve"> Experiencia Específica adicional</v>
      </c>
      <c r="G13484" s="308"/>
      <c r="H13484" s="308"/>
      <c r="I13484" s="308"/>
      <c r="J13484" s="308"/>
      <c r="K13484" s="309"/>
      <c r="L13484" s="99" t="str">
        <f>IFERROR(IF(VLOOKUP(C13385,'R. PUNTAJES'!$C$14:$R$213,'R. PUNTAJES'!$I$10,0)="","",VLOOKUP(C13385,'R. PUNTAJES'!$C$14:$R$213,'R. PUNTAJES'!$I$10,0)),"")</f>
        <v/>
      </c>
    </row>
    <row r="13485" spans="1:12" ht="12.75" hidden="1" customHeight="1" x14ac:dyDescent="0.3">
      <c r="A13485" s="1" t="str">
        <f>+A13385</f>
        <v>NO</v>
      </c>
      <c r="E13485" s="96">
        <f>+$E$110</f>
        <v>5</v>
      </c>
      <c r="F13485" s="307" t="str">
        <f>+$F$110</f>
        <v>Formación Académica adicional</v>
      </c>
      <c r="G13485" s="308"/>
      <c r="H13485" s="308"/>
      <c r="I13485" s="308"/>
      <c r="J13485" s="308"/>
      <c r="K13485" s="309"/>
      <c r="L13485" s="99" t="str">
        <f>IFERROR(IF(VLOOKUP(C13385,'R. PUNTAJES'!$C$14:$R$213,'R. PUNTAJES'!$J$10,0)="","",VLOOKUP(C13385,'R. PUNTAJES'!$C$14:$R$213,'R. PUNTAJES'!$J$10,0)),"")</f>
        <v/>
      </c>
    </row>
    <row r="13486" spans="1:12" hidden="1" x14ac:dyDescent="0.3">
      <c r="A13486" s="18" t="str">
        <f>+A13385</f>
        <v>NO</v>
      </c>
      <c r="B13486" s="18"/>
      <c r="E13486" s="100"/>
      <c r="F13486" s="101" t="str">
        <f>+$F$111</f>
        <v>FACTOR DE SOSTENIBILIDAD</v>
      </c>
      <c r="G13486" s="102"/>
      <c r="H13486" s="102"/>
      <c r="I13486" s="102"/>
      <c r="J13486" s="102"/>
      <c r="K13486" s="102"/>
      <c r="L13486" s="103"/>
    </row>
    <row r="13487" spans="1:12" hidden="1" x14ac:dyDescent="0.3">
      <c r="A13487" s="18" t="str">
        <f>+A13385</f>
        <v>NO</v>
      </c>
      <c r="B13487" s="18"/>
      <c r="E13487" s="104">
        <v>1</v>
      </c>
      <c r="F13487" s="105" t="str">
        <f>+$F$112</f>
        <v>Compromisos Sostenibilidad</v>
      </c>
      <c r="G13487" s="106"/>
      <c r="H13487" s="106"/>
      <c r="I13487" s="106"/>
      <c r="J13487" s="106"/>
      <c r="K13487" s="106"/>
      <c r="L13487" s="107" t="str">
        <f>IFERROR(IF(VLOOKUP(C13385,'R. PUNTAJES'!$C$14:$R$213,'R. PUNTAJES'!$K$10,0)="","",VLOOKUP(C13385,'R. PUNTAJES'!$C$14:$R$213,'R. PUNTAJES'!$K$10,0)),"")</f>
        <v/>
      </c>
    </row>
    <row r="13488" spans="1:12" hidden="1" x14ac:dyDescent="0.3">
      <c r="A13488" s="1" t="str">
        <f>+A13385</f>
        <v>NO</v>
      </c>
      <c r="E13488" s="108"/>
      <c r="F13488" s="109" t="str">
        <f>+$F$113</f>
        <v>APOYO A LA INDUSTRIA NACIONAL</v>
      </c>
      <c r="G13488" s="110"/>
      <c r="H13488" s="110"/>
      <c r="I13488" s="110"/>
      <c r="J13488" s="110"/>
      <c r="K13488" s="110"/>
      <c r="L13488" s="111"/>
    </row>
    <row r="13489" spans="1:12" ht="12.75" hidden="1" customHeight="1" x14ac:dyDescent="0.3">
      <c r="A13489" s="1" t="str">
        <f>+A13385</f>
        <v>NO</v>
      </c>
      <c r="E13489" s="96">
        <v>20</v>
      </c>
      <c r="F13489" s="307" t="str">
        <f>+$F$114</f>
        <v>Promoción de Servicios Nacionales o con Trato Nacional</v>
      </c>
      <c r="G13489" s="308"/>
      <c r="H13489" s="308"/>
      <c r="I13489" s="308"/>
      <c r="J13489" s="308"/>
      <c r="K13489" s="309"/>
      <c r="L13489" s="99" t="str">
        <f>IFERROR(IF(VLOOKUP(C13385,'R. PUNTAJES'!$C$14:$R$213,'R. PUNTAJES'!$L$10,0)="","",
IF(VLOOKUP(C13385,'R. PUNTAJES'!$C$14:$R$213,'R. PUNTAJES'!$L$10,0)=5,0,
VLOOKUP(C13385,'R. PUNTAJES'!$C$14:$R$213,'R. PUNTAJES'!$L$10,0))),"")</f>
        <v/>
      </c>
    </row>
    <row r="13490" spans="1:12" ht="12.75" hidden="1" customHeight="1" x14ac:dyDescent="0.3">
      <c r="A13490" s="1" t="str">
        <f>+A13385</f>
        <v>NO</v>
      </c>
      <c r="E13490" s="96">
        <v>5</v>
      </c>
      <c r="F13490" s="307" t="str">
        <f>+$F$115</f>
        <v>Incorporación de componente nacional en servicios extranjeros</v>
      </c>
      <c r="G13490" s="308"/>
      <c r="H13490" s="308"/>
      <c r="I13490" s="308"/>
      <c r="J13490" s="308"/>
      <c r="K13490" s="309"/>
      <c r="L13490" s="99" t="str">
        <f>IFERROR(IF(VLOOKUP(C13385,'R. PUNTAJES'!$C$14:$R$213,'R. PUNTAJES'!$L$10,0)="","",
IF(VLOOKUP(C13385,'R. PUNTAJES'!$C$14:$R$213,'R. PUNTAJES'!$L$10,0)=20,0,
VLOOKUP(C13385,'R. PUNTAJES'!$C$14:$R$213,'R. PUNTAJES'!$L$10,0))),"")</f>
        <v/>
      </c>
    </row>
    <row r="13491" spans="1:12" hidden="1" x14ac:dyDescent="0.3">
      <c r="A13491" s="1" t="str">
        <f>+A13385</f>
        <v>NO</v>
      </c>
      <c r="E13491" s="112"/>
      <c r="F13491" s="97" t="str">
        <f>+$F$116</f>
        <v>VINCULACIÓN DE PERSONAS CON DISCAPACIDAD</v>
      </c>
      <c r="G13491" s="24"/>
      <c r="H13491" s="24"/>
      <c r="I13491" s="24"/>
      <c r="J13491" s="24"/>
      <c r="K13491" s="24"/>
      <c r="L13491" s="98"/>
    </row>
    <row r="13492" spans="1:12" ht="12.75" hidden="1" customHeight="1" x14ac:dyDescent="0.3">
      <c r="A13492" s="1" t="str">
        <f>+A13385</f>
        <v>NO</v>
      </c>
      <c r="E13492" s="96">
        <v>1</v>
      </c>
      <c r="F13492" s="307" t="str">
        <f>+$F$117</f>
        <v xml:space="preserve">Trabajadores vinculados a la planta de personal </v>
      </c>
      <c r="G13492" s="308"/>
      <c r="H13492" s="308"/>
      <c r="I13492" s="308"/>
      <c r="J13492" s="308"/>
      <c r="K13492" s="309"/>
      <c r="L13492" s="99" t="str">
        <f>IFERROR(IF(VLOOKUP(C13385,'R. PUNTAJES'!$C$14:$R$213,'R. PUNTAJES'!$M$10,0)="","",VLOOKUP(C13385,'R. PUNTAJES'!$C$14:$R$213,'R. PUNTAJES'!$M$10,0)),"")</f>
        <v/>
      </c>
    </row>
    <row r="13493" spans="1:12" hidden="1" x14ac:dyDescent="0.3">
      <c r="A13493" s="1" t="str">
        <f>+A13385</f>
        <v>NO</v>
      </c>
      <c r="E13493" s="112"/>
      <c r="F13493" s="97" t="str">
        <f>+$F$118</f>
        <v>EMPRENDIMIENTOS Y EMPRESAS DE MUJERES</v>
      </c>
      <c r="G13493" s="24"/>
      <c r="H13493" s="24"/>
      <c r="I13493" s="24"/>
      <c r="J13493" s="24"/>
      <c r="K13493" s="24"/>
      <c r="L13493" s="98"/>
    </row>
    <row r="13494" spans="1:12" ht="13" hidden="1" customHeight="1" x14ac:dyDescent="0.3">
      <c r="A13494" s="1" t="str">
        <f>+A13385</f>
        <v>NO</v>
      </c>
      <c r="E13494" s="96">
        <v>0.25</v>
      </c>
      <c r="F13494" s="307" t="str">
        <f>+$F$119</f>
        <v>Emprendimientos y empresas de mujeres</v>
      </c>
      <c r="G13494" s="308"/>
      <c r="H13494" s="308"/>
      <c r="I13494" s="308"/>
      <c r="J13494" s="308"/>
      <c r="K13494" s="309"/>
      <c r="L13494" s="113" t="str">
        <f>IFERROR(IF(VLOOKUP(C13385,'R. PUNTAJES'!$C$14:$R$213,'R. PUNTAJES'!$N$10,0)="","",VLOOKUP(C13385,'R. PUNTAJES'!$C$14:$R$213,'R. PUNTAJES'!$N$10,0)),"")</f>
        <v/>
      </c>
    </row>
    <row r="13495" spans="1:12" hidden="1" x14ac:dyDescent="0.3">
      <c r="A13495" s="18" t="str">
        <f>+A13496</f>
        <v>NO</v>
      </c>
      <c r="B13495" s="18"/>
      <c r="E13495" s="112"/>
      <c r="F13495" s="97" t="str">
        <f>+$F$120</f>
        <v>MIPYME</v>
      </c>
      <c r="G13495" s="24"/>
      <c r="H13495" s="24"/>
      <c r="I13495" s="24"/>
      <c r="J13495" s="24"/>
      <c r="K13495" s="24"/>
      <c r="L13495" s="98"/>
    </row>
    <row r="13496" spans="1:12" hidden="1" x14ac:dyDescent="0.3">
      <c r="A13496" s="18" t="str">
        <f>+IF(E13496=0,"NO",1)</f>
        <v>NO</v>
      </c>
      <c r="B13496" s="18"/>
      <c r="E13496" s="96">
        <v>0</v>
      </c>
      <c r="F13496" s="307" t="str">
        <f>+$F$121</f>
        <v>Mipyme</v>
      </c>
      <c r="G13496" s="308"/>
      <c r="H13496" s="308"/>
      <c r="I13496" s="308"/>
      <c r="J13496" s="308"/>
      <c r="K13496" s="309"/>
      <c r="L13496" s="113" t="str">
        <f>IFERROR(IF(VLOOKUP(C13385,'R. PUNTAJES'!$C$14:$R$213,'R. PUNTAJES'!$O$10,0)="","",VLOOKUP(C13385,'R. PUNTAJES'!$C$14:$R$213,'R. PUNTAJES'!$O$10,0)),"")</f>
        <v/>
      </c>
    </row>
    <row r="13497" spans="1:12" hidden="1" x14ac:dyDescent="0.3">
      <c r="A13497" s="1" t="str">
        <f>+A13385</f>
        <v>NO</v>
      </c>
      <c r="E13497" s="112"/>
      <c r="F13497" s="97" t="str">
        <f>+$F$122</f>
        <v>EXPERIENCIA DEL PROPONENTE</v>
      </c>
      <c r="G13497" s="24"/>
      <c r="H13497" s="24"/>
      <c r="I13497" s="24"/>
      <c r="J13497" s="24"/>
      <c r="K13497" s="24"/>
      <c r="L13497" s="98"/>
    </row>
    <row r="13498" spans="1:12" hidden="1" x14ac:dyDescent="0.3">
      <c r="A13498" s="1" t="str">
        <f>+A13385</f>
        <v>NO</v>
      </c>
      <c r="E13498" s="96">
        <v>59.5</v>
      </c>
      <c r="F13498" s="307" t="str">
        <f>+$F$123</f>
        <v>mediana con valor absoluto</v>
      </c>
      <c r="G13498" s="308"/>
      <c r="H13498" s="308"/>
      <c r="I13498" s="308"/>
      <c r="J13498" s="308"/>
      <c r="K13498" s="309"/>
      <c r="L13498" s="113" t="str">
        <f>IFERROR(IF(VLOOKUP(C13385,'R. PUNTAJES'!$C$14:$R$213,'R. PUNTAJES'!$R$10,0)="","",VLOOKUP(C13385,'R. PUNTAJES'!$C$14:$R$213,'R. PUNTAJES'!$R$10,0)),"")</f>
        <v/>
      </c>
    </row>
    <row r="13499" spans="1:12" hidden="1" x14ac:dyDescent="0.3">
      <c r="A13499" s="1" t="str">
        <f>+A13385</f>
        <v>NO</v>
      </c>
      <c r="E13499" s="112"/>
      <c r="F13499" s="97" t="str">
        <f>+$F$124</f>
        <v>MULTAS</v>
      </c>
      <c r="G13499" s="24"/>
      <c r="H13499" s="24"/>
      <c r="I13499" s="24"/>
      <c r="J13499" s="24"/>
      <c r="K13499" s="24"/>
      <c r="L13499" s="98"/>
    </row>
    <row r="13500" spans="1:12" ht="12.75" hidden="1" customHeight="1" x14ac:dyDescent="0.3">
      <c r="A13500" s="1" t="str">
        <f>+A13385</f>
        <v>NO</v>
      </c>
      <c r="E13500" s="96">
        <v>-2</v>
      </c>
      <c r="F13500" s="307" t="str">
        <f>+$F$125</f>
        <v>Una o más multas o cláusulas penales durante el último año</v>
      </c>
      <c r="G13500" s="310"/>
      <c r="H13500" s="310"/>
      <c r="I13500" s="310"/>
      <c r="J13500" s="310"/>
      <c r="K13500" s="311"/>
      <c r="L13500" s="99" t="str">
        <f>IFERROR(IF(VLOOKUP(C13385,'R. PUNTAJES'!$C$14:$R$213,'R. PUNTAJES'!$Q$10,0)="","",VLOOKUP(C13385,'R. PUNTAJES'!$C$14:$R$213,'R. PUNTAJES'!$Q$10,0)),"")</f>
        <v/>
      </c>
    </row>
    <row r="13501" spans="1:12" hidden="1" x14ac:dyDescent="0.3">
      <c r="A13501" s="1" t="str">
        <f>+A13385</f>
        <v>NO</v>
      </c>
      <c r="E13501" s="112"/>
      <c r="F13501" s="97" t="str">
        <f>+$F$126</f>
        <v>OBRAS INCONCLUSAS</v>
      </c>
      <c r="G13501" s="24"/>
      <c r="H13501" s="24"/>
      <c r="I13501" s="24"/>
      <c r="J13501" s="24"/>
      <c r="K13501" s="24"/>
      <c r="L13501" s="98"/>
    </row>
    <row r="13502" spans="1:12" hidden="1" x14ac:dyDescent="0.3">
      <c r="A13502" s="1" t="str">
        <f>+A13385</f>
        <v>NO</v>
      </c>
      <c r="E13502" s="96">
        <v>-1</v>
      </c>
      <c r="F13502" s="301" t="str">
        <f>+$F$127</f>
        <v>Anotación vigente de obra civil inconclusa</v>
      </c>
      <c r="G13502" s="302"/>
      <c r="H13502" s="302"/>
      <c r="I13502" s="302"/>
      <c r="J13502" s="302"/>
      <c r="K13502" s="303"/>
      <c r="L13502" s="99" t="str">
        <f>IFERROR(IF(VLOOKUP(C13385,'R. PUNTAJES'!$C$14:$R$213,'R. PUNTAJES'!$P$10,0)="","",VLOOKUP(C13385,'R. PUNTAJES'!$C$14:$R$213,'R. PUNTAJES'!$P$10,0)),"")</f>
        <v/>
      </c>
    </row>
    <row r="13503" spans="1:12" ht="7.5" hidden="1" customHeight="1" x14ac:dyDescent="0.3">
      <c r="A13503" s="1" t="str">
        <f>+A13385</f>
        <v>NO</v>
      </c>
      <c r="E13503" s="114"/>
      <c r="F13503" s="45"/>
      <c r="G13503" s="45"/>
      <c r="H13503" s="45"/>
      <c r="I13503" s="45"/>
      <c r="J13503" s="45"/>
      <c r="K13503" s="45"/>
      <c r="L13503" s="48"/>
    </row>
    <row r="13504" spans="1:12" hidden="1" x14ac:dyDescent="0.3">
      <c r="A13504" s="1" t="str">
        <f>+A13385</f>
        <v>NO</v>
      </c>
      <c r="E13504" s="115" t="str">
        <f>+$E$129</f>
        <v>PUNTAJE TOTAL</v>
      </c>
      <c r="F13504" s="116"/>
      <c r="G13504" s="116"/>
      <c r="H13504" s="116"/>
      <c r="I13504" s="116"/>
      <c r="J13504" s="116"/>
      <c r="K13504" s="117"/>
      <c r="L13504" s="118">
        <f>IFERROR(IF(VLOOKUP(C13385,'R. PUNTAJES'!$C$14:$R$213,'R. PUNTAJES'!$H$10,0)="RECHAZO","",SUM(L13484:L13502)),"")</f>
        <v>0</v>
      </c>
    </row>
    <row r="13505" spans="1:16" hidden="1" x14ac:dyDescent="0.3">
      <c r="A13505" s="1" t="str">
        <f>+A13385</f>
        <v>NO</v>
      </c>
      <c r="E13505" s="304" t="str">
        <f>+$E$130</f>
        <v>OBSERVACIONES RESPECTO A PUNTAJES</v>
      </c>
      <c r="F13505" s="305"/>
      <c r="G13505" s="305"/>
      <c r="H13505" s="305"/>
      <c r="I13505" s="305"/>
      <c r="J13505" s="305"/>
      <c r="K13505" s="305"/>
      <c r="L13505" s="305"/>
    </row>
    <row r="13506" spans="1:16" ht="12" hidden="1" customHeight="1" x14ac:dyDescent="0.3">
      <c r="A13506" s="1" t="str">
        <f>+A13385</f>
        <v>NO</v>
      </c>
      <c r="E13506" s="306" t="s">
        <v>124</v>
      </c>
      <c r="F13506" s="305"/>
      <c r="G13506" s="305"/>
      <c r="H13506" s="305"/>
      <c r="I13506" s="305"/>
      <c r="J13506" s="305"/>
      <c r="K13506" s="305"/>
      <c r="L13506" s="305"/>
      <c r="N13506" s="119"/>
      <c r="O13506" s="119"/>
      <c r="P13506" s="120"/>
    </row>
    <row r="13507" spans="1:16" ht="3" hidden="1" customHeight="1" x14ac:dyDescent="0.3">
      <c r="A13507" s="1" t="str">
        <f>+A13386</f>
        <v>NO</v>
      </c>
      <c r="E13507" s="121"/>
      <c r="F13507" s="122"/>
      <c r="G13507" s="122"/>
      <c r="H13507" s="122"/>
      <c r="I13507" s="122"/>
      <c r="J13507" s="122"/>
      <c r="K13507" s="122"/>
      <c r="L13507" s="123"/>
    </row>
    <row r="13508" spans="1:16" hidden="1" x14ac:dyDescent="0.3">
      <c r="A13508" s="1" t="str">
        <f>+IF(OR(C13510=""),"NO",1)</f>
        <v>NO</v>
      </c>
      <c r="E13508" s="346"/>
      <c r="F13508" s="347"/>
      <c r="G13508" s="347"/>
      <c r="H13508" s="347"/>
      <c r="I13508" s="347"/>
      <c r="J13508" s="347"/>
      <c r="K13508" s="347"/>
      <c r="L13508" s="347"/>
    </row>
    <row r="13509" spans="1:16" ht="4.5" hidden="1" customHeight="1" x14ac:dyDescent="0.3">
      <c r="A13509" s="1" t="str">
        <f>+A13510</f>
        <v>NO</v>
      </c>
      <c r="E13509" s="15"/>
      <c r="F13509" s="16"/>
      <c r="G13509" s="16"/>
      <c r="H13509" s="16"/>
      <c r="I13509" s="16"/>
      <c r="J13509" s="16"/>
      <c r="K13509" s="16"/>
      <c r="L13509" s="17"/>
    </row>
    <row r="13510" spans="1:16" ht="15.75" hidden="1" customHeight="1" x14ac:dyDescent="0.3">
      <c r="A13510" s="1" t="str">
        <f>+IF(OR(C13510=""),"NO",1)</f>
        <v>NO</v>
      </c>
      <c r="B13510" s="1">
        <f>1+MAX($B$1:B13509)</f>
        <v>109</v>
      </c>
      <c r="C13510" s="18" t="s">
        <v>124</v>
      </c>
      <c r="E13510" s="19" t="s">
        <v>124</v>
      </c>
      <c r="F13510" s="20"/>
      <c r="G13510" s="20"/>
      <c r="H13510" s="20"/>
      <c r="I13510" s="21"/>
      <c r="J13510" s="20"/>
      <c r="K13510" s="21"/>
      <c r="L13510" s="22"/>
    </row>
    <row r="13511" spans="1:16" hidden="1" x14ac:dyDescent="0.3">
      <c r="A13511" s="1" t="str">
        <f>A13510</f>
        <v>NO</v>
      </c>
      <c r="E13511" s="23" t="str">
        <f>+$E$11</f>
        <v>Integrantes</v>
      </c>
      <c r="F13511" s="24"/>
      <c r="G13511" s="24"/>
      <c r="H13511" s="24"/>
      <c r="I13511" s="24"/>
      <c r="J13511" s="24"/>
      <c r="K13511" s="25" t="str">
        <f>+$K$11</f>
        <v>Nit</v>
      </c>
      <c r="L13511" s="26" t="str">
        <f>+$L$11</f>
        <v>Part.</v>
      </c>
    </row>
    <row r="13512" spans="1:16" hidden="1" x14ac:dyDescent="0.3">
      <c r="A13512" s="1" t="str">
        <f>+A13511</f>
        <v>NO</v>
      </c>
      <c r="C13512" s="1" t="s">
        <v>124</v>
      </c>
      <c r="E13512" s="27" t="s">
        <v>124</v>
      </c>
      <c r="F13512" s="28"/>
      <c r="G13512" s="28"/>
      <c r="H13512" s="28"/>
      <c r="I13512" s="28"/>
      <c r="J13512" s="28"/>
      <c r="K13512" s="29" t="s">
        <v>124</v>
      </c>
      <c r="L13512" s="30" t="s">
        <v>124</v>
      </c>
    </row>
    <row r="13513" spans="1:16" hidden="1" x14ac:dyDescent="0.3">
      <c r="A13513" s="18" t="str">
        <f>+IF(OR(C13513=""),"NO",1)</f>
        <v>NO</v>
      </c>
      <c r="B13513" s="18"/>
      <c r="C13513" s="1" t="s">
        <v>124</v>
      </c>
      <c r="E13513" s="31" t="s">
        <v>124</v>
      </c>
      <c r="F13513" s="32"/>
      <c r="G13513" s="32"/>
      <c r="H13513" s="32"/>
      <c r="I13513" s="32"/>
      <c r="J13513" s="32"/>
      <c r="K13513" s="33" t="s">
        <v>124</v>
      </c>
      <c r="L13513" s="34" t="s">
        <v>124</v>
      </c>
    </row>
    <row r="13514" spans="1:16" hidden="1" x14ac:dyDescent="0.3">
      <c r="A13514" s="18" t="str">
        <f>+IF(OR(C13514=""),"NO",1)</f>
        <v>NO</v>
      </c>
      <c r="B13514" s="18"/>
      <c r="C13514" s="1" t="s">
        <v>124</v>
      </c>
      <c r="E13514" s="31" t="s">
        <v>124</v>
      </c>
      <c r="F13514" s="32"/>
      <c r="G13514" s="32"/>
      <c r="H13514" s="32"/>
      <c r="I13514" s="32"/>
      <c r="J13514" s="32"/>
      <c r="K13514" s="33" t="s">
        <v>124</v>
      </c>
      <c r="L13514" s="34" t="s">
        <v>124</v>
      </c>
    </row>
    <row r="13515" spans="1:16" hidden="1" x14ac:dyDescent="0.3">
      <c r="A13515" s="18" t="str">
        <f>+IF(OR(C13515=""),"NO",1)</f>
        <v>NO</v>
      </c>
      <c r="B13515" s="18"/>
      <c r="C13515" s="1" t="s">
        <v>124</v>
      </c>
      <c r="E13515" s="31" t="s">
        <v>13</v>
      </c>
      <c r="F13515" s="32"/>
      <c r="G13515" s="32"/>
      <c r="H13515" s="32"/>
      <c r="I13515" s="32"/>
      <c r="J13515" s="32"/>
      <c r="K13515" s="33"/>
      <c r="L13515" s="34"/>
    </row>
    <row r="13516" spans="1:16" hidden="1" x14ac:dyDescent="0.3">
      <c r="A13516" s="18" t="str">
        <f>+IF(OR(C13516=""),"NO",1)</f>
        <v>NO</v>
      </c>
      <c r="B13516" s="18"/>
      <c r="C13516" s="1" t="s">
        <v>124</v>
      </c>
      <c r="E13516" s="31" t="s">
        <v>13</v>
      </c>
      <c r="F13516" s="32"/>
      <c r="G13516" s="32"/>
      <c r="H13516" s="32"/>
      <c r="I13516" s="32"/>
      <c r="J13516" s="32"/>
      <c r="K13516" s="33"/>
      <c r="L13516" s="34"/>
    </row>
    <row r="13517" spans="1:16" hidden="1" x14ac:dyDescent="0.3">
      <c r="A13517" s="18" t="str">
        <f>+IF(OR(C13517=""),"NO",1)</f>
        <v>NO</v>
      </c>
      <c r="B13517" s="18"/>
      <c r="C13517" s="1" t="s">
        <v>124</v>
      </c>
      <c r="E13517" s="35" t="s">
        <v>13</v>
      </c>
      <c r="F13517" s="36"/>
      <c r="G13517" s="36"/>
      <c r="H13517" s="36"/>
      <c r="I13517" s="36"/>
      <c r="J13517" s="36"/>
      <c r="K13517" s="37"/>
      <c r="L13517" s="38"/>
    </row>
    <row r="13518" spans="1:16" ht="5.15" hidden="1" customHeight="1" x14ac:dyDescent="0.3">
      <c r="A13518" s="1" t="str">
        <f>+A13510</f>
        <v>NO</v>
      </c>
      <c r="E13518" s="39"/>
      <c r="F13518" s="39"/>
      <c r="G13518" s="39"/>
      <c r="H13518" s="39"/>
      <c r="I13518" s="39"/>
      <c r="J13518" s="39"/>
      <c r="K13518" s="39"/>
      <c r="L13518" s="39"/>
    </row>
    <row r="13519" spans="1:16" ht="15.75" hidden="1" customHeight="1" x14ac:dyDescent="0.3">
      <c r="A13519" s="1" t="str">
        <f>+A13510</f>
        <v>NO</v>
      </c>
      <c r="E13519" s="40" t="str">
        <f>+$E$19</f>
        <v>RESULTADO DE EVALUACIÓN TÉCNICA</v>
      </c>
      <c r="F13519" s="41"/>
      <c r="G13519" s="41"/>
      <c r="H13519" s="41"/>
      <c r="I13519" s="41"/>
      <c r="J13519" s="41"/>
      <c r="K13519" s="41"/>
      <c r="L13519" s="42"/>
    </row>
    <row r="13520" spans="1:16" hidden="1" x14ac:dyDescent="0.3">
      <c r="A13520" s="1" t="str">
        <f>+A13510</f>
        <v>NO</v>
      </c>
      <c r="E13520" s="43"/>
      <c r="F13520" s="44" t="str">
        <f>+$F$20</f>
        <v>Experiencia</v>
      </c>
      <c r="G13520" s="45"/>
      <c r="H13520" s="45"/>
      <c r="I13520" s="45"/>
      <c r="J13520" s="45"/>
      <c r="K13520" s="46"/>
      <c r="L13520" s="47" t="s">
        <v>124</v>
      </c>
    </row>
    <row r="13521" spans="1:12" hidden="1" x14ac:dyDescent="0.3">
      <c r="A13521" s="1" t="str">
        <f>+A13510</f>
        <v>NO</v>
      </c>
      <c r="E13521" s="348" t="str">
        <f>+$E$21</f>
        <v>OBSERVACIONES RESPECTO A LA EVALUACIÓN DE EXPERIENCIA</v>
      </c>
      <c r="F13521" s="308"/>
      <c r="G13521" s="308"/>
      <c r="H13521" s="308"/>
      <c r="I13521" s="308"/>
      <c r="J13521" s="308"/>
      <c r="K13521" s="308"/>
      <c r="L13521" s="349"/>
    </row>
    <row r="13522" spans="1:12" hidden="1" x14ac:dyDescent="0.3">
      <c r="A13522" s="1" t="str">
        <f>+A13510</f>
        <v>NO</v>
      </c>
      <c r="E13522" s="350" t="s">
        <v>124</v>
      </c>
      <c r="F13522" s="351"/>
      <c r="G13522" s="351"/>
      <c r="H13522" s="351"/>
      <c r="I13522" s="351"/>
      <c r="J13522" s="351"/>
      <c r="K13522" s="351"/>
      <c r="L13522" s="352"/>
    </row>
    <row r="13523" spans="1:12" ht="5.15" hidden="1" customHeight="1" x14ac:dyDescent="0.3">
      <c r="A13523" s="1" t="str">
        <f>+A13510</f>
        <v>NO</v>
      </c>
      <c r="E13523" s="39"/>
      <c r="F13523" s="39"/>
      <c r="G13523" s="39"/>
      <c r="H13523" s="39"/>
      <c r="I13523" s="39"/>
      <c r="J13523" s="39"/>
      <c r="K13523" s="39"/>
      <c r="L13523" s="39"/>
    </row>
    <row r="13524" spans="1:12" ht="12.75" hidden="1" customHeight="1" x14ac:dyDescent="0.3">
      <c r="A13524" s="1" t="str">
        <f>+A13510</f>
        <v>NO</v>
      </c>
      <c r="E13524" s="40" t="str">
        <f>+$E$24</f>
        <v>EXPERIENCIA HABILITANTE: CONTRATOS PRESENTADOS</v>
      </c>
      <c r="F13524" s="41"/>
      <c r="G13524" s="41"/>
      <c r="H13524" s="41"/>
      <c r="I13524" s="41"/>
      <c r="J13524" s="41"/>
      <c r="K13524" s="41"/>
      <c r="L13524" s="42"/>
    </row>
    <row r="13525" spans="1:12" ht="8.5" hidden="1" customHeight="1" x14ac:dyDescent="0.3">
      <c r="A13525" s="1" t="str">
        <f>+A13510</f>
        <v>NO</v>
      </c>
      <c r="E13525" s="49"/>
      <c r="F13525" s="50"/>
      <c r="G13525" s="51"/>
      <c r="H13525" s="51"/>
      <c r="I13525" s="51"/>
      <c r="J13525" s="51"/>
      <c r="K13525" s="51"/>
      <c r="L13525" s="52"/>
    </row>
    <row r="13526" spans="1:12" hidden="1" x14ac:dyDescent="0.3">
      <c r="A13526" s="18" t="str">
        <f>+IF(OR(C13526=""),"NO",1)</f>
        <v>NO</v>
      </c>
      <c r="B13526" s="18"/>
      <c r="C13526" s="1" t="s">
        <v>124</v>
      </c>
      <c r="E13526" s="329">
        <v>1</v>
      </c>
      <c r="F13526" s="53" t="str">
        <f>+$F$26</f>
        <v>OBJETO</v>
      </c>
      <c r="G13526" s="332" t="s">
        <v>124</v>
      </c>
      <c r="H13526" s="333"/>
      <c r="I13526" s="333"/>
      <c r="J13526" s="333"/>
      <c r="K13526" s="333"/>
      <c r="L13526" s="334"/>
    </row>
    <row r="13527" spans="1:12" hidden="1" x14ac:dyDescent="0.3">
      <c r="A13527" s="18" t="str">
        <f>+IF(OR(C13526=""),"NO",1)</f>
        <v>NO</v>
      </c>
      <c r="B13527" s="18"/>
      <c r="E13527" s="330"/>
      <c r="F13527" s="54" t="str">
        <f>+$F$27</f>
        <v>CONTRATANTE</v>
      </c>
      <c r="G13527" s="335" t="s">
        <v>124</v>
      </c>
      <c r="H13527" s="310"/>
      <c r="I13527" s="310"/>
      <c r="J13527" s="310"/>
      <c r="K13527" s="310"/>
      <c r="L13527" s="336"/>
    </row>
    <row r="13528" spans="1:12" hidden="1" x14ac:dyDescent="0.3">
      <c r="A13528" s="18" t="str">
        <f>+IF(OR(C13526=""),"NO",1)</f>
        <v>NO</v>
      </c>
      <c r="B13528" s="18"/>
      <c r="E13528" s="330"/>
      <c r="F13528" s="54" t="str">
        <f>+$F$28</f>
        <v>APORTANTE</v>
      </c>
      <c r="G13528" s="337" t="s">
        <v>124</v>
      </c>
      <c r="H13528" s="338"/>
      <c r="I13528" s="338"/>
      <c r="J13528" s="338"/>
      <c r="K13528" s="338"/>
      <c r="L13528" s="339"/>
    </row>
    <row r="13529" spans="1:12" hidden="1" x14ac:dyDescent="0.3">
      <c r="A13529" s="18" t="str">
        <f>+IF(OR(C13526=""),"NO",1)</f>
        <v>NO</v>
      </c>
      <c r="B13529" s="18"/>
      <c r="E13529" s="330"/>
      <c r="F13529" s="54" t="str">
        <f>+$F$29</f>
        <v>VALOR /SMMLV)</v>
      </c>
      <c r="G13529" s="55" t="s">
        <v>124</v>
      </c>
      <c r="H13529" s="56" t="str">
        <f>+$H$29</f>
        <v>% PART..</v>
      </c>
      <c r="I13529" s="57" t="s">
        <v>124</v>
      </c>
      <c r="J13529" s="58" t="str">
        <f>+$J$29</f>
        <v>VALOR ACREDITADO</v>
      </c>
      <c r="K13529" s="59"/>
      <c r="L13529" s="47" t="s">
        <v>124</v>
      </c>
    </row>
    <row r="13530" spans="1:12" hidden="1" x14ac:dyDescent="0.3">
      <c r="A13530" s="18" t="str">
        <f>+IF(OR(C13526=""),"NO",1)</f>
        <v>NO</v>
      </c>
      <c r="B13530" s="18"/>
      <c r="E13530" s="330"/>
      <c r="F13530" s="60" t="str">
        <f>+$F$30</f>
        <v>EXPERIENCIA APORTADA</v>
      </c>
      <c r="G13530" s="340" t="s">
        <v>124</v>
      </c>
      <c r="H13530" s="341"/>
      <c r="I13530" s="341"/>
      <c r="J13530" s="341"/>
      <c r="K13530" s="341"/>
      <c r="L13530" s="342"/>
    </row>
    <row r="13531" spans="1:12" hidden="1" x14ac:dyDescent="0.3">
      <c r="A13531" s="18" t="str">
        <f>+IF(OR(C13526=""),"NO",1)</f>
        <v>NO</v>
      </c>
      <c r="B13531" s="18"/>
      <c r="E13531" s="331"/>
      <c r="F13531" s="62" t="str">
        <f>+$F$31</f>
        <v>OBSERVACIÓN</v>
      </c>
      <c r="G13531" s="343" t="s">
        <v>124</v>
      </c>
      <c r="H13531" s="344"/>
      <c r="I13531" s="344"/>
      <c r="J13531" s="344"/>
      <c r="K13531" s="344"/>
      <c r="L13531" s="345"/>
    </row>
    <row r="13532" spans="1:12" ht="8.5" hidden="1" customHeight="1" x14ac:dyDescent="0.3">
      <c r="A13532" s="18" t="str">
        <f>+IF(OR(C13526=""),"NO",1)</f>
        <v>NO</v>
      </c>
      <c r="B13532" s="18"/>
      <c r="E13532" s="49"/>
      <c r="F13532" s="50"/>
      <c r="G13532" s="51"/>
      <c r="H13532" s="51"/>
      <c r="I13532" s="51"/>
      <c r="J13532" s="51"/>
      <c r="K13532" s="51"/>
      <c r="L13532" s="52"/>
    </row>
    <row r="13533" spans="1:12" hidden="1" x14ac:dyDescent="0.3">
      <c r="A13533" s="18" t="str">
        <f t="shared" ref="A13533" si="4536">+IF(OR(C13533=""),"NO",1)</f>
        <v>NO</v>
      </c>
      <c r="B13533" s="18"/>
      <c r="C13533" s="1" t="s">
        <v>124</v>
      </c>
      <c r="E13533" s="329">
        <v>2</v>
      </c>
      <c r="F13533" s="53" t="str">
        <f>+$F$26</f>
        <v>OBJETO</v>
      </c>
      <c r="G13533" s="332" t="s">
        <v>124</v>
      </c>
      <c r="H13533" s="333"/>
      <c r="I13533" s="333"/>
      <c r="J13533" s="333"/>
      <c r="K13533" s="333"/>
      <c r="L13533" s="334"/>
    </row>
    <row r="13534" spans="1:12" hidden="1" x14ac:dyDescent="0.3">
      <c r="A13534" s="18" t="str">
        <f t="shared" ref="A13534" si="4537">+IF(OR(C13533=""),"NO",1)</f>
        <v>NO</v>
      </c>
      <c r="B13534" s="18"/>
      <c r="E13534" s="330"/>
      <c r="F13534" s="54" t="str">
        <f>+$F$27</f>
        <v>CONTRATANTE</v>
      </c>
      <c r="G13534" s="335" t="s">
        <v>124</v>
      </c>
      <c r="H13534" s="310"/>
      <c r="I13534" s="310"/>
      <c r="J13534" s="310"/>
      <c r="K13534" s="310"/>
      <c r="L13534" s="336"/>
    </row>
    <row r="13535" spans="1:12" hidden="1" x14ac:dyDescent="0.3">
      <c r="A13535" s="18" t="str">
        <f t="shared" ref="A13535" si="4538">+IF(OR(C13533=""),"NO",1)</f>
        <v>NO</v>
      </c>
      <c r="B13535" s="18"/>
      <c r="E13535" s="330"/>
      <c r="F13535" s="54" t="str">
        <f>+$F$28</f>
        <v>APORTANTE</v>
      </c>
      <c r="G13535" s="337" t="s">
        <v>124</v>
      </c>
      <c r="H13535" s="338"/>
      <c r="I13535" s="338"/>
      <c r="J13535" s="338"/>
      <c r="K13535" s="338"/>
      <c r="L13535" s="339"/>
    </row>
    <row r="13536" spans="1:12" hidden="1" x14ac:dyDescent="0.3">
      <c r="A13536" s="18" t="str">
        <f t="shared" ref="A13536" si="4539">+IF(OR(C13533=""),"NO",1)</f>
        <v>NO</v>
      </c>
      <c r="B13536" s="18"/>
      <c r="E13536" s="330"/>
      <c r="F13536" s="54" t="str">
        <f>+$F$29</f>
        <v>VALOR /SMMLV)</v>
      </c>
      <c r="G13536" s="55" t="s">
        <v>124</v>
      </c>
      <c r="H13536" s="56" t="str">
        <f>+$H$29</f>
        <v>% PART..</v>
      </c>
      <c r="I13536" s="57" t="s">
        <v>124</v>
      </c>
      <c r="J13536" s="58" t="str">
        <f>+$J$29</f>
        <v>VALOR ACREDITADO</v>
      </c>
      <c r="K13536" s="59"/>
      <c r="L13536" s="47" t="s">
        <v>124</v>
      </c>
    </row>
    <row r="13537" spans="1:12" hidden="1" x14ac:dyDescent="0.3">
      <c r="A13537" s="18" t="str">
        <f t="shared" ref="A13537" si="4540">+IF(OR(C13533=""),"NO",1)</f>
        <v>NO</v>
      </c>
      <c r="B13537" s="18"/>
      <c r="E13537" s="330"/>
      <c r="F13537" s="60" t="str">
        <f>+$F$30</f>
        <v>EXPERIENCIA APORTADA</v>
      </c>
      <c r="G13537" s="340" t="s">
        <v>124</v>
      </c>
      <c r="H13537" s="341"/>
      <c r="I13537" s="341"/>
      <c r="J13537" s="341"/>
      <c r="K13537" s="341"/>
      <c r="L13537" s="342"/>
    </row>
    <row r="13538" spans="1:12" hidden="1" x14ac:dyDescent="0.3">
      <c r="A13538" s="18" t="str">
        <f t="shared" ref="A13538" si="4541">+IF(OR(C13533=""),"NO",1)</f>
        <v>NO</v>
      </c>
      <c r="B13538" s="18"/>
      <c r="E13538" s="331"/>
      <c r="F13538" s="62" t="str">
        <f>+$F$31</f>
        <v>OBSERVACIÓN</v>
      </c>
      <c r="G13538" s="343" t="s">
        <v>124</v>
      </c>
      <c r="H13538" s="344"/>
      <c r="I13538" s="344"/>
      <c r="J13538" s="344"/>
      <c r="K13538" s="344"/>
      <c r="L13538" s="345"/>
    </row>
    <row r="13539" spans="1:12" ht="8.5" hidden="1" customHeight="1" x14ac:dyDescent="0.3">
      <c r="A13539" s="18" t="str">
        <f t="shared" ref="A13539" si="4542">+IF(OR(C13533=""),"NO",1)</f>
        <v>NO</v>
      </c>
      <c r="B13539" s="18"/>
      <c r="E13539" s="49"/>
      <c r="F13539" s="50"/>
      <c r="G13539" s="51"/>
      <c r="H13539" s="51"/>
      <c r="I13539" s="51"/>
      <c r="J13539" s="51"/>
      <c r="K13539" s="51"/>
      <c r="L13539" s="52"/>
    </row>
    <row r="13540" spans="1:12" hidden="1" x14ac:dyDescent="0.3">
      <c r="A13540" s="18" t="str">
        <f t="shared" ref="A13540" si="4543">+IF(OR(C13540=""),"NO",1)</f>
        <v>NO</v>
      </c>
      <c r="B13540" s="18"/>
      <c r="C13540" s="1" t="s">
        <v>124</v>
      </c>
      <c r="E13540" s="329">
        <v>3</v>
      </c>
      <c r="F13540" s="53" t="str">
        <f>+$F$26</f>
        <v>OBJETO</v>
      </c>
      <c r="G13540" s="332" t="s">
        <v>124</v>
      </c>
      <c r="H13540" s="333"/>
      <c r="I13540" s="333"/>
      <c r="J13540" s="333"/>
      <c r="K13540" s="333"/>
      <c r="L13540" s="334"/>
    </row>
    <row r="13541" spans="1:12" hidden="1" x14ac:dyDescent="0.3">
      <c r="A13541" s="18" t="str">
        <f t="shared" ref="A13541" si="4544">+IF(OR(C13540=""),"NO",1)</f>
        <v>NO</v>
      </c>
      <c r="B13541" s="18"/>
      <c r="E13541" s="330"/>
      <c r="F13541" s="54" t="str">
        <f>+$F$27</f>
        <v>CONTRATANTE</v>
      </c>
      <c r="G13541" s="335" t="s">
        <v>124</v>
      </c>
      <c r="H13541" s="310"/>
      <c r="I13541" s="310"/>
      <c r="J13541" s="310"/>
      <c r="K13541" s="310"/>
      <c r="L13541" s="336"/>
    </row>
    <row r="13542" spans="1:12" hidden="1" x14ac:dyDescent="0.3">
      <c r="A13542" s="18" t="str">
        <f t="shared" ref="A13542" si="4545">+IF(OR(C13540=""),"NO",1)</f>
        <v>NO</v>
      </c>
      <c r="B13542" s="18"/>
      <c r="E13542" s="330"/>
      <c r="F13542" s="54" t="str">
        <f>+$F$28</f>
        <v>APORTANTE</v>
      </c>
      <c r="G13542" s="337" t="s">
        <v>124</v>
      </c>
      <c r="H13542" s="338"/>
      <c r="I13542" s="338"/>
      <c r="J13542" s="338"/>
      <c r="K13542" s="338"/>
      <c r="L13542" s="339"/>
    </row>
    <row r="13543" spans="1:12" hidden="1" x14ac:dyDescent="0.3">
      <c r="A13543" s="18" t="str">
        <f t="shared" ref="A13543" si="4546">+IF(OR(C13540=""),"NO",1)</f>
        <v>NO</v>
      </c>
      <c r="B13543" s="18"/>
      <c r="E13543" s="330"/>
      <c r="F13543" s="54" t="str">
        <f>+$F$29</f>
        <v>VALOR /SMMLV)</v>
      </c>
      <c r="G13543" s="55" t="s">
        <v>124</v>
      </c>
      <c r="H13543" s="56" t="str">
        <f>+$H$29</f>
        <v>% PART..</v>
      </c>
      <c r="I13543" s="57" t="s">
        <v>124</v>
      </c>
      <c r="J13543" s="58" t="str">
        <f>+$J$29</f>
        <v>VALOR ACREDITADO</v>
      </c>
      <c r="K13543" s="59"/>
      <c r="L13543" s="47" t="s">
        <v>124</v>
      </c>
    </row>
    <row r="13544" spans="1:12" hidden="1" x14ac:dyDescent="0.3">
      <c r="A13544" s="18" t="str">
        <f t="shared" ref="A13544" si="4547">+IF(OR(C13540=""),"NO",1)</f>
        <v>NO</v>
      </c>
      <c r="B13544" s="18"/>
      <c r="E13544" s="330"/>
      <c r="F13544" s="60" t="str">
        <f>+$F$30</f>
        <v>EXPERIENCIA APORTADA</v>
      </c>
      <c r="G13544" s="340" t="s">
        <v>124</v>
      </c>
      <c r="H13544" s="341"/>
      <c r="I13544" s="341"/>
      <c r="J13544" s="341"/>
      <c r="K13544" s="341"/>
      <c r="L13544" s="342"/>
    </row>
    <row r="13545" spans="1:12" hidden="1" x14ac:dyDescent="0.3">
      <c r="A13545" s="18" t="str">
        <f t="shared" ref="A13545" si="4548">+IF(OR(C13540=""),"NO",1)</f>
        <v>NO</v>
      </c>
      <c r="B13545" s="18"/>
      <c r="E13545" s="331"/>
      <c r="F13545" s="62" t="str">
        <f>+$F$31</f>
        <v>OBSERVACIÓN</v>
      </c>
      <c r="G13545" s="343" t="s">
        <v>124</v>
      </c>
      <c r="H13545" s="344"/>
      <c r="I13545" s="344"/>
      <c r="J13545" s="344"/>
      <c r="K13545" s="344"/>
      <c r="L13545" s="345"/>
    </row>
    <row r="13546" spans="1:12" ht="8.5" hidden="1" customHeight="1" x14ac:dyDescent="0.3">
      <c r="A13546" s="18" t="str">
        <f t="shared" ref="A13546" si="4549">+IF(OR(C13540=""),"NO",1)</f>
        <v>NO</v>
      </c>
      <c r="B13546" s="18"/>
      <c r="E13546" s="49"/>
      <c r="F13546" s="50"/>
      <c r="G13546" s="51"/>
      <c r="H13546" s="51"/>
      <c r="I13546" s="51"/>
      <c r="J13546" s="51"/>
      <c r="K13546" s="51"/>
      <c r="L13546" s="52"/>
    </row>
    <row r="13547" spans="1:12" hidden="1" x14ac:dyDescent="0.3">
      <c r="A13547" s="18" t="str">
        <f t="shared" ref="A13547" si="4550">+IF(OR(C13547=""),"NO",1)</f>
        <v>NO</v>
      </c>
      <c r="B13547" s="18"/>
      <c r="C13547" s="1" t="s">
        <v>124</v>
      </c>
      <c r="E13547" s="329">
        <v>4</v>
      </c>
      <c r="F13547" s="53" t="str">
        <f>+$F$26</f>
        <v>OBJETO</v>
      </c>
      <c r="G13547" s="332" t="s">
        <v>124</v>
      </c>
      <c r="H13547" s="333"/>
      <c r="I13547" s="333"/>
      <c r="J13547" s="333"/>
      <c r="K13547" s="333"/>
      <c r="L13547" s="334"/>
    </row>
    <row r="13548" spans="1:12" hidden="1" x14ac:dyDescent="0.3">
      <c r="A13548" s="18" t="str">
        <f t="shared" ref="A13548" si="4551">+IF(OR(C13547=""),"NO",1)</f>
        <v>NO</v>
      </c>
      <c r="B13548" s="18"/>
      <c r="E13548" s="330"/>
      <c r="F13548" s="54" t="str">
        <f>+$F$27</f>
        <v>CONTRATANTE</v>
      </c>
      <c r="G13548" s="335" t="s">
        <v>124</v>
      </c>
      <c r="H13548" s="310"/>
      <c r="I13548" s="310"/>
      <c r="J13548" s="310"/>
      <c r="K13548" s="310"/>
      <c r="L13548" s="336"/>
    </row>
    <row r="13549" spans="1:12" hidden="1" x14ac:dyDescent="0.3">
      <c r="A13549" s="18" t="str">
        <f t="shared" ref="A13549" si="4552">+IF(OR(C13547=""),"NO",1)</f>
        <v>NO</v>
      </c>
      <c r="B13549" s="18"/>
      <c r="E13549" s="330"/>
      <c r="F13549" s="54" t="str">
        <f>+$F$28</f>
        <v>APORTANTE</v>
      </c>
      <c r="G13549" s="337" t="s">
        <v>124</v>
      </c>
      <c r="H13549" s="338"/>
      <c r="I13549" s="338"/>
      <c r="J13549" s="338"/>
      <c r="K13549" s="338"/>
      <c r="L13549" s="339"/>
    </row>
    <row r="13550" spans="1:12" hidden="1" x14ac:dyDescent="0.3">
      <c r="A13550" s="18" t="str">
        <f t="shared" ref="A13550" si="4553">+IF(OR(C13547=""),"NO",1)</f>
        <v>NO</v>
      </c>
      <c r="B13550" s="18"/>
      <c r="E13550" s="330"/>
      <c r="F13550" s="54" t="str">
        <f>+$F$29</f>
        <v>VALOR /SMMLV)</v>
      </c>
      <c r="G13550" s="55" t="s">
        <v>124</v>
      </c>
      <c r="H13550" s="56" t="str">
        <f>+$H$29</f>
        <v>% PART..</v>
      </c>
      <c r="I13550" s="57" t="s">
        <v>124</v>
      </c>
      <c r="J13550" s="58" t="str">
        <f>+$J$29</f>
        <v>VALOR ACREDITADO</v>
      </c>
      <c r="K13550" s="59"/>
      <c r="L13550" s="47" t="s">
        <v>124</v>
      </c>
    </row>
    <row r="13551" spans="1:12" hidden="1" x14ac:dyDescent="0.3">
      <c r="A13551" s="18" t="str">
        <f t="shared" ref="A13551" si="4554">+IF(OR(C13547=""),"NO",1)</f>
        <v>NO</v>
      </c>
      <c r="B13551" s="18"/>
      <c r="E13551" s="330"/>
      <c r="F13551" s="60" t="str">
        <f>+$F$30</f>
        <v>EXPERIENCIA APORTADA</v>
      </c>
      <c r="G13551" s="340" t="s">
        <v>124</v>
      </c>
      <c r="H13551" s="341"/>
      <c r="I13551" s="341"/>
      <c r="J13551" s="341"/>
      <c r="K13551" s="341"/>
      <c r="L13551" s="342"/>
    </row>
    <row r="13552" spans="1:12" hidden="1" x14ac:dyDescent="0.3">
      <c r="A13552" s="18" t="str">
        <f t="shared" ref="A13552" si="4555">+IF(OR(C13547=""),"NO",1)</f>
        <v>NO</v>
      </c>
      <c r="B13552" s="18"/>
      <c r="E13552" s="331"/>
      <c r="F13552" s="62" t="str">
        <f>+$F$31</f>
        <v>OBSERVACIÓN</v>
      </c>
      <c r="G13552" s="343" t="s">
        <v>124</v>
      </c>
      <c r="H13552" s="344"/>
      <c r="I13552" s="344"/>
      <c r="J13552" s="344"/>
      <c r="K13552" s="344"/>
      <c r="L13552" s="345"/>
    </row>
    <row r="13553" spans="1:12" ht="8.5" hidden="1" customHeight="1" x14ac:dyDescent="0.3">
      <c r="A13553" s="18" t="str">
        <f t="shared" ref="A13553" si="4556">+IF(OR(C13547=""),"NO",1)</f>
        <v>NO</v>
      </c>
      <c r="B13553" s="18"/>
      <c r="E13553" s="49"/>
      <c r="F13553" s="50"/>
      <c r="G13553" s="51"/>
      <c r="H13553" s="51"/>
      <c r="I13553" s="51"/>
      <c r="J13553" s="51"/>
      <c r="K13553" s="51"/>
      <c r="L13553" s="52"/>
    </row>
    <row r="13554" spans="1:12" hidden="1" x14ac:dyDescent="0.3">
      <c r="A13554" s="18" t="str">
        <f t="shared" ref="A13554" si="4557">+IF(OR(C13554=""),"NO",1)</f>
        <v>NO</v>
      </c>
      <c r="B13554" s="18"/>
      <c r="C13554" s="1" t="s">
        <v>124</v>
      </c>
      <c r="E13554" s="329">
        <v>5</v>
      </c>
      <c r="F13554" s="53" t="str">
        <f>+$F$26</f>
        <v>OBJETO</v>
      </c>
      <c r="G13554" s="332" t="s">
        <v>124</v>
      </c>
      <c r="H13554" s="333"/>
      <c r="I13554" s="333"/>
      <c r="J13554" s="333"/>
      <c r="K13554" s="333"/>
      <c r="L13554" s="334"/>
    </row>
    <row r="13555" spans="1:12" hidden="1" x14ac:dyDescent="0.3">
      <c r="A13555" s="18" t="str">
        <f t="shared" ref="A13555" si="4558">+IF(OR(C13554=""),"NO",1)</f>
        <v>NO</v>
      </c>
      <c r="B13555" s="18"/>
      <c r="E13555" s="330"/>
      <c r="F13555" s="54" t="str">
        <f>+$F$27</f>
        <v>CONTRATANTE</v>
      </c>
      <c r="G13555" s="335" t="s">
        <v>124</v>
      </c>
      <c r="H13555" s="310"/>
      <c r="I13555" s="310"/>
      <c r="J13555" s="310"/>
      <c r="K13555" s="310"/>
      <c r="L13555" s="336"/>
    </row>
    <row r="13556" spans="1:12" hidden="1" x14ac:dyDescent="0.3">
      <c r="A13556" s="18" t="str">
        <f t="shared" ref="A13556" si="4559">+IF(OR(C13554=""),"NO",1)</f>
        <v>NO</v>
      </c>
      <c r="B13556" s="18"/>
      <c r="E13556" s="330"/>
      <c r="F13556" s="54" t="str">
        <f>+$F$28</f>
        <v>APORTANTE</v>
      </c>
      <c r="G13556" s="337" t="s">
        <v>124</v>
      </c>
      <c r="H13556" s="338"/>
      <c r="I13556" s="338"/>
      <c r="J13556" s="338"/>
      <c r="K13556" s="338"/>
      <c r="L13556" s="339"/>
    </row>
    <row r="13557" spans="1:12" hidden="1" x14ac:dyDescent="0.3">
      <c r="A13557" s="18" t="str">
        <f t="shared" ref="A13557" si="4560">+IF(OR(C13554=""),"NO",1)</f>
        <v>NO</v>
      </c>
      <c r="B13557" s="18"/>
      <c r="E13557" s="330"/>
      <c r="F13557" s="54" t="str">
        <f>+$F$29</f>
        <v>VALOR /SMMLV)</v>
      </c>
      <c r="G13557" s="55" t="s">
        <v>124</v>
      </c>
      <c r="H13557" s="56" t="str">
        <f>+$H$29</f>
        <v>% PART..</v>
      </c>
      <c r="I13557" s="57" t="s">
        <v>124</v>
      </c>
      <c r="J13557" s="58" t="str">
        <f>+$J$29</f>
        <v>VALOR ACREDITADO</v>
      </c>
      <c r="K13557" s="59"/>
      <c r="L13557" s="47" t="s">
        <v>124</v>
      </c>
    </row>
    <row r="13558" spans="1:12" hidden="1" x14ac:dyDescent="0.3">
      <c r="A13558" s="18" t="str">
        <f t="shared" ref="A13558" si="4561">+IF(OR(C13554=""),"NO",1)</f>
        <v>NO</v>
      </c>
      <c r="B13558" s="18"/>
      <c r="E13558" s="330"/>
      <c r="F13558" s="60" t="str">
        <f>+$F$30</f>
        <v>EXPERIENCIA APORTADA</v>
      </c>
      <c r="G13558" s="340" t="s">
        <v>124</v>
      </c>
      <c r="H13558" s="341"/>
      <c r="I13558" s="341"/>
      <c r="J13558" s="341"/>
      <c r="K13558" s="341"/>
      <c r="L13558" s="342"/>
    </row>
    <row r="13559" spans="1:12" hidden="1" x14ac:dyDescent="0.3">
      <c r="A13559" s="18" t="str">
        <f t="shared" ref="A13559" si="4562">+IF(OR(C13554=""),"NO",1)</f>
        <v>NO</v>
      </c>
      <c r="B13559" s="18"/>
      <c r="E13559" s="331"/>
      <c r="F13559" s="62" t="str">
        <f>+$F$31</f>
        <v>OBSERVACIÓN</v>
      </c>
      <c r="G13559" s="343" t="s">
        <v>124</v>
      </c>
      <c r="H13559" s="344"/>
      <c r="I13559" s="344"/>
      <c r="J13559" s="344"/>
      <c r="K13559" s="344"/>
      <c r="L13559" s="345"/>
    </row>
    <row r="13560" spans="1:12" ht="8.5" hidden="1" customHeight="1" x14ac:dyDescent="0.3">
      <c r="A13560" s="18" t="str">
        <f t="shared" ref="A13560" si="4563">+IF(OR(C13554=""),"NO",1)</f>
        <v>NO</v>
      </c>
      <c r="B13560" s="18"/>
      <c r="E13560" s="49"/>
      <c r="F13560" s="50"/>
      <c r="G13560" s="51"/>
      <c r="H13560" s="51"/>
      <c r="I13560" s="51"/>
      <c r="J13560" s="51"/>
      <c r="K13560" s="51"/>
      <c r="L13560" s="52"/>
    </row>
    <row r="13561" spans="1:12" hidden="1" x14ac:dyDescent="0.3">
      <c r="A13561" s="18" t="str">
        <f t="shared" ref="A13561" si="4564">+IF(OR(C13561=""),"NO",1)</f>
        <v>NO</v>
      </c>
      <c r="B13561" s="18"/>
      <c r="C13561" s="1" t="s">
        <v>124</v>
      </c>
      <c r="E13561" s="329">
        <v>6</v>
      </c>
      <c r="F13561" s="53" t="str">
        <f>+$F$26</f>
        <v>OBJETO</v>
      </c>
      <c r="G13561" s="332" t="s">
        <v>124</v>
      </c>
      <c r="H13561" s="333"/>
      <c r="I13561" s="333"/>
      <c r="J13561" s="333"/>
      <c r="K13561" s="333"/>
      <c r="L13561" s="334"/>
    </row>
    <row r="13562" spans="1:12" hidden="1" x14ac:dyDescent="0.3">
      <c r="A13562" s="18" t="str">
        <f t="shared" ref="A13562" si="4565">+IF(OR(C13561=""),"NO",1)</f>
        <v>NO</v>
      </c>
      <c r="B13562" s="18"/>
      <c r="E13562" s="330"/>
      <c r="F13562" s="54" t="str">
        <f>+$F$27</f>
        <v>CONTRATANTE</v>
      </c>
      <c r="G13562" s="335" t="s">
        <v>124</v>
      </c>
      <c r="H13562" s="310"/>
      <c r="I13562" s="310"/>
      <c r="J13562" s="310"/>
      <c r="K13562" s="310"/>
      <c r="L13562" s="336"/>
    </row>
    <row r="13563" spans="1:12" hidden="1" x14ac:dyDescent="0.3">
      <c r="A13563" s="18" t="str">
        <f t="shared" ref="A13563" si="4566">+IF(OR(C13561=""),"NO",1)</f>
        <v>NO</v>
      </c>
      <c r="B13563" s="18"/>
      <c r="E13563" s="330"/>
      <c r="F13563" s="54" t="str">
        <f>+$F$28</f>
        <v>APORTANTE</v>
      </c>
      <c r="G13563" s="337" t="s">
        <v>124</v>
      </c>
      <c r="H13563" s="338"/>
      <c r="I13563" s="338"/>
      <c r="J13563" s="338"/>
      <c r="K13563" s="338"/>
      <c r="L13563" s="339"/>
    </row>
    <row r="13564" spans="1:12" hidden="1" x14ac:dyDescent="0.3">
      <c r="A13564" s="18" t="str">
        <f t="shared" ref="A13564" si="4567">+IF(OR(C13561=""),"NO",1)</f>
        <v>NO</v>
      </c>
      <c r="B13564" s="18"/>
      <c r="E13564" s="330"/>
      <c r="F13564" s="54" t="str">
        <f>+$F$29</f>
        <v>VALOR /SMMLV)</v>
      </c>
      <c r="G13564" s="55" t="s">
        <v>124</v>
      </c>
      <c r="H13564" s="56" t="str">
        <f>+$H$29</f>
        <v>% PART..</v>
      </c>
      <c r="I13564" s="57" t="s">
        <v>124</v>
      </c>
      <c r="J13564" s="58" t="str">
        <f>+$J$29</f>
        <v>VALOR ACREDITADO</v>
      </c>
      <c r="K13564" s="59"/>
      <c r="L13564" s="47" t="s">
        <v>124</v>
      </c>
    </row>
    <row r="13565" spans="1:12" hidden="1" x14ac:dyDescent="0.3">
      <c r="A13565" s="18" t="str">
        <f t="shared" ref="A13565" si="4568">+IF(OR(C13561=""),"NO",1)</f>
        <v>NO</v>
      </c>
      <c r="B13565" s="18"/>
      <c r="E13565" s="330"/>
      <c r="F13565" s="60" t="str">
        <f>+$F$30</f>
        <v>EXPERIENCIA APORTADA</v>
      </c>
      <c r="G13565" s="340" t="s">
        <v>124</v>
      </c>
      <c r="H13565" s="341"/>
      <c r="I13565" s="341"/>
      <c r="J13565" s="341"/>
      <c r="K13565" s="341"/>
      <c r="L13565" s="342"/>
    </row>
    <row r="13566" spans="1:12" hidden="1" x14ac:dyDescent="0.3">
      <c r="A13566" s="18" t="str">
        <f t="shared" ref="A13566" si="4569">+IF(OR(C13561=""),"NO",1)</f>
        <v>NO</v>
      </c>
      <c r="B13566" s="18"/>
      <c r="E13566" s="331"/>
      <c r="F13566" s="62" t="str">
        <f>+$F$31</f>
        <v>OBSERVACIÓN</v>
      </c>
      <c r="G13566" s="343" t="s">
        <v>124</v>
      </c>
      <c r="H13566" s="344"/>
      <c r="I13566" s="344"/>
      <c r="J13566" s="344"/>
      <c r="K13566" s="344"/>
      <c r="L13566" s="345"/>
    </row>
    <row r="13567" spans="1:12" ht="8.5" hidden="1" customHeight="1" x14ac:dyDescent="0.3">
      <c r="A13567" s="18" t="str">
        <f t="shared" ref="A13567" si="4570">+IF(OR(C13561=""),"NO",1)</f>
        <v>NO</v>
      </c>
      <c r="B13567" s="18"/>
      <c r="E13567" s="49"/>
      <c r="F13567" s="50"/>
      <c r="G13567" s="51"/>
      <c r="H13567" s="51"/>
      <c r="I13567" s="51"/>
      <c r="J13567" s="51"/>
      <c r="K13567" s="51"/>
      <c r="L13567" s="52"/>
    </row>
    <row r="13568" spans="1:12" hidden="1" x14ac:dyDescent="0.3">
      <c r="A13568" s="18" t="str">
        <f t="shared" ref="A13568" si="4571">+IF(OR(C13568=""),"NO",1)</f>
        <v>NO</v>
      </c>
      <c r="B13568" s="18"/>
      <c r="C13568" s="1" t="s">
        <v>124</v>
      </c>
      <c r="E13568" s="329">
        <v>7</v>
      </c>
      <c r="F13568" s="53" t="str">
        <f>+$F$26</f>
        <v>OBJETO</v>
      </c>
      <c r="G13568" s="332" t="s">
        <v>124</v>
      </c>
      <c r="H13568" s="333"/>
      <c r="I13568" s="333"/>
      <c r="J13568" s="333"/>
      <c r="K13568" s="333"/>
      <c r="L13568" s="334"/>
    </row>
    <row r="13569" spans="1:12" hidden="1" x14ac:dyDescent="0.3">
      <c r="A13569" s="18" t="str">
        <f t="shared" ref="A13569" si="4572">+IF(OR(C13568=""),"NO",1)</f>
        <v>NO</v>
      </c>
      <c r="B13569" s="18"/>
      <c r="E13569" s="330"/>
      <c r="F13569" s="54" t="str">
        <f>+$F$27</f>
        <v>CONTRATANTE</v>
      </c>
      <c r="G13569" s="335" t="s">
        <v>124</v>
      </c>
      <c r="H13569" s="310"/>
      <c r="I13569" s="310"/>
      <c r="J13569" s="310"/>
      <c r="K13569" s="310"/>
      <c r="L13569" s="336"/>
    </row>
    <row r="13570" spans="1:12" hidden="1" x14ac:dyDescent="0.3">
      <c r="A13570" s="18" t="str">
        <f t="shared" ref="A13570" si="4573">+IF(OR(C13568=""),"NO",1)</f>
        <v>NO</v>
      </c>
      <c r="B13570" s="18"/>
      <c r="E13570" s="330"/>
      <c r="F13570" s="54" t="str">
        <f>+$F$28</f>
        <v>APORTANTE</v>
      </c>
      <c r="G13570" s="337" t="s">
        <v>124</v>
      </c>
      <c r="H13570" s="338"/>
      <c r="I13570" s="338"/>
      <c r="J13570" s="338"/>
      <c r="K13570" s="338"/>
      <c r="L13570" s="339"/>
    </row>
    <row r="13571" spans="1:12" hidden="1" x14ac:dyDescent="0.3">
      <c r="A13571" s="18" t="str">
        <f t="shared" ref="A13571" si="4574">+IF(OR(C13568=""),"NO",1)</f>
        <v>NO</v>
      </c>
      <c r="B13571" s="18"/>
      <c r="E13571" s="330"/>
      <c r="F13571" s="54" t="str">
        <f>+$F$29</f>
        <v>VALOR /SMMLV)</v>
      </c>
      <c r="G13571" s="55" t="s">
        <v>124</v>
      </c>
      <c r="H13571" s="56" t="str">
        <f>+$H$29</f>
        <v>% PART..</v>
      </c>
      <c r="I13571" s="57" t="s">
        <v>124</v>
      </c>
      <c r="J13571" s="58" t="str">
        <f>+$J$29</f>
        <v>VALOR ACREDITADO</v>
      </c>
      <c r="K13571" s="59"/>
      <c r="L13571" s="47" t="s">
        <v>124</v>
      </c>
    </row>
    <row r="13572" spans="1:12" hidden="1" x14ac:dyDescent="0.3">
      <c r="A13572" s="18" t="str">
        <f t="shared" ref="A13572" si="4575">+IF(OR(C13568=""),"NO",1)</f>
        <v>NO</v>
      </c>
      <c r="B13572" s="18"/>
      <c r="E13572" s="330"/>
      <c r="F13572" s="60" t="str">
        <f>+$F$30</f>
        <v>EXPERIENCIA APORTADA</v>
      </c>
      <c r="G13572" s="340" t="s">
        <v>124</v>
      </c>
      <c r="H13572" s="341"/>
      <c r="I13572" s="341"/>
      <c r="J13572" s="341"/>
      <c r="K13572" s="341"/>
      <c r="L13572" s="342"/>
    </row>
    <row r="13573" spans="1:12" hidden="1" x14ac:dyDescent="0.3">
      <c r="A13573" s="18" t="str">
        <f t="shared" ref="A13573" si="4576">+IF(OR(C13568=""),"NO",1)</f>
        <v>NO</v>
      </c>
      <c r="B13573" s="18"/>
      <c r="E13573" s="331"/>
      <c r="F13573" s="62" t="str">
        <f>+$F$31</f>
        <v>OBSERVACIÓN</v>
      </c>
      <c r="G13573" s="343" t="s">
        <v>124</v>
      </c>
      <c r="H13573" s="344"/>
      <c r="I13573" s="344"/>
      <c r="J13573" s="344"/>
      <c r="K13573" s="344"/>
      <c r="L13573" s="345"/>
    </row>
    <row r="13574" spans="1:12" hidden="1" x14ac:dyDescent="0.3">
      <c r="A13574" s="18" t="str">
        <f t="shared" ref="A13574" si="4577">+IF(OR(C13568=""),"NO",1)</f>
        <v>NO</v>
      </c>
      <c r="B13574" s="18"/>
      <c r="E13574" s="49"/>
      <c r="F13574" s="50"/>
      <c r="G13574" s="51"/>
      <c r="H13574" s="51"/>
      <c r="I13574" s="51"/>
      <c r="J13574" s="51"/>
      <c r="K13574" s="51"/>
      <c r="L13574" s="52"/>
    </row>
    <row r="13575" spans="1:12" hidden="1" x14ac:dyDescent="0.3">
      <c r="A13575" s="1" t="str">
        <f>+A13510</f>
        <v>NO</v>
      </c>
      <c r="C13575" s="1" t="str">
        <f>"N"&amp;C13510</f>
        <v>N</v>
      </c>
      <c r="E13575" s="63"/>
      <c r="F13575" s="64" t="str">
        <f>+$F$75</f>
        <v>TOTAL DE CONTRATOS PRESENTADOS VÁLIDOS QUE CUMPLEN EXPERIENCIA ACREDITADA:</v>
      </c>
      <c r="G13575" s="65"/>
      <c r="H13575" s="65"/>
      <c r="I13575" s="65"/>
      <c r="J13575" s="66"/>
      <c r="K13575" s="65"/>
      <c r="L13575" s="67" t="s">
        <v>124</v>
      </c>
    </row>
    <row r="13576" spans="1:12" ht="6.65" hidden="1" customHeight="1" x14ac:dyDescent="0.3">
      <c r="A13576" s="1" t="str">
        <f>+A13510</f>
        <v>NO</v>
      </c>
      <c r="E13576" s="51"/>
      <c r="F13576" s="50"/>
      <c r="G13576" s="51"/>
      <c r="H13576" s="51"/>
      <c r="I13576" s="51"/>
      <c r="J13576" s="51"/>
      <c r="K13576" s="51"/>
      <c r="L13576" s="51"/>
    </row>
    <row r="13577" spans="1:12" hidden="1" x14ac:dyDescent="0.3">
      <c r="A13577" s="1" t="str">
        <f>+A13510</f>
        <v>NO</v>
      </c>
      <c r="E13577" s="63"/>
      <c r="F13577" s="63" t="str">
        <f>+$F$77</f>
        <v>ACREDITA SUMINISTRO E INSTALACIÓN DE MOBILIARIO POR LO MENOS EN UN (1) CONTRATO VÁLIDO</v>
      </c>
      <c r="G13577" s="65"/>
      <c r="H13577" s="65"/>
      <c r="I13577" s="65"/>
      <c r="J13577" s="66"/>
      <c r="K13577" s="65"/>
      <c r="L13577" s="68" t="s">
        <v>157</v>
      </c>
    </row>
    <row r="13578" spans="1:12" ht="5.15" hidden="1" customHeight="1" x14ac:dyDescent="0.3">
      <c r="A13578" s="1" t="str">
        <f>+A13510</f>
        <v>NO</v>
      </c>
      <c r="E13578" s="51"/>
      <c r="F13578" s="50"/>
      <c r="G13578" s="51"/>
      <c r="H13578" s="51"/>
      <c r="I13578" s="51"/>
      <c r="J13578" s="51"/>
      <c r="K13578" s="51"/>
      <c r="L13578" s="51"/>
    </row>
    <row r="13579" spans="1:12" ht="12.75" hidden="1" customHeight="1" x14ac:dyDescent="0.3">
      <c r="A13579" s="1" t="str">
        <f>+A13510</f>
        <v>NO</v>
      </c>
      <c r="E13579" s="69" t="str">
        <f>+$E$79</f>
        <v>EXPERIENCIA ESPECÍFICA NUMERAL 10.1.1 A</v>
      </c>
      <c r="F13579" s="70"/>
      <c r="G13579" s="70"/>
      <c r="H13579" s="70"/>
      <c r="I13579" s="70"/>
      <c r="J13579" s="70"/>
      <c r="K13579" s="70"/>
      <c r="L13579" s="71"/>
    </row>
    <row r="13580" spans="1:12" ht="26.5" hidden="1" customHeight="1" x14ac:dyDescent="0.3">
      <c r="A13580" s="1" t="str">
        <f>+A13510</f>
        <v>NO</v>
      </c>
      <c r="E13580" s="72"/>
      <c r="F13580" s="325" t="str">
        <f>+$F$80</f>
        <v>Por lo menos uno (1) de los contratos válidos aportados como experiencia general debe corresponder mínimo al 60% del presupuesto oficial del presente proceso de selección.  (SMMLV)</v>
      </c>
      <c r="G13580" s="326"/>
      <c r="H13580" s="326"/>
      <c r="I13580" s="326"/>
      <c r="J13580" s="326"/>
      <c r="K13580" s="73" t="s">
        <v>124</v>
      </c>
      <c r="L13580" s="74" t="s">
        <v>124</v>
      </c>
    </row>
    <row r="13581" spans="1:12" ht="23.5" hidden="1" customHeight="1" x14ac:dyDescent="0.3">
      <c r="A13581" s="1" t="str">
        <f>+A13510</f>
        <v>NO</v>
      </c>
      <c r="E13581" s="63"/>
      <c r="F13581" s="325" t="str">
        <f>+$F$81</f>
        <v xml:space="preserve">Deberá acreditarse en al menos uno (1) de los contratos válidos aportados como experiencia general una </v>
      </c>
      <c r="G13581" s="326"/>
      <c r="H13581" s="326"/>
      <c r="I13581" s="326"/>
      <c r="J13581" s="326"/>
      <c r="K13581" s="73" t="s">
        <v>124</v>
      </c>
      <c r="L13581" s="74" t="s">
        <v>124</v>
      </c>
    </row>
    <row r="13582" spans="1:12" ht="23.5" hidden="1" customHeight="1" x14ac:dyDescent="0.3">
      <c r="A13582" s="18" t="s">
        <v>30</v>
      </c>
      <c r="E13582" s="63"/>
      <c r="F13582" s="325" t="str">
        <f>+$F$82</f>
        <v xml:space="preserve">Deberá acreditarse en al menos uno (1) de los contratos válidos aportados interventoría a intervención de </v>
      </c>
      <c r="G13582" s="326"/>
      <c r="H13582" s="326"/>
      <c r="I13582" s="326"/>
      <c r="J13582" s="326"/>
      <c r="K13582" s="73">
        <f>+$K$82</f>
        <v>0</v>
      </c>
      <c r="L13582" s="74" t="s">
        <v>124</v>
      </c>
    </row>
    <row r="13583" spans="1:12" ht="36" hidden="1" customHeight="1" x14ac:dyDescent="0.3">
      <c r="A13583" s="18" t="s">
        <v>30</v>
      </c>
      <c r="E13583" s="63"/>
      <c r="F13583" s="325" t="str">
        <f>+$F$83</f>
        <v xml:space="preserve">Deberá acreditarse en al menos uno (1) de los contratos válidos aportados interventoría a intervención de </v>
      </c>
      <c r="G13583" s="326"/>
      <c r="H13583" s="326"/>
      <c r="I13583" s="326"/>
      <c r="J13583" s="326"/>
      <c r="K13583" s="75">
        <f>+$K$83</f>
        <v>0</v>
      </c>
      <c r="L13583" s="76" t="s">
        <v>124</v>
      </c>
    </row>
    <row r="13584" spans="1:12" hidden="1" x14ac:dyDescent="0.3">
      <c r="A13584" s="1" t="str">
        <f>+A13510</f>
        <v>NO</v>
      </c>
      <c r="E13584" s="51"/>
      <c r="F13584" s="50"/>
      <c r="G13584" s="51"/>
      <c r="H13584" s="51"/>
      <c r="I13584" s="51"/>
      <c r="J13584" s="51"/>
      <c r="K13584" s="51"/>
      <c r="L13584" s="51"/>
    </row>
    <row r="13585" spans="1:12" ht="12.75" hidden="1" customHeight="1" x14ac:dyDescent="0.3">
      <c r="A13585" s="1" t="str">
        <f>+A13510</f>
        <v>NO</v>
      </c>
      <c r="E13585" s="40" t="str">
        <f>+$E$85</f>
        <v>VALOR MÍNIMO A CERIFICAR % P.O EN SMMMLV. NUMERAL 3.9.1</v>
      </c>
      <c r="F13585" s="41"/>
      <c r="G13585" s="41"/>
      <c r="H13585" s="41"/>
      <c r="I13585" s="41"/>
      <c r="J13585" s="41"/>
      <c r="K13585" s="41"/>
      <c r="L13585" s="42"/>
    </row>
    <row r="13586" spans="1:12" hidden="1" x14ac:dyDescent="0.3">
      <c r="A13586" s="1" t="str">
        <f>+A13510</f>
        <v>NO</v>
      </c>
      <c r="C13586" s="1" t="str">
        <f>"M"&amp;C13510</f>
        <v>M</v>
      </c>
      <c r="E13586" s="77" t="str">
        <f>+$E$86</f>
        <v>100% P.O.</v>
      </c>
      <c r="F13586" s="78"/>
      <c r="G13586" s="61">
        <v>242.41716883554506</v>
      </c>
      <c r="H13586" s="124" t="str">
        <f>+$H$86</f>
        <v>TOTAL EJECUTADO DE CONTRATOS ACREDITADOS</v>
      </c>
      <c r="I13586" s="124"/>
      <c r="J13586" s="124"/>
      <c r="K13586" s="55" t="s">
        <v>124</v>
      </c>
      <c r="L13586" s="47" t="s">
        <v>124</v>
      </c>
    </row>
    <row r="13587" spans="1:12" hidden="1" x14ac:dyDescent="0.3">
      <c r="A13587" s="1" t="str">
        <f>+A13510</f>
        <v>NO</v>
      </c>
      <c r="E13587" s="39"/>
      <c r="F13587" s="39"/>
      <c r="G13587" s="39"/>
      <c r="H13587" s="39"/>
      <c r="I13587" s="39"/>
      <c r="J13587" s="39"/>
      <c r="K13587" s="39"/>
      <c r="L13587" s="39"/>
    </row>
    <row r="13588" spans="1:12" ht="12.75" hidden="1" customHeight="1" x14ac:dyDescent="0.3">
      <c r="A13588" s="18" t="s">
        <v>30</v>
      </c>
      <c r="B13588" s="18"/>
      <c r="E13588" s="40" t="str">
        <f>+$E$88</f>
        <v>CONSIDERACIONES PARA LA VALIDEZ DE LA EXPERIENCIA REQUERIDA: EXPERIENCIA PROPONENTES PLURALES NUMERAL 10.1.2 D</v>
      </c>
      <c r="F13588" s="41"/>
      <c r="G13588" s="41"/>
      <c r="H13588" s="41"/>
      <c r="I13588" s="41"/>
      <c r="J13588" s="41"/>
      <c r="K13588" s="41"/>
      <c r="L13588" s="42"/>
    </row>
    <row r="13589" spans="1:12" ht="28" hidden="1" customHeight="1" x14ac:dyDescent="0.3">
      <c r="A13589" s="18" t="s">
        <v>30</v>
      </c>
      <c r="B13589" s="18"/>
      <c r="C13589" s="1" t="str">
        <f>"O"&amp;C13510</f>
        <v>O</v>
      </c>
      <c r="E13589" s="80" t="str">
        <f>+$E$89</f>
        <v>i)</v>
      </c>
      <c r="F13589" s="327" t="str">
        <f>+$F$89</f>
        <v>Uno de los integrantes debe aportar como mínimo el cincuenta por ciento (50 %) de la experiencia solicitada</v>
      </c>
      <c r="G13589" s="328"/>
      <c r="H13589" s="328"/>
      <c r="I13589" s="328"/>
      <c r="J13589" s="328"/>
      <c r="K13589" s="73" t="s">
        <v>124</v>
      </c>
      <c r="L13589" s="47" t="s">
        <v>124</v>
      </c>
    </row>
    <row r="13590" spans="1:12" ht="28" hidden="1" customHeight="1" x14ac:dyDescent="0.3">
      <c r="A13590" s="18" t="s">
        <v>30</v>
      </c>
      <c r="B13590" s="18"/>
      <c r="C13590" s="1" t="str">
        <f>"O"&amp;C13510</f>
        <v>O</v>
      </c>
      <c r="E13590" s="80" t="str">
        <f>+$E$90</f>
        <v>ii)</v>
      </c>
      <c r="F13590" s="327" t="str">
        <f>+$F$90</f>
        <v>Todos los demás ntegrantes deben acreditar al menos el cinco por ciento (5 %) de la experiencia solicitada, solo uno (1) de los integrantes podrá no acreditar experiencia pero su porcentaje de participación  no podrá superar el diez por ciento (10 %)</v>
      </c>
      <c r="G13590" s="328"/>
      <c r="H13590" s="328"/>
      <c r="I13590" s="328"/>
      <c r="J13590" s="328"/>
      <c r="K13590" s="73" t="s">
        <v>124</v>
      </c>
      <c r="L13590" s="47" t="s">
        <v>124</v>
      </c>
    </row>
    <row r="13591" spans="1:12" hidden="1" x14ac:dyDescent="0.3">
      <c r="A13591" s="18" t="s">
        <v>30</v>
      </c>
      <c r="B13591" s="18"/>
      <c r="E13591" s="39"/>
      <c r="F13591" s="39"/>
      <c r="G13591" s="39"/>
      <c r="H13591" s="39"/>
      <c r="I13591" s="39"/>
      <c r="J13591" s="39"/>
      <c r="K13591" s="39"/>
      <c r="L13591" s="39"/>
    </row>
    <row r="13592" spans="1:12" ht="13" hidden="1" customHeight="1" x14ac:dyDescent="0.3">
      <c r="A13592" s="18" t="str">
        <f>+A13510</f>
        <v>NO</v>
      </c>
      <c r="B13592" s="18"/>
      <c r="E13592" s="69" t="str">
        <f>+$E$92</f>
        <v>VERIFICACIÓN Y ASIGNACIÓN DE PUNTAJE POR LA EXPERIENCIA DEL PROPONENTE</v>
      </c>
      <c r="F13592" s="70"/>
      <c r="G13592" s="70"/>
      <c r="H13592" s="70"/>
      <c r="I13592" s="70"/>
      <c r="J13592" s="70"/>
      <c r="K13592" s="70"/>
      <c r="L13592" s="71"/>
    </row>
    <row r="13593" spans="1:12" hidden="1" x14ac:dyDescent="0.3">
      <c r="A13593" s="18" t="str">
        <f>+A13510</f>
        <v>NO</v>
      </c>
      <c r="B13593" s="18"/>
      <c r="E13593" s="81"/>
      <c r="F13593" s="323" t="str">
        <f>+$F$93</f>
        <v>No. CONTRATOS QUE ACREDITAN LA EXPERIENCIA (NO OBJETO DE SUBSANACIÓN)</v>
      </c>
      <c r="G13593" s="324"/>
      <c r="H13593" s="324"/>
      <c r="I13593" s="324"/>
      <c r="J13593" s="324"/>
      <c r="K13593" s="82"/>
      <c r="L13593" s="83" t="s">
        <v>124</v>
      </c>
    </row>
    <row r="13594" spans="1:12" ht="13" hidden="1" customHeight="1" x14ac:dyDescent="0.3">
      <c r="A13594" s="18" t="str">
        <f>+A13510</f>
        <v>NO</v>
      </c>
      <c r="B13594" s="18"/>
      <c r="E13594" s="84"/>
      <c r="F13594" s="323" t="str">
        <f>+$F$94</f>
        <v>TOTAL EJECUTADO DE CONTRATOS ACREDITADOS PROPUESTA INICIAL</v>
      </c>
      <c r="G13594" s="324"/>
      <c r="H13594" s="324"/>
      <c r="I13594" s="324"/>
      <c r="J13594" s="324"/>
      <c r="K13594" s="85"/>
      <c r="L13594" s="86" t="s">
        <v>124</v>
      </c>
    </row>
    <row r="13595" spans="1:12" ht="13" hidden="1" customHeight="1" x14ac:dyDescent="0.3">
      <c r="A13595" s="18" t="str">
        <f>+A13510</f>
        <v>NO</v>
      </c>
      <c r="B13595" s="18"/>
      <c r="E13595" s="87"/>
      <c r="F13595" s="323" t="str">
        <f>+$F$95</f>
        <v>PROMEDIO VALOR ACREDITADO EN SMMLV</v>
      </c>
      <c r="G13595" s="324"/>
      <c r="H13595" s="324"/>
      <c r="I13595" s="324"/>
      <c r="J13595" s="324"/>
      <c r="K13595" s="66"/>
      <c r="L13595" s="88" t="s">
        <v>124</v>
      </c>
    </row>
    <row r="13596" spans="1:12" hidden="1" x14ac:dyDescent="0.3">
      <c r="A13596" s="18" t="str">
        <f>+A13510</f>
        <v>NO</v>
      </c>
      <c r="B13596" s="18"/>
      <c r="E13596" s="89"/>
      <c r="F13596" s="89"/>
      <c r="G13596" s="89"/>
      <c r="H13596" s="89"/>
      <c r="I13596" s="89"/>
      <c r="J13596" s="89"/>
      <c r="K13596" s="89"/>
      <c r="L13596" s="89"/>
    </row>
    <row r="13597" spans="1:12" ht="13" hidden="1" customHeight="1" x14ac:dyDescent="0.3">
      <c r="A13597" s="18" t="str">
        <f>+A13510</f>
        <v>NO</v>
      </c>
      <c r="B13597" s="18"/>
      <c r="E13597" s="69" t="str">
        <f>+$E$97</f>
        <v>3.9.2 EXIGENCIAS MÍNIMAS DE EXPERIENCIA Y FORMACIÓN ACADÉMICA DEL EQUIPO DE TRABAJO</v>
      </c>
      <c r="F13597" s="70"/>
      <c r="G13597" s="70"/>
      <c r="H13597" s="70"/>
      <c r="I13597" s="70"/>
      <c r="J13597" s="70"/>
      <c r="K13597" s="70"/>
      <c r="L13597" s="71"/>
    </row>
    <row r="13598" spans="1:12" hidden="1" x14ac:dyDescent="0.3">
      <c r="A13598" s="18" t="str">
        <f>+A13510</f>
        <v>NO</v>
      </c>
      <c r="B13598" s="18"/>
      <c r="E13598" s="90" t="str">
        <f>+$E$98</f>
        <v>Formulario 8</v>
      </c>
      <c r="F13598" s="315" t="s">
        <v>46</v>
      </c>
      <c r="G13598" s="316"/>
      <c r="H13598" s="317"/>
      <c r="I13598" s="318"/>
      <c r="J13598" s="318"/>
      <c r="K13598" s="318"/>
      <c r="L13598" s="319"/>
    </row>
    <row r="13599" spans="1:12" hidden="1" x14ac:dyDescent="0.3">
      <c r="A13599" s="18" t="str">
        <f>+A13510</f>
        <v>NO</v>
      </c>
      <c r="B13599" s="18"/>
      <c r="E13599" s="91" t="s">
        <v>124</v>
      </c>
      <c r="F13599" s="91" t="str">
        <f>+$F$99</f>
        <v>Director de Interventoría</v>
      </c>
      <c r="G13599" s="91" t="str">
        <f>+$G$99</f>
        <v>Residente de Interventoría</v>
      </c>
      <c r="H13599" s="320"/>
      <c r="I13599" s="321"/>
      <c r="J13599" s="321"/>
      <c r="K13599" s="321"/>
      <c r="L13599" s="322"/>
    </row>
    <row r="13600" spans="1:12" hidden="1" x14ac:dyDescent="0.3">
      <c r="A13600" s="18" t="str">
        <f>+A13510</f>
        <v>NO</v>
      </c>
      <c r="B13600" s="18"/>
      <c r="E13600" s="304" t="str">
        <f>+$E$100</f>
        <v>OBSERVACIONES RESPECTO REQUISITO HABILITANTE DEL PERSONAL CLAVE EVALUABLE</v>
      </c>
      <c r="F13600" s="305"/>
      <c r="G13600" s="305"/>
      <c r="H13600" s="305"/>
      <c r="I13600" s="305"/>
      <c r="J13600" s="305"/>
      <c r="K13600" s="305"/>
      <c r="L13600" s="305"/>
    </row>
    <row r="13601" spans="1:12" hidden="1" x14ac:dyDescent="0.3">
      <c r="A13601" s="18" t="str">
        <f>+A13510</f>
        <v>NO</v>
      </c>
      <c r="B13601" s="18"/>
      <c r="E13601" s="312" t="s">
        <v>124</v>
      </c>
      <c r="F13601" s="313"/>
      <c r="G13601" s="313"/>
      <c r="H13601" s="313"/>
      <c r="I13601" s="313"/>
      <c r="J13601" s="313"/>
      <c r="K13601" s="313"/>
      <c r="L13601" s="314"/>
    </row>
    <row r="13602" spans="1:12" hidden="1" x14ac:dyDescent="0.3">
      <c r="A13602" s="18" t="str">
        <f>+A13510</f>
        <v>NO</v>
      </c>
      <c r="B13602" s="18"/>
      <c r="E13602" s="89"/>
      <c r="F13602" s="89"/>
      <c r="G13602" s="89"/>
      <c r="H13602" s="89"/>
      <c r="I13602" s="89"/>
      <c r="J13602" s="89"/>
      <c r="K13602" s="89"/>
      <c r="L13602" s="89"/>
    </row>
    <row r="13603" spans="1:12" ht="13" hidden="1" customHeight="1" x14ac:dyDescent="0.3">
      <c r="A13603" s="18" t="str">
        <f>+A13510</f>
        <v>NO</v>
      </c>
      <c r="B13603" s="18"/>
      <c r="E13603" s="69" t="str">
        <f>+$E$103</f>
        <v>4.2 EQUIPO DE TRABAJO (Personal Clave Evaluable)</v>
      </c>
      <c r="F13603" s="70"/>
      <c r="G13603" s="70"/>
      <c r="H13603" s="70"/>
      <c r="I13603" s="70"/>
      <c r="J13603" s="70"/>
      <c r="K13603" s="70"/>
      <c r="L13603" s="71"/>
    </row>
    <row r="13604" spans="1:12" ht="23.25" hidden="1" customHeight="1" x14ac:dyDescent="0.3">
      <c r="A13604" s="18" t="str">
        <f>+A13510</f>
        <v>NO</v>
      </c>
      <c r="B13604" s="18"/>
      <c r="E13604" s="90" t="str">
        <f>+$E$104</f>
        <v>Formulario 9</v>
      </c>
      <c r="F13604" s="315" t="s">
        <v>46</v>
      </c>
      <c r="G13604" s="316"/>
      <c r="H13604" s="317"/>
      <c r="I13604" s="318"/>
      <c r="J13604" s="318"/>
      <c r="K13604" s="318"/>
      <c r="L13604" s="319"/>
    </row>
    <row r="13605" spans="1:12" hidden="1" x14ac:dyDescent="0.3">
      <c r="A13605" s="18" t="str">
        <f>+A13510</f>
        <v>NO</v>
      </c>
      <c r="B13605" s="18"/>
      <c r="E13605" s="91" t="s">
        <v>124</v>
      </c>
      <c r="F13605" s="91" t="str">
        <f>+$F$99</f>
        <v>Director de Interventoría</v>
      </c>
      <c r="G13605" s="91" t="str">
        <f>+$G$99</f>
        <v>Residente de Interventoría</v>
      </c>
      <c r="H13605" s="320"/>
      <c r="I13605" s="321"/>
      <c r="J13605" s="321"/>
      <c r="K13605" s="321"/>
      <c r="L13605" s="322"/>
    </row>
    <row r="13606" spans="1:12" hidden="1" x14ac:dyDescent="0.3">
      <c r="A13606" s="18" t="str">
        <f>+A13510</f>
        <v>NO</v>
      </c>
      <c r="B13606" s="18"/>
      <c r="E13606" s="89"/>
      <c r="F13606" s="89"/>
      <c r="G13606" s="89"/>
      <c r="H13606" s="89"/>
      <c r="I13606" s="89"/>
      <c r="J13606" s="89"/>
      <c r="K13606" s="89"/>
      <c r="L13606" s="89"/>
    </row>
    <row r="13607" spans="1:12" hidden="1" x14ac:dyDescent="0.3">
      <c r="A13607" s="1" t="str">
        <f>+A13510</f>
        <v>NO</v>
      </c>
      <c r="E13607" s="92" t="str">
        <f>+E13482</f>
        <v>CRITERIOS DE EVALUACIÓN Y PUNTAJE</v>
      </c>
      <c r="F13607" s="93"/>
      <c r="G13607" s="93"/>
      <c r="H13607" s="93"/>
      <c r="I13607" s="93"/>
      <c r="J13607" s="93"/>
      <c r="K13607" s="94"/>
      <c r="L13607" s="95" t="str">
        <f>+$L$107</f>
        <v>PUNTAJE OBTENIDO</v>
      </c>
    </row>
    <row r="13608" spans="1:12" hidden="1" x14ac:dyDescent="0.3">
      <c r="A13608" s="1" t="str">
        <f>+A13510</f>
        <v>NO</v>
      </c>
      <c r="E13608" s="96" t="str">
        <f>+$E$108</f>
        <v>VALOR</v>
      </c>
      <c r="F13608" s="97" t="str">
        <f>+$F$108</f>
        <v>EQUIPO DE TRABAJO (PERSONAL CLAVE EVALUABLE)</v>
      </c>
      <c r="G13608" s="24"/>
      <c r="H13608" s="24"/>
      <c r="I13608" s="24"/>
      <c r="J13608" s="24"/>
      <c r="K13608" s="24"/>
      <c r="L13608" s="98"/>
    </row>
    <row r="13609" spans="1:12" ht="12.75" hidden="1" customHeight="1" x14ac:dyDescent="0.3">
      <c r="A13609" s="1" t="str">
        <f>+A13510</f>
        <v>NO</v>
      </c>
      <c r="E13609" s="96">
        <f>+$E$109</f>
        <v>5</v>
      </c>
      <c r="F13609" s="307" t="str">
        <f>+$F$109</f>
        <v xml:space="preserve"> Experiencia Específica adicional</v>
      </c>
      <c r="G13609" s="308"/>
      <c r="H13609" s="308"/>
      <c r="I13609" s="308"/>
      <c r="J13609" s="308"/>
      <c r="K13609" s="309"/>
      <c r="L13609" s="99" t="str">
        <f>IFERROR(IF(VLOOKUP(C13510,'R. PUNTAJES'!$C$14:$R$213,'R. PUNTAJES'!$I$10,0)="","",VLOOKUP(C13510,'R. PUNTAJES'!$C$14:$R$213,'R. PUNTAJES'!$I$10,0)),"")</f>
        <v/>
      </c>
    </row>
    <row r="13610" spans="1:12" ht="12.75" hidden="1" customHeight="1" x14ac:dyDescent="0.3">
      <c r="A13610" s="1" t="str">
        <f>+A13510</f>
        <v>NO</v>
      </c>
      <c r="E13610" s="96">
        <f>+$E$110</f>
        <v>5</v>
      </c>
      <c r="F13610" s="307" t="str">
        <f>+$F$110</f>
        <v>Formación Académica adicional</v>
      </c>
      <c r="G13610" s="308"/>
      <c r="H13610" s="308"/>
      <c r="I13610" s="308"/>
      <c r="J13610" s="308"/>
      <c r="K13610" s="309"/>
      <c r="L13610" s="99" t="str">
        <f>IFERROR(IF(VLOOKUP(C13510,'R. PUNTAJES'!$C$14:$R$213,'R. PUNTAJES'!$J$10,0)="","",VLOOKUP(C13510,'R. PUNTAJES'!$C$14:$R$213,'R. PUNTAJES'!$J$10,0)),"")</f>
        <v/>
      </c>
    </row>
    <row r="13611" spans="1:12" hidden="1" x14ac:dyDescent="0.3">
      <c r="A13611" s="18" t="str">
        <f>+A13510</f>
        <v>NO</v>
      </c>
      <c r="B13611" s="18"/>
      <c r="E13611" s="100"/>
      <c r="F13611" s="101" t="str">
        <f>+$F$111</f>
        <v>FACTOR DE SOSTENIBILIDAD</v>
      </c>
      <c r="G13611" s="102"/>
      <c r="H13611" s="102"/>
      <c r="I13611" s="102"/>
      <c r="J13611" s="102"/>
      <c r="K13611" s="102"/>
      <c r="L13611" s="103"/>
    </row>
    <row r="13612" spans="1:12" hidden="1" x14ac:dyDescent="0.3">
      <c r="A13612" s="18" t="str">
        <f>+A13510</f>
        <v>NO</v>
      </c>
      <c r="B13612" s="18"/>
      <c r="E13612" s="104">
        <v>1</v>
      </c>
      <c r="F13612" s="105" t="str">
        <f>+$F$112</f>
        <v>Compromisos Sostenibilidad</v>
      </c>
      <c r="G13612" s="106"/>
      <c r="H13612" s="106"/>
      <c r="I13612" s="106"/>
      <c r="J13612" s="106"/>
      <c r="K13612" s="106"/>
      <c r="L13612" s="107" t="str">
        <f>IFERROR(IF(VLOOKUP(C13510,'R. PUNTAJES'!$C$14:$R$213,'R. PUNTAJES'!$K$10,0)="","",VLOOKUP(C13510,'R. PUNTAJES'!$C$14:$R$213,'R. PUNTAJES'!$K$10,0)),"")</f>
        <v/>
      </c>
    </row>
    <row r="13613" spans="1:12" hidden="1" x14ac:dyDescent="0.3">
      <c r="A13613" s="1" t="str">
        <f>+A13510</f>
        <v>NO</v>
      </c>
      <c r="E13613" s="108"/>
      <c r="F13613" s="109" t="str">
        <f>+$F$113</f>
        <v>APOYO A LA INDUSTRIA NACIONAL</v>
      </c>
      <c r="G13613" s="110"/>
      <c r="H13613" s="110"/>
      <c r="I13613" s="110"/>
      <c r="J13613" s="110"/>
      <c r="K13613" s="110"/>
      <c r="L13613" s="111"/>
    </row>
    <row r="13614" spans="1:12" ht="12.75" hidden="1" customHeight="1" x14ac:dyDescent="0.3">
      <c r="A13614" s="1" t="str">
        <f>+A13510</f>
        <v>NO</v>
      </c>
      <c r="E13614" s="96">
        <v>20</v>
      </c>
      <c r="F13614" s="307" t="str">
        <f>+$F$114</f>
        <v>Promoción de Servicios Nacionales o con Trato Nacional</v>
      </c>
      <c r="G13614" s="308"/>
      <c r="H13614" s="308"/>
      <c r="I13614" s="308"/>
      <c r="J13614" s="308"/>
      <c r="K13614" s="309"/>
      <c r="L13614" s="99" t="str">
        <f>IFERROR(IF(VLOOKUP(C13510,'R. PUNTAJES'!$C$14:$R$213,'R. PUNTAJES'!$L$10,0)="","",
IF(VLOOKUP(C13510,'R. PUNTAJES'!$C$14:$R$213,'R. PUNTAJES'!$L$10,0)=5,0,
VLOOKUP(C13510,'R. PUNTAJES'!$C$14:$R$213,'R. PUNTAJES'!$L$10,0))),"")</f>
        <v/>
      </c>
    </row>
    <row r="13615" spans="1:12" ht="12.75" hidden="1" customHeight="1" x14ac:dyDescent="0.3">
      <c r="A13615" s="1" t="str">
        <f>+A13510</f>
        <v>NO</v>
      </c>
      <c r="E13615" s="96">
        <v>5</v>
      </c>
      <c r="F13615" s="307" t="str">
        <f>+$F$115</f>
        <v>Incorporación de componente nacional en servicios extranjeros</v>
      </c>
      <c r="G13615" s="308"/>
      <c r="H13615" s="308"/>
      <c r="I13615" s="308"/>
      <c r="J13615" s="308"/>
      <c r="K13615" s="309"/>
      <c r="L13615" s="99" t="str">
        <f>IFERROR(IF(VLOOKUP(C13510,'R. PUNTAJES'!$C$14:$R$213,'R. PUNTAJES'!$L$10,0)="","",
IF(VLOOKUP(C13510,'R. PUNTAJES'!$C$14:$R$213,'R. PUNTAJES'!$L$10,0)=20,0,
VLOOKUP(C13510,'R. PUNTAJES'!$C$14:$R$213,'R. PUNTAJES'!$L$10,0))),"")</f>
        <v/>
      </c>
    </row>
    <row r="13616" spans="1:12" hidden="1" x14ac:dyDescent="0.3">
      <c r="A13616" s="1" t="str">
        <f>+A13510</f>
        <v>NO</v>
      </c>
      <c r="E13616" s="112"/>
      <c r="F13616" s="97" t="str">
        <f>+$F$116</f>
        <v>VINCULACIÓN DE PERSONAS CON DISCAPACIDAD</v>
      </c>
      <c r="G13616" s="24"/>
      <c r="H13616" s="24"/>
      <c r="I13616" s="24"/>
      <c r="J13616" s="24"/>
      <c r="K13616" s="24"/>
      <c r="L13616" s="98"/>
    </row>
    <row r="13617" spans="1:16" ht="12.75" hidden="1" customHeight="1" x14ac:dyDescent="0.3">
      <c r="A13617" s="1" t="str">
        <f>+A13510</f>
        <v>NO</v>
      </c>
      <c r="E13617" s="96">
        <v>1</v>
      </c>
      <c r="F13617" s="307" t="str">
        <f>+$F$117</f>
        <v xml:space="preserve">Trabajadores vinculados a la planta de personal </v>
      </c>
      <c r="G13617" s="308"/>
      <c r="H13617" s="308"/>
      <c r="I13617" s="308"/>
      <c r="J13617" s="308"/>
      <c r="K13617" s="309"/>
      <c r="L13617" s="99" t="str">
        <f>IFERROR(IF(VLOOKUP(C13510,'R. PUNTAJES'!$C$14:$R$213,'R. PUNTAJES'!$M$10,0)="","",VLOOKUP(C13510,'R. PUNTAJES'!$C$14:$R$213,'R. PUNTAJES'!$M$10,0)),"")</f>
        <v/>
      </c>
    </row>
    <row r="13618" spans="1:16" hidden="1" x14ac:dyDescent="0.3">
      <c r="A13618" s="1" t="str">
        <f>+A13510</f>
        <v>NO</v>
      </c>
      <c r="E13618" s="112"/>
      <c r="F13618" s="97" t="str">
        <f>+$F$118</f>
        <v>EMPRENDIMIENTOS Y EMPRESAS DE MUJERES</v>
      </c>
      <c r="G13618" s="24"/>
      <c r="H13618" s="24"/>
      <c r="I13618" s="24"/>
      <c r="J13618" s="24"/>
      <c r="K13618" s="24"/>
      <c r="L13618" s="98"/>
    </row>
    <row r="13619" spans="1:16" ht="13" hidden="1" customHeight="1" x14ac:dyDescent="0.3">
      <c r="A13619" s="1" t="str">
        <f>+A13510</f>
        <v>NO</v>
      </c>
      <c r="E13619" s="96">
        <v>0.25</v>
      </c>
      <c r="F13619" s="307" t="str">
        <f>+$F$119</f>
        <v>Emprendimientos y empresas de mujeres</v>
      </c>
      <c r="G13619" s="308"/>
      <c r="H13619" s="308"/>
      <c r="I13619" s="308"/>
      <c r="J13619" s="308"/>
      <c r="K13619" s="309"/>
      <c r="L13619" s="113" t="str">
        <f>IFERROR(IF(VLOOKUP(C13510,'R. PUNTAJES'!$C$14:$R$213,'R. PUNTAJES'!$N$10,0)="","",VLOOKUP(C13510,'R. PUNTAJES'!$C$14:$R$213,'R. PUNTAJES'!$N$10,0)),"")</f>
        <v/>
      </c>
    </row>
    <row r="13620" spans="1:16" hidden="1" x14ac:dyDescent="0.3">
      <c r="A13620" s="18" t="str">
        <f>+A13621</f>
        <v>NO</v>
      </c>
      <c r="B13620" s="18"/>
      <c r="E13620" s="112"/>
      <c r="F13620" s="97" t="str">
        <f>+$F$120</f>
        <v>MIPYME</v>
      </c>
      <c r="G13620" s="24"/>
      <c r="H13620" s="24"/>
      <c r="I13620" s="24"/>
      <c r="J13620" s="24"/>
      <c r="K13620" s="24"/>
      <c r="L13620" s="98"/>
    </row>
    <row r="13621" spans="1:16" hidden="1" x14ac:dyDescent="0.3">
      <c r="A13621" s="18" t="str">
        <f>+IF(E13621=0,"NO",1)</f>
        <v>NO</v>
      </c>
      <c r="B13621" s="18"/>
      <c r="E13621" s="96">
        <v>0</v>
      </c>
      <c r="F13621" s="307" t="str">
        <f>+$F$121</f>
        <v>Mipyme</v>
      </c>
      <c r="G13621" s="308"/>
      <c r="H13621" s="308"/>
      <c r="I13621" s="308"/>
      <c r="J13621" s="308"/>
      <c r="K13621" s="309"/>
      <c r="L13621" s="113" t="str">
        <f>IFERROR(IF(VLOOKUP(C13510,'R. PUNTAJES'!$C$14:$R$213,'R. PUNTAJES'!$O$10,0)="","",VLOOKUP(C13510,'R. PUNTAJES'!$C$14:$R$213,'R. PUNTAJES'!$O$10,0)),"")</f>
        <v/>
      </c>
    </row>
    <row r="13622" spans="1:16" hidden="1" x14ac:dyDescent="0.3">
      <c r="A13622" s="1" t="str">
        <f>+A13510</f>
        <v>NO</v>
      </c>
      <c r="E13622" s="112"/>
      <c r="F13622" s="97" t="str">
        <f>+$F$122</f>
        <v>EXPERIENCIA DEL PROPONENTE</v>
      </c>
      <c r="G13622" s="24"/>
      <c r="H13622" s="24"/>
      <c r="I13622" s="24"/>
      <c r="J13622" s="24"/>
      <c r="K13622" s="24"/>
      <c r="L13622" s="98"/>
    </row>
    <row r="13623" spans="1:16" hidden="1" x14ac:dyDescent="0.3">
      <c r="A13623" s="1" t="str">
        <f>+A13510</f>
        <v>NO</v>
      </c>
      <c r="E13623" s="96">
        <v>59.5</v>
      </c>
      <c r="F13623" s="307" t="str">
        <f>+$F$123</f>
        <v>mediana con valor absoluto</v>
      </c>
      <c r="G13623" s="308"/>
      <c r="H13623" s="308"/>
      <c r="I13623" s="308"/>
      <c r="J13623" s="308"/>
      <c r="K13623" s="309"/>
      <c r="L13623" s="113" t="str">
        <f>IFERROR(IF(VLOOKUP(C13510,'R. PUNTAJES'!$C$14:$R$213,'R. PUNTAJES'!$R$10,0)="","",VLOOKUP(C13510,'R. PUNTAJES'!$C$14:$R$213,'R. PUNTAJES'!$R$10,0)),"")</f>
        <v/>
      </c>
    </row>
    <row r="13624" spans="1:16" hidden="1" x14ac:dyDescent="0.3">
      <c r="A13624" s="1" t="str">
        <f>+A13510</f>
        <v>NO</v>
      </c>
      <c r="E13624" s="112"/>
      <c r="F13624" s="97" t="str">
        <f>+$F$124</f>
        <v>MULTAS</v>
      </c>
      <c r="G13624" s="24"/>
      <c r="H13624" s="24"/>
      <c r="I13624" s="24"/>
      <c r="J13624" s="24"/>
      <c r="K13624" s="24"/>
      <c r="L13624" s="98"/>
    </row>
    <row r="13625" spans="1:16" ht="12.75" hidden="1" customHeight="1" x14ac:dyDescent="0.3">
      <c r="A13625" s="1" t="str">
        <f>+A13510</f>
        <v>NO</v>
      </c>
      <c r="E13625" s="96">
        <v>-2</v>
      </c>
      <c r="F13625" s="307" t="str">
        <f>+$F$125</f>
        <v>Una o más multas o cláusulas penales durante el último año</v>
      </c>
      <c r="G13625" s="310"/>
      <c r="H13625" s="310"/>
      <c r="I13625" s="310"/>
      <c r="J13625" s="310"/>
      <c r="K13625" s="311"/>
      <c r="L13625" s="99" t="str">
        <f>IFERROR(IF(VLOOKUP(C13510,'R. PUNTAJES'!$C$14:$R$213,'R. PUNTAJES'!$Q$10,0)="","",VLOOKUP(C13510,'R. PUNTAJES'!$C$14:$R$213,'R. PUNTAJES'!$Q$10,0)),"")</f>
        <v/>
      </c>
    </row>
    <row r="13626" spans="1:16" hidden="1" x14ac:dyDescent="0.3">
      <c r="A13626" s="1" t="str">
        <f>+A13510</f>
        <v>NO</v>
      </c>
      <c r="E13626" s="112"/>
      <c r="F13626" s="97" t="str">
        <f>+$F$126</f>
        <v>OBRAS INCONCLUSAS</v>
      </c>
      <c r="G13626" s="24"/>
      <c r="H13626" s="24"/>
      <c r="I13626" s="24"/>
      <c r="J13626" s="24"/>
      <c r="K13626" s="24"/>
      <c r="L13626" s="98"/>
    </row>
    <row r="13627" spans="1:16" hidden="1" x14ac:dyDescent="0.3">
      <c r="A13627" s="1" t="str">
        <f>+A13510</f>
        <v>NO</v>
      </c>
      <c r="E13627" s="96">
        <v>-1</v>
      </c>
      <c r="F13627" s="301" t="str">
        <f>+$F$127</f>
        <v>Anotación vigente de obra civil inconclusa</v>
      </c>
      <c r="G13627" s="302"/>
      <c r="H13627" s="302"/>
      <c r="I13627" s="302"/>
      <c r="J13627" s="302"/>
      <c r="K13627" s="303"/>
      <c r="L13627" s="99" t="str">
        <f>IFERROR(IF(VLOOKUP(C13510,'R. PUNTAJES'!$C$14:$R$213,'R. PUNTAJES'!$P$10,0)="","",VLOOKUP(C13510,'R. PUNTAJES'!$C$14:$R$213,'R. PUNTAJES'!$P$10,0)),"")</f>
        <v/>
      </c>
    </row>
    <row r="13628" spans="1:16" ht="7.5" hidden="1" customHeight="1" x14ac:dyDescent="0.3">
      <c r="A13628" s="1" t="str">
        <f>+A13510</f>
        <v>NO</v>
      </c>
      <c r="E13628" s="114"/>
      <c r="F13628" s="45"/>
      <c r="G13628" s="45"/>
      <c r="H13628" s="45"/>
      <c r="I13628" s="45"/>
      <c r="J13628" s="45"/>
      <c r="K13628" s="45"/>
      <c r="L13628" s="48"/>
    </row>
    <row r="13629" spans="1:16" hidden="1" x14ac:dyDescent="0.3">
      <c r="A13629" s="1" t="str">
        <f>+A13510</f>
        <v>NO</v>
      </c>
      <c r="E13629" s="115" t="str">
        <f>+$E$129</f>
        <v>PUNTAJE TOTAL</v>
      </c>
      <c r="F13629" s="116"/>
      <c r="G13629" s="116"/>
      <c r="H13629" s="116"/>
      <c r="I13629" s="116"/>
      <c r="J13629" s="116"/>
      <c r="K13629" s="117"/>
      <c r="L13629" s="118">
        <f>IFERROR(IF(VLOOKUP(C13510,'R. PUNTAJES'!$C$14:$R$213,'R. PUNTAJES'!$H$10,0)="RECHAZO","",SUM(L13609:L13627)),"")</f>
        <v>0</v>
      </c>
    </row>
    <row r="13630" spans="1:16" hidden="1" x14ac:dyDescent="0.3">
      <c r="A13630" s="1" t="str">
        <f>+A13510</f>
        <v>NO</v>
      </c>
      <c r="E13630" s="304" t="str">
        <f>+$E$130</f>
        <v>OBSERVACIONES RESPECTO A PUNTAJES</v>
      </c>
      <c r="F13630" s="305"/>
      <c r="G13630" s="305"/>
      <c r="H13630" s="305"/>
      <c r="I13630" s="305"/>
      <c r="J13630" s="305"/>
      <c r="K13630" s="305"/>
      <c r="L13630" s="305"/>
    </row>
    <row r="13631" spans="1:16" ht="12" hidden="1" customHeight="1" x14ac:dyDescent="0.3">
      <c r="A13631" s="1" t="str">
        <f>+A13510</f>
        <v>NO</v>
      </c>
      <c r="E13631" s="306" t="s">
        <v>124</v>
      </c>
      <c r="F13631" s="305"/>
      <c r="G13631" s="305"/>
      <c r="H13631" s="305"/>
      <c r="I13631" s="305"/>
      <c r="J13631" s="305"/>
      <c r="K13631" s="305"/>
      <c r="L13631" s="305"/>
      <c r="N13631" s="119"/>
      <c r="O13631" s="119"/>
      <c r="P13631" s="120"/>
    </row>
    <row r="13632" spans="1:16" ht="3" hidden="1" customHeight="1" x14ac:dyDescent="0.3">
      <c r="A13632" s="1" t="str">
        <f>+A13511</f>
        <v>NO</v>
      </c>
      <c r="E13632" s="121"/>
      <c r="F13632" s="122"/>
      <c r="G13632" s="122"/>
      <c r="H13632" s="122"/>
      <c r="I13632" s="122"/>
      <c r="J13632" s="122"/>
      <c r="K13632" s="122"/>
      <c r="L13632" s="123"/>
    </row>
    <row r="13633" spans="1:12" hidden="1" x14ac:dyDescent="0.3">
      <c r="A13633" s="1" t="str">
        <f>+IF(OR(C13635=""),"NO",1)</f>
        <v>NO</v>
      </c>
      <c r="E13633" s="346"/>
      <c r="F13633" s="347"/>
      <c r="G13633" s="347"/>
      <c r="H13633" s="347"/>
      <c r="I13633" s="347"/>
      <c r="J13633" s="347"/>
      <c r="K13633" s="347"/>
      <c r="L13633" s="347"/>
    </row>
    <row r="13634" spans="1:12" ht="4.5" hidden="1" customHeight="1" x14ac:dyDescent="0.3">
      <c r="A13634" s="1" t="str">
        <f>+A13635</f>
        <v>NO</v>
      </c>
      <c r="E13634" s="15"/>
      <c r="F13634" s="16"/>
      <c r="G13634" s="16"/>
      <c r="H13634" s="16"/>
      <c r="I13634" s="16"/>
      <c r="J13634" s="16"/>
      <c r="K13634" s="16"/>
      <c r="L13634" s="17"/>
    </row>
    <row r="13635" spans="1:12" ht="15.75" hidden="1" customHeight="1" x14ac:dyDescent="0.3">
      <c r="A13635" s="1" t="str">
        <f>+IF(OR(C13635=""),"NO",1)</f>
        <v>NO</v>
      </c>
      <c r="B13635" s="1">
        <f>1+MAX($B$1:B13634)</f>
        <v>110</v>
      </c>
      <c r="C13635" s="18" t="s">
        <v>124</v>
      </c>
      <c r="E13635" s="19" t="s">
        <v>124</v>
      </c>
      <c r="F13635" s="20"/>
      <c r="G13635" s="20"/>
      <c r="H13635" s="20"/>
      <c r="I13635" s="21"/>
      <c r="J13635" s="20"/>
      <c r="K13635" s="21"/>
      <c r="L13635" s="22"/>
    </row>
    <row r="13636" spans="1:12" hidden="1" x14ac:dyDescent="0.3">
      <c r="A13636" s="1" t="str">
        <f>A13635</f>
        <v>NO</v>
      </c>
      <c r="E13636" s="23" t="str">
        <f>+$E$11</f>
        <v>Integrantes</v>
      </c>
      <c r="F13636" s="24"/>
      <c r="G13636" s="24"/>
      <c r="H13636" s="24"/>
      <c r="I13636" s="24"/>
      <c r="J13636" s="24"/>
      <c r="K13636" s="25" t="str">
        <f>+$K$11</f>
        <v>Nit</v>
      </c>
      <c r="L13636" s="26" t="str">
        <f>+$L$11</f>
        <v>Part.</v>
      </c>
    </row>
    <row r="13637" spans="1:12" hidden="1" x14ac:dyDescent="0.3">
      <c r="A13637" s="1" t="str">
        <f>+A13636</f>
        <v>NO</v>
      </c>
      <c r="C13637" s="1" t="s">
        <v>124</v>
      </c>
      <c r="E13637" s="27" t="s">
        <v>124</v>
      </c>
      <c r="F13637" s="28"/>
      <c r="G13637" s="28"/>
      <c r="H13637" s="28"/>
      <c r="I13637" s="28"/>
      <c r="J13637" s="28"/>
      <c r="K13637" s="29" t="s">
        <v>124</v>
      </c>
      <c r="L13637" s="30" t="s">
        <v>124</v>
      </c>
    </row>
    <row r="13638" spans="1:12" hidden="1" x14ac:dyDescent="0.3">
      <c r="A13638" s="18" t="str">
        <f>+IF(OR(C13638=""),"NO",1)</f>
        <v>NO</v>
      </c>
      <c r="B13638" s="18"/>
      <c r="C13638" s="1" t="s">
        <v>124</v>
      </c>
      <c r="E13638" s="31" t="s">
        <v>124</v>
      </c>
      <c r="F13638" s="32"/>
      <c r="G13638" s="32"/>
      <c r="H13638" s="32"/>
      <c r="I13638" s="32"/>
      <c r="J13638" s="32"/>
      <c r="K13638" s="33" t="s">
        <v>124</v>
      </c>
      <c r="L13638" s="34" t="s">
        <v>124</v>
      </c>
    </row>
    <row r="13639" spans="1:12" hidden="1" x14ac:dyDescent="0.3">
      <c r="A13639" s="18" t="str">
        <f>+IF(OR(C13639=""),"NO",1)</f>
        <v>NO</v>
      </c>
      <c r="B13639" s="18"/>
      <c r="C13639" s="1" t="s">
        <v>124</v>
      </c>
      <c r="E13639" s="31" t="s">
        <v>124</v>
      </c>
      <c r="F13639" s="32"/>
      <c r="G13639" s="32"/>
      <c r="H13639" s="32"/>
      <c r="I13639" s="32"/>
      <c r="J13639" s="32"/>
      <c r="K13639" s="33" t="s">
        <v>124</v>
      </c>
      <c r="L13639" s="34" t="s">
        <v>124</v>
      </c>
    </row>
    <row r="13640" spans="1:12" hidden="1" x14ac:dyDescent="0.3">
      <c r="A13640" s="18" t="str">
        <f>+IF(OR(C13640=""),"NO",1)</f>
        <v>NO</v>
      </c>
      <c r="B13640" s="18"/>
      <c r="C13640" s="1" t="s">
        <v>124</v>
      </c>
      <c r="E13640" s="31" t="s">
        <v>13</v>
      </c>
      <c r="F13640" s="32"/>
      <c r="G13640" s="32"/>
      <c r="H13640" s="32"/>
      <c r="I13640" s="32"/>
      <c r="J13640" s="32"/>
      <c r="K13640" s="33"/>
      <c r="L13640" s="34"/>
    </row>
    <row r="13641" spans="1:12" hidden="1" x14ac:dyDescent="0.3">
      <c r="A13641" s="18" t="str">
        <f>+IF(OR(C13641=""),"NO",1)</f>
        <v>NO</v>
      </c>
      <c r="B13641" s="18"/>
      <c r="C13641" s="1" t="s">
        <v>124</v>
      </c>
      <c r="E13641" s="31" t="s">
        <v>13</v>
      </c>
      <c r="F13641" s="32"/>
      <c r="G13641" s="32"/>
      <c r="H13641" s="32"/>
      <c r="I13641" s="32"/>
      <c r="J13641" s="32"/>
      <c r="K13641" s="33"/>
      <c r="L13641" s="34"/>
    </row>
    <row r="13642" spans="1:12" hidden="1" x14ac:dyDescent="0.3">
      <c r="A13642" s="18" t="str">
        <f>+IF(OR(C13642=""),"NO",1)</f>
        <v>NO</v>
      </c>
      <c r="B13642" s="18"/>
      <c r="C13642" s="1" t="s">
        <v>124</v>
      </c>
      <c r="E13642" s="35" t="s">
        <v>13</v>
      </c>
      <c r="F13642" s="36"/>
      <c r="G13642" s="36"/>
      <c r="H13642" s="36"/>
      <c r="I13642" s="36"/>
      <c r="J13642" s="36"/>
      <c r="K13642" s="37"/>
      <c r="L13642" s="38"/>
    </row>
    <row r="13643" spans="1:12" ht="5.15" hidden="1" customHeight="1" x14ac:dyDescent="0.3">
      <c r="A13643" s="1" t="str">
        <f>+A13635</f>
        <v>NO</v>
      </c>
      <c r="E13643" s="39"/>
      <c r="F13643" s="39"/>
      <c r="G13643" s="39"/>
      <c r="H13643" s="39"/>
      <c r="I13643" s="39"/>
      <c r="J13643" s="39"/>
      <c r="K13643" s="39"/>
      <c r="L13643" s="39"/>
    </row>
    <row r="13644" spans="1:12" ht="15.75" hidden="1" customHeight="1" x14ac:dyDescent="0.3">
      <c r="A13644" s="1" t="str">
        <f>+A13635</f>
        <v>NO</v>
      </c>
      <c r="E13644" s="40" t="str">
        <f>+$E$19</f>
        <v>RESULTADO DE EVALUACIÓN TÉCNICA</v>
      </c>
      <c r="F13644" s="41"/>
      <c r="G13644" s="41"/>
      <c r="H13644" s="41"/>
      <c r="I13644" s="41"/>
      <c r="J13644" s="41"/>
      <c r="K13644" s="41"/>
      <c r="L13644" s="42"/>
    </row>
    <row r="13645" spans="1:12" hidden="1" x14ac:dyDescent="0.3">
      <c r="A13645" s="1" t="str">
        <f>+A13635</f>
        <v>NO</v>
      </c>
      <c r="E13645" s="43"/>
      <c r="F13645" s="44" t="str">
        <f>+$F$20</f>
        <v>Experiencia</v>
      </c>
      <c r="G13645" s="45"/>
      <c r="H13645" s="45"/>
      <c r="I13645" s="45"/>
      <c r="J13645" s="45"/>
      <c r="K13645" s="46"/>
      <c r="L13645" s="47" t="s">
        <v>124</v>
      </c>
    </row>
    <row r="13646" spans="1:12" hidden="1" x14ac:dyDescent="0.3">
      <c r="A13646" s="1" t="str">
        <f>+A13635</f>
        <v>NO</v>
      </c>
      <c r="E13646" s="348" t="str">
        <f>+$E$21</f>
        <v>OBSERVACIONES RESPECTO A LA EVALUACIÓN DE EXPERIENCIA</v>
      </c>
      <c r="F13646" s="308"/>
      <c r="G13646" s="308"/>
      <c r="H13646" s="308"/>
      <c r="I13646" s="308"/>
      <c r="J13646" s="308"/>
      <c r="K13646" s="308"/>
      <c r="L13646" s="349"/>
    </row>
    <row r="13647" spans="1:12" hidden="1" x14ac:dyDescent="0.3">
      <c r="A13647" s="1" t="str">
        <f>+A13635</f>
        <v>NO</v>
      </c>
      <c r="E13647" s="350" t="s">
        <v>124</v>
      </c>
      <c r="F13647" s="351"/>
      <c r="G13647" s="351"/>
      <c r="H13647" s="351"/>
      <c r="I13647" s="351"/>
      <c r="J13647" s="351"/>
      <c r="K13647" s="351"/>
      <c r="L13647" s="352"/>
    </row>
    <row r="13648" spans="1:12" ht="5.15" hidden="1" customHeight="1" x14ac:dyDescent="0.3">
      <c r="A13648" s="1" t="str">
        <f>+A13635</f>
        <v>NO</v>
      </c>
      <c r="E13648" s="39"/>
      <c r="F13648" s="39"/>
      <c r="G13648" s="39"/>
      <c r="H13648" s="39"/>
      <c r="I13648" s="39"/>
      <c r="J13648" s="39"/>
      <c r="K13648" s="39"/>
      <c r="L13648" s="39"/>
    </row>
    <row r="13649" spans="1:12" ht="12.75" hidden="1" customHeight="1" x14ac:dyDescent="0.3">
      <c r="A13649" s="1" t="str">
        <f>+A13635</f>
        <v>NO</v>
      </c>
      <c r="E13649" s="40" t="str">
        <f>+$E$24</f>
        <v>EXPERIENCIA HABILITANTE: CONTRATOS PRESENTADOS</v>
      </c>
      <c r="F13649" s="41"/>
      <c r="G13649" s="41"/>
      <c r="H13649" s="41"/>
      <c r="I13649" s="41"/>
      <c r="J13649" s="41"/>
      <c r="K13649" s="41"/>
      <c r="L13649" s="42"/>
    </row>
    <row r="13650" spans="1:12" ht="8.5" hidden="1" customHeight="1" x14ac:dyDescent="0.3">
      <c r="A13650" s="1" t="str">
        <f>+A13635</f>
        <v>NO</v>
      </c>
      <c r="E13650" s="49"/>
      <c r="F13650" s="50"/>
      <c r="G13650" s="51"/>
      <c r="H13650" s="51"/>
      <c r="I13650" s="51"/>
      <c r="J13650" s="51"/>
      <c r="K13650" s="51"/>
      <c r="L13650" s="52"/>
    </row>
    <row r="13651" spans="1:12" hidden="1" x14ac:dyDescent="0.3">
      <c r="A13651" s="18" t="str">
        <f>+IF(OR(C13651=""),"NO",1)</f>
        <v>NO</v>
      </c>
      <c r="B13651" s="18"/>
      <c r="C13651" s="1" t="s">
        <v>124</v>
      </c>
      <c r="E13651" s="329">
        <v>1</v>
      </c>
      <c r="F13651" s="53" t="str">
        <f>+$F$26</f>
        <v>OBJETO</v>
      </c>
      <c r="G13651" s="332" t="s">
        <v>124</v>
      </c>
      <c r="H13651" s="333"/>
      <c r="I13651" s="333"/>
      <c r="J13651" s="333"/>
      <c r="K13651" s="333"/>
      <c r="L13651" s="334"/>
    </row>
    <row r="13652" spans="1:12" hidden="1" x14ac:dyDescent="0.3">
      <c r="A13652" s="18" t="str">
        <f>+IF(OR(C13651=""),"NO",1)</f>
        <v>NO</v>
      </c>
      <c r="B13652" s="18"/>
      <c r="E13652" s="330"/>
      <c r="F13652" s="54" t="str">
        <f>+$F$27</f>
        <v>CONTRATANTE</v>
      </c>
      <c r="G13652" s="335" t="s">
        <v>124</v>
      </c>
      <c r="H13652" s="310"/>
      <c r="I13652" s="310"/>
      <c r="J13652" s="310"/>
      <c r="K13652" s="310"/>
      <c r="L13652" s="336"/>
    </row>
    <row r="13653" spans="1:12" hidden="1" x14ac:dyDescent="0.3">
      <c r="A13653" s="18" t="str">
        <f>+IF(OR(C13651=""),"NO",1)</f>
        <v>NO</v>
      </c>
      <c r="B13653" s="18"/>
      <c r="E13653" s="330"/>
      <c r="F13653" s="54" t="str">
        <f>+$F$28</f>
        <v>APORTANTE</v>
      </c>
      <c r="G13653" s="337" t="s">
        <v>124</v>
      </c>
      <c r="H13653" s="338"/>
      <c r="I13653" s="338"/>
      <c r="J13653" s="338"/>
      <c r="K13653" s="338"/>
      <c r="L13653" s="339"/>
    </row>
    <row r="13654" spans="1:12" hidden="1" x14ac:dyDescent="0.3">
      <c r="A13654" s="18" t="str">
        <f>+IF(OR(C13651=""),"NO",1)</f>
        <v>NO</v>
      </c>
      <c r="B13654" s="18"/>
      <c r="E13654" s="330"/>
      <c r="F13654" s="54" t="str">
        <f>+$F$29</f>
        <v>VALOR /SMMLV)</v>
      </c>
      <c r="G13654" s="55" t="s">
        <v>124</v>
      </c>
      <c r="H13654" s="56" t="str">
        <f>+$H$29</f>
        <v>% PART..</v>
      </c>
      <c r="I13654" s="57" t="s">
        <v>124</v>
      </c>
      <c r="J13654" s="58" t="str">
        <f>+$J$29</f>
        <v>VALOR ACREDITADO</v>
      </c>
      <c r="K13654" s="59"/>
      <c r="L13654" s="47" t="s">
        <v>124</v>
      </c>
    </row>
    <row r="13655" spans="1:12" hidden="1" x14ac:dyDescent="0.3">
      <c r="A13655" s="18" t="str">
        <f>+IF(OR(C13651=""),"NO",1)</f>
        <v>NO</v>
      </c>
      <c r="B13655" s="18"/>
      <c r="E13655" s="330"/>
      <c r="F13655" s="60" t="str">
        <f>+$F$30</f>
        <v>EXPERIENCIA APORTADA</v>
      </c>
      <c r="G13655" s="340" t="s">
        <v>124</v>
      </c>
      <c r="H13655" s="341"/>
      <c r="I13655" s="341"/>
      <c r="J13655" s="341"/>
      <c r="K13655" s="341"/>
      <c r="L13655" s="342"/>
    </row>
    <row r="13656" spans="1:12" hidden="1" x14ac:dyDescent="0.3">
      <c r="A13656" s="18" t="str">
        <f>+IF(OR(C13651=""),"NO",1)</f>
        <v>NO</v>
      </c>
      <c r="B13656" s="18"/>
      <c r="E13656" s="331"/>
      <c r="F13656" s="62" t="str">
        <f>+$F$31</f>
        <v>OBSERVACIÓN</v>
      </c>
      <c r="G13656" s="343" t="s">
        <v>124</v>
      </c>
      <c r="H13656" s="344"/>
      <c r="I13656" s="344"/>
      <c r="J13656" s="344"/>
      <c r="K13656" s="344"/>
      <c r="L13656" s="345"/>
    </row>
    <row r="13657" spans="1:12" ht="8.5" hidden="1" customHeight="1" x14ac:dyDescent="0.3">
      <c r="A13657" s="18" t="str">
        <f>+IF(OR(C13651=""),"NO",1)</f>
        <v>NO</v>
      </c>
      <c r="B13657" s="18"/>
      <c r="E13657" s="49"/>
      <c r="F13657" s="50"/>
      <c r="G13657" s="51"/>
      <c r="H13657" s="51"/>
      <c r="I13657" s="51"/>
      <c r="J13657" s="51"/>
      <c r="K13657" s="51"/>
      <c r="L13657" s="52"/>
    </row>
    <row r="13658" spans="1:12" hidden="1" x14ac:dyDescent="0.3">
      <c r="A13658" s="18" t="str">
        <f t="shared" ref="A13658" si="4578">+IF(OR(C13658=""),"NO",1)</f>
        <v>NO</v>
      </c>
      <c r="B13658" s="18"/>
      <c r="C13658" s="1" t="s">
        <v>124</v>
      </c>
      <c r="E13658" s="329">
        <v>2</v>
      </c>
      <c r="F13658" s="53" t="str">
        <f>+$F$26</f>
        <v>OBJETO</v>
      </c>
      <c r="G13658" s="332" t="s">
        <v>124</v>
      </c>
      <c r="H13658" s="333"/>
      <c r="I13658" s="333"/>
      <c r="J13658" s="333"/>
      <c r="K13658" s="333"/>
      <c r="L13658" s="334"/>
    </row>
    <row r="13659" spans="1:12" hidden="1" x14ac:dyDescent="0.3">
      <c r="A13659" s="18" t="str">
        <f t="shared" ref="A13659" si="4579">+IF(OR(C13658=""),"NO",1)</f>
        <v>NO</v>
      </c>
      <c r="B13659" s="18"/>
      <c r="E13659" s="330"/>
      <c r="F13659" s="54" t="str">
        <f>+$F$27</f>
        <v>CONTRATANTE</v>
      </c>
      <c r="G13659" s="335" t="s">
        <v>124</v>
      </c>
      <c r="H13659" s="310"/>
      <c r="I13659" s="310"/>
      <c r="J13659" s="310"/>
      <c r="K13659" s="310"/>
      <c r="L13659" s="336"/>
    </row>
    <row r="13660" spans="1:12" hidden="1" x14ac:dyDescent="0.3">
      <c r="A13660" s="18" t="str">
        <f t="shared" ref="A13660" si="4580">+IF(OR(C13658=""),"NO",1)</f>
        <v>NO</v>
      </c>
      <c r="B13660" s="18"/>
      <c r="E13660" s="330"/>
      <c r="F13660" s="54" t="str">
        <f>+$F$28</f>
        <v>APORTANTE</v>
      </c>
      <c r="G13660" s="337" t="s">
        <v>124</v>
      </c>
      <c r="H13660" s="338"/>
      <c r="I13660" s="338"/>
      <c r="J13660" s="338"/>
      <c r="K13660" s="338"/>
      <c r="L13660" s="339"/>
    </row>
    <row r="13661" spans="1:12" hidden="1" x14ac:dyDescent="0.3">
      <c r="A13661" s="18" t="str">
        <f t="shared" ref="A13661" si="4581">+IF(OR(C13658=""),"NO",1)</f>
        <v>NO</v>
      </c>
      <c r="B13661" s="18"/>
      <c r="E13661" s="330"/>
      <c r="F13661" s="54" t="str">
        <f>+$F$29</f>
        <v>VALOR /SMMLV)</v>
      </c>
      <c r="G13661" s="55" t="s">
        <v>124</v>
      </c>
      <c r="H13661" s="56" t="str">
        <f>+$H$29</f>
        <v>% PART..</v>
      </c>
      <c r="I13661" s="57" t="s">
        <v>124</v>
      </c>
      <c r="J13661" s="58" t="str">
        <f>+$J$29</f>
        <v>VALOR ACREDITADO</v>
      </c>
      <c r="K13661" s="59"/>
      <c r="L13661" s="47" t="s">
        <v>124</v>
      </c>
    </row>
    <row r="13662" spans="1:12" hidden="1" x14ac:dyDescent="0.3">
      <c r="A13662" s="18" t="str">
        <f t="shared" ref="A13662" si="4582">+IF(OR(C13658=""),"NO",1)</f>
        <v>NO</v>
      </c>
      <c r="B13662" s="18"/>
      <c r="E13662" s="330"/>
      <c r="F13662" s="60" t="str">
        <f>+$F$30</f>
        <v>EXPERIENCIA APORTADA</v>
      </c>
      <c r="G13662" s="340" t="s">
        <v>124</v>
      </c>
      <c r="H13662" s="341"/>
      <c r="I13662" s="341"/>
      <c r="J13662" s="341"/>
      <c r="K13662" s="341"/>
      <c r="L13662" s="342"/>
    </row>
    <row r="13663" spans="1:12" hidden="1" x14ac:dyDescent="0.3">
      <c r="A13663" s="18" t="str">
        <f t="shared" ref="A13663" si="4583">+IF(OR(C13658=""),"NO",1)</f>
        <v>NO</v>
      </c>
      <c r="B13663" s="18"/>
      <c r="E13663" s="331"/>
      <c r="F13663" s="62" t="str">
        <f>+$F$31</f>
        <v>OBSERVACIÓN</v>
      </c>
      <c r="G13663" s="343" t="s">
        <v>124</v>
      </c>
      <c r="H13663" s="344"/>
      <c r="I13663" s="344"/>
      <c r="J13663" s="344"/>
      <c r="K13663" s="344"/>
      <c r="L13663" s="345"/>
    </row>
    <row r="13664" spans="1:12" ht="8.5" hidden="1" customHeight="1" x14ac:dyDescent="0.3">
      <c r="A13664" s="18" t="str">
        <f t="shared" ref="A13664" si="4584">+IF(OR(C13658=""),"NO",1)</f>
        <v>NO</v>
      </c>
      <c r="B13664" s="18"/>
      <c r="E13664" s="49"/>
      <c r="F13664" s="50"/>
      <c r="G13664" s="51"/>
      <c r="H13664" s="51"/>
      <c r="I13664" s="51"/>
      <c r="J13664" s="51"/>
      <c r="K13664" s="51"/>
      <c r="L13664" s="52"/>
    </row>
    <row r="13665" spans="1:12" hidden="1" x14ac:dyDescent="0.3">
      <c r="A13665" s="18" t="str">
        <f t="shared" ref="A13665" si="4585">+IF(OR(C13665=""),"NO",1)</f>
        <v>NO</v>
      </c>
      <c r="B13665" s="18"/>
      <c r="C13665" s="1" t="s">
        <v>124</v>
      </c>
      <c r="E13665" s="329">
        <v>3</v>
      </c>
      <c r="F13665" s="53" t="str">
        <f>+$F$26</f>
        <v>OBJETO</v>
      </c>
      <c r="G13665" s="332" t="s">
        <v>124</v>
      </c>
      <c r="H13665" s="333"/>
      <c r="I13665" s="333"/>
      <c r="J13665" s="333"/>
      <c r="K13665" s="333"/>
      <c r="L13665" s="334"/>
    </row>
    <row r="13666" spans="1:12" hidden="1" x14ac:dyDescent="0.3">
      <c r="A13666" s="18" t="str">
        <f t="shared" ref="A13666" si="4586">+IF(OR(C13665=""),"NO",1)</f>
        <v>NO</v>
      </c>
      <c r="B13666" s="18"/>
      <c r="E13666" s="330"/>
      <c r="F13666" s="54" t="str">
        <f>+$F$27</f>
        <v>CONTRATANTE</v>
      </c>
      <c r="G13666" s="335" t="s">
        <v>124</v>
      </c>
      <c r="H13666" s="310"/>
      <c r="I13666" s="310"/>
      <c r="J13666" s="310"/>
      <c r="K13666" s="310"/>
      <c r="L13666" s="336"/>
    </row>
    <row r="13667" spans="1:12" hidden="1" x14ac:dyDescent="0.3">
      <c r="A13667" s="18" t="str">
        <f t="shared" ref="A13667" si="4587">+IF(OR(C13665=""),"NO",1)</f>
        <v>NO</v>
      </c>
      <c r="B13667" s="18"/>
      <c r="E13667" s="330"/>
      <c r="F13667" s="54" t="str">
        <f>+$F$28</f>
        <v>APORTANTE</v>
      </c>
      <c r="G13667" s="337" t="s">
        <v>124</v>
      </c>
      <c r="H13667" s="338"/>
      <c r="I13667" s="338"/>
      <c r="J13667" s="338"/>
      <c r="K13667" s="338"/>
      <c r="L13667" s="339"/>
    </row>
    <row r="13668" spans="1:12" hidden="1" x14ac:dyDescent="0.3">
      <c r="A13668" s="18" t="str">
        <f t="shared" ref="A13668" si="4588">+IF(OR(C13665=""),"NO",1)</f>
        <v>NO</v>
      </c>
      <c r="B13668" s="18"/>
      <c r="E13668" s="330"/>
      <c r="F13668" s="54" t="str">
        <f>+$F$29</f>
        <v>VALOR /SMMLV)</v>
      </c>
      <c r="G13668" s="55" t="s">
        <v>124</v>
      </c>
      <c r="H13668" s="56" t="str">
        <f>+$H$29</f>
        <v>% PART..</v>
      </c>
      <c r="I13668" s="57" t="s">
        <v>124</v>
      </c>
      <c r="J13668" s="58" t="str">
        <f>+$J$29</f>
        <v>VALOR ACREDITADO</v>
      </c>
      <c r="K13668" s="59"/>
      <c r="L13668" s="47" t="s">
        <v>124</v>
      </c>
    </row>
    <row r="13669" spans="1:12" hidden="1" x14ac:dyDescent="0.3">
      <c r="A13669" s="18" t="str">
        <f t="shared" ref="A13669" si="4589">+IF(OR(C13665=""),"NO",1)</f>
        <v>NO</v>
      </c>
      <c r="B13669" s="18"/>
      <c r="E13669" s="330"/>
      <c r="F13669" s="60" t="str">
        <f>+$F$30</f>
        <v>EXPERIENCIA APORTADA</v>
      </c>
      <c r="G13669" s="340" t="s">
        <v>124</v>
      </c>
      <c r="H13669" s="341"/>
      <c r="I13669" s="341"/>
      <c r="J13669" s="341"/>
      <c r="K13669" s="341"/>
      <c r="L13669" s="342"/>
    </row>
    <row r="13670" spans="1:12" hidden="1" x14ac:dyDescent="0.3">
      <c r="A13670" s="18" t="str">
        <f t="shared" ref="A13670" si="4590">+IF(OR(C13665=""),"NO",1)</f>
        <v>NO</v>
      </c>
      <c r="B13670" s="18"/>
      <c r="E13670" s="331"/>
      <c r="F13670" s="62" t="str">
        <f>+$F$31</f>
        <v>OBSERVACIÓN</v>
      </c>
      <c r="G13670" s="343" t="s">
        <v>124</v>
      </c>
      <c r="H13670" s="344"/>
      <c r="I13670" s="344"/>
      <c r="J13670" s="344"/>
      <c r="K13670" s="344"/>
      <c r="L13670" s="345"/>
    </row>
    <row r="13671" spans="1:12" ht="8.5" hidden="1" customHeight="1" x14ac:dyDescent="0.3">
      <c r="A13671" s="18" t="str">
        <f t="shared" ref="A13671" si="4591">+IF(OR(C13665=""),"NO",1)</f>
        <v>NO</v>
      </c>
      <c r="B13671" s="18"/>
      <c r="E13671" s="49"/>
      <c r="F13671" s="50"/>
      <c r="G13671" s="51"/>
      <c r="H13671" s="51"/>
      <c r="I13671" s="51"/>
      <c r="J13671" s="51"/>
      <c r="K13671" s="51"/>
      <c r="L13671" s="52"/>
    </row>
    <row r="13672" spans="1:12" hidden="1" x14ac:dyDescent="0.3">
      <c r="A13672" s="18" t="str">
        <f t="shared" ref="A13672" si="4592">+IF(OR(C13672=""),"NO",1)</f>
        <v>NO</v>
      </c>
      <c r="B13672" s="18"/>
      <c r="C13672" s="1" t="s">
        <v>124</v>
      </c>
      <c r="E13672" s="329">
        <v>4</v>
      </c>
      <c r="F13672" s="53" t="str">
        <f>+$F$26</f>
        <v>OBJETO</v>
      </c>
      <c r="G13672" s="332" t="s">
        <v>124</v>
      </c>
      <c r="H13672" s="333"/>
      <c r="I13672" s="333"/>
      <c r="J13672" s="333"/>
      <c r="K13672" s="333"/>
      <c r="L13672" s="334"/>
    </row>
    <row r="13673" spans="1:12" hidden="1" x14ac:dyDescent="0.3">
      <c r="A13673" s="18" t="str">
        <f t="shared" ref="A13673" si="4593">+IF(OR(C13672=""),"NO",1)</f>
        <v>NO</v>
      </c>
      <c r="B13673" s="18"/>
      <c r="E13673" s="330"/>
      <c r="F13673" s="54" t="str">
        <f>+$F$27</f>
        <v>CONTRATANTE</v>
      </c>
      <c r="G13673" s="335" t="s">
        <v>124</v>
      </c>
      <c r="H13673" s="310"/>
      <c r="I13673" s="310"/>
      <c r="J13673" s="310"/>
      <c r="K13673" s="310"/>
      <c r="L13673" s="336"/>
    </row>
    <row r="13674" spans="1:12" hidden="1" x14ac:dyDescent="0.3">
      <c r="A13674" s="18" t="str">
        <f t="shared" ref="A13674" si="4594">+IF(OR(C13672=""),"NO",1)</f>
        <v>NO</v>
      </c>
      <c r="B13674" s="18"/>
      <c r="E13674" s="330"/>
      <c r="F13674" s="54" t="str">
        <f>+$F$28</f>
        <v>APORTANTE</v>
      </c>
      <c r="G13674" s="337" t="s">
        <v>124</v>
      </c>
      <c r="H13674" s="338"/>
      <c r="I13674" s="338"/>
      <c r="J13674" s="338"/>
      <c r="K13674" s="338"/>
      <c r="L13674" s="339"/>
    </row>
    <row r="13675" spans="1:12" hidden="1" x14ac:dyDescent="0.3">
      <c r="A13675" s="18" t="str">
        <f t="shared" ref="A13675" si="4595">+IF(OR(C13672=""),"NO",1)</f>
        <v>NO</v>
      </c>
      <c r="B13675" s="18"/>
      <c r="E13675" s="330"/>
      <c r="F13675" s="54" t="str">
        <f>+$F$29</f>
        <v>VALOR /SMMLV)</v>
      </c>
      <c r="G13675" s="55" t="s">
        <v>124</v>
      </c>
      <c r="H13675" s="56" t="str">
        <f>+$H$29</f>
        <v>% PART..</v>
      </c>
      <c r="I13675" s="57" t="s">
        <v>124</v>
      </c>
      <c r="J13675" s="58" t="str">
        <f>+$J$29</f>
        <v>VALOR ACREDITADO</v>
      </c>
      <c r="K13675" s="59"/>
      <c r="L13675" s="47" t="s">
        <v>124</v>
      </c>
    </row>
    <row r="13676" spans="1:12" hidden="1" x14ac:dyDescent="0.3">
      <c r="A13676" s="18" t="str">
        <f t="shared" ref="A13676" si="4596">+IF(OR(C13672=""),"NO",1)</f>
        <v>NO</v>
      </c>
      <c r="B13676" s="18"/>
      <c r="E13676" s="330"/>
      <c r="F13676" s="60" t="str">
        <f>+$F$30</f>
        <v>EXPERIENCIA APORTADA</v>
      </c>
      <c r="G13676" s="340" t="s">
        <v>124</v>
      </c>
      <c r="H13676" s="341"/>
      <c r="I13676" s="341"/>
      <c r="J13676" s="341"/>
      <c r="K13676" s="341"/>
      <c r="L13676" s="342"/>
    </row>
    <row r="13677" spans="1:12" hidden="1" x14ac:dyDescent="0.3">
      <c r="A13677" s="18" t="str">
        <f t="shared" ref="A13677" si="4597">+IF(OR(C13672=""),"NO",1)</f>
        <v>NO</v>
      </c>
      <c r="B13677" s="18"/>
      <c r="E13677" s="331"/>
      <c r="F13677" s="62" t="str">
        <f>+$F$31</f>
        <v>OBSERVACIÓN</v>
      </c>
      <c r="G13677" s="343" t="s">
        <v>124</v>
      </c>
      <c r="H13677" s="344"/>
      <c r="I13677" s="344"/>
      <c r="J13677" s="344"/>
      <c r="K13677" s="344"/>
      <c r="L13677" s="345"/>
    </row>
    <row r="13678" spans="1:12" ht="8.5" hidden="1" customHeight="1" x14ac:dyDescent="0.3">
      <c r="A13678" s="18" t="str">
        <f t="shared" ref="A13678" si="4598">+IF(OR(C13672=""),"NO",1)</f>
        <v>NO</v>
      </c>
      <c r="B13678" s="18"/>
      <c r="E13678" s="49"/>
      <c r="F13678" s="50"/>
      <c r="G13678" s="51"/>
      <c r="H13678" s="51"/>
      <c r="I13678" s="51"/>
      <c r="J13678" s="51"/>
      <c r="K13678" s="51"/>
      <c r="L13678" s="52"/>
    </row>
    <row r="13679" spans="1:12" hidden="1" x14ac:dyDescent="0.3">
      <c r="A13679" s="18" t="str">
        <f t="shared" ref="A13679" si="4599">+IF(OR(C13679=""),"NO",1)</f>
        <v>NO</v>
      </c>
      <c r="B13679" s="18"/>
      <c r="C13679" s="1" t="s">
        <v>124</v>
      </c>
      <c r="E13679" s="329">
        <v>5</v>
      </c>
      <c r="F13679" s="53" t="str">
        <f>+$F$26</f>
        <v>OBJETO</v>
      </c>
      <c r="G13679" s="332" t="s">
        <v>124</v>
      </c>
      <c r="H13679" s="333"/>
      <c r="I13679" s="333"/>
      <c r="J13679" s="333"/>
      <c r="K13679" s="333"/>
      <c r="L13679" s="334"/>
    </row>
    <row r="13680" spans="1:12" hidden="1" x14ac:dyDescent="0.3">
      <c r="A13680" s="18" t="str">
        <f t="shared" ref="A13680" si="4600">+IF(OR(C13679=""),"NO",1)</f>
        <v>NO</v>
      </c>
      <c r="B13680" s="18"/>
      <c r="E13680" s="330"/>
      <c r="F13680" s="54" t="str">
        <f>+$F$27</f>
        <v>CONTRATANTE</v>
      </c>
      <c r="G13680" s="335" t="s">
        <v>124</v>
      </c>
      <c r="H13680" s="310"/>
      <c r="I13680" s="310"/>
      <c r="J13680" s="310"/>
      <c r="K13680" s="310"/>
      <c r="L13680" s="336"/>
    </row>
    <row r="13681" spans="1:12" hidden="1" x14ac:dyDescent="0.3">
      <c r="A13681" s="18" t="str">
        <f t="shared" ref="A13681" si="4601">+IF(OR(C13679=""),"NO",1)</f>
        <v>NO</v>
      </c>
      <c r="B13681" s="18"/>
      <c r="E13681" s="330"/>
      <c r="F13681" s="54" t="str">
        <f>+$F$28</f>
        <v>APORTANTE</v>
      </c>
      <c r="G13681" s="337" t="s">
        <v>124</v>
      </c>
      <c r="H13681" s="338"/>
      <c r="I13681" s="338"/>
      <c r="J13681" s="338"/>
      <c r="K13681" s="338"/>
      <c r="L13681" s="339"/>
    </row>
    <row r="13682" spans="1:12" hidden="1" x14ac:dyDescent="0.3">
      <c r="A13682" s="18" t="str">
        <f t="shared" ref="A13682" si="4602">+IF(OR(C13679=""),"NO",1)</f>
        <v>NO</v>
      </c>
      <c r="B13682" s="18"/>
      <c r="E13682" s="330"/>
      <c r="F13682" s="54" t="str">
        <f>+$F$29</f>
        <v>VALOR /SMMLV)</v>
      </c>
      <c r="G13682" s="55" t="s">
        <v>124</v>
      </c>
      <c r="H13682" s="56" t="str">
        <f>+$H$29</f>
        <v>% PART..</v>
      </c>
      <c r="I13682" s="57" t="s">
        <v>124</v>
      </c>
      <c r="J13682" s="58" t="str">
        <f>+$J$29</f>
        <v>VALOR ACREDITADO</v>
      </c>
      <c r="K13682" s="59"/>
      <c r="L13682" s="47" t="s">
        <v>124</v>
      </c>
    </row>
    <row r="13683" spans="1:12" hidden="1" x14ac:dyDescent="0.3">
      <c r="A13683" s="18" t="str">
        <f t="shared" ref="A13683" si="4603">+IF(OR(C13679=""),"NO",1)</f>
        <v>NO</v>
      </c>
      <c r="B13683" s="18"/>
      <c r="E13683" s="330"/>
      <c r="F13683" s="60" t="str">
        <f>+$F$30</f>
        <v>EXPERIENCIA APORTADA</v>
      </c>
      <c r="G13683" s="340" t="s">
        <v>124</v>
      </c>
      <c r="H13683" s="341"/>
      <c r="I13683" s="341"/>
      <c r="J13683" s="341"/>
      <c r="K13683" s="341"/>
      <c r="L13683" s="342"/>
    </row>
    <row r="13684" spans="1:12" hidden="1" x14ac:dyDescent="0.3">
      <c r="A13684" s="18" t="str">
        <f t="shared" ref="A13684" si="4604">+IF(OR(C13679=""),"NO",1)</f>
        <v>NO</v>
      </c>
      <c r="B13684" s="18"/>
      <c r="E13684" s="331"/>
      <c r="F13684" s="62" t="str">
        <f>+$F$31</f>
        <v>OBSERVACIÓN</v>
      </c>
      <c r="G13684" s="343" t="s">
        <v>124</v>
      </c>
      <c r="H13684" s="344"/>
      <c r="I13684" s="344"/>
      <c r="J13684" s="344"/>
      <c r="K13684" s="344"/>
      <c r="L13684" s="345"/>
    </row>
    <row r="13685" spans="1:12" ht="8.5" hidden="1" customHeight="1" x14ac:dyDescent="0.3">
      <c r="A13685" s="18" t="str">
        <f t="shared" ref="A13685" si="4605">+IF(OR(C13679=""),"NO",1)</f>
        <v>NO</v>
      </c>
      <c r="B13685" s="18"/>
      <c r="E13685" s="49"/>
      <c r="F13685" s="50"/>
      <c r="G13685" s="51"/>
      <c r="H13685" s="51"/>
      <c r="I13685" s="51"/>
      <c r="J13685" s="51"/>
      <c r="K13685" s="51"/>
      <c r="L13685" s="52"/>
    </row>
    <row r="13686" spans="1:12" hidden="1" x14ac:dyDescent="0.3">
      <c r="A13686" s="18" t="str">
        <f t="shared" ref="A13686" si="4606">+IF(OR(C13686=""),"NO",1)</f>
        <v>NO</v>
      </c>
      <c r="B13686" s="18"/>
      <c r="C13686" s="1" t="s">
        <v>124</v>
      </c>
      <c r="E13686" s="329">
        <v>6</v>
      </c>
      <c r="F13686" s="53" t="str">
        <f>+$F$26</f>
        <v>OBJETO</v>
      </c>
      <c r="G13686" s="332" t="s">
        <v>124</v>
      </c>
      <c r="H13686" s="333"/>
      <c r="I13686" s="333"/>
      <c r="J13686" s="333"/>
      <c r="K13686" s="333"/>
      <c r="L13686" s="334"/>
    </row>
    <row r="13687" spans="1:12" hidden="1" x14ac:dyDescent="0.3">
      <c r="A13687" s="18" t="str">
        <f t="shared" ref="A13687" si="4607">+IF(OR(C13686=""),"NO",1)</f>
        <v>NO</v>
      </c>
      <c r="B13687" s="18"/>
      <c r="E13687" s="330"/>
      <c r="F13687" s="54" t="str">
        <f>+$F$27</f>
        <v>CONTRATANTE</v>
      </c>
      <c r="G13687" s="335" t="s">
        <v>124</v>
      </c>
      <c r="H13687" s="310"/>
      <c r="I13687" s="310"/>
      <c r="J13687" s="310"/>
      <c r="K13687" s="310"/>
      <c r="L13687" s="336"/>
    </row>
    <row r="13688" spans="1:12" hidden="1" x14ac:dyDescent="0.3">
      <c r="A13688" s="18" t="str">
        <f t="shared" ref="A13688" si="4608">+IF(OR(C13686=""),"NO",1)</f>
        <v>NO</v>
      </c>
      <c r="B13688" s="18"/>
      <c r="E13688" s="330"/>
      <c r="F13688" s="54" t="str">
        <f>+$F$28</f>
        <v>APORTANTE</v>
      </c>
      <c r="G13688" s="337" t="s">
        <v>124</v>
      </c>
      <c r="H13688" s="338"/>
      <c r="I13688" s="338"/>
      <c r="J13688" s="338"/>
      <c r="K13688" s="338"/>
      <c r="L13688" s="339"/>
    </row>
    <row r="13689" spans="1:12" hidden="1" x14ac:dyDescent="0.3">
      <c r="A13689" s="18" t="str">
        <f t="shared" ref="A13689" si="4609">+IF(OR(C13686=""),"NO",1)</f>
        <v>NO</v>
      </c>
      <c r="B13689" s="18"/>
      <c r="E13689" s="330"/>
      <c r="F13689" s="54" t="str">
        <f>+$F$29</f>
        <v>VALOR /SMMLV)</v>
      </c>
      <c r="G13689" s="55" t="s">
        <v>124</v>
      </c>
      <c r="H13689" s="56" t="str">
        <f>+$H$29</f>
        <v>% PART..</v>
      </c>
      <c r="I13689" s="57" t="s">
        <v>124</v>
      </c>
      <c r="J13689" s="58" t="str">
        <f>+$J$29</f>
        <v>VALOR ACREDITADO</v>
      </c>
      <c r="K13689" s="59"/>
      <c r="L13689" s="47" t="s">
        <v>124</v>
      </c>
    </row>
    <row r="13690" spans="1:12" hidden="1" x14ac:dyDescent="0.3">
      <c r="A13690" s="18" t="str">
        <f t="shared" ref="A13690" si="4610">+IF(OR(C13686=""),"NO",1)</f>
        <v>NO</v>
      </c>
      <c r="B13690" s="18"/>
      <c r="E13690" s="330"/>
      <c r="F13690" s="60" t="str">
        <f>+$F$30</f>
        <v>EXPERIENCIA APORTADA</v>
      </c>
      <c r="G13690" s="340" t="s">
        <v>124</v>
      </c>
      <c r="H13690" s="341"/>
      <c r="I13690" s="341"/>
      <c r="J13690" s="341"/>
      <c r="K13690" s="341"/>
      <c r="L13690" s="342"/>
    </row>
    <row r="13691" spans="1:12" hidden="1" x14ac:dyDescent="0.3">
      <c r="A13691" s="18" t="str">
        <f t="shared" ref="A13691" si="4611">+IF(OR(C13686=""),"NO",1)</f>
        <v>NO</v>
      </c>
      <c r="B13691" s="18"/>
      <c r="E13691" s="331"/>
      <c r="F13691" s="62" t="str">
        <f>+$F$31</f>
        <v>OBSERVACIÓN</v>
      </c>
      <c r="G13691" s="343" t="s">
        <v>124</v>
      </c>
      <c r="H13691" s="344"/>
      <c r="I13691" s="344"/>
      <c r="J13691" s="344"/>
      <c r="K13691" s="344"/>
      <c r="L13691" s="345"/>
    </row>
    <row r="13692" spans="1:12" ht="8.5" hidden="1" customHeight="1" x14ac:dyDescent="0.3">
      <c r="A13692" s="18" t="str">
        <f t="shared" ref="A13692" si="4612">+IF(OR(C13686=""),"NO",1)</f>
        <v>NO</v>
      </c>
      <c r="B13692" s="18"/>
      <c r="E13692" s="49"/>
      <c r="F13692" s="50"/>
      <c r="G13692" s="51"/>
      <c r="H13692" s="51"/>
      <c r="I13692" s="51"/>
      <c r="J13692" s="51"/>
      <c r="K13692" s="51"/>
      <c r="L13692" s="52"/>
    </row>
    <row r="13693" spans="1:12" hidden="1" x14ac:dyDescent="0.3">
      <c r="A13693" s="18" t="str">
        <f t="shared" ref="A13693" si="4613">+IF(OR(C13693=""),"NO",1)</f>
        <v>NO</v>
      </c>
      <c r="B13693" s="18"/>
      <c r="C13693" s="1" t="s">
        <v>124</v>
      </c>
      <c r="E13693" s="329">
        <v>7</v>
      </c>
      <c r="F13693" s="53" t="str">
        <f>+$F$26</f>
        <v>OBJETO</v>
      </c>
      <c r="G13693" s="332" t="s">
        <v>124</v>
      </c>
      <c r="H13693" s="333"/>
      <c r="I13693" s="333"/>
      <c r="J13693" s="333"/>
      <c r="K13693" s="333"/>
      <c r="L13693" s="334"/>
    </row>
    <row r="13694" spans="1:12" hidden="1" x14ac:dyDescent="0.3">
      <c r="A13694" s="18" t="str">
        <f t="shared" ref="A13694" si="4614">+IF(OR(C13693=""),"NO",1)</f>
        <v>NO</v>
      </c>
      <c r="B13694" s="18"/>
      <c r="E13694" s="330"/>
      <c r="F13694" s="54" t="str">
        <f>+$F$27</f>
        <v>CONTRATANTE</v>
      </c>
      <c r="G13694" s="335" t="s">
        <v>124</v>
      </c>
      <c r="H13694" s="310"/>
      <c r="I13694" s="310"/>
      <c r="J13694" s="310"/>
      <c r="K13694" s="310"/>
      <c r="L13694" s="336"/>
    </row>
    <row r="13695" spans="1:12" hidden="1" x14ac:dyDescent="0.3">
      <c r="A13695" s="18" t="str">
        <f t="shared" ref="A13695" si="4615">+IF(OR(C13693=""),"NO",1)</f>
        <v>NO</v>
      </c>
      <c r="B13695" s="18"/>
      <c r="E13695" s="330"/>
      <c r="F13695" s="54" t="str">
        <f>+$F$28</f>
        <v>APORTANTE</v>
      </c>
      <c r="G13695" s="337" t="s">
        <v>124</v>
      </c>
      <c r="H13695" s="338"/>
      <c r="I13695" s="338"/>
      <c r="J13695" s="338"/>
      <c r="K13695" s="338"/>
      <c r="L13695" s="339"/>
    </row>
    <row r="13696" spans="1:12" hidden="1" x14ac:dyDescent="0.3">
      <c r="A13696" s="18" t="str">
        <f t="shared" ref="A13696" si="4616">+IF(OR(C13693=""),"NO",1)</f>
        <v>NO</v>
      </c>
      <c r="B13696" s="18"/>
      <c r="E13696" s="330"/>
      <c r="F13696" s="54" t="str">
        <f>+$F$29</f>
        <v>VALOR /SMMLV)</v>
      </c>
      <c r="G13696" s="55" t="s">
        <v>124</v>
      </c>
      <c r="H13696" s="56" t="str">
        <f>+$H$29</f>
        <v>% PART..</v>
      </c>
      <c r="I13696" s="57" t="s">
        <v>124</v>
      </c>
      <c r="J13696" s="58" t="str">
        <f>+$J$29</f>
        <v>VALOR ACREDITADO</v>
      </c>
      <c r="K13696" s="59"/>
      <c r="L13696" s="47" t="s">
        <v>124</v>
      </c>
    </row>
    <row r="13697" spans="1:12" hidden="1" x14ac:dyDescent="0.3">
      <c r="A13697" s="18" t="str">
        <f t="shared" ref="A13697" si="4617">+IF(OR(C13693=""),"NO",1)</f>
        <v>NO</v>
      </c>
      <c r="B13697" s="18"/>
      <c r="E13697" s="330"/>
      <c r="F13697" s="60" t="str">
        <f>+$F$30</f>
        <v>EXPERIENCIA APORTADA</v>
      </c>
      <c r="G13697" s="340" t="s">
        <v>124</v>
      </c>
      <c r="H13697" s="341"/>
      <c r="I13697" s="341"/>
      <c r="J13697" s="341"/>
      <c r="K13697" s="341"/>
      <c r="L13697" s="342"/>
    </row>
    <row r="13698" spans="1:12" hidden="1" x14ac:dyDescent="0.3">
      <c r="A13698" s="18" t="str">
        <f t="shared" ref="A13698" si="4618">+IF(OR(C13693=""),"NO",1)</f>
        <v>NO</v>
      </c>
      <c r="B13698" s="18"/>
      <c r="E13698" s="331"/>
      <c r="F13698" s="62" t="str">
        <f>+$F$31</f>
        <v>OBSERVACIÓN</v>
      </c>
      <c r="G13698" s="343" t="s">
        <v>124</v>
      </c>
      <c r="H13698" s="344"/>
      <c r="I13698" s="344"/>
      <c r="J13698" s="344"/>
      <c r="K13698" s="344"/>
      <c r="L13698" s="345"/>
    </row>
    <row r="13699" spans="1:12" hidden="1" x14ac:dyDescent="0.3">
      <c r="A13699" s="18" t="str">
        <f t="shared" ref="A13699" si="4619">+IF(OR(C13693=""),"NO",1)</f>
        <v>NO</v>
      </c>
      <c r="B13699" s="18"/>
      <c r="E13699" s="49"/>
      <c r="F13699" s="50"/>
      <c r="G13699" s="51"/>
      <c r="H13699" s="51"/>
      <c r="I13699" s="51"/>
      <c r="J13699" s="51"/>
      <c r="K13699" s="51"/>
      <c r="L13699" s="52"/>
    </row>
    <row r="13700" spans="1:12" hidden="1" x14ac:dyDescent="0.3">
      <c r="A13700" s="1" t="str">
        <f>+A13635</f>
        <v>NO</v>
      </c>
      <c r="C13700" s="1" t="str">
        <f>"N"&amp;C13635</f>
        <v>N</v>
      </c>
      <c r="E13700" s="63"/>
      <c r="F13700" s="64" t="str">
        <f>+$F$75</f>
        <v>TOTAL DE CONTRATOS PRESENTADOS VÁLIDOS QUE CUMPLEN EXPERIENCIA ACREDITADA:</v>
      </c>
      <c r="G13700" s="65"/>
      <c r="H13700" s="65"/>
      <c r="I13700" s="65"/>
      <c r="J13700" s="66"/>
      <c r="K13700" s="65"/>
      <c r="L13700" s="67" t="s">
        <v>124</v>
      </c>
    </row>
    <row r="13701" spans="1:12" ht="6.65" hidden="1" customHeight="1" x14ac:dyDescent="0.3">
      <c r="A13701" s="1" t="str">
        <f>+A13635</f>
        <v>NO</v>
      </c>
      <c r="E13701" s="51"/>
      <c r="F13701" s="50"/>
      <c r="G13701" s="51"/>
      <c r="H13701" s="51"/>
      <c r="I13701" s="51"/>
      <c r="J13701" s="51"/>
      <c r="K13701" s="51"/>
      <c r="L13701" s="51"/>
    </row>
    <row r="13702" spans="1:12" hidden="1" x14ac:dyDescent="0.3">
      <c r="A13702" s="1" t="str">
        <f>+A13635</f>
        <v>NO</v>
      </c>
      <c r="E13702" s="63"/>
      <c r="F13702" s="63" t="str">
        <f>+$F$77</f>
        <v>ACREDITA SUMINISTRO E INSTALACIÓN DE MOBILIARIO POR LO MENOS EN UN (1) CONTRATO VÁLIDO</v>
      </c>
      <c r="G13702" s="65"/>
      <c r="H13702" s="65"/>
      <c r="I13702" s="65"/>
      <c r="J13702" s="66"/>
      <c r="K13702" s="65"/>
      <c r="L13702" s="68" t="s">
        <v>157</v>
      </c>
    </row>
    <row r="13703" spans="1:12" ht="5.15" hidden="1" customHeight="1" x14ac:dyDescent="0.3">
      <c r="A13703" s="1" t="str">
        <f>+A13635</f>
        <v>NO</v>
      </c>
      <c r="E13703" s="51"/>
      <c r="F13703" s="50"/>
      <c r="G13703" s="51"/>
      <c r="H13703" s="51"/>
      <c r="I13703" s="51"/>
      <c r="J13703" s="51"/>
      <c r="K13703" s="51"/>
      <c r="L13703" s="51"/>
    </row>
    <row r="13704" spans="1:12" ht="12.75" hidden="1" customHeight="1" x14ac:dyDescent="0.3">
      <c r="A13704" s="1" t="str">
        <f>+A13635</f>
        <v>NO</v>
      </c>
      <c r="E13704" s="69" t="str">
        <f>+$E$79</f>
        <v>EXPERIENCIA ESPECÍFICA NUMERAL 10.1.1 A</v>
      </c>
      <c r="F13704" s="70"/>
      <c r="G13704" s="70"/>
      <c r="H13704" s="70"/>
      <c r="I13704" s="70"/>
      <c r="J13704" s="70"/>
      <c r="K13704" s="70"/>
      <c r="L13704" s="71"/>
    </row>
    <row r="13705" spans="1:12" ht="26.5" hidden="1" customHeight="1" x14ac:dyDescent="0.3">
      <c r="A13705" s="1" t="str">
        <f>+A13635</f>
        <v>NO</v>
      </c>
      <c r="E13705" s="72"/>
      <c r="F13705" s="325" t="str">
        <f>+$F$80</f>
        <v>Por lo menos uno (1) de los contratos válidos aportados como experiencia general debe corresponder mínimo al 60% del presupuesto oficial del presente proceso de selección.  (SMMLV)</v>
      </c>
      <c r="G13705" s="326"/>
      <c r="H13705" s="326"/>
      <c r="I13705" s="326"/>
      <c r="J13705" s="326"/>
      <c r="K13705" s="73" t="s">
        <v>124</v>
      </c>
      <c r="L13705" s="74" t="s">
        <v>124</v>
      </c>
    </row>
    <row r="13706" spans="1:12" ht="23.5" hidden="1" customHeight="1" x14ac:dyDescent="0.3">
      <c r="A13706" s="1" t="str">
        <f>+A13635</f>
        <v>NO</v>
      </c>
      <c r="E13706" s="63"/>
      <c r="F13706" s="325" t="str">
        <f>+$F$81</f>
        <v xml:space="preserve">Deberá acreditarse en al menos uno (1) de los contratos válidos aportados como experiencia general una </v>
      </c>
      <c r="G13706" s="326"/>
      <c r="H13706" s="326"/>
      <c r="I13706" s="326"/>
      <c r="J13706" s="326"/>
      <c r="K13706" s="73" t="s">
        <v>124</v>
      </c>
      <c r="L13706" s="74" t="s">
        <v>124</v>
      </c>
    </row>
    <row r="13707" spans="1:12" ht="23.5" hidden="1" customHeight="1" x14ac:dyDescent="0.3">
      <c r="A13707" s="18" t="s">
        <v>30</v>
      </c>
      <c r="E13707" s="63"/>
      <c r="F13707" s="325" t="str">
        <f>+$F$82</f>
        <v xml:space="preserve">Deberá acreditarse en al menos uno (1) de los contratos válidos aportados interventoría a intervención de </v>
      </c>
      <c r="G13707" s="326"/>
      <c r="H13707" s="326"/>
      <c r="I13707" s="326"/>
      <c r="J13707" s="326"/>
      <c r="K13707" s="73">
        <f>+$K$82</f>
        <v>0</v>
      </c>
      <c r="L13707" s="74" t="s">
        <v>124</v>
      </c>
    </row>
    <row r="13708" spans="1:12" ht="36" hidden="1" customHeight="1" x14ac:dyDescent="0.3">
      <c r="A13708" s="18" t="s">
        <v>30</v>
      </c>
      <c r="E13708" s="63"/>
      <c r="F13708" s="325" t="str">
        <f>+$F$83</f>
        <v xml:space="preserve">Deberá acreditarse en al menos uno (1) de los contratos válidos aportados interventoría a intervención de </v>
      </c>
      <c r="G13708" s="326"/>
      <c r="H13708" s="326"/>
      <c r="I13708" s="326"/>
      <c r="J13708" s="326"/>
      <c r="K13708" s="75">
        <f>+$K$83</f>
        <v>0</v>
      </c>
      <c r="L13708" s="76" t="s">
        <v>124</v>
      </c>
    </row>
    <row r="13709" spans="1:12" hidden="1" x14ac:dyDescent="0.3">
      <c r="A13709" s="1" t="str">
        <f>+A13635</f>
        <v>NO</v>
      </c>
      <c r="E13709" s="51"/>
      <c r="F13709" s="50"/>
      <c r="G13709" s="51"/>
      <c r="H13709" s="51"/>
      <c r="I13709" s="51"/>
      <c r="J13709" s="51"/>
      <c r="K13709" s="51"/>
      <c r="L13709" s="51"/>
    </row>
    <row r="13710" spans="1:12" ht="12.75" hidden="1" customHeight="1" x14ac:dyDescent="0.3">
      <c r="A13710" s="1" t="str">
        <f>+A13635</f>
        <v>NO</v>
      </c>
      <c r="E13710" s="40" t="str">
        <f>+$E$85</f>
        <v>VALOR MÍNIMO A CERIFICAR % P.O EN SMMMLV. NUMERAL 3.9.1</v>
      </c>
      <c r="F13710" s="41"/>
      <c r="G13710" s="41"/>
      <c r="H13710" s="41"/>
      <c r="I13710" s="41"/>
      <c r="J13710" s="41"/>
      <c r="K13710" s="41"/>
      <c r="L13710" s="42"/>
    </row>
    <row r="13711" spans="1:12" hidden="1" x14ac:dyDescent="0.3">
      <c r="A13711" s="1" t="str">
        <f>+A13635</f>
        <v>NO</v>
      </c>
      <c r="C13711" s="1" t="str">
        <f>"M"&amp;C13635</f>
        <v>M</v>
      </c>
      <c r="E13711" s="77" t="str">
        <f>+$E$86</f>
        <v>100% P.O.</v>
      </c>
      <c r="F13711" s="78"/>
      <c r="G13711" s="61">
        <v>242.41716883554506</v>
      </c>
      <c r="H13711" s="124" t="str">
        <f>+$H$86</f>
        <v>TOTAL EJECUTADO DE CONTRATOS ACREDITADOS</v>
      </c>
      <c r="I13711" s="124"/>
      <c r="J13711" s="124"/>
      <c r="K13711" s="55" t="s">
        <v>124</v>
      </c>
      <c r="L13711" s="47" t="s">
        <v>124</v>
      </c>
    </row>
    <row r="13712" spans="1:12" hidden="1" x14ac:dyDescent="0.3">
      <c r="A13712" s="1" t="str">
        <f>+A13635</f>
        <v>NO</v>
      </c>
      <c r="E13712" s="39"/>
      <c r="F13712" s="39"/>
      <c r="G13712" s="39"/>
      <c r="H13712" s="39"/>
      <c r="I13712" s="39"/>
      <c r="J13712" s="39"/>
      <c r="K13712" s="39"/>
      <c r="L13712" s="39"/>
    </row>
    <row r="13713" spans="1:12" ht="12.75" hidden="1" customHeight="1" x14ac:dyDescent="0.3">
      <c r="A13713" s="18" t="s">
        <v>30</v>
      </c>
      <c r="B13713" s="18"/>
      <c r="E13713" s="40" t="str">
        <f>+$E$88</f>
        <v>CONSIDERACIONES PARA LA VALIDEZ DE LA EXPERIENCIA REQUERIDA: EXPERIENCIA PROPONENTES PLURALES NUMERAL 10.1.2 D</v>
      </c>
      <c r="F13713" s="41"/>
      <c r="G13713" s="41"/>
      <c r="H13713" s="41"/>
      <c r="I13713" s="41"/>
      <c r="J13713" s="41"/>
      <c r="K13713" s="41"/>
      <c r="L13713" s="42"/>
    </row>
    <row r="13714" spans="1:12" ht="28" hidden="1" customHeight="1" x14ac:dyDescent="0.3">
      <c r="A13714" s="18" t="s">
        <v>30</v>
      </c>
      <c r="B13714" s="18"/>
      <c r="C13714" s="1" t="str">
        <f>"O"&amp;C13635</f>
        <v>O</v>
      </c>
      <c r="E13714" s="80" t="str">
        <f>+$E$89</f>
        <v>i)</v>
      </c>
      <c r="F13714" s="327" t="str">
        <f>+$F$89</f>
        <v>Uno de los integrantes debe aportar como mínimo el cincuenta por ciento (50 %) de la experiencia solicitada</v>
      </c>
      <c r="G13714" s="328"/>
      <c r="H13714" s="328"/>
      <c r="I13714" s="328"/>
      <c r="J13714" s="328"/>
      <c r="K13714" s="73" t="s">
        <v>124</v>
      </c>
      <c r="L13714" s="47" t="s">
        <v>124</v>
      </c>
    </row>
    <row r="13715" spans="1:12" ht="28" hidden="1" customHeight="1" x14ac:dyDescent="0.3">
      <c r="A13715" s="18" t="s">
        <v>30</v>
      </c>
      <c r="B13715" s="18"/>
      <c r="C13715" s="1" t="str">
        <f>"O"&amp;C13635</f>
        <v>O</v>
      </c>
      <c r="E13715" s="80" t="str">
        <f>+$E$90</f>
        <v>ii)</v>
      </c>
      <c r="F13715" s="327" t="str">
        <f>+$F$90</f>
        <v>Todos los demás ntegrantes deben acreditar al menos el cinco por ciento (5 %) de la experiencia solicitada, solo uno (1) de los integrantes podrá no acreditar experiencia pero su porcentaje de participación  no podrá superar el diez por ciento (10 %)</v>
      </c>
      <c r="G13715" s="328"/>
      <c r="H13715" s="328"/>
      <c r="I13715" s="328"/>
      <c r="J13715" s="328"/>
      <c r="K13715" s="73" t="s">
        <v>124</v>
      </c>
      <c r="L13715" s="47" t="s">
        <v>124</v>
      </c>
    </row>
    <row r="13716" spans="1:12" hidden="1" x14ac:dyDescent="0.3">
      <c r="A13716" s="18" t="s">
        <v>30</v>
      </c>
      <c r="B13716" s="18"/>
      <c r="E13716" s="39"/>
      <c r="F13716" s="39"/>
      <c r="G13716" s="39"/>
      <c r="H13716" s="39"/>
      <c r="I13716" s="39"/>
      <c r="J13716" s="39"/>
      <c r="K13716" s="39"/>
      <c r="L13716" s="39"/>
    </row>
    <row r="13717" spans="1:12" ht="13" hidden="1" customHeight="1" x14ac:dyDescent="0.3">
      <c r="A13717" s="18" t="str">
        <f>+A13635</f>
        <v>NO</v>
      </c>
      <c r="B13717" s="18"/>
      <c r="E13717" s="69" t="str">
        <f>+$E$92</f>
        <v>VERIFICACIÓN Y ASIGNACIÓN DE PUNTAJE POR LA EXPERIENCIA DEL PROPONENTE</v>
      </c>
      <c r="F13717" s="70"/>
      <c r="G13717" s="70"/>
      <c r="H13717" s="70"/>
      <c r="I13717" s="70"/>
      <c r="J13717" s="70"/>
      <c r="K13717" s="70"/>
      <c r="L13717" s="71"/>
    </row>
    <row r="13718" spans="1:12" hidden="1" x14ac:dyDescent="0.3">
      <c r="A13718" s="18" t="str">
        <f>+A13635</f>
        <v>NO</v>
      </c>
      <c r="B13718" s="18"/>
      <c r="E13718" s="81"/>
      <c r="F13718" s="323" t="str">
        <f>+$F$93</f>
        <v>No. CONTRATOS QUE ACREDITAN LA EXPERIENCIA (NO OBJETO DE SUBSANACIÓN)</v>
      </c>
      <c r="G13718" s="324"/>
      <c r="H13718" s="324"/>
      <c r="I13718" s="324"/>
      <c r="J13718" s="324"/>
      <c r="K13718" s="82"/>
      <c r="L13718" s="83" t="s">
        <v>124</v>
      </c>
    </row>
    <row r="13719" spans="1:12" ht="13" hidden="1" customHeight="1" x14ac:dyDescent="0.3">
      <c r="A13719" s="18" t="str">
        <f>+A13635</f>
        <v>NO</v>
      </c>
      <c r="B13719" s="18"/>
      <c r="E13719" s="84"/>
      <c r="F13719" s="323" t="str">
        <f>+$F$94</f>
        <v>TOTAL EJECUTADO DE CONTRATOS ACREDITADOS PROPUESTA INICIAL</v>
      </c>
      <c r="G13719" s="324"/>
      <c r="H13719" s="324"/>
      <c r="I13719" s="324"/>
      <c r="J13719" s="324"/>
      <c r="K13719" s="85"/>
      <c r="L13719" s="86" t="s">
        <v>124</v>
      </c>
    </row>
    <row r="13720" spans="1:12" ht="13" hidden="1" customHeight="1" x14ac:dyDescent="0.3">
      <c r="A13720" s="18" t="str">
        <f>+A13635</f>
        <v>NO</v>
      </c>
      <c r="B13720" s="18"/>
      <c r="E13720" s="87"/>
      <c r="F13720" s="323" t="str">
        <f>+$F$95</f>
        <v>PROMEDIO VALOR ACREDITADO EN SMMLV</v>
      </c>
      <c r="G13720" s="324"/>
      <c r="H13720" s="324"/>
      <c r="I13720" s="324"/>
      <c r="J13720" s="324"/>
      <c r="K13720" s="66"/>
      <c r="L13720" s="88" t="s">
        <v>124</v>
      </c>
    </row>
    <row r="13721" spans="1:12" hidden="1" x14ac:dyDescent="0.3">
      <c r="A13721" s="18" t="str">
        <f>+A13635</f>
        <v>NO</v>
      </c>
      <c r="B13721" s="18"/>
      <c r="E13721" s="89"/>
      <c r="F13721" s="89"/>
      <c r="G13721" s="89"/>
      <c r="H13721" s="89"/>
      <c r="I13721" s="89"/>
      <c r="J13721" s="89"/>
      <c r="K13721" s="89"/>
      <c r="L13721" s="89"/>
    </row>
    <row r="13722" spans="1:12" ht="13" hidden="1" customHeight="1" x14ac:dyDescent="0.3">
      <c r="A13722" s="18" t="str">
        <f>+A13635</f>
        <v>NO</v>
      </c>
      <c r="B13722" s="18"/>
      <c r="E13722" s="69" t="str">
        <f>+$E$97</f>
        <v>3.9.2 EXIGENCIAS MÍNIMAS DE EXPERIENCIA Y FORMACIÓN ACADÉMICA DEL EQUIPO DE TRABAJO</v>
      </c>
      <c r="F13722" s="70"/>
      <c r="G13722" s="70"/>
      <c r="H13722" s="70"/>
      <c r="I13722" s="70"/>
      <c r="J13722" s="70"/>
      <c r="K13722" s="70"/>
      <c r="L13722" s="71"/>
    </row>
    <row r="13723" spans="1:12" hidden="1" x14ac:dyDescent="0.3">
      <c r="A13723" s="18" t="str">
        <f>+A13635</f>
        <v>NO</v>
      </c>
      <c r="B13723" s="18"/>
      <c r="E13723" s="90" t="str">
        <f>+$E$98</f>
        <v>Formulario 8</v>
      </c>
      <c r="F13723" s="315" t="s">
        <v>46</v>
      </c>
      <c r="G13723" s="316"/>
      <c r="H13723" s="317"/>
      <c r="I13723" s="318"/>
      <c r="J13723" s="318"/>
      <c r="K13723" s="318"/>
      <c r="L13723" s="319"/>
    </row>
    <row r="13724" spans="1:12" hidden="1" x14ac:dyDescent="0.3">
      <c r="A13724" s="18" t="str">
        <f>+A13635</f>
        <v>NO</v>
      </c>
      <c r="B13724" s="18"/>
      <c r="E13724" s="91" t="s">
        <v>124</v>
      </c>
      <c r="F13724" s="91" t="str">
        <f>+$F$99</f>
        <v>Director de Interventoría</v>
      </c>
      <c r="G13724" s="91" t="str">
        <f>+$G$99</f>
        <v>Residente de Interventoría</v>
      </c>
      <c r="H13724" s="320"/>
      <c r="I13724" s="321"/>
      <c r="J13724" s="321"/>
      <c r="K13724" s="321"/>
      <c r="L13724" s="322"/>
    </row>
    <row r="13725" spans="1:12" hidden="1" x14ac:dyDescent="0.3">
      <c r="A13725" s="18" t="str">
        <f>+A13635</f>
        <v>NO</v>
      </c>
      <c r="B13725" s="18"/>
      <c r="E13725" s="304" t="str">
        <f>+$E$100</f>
        <v>OBSERVACIONES RESPECTO REQUISITO HABILITANTE DEL PERSONAL CLAVE EVALUABLE</v>
      </c>
      <c r="F13725" s="305"/>
      <c r="G13725" s="305"/>
      <c r="H13725" s="305"/>
      <c r="I13725" s="305"/>
      <c r="J13725" s="305"/>
      <c r="K13725" s="305"/>
      <c r="L13725" s="305"/>
    </row>
    <row r="13726" spans="1:12" hidden="1" x14ac:dyDescent="0.3">
      <c r="A13726" s="18" t="str">
        <f>+A13635</f>
        <v>NO</v>
      </c>
      <c r="B13726" s="18"/>
      <c r="E13726" s="312" t="s">
        <v>124</v>
      </c>
      <c r="F13726" s="313"/>
      <c r="G13726" s="313"/>
      <c r="H13726" s="313"/>
      <c r="I13726" s="313"/>
      <c r="J13726" s="313"/>
      <c r="K13726" s="313"/>
      <c r="L13726" s="314"/>
    </row>
    <row r="13727" spans="1:12" hidden="1" x14ac:dyDescent="0.3">
      <c r="A13727" s="18" t="str">
        <f>+A13635</f>
        <v>NO</v>
      </c>
      <c r="B13727" s="18"/>
      <c r="E13727" s="89"/>
      <c r="F13727" s="89"/>
      <c r="G13727" s="89"/>
      <c r="H13727" s="89"/>
      <c r="I13727" s="89"/>
      <c r="J13727" s="89"/>
      <c r="K13727" s="89"/>
      <c r="L13727" s="89"/>
    </row>
    <row r="13728" spans="1:12" ht="13" hidden="1" customHeight="1" x14ac:dyDescent="0.3">
      <c r="A13728" s="18" t="str">
        <f>+A13635</f>
        <v>NO</v>
      </c>
      <c r="B13728" s="18"/>
      <c r="E13728" s="69" t="str">
        <f>+$E$103</f>
        <v>4.2 EQUIPO DE TRABAJO (Personal Clave Evaluable)</v>
      </c>
      <c r="F13728" s="70"/>
      <c r="G13728" s="70"/>
      <c r="H13728" s="70"/>
      <c r="I13728" s="70"/>
      <c r="J13728" s="70"/>
      <c r="K13728" s="70"/>
      <c r="L13728" s="71"/>
    </row>
    <row r="13729" spans="1:12" ht="23.25" hidden="1" customHeight="1" x14ac:dyDescent="0.3">
      <c r="A13729" s="18" t="str">
        <f>+A13635</f>
        <v>NO</v>
      </c>
      <c r="B13729" s="18"/>
      <c r="E13729" s="90" t="str">
        <f>+$E$104</f>
        <v>Formulario 9</v>
      </c>
      <c r="F13729" s="315" t="s">
        <v>46</v>
      </c>
      <c r="G13729" s="316"/>
      <c r="H13729" s="317"/>
      <c r="I13729" s="318"/>
      <c r="J13729" s="318"/>
      <c r="K13729" s="318"/>
      <c r="L13729" s="319"/>
    </row>
    <row r="13730" spans="1:12" hidden="1" x14ac:dyDescent="0.3">
      <c r="A13730" s="18" t="str">
        <f>+A13635</f>
        <v>NO</v>
      </c>
      <c r="B13730" s="18"/>
      <c r="E13730" s="91" t="s">
        <v>124</v>
      </c>
      <c r="F13730" s="91" t="str">
        <f>+$F$99</f>
        <v>Director de Interventoría</v>
      </c>
      <c r="G13730" s="91" t="str">
        <f>+$G$99</f>
        <v>Residente de Interventoría</v>
      </c>
      <c r="H13730" s="320"/>
      <c r="I13730" s="321"/>
      <c r="J13730" s="321"/>
      <c r="K13730" s="321"/>
      <c r="L13730" s="322"/>
    </row>
    <row r="13731" spans="1:12" hidden="1" x14ac:dyDescent="0.3">
      <c r="A13731" s="18" t="str">
        <f>+A13635</f>
        <v>NO</v>
      </c>
      <c r="B13731" s="18"/>
      <c r="E13731" s="89"/>
      <c r="F13731" s="89"/>
      <c r="G13731" s="89"/>
      <c r="H13731" s="89"/>
      <c r="I13731" s="89"/>
      <c r="J13731" s="89"/>
      <c r="K13731" s="89"/>
      <c r="L13731" s="89"/>
    </row>
    <row r="13732" spans="1:12" hidden="1" x14ac:dyDescent="0.3">
      <c r="A13732" s="1" t="str">
        <f>+A13635</f>
        <v>NO</v>
      </c>
      <c r="E13732" s="92" t="str">
        <f>+E13607</f>
        <v>CRITERIOS DE EVALUACIÓN Y PUNTAJE</v>
      </c>
      <c r="F13732" s="93"/>
      <c r="G13732" s="93"/>
      <c r="H13732" s="93"/>
      <c r="I13732" s="93"/>
      <c r="J13732" s="93"/>
      <c r="K13732" s="94"/>
      <c r="L13732" s="95" t="str">
        <f>+$L$107</f>
        <v>PUNTAJE OBTENIDO</v>
      </c>
    </row>
    <row r="13733" spans="1:12" hidden="1" x14ac:dyDescent="0.3">
      <c r="A13733" s="1" t="str">
        <f>+A13635</f>
        <v>NO</v>
      </c>
      <c r="E13733" s="96" t="str">
        <f>+$E$108</f>
        <v>VALOR</v>
      </c>
      <c r="F13733" s="97" t="str">
        <f>+$F$108</f>
        <v>EQUIPO DE TRABAJO (PERSONAL CLAVE EVALUABLE)</v>
      </c>
      <c r="G13733" s="24"/>
      <c r="H13733" s="24"/>
      <c r="I13733" s="24"/>
      <c r="J13733" s="24"/>
      <c r="K13733" s="24"/>
      <c r="L13733" s="98"/>
    </row>
    <row r="13734" spans="1:12" ht="12.75" hidden="1" customHeight="1" x14ac:dyDescent="0.3">
      <c r="A13734" s="1" t="str">
        <f>+A13635</f>
        <v>NO</v>
      </c>
      <c r="E13734" s="96">
        <f>+$E$109</f>
        <v>5</v>
      </c>
      <c r="F13734" s="307" t="str">
        <f>+$F$109</f>
        <v xml:space="preserve"> Experiencia Específica adicional</v>
      </c>
      <c r="G13734" s="308"/>
      <c r="H13734" s="308"/>
      <c r="I13734" s="308"/>
      <c r="J13734" s="308"/>
      <c r="K13734" s="309"/>
      <c r="L13734" s="99" t="str">
        <f>IFERROR(IF(VLOOKUP(C13635,'R. PUNTAJES'!$C$14:$R$213,'R. PUNTAJES'!$I$10,0)="","",VLOOKUP(C13635,'R. PUNTAJES'!$C$14:$R$213,'R. PUNTAJES'!$I$10,0)),"")</f>
        <v/>
      </c>
    </row>
    <row r="13735" spans="1:12" ht="12.75" hidden="1" customHeight="1" x14ac:dyDescent="0.3">
      <c r="A13735" s="1" t="str">
        <f>+A13635</f>
        <v>NO</v>
      </c>
      <c r="E13735" s="96">
        <f>+$E$110</f>
        <v>5</v>
      </c>
      <c r="F13735" s="307" t="str">
        <f>+$F$110</f>
        <v>Formación Académica adicional</v>
      </c>
      <c r="G13735" s="308"/>
      <c r="H13735" s="308"/>
      <c r="I13735" s="308"/>
      <c r="J13735" s="308"/>
      <c r="K13735" s="309"/>
      <c r="L13735" s="99" t="str">
        <f>IFERROR(IF(VLOOKUP(C13635,'R. PUNTAJES'!$C$14:$R$213,'R. PUNTAJES'!$J$10,0)="","",VLOOKUP(C13635,'R. PUNTAJES'!$C$14:$R$213,'R. PUNTAJES'!$J$10,0)),"")</f>
        <v/>
      </c>
    </row>
    <row r="13736" spans="1:12" hidden="1" x14ac:dyDescent="0.3">
      <c r="A13736" s="18" t="str">
        <f>+A13635</f>
        <v>NO</v>
      </c>
      <c r="B13736" s="18"/>
      <c r="E13736" s="100"/>
      <c r="F13736" s="101" t="str">
        <f>+$F$111</f>
        <v>FACTOR DE SOSTENIBILIDAD</v>
      </c>
      <c r="G13736" s="102"/>
      <c r="H13736" s="102"/>
      <c r="I13736" s="102"/>
      <c r="J13736" s="102"/>
      <c r="K13736" s="102"/>
      <c r="L13736" s="103"/>
    </row>
    <row r="13737" spans="1:12" hidden="1" x14ac:dyDescent="0.3">
      <c r="A13737" s="18" t="str">
        <f>+A13635</f>
        <v>NO</v>
      </c>
      <c r="B13737" s="18"/>
      <c r="E13737" s="104">
        <v>1</v>
      </c>
      <c r="F13737" s="105" t="str">
        <f>+$F$112</f>
        <v>Compromisos Sostenibilidad</v>
      </c>
      <c r="G13737" s="106"/>
      <c r="H13737" s="106"/>
      <c r="I13737" s="106"/>
      <c r="J13737" s="106"/>
      <c r="K13737" s="106"/>
      <c r="L13737" s="107" t="str">
        <f>IFERROR(IF(VLOOKUP(C13635,'R. PUNTAJES'!$C$14:$R$213,'R. PUNTAJES'!$K$10,0)="","",VLOOKUP(C13635,'R. PUNTAJES'!$C$14:$R$213,'R. PUNTAJES'!$K$10,0)),"")</f>
        <v/>
      </c>
    </row>
    <row r="13738" spans="1:12" hidden="1" x14ac:dyDescent="0.3">
      <c r="A13738" s="1" t="str">
        <f>+A13635</f>
        <v>NO</v>
      </c>
      <c r="E13738" s="108"/>
      <c r="F13738" s="109" t="str">
        <f>+$F$113</f>
        <v>APOYO A LA INDUSTRIA NACIONAL</v>
      </c>
      <c r="G13738" s="110"/>
      <c r="H13738" s="110"/>
      <c r="I13738" s="110"/>
      <c r="J13738" s="110"/>
      <c r="K13738" s="110"/>
      <c r="L13738" s="111"/>
    </row>
    <row r="13739" spans="1:12" ht="12.75" hidden="1" customHeight="1" x14ac:dyDescent="0.3">
      <c r="A13739" s="1" t="str">
        <f>+A13635</f>
        <v>NO</v>
      </c>
      <c r="E13739" s="96">
        <v>20</v>
      </c>
      <c r="F13739" s="307" t="str">
        <f>+$F$114</f>
        <v>Promoción de Servicios Nacionales o con Trato Nacional</v>
      </c>
      <c r="G13739" s="308"/>
      <c r="H13739" s="308"/>
      <c r="I13739" s="308"/>
      <c r="J13739" s="308"/>
      <c r="K13739" s="309"/>
      <c r="L13739" s="99" t="str">
        <f>IFERROR(IF(VLOOKUP(C13635,'R. PUNTAJES'!$C$14:$R$213,'R. PUNTAJES'!$L$10,0)="","",
IF(VLOOKUP(C13635,'R. PUNTAJES'!$C$14:$R$213,'R. PUNTAJES'!$L$10,0)=5,0,
VLOOKUP(C13635,'R. PUNTAJES'!$C$14:$R$213,'R. PUNTAJES'!$L$10,0))),"")</f>
        <v/>
      </c>
    </row>
    <row r="13740" spans="1:12" ht="12.75" hidden="1" customHeight="1" x14ac:dyDescent="0.3">
      <c r="A13740" s="1" t="str">
        <f>+A13635</f>
        <v>NO</v>
      </c>
      <c r="E13740" s="96">
        <v>5</v>
      </c>
      <c r="F13740" s="307" t="str">
        <f>+$F$115</f>
        <v>Incorporación de componente nacional en servicios extranjeros</v>
      </c>
      <c r="G13740" s="308"/>
      <c r="H13740" s="308"/>
      <c r="I13740" s="308"/>
      <c r="J13740" s="308"/>
      <c r="K13740" s="309"/>
      <c r="L13740" s="99" t="str">
        <f>IFERROR(IF(VLOOKUP(C13635,'R. PUNTAJES'!$C$14:$R$213,'R. PUNTAJES'!$L$10,0)="","",
IF(VLOOKUP(C13635,'R. PUNTAJES'!$C$14:$R$213,'R. PUNTAJES'!$L$10,0)=20,0,
VLOOKUP(C13635,'R. PUNTAJES'!$C$14:$R$213,'R. PUNTAJES'!$L$10,0))),"")</f>
        <v/>
      </c>
    </row>
    <row r="13741" spans="1:12" hidden="1" x14ac:dyDescent="0.3">
      <c r="A13741" s="1" t="str">
        <f>+A13635</f>
        <v>NO</v>
      </c>
      <c r="E13741" s="112"/>
      <c r="F13741" s="97" t="str">
        <f>+$F$116</f>
        <v>VINCULACIÓN DE PERSONAS CON DISCAPACIDAD</v>
      </c>
      <c r="G13741" s="24"/>
      <c r="H13741" s="24"/>
      <c r="I13741" s="24"/>
      <c r="J13741" s="24"/>
      <c r="K13741" s="24"/>
      <c r="L13741" s="98"/>
    </row>
    <row r="13742" spans="1:12" ht="12.75" hidden="1" customHeight="1" x14ac:dyDescent="0.3">
      <c r="A13742" s="1" t="str">
        <f>+A13635</f>
        <v>NO</v>
      </c>
      <c r="E13742" s="96">
        <v>1</v>
      </c>
      <c r="F13742" s="307" t="str">
        <f>+$F$117</f>
        <v xml:space="preserve">Trabajadores vinculados a la planta de personal </v>
      </c>
      <c r="G13742" s="308"/>
      <c r="H13742" s="308"/>
      <c r="I13742" s="308"/>
      <c r="J13742" s="308"/>
      <c r="K13742" s="309"/>
      <c r="L13742" s="99" t="str">
        <f>IFERROR(IF(VLOOKUP(C13635,'R. PUNTAJES'!$C$14:$R$213,'R. PUNTAJES'!$M$10,0)="","",VLOOKUP(C13635,'R. PUNTAJES'!$C$14:$R$213,'R. PUNTAJES'!$M$10,0)),"")</f>
        <v/>
      </c>
    </row>
    <row r="13743" spans="1:12" hidden="1" x14ac:dyDescent="0.3">
      <c r="A13743" s="1" t="str">
        <f>+A13635</f>
        <v>NO</v>
      </c>
      <c r="E13743" s="112"/>
      <c r="F13743" s="97" t="str">
        <f>+$F$118</f>
        <v>EMPRENDIMIENTOS Y EMPRESAS DE MUJERES</v>
      </c>
      <c r="G13743" s="24"/>
      <c r="H13743" s="24"/>
      <c r="I13743" s="24"/>
      <c r="J13743" s="24"/>
      <c r="K13743" s="24"/>
      <c r="L13743" s="98"/>
    </row>
    <row r="13744" spans="1:12" ht="13" hidden="1" customHeight="1" x14ac:dyDescent="0.3">
      <c r="A13744" s="1" t="str">
        <f>+A13635</f>
        <v>NO</v>
      </c>
      <c r="E13744" s="96">
        <v>0.25</v>
      </c>
      <c r="F13744" s="307" t="str">
        <f>+$F$119</f>
        <v>Emprendimientos y empresas de mujeres</v>
      </c>
      <c r="G13744" s="308"/>
      <c r="H13744" s="308"/>
      <c r="I13744" s="308"/>
      <c r="J13744" s="308"/>
      <c r="K13744" s="309"/>
      <c r="L13744" s="113" t="str">
        <f>IFERROR(IF(VLOOKUP(C13635,'R. PUNTAJES'!$C$14:$R$213,'R. PUNTAJES'!$N$10,0)="","",VLOOKUP(C13635,'R. PUNTAJES'!$C$14:$R$213,'R. PUNTAJES'!$N$10,0)),"")</f>
        <v/>
      </c>
    </row>
    <row r="13745" spans="1:16" hidden="1" x14ac:dyDescent="0.3">
      <c r="A13745" s="18" t="str">
        <f>+A13746</f>
        <v>NO</v>
      </c>
      <c r="B13745" s="18"/>
      <c r="E13745" s="112"/>
      <c r="F13745" s="97" t="str">
        <f>+$F$120</f>
        <v>MIPYME</v>
      </c>
      <c r="G13745" s="24"/>
      <c r="H13745" s="24"/>
      <c r="I13745" s="24"/>
      <c r="J13745" s="24"/>
      <c r="K13745" s="24"/>
      <c r="L13745" s="98"/>
    </row>
    <row r="13746" spans="1:16" hidden="1" x14ac:dyDescent="0.3">
      <c r="A13746" s="18" t="str">
        <f>+IF(E13746=0,"NO",1)</f>
        <v>NO</v>
      </c>
      <c r="B13746" s="18"/>
      <c r="E13746" s="96">
        <v>0</v>
      </c>
      <c r="F13746" s="307" t="str">
        <f>+$F$121</f>
        <v>Mipyme</v>
      </c>
      <c r="G13746" s="308"/>
      <c r="H13746" s="308"/>
      <c r="I13746" s="308"/>
      <c r="J13746" s="308"/>
      <c r="K13746" s="309"/>
      <c r="L13746" s="113" t="str">
        <f>IFERROR(IF(VLOOKUP(C13635,'R. PUNTAJES'!$C$14:$R$213,'R. PUNTAJES'!$O$10,0)="","",VLOOKUP(C13635,'R. PUNTAJES'!$C$14:$R$213,'R. PUNTAJES'!$O$10,0)),"")</f>
        <v/>
      </c>
    </row>
    <row r="13747" spans="1:16" hidden="1" x14ac:dyDescent="0.3">
      <c r="A13747" s="1" t="str">
        <f>+A13635</f>
        <v>NO</v>
      </c>
      <c r="E13747" s="112"/>
      <c r="F13747" s="97" t="str">
        <f>+$F$122</f>
        <v>EXPERIENCIA DEL PROPONENTE</v>
      </c>
      <c r="G13747" s="24"/>
      <c r="H13747" s="24"/>
      <c r="I13747" s="24"/>
      <c r="J13747" s="24"/>
      <c r="K13747" s="24"/>
      <c r="L13747" s="98"/>
    </row>
    <row r="13748" spans="1:16" hidden="1" x14ac:dyDescent="0.3">
      <c r="A13748" s="1" t="str">
        <f>+A13635</f>
        <v>NO</v>
      </c>
      <c r="E13748" s="96">
        <v>59.5</v>
      </c>
      <c r="F13748" s="307" t="str">
        <f>+$F$123</f>
        <v>mediana con valor absoluto</v>
      </c>
      <c r="G13748" s="308"/>
      <c r="H13748" s="308"/>
      <c r="I13748" s="308"/>
      <c r="J13748" s="308"/>
      <c r="K13748" s="309"/>
      <c r="L13748" s="113" t="str">
        <f>IFERROR(IF(VLOOKUP(C13635,'R. PUNTAJES'!$C$14:$R$213,'R. PUNTAJES'!$R$10,0)="","",VLOOKUP(C13635,'R. PUNTAJES'!$C$14:$R$213,'R. PUNTAJES'!$R$10,0)),"")</f>
        <v/>
      </c>
    </row>
    <row r="13749" spans="1:16" hidden="1" x14ac:dyDescent="0.3">
      <c r="A13749" s="1" t="str">
        <f>+A13635</f>
        <v>NO</v>
      </c>
      <c r="E13749" s="112"/>
      <c r="F13749" s="97" t="str">
        <f>+$F$124</f>
        <v>MULTAS</v>
      </c>
      <c r="G13749" s="24"/>
      <c r="H13749" s="24"/>
      <c r="I13749" s="24"/>
      <c r="J13749" s="24"/>
      <c r="K13749" s="24"/>
      <c r="L13749" s="98"/>
    </row>
    <row r="13750" spans="1:16" ht="12.75" hidden="1" customHeight="1" x14ac:dyDescent="0.3">
      <c r="A13750" s="1" t="str">
        <f>+A13635</f>
        <v>NO</v>
      </c>
      <c r="E13750" s="96">
        <v>-2</v>
      </c>
      <c r="F13750" s="307" t="str">
        <f>+$F$125</f>
        <v>Una o más multas o cláusulas penales durante el último año</v>
      </c>
      <c r="G13750" s="310"/>
      <c r="H13750" s="310"/>
      <c r="I13750" s="310"/>
      <c r="J13750" s="310"/>
      <c r="K13750" s="311"/>
      <c r="L13750" s="99" t="str">
        <f>IFERROR(IF(VLOOKUP(C13635,'R. PUNTAJES'!$C$14:$R$213,'R. PUNTAJES'!$Q$10,0)="","",VLOOKUP(C13635,'R. PUNTAJES'!$C$14:$R$213,'R. PUNTAJES'!$Q$10,0)),"")</f>
        <v/>
      </c>
    </row>
    <row r="13751" spans="1:16" hidden="1" x14ac:dyDescent="0.3">
      <c r="A13751" s="1" t="str">
        <f>+A13635</f>
        <v>NO</v>
      </c>
      <c r="E13751" s="112"/>
      <c r="F13751" s="97" t="str">
        <f>+$F$126</f>
        <v>OBRAS INCONCLUSAS</v>
      </c>
      <c r="G13751" s="24"/>
      <c r="H13751" s="24"/>
      <c r="I13751" s="24"/>
      <c r="J13751" s="24"/>
      <c r="K13751" s="24"/>
      <c r="L13751" s="98"/>
    </row>
    <row r="13752" spans="1:16" hidden="1" x14ac:dyDescent="0.3">
      <c r="A13752" s="1" t="str">
        <f>+A13635</f>
        <v>NO</v>
      </c>
      <c r="E13752" s="96">
        <v>-1</v>
      </c>
      <c r="F13752" s="301" t="str">
        <f>+$F$127</f>
        <v>Anotación vigente de obra civil inconclusa</v>
      </c>
      <c r="G13752" s="302"/>
      <c r="H13752" s="302"/>
      <c r="I13752" s="302"/>
      <c r="J13752" s="302"/>
      <c r="K13752" s="303"/>
      <c r="L13752" s="99" t="str">
        <f>IFERROR(IF(VLOOKUP(C13635,'R. PUNTAJES'!$C$14:$R$213,'R. PUNTAJES'!$P$10,0)="","",VLOOKUP(C13635,'R. PUNTAJES'!$C$14:$R$213,'R. PUNTAJES'!$P$10,0)),"")</f>
        <v/>
      </c>
    </row>
    <row r="13753" spans="1:16" ht="7.5" hidden="1" customHeight="1" x14ac:dyDescent="0.3">
      <c r="A13753" s="1" t="str">
        <f>+A13635</f>
        <v>NO</v>
      </c>
      <c r="E13753" s="114"/>
      <c r="F13753" s="45"/>
      <c r="G13753" s="45"/>
      <c r="H13753" s="45"/>
      <c r="I13753" s="45"/>
      <c r="J13753" s="45"/>
      <c r="K13753" s="45"/>
      <c r="L13753" s="48"/>
    </row>
    <row r="13754" spans="1:16" hidden="1" x14ac:dyDescent="0.3">
      <c r="A13754" s="1" t="str">
        <f>+A13635</f>
        <v>NO</v>
      </c>
      <c r="E13754" s="115" t="str">
        <f>+$E$129</f>
        <v>PUNTAJE TOTAL</v>
      </c>
      <c r="F13754" s="116"/>
      <c r="G13754" s="116"/>
      <c r="H13754" s="116"/>
      <c r="I13754" s="116"/>
      <c r="J13754" s="116"/>
      <c r="K13754" s="117"/>
      <c r="L13754" s="118">
        <f>IFERROR(IF(VLOOKUP(C13635,'R. PUNTAJES'!$C$14:$R$213,'R. PUNTAJES'!$H$10,0)="RECHAZO","",SUM(L13734:L13752)),"")</f>
        <v>0</v>
      </c>
    </row>
    <row r="13755" spans="1:16" hidden="1" x14ac:dyDescent="0.3">
      <c r="A13755" s="1" t="str">
        <f>+A13635</f>
        <v>NO</v>
      </c>
      <c r="E13755" s="304" t="str">
        <f>+$E$130</f>
        <v>OBSERVACIONES RESPECTO A PUNTAJES</v>
      </c>
      <c r="F13755" s="305"/>
      <c r="G13755" s="305"/>
      <c r="H13755" s="305"/>
      <c r="I13755" s="305"/>
      <c r="J13755" s="305"/>
      <c r="K13755" s="305"/>
      <c r="L13755" s="305"/>
    </row>
    <row r="13756" spans="1:16" ht="12" hidden="1" customHeight="1" x14ac:dyDescent="0.3">
      <c r="A13756" s="1" t="str">
        <f>+A13635</f>
        <v>NO</v>
      </c>
      <c r="E13756" s="306" t="s">
        <v>124</v>
      </c>
      <c r="F13756" s="305"/>
      <c r="G13756" s="305"/>
      <c r="H13756" s="305"/>
      <c r="I13756" s="305"/>
      <c r="J13756" s="305"/>
      <c r="K13756" s="305"/>
      <c r="L13756" s="305"/>
      <c r="N13756" s="119"/>
      <c r="O13756" s="119"/>
      <c r="P13756" s="120"/>
    </row>
    <row r="13757" spans="1:16" ht="3" hidden="1" customHeight="1" x14ac:dyDescent="0.3">
      <c r="A13757" s="1" t="str">
        <f>+A13636</f>
        <v>NO</v>
      </c>
      <c r="E13757" s="121"/>
      <c r="F13757" s="122"/>
      <c r="G13757" s="122"/>
      <c r="H13757" s="122"/>
      <c r="I13757" s="122"/>
      <c r="J13757" s="122"/>
      <c r="K13757" s="122"/>
      <c r="L13757" s="123"/>
    </row>
    <row r="13758" spans="1:16" hidden="1" x14ac:dyDescent="0.3">
      <c r="A13758" s="1" t="str">
        <f>+IF(OR(C13760=""),"NO",1)</f>
        <v>NO</v>
      </c>
      <c r="E13758" s="346"/>
      <c r="F13758" s="347"/>
      <c r="G13758" s="347"/>
      <c r="H13758" s="347"/>
      <c r="I13758" s="347"/>
      <c r="J13758" s="347"/>
      <c r="K13758" s="347"/>
      <c r="L13758" s="347"/>
    </row>
    <row r="13759" spans="1:16" ht="4.5" hidden="1" customHeight="1" x14ac:dyDescent="0.3">
      <c r="A13759" s="1" t="str">
        <f>+A13760</f>
        <v>NO</v>
      </c>
      <c r="E13759" s="15"/>
      <c r="F13759" s="16"/>
      <c r="G13759" s="16"/>
      <c r="H13759" s="16"/>
      <c r="I13759" s="16"/>
      <c r="J13759" s="16"/>
      <c r="K13759" s="16"/>
      <c r="L13759" s="17"/>
    </row>
    <row r="13760" spans="1:16" ht="15.75" hidden="1" customHeight="1" x14ac:dyDescent="0.3">
      <c r="A13760" s="1" t="str">
        <f>+IF(OR(C13760=""),"NO",1)</f>
        <v>NO</v>
      </c>
      <c r="B13760" s="1">
        <f>1+MAX($B$1:B13759)</f>
        <v>111</v>
      </c>
      <c r="C13760" s="18" t="s">
        <v>124</v>
      </c>
      <c r="E13760" s="19" t="s">
        <v>124</v>
      </c>
      <c r="F13760" s="20"/>
      <c r="G13760" s="20"/>
      <c r="H13760" s="20"/>
      <c r="I13760" s="21"/>
      <c r="J13760" s="20"/>
      <c r="K13760" s="21"/>
      <c r="L13760" s="22"/>
    </row>
    <row r="13761" spans="1:12" hidden="1" x14ac:dyDescent="0.3">
      <c r="A13761" s="1" t="str">
        <f>A13760</f>
        <v>NO</v>
      </c>
      <c r="E13761" s="23" t="str">
        <f>+$E$11</f>
        <v>Integrantes</v>
      </c>
      <c r="F13761" s="24"/>
      <c r="G13761" s="24"/>
      <c r="H13761" s="24"/>
      <c r="I13761" s="24"/>
      <c r="J13761" s="24"/>
      <c r="K13761" s="25" t="str">
        <f>+$K$11</f>
        <v>Nit</v>
      </c>
      <c r="L13761" s="26" t="str">
        <f>+$L$11</f>
        <v>Part.</v>
      </c>
    </row>
    <row r="13762" spans="1:12" hidden="1" x14ac:dyDescent="0.3">
      <c r="A13762" s="1" t="str">
        <f>+A13761</f>
        <v>NO</v>
      </c>
      <c r="C13762" s="1" t="s">
        <v>124</v>
      </c>
      <c r="E13762" s="27" t="s">
        <v>124</v>
      </c>
      <c r="F13762" s="28"/>
      <c r="G13762" s="28"/>
      <c r="H13762" s="28"/>
      <c r="I13762" s="28"/>
      <c r="J13762" s="28"/>
      <c r="K13762" s="29" t="s">
        <v>124</v>
      </c>
      <c r="L13762" s="30" t="s">
        <v>124</v>
      </c>
    </row>
    <row r="13763" spans="1:12" hidden="1" x14ac:dyDescent="0.3">
      <c r="A13763" s="18" t="str">
        <f>+IF(OR(C13763=""),"NO",1)</f>
        <v>NO</v>
      </c>
      <c r="B13763" s="18"/>
      <c r="C13763" s="1" t="s">
        <v>124</v>
      </c>
      <c r="E13763" s="31" t="s">
        <v>124</v>
      </c>
      <c r="F13763" s="32"/>
      <c r="G13763" s="32"/>
      <c r="H13763" s="32"/>
      <c r="I13763" s="32"/>
      <c r="J13763" s="32"/>
      <c r="K13763" s="33" t="s">
        <v>124</v>
      </c>
      <c r="L13763" s="34" t="s">
        <v>124</v>
      </c>
    </row>
    <row r="13764" spans="1:12" hidden="1" x14ac:dyDescent="0.3">
      <c r="A13764" s="18" t="str">
        <f>+IF(OR(C13764=""),"NO",1)</f>
        <v>NO</v>
      </c>
      <c r="B13764" s="18"/>
      <c r="C13764" s="1" t="s">
        <v>124</v>
      </c>
      <c r="E13764" s="31" t="s">
        <v>124</v>
      </c>
      <c r="F13764" s="32"/>
      <c r="G13764" s="32"/>
      <c r="H13764" s="32"/>
      <c r="I13764" s="32"/>
      <c r="J13764" s="32"/>
      <c r="K13764" s="33" t="s">
        <v>124</v>
      </c>
      <c r="L13764" s="34" t="s">
        <v>124</v>
      </c>
    </row>
    <row r="13765" spans="1:12" hidden="1" x14ac:dyDescent="0.3">
      <c r="A13765" s="18" t="str">
        <f>+IF(OR(C13765=""),"NO",1)</f>
        <v>NO</v>
      </c>
      <c r="B13765" s="18"/>
      <c r="C13765" s="1" t="s">
        <v>124</v>
      </c>
      <c r="E13765" s="31" t="s">
        <v>13</v>
      </c>
      <c r="F13765" s="32"/>
      <c r="G13765" s="32"/>
      <c r="H13765" s="32"/>
      <c r="I13765" s="32"/>
      <c r="J13765" s="32"/>
      <c r="K13765" s="33"/>
      <c r="L13765" s="34"/>
    </row>
    <row r="13766" spans="1:12" hidden="1" x14ac:dyDescent="0.3">
      <c r="A13766" s="18" t="str">
        <f>+IF(OR(C13766=""),"NO",1)</f>
        <v>NO</v>
      </c>
      <c r="B13766" s="18"/>
      <c r="C13766" s="1" t="s">
        <v>124</v>
      </c>
      <c r="E13766" s="31" t="s">
        <v>13</v>
      </c>
      <c r="F13766" s="32"/>
      <c r="G13766" s="32"/>
      <c r="H13766" s="32"/>
      <c r="I13766" s="32"/>
      <c r="J13766" s="32"/>
      <c r="K13766" s="33"/>
      <c r="L13766" s="34"/>
    </row>
    <row r="13767" spans="1:12" hidden="1" x14ac:dyDescent="0.3">
      <c r="A13767" s="18" t="str">
        <f>+IF(OR(C13767=""),"NO",1)</f>
        <v>NO</v>
      </c>
      <c r="B13767" s="18"/>
      <c r="C13767" s="1" t="s">
        <v>124</v>
      </c>
      <c r="E13767" s="35" t="s">
        <v>13</v>
      </c>
      <c r="F13767" s="36"/>
      <c r="G13767" s="36"/>
      <c r="H13767" s="36"/>
      <c r="I13767" s="36"/>
      <c r="J13767" s="36"/>
      <c r="K13767" s="37"/>
      <c r="L13767" s="38"/>
    </row>
    <row r="13768" spans="1:12" ht="5.15" hidden="1" customHeight="1" x14ac:dyDescent="0.3">
      <c r="A13768" s="1" t="str">
        <f>+A13760</f>
        <v>NO</v>
      </c>
      <c r="E13768" s="39"/>
      <c r="F13768" s="39"/>
      <c r="G13768" s="39"/>
      <c r="H13768" s="39"/>
      <c r="I13768" s="39"/>
      <c r="J13768" s="39"/>
      <c r="K13768" s="39"/>
      <c r="L13768" s="39"/>
    </row>
    <row r="13769" spans="1:12" ht="15.75" hidden="1" customHeight="1" x14ac:dyDescent="0.3">
      <c r="A13769" s="1" t="str">
        <f>+A13760</f>
        <v>NO</v>
      </c>
      <c r="E13769" s="40" t="str">
        <f>+$E$19</f>
        <v>RESULTADO DE EVALUACIÓN TÉCNICA</v>
      </c>
      <c r="F13769" s="41"/>
      <c r="G13769" s="41"/>
      <c r="H13769" s="41"/>
      <c r="I13769" s="41"/>
      <c r="J13769" s="41"/>
      <c r="K13769" s="41"/>
      <c r="L13769" s="42"/>
    </row>
    <row r="13770" spans="1:12" hidden="1" x14ac:dyDescent="0.3">
      <c r="A13770" s="1" t="str">
        <f>+A13760</f>
        <v>NO</v>
      </c>
      <c r="E13770" s="43"/>
      <c r="F13770" s="44" t="str">
        <f>+$F$20</f>
        <v>Experiencia</v>
      </c>
      <c r="G13770" s="45"/>
      <c r="H13770" s="45"/>
      <c r="I13770" s="45"/>
      <c r="J13770" s="45"/>
      <c r="K13770" s="46"/>
      <c r="L13770" s="47" t="s">
        <v>124</v>
      </c>
    </row>
    <row r="13771" spans="1:12" hidden="1" x14ac:dyDescent="0.3">
      <c r="A13771" s="1" t="str">
        <f>+A13760</f>
        <v>NO</v>
      </c>
      <c r="E13771" s="348" t="str">
        <f>+$E$21</f>
        <v>OBSERVACIONES RESPECTO A LA EVALUACIÓN DE EXPERIENCIA</v>
      </c>
      <c r="F13771" s="308"/>
      <c r="G13771" s="308"/>
      <c r="H13771" s="308"/>
      <c r="I13771" s="308"/>
      <c r="J13771" s="308"/>
      <c r="K13771" s="308"/>
      <c r="L13771" s="349"/>
    </row>
    <row r="13772" spans="1:12" hidden="1" x14ac:dyDescent="0.3">
      <c r="A13772" s="1" t="str">
        <f>+A13760</f>
        <v>NO</v>
      </c>
      <c r="E13772" s="350" t="s">
        <v>124</v>
      </c>
      <c r="F13772" s="351"/>
      <c r="G13772" s="351"/>
      <c r="H13772" s="351"/>
      <c r="I13772" s="351"/>
      <c r="J13772" s="351"/>
      <c r="K13772" s="351"/>
      <c r="L13772" s="352"/>
    </row>
    <row r="13773" spans="1:12" ht="5.15" hidden="1" customHeight="1" x14ac:dyDescent="0.3">
      <c r="A13773" s="1" t="str">
        <f>+A13760</f>
        <v>NO</v>
      </c>
      <c r="E13773" s="39"/>
      <c r="F13773" s="39"/>
      <c r="G13773" s="39"/>
      <c r="H13773" s="39"/>
      <c r="I13773" s="39"/>
      <c r="J13773" s="39"/>
      <c r="K13773" s="39"/>
      <c r="L13773" s="39"/>
    </row>
    <row r="13774" spans="1:12" ht="12.75" hidden="1" customHeight="1" x14ac:dyDescent="0.3">
      <c r="A13774" s="1" t="str">
        <f>+A13760</f>
        <v>NO</v>
      </c>
      <c r="E13774" s="40" t="str">
        <f>+$E$24</f>
        <v>EXPERIENCIA HABILITANTE: CONTRATOS PRESENTADOS</v>
      </c>
      <c r="F13774" s="41"/>
      <c r="G13774" s="41"/>
      <c r="H13774" s="41"/>
      <c r="I13774" s="41"/>
      <c r="J13774" s="41"/>
      <c r="K13774" s="41"/>
      <c r="L13774" s="42"/>
    </row>
    <row r="13775" spans="1:12" ht="8.5" hidden="1" customHeight="1" x14ac:dyDescent="0.3">
      <c r="A13775" s="1" t="str">
        <f>+A13760</f>
        <v>NO</v>
      </c>
      <c r="E13775" s="49"/>
      <c r="F13775" s="50"/>
      <c r="G13775" s="51"/>
      <c r="H13775" s="51"/>
      <c r="I13775" s="51"/>
      <c r="J13775" s="51"/>
      <c r="K13775" s="51"/>
      <c r="L13775" s="52"/>
    </row>
    <row r="13776" spans="1:12" hidden="1" x14ac:dyDescent="0.3">
      <c r="A13776" s="18" t="str">
        <f>+IF(OR(C13776=""),"NO",1)</f>
        <v>NO</v>
      </c>
      <c r="B13776" s="18"/>
      <c r="C13776" s="1" t="s">
        <v>124</v>
      </c>
      <c r="E13776" s="329">
        <v>1</v>
      </c>
      <c r="F13776" s="53" t="str">
        <f>+$F$26</f>
        <v>OBJETO</v>
      </c>
      <c r="G13776" s="332" t="s">
        <v>124</v>
      </c>
      <c r="H13776" s="333"/>
      <c r="I13776" s="333"/>
      <c r="J13776" s="333"/>
      <c r="K13776" s="333"/>
      <c r="L13776" s="334"/>
    </row>
    <row r="13777" spans="1:12" hidden="1" x14ac:dyDescent="0.3">
      <c r="A13777" s="18" t="str">
        <f>+IF(OR(C13776=""),"NO",1)</f>
        <v>NO</v>
      </c>
      <c r="B13777" s="18"/>
      <c r="E13777" s="330"/>
      <c r="F13777" s="54" t="str">
        <f>+$F$27</f>
        <v>CONTRATANTE</v>
      </c>
      <c r="G13777" s="335" t="s">
        <v>124</v>
      </c>
      <c r="H13777" s="310"/>
      <c r="I13777" s="310"/>
      <c r="J13777" s="310"/>
      <c r="K13777" s="310"/>
      <c r="L13777" s="336"/>
    </row>
    <row r="13778" spans="1:12" hidden="1" x14ac:dyDescent="0.3">
      <c r="A13778" s="18" t="str">
        <f>+IF(OR(C13776=""),"NO",1)</f>
        <v>NO</v>
      </c>
      <c r="B13778" s="18"/>
      <c r="E13778" s="330"/>
      <c r="F13778" s="54" t="str">
        <f>+$F$28</f>
        <v>APORTANTE</v>
      </c>
      <c r="G13778" s="337" t="s">
        <v>124</v>
      </c>
      <c r="H13778" s="338"/>
      <c r="I13778" s="338"/>
      <c r="J13778" s="338"/>
      <c r="K13778" s="338"/>
      <c r="L13778" s="339"/>
    </row>
    <row r="13779" spans="1:12" hidden="1" x14ac:dyDescent="0.3">
      <c r="A13779" s="18" t="str">
        <f>+IF(OR(C13776=""),"NO",1)</f>
        <v>NO</v>
      </c>
      <c r="B13779" s="18"/>
      <c r="E13779" s="330"/>
      <c r="F13779" s="54" t="str">
        <f>+$F$29</f>
        <v>VALOR /SMMLV)</v>
      </c>
      <c r="G13779" s="55" t="s">
        <v>124</v>
      </c>
      <c r="H13779" s="56" t="str">
        <f>+$H$29</f>
        <v>% PART..</v>
      </c>
      <c r="I13779" s="57" t="s">
        <v>124</v>
      </c>
      <c r="J13779" s="58" t="str">
        <f>+$J$29</f>
        <v>VALOR ACREDITADO</v>
      </c>
      <c r="K13779" s="59"/>
      <c r="L13779" s="47" t="s">
        <v>124</v>
      </c>
    </row>
    <row r="13780" spans="1:12" hidden="1" x14ac:dyDescent="0.3">
      <c r="A13780" s="18" t="str">
        <f>+IF(OR(C13776=""),"NO",1)</f>
        <v>NO</v>
      </c>
      <c r="B13780" s="18"/>
      <c r="E13780" s="330"/>
      <c r="F13780" s="60" t="str">
        <f>+$F$30</f>
        <v>EXPERIENCIA APORTADA</v>
      </c>
      <c r="G13780" s="340" t="s">
        <v>124</v>
      </c>
      <c r="H13780" s="341"/>
      <c r="I13780" s="341"/>
      <c r="J13780" s="341"/>
      <c r="K13780" s="341"/>
      <c r="L13780" s="342"/>
    </row>
    <row r="13781" spans="1:12" hidden="1" x14ac:dyDescent="0.3">
      <c r="A13781" s="18" t="str">
        <f>+IF(OR(C13776=""),"NO",1)</f>
        <v>NO</v>
      </c>
      <c r="B13781" s="18"/>
      <c r="E13781" s="331"/>
      <c r="F13781" s="62" t="str">
        <f>+$F$31</f>
        <v>OBSERVACIÓN</v>
      </c>
      <c r="G13781" s="343" t="s">
        <v>124</v>
      </c>
      <c r="H13781" s="344"/>
      <c r="I13781" s="344"/>
      <c r="J13781" s="344"/>
      <c r="K13781" s="344"/>
      <c r="L13781" s="345"/>
    </row>
    <row r="13782" spans="1:12" ht="8.5" hidden="1" customHeight="1" x14ac:dyDescent="0.3">
      <c r="A13782" s="18" t="str">
        <f>+IF(OR(C13776=""),"NO",1)</f>
        <v>NO</v>
      </c>
      <c r="B13782" s="18"/>
      <c r="E13782" s="49"/>
      <c r="F13782" s="50"/>
      <c r="G13782" s="51"/>
      <c r="H13782" s="51"/>
      <c r="I13782" s="51"/>
      <c r="J13782" s="51"/>
      <c r="K13782" s="51"/>
      <c r="L13782" s="52"/>
    </row>
    <row r="13783" spans="1:12" hidden="1" x14ac:dyDescent="0.3">
      <c r="A13783" s="18" t="str">
        <f t="shared" ref="A13783" si="4620">+IF(OR(C13783=""),"NO",1)</f>
        <v>NO</v>
      </c>
      <c r="B13783" s="18"/>
      <c r="C13783" s="1" t="s">
        <v>124</v>
      </c>
      <c r="E13783" s="329">
        <v>2</v>
      </c>
      <c r="F13783" s="53" t="str">
        <f>+$F$26</f>
        <v>OBJETO</v>
      </c>
      <c r="G13783" s="332" t="s">
        <v>124</v>
      </c>
      <c r="H13783" s="333"/>
      <c r="I13783" s="333"/>
      <c r="J13783" s="333"/>
      <c r="K13783" s="333"/>
      <c r="L13783" s="334"/>
    </row>
    <row r="13784" spans="1:12" hidden="1" x14ac:dyDescent="0.3">
      <c r="A13784" s="18" t="str">
        <f t="shared" ref="A13784" si="4621">+IF(OR(C13783=""),"NO",1)</f>
        <v>NO</v>
      </c>
      <c r="B13784" s="18"/>
      <c r="E13784" s="330"/>
      <c r="F13784" s="54" t="str">
        <f>+$F$27</f>
        <v>CONTRATANTE</v>
      </c>
      <c r="G13784" s="335" t="s">
        <v>124</v>
      </c>
      <c r="H13784" s="310"/>
      <c r="I13784" s="310"/>
      <c r="J13784" s="310"/>
      <c r="K13784" s="310"/>
      <c r="L13784" s="336"/>
    </row>
    <row r="13785" spans="1:12" hidden="1" x14ac:dyDescent="0.3">
      <c r="A13785" s="18" t="str">
        <f t="shared" ref="A13785" si="4622">+IF(OR(C13783=""),"NO",1)</f>
        <v>NO</v>
      </c>
      <c r="B13785" s="18"/>
      <c r="E13785" s="330"/>
      <c r="F13785" s="54" t="str">
        <f>+$F$28</f>
        <v>APORTANTE</v>
      </c>
      <c r="G13785" s="337" t="s">
        <v>124</v>
      </c>
      <c r="H13785" s="338"/>
      <c r="I13785" s="338"/>
      <c r="J13785" s="338"/>
      <c r="K13785" s="338"/>
      <c r="L13785" s="339"/>
    </row>
    <row r="13786" spans="1:12" hidden="1" x14ac:dyDescent="0.3">
      <c r="A13786" s="18" t="str">
        <f t="shared" ref="A13786" si="4623">+IF(OR(C13783=""),"NO",1)</f>
        <v>NO</v>
      </c>
      <c r="B13786" s="18"/>
      <c r="E13786" s="330"/>
      <c r="F13786" s="54" t="str">
        <f>+$F$29</f>
        <v>VALOR /SMMLV)</v>
      </c>
      <c r="G13786" s="55" t="s">
        <v>124</v>
      </c>
      <c r="H13786" s="56" t="str">
        <f>+$H$29</f>
        <v>% PART..</v>
      </c>
      <c r="I13786" s="57" t="s">
        <v>124</v>
      </c>
      <c r="J13786" s="58" t="str">
        <f>+$J$29</f>
        <v>VALOR ACREDITADO</v>
      </c>
      <c r="K13786" s="59"/>
      <c r="L13786" s="47" t="s">
        <v>124</v>
      </c>
    </row>
    <row r="13787" spans="1:12" hidden="1" x14ac:dyDescent="0.3">
      <c r="A13787" s="18" t="str">
        <f t="shared" ref="A13787" si="4624">+IF(OR(C13783=""),"NO",1)</f>
        <v>NO</v>
      </c>
      <c r="B13787" s="18"/>
      <c r="E13787" s="330"/>
      <c r="F13787" s="60" t="str">
        <f>+$F$30</f>
        <v>EXPERIENCIA APORTADA</v>
      </c>
      <c r="G13787" s="340" t="s">
        <v>124</v>
      </c>
      <c r="H13787" s="341"/>
      <c r="I13787" s="341"/>
      <c r="J13787" s="341"/>
      <c r="K13787" s="341"/>
      <c r="L13787" s="342"/>
    </row>
    <row r="13788" spans="1:12" hidden="1" x14ac:dyDescent="0.3">
      <c r="A13788" s="18" t="str">
        <f t="shared" ref="A13788" si="4625">+IF(OR(C13783=""),"NO",1)</f>
        <v>NO</v>
      </c>
      <c r="B13788" s="18"/>
      <c r="E13788" s="331"/>
      <c r="F13788" s="62" t="str">
        <f>+$F$31</f>
        <v>OBSERVACIÓN</v>
      </c>
      <c r="G13788" s="343" t="s">
        <v>124</v>
      </c>
      <c r="H13788" s="344"/>
      <c r="I13788" s="344"/>
      <c r="J13788" s="344"/>
      <c r="K13788" s="344"/>
      <c r="L13788" s="345"/>
    </row>
    <row r="13789" spans="1:12" ht="8.5" hidden="1" customHeight="1" x14ac:dyDescent="0.3">
      <c r="A13789" s="18" t="str">
        <f t="shared" ref="A13789" si="4626">+IF(OR(C13783=""),"NO",1)</f>
        <v>NO</v>
      </c>
      <c r="B13789" s="18"/>
      <c r="E13789" s="49"/>
      <c r="F13789" s="50"/>
      <c r="G13789" s="51"/>
      <c r="H13789" s="51"/>
      <c r="I13789" s="51"/>
      <c r="J13789" s="51"/>
      <c r="K13789" s="51"/>
      <c r="L13789" s="52"/>
    </row>
    <row r="13790" spans="1:12" hidden="1" x14ac:dyDescent="0.3">
      <c r="A13790" s="18" t="str">
        <f t="shared" ref="A13790" si="4627">+IF(OR(C13790=""),"NO",1)</f>
        <v>NO</v>
      </c>
      <c r="B13790" s="18"/>
      <c r="C13790" s="1" t="s">
        <v>124</v>
      </c>
      <c r="E13790" s="329">
        <v>3</v>
      </c>
      <c r="F13790" s="53" t="str">
        <f>+$F$26</f>
        <v>OBJETO</v>
      </c>
      <c r="G13790" s="332" t="s">
        <v>124</v>
      </c>
      <c r="H13790" s="333"/>
      <c r="I13790" s="333"/>
      <c r="J13790" s="333"/>
      <c r="K13790" s="333"/>
      <c r="L13790" s="334"/>
    </row>
    <row r="13791" spans="1:12" hidden="1" x14ac:dyDescent="0.3">
      <c r="A13791" s="18" t="str">
        <f t="shared" ref="A13791" si="4628">+IF(OR(C13790=""),"NO",1)</f>
        <v>NO</v>
      </c>
      <c r="B13791" s="18"/>
      <c r="E13791" s="330"/>
      <c r="F13791" s="54" t="str">
        <f>+$F$27</f>
        <v>CONTRATANTE</v>
      </c>
      <c r="G13791" s="335" t="s">
        <v>124</v>
      </c>
      <c r="H13791" s="310"/>
      <c r="I13791" s="310"/>
      <c r="J13791" s="310"/>
      <c r="K13791" s="310"/>
      <c r="L13791" s="336"/>
    </row>
    <row r="13792" spans="1:12" hidden="1" x14ac:dyDescent="0.3">
      <c r="A13792" s="18" t="str">
        <f t="shared" ref="A13792" si="4629">+IF(OR(C13790=""),"NO",1)</f>
        <v>NO</v>
      </c>
      <c r="B13792" s="18"/>
      <c r="E13792" s="330"/>
      <c r="F13792" s="54" t="str">
        <f>+$F$28</f>
        <v>APORTANTE</v>
      </c>
      <c r="G13792" s="337" t="s">
        <v>124</v>
      </c>
      <c r="H13792" s="338"/>
      <c r="I13792" s="338"/>
      <c r="J13792" s="338"/>
      <c r="K13792" s="338"/>
      <c r="L13792" s="339"/>
    </row>
    <row r="13793" spans="1:12" hidden="1" x14ac:dyDescent="0.3">
      <c r="A13793" s="18" t="str">
        <f t="shared" ref="A13793" si="4630">+IF(OR(C13790=""),"NO",1)</f>
        <v>NO</v>
      </c>
      <c r="B13793" s="18"/>
      <c r="E13793" s="330"/>
      <c r="F13793" s="54" t="str">
        <f>+$F$29</f>
        <v>VALOR /SMMLV)</v>
      </c>
      <c r="G13793" s="55" t="s">
        <v>124</v>
      </c>
      <c r="H13793" s="56" t="str">
        <f>+$H$29</f>
        <v>% PART..</v>
      </c>
      <c r="I13793" s="57" t="s">
        <v>124</v>
      </c>
      <c r="J13793" s="58" t="str">
        <f>+$J$29</f>
        <v>VALOR ACREDITADO</v>
      </c>
      <c r="K13793" s="59"/>
      <c r="L13793" s="47" t="s">
        <v>124</v>
      </c>
    </row>
    <row r="13794" spans="1:12" hidden="1" x14ac:dyDescent="0.3">
      <c r="A13794" s="18" t="str">
        <f t="shared" ref="A13794" si="4631">+IF(OR(C13790=""),"NO",1)</f>
        <v>NO</v>
      </c>
      <c r="B13794" s="18"/>
      <c r="E13794" s="330"/>
      <c r="F13794" s="60" t="str">
        <f>+$F$30</f>
        <v>EXPERIENCIA APORTADA</v>
      </c>
      <c r="G13794" s="340" t="s">
        <v>124</v>
      </c>
      <c r="H13794" s="341"/>
      <c r="I13794" s="341"/>
      <c r="J13794" s="341"/>
      <c r="K13794" s="341"/>
      <c r="L13794" s="342"/>
    </row>
    <row r="13795" spans="1:12" hidden="1" x14ac:dyDescent="0.3">
      <c r="A13795" s="18" t="str">
        <f t="shared" ref="A13795" si="4632">+IF(OR(C13790=""),"NO",1)</f>
        <v>NO</v>
      </c>
      <c r="B13795" s="18"/>
      <c r="E13795" s="331"/>
      <c r="F13795" s="62" t="str">
        <f>+$F$31</f>
        <v>OBSERVACIÓN</v>
      </c>
      <c r="G13795" s="343" t="s">
        <v>124</v>
      </c>
      <c r="H13795" s="344"/>
      <c r="I13795" s="344"/>
      <c r="J13795" s="344"/>
      <c r="K13795" s="344"/>
      <c r="L13795" s="345"/>
    </row>
    <row r="13796" spans="1:12" ht="8.5" hidden="1" customHeight="1" x14ac:dyDescent="0.3">
      <c r="A13796" s="18" t="str">
        <f t="shared" ref="A13796" si="4633">+IF(OR(C13790=""),"NO",1)</f>
        <v>NO</v>
      </c>
      <c r="B13796" s="18"/>
      <c r="E13796" s="49"/>
      <c r="F13796" s="50"/>
      <c r="G13796" s="51"/>
      <c r="H13796" s="51"/>
      <c r="I13796" s="51"/>
      <c r="J13796" s="51"/>
      <c r="K13796" s="51"/>
      <c r="L13796" s="52"/>
    </row>
    <row r="13797" spans="1:12" hidden="1" x14ac:dyDescent="0.3">
      <c r="A13797" s="18" t="str">
        <f t="shared" ref="A13797" si="4634">+IF(OR(C13797=""),"NO",1)</f>
        <v>NO</v>
      </c>
      <c r="B13797" s="18"/>
      <c r="C13797" s="1" t="s">
        <v>124</v>
      </c>
      <c r="E13797" s="329">
        <v>4</v>
      </c>
      <c r="F13797" s="53" t="str">
        <f>+$F$26</f>
        <v>OBJETO</v>
      </c>
      <c r="G13797" s="332" t="s">
        <v>124</v>
      </c>
      <c r="H13797" s="333"/>
      <c r="I13797" s="333"/>
      <c r="J13797" s="333"/>
      <c r="K13797" s="333"/>
      <c r="L13797" s="334"/>
    </row>
    <row r="13798" spans="1:12" hidden="1" x14ac:dyDescent="0.3">
      <c r="A13798" s="18" t="str">
        <f t="shared" ref="A13798" si="4635">+IF(OR(C13797=""),"NO",1)</f>
        <v>NO</v>
      </c>
      <c r="B13798" s="18"/>
      <c r="E13798" s="330"/>
      <c r="F13798" s="54" t="str">
        <f>+$F$27</f>
        <v>CONTRATANTE</v>
      </c>
      <c r="G13798" s="335" t="s">
        <v>124</v>
      </c>
      <c r="H13798" s="310"/>
      <c r="I13798" s="310"/>
      <c r="J13798" s="310"/>
      <c r="K13798" s="310"/>
      <c r="L13798" s="336"/>
    </row>
    <row r="13799" spans="1:12" hidden="1" x14ac:dyDescent="0.3">
      <c r="A13799" s="18" t="str">
        <f t="shared" ref="A13799" si="4636">+IF(OR(C13797=""),"NO",1)</f>
        <v>NO</v>
      </c>
      <c r="B13799" s="18"/>
      <c r="E13799" s="330"/>
      <c r="F13799" s="54" t="str">
        <f>+$F$28</f>
        <v>APORTANTE</v>
      </c>
      <c r="G13799" s="337" t="s">
        <v>124</v>
      </c>
      <c r="H13799" s="338"/>
      <c r="I13799" s="338"/>
      <c r="J13799" s="338"/>
      <c r="K13799" s="338"/>
      <c r="L13799" s="339"/>
    </row>
    <row r="13800" spans="1:12" hidden="1" x14ac:dyDescent="0.3">
      <c r="A13800" s="18" t="str">
        <f t="shared" ref="A13800" si="4637">+IF(OR(C13797=""),"NO",1)</f>
        <v>NO</v>
      </c>
      <c r="B13800" s="18"/>
      <c r="E13800" s="330"/>
      <c r="F13800" s="54" t="str">
        <f>+$F$29</f>
        <v>VALOR /SMMLV)</v>
      </c>
      <c r="G13800" s="55" t="s">
        <v>124</v>
      </c>
      <c r="H13800" s="56" t="str">
        <f>+$H$29</f>
        <v>% PART..</v>
      </c>
      <c r="I13800" s="57" t="s">
        <v>124</v>
      </c>
      <c r="J13800" s="58" t="str">
        <f>+$J$29</f>
        <v>VALOR ACREDITADO</v>
      </c>
      <c r="K13800" s="59"/>
      <c r="L13800" s="47" t="s">
        <v>124</v>
      </c>
    </row>
    <row r="13801" spans="1:12" hidden="1" x14ac:dyDescent="0.3">
      <c r="A13801" s="18" t="str">
        <f t="shared" ref="A13801" si="4638">+IF(OR(C13797=""),"NO",1)</f>
        <v>NO</v>
      </c>
      <c r="B13801" s="18"/>
      <c r="E13801" s="330"/>
      <c r="F13801" s="60" t="str">
        <f>+$F$30</f>
        <v>EXPERIENCIA APORTADA</v>
      </c>
      <c r="G13801" s="340" t="s">
        <v>124</v>
      </c>
      <c r="H13801" s="341"/>
      <c r="I13801" s="341"/>
      <c r="J13801" s="341"/>
      <c r="K13801" s="341"/>
      <c r="L13801" s="342"/>
    </row>
    <row r="13802" spans="1:12" hidden="1" x14ac:dyDescent="0.3">
      <c r="A13802" s="18" t="str">
        <f t="shared" ref="A13802" si="4639">+IF(OR(C13797=""),"NO",1)</f>
        <v>NO</v>
      </c>
      <c r="B13802" s="18"/>
      <c r="E13802" s="331"/>
      <c r="F13802" s="62" t="str">
        <f>+$F$31</f>
        <v>OBSERVACIÓN</v>
      </c>
      <c r="G13802" s="343" t="s">
        <v>124</v>
      </c>
      <c r="H13802" s="344"/>
      <c r="I13802" s="344"/>
      <c r="J13802" s="344"/>
      <c r="K13802" s="344"/>
      <c r="L13802" s="345"/>
    </row>
    <row r="13803" spans="1:12" ht="8.5" hidden="1" customHeight="1" x14ac:dyDescent="0.3">
      <c r="A13803" s="18" t="str">
        <f t="shared" ref="A13803" si="4640">+IF(OR(C13797=""),"NO",1)</f>
        <v>NO</v>
      </c>
      <c r="B13803" s="18"/>
      <c r="E13803" s="49"/>
      <c r="F13803" s="50"/>
      <c r="G13803" s="51"/>
      <c r="H13803" s="51"/>
      <c r="I13803" s="51"/>
      <c r="J13803" s="51"/>
      <c r="K13803" s="51"/>
      <c r="L13803" s="52"/>
    </row>
    <row r="13804" spans="1:12" hidden="1" x14ac:dyDescent="0.3">
      <c r="A13804" s="18" t="str">
        <f t="shared" ref="A13804" si="4641">+IF(OR(C13804=""),"NO",1)</f>
        <v>NO</v>
      </c>
      <c r="B13804" s="18"/>
      <c r="C13804" s="1" t="s">
        <v>124</v>
      </c>
      <c r="E13804" s="329">
        <v>5</v>
      </c>
      <c r="F13804" s="53" t="str">
        <f>+$F$26</f>
        <v>OBJETO</v>
      </c>
      <c r="G13804" s="332" t="s">
        <v>124</v>
      </c>
      <c r="H13804" s="333"/>
      <c r="I13804" s="333"/>
      <c r="J13804" s="333"/>
      <c r="K13804" s="333"/>
      <c r="L13804" s="334"/>
    </row>
    <row r="13805" spans="1:12" hidden="1" x14ac:dyDescent="0.3">
      <c r="A13805" s="18" t="str">
        <f t="shared" ref="A13805" si="4642">+IF(OR(C13804=""),"NO",1)</f>
        <v>NO</v>
      </c>
      <c r="B13805" s="18"/>
      <c r="E13805" s="330"/>
      <c r="F13805" s="54" t="str">
        <f>+$F$27</f>
        <v>CONTRATANTE</v>
      </c>
      <c r="G13805" s="335" t="s">
        <v>124</v>
      </c>
      <c r="H13805" s="310"/>
      <c r="I13805" s="310"/>
      <c r="J13805" s="310"/>
      <c r="K13805" s="310"/>
      <c r="L13805" s="336"/>
    </row>
    <row r="13806" spans="1:12" hidden="1" x14ac:dyDescent="0.3">
      <c r="A13806" s="18" t="str">
        <f t="shared" ref="A13806" si="4643">+IF(OR(C13804=""),"NO",1)</f>
        <v>NO</v>
      </c>
      <c r="B13806" s="18"/>
      <c r="E13806" s="330"/>
      <c r="F13806" s="54" t="str">
        <f>+$F$28</f>
        <v>APORTANTE</v>
      </c>
      <c r="G13806" s="337" t="s">
        <v>124</v>
      </c>
      <c r="H13806" s="338"/>
      <c r="I13806" s="338"/>
      <c r="J13806" s="338"/>
      <c r="K13806" s="338"/>
      <c r="L13806" s="339"/>
    </row>
    <row r="13807" spans="1:12" hidden="1" x14ac:dyDescent="0.3">
      <c r="A13807" s="18" t="str">
        <f t="shared" ref="A13807" si="4644">+IF(OR(C13804=""),"NO",1)</f>
        <v>NO</v>
      </c>
      <c r="B13807" s="18"/>
      <c r="E13807" s="330"/>
      <c r="F13807" s="54" t="str">
        <f>+$F$29</f>
        <v>VALOR /SMMLV)</v>
      </c>
      <c r="G13807" s="55" t="s">
        <v>124</v>
      </c>
      <c r="H13807" s="56" t="str">
        <f>+$H$29</f>
        <v>% PART..</v>
      </c>
      <c r="I13807" s="57" t="s">
        <v>124</v>
      </c>
      <c r="J13807" s="58" t="str">
        <f>+$J$29</f>
        <v>VALOR ACREDITADO</v>
      </c>
      <c r="K13807" s="59"/>
      <c r="L13807" s="47" t="s">
        <v>124</v>
      </c>
    </row>
    <row r="13808" spans="1:12" hidden="1" x14ac:dyDescent="0.3">
      <c r="A13808" s="18" t="str">
        <f t="shared" ref="A13808" si="4645">+IF(OR(C13804=""),"NO",1)</f>
        <v>NO</v>
      </c>
      <c r="B13808" s="18"/>
      <c r="E13808" s="330"/>
      <c r="F13808" s="60" t="str">
        <f>+$F$30</f>
        <v>EXPERIENCIA APORTADA</v>
      </c>
      <c r="G13808" s="340" t="s">
        <v>124</v>
      </c>
      <c r="H13808" s="341"/>
      <c r="I13808" s="341"/>
      <c r="J13808" s="341"/>
      <c r="K13808" s="341"/>
      <c r="L13808" s="342"/>
    </row>
    <row r="13809" spans="1:12" hidden="1" x14ac:dyDescent="0.3">
      <c r="A13809" s="18" t="str">
        <f t="shared" ref="A13809" si="4646">+IF(OR(C13804=""),"NO",1)</f>
        <v>NO</v>
      </c>
      <c r="B13809" s="18"/>
      <c r="E13809" s="331"/>
      <c r="F13809" s="62" t="str">
        <f>+$F$31</f>
        <v>OBSERVACIÓN</v>
      </c>
      <c r="G13809" s="343" t="s">
        <v>124</v>
      </c>
      <c r="H13809" s="344"/>
      <c r="I13809" s="344"/>
      <c r="J13809" s="344"/>
      <c r="K13809" s="344"/>
      <c r="L13809" s="345"/>
    </row>
    <row r="13810" spans="1:12" ht="8.5" hidden="1" customHeight="1" x14ac:dyDescent="0.3">
      <c r="A13810" s="18" t="str">
        <f t="shared" ref="A13810" si="4647">+IF(OR(C13804=""),"NO",1)</f>
        <v>NO</v>
      </c>
      <c r="B13810" s="18"/>
      <c r="E13810" s="49"/>
      <c r="F13810" s="50"/>
      <c r="G13810" s="51"/>
      <c r="H13810" s="51"/>
      <c r="I13810" s="51"/>
      <c r="J13810" s="51"/>
      <c r="K13810" s="51"/>
      <c r="L13810" s="52"/>
    </row>
    <row r="13811" spans="1:12" hidden="1" x14ac:dyDescent="0.3">
      <c r="A13811" s="18" t="str">
        <f t="shared" ref="A13811" si="4648">+IF(OR(C13811=""),"NO",1)</f>
        <v>NO</v>
      </c>
      <c r="B13811" s="18"/>
      <c r="C13811" s="1" t="s">
        <v>124</v>
      </c>
      <c r="E13811" s="329">
        <v>6</v>
      </c>
      <c r="F13811" s="53" t="str">
        <f>+$F$26</f>
        <v>OBJETO</v>
      </c>
      <c r="G13811" s="332" t="s">
        <v>124</v>
      </c>
      <c r="H13811" s="333"/>
      <c r="I13811" s="333"/>
      <c r="J13811" s="333"/>
      <c r="K13811" s="333"/>
      <c r="L13811" s="334"/>
    </row>
    <row r="13812" spans="1:12" hidden="1" x14ac:dyDescent="0.3">
      <c r="A13812" s="18" t="str">
        <f t="shared" ref="A13812" si="4649">+IF(OR(C13811=""),"NO",1)</f>
        <v>NO</v>
      </c>
      <c r="B13812" s="18"/>
      <c r="E13812" s="330"/>
      <c r="F13812" s="54" t="str">
        <f>+$F$27</f>
        <v>CONTRATANTE</v>
      </c>
      <c r="G13812" s="335" t="s">
        <v>124</v>
      </c>
      <c r="H13812" s="310"/>
      <c r="I13812" s="310"/>
      <c r="J13812" s="310"/>
      <c r="K13812" s="310"/>
      <c r="L13812" s="336"/>
    </row>
    <row r="13813" spans="1:12" hidden="1" x14ac:dyDescent="0.3">
      <c r="A13813" s="18" t="str">
        <f t="shared" ref="A13813" si="4650">+IF(OR(C13811=""),"NO",1)</f>
        <v>NO</v>
      </c>
      <c r="B13813" s="18"/>
      <c r="E13813" s="330"/>
      <c r="F13813" s="54" t="str">
        <f>+$F$28</f>
        <v>APORTANTE</v>
      </c>
      <c r="G13813" s="337" t="s">
        <v>124</v>
      </c>
      <c r="H13813" s="338"/>
      <c r="I13813" s="338"/>
      <c r="J13813" s="338"/>
      <c r="K13813" s="338"/>
      <c r="L13813" s="339"/>
    </row>
    <row r="13814" spans="1:12" hidden="1" x14ac:dyDescent="0.3">
      <c r="A13814" s="18" t="str">
        <f t="shared" ref="A13814" si="4651">+IF(OR(C13811=""),"NO",1)</f>
        <v>NO</v>
      </c>
      <c r="B13814" s="18"/>
      <c r="E13814" s="330"/>
      <c r="F13814" s="54" t="str">
        <f>+$F$29</f>
        <v>VALOR /SMMLV)</v>
      </c>
      <c r="G13814" s="55" t="s">
        <v>124</v>
      </c>
      <c r="H13814" s="56" t="str">
        <f>+$H$29</f>
        <v>% PART..</v>
      </c>
      <c r="I13814" s="57" t="s">
        <v>124</v>
      </c>
      <c r="J13814" s="58" t="str">
        <f>+$J$29</f>
        <v>VALOR ACREDITADO</v>
      </c>
      <c r="K13814" s="59"/>
      <c r="L13814" s="47" t="s">
        <v>124</v>
      </c>
    </row>
    <row r="13815" spans="1:12" hidden="1" x14ac:dyDescent="0.3">
      <c r="A13815" s="18" t="str">
        <f t="shared" ref="A13815" si="4652">+IF(OR(C13811=""),"NO",1)</f>
        <v>NO</v>
      </c>
      <c r="B13815" s="18"/>
      <c r="E13815" s="330"/>
      <c r="F13815" s="60" t="str">
        <f>+$F$30</f>
        <v>EXPERIENCIA APORTADA</v>
      </c>
      <c r="G13815" s="340" t="s">
        <v>124</v>
      </c>
      <c r="H13815" s="341"/>
      <c r="I13815" s="341"/>
      <c r="J13815" s="341"/>
      <c r="K13815" s="341"/>
      <c r="L13815" s="342"/>
    </row>
    <row r="13816" spans="1:12" hidden="1" x14ac:dyDescent="0.3">
      <c r="A13816" s="18" t="str">
        <f t="shared" ref="A13816" si="4653">+IF(OR(C13811=""),"NO",1)</f>
        <v>NO</v>
      </c>
      <c r="B13816" s="18"/>
      <c r="E13816" s="331"/>
      <c r="F13816" s="62" t="str">
        <f>+$F$31</f>
        <v>OBSERVACIÓN</v>
      </c>
      <c r="G13816" s="343" t="s">
        <v>124</v>
      </c>
      <c r="H13816" s="344"/>
      <c r="I13816" s="344"/>
      <c r="J13816" s="344"/>
      <c r="K13816" s="344"/>
      <c r="L13816" s="345"/>
    </row>
    <row r="13817" spans="1:12" ht="8.5" hidden="1" customHeight="1" x14ac:dyDescent="0.3">
      <c r="A13817" s="18" t="str">
        <f t="shared" ref="A13817" si="4654">+IF(OR(C13811=""),"NO",1)</f>
        <v>NO</v>
      </c>
      <c r="B13817" s="18"/>
      <c r="E13817" s="49"/>
      <c r="F13817" s="50"/>
      <c r="G13817" s="51"/>
      <c r="H13817" s="51"/>
      <c r="I13817" s="51"/>
      <c r="J13817" s="51"/>
      <c r="K13817" s="51"/>
      <c r="L13817" s="52"/>
    </row>
    <row r="13818" spans="1:12" hidden="1" x14ac:dyDescent="0.3">
      <c r="A13818" s="18" t="str">
        <f t="shared" ref="A13818" si="4655">+IF(OR(C13818=""),"NO",1)</f>
        <v>NO</v>
      </c>
      <c r="B13818" s="18"/>
      <c r="C13818" s="1" t="s">
        <v>124</v>
      </c>
      <c r="E13818" s="329">
        <v>7</v>
      </c>
      <c r="F13818" s="53" t="str">
        <f>+$F$26</f>
        <v>OBJETO</v>
      </c>
      <c r="G13818" s="332" t="s">
        <v>124</v>
      </c>
      <c r="H13818" s="333"/>
      <c r="I13818" s="333"/>
      <c r="J13818" s="333"/>
      <c r="K13818" s="333"/>
      <c r="L13818" s="334"/>
    </row>
    <row r="13819" spans="1:12" hidden="1" x14ac:dyDescent="0.3">
      <c r="A13819" s="18" t="str">
        <f t="shared" ref="A13819" si="4656">+IF(OR(C13818=""),"NO",1)</f>
        <v>NO</v>
      </c>
      <c r="B13819" s="18"/>
      <c r="E13819" s="330"/>
      <c r="F13819" s="54" t="str">
        <f>+$F$27</f>
        <v>CONTRATANTE</v>
      </c>
      <c r="G13819" s="335" t="s">
        <v>124</v>
      </c>
      <c r="H13819" s="310"/>
      <c r="I13819" s="310"/>
      <c r="J13819" s="310"/>
      <c r="K13819" s="310"/>
      <c r="L13819" s="336"/>
    </row>
    <row r="13820" spans="1:12" hidden="1" x14ac:dyDescent="0.3">
      <c r="A13820" s="18" t="str">
        <f t="shared" ref="A13820" si="4657">+IF(OR(C13818=""),"NO",1)</f>
        <v>NO</v>
      </c>
      <c r="B13820" s="18"/>
      <c r="E13820" s="330"/>
      <c r="F13820" s="54" t="str">
        <f>+$F$28</f>
        <v>APORTANTE</v>
      </c>
      <c r="G13820" s="337" t="s">
        <v>124</v>
      </c>
      <c r="H13820" s="338"/>
      <c r="I13820" s="338"/>
      <c r="J13820" s="338"/>
      <c r="K13820" s="338"/>
      <c r="L13820" s="339"/>
    </row>
    <row r="13821" spans="1:12" hidden="1" x14ac:dyDescent="0.3">
      <c r="A13821" s="18" t="str">
        <f t="shared" ref="A13821" si="4658">+IF(OR(C13818=""),"NO",1)</f>
        <v>NO</v>
      </c>
      <c r="B13821" s="18"/>
      <c r="E13821" s="330"/>
      <c r="F13821" s="54" t="str">
        <f>+$F$29</f>
        <v>VALOR /SMMLV)</v>
      </c>
      <c r="G13821" s="55" t="s">
        <v>124</v>
      </c>
      <c r="H13821" s="56" t="str">
        <f>+$H$29</f>
        <v>% PART..</v>
      </c>
      <c r="I13821" s="57" t="s">
        <v>124</v>
      </c>
      <c r="J13821" s="58" t="str">
        <f>+$J$29</f>
        <v>VALOR ACREDITADO</v>
      </c>
      <c r="K13821" s="59"/>
      <c r="L13821" s="47" t="s">
        <v>124</v>
      </c>
    </row>
    <row r="13822" spans="1:12" hidden="1" x14ac:dyDescent="0.3">
      <c r="A13822" s="18" t="str">
        <f t="shared" ref="A13822" si="4659">+IF(OR(C13818=""),"NO",1)</f>
        <v>NO</v>
      </c>
      <c r="B13822" s="18"/>
      <c r="E13822" s="330"/>
      <c r="F13822" s="60" t="str">
        <f>+$F$30</f>
        <v>EXPERIENCIA APORTADA</v>
      </c>
      <c r="G13822" s="340" t="s">
        <v>124</v>
      </c>
      <c r="H13822" s="341"/>
      <c r="I13822" s="341"/>
      <c r="J13822" s="341"/>
      <c r="K13822" s="341"/>
      <c r="L13822" s="342"/>
    </row>
    <row r="13823" spans="1:12" hidden="1" x14ac:dyDescent="0.3">
      <c r="A13823" s="18" t="str">
        <f t="shared" ref="A13823" si="4660">+IF(OR(C13818=""),"NO",1)</f>
        <v>NO</v>
      </c>
      <c r="B13823" s="18"/>
      <c r="E13823" s="331"/>
      <c r="F13823" s="62" t="str">
        <f>+$F$31</f>
        <v>OBSERVACIÓN</v>
      </c>
      <c r="G13823" s="343" t="s">
        <v>124</v>
      </c>
      <c r="H13823" s="344"/>
      <c r="I13823" s="344"/>
      <c r="J13823" s="344"/>
      <c r="K13823" s="344"/>
      <c r="L13823" s="345"/>
    </row>
    <row r="13824" spans="1:12" hidden="1" x14ac:dyDescent="0.3">
      <c r="A13824" s="18" t="str">
        <f t="shared" ref="A13824" si="4661">+IF(OR(C13818=""),"NO",1)</f>
        <v>NO</v>
      </c>
      <c r="B13824" s="18"/>
      <c r="E13824" s="49"/>
      <c r="F13824" s="50"/>
      <c r="G13824" s="51"/>
      <c r="H13824" s="51"/>
      <c r="I13824" s="51"/>
      <c r="J13824" s="51"/>
      <c r="K13824" s="51"/>
      <c r="L13824" s="52"/>
    </row>
    <row r="13825" spans="1:12" hidden="1" x14ac:dyDescent="0.3">
      <c r="A13825" s="1" t="str">
        <f>+A13760</f>
        <v>NO</v>
      </c>
      <c r="C13825" s="1" t="str">
        <f>"N"&amp;C13760</f>
        <v>N</v>
      </c>
      <c r="E13825" s="63"/>
      <c r="F13825" s="64" t="str">
        <f>+$F$75</f>
        <v>TOTAL DE CONTRATOS PRESENTADOS VÁLIDOS QUE CUMPLEN EXPERIENCIA ACREDITADA:</v>
      </c>
      <c r="G13825" s="65"/>
      <c r="H13825" s="65"/>
      <c r="I13825" s="65"/>
      <c r="J13825" s="66"/>
      <c r="K13825" s="65"/>
      <c r="L13825" s="67" t="s">
        <v>124</v>
      </c>
    </row>
    <row r="13826" spans="1:12" ht="6.65" hidden="1" customHeight="1" x14ac:dyDescent="0.3">
      <c r="A13826" s="1" t="str">
        <f>+A13760</f>
        <v>NO</v>
      </c>
      <c r="E13826" s="51"/>
      <c r="F13826" s="50"/>
      <c r="G13826" s="51"/>
      <c r="H13826" s="51"/>
      <c r="I13826" s="51"/>
      <c r="J13826" s="51"/>
      <c r="K13826" s="51"/>
      <c r="L13826" s="51"/>
    </row>
    <row r="13827" spans="1:12" hidden="1" x14ac:dyDescent="0.3">
      <c r="A13827" s="1" t="str">
        <f>+A13760</f>
        <v>NO</v>
      </c>
      <c r="E13827" s="63"/>
      <c r="F13827" s="63" t="str">
        <f>+$F$77</f>
        <v>ACREDITA SUMINISTRO E INSTALACIÓN DE MOBILIARIO POR LO MENOS EN UN (1) CONTRATO VÁLIDO</v>
      </c>
      <c r="G13827" s="65"/>
      <c r="H13827" s="65"/>
      <c r="I13827" s="65"/>
      <c r="J13827" s="66"/>
      <c r="K13827" s="65"/>
      <c r="L13827" s="68" t="s">
        <v>157</v>
      </c>
    </row>
    <row r="13828" spans="1:12" ht="5.15" hidden="1" customHeight="1" x14ac:dyDescent="0.3">
      <c r="A13828" s="1" t="str">
        <f>+A13760</f>
        <v>NO</v>
      </c>
      <c r="E13828" s="51"/>
      <c r="F13828" s="50"/>
      <c r="G13828" s="51"/>
      <c r="H13828" s="51"/>
      <c r="I13828" s="51"/>
      <c r="J13828" s="51"/>
      <c r="K13828" s="51"/>
      <c r="L13828" s="51"/>
    </row>
    <row r="13829" spans="1:12" ht="12.75" hidden="1" customHeight="1" x14ac:dyDescent="0.3">
      <c r="A13829" s="1" t="str">
        <f>+A13760</f>
        <v>NO</v>
      </c>
      <c r="E13829" s="69" t="str">
        <f>+$E$79</f>
        <v>EXPERIENCIA ESPECÍFICA NUMERAL 10.1.1 A</v>
      </c>
      <c r="F13829" s="70"/>
      <c r="G13829" s="70"/>
      <c r="H13829" s="70"/>
      <c r="I13829" s="70"/>
      <c r="J13829" s="70"/>
      <c r="K13829" s="70"/>
      <c r="L13829" s="71"/>
    </row>
    <row r="13830" spans="1:12" ht="26.5" hidden="1" customHeight="1" x14ac:dyDescent="0.3">
      <c r="A13830" s="1" t="str">
        <f>+A13760</f>
        <v>NO</v>
      </c>
      <c r="E13830" s="72"/>
      <c r="F13830" s="325" t="str">
        <f>+$F$80</f>
        <v>Por lo menos uno (1) de los contratos válidos aportados como experiencia general debe corresponder mínimo al 60% del presupuesto oficial del presente proceso de selección.  (SMMLV)</v>
      </c>
      <c r="G13830" s="326"/>
      <c r="H13830" s="326"/>
      <c r="I13830" s="326"/>
      <c r="J13830" s="326"/>
      <c r="K13830" s="73" t="s">
        <v>124</v>
      </c>
      <c r="L13830" s="74" t="s">
        <v>124</v>
      </c>
    </row>
    <row r="13831" spans="1:12" ht="23.5" hidden="1" customHeight="1" x14ac:dyDescent="0.3">
      <c r="A13831" s="1" t="str">
        <f>+A13760</f>
        <v>NO</v>
      </c>
      <c r="E13831" s="63"/>
      <c r="F13831" s="325" t="str">
        <f>+$F$81</f>
        <v xml:space="preserve">Deberá acreditarse en al menos uno (1) de los contratos válidos aportados como experiencia general una </v>
      </c>
      <c r="G13831" s="326"/>
      <c r="H13831" s="326"/>
      <c r="I13831" s="326"/>
      <c r="J13831" s="326"/>
      <c r="K13831" s="73" t="s">
        <v>124</v>
      </c>
      <c r="L13831" s="74" t="s">
        <v>124</v>
      </c>
    </row>
    <row r="13832" spans="1:12" ht="23.5" hidden="1" customHeight="1" x14ac:dyDescent="0.3">
      <c r="A13832" s="18" t="s">
        <v>30</v>
      </c>
      <c r="E13832" s="63"/>
      <c r="F13832" s="325" t="str">
        <f>+$F$82</f>
        <v xml:space="preserve">Deberá acreditarse en al menos uno (1) de los contratos válidos aportados interventoría a intervención de </v>
      </c>
      <c r="G13832" s="326"/>
      <c r="H13832" s="326"/>
      <c r="I13832" s="326"/>
      <c r="J13832" s="326"/>
      <c r="K13832" s="73">
        <f>+$K$82</f>
        <v>0</v>
      </c>
      <c r="L13832" s="74" t="s">
        <v>124</v>
      </c>
    </row>
    <row r="13833" spans="1:12" ht="36" hidden="1" customHeight="1" x14ac:dyDescent="0.3">
      <c r="A13833" s="18" t="s">
        <v>30</v>
      </c>
      <c r="E13833" s="63"/>
      <c r="F13833" s="325" t="str">
        <f>+$F$83</f>
        <v xml:space="preserve">Deberá acreditarse en al menos uno (1) de los contratos válidos aportados interventoría a intervención de </v>
      </c>
      <c r="G13833" s="326"/>
      <c r="H13833" s="326"/>
      <c r="I13833" s="326"/>
      <c r="J13833" s="326"/>
      <c r="K13833" s="75">
        <f>+$K$83</f>
        <v>0</v>
      </c>
      <c r="L13833" s="76" t="s">
        <v>124</v>
      </c>
    </row>
    <row r="13834" spans="1:12" hidden="1" x14ac:dyDescent="0.3">
      <c r="A13834" s="1" t="str">
        <f>+A13760</f>
        <v>NO</v>
      </c>
      <c r="E13834" s="51"/>
      <c r="F13834" s="50"/>
      <c r="G13834" s="51"/>
      <c r="H13834" s="51"/>
      <c r="I13834" s="51"/>
      <c r="J13834" s="51"/>
      <c r="K13834" s="51"/>
      <c r="L13834" s="51"/>
    </row>
    <row r="13835" spans="1:12" ht="12.75" hidden="1" customHeight="1" x14ac:dyDescent="0.3">
      <c r="A13835" s="1" t="str">
        <f>+A13760</f>
        <v>NO</v>
      </c>
      <c r="E13835" s="40" t="str">
        <f>+$E$85</f>
        <v>VALOR MÍNIMO A CERIFICAR % P.O EN SMMMLV. NUMERAL 3.9.1</v>
      </c>
      <c r="F13835" s="41"/>
      <c r="G13835" s="41"/>
      <c r="H13835" s="41"/>
      <c r="I13835" s="41"/>
      <c r="J13835" s="41"/>
      <c r="K13835" s="41"/>
      <c r="L13835" s="42"/>
    </row>
    <row r="13836" spans="1:12" hidden="1" x14ac:dyDescent="0.3">
      <c r="A13836" s="1" t="str">
        <f>+A13760</f>
        <v>NO</v>
      </c>
      <c r="C13836" s="1" t="str">
        <f>"M"&amp;C13760</f>
        <v>M</v>
      </c>
      <c r="E13836" s="77" t="str">
        <f>+$E$86</f>
        <v>100% P.O.</v>
      </c>
      <c r="F13836" s="78"/>
      <c r="G13836" s="61">
        <v>242.41716883554506</v>
      </c>
      <c r="H13836" s="124" t="str">
        <f>+$H$86</f>
        <v>TOTAL EJECUTADO DE CONTRATOS ACREDITADOS</v>
      </c>
      <c r="I13836" s="124"/>
      <c r="J13836" s="124"/>
      <c r="K13836" s="55" t="s">
        <v>124</v>
      </c>
      <c r="L13836" s="47" t="s">
        <v>124</v>
      </c>
    </row>
    <row r="13837" spans="1:12" hidden="1" x14ac:dyDescent="0.3">
      <c r="A13837" s="1" t="str">
        <f>+A13760</f>
        <v>NO</v>
      </c>
      <c r="E13837" s="39"/>
      <c r="F13837" s="39"/>
      <c r="G13837" s="39"/>
      <c r="H13837" s="39"/>
      <c r="I13837" s="39"/>
      <c r="J13837" s="39"/>
      <c r="K13837" s="39"/>
      <c r="L13837" s="39"/>
    </row>
    <row r="13838" spans="1:12" ht="12.75" hidden="1" customHeight="1" x14ac:dyDescent="0.3">
      <c r="A13838" s="18" t="s">
        <v>30</v>
      </c>
      <c r="B13838" s="18"/>
      <c r="E13838" s="40" t="str">
        <f>+$E$88</f>
        <v>CONSIDERACIONES PARA LA VALIDEZ DE LA EXPERIENCIA REQUERIDA: EXPERIENCIA PROPONENTES PLURALES NUMERAL 10.1.2 D</v>
      </c>
      <c r="F13838" s="41"/>
      <c r="G13838" s="41"/>
      <c r="H13838" s="41"/>
      <c r="I13838" s="41"/>
      <c r="J13838" s="41"/>
      <c r="K13838" s="41"/>
      <c r="L13838" s="42"/>
    </row>
    <row r="13839" spans="1:12" ht="28" hidden="1" customHeight="1" x14ac:dyDescent="0.3">
      <c r="A13839" s="18" t="s">
        <v>30</v>
      </c>
      <c r="B13839" s="18"/>
      <c r="C13839" s="1" t="str">
        <f>"O"&amp;C13760</f>
        <v>O</v>
      </c>
      <c r="E13839" s="80" t="str">
        <f>+$E$89</f>
        <v>i)</v>
      </c>
      <c r="F13839" s="327" t="str">
        <f>+$F$89</f>
        <v>Uno de los integrantes debe aportar como mínimo el cincuenta por ciento (50 %) de la experiencia solicitada</v>
      </c>
      <c r="G13839" s="328"/>
      <c r="H13839" s="328"/>
      <c r="I13839" s="328"/>
      <c r="J13839" s="328"/>
      <c r="K13839" s="73" t="s">
        <v>124</v>
      </c>
      <c r="L13839" s="47" t="s">
        <v>124</v>
      </c>
    </row>
    <row r="13840" spans="1:12" ht="28" hidden="1" customHeight="1" x14ac:dyDescent="0.3">
      <c r="A13840" s="18" t="s">
        <v>30</v>
      </c>
      <c r="B13840" s="18"/>
      <c r="C13840" s="1" t="str">
        <f>"O"&amp;C13760</f>
        <v>O</v>
      </c>
      <c r="E13840" s="80" t="str">
        <f>+$E$90</f>
        <v>ii)</v>
      </c>
      <c r="F13840" s="327" t="str">
        <f>+$F$90</f>
        <v>Todos los demás ntegrantes deben acreditar al menos el cinco por ciento (5 %) de la experiencia solicitada, solo uno (1) de los integrantes podrá no acreditar experiencia pero su porcentaje de participación  no podrá superar el diez por ciento (10 %)</v>
      </c>
      <c r="G13840" s="328"/>
      <c r="H13840" s="328"/>
      <c r="I13840" s="328"/>
      <c r="J13840" s="328"/>
      <c r="K13840" s="73" t="s">
        <v>124</v>
      </c>
      <c r="L13840" s="47" t="s">
        <v>124</v>
      </c>
    </row>
    <row r="13841" spans="1:12" hidden="1" x14ac:dyDescent="0.3">
      <c r="A13841" s="18" t="s">
        <v>30</v>
      </c>
      <c r="B13841" s="18"/>
      <c r="E13841" s="39"/>
      <c r="F13841" s="39"/>
      <c r="G13841" s="39"/>
      <c r="H13841" s="39"/>
      <c r="I13841" s="39"/>
      <c r="J13841" s="39"/>
      <c r="K13841" s="39"/>
      <c r="L13841" s="39"/>
    </row>
    <row r="13842" spans="1:12" ht="13" hidden="1" customHeight="1" x14ac:dyDescent="0.3">
      <c r="A13842" s="18" t="str">
        <f>+A13760</f>
        <v>NO</v>
      </c>
      <c r="B13842" s="18"/>
      <c r="E13842" s="69" t="str">
        <f>+$E$92</f>
        <v>VERIFICACIÓN Y ASIGNACIÓN DE PUNTAJE POR LA EXPERIENCIA DEL PROPONENTE</v>
      </c>
      <c r="F13842" s="70"/>
      <c r="G13842" s="70"/>
      <c r="H13842" s="70"/>
      <c r="I13842" s="70"/>
      <c r="J13842" s="70"/>
      <c r="K13842" s="70"/>
      <c r="L13842" s="71"/>
    </row>
    <row r="13843" spans="1:12" hidden="1" x14ac:dyDescent="0.3">
      <c r="A13843" s="18" t="str">
        <f>+A13760</f>
        <v>NO</v>
      </c>
      <c r="B13843" s="18"/>
      <c r="E13843" s="81"/>
      <c r="F13843" s="323" t="str">
        <f>+$F$93</f>
        <v>No. CONTRATOS QUE ACREDITAN LA EXPERIENCIA (NO OBJETO DE SUBSANACIÓN)</v>
      </c>
      <c r="G13843" s="324"/>
      <c r="H13843" s="324"/>
      <c r="I13843" s="324"/>
      <c r="J13843" s="324"/>
      <c r="K13843" s="82"/>
      <c r="L13843" s="83" t="s">
        <v>124</v>
      </c>
    </row>
    <row r="13844" spans="1:12" ht="13" hidden="1" customHeight="1" x14ac:dyDescent="0.3">
      <c r="A13844" s="18" t="str">
        <f>+A13760</f>
        <v>NO</v>
      </c>
      <c r="B13844" s="18"/>
      <c r="E13844" s="84"/>
      <c r="F13844" s="323" t="str">
        <f>+$F$94</f>
        <v>TOTAL EJECUTADO DE CONTRATOS ACREDITADOS PROPUESTA INICIAL</v>
      </c>
      <c r="G13844" s="324"/>
      <c r="H13844" s="324"/>
      <c r="I13844" s="324"/>
      <c r="J13844" s="324"/>
      <c r="K13844" s="85"/>
      <c r="L13844" s="86" t="s">
        <v>124</v>
      </c>
    </row>
    <row r="13845" spans="1:12" ht="13" hidden="1" customHeight="1" x14ac:dyDescent="0.3">
      <c r="A13845" s="18" t="str">
        <f>+A13760</f>
        <v>NO</v>
      </c>
      <c r="B13845" s="18"/>
      <c r="E13845" s="87"/>
      <c r="F13845" s="323" t="str">
        <f>+$F$95</f>
        <v>PROMEDIO VALOR ACREDITADO EN SMMLV</v>
      </c>
      <c r="G13845" s="324"/>
      <c r="H13845" s="324"/>
      <c r="I13845" s="324"/>
      <c r="J13845" s="324"/>
      <c r="K13845" s="66"/>
      <c r="L13845" s="88" t="s">
        <v>124</v>
      </c>
    </row>
    <row r="13846" spans="1:12" hidden="1" x14ac:dyDescent="0.3">
      <c r="A13846" s="18" t="str">
        <f>+A13760</f>
        <v>NO</v>
      </c>
      <c r="B13846" s="18"/>
      <c r="E13846" s="89"/>
      <c r="F13846" s="89"/>
      <c r="G13846" s="89"/>
      <c r="H13846" s="89"/>
      <c r="I13846" s="89"/>
      <c r="J13846" s="89"/>
      <c r="K13846" s="89"/>
      <c r="L13846" s="89"/>
    </row>
    <row r="13847" spans="1:12" ht="13" hidden="1" customHeight="1" x14ac:dyDescent="0.3">
      <c r="A13847" s="18" t="str">
        <f>+A13760</f>
        <v>NO</v>
      </c>
      <c r="B13847" s="18"/>
      <c r="E13847" s="69" t="str">
        <f>+$E$97</f>
        <v>3.9.2 EXIGENCIAS MÍNIMAS DE EXPERIENCIA Y FORMACIÓN ACADÉMICA DEL EQUIPO DE TRABAJO</v>
      </c>
      <c r="F13847" s="70"/>
      <c r="G13847" s="70"/>
      <c r="H13847" s="70"/>
      <c r="I13847" s="70"/>
      <c r="J13847" s="70"/>
      <c r="K13847" s="70"/>
      <c r="L13847" s="71"/>
    </row>
    <row r="13848" spans="1:12" hidden="1" x14ac:dyDescent="0.3">
      <c r="A13848" s="18" t="str">
        <f>+A13760</f>
        <v>NO</v>
      </c>
      <c r="B13848" s="18"/>
      <c r="E13848" s="90" t="str">
        <f>+$E$98</f>
        <v>Formulario 8</v>
      </c>
      <c r="F13848" s="315" t="s">
        <v>46</v>
      </c>
      <c r="G13848" s="316"/>
      <c r="H13848" s="317"/>
      <c r="I13848" s="318"/>
      <c r="J13848" s="318"/>
      <c r="K13848" s="318"/>
      <c r="L13848" s="319"/>
    </row>
    <row r="13849" spans="1:12" hidden="1" x14ac:dyDescent="0.3">
      <c r="A13849" s="18" t="str">
        <f>+A13760</f>
        <v>NO</v>
      </c>
      <c r="B13849" s="18"/>
      <c r="E13849" s="91" t="s">
        <v>124</v>
      </c>
      <c r="F13849" s="91" t="str">
        <f>+$F$99</f>
        <v>Director de Interventoría</v>
      </c>
      <c r="G13849" s="91" t="str">
        <f>+$G$99</f>
        <v>Residente de Interventoría</v>
      </c>
      <c r="H13849" s="320"/>
      <c r="I13849" s="321"/>
      <c r="J13849" s="321"/>
      <c r="K13849" s="321"/>
      <c r="L13849" s="322"/>
    </row>
    <row r="13850" spans="1:12" hidden="1" x14ac:dyDescent="0.3">
      <c r="A13850" s="18" t="str">
        <f>+A13760</f>
        <v>NO</v>
      </c>
      <c r="B13850" s="18"/>
      <c r="E13850" s="304" t="str">
        <f>+$E$100</f>
        <v>OBSERVACIONES RESPECTO REQUISITO HABILITANTE DEL PERSONAL CLAVE EVALUABLE</v>
      </c>
      <c r="F13850" s="305"/>
      <c r="G13850" s="305"/>
      <c r="H13850" s="305"/>
      <c r="I13850" s="305"/>
      <c r="J13850" s="305"/>
      <c r="K13850" s="305"/>
      <c r="L13850" s="305"/>
    </row>
    <row r="13851" spans="1:12" hidden="1" x14ac:dyDescent="0.3">
      <c r="A13851" s="18" t="str">
        <f>+A13760</f>
        <v>NO</v>
      </c>
      <c r="B13851" s="18"/>
      <c r="E13851" s="312" t="s">
        <v>124</v>
      </c>
      <c r="F13851" s="313"/>
      <c r="G13851" s="313"/>
      <c r="H13851" s="313"/>
      <c r="I13851" s="313"/>
      <c r="J13851" s="313"/>
      <c r="K13851" s="313"/>
      <c r="L13851" s="314"/>
    </row>
    <row r="13852" spans="1:12" hidden="1" x14ac:dyDescent="0.3">
      <c r="A13852" s="18" t="str">
        <f>+A13760</f>
        <v>NO</v>
      </c>
      <c r="B13852" s="18"/>
      <c r="E13852" s="89"/>
      <c r="F13852" s="89"/>
      <c r="G13852" s="89"/>
      <c r="H13852" s="89"/>
      <c r="I13852" s="89"/>
      <c r="J13852" s="89"/>
      <c r="K13852" s="89"/>
      <c r="L13852" s="89"/>
    </row>
    <row r="13853" spans="1:12" ht="13" hidden="1" customHeight="1" x14ac:dyDescent="0.3">
      <c r="A13853" s="18" t="str">
        <f>+A13760</f>
        <v>NO</v>
      </c>
      <c r="B13853" s="18"/>
      <c r="E13853" s="69" t="str">
        <f>+$E$103</f>
        <v>4.2 EQUIPO DE TRABAJO (Personal Clave Evaluable)</v>
      </c>
      <c r="F13853" s="70"/>
      <c r="G13853" s="70"/>
      <c r="H13853" s="70"/>
      <c r="I13853" s="70"/>
      <c r="J13853" s="70"/>
      <c r="K13853" s="70"/>
      <c r="L13853" s="71"/>
    </row>
    <row r="13854" spans="1:12" ht="23.25" hidden="1" customHeight="1" x14ac:dyDescent="0.3">
      <c r="A13854" s="18" t="str">
        <f>+A13760</f>
        <v>NO</v>
      </c>
      <c r="B13854" s="18"/>
      <c r="E13854" s="90" t="str">
        <f>+$E$104</f>
        <v>Formulario 9</v>
      </c>
      <c r="F13854" s="315" t="s">
        <v>46</v>
      </c>
      <c r="G13854" s="316"/>
      <c r="H13854" s="317"/>
      <c r="I13854" s="318"/>
      <c r="J13854" s="318"/>
      <c r="K13854" s="318"/>
      <c r="L13854" s="319"/>
    </row>
    <row r="13855" spans="1:12" hidden="1" x14ac:dyDescent="0.3">
      <c r="A13855" s="18" t="str">
        <f>+A13760</f>
        <v>NO</v>
      </c>
      <c r="B13855" s="18"/>
      <c r="E13855" s="91" t="s">
        <v>124</v>
      </c>
      <c r="F13855" s="91" t="str">
        <f>+$F$99</f>
        <v>Director de Interventoría</v>
      </c>
      <c r="G13855" s="91" t="str">
        <f>+$G$99</f>
        <v>Residente de Interventoría</v>
      </c>
      <c r="H13855" s="320"/>
      <c r="I13855" s="321"/>
      <c r="J13855" s="321"/>
      <c r="K13855" s="321"/>
      <c r="L13855" s="322"/>
    </row>
    <row r="13856" spans="1:12" hidden="1" x14ac:dyDescent="0.3">
      <c r="A13856" s="18" t="str">
        <f>+A13760</f>
        <v>NO</v>
      </c>
      <c r="B13856" s="18"/>
      <c r="E13856" s="89"/>
      <c r="F13856" s="89"/>
      <c r="G13856" s="89"/>
      <c r="H13856" s="89"/>
      <c r="I13856" s="89"/>
      <c r="J13856" s="89"/>
      <c r="K13856" s="89"/>
      <c r="L13856" s="89"/>
    </row>
    <row r="13857" spans="1:12" hidden="1" x14ac:dyDescent="0.3">
      <c r="A13857" s="1" t="str">
        <f>+A13760</f>
        <v>NO</v>
      </c>
      <c r="E13857" s="92" t="str">
        <f>+E13732</f>
        <v>CRITERIOS DE EVALUACIÓN Y PUNTAJE</v>
      </c>
      <c r="F13857" s="93"/>
      <c r="G13857" s="93"/>
      <c r="H13857" s="93"/>
      <c r="I13857" s="93"/>
      <c r="J13857" s="93"/>
      <c r="K13857" s="94"/>
      <c r="L13857" s="95" t="str">
        <f>+$L$107</f>
        <v>PUNTAJE OBTENIDO</v>
      </c>
    </row>
    <row r="13858" spans="1:12" hidden="1" x14ac:dyDescent="0.3">
      <c r="A13858" s="1" t="str">
        <f>+A13760</f>
        <v>NO</v>
      </c>
      <c r="E13858" s="96" t="str">
        <f>+$E$108</f>
        <v>VALOR</v>
      </c>
      <c r="F13858" s="97" t="str">
        <f>+$F$108</f>
        <v>EQUIPO DE TRABAJO (PERSONAL CLAVE EVALUABLE)</v>
      </c>
      <c r="G13858" s="24"/>
      <c r="H13858" s="24"/>
      <c r="I13858" s="24"/>
      <c r="J13858" s="24"/>
      <c r="K13858" s="24"/>
      <c r="L13858" s="98"/>
    </row>
    <row r="13859" spans="1:12" ht="12.75" hidden="1" customHeight="1" x14ac:dyDescent="0.3">
      <c r="A13859" s="1" t="str">
        <f>+A13760</f>
        <v>NO</v>
      </c>
      <c r="E13859" s="96">
        <f>+$E$109</f>
        <v>5</v>
      </c>
      <c r="F13859" s="307" t="str">
        <f>+$F$109</f>
        <v xml:space="preserve"> Experiencia Específica adicional</v>
      </c>
      <c r="G13859" s="308"/>
      <c r="H13859" s="308"/>
      <c r="I13859" s="308"/>
      <c r="J13859" s="308"/>
      <c r="K13859" s="309"/>
      <c r="L13859" s="99" t="str">
        <f>IFERROR(IF(VLOOKUP(C13760,'R. PUNTAJES'!$C$14:$R$213,'R. PUNTAJES'!$I$10,0)="","",VLOOKUP(C13760,'R. PUNTAJES'!$C$14:$R$213,'R. PUNTAJES'!$I$10,0)),"")</f>
        <v/>
      </c>
    </row>
    <row r="13860" spans="1:12" ht="12.75" hidden="1" customHeight="1" x14ac:dyDescent="0.3">
      <c r="A13860" s="1" t="str">
        <f>+A13760</f>
        <v>NO</v>
      </c>
      <c r="E13860" s="96">
        <f>+$E$110</f>
        <v>5</v>
      </c>
      <c r="F13860" s="307" t="str">
        <f>+$F$110</f>
        <v>Formación Académica adicional</v>
      </c>
      <c r="G13860" s="308"/>
      <c r="H13860" s="308"/>
      <c r="I13860" s="308"/>
      <c r="J13860" s="308"/>
      <c r="K13860" s="309"/>
      <c r="L13860" s="99" t="str">
        <f>IFERROR(IF(VLOOKUP(C13760,'R. PUNTAJES'!$C$14:$R$213,'R. PUNTAJES'!$J$10,0)="","",VLOOKUP(C13760,'R. PUNTAJES'!$C$14:$R$213,'R. PUNTAJES'!$J$10,0)),"")</f>
        <v/>
      </c>
    </row>
    <row r="13861" spans="1:12" hidden="1" x14ac:dyDescent="0.3">
      <c r="A13861" s="18" t="str">
        <f>+A13760</f>
        <v>NO</v>
      </c>
      <c r="B13861" s="18"/>
      <c r="E13861" s="100"/>
      <c r="F13861" s="101" t="str">
        <f>+$F$111</f>
        <v>FACTOR DE SOSTENIBILIDAD</v>
      </c>
      <c r="G13861" s="102"/>
      <c r="H13861" s="102"/>
      <c r="I13861" s="102"/>
      <c r="J13861" s="102"/>
      <c r="K13861" s="102"/>
      <c r="L13861" s="103"/>
    </row>
    <row r="13862" spans="1:12" hidden="1" x14ac:dyDescent="0.3">
      <c r="A13862" s="18" t="str">
        <f>+A13760</f>
        <v>NO</v>
      </c>
      <c r="B13862" s="18"/>
      <c r="E13862" s="104">
        <v>1</v>
      </c>
      <c r="F13862" s="105" t="str">
        <f>+$F$112</f>
        <v>Compromisos Sostenibilidad</v>
      </c>
      <c r="G13862" s="106"/>
      <c r="H13862" s="106"/>
      <c r="I13862" s="106"/>
      <c r="J13862" s="106"/>
      <c r="K13862" s="106"/>
      <c r="L13862" s="107" t="str">
        <f>IFERROR(IF(VLOOKUP(C13760,'R. PUNTAJES'!$C$14:$R$213,'R. PUNTAJES'!$K$10,0)="","",VLOOKUP(C13760,'R. PUNTAJES'!$C$14:$R$213,'R. PUNTAJES'!$K$10,0)),"")</f>
        <v/>
      </c>
    </row>
    <row r="13863" spans="1:12" hidden="1" x14ac:dyDescent="0.3">
      <c r="A13863" s="1" t="str">
        <f>+A13760</f>
        <v>NO</v>
      </c>
      <c r="E13863" s="108"/>
      <c r="F13863" s="109" t="str">
        <f>+$F$113</f>
        <v>APOYO A LA INDUSTRIA NACIONAL</v>
      </c>
      <c r="G13863" s="110"/>
      <c r="H13863" s="110"/>
      <c r="I13863" s="110"/>
      <c r="J13863" s="110"/>
      <c r="K13863" s="110"/>
      <c r="L13863" s="111"/>
    </row>
    <row r="13864" spans="1:12" ht="12.75" hidden="1" customHeight="1" x14ac:dyDescent="0.3">
      <c r="A13864" s="1" t="str">
        <f>+A13760</f>
        <v>NO</v>
      </c>
      <c r="E13864" s="96">
        <v>20</v>
      </c>
      <c r="F13864" s="307" t="str">
        <f>+$F$114</f>
        <v>Promoción de Servicios Nacionales o con Trato Nacional</v>
      </c>
      <c r="G13864" s="308"/>
      <c r="H13864" s="308"/>
      <c r="I13864" s="308"/>
      <c r="J13864" s="308"/>
      <c r="K13864" s="309"/>
      <c r="L13864" s="99" t="str">
        <f>IFERROR(IF(VLOOKUP(C13760,'R. PUNTAJES'!$C$14:$R$213,'R. PUNTAJES'!$L$10,0)="","",
IF(VLOOKUP(C13760,'R. PUNTAJES'!$C$14:$R$213,'R. PUNTAJES'!$L$10,0)=5,0,
VLOOKUP(C13760,'R. PUNTAJES'!$C$14:$R$213,'R. PUNTAJES'!$L$10,0))),"")</f>
        <v/>
      </c>
    </row>
    <row r="13865" spans="1:12" ht="12.75" hidden="1" customHeight="1" x14ac:dyDescent="0.3">
      <c r="A13865" s="1" t="str">
        <f>+A13760</f>
        <v>NO</v>
      </c>
      <c r="E13865" s="96">
        <v>5</v>
      </c>
      <c r="F13865" s="307" t="str">
        <f>+$F$115</f>
        <v>Incorporación de componente nacional en servicios extranjeros</v>
      </c>
      <c r="G13865" s="308"/>
      <c r="H13865" s="308"/>
      <c r="I13865" s="308"/>
      <c r="J13865" s="308"/>
      <c r="K13865" s="309"/>
      <c r="L13865" s="99" t="str">
        <f>IFERROR(IF(VLOOKUP(C13760,'R. PUNTAJES'!$C$14:$R$213,'R. PUNTAJES'!$L$10,0)="","",
IF(VLOOKUP(C13760,'R. PUNTAJES'!$C$14:$R$213,'R. PUNTAJES'!$L$10,0)=20,0,
VLOOKUP(C13760,'R. PUNTAJES'!$C$14:$R$213,'R. PUNTAJES'!$L$10,0))),"")</f>
        <v/>
      </c>
    </row>
    <row r="13866" spans="1:12" hidden="1" x14ac:dyDescent="0.3">
      <c r="A13866" s="1" t="str">
        <f>+A13760</f>
        <v>NO</v>
      </c>
      <c r="E13866" s="112"/>
      <c r="F13866" s="97" t="str">
        <f>+$F$116</f>
        <v>VINCULACIÓN DE PERSONAS CON DISCAPACIDAD</v>
      </c>
      <c r="G13866" s="24"/>
      <c r="H13866" s="24"/>
      <c r="I13866" s="24"/>
      <c r="J13866" s="24"/>
      <c r="K13866" s="24"/>
      <c r="L13866" s="98"/>
    </row>
    <row r="13867" spans="1:12" ht="12.75" hidden="1" customHeight="1" x14ac:dyDescent="0.3">
      <c r="A13867" s="1" t="str">
        <f>+A13760</f>
        <v>NO</v>
      </c>
      <c r="E13867" s="96">
        <v>1</v>
      </c>
      <c r="F13867" s="307" t="str">
        <f>+$F$117</f>
        <v xml:space="preserve">Trabajadores vinculados a la planta de personal </v>
      </c>
      <c r="G13867" s="308"/>
      <c r="H13867" s="308"/>
      <c r="I13867" s="308"/>
      <c r="J13867" s="308"/>
      <c r="K13867" s="309"/>
      <c r="L13867" s="99" t="str">
        <f>IFERROR(IF(VLOOKUP(C13760,'R. PUNTAJES'!$C$14:$R$213,'R. PUNTAJES'!$M$10,0)="","",VLOOKUP(C13760,'R. PUNTAJES'!$C$14:$R$213,'R. PUNTAJES'!$M$10,0)),"")</f>
        <v/>
      </c>
    </row>
    <row r="13868" spans="1:12" hidden="1" x14ac:dyDescent="0.3">
      <c r="A13868" s="1" t="str">
        <f>+A13760</f>
        <v>NO</v>
      </c>
      <c r="E13868" s="112"/>
      <c r="F13868" s="97" t="str">
        <f>+$F$118</f>
        <v>EMPRENDIMIENTOS Y EMPRESAS DE MUJERES</v>
      </c>
      <c r="G13868" s="24"/>
      <c r="H13868" s="24"/>
      <c r="I13868" s="24"/>
      <c r="J13868" s="24"/>
      <c r="K13868" s="24"/>
      <c r="L13868" s="98"/>
    </row>
    <row r="13869" spans="1:12" ht="13" hidden="1" customHeight="1" x14ac:dyDescent="0.3">
      <c r="A13869" s="1" t="str">
        <f>+A13760</f>
        <v>NO</v>
      </c>
      <c r="E13869" s="96">
        <v>0.25</v>
      </c>
      <c r="F13869" s="307" t="str">
        <f>+$F$119</f>
        <v>Emprendimientos y empresas de mujeres</v>
      </c>
      <c r="G13869" s="308"/>
      <c r="H13869" s="308"/>
      <c r="I13869" s="308"/>
      <c r="J13869" s="308"/>
      <c r="K13869" s="309"/>
      <c r="L13869" s="113" t="str">
        <f>IFERROR(IF(VLOOKUP(C13760,'R. PUNTAJES'!$C$14:$R$213,'R. PUNTAJES'!$N$10,0)="","",VLOOKUP(C13760,'R. PUNTAJES'!$C$14:$R$213,'R. PUNTAJES'!$N$10,0)),"")</f>
        <v/>
      </c>
    </row>
    <row r="13870" spans="1:12" hidden="1" x14ac:dyDescent="0.3">
      <c r="A13870" s="18" t="str">
        <f>+A13871</f>
        <v>NO</v>
      </c>
      <c r="B13870" s="18"/>
      <c r="E13870" s="112"/>
      <c r="F13870" s="97" t="str">
        <f>+$F$120</f>
        <v>MIPYME</v>
      </c>
      <c r="G13870" s="24"/>
      <c r="H13870" s="24"/>
      <c r="I13870" s="24"/>
      <c r="J13870" s="24"/>
      <c r="K13870" s="24"/>
      <c r="L13870" s="98"/>
    </row>
    <row r="13871" spans="1:12" hidden="1" x14ac:dyDescent="0.3">
      <c r="A13871" s="18" t="str">
        <f>+IF(E13871=0,"NO",1)</f>
        <v>NO</v>
      </c>
      <c r="B13871" s="18"/>
      <c r="E13871" s="96">
        <v>0</v>
      </c>
      <c r="F13871" s="307" t="str">
        <f>+$F$121</f>
        <v>Mipyme</v>
      </c>
      <c r="G13871" s="308"/>
      <c r="H13871" s="308"/>
      <c r="I13871" s="308"/>
      <c r="J13871" s="308"/>
      <c r="K13871" s="309"/>
      <c r="L13871" s="113" t="str">
        <f>IFERROR(IF(VLOOKUP(C13760,'R. PUNTAJES'!$C$14:$R$213,'R. PUNTAJES'!$O$10,0)="","",VLOOKUP(C13760,'R. PUNTAJES'!$C$14:$R$213,'R. PUNTAJES'!$O$10,0)),"")</f>
        <v/>
      </c>
    </row>
    <row r="13872" spans="1:12" hidden="1" x14ac:dyDescent="0.3">
      <c r="A13872" s="1" t="str">
        <f>+A13760</f>
        <v>NO</v>
      </c>
      <c r="E13872" s="112"/>
      <c r="F13872" s="97" t="str">
        <f>+$F$122</f>
        <v>EXPERIENCIA DEL PROPONENTE</v>
      </c>
      <c r="G13872" s="24"/>
      <c r="H13872" s="24"/>
      <c r="I13872" s="24"/>
      <c r="J13872" s="24"/>
      <c r="K13872" s="24"/>
      <c r="L13872" s="98"/>
    </row>
    <row r="13873" spans="1:16" hidden="1" x14ac:dyDescent="0.3">
      <c r="A13873" s="1" t="str">
        <f>+A13760</f>
        <v>NO</v>
      </c>
      <c r="E13873" s="96">
        <v>59.5</v>
      </c>
      <c r="F13873" s="307" t="str">
        <f>+$F$123</f>
        <v>mediana con valor absoluto</v>
      </c>
      <c r="G13873" s="308"/>
      <c r="H13873" s="308"/>
      <c r="I13873" s="308"/>
      <c r="J13873" s="308"/>
      <c r="K13873" s="309"/>
      <c r="L13873" s="113" t="str">
        <f>IFERROR(IF(VLOOKUP(C13760,'R. PUNTAJES'!$C$14:$R$213,'R. PUNTAJES'!$R$10,0)="","",VLOOKUP(C13760,'R. PUNTAJES'!$C$14:$R$213,'R. PUNTAJES'!$R$10,0)),"")</f>
        <v/>
      </c>
    </row>
    <row r="13874" spans="1:16" hidden="1" x14ac:dyDescent="0.3">
      <c r="A13874" s="1" t="str">
        <f>+A13760</f>
        <v>NO</v>
      </c>
      <c r="E13874" s="112"/>
      <c r="F13874" s="97" t="str">
        <f>+$F$124</f>
        <v>MULTAS</v>
      </c>
      <c r="G13874" s="24"/>
      <c r="H13874" s="24"/>
      <c r="I13874" s="24"/>
      <c r="J13874" s="24"/>
      <c r="K13874" s="24"/>
      <c r="L13874" s="98"/>
    </row>
    <row r="13875" spans="1:16" ht="12.75" hidden="1" customHeight="1" x14ac:dyDescent="0.3">
      <c r="A13875" s="1" t="str">
        <f>+A13760</f>
        <v>NO</v>
      </c>
      <c r="E13875" s="96">
        <v>-2</v>
      </c>
      <c r="F13875" s="307" t="str">
        <f>+$F$125</f>
        <v>Una o más multas o cláusulas penales durante el último año</v>
      </c>
      <c r="G13875" s="310"/>
      <c r="H13875" s="310"/>
      <c r="I13875" s="310"/>
      <c r="J13875" s="310"/>
      <c r="K13875" s="311"/>
      <c r="L13875" s="99" t="str">
        <f>IFERROR(IF(VLOOKUP(C13760,'R. PUNTAJES'!$C$14:$R$213,'R. PUNTAJES'!$Q$10,0)="","",VLOOKUP(C13760,'R. PUNTAJES'!$C$14:$R$213,'R. PUNTAJES'!$Q$10,0)),"")</f>
        <v/>
      </c>
    </row>
    <row r="13876" spans="1:16" hidden="1" x14ac:dyDescent="0.3">
      <c r="A13876" s="1" t="str">
        <f>+A13760</f>
        <v>NO</v>
      </c>
      <c r="E13876" s="112"/>
      <c r="F13876" s="97" t="str">
        <f>+$F$126</f>
        <v>OBRAS INCONCLUSAS</v>
      </c>
      <c r="G13876" s="24"/>
      <c r="H13876" s="24"/>
      <c r="I13876" s="24"/>
      <c r="J13876" s="24"/>
      <c r="K13876" s="24"/>
      <c r="L13876" s="98"/>
    </row>
    <row r="13877" spans="1:16" hidden="1" x14ac:dyDescent="0.3">
      <c r="A13877" s="1" t="str">
        <f>+A13760</f>
        <v>NO</v>
      </c>
      <c r="E13877" s="96">
        <v>-1</v>
      </c>
      <c r="F13877" s="301" t="str">
        <f>+$F$127</f>
        <v>Anotación vigente de obra civil inconclusa</v>
      </c>
      <c r="G13877" s="302"/>
      <c r="H13877" s="302"/>
      <c r="I13877" s="302"/>
      <c r="J13877" s="302"/>
      <c r="K13877" s="303"/>
      <c r="L13877" s="99" t="str">
        <f>IFERROR(IF(VLOOKUP(C13760,'R. PUNTAJES'!$C$14:$R$213,'R. PUNTAJES'!$P$10,0)="","",VLOOKUP(C13760,'R. PUNTAJES'!$C$14:$R$213,'R. PUNTAJES'!$P$10,0)),"")</f>
        <v/>
      </c>
    </row>
    <row r="13878" spans="1:16" ht="7.5" hidden="1" customHeight="1" x14ac:dyDescent="0.3">
      <c r="A13878" s="1" t="str">
        <f>+A13760</f>
        <v>NO</v>
      </c>
      <c r="E13878" s="114"/>
      <c r="F13878" s="45"/>
      <c r="G13878" s="45"/>
      <c r="H13878" s="45"/>
      <c r="I13878" s="45"/>
      <c r="J13878" s="45"/>
      <c r="K13878" s="45"/>
      <c r="L13878" s="48"/>
    </row>
    <row r="13879" spans="1:16" hidden="1" x14ac:dyDescent="0.3">
      <c r="A13879" s="1" t="str">
        <f>+A13760</f>
        <v>NO</v>
      </c>
      <c r="E13879" s="115" t="str">
        <f>+$E$129</f>
        <v>PUNTAJE TOTAL</v>
      </c>
      <c r="F13879" s="116"/>
      <c r="G13879" s="116"/>
      <c r="H13879" s="116"/>
      <c r="I13879" s="116"/>
      <c r="J13879" s="116"/>
      <c r="K13879" s="117"/>
      <c r="L13879" s="118">
        <f>IFERROR(IF(VLOOKUP(C13760,'R. PUNTAJES'!$C$14:$R$213,'R. PUNTAJES'!$H$10,0)="RECHAZO","",SUM(L13859:L13877)),"")</f>
        <v>0</v>
      </c>
    </row>
    <row r="13880" spans="1:16" hidden="1" x14ac:dyDescent="0.3">
      <c r="A13880" s="1" t="str">
        <f>+A13760</f>
        <v>NO</v>
      </c>
      <c r="E13880" s="304" t="str">
        <f>+$E$130</f>
        <v>OBSERVACIONES RESPECTO A PUNTAJES</v>
      </c>
      <c r="F13880" s="305"/>
      <c r="G13880" s="305"/>
      <c r="H13880" s="305"/>
      <c r="I13880" s="305"/>
      <c r="J13880" s="305"/>
      <c r="K13880" s="305"/>
      <c r="L13880" s="305"/>
    </row>
    <row r="13881" spans="1:16" ht="12" hidden="1" customHeight="1" x14ac:dyDescent="0.3">
      <c r="A13881" s="1" t="str">
        <f>+A13760</f>
        <v>NO</v>
      </c>
      <c r="E13881" s="306" t="s">
        <v>124</v>
      </c>
      <c r="F13881" s="305"/>
      <c r="G13881" s="305"/>
      <c r="H13881" s="305"/>
      <c r="I13881" s="305"/>
      <c r="J13881" s="305"/>
      <c r="K13881" s="305"/>
      <c r="L13881" s="305"/>
      <c r="N13881" s="119"/>
      <c r="O13881" s="119"/>
      <c r="P13881" s="120"/>
    </row>
    <row r="13882" spans="1:16" ht="3" hidden="1" customHeight="1" x14ac:dyDescent="0.3">
      <c r="A13882" s="1" t="str">
        <f>+A13761</f>
        <v>NO</v>
      </c>
      <c r="E13882" s="121"/>
      <c r="F13882" s="122"/>
      <c r="G13882" s="122"/>
      <c r="H13882" s="122"/>
      <c r="I13882" s="122"/>
      <c r="J13882" s="122"/>
      <c r="K13882" s="122"/>
      <c r="L13882" s="123"/>
    </row>
    <row r="13883" spans="1:16" hidden="1" x14ac:dyDescent="0.3">
      <c r="A13883" s="1" t="str">
        <f>+IF(OR(C13885=""),"NO",1)</f>
        <v>NO</v>
      </c>
      <c r="E13883" s="346"/>
      <c r="F13883" s="347"/>
      <c r="G13883" s="347"/>
      <c r="H13883" s="347"/>
      <c r="I13883" s="347"/>
      <c r="J13883" s="347"/>
      <c r="K13883" s="347"/>
      <c r="L13883" s="347"/>
    </row>
    <row r="13884" spans="1:16" ht="4.5" hidden="1" customHeight="1" x14ac:dyDescent="0.3">
      <c r="A13884" s="1" t="str">
        <f>+A13885</f>
        <v>NO</v>
      </c>
      <c r="E13884" s="15"/>
      <c r="F13884" s="16"/>
      <c r="G13884" s="16"/>
      <c r="H13884" s="16"/>
      <c r="I13884" s="16"/>
      <c r="J13884" s="16"/>
      <c r="K13884" s="16"/>
      <c r="L13884" s="17"/>
    </row>
    <row r="13885" spans="1:16" ht="15.75" hidden="1" customHeight="1" x14ac:dyDescent="0.3">
      <c r="A13885" s="1" t="str">
        <f>+IF(OR(C13885=""),"NO",1)</f>
        <v>NO</v>
      </c>
      <c r="B13885" s="1">
        <f>1+MAX($B$1:B13884)</f>
        <v>112</v>
      </c>
      <c r="C13885" s="18" t="s">
        <v>124</v>
      </c>
      <c r="E13885" s="19" t="s">
        <v>124</v>
      </c>
      <c r="F13885" s="20"/>
      <c r="G13885" s="20"/>
      <c r="H13885" s="20"/>
      <c r="I13885" s="21"/>
      <c r="J13885" s="20"/>
      <c r="K13885" s="21"/>
      <c r="L13885" s="22"/>
    </row>
    <row r="13886" spans="1:16" hidden="1" x14ac:dyDescent="0.3">
      <c r="A13886" s="1" t="str">
        <f>A13885</f>
        <v>NO</v>
      </c>
      <c r="E13886" s="23" t="str">
        <f>+$E$11</f>
        <v>Integrantes</v>
      </c>
      <c r="F13886" s="24"/>
      <c r="G13886" s="24"/>
      <c r="H13886" s="24"/>
      <c r="I13886" s="24"/>
      <c r="J13886" s="24"/>
      <c r="K13886" s="25" t="str">
        <f>+$K$11</f>
        <v>Nit</v>
      </c>
      <c r="L13886" s="26" t="str">
        <f>+$L$11</f>
        <v>Part.</v>
      </c>
    </row>
    <row r="13887" spans="1:16" hidden="1" x14ac:dyDescent="0.3">
      <c r="A13887" s="1" t="str">
        <f>+A13886</f>
        <v>NO</v>
      </c>
      <c r="C13887" s="1" t="s">
        <v>124</v>
      </c>
      <c r="E13887" s="27" t="s">
        <v>124</v>
      </c>
      <c r="F13887" s="28"/>
      <c r="G13887" s="28"/>
      <c r="H13887" s="28"/>
      <c r="I13887" s="28"/>
      <c r="J13887" s="28"/>
      <c r="K13887" s="29" t="s">
        <v>124</v>
      </c>
      <c r="L13887" s="30" t="s">
        <v>124</v>
      </c>
    </row>
    <row r="13888" spans="1:16" hidden="1" x14ac:dyDescent="0.3">
      <c r="A13888" s="18" t="str">
        <f>+IF(OR(C13888=""),"NO",1)</f>
        <v>NO</v>
      </c>
      <c r="B13888" s="18"/>
      <c r="C13888" s="1" t="s">
        <v>124</v>
      </c>
      <c r="E13888" s="31" t="s">
        <v>124</v>
      </c>
      <c r="F13888" s="32"/>
      <c r="G13888" s="32"/>
      <c r="H13888" s="32"/>
      <c r="I13888" s="32"/>
      <c r="J13888" s="32"/>
      <c r="K13888" s="33" t="s">
        <v>124</v>
      </c>
      <c r="L13888" s="34" t="s">
        <v>124</v>
      </c>
    </row>
    <row r="13889" spans="1:12" hidden="1" x14ac:dyDescent="0.3">
      <c r="A13889" s="18" t="str">
        <f>+IF(OR(C13889=""),"NO",1)</f>
        <v>NO</v>
      </c>
      <c r="B13889" s="18"/>
      <c r="C13889" s="1" t="s">
        <v>124</v>
      </c>
      <c r="E13889" s="31" t="s">
        <v>124</v>
      </c>
      <c r="F13889" s="32"/>
      <c r="G13889" s="32"/>
      <c r="H13889" s="32"/>
      <c r="I13889" s="32"/>
      <c r="J13889" s="32"/>
      <c r="K13889" s="33" t="s">
        <v>124</v>
      </c>
      <c r="L13889" s="34" t="s">
        <v>124</v>
      </c>
    </row>
    <row r="13890" spans="1:12" hidden="1" x14ac:dyDescent="0.3">
      <c r="A13890" s="18" t="str">
        <f>+IF(OR(C13890=""),"NO",1)</f>
        <v>NO</v>
      </c>
      <c r="B13890" s="18"/>
      <c r="C13890" s="1" t="s">
        <v>124</v>
      </c>
      <c r="E13890" s="31" t="s">
        <v>13</v>
      </c>
      <c r="F13890" s="32"/>
      <c r="G13890" s="32"/>
      <c r="H13890" s="32"/>
      <c r="I13890" s="32"/>
      <c r="J13890" s="32"/>
      <c r="K13890" s="33"/>
      <c r="L13890" s="34"/>
    </row>
    <row r="13891" spans="1:12" hidden="1" x14ac:dyDescent="0.3">
      <c r="A13891" s="18" t="str">
        <f>+IF(OR(C13891=""),"NO",1)</f>
        <v>NO</v>
      </c>
      <c r="B13891" s="18"/>
      <c r="C13891" s="1" t="s">
        <v>124</v>
      </c>
      <c r="E13891" s="31" t="s">
        <v>13</v>
      </c>
      <c r="F13891" s="32"/>
      <c r="G13891" s="32"/>
      <c r="H13891" s="32"/>
      <c r="I13891" s="32"/>
      <c r="J13891" s="32"/>
      <c r="K13891" s="33"/>
      <c r="L13891" s="34"/>
    </row>
    <row r="13892" spans="1:12" hidden="1" x14ac:dyDescent="0.3">
      <c r="A13892" s="18" t="str">
        <f>+IF(OR(C13892=""),"NO",1)</f>
        <v>NO</v>
      </c>
      <c r="B13892" s="18"/>
      <c r="C13892" s="1" t="s">
        <v>124</v>
      </c>
      <c r="E13892" s="35" t="s">
        <v>13</v>
      </c>
      <c r="F13892" s="36"/>
      <c r="G13892" s="36"/>
      <c r="H13892" s="36"/>
      <c r="I13892" s="36"/>
      <c r="J13892" s="36"/>
      <c r="K13892" s="37"/>
      <c r="L13892" s="38"/>
    </row>
    <row r="13893" spans="1:12" ht="5.15" hidden="1" customHeight="1" x14ac:dyDescent="0.3">
      <c r="A13893" s="1" t="str">
        <f>+A13885</f>
        <v>NO</v>
      </c>
      <c r="E13893" s="39"/>
      <c r="F13893" s="39"/>
      <c r="G13893" s="39"/>
      <c r="H13893" s="39"/>
      <c r="I13893" s="39"/>
      <c r="J13893" s="39"/>
      <c r="K13893" s="39"/>
      <c r="L13893" s="39"/>
    </row>
    <row r="13894" spans="1:12" ht="15.75" hidden="1" customHeight="1" x14ac:dyDescent="0.3">
      <c r="A13894" s="1" t="str">
        <f>+A13885</f>
        <v>NO</v>
      </c>
      <c r="E13894" s="40" t="str">
        <f>+$E$19</f>
        <v>RESULTADO DE EVALUACIÓN TÉCNICA</v>
      </c>
      <c r="F13894" s="41"/>
      <c r="G13894" s="41"/>
      <c r="H13894" s="41"/>
      <c r="I13894" s="41"/>
      <c r="J13894" s="41"/>
      <c r="K13894" s="41"/>
      <c r="L13894" s="42"/>
    </row>
    <row r="13895" spans="1:12" hidden="1" x14ac:dyDescent="0.3">
      <c r="A13895" s="1" t="str">
        <f>+A13885</f>
        <v>NO</v>
      </c>
      <c r="E13895" s="43"/>
      <c r="F13895" s="44" t="str">
        <f>+$F$20</f>
        <v>Experiencia</v>
      </c>
      <c r="G13895" s="45"/>
      <c r="H13895" s="45"/>
      <c r="I13895" s="45"/>
      <c r="J13895" s="45"/>
      <c r="K13895" s="46"/>
      <c r="L13895" s="47" t="s">
        <v>124</v>
      </c>
    </row>
    <row r="13896" spans="1:12" hidden="1" x14ac:dyDescent="0.3">
      <c r="A13896" s="1" t="str">
        <f>+A13885</f>
        <v>NO</v>
      </c>
      <c r="E13896" s="348" t="str">
        <f>+$E$21</f>
        <v>OBSERVACIONES RESPECTO A LA EVALUACIÓN DE EXPERIENCIA</v>
      </c>
      <c r="F13896" s="308"/>
      <c r="G13896" s="308"/>
      <c r="H13896" s="308"/>
      <c r="I13896" s="308"/>
      <c r="J13896" s="308"/>
      <c r="K13896" s="308"/>
      <c r="L13896" s="349"/>
    </row>
    <row r="13897" spans="1:12" hidden="1" x14ac:dyDescent="0.3">
      <c r="A13897" s="1" t="str">
        <f>+A13885</f>
        <v>NO</v>
      </c>
      <c r="E13897" s="350" t="s">
        <v>124</v>
      </c>
      <c r="F13897" s="351"/>
      <c r="G13897" s="351"/>
      <c r="H13897" s="351"/>
      <c r="I13897" s="351"/>
      <c r="J13897" s="351"/>
      <c r="K13897" s="351"/>
      <c r="L13897" s="352"/>
    </row>
    <row r="13898" spans="1:12" ht="5.15" hidden="1" customHeight="1" x14ac:dyDescent="0.3">
      <c r="A13898" s="1" t="str">
        <f>+A13885</f>
        <v>NO</v>
      </c>
      <c r="E13898" s="39"/>
      <c r="F13898" s="39"/>
      <c r="G13898" s="39"/>
      <c r="H13898" s="39"/>
      <c r="I13898" s="39"/>
      <c r="J13898" s="39"/>
      <c r="K13898" s="39"/>
      <c r="L13898" s="39"/>
    </row>
    <row r="13899" spans="1:12" ht="12.75" hidden="1" customHeight="1" x14ac:dyDescent="0.3">
      <c r="A13899" s="1" t="str">
        <f>+A13885</f>
        <v>NO</v>
      </c>
      <c r="E13899" s="40" t="str">
        <f>+$E$24</f>
        <v>EXPERIENCIA HABILITANTE: CONTRATOS PRESENTADOS</v>
      </c>
      <c r="F13899" s="41"/>
      <c r="G13899" s="41"/>
      <c r="H13899" s="41"/>
      <c r="I13899" s="41"/>
      <c r="J13899" s="41"/>
      <c r="K13899" s="41"/>
      <c r="L13899" s="42"/>
    </row>
    <row r="13900" spans="1:12" ht="8.5" hidden="1" customHeight="1" x14ac:dyDescent="0.3">
      <c r="A13900" s="1" t="str">
        <f>+A13885</f>
        <v>NO</v>
      </c>
      <c r="E13900" s="49"/>
      <c r="F13900" s="50"/>
      <c r="G13900" s="51"/>
      <c r="H13900" s="51"/>
      <c r="I13900" s="51"/>
      <c r="J13900" s="51"/>
      <c r="K13900" s="51"/>
      <c r="L13900" s="52"/>
    </row>
    <row r="13901" spans="1:12" hidden="1" x14ac:dyDescent="0.3">
      <c r="A13901" s="18" t="str">
        <f>+IF(OR(C13901=""),"NO",1)</f>
        <v>NO</v>
      </c>
      <c r="B13901" s="18"/>
      <c r="C13901" s="1" t="s">
        <v>124</v>
      </c>
      <c r="E13901" s="329">
        <v>1</v>
      </c>
      <c r="F13901" s="53" t="str">
        <f>+$F$26</f>
        <v>OBJETO</v>
      </c>
      <c r="G13901" s="332" t="s">
        <v>124</v>
      </c>
      <c r="H13901" s="333"/>
      <c r="I13901" s="333"/>
      <c r="J13901" s="333"/>
      <c r="K13901" s="333"/>
      <c r="L13901" s="334"/>
    </row>
    <row r="13902" spans="1:12" hidden="1" x14ac:dyDescent="0.3">
      <c r="A13902" s="18" t="str">
        <f>+IF(OR(C13901=""),"NO",1)</f>
        <v>NO</v>
      </c>
      <c r="B13902" s="18"/>
      <c r="E13902" s="330"/>
      <c r="F13902" s="54" t="str">
        <f>+$F$27</f>
        <v>CONTRATANTE</v>
      </c>
      <c r="G13902" s="335" t="s">
        <v>124</v>
      </c>
      <c r="H13902" s="310"/>
      <c r="I13902" s="310"/>
      <c r="J13902" s="310"/>
      <c r="K13902" s="310"/>
      <c r="L13902" s="336"/>
    </row>
    <row r="13903" spans="1:12" hidden="1" x14ac:dyDescent="0.3">
      <c r="A13903" s="18" t="str">
        <f>+IF(OR(C13901=""),"NO",1)</f>
        <v>NO</v>
      </c>
      <c r="B13903" s="18"/>
      <c r="E13903" s="330"/>
      <c r="F13903" s="54" t="str">
        <f>+$F$28</f>
        <v>APORTANTE</v>
      </c>
      <c r="G13903" s="337" t="s">
        <v>124</v>
      </c>
      <c r="H13903" s="338"/>
      <c r="I13903" s="338"/>
      <c r="J13903" s="338"/>
      <c r="K13903" s="338"/>
      <c r="L13903" s="339"/>
    </row>
    <row r="13904" spans="1:12" hidden="1" x14ac:dyDescent="0.3">
      <c r="A13904" s="18" t="str">
        <f>+IF(OR(C13901=""),"NO",1)</f>
        <v>NO</v>
      </c>
      <c r="B13904" s="18"/>
      <c r="E13904" s="330"/>
      <c r="F13904" s="54" t="str">
        <f>+$F$29</f>
        <v>VALOR /SMMLV)</v>
      </c>
      <c r="G13904" s="55" t="s">
        <v>124</v>
      </c>
      <c r="H13904" s="56" t="str">
        <f>+$H$29</f>
        <v>% PART..</v>
      </c>
      <c r="I13904" s="57" t="s">
        <v>124</v>
      </c>
      <c r="J13904" s="58" t="str">
        <f>+$J$29</f>
        <v>VALOR ACREDITADO</v>
      </c>
      <c r="K13904" s="59"/>
      <c r="L13904" s="47" t="s">
        <v>124</v>
      </c>
    </row>
    <row r="13905" spans="1:12" hidden="1" x14ac:dyDescent="0.3">
      <c r="A13905" s="18" t="str">
        <f>+IF(OR(C13901=""),"NO",1)</f>
        <v>NO</v>
      </c>
      <c r="B13905" s="18"/>
      <c r="E13905" s="330"/>
      <c r="F13905" s="60" t="str">
        <f>+$F$30</f>
        <v>EXPERIENCIA APORTADA</v>
      </c>
      <c r="G13905" s="340" t="s">
        <v>124</v>
      </c>
      <c r="H13905" s="341"/>
      <c r="I13905" s="341"/>
      <c r="J13905" s="341"/>
      <c r="K13905" s="341"/>
      <c r="L13905" s="342"/>
    </row>
    <row r="13906" spans="1:12" hidden="1" x14ac:dyDescent="0.3">
      <c r="A13906" s="18" t="str">
        <f>+IF(OR(C13901=""),"NO",1)</f>
        <v>NO</v>
      </c>
      <c r="B13906" s="18"/>
      <c r="E13906" s="331"/>
      <c r="F13906" s="62" t="str">
        <f>+$F$31</f>
        <v>OBSERVACIÓN</v>
      </c>
      <c r="G13906" s="343" t="s">
        <v>124</v>
      </c>
      <c r="H13906" s="344"/>
      <c r="I13906" s="344"/>
      <c r="J13906" s="344"/>
      <c r="K13906" s="344"/>
      <c r="L13906" s="345"/>
    </row>
    <row r="13907" spans="1:12" ht="8.5" hidden="1" customHeight="1" x14ac:dyDescent="0.3">
      <c r="A13907" s="18" t="str">
        <f>+IF(OR(C13901=""),"NO",1)</f>
        <v>NO</v>
      </c>
      <c r="B13907" s="18"/>
      <c r="E13907" s="49"/>
      <c r="F13907" s="50"/>
      <c r="G13907" s="51"/>
      <c r="H13907" s="51"/>
      <c r="I13907" s="51"/>
      <c r="J13907" s="51"/>
      <c r="K13907" s="51"/>
      <c r="L13907" s="52"/>
    </row>
    <row r="13908" spans="1:12" hidden="1" x14ac:dyDescent="0.3">
      <c r="A13908" s="18" t="str">
        <f t="shared" ref="A13908" si="4662">+IF(OR(C13908=""),"NO",1)</f>
        <v>NO</v>
      </c>
      <c r="B13908" s="18"/>
      <c r="C13908" s="1" t="s">
        <v>124</v>
      </c>
      <c r="E13908" s="329">
        <v>2</v>
      </c>
      <c r="F13908" s="53" t="str">
        <f>+$F$26</f>
        <v>OBJETO</v>
      </c>
      <c r="G13908" s="332" t="s">
        <v>124</v>
      </c>
      <c r="H13908" s="333"/>
      <c r="I13908" s="333"/>
      <c r="J13908" s="333"/>
      <c r="K13908" s="333"/>
      <c r="L13908" s="334"/>
    </row>
    <row r="13909" spans="1:12" hidden="1" x14ac:dyDescent="0.3">
      <c r="A13909" s="18" t="str">
        <f t="shared" ref="A13909" si="4663">+IF(OR(C13908=""),"NO",1)</f>
        <v>NO</v>
      </c>
      <c r="B13909" s="18"/>
      <c r="E13909" s="330"/>
      <c r="F13909" s="54" t="str">
        <f>+$F$27</f>
        <v>CONTRATANTE</v>
      </c>
      <c r="G13909" s="335" t="s">
        <v>124</v>
      </c>
      <c r="H13909" s="310"/>
      <c r="I13909" s="310"/>
      <c r="J13909" s="310"/>
      <c r="K13909" s="310"/>
      <c r="L13909" s="336"/>
    </row>
    <row r="13910" spans="1:12" hidden="1" x14ac:dyDescent="0.3">
      <c r="A13910" s="18" t="str">
        <f t="shared" ref="A13910" si="4664">+IF(OR(C13908=""),"NO",1)</f>
        <v>NO</v>
      </c>
      <c r="B13910" s="18"/>
      <c r="E13910" s="330"/>
      <c r="F13910" s="54" t="str">
        <f>+$F$28</f>
        <v>APORTANTE</v>
      </c>
      <c r="G13910" s="337" t="s">
        <v>124</v>
      </c>
      <c r="H13910" s="338"/>
      <c r="I13910" s="338"/>
      <c r="J13910" s="338"/>
      <c r="K13910" s="338"/>
      <c r="L13910" s="339"/>
    </row>
    <row r="13911" spans="1:12" hidden="1" x14ac:dyDescent="0.3">
      <c r="A13911" s="18" t="str">
        <f t="shared" ref="A13911" si="4665">+IF(OR(C13908=""),"NO",1)</f>
        <v>NO</v>
      </c>
      <c r="B13911" s="18"/>
      <c r="E13911" s="330"/>
      <c r="F13911" s="54" t="str">
        <f>+$F$29</f>
        <v>VALOR /SMMLV)</v>
      </c>
      <c r="G13911" s="55" t="s">
        <v>124</v>
      </c>
      <c r="H13911" s="56" t="str">
        <f>+$H$29</f>
        <v>% PART..</v>
      </c>
      <c r="I13911" s="57" t="s">
        <v>124</v>
      </c>
      <c r="J13911" s="58" t="str">
        <f>+$J$29</f>
        <v>VALOR ACREDITADO</v>
      </c>
      <c r="K13911" s="59"/>
      <c r="L13911" s="47" t="s">
        <v>124</v>
      </c>
    </row>
    <row r="13912" spans="1:12" hidden="1" x14ac:dyDescent="0.3">
      <c r="A13912" s="18" t="str">
        <f t="shared" ref="A13912" si="4666">+IF(OR(C13908=""),"NO",1)</f>
        <v>NO</v>
      </c>
      <c r="B13912" s="18"/>
      <c r="E13912" s="330"/>
      <c r="F13912" s="60" t="str">
        <f>+$F$30</f>
        <v>EXPERIENCIA APORTADA</v>
      </c>
      <c r="G13912" s="340" t="s">
        <v>124</v>
      </c>
      <c r="H13912" s="341"/>
      <c r="I13912" s="341"/>
      <c r="J13912" s="341"/>
      <c r="K13912" s="341"/>
      <c r="L13912" s="342"/>
    </row>
    <row r="13913" spans="1:12" hidden="1" x14ac:dyDescent="0.3">
      <c r="A13913" s="18" t="str">
        <f t="shared" ref="A13913" si="4667">+IF(OR(C13908=""),"NO",1)</f>
        <v>NO</v>
      </c>
      <c r="B13913" s="18"/>
      <c r="E13913" s="331"/>
      <c r="F13913" s="62" t="str">
        <f>+$F$31</f>
        <v>OBSERVACIÓN</v>
      </c>
      <c r="G13913" s="343" t="s">
        <v>124</v>
      </c>
      <c r="H13913" s="344"/>
      <c r="I13913" s="344"/>
      <c r="J13913" s="344"/>
      <c r="K13913" s="344"/>
      <c r="L13913" s="345"/>
    </row>
    <row r="13914" spans="1:12" ht="8.5" hidden="1" customHeight="1" x14ac:dyDescent="0.3">
      <c r="A13914" s="18" t="str">
        <f t="shared" ref="A13914" si="4668">+IF(OR(C13908=""),"NO",1)</f>
        <v>NO</v>
      </c>
      <c r="B13914" s="18"/>
      <c r="E13914" s="49"/>
      <c r="F13914" s="50"/>
      <c r="G13914" s="51"/>
      <c r="H13914" s="51"/>
      <c r="I13914" s="51"/>
      <c r="J13914" s="51"/>
      <c r="K13914" s="51"/>
      <c r="L13914" s="52"/>
    </row>
    <row r="13915" spans="1:12" hidden="1" x14ac:dyDescent="0.3">
      <c r="A13915" s="18" t="str">
        <f t="shared" ref="A13915" si="4669">+IF(OR(C13915=""),"NO",1)</f>
        <v>NO</v>
      </c>
      <c r="B13915" s="18"/>
      <c r="C13915" s="1" t="s">
        <v>124</v>
      </c>
      <c r="E13915" s="329">
        <v>3</v>
      </c>
      <c r="F13915" s="53" t="str">
        <f>+$F$26</f>
        <v>OBJETO</v>
      </c>
      <c r="G13915" s="332" t="s">
        <v>124</v>
      </c>
      <c r="H13915" s="333"/>
      <c r="I13915" s="333"/>
      <c r="J13915" s="333"/>
      <c r="K13915" s="333"/>
      <c r="L13915" s="334"/>
    </row>
    <row r="13916" spans="1:12" hidden="1" x14ac:dyDescent="0.3">
      <c r="A13916" s="18" t="str">
        <f t="shared" ref="A13916" si="4670">+IF(OR(C13915=""),"NO",1)</f>
        <v>NO</v>
      </c>
      <c r="B13916" s="18"/>
      <c r="E13916" s="330"/>
      <c r="F13916" s="54" t="str">
        <f>+$F$27</f>
        <v>CONTRATANTE</v>
      </c>
      <c r="G13916" s="335" t="s">
        <v>124</v>
      </c>
      <c r="H13916" s="310"/>
      <c r="I13916" s="310"/>
      <c r="J13916" s="310"/>
      <c r="K13916" s="310"/>
      <c r="L13916" s="336"/>
    </row>
    <row r="13917" spans="1:12" hidden="1" x14ac:dyDescent="0.3">
      <c r="A13917" s="18" t="str">
        <f t="shared" ref="A13917" si="4671">+IF(OR(C13915=""),"NO",1)</f>
        <v>NO</v>
      </c>
      <c r="B13917" s="18"/>
      <c r="E13917" s="330"/>
      <c r="F13917" s="54" t="str">
        <f>+$F$28</f>
        <v>APORTANTE</v>
      </c>
      <c r="G13917" s="337" t="s">
        <v>124</v>
      </c>
      <c r="H13917" s="338"/>
      <c r="I13917" s="338"/>
      <c r="J13917" s="338"/>
      <c r="K13917" s="338"/>
      <c r="L13917" s="339"/>
    </row>
    <row r="13918" spans="1:12" hidden="1" x14ac:dyDescent="0.3">
      <c r="A13918" s="18" t="str">
        <f t="shared" ref="A13918" si="4672">+IF(OR(C13915=""),"NO",1)</f>
        <v>NO</v>
      </c>
      <c r="B13918" s="18"/>
      <c r="E13918" s="330"/>
      <c r="F13918" s="54" t="str">
        <f>+$F$29</f>
        <v>VALOR /SMMLV)</v>
      </c>
      <c r="G13918" s="55" t="s">
        <v>124</v>
      </c>
      <c r="H13918" s="56" t="str">
        <f>+$H$29</f>
        <v>% PART..</v>
      </c>
      <c r="I13918" s="57" t="s">
        <v>124</v>
      </c>
      <c r="J13918" s="58" t="str">
        <f>+$J$29</f>
        <v>VALOR ACREDITADO</v>
      </c>
      <c r="K13918" s="59"/>
      <c r="L13918" s="47" t="s">
        <v>124</v>
      </c>
    </row>
    <row r="13919" spans="1:12" hidden="1" x14ac:dyDescent="0.3">
      <c r="A13919" s="18" t="str">
        <f t="shared" ref="A13919" si="4673">+IF(OR(C13915=""),"NO",1)</f>
        <v>NO</v>
      </c>
      <c r="B13919" s="18"/>
      <c r="E13919" s="330"/>
      <c r="F13919" s="60" t="str">
        <f>+$F$30</f>
        <v>EXPERIENCIA APORTADA</v>
      </c>
      <c r="G13919" s="340" t="s">
        <v>124</v>
      </c>
      <c r="H13919" s="341"/>
      <c r="I13919" s="341"/>
      <c r="J13919" s="341"/>
      <c r="K13919" s="341"/>
      <c r="L13919" s="342"/>
    </row>
    <row r="13920" spans="1:12" hidden="1" x14ac:dyDescent="0.3">
      <c r="A13920" s="18" t="str">
        <f t="shared" ref="A13920" si="4674">+IF(OR(C13915=""),"NO",1)</f>
        <v>NO</v>
      </c>
      <c r="B13920" s="18"/>
      <c r="E13920" s="331"/>
      <c r="F13920" s="62" t="str">
        <f>+$F$31</f>
        <v>OBSERVACIÓN</v>
      </c>
      <c r="G13920" s="343" t="s">
        <v>124</v>
      </c>
      <c r="H13920" s="344"/>
      <c r="I13920" s="344"/>
      <c r="J13920" s="344"/>
      <c r="K13920" s="344"/>
      <c r="L13920" s="345"/>
    </row>
    <row r="13921" spans="1:12" ht="8.5" hidden="1" customHeight="1" x14ac:dyDescent="0.3">
      <c r="A13921" s="18" t="str">
        <f t="shared" ref="A13921" si="4675">+IF(OR(C13915=""),"NO",1)</f>
        <v>NO</v>
      </c>
      <c r="B13921" s="18"/>
      <c r="E13921" s="49"/>
      <c r="F13921" s="50"/>
      <c r="G13921" s="51"/>
      <c r="H13921" s="51"/>
      <c r="I13921" s="51"/>
      <c r="J13921" s="51"/>
      <c r="K13921" s="51"/>
      <c r="L13921" s="52"/>
    </row>
    <row r="13922" spans="1:12" hidden="1" x14ac:dyDescent="0.3">
      <c r="A13922" s="18" t="str">
        <f t="shared" ref="A13922" si="4676">+IF(OR(C13922=""),"NO",1)</f>
        <v>NO</v>
      </c>
      <c r="B13922" s="18"/>
      <c r="C13922" s="1" t="s">
        <v>124</v>
      </c>
      <c r="E13922" s="329">
        <v>4</v>
      </c>
      <c r="F13922" s="53" t="str">
        <f>+$F$26</f>
        <v>OBJETO</v>
      </c>
      <c r="G13922" s="332" t="s">
        <v>124</v>
      </c>
      <c r="H13922" s="333"/>
      <c r="I13922" s="333"/>
      <c r="J13922" s="333"/>
      <c r="K13922" s="333"/>
      <c r="L13922" s="334"/>
    </row>
    <row r="13923" spans="1:12" hidden="1" x14ac:dyDescent="0.3">
      <c r="A13923" s="18" t="str">
        <f t="shared" ref="A13923" si="4677">+IF(OR(C13922=""),"NO",1)</f>
        <v>NO</v>
      </c>
      <c r="B13923" s="18"/>
      <c r="E13923" s="330"/>
      <c r="F13923" s="54" t="str">
        <f>+$F$27</f>
        <v>CONTRATANTE</v>
      </c>
      <c r="G13923" s="335" t="s">
        <v>124</v>
      </c>
      <c r="H13923" s="310"/>
      <c r="I13923" s="310"/>
      <c r="J13923" s="310"/>
      <c r="K13923" s="310"/>
      <c r="L13923" s="336"/>
    </row>
    <row r="13924" spans="1:12" hidden="1" x14ac:dyDescent="0.3">
      <c r="A13924" s="18" t="str">
        <f t="shared" ref="A13924" si="4678">+IF(OR(C13922=""),"NO",1)</f>
        <v>NO</v>
      </c>
      <c r="B13924" s="18"/>
      <c r="E13924" s="330"/>
      <c r="F13924" s="54" t="str">
        <f>+$F$28</f>
        <v>APORTANTE</v>
      </c>
      <c r="G13924" s="337" t="s">
        <v>124</v>
      </c>
      <c r="H13924" s="338"/>
      <c r="I13924" s="338"/>
      <c r="J13924" s="338"/>
      <c r="K13924" s="338"/>
      <c r="L13924" s="339"/>
    </row>
    <row r="13925" spans="1:12" hidden="1" x14ac:dyDescent="0.3">
      <c r="A13925" s="18" t="str">
        <f t="shared" ref="A13925" si="4679">+IF(OR(C13922=""),"NO",1)</f>
        <v>NO</v>
      </c>
      <c r="B13925" s="18"/>
      <c r="E13925" s="330"/>
      <c r="F13925" s="54" t="str">
        <f>+$F$29</f>
        <v>VALOR /SMMLV)</v>
      </c>
      <c r="G13925" s="55" t="s">
        <v>124</v>
      </c>
      <c r="H13925" s="56" t="str">
        <f>+$H$29</f>
        <v>% PART..</v>
      </c>
      <c r="I13925" s="57" t="s">
        <v>124</v>
      </c>
      <c r="J13925" s="58" t="str">
        <f>+$J$29</f>
        <v>VALOR ACREDITADO</v>
      </c>
      <c r="K13925" s="59"/>
      <c r="L13925" s="47" t="s">
        <v>124</v>
      </c>
    </row>
    <row r="13926" spans="1:12" hidden="1" x14ac:dyDescent="0.3">
      <c r="A13926" s="18" t="str">
        <f t="shared" ref="A13926" si="4680">+IF(OR(C13922=""),"NO",1)</f>
        <v>NO</v>
      </c>
      <c r="B13926" s="18"/>
      <c r="E13926" s="330"/>
      <c r="F13926" s="60" t="str">
        <f>+$F$30</f>
        <v>EXPERIENCIA APORTADA</v>
      </c>
      <c r="G13926" s="340" t="s">
        <v>124</v>
      </c>
      <c r="H13926" s="341"/>
      <c r="I13926" s="341"/>
      <c r="J13926" s="341"/>
      <c r="K13926" s="341"/>
      <c r="L13926" s="342"/>
    </row>
    <row r="13927" spans="1:12" hidden="1" x14ac:dyDescent="0.3">
      <c r="A13927" s="18" t="str">
        <f t="shared" ref="A13927" si="4681">+IF(OR(C13922=""),"NO",1)</f>
        <v>NO</v>
      </c>
      <c r="B13927" s="18"/>
      <c r="E13927" s="331"/>
      <c r="F13927" s="62" t="str">
        <f>+$F$31</f>
        <v>OBSERVACIÓN</v>
      </c>
      <c r="G13927" s="343" t="s">
        <v>124</v>
      </c>
      <c r="H13927" s="344"/>
      <c r="I13927" s="344"/>
      <c r="J13927" s="344"/>
      <c r="K13927" s="344"/>
      <c r="L13927" s="345"/>
    </row>
    <row r="13928" spans="1:12" ht="8.5" hidden="1" customHeight="1" x14ac:dyDescent="0.3">
      <c r="A13928" s="18" t="str">
        <f t="shared" ref="A13928" si="4682">+IF(OR(C13922=""),"NO",1)</f>
        <v>NO</v>
      </c>
      <c r="B13928" s="18"/>
      <c r="E13928" s="49"/>
      <c r="F13928" s="50"/>
      <c r="G13928" s="51"/>
      <c r="H13928" s="51"/>
      <c r="I13928" s="51"/>
      <c r="J13928" s="51"/>
      <c r="K13928" s="51"/>
      <c r="L13928" s="52"/>
    </row>
    <row r="13929" spans="1:12" hidden="1" x14ac:dyDescent="0.3">
      <c r="A13929" s="18" t="str">
        <f t="shared" ref="A13929" si="4683">+IF(OR(C13929=""),"NO",1)</f>
        <v>NO</v>
      </c>
      <c r="B13929" s="18"/>
      <c r="C13929" s="1" t="s">
        <v>124</v>
      </c>
      <c r="E13929" s="329">
        <v>5</v>
      </c>
      <c r="F13929" s="53" t="str">
        <f>+$F$26</f>
        <v>OBJETO</v>
      </c>
      <c r="G13929" s="332" t="s">
        <v>124</v>
      </c>
      <c r="H13929" s="333"/>
      <c r="I13929" s="333"/>
      <c r="J13929" s="333"/>
      <c r="K13929" s="333"/>
      <c r="L13929" s="334"/>
    </row>
    <row r="13930" spans="1:12" hidden="1" x14ac:dyDescent="0.3">
      <c r="A13930" s="18" t="str">
        <f t="shared" ref="A13930" si="4684">+IF(OR(C13929=""),"NO",1)</f>
        <v>NO</v>
      </c>
      <c r="B13930" s="18"/>
      <c r="E13930" s="330"/>
      <c r="F13930" s="54" t="str">
        <f>+$F$27</f>
        <v>CONTRATANTE</v>
      </c>
      <c r="G13930" s="335" t="s">
        <v>124</v>
      </c>
      <c r="H13930" s="310"/>
      <c r="I13930" s="310"/>
      <c r="J13930" s="310"/>
      <c r="K13930" s="310"/>
      <c r="L13930" s="336"/>
    </row>
    <row r="13931" spans="1:12" hidden="1" x14ac:dyDescent="0.3">
      <c r="A13931" s="18" t="str">
        <f t="shared" ref="A13931" si="4685">+IF(OR(C13929=""),"NO",1)</f>
        <v>NO</v>
      </c>
      <c r="B13931" s="18"/>
      <c r="E13931" s="330"/>
      <c r="F13931" s="54" t="str">
        <f>+$F$28</f>
        <v>APORTANTE</v>
      </c>
      <c r="G13931" s="337" t="s">
        <v>124</v>
      </c>
      <c r="H13931" s="338"/>
      <c r="I13931" s="338"/>
      <c r="J13931" s="338"/>
      <c r="K13931" s="338"/>
      <c r="L13931" s="339"/>
    </row>
    <row r="13932" spans="1:12" hidden="1" x14ac:dyDescent="0.3">
      <c r="A13932" s="18" t="str">
        <f t="shared" ref="A13932" si="4686">+IF(OR(C13929=""),"NO",1)</f>
        <v>NO</v>
      </c>
      <c r="B13932" s="18"/>
      <c r="E13932" s="330"/>
      <c r="F13932" s="54" t="str">
        <f>+$F$29</f>
        <v>VALOR /SMMLV)</v>
      </c>
      <c r="G13932" s="55" t="s">
        <v>124</v>
      </c>
      <c r="H13932" s="56" t="str">
        <f>+$H$29</f>
        <v>% PART..</v>
      </c>
      <c r="I13932" s="57" t="s">
        <v>124</v>
      </c>
      <c r="J13932" s="58" t="str">
        <f>+$J$29</f>
        <v>VALOR ACREDITADO</v>
      </c>
      <c r="K13932" s="59"/>
      <c r="L13932" s="47" t="s">
        <v>124</v>
      </c>
    </row>
    <row r="13933" spans="1:12" hidden="1" x14ac:dyDescent="0.3">
      <c r="A13933" s="18" t="str">
        <f t="shared" ref="A13933" si="4687">+IF(OR(C13929=""),"NO",1)</f>
        <v>NO</v>
      </c>
      <c r="B13933" s="18"/>
      <c r="E13933" s="330"/>
      <c r="F13933" s="60" t="str">
        <f>+$F$30</f>
        <v>EXPERIENCIA APORTADA</v>
      </c>
      <c r="G13933" s="340" t="s">
        <v>124</v>
      </c>
      <c r="H13933" s="341"/>
      <c r="I13933" s="341"/>
      <c r="J13933" s="341"/>
      <c r="K13933" s="341"/>
      <c r="L13933" s="342"/>
    </row>
    <row r="13934" spans="1:12" hidden="1" x14ac:dyDescent="0.3">
      <c r="A13934" s="18" t="str">
        <f t="shared" ref="A13934" si="4688">+IF(OR(C13929=""),"NO",1)</f>
        <v>NO</v>
      </c>
      <c r="B13934" s="18"/>
      <c r="E13934" s="331"/>
      <c r="F13934" s="62" t="str">
        <f>+$F$31</f>
        <v>OBSERVACIÓN</v>
      </c>
      <c r="G13934" s="343" t="s">
        <v>124</v>
      </c>
      <c r="H13934" s="344"/>
      <c r="I13934" s="344"/>
      <c r="J13934" s="344"/>
      <c r="K13934" s="344"/>
      <c r="L13934" s="345"/>
    </row>
    <row r="13935" spans="1:12" ht="8.5" hidden="1" customHeight="1" x14ac:dyDescent="0.3">
      <c r="A13935" s="18" t="str">
        <f t="shared" ref="A13935" si="4689">+IF(OR(C13929=""),"NO",1)</f>
        <v>NO</v>
      </c>
      <c r="B13935" s="18"/>
      <c r="E13935" s="49"/>
      <c r="F13935" s="50"/>
      <c r="G13935" s="51"/>
      <c r="H13935" s="51"/>
      <c r="I13935" s="51"/>
      <c r="J13935" s="51"/>
      <c r="K13935" s="51"/>
      <c r="L13935" s="52"/>
    </row>
    <row r="13936" spans="1:12" hidden="1" x14ac:dyDescent="0.3">
      <c r="A13936" s="18" t="str">
        <f t="shared" ref="A13936" si="4690">+IF(OR(C13936=""),"NO",1)</f>
        <v>NO</v>
      </c>
      <c r="B13936" s="18"/>
      <c r="C13936" s="1" t="s">
        <v>124</v>
      </c>
      <c r="E13936" s="329">
        <v>6</v>
      </c>
      <c r="F13936" s="53" t="str">
        <f>+$F$26</f>
        <v>OBJETO</v>
      </c>
      <c r="G13936" s="332" t="s">
        <v>124</v>
      </c>
      <c r="H13936" s="333"/>
      <c r="I13936" s="333"/>
      <c r="J13936" s="333"/>
      <c r="K13936" s="333"/>
      <c r="L13936" s="334"/>
    </row>
    <row r="13937" spans="1:12" hidden="1" x14ac:dyDescent="0.3">
      <c r="A13937" s="18" t="str">
        <f t="shared" ref="A13937" si="4691">+IF(OR(C13936=""),"NO",1)</f>
        <v>NO</v>
      </c>
      <c r="B13937" s="18"/>
      <c r="E13937" s="330"/>
      <c r="F13937" s="54" t="str">
        <f>+$F$27</f>
        <v>CONTRATANTE</v>
      </c>
      <c r="G13937" s="335" t="s">
        <v>124</v>
      </c>
      <c r="H13937" s="310"/>
      <c r="I13937" s="310"/>
      <c r="J13937" s="310"/>
      <c r="K13937" s="310"/>
      <c r="L13937" s="336"/>
    </row>
    <row r="13938" spans="1:12" hidden="1" x14ac:dyDescent="0.3">
      <c r="A13938" s="18" t="str">
        <f t="shared" ref="A13938" si="4692">+IF(OR(C13936=""),"NO",1)</f>
        <v>NO</v>
      </c>
      <c r="B13938" s="18"/>
      <c r="E13938" s="330"/>
      <c r="F13938" s="54" t="str">
        <f>+$F$28</f>
        <v>APORTANTE</v>
      </c>
      <c r="G13938" s="337" t="s">
        <v>124</v>
      </c>
      <c r="H13938" s="338"/>
      <c r="I13938" s="338"/>
      <c r="J13938" s="338"/>
      <c r="K13938" s="338"/>
      <c r="L13938" s="339"/>
    </row>
    <row r="13939" spans="1:12" hidden="1" x14ac:dyDescent="0.3">
      <c r="A13939" s="18" t="str">
        <f t="shared" ref="A13939" si="4693">+IF(OR(C13936=""),"NO",1)</f>
        <v>NO</v>
      </c>
      <c r="B13939" s="18"/>
      <c r="E13939" s="330"/>
      <c r="F13939" s="54" t="str">
        <f>+$F$29</f>
        <v>VALOR /SMMLV)</v>
      </c>
      <c r="G13939" s="55" t="s">
        <v>124</v>
      </c>
      <c r="H13939" s="56" t="str">
        <f>+$H$29</f>
        <v>% PART..</v>
      </c>
      <c r="I13939" s="57" t="s">
        <v>124</v>
      </c>
      <c r="J13939" s="58" t="str">
        <f>+$J$29</f>
        <v>VALOR ACREDITADO</v>
      </c>
      <c r="K13939" s="59"/>
      <c r="L13939" s="47" t="s">
        <v>124</v>
      </c>
    </row>
    <row r="13940" spans="1:12" hidden="1" x14ac:dyDescent="0.3">
      <c r="A13940" s="18" t="str">
        <f t="shared" ref="A13940" si="4694">+IF(OR(C13936=""),"NO",1)</f>
        <v>NO</v>
      </c>
      <c r="B13940" s="18"/>
      <c r="E13940" s="330"/>
      <c r="F13940" s="60" t="str">
        <f>+$F$30</f>
        <v>EXPERIENCIA APORTADA</v>
      </c>
      <c r="G13940" s="340" t="s">
        <v>124</v>
      </c>
      <c r="H13940" s="341"/>
      <c r="I13940" s="341"/>
      <c r="J13940" s="341"/>
      <c r="K13940" s="341"/>
      <c r="L13940" s="342"/>
    </row>
    <row r="13941" spans="1:12" hidden="1" x14ac:dyDescent="0.3">
      <c r="A13941" s="18" t="str">
        <f t="shared" ref="A13941" si="4695">+IF(OR(C13936=""),"NO",1)</f>
        <v>NO</v>
      </c>
      <c r="B13941" s="18"/>
      <c r="E13941" s="331"/>
      <c r="F13941" s="62" t="str">
        <f>+$F$31</f>
        <v>OBSERVACIÓN</v>
      </c>
      <c r="G13941" s="343" t="s">
        <v>124</v>
      </c>
      <c r="H13941" s="344"/>
      <c r="I13941" s="344"/>
      <c r="J13941" s="344"/>
      <c r="K13941" s="344"/>
      <c r="L13941" s="345"/>
    </row>
    <row r="13942" spans="1:12" ht="8.5" hidden="1" customHeight="1" x14ac:dyDescent="0.3">
      <c r="A13942" s="18" t="str">
        <f t="shared" ref="A13942" si="4696">+IF(OR(C13936=""),"NO",1)</f>
        <v>NO</v>
      </c>
      <c r="B13942" s="18"/>
      <c r="E13942" s="49"/>
      <c r="F13942" s="50"/>
      <c r="G13942" s="51"/>
      <c r="H13942" s="51"/>
      <c r="I13942" s="51"/>
      <c r="J13942" s="51"/>
      <c r="K13942" s="51"/>
      <c r="L13942" s="52"/>
    </row>
    <row r="13943" spans="1:12" hidden="1" x14ac:dyDescent="0.3">
      <c r="A13943" s="18" t="str">
        <f t="shared" ref="A13943" si="4697">+IF(OR(C13943=""),"NO",1)</f>
        <v>NO</v>
      </c>
      <c r="B13943" s="18"/>
      <c r="C13943" s="1" t="s">
        <v>124</v>
      </c>
      <c r="E13943" s="329">
        <v>7</v>
      </c>
      <c r="F13943" s="53" t="str">
        <f>+$F$26</f>
        <v>OBJETO</v>
      </c>
      <c r="G13943" s="332" t="s">
        <v>124</v>
      </c>
      <c r="H13943" s="333"/>
      <c r="I13943" s="333"/>
      <c r="J13943" s="333"/>
      <c r="K13943" s="333"/>
      <c r="L13943" s="334"/>
    </row>
    <row r="13944" spans="1:12" hidden="1" x14ac:dyDescent="0.3">
      <c r="A13944" s="18" t="str">
        <f t="shared" ref="A13944" si="4698">+IF(OR(C13943=""),"NO",1)</f>
        <v>NO</v>
      </c>
      <c r="B13944" s="18"/>
      <c r="E13944" s="330"/>
      <c r="F13944" s="54" t="str">
        <f>+$F$27</f>
        <v>CONTRATANTE</v>
      </c>
      <c r="G13944" s="335" t="s">
        <v>124</v>
      </c>
      <c r="H13944" s="310"/>
      <c r="I13944" s="310"/>
      <c r="J13944" s="310"/>
      <c r="K13944" s="310"/>
      <c r="L13944" s="336"/>
    </row>
    <row r="13945" spans="1:12" hidden="1" x14ac:dyDescent="0.3">
      <c r="A13945" s="18" t="str">
        <f t="shared" ref="A13945" si="4699">+IF(OR(C13943=""),"NO",1)</f>
        <v>NO</v>
      </c>
      <c r="B13945" s="18"/>
      <c r="E13945" s="330"/>
      <c r="F13945" s="54" t="str">
        <f>+$F$28</f>
        <v>APORTANTE</v>
      </c>
      <c r="G13945" s="337" t="s">
        <v>124</v>
      </c>
      <c r="H13945" s="338"/>
      <c r="I13945" s="338"/>
      <c r="J13945" s="338"/>
      <c r="K13945" s="338"/>
      <c r="L13945" s="339"/>
    </row>
    <row r="13946" spans="1:12" hidden="1" x14ac:dyDescent="0.3">
      <c r="A13946" s="18" t="str">
        <f t="shared" ref="A13946" si="4700">+IF(OR(C13943=""),"NO",1)</f>
        <v>NO</v>
      </c>
      <c r="B13946" s="18"/>
      <c r="E13946" s="330"/>
      <c r="F13946" s="54" t="str">
        <f>+$F$29</f>
        <v>VALOR /SMMLV)</v>
      </c>
      <c r="G13946" s="55" t="s">
        <v>124</v>
      </c>
      <c r="H13946" s="56" t="str">
        <f>+$H$29</f>
        <v>% PART..</v>
      </c>
      <c r="I13946" s="57" t="s">
        <v>124</v>
      </c>
      <c r="J13946" s="58" t="str">
        <f>+$J$29</f>
        <v>VALOR ACREDITADO</v>
      </c>
      <c r="K13946" s="59"/>
      <c r="L13946" s="47" t="s">
        <v>124</v>
      </c>
    </row>
    <row r="13947" spans="1:12" hidden="1" x14ac:dyDescent="0.3">
      <c r="A13947" s="18" t="str">
        <f t="shared" ref="A13947" si="4701">+IF(OR(C13943=""),"NO",1)</f>
        <v>NO</v>
      </c>
      <c r="B13947" s="18"/>
      <c r="E13947" s="330"/>
      <c r="F13947" s="60" t="str">
        <f>+$F$30</f>
        <v>EXPERIENCIA APORTADA</v>
      </c>
      <c r="G13947" s="340" t="s">
        <v>124</v>
      </c>
      <c r="H13947" s="341"/>
      <c r="I13947" s="341"/>
      <c r="J13947" s="341"/>
      <c r="K13947" s="341"/>
      <c r="L13947" s="342"/>
    </row>
    <row r="13948" spans="1:12" hidden="1" x14ac:dyDescent="0.3">
      <c r="A13948" s="18" t="str">
        <f t="shared" ref="A13948" si="4702">+IF(OR(C13943=""),"NO",1)</f>
        <v>NO</v>
      </c>
      <c r="B13948" s="18"/>
      <c r="E13948" s="331"/>
      <c r="F13948" s="62" t="str">
        <f>+$F$31</f>
        <v>OBSERVACIÓN</v>
      </c>
      <c r="G13948" s="343" t="s">
        <v>124</v>
      </c>
      <c r="H13948" s="344"/>
      <c r="I13948" s="344"/>
      <c r="J13948" s="344"/>
      <c r="K13948" s="344"/>
      <c r="L13948" s="345"/>
    </row>
    <row r="13949" spans="1:12" hidden="1" x14ac:dyDescent="0.3">
      <c r="A13949" s="18" t="str">
        <f t="shared" ref="A13949" si="4703">+IF(OR(C13943=""),"NO",1)</f>
        <v>NO</v>
      </c>
      <c r="B13949" s="18"/>
      <c r="E13949" s="49"/>
      <c r="F13949" s="50"/>
      <c r="G13949" s="51"/>
      <c r="H13949" s="51"/>
      <c r="I13949" s="51"/>
      <c r="J13949" s="51"/>
      <c r="K13949" s="51"/>
      <c r="L13949" s="52"/>
    </row>
    <row r="13950" spans="1:12" hidden="1" x14ac:dyDescent="0.3">
      <c r="A13950" s="1" t="str">
        <f>+A13885</f>
        <v>NO</v>
      </c>
      <c r="C13950" s="1" t="str">
        <f>"N"&amp;C13885</f>
        <v>N</v>
      </c>
      <c r="E13950" s="63"/>
      <c r="F13950" s="64" t="str">
        <f>+$F$75</f>
        <v>TOTAL DE CONTRATOS PRESENTADOS VÁLIDOS QUE CUMPLEN EXPERIENCIA ACREDITADA:</v>
      </c>
      <c r="G13950" s="65"/>
      <c r="H13950" s="65"/>
      <c r="I13950" s="65"/>
      <c r="J13950" s="66"/>
      <c r="K13950" s="65"/>
      <c r="L13950" s="67" t="s">
        <v>124</v>
      </c>
    </row>
    <row r="13951" spans="1:12" ht="6.65" hidden="1" customHeight="1" x14ac:dyDescent="0.3">
      <c r="A13951" s="1" t="str">
        <f>+A13885</f>
        <v>NO</v>
      </c>
      <c r="E13951" s="51"/>
      <c r="F13951" s="50"/>
      <c r="G13951" s="51"/>
      <c r="H13951" s="51"/>
      <c r="I13951" s="51"/>
      <c r="J13951" s="51"/>
      <c r="K13951" s="51"/>
      <c r="L13951" s="51"/>
    </row>
    <row r="13952" spans="1:12" hidden="1" x14ac:dyDescent="0.3">
      <c r="A13952" s="1" t="str">
        <f>+A13885</f>
        <v>NO</v>
      </c>
      <c r="E13952" s="63"/>
      <c r="F13952" s="63" t="str">
        <f>+$F$77</f>
        <v>ACREDITA SUMINISTRO E INSTALACIÓN DE MOBILIARIO POR LO MENOS EN UN (1) CONTRATO VÁLIDO</v>
      </c>
      <c r="G13952" s="65"/>
      <c r="H13952" s="65"/>
      <c r="I13952" s="65"/>
      <c r="J13952" s="66"/>
      <c r="K13952" s="65"/>
      <c r="L13952" s="68" t="s">
        <v>157</v>
      </c>
    </row>
    <row r="13953" spans="1:12" ht="5.15" hidden="1" customHeight="1" x14ac:dyDescent="0.3">
      <c r="A13953" s="1" t="str">
        <f>+A13885</f>
        <v>NO</v>
      </c>
      <c r="E13953" s="51"/>
      <c r="F13953" s="50"/>
      <c r="G13953" s="51"/>
      <c r="H13953" s="51"/>
      <c r="I13953" s="51"/>
      <c r="J13953" s="51"/>
      <c r="K13953" s="51"/>
      <c r="L13953" s="51"/>
    </row>
    <row r="13954" spans="1:12" ht="12.75" hidden="1" customHeight="1" x14ac:dyDescent="0.3">
      <c r="A13954" s="1" t="str">
        <f>+A13885</f>
        <v>NO</v>
      </c>
      <c r="E13954" s="69" t="str">
        <f>+$E$79</f>
        <v>EXPERIENCIA ESPECÍFICA NUMERAL 10.1.1 A</v>
      </c>
      <c r="F13954" s="70"/>
      <c r="G13954" s="70"/>
      <c r="H13954" s="70"/>
      <c r="I13954" s="70"/>
      <c r="J13954" s="70"/>
      <c r="K13954" s="70"/>
      <c r="L13954" s="71"/>
    </row>
    <row r="13955" spans="1:12" ht="26.5" hidden="1" customHeight="1" x14ac:dyDescent="0.3">
      <c r="A13955" s="1" t="str">
        <f>+A13885</f>
        <v>NO</v>
      </c>
      <c r="E13955" s="72"/>
      <c r="F13955" s="325" t="str">
        <f>+$F$80</f>
        <v>Por lo menos uno (1) de los contratos válidos aportados como experiencia general debe corresponder mínimo al 60% del presupuesto oficial del presente proceso de selección.  (SMMLV)</v>
      </c>
      <c r="G13955" s="326"/>
      <c r="H13955" s="326"/>
      <c r="I13955" s="326"/>
      <c r="J13955" s="326"/>
      <c r="K13955" s="73" t="s">
        <v>124</v>
      </c>
      <c r="L13955" s="74" t="s">
        <v>124</v>
      </c>
    </row>
    <row r="13956" spans="1:12" ht="23.5" hidden="1" customHeight="1" x14ac:dyDescent="0.3">
      <c r="A13956" s="1" t="str">
        <f>+A13885</f>
        <v>NO</v>
      </c>
      <c r="E13956" s="63"/>
      <c r="F13956" s="325" t="str">
        <f>+$F$81</f>
        <v xml:space="preserve">Deberá acreditarse en al menos uno (1) de los contratos válidos aportados como experiencia general una </v>
      </c>
      <c r="G13956" s="326"/>
      <c r="H13956" s="326"/>
      <c r="I13956" s="326"/>
      <c r="J13956" s="326"/>
      <c r="K13956" s="73" t="s">
        <v>124</v>
      </c>
      <c r="L13956" s="74" t="s">
        <v>124</v>
      </c>
    </row>
    <row r="13957" spans="1:12" ht="23.5" hidden="1" customHeight="1" x14ac:dyDescent="0.3">
      <c r="A13957" s="18" t="s">
        <v>30</v>
      </c>
      <c r="E13957" s="63"/>
      <c r="F13957" s="325" t="str">
        <f>+$F$82</f>
        <v xml:space="preserve">Deberá acreditarse en al menos uno (1) de los contratos válidos aportados interventoría a intervención de </v>
      </c>
      <c r="G13957" s="326"/>
      <c r="H13957" s="326"/>
      <c r="I13957" s="326"/>
      <c r="J13957" s="326"/>
      <c r="K13957" s="73">
        <f>+$K$82</f>
        <v>0</v>
      </c>
      <c r="L13957" s="74" t="s">
        <v>124</v>
      </c>
    </row>
    <row r="13958" spans="1:12" ht="36" hidden="1" customHeight="1" x14ac:dyDescent="0.3">
      <c r="A13958" s="18" t="s">
        <v>30</v>
      </c>
      <c r="E13958" s="63"/>
      <c r="F13958" s="325" t="str">
        <f>+$F$83</f>
        <v xml:space="preserve">Deberá acreditarse en al menos uno (1) de los contratos válidos aportados interventoría a intervención de </v>
      </c>
      <c r="G13958" s="326"/>
      <c r="H13958" s="326"/>
      <c r="I13958" s="326"/>
      <c r="J13958" s="326"/>
      <c r="K13958" s="75">
        <f>+$K$83</f>
        <v>0</v>
      </c>
      <c r="L13958" s="76" t="s">
        <v>124</v>
      </c>
    </row>
    <row r="13959" spans="1:12" hidden="1" x14ac:dyDescent="0.3">
      <c r="A13959" s="1" t="str">
        <f>+A13885</f>
        <v>NO</v>
      </c>
      <c r="E13959" s="51"/>
      <c r="F13959" s="50"/>
      <c r="G13959" s="51"/>
      <c r="H13959" s="51"/>
      <c r="I13959" s="51"/>
      <c r="J13959" s="51"/>
      <c r="K13959" s="51"/>
      <c r="L13959" s="51"/>
    </row>
    <row r="13960" spans="1:12" ht="12.75" hidden="1" customHeight="1" x14ac:dyDescent="0.3">
      <c r="A13960" s="1" t="str">
        <f>+A13885</f>
        <v>NO</v>
      </c>
      <c r="E13960" s="40" t="str">
        <f>+$E$85</f>
        <v>VALOR MÍNIMO A CERIFICAR % P.O EN SMMMLV. NUMERAL 3.9.1</v>
      </c>
      <c r="F13960" s="41"/>
      <c r="G13960" s="41"/>
      <c r="H13960" s="41"/>
      <c r="I13960" s="41"/>
      <c r="J13960" s="41"/>
      <c r="K13960" s="41"/>
      <c r="L13960" s="42"/>
    </row>
    <row r="13961" spans="1:12" hidden="1" x14ac:dyDescent="0.3">
      <c r="A13961" s="1" t="str">
        <f>+A13885</f>
        <v>NO</v>
      </c>
      <c r="C13961" s="1" t="str">
        <f>"M"&amp;C13885</f>
        <v>M</v>
      </c>
      <c r="E13961" s="77" t="str">
        <f>+$E$86</f>
        <v>100% P.O.</v>
      </c>
      <c r="F13961" s="78"/>
      <c r="G13961" s="61">
        <v>242.41716883554506</v>
      </c>
      <c r="H13961" s="124" t="str">
        <f>+$H$86</f>
        <v>TOTAL EJECUTADO DE CONTRATOS ACREDITADOS</v>
      </c>
      <c r="I13961" s="124"/>
      <c r="J13961" s="124"/>
      <c r="K13961" s="55" t="s">
        <v>124</v>
      </c>
      <c r="L13961" s="47" t="s">
        <v>124</v>
      </c>
    </row>
    <row r="13962" spans="1:12" hidden="1" x14ac:dyDescent="0.3">
      <c r="A13962" s="1" t="str">
        <f>+A13885</f>
        <v>NO</v>
      </c>
      <c r="E13962" s="39"/>
      <c r="F13962" s="39"/>
      <c r="G13962" s="39"/>
      <c r="H13962" s="39"/>
      <c r="I13962" s="39"/>
      <c r="J13962" s="39"/>
      <c r="K13962" s="39"/>
      <c r="L13962" s="39"/>
    </row>
    <row r="13963" spans="1:12" ht="12.75" hidden="1" customHeight="1" x14ac:dyDescent="0.3">
      <c r="A13963" s="18" t="s">
        <v>30</v>
      </c>
      <c r="B13963" s="18"/>
      <c r="E13963" s="40" t="str">
        <f>+$E$88</f>
        <v>CONSIDERACIONES PARA LA VALIDEZ DE LA EXPERIENCIA REQUERIDA: EXPERIENCIA PROPONENTES PLURALES NUMERAL 10.1.2 D</v>
      </c>
      <c r="F13963" s="41"/>
      <c r="G13963" s="41"/>
      <c r="H13963" s="41"/>
      <c r="I13963" s="41"/>
      <c r="J13963" s="41"/>
      <c r="K13963" s="41"/>
      <c r="L13963" s="42"/>
    </row>
    <row r="13964" spans="1:12" ht="28" hidden="1" customHeight="1" x14ac:dyDescent="0.3">
      <c r="A13964" s="18" t="s">
        <v>30</v>
      </c>
      <c r="B13964" s="18"/>
      <c r="C13964" s="1" t="str">
        <f>"O"&amp;C13885</f>
        <v>O</v>
      </c>
      <c r="E13964" s="80" t="str">
        <f>+$E$89</f>
        <v>i)</v>
      </c>
      <c r="F13964" s="327" t="str">
        <f>+$F$89</f>
        <v>Uno de los integrantes debe aportar como mínimo el cincuenta por ciento (50 %) de la experiencia solicitada</v>
      </c>
      <c r="G13964" s="328"/>
      <c r="H13964" s="328"/>
      <c r="I13964" s="328"/>
      <c r="J13964" s="328"/>
      <c r="K13964" s="73" t="s">
        <v>124</v>
      </c>
      <c r="L13964" s="47" t="s">
        <v>124</v>
      </c>
    </row>
    <row r="13965" spans="1:12" ht="28" hidden="1" customHeight="1" x14ac:dyDescent="0.3">
      <c r="A13965" s="18" t="s">
        <v>30</v>
      </c>
      <c r="B13965" s="18"/>
      <c r="C13965" s="1" t="str">
        <f>"O"&amp;C13885</f>
        <v>O</v>
      </c>
      <c r="E13965" s="80" t="str">
        <f>+$E$90</f>
        <v>ii)</v>
      </c>
      <c r="F13965" s="327" t="str">
        <f>+$F$90</f>
        <v>Todos los demás ntegrantes deben acreditar al menos el cinco por ciento (5 %) de la experiencia solicitada, solo uno (1) de los integrantes podrá no acreditar experiencia pero su porcentaje de participación  no podrá superar el diez por ciento (10 %)</v>
      </c>
      <c r="G13965" s="328"/>
      <c r="H13965" s="328"/>
      <c r="I13965" s="328"/>
      <c r="J13965" s="328"/>
      <c r="K13965" s="73" t="s">
        <v>124</v>
      </c>
      <c r="L13965" s="47" t="s">
        <v>124</v>
      </c>
    </row>
    <row r="13966" spans="1:12" hidden="1" x14ac:dyDescent="0.3">
      <c r="A13966" s="18" t="s">
        <v>30</v>
      </c>
      <c r="B13966" s="18"/>
      <c r="E13966" s="39"/>
      <c r="F13966" s="39"/>
      <c r="G13966" s="39"/>
      <c r="H13966" s="39"/>
      <c r="I13966" s="39"/>
      <c r="J13966" s="39"/>
      <c r="K13966" s="39"/>
      <c r="L13966" s="39"/>
    </row>
    <row r="13967" spans="1:12" ht="13" hidden="1" customHeight="1" x14ac:dyDescent="0.3">
      <c r="A13967" s="18" t="str">
        <f>+A13885</f>
        <v>NO</v>
      </c>
      <c r="B13967" s="18"/>
      <c r="E13967" s="69" t="str">
        <f>+$E$92</f>
        <v>VERIFICACIÓN Y ASIGNACIÓN DE PUNTAJE POR LA EXPERIENCIA DEL PROPONENTE</v>
      </c>
      <c r="F13967" s="70"/>
      <c r="G13967" s="70"/>
      <c r="H13967" s="70"/>
      <c r="I13967" s="70"/>
      <c r="J13967" s="70"/>
      <c r="K13967" s="70"/>
      <c r="L13967" s="71"/>
    </row>
    <row r="13968" spans="1:12" hidden="1" x14ac:dyDescent="0.3">
      <c r="A13968" s="18" t="str">
        <f>+A13885</f>
        <v>NO</v>
      </c>
      <c r="B13968" s="18"/>
      <c r="E13968" s="81"/>
      <c r="F13968" s="323" t="str">
        <f>+$F$93</f>
        <v>No. CONTRATOS QUE ACREDITAN LA EXPERIENCIA (NO OBJETO DE SUBSANACIÓN)</v>
      </c>
      <c r="G13968" s="324"/>
      <c r="H13968" s="324"/>
      <c r="I13968" s="324"/>
      <c r="J13968" s="324"/>
      <c r="K13968" s="82"/>
      <c r="L13968" s="83" t="s">
        <v>124</v>
      </c>
    </row>
    <row r="13969" spans="1:12" ht="13" hidden="1" customHeight="1" x14ac:dyDescent="0.3">
      <c r="A13969" s="18" t="str">
        <f>+A13885</f>
        <v>NO</v>
      </c>
      <c r="B13969" s="18"/>
      <c r="E13969" s="84"/>
      <c r="F13969" s="323" t="str">
        <f>+$F$94</f>
        <v>TOTAL EJECUTADO DE CONTRATOS ACREDITADOS PROPUESTA INICIAL</v>
      </c>
      <c r="G13969" s="324"/>
      <c r="H13969" s="324"/>
      <c r="I13969" s="324"/>
      <c r="J13969" s="324"/>
      <c r="K13969" s="85"/>
      <c r="L13969" s="86" t="s">
        <v>124</v>
      </c>
    </row>
    <row r="13970" spans="1:12" ht="13" hidden="1" customHeight="1" x14ac:dyDescent="0.3">
      <c r="A13970" s="18" t="str">
        <f>+A13885</f>
        <v>NO</v>
      </c>
      <c r="B13970" s="18"/>
      <c r="E13970" s="87"/>
      <c r="F13970" s="323" t="str">
        <f>+$F$95</f>
        <v>PROMEDIO VALOR ACREDITADO EN SMMLV</v>
      </c>
      <c r="G13970" s="324"/>
      <c r="H13970" s="324"/>
      <c r="I13970" s="324"/>
      <c r="J13970" s="324"/>
      <c r="K13970" s="66"/>
      <c r="L13970" s="88" t="s">
        <v>124</v>
      </c>
    </row>
    <row r="13971" spans="1:12" hidden="1" x14ac:dyDescent="0.3">
      <c r="A13971" s="18" t="str">
        <f>+A13885</f>
        <v>NO</v>
      </c>
      <c r="B13971" s="18"/>
      <c r="E13971" s="89"/>
      <c r="F13971" s="89"/>
      <c r="G13971" s="89"/>
      <c r="H13971" s="89"/>
      <c r="I13971" s="89"/>
      <c r="J13971" s="89"/>
      <c r="K13971" s="89"/>
      <c r="L13971" s="89"/>
    </row>
    <row r="13972" spans="1:12" ht="13" hidden="1" customHeight="1" x14ac:dyDescent="0.3">
      <c r="A13972" s="18" t="str">
        <f>+A13885</f>
        <v>NO</v>
      </c>
      <c r="B13972" s="18"/>
      <c r="E13972" s="69" t="str">
        <f>+$E$97</f>
        <v>3.9.2 EXIGENCIAS MÍNIMAS DE EXPERIENCIA Y FORMACIÓN ACADÉMICA DEL EQUIPO DE TRABAJO</v>
      </c>
      <c r="F13972" s="70"/>
      <c r="G13972" s="70"/>
      <c r="H13972" s="70"/>
      <c r="I13972" s="70"/>
      <c r="J13972" s="70"/>
      <c r="K13972" s="70"/>
      <c r="L13972" s="71"/>
    </row>
    <row r="13973" spans="1:12" hidden="1" x14ac:dyDescent="0.3">
      <c r="A13973" s="18" t="str">
        <f>+A13885</f>
        <v>NO</v>
      </c>
      <c r="B13973" s="18"/>
      <c r="E13973" s="90" t="str">
        <f>+$E$98</f>
        <v>Formulario 8</v>
      </c>
      <c r="F13973" s="315" t="s">
        <v>46</v>
      </c>
      <c r="G13973" s="316"/>
      <c r="H13973" s="317"/>
      <c r="I13973" s="318"/>
      <c r="J13973" s="318"/>
      <c r="K13973" s="318"/>
      <c r="L13973" s="319"/>
    </row>
    <row r="13974" spans="1:12" hidden="1" x14ac:dyDescent="0.3">
      <c r="A13974" s="18" t="str">
        <f>+A13885</f>
        <v>NO</v>
      </c>
      <c r="B13974" s="18"/>
      <c r="E13974" s="91" t="s">
        <v>124</v>
      </c>
      <c r="F13974" s="91" t="str">
        <f>+$F$99</f>
        <v>Director de Interventoría</v>
      </c>
      <c r="G13974" s="91" t="str">
        <f>+$G$99</f>
        <v>Residente de Interventoría</v>
      </c>
      <c r="H13974" s="320"/>
      <c r="I13974" s="321"/>
      <c r="J13974" s="321"/>
      <c r="K13974" s="321"/>
      <c r="L13974" s="322"/>
    </row>
    <row r="13975" spans="1:12" hidden="1" x14ac:dyDescent="0.3">
      <c r="A13975" s="18" t="str">
        <f>+A13885</f>
        <v>NO</v>
      </c>
      <c r="B13975" s="18"/>
      <c r="E13975" s="304" t="str">
        <f>+$E$100</f>
        <v>OBSERVACIONES RESPECTO REQUISITO HABILITANTE DEL PERSONAL CLAVE EVALUABLE</v>
      </c>
      <c r="F13975" s="305"/>
      <c r="G13975" s="305"/>
      <c r="H13975" s="305"/>
      <c r="I13975" s="305"/>
      <c r="J13975" s="305"/>
      <c r="K13975" s="305"/>
      <c r="L13975" s="305"/>
    </row>
    <row r="13976" spans="1:12" hidden="1" x14ac:dyDescent="0.3">
      <c r="A13976" s="18" t="str">
        <f>+A13885</f>
        <v>NO</v>
      </c>
      <c r="B13976" s="18"/>
      <c r="E13976" s="312" t="s">
        <v>124</v>
      </c>
      <c r="F13976" s="313"/>
      <c r="G13976" s="313"/>
      <c r="H13976" s="313"/>
      <c r="I13976" s="313"/>
      <c r="J13976" s="313"/>
      <c r="K13976" s="313"/>
      <c r="L13976" s="314"/>
    </row>
    <row r="13977" spans="1:12" hidden="1" x14ac:dyDescent="0.3">
      <c r="A13977" s="18" t="str">
        <f>+A13885</f>
        <v>NO</v>
      </c>
      <c r="B13977" s="18"/>
      <c r="E13977" s="89"/>
      <c r="F13977" s="89"/>
      <c r="G13977" s="89"/>
      <c r="H13977" s="89"/>
      <c r="I13977" s="89"/>
      <c r="J13977" s="89"/>
      <c r="K13977" s="89"/>
      <c r="L13977" s="89"/>
    </row>
    <row r="13978" spans="1:12" ht="13" hidden="1" customHeight="1" x14ac:dyDescent="0.3">
      <c r="A13978" s="18" t="str">
        <f>+A13885</f>
        <v>NO</v>
      </c>
      <c r="B13978" s="18"/>
      <c r="E13978" s="69" t="str">
        <f>+$E$103</f>
        <v>4.2 EQUIPO DE TRABAJO (Personal Clave Evaluable)</v>
      </c>
      <c r="F13978" s="70"/>
      <c r="G13978" s="70"/>
      <c r="H13978" s="70"/>
      <c r="I13978" s="70"/>
      <c r="J13978" s="70"/>
      <c r="K13978" s="70"/>
      <c r="L13978" s="71"/>
    </row>
    <row r="13979" spans="1:12" ht="23.25" hidden="1" customHeight="1" x14ac:dyDescent="0.3">
      <c r="A13979" s="18" t="str">
        <f>+A13885</f>
        <v>NO</v>
      </c>
      <c r="B13979" s="18"/>
      <c r="E13979" s="90" t="str">
        <f>+$E$104</f>
        <v>Formulario 9</v>
      </c>
      <c r="F13979" s="315" t="s">
        <v>46</v>
      </c>
      <c r="G13979" s="316"/>
      <c r="H13979" s="317"/>
      <c r="I13979" s="318"/>
      <c r="J13979" s="318"/>
      <c r="K13979" s="318"/>
      <c r="L13979" s="319"/>
    </row>
    <row r="13980" spans="1:12" hidden="1" x14ac:dyDescent="0.3">
      <c r="A13980" s="18" t="str">
        <f>+A13885</f>
        <v>NO</v>
      </c>
      <c r="B13980" s="18"/>
      <c r="E13980" s="91" t="s">
        <v>124</v>
      </c>
      <c r="F13980" s="91" t="str">
        <f>+$F$99</f>
        <v>Director de Interventoría</v>
      </c>
      <c r="G13980" s="91" t="str">
        <f>+$G$99</f>
        <v>Residente de Interventoría</v>
      </c>
      <c r="H13980" s="320"/>
      <c r="I13980" s="321"/>
      <c r="J13980" s="321"/>
      <c r="K13980" s="321"/>
      <c r="L13980" s="322"/>
    </row>
    <row r="13981" spans="1:12" hidden="1" x14ac:dyDescent="0.3">
      <c r="A13981" s="18" t="str">
        <f>+A13885</f>
        <v>NO</v>
      </c>
      <c r="B13981" s="18"/>
      <c r="E13981" s="89"/>
      <c r="F13981" s="89"/>
      <c r="G13981" s="89"/>
      <c r="H13981" s="89"/>
      <c r="I13981" s="89"/>
      <c r="J13981" s="89"/>
      <c r="K13981" s="89"/>
      <c r="L13981" s="89"/>
    </row>
    <row r="13982" spans="1:12" hidden="1" x14ac:dyDescent="0.3">
      <c r="A13982" s="1" t="str">
        <f>+A13885</f>
        <v>NO</v>
      </c>
      <c r="E13982" s="92" t="str">
        <f>+E13857</f>
        <v>CRITERIOS DE EVALUACIÓN Y PUNTAJE</v>
      </c>
      <c r="F13982" s="93"/>
      <c r="G13982" s="93"/>
      <c r="H13982" s="93"/>
      <c r="I13982" s="93"/>
      <c r="J13982" s="93"/>
      <c r="K13982" s="94"/>
      <c r="L13982" s="95" t="str">
        <f>+$L$107</f>
        <v>PUNTAJE OBTENIDO</v>
      </c>
    </row>
    <row r="13983" spans="1:12" hidden="1" x14ac:dyDescent="0.3">
      <c r="A13983" s="1" t="str">
        <f>+A13885</f>
        <v>NO</v>
      </c>
      <c r="E13983" s="96" t="str">
        <f>+$E$108</f>
        <v>VALOR</v>
      </c>
      <c r="F13983" s="97" t="str">
        <f>+$F$108</f>
        <v>EQUIPO DE TRABAJO (PERSONAL CLAVE EVALUABLE)</v>
      </c>
      <c r="G13983" s="24"/>
      <c r="H13983" s="24"/>
      <c r="I13983" s="24"/>
      <c r="J13983" s="24"/>
      <c r="K13983" s="24"/>
      <c r="L13983" s="98"/>
    </row>
    <row r="13984" spans="1:12" ht="12.75" hidden="1" customHeight="1" x14ac:dyDescent="0.3">
      <c r="A13984" s="1" t="str">
        <f>+A13885</f>
        <v>NO</v>
      </c>
      <c r="E13984" s="96">
        <f>+$E$109</f>
        <v>5</v>
      </c>
      <c r="F13984" s="307" t="str">
        <f>+$F$109</f>
        <v xml:space="preserve"> Experiencia Específica adicional</v>
      </c>
      <c r="G13984" s="308"/>
      <c r="H13984" s="308"/>
      <c r="I13984" s="308"/>
      <c r="J13984" s="308"/>
      <c r="K13984" s="309"/>
      <c r="L13984" s="99" t="str">
        <f>IFERROR(IF(VLOOKUP(C13885,'R. PUNTAJES'!$C$14:$R$213,'R. PUNTAJES'!$I$10,0)="","",VLOOKUP(C13885,'R. PUNTAJES'!$C$14:$R$213,'R. PUNTAJES'!$I$10,0)),"")</f>
        <v/>
      </c>
    </row>
    <row r="13985" spans="1:12" ht="12.75" hidden="1" customHeight="1" x14ac:dyDescent="0.3">
      <c r="A13985" s="1" t="str">
        <f>+A13885</f>
        <v>NO</v>
      </c>
      <c r="E13985" s="96">
        <f>+$E$110</f>
        <v>5</v>
      </c>
      <c r="F13985" s="307" t="str">
        <f>+$F$110</f>
        <v>Formación Académica adicional</v>
      </c>
      <c r="G13985" s="308"/>
      <c r="H13985" s="308"/>
      <c r="I13985" s="308"/>
      <c r="J13985" s="308"/>
      <c r="K13985" s="309"/>
      <c r="L13985" s="99" t="str">
        <f>IFERROR(IF(VLOOKUP(C13885,'R. PUNTAJES'!$C$14:$R$213,'R. PUNTAJES'!$J$10,0)="","",VLOOKUP(C13885,'R. PUNTAJES'!$C$14:$R$213,'R. PUNTAJES'!$J$10,0)),"")</f>
        <v/>
      </c>
    </row>
    <row r="13986" spans="1:12" hidden="1" x14ac:dyDescent="0.3">
      <c r="A13986" s="18" t="str">
        <f>+A13885</f>
        <v>NO</v>
      </c>
      <c r="B13986" s="18"/>
      <c r="E13986" s="100"/>
      <c r="F13986" s="101" t="str">
        <f>+$F$111</f>
        <v>FACTOR DE SOSTENIBILIDAD</v>
      </c>
      <c r="G13986" s="102"/>
      <c r="H13986" s="102"/>
      <c r="I13986" s="102"/>
      <c r="J13986" s="102"/>
      <c r="K13986" s="102"/>
      <c r="L13986" s="103"/>
    </row>
    <row r="13987" spans="1:12" hidden="1" x14ac:dyDescent="0.3">
      <c r="A13987" s="18" t="str">
        <f>+A13885</f>
        <v>NO</v>
      </c>
      <c r="B13987" s="18"/>
      <c r="E13987" s="104">
        <v>1</v>
      </c>
      <c r="F13987" s="105" t="str">
        <f>+$F$112</f>
        <v>Compromisos Sostenibilidad</v>
      </c>
      <c r="G13987" s="106"/>
      <c r="H13987" s="106"/>
      <c r="I13987" s="106"/>
      <c r="J13987" s="106"/>
      <c r="K13987" s="106"/>
      <c r="L13987" s="107" t="str">
        <f>IFERROR(IF(VLOOKUP(C13885,'R. PUNTAJES'!$C$14:$R$213,'R. PUNTAJES'!$K$10,0)="","",VLOOKUP(C13885,'R. PUNTAJES'!$C$14:$R$213,'R. PUNTAJES'!$K$10,0)),"")</f>
        <v/>
      </c>
    </row>
    <row r="13988" spans="1:12" hidden="1" x14ac:dyDescent="0.3">
      <c r="A13988" s="1" t="str">
        <f>+A13885</f>
        <v>NO</v>
      </c>
      <c r="E13988" s="108"/>
      <c r="F13988" s="109" t="str">
        <f>+$F$113</f>
        <v>APOYO A LA INDUSTRIA NACIONAL</v>
      </c>
      <c r="G13988" s="110"/>
      <c r="H13988" s="110"/>
      <c r="I13988" s="110"/>
      <c r="J13988" s="110"/>
      <c r="K13988" s="110"/>
      <c r="L13988" s="111"/>
    </row>
    <row r="13989" spans="1:12" ht="12.75" hidden="1" customHeight="1" x14ac:dyDescent="0.3">
      <c r="A13989" s="1" t="str">
        <f>+A13885</f>
        <v>NO</v>
      </c>
      <c r="E13989" s="96">
        <v>20</v>
      </c>
      <c r="F13989" s="307" t="str">
        <f>+$F$114</f>
        <v>Promoción de Servicios Nacionales o con Trato Nacional</v>
      </c>
      <c r="G13989" s="308"/>
      <c r="H13989" s="308"/>
      <c r="I13989" s="308"/>
      <c r="J13989" s="308"/>
      <c r="K13989" s="309"/>
      <c r="L13989" s="99" t="str">
        <f>IFERROR(IF(VLOOKUP(C13885,'R. PUNTAJES'!$C$14:$R$213,'R. PUNTAJES'!$L$10,0)="","",
IF(VLOOKUP(C13885,'R. PUNTAJES'!$C$14:$R$213,'R. PUNTAJES'!$L$10,0)=5,0,
VLOOKUP(C13885,'R. PUNTAJES'!$C$14:$R$213,'R. PUNTAJES'!$L$10,0))),"")</f>
        <v/>
      </c>
    </row>
    <row r="13990" spans="1:12" ht="12.75" hidden="1" customHeight="1" x14ac:dyDescent="0.3">
      <c r="A13990" s="1" t="str">
        <f>+A13885</f>
        <v>NO</v>
      </c>
      <c r="E13990" s="96">
        <v>5</v>
      </c>
      <c r="F13990" s="307" t="str">
        <f>+$F$115</f>
        <v>Incorporación de componente nacional en servicios extranjeros</v>
      </c>
      <c r="G13990" s="308"/>
      <c r="H13990" s="308"/>
      <c r="I13990" s="308"/>
      <c r="J13990" s="308"/>
      <c r="K13990" s="309"/>
      <c r="L13990" s="99" t="str">
        <f>IFERROR(IF(VLOOKUP(C13885,'R. PUNTAJES'!$C$14:$R$213,'R. PUNTAJES'!$L$10,0)="","",
IF(VLOOKUP(C13885,'R. PUNTAJES'!$C$14:$R$213,'R. PUNTAJES'!$L$10,0)=20,0,
VLOOKUP(C13885,'R. PUNTAJES'!$C$14:$R$213,'R. PUNTAJES'!$L$10,0))),"")</f>
        <v/>
      </c>
    </row>
    <row r="13991" spans="1:12" hidden="1" x14ac:dyDescent="0.3">
      <c r="A13991" s="1" t="str">
        <f>+A13885</f>
        <v>NO</v>
      </c>
      <c r="E13991" s="112"/>
      <c r="F13991" s="97" t="str">
        <f>+$F$116</f>
        <v>VINCULACIÓN DE PERSONAS CON DISCAPACIDAD</v>
      </c>
      <c r="G13991" s="24"/>
      <c r="H13991" s="24"/>
      <c r="I13991" s="24"/>
      <c r="J13991" s="24"/>
      <c r="K13991" s="24"/>
      <c r="L13991" s="98"/>
    </row>
    <row r="13992" spans="1:12" ht="12.75" hidden="1" customHeight="1" x14ac:dyDescent="0.3">
      <c r="A13992" s="1" t="str">
        <f>+A13885</f>
        <v>NO</v>
      </c>
      <c r="E13992" s="96">
        <v>1</v>
      </c>
      <c r="F13992" s="307" t="str">
        <f>+$F$117</f>
        <v xml:space="preserve">Trabajadores vinculados a la planta de personal </v>
      </c>
      <c r="G13992" s="308"/>
      <c r="H13992" s="308"/>
      <c r="I13992" s="308"/>
      <c r="J13992" s="308"/>
      <c r="K13992" s="309"/>
      <c r="L13992" s="99" t="str">
        <f>IFERROR(IF(VLOOKUP(C13885,'R. PUNTAJES'!$C$14:$R$213,'R. PUNTAJES'!$M$10,0)="","",VLOOKUP(C13885,'R. PUNTAJES'!$C$14:$R$213,'R. PUNTAJES'!$M$10,0)),"")</f>
        <v/>
      </c>
    </row>
    <row r="13993" spans="1:12" hidden="1" x14ac:dyDescent="0.3">
      <c r="A13993" s="1" t="str">
        <f>+A13885</f>
        <v>NO</v>
      </c>
      <c r="E13993" s="112"/>
      <c r="F13993" s="97" t="str">
        <f>+$F$118</f>
        <v>EMPRENDIMIENTOS Y EMPRESAS DE MUJERES</v>
      </c>
      <c r="G13993" s="24"/>
      <c r="H13993" s="24"/>
      <c r="I13993" s="24"/>
      <c r="J13993" s="24"/>
      <c r="K13993" s="24"/>
      <c r="L13993" s="98"/>
    </row>
    <row r="13994" spans="1:12" ht="13" hidden="1" customHeight="1" x14ac:dyDescent="0.3">
      <c r="A13994" s="1" t="str">
        <f>+A13885</f>
        <v>NO</v>
      </c>
      <c r="E13994" s="96">
        <v>0.25</v>
      </c>
      <c r="F13994" s="307" t="str">
        <f>+$F$119</f>
        <v>Emprendimientos y empresas de mujeres</v>
      </c>
      <c r="G13994" s="308"/>
      <c r="H13994" s="308"/>
      <c r="I13994" s="308"/>
      <c r="J13994" s="308"/>
      <c r="K13994" s="309"/>
      <c r="L13994" s="113" t="str">
        <f>IFERROR(IF(VLOOKUP(C13885,'R. PUNTAJES'!$C$14:$R$213,'R. PUNTAJES'!$N$10,0)="","",VLOOKUP(C13885,'R. PUNTAJES'!$C$14:$R$213,'R. PUNTAJES'!$N$10,0)),"")</f>
        <v/>
      </c>
    </row>
    <row r="13995" spans="1:12" hidden="1" x14ac:dyDescent="0.3">
      <c r="A13995" s="18" t="str">
        <f>+A13996</f>
        <v>NO</v>
      </c>
      <c r="B13995" s="18"/>
      <c r="E13995" s="112"/>
      <c r="F13995" s="97" t="str">
        <f>+$F$120</f>
        <v>MIPYME</v>
      </c>
      <c r="G13995" s="24"/>
      <c r="H13995" s="24"/>
      <c r="I13995" s="24"/>
      <c r="J13995" s="24"/>
      <c r="K13995" s="24"/>
      <c r="L13995" s="98"/>
    </row>
    <row r="13996" spans="1:12" hidden="1" x14ac:dyDescent="0.3">
      <c r="A13996" s="18" t="str">
        <f>+IF(E13996=0,"NO",1)</f>
        <v>NO</v>
      </c>
      <c r="B13996" s="18"/>
      <c r="E13996" s="96">
        <v>0</v>
      </c>
      <c r="F13996" s="307" t="str">
        <f>+$F$121</f>
        <v>Mipyme</v>
      </c>
      <c r="G13996" s="308"/>
      <c r="H13996" s="308"/>
      <c r="I13996" s="308"/>
      <c r="J13996" s="308"/>
      <c r="K13996" s="309"/>
      <c r="L13996" s="113" t="str">
        <f>IFERROR(IF(VLOOKUP(C13885,'R. PUNTAJES'!$C$14:$R$213,'R. PUNTAJES'!$O$10,0)="","",VLOOKUP(C13885,'R. PUNTAJES'!$C$14:$R$213,'R. PUNTAJES'!$O$10,0)),"")</f>
        <v/>
      </c>
    </row>
    <row r="13997" spans="1:12" hidden="1" x14ac:dyDescent="0.3">
      <c r="A13997" s="1" t="str">
        <f>+A13885</f>
        <v>NO</v>
      </c>
      <c r="E13997" s="112"/>
      <c r="F13997" s="97" t="str">
        <f>+$F$122</f>
        <v>EXPERIENCIA DEL PROPONENTE</v>
      </c>
      <c r="G13997" s="24"/>
      <c r="H13997" s="24"/>
      <c r="I13997" s="24"/>
      <c r="J13997" s="24"/>
      <c r="K13997" s="24"/>
      <c r="L13997" s="98"/>
    </row>
    <row r="13998" spans="1:12" hidden="1" x14ac:dyDescent="0.3">
      <c r="A13998" s="1" t="str">
        <f>+A13885</f>
        <v>NO</v>
      </c>
      <c r="E13998" s="96">
        <v>59.5</v>
      </c>
      <c r="F13998" s="307" t="str">
        <f>+$F$123</f>
        <v>mediana con valor absoluto</v>
      </c>
      <c r="G13998" s="308"/>
      <c r="H13998" s="308"/>
      <c r="I13998" s="308"/>
      <c r="J13998" s="308"/>
      <c r="K13998" s="309"/>
      <c r="L13998" s="113" t="str">
        <f>IFERROR(IF(VLOOKUP(C13885,'R. PUNTAJES'!$C$14:$R$213,'R. PUNTAJES'!$R$10,0)="","",VLOOKUP(C13885,'R. PUNTAJES'!$C$14:$R$213,'R. PUNTAJES'!$R$10,0)),"")</f>
        <v/>
      </c>
    </row>
    <row r="13999" spans="1:12" hidden="1" x14ac:dyDescent="0.3">
      <c r="A13999" s="1" t="str">
        <f>+A13885</f>
        <v>NO</v>
      </c>
      <c r="E13999" s="112"/>
      <c r="F13999" s="97" t="str">
        <f>+$F$124</f>
        <v>MULTAS</v>
      </c>
      <c r="G13999" s="24"/>
      <c r="H13999" s="24"/>
      <c r="I13999" s="24"/>
      <c r="J13999" s="24"/>
      <c r="K13999" s="24"/>
      <c r="L13999" s="98"/>
    </row>
    <row r="14000" spans="1:12" ht="12.75" hidden="1" customHeight="1" x14ac:dyDescent="0.3">
      <c r="A14000" s="1" t="str">
        <f>+A13885</f>
        <v>NO</v>
      </c>
      <c r="E14000" s="96">
        <v>-2</v>
      </c>
      <c r="F14000" s="307" t="str">
        <f>+$F$125</f>
        <v>Una o más multas o cláusulas penales durante el último año</v>
      </c>
      <c r="G14000" s="310"/>
      <c r="H14000" s="310"/>
      <c r="I14000" s="310"/>
      <c r="J14000" s="310"/>
      <c r="K14000" s="311"/>
      <c r="L14000" s="99" t="str">
        <f>IFERROR(IF(VLOOKUP(C13885,'R. PUNTAJES'!$C$14:$R$213,'R. PUNTAJES'!$Q$10,0)="","",VLOOKUP(C13885,'R. PUNTAJES'!$C$14:$R$213,'R. PUNTAJES'!$Q$10,0)),"")</f>
        <v/>
      </c>
    </row>
    <row r="14001" spans="1:16" hidden="1" x14ac:dyDescent="0.3">
      <c r="A14001" s="1" t="str">
        <f>+A13885</f>
        <v>NO</v>
      </c>
      <c r="E14001" s="112"/>
      <c r="F14001" s="97" t="str">
        <f>+$F$126</f>
        <v>OBRAS INCONCLUSAS</v>
      </c>
      <c r="G14001" s="24"/>
      <c r="H14001" s="24"/>
      <c r="I14001" s="24"/>
      <c r="J14001" s="24"/>
      <c r="K14001" s="24"/>
      <c r="L14001" s="98"/>
    </row>
    <row r="14002" spans="1:16" hidden="1" x14ac:dyDescent="0.3">
      <c r="A14002" s="1" t="str">
        <f>+A13885</f>
        <v>NO</v>
      </c>
      <c r="E14002" s="96">
        <v>-1</v>
      </c>
      <c r="F14002" s="301" t="str">
        <f>+$F$127</f>
        <v>Anotación vigente de obra civil inconclusa</v>
      </c>
      <c r="G14002" s="302"/>
      <c r="H14002" s="302"/>
      <c r="I14002" s="302"/>
      <c r="J14002" s="302"/>
      <c r="K14002" s="303"/>
      <c r="L14002" s="99" t="str">
        <f>IFERROR(IF(VLOOKUP(C13885,'R. PUNTAJES'!$C$14:$R$213,'R. PUNTAJES'!$P$10,0)="","",VLOOKUP(C13885,'R. PUNTAJES'!$C$14:$R$213,'R. PUNTAJES'!$P$10,0)),"")</f>
        <v/>
      </c>
    </row>
    <row r="14003" spans="1:16" ht="7.5" hidden="1" customHeight="1" x14ac:dyDescent="0.3">
      <c r="A14003" s="1" t="str">
        <f>+A13885</f>
        <v>NO</v>
      </c>
      <c r="E14003" s="114"/>
      <c r="F14003" s="45"/>
      <c r="G14003" s="45"/>
      <c r="H14003" s="45"/>
      <c r="I14003" s="45"/>
      <c r="J14003" s="45"/>
      <c r="K14003" s="45"/>
      <c r="L14003" s="48"/>
    </row>
    <row r="14004" spans="1:16" hidden="1" x14ac:dyDescent="0.3">
      <c r="A14004" s="1" t="str">
        <f>+A13885</f>
        <v>NO</v>
      </c>
      <c r="E14004" s="115" t="str">
        <f>+$E$129</f>
        <v>PUNTAJE TOTAL</v>
      </c>
      <c r="F14004" s="116"/>
      <c r="G14004" s="116"/>
      <c r="H14004" s="116"/>
      <c r="I14004" s="116"/>
      <c r="J14004" s="116"/>
      <c r="K14004" s="117"/>
      <c r="L14004" s="118">
        <f>IFERROR(IF(VLOOKUP(C13885,'R. PUNTAJES'!$C$14:$R$213,'R. PUNTAJES'!$H$10,0)="RECHAZO","",SUM(L13984:L14002)),"")</f>
        <v>0</v>
      </c>
    </row>
    <row r="14005" spans="1:16" hidden="1" x14ac:dyDescent="0.3">
      <c r="A14005" s="1" t="str">
        <f>+A13885</f>
        <v>NO</v>
      </c>
      <c r="E14005" s="304" t="str">
        <f>+$E$130</f>
        <v>OBSERVACIONES RESPECTO A PUNTAJES</v>
      </c>
      <c r="F14005" s="305"/>
      <c r="G14005" s="305"/>
      <c r="H14005" s="305"/>
      <c r="I14005" s="305"/>
      <c r="J14005" s="305"/>
      <c r="K14005" s="305"/>
      <c r="L14005" s="305"/>
    </row>
    <row r="14006" spans="1:16" ht="12" hidden="1" customHeight="1" x14ac:dyDescent="0.3">
      <c r="A14006" s="1" t="str">
        <f>+A13885</f>
        <v>NO</v>
      </c>
      <c r="E14006" s="306" t="s">
        <v>124</v>
      </c>
      <c r="F14006" s="305"/>
      <c r="G14006" s="305"/>
      <c r="H14006" s="305"/>
      <c r="I14006" s="305"/>
      <c r="J14006" s="305"/>
      <c r="K14006" s="305"/>
      <c r="L14006" s="305"/>
      <c r="N14006" s="119"/>
      <c r="O14006" s="119"/>
      <c r="P14006" s="120"/>
    </row>
    <row r="14007" spans="1:16" ht="3" hidden="1" customHeight="1" x14ac:dyDescent="0.3">
      <c r="A14007" s="1" t="str">
        <f>+A13886</f>
        <v>NO</v>
      </c>
      <c r="E14007" s="121"/>
      <c r="F14007" s="122"/>
      <c r="G14007" s="122"/>
      <c r="H14007" s="122"/>
      <c r="I14007" s="122"/>
      <c r="J14007" s="122"/>
      <c r="K14007" s="122"/>
      <c r="L14007" s="123"/>
    </row>
    <row r="14008" spans="1:16" hidden="1" x14ac:dyDescent="0.3">
      <c r="A14008" s="1" t="str">
        <f>+IF(OR(C14010=""),"NO",1)</f>
        <v>NO</v>
      </c>
      <c r="E14008" s="346"/>
      <c r="F14008" s="347"/>
      <c r="G14008" s="347"/>
      <c r="H14008" s="347"/>
      <c r="I14008" s="347"/>
      <c r="J14008" s="347"/>
      <c r="K14008" s="347"/>
      <c r="L14008" s="347"/>
    </row>
    <row r="14009" spans="1:16" ht="4.5" hidden="1" customHeight="1" x14ac:dyDescent="0.3">
      <c r="A14009" s="1" t="str">
        <f>+A14010</f>
        <v>NO</v>
      </c>
      <c r="E14009" s="15"/>
      <c r="F14009" s="16"/>
      <c r="G14009" s="16"/>
      <c r="H14009" s="16"/>
      <c r="I14009" s="16"/>
      <c r="J14009" s="16"/>
      <c r="K14009" s="16"/>
      <c r="L14009" s="17"/>
    </row>
    <row r="14010" spans="1:16" ht="15.75" hidden="1" customHeight="1" x14ac:dyDescent="0.3">
      <c r="A14010" s="1" t="str">
        <f>+IF(OR(C14010=""),"NO",1)</f>
        <v>NO</v>
      </c>
      <c r="B14010" s="1">
        <f>1+MAX($B$1:B14009)</f>
        <v>113</v>
      </c>
      <c r="C14010" s="18" t="s">
        <v>124</v>
      </c>
      <c r="E14010" s="19" t="s">
        <v>124</v>
      </c>
      <c r="F14010" s="20"/>
      <c r="G14010" s="20"/>
      <c r="H14010" s="20"/>
      <c r="I14010" s="21"/>
      <c r="J14010" s="20"/>
      <c r="K14010" s="21"/>
      <c r="L14010" s="22"/>
    </row>
    <row r="14011" spans="1:16" hidden="1" x14ac:dyDescent="0.3">
      <c r="A14011" s="1" t="str">
        <f>A14010</f>
        <v>NO</v>
      </c>
      <c r="E14011" s="23" t="str">
        <f>+$E$11</f>
        <v>Integrantes</v>
      </c>
      <c r="F14011" s="24"/>
      <c r="G14011" s="24"/>
      <c r="H14011" s="24"/>
      <c r="I14011" s="24"/>
      <c r="J14011" s="24"/>
      <c r="K14011" s="25" t="str">
        <f>+$K$11</f>
        <v>Nit</v>
      </c>
      <c r="L14011" s="26" t="str">
        <f>+$L$11</f>
        <v>Part.</v>
      </c>
    </row>
    <row r="14012" spans="1:16" hidden="1" x14ac:dyDescent="0.3">
      <c r="A14012" s="1" t="str">
        <f>+A14011</f>
        <v>NO</v>
      </c>
      <c r="C14012" s="1" t="s">
        <v>124</v>
      </c>
      <c r="E14012" s="27" t="s">
        <v>124</v>
      </c>
      <c r="F14012" s="28"/>
      <c r="G14012" s="28"/>
      <c r="H14012" s="28"/>
      <c r="I14012" s="28"/>
      <c r="J14012" s="28"/>
      <c r="K14012" s="29" t="s">
        <v>124</v>
      </c>
      <c r="L14012" s="30" t="s">
        <v>124</v>
      </c>
    </row>
    <row r="14013" spans="1:16" hidden="1" x14ac:dyDescent="0.3">
      <c r="A14013" s="18" t="str">
        <f>+IF(OR(C14013=""),"NO",1)</f>
        <v>NO</v>
      </c>
      <c r="B14013" s="18"/>
      <c r="C14013" s="1" t="s">
        <v>124</v>
      </c>
      <c r="E14013" s="31" t="s">
        <v>124</v>
      </c>
      <c r="F14013" s="32"/>
      <c r="G14013" s="32"/>
      <c r="H14013" s="32"/>
      <c r="I14013" s="32"/>
      <c r="J14013" s="32"/>
      <c r="K14013" s="33" t="s">
        <v>124</v>
      </c>
      <c r="L14013" s="34" t="s">
        <v>124</v>
      </c>
    </row>
    <row r="14014" spans="1:16" hidden="1" x14ac:dyDescent="0.3">
      <c r="A14014" s="18" t="str">
        <f>+IF(OR(C14014=""),"NO",1)</f>
        <v>NO</v>
      </c>
      <c r="B14014" s="18"/>
      <c r="C14014" s="1" t="s">
        <v>124</v>
      </c>
      <c r="E14014" s="31" t="s">
        <v>124</v>
      </c>
      <c r="F14014" s="32"/>
      <c r="G14014" s="32"/>
      <c r="H14014" s="32"/>
      <c r="I14014" s="32"/>
      <c r="J14014" s="32"/>
      <c r="K14014" s="33" t="s">
        <v>124</v>
      </c>
      <c r="L14014" s="34" t="s">
        <v>124</v>
      </c>
    </row>
    <row r="14015" spans="1:16" hidden="1" x14ac:dyDescent="0.3">
      <c r="A14015" s="18" t="str">
        <f>+IF(OR(C14015=""),"NO",1)</f>
        <v>NO</v>
      </c>
      <c r="B14015" s="18"/>
      <c r="C14015" s="1" t="s">
        <v>124</v>
      </c>
      <c r="E14015" s="31" t="s">
        <v>13</v>
      </c>
      <c r="F14015" s="32"/>
      <c r="G14015" s="32"/>
      <c r="H14015" s="32"/>
      <c r="I14015" s="32"/>
      <c r="J14015" s="32"/>
      <c r="K14015" s="33"/>
      <c r="L14015" s="34"/>
    </row>
    <row r="14016" spans="1:16" hidden="1" x14ac:dyDescent="0.3">
      <c r="A14016" s="18" t="str">
        <f>+IF(OR(C14016=""),"NO",1)</f>
        <v>NO</v>
      </c>
      <c r="B14016" s="18"/>
      <c r="C14016" s="1" t="s">
        <v>124</v>
      </c>
      <c r="E14016" s="31" t="s">
        <v>13</v>
      </c>
      <c r="F14016" s="32"/>
      <c r="G14016" s="32"/>
      <c r="H14016" s="32"/>
      <c r="I14016" s="32"/>
      <c r="J14016" s="32"/>
      <c r="K14016" s="33"/>
      <c r="L14016" s="34"/>
    </row>
    <row r="14017" spans="1:12" hidden="1" x14ac:dyDescent="0.3">
      <c r="A14017" s="18" t="str">
        <f>+IF(OR(C14017=""),"NO",1)</f>
        <v>NO</v>
      </c>
      <c r="B14017" s="18"/>
      <c r="C14017" s="1" t="s">
        <v>124</v>
      </c>
      <c r="E14017" s="35" t="s">
        <v>13</v>
      </c>
      <c r="F14017" s="36"/>
      <c r="G14017" s="36"/>
      <c r="H14017" s="36"/>
      <c r="I14017" s="36"/>
      <c r="J14017" s="36"/>
      <c r="K14017" s="37"/>
      <c r="L14017" s="38"/>
    </row>
    <row r="14018" spans="1:12" ht="5.15" hidden="1" customHeight="1" x14ac:dyDescent="0.3">
      <c r="A14018" s="1" t="str">
        <f>+A14010</f>
        <v>NO</v>
      </c>
      <c r="E14018" s="39"/>
      <c r="F14018" s="39"/>
      <c r="G14018" s="39"/>
      <c r="H14018" s="39"/>
      <c r="I14018" s="39"/>
      <c r="J14018" s="39"/>
      <c r="K14018" s="39"/>
      <c r="L14018" s="39"/>
    </row>
    <row r="14019" spans="1:12" ht="15.75" hidden="1" customHeight="1" x14ac:dyDescent="0.3">
      <c r="A14019" s="1" t="str">
        <f>+A14010</f>
        <v>NO</v>
      </c>
      <c r="E14019" s="40" t="str">
        <f>+$E$19</f>
        <v>RESULTADO DE EVALUACIÓN TÉCNICA</v>
      </c>
      <c r="F14019" s="41"/>
      <c r="G14019" s="41"/>
      <c r="H14019" s="41"/>
      <c r="I14019" s="41"/>
      <c r="J14019" s="41"/>
      <c r="K14019" s="41"/>
      <c r="L14019" s="42"/>
    </row>
    <row r="14020" spans="1:12" hidden="1" x14ac:dyDescent="0.3">
      <c r="A14020" s="1" t="str">
        <f>+A14010</f>
        <v>NO</v>
      </c>
      <c r="E14020" s="43"/>
      <c r="F14020" s="44" t="str">
        <f>+$F$20</f>
        <v>Experiencia</v>
      </c>
      <c r="G14020" s="45"/>
      <c r="H14020" s="45"/>
      <c r="I14020" s="45"/>
      <c r="J14020" s="45"/>
      <c r="K14020" s="46"/>
      <c r="L14020" s="47" t="s">
        <v>124</v>
      </c>
    </row>
    <row r="14021" spans="1:12" hidden="1" x14ac:dyDescent="0.3">
      <c r="A14021" s="1" t="str">
        <f>+A14010</f>
        <v>NO</v>
      </c>
      <c r="E14021" s="348" t="str">
        <f>+$E$21</f>
        <v>OBSERVACIONES RESPECTO A LA EVALUACIÓN DE EXPERIENCIA</v>
      </c>
      <c r="F14021" s="308"/>
      <c r="G14021" s="308"/>
      <c r="H14021" s="308"/>
      <c r="I14021" s="308"/>
      <c r="J14021" s="308"/>
      <c r="K14021" s="308"/>
      <c r="L14021" s="349"/>
    </row>
    <row r="14022" spans="1:12" hidden="1" x14ac:dyDescent="0.3">
      <c r="A14022" s="1" t="str">
        <f>+A14010</f>
        <v>NO</v>
      </c>
      <c r="E14022" s="350" t="s">
        <v>124</v>
      </c>
      <c r="F14022" s="351"/>
      <c r="G14022" s="351"/>
      <c r="H14022" s="351"/>
      <c r="I14022" s="351"/>
      <c r="J14022" s="351"/>
      <c r="K14022" s="351"/>
      <c r="L14022" s="352"/>
    </row>
    <row r="14023" spans="1:12" ht="5.15" hidden="1" customHeight="1" x14ac:dyDescent="0.3">
      <c r="A14023" s="1" t="str">
        <f>+A14010</f>
        <v>NO</v>
      </c>
      <c r="E14023" s="39"/>
      <c r="F14023" s="39"/>
      <c r="G14023" s="39"/>
      <c r="H14023" s="39"/>
      <c r="I14023" s="39"/>
      <c r="J14023" s="39"/>
      <c r="K14023" s="39"/>
      <c r="L14023" s="39"/>
    </row>
    <row r="14024" spans="1:12" ht="12.75" hidden="1" customHeight="1" x14ac:dyDescent="0.3">
      <c r="A14024" s="1" t="str">
        <f>+A14010</f>
        <v>NO</v>
      </c>
      <c r="E14024" s="40" t="str">
        <f>+$E$24</f>
        <v>EXPERIENCIA HABILITANTE: CONTRATOS PRESENTADOS</v>
      </c>
      <c r="F14024" s="41"/>
      <c r="G14024" s="41"/>
      <c r="H14024" s="41"/>
      <c r="I14024" s="41"/>
      <c r="J14024" s="41"/>
      <c r="K14024" s="41"/>
      <c r="L14024" s="42"/>
    </row>
    <row r="14025" spans="1:12" ht="8.5" hidden="1" customHeight="1" x14ac:dyDescent="0.3">
      <c r="A14025" s="1" t="str">
        <f>+A14010</f>
        <v>NO</v>
      </c>
      <c r="E14025" s="49"/>
      <c r="F14025" s="50"/>
      <c r="G14025" s="51"/>
      <c r="H14025" s="51"/>
      <c r="I14025" s="51"/>
      <c r="J14025" s="51"/>
      <c r="K14025" s="51"/>
      <c r="L14025" s="52"/>
    </row>
    <row r="14026" spans="1:12" hidden="1" x14ac:dyDescent="0.3">
      <c r="A14026" s="18" t="str">
        <f>+IF(OR(C14026=""),"NO",1)</f>
        <v>NO</v>
      </c>
      <c r="B14026" s="18"/>
      <c r="C14026" s="1" t="s">
        <v>124</v>
      </c>
      <c r="E14026" s="329">
        <v>1</v>
      </c>
      <c r="F14026" s="53" t="str">
        <f>+$F$26</f>
        <v>OBJETO</v>
      </c>
      <c r="G14026" s="332" t="s">
        <v>124</v>
      </c>
      <c r="H14026" s="333"/>
      <c r="I14026" s="333"/>
      <c r="J14026" s="333"/>
      <c r="K14026" s="333"/>
      <c r="L14026" s="334"/>
    </row>
    <row r="14027" spans="1:12" hidden="1" x14ac:dyDescent="0.3">
      <c r="A14027" s="18" t="str">
        <f>+IF(OR(C14026=""),"NO",1)</f>
        <v>NO</v>
      </c>
      <c r="B14027" s="18"/>
      <c r="E14027" s="330"/>
      <c r="F14027" s="54" t="str">
        <f>+$F$27</f>
        <v>CONTRATANTE</v>
      </c>
      <c r="G14027" s="335" t="s">
        <v>124</v>
      </c>
      <c r="H14027" s="310"/>
      <c r="I14027" s="310"/>
      <c r="J14027" s="310"/>
      <c r="K14027" s="310"/>
      <c r="L14027" s="336"/>
    </row>
    <row r="14028" spans="1:12" hidden="1" x14ac:dyDescent="0.3">
      <c r="A14028" s="18" t="str">
        <f>+IF(OR(C14026=""),"NO",1)</f>
        <v>NO</v>
      </c>
      <c r="B14028" s="18"/>
      <c r="E14028" s="330"/>
      <c r="F14028" s="54" t="str">
        <f>+$F$28</f>
        <v>APORTANTE</v>
      </c>
      <c r="G14028" s="337" t="s">
        <v>124</v>
      </c>
      <c r="H14028" s="338"/>
      <c r="I14028" s="338"/>
      <c r="J14028" s="338"/>
      <c r="K14028" s="338"/>
      <c r="L14028" s="339"/>
    </row>
    <row r="14029" spans="1:12" hidden="1" x14ac:dyDescent="0.3">
      <c r="A14029" s="18" t="str">
        <f>+IF(OR(C14026=""),"NO",1)</f>
        <v>NO</v>
      </c>
      <c r="B14029" s="18"/>
      <c r="E14029" s="330"/>
      <c r="F14029" s="54" t="str">
        <f>+$F$29</f>
        <v>VALOR /SMMLV)</v>
      </c>
      <c r="G14029" s="55" t="s">
        <v>124</v>
      </c>
      <c r="H14029" s="56" t="str">
        <f>+$H$29</f>
        <v>% PART..</v>
      </c>
      <c r="I14029" s="57" t="s">
        <v>124</v>
      </c>
      <c r="J14029" s="58" t="str">
        <f>+$J$29</f>
        <v>VALOR ACREDITADO</v>
      </c>
      <c r="K14029" s="59"/>
      <c r="L14029" s="47" t="s">
        <v>124</v>
      </c>
    </row>
    <row r="14030" spans="1:12" hidden="1" x14ac:dyDescent="0.3">
      <c r="A14030" s="18" t="str">
        <f>+IF(OR(C14026=""),"NO",1)</f>
        <v>NO</v>
      </c>
      <c r="B14030" s="18"/>
      <c r="E14030" s="330"/>
      <c r="F14030" s="60" t="str">
        <f>+$F$30</f>
        <v>EXPERIENCIA APORTADA</v>
      </c>
      <c r="G14030" s="340" t="s">
        <v>124</v>
      </c>
      <c r="H14030" s="341"/>
      <c r="I14030" s="341"/>
      <c r="J14030" s="341"/>
      <c r="K14030" s="341"/>
      <c r="L14030" s="342"/>
    </row>
    <row r="14031" spans="1:12" hidden="1" x14ac:dyDescent="0.3">
      <c r="A14031" s="18" t="str">
        <f>+IF(OR(C14026=""),"NO",1)</f>
        <v>NO</v>
      </c>
      <c r="B14031" s="18"/>
      <c r="E14031" s="331"/>
      <c r="F14031" s="62" t="str">
        <f>+$F$31</f>
        <v>OBSERVACIÓN</v>
      </c>
      <c r="G14031" s="343" t="s">
        <v>124</v>
      </c>
      <c r="H14031" s="344"/>
      <c r="I14031" s="344"/>
      <c r="J14031" s="344"/>
      <c r="K14031" s="344"/>
      <c r="L14031" s="345"/>
    </row>
    <row r="14032" spans="1:12" ht="8.5" hidden="1" customHeight="1" x14ac:dyDescent="0.3">
      <c r="A14032" s="18" t="str">
        <f>+IF(OR(C14026=""),"NO",1)</f>
        <v>NO</v>
      </c>
      <c r="B14032" s="18"/>
      <c r="E14032" s="49"/>
      <c r="F14032" s="50"/>
      <c r="G14032" s="51"/>
      <c r="H14032" s="51"/>
      <c r="I14032" s="51"/>
      <c r="J14032" s="51"/>
      <c r="K14032" s="51"/>
      <c r="L14032" s="52"/>
    </row>
    <row r="14033" spans="1:12" hidden="1" x14ac:dyDescent="0.3">
      <c r="A14033" s="18" t="str">
        <f t="shared" ref="A14033" si="4704">+IF(OR(C14033=""),"NO",1)</f>
        <v>NO</v>
      </c>
      <c r="B14033" s="18"/>
      <c r="C14033" s="1" t="s">
        <v>124</v>
      </c>
      <c r="E14033" s="329">
        <v>2</v>
      </c>
      <c r="F14033" s="53" t="str">
        <f>+$F$26</f>
        <v>OBJETO</v>
      </c>
      <c r="G14033" s="332" t="s">
        <v>124</v>
      </c>
      <c r="H14033" s="333"/>
      <c r="I14033" s="333"/>
      <c r="J14033" s="333"/>
      <c r="K14033" s="333"/>
      <c r="L14033" s="334"/>
    </row>
    <row r="14034" spans="1:12" hidden="1" x14ac:dyDescent="0.3">
      <c r="A14034" s="18" t="str">
        <f t="shared" ref="A14034" si="4705">+IF(OR(C14033=""),"NO",1)</f>
        <v>NO</v>
      </c>
      <c r="B14034" s="18"/>
      <c r="E14034" s="330"/>
      <c r="F14034" s="54" t="str">
        <f>+$F$27</f>
        <v>CONTRATANTE</v>
      </c>
      <c r="G14034" s="335" t="s">
        <v>124</v>
      </c>
      <c r="H14034" s="310"/>
      <c r="I14034" s="310"/>
      <c r="J14034" s="310"/>
      <c r="K14034" s="310"/>
      <c r="L14034" s="336"/>
    </row>
    <row r="14035" spans="1:12" hidden="1" x14ac:dyDescent="0.3">
      <c r="A14035" s="18" t="str">
        <f t="shared" ref="A14035" si="4706">+IF(OR(C14033=""),"NO",1)</f>
        <v>NO</v>
      </c>
      <c r="B14035" s="18"/>
      <c r="E14035" s="330"/>
      <c r="F14035" s="54" t="str">
        <f>+$F$28</f>
        <v>APORTANTE</v>
      </c>
      <c r="G14035" s="337" t="s">
        <v>124</v>
      </c>
      <c r="H14035" s="338"/>
      <c r="I14035" s="338"/>
      <c r="J14035" s="338"/>
      <c r="K14035" s="338"/>
      <c r="L14035" s="339"/>
    </row>
    <row r="14036" spans="1:12" hidden="1" x14ac:dyDescent="0.3">
      <c r="A14036" s="18" t="str">
        <f t="shared" ref="A14036" si="4707">+IF(OR(C14033=""),"NO",1)</f>
        <v>NO</v>
      </c>
      <c r="B14036" s="18"/>
      <c r="E14036" s="330"/>
      <c r="F14036" s="54" t="str">
        <f>+$F$29</f>
        <v>VALOR /SMMLV)</v>
      </c>
      <c r="G14036" s="55" t="s">
        <v>124</v>
      </c>
      <c r="H14036" s="56" t="str">
        <f>+$H$29</f>
        <v>% PART..</v>
      </c>
      <c r="I14036" s="57" t="s">
        <v>124</v>
      </c>
      <c r="J14036" s="58" t="str">
        <f>+$J$29</f>
        <v>VALOR ACREDITADO</v>
      </c>
      <c r="K14036" s="59"/>
      <c r="L14036" s="47" t="s">
        <v>124</v>
      </c>
    </row>
    <row r="14037" spans="1:12" hidden="1" x14ac:dyDescent="0.3">
      <c r="A14037" s="18" t="str">
        <f t="shared" ref="A14037" si="4708">+IF(OR(C14033=""),"NO",1)</f>
        <v>NO</v>
      </c>
      <c r="B14037" s="18"/>
      <c r="E14037" s="330"/>
      <c r="F14037" s="60" t="str">
        <f>+$F$30</f>
        <v>EXPERIENCIA APORTADA</v>
      </c>
      <c r="G14037" s="340" t="s">
        <v>124</v>
      </c>
      <c r="H14037" s="341"/>
      <c r="I14037" s="341"/>
      <c r="J14037" s="341"/>
      <c r="K14037" s="341"/>
      <c r="L14037" s="342"/>
    </row>
    <row r="14038" spans="1:12" hidden="1" x14ac:dyDescent="0.3">
      <c r="A14038" s="18" t="str">
        <f t="shared" ref="A14038" si="4709">+IF(OR(C14033=""),"NO",1)</f>
        <v>NO</v>
      </c>
      <c r="B14038" s="18"/>
      <c r="E14038" s="331"/>
      <c r="F14038" s="62" t="str">
        <f>+$F$31</f>
        <v>OBSERVACIÓN</v>
      </c>
      <c r="G14038" s="343" t="s">
        <v>124</v>
      </c>
      <c r="H14038" s="344"/>
      <c r="I14038" s="344"/>
      <c r="J14038" s="344"/>
      <c r="K14038" s="344"/>
      <c r="L14038" s="345"/>
    </row>
    <row r="14039" spans="1:12" ht="8.5" hidden="1" customHeight="1" x14ac:dyDescent="0.3">
      <c r="A14039" s="18" t="str">
        <f t="shared" ref="A14039" si="4710">+IF(OR(C14033=""),"NO",1)</f>
        <v>NO</v>
      </c>
      <c r="B14039" s="18"/>
      <c r="E14039" s="49"/>
      <c r="F14039" s="50"/>
      <c r="G14039" s="51"/>
      <c r="H14039" s="51"/>
      <c r="I14039" s="51"/>
      <c r="J14039" s="51"/>
      <c r="K14039" s="51"/>
      <c r="L14039" s="52"/>
    </row>
    <row r="14040" spans="1:12" hidden="1" x14ac:dyDescent="0.3">
      <c r="A14040" s="18" t="str">
        <f t="shared" ref="A14040" si="4711">+IF(OR(C14040=""),"NO",1)</f>
        <v>NO</v>
      </c>
      <c r="B14040" s="18"/>
      <c r="C14040" s="1" t="s">
        <v>124</v>
      </c>
      <c r="E14040" s="329">
        <v>3</v>
      </c>
      <c r="F14040" s="53" t="str">
        <f>+$F$26</f>
        <v>OBJETO</v>
      </c>
      <c r="G14040" s="332" t="s">
        <v>124</v>
      </c>
      <c r="H14040" s="333"/>
      <c r="I14040" s="333"/>
      <c r="J14040" s="333"/>
      <c r="K14040" s="333"/>
      <c r="L14040" s="334"/>
    </row>
    <row r="14041" spans="1:12" hidden="1" x14ac:dyDescent="0.3">
      <c r="A14041" s="18" t="str">
        <f t="shared" ref="A14041" si="4712">+IF(OR(C14040=""),"NO",1)</f>
        <v>NO</v>
      </c>
      <c r="B14041" s="18"/>
      <c r="E14041" s="330"/>
      <c r="F14041" s="54" t="str">
        <f>+$F$27</f>
        <v>CONTRATANTE</v>
      </c>
      <c r="G14041" s="335" t="s">
        <v>124</v>
      </c>
      <c r="H14041" s="310"/>
      <c r="I14041" s="310"/>
      <c r="J14041" s="310"/>
      <c r="K14041" s="310"/>
      <c r="L14041" s="336"/>
    </row>
    <row r="14042" spans="1:12" hidden="1" x14ac:dyDescent="0.3">
      <c r="A14042" s="18" t="str">
        <f t="shared" ref="A14042" si="4713">+IF(OR(C14040=""),"NO",1)</f>
        <v>NO</v>
      </c>
      <c r="B14042" s="18"/>
      <c r="E14042" s="330"/>
      <c r="F14042" s="54" t="str">
        <f>+$F$28</f>
        <v>APORTANTE</v>
      </c>
      <c r="G14042" s="337" t="s">
        <v>124</v>
      </c>
      <c r="H14042" s="338"/>
      <c r="I14042" s="338"/>
      <c r="J14042" s="338"/>
      <c r="K14042" s="338"/>
      <c r="L14042" s="339"/>
    </row>
    <row r="14043" spans="1:12" hidden="1" x14ac:dyDescent="0.3">
      <c r="A14043" s="18" t="str">
        <f t="shared" ref="A14043" si="4714">+IF(OR(C14040=""),"NO",1)</f>
        <v>NO</v>
      </c>
      <c r="B14043" s="18"/>
      <c r="E14043" s="330"/>
      <c r="F14043" s="54" t="str">
        <f>+$F$29</f>
        <v>VALOR /SMMLV)</v>
      </c>
      <c r="G14043" s="55" t="s">
        <v>124</v>
      </c>
      <c r="H14043" s="56" t="str">
        <f>+$H$29</f>
        <v>% PART..</v>
      </c>
      <c r="I14043" s="57" t="s">
        <v>124</v>
      </c>
      <c r="J14043" s="58" t="str">
        <f>+$J$29</f>
        <v>VALOR ACREDITADO</v>
      </c>
      <c r="K14043" s="59"/>
      <c r="L14043" s="47" t="s">
        <v>124</v>
      </c>
    </row>
    <row r="14044" spans="1:12" hidden="1" x14ac:dyDescent="0.3">
      <c r="A14044" s="18" t="str">
        <f t="shared" ref="A14044" si="4715">+IF(OR(C14040=""),"NO",1)</f>
        <v>NO</v>
      </c>
      <c r="B14044" s="18"/>
      <c r="E14044" s="330"/>
      <c r="F14044" s="60" t="str">
        <f>+$F$30</f>
        <v>EXPERIENCIA APORTADA</v>
      </c>
      <c r="G14044" s="340" t="s">
        <v>124</v>
      </c>
      <c r="H14044" s="341"/>
      <c r="I14044" s="341"/>
      <c r="J14044" s="341"/>
      <c r="K14044" s="341"/>
      <c r="L14044" s="342"/>
    </row>
    <row r="14045" spans="1:12" hidden="1" x14ac:dyDescent="0.3">
      <c r="A14045" s="18" t="str">
        <f t="shared" ref="A14045" si="4716">+IF(OR(C14040=""),"NO",1)</f>
        <v>NO</v>
      </c>
      <c r="B14045" s="18"/>
      <c r="E14045" s="331"/>
      <c r="F14045" s="62" t="str">
        <f>+$F$31</f>
        <v>OBSERVACIÓN</v>
      </c>
      <c r="G14045" s="343" t="s">
        <v>124</v>
      </c>
      <c r="H14045" s="344"/>
      <c r="I14045" s="344"/>
      <c r="J14045" s="344"/>
      <c r="K14045" s="344"/>
      <c r="L14045" s="345"/>
    </row>
    <row r="14046" spans="1:12" ht="8.5" hidden="1" customHeight="1" x14ac:dyDescent="0.3">
      <c r="A14046" s="18" t="str">
        <f t="shared" ref="A14046" si="4717">+IF(OR(C14040=""),"NO",1)</f>
        <v>NO</v>
      </c>
      <c r="B14046" s="18"/>
      <c r="E14046" s="49"/>
      <c r="F14046" s="50"/>
      <c r="G14046" s="51"/>
      <c r="H14046" s="51"/>
      <c r="I14046" s="51"/>
      <c r="J14046" s="51"/>
      <c r="K14046" s="51"/>
      <c r="L14046" s="52"/>
    </row>
    <row r="14047" spans="1:12" hidden="1" x14ac:dyDescent="0.3">
      <c r="A14047" s="18" t="str">
        <f t="shared" ref="A14047" si="4718">+IF(OR(C14047=""),"NO",1)</f>
        <v>NO</v>
      </c>
      <c r="B14047" s="18"/>
      <c r="C14047" s="1" t="s">
        <v>124</v>
      </c>
      <c r="E14047" s="329">
        <v>4</v>
      </c>
      <c r="F14047" s="53" t="str">
        <f>+$F$26</f>
        <v>OBJETO</v>
      </c>
      <c r="G14047" s="332" t="s">
        <v>124</v>
      </c>
      <c r="H14047" s="333"/>
      <c r="I14047" s="333"/>
      <c r="J14047" s="333"/>
      <c r="K14047" s="333"/>
      <c r="L14047" s="334"/>
    </row>
    <row r="14048" spans="1:12" hidden="1" x14ac:dyDescent="0.3">
      <c r="A14048" s="18" t="str">
        <f t="shared" ref="A14048" si="4719">+IF(OR(C14047=""),"NO",1)</f>
        <v>NO</v>
      </c>
      <c r="B14048" s="18"/>
      <c r="E14048" s="330"/>
      <c r="F14048" s="54" t="str">
        <f>+$F$27</f>
        <v>CONTRATANTE</v>
      </c>
      <c r="G14048" s="335" t="s">
        <v>124</v>
      </c>
      <c r="H14048" s="310"/>
      <c r="I14048" s="310"/>
      <c r="J14048" s="310"/>
      <c r="K14048" s="310"/>
      <c r="L14048" s="336"/>
    </row>
    <row r="14049" spans="1:12" hidden="1" x14ac:dyDescent="0.3">
      <c r="A14049" s="18" t="str">
        <f t="shared" ref="A14049" si="4720">+IF(OR(C14047=""),"NO",1)</f>
        <v>NO</v>
      </c>
      <c r="B14049" s="18"/>
      <c r="E14049" s="330"/>
      <c r="F14049" s="54" t="str">
        <f>+$F$28</f>
        <v>APORTANTE</v>
      </c>
      <c r="G14049" s="337" t="s">
        <v>124</v>
      </c>
      <c r="H14049" s="338"/>
      <c r="I14049" s="338"/>
      <c r="J14049" s="338"/>
      <c r="K14049" s="338"/>
      <c r="L14049" s="339"/>
    </row>
    <row r="14050" spans="1:12" hidden="1" x14ac:dyDescent="0.3">
      <c r="A14050" s="18" t="str">
        <f t="shared" ref="A14050" si="4721">+IF(OR(C14047=""),"NO",1)</f>
        <v>NO</v>
      </c>
      <c r="B14050" s="18"/>
      <c r="E14050" s="330"/>
      <c r="F14050" s="54" t="str">
        <f>+$F$29</f>
        <v>VALOR /SMMLV)</v>
      </c>
      <c r="G14050" s="55" t="s">
        <v>124</v>
      </c>
      <c r="H14050" s="56" t="str">
        <f>+$H$29</f>
        <v>% PART..</v>
      </c>
      <c r="I14050" s="57" t="s">
        <v>124</v>
      </c>
      <c r="J14050" s="58" t="str">
        <f>+$J$29</f>
        <v>VALOR ACREDITADO</v>
      </c>
      <c r="K14050" s="59"/>
      <c r="L14050" s="47" t="s">
        <v>124</v>
      </c>
    </row>
    <row r="14051" spans="1:12" hidden="1" x14ac:dyDescent="0.3">
      <c r="A14051" s="18" t="str">
        <f t="shared" ref="A14051" si="4722">+IF(OR(C14047=""),"NO",1)</f>
        <v>NO</v>
      </c>
      <c r="B14051" s="18"/>
      <c r="E14051" s="330"/>
      <c r="F14051" s="60" t="str">
        <f>+$F$30</f>
        <v>EXPERIENCIA APORTADA</v>
      </c>
      <c r="G14051" s="340" t="s">
        <v>124</v>
      </c>
      <c r="H14051" s="341"/>
      <c r="I14051" s="341"/>
      <c r="J14051" s="341"/>
      <c r="K14051" s="341"/>
      <c r="L14051" s="342"/>
    </row>
    <row r="14052" spans="1:12" hidden="1" x14ac:dyDescent="0.3">
      <c r="A14052" s="18" t="str">
        <f t="shared" ref="A14052" si="4723">+IF(OR(C14047=""),"NO",1)</f>
        <v>NO</v>
      </c>
      <c r="B14052" s="18"/>
      <c r="E14052" s="331"/>
      <c r="F14052" s="62" t="str">
        <f>+$F$31</f>
        <v>OBSERVACIÓN</v>
      </c>
      <c r="G14052" s="343" t="s">
        <v>124</v>
      </c>
      <c r="H14052" s="344"/>
      <c r="I14052" s="344"/>
      <c r="J14052" s="344"/>
      <c r="K14052" s="344"/>
      <c r="L14052" s="345"/>
    </row>
    <row r="14053" spans="1:12" ht="8.5" hidden="1" customHeight="1" x14ac:dyDescent="0.3">
      <c r="A14053" s="18" t="str">
        <f t="shared" ref="A14053" si="4724">+IF(OR(C14047=""),"NO",1)</f>
        <v>NO</v>
      </c>
      <c r="B14053" s="18"/>
      <c r="E14053" s="49"/>
      <c r="F14053" s="50"/>
      <c r="G14053" s="51"/>
      <c r="H14053" s="51"/>
      <c r="I14053" s="51"/>
      <c r="J14053" s="51"/>
      <c r="K14053" s="51"/>
      <c r="L14053" s="52"/>
    </row>
    <row r="14054" spans="1:12" hidden="1" x14ac:dyDescent="0.3">
      <c r="A14054" s="18" t="str">
        <f t="shared" ref="A14054" si="4725">+IF(OR(C14054=""),"NO",1)</f>
        <v>NO</v>
      </c>
      <c r="B14054" s="18"/>
      <c r="C14054" s="1" t="s">
        <v>124</v>
      </c>
      <c r="E14054" s="329">
        <v>5</v>
      </c>
      <c r="F14054" s="53" t="str">
        <f>+$F$26</f>
        <v>OBJETO</v>
      </c>
      <c r="G14054" s="332" t="s">
        <v>124</v>
      </c>
      <c r="H14054" s="333"/>
      <c r="I14054" s="333"/>
      <c r="J14054" s="333"/>
      <c r="K14054" s="333"/>
      <c r="L14054" s="334"/>
    </row>
    <row r="14055" spans="1:12" hidden="1" x14ac:dyDescent="0.3">
      <c r="A14055" s="18" t="str">
        <f t="shared" ref="A14055" si="4726">+IF(OR(C14054=""),"NO",1)</f>
        <v>NO</v>
      </c>
      <c r="B14055" s="18"/>
      <c r="E14055" s="330"/>
      <c r="F14055" s="54" t="str">
        <f>+$F$27</f>
        <v>CONTRATANTE</v>
      </c>
      <c r="G14055" s="335" t="s">
        <v>124</v>
      </c>
      <c r="H14055" s="310"/>
      <c r="I14055" s="310"/>
      <c r="J14055" s="310"/>
      <c r="K14055" s="310"/>
      <c r="L14055" s="336"/>
    </row>
    <row r="14056" spans="1:12" hidden="1" x14ac:dyDescent="0.3">
      <c r="A14056" s="18" t="str">
        <f t="shared" ref="A14056" si="4727">+IF(OR(C14054=""),"NO",1)</f>
        <v>NO</v>
      </c>
      <c r="B14056" s="18"/>
      <c r="E14056" s="330"/>
      <c r="F14056" s="54" t="str">
        <f>+$F$28</f>
        <v>APORTANTE</v>
      </c>
      <c r="G14056" s="337" t="s">
        <v>124</v>
      </c>
      <c r="H14056" s="338"/>
      <c r="I14056" s="338"/>
      <c r="J14056" s="338"/>
      <c r="K14056" s="338"/>
      <c r="L14056" s="339"/>
    </row>
    <row r="14057" spans="1:12" hidden="1" x14ac:dyDescent="0.3">
      <c r="A14057" s="18" t="str">
        <f t="shared" ref="A14057" si="4728">+IF(OR(C14054=""),"NO",1)</f>
        <v>NO</v>
      </c>
      <c r="B14057" s="18"/>
      <c r="E14057" s="330"/>
      <c r="F14057" s="54" t="str">
        <f>+$F$29</f>
        <v>VALOR /SMMLV)</v>
      </c>
      <c r="G14057" s="55" t="s">
        <v>124</v>
      </c>
      <c r="H14057" s="56" t="str">
        <f>+$H$29</f>
        <v>% PART..</v>
      </c>
      <c r="I14057" s="57" t="s">
        <v>124</v>
      </c>
      <c r="J14057" s="58" t="str">
        <f>+$J$29</f>
        <v>VALOR ACREDITADO</v>
      </c>
      <c r="K14057" s="59"/>
      <c r="L14057" s="47" t="s">
        <v>124</v>
      </c>
    </row>
    <row r="14058" spans="1:12" hidden="1" x14ac:dyDescent="0.3">
      <c r="A14058" s="18" t="str">
        <f t="shared" ref="A14058" si="4729">+IF(OR(C14054=""),"NO",1)</f>
        <v>NO</v>
      </c>
      <c r="B14058" s="18"/>
      <c r="E14058" s="330"/>
      <c r="F14058" s="60" t="str">
        <f>+$F$30</f>
        <v>EXPERIENCIA APORTADA</v>
      </c>
      <c r="G14058" s="340" t="s">
        <v>124</v>
      </c>
      <c r="H14058" s="341"/>
      <c r="I14058" s="341"/>
      <c r="J14058" s="341"/>
      <c r="K14058" s="341"/>
      <c r="L14058" s="342"/>
    </row>
    <row r="14059" spans="1:12" hidden="1" x14ac:dyDescent="0.3">
      <c r="A14059" s="18" t="str">
        <f t="shared" ref="A14059" si="4730">+IF(OR(C14054=""),"NO",1)</f>
        <v>NO</v>
      </c>
      <c r="B14059" s="18"/>
      <c r="E14059" s="331"/>
      <c r="F14059" s="62" t="str">
        <f>+$F$31</f>
        <v>OBSERVACIÓN</v>
      </c>
      <c r="G14059" s="343" t="s">
        <v>124</v>
      </c>
      <c r="H14059" s="344"/>
      <c r="I14059" s="344"/>
      <c r="J14059" s="344"/>
      <c r="K14059" s="344"/>
      <c r="L14059" s="345"/>
    </row>
    <row r="14060" spans="1:12" ht="8.5" hidden="1" customHeight="1" x14ac:dyDescent="0.3">
      <c r="A14060" s="18" t="str">
        <f t="shared" ref="A14060" si="4731">+IF(OR(C14054=""),"NO",1)</f>
        <v>NO</v>
      </c>
      <c r="B14060" s="18"/>
      <c r="E14060" s="49"/>
      <c r="F14060" s="50"/>
      <c r="G14060" s="51"/>
      <c r="H14060" s="51"/>
      <c r="I14060" s="51"/>
      <c r="J14060" s="51"/>
      <c r="K14060" s="51"/>
      <c r="L14060" s="52"/>
    </row>
    <row r="14061" spans="1:12" hidden="1" x14ac:dyDescent="0.3">
      <c r="A14061" s="18" t="str">
        <f t="shared" ref="A14061" si="4732">+IF(OR(C14061=""),"NO",1)</f>
        <v>NO</v>
      </c>
      <c r="B14061" s="18"/>
      <c r="C14061" s="1" t="s">
        <v>124</v>
      </c>
      <c r="E14061" s="329">
        <v>6</v>
      </c>
      <c r="F14061" s="53" t="str">
        <f>+$F$26</f>
        <v>OBJETO</v>
      </c>
      <c r="G14061" s="332" t="s">
        <v>124</v>
      </c>
      <c r="H14061" s="333"/>
      <c r="I14061" s="333"/>
      <c r="J14061" s="333"/>
      <c r="K14061" s="333"/>
      <c r="L14061" s="334"/>
    </row>
    <row r="14062" spans="1:12" hidden="1" x14ac:dyDescent="0.3">
      <c r="A14062" s="18" t="str">
        <f t="shared" ref="A14062" si="4733">+IF(OR(C14061=""),"NO",1)</f>
        <v>NO</v>
      </c>
      <c r="B14062" s="18"/>
      <c r="E14062" s="330"/>
      <c r="F14062" s="54" t="str">
        <f>+$F$27</f>
        <v>CONTRATANTE</v>
      </c>
      <c r="G14062" s="335" t="s">
        <v>124</v>
      </c>
      <c r="H14062" s="310"/>
      <c r="I14062" s="310"/>
      <c r="J14062" s="310"/>
      <c r="K14062" s="310"/>
      <c r="L14062" s="336"/>
    </row>
    <row r="14063" spans="1:12" hidden="1" x14ac:dyDescent="0.3">
      <c r="A14063" s="18" t="str">
        <f t="shared" ref="A14063" si="4734">+IF(OR(C14061=""),"NO",1)</f>
        <v>NO</v>
      </c>
      <c r="B14063" s="18"/>
      <c r="E14063" s="330"/>
      <c r="F14063" s="54" t="str">
        <f>+$F$28</f>
        <v>APORTANTE</v>
      </c>
      <c r="G14063" s="337" t="s">
        <v>124</v>
      </c>
      <c r="H14063" s="338"/>
      <c r="I14063" s="338"/>
      <c r="J14063" s="338"/>
      <c r="K14063" s="338"/>
      <c r="L14063" s="339"/>
    </row>
    <row r="14064" spans="1:12" hidden="1" x14ac:dyDescent="0.3">
      <c r="A14064" s="18" t="str">
        <f t="shared" ref="A14064" si="4735">+IF(OR(C14061=""),"NO",1)</f>
        <v>NO</v>
      </c>
      <c r="B14064" s="18"/>
      <c r="E14064" s="330"/>
      <c r="F14064" s="54" t="str">
        <f>+$F$29</f>
        <v>VALOR /SMMLV)</v>
      </c>
      <c r="G14064" s="55" t="s">
        <v>124</v>
      </c>
      <c r="H14064" s="56" t="str">
        <f>+$H$29</f>
        <v>% PART..</v>
      </c>
      <c r="I14064" s="57" t="s">
        <v>124</v>
      </c>
      <c r="J14064" s="58" t="str">
        <f>+$J$29</f>
        <v>VALOR ACREDITADO</v>
      </c>
      <c r="K14064" s="59"/>
      <c r="L14064" s="47" t="s">
        <v>124</v>
      </c>
    </row>
    <row r="14065" spans="1:12" hidden="1" x14ac:dyDescent="0.3">
      <c r="A14065" s="18" t="str">
        <f t="shared" ref="A14065" si="4736">+IF(OR(C14061=""),"NO",1)</f>
        <v>NO</v>
      </c>
      <c r="B14065" s="18"/>
      <c r="E14065" s="330"/>
      <c r="F14065" s="60" t="str">
        <f>+$F$30</f>
        <v>EXPERIENCIA APORTADA</v>
      </c>
      <c r="G14065" s="340" t="s">
        <v>124</v>
      </c>
      <c r="H14065" s="341"/>
      <c r="I14065" s="341"/>
      <c r="J14065" s="341"/>
      <c r="K14065" s="341"/>
      <c r="L14065" s="342"/>
    </row>
    <row r="14066" spans="1:12" hidden="1" x14ac:dyDescent="0.3">
      <c r="A14066" s="18" t="str">
        <f t="shared" ref="A14066" si="4737">+IF(OR(C14061=""),"NO",1)</f>
        <v>NO</v>
      </c>
      <c r="B14066" s="18"/>
      <c r="E14066" s="331"/>
      <c r="F14066" s="62" t="str">
        <f>+$F$31</f>
        <v>OBSERVACIÓN</v>
      </c>
      <c r="G14066" s="343" t="s">
        <v>124</v>
      </c>
      <c r="H14066" s="344"/>
      <c r="I14066" s="344"/>
      <c r="J14066" s="344"/>
      <c r="K14066" s="344"/>
      <c r="L14066" s="345"/>
    </row>
    <row r="14067" spans="1:12" ht="8.5" hidden="1" customHeight="1" x14ac:dyDescent="0.3">
      <c r="A14067" s="18" t="str">
        <f t="shared" ref="A14067" si="4738">+IF(OR(C14061=""),"NO",1)</f>
        <v>NO</v>
      </c>
      <c r="B14067" s="18"/>
      <c r="E14067" s="49"/>
      <c r="F14067" s="50"/>
      <c r="G14067" s="51"/>
      <c r="H14067" s="51"/>
      <c r="I14067" s="51"/>
      <c r="J14067" s="51"/>
      <c r="K14067" s="51"/>
      <c r="L14067" s="52"/>
    </row>
    <row r="14068" spans="1:12" hidden="1" x14ac:dyDescent="0.3">
      <c r="A14068" s="18" t="str">
        <f t="shared" ref="A14068" si="4739">+IF(OR(C14068=""),"NO",1)</f>
        <v>NO</v>
      </c>
      <c r="B14068" s="18"/>
      <c r="C14068" s="1" t="s">
        <v>124</v>
      </c>
      <c r="E14068" s="329">
        <v>7</v>
      </c>
      <c r="F14068" s="53" t="str">
        <f>+$F$26</f>
        <v>OBJETO</v>
      </c>
      <c r="G14068" s="332" t="s">
        <v>124</v>
      </c>
      <c r="H14068" s="333"/>
      <c r="I14068" s="333"/>
      <c r="J14068" s="333"/>
      <c r="K14068" s="333"/>
      <c r="L14068" s="334"/>
    </row>
    <row r="14069" spans="1:12" hidden="1" x14ac:dyDescent="0.3">
      <c r="A14069" s="18" t="str">
        <f t="shared" ref="A14069" si="4740">+IF(OR(C14068=""),"NO",1)</f>
        <v>NO</v>
      </c>
      <c r="B14069" s="18"/>
      <c r="E14069" s="330"/>
      <c r="F14069" s="54" t="str">
        <f>+$F$27</f>
        <v>CONTRATANTE</v>
      </c>
      <c r="G14069" s="335" t="s">
        <v>124</v>
      </c>
      <c r="H14069" s="310"/>
      <c r="I14069" s="310"/>
      <c r="J14069" s="310"/>
      <c r="K14069" s="310"/>
      <c r="L14069" s="336"/>
    </row>
    <row r="14070" spans="1:12" hidden="1" x14ac:dyDescent="0.3">
      <c r="A14070" s="18" t="str">
        <f t="shared" ref="A14070" si="4741">+IF(OR(C14068=""),"NO",1)</f>
        <v>NO</v>
      </c>
      <c r="B14070" s="18"/>
      <c r="E14070" s="330"/>
      <c r="F14070" s="54" t="str">
        <f>+$F$28</f>
        <v>APORTANTE</v>
      </c>
      <c r="G14070" s="337" t="s">
        <v>124</v>
      </c>
      <c r="H14070" s="338"/>
      <c r="I14070" s="338"/>
      <c r="J14070" s="338"/>
      <c r="K14070" s="338"/>
      <c r="L14070" s="339"/>
    </row>
    <row r="14071" spans="1:12" hidden="1" x14ac:dyDescent="0.3">
      <c r="A14071" s="18" t="str">
        <f t="shared" ref="A14071" si="4742">+IF(OR(C14068=""),"NO",1)</f>
        <v>NO</v>
      </c>
      <c r="B14071" s="18"/>
      <c r="E14071" s="330"/>
      <c r="F14071" s="54" t="str">
        <f>+$F$29</f>
        <v>VALOR /SMMLV)</v>
      </c>
      <c r="G14071" s="55" t="s">
        <v>124</v>
      </c>
      <c r="H14071" s="56" t="str">
        <f>+$H$29</f>
        <v>% PART..</v>
      </c>
      <c r="I14071" s="57" t="s">
        <v>124</v>
      </c>
      <c r="J14071" s="58" t="str">
        <f>+$J$29</f>
        <v>VALOR ACREDITADO</v>
      </c>
      <c r="K14071" s="59"/>
      <c r="L14071" s="47" t="s">
        <v>124</v>
      </c>
    </row>
    <row r="14072" spans="1:12" hidden="1" x14ac:dyDescent="0.3">
      <c r="A14072" s="18" t="str">
        <f t="shared" ref="A14072" si="4743">+IF(OR(C14068=""),"NO",1)</f>
        <v>NO</v>
      </c>
      <c r="B14072" s="18"/>
      <c r="E14072" s="330"/>
      <c r="F14072" s="60" t="str">
        <f>+$F$30</f>
        <v>EXPERIENCIA APORTADA</v>
      </c>
      <c r="G14072" s="340" t="s">
        <v>124</v>
      </c>
      <c r="H14072" s="341"/>
      <c r="I14072" s="341"/>
      <c r="J14072" s="341"/>
      <c r="K14072" s="341"/>
      <c r="L14072" s="342"/>
    </row>
    <row r="14073" spans="1:12" hidden="1" x14ac:dyDescent="0.3">
      <c r="A14073" s="18" t="str">
        <f t="shared" ref="A14073" si="4744">+IF(OR(C14068=""),"NO",1)</f>
        <v>NO</v>
      </c>
      <c r="B14073" s="18"/>
      <c r="E14073" s="331"/>
      <c r="F14073" s="62" t="str">
        <f>+$F$31</f>
        <v>OBSERVACIÓN</v>
      </c>
      <c r="G14073" s="343" t="s">
        <v>124</v>
      </c>
      <c r="H14073" s="344"/>
      <c r="I14073" s="344"/>
      <c r="J14073" s="344"/>
      <c r="K14073" s="344"/>
      <c r="L14073" s="345"/>
    </row>
    <row r="14074" spans="1:12" hidden="1" x14ac:dyDescent="0.3">
      <c r="A14074" s="18" t="str">
        <f t="shared" ref="A14074" si="4745">+IF(OR(C14068=""),"NO",1)</f>
        <v>NO</v>
      </c>
      <c r="B14074" s="18"/>
      <c r="E14074" s="49"/>
      <c r="F14074" s="50"/>
      <c r="G14074" s="51"/>
      <c r="H14074" s="51"/>
      <c r="I14074" s="51"/>
      <c r="J14074" s="51"/>
      <c r="K14074" s="51"/>
      <c r="L14074" s="52"/>
    </row>
    <row r="14075" spans="1:12" hidden="1" x14ac:dyDescent="0.3">
      <c r="A14075" s="1" t="str">
        <f>+A14010</f>
        <v>NO</v>
      </c>
      <c r="C14075" s="1" t="str">
        <f>"N"&amp;C14010</f>
        <v>N</v>
      </c>
      <c r="E14075" s="63"/>
      <c r="F14075" s="64" t="str">
        <f>+$F$75</f>
        <v>TOTAL DE CONTRATOS PRESENTADOS VÁLIDOS QUE CUMPLEN EXPERIENCIA ACREDITADA:</v>
      </c>
      <c r="G14075" s="65"/>
      <c r="H14075" s="65"/>
      <c r="I14075" s="65"/>
      <c r="J14075" s="66"/>
      <c r="K14075" s="65"/>
      <c r="L14075" s="67" t="s">
        <v>124</v>
      </c>
    </row>
    <row r="14076" spans="1:12" ht="6.65" hidden="1" customHeight="1" x14ac:dyDescent="0.3">
      <c r="A14076" s="1" t="str">
        <f>+A14010</f>
        <v>NO</v>
      </c>
      <c r="E14076" s="51"/>
      <c r="F14076" s="50"/>
      <c r="G14076" s="51"/>
      <c r="H14076" s="51"/>
      <c r="I14076" s="51"/>
      <c r="J14076" s="51"/>
      <c r="K14076" s="51"/>
      <c r="L14076" s="51"/>
    </row>
    <row r="14077" spans="1:12" hidden="1" x14ac:dyDescent="0.3">
      <c r="A14077" s="1" t="str">
        <f>+A14010</f>
        <v>NO</v>
      </c>
      <c r="E14077" s="63"/>
      <c r="F14077" s="63" t="str">
        <f>+$F$77</f>
        <v>ACREDITA SUMINISTRO E INSTALACIÓN DE MOBILIARIO POR LO MENOS EN UN (1) CONTRATO VÁLIDO</v>
      </c>
      <c r="G14077" s="65"/>
      <c r="H14077" s="65"/>
      <c r="I14077" s="65"/>
      <c r="J14077" s="66"/>
      <c r="K14077" s="65"/>
      <c r="L14077" s="68" t="s">
        <v>157</v>
      </c>
    </row>
    <row r="14078" spans="1:12" ht="5.15" hidden="1" customHeight="1" x14ac:dyDescent="0.3">
      <c r="A14078" s="1" t="str">
        <f>+A14010</f>
        <v>NO</v>
      </c>
      <c r="E14078" s="51"/>
      <c r="F14078" s="50"/>
      <c r="G14078" s="51"/>
      <c r="H14078" s="51"/>
      <c r="I14078" s="51"/>
      <c r="J14078" s="51"/>
      <c r="K14078" s="51"/>
      <c r="L14078" s="51"/>
    </row>
    <row r="14079" spans="1:12" ht="12.75" hidden="1" customHeight="1" x14ac:dyDescent="0.3">
      <c r="A14079" s="1" t="str">
        <f>+A14010</f>
        <v>NO</v>
      </c>
      <c r="E14079" s="69" t="str">
        <f>+$E$79</f>
        <v>EXPERIENCIA ESPECÍFICA NUMERAL 10.1.1 A</v>
      </c>
      <c r="F14079" s="70"/>
      <c r="G14079" s="70"/>
      <c r="H14079" s="70"/>
      <c r="I14079" s="70"/>
      <c r="J14079" s="70"/>
      <c r="K14079" s="70"/>
      <c r="L14079" s="71"/>
    </row>
    <row r="14080" spans="1:12" ht="26.5" hidden="1" customHeight="1" x14ac:dyDescent="0.3">
      <c r="A14080" s="1" t="str">
        <f>+A14010</f>
        <v>NO</v>
      </c>
      <c r="E14080" s="72"/>
      <c r="F14080" s="325" t="str">
        <f>+$F$80</f>
        <v>Por lo menos uno (1) de los contratos válidos aportados como experiencia general debe corresponder mínimo al 60% del presupuesto oficial del presente proceso de selección.  (SMMLV)</v>
      </c>
      <c r="G14080" s="326"/>
      <c r="H14080" s="326"/>
      <c r="I14080" s="326"/>
      <c r="J14080" s="326"/>
      <c r="K14080" s="73" t="s">
        <v>124</v>
      </c>
      <c r="L14080" s="74" t="s">
        <v>124</v>
      </c>
    </row>
    <row r="14081" spans="1:12" ht="23.5" hidden="1" customHeight="1" x14ac:dyDescent="0.3">
      <c r="A14081" s="1" t="str">
        <f>+A14010</f>
        <v>NO</v>
      </c>
      <c r="E14081" s="63"/>
      <c r="F14081" s="325" t="str">
        <f>+$F$81</f>
        <v xml:space="preserve">Deberá acreditarse en al menos uno (1) de los contratos válidos aportados como experiencia general una </v>
      </c>
      <c r="G14081" s="326"/>
      <c r="H14081" s="326"/>
      <c r="I14081" s="326"/>
      <c r="J14081" s="326"/>
      <c r="K14081" s="73" t="s">
        <v>124</v>
      </c>
      <c r="L14081" s="74" t="s">
        <v>124</v>
      </c>
    </row>
    <row r="14082" spans="1:12" ht="23.5" hidden="1" customHeight="1" x14ac:dyDescent="0.3">
      <c r="A14082" s="18" t="s">
        <v>30</v>
      </c>
      <c r="E14082" s="63"/>
      <c r="F14082" s="325" t="str">
        <f>+$F$82</f>
        <v xml:space="preserve">Deberá acreditarse en al menos uno (1) de los contratos válidos aportados interventoría a intervención de </v>
      </c>
      <c r="G14082" s="326"/>
      <c r="H14082" s="326"/>
      <c r="I14082" s="326"/>
      <c r="J14082" s="326"/>
      <c r="K14082" s="73">
        <f>+$K$82</f>
        <v>0</v>
      </c>
      <c r="L14082" s="74" t="s">
        <v>124</v>
      </c>
    </row>
    <row r="14083" spans="1:12" ht="36" hidden="1" customHeight="1" x14ac:dyDescent="0.3">
      <c r="A14083" s="18" t="s">
        <v>30</v>
      </c>
      <c r="E14083" s="63"/>
      <c r="F14083" s="325" t="str">
        <f>+$F$83</f>
        <v xml:space="preserve">Deberá acreditarse en al menos uno (1) de los contratos válidos aportados interventoría a intervención de </v>
      </c>
      <c r="G14083" s="326"/>
      <c r="H14083" s="326"/>
      <c r="I14083" s="326"/>
      <c r="J14083" s="326"/>
      <c r="K14083" s="75">
        <f>+$K$83</f>
        <v>0</v>
      </c>
      <c r="L14083" s="76" t="s">
        <v>124</v>
      </c>
    </row>
    <row r="14084" spans="1:12" hidden="1" x14ac:dyDescent="0.3">
      <c r="A14084" s="1" t="str">
        <f>+A14010</f>
        <v>NO</v>
      </c>
      <c r="E14084" s="51"/>
      <c r="F14084" s="50"/>
      <c r="G14084" s="51"/>
      <c r="H14084" s="51"/>
      <c r="I14084" s="51"/>
      <c r="J14084" s="51"/>
      <c r="K14084" s="51"/>
      <c r="L14084" s="51"/>
    </row>
    <row r="14085" spans="1:12" ht="12.75" hidden="1" customHeight="1" x14ac:dyDescent="0.3">
      <c r="A14085" s="1" t="str">
        <f>+A14010</f>
        <v>NO</v>
      </c>
      <c r="E14085" s="40" t="str">
        <f>+$E$85</f>
        <v>VALOR MÍNIMO A CERIFICAR % P.O EN SMMMLV. NUMERAL 3.9.1</v>
      </c>
      <c r="F14085" s="41"/>
      <c r="G14085" s="41"/>
      <c r="H14085" s="41"/>
      <c r="I14085" s="41"/>
      <c r="J14085" s="41"/>
      <c r="K14085" s="41"/>
      <c r="L14085" s="42"/>
    </row>
    <row r="14086" spans="1:12" hidden="1" x14ac:dyDescent="0.3">
      <c r="A14086" s="1" t="str">
        <f>+A14010</f>
        <v>NO</v>
      </c>
      <c r="C14086" s="1" t="str">
        <f>"M"&amp;C14010</f>
        <v>M</v>
      </c>
      <c r="E14086" s="77" t="str">
        <f>+$E$86</f>
        <v>100% P.O.</v>
      </c>
      <c r="F14086" s="78"/>
      <c r="G14086" s="61">
        <v>242.41716883554506</v>
      </c>
      <c r="H14086" s="124" t="str">
        <f>+$H$86</f>
        <v>TOTAL EJECUTADO DE CONTRATOS ACREDITADOS</v>
      </c>
      <c r="I14086" s="124"/>
      <c r="J14086" s="124"/>
      <c r="K14086" s="55" t="s">
        <v>124</v>
      </c>
      <c r="L14086" s="47" t="s">
        <v>124</v>
      </c>
    </row>
    <row r="14087" spans="1:12" hidden="1" x14ac:dyDescent="0.3">
      <c r="A14087" s="1" t="str">
        <f>+A14010</f>
        <v>NO</v>
      </c>
      <c r="E14087" s="39"/>
      <c r="F14087" s="39"/>
      <c r="G14087" s="39"/>
      <c r="H14087" s="39"/>
      <c r="I14087" s="39"/>
      <c r="J14087" s="39"/>
      <c r="K14087" s="39"/>
      <c r="L14087" s="39"/>
    </row>
    <row r="14088" spans="1:12" ht="12.75" hidden="1" customHeight="1" x14ac:dyDescent="0.3">
      <c r="A14088" s="18" t="s">
        <v>30</v>
      </c>
      <c r="B14088" s="18"/>
      <c r="E14088" s="40" t="str">
        <f>+$E$88</f>
        <v>CONSIDERACIONES PARA LA VALIDEZ DE LA EXPERIENCIA REQUERIDA: EXPERIENCIA PROPONENTES PLURALES NUMERAL 10.1.2 D</v>
      </c>
      <c r="F14088" s="41"/>
      <c r="G14088" s="41"/>
      <c r="H14088" s="41"/>
      <c r="I14088" s="41"/>
      <c r="J14088" s="41"/>
      <c r="K14088" s="41"/>
      <c r="L14088" s="42"/>
    </row>
    <row r="14089" spans="1:12" ht="28" hidden="1" customHeight="1" x14ac:dyDescent="0.3">
      <c r="A14089" s="18" t="s">
        <v>30</v>
      </c>
      <c r="B14089" s="18"/>
      <c r="C14089" s="1" t="str">
        <f>"O"&amp;C14010</f>
        <v>O</v>
      </c>
      <c r="E14089" s="80" t="str">
        <f>+$E$89</f>
        <v>i)</v>
      </c>
      <c r="F14089" s="327" t="str">
        <f>+$F$89</f>
        <v>Uno de los integrantes debe aportar como mínimo el cincuenta por ciento (50 %) de la experiencia solicitada</v>
      </c>
      <c r="G14089" s="328"/>
      <c r="H14089" s="328"/>
      <c r="I14089" s="328"/>
      <c r="J14089" s="328"/>
      <c r="K14089" s="73" t="s">
        <v>124</v>
      </c>
      <c r="L14089" s="47" t="s">
        <v>124</v>
      </c>
    </row>
    <row r="14090" spans="1:12" ht="28" hidden="1" customHeight="1" x14ac:dyDescent="0.3">
      <c r="A14090" s="18" t="s">
        <v>30</v>
      </c>
      <c r="B14090" s="18"/>
      <c r="C14090" s="1" t="str">
        <f>"O"&amp;C14010</f>
        <v>O</v>
      </c>
      <c r="E14090" s="80" t="str">
        <f>+$E$90</f>
        <v>ii)</v>
      </c>
      <c r="F14090" s="327" t="str">
        <f>+$F$90</f>
        <v>Todos los demás ntegrantes deben acreditar al menos el cinco por ciento (5 %) de la experiencia solicitada, solo uno (1) de los integrantes podrá no acreditar experiencia pero su porcentaje de participación  no podrá superar el diez por ciento (10 %)</v>
      </c>
      <c r="G14090" s="328"/>
      <c r="H14090" s="328"/>
      <c r="I14090" s="328"/>
      <c r="J14090" s="328"/>
      <c r="K14090" s="73" t="s">
        <v>124</v>
      </c>
      <c r="L14090" s="47" t="s">
        <v>124</v>
      </c>
    </row>
    <row r="14091" spans="1:12" hidden="1" x14ac:dyDescent="0.3">
      <c r="A14091" s="18" t="s">
        <v>30</v>
      </c>
      <c r="B14091" s="18"/>
      <c r="E14091" s="39"/>
      <c r="F14091" s="39"/>
      <c r="G14091" s="39"/>
      <c r="H14091" s="39"/>
      <c r="I14091" s="39"/>
      <c r="J14091" s="39"/>
      <c r="K14091" s="39"/>
      <c r="L14091" s="39"/>
    </row>
    <row r="14092" spans="1:12" ht="13" hidden="1" customHeight="1" x14ac:dyDescent="0.3">
      <c r="A14092" s="18" t="str">
        <f>+A14010</f>
        <v>NO</v>
      </c>
      <c r="B14092" s="18"/>
      <c r="E14092" s="69" t="str">
        <f>+$E$92</f>
        <v>VERIFICACIÓN Y ASIGNACIÓN DE PUNTAJE POR LA EXPERIENCIA DEL PROPONENTE</v>
      </c>
      <c r="F14092" s="70"/>
      <c r="G14092" s="70"/>
      <c r="H14092" s="70"/>
      <c r="I14092" s="70"/>
      <c r="J14092" s="70"/>
      <c r="K14092" s="70"/>
      <c r="L14092" s="71"/>
    </row>
    <row r="14093" spans="1:12" hidden="1" x14ac:dyDescent="0.3">
      <c r="A14093" s="18" t="str">
        <f>+A14010</f>
        <v>NO</v>
      </c>
      <c r="B14093" s="18"/>
      <c r="E14093" s="81"/>
      <c r="F14093" s="323" t="str">
        <f>+$F$93</f>
        <v>No. CONTRATOS QUE ACREDITAN LA EXPERIENCIA (NO OBJETO DE SUBSANACIÓN)</v>
      </c>
      <c r="G14093" s="324"/>
      <c r="H14093" s="324"/>
      <c r="I14093" s="324"/>
      <c r="J14093" s="324"/>
      <c r="K14093" s="82"/>
      <c r="L14093" s="83" t="s">
        <v>124</v>
      </c>
    </row>
    <row r="14094" spans="1:12" ht="13" hidden="1" customHeight="1" x14ac:dyDescent="0.3">
      <c r="A14094" s="18" t="str">
        <f>+A14010</f>
        <v>NO</v>
      </c>
      <c r="B14094" s="18"/>
      <c r="E14094" s="84"/>
      <c r="F14094" s="323" t="str">
        <f>+$F$94</f>
        <v>TOTAL EJECUTADO DE CONTRATOS ACREDITADOS PROPUESTA INICIAL</v>
      </c>
      <c r="G14094" s="324"/>
      <c r="H14094" s="324"/>
      <c r="I14094" s="324"/>
      <c r="J14094" s="324"/>
      <c r="K14094" s="85"/>
      <c r="L14094" s="86" t="s">
        <v>124</v>
      </c>
    </row>
    <row r="14095" spans="1:12" ht="13" hidden="1" customHeight="1" x14ac:dyDescent="0.3">
      <c r="A14095" s="18" t="str">
        <f>+A14010</f>
        <v>NO</v>
      </c>
      <c r="B14095" s="18"/>
      <c r="E14095" s="87"/>
      <c r="F14095" s="323" t="str">
        <f>+$F$95</f>
        <v>PROMEDIO VALOR ACREDITADO EN SMMLV</v>
      </c>
      <c r="G14095" s="324"/>
      <c r="H14095" s="324"/>
      <c r="I14095" s="324"/>
      <c r="J14095" s="324"/>
      <c r="K14095" s="66"/>
      <c r="L14095" s="88" t="s">
        <v>124</v>
      </c>
    </row>
    <row r="14096" spans="1:12" hidden="1" x14ac:dyDescent="0.3">
      <c r="A14096" s="18" t="str">
        <f>+A14010</f>
        <v>NO</v>
      </c>
      <c r="B14096" s="18"/>
      <c r="E14096" s="89"/>
      <c r="F14096" s="89"/>
      <c r="G14096" s="89"/>
      <c r="H14096" s="89"/>
      <c r="I14096" s="89"/>
      <c r="J14096" s="89"/>
      <c r="K14096" s="89"/>
      <c r="L14096" s="89"/>
    </row>
    <row r="14097" spans="1:12" ht="13" hidden="1" customHeight="1" x14ac:dyDescent="0.3">
      <c r="A14097" s="18" t="str">
        <f>+A14010</f>
        <v>NO</v>
      </c>
      <c r="B14097" s="18"/>
      <c r="E14097" s="69" t="str">
        <f>+$E$97</f>
        <v>3.9.2 EXIGENCIAS MÍNIMAS DE EXPERIENCIA Y FORMACIÓN ACADÉMICA DEL EQUIPO DE TRABAJO</v>
      </c>
      <c r="F14097" s="70"/>
      <c r="G14097" s="70"/>
      <c r="H14097" s="70"/>
      <c r="I14097" s="70"/>
      <c r="J14097" s="70"/>
      <c r="K14097" s="70"/>
      <c r="L14097" s="71"/>
    </row>
    <row r="14098" spans="1:12" hidden="1" x14ac:dyDescent="0.3">
      <c r="A14098" s="18" t="str">
        <f>+A14010</f>
        <v>NO</v>
      </c>
      <c r="B14098" s="18"/>
      <c r="E14098" s="90" t="str">
        <f>+$E$98</f>
        <v>Formulario 8</v>
      </c>
      <c r="F14098" s="315" t="s">
        <v>46</v>
      </c>
      <c r="G14098" s="316"/>
      <c r="H14098" s="317"/>
      <c r="I14098" s="318"/>
      <c r="J14098" s="318"/>
      <c r="K14098" s="318"/>
      <c r="L14098" s="319"/>
    </row>
    <row r="14099" spans="1:12" hidden="1" x14ac:dyDescent="0.3">
      <c r="A14099" s="18" t="str">
        <f>+A14010</f>
        <v>NO</v>
      </c>
      <c r="B14099" s="18"/>
      <c r="E14099" s="91" t="s">
        <v>124</v>
      </c>
      <c r="F14099" s="91" t="str">
        <f>+$F$99</f>
        <v>Director de Interventoría</v>
      </c>
      <c r="G14099" s="91" t="str">
        <f>+$G$99</f>
        <v>Residente de Interventoría</v>
      </c>
      <c r="H14099" s="320"/>
      <c r="I14099" s="321"/>
      <c r="J14099" s="321"/>
      <c r="K14099" s="321"/>
      <c r="L14099" s="322"/>
    </row>
    <row r="14100" spans="1:12" hidden="1" x14ac:dyDescent="0.3">
      <c r="A14100" s="18" t="str">
        <f>+A14010</f>
        <v>NO</v>
      </c>
      <c r="B14100" s="18"/>
      <c r="E14100" s="304" t="str">
        <f>+$E$100</f>
        <v>OBSERVACIONES RESPECTO REQUISITO HABILITANTE DEL PERSONAL CLAVE EVALUABLE</v>
      </c>
      <c r="F14100" s="305"/>
      <c r="G14100" s="305"/>
      <c r="H14100" s="305"/>
      <c r="I14100" s="305"/>
      <c r="J14100" s="305"/>
      <c r="K14100" s="305"/>
      <c r="L14100" s="305"/>
    </row>
    <row r="14101" spans="1:12" hidden="1" x14ac:dyDescent="0.3">
      <c r="A14101" s="18" t="str">
        <f>+A14010</f>
        <v>NO</v>
      </c>
      <c r="B14101" s="18"/>
      <c r="E14101" s="312" t="s">
        <v>124</v>
      </c>
      <c r="F14101" s="313"/>
      <c r="G14101" s="313"/>
      <c r="H14101" s="313"/>
      <c r="I14101" s="313"/>
      <c r="J14101" s="313"/>
      <c r="K14101" s="313"/>
      <c r="L14101" s="314"/>
    </row>
    <row r="14102" spans="1:12" hidden="1" x14ac:dyDescent="0.3">
      <c r="A14102" s="18" t="str">
        <f>+A14010</f>
        <v>NO</v>
      </c>
      <c r="B14102" s="18"/>
      <c r="E14102" s="89"/>
      <c r="F14102" s="89"/>
      <c r="G14102" s="89"/>
      <c r="H14102" s="89"/>
      <c r="I14102" s="89"/>
      <c r="J14102" s="89"/>
      <c r="K14102" s="89"/>
      <c r="L14102" s="89"/>
    </row>
    <row r="14103" spans="1:12" ht="13" hidden="1" customHeight="1" x14ac:dyDescent="0.3">
      <c r="A14103" s="18" t="str">
        <f>+A14010</f>
        <v>NO</v>
      </c>
      <c r="B14103" s="18"/>
      <c r="E14103" s="69" t="str">
        <f>+$E$103</f>
        <v>4.2 EQUIPO DE TRABAJO (Personal Clave Evaluable)</v>
      </c>
      <c r="F14103" s="70"/>
      <c r="G14103" s="70"/>
      <c r="H14103" s="70"/>
      <c r="I14103" s="70"/>
      <c r="J14103" s="70"/>
      <c r="K14103" s="70"/>
      <c r="L14103" s="71"/>
    </row>
    <row r="14104" spans="1:12" ht="23.25" hidden="1" customHeight="1" x14ac:dyDescent="0.3">
      <c r="A14104" s="18" t="str">
        <f>+A14010</f>
        <v>NO</v>
      </c>
      <c r="B14104" s="18"/>
      <c r="E14104" s="90" t="str">
        <f>+$E$104</f>
        <v>Formulario 9</v>
      </c>
      <c r="F14104" s="315" t="s">
        <v>46</v>
      </c>
      <c r="G14104" s="316"/>
      <c r="H14104" s="317"/>
      <c r="I14104" s="318"/>
      <c r="J14104" s="318"/>
      <c r="K14104" s="318"/>
      <c r="L14104" s="319"/>
    </row>
    <row r="14105" spans="1:12" hidden="1" x14ac:dyDescent="0.3">
      <c r="A14105" s="18" t="str">
        <f>+A14010</f>
        <v>NO</v>
      </c>
      <c r="B14105" s="18"/>
      <c r="E14105" s="91" t="s">
        <v>124</v>
      </c>
      <c r="F14105" s="91" t="str">
        <f>+$F$99</f>
        <v>Director de Interventoría</v>
      </c>
      <c r="G14105" s="91" t="str">
        <f>+$G$99</f>
        <v>Residente de Interventoría</v>
      </c>
      <c r="H14105" s="320"/>
      <c r="I14105" s="321"/>
      <c r="J14105" s="321"/>
      <c r="K14105" s="321"/>
      <c r="L14105" s="322"/>
    </row>
    <row r="14106" spans="1:12" hidden="1" x14ac:dyDescent="0.3">
      <c r="A14106" s="18" t="str">
        <f>+A14010</f>
        <v>NO</v>
      </c>
      <c r="B14106" s="18"/>
      <c r="E14106" s="89"/>
      <c r="F14106" s="89"/>
      <c r="G14106" s="89"/>
      <c r="H14106" s="89"/>
      <c r="I14106" s="89"/>
      <c r="J14106" s="89"/>
      <c r="K14106" s="89"/>
      <c r="L14106" s="89"/>
    </row>
    <row r="14107" spans="1:12" hidden="1" x14ac:dyDescent="0.3">
      <c r="A14107" s="1" t="str">
        <f>+A14010</f>
        <v>NO</v>
      </c>
      <c r="E14107" s="92" t="str">
        <f>+E13982</f>
        <v>CRITERIOS DE EVALUACIÓN Y PUNTAJE</v>
      </c>
      <c r="F14107" s="93"/>
      <c r="G14107" s="93"/>
      <c r="H14107" s="93"/>
      <c r="I14107" s="93"/>
      <c r="J14107" s="93"/>
      <c r="K14107" s="94"/>
      <c r="L14107" s="95" t="str">
        <f>+$L$107</f>
        <v>PUNTAJE OBTENIDO</v>
      </c>
    </row>
    <row r="14108" spans="1:12" hidden="1" x14ac:dyDescent="0.3">
      <c r="A14108" s="1" t="str">
        <f>+A14010</f>
        <v>NO</v>
      </c>
      <c r="E14108" s="96" t="str">
        <f>+$E$108</f>
        <v>VALOR</v>
      </c>
      <c r="F14108" s="97" t="str">
        <f>+$F$108</f>
        <v>EQUIPO DE TRABAJO (PERSONAL CLAVE EVALUABLE)</v>
      </c>
      <c r="G14108" s="24"/>
      <c r="H14108" s="24"/>
      <c r="I14108" s="24"/>
      <c r="J14108" s="24"/>
      <c r="K14108" s="24"/>
      <c r="L14108" s="98"/>
    </row>
    <row r="14109" spans="1:12" ht="12.75" hidden="1" customHeight="1" x14ac:dyDescent="0.3">
      <c r="A14109" s="1" t="str">
        <f>+A14010</f>
        <v>NO</v>
      </c>
      <c r="E14109" s="96">
        <f>+$E$109</f>
        <v>5</v>
      </c>
      <c r="F14109" s="307" t="str">
        <f>+$F$109</f>
        <v xml:space="preserve"> Experiencia Específica adicional</v>
      </c>
      <c r="G14109" s="308"/>
      <c r="H14109" s="308"/>
      <c r="I14109" s="308"/>
      <c r="J14109" s="308"/>
      <c r="K14109" s="309"/>
      <c r="L14109" s="99" t="str">
        <f>IFERROR(IF(VLOOKUP(C14010,'R. PUNTAJES'!$C$14:$R$213,'R. PUNTAJES'!$I$10,0)="","",VLOOKUP(C14010,'R. PUNTAJES'!$C$14:$R$213,'R. PUNTAJES'!$I$10,0)),"")</f>
        <v/>
      </c>
    </row>
    <row r="14110" spans="1:12" ht="12.75" hidden="1" customHeight="1" x14ac:dyDescent="0.3">
      <c r="A14110" s="1" t="str">
        <f>+A14010</f>
        <v>NO</v>
      </c>
      <c r="E14110" s="96">
        <f>+$E$110</f>
        <v>5</v>
      </c>
      <c r="F14110" s="307" t="str">
        <f>+$F$110</f>
        <v>Formación Académica adicional</v>
      </c>
      <c r="G14110" s="308"/>
      <c r="H14110" s="308"/>
      <c r="I14110" s="308"/>
      <c r="J14110" s="308"/>
      <c r="K14110" s="309"/>
      <c r="L14110" s="99" t="str">
        <f>IFERROR(IF(VLOOKUP(C14010,'R. PUNTAJES'!$C$14:$R$213,'R. PUNTAJES'!$J$10,0)="","",VLOOKUP(C14010,'R. PUNTAJES'!$C$14:$R$213,'R. PUNTAJES'!$J$10,0)),"")</f>
        <v/>
      </c>
    </row>
    <row r="14111" spans="1:12" hidden="1" x14ac:dyDescent="0.3">
      <c r="A14111" s="18" t="str">
        <f>+A14010</f>
        <v>NO</v>
      </c>
      <c r="B14111" s="18"/>
      <c r="E14111" s="100"/>
      <c r="F14111" s="101" t="str">
        <f>+$F$111</f>
        <v>FACTOR DE SOSTENIBILIDAD</v>
      </c>
      <c r="G14111" s="102"/>
      <c r="H14111" s="102"/>
      <c r="I14111" s="102"/>
      <c r="J14111" s="102"/>
      <c r="K14111" s="102"/>
      <c r="L14111" s="103"/>
    </row>
    <row r="14112" spans="1:12" hidden="1" x14ac:dyDescent="0.3">
      <c r="A14112" s="18" t="str">
        <f>+A14010</f>
        <v>NO</v>
      </c>
      <c r="B14112" s="18"/>
      <c r="E14112" s="104">
        <v>1</v>
      </c>
      <c r="F14112" s="105" t="str">
        <f>+$F$112</f>
        <v>Compromisos Sostenibilidad</v>
      </c>
      <c r="G14112" s="106"/>
      <c r="H14112" s="106"/>
      <c r="I14112" s="106"/>
      <c r="J14112" s="106"/>
      <c r="K14112" s="106"/>
      <c r="L14112" s="107" t="str">
        <f>IFERROR(IF(VLOOKUP(C14010,'R. PUNTAJES'!$C$14:$R$213,'R. PUNTAJES'!$K$10,0)="","",VLOOKUP(C14010,'R. PUNTAJES'!$C$14:$R$213,'R. PUNTAJES'!$K$10,0)),"")</f>
        <v/>
      </c>
    </row>
    <row r="14113" spans="1:12" hidden="1" x14ac:dyDescent="0.3">
      <c r="A14113" s="1" t="str">
        <f>+A14010</f>
        <v>NO</v>
      </c>
      <c r="E14113" s="108"/>
      <c r="F14113" s="109" t="str">
        <f>+$F$113</f>
        <v>APOYO A LA INDUSTRIA NACIONAL</v>
      </c>
      <c r="G14113" s="110"/>
      <c r="H14113" s="110"/>
      <c r="I14113" s="110"/>
      <c r="J14113" s="110"/>
      <c r="K14113" s="110"/>
      <c r="L14113" s="111"/>
    </row>
    <row r="14114" spans="1:12" ht="12.75" hidden="1" customHeight="1" x14ac:dyDescent="0.3">
      <c r="A14114" s="1" t="str">
        <f>+A14010</f>
        <v>NO</v>
      </c>
      <c r="E14114" s="96">
        <v>20</v>
      </c>
      <c r="F14114" s="307" t="str">
        <f>+$F$114</f>
        <v>Promoción de Servicios Nacionales o con Trato Nacional</v>
      </c>
      <c r="G14114" s="308"/>
      <c r="H14114" s="308"/>
      <c r="I14114" s="308"/>
      <c r="J14114" s="308"/>
      <c r="K14114" s="309"/>
      <c r="L14114" s="99" t="str">
        <f>IFERROR(IF(VLOOKUP(C14010,'R. PUNTAJES'!$C$14:$R$213,'R. PUNTAJES'!$L$10,0)="","",
IF(VLOOKUP(C14010,'R. PUNTAJES'!$C$14:$R$213,'R. PUNTAJES'!$L$10,0)=5,0,
VLOOKUP(C14010,'R. PUNTAJES'!$C$14:$R$213,'R. PUNTAJES'!$L$10,0))),"")</f>
        <v/>
      </c>
    </row>
    <row r="14115" spans="1:12" ht="12.75" hidden="1" customHeight="1" x14ac:dyDescent="0.3">
      <c r="A14115" s="1" t="str">
        <f>+A14010</f>
        <v>NO</v>
      </c>
      <c r="E14115" s="96">
        <v>5</v>
      </c>
      <c r="F14115" s="307" t="str">
        <f>+$F$115</f>
        <v>Incorporación de componente nacional en servicios extranjeros</v>
      </c>
      <c r="G14115" s="308"/>
      <c r="H14115" s="308"/>
      <c r="I14115" s="308"/>
      <c r="J14115" s="308"/>
      <c r="K14115" s="309"/>
      <c r="L14115" s="99" t="str">
        <f>IFERROR(IF(VLOOKUP(C14010,'R. PUNTAJES'!$C$14:$R$213,'R. PUNTAJES'!$L$10,0)="","",
IF(VLOOKUP(C14010,'R. PUNTAJES'!$C$14:$R$213,'R. PUNTAJES'!$L$10,0)=20,0,
VLOOKUP(C14010,'R. PUNTAJES'!$C$14:$R$213,'R. PUNTAJES'!$L$10,0))),"")</f>
        <v/>
      </c>
    </row>
    <row r="14116" spans="1:12" hidden="1" x14ac:dyDescent="0.3">
      <c r="A14116" s="1" t="str">
        <f>+A14010</f>
        <v>NO</v>
      </c>
      <c r="E14116" s="112"/>
      <c r="F14116" s="97" t="str">
        <f>+$F$116</f>
        <v>VINCULACIÓN DE PERSONAS CON DISCAPACIDAD</v>
      </c>
      <c r="G14116" s="24"/>
      <c r="H14116" s="24"/>
      <c r="I14116" s="24"/>
      <c r="J14116" s="24"/>
      <c r="K14116" s="24"/>
      <c r="L14116" s="98"/>
    </row>
    <row r="14117" spans="1:12" ht="12.75" hidden="1" customHeight="1" x14ac:dyDescent="0.3">
      <c r="A14117" s="1" t="str">
        <f>+A14010</f>
        <v>NO</v>
      </c>
      <c r="E14117" s="96">
        <v>1</v>
      </c>
      <c r="F14117" s="307" t="str">
        <f>+$F$117</f>
        <v xml:space="preserve">Trabajadores vinculados a la planta de personal </v>
      </c>
      <c r="G14117" s="308"/>
      <c r="H14117" s="308"/>
      <c r="I14117" s="308"/>
      <c r="J14117" s="308"/>
      <c r="K14117" s="309"/>
      <c r="L14117" s="99" t="str">
        <f>IFERROR(IF(VLOOKUP(C14010,'R. PUNTAJES'!$C$14:$R$213,'R. PUNTAJES'!$M$10,0)="","",VLOOKUP(C14010,'R. PUNTAJES'!$C$14:$R$213,'R. PUNTAJES'!$M$10,0)),"")</f>
        <v/>
      </c>
    </row>
    <row r="14118" spans="1:12" hidden="1" x14ac:dyDescent="0.3">
      <c r="A14118" s="1" t="str">
        <f>+A14010</f>
        <v>NO</v>
      </c>
      <c r="E14118" s="112"/>
      <c r="F14118" s="97" t="str">
        <f>+$F$118</f>
        <v>EMPRENDIMIENTOS Y EMPRESAS DE MUJERES</v>
      </c>
      <c r="G14118" s="24"/>
      <c r="H14118" s="24"/>
      <c r="I14118" s="24"/>
      <c r="J14118" s="24"/>
      <c r="K14118" s="24"/>
      <c r="L14118" s="98"/>
    </row>
    <row r="14119" spans="1:12" ht="13" hidden="1" customHeight="1" x14ac:dyDescent="0.3">
      <c r="A14119" s="1" t="str">
        <f>+A14010</f>
        <v>NO</v>
      </c>
      <c r="E14119" s="96">
        <v>0.25</v>
      </c>
      <c r="F14119" s="307" t="str">
        <f>+$F$119</f>
        <v>Emprendimientos y empresas de mujeres</v>
      </c>
      <c r="G14119" s="308"/>
      <c r="H14119" s="308"/>
      <c r="I14119" s="308"/>
      <c r="J14119" s="308"/>
      <c r="K14119" s="309"/>
      <c r="L14119" s="113" t="str">
        <f>IFERROR(IF(VLOOKUP(C14010,'R. PUNTAJES'!$C$14:$R$213,'R. PUNTAJES'!$N$10,0)="","",VLOOKUP(C14010,'R. PUNTAJES'!$C$14:$R$213,'R. PUNTAJES'!$N$10,0)),"")</f>
        <v/>
      </c>
    </row>
    <row r="14120" spans="1:12" hidden="1" x14ac:dyDescent="0.3">
      <c r="A14120" s="18" t="str">
        <f>+A14121</f>
        <v>NO</v>
      </c>
      <c r="B14120" s="18"/>
      <c r="E14120" s="112"/>
      <c r="F14120" s="97" t="str">
        <f>+$F$120</f>
        <v>MIPYME</v>
      </c>
      <c r="G14120" s="24"/>
      <c r="H14120" s="24"/>
      <c r="I14120" s="24"/>
      <c r="J14120" s="24"/>
      <c r="K14120" s="24"/>
      <c r="L14120" s="98"/>
    </row>
    <row r="14121" spans="1:12" hidden="1" x14ac:dyDescent="0.3">
      <c r="A14121" s="18" t="str">
        <f>+IF(E14121=0,"NO",1)</f>
        <v>NO</v>
      </c>
      <c r="B14121" s="18"/>
      <c r="E14121" s="96">
        <v>0</v>
      </c>
      <c r="F14121" s="307" t="str">
        <f>+$F$121</f>
        <v>Mipyme</v>
      </c>
      <c r="G14121" s="308"/>
      <c r="H14121" s="308"/>
      <c r="I14121" s="308"/>
      <c r="J14121" s="308"/>
      <c r="K14121" s="309"/>
      <c r="L14121" s="113" t="str">
        <f>IFERROR(IF(VLOOKUP(C14010,'R. PUNTAJES'!$C$14:$R$213,'R. PUNTAJES'!$O$10,0)="","",VLOOKUP(C14010,'R. PUNTAJES'!$C$14:$R$213,'R. PUNTAJES'!$O$10,0)),"")</f>
        <v/>
      </c>
    </row>
    <row r="14122" spans="1:12" hidden="1" x14ac:dyDescent="0.3">
      <c r="A14122" s="1" t="str">
        <f>+A14010</f>
        <v>NO</v>
      </c>
      <c r="E14122" s="112"/>
      <c r="F14122" s="97" t="str">
        <f>+$F$122</f>
        <v>EXPERIENCIA DEL PROPONENTE</v>
      </c>
      <c r="G14122" s="24"/>
      <c r="H14122" s="24"/>
      <c r="I14122" s="24"/>
      <c r="J14122" s="24"/>
      <c r="K14122" s="24"/>
      <c r="L14122" s="98"/>
    </row>
    <row r="14123" spans="1:12" hidden="1" x14ac:dyDescent="0.3">
      <c r="A14123" s="1" t="str">
        <f>+A14010</f>
        <v>NO</v>
      </c>
      <c r="E14123" s="96">
        <v>59.5</v>
      </c>
      <c r="F14123" s="307" t="str">
        <f>+$F$123</f>
        <v>mediana con valor absoluto</v>
      </c>
      <c r="G14123" s="308"/>
      <c r="H14123" s="308"/>
      <c r="I14123" s="308"/>
      <c r="J14123" s="308"/>
      <c r="K14123" s="309"/>
      <c r="L14123" s="113" t="str">
        <f>IFERROR(IF(VLOOKUP(C14010,'R. PUNTAJES'!$C$14:$R$213,'R. PUNTAJES'!$R$10,0)="","",VLOOKUP(C14010,'R. PUNTAJES'!$C$14:$R$213,'R. PUNTAJES'!$R$10,0)),"")</f>
        <v/>
      </c>
    </row>
    <row r="14124" spans="1:12" hidden="1" x14ac:dyDescent="0.3">
      <c r="A14124" s="1" t="str">
        <f>+A14010</f>
        <v>NO</v>
      </c>
      <c r="E14124" s="112"/>
      <c r="F14124" s="97" t="str">
        <f>+$F$124</f>
        <v>MULTAS</v>
      </c>
      <c r="G14124" s="24"/>
      <c r="H14124" s="24"/>
      <c r="I14124" s="24"/>
      <c r="J14124" s="24"/>
      <c r="K14124" s="24"/>
      <c r="L14124" s="98"/>
    </row>
    <row r="14125" spans="1:12" ht="12.75" hidden="1" customHeight="1" x14ac:dyDescent="0.3">
      <c r="A14125" s="1" t="str">
        <f>+A14010</f>
        <v>NO</v>
      </c>
      <c r="E14125" s="96">
        <v>-2</v>
      </c>
      <c r="F14125" s="307" t="str">
        <f>+$F$125</f>
        <v>Una o más multas o cláusulas penales durante el último año</v>
      </c>
      <c r="G14125" s="310"/>
      <c r="H14125" s="310"/>
      <c r="I14125" s="310"/>
      <c r="J14125" s="310"/>
      <c r="K14125" s="311"/>
      <c r="L14125" s="99" t="str">
        <f>IFERROR(IF(VLOOKUP(C14010,'R. PUNTAJES'!$C$14:$R$213,'R. PUNTAJES'!$Q$10,0)="","",VLOOKUP(C14010,'R. PUNTAJES'!$C$14:$R$213,'R. PUNTAJES'!$Q$10,0)),"")</f>
        <v/>
      </c>
    </row>
    <row r="14126" spans="1:12" hidden="1" x14ac:dyDescent="0.3">
      <c r="A14126" s="1" t="str">
        <f>+A14010</f>
        <v>NO</v>
      </c>
      <c r="E14126" s="112"/>
      <c r="F14126" s="97" t="str">
        <f>+$F$126</f>
        <v>OBRAS INCONCLUSAS</v>
      </c>
      <c r="G14126" s="24"/>
      <c r="H14126" s="24"/>
      <c r="I14126" s="24"/>
      <c r="J14126" s="24"/>
      <c r="K14126" s="24"/>
      <c r="L14126" s="98"/>
    </row>
    <row r="14127" spans="1:12" hidden="1" x14ac:dyDescent="0.3">
      <c r="A14127" s="1" t="str">
        <f>+A14010</f>
        <v>NO</v>
      </c>
      <c r="E14127" s="96">
        <v>-1</v>
      </c>
      <c r="F14127" s="301" t="str">
        <f>+$F$127</f>
        <v>Anotación vigente de obra civil inconclusa</v>
      </c>
      <c r="G14127" s="302"/>
      <c r="H14127" s="302"/>
      <c r="I14127" s="302"/>
      <c r="J14127" s="302"/>
      <c r="K14127" s="303"/>
      <c r="L14127" s="99" t="str">
        <f>IFERROR(IF(VLOOKUP(C14010,'R. PUNTAJES'!$C$14:$R$213,'R. PUNTAJES'!$P$10,0)="","",VLOOKUP(C14010,'R. PUNTAJES'!$C$14:$R$213,'R. PUNTAJES'!$P$10,0)),"")</f>
        <v/>
      </c>
    </row>
    <row r="14128" spans="1:12" ht="7.5" hidden="1" customHeight="1" x14ac:dyDescent="0.3">
      <c r="A14128" s="1" t="str">
        <f>+A14010</f>
        <v>NO</v>
      </c>
      <c r="E14128" s="114"/>
      <c r="F14128" s="45"/>
      <c r="G14128" s="45"/>
      <c r="H14128" s="45"/>
      <c r="I14128" s="45"/>
      <c r="J14128" s="45"/>
      <c r="K14128" s="45"/>
      <c r="L14128" s="48"/>
    </row>
    <row r="14129" spans="1:16" hidden="1" x14ac:dyDescent="0.3">
      <c r="A14129" s="1" t="str">
        <f>+A14010</f>
        <v>NO</v>
      </c>
      <c r="E14129" s="115" t="str">
        <f>+$E$129</f>
        <v>PUNTAJE TOTAL</v>
      </c>
      <c r="F14129" s="116"/>
      <c r="G14129" s="116"/>
      <c r="H14129" s="116"/>
      <c r="I14129" s="116"/>
      <c r="J14129" s="116"/>
      <c r="K14129" s="117"/>
      <c r="L14129" s="118">
        <f>IFERROR(IF(VLOOKUP(C14010,'R. PUNTAJES'!$C$14:$R$213,'R. PUNTAJES'!$H$10,0)="RECHAZO","",SUM(L14109:L14127)),"")</f>
        <v>0</v>
      </c>
    </row>
    <row r="14130" spans="1:16" hidden="1" x14ac:dyDescent="0.3">
      <c r="A14130" s="1" t="str">
        <f>+A14010</f>
        <v>NO</v>
      </c>
      <c r="E14130" s="304" t="str">
        <f>+$E$130</f>
        <v>OBSERVACIONES RESPECTO A PUNTAJES</v>
      </c>
      <c r="F14130" s="305"/>
      <c r="G14130" s="305"/>
      <c r="H14130" s="305"/>
      <c r="I14130" s="305"/>
      <c r="J14130" s="305"/>
      <c r="K14130" s="305"/>
      <c r="L14130" s="305"/>
    </row>
    <row r="14131" spans="1:16" ht="12" hidden="1" customHeight="1" x14ac:dyDescent="0.3">
      <c r="A14131" s="1" t="str">
        <f>+A14010</f>
        <v>NO</v>
      </c>
      <c r="E14131" s="306" t="s">
        <v>124</v>
      </c>
      <c r="F14131" s="305"/>
      <c r="G14131" s="305"/>
      <c r="H14131" s="305"/>
      <c r="I14131" s="305"/>
      <c r="J14131" s="305"/>
      <c r="K14131" s="305"/>
      <c r="L14131" s="305"/>
      <c r="N14131" s="119"/>
      <c r="O14131" s="119"/>
      <c r="P14131" s="120"/>
    </row>
    <row r="14132" spans="1:16" ht="3" hidden="1" customHeight="1" x14ac:dyDescent="0.3">
      <c r="A14132" s="1" t="str">
        <f>+A14011</f>
        <v>NO</v>
      </c>
      <c r="E14132" s="121"/>
      <c r="F14132" s="122"/>
      <c r="G14132" s="122"/>
      <c r="H14132" s="122"/>
      <c r="I14132" s="122"/>
      <c r="J14132" s="122"/>
      <c r="K14132" s="122"/>
      <c r="L14132" s="123"/>
    </row>
    <row r="14133" spans="1:16" hidden="1" x14ac:dyDescent="0.3">
      <c r="A14133" s="1" t="str">
        <f>+IF(OR(C14135=""),"NO",1)</f>
        <v>NO</v>
      </c>
      <c r="E14133" s="346"/>
      <c r="F14133" s="347"/>
      <c r="G14133" s="347"/>
      <c r="H14133" s="347"/>
      <c r="I14133" s="347"/>
      <c r="J14133" s="347"/>
      <c r="K14133" s="347"/>
      <c r="L14133" s="347"/>
    </row>
    <row r="14134" spans="1:16" ht="4.5" hidden="1" customHeight="1" x14ac:dyDescent="0.3">
      <c r="A14134" s="1" t="str">
        <f>+A14135</f>
        <v>NO</v>
      </c>
      <c r="E14134" s="15"/>
      <c r="F14134" s="16"/>
      <c r="G14134" s="16"/>
      <c r="H14134" s="16"/>
      <c r="I14134" s="16"/>
      <c r="J14134" s="16"/>
      <c r="K14134" s="16"/>
      <c r="L14134" s="17"/>
    </row>
    <row r="14135" spans="1:16" ht="15.75" hidden="1" customHeight="1" x14ac:dyDescent="0.3">
      <c r="A14135" s="1" t="str">
        <f>+IF(OR(C14135=""),"NO",1)</f>
        <v>NO</v>
      </c>
      <c r="B14135" s="1">
        <f>1+MAX($B$1:B14134)</f>
        <v>114</v>
      </c>
      <c r="C14135" s="18" t="s">
        <v>124</v>
      </c>
      <c r="E14135" s="19" t="s">
        <v>124</v>
      </c>
      <c r="F14135" s="20"/>
      <c r="G14135" s="20"/>
      <c r="H14135" s="20"/>
      <c r="I14135" s="21"/>
      <c r="J14135" s="20"/>
      <c r="K14135" s="21"/>
      <c r="L14135" s="22"/>
    </row>
    <row r="14136" spans="1:16" hidden="1" x14ac:dyDescent="0.3">
      <c r="A14136" s="1" t="str">
        <f>A14135</f>
        <v>NO</v>
      </c>
      <c r="E14136" s="23" t="str">
        <f>+$E$11</f>
        <v>Integrantes</v>
      </c>
      <c r="F14136" s="24"/>
      <c r="G14136" s="24"/>
      <c r="H14136" s="24"/>
      <c r="I14136" s="24"/>
      <c r="J14136" s="24"/>
      <c r="K14136" s="25" t="str">
        <f>+$K$11</f>
        <v>Nit</v>
      </c>
      <c r="L14136" s="26" t="str">
        <f>+$L$11</f>
        <v>Part.</v>
      </c>
    </row>
    <row r="14137" spans="1:16" hidden="1" x14ac:dyDescent="0.3">
      <c r="A14137" s="1" t="str">
        <f>+A14136</f>
        <v>NO</v>
      </c>
      <c r="C14137" s="1" t="s">
        <v>124</v>
      </c>
      <c r="E14137" s="27" t="s">
        <v>124</v>
      </c>
      <c r="F14137" s="28"/>
      <c r="G14137" s="28"/>
      <c r="H14137" s="28"/>
      <c r="I14137" s="28"/>
      <c r="J14137" s="28"/>
      <c r="K14137" s="29" t="s">
        <v>124</v>
      </c>
      <c r="L14137" s="30" t="s">
        <v>124</v>
      </c>
    </row>
    <row r="14138" spans="1:16" hidden="1" x14ac:dyDescent="0.3">
      <c r="A14138" s="18" t="str">
        <f>+IF(OR(C14138=""),"NO",1)</f>
        <v>NO</v>
      </c>
      <c r="B14138" s="18"/>
      <c r="C14138" s="1" t="s">
        <v>124</v>
      </c>
      <c r="E14138" s="31" t="s">
        <v>124</v>
      </c>
      <c r="F14138" s="32"/>
      <c r="G14138" s="32"/>
      <c r="H14138" s="32"/>
      <c r="I14138" s="32"/>
      <c r="J14138" s="32"/>
      <c r="K14138" s="33" t="s">
        <v>124</v>
      </c>
      <c r="L14138" s="34" t="s">
        <v>124</v>
      </c>
    </row>
    <row r="14139" spans="1:16" hidden="1" x14ac:dyDescent="0.3">
      <c r="A14139" s="18" t="str">
        <f>+IF(OR(C14139=""),"NO",1)</f>
        <v>NO</v>
      </c>
      <c r="B14139" s="18"/>
      <c r="C14139" s="1" t="s">
        <v>124</v>
      </c>
      <c r="E14139" s="31" t="s">
        <v>124</v>
      </c>
      <c r="F14139" s="32"/>
      <c r="G14139" s="32"/>
      <c r="H14139" s="32"/>
      <c r="I14139" s="32"/>
      <c r="J14139" s="32"/>
      <c r="K14139" s="33" t="s">
        <v>124</v>
      </c>
      <c r="L14139" s="34" t="s">
        <v>124</v>
      </c>
    </row>
    <row r="14140" spans="1:16" hidden="1" x14ac:dyDescent="0.3">
      <c r="A14140" s="18" t="str">
        <f>+IF(OR(C14140=""),"NO",1)</f>
        <v>NO</v>
      </c>
      <c r="B14140" s="18"/>
      <c r="C14140" s="1" t="s">
        <v>124</v>
      </c>
      <c r="E14140" s="31" t="s">
        <v>13</v>
      </c>
      <c r="F14140" s="32"/>
      <c r="G14140" s="32"/>
      <c r="H14140" s="32"/>
      <c r="I14140" s="32"/>
      <c r="J14140" s="32"/>
      <c r="K14140" s="33"/>
      <c r="L14140" s="34"/>
    </row>
    <row r="14141" spans="1:16" hidden="1" x14ac:dyDescent="0.3">
      <c r="A14141" s="18" t="str">
        <f>+IF(OR(C14141=""),"NO",1)</f>
        <v>NO</v>
      </c>
      <c r="B14141" s="18"/>
      <c r="C14141" s="1" t="s">
        <v>124</v>
      </c>
      <c r="E14141" s="31" t="s">
        <v>13</v>
      </c>
      <c r="F14141" s="32"/>
      <c r="G14141" s="32"/>
      <c r="H14141" s="32"/>
      <c r="I14141" s="32"/>
      <c r="J14141" s="32"/>
      <c r="K14141" s="33"/>
      <c r="L14141" s="34"/>
    </row>
    <row r="14142" spans="1:16" hidden="1" x14ac:dyDescent="0.3">
      <c r="A14142" s="18" t="str">
        <f>+IF(OR(C14142=""),"NO",1)</f>
        <v>NO</v>
      </c>
      <c r="B14142" s="18"/>
      <c r="C14142" s="1" t="s">
        <v>124</v>
      </c>
      <c r="E14142" s="35" t="s">
        <v>13</v>
      </c>
      <c r="F14142" s="36"/>
      <c r="G14142" s="36"/>
      <c r="H14142" s="36"/>
      <c r="I14142" s="36"/>
      <c r="J14142" s="36"/>
      <c r="K14142" s="37"/>
      <c r="L14142" s="38"/>
    </row>
    <row r="14143" spans="1:16" ht="5.15" hidden="1" customHeight="1" x14ac:dyDescent="0.3">
      <c r="A14143" s="1" t="str">
        <f>+A14135</f>
        <v>NO</v>
      </c>
      <c r="E14143" s="39"/>
      <c r="F14143" s="39"/>
      <c r="G14143" s="39"/>
      <c r="H14143" s="39"/>
      <c r="I14143" s="39"/>
      <c r="J14143" s="39"/>
      <c r="K14143" s="39"/>
      <c r="L14143" s="39"/>
    </row>
    <row r="14144" spans="1:16" ht="15.75" hidden="1" customHeight="1" x14ac:dyDescent="0.3">
      <c r="A14144" s="1" t="str">
        <f>+A14135</f>
        <v>NO</v>
      </c>
      <c r="E14144" s="40" t="str">
        <f>+$E$19</f>
        <v>RESULTADO DE EVALUACIÓN TÉCNICA</v>
      </c>
      <c r="F14144" s="41"/>
      <c r="G14144" s="41"/>
      <c r="H14144" s="41"/>
      <c r="I14144" s="41"/>
      <c r="J14144" s="41"/>
      <c r="K14144" s="41"/>
      <c r="L14144" s="42"/>
    </row>
    <row r="14145" spans="1:12" hidden="1" x14ac:dyDescent="0.3">
      <c r="A14145" s="1" t="str">
        <f>+A14135</f>
        <v>NO</v>
      </c>
      <c r="E14145" s="43"/>
      <c r="F14145" s="44" t="str">
        <f>+$F$20</f>
        <v>Experiencia</v>
      </c>
      <c r="G14145" s="45"/>
      <c r="H14145" s="45"/>
      <c r="I14145" s="45"/>
      <c r="J14145" s="45"/>
      <c r="K14145" s="46"/>
      <c r="L14145" s="47" t="s">
        <v>124</v>
      </c>
    </row>
    <row r="14146" spans="1:12" hidden="1" x14ac:dyDescent="0.3">
      <c r="A14146" s="1" t="str">
        <f>+A14135</f>
        <v>NO</v>
      </c>
      <c r="E14146" s="348" t="str">
        <f>+$E$21</f>
        <v>OBSERVACIONES RESPECTO A LA EVALUACIÓN DE EXPERIENCIA</v>
      </c>
      <c r="F14146" s="308"/>
      <c r="G14146" s="308"/>
      <c r="H14146" s="308"/>
      <c r="I14146" s="308"/>
      <c r="J14146" s="308"/>
      <c r="K14146" s="308"/>
      <c r="L14146" s="349"/>
    </row>
    <row r="14147" spans="1:12" hidden="1" x14ac:dyDescent="0.3">
      <c r="A14147" s="1" t="str">
        <f>+A14135</f>
        <v>NO</v>
      </c>
      <c r="E14147" s="350" t="s">
        <v>124</v>
      </c>
      <c r="F14147" s="351"/>
      <c r="G14147" s="351"/>
      <c r="H14147" s="351"/>
      <c r="I14147" s="351"/>
      <c r="J14147" s="351"/>
      <c r="K14147" s="351"/>
      <c r="L14147" s="352"/>
    </row>
    <row r="14148" spans="1:12" ht="5.15" hidden="1" customHeight="1" x14ac:dyDescent="0.3">
      <c r="A14148" s="1" t="str">
        <f>+A14135</f>
        <v>NO</v>
      </c>
      <c r="E14148" s="39"/>
      <c r="F14148" s="39"/>
      <c r="G14148" s="39"/>
      <c r="H14148" s="39"/>
      <c r="I14148" s="39"/>
      <c r="J14148" s="39"/>
      <c r="K14148" s="39"/>
      <c r="L14148" s="39"/>
    </row>
    <row r="14149" spans="1:12" ht="12.75" hidden="1" customHeight="1" x14ac:dyDescent="0.3">
      <c r="A14149" s="1" t="str">
        <f>+A14135</f>
        <v>NO</v>
      </c>
      <c r="E14149" s="40" t="str">
        <f>+$E$24</f>
        <v>EXPERIENCIA HABILITANTE: CONTRATOS PRESENTADOS</v>
      </c>
      <c r="F14149" s="41"/>
      <c r="G14149" s="41"/>
      <c r="H14149" s="41"/>
      <c r="I14149" s="41"/>
      <c r="J14149" s="41"/>
      <c r="K14149" s="41"/>
      <c r="L14149" s="42"/>
    </row>
    <row r="14150" spans="1:12" ht="8.5" hidden="1" customHeight="1" x14ac:dyDescent="0.3">
      <c r="A14150" s="1" t="str">
        <f>+A14135</f>
        <v>NO</v>
      </c>
      <c r="E14150" s="49"/>
      <c r="F14150" s="50"/>
      <c r="G14150" s="51"/>
      <c r="H14150" s="51"/>
      <c r="I14150" s="51"/>
      <c r="J14150" s="51"/>
      <c r="K14150" s="51"/>
      <c r="L14150" s="52"/>
    </row>
    <row r="14151" spans="1:12" hidden="1" x14ac:dyDescent="0.3">
      <c r="A14151" s="18" t="str">
        <f>+IF(OR(C14151=""),"NO",1)</f>
        <v>NO</v>
      </c>
      <c r="B14151" s="18"/>
      <c r="C14151" s="1" t="s">
        <v>124</v>
      </c>
      <c r="E14151" s="329">
        <v>1</v>
      </c>
      <c r="F14151" s="53" t="str">
        <f>+$F$26</f>
        <v>OBJETO</v>
      </c>
      <c r="G14151" s="332" t="s">
        <v>124</v>
      </c>
      <c r="H14151" s="333"/>
      <c r="I14151" s="333"/>
      <c r="J14151" s="333"/>
      <c r="K14151" s="333"/>
      <c r="L14151" s="334"/>
    </row>
    <row r="14152" spans="1:12" hidden="1" x14ac:dyDescent="0.3">
      <c r="A14152" s="18" t="str">
        <f>+IF(OR(C14151=""),"NO",1)</f>
        <v>NO</v>
      </c>
      <c r="B14152" s="18"/>
      <c r="E14152" s="330"/>
      <c r="F14152" s="54" t="str">
        <f>+$F$27</f>
        <v>CONTRATANTE</v>
      </c>
      <c r="G14152" s="335" t="s">
        <v>124</v>
      </c>
      <c r="H14152" s="310"/>
      <c r="I14152" s="310"/>
      <c r="J14152" s="310"/>
      <c r="K14152" s="310"/>
      <c r="L14152" s="336"/>
    </row>
    <row r="14153" spans="1:12" hidden="1" x14ac:dyDescent="0.3">
      <c r="A14153" s="18" t="str">
        <f>+IF(OR(C14151=""),"NO",1)</f>
        <v>NO</v>
      </c>
      <c r="B14153" s="18"/>
      <c r="E14153" s="330"/>
      <c r="F14153" s="54" t="str">
        <f>+$F$28</f>
        <v>APORTANTE</v>
      </c>
      <c r="G14153" s="337" t="s">
        <v>124</v>
      </c>
      <c r="H14153" s="338"/>
      <c r="I14153" s="338"/>
      <c r="J14153" s="338"/>
      <c r="K14153" s="338"/>
      <c r="L14153" s="339"/>
    </row>
    <row r="14154" spans="1:12" hidden="1" x14ac:dyDescent="0.3">
      <c r="A14154" s="18" t="str">
        <f>+IF(OR(C14151=""),"NO",1)</f>
        <v>NO</v>
      </c>
      <c r="B14154" s="18"/>
      <c r="E14154" s="330"/>
      <c r="F14154" s="54" t="str">
        <f>+$F$29</f>
        <v>VALOR /SMMLV)</v>
      </c>
      <c r="G14154" s="55" t="s">
        <v>124</v>
      </c>
      <c r="H14154" s="56" t="str">
        <f>+$H$29</f>
        <v>% PART..</v>
      </c>
      <c r="I14154" s="57" t="s">
        <v>124</v>
      </c>
      <c r="J14154" s="58" t="str">
        <f>+$J$29</f>
        <v>VALOR ACREDITADO</v>
      </c>
      <c r="K14154" s="59"/>
      <c r="L14154" s="47" t="s">
        <v>124</v>
      </c>
    </row>
    <row r="14155" spans="1:12" hidden="1" x14ac:dyDescent="0.3">
      <c r="A14155" s="18" t="str">
        <f>+IF(OR(C14151=""),"NO",1)</f>
        <v>NO</v>
      </c>
      <c r="B14155" s="18"/>
      <c r="E14155" s="330"/>
      <c r="F14155" s="60" t="str">
        <f>+$F$30</f>
        <v>EXPERIENCIA APORTADA</v>
      </c>
      <c r="G14155" s="340" t="s">
        <v>124</v>
      </c>
      <c r="H14155" s="341"/>
      <c r="I14155" s="341"/>
      <c r="J14155" s="341"/>
      <c r="K14155" s="341"/>
      <c r="L14155" s="342"/>
    </row>
    <row r="14156" spans="1:12" hidden="1" x14ac:dyDescent="0.3">
      <c r="A14156" s="18" t="str">
        <f>+IF(OR(C14151=""),"NO",1)</f>
        <v>NO</v>
      </c>
      <c r="B14156" s="18"/>
      <c r="E14156" s="331"/>
      <c r="F14156" s="62" t="str">
        <f>+$F$31</f>
        <v>OBSERVACIÓN</v>
      </c>
      <c r="G14156" s="343" t="s">
        <v>124</v>
      </c>
      <c r="H14156" s="344"/>
      <c r="I14156" s="344"/>
      <c r="J14156" s="344"/>
      <c r="K14156" s="344"/>
      <c r="L14156" s="345"/>
    </row>
    <row r="14157" spans="1:12" ht="8.5" hidden="1" customHeight="1" x14ac:dyDescent="0.3">
      <c r="A14157" s="18" t="str">
        <f>+IF(OR(C14151=""),"NO",1)</f>
        <v>NO</v>
      </c>
      <c r="B14157" s="18"/>
      <c r="E14157" s="49"/>
      <c r="F14157" s="50"/>
      <c r="G14157" s="51"/>
      <c r="H14157" s="51"/>
      <c r="I14157" s="51"/>
      <c r="J14157" s="51"/>
      <c r="K14157" s="51"/>
      <c r="L14157" s="52"/>
    </row>
    <row r="14158" spans="1:12" hidden="1" x14ac:dyDescent="0.3">
      <c r="A14158" s="18" t="str">
        <f t="shared" ref="A14158" si="4746">+IF(OR(C14158=""),"NO",1)</f>
        <v>NO</v>
      </c>
      <c r="B14158" s="18"/>
      <c r="C14158" s="1" t="s">
        <v>124</v>
      </c>
      <c r="E14158" s="329">
        <v>2</v>
      </c>
      <c r="F14158" s="53" t="str">
        <f>+$F$26</f>
        <v>OBJETO</v>
      </c>
      <c r="G14158" s="332" t="s">
        <v>124</v>
      </c>
      <c r="H14158" s="333"/>
      <c r="I14158" s="333"/>
      <c r="J14158" s="333"/>
      <c r="K14158" s="333"/>
      <c r="L14158" s="334"/>
    </row>
    <row r="14159" spans="1:12" hidden="1" x14ac:dyDescent="0.3">
      <c r="A14159" s="18" t="str">
        <f t="shared" ref="A14159" si="4747">+IF(OR(C14158=""),"NO",1)</f>
        <v>NO</v>
      </c>
      <c r="B14159" s="18"/>
      <c r="E14159" s="330"/>
      <c r="F14159" s="54" t="str">
        <f>+$F$27</f>
        <v>CONTRATANTE</v>
      </c>
      <c r="G14159" s="335" t="s">
        <v>124</v>
      </c>
      <c r="H14159" s="310"/>
      <c r="I14159" s="310"/>
      <c r="J14159" s="310"/>
      <c r="K14159" s="310"/>
      <c r="L14159" s="336"/>
    </row>
    <row r="14160" spans="1:12" hidden="1" x14ac:dyDescent="0.3">
      <c r="A14160" s="18" t="str">
        <f t="shared" ref="A14160" si="4748">+IF(OR(C14158=""),"NO",1)</f>
        <v>NO</v>
      </c>
      <c r="B14160" s="18"/>
      <c r="E14160" s="330"/>
      <c r="F14160" s="54" t="str">
        <f>+$F$28</f>
        <v>APORTANTE</v>
      </c>
      <c r="G14160" s="337" t="s">
        <v>124</v>
      </c>
      <c r="H14160" s="338"/>
      <c r="I14160" s="338"/>
      <c r="J14160" s="338"/>
      <c r="K14160" s="338"/>
      <c r="L14160" s="339"/>
    </row>
    <row r="14161" spans="1:12" hidden="1" x14ac:dyDescent="0.3">
      <c r="A14161" s="18" t="str">
        <f t="shared" ref="A14161" si="4749">+IF(OR(C14158=""),"NO",1)</f>
        <v>NO</v>
      </c>
      <c r="B14161" s="18"/>
      <c r="E14161" s="330"/>
      <c r="F14161" s="54" t="str">
        <f>+$F$29</f>
        <v>VALOR /SMMLV)</v>
      </c>
      <c r="G14161" s="55" t="s">
        <v>124</v>
      </c>
      <c r="H14161" s="56" t="str">
        <f>+$H$29</f>
        <v>% PART..</v>
      </c>
      <c r="I14161" s="57" t="s">
        <v>124</v>
      </c>
      <c r="J14161" s="58" t="str">
        <f>+$J$29</f>
        <v>VALOR ACREDITADO</v>
      </c>
      <c r="K14161" s="59"/>
      <c r="L14161" s="47" t="s">
        <v>124</v>
      </c>
    </row>
    <row r="14162" spans="1:12" hidden="1" x14ac:dyDescent="0.3">
      <c r="A14162" s="18" t="str">
        <f t="shared" ref="A14162" si="4750">+IF(OR(C14158=""),"NO",1)</f>
        <v>NO</v>
      </c>
      <c r="B14162" s="18"/>
      <c r="E14162" s="330"/>
      <c r="F14162" s="60" t="str">
        <f>+$F$30</f>
        <v>EXPERIENCIA APORTADA</v>
      </c>
      <c r="G14162" s="340" t="s">
        <v>124</v>
      </c>
      <c r="H14162" s="341"/>
      <c r="I14162" s="341"/>
      <c r="J14162" s="341"/>
      <c r="K14162" s="341"/>
      <c r="L14162" s="342"/>
    </row>
    <row r="14163" spans="1:12" hidden="1" x14ac:dyDescent="0.3">
      <c r="A14163" s="18" t="str">
        <f t="shared" ref="A14163" si="4751">+IF(OR(C14158=""),"NO",1)</f>
        <v>NO</v>
      </c>
      <c r="B14163" s="18"/>
      <c r="E14163" s="331"/>
      <c r="F14163" s="62" t="str">
        <f>+$F$31</f>
        <v>OBSERVACIÓN</v>
      </c>
      <c r="G14163" s="343" t="s">
        <v>124</v>
      </c>
      <c r="H14163" s="344"/>
      <c r="I14163" s="344"/>
      <c r="J14163" s="344"/>
      <c r="K14163" s="344"/>
      <c r="L14163" s="345"/>
    </row>
    <row r="14164" spans="1:12" ht="8.5" hidden="1" customHeight="1" x14ac:dyDescent="0.3">
      <c r="A14164" s="18" t="str">
        <f t="shared" ref="A14164" si="4752">+IF(OR(C14158=""),"NO",1)</f>
        <v>NO</v>
      </c>
      <c r="B14164" s="18"/>
      <c r="E14164" s="49"/>
      <c r="F14164" s="50"/>
      <c r="G14164" s="51"/>
      <c r="H14164" s="51"/>
      <c r="I14164" s="51"/>
      <c r="J14164" s="51"/>
      <c r="K14164" s="51"/>
      <c r="L14164" s="52"/>
    </row>
    <row r="14165" spans="1:12" hidden="1" x14ac:dyDescent="0.3">
      <c r="A14165" s="18" t="str">
        <f t="shared" ref="A14165" si="4753">+IF(OR(C14165=""),"NO",1)</f>
        <v>NO</v>
      </c>
      <c r="B14165" s="18"/>
      <c r="C14165" s="1" t="s">
        <v>124</v>
      </c>
      <c r="E14165" s="329">
        <v>3</v>
      </c>
      <c r="F14165" s="53" t="str">
        <f>+$F$26</f>
        <v>OBJETO</v>
      </c>
      <c r="G14165" s="332" t="s">
        <v>124</v>
      </c>
      <c r="H14165" s="333"/>
      <c r="I14165" s="333"/>
      <c r="J14165" s="333"/>
      <c r="K14165" s="333"/>
      <c r="L14165" s="334"/>
    </row>
    <row r="14166" spans="1:12" hidden="1" x14ac:dyDescent="0.3">
      <c r="A14166" s="18" t="str">
        <f t="shared" ref="A14166" si="4754">+IF(OR(C14165=""),"NO",1)</f>
        <v>NO</v>
      </c>
      <c r="B14166" s="18"/>
      <c r="E14166" s="330"/>
      <c r="F14166" s="54" t="str">
        <f>+$F$27</f>
        <v>CONTRATANTE</v>
      </c>
      <c r="G14166" s="335" t="s">
        <v>124</v>
      </c>
      <c r="H14166" s="310"/>
      <c r="I14166" s="310"/>
      <c r="J14166" s="310"/>
      <c r="K14166" s="310"/>
      <c r="L14166" s="336"/>
    </row>
    <row r="14167" spans="1:12" hidden="1" x14ac:dyDescent="0.3">
      <c r="A14167" s="18" t="str">
        <f t="shared" ref="A14167" si="4755">+IF(OR(C14165=""),"NO",1)</f>
        <v>NO</v>
      </c>
      <c r="B14167" s="18"/>
      <c r="E14167" s="330"/>
      <c r="F14167" s="54" t="str">
        <f>+$F$28</f>
        <v>APORTANTE</v>
      </c>
      <c r="G14167" s="337" t="s">
        <v>124</v>
      </c>
      <c r="H14167" s="338"/>
      <c r="I14167" s="338"/>
      <c r="J14167" s="338"/>
      <c r="K14167" s="338"/>
      <c r="L14167" s="339"/>
    </row>
    <row r="14168" spans="1:12" hidden="1" x14ac:dyDescent="0.3">
      <c r="A14168" s="18" t="str">
        <f t="shared" ref="A14168" si="4756">+IF(OR(C14165=""),"NO",1)</f>
        <v>NO</v>
      </c>
      <c r="B14168" s="18"/>
      <c r="E14168" s="330"/>
      <c r="F14168" s="54" t="str">
        <f>+$F$29</f>
        <v>VALOR /SMMLV)</v>
      </c>
      <c r="G14168" s="55" t="s">
        <v>124</v>
      </c>
      <c r="H14168" s="56" t="str">
        <f>+$H$29</f>
        <v>% PART..</v>
      </c>
      <c r="I14168" s="57" t="s">
        <v>124</v>
      </c>
      <c r="J14168" s="58" t="str">
        <f>+$J$29</f>
        <v>VALOR ACREDITADO</v>
      </c>
      <c r="K14168" s="59"/>
      <c r="L14168" s="47" t="s">
        <v>124</v>
      </c>
    </row>
    <row r="14169" spans="1:12" hidden="1" x14ac:dyDescent="0.3">
      <c r="A14169" s="18" t="str">
        <f t="shared" ref="A14169" si="4757">+IF(OR(C14165=""),"NO",1)</f>
        <v>NO</v>
      </c>
      <c r="B14169" s="18"/>
      <c r="E14169" s="330"/>
      <c r="F14169" s="60" t="str">
        <f>+$F$30</f>
        <v>EXPERIENCIA APORTADA</v>
      </c>
      <c r="G14169" s="340" t="s">
        <v>124</v>
      </c>
      <c r="H14169" s="341"/>
      <c r="I14169" s="341"/>
      <c r="J14169" s="341"/>
      <c r="K14169" s="341"/>
      <c r="L14169" s="342"/>
    </row>
    <row r="14170" spans="1:12" hidden="1" x14ac:dyDescent="0.3">
      <c r="A14170" s="18" t="str">
        <f t="shared" ref="A14170" si="4758">+IF(OR(C14165=""),"NO",1)</f>
        <v>NO</v>
      </c>
      <c r="B14170" s="18"/>
      <c r="E14170" s="331"/>
      <c r="F14170" s="62" t="str">
        <f>+$F$31</f>
        <v>OBSERVACIÓN</v>
      </c>
      <c r="G14170" s="343" t="s">
        <v>124</v>
      </c>
      <c r="H14170" s="344"/>
      <c r="I14170" s="344"/>
      <c r="J14170" s="344"/>
      <c r="K14170" s="344"/>
      <c r="L14170" s="345"/>
    </row>
    <row r="14171" spans="1:12" ht="8.5" hidden="1" customHeight="1" x14ac:dyDescent="0.3">
      <c r="A14171" s="18" t="str">
        <f t="shared" ref="A14171" si="4759">+IF(OR(C14165=""),"NO",1)</f>
        <v>NO</v>
      </c>
      <c r="B14171" s="18"/>
      <c r="E14171" s="49"/>
      <c r="F14171" s="50"/>
      <c r="G14171" s="51"/>
      <c r="H14171" s="51"/>
      <c r="I14171" s="51"/>
      <c r="J14171" s="51"/>
      <c r="K14171" s="51"/>
      <c r="L14171" s="52"/>
    </row>
    <row r="14172" spans="1:12" hidden="1" x14ac:dyDescent="0.3">
      <c r="A14172" s="18" t="str">
        <f t="shared" ref="A14172" si="4760">+IF(OR(C14172=""),"NO",1)</f>
        <v>NO</v>
      </c>
      <c r="B14172" s="18"/>
      <c r="C14172" s="1" t="s">
        <v>124</v>
      </c>
      <c r="E14172" s="329">
        <v>4</v>
      </c>
      <c r="F14172" s="53" t="str">
        <f>+$F$26</f>
        <v>OBJETO</v>
      </c>
      <c r="G14172" s="332" t="s">
        <v>124</v>
      </c>
      <c r="H14172" s="333"/>
      <c r="I14172" s="333"/>
      <c r="J14172" s="333"/>
      <c r="K14172" s="333"/>
      <c r="L14172" s="334"/>
    </row>
    <row r="14173" spans="1:12" hidden="1" x14ac:dyDescent="0.3">
      <c r="A14173" s="18" t="str">
        <f t="shared" ref="A14173" si="4761">+IF(OR(C14172=""),"NO",1)</f>
        <v>NO</v>
      </c>
      <c r="B14173" s="18"/>
      <c r="E14173" s="330"/>
      <c r="F14173" s="54" t="str">
        <f>+$F$27</f>
        <v>CONTRATANTE</v>
      </c>
      <c r="G14173" s="335" t="s">
        <v>124</v>
      </c>
      <c r="H14173" s="310"/>
      <c r="I14173" s="310"/>
      <c r="J14173" s="310"/>
      <c r="K14173" s="310"/>
      <c r="L14173" s="336"/>
    </row>
    <row r="14174" spans="1:12" hidden="1" x14ac:dyDescent="0.3">
      <c r="A14174" s="18" t="str">
        <f t="shared" ref="A14174" si="4762">+IF(OR(C14172=""),"NO",1)</f>
        <v>NO</v>
      </c>
      <c r="B14174" s="18"/>
      <c r="E14174" s="330"/>
      <c r="F14174" s="54" t="str">
        <f>+$F$28</f>
        <v>APORTANTE</v>
      </c>
      <c r="G14174" s="337" t="s">
        <v>124</v>
      </c>
      <c r="H14174" s="338"/>
      <c r="I14174" s="338"/>
      <c r="J14174" s="338"/>
      <c r="K14174" s="338"/>
      <c r="L14174" s="339"/>
    </row>
    <row r="14175" spans="1:12" hidden="1" x14ac:dyDescent="0.3">
      <c r="A14175" s="18" t="str">
        <f t="shared" ref="A14175" si="4763">+IF(OR(C14172=""),"NO",1)</f>
        <v>NO</v>
      </c>
      <c r="B14175" s="18"/>
      <c r="E14175" s="330"/>
      <c r="F14175" s="54" t="str">
        <f>+$F$29</f>
        <v>VALOR /SMMLV)</v>
      </c>
      <c r="G14175" s="55" t="s">
        <v>124</v>
      </c>
      <c r="H14175" s="56" t="str">
        <f>+$H$29</f>
        <v>% PART..</v>
      </c>
      <c r="I14175" s="57" t="s">
        <v>124</v>
      </c>
      <c r="J14175" s="58" t="str">
        <f>+$J$29</f>
        <v>VALOR ACREDITADO</v>
      </c>
      <c r="K14175" s="59"/>
      <c r="L14175" s="47" t="s">
        <v>124</v>
      </c>
    </row>
    <row r="14176" spans="1:12" hidden="1" x14ac:dyDescent="0.3">
      <c r="A14176" s="18" t="str">
        <f t="shared" ref="A14176" si="4764">+IF(OR(C14172=""),"NO",1)</f>
        <v>NO</v>
      </c>
      <c r="B14176" s="18"/>
      <c r="E14176" s="330"/>
      <c r="F14176" s="60" t="str">
        <f>+$F$30</f>
        <v>EXPERIENCIA APORTADA</v>
      </c>
      <c r="G14176" s="340" t="s">
        <v>124</v>
      </c>
      <c r="H14176" s="341"/>
      <c r="I14176" s="341"/>
      <c r="J14176" s="341"/>
      <c r="K14176" s="341"/>
      <c r="L14176" s="342"/>
    </row>
    <row r="14177" spans="1:12" hidden="1" x14ac:dyDescent="0.3">
      <c r="A14177" s="18" t="str">
        <f t="shared" ref="A14177" si="4765">+IF(OR(C14172=""),"NO",1)</f>
        <v>NO</v>
      </c>
      <c r="B14177" s="18"/>
      <c r="E14177" s="331"/>
      <c r="F14177" s="62" t="str">
        <f>+$F$31</f>
        <v>OBSERVACIÓN</v>
      </c>
      <c r="G14177" s="343" t="s">
        <v>124</v>
      </c>
      <c r="H14177" s="344"/>
      <c r="I14177" s="344"/>
      <c r="J14177" s="344"/>
      <c r="K14177" s="344"/>
      <c r="L14177" s="345"/>
    </row>
    <row r="14178" spans="1:12" ht="8.5" hidden="1" customHeight="1" x14ac:dyDescent="0.3">
      <c r="A14178" s="18" t="str">
        <f t="shared" ref="A14178" si="4766">+IF(OR(C14172=""),"NO",1)</f>
        <v>NO</v>
      </c>
      <c r="B14178" s="18"/>
      <c r="E14178" s="49"/>
      <c r="F14178" s="50"/>
      <c r="G14178" s="51"/>
      <c r="H14178" s="51"/>
      <c r="I14178" s="51"/>
      <c r="J14178" s="51"/>
      <c r="K14178" s="51"/>
      <c r="L14178" s="52"/>
    </row>
    <row r="14179" spans="1:12" hidden="1" x14ac:dyDescent="0.3">
      <c r="A14179" s="18" t="str">
        <f t="shared" ref="A14179" si="4767">+IF(OR(C14179=""),"NO",1)</f>
        <v>NO</v>
      </c>
      <c r="B14179" s="18"/>
      <c r="C14179" s="1" t="s">
        <v>124</v>
      </c>
      <c r="E14179" s="329">
        <v>5</v>
      </c>
      <c r="F14179" s="53" t="str">
        <f>+$F$26</f>
        <v>OBJETO</v>
      </c>
      <c r="G14179" s="332" t="s">
        <v>124</v>
      </c>
      <c r="H14179" s="333"/>
      <c r="I14179" s="333"/>
      <c r="J14179" s="333"/>
      <c r="K14179" s="333"/>
      <c r="L14179" s="334"/>
    </row>
    <row r="14180" spans="1:12" hidden="1" x14ac:dyDescent="0.3">
      <c r="A14180" s="18" t="str">
        <f t="shared" ref="A14180" si="4768">+IF(OR(C14179=""),"NO",1)</f>
        <v>NO</v>
      </c>
      <c r="B14180" s="18"/>
      <c r="E14180" s="330"/>
      <c r="F14180" s="54" t="str">
        <f>+$F$27</f>
        <v>CONTRATANTE</v>
      </c>
      <c r="G14180" s="335" t="s">
        <v>124</v>
      </c>
      <c r="H14180" s="310"/>
      <c r="I14180" s="310"/>
      <c r="J14180" s="310"/>
      <c r="K14180" s="310"/>
      <c r="L14180" s="336"/>
    </row>
    <row r="14181" spans="1:12" hidden="1" x14ac:dyDescent="0.3">
      <c r="A14181" s="18" t="str">
        <f t="shared" ref="A14181" si="4769">+IF(OR(C14179=""),"NO",1)</f>
        <v>NO</v>
      </c>
      <c r="B14181" s="18"/>
      <c r="E14181" s="330"/>
      <c r="F14181" s="54" t="str">
        <f>+$F$28</f>
        <v>APORTANTE</v>
      </c>
      <c r="G14181" s="337" t="s">
        <v>124</v>
      </c>
      <c r="H14181" s="338"/>
      <c r="I14181" s="338"/>
      <c r="J14181" s="338"/>
      <c r="K14181" s="338"/>
      <c r="L14181" s="339"/>
    </row>
    <row r="14182" spans="1:12" hidden="1" x14ac:dyDescent="0.3">
      <c r="A14182" s="18" t="str">
        <f t="shared" ref="A14182" si="4770">+IF(OR(C14179=""),"NO",1)</f>
        <v>NO</v>
      </c>
      <c r="B14182" s="18"/>
      <c r="E14182" s="330"/>
      <c r="F14182" s="54" t="str">
        <f>+$F$29</f>
        <v>VALOR /SMMLV)</v>
      </c>
      <c r="G14182" s="55" t="s">
        <v>124</v>
      </c>
      <c r="H14182" s="56" t="str">
        <f>+$H$29</f>
        <v>% PART..</v>
      </c>
      <c r="I14182" s="57" t="s">
        <v>124</v>
      </c>
      <c r="J14182" s="58" t="str">
        <f>+$J$29</f>
        <v>VALOR ACREDITADO</v>
      </c>
      <c r="K14182" s="59"/>
      <c r="L14182" s="47" t="s">
        <v>124</v>
      </c>
    </row>
    <row r="14183" spans="1:12" hidden="1" x14ac:dyDescent="0.3">
      <c r="A14183" s="18" t="str">
        <f t="shared" ref="A14183" si="4771">+IF(OR(C14179=""),"NO",1)</f>
        <v>NO</v>
      </c>
      <c r="B14183" s="18"/>
      <c r="E14183" s="330"/>
      <c r="F14183" s="60" t="str">
        <f>+$F$30</f>
        <v>EXPERIENCIA APORTADA</v>
      </c>
      <c r="G14183" s="340" t="s">
        <v>124</v>
      </c>
      <c r="H14183" s="341"/>
      <c r="I14183" s="341"/>
      <c r="J14183" s="341"/>
      <c r="K14183" s="341"/>
      <c r="L14183" s="342"/>
    </row>
    <row r="14184" spans="1:12" hidden="1" x14ac:dyDescent="0.3">
      <c r="A14184" s="18" t="str">
        <f t="shared" ref="A14184" si="4772">+IF(OR(C14179=""),"NO",1)</f>
        <v>NO</v>
      </c>
      <c r="B14184" s="18"/>
      <c r="E14184" s="331"/>
      <c r="F14184" s="62" t="str">
        <f>+$F$31</f>
        <v>OBSERVACIÓN</v>
      </c>
      <c r="G14184" s="343" t="s">
        <v>124</v>
      </c>
      <c r="H14184" s="344"/>
      <c r="I14184" s="344"/>
      <c r="J14184" s="344"/>
      <c r="K14184" s="344"/>
      <c r="L14184" s="345"/>
    </row>
    <row r="14185" spans="1:12" ht="8.5" hidden="1" customHeight="1" x14ac:dyDescent="0.3">
      <c r="A14185" s="18" t="str">
        <f t="shared" ref="A14185" si="4773">+IF(OR(C14179=""),"NO",1)</f>
        <v>NO</v>
      </c>
      <c r="B14185" s="18"/>
      <c r="E14185" s="49"/>
      <c r="F14185" s="50"/>
      <c r="G14185" s="51"/>
      <c r="H14185" s="51"/>
      <c r="I14185" s="51"/>
      <c r="J14185" s="51"/>
      <c r="K14185" s="51"/>
      <c r="L14185" s="52"/>
    </row>
    <row r="14186" spans="1:12" hidden="1" x14ac:dyDescent="0.3">
      <c r="A14186" s="18" t="str">
        <f t="shared" ref="A14186" si="4774">+IF(OR(C14186=""),"NO",1)</f>
        <v>NO</v>
      </c>
      <c r="B14186" s="18"/>
      <c r="C14186" s="1" t="s">
        <v>124</v>
      </c>
      <c r="E14186" s="329">
        <v>6</v>
      </c>
      <c r="F14186" s="53" t="str">
        <f>+$F$26</f>
        <v>OBJETO</v>
      </c>
      <c r="G14186" s="332" t="s">
        <v>124</v>
      </c>
      <c r="H14186" s="333"/>
      <c r="I14186" s="333"/>
      <c r="J14186" s="333"/>
      <c r="K14186" s="333"/>
      <c r="L14186" s="334"/>
    </row>
    <row r="14187" spans="1:12" hidden="1" x14ac:dyDescent="0.3">
      <c r="A14187" s="18" t="str">
        <f t="shared" ref="A14187" si="4775">+IF(OR(C14186=""),"NO",1)</f>
        <v>NO</v>
      </c>
      <c r="B14187" s="18"/>
      <c r="E14187" s="330"/>
      <c r="F14187" s="54" t="str">
        <f>+$F$27</f>
        <v>CONTRATANTE</v>
      </c>
      <c r="G14187" s="335" t="s">
        <v>124</v>
      </c>
      <c r="H14187" s="310"/>
      <c r="I14187" s="310"/>
      <c r="J14187" s="310"/>
      <c r="K14187" s="310"/>
      <c r="L14187" s="336"/>
    </row>
    <row r="14188" spans="1:12" hidden="1" x14ac:dyDescent="0.3">
      <c r="A14188" s="18" t="str">
        <f t="shared" ref="A14188" si="4776">+IF(OR(C14186=""),"NO",1)</f>
        <v>NO</v>
      </c>
      <c r="B14188" s="18"/>
      <c r="E14188" s="330"/>
      <c r="F14188" s="54" t="str">
        <f>+$F$28</f>
        <v>APORTANTE</v>
      </c>
      <c r="G14188" s="337" t="s">
        <v>124</v>
      </c>
      <c r="H14188" s="338"/>
      <c r="I14188" s="338"/>
      <c r="J14188" s="338"/>
      <c r="K14188" s="338"/>
      <c r="L14188" s="339"/>
    </row>
    <row r="14189" spans="1:12" hidden="1" x14ac:dyDescent="0.3">
      <c r="A14189" s="18" t="str">
        <f t="shared" ref="A14189" si="4777">+IF(OR(C14186=""),"NO",1)</f>
        <v>NO</v>
      </c>
      <c r="B14189" s="18"/>
      <c r="E14189" s="330"/>
      <c r="F14189" s="54" t="str">
        <f>+$F$29</f>
        <v>VALOR /SMMLV)</v>
      </c>
      <c r="G14189" s="55" t="s">
        <v>124</v>
      </c>
      <c r="H14189" s="56" t="str">
        <f>+$H$29</f>
        <v>% PART..</v>
      </c>
      <c r="I14189" s="57" t="s">
        <v>124</v>
      </c>
      <c r="J14189" s="58" t="str">
        <f>+$J$29</f>
        <v>VALOR ACREDITADO</v>
      </c>
      <c r="K14189" s="59"/>
      <c r="L14189" s="47" t="s">
        <v>124</v>
      </c>
    </row>
    <row r="14190" spans="1:12" hidden="1" x14ac:dyDescent="0.3">
      <c r="A14190" s="18" t="str">
        <f t="shared" ref="A14190" si="4778">+IF(OR(C14186=""),"NO",1)</f>
        <v>NO</v>
      </c>
      <c r="B14190" s="18"/>
      <c r="E14190" s="330"/>
      <c r="F14190" s="60" t="str">
        <f>+$F$30</f>
        <v>EXPERIENCIA APORTADA</v>
      </c>
      <c r="G14190" s="340" t="s">
        <v>124</v>
      </c>
      <c r="H14190" s="341"/>
      <c r="I14190" s="341"/>
      <c r="J14190" s="341"/>
      <c r="K14190" s="341"/>
      <c r="L14190" s="342"/>
    </row>
    <row r="14191" spans="1:12" hidden="1" x14ac:dyDescent="0.3">
      <c r="A14191" s="18" t="str">
        <f t="shared" ref="A14191" si="4779">+IF(OR(C14186=""),"NO",1)</f>
        <v>NO</v>
      </c>
      <c r="B14191" s="18"/>
      <c r="E14191" s="331"/>
      <c r="F14191" s="62" t="str">
        <f>+$F$31</f>
        <v>OBSERVACIÓN</v>
      </c>
      <c r="G14191" s="343" t="s">
        <v>124</v>
      </c>
      <c r="H14191" s="344"/>
      <c r="I14191" s="344"/>
      <c r="J14191" s="344"/>
      <c r="K14191" s="344"/>
      <c r="L14191" s="345"/>
    </row>
    <row r="14192" spans="1:12" ht="8.5" hidden="1" customHeight="1" x14ac:dyDescent="0.3">
      <c r="A14192" s="18" t="str">
        <f t="shared" ref="A14192" si="4780">+IF(OR(C14186=""),"NO",1)</f>
        <v>NO</v>
      </c>
      <c r="B14192" s="18"/>
      <c r="E14192" s="49"/>
      <c r="F14192" s="50"/>
      <c r="G14192" s="51"/>
      <c r="H14192" s="51"/>
      <c r="I14192" s="51"/>
      <c r="J14192" s="51"/>
      <c r="K14192" s="51"/>
      <c r="L14192" s="52"/>
    </row>
    <row r="14193" spans="1:12" hidden="1" x14ac:dyDescent="0.3">
      <c r="A14193" s="18" t="str">
        <f t="shared" ref="A14193" si="4781">+IF(OR(C14193=""),"NO",1)</f>
        <v>NO</v>
      </c>
      <c r="B14193" s="18"/>
      <c r="C14193" s="1" t="s">
        <v>124</v>
      </c>
      <c r="E14193" s="329">
        <v>7</v>
      </c>
      <c r="F14193" s="53" t="str">
        <f>+$F$26</f>
        <v>OBJETO</v>
      </c>
      <c r="G14193" s="332" t="s">
        <v>124</v>
      </c>
      <c r="H14193" s="333"/>
      <c r="I14193" s="333"/>
      <c r="J14193" s="333"/>
      <c r="K14193" s="333"/>
      <c r="L14193" s="334"/>
    </row>
    <row r="14194" spans="1:12" hidden="1" x14ac:dyDescent="0.3">
      <c r="A14194" s="18" t="str">
        <f t="shared" ref="A14194" si="4782">+IF(OR(C14193=""),"NO",1)</f>
        <v>NO</v>
      </c>
      <c r="B14194" s="18"/>
      <c r="E14194" s="330"/>
      <c r="F14194" s="54" t="str">
        <f>+$F$27</f>
        <v>CONTRATANTE</v>
      </c>
      <c r="G14194" s="335" t="s">
        <v>124</v>
      </c>
      <c r="H14194" s="310"/>
      <c r="I14194" s="310"/>
      <c r="J14194" s="310"/>
      <c r="K14194" s="310"/>
      <c r="L14194" s="336"/>
    </row>
    <row r="14195" spans="1:12" hidden="1" x14ac:dyDescent="0.3">
      <c r="A14195" s="18" t="str">
        <f t="shared" ref="A14195" si="4783">+IF(OR(C14193=""),"NO",1)</f>
        <v>NO</v>
      </c>
      <c r="B14195" s="18"/>
      <c r="E14195" s="330"/>
      <c r="F14195" s="54" t="str">
        <f>+$F$28</f>
        <v>APORTANTE</v>
      </c>
      <c r="G14195" s="337" t="s">
        <v>124</v>
      </c>
      <c r="H14195" s="338"/>
      <c r="I14195" s="338"/>
      <c r="J14195" s="338"/>
      <c r="K14195" s="338"/>
      <c r="L14195" s="339"/>
    </row>
    <row r="14196" spans="1:12" hidden="1" x14ac:dyDescent="0.3">
      <c r="A14196" s="18" t="str">
        <f t="shared" ref="A14196" si="4784">+IF(OR(C14193=""),"NO",1)</f>
        <v>NO</v>
      </c>
      <c r="B14196" s="18"/>
      <c r="E14196" s="330"/>
      <c r="F14196" s="54" t="str">
        <f>+$F$29</f>
        <v>VALOR /SMMLV)</v>
      </c>
      <c r="G14196" s="55" t="s">
        <v>124</v>
      </c>
      <c r="H14196" s="56" t="str">
        <f>+$H$29</f>
        <v>% PART..</v>
      </c>
      <c r="I14196" s="57" t="s">
        <v>124</v>
      </c>
      <c r="J14196" s="58" t="str">
        <f>+$J$29</f>
        <v>VALOR ACREDITADO</v>
      </c>
      <c r="K14196" s="59"/>
      <c r="L14196" s="47" t="s">
        <v>124</v>
      </c>
    </row>
    <row r="14197" spans="1:12" hidden="1" x14ac:dyDescent="0.3">
      <c r="A14197" s="18" t="str">
        <f t="shared" ref="A14197" si="4785">+IF(OR(C14193=""),"NO",1)</f>
        <v>NO</v>
      </c>
      <c r="B14197" s="18"/>
      <c r="E14197" s="330"/>
      <c r="F14197" s="60" t="str">
        <f>+$F$30</f>
        <v>EXPERIENCIA APORTADA</v>
      </c>
      <c r="G14197" s="340" t="s">
        <v>124</v>
      </c>
      <c r="H14197" s="341"/>
      <c r="I14197" s="341"/>
      <c r="J14197" s="341"/>
      <c r="K14197" s="341"/>
      <c r="L14197" s="342"/>
    </row>
    <row r="14198" spans="1:12" hidden="1" x14ac:dyDescent="0.3">
      <c r="A14198" s="18" t="str">
        <f t="shared" ref="A14198" si="4786">+IF(OR(C14193=""),"NO",1)</f>
        <v>NO</v>
      </c>
      <c r="B14198" s="18"/>
      <c r="E14198" s="331"/>
      <c r="F14198" s="62" t="str">
        <f>+$F$31</f>
        <v>OBSERVACIÓN</v>
      </c>
      <c r="G14198" s="343" t="s">
        <v>124</v>
      </c>
      <c r="H14198" s="344"/>
      <c r="I14198" s="344"/>
      <c r="J14198" s="344"/>
      <c r="K14198" s="344"/>
      <c r="L14198" s="345"/>
    </row>
    <row r="14199" spans="1:12" hidden="1" x14ac:dyDescent="0.3">
      <c r="A14199" s="18" t="str">
        <f t="shared" ref="A14199" si="4787">+IF(OR(C14193=""),"NO",1)</f>
        <v>NO</v>
      </c>
      <c r="B14199" s="18"/>
      <c r="E14199" s="49"/>
      <c r="F14199" s="50"/>
      <c r="G14199" s="51"/>
      <c r="H14199" s="51"/>
      <c r="I14199" s="51"/>
      <c r="J14199" s="51"/>
      <c r="K14199" s="51"/>
      <c r="L14199" s="52"/>
    </row>
    <row r="14200" spans="1:12" hidden="1" x14ac:dyDescent="0.3">
      <c r="A14200" s="1" t="str">
        <f>+A14135</f>
        <v>NO</v>
      </c>
      <c r="C14200" s="1" t="str">
        <f>"N"&amp;C14135</f>
        <v>N</v>
      </c>
      <c r="E14200" s="63"/>
      <c r="F14200" s="64" t="str">
        <f>+$F$75</f>
        <v>TOTAL DE CONTRATOS PRESENTADOS VÁLIDOS QUE CUMPLEN EXPERIENCIA ACREDITADA:</v>
      </c>
      <c r="G14200" s="65"/>
      <c r="H14200" s="65"/>
      <c r="I14200" s="65"/>
      <c r="J14200" s="66"/>
      <c r="K14200" s="65"/>
      <c r="L14200" s="67" t="s">
        <v>124</v>
      </c>
    </row>
    <row r="14201" spans="1:12" ht="6.65" hidden="1" customHeight="1" x14ac:dyDescent="0.3">
      <c r="A14201" s="1" t="str">
        <f>+A14135</f>
        <v>NO</v>
      </c>
      <c r="E14201" s="51"/>
      <c r="F14201" s="50"/>
      <c r="G14201" s="51"/>
      <c r="H14201" s="51"/>
      <c r="I14201" s="51"/>
      <c r="J14201" s="51"/>
      <c r="K14201" s="51"/>
      <c r="L14201" s="51"/>
    </row>
    <row r="14202" spans="1:12" hidden="1" x14ac:dyDescent="0.3">
      <c r="A14202" s="1" t="str">
        <f>+A14135</f>
        <v>NO</v>
      </c>
      <c r="E14202" s="63"/>
      <c r="F14202" s="63" t="str">
        <f>+$F$77</f>
        <v>ACREDITA SUMINISTRO E INSTALACIÓN DE MOBILIARIO POR LO MENOS EN UN (1) CONTRATO VÁLIDO</v>
      </c>
      <c r="G14202" s="65"/>
      <c r="H14202" s="65"/>
      <c r="I14202" s="65"/>
      <c r="J14202" s="66"/>
      <c r="K14202" s="65"/>
      <c r="L14202" s="68" t="s">
        <v>157</v>
      </c>
    </row>
    <row r="14203" spans="1:12" ht="5.15" hidden="1" customHeight="1" x14ac:dyDescent="0.3">
      <c r="A14203" s="1" t="str">
        <f>+A14135</f>
        <v>NO</v>
      </c>
      <c r="E14203" s="51"/>
      <c r="F14203" s="50"/>
      <c r="G14203" s="51"/>
      <c r="H14203" s="51"/>
      <c r="I14203" s="51"/>
      <c r="J14203" s="51"/>
      <c r="K14203" s="51"/>
      <c r="L14203" s="51"/>
    </row>
    <row r="14204" spans="1:12" ht="12.75" hidden="1" customHeight="1" x14ac:dyDescent="0.3">
      <c r="A14204" s="1" t="str">
        <f>+A14135</f>
        <v>NO</v>
      </c>
      <c r="E14204" s="69" t="str">
        <f>+$E$79</f>
        <v>EXPERIENCIA ESPECÍFICA NUMERAL 10.1.1 A</v>
      </c>
      <c r="F14204" s="70"/>
      <c r="G14204" s="70"/>
      <c r="H14204" s="70"/>
      <c r="I14204" s="70"/>
      <c r="J14204" s="70"/>
      <c r="K14204" s="70"/>
      <c r="L14204" s="71"/>
    </row>
    <row r="14205" spans="1:12" ht="26.5" hidden="1" customHeight="1" x14ac:dyDescent="0.3">
      <c r="A14205" s="1" t="str">
        <f>+A14135</f>
        <v>NO</v>
      </c>
      <c r="E14205" s="72"/>
      <c r="F14205" s="325" t="str">
        <f>+$F$80</f>
        <v>Por lo menos uno (1) de los contratos válidos aportados como experiencia general debe corresponder mínimo al 60% del presupuesto oficial del presente proceso de selección.  (SMMLV)</v>
      </c>
      <c r="G14205" s="326"/>
      <c r="H14205" s="326"/>
      <c r="I14205" s="326"/>
      <c r="J14205" s="326"/>
      <c r="K14205" s="73" t="s">
        <v>124</v>
      </c>
      <c r="L14205" s="74" t="s">
        <v>124</v>
      </c>
    </row>
    <row r="14206" spans="1:12" ht="23.5" hidden="1" customHeight="1" x14ac:dyDescent="0.3">
      <c r="A14206" s="1" t="str">
        <f>+A14135</f>
        <v>NO</v>
      </c>
      <c r="E14206" s="63"/>
      <c r="F14206" s="325" t="str">
        <f>+$F$81</f>
        <v xml:space="preserve">Deberá acreditarse en al menos uno (1) de los contratos válidos aportados como experiencia general una </v>
      </c>
      <c r="G14206" s="326"/>
      <c r="H14206" s="326"/>
      <c r="I14206" s="326"/>
      <c r="J14206" s="326"/>
      <c r="K14206" s="73" t="s">
        <v>124</v>
      </c>
      <c r="L14206" s="74" t="s">
        <v>124</v>
      </c>
    </row>
    <row r="14207" spans="1:12" ht="23.5" hidden="1" customHeight="1" x14ac:dyDescent="0.3">
      <c r="A14207" s="18" t="s">
        <v>30</v>
      </c>
      <c r="E14207" s="63"/>
      <c r="F14207" s="325" t="str">
        <f>+$F$82</f>
        <v xml:space="preserve">Deberá acreditarse en al menos uno (1) de los contratos válidos aportados interventoría a intervención de </v>
      </c>
      <c r="G14207" s="326"/>
      <c r="H14207" s="326"/>
      <c r="I14207" s="326"/>
      <c r="J14207" s="326"/>
      <c r="K14207" s="73">
        <f>+$K$82</f>
        <v>0</v>
      </c>
      <c r="L14207" s="74" t="s">
        <v>124</v>
      </c>
    </row>
    <row r="14208" spans="1:12" ht="36" hidden="1" customHeight="1" x14ac:dyDescent="0.3">
      <c r="A14208" s="18" t="s">
        <v>30</v>
      </c>
      <c r="E14208" s="63"/>
      <c r="F14208" s="325" t="str">
        <f>+$F$83</f>
        <v xml:space="preserve">Deberá acreditarse en al menos uno (1) de los contratos válidos aportados interventoría a intervención de </v>
      </c>
      <c r="G14208" s="326"/>
      <c r="H14208" s="326"/>
      <c r="I14208" s="326"/>
      <c r="J14208" s="326"/>
      <c r="K14208" s="75">
        <f>+$K$83</f>
        <v>0</v>
      </c>
      <c r="L14208" s="76" t="s">
        <v>124</v>
      </c>
    </row>
    <row r="14209" spans="1:12" hidden="1" x14ac:dyDescent="0.3">
      <c r="A14209" s="1" t="str">
        <f>+A14135</f>
        <v>NO</v>
      </c>
      <c r="E14209" s="51"/>
      <c r="F14209" s="50"/>
      <c r="G14209" s="51"/>
      <c r="H14209" s="51"/>
      <c r="I14209" s="51"/>
      <c r="J14209" s="51"/>
      <c r="K14209" s="51"/>
      <c r="L14209" s="51"/>
    </row>
    <row r="14210" spans="1:12" ht="12.75" hidden="1" customHeight="1" x14ac:dyDescent="0.3">
      <c r="A14210" s="1" t="str">
        <f>+A14135</f>
        <v>NO</v>
      </c>
      <c r="E14210" s="40" t="str">
        <f>+$E$85</f>
        <v>VALOR MÍNIMO A CERIFICAR % P.O EN SMMMLV. NUMERAL 3.9.1</v>
      </c>
      <c r="F14210" s="41"/>
      <c r="G14210" s="41"/>
      <c r="H14210" s="41"/>
      <c r="I14210" s="41"/>
      <c r="J14210" s="41"/>
      <c r="K14210" s="41"/>
      <c r="L14210" s="42"/>
    </row>
    <row r="14211" spans="1:12" hidden="1" x14ac:dyDescent="0.3">
      <c r="A14211" s="1" t="str">
        <f>+A14135</f>
        <v>NO</v>
      </c>
      <c r="C14211" s="1" t="str">
        <f>"M"&amp;C14135</f>
        <v>M</v>
      </c>
      <c r="E14211" s="77" t="str">
        <f>+$E$86</f>
        <v>100% P.O.</v>
      </c>
      <c r="F14211" s="78"/>
      <c r="G14211" s="61">
        <v>242.41716883554506</v>
      </c>
      <c r="H14211" s="124" t="str">
        <f>+$H$86</f>
        <v>TOTAL EJECUTADO DE CONTRATOS ACREDITADOS</v>
      </c>
      <c r="I14211" s="124"/>
      <c r="J14211" s="124"/>
      <c r="K14211" s="55" t="s">
        <v>124</v>
      </c>
      <c r="L14211" s="47" t="s">
        <v>124</v>
      </c>
    </row>
    <row r="14212" spans="1:12" hidden="1" x14ac:dyDescent="0.3">
      <c r="A14212" s="1" t="str">
        <f>+A14135</f>
        <v>NO</v>
      </c>
      <c r="E14212" s="39"/>
      <c r="F14212" s="39"/>
      <c r="G14212" s="39"/>
      <c r="H14212" s="39"/>
      <c r="I14212" s="39"/>
      <c r="J14212" s="39"/>
      <c r="K14212" s="39"/>
      <c r="L14212" s="39"/>
    </row>
    <row r="14213" spans="1:12" ht="12.75" hidden="1" customHeight="1" x14ac:dyDescent="0.3">
      <c r="A14213" s="18" t="s">
        <v>30</v>
      </c>
      <c r="B14213" s="18"/>
      <c r="E14213" s="40" t="str">
        <f>+$E$88</f>
        <v>CONSIDERACIONES PARA LA VALIDEZ DE LA EXPERIENCIA REQUERIDA: EXPERIENCIA PROPONENTES PLURALES NUMERAL 10.1.2 D</v>
      </c>
      <c r="F14213" s="41"/>
      <c r="G14213" s="41"/>
      <c r="H14213" s="41"/>
      <c r="I14213" s="41"/>
      <c r="J14213" s="41"/>
      <c r="K14213" s="41"/>
      <c r="L14213" s="42"/>
    </row>
    <row r="14214" spans="1:12" ht="28" hidden="1" customHeight="1" x14ac:dyDescent="0.3">
      <c r="A14214" s="18" t="s">
        <v>30</v>
      </c>
      <c r="B14214" s="18"/>
      <c r="C14214" s="1" t="str">
        <f>"O"&amp;C14135</f>
        <v>O</v>
      </c>
      <c r="E14214" s="80" t="str">
        <f>+$E$89</f>
        <v>i)</v>
      </c>
      <c r="F14214" s="327" t="str">
        <f>+$F$89</f>
        <v>Uno de los integrantes debe aportar como mínimo el cincuenta por ciento (50 %) de la experiencia solicitada</v>
      </c>
      <c r="G14214" s="328"/>
      <c r="H14214" s="328"/>
      <c r="I14214" s="328"/>
      <c r="J14214" s="328"/>
      <c r="K14214" s="73" t="s">
        <v>124</v>
      </c>
      <c r="L14214" s="47" t="s">
        <v>124</v>
      </c>
    </row>
    <row r="14215" spans="1:12" ht="28" hidden="1" customHeight="1" x14ac:dyDescent="0.3">
      <c r="A14215" s="18" t="s">
        <v>30</v>
      </c>
      <c r="B14215" s="18"/>
      <c r="C14215" s="1" t="str">
        <f>"O"&amp;C14135</f>
        <v>O</v>
      </c>
      <c r="E14215" s="80" t="str">
        <f>+$E$90</f>
        <v>ii)</v>
      </c>
      <c r="F14215" s="327" t="str">
        <f>+$F$90</f>
        <v>Todos los demás ntegrantes deben acreditar al menos el cinco por ciento (5 %) de la experiencia solicitada, solo uno (1) de los integrantes podrá no acreditar experiencia pero su porcentaje de participación  no podrá superar el diez por ciento (10 %)</v>
      </c>
      <c r="G14215" s="328"/>
      <c r="H14215" s="328"/>
      <c r="I14215" s="328"/>
      <c r="J14215" s="328"/>
      <c r="K14215" s="73" t="s">
        <v>124</v>
      </c>
      <c r="L14215" s="47" t="s">
        <v>124</v>
      </c>
    </row>
    <row r="14216" spans="1:12" hidden="1" x14ac:dyDescent="0.3">
      <c r="A14216" s="18" t="s">
        <v>30</v>
      </c>
      <c r="B14216" s="18"/>
      <c r="E14216" s="39"/>
      <c r="F14216" s="39"/>
      <c r="G14216" s="39"/>
      <c r="H14216" s="39"/>
      <c r="I14216" s="39"/>
      <c r="J14216" s="39"/>
      <c r="K14216" s="39"/>
      <c r="L14216" s="39"/>
    </row>
    <row r="14217" spans="1:12" ht="13" hidden="1" customHeight="1" x14ac:dyDescent="0.3">
      <c r="A14217" s="18" t="str">
        <f>+A14135</f>
        <v>NO</v>
      </c>
      <c r="B14217" s="18"/>
      <c r="E14217" s="69" t="str">
        <f>+$E$92</f>
        <v>VERIFICACIÓN Y ASIGNACIÓN DE PUNTAJE POR LA EXPERIENCIA DEL PROPONENTE</v>
      </c>
      <c r="F14217" s="70"/>
      <c r="G14217" s="70"/>
      <c r="H14217" s="70"/>
      <c r="I14217" s="70"/>
      <c r="J14217" s="70"/>
      <c r="K14217" s="70"/>
      <c r="L14217" s="71"/>
    </row>
    <row r="14218" spans="1:12" hidden="1" x14ac:dyDescent="0.3">
      <c r="A14218" s="18" t="str">
        <f>+A14135</f>
        <v>NO</v>
      </c>
      <c r="B14218" s="18"/>
      <c r="E14218" s="81"/>
      <c r="F14218" s="323" t="str">
        <f>+$F$93</f>
        <v>No. CONTRATOS QUE ACREDITAN LA EXPERIENCIA (NO OBJETO DE SUBSANACIÓN)</v>
      </c>
      <c r="G14218" s="324"/>
      <c r="H14218" s="324"/>
      <c r="I14218" s="324"/>
      <c r="J14218" s="324"/>
      <c r="K14218" s="82"/>
      <c r="L14218" s="83" t="s">
        <v>124</v>
      </c>
    </row>
    <row r="14219" spans="1:12" ht="13" hidden="1" customHeight="1" x14ac:dyDescent="0.3">
      <c r="A14219" s="18" t="str">
        <f>+A14135</f>
        <v>NO</v>
      </c>
      <c r="B14219" s="18"/>
      <c r="E14219" s="84"/>
      <c r="F14219" s="323" t="str">
        <f>+$F$94</f>
        <v>TOTAL EJECUTADO DE CONTRATOS ACREDITADOS PROPUESTA INICIAL</v>
      </c>
      <c r="G14219" s="324"/>
      <c r="H14219" s="324"/>
      <c r="I14219" s="324"/>
      <c r="J14219" s="324"/>
      <c r="K14219" s="85"/>
      <c r="L14219" s="86" t="s">
        <v>124</v>
      </c>
    </row>
    <row r="14220" spans="1:12" ht="13" hidden="1" customHeight="1" x14ac:dyDescent="0.3">
      <c r="A14220" s="18" t="str">
        <f>+A14135</f>
        <v>NO</v>
      </c>
      <c r="B14220" s="18"/>
      <c r="E14220" s="87"/>
      <c r="F14220" s="323" t="str">
        <f>+$F$95</f>
        <v>PROMEDIO VALOR ACREDITADO EN SMMLV</v>
      </c>
      <c r="G14220" s="324"/>
      <c r="H14220" s="324"/>
      <c r="I14220" s="324"/>
      <c r="J14220" s="324"/>
      <c r="K14220" s="66"/>
      <c r="L14220" s="88" t="s">
        <v>124</v>
      </c>
    </row>
    <row r="14221" spans="1:12" hidden="1" x14ac:dyDescent="0.3">
      <c r="A14221" s="18" t="str">
        <f>+A14135</f>
        <v>NO</v>
      </c>
      <c r="B14221" s="18"/>
      <c r="E14221" s="89"/>
      <c r="F14221" s="89"/>
      <c r="G14221" s="89"/>
      <c r="H14221" s="89"/>
      <c r="I14221" s="89"/>
      <c r="J14221" s="89"/>
      <c r="K14221" s="89"/>
      <c r="L14221" s="89"/>
    </row>
    <row r="14222" spans="1:12" ht="13" hidden="1" customHeight="1" x14ac:dyDescent="0.3">
      <c r="A14222" s="18" t="str">
        <f>+A14135</f>
        <v>NO</v>
      </c>
      <c r="B14222" s="18"/>
      <c r="E14222" s="69" t="str">
        <f>+$E$97</f>
        <v>3.9.2 EXIGENCIAS MÍNIMAS DE EXPERIENCIA Y FORMACIÓN ACADÉMICA DEL EQUIPO DE TRABAJO</v>
      </c>
      <c r="F14222" s="70"/>
      <c r="G14222" s="70"/>
      <c r="H14222" s="70"/>
      <c r="I14222" s="70"/>
      <c r="J14222" s="70"/>
      <c r="K14222" s="70"/>
      <c r="L14222" s="71"/>
    </row>
    <row r="14223" spans="1:12" hidden="1" x14ac:dyDescent="0.3">
      <c r="A14223" s="18" t="str">
        <f>+A14135</f>
        <v>NO</v>
      </c>
      <c r="B14223" s="18"/>
      <c r="E14223" s="90" t="str">
        <f>+$E$98</f>
        <v>Formulario 8</v>
      </c>
      <c r="F14223" s="315" t="s">
        <v>46</v>
      </c>
      <c r="G14223" s="316"/>
      <c r="H14223" s="317"/>
      <c r="I14223" s="318"/>
      <c r="J14223" s="318"/>
      <c r="K14223" s="318"/>
      <c r="L14223" s="319"/>
    </row>
    <row r="14224" spans="1:12" hidden="1" x14ac:dyDescent="0.3">
      <c r="A14224" s="18" t="str">
        <f>+A14135</f>
        <v>NO</v>
      </c>
      <c r="B14224" s="18"/>
      <c r="E14224" s="91" t="s">
        <v>124</v>
      </c>
      <c r="F14224" s="91" t="str">
        <f>+$F$99</f>
        <v>Director de Interventoría</v>
      </c>
      <c r="G14224" s="91" t="str">
        <f>+$G$99</f>
        <v>Residente de Interventoría</v>
      </c>
      <c r="H14224" s="320"/>
      <c r="I14224" s="321"/>
      <c r="J14224" s="321"/>
      <c r="K14224" s="321"/>
      <c r="L14224" s="322"/>
    </row>
    <row r="14225" spans="1:12" hidden="1" x14ac:dyDescent="0.3">
      <c r="A14225" s="18" t="str">
        <f>+A14135</f>
        <v>NO</v>
      </c>
      <c r="B14225" s="18"/>
      <c r="E14225" s="304" t="str">
        <f>+$E$100</f>
        <v>OBSERVACIONES RESPECTO REQUISITO HABILITANTE DEL PERSONAL CLAVE EVALUABLE</v>
      </c>
      <c r="F14225" s="305"/>
      <c r="G14225" s="305"/>
      <c r="H14225" s="305"/>
      <c r="I14225" s="305"/>
      <c r="J14225" s="305"/>
      <c r="K14225" s="305"/>
      <c r="L14225" s="305"/>
    </row>
    <row r="14226" spans="1:12" hidden="1" x14ac:dyDescent="0.3">
      <c r="A14226" s="18" t="str">
        <f>+A14135</f>
        <v>NO</v>
      </c>
      <c r="B14226" s="18"/>
      <c r="E14226" s="312" t="s">
        <v>124</v>
      </c>
      <c r="F14226" s="313"/>
      <c r="G14226" s="313"/>
      <c r="H14226" s="313"/>
      <c r="I14226" s="313"/>
      <c r="J14226" s="313"/>
      <c r="K14226" s="313"/>
      <c r="L14226" s="314"/>
    </row>
    <row r="14227" spans="1:12" hidden="1" x14ac:dyDescent="0.3">
      <c r="A14227" s="18" t="str">
        <f>+A14135</f>
        <v>NO</v>
      </c>
      <c r="B14227" s="18"/>
      <c r="E14227" s="89"/>
      <c r="F14227" s="89"/>
      <c r="G14227" s="89"/>
      <c r="H14227" s="89"/>
      <c r="I14227" s="89"/>
      <c r="J14227" s="89"/>
      <c r="K14227" s="89"/>
      <c r="L14227" s="89"/>
    </row>
    <row r="14228" spans="1:12" ht="13" hidden="1" customHeight="1" x14ac:dyDescent="0.3">
      <c r="A14228" s="18" t="str">
        <f>+A14135</f>
        <v>NO</v>
      </c>
      <c r="B14228" s="18"/>
      <c r="E14228" s="69" t="str">
        <f>+$E$103</f>
        <v>4.2 EQUIPO DE TRABAJO (Personal Clave Evaluable)</v>
      </c>
      <c r="F14228" s="70"/>
      <c r="G14228" s="70"/>
      <c r="H14228" s="70"/>
      <c r="I14228" s="70"/>
      <c r="J14228" s="70"/>
      <c r="K14228" s="70"/>
      <c r="L14228" s="71"/>
    </row>
    <row r="14229" spans="1:12" ht="23.25" hidden="1" customHeight="1" x14ac:dyDescent="0.3">
      <c r="A14229" s="18" t="str">
        <f>+A14135</f>
        <v>NO</v>
      </c>
      <c r="B14229" s="18"/>
      <c r="E14229" s="90" t="str">
        <f>+$E$104</f>
        <v>Formulario 9</v>
      </c>
      <c r="F14229" s="315" t="s">
        <v>46</v>
      </c>
      <c r="G14229" s="316"/>
      <c r="H14229" s="317"/>
      <c r="I14229" s="318"/>
      <c r="J14229" s="318"/>
      <c r="K14229" s="318"/>
      <c r="L14229" s="319"/>
    </row>
    <row r="14230" spans="1:12" hidden="1" x14ac:dyDescent="0.3">
      <c r="A14230" s="18" t="str">
        <f>+A14135</f>
        <v>NO</v>
      </c>
      <c r="B14230" s="18"/>
      <c r="E14230" s="91" t="s">
        <v>124</v>
      </c>
      <c r="F14230" s="91" t="str">
        <f>+$F$99</f>
        <v>Director de Interventoría</v>
      </c>
      <c r="G14230" s="91" t="str">
        <f>+$G$99</f>
        <v>Residente de Interventoría</v>
      </c>
      <c r="H14230" s="320"/>
      <c r="I14230" s="321"/>
      <c r="J14230" s="321"/>
      <c r="K14230" s="321"/>
      <c r="L14230" s="322"/>
    </row>
    <row r="14231" spans="1:12" hidden="1" x14ac:dyDescent="0.3">
      <c r="A14231" s="18" t="str">
        <f>+A14135</f>
        <v>NO</v>
      </c>
      <c r="B14231" s="18"/>
      <c r="E14231" s="89"/>
      <c r="F14231" s="89"/>
      <c r="G14231" s="89"/>
      <c r="H14231" s="89"/>
      <c r="I14231" s="89"/>
      <c r="J14231" s="89"/>
      <c r="K14231" s="89"/>
      <c r="L14231" s="89"/>
    </row>
    <row r="14232" spans="1:12" hidden="1" x14ac:dyDescent="0.3">
      <c r="A14232" s="1" t="str">
        <f>+A14135</f>
        <v>NO</v>
      </c>
      <c r="E14232" s="92" t="str">
        <f>+E14107</f>
        <v>CRITERIOS DE EVALUACIÓN Y PUNTAJE</v>
      </c>
      <c r="F14232" s="93"/>
      <c r="G14232" s="93"/>
      <c r="H14232" s="93"/>
      <c r="I14232" s="93"/>
      <c r="J14232" s="93"/>
      <c r="K14232" s="94"/>
      <c r="L14232" s="95" t="str">
        <f>+$L$107</f>
        <v>PUNTAJE OBTENIDO</v>
      </c>
    </row>
    <row r="14233" spans="1:12" hidden="1" x14ac:dyDescent="0.3">
      <c r="A14233" s="1" t="str">
        <f>+A14135</f>
        <v>NO</v>
      </c>
      <c r="E14233" s="96" t="str">
        <f>+$E$108</f>
        <v>VALOR</v>
      </c>
      <c r="F14233" s="97" t="str">
        <f>+$F$108</f>
        <v>EQUIPO DE TRABAJO (PERSONAL CLAVE EVALUABLE)</v>
      </c>
      <c r="G14233" s="24"/>
      <c r="H14233" s="24"/>
      <c r="I14233" s="24"/>
      <c r="J14233" s="24"/>
      <c r="K14233" s="24"/>
      <c r="L14233" s="98"/>
    </row>
    <row r="14234" spans="1:12" ht="12.75" hidden="1" customHeight="1" x14ac:dyDescent="0.3">
      <c r="A14234" s="1" t="str">
        <f>+A14135</f>
        <v>NO</v>
      </c>
      <c r="E14234" s="96">
        <f>+$E$109</f>
        <v>5</v>
      </c>
      <c r="F14234" s="307" t="str">
        <f>+$F$109</f>
        <v xml:space="preserve"> Experiencia Específica adicional</v>
      </c>
      <c r="G14234" s="308"/>
      <c r="H14234" s="308"/>
      <c r="I14234" s="308"/>
      <c r="J14234" s="308"/>
      <c r="K14234" s="309"/>
      <c r="L14234" s="99" t="str">
        <f>IFERROR(IF(VLOOKUP(C14135,'R. PUNTAJES'!$C$14:$R$213,'R. PUNTAJES'!$I$10,0)="","",VLOOKUP(C14135,'R. PUNTAJES'!$C$14:$R$213,'R. PUNTAJES'!$I$10,0)),"")</f>
        <v/>
      </c>
    </row>
    <row r="14235" spans="1:12" ht="12.75" hidden="1" customHeight="1" x14ac:dyDescent="0.3">
      <c r="A14235" s="1" t="str">
        <f>+A14135</f>
        <v>NO</v>
      </c>
      <c r="E14235" s="96">
        <f>+$E$110</f>
        <v>5</v>
      </c>
      <c r="F14235" s="307" t="str">
        <f>+$F$110</f>
        <v>Formación Académica adicional</v>
      </c>
      <c r="G14235" s="308"/>
      <c r="H14235" s="308"/>
      <c r="I14235" s="308"/>
      <c r="J14235" s="308"/>
      <c r="K14235" s="309"/>
      <c r="L14235" s="99" t="str">
        <f>IFERROR(IF(VLOOKUP(C14135,'R. PUNTAJES'!$C$14:$R$213,'R. PUNTAJES'!$J$10,0)="","",VLOOKUP(C14135,'R. PUNTAJES'!$C$14:$R$213,'R. PUNTAJES'!$J$10,0)),"")</f>
        <v/>
      </c>
    </row>
    <row r="14236" spans="1:12" hidden="1" x14ac:dyDescent="0.3">
      <c r="A14236" s="18" t="str">
        <f>+A14135</f>
        <v>NO</v>
      </c>
      <c r="B14236" s="18"/>
      <c r="E14236" s="100"/>
      <c r="F14236" s="101" t="str">
        <f>+$F$111</f>
        <v>FACTOR DE SOSTENIBILIDAD</v>
      </c>
      <c r="G14236" s="102"/>
      <c r="H14236" s="102"/>
      <c r="I14236" s="102"/>
      <c r="J14236" s="102"/>
      <c r="K14236" s="102"/>
      <c r="L14236" s="103"/>
    </row>
    <row r="14237" spans="1:12" hidden="1" x14ac:dyDescent="0.3">
      <c r="A14237" s="18" t="str">
        <f>+A14135</f>
        <v>NO</v>
      </c>
      <c r="B14237" s="18"/>
      <c r="E14237" s="104">
        <v>1</v>
      </c>
      <c r="F14237" s="105" t="str">
        <f>+$F$112</f>
        <v>Compromisos Sostenibilidad</v>
      </c>
      <c r="G14237" s="106"/>
      <c r="H14237" s="106"/>
      <c r="I14237" s="106"/>
      <c r="J14237" s="106"/>
      <c r="K14237" s="106"/>
      <c r="L14237" s="107" t="str">
        <f>IFERROR(IF(VLOOKUP(C14135,'R. PUNTAJES'!$C$14:$R$213,'R. PUNTAJES'!$K$10,0)="","",VLOOKUP(C14135,'R. PUNTAJES'!$C$14:$R$213,'R. PUNTAJES'!$K$10,0)),"")</f>
        <v/>
      </c>
    </row>
    <row r="14238" spans="1:12" hidden="1" x14ac:dyDescent="0.3">
      <c r="A14238" s="1" t="str">
        <f>+A14135</f>
        <v>NO</v>
      </c>
      <c r="E14238" s="108"/>
      <c r="F14238" s="109" t="str">
        <f>+$F$113</f>
        <v>APOYO A LA INDUSTRIA NACIONAL</v>
      </c>
      <c r="G14238" s="110"/>
      <c r="H14238" s="110"/>
      <c r="I14238" s="110"/>
      <c r="J14238" s="110"/>
      <c r="K14238" s="110"/>
      <c r="L14238" s="111"/>
    </row>
    <row r="14239" spans="1:12" ht="12.75" hidden="1" customHeight="1" x14ac:dyDescent="0.3">
      <c r="A14239" s="1" t="str">
        <f>+A14135</f>
        <v>NO</v>
      </c>
      <c r="E14239" s="96">
        <v>20</v>
      </c>
      <c r="F14239" s="307" t="str">
        <f>+$F$114</f>
        <v>Promoción de Servicios Nacionales o con Trato Nacional</v>
      </c>
      <c r="G14239" s="308"/>
      <c r="H14239" s="308"/>
      <c r="I14239" s="308"/>
      <c r="J14239" s="308"/>
      <c r="K14239" s="309"/>
      <c r="L14239" s="99" t="str">
        <f>IFERROR(IF(VLOOKUP(C14135,'R. PUNTAJES'!$C$14:$R$213,'R. PUNTAJES'!$L$10,0)="","",
IF(VLOOKUP(C14135,'R. PUNTAJES'!$C$14:$R$213,'R. PUNTAJES'!$L$10,0)=5,0,
VLOOKUP(C14135,'R. PUNTAJES'!$C$14:$R$213,'R. PUNTAJES'!$L$10,0))),"")</f>
        <v/>
      </c>
    </row>
    <row r="14240" spans="1:12" ht="12.75" hidden="1" customHeight="1" x14ac:dyDescent="0.3">
      <c r="A14240" s="1" t="str">
        <f>+A14135</f>
        <v>NO</v>
      </c>
      <c r="E14240" s="96">
        <v>5</v>
      </c>
      <c r="F14240" s="307" t="str">
        <f>+$F$115</f>
        <v>Incorporación de componente nacional en servicios extranjeros</v>
      </c>
      <c r="G14240" s="308"/>
      <c r="H14240" s="308"/>
      <c r="I14240" s="308"/>
      <c r="J14240" s="308"/>
      <c r="K14240" s="309"/>
      <c r="L14240" s="99" t="str">
        <f>IFERROR(IF(VLOOKUP(C14135,'R. PUNTAJES'!$C$14:$R$213,'R. PUNTAJES'!$L$10,0)="","",
IF(VLOOKUP(C14135,'R. PUNTAJES'!$C$14:$R$213,'R. PUNTAJES'!$L$10,0)=20,0,
VLOOKUP(C14135,'R. PUNTAJES'!$C$14:$R$213,'R. PUNTAJES'!$L$10,0))),"")</f>
        <v/>
      </c>
    </row>
    <row r="14241" spans="1:16" hidden="1" x14ac:dyDescent="0.3">
      <c r="A14241" s="1" t="str">
        <f>+A14135</f>
        <v>NO</v>
      </c>
      <c r="E14241" s="112"/>
      <c r="F14241" s="97" t="str">
        <f>+$F$116</f>
        <v>VINCULACIÓN DE PERSONAS CON DISCAPACIDAD</v>
      </c>
      <c r="G14241" s="24"/>
      <c r="H14241" s="24"/>
      <c r="I14241" s="24"/>
      <c r="J14241" s="24"/>
      <c r="K14241" s="24"/>
      <c r="L14241" s="98"/>
    </row>
    <row r="14242" spans="1:16" ht="12.75" hidden="1" customHeight="1" x14ac:dyDescent="0.3">
      <c r="A14242" s="1" t="str">
        <f>+A14135</f>
        <v>NO</v>
      </c>
      <c r="E14242" s="96">
        <v>1</v>
      </c>
      <c r="F14242" s="307" t="str">
        <f>+$F$117</f>
        <v xml:space="preserve">Trabajadores vinculados a la planta de personal </v>
      </c>
      <c r="G14242" s="308"/>
      <c r="H14242" s="308"/>
      <c r="I14242" s="308"/>
      <c r="J14242" s="308"/>
      <c r="K14242" s="309"/>
      <c r="L14242" s="99" t="str">
        <f>IFERROR(IF(VLOOKUP(C14135,'R. PUNTAJES'!$C$14:$R$213,'R. PUNTAJES'!$M$10,0)="","",VLOOKUP(C14135,'R. PUNTAJES'!$C$14:$R$213,'R. PUNTAJES'!$M$10,0)),"")</f>
        <v/>
      </c>
    </row>
    <row r="14243" spans="1:16" hidden="1" x14ac:dyDescent="0.3">
      <c r="A14243" s="1" t="str">
        <f>+A14135</f>
        <v>NO</v>
      </c>
      <c r="E14243" s="112"/>
      <c r="F14243" s="97" t="str">
        <f>+$F$118</f>
        <v>EMPRENDIMIENTOS Y EMPRESAS DE MUJERES</v>
      </c>
      <c r="G14243" s="24"/>
      <c r="H14243" s="24"/>
      <c r="I14243" s="24"/>
      <c r="J14243" s="24"/>
      <c r="K14243" s="24"/>
      <c r="L14243" s="98"/>
    </row>
    <row r="14244" spans="1:16" ht="13" hidden="1" customHeight="1" x14ac:dyDescent="0.3">
      <c r="A14244" s="1" t="str">
        <f>+A14135</f>
        <v>NO</v>
      </c>
      <c r="E14244" s="96">
        <v>0.25</v>
      </c>
      <c r="F14244" s="307" t="str">
        <f>+$F$119</f>
        <v>Emprendimientos y empresas de mujeres</v>
      </c>
      <c r="G14244" s="308"/>
      <c r="H14244" s="308"/>
      <c r="I14244" s="308"/>
      <c r="J14244" s="308"/>
      <c r="K14244" s="309"/>
      <c r="L14244" s="113" t="str">
        <f>IFERROR(IF(VLOOKUP(C14135,'R. PUNTAJES'!$C$14:$R$213,'R. PUNTAJES'!$N$10,0)="","",VLOOKUP(C14135,'R. PUNTAJES'!$C$14:$R$213,'R. PUNTAJES'!$N$10,0)),"")</f>
        <v/>
      </c>
    </row>
    <row r="14245" spans="1:16" hidden="1" x14ac:dyDescent="0.3">
      <c r="A14245" s="18" t="str">
        <f>+A14246</f>
        <v>NO</v>
      </c>
      <c r="B14245" s="18"/>
      <c r="E14245" s="112"/>
      <c r="F14245" s="97" t="str">
        <f>+$F$120</f>
        <v>MIPYME</v>
      </c>
      <c r="G14245" s="24"/>
      <c r="H14245" s="24"/>
      <c r="I14245" s="24"/>
      <c r="J14245" s="24"/>
      <c r="K14245" s="24"/>
      <c r="L14245" s="98"/>
    </row>
    <row r="14246" spans="1:16" hidden="1" x14ac:dyDescent="0.3">
      <c r="A14246" s="18" t="str">
        <f>+IF(E14246=0,"NO",1)</f>
        <v>NO</v>
      </c>
      <c r="B14246" s="18"/>
      <c r="E14246" s="96">
        <v>0</v>
      </c>
      <c r="F14246" s="307" t="str">
        <f>+$F$121</f>
        <v>Mipyme</v>
      </c>
      <c r="G14246" s="308"/>
      <c r="H14246" s="308"/>
      <c r="I14246" s="308"/>
      <c r="J14246" s="308"/>
      <c r="K14246" s="309"/>
      <c r="L14246" s="113" t="str">
        <f>IFERROR(IF(VLOOKUP(C14135,'R. PUNTAJES'!$C$14:$R$213,'R. PUNTAJES'!$O$10,0)="","",VLOOKUP(C14135,'R. PUNTAJES'!$C$14:$R$213,'R. PUNTAJES'!$O$10,0)),"")</f>
        <v/>
      </c>
    </row>
    <row r="14247" spans="1:16" hidden="1" x14ac:dyDescent="0.3">
      <c r="A14247" s="1" t="str">
        <f>+A14135</f>
        <v>NO</v>
      </c>
      <c r="E14247" s="112"/>
      <c r="F14247" s="97" t="str">
        <f>+$F$122</f>
        <v>EXPERIENCIA DEL PROPONENTE</v>
      </c>
      <c r="G14247" s="24"/>
      <c r="H14247" s="24"/>
      <c r="I14247" s="24"/>
      <c r="J14247" s="24"/>
      <c r="K14247" s="24"/>
      <c r="L14247" s="98"/>
    </row>
    <row r="14248" spans="1:16" hidden="1" x14ac:dyDescent="0.3">
      <c r="A14248" s="1" t="str">
        <f>+A14135</f>
        <v>NO</v>
      </c>
      <c r="E14248" s="96">
        <v>59.5</v>
      </c>
      <c r="F14248" s="307" t="str">
        <f>+$F$123</f>
        <v>mediana con valor absoluto</v>
      </c>
      <c r="G14248" s="308"/>
      <c r="H14248" s="308"/>
      <c r="I14248" s="308"/>
      <c r="J14248" s="308"/>
      <c r="K14248" s="309"/>
      <c r="L14248" s="113" t="str">
        <f>IFERROR(IF(VLOOKUP(C14135,'R. PUNTAJES'!$C$14:$R$213,'R. PUNTAJES'!$R$10,0)="","",VLOOKUP(C14135,'R. PUNTAJES'!$C$14:$R$213,'R. PUNTAJES'!$R$10,0)),"")</f>
        <v/>
      </c>
    </row>
    <row r="14249" spans="1:16" hidden="1" x14ac:dyDescent="0.3">
      <c r="A14249" s="1" t="str">
        <f>+A14135</f>
        <v>NO</v>
      </c>
      <c r="E14249" s="112"/>
      <c r="F14249" s="97" t="str">
        <f>+$F$124</f>
        <v>MULTAS</v>
      </c>
      <c r="G14249" s="24"/>
      <c r="H14249" s="24"/>
      <c r="I14249" s="24"/>
      <c r="J14249" s="24"/>
      <c r="K14249" s="24"/>
      <c r="L14249" s="98"/>
    </row>
    <row r="14250" spans="1:16" ht="12.75" hidden="1" customHeight="1" x14ac:dyDescent="0.3">
      <c r="A14250" s="1" t="str">
        <f>+A14135</f>
        <v>NO</v>
      </c>
      <c r="E14250" s="96">
        <v>-2</v>
      </c>
      <c r="F14250" s="307" t="str">
        <f>+$F$125</f>
        <v>Una o más multas o cláusulas penales durante el último año</v>
      </c>
      <c r="G14250" s="310"/>
      <c r="H14250" s="310"/>
      <c r="I14250" s="310"/>
      <c r="J14250" s="310"/>
      <c r="K14250" s="311"/>
      <c r="L14250" s="99" t="str">
        <f>IFERROR(IF(VLOOKUP(C14135,'R. PUNTAJES'!$C$14:$R$213,'R. PUNTAJES'!$Q$10,0)="","",VLOOKUP(C14135,'R. PUNTAJES'!$C$14:$R$213,'R. PUNTAJES'!$Q$10,0)),"")</f>
        <v/>
      </c>
    </row>
    <row r="14251" spans="1:16" hidden="1" x14ac:dyDescent="0.3">
      <c r="A14251" s="1" t="str">
        <f>+A14135</f>
        <v>NO</v>
      </c>
      <c r="E14251" s="112"/>
      <c r="F14251" s="97" t="str">
        <f>+$F$126</f>
        <v>OBRAS INCONCLUSAS</v>
      </c>
      <c r="G14251" s="24"/>
      <c r="H14251" s="24"/>
      <c r="I14251" s="24"/>
      <c r="J14251" s="24"/>
      <c r="K14251" s="24"/>
      <c r="L14251" s="98"/>
    </row>
    <row r="14252" spans="1:16" hidden="1" x14ac:dyDescent="0.3">
      <c r="A14252" s="1" t="str">
        <f>+A14135</f>
        <v>NO</v>
      </c>
      <c r="E14252" s="96">
        <v>-1</v>
      </c>
      <c r="F14252" s="301" t="str">
        <f>+$F$127</f>
        <v>Anotación vigente de obra civil inconclusa</v>
      </c>
      <c r="G14252" s="302"/>
      <c r="H14252" s="302"/>
      <c r="I14252" s="302"/>
      <c r="J14252" s="302"/>
      <c r="K14252" s="303"/>
      <c r="L14252" s="99" t="str">
        <f>IFERROR(IF(VLOOKUP(C14135,'R. PUNTAJES'!$C$14:$R$213,'R. PUNTAJES'!$P$10,0)="","",VLOOKUP(C14135,'R. PUNTAJES'!$C$14:$R$213,'R. PUNTAJES'!$P$10,0)),"")</f>
        <v/>
      </c>
    </row>
    <row r="14253" spans="1:16" ht="7.5" hidden="1" customHeight="1" x14ac:dyDescent="0.3">
      <c r="A14253" s="1" t="str">
        <f>+A14135</f>
        <v>NO</v>
      </c>
      <c r="E14253" s="114"/>
      <c r="F14253" s="45"/>
      <c r="G14253" s="45"/>
      <c r="H14253" s="45"/>
      <c r="I14253" s="45"/>
      <c r="J14253" s="45"/>
      <c r="K14253" s="45"/>
      <c r="L14253" s="48"/>
    </row>
    <row r="14254" spans="1:16" hidden="1" x14ac:dyDescent="0.3">
      <c r="A14254" s="1" t="str">
        <f>+A14135</f>
        <v>NO</v>
      </c>
      <c r="E14254" s="115" t="str">
        <f>+$E$129</f>
        <v>PUNTAJE TOTAL</v>
      </c>
      <c r="F14254" s="116"/>
      <c r="G14254" s="116"/>
      <c r="H14254" s="116"/>
      <c r="I14254" s="116"/>
      <c r="J14254" s="116"/>
      <c r="K14254" s="117"/>
      <c r="L14254" s="118">
        <f>IFERROR(IF(VLOOKUP(C14135,'R. PUNTAJES'!$C$14:$R$213,'R. PUNTAJES'!$H$10,0)="RECHAZO","",SUM(L14234:L14252)),"")</f>
        <v>0</v>
      </c>
    </row>
    <row r="14255" spans="1:16" hidden="1" x14ac:dyDescent="0.3">
      <c r="A14255" s="1" t="str">
        <f>+A14135</f>
        <v>NO</v>
      </c>
      <c r="E14255" s="304" t="str">
        <f>+$E$130</f>
        <v>OBSERVACIONES RESPECTO A PUNTAJES</v>
      </c>
      <c r="F14255" s="305"/>
      <c r="G14255" s="305"/>
      <c r="H14255" s="305"/>
      <c r="I14255" s="305"/>
      <c r="J14255" s="305"/>
      <c r="K14255" s="305"/>
      <c r="L14255" s="305"/>
    </row>
    <row r="14256" spans="1:16" ht="12" hidden="1" customHeight="1" x14ac:dyDescent="0.3">
      <c r="A14256" s="1" t="str">
        <f>+A14135</f>
        <v>NO</v>
      </c>
      <c r="E14256" s="306" t="s">
        <v>124</v>
      </c>
      <c r="F14256" s="305"/>
      <c r="G14256" s="305"/>
      <c r="H14256" s="305"/>
      <c r="I14256" s="305"/>
      <c r="J14256" s="305"/>
      <c r="K14256" s="305"/>
      <c r="L14256" s="305"/>
      <c r="N14256" s="119"/>
      <c r="O14256" s="119"/>
      <c r="P14256" s="120"/>
    </row>
    <row r="14257" spans="1:12" ht="3" hidden="1" customHeight="1" x14ac:dyDescent="0.3">
      <c r="A14257" s="1" t="str">
        <f>+A14136</f>
        <v>NO</v>
      </c>
      <c r="E14257" s="121"/>
      <c r="F14257" s="122"/>
      <c r="G14257" s="122"/>
      <c r="H14257" s="122"/>
      <c r="I14257" s="122"/>
      <c r="J14257" s="122"/>
      <c r="K14257" s="122"/>
      <c r="L14257" s="123"/>
    </row>
    <row r="14258" spans="1:12" hidden="1" x14ac:dyDescent="0.3">
      <c r="A14258" s="1" t="str">
        <f>+IF(OR(C14260=""),"NO",1)</f>
        <v>NO</v>
      </c>
      <c r="E14258" s="346"/>
      <c r="F14258" s="347"/>
      <c r="G14258" s="347"/>
      <c r="H14258" s="347"/>
      <c r="I14258" s="347"/>
      <c r="J14258" s="347"/>
      <c r="K14258" s="347"/>
      <c r="L14258" s="347"/>
    </row>
    <row r="14259" spans="1:12" ht="4.5" hidden="1" customHeight="1" x14ac:dyDescent="0.3">
      <c r="A14259" s="1" t="str">
        <f>+A14260</f>
        <v>NO</v>
      </c>
      <c r="E14259" s="15"/>
      <c r="F14259" s="16"/>
      <c r="G14259" s="16"/>
      <c r="H14259" s="16"/>
      <c r="I14259" s="16"/>
      <c r="J14259" s="16"/>
      <c r="K14259" s="16"/>
      <c r="L14259" s="17"/>
    </row>
    <row r="14260" spans="1:12" ht="15.75" hidden="1" customHeight="1" x14ac:dyDescent="0.3">
      <c r="A14260" s="1" t="str">
        <f>+IF(OR(C14260=""),"NO",1)</f>
        <v>NO</v>
      </c>
      <c r="B14260" s="1">
        <f>1+MAX($B$1:B14259)</f>
        <v>115</v>
      </c>
      <c r="C14260" s="18" t="s">
        <v>124</v>
      </c>
      <c r="E14260" s="19" t="s">
        <v>124</v>
      </c>
      <c r="F14260" s="20"/>
      <c r="G14260" s="20"/>
      <c r="H14260" s="20"/>
      <c r="I14260" s="21"/>
      <c r="J14260" s="20"/>
      <c r="K14260" s="21"/>
      <c r="L14260" s="22"/>
    </row>
    <row r="14261" spans="1:12" hidden="1" x14ac:dyDescent="0.3">
      <c r="A14261" s="1" t="str">
        <f>A14260</f>
        <v>NO</v>
      </c>
      <c r="E14261" s="23" t="str">
        <f>+$E$11</f>
        <v>Integrantes</v>
      </c>
      <c r="F14261" s="24"/>
      <c r="G14261" s="24"/>
      <c r="H14261" s="24"/>
      <c r="I14261" s="24"/>
      <c r="J14261" s="24"/>
      <c r="K14261" s="25" t="str">
        <f>+$K$11</f>
        <v>Nit</v>
      </c>
      <c r="L14261" s="26" t="str">
        <f>+$L$11</f>
        <v>Part.</v>
      </c>
    </row>
    <row r="14262" spans="1:12" hidden="1" x14ac:dyDescent="0.3">
      <c r="A14262" s="1" t="str">
        <f>+A14261</f>
        <v>NO</v>
      </c>
      <c r="C14262" s="1" t="s">
        <v>124</v>
      </c>
      <c r="E14262" s="27" t="s">
        <v>124</v>
      </c>
      <c r="F14262" s="28"/>
      <c r="G14262" s="28"/>
      <c r="H14262" s="28"/>
      <c r="I14262" s="28"/>
      <c r="J14262" s="28"/>
      <c r="K14262" s="29" t="s">
        <v>124</v>
      </c>
      <c r="L14262" s="30" t="s">
        <v>124</v>
      </c>
    </row>
    <row r="14263" spans="1:12" hidden="1" x14ac:dyDescent="0.3">
      <c r="A14263" s="18" t="str">
        <f>+IF(OR(C14263=""),"NO",1)</f>
        <v>NO</v>
      </c>
      <c r="B14263" s="18"/>
      <c r="C14263" s="1" t="s">
        <v>124</v>
      </c>
      <c r="E14263" s="31" t="s">
        <v>124</v>
      </c>
      <c r="F14263" s="32"/>
      <c r="G14263" s="32"/>
      <c r="H14263" s="32"/>
      <c r="I14263" s="32"/>
      <c r="J14263" s="32"/>
      <c r="K14263" s="33" t="s">
        <v>124</v>
      </c>
      <c r="L14263" s="34" t="s">
        <v>124</v>
      </c>
    </row>
    <row r="14264" spans="1:12" hidden="1" x14ac:dyDescent="0.3">
      <c r="A14264" s="18" t="str">
        <f>+IF(OR(C14264=""),"NO",1)</f>
        <v>NO</v>
      </c>
      <c r="B14264" s="18"/>
      <c r="C14264" s="1" t="s">
        <v>124</v>
      </c>
      <c r="E14264" s="31" t="s">
        <v>124</v>
      </c>
      <c r="F14264" s="32"/>
      <c r="G14264" s="32"/>
      <c r="H14264" s="32"/>
      <c r="I14264" s="32"/>
      <c r="J14264" s="32"/>
      <c r="K14264" s="33" t="s">
        <v>124</v>
      </c>
      <c r="L14264" s="34" t="s">
        <v>124</v>
      </c>
    </row>
    <row r="14265" spans="1:12" hidden="1" x14ac:dyDescent="0.3">
      <c r="A14265" s="18" t="str">
        <f>+IF(OR(C14265=""),"NO",1)</f>
        <v>NO</v>
      </c>
      <c r="B14265" s="18"/>
      <c r="C14265" s="1" t="s">
        <v>124</v>
      </c>
      <c r="E14265" s="31" t="s">
        <v>13</v>
      </c>
      <c r="F14265" s="32"/>
      <c r="G14265" s="32"/>
      <c r="H14265" s="32"/>
      <c r="I14265" s="32"/>
      <c r="J14265" s="32"/>
      <c r="K14265" s="33"/>
      <c r="L14265" s="34"/>
    </row>
    <row r="14266" spans="1:12" hidden="1" x14ac:dyDescent="0.3">
      <c r="A14266" s="18" t="str">
        <f>+IF(OR(C14266=""),"NO",1)</f>
        <v>NO</v>
      </c>
      <c r="B14266" s="18"/>
      <c r="C14266" s="1" t="s">
        <v>124</v>
      </c>
      <c r="E14266" s="31" t="s">
        <v>13</v>
      </c>
      <c r="F14266" s="32"/>
      <c r="G14266" s="32"/>
      <c r="H14266" s="32"/>
      <c r="I14266" s="32"/>
      <c r="J14266" s="32"/>
      <c r="K14266" s="33"/>
      <c r="L14266" s="34"/>
    </row>
    <row r="14267" spans="1:12" hidden="1" x14ac:dyDescent="0.3">
      <c r="A14267" s="18" t="str">
        <f>+IF(OR(C14267=""),"NO",1)</f>
        <v>NO</v>
      </c>
      <c r="B14267" s="18"/>
      <c r="C14267" s="1" t="s">
        <v>124</v>
      </c>
      <c r="E14267" s="35" t="s">
        <v>13</v>
      </c>
      <c r="F14267" s="36"/>
      <c r="G14267" s="36"/>
      <c r="H14267" s="36"/>
      <c r="I14267" s="36"/>
      <c r="J14267" s="36"/>
      <c r="K14267" s="37"/>
      <c r="L14267" s="38"/>
    </row>
    <row r="14268" spans="1:12" ht="5.15" hidden="1" customHeight="1" x14ac:dyDescent="0.3">
      <c r="A14268" s="1" t="str">
        <f>+A14260</f>
        <v>NO</v>
      </c>
      <c r="E14268" s="39"/>
      <c r="F14268" s="39"/>
      <c r="G14268" s="39"/>
      <c r="H14268" s="39"/>
      <c r="I14268" s="39"/>
      <c r="J14268" s="39"/>
      <c r="K14268" s="39"/>
      <c r="L14268" s="39"/>
    </row>
    <row r="14269" spans="1:12" ht="15.75" hidden="1" customHeight="1" x14ac:dyDescent="0.3">
      <c r="A14269" s="1" t="str">
        <f>+A14260</f>
        <v>NO</v>
      </c>
      <c r="E14269" s="40" t="str">
        <f>+$E$19</f>
        <v>RESULTADO DE EVALUACIÓN TÉCNICA</v>
      </c>
      <c r="F14269" s="41"/>
      <c r="G14269" s="41"/>
      <c r="H14269" s="41"/>
      <c r="I14269" s="41"/>
      <c r="J14269" s="41"/>
      <c r="K14269" s="41"/>
      <c r="L14269" s="42"/>
    </row>
    <row r="14270" spans="1:12" hidden="1" x14ac:dyDescent="0.3">
      <c r="A14270" s="1" t="str">
        <f>+A14260</f>
        <v>NO</v>
      </c>
      <c r="E14270" s="43"/>
      <c r="F14270" s="44" t="str">
        <f>+$F$20</f>
        <v>Experiencia</v>
      </c>
      <c r="G14270" s="45"/>
      <c r="H14270" s="45"/>
      <c r="I14270" s="45"/>
      <c r="J14270" s="45"/>
      <c r="K14270" s="46"/>
      <c r="L14270" s="47" t="s">
        <v>124</v>
      </c>
    </row>
    <row r="14271" spans="1:12" hidden="1" x14ac:dyDescent="0.3">
      <c r="A14271" s="1" t="str">
        <f>+A14260</f>
        <v>NO</v>
      </c>
      <c r="E14271" s="348" t="str">
        <f>+$E$21</f>
        <v>OBSERVACIONES RESPECTO A LA EVALUACIÓN DE EXPERIENCIA</v>
      </c>
      <c r="F14271" s="308"/>
      <c r="G14271" s="308"/>
      <c r="H14271" s="308"/>
      <c r="I14271" s="308"/>
      <c r="J14271" s="308"/>
      <c r="K14271" s="308"/>
      <c r="L14271" s="349"/>
    </row>
    <row r="14272" spans="1:12" hidden="1" x14ac:dyDescent="0.3">
      <c r="A14272" s="1" t="str">
        <f>+A14260</f>
        <v>NO</v>
      </c>
      <c r="E14272" s="350" t="s">
        <v>124</v>
      </c>
      <c r="F14272" s="351"/>
      <c r="G14272" s="351"/>
      <c r="H14272" s="351"/>
      <c r="I14272" s="351"/>
      <c r="J14272" s="351"/>
      <c r="K14272" s="351"/>
      <c r="L14272" s="352"/>
    </row>
    <row r="14273" spans="1:12" ht="5.15" hidden="1" customHeight="1" x14ac:dyDescent="0.3">
      <c r="A14273" s="1" t="str">
        <f>+A14260</f>
        <v>NO</v>
      </c>
      <c r="E14273" s="39"/>
      <c r="F14273" s="39"/>
      <c r="G14273" s="39"/>
      <c r="H14273" s="39"/>
      <c r="I14273" s="39"/>
      <c r="J14273" s="39"/>
      <c r="K14273" s="39"/>
      <c r="L14273" s="39"/>
    </row>
    <row r="14274" spans="1:12" ht="12.75" hidden="1" customHeight="1" x14ac:dyDescent="0.3">
      <c r="A14274" s="1" t="str">
        <f>+A14260</f>
        <v>NO</v>
      </c>
      <c r="E14274" s="40" t="str">
        <f>+$E$24</f>
        <v>EXPERIENCIA HABILITANTE: CONTRATOS PRESENTADOS</v>
      </c>
      <c r="F14274" s="41"/>
      <c r="G14274" s="41"/>
      <c r="H14274" s="41"/>
      <c r="I14274" s="41"/>
      <c r="J14274" s="41"/>
      <c r="K14274" s="41"/>
      <c r="L14274" s="42"/>
    </row>
    <row r="14275" spans="1:12" ht="8.5" hidden="1" customHeight="1" x14ac:dyDescent="0.3">
      <c r="A14275" s="1" t="str">
        <f>+A14260</f>
        <v>NO</v>
      </c>
      <c r="E14275" s="49"/>
      <c r="F14275" s="50"/>
      <c r="G14275" s="51"/>
      <c r="H14275" s="51"/>
      <c r="I14275" s="51"/>
      <c r="J14275" s="51"/>
      <c r="K14275" s="51"/>
      <c r="L14275" s="52"/>
    </row>
    <row r="14276" spans="1:12" hidden="1" x14ac:dyDescent="0.3">
      <c r="A14276" s="18" t="str">
        <f>+IF(OR(C14276=""),"NO",1)</f>
        <v>NO</v>
      </c>
      <c r="B14276" s="18"/>
      <c r="C14276" s="1" t="s">
        <v>124</v>
      </c>
      <c r="E14276" s="329">
        <v>1</v>
      </c>
      <c r="F14276" s="53" t="str">
        <f>+$F$26</f>
        <v>OBJETO</v>
      </c>
      <c r="G14276" s="332" t="s">
        <v>124</v>
      </c>
      <c r="H14276" s="333"/>
      <c r="I14276" s="333"/>
      <c r="J14276" s="333"/>
      <c r="K14276" s="333"/>
      <c r="L14276" s="334"/>
    </row>
    <row r="14277" spans="1:12" hidden="1" x14ac:dyDescent="0.3">
      <c r="A14277" s="18" t="str">
        <f>+IF(OR(C14276=""),"NO",1)</f>
        <v>NO</v>
      </c>
      <c r="B14277" s="18"/>
      <c r="E14277" s="330"/>
      <c r="F14277" s="54" t="str">
        <f>+$F$27</f>
        <v>CONTRATANTE</v>
      </c>
      <c r="G14277" s="335" t="s">
        <v>124</v>
      </c>
      <c r="H14277" s="310"/>
      <c r="I14277" s="310"/>
      <c r="J14277" s="310"/>
      <c r="K14277" s="310"/>
      <c r="L14277" s="336"/>
    </row>
    <row r="14278" spans="1:12" hidden="1" x14ac:dyDescent="0.3">
      <c r="A14278" s="18" t="str">
        <f>+IF(OR(C14276=""),"NO",1)</f>
        <v>NO</v>
      </c>
      <c r="B14278" s="18"/>
      <c r="E14278" s="330"/>
      <c r="F14278" s="54" t="str">
        <f>+$F$28</f>
        <v>APORTANTE</v>
      </c>
      <c r="G14278" s="337" t="s">
        <v>124</v>
      </c>
      <c r="H14278" s="338"/>
      <c r="I14278" s="338"/>
      <c r="J14278" s="338"/>
      <c r="K14278" s="338"/>
      <c r="L14278" s="339"/>
    </row>
    <row r="14279" spans="1:12" hidden="1" x14ac:dyDescent="0.3">
      <c r="A14279" s="18" t="str">
        <f>+IF(OR(C14276=""),"NO",1)</f>
        <v>NO</v>
      </c>
      <c r="B14279" s="18"/>
      <c r="E14279" s="330"/>
      <c r="F14279" s="54" t="str">
        <f>+$F$29</f>
        <v>VALOR /SMMLV)</v>
      </c>
      <c r="G14279" s="55" t="s">
        <v>124</v>
      </c>
      <c r="H14279" s="56" t="str">
        <f>+$H$29</f>
        <v>% PART..</v>
      </c>
      <c r="I14279" s="57" t="s">
        <v>124</v>
      </c>
      <c r="J14279" s="58" t="str">
        <f>+$J$29</f>
        <v>VALOR ACREDITADO</v>
      </c>
      <c r="K14279" s="59"/>
      <c r="L14279" s="47" t="s">
        <v>124</v>
      </c>
    </row>
    <row r="14280" spans="1:12" hidden="1" x14ac:dyDescent="0.3">
      <c r="A14280" s="18" t="str">
        <f>+IF(OR(C14276=""),"NO",1)</f>
        <v>NO</v>
      </c>
      <c r="B14280" s="18"/>
      <c r="E14280" s="330"/>
      <c r="F14280" s="60" t="str">
        <f>+$F$30</f>
        <v>EXPERIENCIA APORTADA</v>
      </c>
      <c r="G14280" s="340" t="s">
        <v>124</v>
      </c>
      <c r="H14280" s="341"/>
      <c r="I14280" s="341"/>
      <c r="J14280" s="341"/>
      <c r="K14280" s="341"/>
      <c r="L14280" s="342"/>
    </row>
    <row r="14281" spans="1:12" hidden="1" x14ac:dyDescent="0.3">
      <c r="A14281" s="18" t="str">
        <f>+IF(OR(C14276=""),"NO",1)</f>
        <v>NO</v>
      </c>
      <c r="B14281" s="18"/>
      <c r="E14281" s="331"/>
      <c r="F14281" s="62" t="str">
        <f>+$F$31</f>
        <v>OBSERVACIÓN</v>
      </c>
      <c r="G14281" s="343" t="s">
        <v>124</v>
      </c>
      <c r="H14281" s="344"/>
      <c r="I14281" s="344"/>
      <c r="J14281" s="344"/>
      <c r="K14281" s="344"/>
      <c r="L14281" s="345"/>
    </row>
    <row r="14282" spans="1:12" ht="8.5" hidden="1" customHeight="1" x14ac:dyDescent="0.3">
      <c r="A14282" s="18" t="str">
        <f>+IF(OR(C14276=""),"NO",1)</f>
        <v>NO</v>
      </c>
      <c r="B14282" s="18"/>
      <c r="E14282" s="49"/>
      <c r="F14282" s="50"/>
      <c r="G14282" s="51"/>
      <c r="H14282" s="51"/>
      <c r="I14282" s="51"/>
      <c r="J14282" s="51"/>
      <c r="K14282" s="51"/>
      <c r="L14282" s="52"/>
    </row>
    <row r="14283" spans="1:12" hidden="1" x14ac:dyDescent="0.3">
      <c r="A14283" s="18" t="str">
        <f t="shared" ref="A14283" si="4788">+IF(OR(C14283=""),"NO",1)</f>
        <v>NO</v>
      </c>
      <c r="B14283" s="18"/>
      <c r="C14283" s="1" t="s">
        <v>124</v>
      </c>
      <c r="E14283" s="329">
        <v>2</v>
      </c>
      <c r="F14283" s="53" t="str">
        <f>+$F$26</f>
        <v>OBJETO</v>
      </c>
      <c r="G14283" s="332" t="s">
        <v>124</v>
      </c>
      <c r="H14283" s="333"/>
      <c r="I14283" s="333"/>
      <c r="J14283" s="333"/>
      <c r="K14283" s="333"/>
      <c r="L14283" s="334"/>
    </row>
    <row r="14284" spans="1:12" hidden="1" x14ac:dyDescent="0.3">
      <c r="A14284" s="18" t="str">
        <f t="shared" ref="A14284" si="4789">+IF(OR(C14283=""),"NO",1)</f>
        <v>NO</v>
      </c>
      <c r="B14284" s="18"/>
      <c r="E14284" s="330"/>
      <c r="F14284" s="54" t="str">
        <f>+$F$27</f>
        <v>CONTRATANTE</v>
      </c>
      <c r="G14284" s="335" t="s">
        <v>124</v>
      </c>
      <c r="H14284" s="310"/>
      <c r="I14284" s="310"/>
      <c r="J14284" s="310"/>
      <c r="K14284" s="310"/>
      <c r="L14284" s="336"/>
    </row>
    <row r="14285" spans="1:12" hidden="1" x14ac:dyDescent="0.3">
      <c r="A14285" s="18" t="str">
        <f t="shared" ref="A14285" si="4790">+IF(OR(C14283=""),"NO",1)</f>
        <v>NO</v>
      </c>
      <c r="B14285" s="18"/>
      <c r="E14285" s="330"/>
      <c r="F14285" s="54" t="str">
        <f>+$F$28</f>
        <v>APORTANTE</v>
      </c>
      <c r="G14285" s="337" t="s">
        <v>124</v>
      </c>
      <c r="H14285" s="338"/>
      <c r="I14285" s="338"/>
      <c r="J14285" s="338"/>
      <c r="K14285" s="338"/>
      <c r="L14285" s="339"/>
    </row>
    <row r="14286" spans="1:12" hidden="1" x14ac:dyDescent="0.3">
      <c r="A14286" s="18" t="str">
        <f t="shared" ref="A14286" si="4791">+IF(OR(C14283=""),"NO",1)</f>
        <v>NO</v>
      </c>
      <c r="B14286" s="18"/>
      <c r="E14286" s="330"/>
      <c r="F14286" s="54" t="str">
        <f>+$F$29</f>
        <v>VALOR /SMMLV)</v>
      </c>
      <c r="G14286" s="55" t="s">
        <v>124</v>
      </c>
      <c r="H14286" s="56" t="str">
        <f>+$H$29</f>
        <v>% PART..</v>
      </c>
      <c r="I14286" s="57" t="s">
        <v>124</v>
      </c>
      <c r="J14286" s="58" t="str">
        <f>+$J$29</f>
        <v>VALOR ACREDITADO</v>
      </c>
      <c r="K14286" s="59"/>
      <c r="L14286" s="47" t="s">
        <v>124</v>
      </c>
    </row>
    <row r="14287" spans="1:12" hidden="1" x14ac:dyDescent="0.3">
      <c r="A14287" s="18" t="str">
        <f t="shared" ref="A14287" si="4792">+IF(OR(C14283=""),"NO",1)</f>
        <v>NO</v>
      </c>
      <c r="B14287" s="18"/>
      <c r="E14287" s="330"/>
      <c r="F14287" s="60" t="str">
        <f>+$F$30</f>
        <v>EXPERIENCIA APORTADA</v>
      </c>
      <c r="G14287" s="340" t="s">
        <v>124</v>
      </c>
      <c r="H14287" s="341"/>
      <c r="I14287" s="341"/>
      <c r="J14287" s="341"/>
      <c r="K14287" s="341"/>
      <c r="L14287" s="342"/>
    </row>
    <row r="14288" spans="1:12" hidden="1" x14ac:dyDescent="0.3">
      <c r="A14288" s="18" t="str">
        <f t="shared" ref="A14288" si="4793">+IF(OR(C14283=""),"NO",1)</f>
        <v>NO</v>
      </c>
      <c r="B14288" s="18"/>
      <c r="E14288" s="331"/>
      <c r="F14288" s="62" t="str">
        <f>+$F$31</f>
        <v>OBSERVACIÓN</v>
      </c>
      <c r="G14288" s="343" t="s">
        <v>124</v>
      </c>
      <c r="H14288" s="344"/>
      <c r="I14288" s="344"/>
      <c r="J14288" s="344"/>
      <c r="K14288" s="344"/>
      <c r="L14288" s="345"/>
    </row>
    <row r="14289" spans="1:12" ht="8.5" hidden="1" customHeight="1" x14ac:dyDescent="0.3">
      <c r="A14289" s="18" t="str">
        <f t="shared" ref="A14289" si="4794">+IF(OR(C14283=""),"NO",1)</f>
        <v>NO</v>
      </c>
      <c r="B14289" s="18"/>
      <c r="E14289" s="49"/>
      <c r="F14289" s="50"/>
      <c r="G14289" s="51"/>
      <c r="H14289" s="51"/>
      <c r="I14289" s="51"/>
      <c r="J14289" s="51"/>
      <c r="K14289" s="51"/>
      <c r="L14289" s="52"/>
    </row>
    <row r="14290" spans="1:12" hidden="1" x14ac:dyDescent="0.3">
      <c r="A14290" s="18" t="str">
        <f t="shared" ref="A14290" si="4795">+IF(OR(C14290=""),"NO",1)</f>
        <v>NO</v>
      </c>
      <c r="B14290" s="18"/>
      <c r="C14290" s="1" t="s">
        <v>124</v>
      </c>
      <c r="E14290" s="329">
        <v>3</v>
      </c>
      <c r="F14290" s="53" t="str">
        <f>+$F$26</f>
        <v>OBJETO</v>
      </c>
      <c r="G14290" s="332" t="s">
        <v>124</v>
      </c>
      <c r="H14290" s="333"/>
      <c r="I14290" s="333"/>
      <c r="J14290" s="333"/>
      <c r="K14290" s="333"/>
      <c r="L14290" s="334"/>
    </row>
    <row r="14291" spans="1:12" hidden="1" x14ac:dyDescent="0.3">
      <c r="A14291" s="18" t="str">
        <f t="shared" ref="A14291" si="4796">+IF(OR(C14290=""),"NO",1)</f>
        <v>NO</v>
      </c>
      <c r="B14291" s="18"/>
      <c r="E14291" s="330"/>
      <c r="F14291" s="54" t="str">
        <f>+$F$27</f>
        <v>CONTRATANTE</v>
      </c>
      <c r="G14291" s="335" t="s">
        <v>124</v>
      </c>
      <c r="H14291" s="310"/>
      <c r="I14291" s="310"/>
      <c r="J14291" s="310"/>
      <c r="K14291" s="310"/>
      <c r="L14291" s="336"/>
    </row>
    <row r="14292" spans="1:12" hidden="1" x14ac:dyDescent="0.3">
      <c r="A14292" s="18" t="str">
        <f t="shared" ref="A14292" si="4797">+IF(OR(C14290=""),"NO",1)</f>
        <v>NO</v>
      </c>
      <c r="B14292" s="18"/>
      <c r="E14292" s="330"/>
      <c r="F14292" s="54" t="str">
        <f>+$F$28</f>
        <v>APORTANTE</v>
      </c>
      <c r="G14292" s="337" t="s">
        <v>124</v>
      </c>
      <c r="H14292" s="338"/>
      <c r="I14292" s="338"/>
      <c r="J14292" s="338"/>
      <c r="K14292" s="338"/>
      <c r="L14292" s="339"/>
    </row>
    <row r="14293" spans="1:12" hidden="1" x14ac:dyDescent="0.3">
      <c r="A14293" s="18" t="str">
        <f t="shared" ref="A14293" si="4798">+IF(OR(C14290=""),"NO",1)</f>
        <v>NO</v>
      </c>
      <c r="B14293" s="18"/>
      <c r="E14293" s="330"/>
      <c r="F14293" s="54" t="str">
        <f>+$F$29</f>
        <v>VALOR /SMMLV)</v>
      </c>
      <c r="G14293" s="55" t="s">
        <v>124</v>
      </c>
      <c r="H14293" s="56" t="str">
        <f>+$H$29</f>
        <v>% PART..</v>
      </c>
      <c r="I14293" s="57" t="s">
        <v>124</v>
      </c>
      <c r="J14293" s="58" t="str">
        <f>+$J$29</f>
        <v>VALOR ACREDITADO</v>
      </c>
      <c r="K14293" s="59"/>
      <c r="L14293" s="47" t="s">
        <v>124</v>
      </c>
    </row>
    <row r="14294" spans="1:12" hidden="1" x14ac:dyDescent="0.3">
      <c r="A14294" s="18" t="str">
        <f t="shared" ref="A14294" si="4799">+IF(OR(C14290=""),"NO",1)</f>
        <v>NO</v>
      </c>
      <c r="B14294" s="18"/>
      <c r="E14294" s="330"/>
      <c r="F14294" s="60" t="str">
        <f>+$F$30</f>
        <v>EXPERIENCIA APORTADA</v>
      </c>
      <c r="G14294" s="340" t="s">
        <v>124</v>
      </c>
      <c r="H14294" s="341"/>
      <c r="I14294" s="341"/>
      <c r="J14294" s="341"/>
      <c r="K14294" s="341"/>
      <c r="L14294" s="342"/>
    </row>
    <row r="14295" spans="1:12" hidden="1" x14ac:dyDescent="0.3">
      <c r="A14295" s="18" t="str">
        <f t="shared" ref="A14295" si="4800">+IF(OR(C14290=""),"NO",1)</f>
        <v>NO</v>
      </c>
      <c r="B14295" s="18"/>
      <c r="E14295" s="331"/>
      <c r="F14295" s="62" t="str">
        <f>+$F$31</f>
        <v>OBSERVACIÓN</v>
      </c>
      <c r="G14295" s="343" t="s">
        <v>124</v>
      </c>
      <c r="H14295" s="344"/>
      <c r="I14295" s="344"/>
      <c r="J14295" s="344"/>
      <c r="K14295" s="344"/>
      <c r="L14295" s="345"/>
    </row>
    <row r="14296" spans="1:12" ht="8.5" hidden="1" customHeight="1" x14ac:dyDescent="0.3">
      <c r="A14296" s="18" t="str">
        <f t="shared" ref="A14296" si="4801">+IF(OR(C14290=""),"NO",1)</f>
        <v>NO</v>
      </c>
      <c r="B14296" s="18"/>
      <c r="E14296" s="49"/>
      <c r="F14296" s="50"/>
      <c r="G14296" s="51"/>
      <c r="H14296" s="51"/>
      <c r="I14296" s="51"/>
      <c r="J14296" s="51"/>
      <c r="K14296" s="51"/>
      <c r="L14296" s="52"/>
    </row>
    <row r="14297" spans="1:12" hidden="1" x14ac:dyDescent="0.3">
      <c r="A14297" s="18" t="str">
        <f t="shared" ref="A14297" si="4802">+IF(OR(C14297=""),"NO",1)</f>
        <v>NO</v>
      </c>
      <c r="B14297" s="18"/>
      <c r="C14297" s="1" t="s">
        <v>124</v>
      </c>
      <c r="E14297" s="329">
        <v>4</v>
      </c>
      <c r="F14297" s="53" t="str">
        <f>+$F$26</f>
        <v>OBJETO</v>
      </c>
      <c r="G14297" s="332" t="s">
        <v>124</v>
      </c>
      <c r="H14297" s="333"/>
      <c r="I14297" s="333"/>
      <c r="J14297" s="333"/>
      <c r="K14297" s="333"/>
      <c r="L14297" s="334"/>
    </row>
    <row r="14298" spans="1:12" hidden="1" x14ac:dyDescent="0.3">
      <c r="A14298" s="18" t="str">
        <f t="shared" ref="A14298" si="4803">+IF(OR(C14297=""),"NO",1)</f>
        <v>NO</v>
      </c>
      <c r="B14298" s="18"/>
      <c r="E14298" s="330"/>
      <c r="F14298" s="54" t="str">
        <f>+$F$27</f>
        <v>CONTRATANTE</v>
      </c>
      <c r="G14298" s="335" t="s">
        <v>124</v>
      </c>
      <c r="H14298" s="310"/>
      <c r="I14298" s="310"/>
      <c r="J14298" s="310"/>
      <c r="K14298" s="310"/>
      <c r="L14298" s="336"/>
    </row>
    <row r="14299" spans="1:12" hidden="1" x14ac:dyDescent="0.3">
      <c r="A14299" s="18" t="str">
        <f t="shared" ref="A14299" si="4804">+IF(OR(C14297=""),"NO",1)</f>
        <v>NO</v>
      </c>
      <c r="B14299" s="18"/>
      <c r="E14299" s="330"/>
      <c r="F14299" s="54" t="str">
        <f>+$F$28</f>
        <v>APORTANTE</v>
      </c>
      <c r="G14299" s="337" t="s">
        <v>124</v>
      </c>
      <c r="H14299" s="338"/>
      <c r="I14299" s="338"/>
      <c r="J14299" s="338"/>
      <c r="K14299" s="338"/>
      <c r="L14299" s="339"/>
    </row>
    <row r="14300" spans="1:12" hidden="1" x14ac:dyDescent="0.3">
      <c r="A14300" s="18" t="str">
        <f t="shared" ref="A14300" si="4805">+IF(OR(C14297=""),"NO",1)</f>
        <v>NO</v>
      </c>
      <c r="B14300" s="18"/>
      <c r="E14300" s="330"/>
      <c r="F14300" s="54" t="str">
        <f>+$F$29</f>
        <v>VALOR /SMMLV)</v>
      </c>
      <c r="G14300" s="55" t="s">
        <v>124</v>
      </c>
      <c r="H14300" s="56" t="str">
        <f>+$H$29</f>
        <v>% PART..</v>
      </c>
      <c r="I14300" s="57" t="s">
        <v>124</v>
      </c>
      <c r="J14300" s="58" t="str">
        <f>+$J$29</f>
        <v>VALOR ACREDITADO</v>
      </c>
      <c r="K14300" s="59"/>
      <c r="L14300" s="47" t="s">
        <v>124</v>
      </c>
    </row>
    <row r="14301" spans="1:12" hidden="1" x14ac:dyDescent="0.3">
      <c r="A14301" s="18" t="str">
        <f t="shared" ref="A14301" si="4806">+IF(OR(C14297=""),"NO",1)</f>
        <v>NO</v>
      </c>
      <c r="B14301" s="18"/>
      <c r="E14301" s="330"/>
      <c r="F14301" s="60" t="str">
        <f>+$F$30</f>
        <v>EXPERIENCIA APORTADA</v>
      </c>
      <c r="G14301" s="340" t="s">
        <v>124</v>
      </c>
      <c r="H14301" s="341"/>
      <c r="I14301" s="341"/>
      <c r="J14301" s="341"/>
      <c r="K14301" s="341"/>
      <c r="L14301" s="342"/>
    </row>
    <row r="14302" spans="1:12" hidden="1" x14ac:dyDescent="0.3">
      <c r="A14302" s="18" t="str">
        <f t="shared" ref="A14302" si="4807">+IF(OR(C14297=""),"NO",1)</f>
        <v>NO</v>
      </c>
      <c r="B14302" s="18"/>
      <c r="E14302" s="331"/>
      <c r="F14302" s="62" t="str">
        <f>+$F$31</f>
        <v>OBSERVACIÓN</v>
      </c>
      <c r="G14302" s="343" t="s">
        <v>124</v>
      </c>
      <c r="H14302" s="344"/>
      <c r="I14302" s="344"/>
      <c r="J14302" s="344"/>
      <c r="K14302" s="344"/>
      <c r="L14302" s="345"/>
    </row>
    <row r="14303" spans="1:12" ht="8.5" hidden="1" customHeight="1" x14ac:dyDescent="0.3">
      <c r="A14303" s="18" t="str">
        <f t="shared" ref="A14303" si="4808">+IF(OR(C14297=""),"NO",1)</f>
        <v>NO</v>
      </c>
      <c r="B14303" s="18"/>
      <c r="E14303" s="49"/>
      <c r="F14303" s="50"/>
      <c r="G14303" s="51"/>
      <c r="H14303" s="51"/>
      <c r="I14303" s="51"/>
      <c r="J14303" s="51"/>
      <c r="K14303" s="51"/>
      <c r="L14303" s="52"/>
    </row>
    <row r="14304" spans="1:12" hidden="1" x14ac:dyDescent="0.3">
      <c r="A14304" s="18" t="str">
        <f t="shared" ref="A14304" si="4809">+IF(OR(C14304=""),"NO",1)</f>
        <v>NO</v>
      </c>
      <c r="B14304" s="18"/>
      <c r="C14304" s="1" t="s">
        <v>124</v>
      </c>
      <c r="E14304" s="329">
        <v>5</v>
      </c>
      <c r="F14304" s="53" t="str">
        <f>+$F$26</f>
        <v>OBJETO</v>
      </c>
      <c r="G14304" s="332" t="s">
        <v>124</v>
      </c>
      <c r="H14304" s="333"/>
      <c r="I14304" s="333"/>
      <c r="J14304" s="333"/>
      <c r="K14304" s="333"/>
      <c r="L14304" s="334"/>
    </row>
    <row r="14305" spans="1:12" hidden="1" x14ac:dyDescent="0.3">
      <c r="A14305" s="18" t="str">
        <f t="shared" ref="A14305" si="4810">+IF(OR(C14304=""),"NO",1)</f>
        <v>NO</v>
      </c>
      <c r="B14305" s="18"/>
      <c r="E14305" s="330"/>
      <c r="F14305" s="54" t="str">
        <f>+$F$27</f>
        <v>CONTRATANTE</v>
      </c>
      <c r="G14305" s="335" t="s">
        <v>124</v>
      </c>
      <c r="H14305" s="310"/>
      <c r="I14305" s="310"/>
      <c r="J14305" s="310"/>
      <c r="K14305" s="310"/>
      <c r="L14305" s="336"/>
    </row>
    <row r="14306" spans="1:12" hidden="1" x14ac:dyDescent="0.3">
      <c r="A14306" s="18" t="str">
        <f t="shared" ref="A14306" si="4811">+IF(OR(C14304=""),"NO",1)</f>
        <v>NO</v>
      </c>
      <c r="B14306" s="18"/>
      <c r="E14306" s="330"/>
      <c r="F14306" s="54" t="str">
        <f>+$F$28</f>
        <v>APORTANTE</v>
      </c>
      <c r="G14306" s="337" t="s">
        <v>124</v>
      </c>
      <c r="H14306" s="338"/>
      <c r="I14306" s="338"/>
      <c r="J14306" s="338"/>
      <c r="K14306" s="338"/>
      <c r="L14306" s="339"/>
    </row>
    <row r="14307" spans="1:12" hidden="1" x14ac:dyDescent="0.3">
      <c r="A14307" s="18" t="str">
        <f t="shared" ref="A14307" si="4812">+IF(OR(C14304=""),"NO",1)</f>
        <v>NO</v>
      </c>
      <c r="B14307" s="18"/>
      <c r="E14307" s="330"/>
      <c r="F14307" s="54" t="str">
        <f>+$F$29</f>
        <v>VALOR /SMMLV)</v>
      </c>
      <c r="G14307" s="55" t="s">
        <v>124</v>
      </c>
      <c r="H14307" s="56" t="str">
        <f>+$H$29</f>
        <v>% PART..</v>
      </c>
      <c r="I14307" s="57" t="s">
        <v>124</v>
      </c>
      <c r="J14307" s="58" t="str">
        <f>+$J$29</f>
        <v>VALOR ACREDITADO</v>
      </c>
      <c r="K14307" s="59"/>
      <c r="L14307" s="47" t="s">
        <v>124</v>
      </c>
    </row>
    <row r="14308" spans="1:12" hidden="1" x14ac:dyDescent="0.3">
      <c r="A14308" s="18" t="str">
        <f t="shared" ref="A14308" si="4813">+IF(OR(C14304=""),"NO",1)</f>
        <v>NO</v>
      </c>
      <c r="B14308" s="18"/>
      <c r="E14308" s="330"/>
      <c r="F14308" s="60" t="str">
        <f>+$F$30</f>
        <v>EXPERIENCIA APORTADA</v>
      </c>
      <c r="G14308" s="340" t="s">
        <v>124</v>
      </c>
      <c r="H14308" s="341"/>
      <c r="I14308" s="341"/>
      <c r="J14308" s="341"/>
      <c r="K14308" s="341"/>
      <c r="L14308" s="342"/>
    </row>
    <row r="14309" spans="1:12" hidden="1" x14ac:dyDescent="0.3">
      <c r="A14309" s="18" t="str">
        <f t="shared" ref="A14309" si="4814">+IF(OR(C14304=""),"NO",1)</f>
        <v>NO</v>
      </c>
      <c r="B14309" s="18"/>
      <c r="E14309" s="331"/>
      <c r="F14309" s="62" t="str">
        <f>+$F$31</f>
        <v>OBSERVACIÓN</v>
      </c>
      <c r="G14309" s="343" t="s">
        <v>124</v>
      </c>
      <c r="H14309" s="344"/>
      <c r="I14309" s="344"/>
      <c r="J14309" s="344"/>
      <c r="K14309" s="344"/>
      <c r="L14309" s="345"/>
    </row>
    <row r="14310" spans="1:12" ht="8.5" hidden="1" customHeight="1" x14ac:dyDescent="0.3">
      <c r="A14310" s="18" t="str">
        <f t="shared" ref="A14310" si="4815">+IF(OR(C14304=""),"NO",1)</f>
        <v>NO</v>
      </c>
      <c r="B14310" s="18"/>
      <c r="E14310" s="49"/>
      <c r="F14310" s="50"/>
      <c r="G14310" s="51"/>
      <c r="H14310" s="51"/>
      <c r="I14310" s="51"/>
      <c r="J14310" s="51"/>
      <c r="K14310" s="51"/>
      <c r="L14310" s="52"/>
    </row>
    <row r="14311" spans="1:12" hidden="1" x14ac:dyDescent="0.3">
      <c r="A14311" s="18" t="str">
        <f t="shared" ref="A14311" si="4816">+IF(OR(C14311=""),"NO",1)</f>
        <v>NO</v>
      </c>
      <c r="B14311" s="18"/>
      <c r="C14311" s="1" t="s">
        <v>124</v>
      </c>
      <c r="E14311" s="329">
        <v>6</v>
      </c>
      <c r="F14311" s="53" t="str">
        <f>+$F$26</f>
        <v>OBJETO</v>
      </c>
      <c r="G14311" s="332" t="s">
        <v>124</v>
      </c>
      <c r="H14311" s="333"/>
      <c r="I14311" s="333"/>
      <c r="J14311" s="333"/>
      <c r="K14311" s="333"/>
      <c r="L14311" s="334"/>
    </row>
    <row r="14312" spans="1:12" hidden="1" x14ac:dyDescent="0.3">
      <c r="A14312" s="18" t="str">
        <f t="shared" ref="A14312" si="4817">+IF(OR(C14311=""),"NO",1)</f>
        <v>NO</v>
      </c>
      <c r="B14312" s="18"/>
      <c r="E14312" s="330"/>
      <c r="F14312" s="54" t="str">
        <f>+$F$27</f>
        <v>CONTRATANTE</v>
      </c>
      <c r="G14312" s="335" t="s">
        <v>124</v>
      </c>
      <c r="H14312" s="310"/>
      <c r="I14312" s="310"/>
      <c r="J14312" s="310"/>
      <c r="K14312" s="310"/>
      <c r="L14312" s="336"/>
    </row>
    <row r="14313" spans="1:12" hidden="1" x14ac:dyDescent="0.3">
      <c r="A14313" s="18" t="str">
        <f t="shared" ref="A14313" si="4818">+IF(OR(C14311=""),"NO",1)</f>
        <v>NO</v>
      </c>
      <c r="B14313" s="18"/>
      <c r="E14313" s="330"/>
      <c r="F14313" s="54" t="str">
        <f>+$F$28</f>
        <v>APORTANTE</v>
      </c>
      <c r="G14313" s="337" t="s">
        <v>124</v>
      </c>
      <c r="H14313" s="338"/>
      <c r="I14313" s="338"/>
      <c r="J14313" s="338"/>
      <c r="K14313" s="338"/>
      <c r="L14313" s="339"/>
    </row>
    <row r="14314" spans="1:12" hidden="1" x14ac:dyDescent="0.3">
      <c r="A14314" s="18" t="str">
        <f t="shared" ref="A14314" si="4819">+IF(OR(C14311=""),"NO",1)</f>
        <v>NO</v>
      </c>
      <c r="B14314" s="18"/>
      <c r="E14314" s="330"/>
      <c r="F14314" s="54" t="str">
        <f>+$F$29</f>
        <v>VALOR /SMMLV)</v>
      </c>
      <c r="G14314" s="55" t="s">
        <v>124</v>
      </c>
      <c r="H14314" s="56" t="str">
        <f>+$H$29</f>
        <v>% PART..</v>
      </c>
      <c r="I14314" s="57" t="s">
        <v>124</v>
      </c>
      <c r="J14314" s="58" t="str">
        <f>+$J$29</f>
        <v>VALOR ACREDITADO</v>
      </c>
      <c r="K14314" s="59"/>
      <c r="L14314" s="47" t="s">
        <v>124</v>
      </c>
    </row>
    <row r="14315" spans="1:12" hidden="1" x14ac:dyDescent="0.3">
      <c r="A14315" s="18" t="str">
        <f t="shared" ref="A14315" si="4820">+IF(OR(C14311=""),"NO",1)</f>
        <v>NO</v>
      </c>
      <c r="B14315" s="18"/>
      <c r="E14315" s="330"/>
      <c r="F14315" s="60" t="str">
        <f>+$F$30</f>
        <v>EXPERIENCIA APORTADA</v>
      </c>
      <c r="G14315" s="340" t="s">
        <v>124</v>
      </c>
      <c r="H14315" s="341"/>
      <c r="I14315" s="341"/>
      <c r="J14315" s="341"/>
      <c r="K14315" s="341"/>
      <c r="L14315" s="342"/>
    </row>
    <row r="14316" spans="1:12" hidden="1" x14ac:dyDescent="0.3">
      <c r="A14316" s="18" t="str">
        <f t="shared" ref="A14316" si="4821">+IF(OR(C14311=""),"NO",1)</f>
        <v>NO</v>
      </c>
      <c r="B14316" s="18"/>
      <c r="E14316" s="331"/>
      <c r="F14316" s="62" t="str">
        <f>+$F$31</f>
        <v>OBSERVACIÓN</v>
      </c>
      <c r="G14316" s="343" t="s">
        <v>124</v>
      </c>
      <c r="H14316" s="344"/>
      <c r="I14316" s="344"/>
      <c r="J14316" s="344"/>
      <c r="K14316" s="344"/>
      <c r="L14316" s="345"/>
    </row>
    <row r="14317" spans="1:12" ht="8.5" hidden="1" customHeight="1" x14ac:dyDescent="0.3">
      <c r="A14317" s="18" t="str">
        <f t="shared" ref="A14317" si="4822">+IF(OR(C14311=""),"NO",1)</f>
        <v>NO</v>
      </c>
      <c r="B14317" s="18"/>
      <c r="E14317" s="49"/>
      <c r="F14317" s="50"/>
      <c r="G14317" s="51"/>
      <c r="H14317" s="51"/>
      <c r="I14317" s="51"/>
      <c r="J14317" s="51"/>
      <c r="K14317" s="51"/>
      <c r="L14317" s="52"/>
    </row>
    <row r="14318" spans="1:12" hidden="1" x14ac:dyDescent="0.3">
      <c r="A14318" s="18" t="str">
        <f t="shared" ref="A14318" si="4823">+IF(OR(C14318=""),"NO",1)</f>
        <v>NO</v>
      </c>
      <c r="B14318" s="18"/>
      <c r="C14318" s="1" t="s">
        <v>124</v>
      </c>
      <c r="E14318" s="329">
        <v>7</v>
      </c>
      <c r="F14318" s="53" t="str">
        <f>+$F$26</f>
        <v>OBJETO</v>
      </c>
      <c r="G14318" s="332" t="s">
        <v>124</v>
      </c>
      <c r="H14318" s="333"/>
      <c r="I14318" s="333"/>
      <c r="J14318" s="333"/>
      <c r="K14318" s="333"/>
      <c r="L14318" s="334"/>
    </row>
    <row r="14319" spans="1:12" hidden="1" x14ac:dyDescent="0.3">
      <c r="A14319" s="18" t="str">
        <f t="shared" ref="A14319" si="4824">+IF(OR(C14318=""),"NO",1)</f>
        <v>NO</v>
      </c>
      <c r="B14319" s="18"/>
      <c r="E14319" s="330"/>
      <c r="F14319" s="54" t="str">
        <f>+$F$27</f>
        <v>CONTRATANTE</v>
      </c>
      <c r="G14319" s="335" t="s">
        <v>124</v>
      </c>
      <c r="H14319" s="310"/>
      <c r="I14319" s="310"/>
      <c r="J14319" s="310"/>
      <c r="K14319" s="310"/>
      <c r="L14319" s="336"/>
    </row>
    <row r="14320" spans="1:12" hidden="1" x14ac:dyDescent="0.3">
      <c r="A14320" s="18" t="str">
        <f t="shared" ref="A14320" si="4825">+IF(OR(C14318=""),"NO",1)</f>
        <v>NO</v>
      </c>
      <c r="B14320" s="18"/>
      <c r="E14320" s="330"/>
      <c r="F14320" s="54" t="str">
        <f>+$F$28</f>
        <v>APORTANTE</v>
      </c>
      <c r="G14320" s="337" t="s">
        <v>124</v>
      </c>
      <c r="H14320" s="338"/>
      <c r="I14320" s="338"/>
      <c r="J14320" s="338"/>
      <c r="K14320" s="338"/>
      <c r="L14320" s="339"/>
    </row>
    <row r="14321" spans="1:12" hidden="1" x14ac:dyDescent="0.3">
      <c r="A14321" s="18" t="str">
        <f t="shared" ref="A14321" si="4826">+IF(OR(C14318=""),"NO",1)</f>
        <v>NO</v>
      </c>
      <c r="B14321" s="18"/>
      <c r="E14321" s="330"/>
      <c r="F14321" s="54" t="str">
        <f>+$F$29</f>
        <v>VALOR /SMMLV)</v>
      </c>
      <c r="G14321" s="55" t="s">
        <v>124</v>
      </c>
      <c r="H14321" s="56" t="str">
        <f>+$H$29</f>
        <v>% PART..</v>
      </c>
      <c r="I14321" s="57" t="s">
        <v>124</v>
      </c>
      <c r="J14321" s="58" t="str">
        <f>+$J$29</f>
        <v>VALOR ACREDITADO</v>
      </c>
      <c r="K14321" s="59"/>
      <c r="L14321" s="47" t="s">
        <v>124</v>
      </c>
    </row>
    <row r="14322" spans="1:12" hidden="1" x14ac:dyDescent="0.3">
      <c r="A14322" s="18" t="str">
        <f t="shared" ref="A14322" si="4827">+IF(OR(C14318=""),"NO",1)</f>
        <v>NO</v>
      </c>
      <c r="B14322" s="18"/>
      <c r="E14322" s="330"/>
      <c r="F14322" s="60" t="str">
        <f>+$F$30</f>
        <v>EXPERIENCIA APORTADA</v>
      </c>
      <c r="G14322" s="340" t="s">
        <v>124</v>
      </c>
      <c r="H14322" s="341"/>
      <c r="I14322" s="341"/>
      <c r="J14322" s="341"/>
      <c r="K14322" s="341"/>
      <c r="L14322" s="342"/>
    </row>
    <row r="14323" spans="1:12" hidden="1" x14ac:dyDescent="0.3">
      <c r="A14323" s="18" t="str">
        <f t="shared" ref="A14323" si="4828">+IF(OR(C14318=""),"NO",1)</f>
        <v>NO</v>
      </c>
      <c r="B14323" s="18"/>
      <c r="E14323" s="331"/>
      <c r="F14323" s="62" t="str">
        <f>+$F$31</f>
        <v>OBSERVACIÓN</v>
      </c>
      <c r="G14323" s="343" t="s">
        <v>124</v>
      </c>
      <c r="H14323" s="344"/>
      <c r="I14323" s="344"/>
      <c r="J14323" s="344"/>
      <c r="K14323" s="344"/>
      <c r="L14323" s="345"/>
    </row>
    <row r="14324" spans="1:12" hidden="1" x14ac:dyDescent="0.3">
      <c r="A14324" s="18" t="str">
        <f t="shared" ref="A14324" si="4829">+IF(OR(C14318=""),"NO",1)</f>
        <v>NO</v>
      </c>
      <c r="B14324" s="18"/>
      <c r="E14324" s="49"/>
      <c r="F14324" s="50"/>
      <c r="G14324" s="51"/>
      <c r="H14324" s="51"/>
      <c r="I14324" s="51"/>
      <c r="J14324" s="51"/>
      <c r="K14324" s="51"/>
      <c r="L14324" s="52"/>
    </row>
    <row r="14325" spans="1:12" hidden="1" x14ac:dyDescent="0.3">
      <c r="A14325" s="1" t="str">
        <f>+A14260</f>
        <v>NO</v>
      </c>
      <c r="C14325" s="1" t="str">
        <f>"N"&amp;C14260</f>
        <v>N</v>
      </c>
      <c r="E14325" s="63"/>
      <c r="F14325" s="64" t="str">
        <f>+$F$75</f>
        <v>TOTAL DE CONTRATOS PRESENTADOS VÁLIDOS QUE CUMPLEN EXPERIENCIA ACREDITADA:</v>
      </c>
      <c r="G14325" s="65"/>
      <c r="H14325" s="65"/>
      <c r="I14325" s="65"/>
      <c r="J14325" s="66"/>
      <c r="K14325" s="65"/>
      <c r="L14325" s="67" t="s">
        <v>124</v>
      </c>
    </row>
    <row r="14326" spans="1:12" ht="6.65" hidden="1" customHeight="1" x14ac:dyDescent="0.3">
      <c r="A14326" s="1" t="str">
        <f>+A14260</f>
        <v>NO</v>
      </c>
      <c r="E14326" s="51"/>
      <c r="F14326" s="50"/>
      <c r="G14326" s="51"/>
      <c r="H14326" s="51"/>
      <c r="I14326" s="51"/>
      <c r="J14326" s="51"/>
      <c r="K14326" s="51"/>
      <c r="L14326" s="51"/>
    </row>
    <row r="14327" spans="1:12" hidden="1" x14ac:dyDescent="0.3">
      <c r="A14327" s="1" t="str">
        <f>+A14260</f>
        <v>NO</v>
      </c>
      <c r="E14327" s="63"/>
      <c r="F14327" s="63" t="str">
        <f>+$F$77</f>
        <v>ACREDITA SUMINISTRO E INSTALACIÓN DE MOBILIARIO POR LO MENOS EN UN (1) CONTRATO VÁLIDO</v>
      </c>
      <c r="G14327" s="65"/>
      <c r="H14327" s="65"/>
      <c r="I14327" s="65"/>
      <c r="J14327" s="66"/>
      <c r="K14327" s="65"/>
      <c r="L14327" s="68" t="s">
        <v>157</v>
      </c>
    </row>
    <row r="14328" spans="1:12" ht="5.15" hidden="1" customHeight="1" x14ac:dyDescent="0.3">
      <c r="A14328" s="1" t="str">
        <f>+A14260</f>
        <v>NO</v>
      </c>
      <c r="E14328" s="51"/>
      <c r="F14328" s="50"/>
      <c r="G14328" s="51"/>
      <c r="H14328" s="51"/>
      <c r="I14328" s="51"/>
      <c r="J14328" s="51"/>
      <c r="K14328" s="51"/>
      <c r="L14328" s="51"/>
    </row>
    <row r="14329" spans="1:12" ht="12.75" hidden="1" customHeight="1" x14ac:dyDescent="0.3">
      <c r="A14329" s="1" t="str">
        <f>+A14260</f>
        <v>NO</v>
      </c>
      <c r="E14329" s="69" t="str">
        <f>+$E$79</f>
        <v>EXPERIENCIA ESPECÍFICA NUMERAL 10.1.1 A</v>
      </c>
      <c r="F14329" s="70"/>
      <c r="G14329" s="70"/>
      <c r="H14329" s="70"/>
      <c r="I14329" s="70"/>
      <c r="J14329" s="70"/>
      <c r="K14329" s="70"/>
      <c r="L14329" s="71"/>
    </row>
    <row r="14330" spans="1:12" ht="26.5" hidden="1" customHeight="1" x14ac:dyDescent="0.3">
      <c r="A14330" s="1" t="str">
        <f>+A14260</f>
        <v>NO</v>
      </c>
      <c r="E14330" s="72"/>
      <c r="F14330" s="325" t="str">
        <f>+$F$80</f>
        <v>Por lo menos uno (1) de los contratos válidos aportados como experiencia general debe corresponder mínimo al 60% del presupuesto oficial del presente proceso de selección.  (SMMLV)</v>
      </c>
      <c r="G14330" s="326"/>
      <c r="H14330" s="326"/>
      <c r="I14330" s="326"/>
      <c r="J14330" s="326"/>
      <c r="K14330" s="73" t="s">
        <v>124</v>
      </c>
      <c r="L14330" s="74" t="s">
        <v>124</v>
      </c>
    </row>
    <row r="14331" spans="1:12" ht="23.5" hidden="1" customHeight="1" x14ac:dyDescent="0.3">
      <c r="A14331" s="1" t="str">
        <f>+A14260</f>
        <v>NO</v>
      </c>
      <c r="E14331" s="63"/>
      <c r="F14331" s="325" t="str">
        <f>+$F$81</f>
        <v xml:space="preserve">Deberá acreditarse en al menos uno (1) de los contratos válidos aportados como experiencia general una </v>
      </c>
      <c r="G14331" s="326"/>
      <c r="H14331" s="326"/>
      <c r="I14331" s="326"/>
      <c r="J14331" s="326"/>
      <c r="K14331" s="73" t="s">
        <v>124</v>
      </c>
      <c r="L14331" s="74" t="s">
        <v>124</v>
      </c>
    </row>
    <row r="14332" spans="1:12" ht="23.5" hidden="1" customHeight="1" x14ac:dyDescent="0.3">
      <c r="A14332" s="18" t="s">
        <v>30</v>
      </c>
      <c r="E14332" s="63"/>
      <c r="F14332" s="325" t="str">
        <f>+$F$82</f>
        <v xml:space="preserve">Deberá acreditarse en al menos uno (1) de los contratos válidos aportados interventoría a intervención de </v>
      </c>
      <c r="G14332" s="326"/>
      <c r="H14332" s="326"/>
      <c r="I14332" s="326"/>
      <c r="J14332" s="326"/>
      <c r="K14332" s="73">
        <f>+$K$82</f>
        <v>0</v>
      </c>
      <c r="L14332" s="74" t="s">
        <v>124</v>
      </c>
    </row>
    <row r="14333" spans="1:12" ht="36" hidden="1" customHeight="1" x14ac:dyDescent="0.3">
      <c r="A14333" s="18" t="s">
        <v>30</v>
      </c>
      <c r="E14333" s="63"/>
      <c r="F14333" s="325" t="str">
        <f>+$F$83</f>
        <v xml:space="preserve">Deberá acreditarse en al menos uno (1) de los contratos válidos aportados interventoría a intervención de </v>
      </c>
      <c r="G14333" s="326"/>
      <c r="H14333" s="326"/>
      <c r="I14333" s="326"/>
      <c r="J14333" s="326"/>
      <c r="K14333" s="75">
        <f>+$K$83</f>
        <v>0</v>
      </c>
      <c r="L14333" s="76" t="s">
        <v>124</v>
      </c>
    </row>
    <row r="14334" spans="1:12" hidden="1" x14ac:dyDescent="0.3">
      <c r="A14334" s="1" t="str">
        <f>+A14260</f>
        <v>NO</v>
      </c>
      <c r="E14334" s="51"/>
      <c r="F14334" s="50"/>
      <c r="G14334" s="51"/>
      <c r="H14334" s="51"/>
      <c r="I14334" s="51"/>
      <c r="J14334" s="51"/>
      <c r="K14334" s="51"/>
      <c r="L14334" s="51"/>
    </row>
    <row r="14335" spans="1:12" ht="12.75" hidden="1" customHeight="1" x14ac:dyDescent="0.3">
      <c r="A14335" s="1" t="str">
        <f>+A14260</f>
        <v>NO</v>
      </c>
      <c r="E14335" s="40" t="str">
        <f>+$E$85</f>
        <v>VALOR MÍNIMO A CERIFICAR % P.O EN SMMMLV. NUMERAL 3.9.1</v>
      </c>
      <c r="F14335" s="41"/>
      <c r="G14335" s="41"/>
      <c r="H14335" s="41"/>
      <c r="I14335" s="41"/>
      <c r="J14335" s="41"/>
      <c r="K14335" s="41"/>
      <c r="L14335" s="42"/>
    </row>
    <row r="14336" spans="1:12" hidden="1" x14ac:dyDescent="0.3">
      <c r="A14336" s="1" t="str">
        <f>+A14260</f>
        <v>NO</v>
      </c>
      <c r="C14336" s="1" t="str">
        <f>"M"&amp;C14260</f>
        <v>M</v>
      </c>
      <c r="E14336" s="77" t="str">
        <f>+$E$86</f>
        <v>100% P.O.</v>
      </c>
      <c r="F14336" s="78"/>
      <c r="G14336" s="61">
        <v>242.41716883554506</v>
      </c>
      <c r="H14336" s="124" t="str">
        <f>+$H$86</f>
        <v>TOTAL EJECUTADO DE CONTRATOS ACREDITADOS</v>
      </c>
      <c r="I14336" s="124"/>
      <c r="J14336" s="124"/>
      <c r="K14336" s="55" t="s">
        <v>124</v>
      </c>
      <c r="L14336" s="47" t="s">
        <v>124</v>
      </c>
    </row>
    <row r="14337" spans="1:12" hidden="1" x14ac:dyDescent="0.3">
      <c r="A14337" s="1" t="str">
        <f>+A14260</f>
        <v>NO</v>
      </c>
      <c r="E14337" s="39"/>
      <c r="F14337" s="39"/>
      <c r="G14337" s="39"/>
      <c r="H14337" s="39"/>
      <c r="I14337" s="39"/>
      <c r="J14337" s="39"/>
      <c r="K14337" s="39"/>
      <c r="L14337" s="39"/>
    </row>
    <row r="14338" spans="1:12" ht="12.75" hidden="1" customHeight="1" x14ac:dyDescent="0.3">
      <c r="A14338" s="18" t="s">
        <v>30</v>
      </c>
      <c r="B14338" s="18"/>
      <c r="E14338" s="40" t="str">
        <f>+$E$88</f>
        <v>CONSIDERACIONES PARA LA VALIDEZ DE LA EXPERIENCIA REQUERIDA: EXPERIENCIA PROPONENTES PLURALES NUMERAL 10.1.2 D</v>
      </c>
      <c r="F14338" s="41"/>
      <c r="G14338" s="41"/>
      <c r="H14338" s="41"/>
      <c r="I14338" s="41"/>
      <c r="J14338" s="41"/>
      <c r="K14338" s="41"/>
      <c r="L14338" s="42"/>
    </row>
    <row r="14339" spans="1:12" ht="28" hidden="1" customHeight="1" x14ac:dyDescent="0.3">
      <c r="A14339" s="18" t="s">
        <v>30</v>
      </c>
      <c r="B14339" s="18"/>
      <c r="C14339" s="1" t="str">
        <f>"O"&amp;C14260</f>
        <v>O</v>
      </c>
      <c r="E14339" s="80" t="str">
        <f>+$E$89</f>
        <v>i)</v>
      </c>
      <c r="F14339" s="327" t="str">
        <f>+$F$89</f>
        <v>Uno de los integrantes debe aportar como mínimo el cincuenta por ciento (50 %) de la experiencia solicitada</v>
      </c>
      <c r="G14339" s="328"/>
      <c r="H14339" s="328"/>
      <c r="I14339" s="328"/>
      <c r="J14339" s="328"/>
      <c r="K14339" s="73" t="s">
        <v>124</v>
      </c>
      <c r="L14339" s="47" t="s">
        <v>124</v>
      </c>
    </row>
    <row r="14340" spans="1:12" ht="28" hidden="1" customHeight="1" x14ac:dyDescent="0.3">
      <c r="A14340" s="18" t="s">
        <v>30</v>
      </c>
      <c r="B14340" s="18"/>
      <c r="C14340" s="1" t="str">
        <f>"O"&amp;C14260</f>
        <v>O</v>
      </c>
      <c r="E14340" s="80" t="str">
        <f>+$E$90</f>
        <v>ii)</v>
      </c>
      <c r="F14340" s="327" t="str">
        <f>+$F$90</f>
        <v>Todos los demás ntegrantes deben acreditar al menos el cinco por ciento (5 %) de la experiencia solicitada, solo uno (1) de los integrantes podrá no acreditar experiencia pero su porcentaje de participación  no podrá superar el diez por ciento (10 %)</v>
      </c>
      <c r="G14340" s="328"/>
      <c r="H14340" s="328"/>
      <c r="I14340" s="328"/>
      <c r="J14340" s="328"/>
      <c r="K14340" s="73" t="s">
        <v>124</v>
      </c>
      <c r="L14340" s="47" t="s">
        <v>124</v>
      </c>
    </row>
    <row r="14341" spans="1:12" hidden="1" x14ac:dyDescent="0.3">
      <c r="A14341" s="18" t="s">
        <v>30</v>
      </c>
      <c r="B14341" s="18"/>
      <c r="E14341" s="39"/>
      <c r="F14341" s="39"/>
      <c r="G14341" s="39"/>
      <c r="H14341" s="39"/>
      <c r="I14341" s="39"/>
      <c r="J14341" s="39"/>
      <c r="K14341" s="39"/>
      <c r="L14341" s="39"/>
    </row>
    <row r="14342" spans="1:12" ht="13" hidden="1" customHeight="1" x14ac:dyDescent="0.3">
      <c r="A14342" s="18" t="str">
        <f>+A14260</f>
        <v>NO</v>
      </c>
      <c r="B14342" s="18"/>
      <c r="E14342" s="69" t="str">
        <f>+$E$92</f>
        <v>VERIFICACIÓN Y ASIGNACIÓN DE PUNTAJE POR LA EXPERIENCIA DEL PROPONENTE</v>
      </c>
      <c r="F14342" s="70"/>
      <c r="G14342" s="70"/>
      <c r="H14342" s="70"/>
      <c r="I14342" s="70"/>
      <c r="J14342" s="70"/>
      <c r="K14342" s="70"/>
      <c r="L14342" s="71"/>
    </row>
    <row r="14343" spans="1:12" hidden="1" x14ac:dyDescent="0.3">
      <c r="A14343" s="18" t="str">
        <f>+A14260</f>
        <v>NO</v>
      </c>
      <c r="B14343" s="18"/>
      <c r="E14343" s="81"/>
      <c r="F14343" s="323" t="str">
        <f>+$F$93</f>
        <v>No. CONTRATOS QUE ACREDITAN LA EXPERIENCIA (NO OBJETO DE SUBSANACIÓN)</v>
      </c>
      <c r="G14343" s="324"/>
      <c r="H14343" s="324"/>
      <c r="I14343" s="324"/>
      <c r="J14343" s="324"/>
      <c r="K14343" s="82"/>
      <c r="L14343" s="83" t="s">
        <v>124</v>
      </c>
    </row>
    <row r="14344" spans="1:12" ht="13" hidden="1" customHeight="1" x14ac:dyDescent="0.3">
      <c r="A14344" s="18" t="str">
        <f>+A14260</f>
        <v>NO</v>
      </c>
      <c r="B14344" s="18"/>
      <c r="E14344" s="84"/>
      <c r="F14344" s="323" t="str">
        <f>+$F$94</f>
        <v>TOTAL EJECUTADO DE CONTRATOS ACREDITADOS PROPUESTA INICIAL</v>
      </c>
      <c r="G14344" s="324"/>
      <c r="H14344" s="324"/>
      <c r="I14344" s="324"/>
      <c r="J14344" s="324"/>
      <c r="K14344" s="85"/>
      <c r="L14344" s="86" t="s">
        <v>124</v>
      </c>
    </row>
    <row r="14345" spans="1:12" ht="13" hidden="1" customHeight="1" x14ac:dyDescent="0.3">
      <c r="A14345" s="18" t="str">
        <f>+A14260</f>
        <v>NO</v>
      </c>
      <c r="B14345" s="18"/>
      <c r="E14345" s="87"/>
      <c r="F14345" s="323" t="str">
        <f>+$F$95</f>
        <v>PROMEDIO VALOR ACREDITADO EN SMMLV</v>
      </c>
      <c r="G14345" s="324"/>
      <c r="H14345" s="324"/>
      <c r="I14345" s="324"/>
      <c r="J14345" s="324"/>
      <c r="K14345" s="66"/>
      <c r="L14345" s="88" t="s">
        <v>124</v>
      </c>
    </row>
    <row r="14346" spans="1:12" hidden="1" x14ac:dyDescent="0.3">
      <c r="A14346" s="18" t="str">
        <f>+A14260</f>
        <v>NO</v>
      </c>
      <c r="B14346" s="18"/>
      <c r="E14346" s="89"/>
      <c r="F14346" s="89"/>
      <c r="G14346" s="89"/>
      <c r="H14346" s="89"/>
      <c r="I14346" s="89"/>
      <c r="J14346" s="89"/>
      <c r="K14346" s="89"/>
      <c r="L14346" s="89"/>
    </row>
    <row r="14347" spans="1:12" ht="13" hidden="1" customHeight="1" x14ac:dyDescent="0.3">
      <c r="A14347" s="18" t="str">
        <f>+A14260</f>
        <v>NO</v>
      </c>
      <c r="B14347" s="18"/>
      <c r="E14347" s="69" t="str">
        <f>+$E$97</f>
        <v>3.9.2 EXIGENCIAS MÍNIMAS DE EXPERIENCIA Y FORMACIÓN ACADÉMICA DEL EQUIPO DE TRABAJO</v>
      </c>
      <c r="F14347" s="70"/>
      <c r="G14347" s="70"/>
      <c r="H14347" s="70"/>
      <c r="I14347" s="70"/>
      <c r="J14347" s="70"/>
      <c r="K14347" s="70"/>
      <c r="L14347" s="71"/>
    </row>
    <row r="14348" spans="1:12" hidden="1" x14ac:dyDescent="0.3">
      <c r="A14348" s="18" t="str">
        <f>+A14260</f>
        <v>NO</v>
      </c>
      <c r="B14348" s="18"/>
      <c r="E14348" s="90" t="str">
        <f>+$E$98</f>
        <v>Formulario 8</v>
      </c>
      <c r="F14348" s="315" t="s">
        <v>46</v>
      </c>
      <c r="G14348" s="316"/>
      <c r="H14348" s="317"/>
      <c r="I14348" s="318"/>
      <c r="J14348" s="318"/>
      <c r="K14348" s="318"/>
      <c r="L14348" s="319"/>
    </row>
    <row r="14349" spans="1:12" hidden="1" x14ac:dyDescent="0.3">
      <c r="A14349" s="18" t="str">
        <f>+A14260</f>
        <v>NO</v>
      </c>
      <c r="B14349" s="18"/>
      <c r="E14349" s="91" t="s">
        <v>124</v>
      </c>
      <c r="F14349" s="91" t="str">
        <f>+$F$99</f>
        <v>Director de Interventoría</v>
      </c>
      <c r="G14349" s="91" t="str">
        <f>+$G$99</f>
        <v>Residente de Interventoría</v>
      </c>
      <c r="H14349" s="320"/>
      <c r="I14349" s="321"/>
      <c r="J14349" s="321"/>
      <c r="K14349" s="321"/>
      <c r="L14349" s="322"/>
    </row>
    <row r="14350" spans="1:12" hidden="1" x14ac:dyDescent="0.3">
      <c r="A14350" s="18" t="str">
        <f>+A14260</f>
        <v>NO</v>
      </c>
      <c r="B14350" s="18"/>
      <c r="E14350" s="304" t="str">
        <f>+$E$100</f>
        <v>OBSERVACIONES RESPECTO REQUISITO HABILITANTE DEL PERSONAL CLAVE EVALUABLE</v>
      </c>
      <c r="F14350" s="305"/>
      <c r="G14350" s="305"/>
      <c r="H14350" s="305"/>
      <c r="I14350" s="305"/>
      <c r="J14350" s="305"/>
      <c r="K14350" s="305"/>
      <c r="L14350" s="305"/>
    </row>
    <row r="14351" spans="1:12" hidden="1" x14ac:dyDescent="0.3">
      <c r="A14351" s="18" t="str">
        <f>+A14260</f>
        <v>NO</v>
      </c>
      <c r="B14351" s="18"/>
      <c r="E14351" s="312" t="s">
        <v>124</v>
      </c>
      <c r="F14351" s="313"/>
      <c r="G14351" s="313"/>
      <c r="H14351" s="313"/>
      <c r="I14351" s="313"/>
      <c r="J14351" s="313"/>
      <c r="K14351" s="313"/>
      <c r="L14351" s="314"/>
    </row>
    <row r="14352" spans="1:12" hidden="1" x14ac:dyDescent="0.3">
      <c r="A14352" s="18" t="str">
        <f>+A14260</f>
        <v>NO</v>
      </c>
      <c r="B14352" s="18"/>
      <c r="E14352" s="89"/>
      <c r="F14352" s="89"/>
      <c r="G14352" s="89"/>
      <c r="H14352" s="89"/>
      <c r="I14352" s="89"/>
      <c r="J14352" s="89"/>
      <c r="K14352" s="89"/>
      <c r="L14352" s="89"/>
    </row>
    <row r="14353" spans="1:12" ht="13" hidden="1" customHeight="1" x14ac:dyDescent="0.3">
      <c r="A14353" s="18" t="str">
        <f>+A14260</f>
        <v>NO</v>
      </c>
      <c r="B14353" s="18"/>
      <c r="E14353" s="69" t="str">
        <f>+$E$103</f>
        <v>4.2 EQUIPO DE TRABAJO (Personal Clave Evaluable)</v>
      </c>
      <c r="F14353" s="70"/>
      <c r="G14353" s="70"/>
      <c r="H14353" s="70"/>
      <c r="I14353" s="70"/>
      <c r="J14353" s="70"/>
      <c r="K14353" s="70"/>
      <c r="L14353" s="71"/>
    </row>
    <row r="14354" spans="1:12" ht="23.25" hidden="1" customHeight="1" x14ac:dyDescent="0.3">
      <c r="A14354" s="18" t="str">
        <f>+A14260</f>
        <v>NO</v>
      </c>
      <c r="B14354" s="18"/>
      <c r="E14354" s="90" t="str">
        <f>+$E$104</f>
        <v>Formulario 9</v>
      </c>
      <c r="F14354" s="315" t="s">
        <v>46</v>
      </c>
      <c r="G14354" s="316"/>
      <c r="H14354" s="317"/>
      <c r="I14354" s="318"/>
      <c r="J14354" s="318"/>
      <c r="K14354" s="318"/>
      <c r="L14354" s="319"/>
    </row>
    <row r="14355" spans="1:12" hidden="1" x14ac:dyDescent="0.3">
      <c r="A14355" s="18" t="str">
        <f>+A14260</f>
        <v>NO</v>
      </c>
      <c r="B14355" s="18"/>
      <c r="E14355" s="91" t="s">
        <v>124</v>
      </c>
      <c r="F14355" s="91" t="str">
        <f>+$F$99</f>
        <v>Director de Interventoría</v>
      </c>
      <c r="G14355" s="91" t="str">
        <f>+$G$99</f>
        <v>Residente de Interventoría</v>
      </c>
      <c r="H14355" s="320"/>
      <c r="I14355" s="321"/>
      <c r="J14355" s="321"/>
      <c r="K14355" s="321"/>
      <c r="L14355" s="322"/>
    </row>
    <row r="14356" spans="1:12" hidden="1" x14ac:dyDescent="0.3">
      <c r="A14356" s="18" t="str">
        <f>+A14260</f>
        <v>NO</v>
      </c>
      <c r="B14356" s="18"/>
      <c r="E14356" s="89"/>
      <c r="F14356" s="89"/>
      <c r="G14356" s="89"/>
      <c r="H14356" s="89"/>
      <c r="I14356" s="89"/>
      <c r="J14356" s="89"/>
      <c r="K14356" s="89"/>
      <c r="L14356" s="89"/>
    </row>
    <row r="14357" spans="1:12" hidden="1" x14ac:dyDescent="0.3">
      <c r="A14357" s="1" t="str">
        <f>+A14260</f>
        <v>NO</v>
      </c>
      <c r="E14357" s="92" t="str">
        <f>+E14232</f>
        <v>CRITERIOS DE EVALUACIÓN Y PUNTAJE</v>
      </c>
      <c r="F14357" s="93"/>
      <c r="G14357" s="93"/>
      <c r="H14357" s="93"/>
      <c r="I14357" s="93"/>
      <c r="J14357" s="93"/>
      <c r="K14357" s="94"/>
      <c r="L14357" s="95" t="str">
        <f>+$L$107</f>
        <v>PUNTAJE OBTENIDO</v>
      </c>
    </row>
    <row r="14358" spans="1:12" hidden="1" x14ac:dyDescent="0.3">
      <c r="A14358" s="1" t="str">
        <f>+A14260</f>
        <v>NO</v>
      </c>
      <c r="E14358" s="96" t="str">
        <f>+$E$108</f>
        <v>VALOR</v>
      </c>
      <c r="F14358" s="97" t="str">
        <f>+$F$108</f>
        <v>EQUIPO DE TRABAJO (PERSONAL CLAVE EVALUABLE)</v>
      </c>
      <c r="G14358" s="24"/>
      <c r="H14358" s="24"/>
      <c r="I14358" s="24"/>
      <c r="J14358" s="24"/>
      <c r="K14358" s="24"/>
      <c r="L14358" s="98"/>
    </row>
    <row r="14359" spans="1:12" ht="12.75" hidden="1" customHeight="1" x14ac:dyDescent="0.3">
      <c r="A14359" s="1" t="str">
        <f>+A14260</f>
        <v>NO</v>
      </c>
      <c r="E14359" s="96">
        <f>+$E$109</f>
        <v>5</v>
      </c>
      <c r="F14359" s="307" t="str">
        <f>+$F$109</f>
        <v xml:space="preserve"> Experiencia Específica adicional</v>
      </c>
      <c r="G14359" s="308"/>
      <c r="H14359" s="308"/>
      <c r="I14359" s="308"/>
      <c r="J14359" s="308"/>
      <c r="K14359" s="309"/>
      <c r="L14359" s="99" t="str">
        <f>IFERROR(IF(VLOOKUP(C14260,'R. PUNTAJES'!$C$14:$R$213,'R. PUNTAJES'!$I$10,0)="","",VLOOKUP(C14260,'R. PUNTAJES'!$C$14:$R$213,'R. PUNTAJES'!$I$10,0)),"")</f>
        <v/>
      </c>
    </row>
    <row r="14360" spans="1:12" ht="12.75" hidden="1" customHeight="1" x14ac:dyDescent="0.3">
      <c r="A14360" s="1" t="str">
        <f>+A14260</f>
        <v>NO</v>
      </c>
      <c r="E14360" s="96">
        <f>+$E$110</f>
        <v>5</v>
      </c>
      <c r="F14360" s="307" t="str">
        <f>+$F$110</f>
        <v>Formación Académica adicional</v>
      </c>
      <c r="G14360" s="308"/>
      <c r="H14360" s="308"/>
      <c r="I14360" s="308"/>
      <c r="J14360" s="308"/>
      <c r="K14360" s="309"/>
      <c r="L14360" s="99" t="str">
        <f>IFERROR(IF(VLOOKUP(C14260,'R. PUNTAJES'!$C$14:$R$213,'R. PUNTAJES'!$J$10,0)="","",VLOOKUP(C14260,'R. PUNTAJES'!$C$14:$R$213,'R. PUNTAJES'!$J$10,0)),"")</f>
        <v/>
      </c>
    </row>
    <row r="14361" spans="1:12" hidden="1" x14ac:dyDescent="0.3">
      <c r="A14361" s="18" t="str">
        <f>+A14260</f>
        <v>NO</v>
      </c>
      <c r="B14361" s="18"/>
      <c r="E14361" s="100"/>
      <c r="F14361" s="101" t="str">
        <f>+$F$111</f>
        <v>FACTOR DE SOSTENIBILIDAD</v>
      </c>
      <c r="G14361" s="102"/>
      <c r="H14361" s="102"/>
      <c r="I14361" s="102"/>
      <c r="J14361" s="102"/>
      <c r="K14361" s="102"/>
      <c r="L14361" s="103"/>
    </row>
    <row r="14362" spans="1:12" hidden="1" x14ac:dyDescent="0.3">
      <c r="A14362" s="18" t="str">
        <f>+A14260</f>
        <v>NO</v>
      </c>
      <c r="B14362" s="18"/>
      <c r="E14362" s="104">
        <v>1</v>
      </c>
      <c r="F14362" s="105" t="str">
        <f>+$F$112</f>
        <v>Compromisos Sostenibilidad</v>
      </c>
      <c r="G14362" s="106"/>
      <c r="H14362" s="106"/>
      <c r="I14362" s="106"/>
      <c r="J14362" s="106"/>
      <c r="K14362" s="106"/>
      <c r="L14362" s="107" t="str">
        <f>IFERROR(IF(VLOOKUP(C14260,'R. PUNTAJES'!$C$14:$R$213,'R. PUNTAJES'!$K$10,0)="","",VLOOKUP(C14260,'R. PUNTAJES'!$C$14:$R$213,'R. PUNTAJES'!$K$10,0)),"")</f>
        <v/>
      </c>
    </row>
    <row r="14363" spans="1:12" hidden="1" x14ac:dyDescent="0.3">
      <c r="A14363" s="1" t="str">
        <f>+A14260</f>
        <v>NO</v>
      </c>
      <c r="E14363" s="108"/>
      <c r="F14363" s="109" t="str">
        <f>+$F$113</f>
        <v>APOYO A LA INDUSTRIA NACIONAL</v>
      </c>
      <c r="G14363" s="110"/>
      <c r="H14363" s="110"/>
      <c r="I14363" s="110"/>
      <c r="J14363" s="110"/>
      <c r="K14363" s="110"/>
      <c r="L14363" s="111"/>
    </row>
    <row r="14364" spans="1:12" ht="12.75" hidden="1" customHeight="1" x14ac:dyDescent="0.3">
      <c r="A14364" s="1" t="str">
        <f>+A14260</f>
        <v>NO</v>
      </c>
      <c r="E14364" s="96">
        <v>20</v>
      </c>
      <c r="F14364" s="307" t="str">
        <f>+$F$114</f>
        <v>Promoción de Servicios Nacionales o con Trato Nacional</v>
      </c>
      <c r="G14364" s="308"/>
      <c r="H14364" s="308"/>
      <c r="I14364" s="308"/>
      <c r="J14364" s="308"/>
      <c r="K14364" s="309"/>
      <c r="L14364" s="99" t="str">
        <f>IFERROR(IF(VLOOKUP(C14260,'R. PUNTAJES'!$C$14:$R$213,'R. PUNTAJES'!$L$10,0)="","",
IF(VLOOKUP(C14260,'R. PUNTAJES'!$C$14:$R$213,'R. PUNTAJES'!$L$10,0)=5,0,
VLOOKUP(C14260,'R. PUNTAJES'!$C$14:$R$213,'R. PUNTAJES'!$L$10,0))),"")</f>
        <v/>
      </c>
    </row>
    <row r="14365" spans="1:12" ht="12.75" hidden="1" customHeight="1" x14ac:dyDescent="0.3">
      <c r="A14365" s="1" t="str">
        <f>+A14260</f>
        <v>NO</v>
      </c>
      <c r="E14365" s="96">
        <v>5</v>
      </c>
      <c r="F14365" s="307" t="str">
        <f>+$F$115</f>
        <v>Incorporación de componente nacional en servicios extranjeros</v>
      </c>
      <c r="G14365" s="308"/>
      <c r="H14365" s="308"/>
      <c r="I14365" s="308"/>
      <c r="J14365" s="308"/>
      <c r="K14365" s="309"/>
      <c r="L14365" s="99" t="str">
        <f>IFERROR(IF(VLOOKUP(C14260,'R. PUNTAJES'!$C$14:$R$213,'R. PUNTAJES'!$L$10,0)="","",
IF(VLOOKUP(C14260,'R. PUNTAJES'!$C$14:$R$213,'R. PUNTAJES'!$L$10,0)=20,0,
VLOOKUP(C14260,'R. PUNTAJES'!$C$14:$R$213,'R. PUNTAJES'!$L$10,0))),"")</f>
        <v/>
      </c>
    </row>
    <row r="14366" spans="1:12" hidden="1" x14ac:dyDescent="0.3">
      <c r="A14366" s="1" t="str">
        <f>+A14260</f>
        <v>NO</v>
      </c>
      <c r="E14366" s="112"/>
      <c r="F14366" s="97" t="str">
        <f>+$F$116</f>
        <v>VINCULACIÓN DE PERSONAS CON DISCAPACIDAD</v>
      </c>
      <c r="G14366" s="24"/>
      <c r="H14366" s="24"/>
      <c r="I14366" s="24"/>
      <c r="J14366" s="24"/>
      <c r="K14366" s="24"/>
      <c r="L14366" s="98"/>
    </row>
    <row r="14367" spans="1:12" ht="12.75" hidden="1" customHeight="1" x14ac:dyDescent="0.3">
      <c r="A14367" s="1" t="str">
        <f>+A14260</f>
        <v>NO</v>
      </c>
      <c r="E14367" s="96">
        <v>1</v>
      </c>
      <c r="F14367" s="307" t="str">
        <f>+$F$117</f>
        <v xml:space="preserve">Trabajadores vinculados a la planta de personal </v>
      </c>
      <c r="G14367" s="308"/>
      <c r="H14367" s="308"/>
      <c r="I14367" s="308"/>
      <c r="J14367" s="308"/>
      <c r="K14367" s="309"/>
      <c r="L14367" s="99" t="str">
        <f>IFERROR(IF(VLOOKUP(C14260,'R. PUNTAJES'!$C$14:$R$213,'R. PUNTAJES'!$M$10,0)="","",VLOOKUP(C14260,'R. PUNTAJES'!$C$14:$R$213,'R. PUNTAJES'!$M$10,0)),"")</f>
        <v/>
      </c>
    </row>
    <row r="14368" spans="1:12" hidden="1" x14ac:dyDescent="0.3">
      <c r="A14368" s="1" t="str">
        <f>+A14260</f>
        <v>NO</v>
      </c>
      <c r="E14368" s="112"/>
      <c r="F14368" s="97" t="str">
        <f>+$F$118</f>
        <v>EMPRENDIMIENTOS Y EMPRESAS DE MUJERES</v>
      </c>
      <c r="G14368" s="24"/>
      <c r="H14368" s="24"/>
      <c r="I14368" s="24"/>
      <c r="J14368" s="24"/>
      <c r="K14368" s="24"/>
      <c r="L14368" s="98"/>
    </row>
    <row r="14369" spans="1:16" ht="13" hidden="1" customHeight="1" x14ac:dyDescent="0.3">
      <c r="A14369" s="1" t="str">
        <f>+A14260</f>
        <v>NO</v>
      </c>
      <c r="E14369" s="96">
        <v>0.25</v>
      </c>
      <c r="F14369" s="307" t="str">
        <f>+$F$119</f>
        <v>Emprendimientos y empresas de mujeres</v>
      </c>
      <c r="G14369" s="308"/>
      <c r="H14369" s="308"/>
      <c r="I14369" s="308"/>
      <c r="J14369" s="308"/>
      <c r="K14369" s="309"/>
      <c r="L14369" s="113" t="str">
        <f>IFERROR(IF(VLOOKUP(C14260,'R. PUNTAJES'!$C$14:$R$213,'R. PUNTAJES'!$N$10,0)="","",VLOOKUP(C14260,'R. PUNTAJES'!$C$14:$R$213,'R. PUNTAJES'!$N$10,0)),"")</f>
        <v/>
      </c>
    </row>
    <row r="14370" spans="1:16" hidden="1" x14ac:dyDescent="0.3">
      <c r="A14370" s="18" t="str">
        <f>+A14371</f>
        <v>NO</v>
      </c>
      <c r="B14370" s="18"/>
      <c r="E14370" s="112"/>
      <c r="F14370" s="97" t="str">
        <f>+$F$120</f>
        <v>MIPYME</v>
      </c>
      <c r="G14370" s="24"/>
      <c r="H14370" s="24"/>
      <c r="I14370" s="24"/>
      <c r="J14370" s="24"/>
      <c r="K14370" s="24"/>
      <c r="L14370" s="98"/>
    </row>
    <row r="14371" spans="1:16" hidden="1" x14ac:dyDescent="0.3">
      <c r="A14371" s="18" t="str">
        <f>+IF(E14371=0,"NO",1)</f>
        <v>NO</v>
      </c>
      <c r="B14371" s="18"/>
      <c r="E14371" s="96">
        <v>0</v>
      </c>
      <c r="F14371" s="307" t="str">
        <f>+$F$121</f>
        <v>Mipyme</v>
      </c>
      <c r="G14371" s="308"/>
      <c r="H14371" s="308"/>
      <c r="I14371" s="308"/>
      <c r="J14371" s="308"/>
      <c r="K14371" s="309"/>
      <c r="L14371" s="113" t="str">
        <f>IFERROR(IF(VLOOKUP(C14260,'R. PUNTAJES'!$C$14:$R$213,'R. PUNTAJES'!$O$10,0)="","",VLOOKUP(C14260,'R. PUNTAJES'!$C$14:$R$213,'R. PUNTAJES'!$O$10,0)),"")</f>
        <v/>
      </c>
    </row>
    <row r="14372" spans="1:16" hidden="1" x14ac:dyDescent="0.3">
      <c r="A14372" s="1" t="str">
        <f>+A14260</f>
        <v>NO</v>
      </c>
      <c r="E14372" s="112"/>
      <c r="F14372" s="97" t="str">
        <f>+$F$122</f>
        <v>EXPERIENCIA DEL PROPONENTE</v>
      </c>
      <c r="G14372" s="24"/>
      <c r="H14372" s="24"/>
      <c r="I14372" s="24"/>
      <c r="J14372" s="24"/>
      <c r="K14372" s="24"/>
      <c r="L14372" s="98"/>
    </row>
    <row r="14373" spans="1:16" hidden="1" x14ac:dyDescent="0.3">
      <c r="A14373" s="1" t="str">
        <f>+A14260</f>
        <v>NO</v>
      </c>
      <c r="E14373" s="96">
        <v>59.5</v>
      </c>
      <c r="F14373" s="307" t="str">
        <f>+$F$123</f>
        <v>mediana con valor absoluto</v>
      </c>
      <c r="G14373" s="308"/>
      <c r="H14373" s="308"/>
      <c r="I14373" s="308"/>
      <c r="J14373" s="308"/>
      <c r="K14373" s="309"/>
      <c r="L14373" s="113" t="str">
        <f>IFERROR(IF(VLOOKUP(C14260,'R. PUNTAJES'!$C$14:$R$213,'R. PUNTAJES'!$R$10,0)="","",VLOOKUP(C14260,'R. PUNTAJES'!$C$14:$R$213,'R. PUNTAJES'!$R$10,0)),"")</f>
        <v/>
      </c>
    </row>
    <row r="14374" spans="1:16" hidden="1" x14ac:dyDescent="0.3">
      <c r="A14374" s="1" t="str">
        <f>+A14260</f>
        <v>NO</v>
      </c>
      <c r="E14374" s="112"/>
      <c r="F14374" s="97" t="str">
        <f>+$F$124</f>
        <v>MULTAS</v>
      </c>
      <c r="G14374" s="24"/>
      <c r="H14374" s="24"/>
      <c r="I14374" s="24"/>
      <c r="J14374" s="24"/>
      <c r="K14374" s="24"/>
      <c r="L14374" s="98"/>
    </row>
    <row r="14375" spans="1:16" ht="12.75" hidden="1" customHeight="1" x14ac:dyDescent="0.3">
      <c r="A14375" s="1" t="str">
        <f>+A14260</f>
        <v>NO</v>
      </c>
      <c r="E14375" s="96">
        <v>-2</v>
      </c>
      <c r="F14375" s="307" t="str">
        <f>+$F$125</f>
        <v>Una o más multas o cláusulas penales durante el último año</v>
      </c>
      <c r="G14375" s="310"/>
      <c r="H14375" s="310"/>
      <c r="I14375" s="310"/>
      <c r="J14375" s="310"/>
      <c r="K14375" s="311"/>
      <c r="L14375" s="99" t="str">
        <f>IFERROR(IF(VLOOKUP(C14260,'R. PUNTAJES'!$C$14:$R$213,'R. PUNTAJES'!$Q$10,0)="","",VLOOKUP(C14260,'R. PUNTAJES'!$C$14:$R$213,'R. PUNTAJES'!$Q$10,0)),"")</f>
        <v/>
      </c>
    </row>
    <row r="14376" spans="1:16" hidden="1" x14ac:dyDescent="0.3">
      <c r="A14376" s="1" t="str">
        <f>+A14260</f>
        <v>NO</v>
      </c>
      <c r="E14376" s="112"/>
      <c r="F14376" s="97" t="str">
        <f>+$F$126</f>
        <v>OBRAS INCONCLUSAS</v>
      </c>
      <c r="G14376" s="24"/>
      <c r="H14376" s="24"/>
      <c r="I14376" s="24"/>
      <c r="J14376" s="24"/>
      <c r="K14376" s="24"/>
      <c r="L14376" s="98"/>
    </row>
    <row r="14377" spans="1:16" hidden="1" x14ac:dyDescent="0.3">
      <c r="A14377" s="1" t="str">
        <f>+A14260</f>
        <v>NO</v>
      </c>
      <c r="E14377" s="96">
        <v>-1</v>
      </c>
      <c r="F14377" s="301" t="str">
        <f>+$F$127</f>
        <v>Anotación vigente de obra civil inconclusa</v>
      </c>
      <c r="G14377" s="302"/>
      <c r="H14377" s="302"/>
      <c r="I14377" s="302"/>
      <c r="J14377" s="302"/>
      <c r="K14377" s="303"/>
      <c r="L14377" s="99" t="str">
        <f>IFERROR(IF(VLOOKUP(C14260,'R. PUNTAJES'!$C$14:$R$213,'R. PUNTAJES'!$P$10,0)="","",VLOOKUP(C14260,'R. PUNTAJES'!$C$14:$R$213,'R. PUNTAJES'!$P$10,0)),"")</f>
        <v/>
      </c>
    </row>
    <row r="14378" spans="1:16" ht="7.5" hidden="1" customHeight="1" x14ac:dyDescent="0.3">
      <c r="A14378" s="1" t="str">
        <f>+A14260</f>
        <v>NO</v>
      </c>
      <c r="E14378" s="114"/>
      <c r="F14378" s="45"/>
      <c r="G14378" s="45"/>
      <c r="H14378" s="45"/>
      <c r="I14378" s="45"/>
      <c r="J14378" s="45"/>
      <c r="K14378" s="45"/>
      <c r="L14378" s="48"/>
    </row>
    <row r="14379" spans="1:16" hidden="1" x14ac:dyDescent="0.3">
      <c r="A14379" s="1" t="str">
        <f>+A14260</f>
        <v>NO</v>
      </c>
      <c r="E14379" s="115" t="str">
        <f>+$E$129</f>
        <v>PUNTAJE TOTAL</v>
      </c>
      <c r="F14379" s="116"/>
      <c r="G14379" s="116"/>
      <c r="H14379" s="116"/>
      <c r="I14379" s="116"/>
      <c r="J14379" s="116"/>
      <c r="K14379" s="117"/>
      <c r="L14379" s="118">
        <f>IFERROR(IF(VLOOKUP(C14260,'R. PUNTAJES'!$C$14:$R$213,'R. PUNTAJES'!$H$10,0)="RECHAZO","",SUM(L14359:L14377)),"")</f>
        <v>0</v>
      </c>
    </row>
    <row r="14380" spans="1:16" hidden="1" x14ac:dyDescent="0.3">
      <c r="A14380" s="1" t="str">
        <f>+A14260</f>
        <v>NO</v>
      </c>
      <c r="E14380" s="304" t="str">
        <f>+$E$130</f>
        <v>OBSERVACIONES RESPECTO A PUNTAJES</v>
      </c>
      <c r="F14380" s="305"/>
      <c r="G14380" s="305"/>
      <c r="H14380" s="305"/>
      <c r="I14380" s="305"/>
      <c r="J14380" s="305"/>
      <c r="K14380" s="305"/>
      <c r="L14380" s="305"/>
    </row>
    <row r="14381" spans="1:16" ht="12" hidden="1" customHeight="1" x14ac:dyDescent="0.3">
      <c r="A14381" s="1" t="str">
        <f>+A14260</f>
        <v>NO</v>
      </c>
      <c r="E14381" s="306" t="s">
        <v>124</v>
      </c>
      <c r="F14381" s="305"/>
      <c r="G14381" s="305"/>
      <c r="H14381" s="305"/>
      <c r="I14381" s="305"/>
      <c r="J14381" s="305"/>
      <c r="K14381" s="305"/>
      <c r="L14381" s="305"/>
      <c r="N14381" s="119"/>
      <c r="O14381" s="119"/>
      <c r="P14381" s="120"/>
    </row>
    <row r="14382" spans="1:16" ht="3" hidden="1" customHeight="1" x14ac:dyDescent="0.3">
      <c r="A14382" s="1" t="str">
        <f>+A14261</f>
        <v>NO</v>
      </c>
      <c r="E14382" s="121"/>
      <c r="F14382" s="122"/>
      <c r="G14382" s="122"/>
      <c r="H14382" s="122"/>
      <c r="I14382" s="122"/>
      <c r="J14382" s="122"/>
      <c r="K14382" s="122"/>
      <c r="L14382" s="123"/>
    </row>
    <row r="14383" spans="1:16" hidden="1" x14ac:dyDescent="0.3">
      <c r="A14383" s="1" t="str">
        <f>+IF(OR(C14385=""),"NO",1)</f>
        <v>NO</v>
      </c>
      <c r="E14383" s="346"/>
      <c r="F14383" s="347"/>
      <c r="G14383" s="347"/>
      <c r="H14383" s="347"/>
      <c r="I14383" s="347"/>
      <c r="J14383" s="347"/>
      <c r="K14383" s="347"/>
      <c r="L14383" s="347"/>
    </row>
    <row r="14384" spans="1:16" ht="4.5" hidden="1" customHeight="1" x14ac:dyDescent="0.3">
      <c r="A14384" s="1" t="str">
        <f>+A14385</f>
        <v>NO</v>
      </c>
      <c r="E14384" s="15"/>
      <c r="F14384" s="16"/>
      <c r="G14384" s="16"/>
      <c r="H14384" s="16"/>
      <c r="I14384" s="16"/>
      <c r="J14384" s="16"/>
      <c r="K14384" s="16"/>
      <c r="L14384" s="17"/>
    </row>
    <row r="14385" spans="1:12" ht="15.75" hidden="1" customHeight="1" x14ac:dyDescent="0.3">
      <c r="A14385" s="1" t="str">
        <f>+IF(OR(C14385=""),"NO",1)</f>
        <v>NO</v>
      </c>
      <c r="B14385" s="1">
        <f>1+MAX($B$1:B14384)</f>
        <v>116</v>
      </c>
      <c r="C14385" s="18" t="s">
        <v>124</v>
      </c>
      <c r="E14385" s="19" t="s">
        <v>124</v>
      </c>
      <c r="F14385" s="20"/>
      <c r="G14385" s="20"/>
      <c r="H14385" s="20"/>
      <c r="I14385" s="21"/>
      <c r="J14385" s="20"/>
      <c r="K14385" s="21"/>
      <c r="L14385" s="22"/>
    </row>
    <row r="14386" spans="1:12" hidden="1" x14ac:dyDescent="0.3">
      <c r="A14386" s="1" t="str">
        <f>A14385</f>
        <v>NO</v>
      </c>
      <c r="E14386" s="23" t="str">
        <f>+$E$11</f>
        <v>Integrantes</v>
      </c>
      <c r="F14386" s="24"/>
      <c r="G14386" s="24"/>
      <c r="H14386" s="24"/>
      <c r="I14386" s="24"/>
      <c r="J14386" s="24"/>
      <c r="K14386" s="25" t="str">
        <f>+$K$11</f>
        <v>Nit</v>
      </c>
      <c r="L14386" s="26" t="str">
        <f>+$L$11</f>
        <v>Part.</v>
      </c>
    </row>
    <row r="14387" spans="1:12" hidden="1" x14ac:dyDescent="0.3">
      <c r="A14387" s="1" t="str">
        <f>+A14386</f>
        <v>NO</v>
      </c>
      <c r="C14387" s="1" t="s">
        <v>124</v>
      </c>
      <c r="E14387" s="27" t="s">
        <v>124</v>
      </c>
      <c r="F14387" s="28"/>
      <c r="G14387" s="28"/>
      <c r="H14387" s="28"/>
      <c r="I14387" s="28"/>
      <c r="J14387" s="28"/>
      <c r="K14387" s="29" t="s">
        <v>124</v>
      </c>
      <c r="L14387" s="30" t="s">
        <v>124</v>
      </c>
    </row>
    <row r="14388" spans="1:12" hidden="1" x14ac:dyDescent="0.3">
      <c r="A14388" s="18" t="str">
        <f>+IF(OR(C14388=""),"NO",1)</f>
        <v>NO</v>
      </c>
      <c r="B14388" s="18"/>
      <c r="C14388" s="1" t="s">
        <v>124</v>
      </c>
      <c r="E14388" s="31" t="s">
        <v>124</v>
      </c>
      <c r="F14388" s="32"/>
      <c r="G14388" s="32"/>
      <c r="H14388" s="32"/>
      <c r="I14388" s="32"/>
      <c r="J14388" s="32"/>
      <c r="K14388" s="33" t="s">
        <v>124</v>
      </c>
      <c r="L14388" s="34" t="s">
        <v>124</v>
      </c>
    </row>
    <row r="14389" spans="1:12" hidden="1" x14ac:dyDescent="0.3">
      <c r="A14389" s="18" t="str">
        <f>+IF(OR(C14389=""),"NO",1)</f>
        <v>NO</v>
      </c>
      <c r="B14389" s="18"/>
      <c r="C14389" s="1" t="s">
        <v>124</v>
      </c>
      <c r="E14389" s="31" t="s">
        <v>124</v>
      </c>
      <c r="F14389" s="32"/>
      <c r="G14389" s="32"/>
      <c r="H14389" s="32"/>
      <c r="I14389" s="32"/>
      <c r="J14389" s="32"/>
      <c r="K14389" s="33" t="s">
        <v>124</v>
      </c>
      <c r="L14389" s="34" t="s">
        <v>124</v>
      </c>
    </row>
    <row r="14390" spans="1:12" hidden="1" x14ac:dyDescent="0.3">
      <c r="A14390" s="18" t="str">
        <f>+IF(OR(C14390=""),"NO",1)</f>
        <v>NO</v>
      </c>
      <c r="B14390" s="18"/>
      <c r="C14390" s="1" t="s">
        <v>124</v>
      </c>
      <c r="E14390" s="31" t="s">
        <v>13</v>
      </c>
      <c r="F14390" s="32"/>
      <c r="G14390" s="32"/>
      <c r="H14390" s="32"/>
      <c r="I14390" s="32"/>
      <c r="J14390" s="32"/>
      <c r="K14390" s="33"/>
      <c r="L14390" s="34"/>
    </row>
    <row r="14391" spans="1:12" hidden="1" x14ac:dyDescent="0.3">
      <c r="A14391" s="18" t="str">
        <f>+IF(OR(C14391=""),"NO",1)</f>
        <v>NO</v>
      </c>
      <c r="B14391" s="18"/>
      <c r="C14391" s="1" t="s">
        <v>124</v>
      </c>
      <c r="E14391" s="31" t="s">
        <v>13</v>
      </c>
      <c r="F14391" s="32"/>
      <c r="G14391" s="32"/>
      <c r="H14391" s="32"/>
      <c r="I14391" s="32"/>
      <c r="J14391" s="32"/>
      <c r="K14391" s="33"/>
      <c r="L14391" s="34"/>
    </row>
    <row r="14392" spans="1:12" hidden="1" x14ac:dyDescent="0.3">
      <c r="A14392" s="18" t="str">
        <f>+IF(OR(C14392=""),"NO",1)</f>
        <v>NO</v>
      </c>
      <c r="B14392" s="18"/>
      <c r="C14392" s="1" t="s">
        <v>124</v>
      </c>
      <c r="E14392" s="35" t="s">
        <v>13</v>
      </c>
      <c r="F14392" s="36"/>
      <c r="G14392" s="36"/>
      <c r="H14392" s="36"/>
      <c r="I14392" s="36"/>
      <c r="J14392" s="36"/>
      <c r="K14392" s="37"/>
      <c r="L14392" s="38"/>
    </row>
    <row r="14393" spans="1:12" ht="5.15" hidden="1" customHeight="1" x14ac:dyDescent="0.3">
      <c r="A14393" s="1" t="str">
        <f>+A14385</f>
        <v>NO</v>
      </c>
      <c r="E14393" s="39"/>
      <c r="F14393" s="39"/>
      <c r="G14393" s="39"/>
      <c r="H14393" s="39"/>
      <c r="I14393" s="39"/>
      <c r="J14393" s="39"/>
      <c r="K14393" s="39"/>
      <c r="L14393" s="39"/>
    </row>
    <row r="14394" spans="1:12" ht="15.75" hidden="1" customHeight="1" x14ac:dyDescent="0.3">
      <c r="A14394" s="1" t="str">
        <f>+A14385</f>
        <v>NO</v>
      </c>
      <c r="E14394" s="40" t="str">
        <f>+$E$19</f>
        <v>RESULTADO DE EVALUACIÓN TÉCNICA</v>
      </c>
      <c r="F14394" s="41"/>
      <c r="G14394" s="41"/>
      <c r="H14394" s="41"/>
      <c r="I14394" s="41"/>
      <c r="J14394" s="41"/>
      <c r="K14394" s="41"/>
      <c r="L14394" s="42"/>
    </row>
    <row r="14395" spans="1:12" hidden="1" x14ac:dyDescent="0.3">
      <c r="A14395" s="1" t="str">
        <f>+A14385</f>
        <v>NO</v>
      </c>
      <c r="E14395" s="43"/>
      <c r="F14395" s="44" t="str">
        <f>+$F$20</f>
        <v>Experiencia</v>
      </c>
      <c r="G14395" s="45"/>
      <c r="H14395" s="45"/>
      <c r="I14395" s="45"/>
      <c r="J14395" s="45"/>
      <c r="K14395" s="46"/>
      <c r="L14395" s="47" t="s">
        <v>124</v>
      </c>
    </row>
    <row r="14396" spans="1:12" hidden="1" x14ac:dyDescent="0.3">
      <c r="A14396" s="1" t="str">
        <f>+A14385</f>
        <v>NO</v>
      </c>
      <c r="E14396" s="348" t="str">
        <f>+$E$21</f>
        <v>OBSERVACIONES RESPECTO A LA EVALUACIÓN DE EXPERIENCIA</v>
      </c>
      <c r="F14396" s="308"/>
      <c r="G14396" s="308"/>
      <c r="H14396" s="308"/>
      <c r="I14396" s="308"/>
      <c r="J14396" s="308"/>
      <c r="K14396" s="308"/>
      <c r="L14396" s="349"/>
    </row>
    <row r="14397" spans="1:12" hidden="1" x14ac:dyDescent="0.3">
      <c r="A14397" s="1" t="str">
        <f>+A14385</f>
        <v>NO</v>
      </c>
      <c r="E14397" s="350" t="s">
        <v>124</v>
      </c>
      <c r="F14397" s="351"/>
      <c r="G14397" s="351"/>
      <c r="H14397" s="351"/>
      <c r="I14397" s="351"/>
      <c r="J14397" s="351"/>
      <c r="K14397" s="351"/>
      <c r="L14397" s="352"/>
    </row>
    <row r="14398" spans="1:12" ht="5.15" hidden="1" customHeight="1" x14ac:dyDescent="0.3">
      <c r="A14398" s="1" t="str">
        <f>+A14385</f>
        <v>NO</v>
      </c>
      <c r="E14398" s="39"/>
      <c r="F14398" s="39"/>
      <c r="G14398" s="39"/>
      <c r="H14398" s="39"/>
      <c r="I14398" s="39"/>
      <c r="J14398" s="39"/>
      <c r="K14398" s="39"/>
      <c r="L14398" s="39"/>
    </row>
    <row r="14399" spans="1:12" ht="12.75" hidden="1" customHeight="1" x14ac:dyDescent="0.3">
      <c r="A14399" s="1" t="str">
        <f>+A14385</f>
        <v>NO</v>
      </c>
      <c r="E14399" s="40" t="str">
        <f>+$E$24</f>
        <v>EXPERIENCIA HABILITANTE: CONTRATOS PRESENTADOS</v>
      </c>
      <c r="F14399" s="41"/>
      <c r="G14399" s="41"/>
      <c r="H14399" s="41"/>
      <c r="I14399" s="41"/>
      <c r="J14399" s="41"/>
      <c r="K14399" s="41"/>
      <c r="L14399" s="42"/>
    </row>
    <row r="14400" spans="1:12" ht="8.5" hidden="1" customHeight="1" x14ac:dyDescent="0.3">
      <c r="A14400" s="1" t="str">
        <f>+A14385</f>
        <v>NO</v>
      </c>
      <c r="E14400" s="49"/>
      <c r="F14400" s="50"/>
      <c r="G14400" s="51"/>
      <c r="H14400" s="51"/>
      <c r="I14400" s="51"/>
      <c r="J14400" s="51"/>
      <c r="K14400" s="51"/>
      <c r="L14400" s="52"/>
    </row>
    <row r="14401" spans="1:12" hidden="1" x14ac:dyDescent="0.3">
      <c r="A14401" s="18" t="str">
        <f>+IF(OR(C14401=""),"NO",1)</f>
        <v>NO</v>
      </c>
      <c r="B14401" s="18"/>
      <c r="C14401" s="1" t="s">
        <v>124</v>
      </c>
      <c r="E14401" s="329">
        <v>1</v>
      </c>
      <c r="F14401" s="53" t="str">
        <f>+$F$26</f>
        <v>OBJETO</v>
      </c>
      <c r="G14401" s="332" t="s">
        <v>124</v>
      </c>
      <c r="H14401" s="333"/>
      <c r="I14401" s="333"/>
      <c r="J14401" s="333"/>
      <c r="K14401" s="333"/>
      <c r="L14401" s="334"/>
    </row>
    <row r="14402" spans="1:12" hidden="1" x14ac:dyDescent="0.3">
      <c r="A14402" s="18" t="str">
        <f>+IF(OR(C14401=""),"NO",1)</f>
        <v>NO</v>
      </c>
      <c r="B14402" s="18"/>
      <c r="E14402" s="330"/>
      <c r="F14402" s="54" t="str">
        <f>+$F$27</f>
        <v>CONTRATANTE</v>
      </c>
      <c r="G14402" s="335" t="s">
        <v>124</v>
      </c>
      <c r="H14402" s="310"/>
      <c r="I14402" s="310"/>
      <c r="J14402" s="310"/>
      <c r="K14402" s="310"/>
      <c r="L14402" s="336"/>
    </row>
    <row r="14403" spans="1:12" hidden="1" x14ac:dyDescent="0.3">
      <c r="A14403" s="18" t="str">
        <f>+IF(OR(C14401=""),"NO",1)</f>
        <v>NO</v>
      </c>
      <c r="B14403" s="18"/>
      <c r="E14403" s="330"/>
      <c r="F14403" s="54" t="str">
        <f>+$F$28</f>
        <v>APORTANTE</v>
      </c>
      <c r="G14403" s="337" t="s">
        <v>124</v>
      </c>
      <c r="H14403" s="338"/>
      <c r="I14403" s="338"/>
      <c r="J14403" s="338"/>
      <c r="K14403" s="338"/>
      <c r="L14403" s="339"/>
    </row>
    <row r="14404" spans="1:12" hidden="1" x14ac:dyDescent="0.3">
      <c r="A14404" s="18" t="str">
        <f>+IF(OR(C14401=""),"NO",1)</f>
        <v>NO</v>
      </c>
      <c r="B14404" s="18"/>
      <c r="E14404" s="330"/>
      <c r="F14404" s="54" t="str">
        <f>+$F$29</f>
        <v>VALOR /SMMLV)</v>
      </c>
      <c r="G14404" s="55" t="s">
        <v>124</v>
      </c>
      <c r="H14404" s="56" t="str">
        <f>+$H$29</f>
        <v>% PART..</v>
      </c>
      <c r="I14404" s="57" t="s">
        <v>124</v>
      </c>
      <c r="J14404" s="58" t="str">
        <f>+$J$29</f>
        <v>VALOR ACREDITADO</v>
      </c>
      <c r="K14404" s="59"/>
      <c r="L14404" s="47" t="s">
        <v>124</v>
      </c>
    </row>
    <row r="14405" spans="1:12" hidden="1" x14ac:dyDescent="0.3">
      <c r="A14405" s="18" t="str">
        <f>+IF(OR(C14401=""),"NO",1)</f>
        <v>NO</v>
      </c>
      <c r="B14405" s="18"/>
      <c r="E14405" s="330"/>
      <c r="F14405" s="60" t="str">
        <f>+$F$30</f>
        <v>EXPERIENCIA APORTADA</v>
      </c>
      <c r="G14405" s="340" t="s">
        <v>124</v>
      </c>
      <c r="H14405" s="341"/>
      <c r="I14405" s="341"/>
      <c r="J14405" s="341"/>
      <c r="K14405" s="341"/>
      <c r="L14405" s="342"/>
    </row>
    <row r="14406" spans="1:12" hidden="1" x14ac:dyDescent="0.3">
      <c r="A14406" s="18" t="str">
        <f>+IF(OR(C14401=""),"NO",1)</f>
        <v>NO</v>
      </c>
      <c r="B14406" s="18"/>
      <c r="E14406" s="331"/>
      <c r="F14406" s="62" t="str">
        <f>+$F$31</f>
        <v>OBSERVACIÓN</v>
      </c>
      <c r="G14406" s="343" t="s">
        <v>124</v>
      </c>
      <c r="H14406" s="344"/>
      <c r="I14406" s="344"/>
      <c r="J14406" s="344"/>
      <c r="K14406" s="344"/>
      <c r="L14406" s="345"/>
    </row>
    <row r="14407" spans="1:12" ht="8.5" hidden="1" customHeight="1" x14ac:dyDescent="0.3">
      <c r="A14407" s="18" t="str">
        <f>+IF(OR(C14401=""),"NO",1)</f>
        <v>NO</v>
      </c>
      <c r="B14407" s="18"/>
      <c r="E14407" s="49"/>
      <c r="F14407" s="50"/>
      <c r="G14407" s="51"/>
      <c r="H14407" s="51"/>
      <c r="I14407" s="51"/>
      <c r="J14407" s="51"/>
      <c r="K14407" s="51"/>
      <c r="L14407" s="52"/>
    </row>
    <row r="14408" spans="1:12" hidden="1" x14ac:dyDescent="0.3">
      <c r="A14408" s="18" t="str">
        <f t="shared" ref="A14408" si="4830">+IF(OR(C14408=""),"NO",1)</f>
        <v>NO</v>
      </c>
      <c r="B14408" s="18"/>
      <c r="C14408" s="1" t="s">
        <v>124</v>
      </c>
      <c r="E14408" s="329">
        <v>2</v>
      </c>
      <c r="F14408" s="53" t="str">
        <f>+$F$26</f>
        <v>OBJETO</v>
      </c>
      <c r="G14408" s="332" t="s">
        <v>124</v>
      </c>
      <c r="H14408" s="333"/>
      <c r="I14408" s="333"/>
      <c r="J14408" s="333"/>
      <c r="K14408" s="333"/>
      <c r="L14408" s="334"/>
    </row>
    <row r="14409" spans="1:12" hidden="1" x14ac:dyDescent="0.3">
      <c r="A14409" s="18" t="str">
        <f t="shared" ref="A14409" si="4831">+IF(OR(C14408=""),"NO",1)</f>
        <v>NO</v>
      </c>
      <c r="B14409" s="18"/>
      <c r="E14409" s="330"/>
      <c r="F14409" s="54" t="str">
        <f>+$F$27</f>
        <v>CONTRATANTE</v>
      </c>
      <c r="G14409" s="335" t="s">
        <v>124</v>
      </c>
      <c r="H14409" s="310"/>
      <c r="I14409" s="310"/>
      <c r="J14409" s="310"/>
      <c r="K14409" s="310"/>
      <c r="L14409" s="336"/>
    </row>
    <row r="14410" spans="1:12" hidden="1" x14ac:dyDescent="0.3">
      <c r="A14410" s="18" t="str">
        <f t="shared" ref="A14410" si="4832">+IF(OR(C14408=""),"NO",1)</f>
        <v>NO</v>
      </c>
      <c r="B14410" s="18"/>
      <c r="E14410" s="330"/>
      <c r="F14410" s="54" t="str">
        <f>+$F$28</f>
        <v>APORTANTE</v>
      </c>
      <c r="G14410" s="337" t="s">
        <v>124</v>
      </c>
      <c r="H14410" s="338"/>
      <c r="I14410" s="338"/>
      <c r="J14410" s="338"/>
      <c r="K14410" s="338"/>
      <c r="L14410" s="339"/>
    </row>
    <row r="14411" spans="1:12" hidden="1" x14ac:dyDescent="0.3">
      <c r="A14411" s="18" t="str">
        <f t="shared" ref="A14411" si="4833">+IF(OR(C14408=""),"NO",1)</f>
        <v>NO</v>
      </c>
      <c r="B14411" s="18"/>
      <c r="E14411" s="330"/>
      <c r="F14411" s="54" t="str">
        <f>+$F$29</f>
        <v>VALOR /SMMLV)</v>
      </c>
      <c r="G14411" s="55" t="s">
        <v>124</v>
      </c>
      <c r="H14411" s="56" t="str">
        <f>+$H$29</f>
        <v>% PART..</v>
      </c>
      <c r="I14411" s="57" t="s">
        <v>124</v>
      </c>
      <c r="J14411" s="58" t="str">
        <f>+$J$29</f>
        <v>VALOR ACREDITADO</v>
      </c>
      <c r="K14411" s="59"/>
      <c r="L14411" s="47" t="s">
        <v>124</v>
      </c>
    </row>
    <row r="14412" spans="1:12" hidden="1" x14ac:dyDescent="0.3">
      <c r="A14412" s="18" t="str">
        <f t="shared" ref="A14412" si="4834">+IF(OR(C14408=""),"NO",1)</f>
        <v>NO</v>
      </c>
      <c r="B14412" s="18"/>
      <c r="E14412" s="330"/>
      <c r="F14412" s="60" t="str">
        <f>+$F$30</f>
        <v>EXPERIENCIA APORTADA</v>
      </c>
      <c r="G14412" s="340" t="s">
        <v>124</v>
      </c>
      <c r="H14412" s="341"/>
      <c r="I14412" s="341"/>
      <c r="J14412" s="341"/>
      <c r="K14412" s="341"/>
      <c r="L14412" s="342"/>
    </row>
    <row r="14413" spans="1:12" hidden="1" x14ac:dyDescent="0.3">
      <c r="A14413" s="18" t="str">
        <f t="shared" ref="A14413" si="4835">+IF(OR(C14408=""),"NO",1)</f>
        <v>NO</v>
      </c>
      <c r="B14413" s="18"/>
      <c r="E14413" s="331"/>
      <c r="F14413" s="62" t="str">
        <f>+$F$31</f>
        <v>OBSERVACIÓN</v>
      </c>
      <c r="G14413" s="343" t="s">
        <v>124</v>
      </c>
      <c r="H14413" s="344"/>
      <c r="I14413" s="344"/>
      <c r="J14413" s="344"/>
      <c r="K14413" s="344"/>
      <c r="L14413" s="345"/>
    </row>
    <row r="14414" spans="1:12" ht="8.5" hidden="1" customHeight="1" x14ac:dyDescent="0.3">
      <c r="A14414" s="18" t="str">
        <f t="shared" ref="A14414" si="4836">+IF(OR(C14408=""),"NO",1)</f>
        <v>NO</v>
      </c>
      <c r="B14414" s="18"/>
      <c r="E14414" s="49"/>
      <c r="F14414" s="50"/>
      <c r="G14414" s="51"/>
      <c r="H14414" s="51"/>
      <c r="I14414" s="51"/>
      <c r="J14414" s="51"/>
      <c r="K14414" s="51"/>
      <c r="L14414" s="52"/>
    </row>
    <row r="14415" spans="1:12" hidden="1" x14ac:dyDescent="0.3">
      <c r="A14415" s="18" t="str">
        <f t="shared" ref="A14415" si="4837">+IF(OR(C14415=""),"NO",1)</f>
        <v>NO</v>
      </c>
      <c r="B14415" s="18"/>
      <c r="C14415" s="1" t="s">
        <v>124</v>
      </c>
      <c r="E14415" s="329">
        <v>3</v>
      </c>
      <c r="F14415" s="53" t="str">
        <f>+$F$26</f>
        <v>OBJETO</v>
      </c>
      <c r="G14415" s="332" t="s">
        <v>124</v>
      </c>
      <c r="H14415" s="333"/>
      <c r="I14415" s="333"/>
      <c r="J14415" s="333"/>
      <c r="K14415" s="333"/>
      <c r="L14415" s="334"/>
    </row>
    <row r="14416" spans="1:12" hidden="1" x14ac:dyDescent="0.3">
      <c r="A14416" s="18" t="str">
        <f t="shared" ref="A14416" si="4838">+IF(OR(C14415=""),"NO",1)</f>
        <v>NO</v>
      </c>
      <c r="B14416" s="18"/>
      <c r="E14416" s="330"/>
      <c r="F14416" s="54" t="str">
        <f>+$F$27</f>
        <v>CONTRATANTE</v>
      </c>
      <c r="G14416" s="335" t="s">
        <v>124</v>
      </c>
      <c r="H14416" s="310"/>
      <c r="I14416" s="310"/>
      <c r="J14416" s="310"/>
      <c r="K14416" s="310"/>
      <c r="L14416" s="336"/>
    </row>
    <row r="14417" spans="1:12" hidden="1" x14ac:dyDescent="0.3">
      <c r="A14417" s="18" t="str">
        <f t="shared" ref="A14417" si="4839">+IF(OR(C14415=""),"NO",1)</f>
        <v>NO</v>
      </c>
      <c r="B14417" s="18"/>
      <c r="E14417" s="330"/>
      <c r="F14417" s="54" t="str">
        <f>+$F$28</f>
        <v>APORTANTE</v>
      </c>
      <c r="G14417" s="337" t="s">
        <v>124</v>
      </c>
      <c r="H14417" s="338"/>
      <c r="I14417" s="338"/>
      <c r="J14417" s="338"/>
      <c r="K14417" s="338"/>
      <c r="L14417" s="339"/>
    </row>
    <row r="14418" spans="1:12" hidden="1" x14ac:dyDescent="0.3">
      <c r="A14418" s="18" t="str">
        <f t="shared" ref="A14418" si="4840">+IF(OR(C14415=""),"NO",1)</f>
        <v>NO</v>
      </c>
      <c r="B14418" s="18"/>
      <c r="E14418" s="330"/>
      <c r="F14418" s="54" t="str">
        <f>+$F$29</f>
        <v>VALOR /SMMLV)</v>
      </c>
      <c r="G14418" s="55" t="s">
        <v>124</v>
      </c>
      <c r="H14418" s="56" t="str">
        <f>+$H$29</f>
        <v>% PART..</v>
      </c>
      <c r="I14418" s="57" t="s">
        <v>124</v>
      </c>
      <c r="J14418" s="58" t="str">
        <f>+$J$29</f>
        <v>VALOR ACREDITADO</v>
      </c>
      <c r="K14418" s="59"/>
      <c r="L14418" s="47" t="s">
        <v>124</v>
      </c>
    </row>
    <row r="14419" spans="1:12" hidden="1" x14ac:dyDescent="0.3">
      <c r="A14419" s="18" t="str">
        <f t="shared" ref="A14419" si="4841">+IF(OR(C14415=""),"NO",1)</f>
        <v>NO</v>
      </c>
      <c r="B14419" s="18"/>
      <c r="E14419" s="330"/>
      <c r="F14419" s="60" t="str">
        <f>+$F$30</f>
        <v>EXPERIENCIA APORTADA</v>
      </c>
      <c r="G14419" s="340" t="s">
        <v>124</v>
      </c>
      <c r="H14419" s="341"/>
      <c r="I14419" s="341"/>
      <c r="J14419" s="341"/>
      <c r="K14419" s="341"/>
      <c r="L14419" s="342"/>
    </row>
    <row r="14420" spans="1:12" hidden="1" x14ac:dyDescent="0.3">
      <c r="A14420" s="18" t="str">
        <f t="shared" ref="A14420" si="4842">+IF(OR(C14415=""),"NO",1)</f>
        <v>NO</v>
      </c>
      <c r="B14420" s="18"/>
      <c r="E14420" s="331"/>
      <c r="F14420" s="62" t="str">
        <f>+$F$31</f>
        <v>OBSERVACIÓN</v>
      </c>
      <c r="G14420" s="343" t="s">
        <v>124</v>
      </c>
      <c r="H14420" s="344"/>
      <c r="I14420" s="344"/>
      <c r="J14420" s="344"/>
      <c r="K14420" s="344"/>
      <c r="L14420" s="345"/>
    </row>
    <row r="14421" spans="1:12" ht="8.5" hidden="1" customHeight="1" x14ac:dyDescent="0.3">
      <c r="A14421" s="18" t="str">
        <f t="shared" ref="A14421" si="4843">+IF(OR(C14415=""),"NO",1)</f>
        <v>NO</v>
      </c>
      <c r="B14421" s="18"/>
      <c r="E14421" s="49"/>
      <c r="F14421" s="50"/>
      <c r="G14421" s="51"/>
      <c r="H14421" s="51"/>
      <c r="I14421" s="51"/>
      <c r="J14421" s="51"/>
      <c r="K14421" s="51"/>
      <c r="L14421" s="52"/>
    </row>
    <row r="14422" spans="1:12" hidden="1" x14ac:dyDescent="0.3">
      <c r="A14422" s="18" t="str">
        <f t="shared" ref="A14422" si="4844">+IF(OR(C14422=""),"NO",1)</f>
        <v>NO</v>
      </c>
      <c r="B14422" s="18"/>
      <c r="C14422" s="1" t="s">
        <v>124</v>
      </c>
      <c r="E14422" s="329">
        <v>4</v>
      </c>
      <c r="F14422" s="53" t="str">
        <f>+$F$26</f>
        <v>OBJETO</v>
      </c>
      <c r="G14422" s="332" t="s">
        <v>124</v>
      </c>
      <c r="H14422" s="333"/>
      <c r="I14422" s="333"/>
      <c r="J14422" s="333"/>
      <c r="K14422" s="333"/>
      <c r="L14422" s="334"/>
    </row>
    <row r="14423" spans="1:12" hidden="1" x14ac:dyDescent="0.3">
      <c r="A14423" s="18" t="str">
        <f t="shared" ref="A14423" si="4845">+IF(OR(C14422=""),"NO",1)</f>
        <v>NO</v>
      </c>
      <c r="B14423" s="18"/>
      <c r="E14423" s="330"/>
      <c r="F14423" s="54" t="str">
        <f>+$F$27</f>
        <v>CONTRATANTE</v>
      </c>
      <c r="G14423" s="335" t="s">
        <v>124</v>
      </c>
      <c r="H14423" s="310"/>
      <c r="I14423" s="310"/>
      <c r="J14423" s="310"/>
      <c r="K14423" s="310"/>
      <c r="L14423" s="336"/>
    </row>
    <row r="14424" spans="1:12" hidden="1" x14ac:dyDescent="0.3">
      <c r="A14424" s="18" t="str">
        <f t="shared" ref="A14424" si="4846">+IF(OR(C14422=""),"NO",1)</f>
        <v>NO</v>
      </c>
      <c r="B14424" s="18"/>
      <c r="E14424" s="330"/>
      <c r="F14424" s="54" t="str">
        <f>+$F$28</f>
        <v>APORTANTE</v>
      </c>
      <c r="G14424" s="337" t="s">
        <v>124</v>
      </c>
      <c r="H14424" s="338"/>
      <c r="I14424" s="338"/>
      <c r="J14424" s="338"/>
      <c r="K14424" s="338"/>
      <c r="L14424" s="339"/>
    </row>
    <row r="14425" spans="1:12" hidden="1" x14ac:dyDescent="0.3">
      <c r="A14425" s="18" t="str">
        <f t="shared" ref="A14425" si="4847">+IF(OR(C14422=""),"NO",1)</f>
        <v>NO</v>
      </c>
      <c r="B14425" s="18"/>
      <c r="E14425" s="330"/>
      <c r="F14425" s="54" t="str">
        <f>+$F$29</f>
        <v>VALOR /SMMLV)</v>
      </c>
      <c r="G14425" s="55" t="s">
        <v>124</v>
      </c>
      <c r="H14425" s="56" t="str">
        <f>+$H$29</f>
        <v>% PART..</v>
      </c>
      <c r="I14425" s="57" t="s">
        <v>124</v>
      </c>
      <c r="J14425" s="58" t="str">
        <f>+$J$29</f>
        <v>VALOR ACREDITADO</v>
      </c>
      <c r="K14425" s="59"/>
      <c r="L14425" s="47" t="s">
        <v>124</v>
      </c>
    </row>
    <row r="14426" spans="1:12" hidden="1" x14ac:dyDescent="0.3">
      <c r="A14426" s="18" t="str">
        <f t="shared" ref="A14426" si="4848">+IF(OR(C14422=""),"NO",1)</f>
        <v>NO</v>
      </c>
      <c r="B14426" s="18"/>
      <c r="E14426" s="330"/>
      <c r="F14426" s="60" t="str">
        <f>+$F$30</f>
        <v>EXPERIENCIA APORTADA</v>
      </c>
      <c r="G14426" s="340" t="s">
        <v>124</v>
      </c>
      <c r="H14426" s="341"/>
      <c r="I14426" s="341"/>
      <c r="J14426" s="341"/>
      <c r="K14426" s="341"/>
      <c r="L14426" s="342"/>
    </row>
    <row r="14427" spans="1:12" hidden="1" x14ac:dyDescent="0.3">
      <c r="A14427" s="18" t="str">
        <f t="shared" ref="A14427" si="4849">+IF(OR(C14422=""),"NO",1)</f>
        <v>NO</v>
      </c>
      <c r="B14427" s="18"/>
      <c r="E14427" s="331"/>
      <c r="F14427" s="62" t="str">
        <f>+$F$31</f>
        <v>OBSERVACIÓN</v>
      </c>
      <c r="G14427" s="343" t="s">
        <v>124</v>
      </c>
      <c r="H14427" s="344"/>
      <c r="I14427" s="344"/>
      <c r="J14427" s="344"/>
      <c r="K14427" s="344"/>
      <c r="L14427" s="345"/>
    </row>
    <row r="14428" spans="1:12" ht="8.5" hidden="1" customHeight="1" x14ac:dyDescent="0.3">
      <c r="A14428" s="18" t="str">
        <f t="shared" ref="A14428" si="4850">+IF(OR(C14422=""),"NO",1)</f>
        <v>NO</v>
      </c>
      <c r="B14428" s="18"/>
      <c r="E14428" s="49"/>
      <c r="F14428" s="50"/>
      <c r="G14428" s="51"/>
      <c r="H14428" s="51"/>
      <c r="I14428" s="51"/>
      <c r="J14428" s="51"/>
      <c r="K14428" s="51"/>
      <c r="L14428" s="52"/>
    </row>
    <row r="14429" spans="1:12" hidden="1" x14ac:dyDescent="0.3">
      <c r="A14429" s="18" t="str">
        <f t="shared" ref="A14429" si="4851">+IF(OR(C14429=""),"NO",1)</f>
        <v>NO</v>
      </c>
      <c r="B14429" s="18"/>
      <c r="C14429" s="1" t="s">
        <v>124</v>
      </c>
      <c r="E14429" s="329">
        <v>5</v>
      </c>
      <c r="F14429" s="53" t="str">
        <f>+$F$26</f>
        <v>OBJETO</v>
      </c>
      <c r="G14429" s="332" t="s">
        <v>124</v>
      </c>
      <c r="H14429" s="333"/>
      <c r="I14429" s="333"/>
      <c r="J14429" s="333"/>
      <c r="K14429" s="333"/>
      <c r="L14429" s="334"/>
    </row>
    <row r="14430" spans="1:12" hidden="1" x14ac:dyDescent="0.3">
      <c r="A14430" s="18" t="str">
        <f t="shared" ref="A14430" si="4852">+IF(OR(C14429=""),"NO",1)</f>
        <v>NO</v>
      </c>
      <c r="B14430" s="18"/>
      <c r="E14430" s="330"/>
      <c r="F14430" s="54" t="str">
        <f>+$F$27</f>
        <v>CONTRATANTE</v>
      </c>
      <c r="G14430" s="335" t="s">
        <v>124</v>
      </c>
      <c r="H14430" s="310"/>
      <c r="I14430" s="310"/>
      <c r="J14430" s="310"/>
      <c r="K14430" s="310"/>
      <c r="L14430" s="336"/>
    </row>
    <row r="14431" spans="1:12" hidden="1" x14ac:dyDescent="0.3">
      <c r="A14431" s="18" t="str">
        <f t="shared" ref="A14431" si="4853">+IF(OR(C14429=""),"NO",1)</f>
        <v>NO</v>
      </c>
      <c r="B14431" s="18"/>
      <c r="E14431" s="330"/>
      <c r="F14431" s="54" t="str">
        <f>+$F$28</f>
        <v>APORTANTE</v>
      </c>
      <c r="G14431" s="337" t="s">
        <v>124</v>
      </c>
      <c r="H14431" s="338"/>
      <c r="I14431" s="338"/>
      <c r="J14431" s="338"/>
      <c r="K14431" s="338"/>
      <c r="L14431" s="339"/>
    </row>
    <row r="14432" spans="1:12" hidden="1" x14ac:dyDescent="0.3">
      <c r="A14432" s="18" t="str">
        <f t="shared" ref="A14432" si="4854">+IF(OR(C14429=""),"NO",1)</f>
        <v>NO</v>
      </c>
      <c r="B14432" s="18"/>
      <c r="E14432" s="330"/>
      <c r="F14432" s="54" t="str">
        <f>+$F$29</f>
        <v>VALOR /SMMLV)</v>
      </c>
      <c r="G14432" s="55" t="s">
        <v>124</v>
      </c>
      <c r="H14432" s="56" t="str">
        <f>+$H$29</f>
        <v>% PART..</v>
      </c>
      <c r="I14432" s="57" t="s">
        <v>124</v>
      </c>
      <c r="J14432" s="58" t="str">
        <f>+$J$29</f>
        <v>VALOR ACREDITADO</v>
      </c>
      <c r="K14432" s="59"/>
      <c r="L14432" s="47" t="s">
        <v>124</v>
      </c>
    </row>
    <row r="14433" spans="1:12" hidden="1" x14ac:dyDescent="0.3">
      <c r="A14433" s="18" t="str">
        <f t="shared" ref="A14433" si="4855">+IF(OR(C14429=""),"NO",1)</f>
        <v>NO</v>
      </c>
      <c r="B14433" s="18"/>
      <c r="E14433" s="330"/>
      <c r="F14433" s="60" t="str">
        <f>+$F$30</f>
        <v>EXPERIENCIA APORTADA</v>
      </c>
      <c r="G14433" s="340" t="s">
        <v>124</v>
      </c>
      <c r="H14433" s="341"/>
      <c r="I14433" s="341"/>
      <c r="J14433" s="341"/>
      <c r="K14433" s="341"/>
      <c r="L14433" s="342"/>
    </row>
    <row r="14434" spans="1:12" hidden="1" x14ac:dyDescent="0.3">
      <c r="A14434" s="18" t="str">
        <f t="shared" ref="A14434" si="4856">+IF(OR(C14429=""),"NO",1)</f>
        <v>NO</v>
      </c>
      <c r="B14434" s="18"/>
      <c r="E14434" s="331"/>
      <c r="F14434" s="62" t="str">
        <f>+$F$31</f>
        <v>OBSERVACIÓN</v>
      </c>
      <c r="G14434" s="343" t="s">
        <v>124</v>
      </c>
      <c r="H14434" s="344"/>
      <c r="I14434" s="344"/>
      <c r="J14434" s="344"/>
      <c r="K14434" s="344"/>
      <c r="L14434" s="345"/>
    </row>
    <row r="14435" spans="1:12" ht="8.5" hidden="1" customHeight="1" x14ac:dyDescent="0.3">
      <c r="A14435" s="18" t="str">
        <f t="shared" ref="A14435" si="4857">+IF(OR(C14429=""),"NO",1)</f>
        <v>NO</v>
      </c>
      <c r="B14435" s="18"/>
      <c r="E14435" s="49"/>
      <c r="F14435" s="50"/>
      <c r="G14435" s="51"/>
      <c r="H14435" s="51"/>
      <c r="I14435" s="51"/>
      <c r="J14435" s="51"/>
      <c r="K14435" s="51"/>
      <c r="L14435" s="52"/>
    </row>
    <row r="14436" spans="1:12" hidden="1" x14ac:dyDescent="0.3">
      <c r="A14436" s="18" t="str">
        <f t="shared" ref="A14436" si="4858">+IF(OR(C14436=""),"NO",1)</f>
        <v>NO</v>
      </c>
      <c r="B14436" s="18"/>
      <c r="C14436" s="1" t="s">
        <v>124</v>
      </c>
      <c r="E14436" s="329">
        <v>6</v>
      </c>
      <c r="F14436" s="53" t="str">
        <f>+$F$26</f>
        <v>OBJETO</v>
      </c>
      <c r="G14436" s="332" t="s">
        <v>124</v>
      </c>
      <c r="H14436" s="333"/>
      <c r="I14436" s="333"/>
      <c r="J14436" s="333"/>
      <c r="K14436" s="333"/>
      <c r="L14436" s="334"/>
    </row>
    <row r="14437" spans="1:12" hidden="1" x14ac:dyDescent="0.3">
      <c r="A14437" s="18" t="str">
        <f t="shared" ref="A14437" si="4859">+IF(OR(C14436=""),"NO",1)</f>
        <v>NO</v>
      </c>
      <c r="B14437" s="18"/>
      <c r="E14437" s="330"/>
      <c r="F14437" s="54" t="str">
        <f>+$F$27</f>
        <v>CONTRATANTE</v>
      </c>
      <c r="G14437" s="335" t="s">
        <v>124</v>
      </c>
      <c r="H14437" s="310"/>
      <c r="I14437" s="310"/>
      <c r="J14437" s="310"/>
      <c r="K14437" s="310"/>
      <c r="L14437" s="336"/>
    </row>
    <row r="14438" spans="1:12" hidden="1" x14ac:dyDescent="0.3">
      <c r="A14438" s="18" t="str">
        <f t="shared" ref="A14438" si="4860">+IF(OR(C14436=""),"NO",1)</f>
        <v>NO</v>
      </c>
      <c r="B14438" s="18"/>
      <c r="E14438" s="330"/>
      <c r="F14438" s="54" t="str">
        <f>+$F$28</f>
        <v>APORTANTE</v>
      </c>
      <c r="G14438" s="337" t="s">
        <v>124</v>
      </c>
      <c r="H14438" s="338"/>
      <c r="I14438" s="338"/>
      <c r="J14438" s="338"/>
      <c r="K14438" s="338"/>
      <c r="L14438" s="339"/>
    </row>
    <row r="14439" spans="1:12" hidden="1" x14ac:dyDescent="0.3">
      <c r="A14439" s="18" t="str">
        <f t="shared" ref="A14439" si="4861">+IF(OR(C14436=""),"NO",1)</f>
        <v>NO</v>
      </c>
      <c r="B14439" s="18"/>
      <c r="E14439" s="330"/>
      <c r="F14439" s="54" t="str">
        <f>+$F$29</f>
        <v>VALOR /SMMLV)</v>
      </c>
      <c r="G14439" s="55" t="s">
        <v>124</v>
      </c>
      <c r="H14439" s="56" t="str">
        <f>+$H$29</f>
        <v>% PART..</v>
      </c>
      <c r="I14439" s="57" t="s">
        <v>124</v>
      </c>
      <c r="J14439" s="58" t="str">
        <f>+$J$29</f>
        <v>VALOR ACREDITADO</v>
      </c>
      <c r="K14439" s="59"/>
      <c r="L14439" s="47" t="s">
        <v>124</v>
      </c>
    </row>
    <row r="14440" spans="1:12" hidden="1" x14ac:dyDescent="0.3">
      <c r="A14440" s="18" t="str">
        <f t="shared" ref="A14440" si="4862">+IF(OR(C14436=""),"NO",1)</f>
        <v>NO</v>
      </c>
      <c r="B14440" s="18"/>
      <c r="E14440" s="330"/>
      <c r="F14440" s="60" t="str">
        <f>+$F$30</f>
        <v>EXPERIENCIA APORTADA</v>
      </c>
      <c r="G14440" s="340" t="s">
        <v>124</v>
      </c>
      <c r="H14440" s="341"/>
      <c r="I14440" s="341"/>
      <c r="J14440" s="341"/>
      <c r="K14440" s="341"/>
      <c r="L14440" s="342"/>
    </row>
    <row r="14441" spans="1:12" hidden="1" x14ac:dyDescent="0.3">
      <c r="A14441" s="18" t="str">
        <f t="shared" ref="A14441" si="4863">+IF(OR(C14436=""),"NO",1)</f>
        <v>NO</v>
      </c>
      <c r="B14441" s="18"/>
      <c r="E14441" s="331"/>
      <c r="F14441" s="62" t="str">
        <f>+$F$31</f>
        <v>OBSERVACIÓN</v>
      </c>
      <c r="G14441" s="343" t="s">
        <v>124</v>
      </c>
      <c r="H14441" s="344"/>
      <c r="I14441" s="344"/>
      <c r="J14441" s="344"/>
      <c r="K14441" s="344"/>
      <c r="L14441" s="345"/>
    </row>
    <row r="14442" spans="1:12" ht="8.5" hidden="1" customHeight="1" x14ac:dyDescent="0.3">
      <c r="A14442" s="18" t="str">
        <f t="shared" ref="A14442" si="4864">+IF(OR(C14436=""),"NO",1)</f>
        <v>NO</v>
      </c>
      <c r="B14442" s="18"/>
      <c r="E14442" s="49"/>
      <c r="F14442" s="50"/>
      <c r="G14442" s="51"/>
      <c r="H14442" s="51"/>
      <c r="I14442" s="51"/>
      <c r="J14442" s="51"/>
      <c r="K14442" s="51"/>
      <c r="L14442" s="52"/>
    </row>
    <row r="14443" spans="1:12" hidden="1" x14ac:dyDescent="0.3">
      <c r="A14443" s="18" t="str">
        <f t="shared" ref="A14443" si="4865">+IF(OR(C14443=""),"NO",1)</f>
        <v>NO</v>
      </c>
      <c r="B14443" s="18"/>
      <c r="C14443" s="1" t="s">
        <v>124</v>
      </c>
      <c r="E14443" s="329">
        <v>7</v>
      </c>
      <c r="F14443" s="53" t="str">
        <f>+$F$26</f>
        <v>OBJETO</v>
      </c>
      <c r="G14443" s="332" t="s">
        <v>124</v>
      </c>
      <c r="H14443" s="333"/>
      <c r="I14443" s="333"/>
      <c r="J14443" s="333"/>
      <c r="K14443" s="333"/>
      <c r="L14443" s="334"/>
    </row>
    <row r="14444" spans="1:12" hidden="1" x14ac:dyDescent="0.3">
      <c r="A14444" s="18" t="str">
        <f t="shared" ref="A14444" si="4866">+IF(OR(C14443=""),"NO",1)</f>
        <v>NO</v>
      </c>
      <c r="B14444" s="18"/>
      <c r="E14444" s="330"/>
      <c r="F14444" s="54" t="str">
        <f>+$F$27</f>
        <v>CONTRATANTE</v>
      </c>
      <c r="G14444" s="335" t="s">
        <v>124</v>
      </c>
      <c r="H14444" s="310"/>
      <c r="I14444" s="310"/>
      <c r="J14444" s="310"/>
      <c r="K14444" s="310"/>
      <c r="L14444" s="336"/>
    </row>
    <row r="14445" spans="1:12" hidden="1" x14ac:dyDescent="0.3">
      <c r="A14445" s="18" t="str">
        <f t="shared" ref="A14445" si="4867">+IF(OR(C14443=""),"NO",1)</f>
        <v>NO</v>
      </c>
      <c r="B14445" s="18"/>
      <c r="E14445" s="330"/>
      <c r="F14445" s="54" t="str">
        <f>+$F$28</f>
        <v>APORTANTE</v>
      </c>
      <c r="G14445" s="337" t="s">
        <v>124</v>
      </c>
      <c r="H14445" s="338"/>
      <c r="I14445" s="338"/>
      <c r="J14445" s="338"/>
      <c r="K14445" s="338"/>
      <c r="L14445" s="339"/>
    </row>
    <row r="14446" spans="1:12" hidden="1" x14ac:dyDescent="0.3">
      <c r="A14446" s="18" t="str">
        <f t="shared" ref="A14446" si="4868">+IF(OR(C14443=""),"NO",1)</f>
        <v>NO</v>
      </c>
      <c r="B14446" s="18"/>
      <c r="E14446" s="330"/>
      <c r="F14446" s="54" t="str">
        <f>+$F$29</f>
        <v>VALOR /SMMLV)</v>
      </c>
      <c r="G14446" s="55" t="s">
        <v>124</v>
      </c>
      <c r="H14446" s="56" t="str">
        <f>+$H$29</f>
        <v>% PART..</v>
      </c>
      <c r="I14446" s="57" t="s">
        <v>124</v>
      </c>
      <c r="J14446" s="58" t="str">
        <f>+$J$29</f>
        <v>VALOR ACREDITADO</v>
      </c>
      <c r="K14446" s="59"/>
      <c r="L14446" s="47" t="s">
        <v>124</v>
      </c>
    </row>
    <row r="14447" spans="1:12" hidden="1" x14ac:dyDescent="0.3">
      <c r="A14447" s="18" t="str">
        <f t="shared" ref="A14447" si="4869">+IF(OR(C14443=""),"NO",1)</f>
        <v>NO</v>
      </c>
      <c r="B14447" s="18"/>
      <c r="E14447" s="330"/>
      <c r="F14447" s="60" t="str">
        <f>+$F$30</f>
        <v>EXPERIENCIA APORTADA</v>
      </c>
      <c r="G14447" s="340" t="s">
        <v>124</v>
      </c>
      <c r="H14447" s="341"/>
      <c r="I14447" s="341"/>
      <c r="J14447" s="341"/>
      <c r="K14447" s="341"/>
      <c r="L14447" s="342"/>
    </row>
    <row r="14448" spans="1:12" hidden="1" x14ac:dyDescent="0.3">
      <c r="A14448" s="18" t="str">
        <f t="shared" ref="A14448" si="4870">+IF(OR(C14443=""),"NO",1)</f>
        <v>NO</v>
      </c>
      <c r="B14448" s="18"/>
      <c r="E14448" s="331"/>
      <c r="F14448" s="62" t="str">
        <f>+$F$31</f>
        <v>OBSERVACIÓN</v>
      </c>
      <c r="G14448" s="343" t="s">
        <v>124</v>
      </c>
      <c r="H14448" s="344"/>
      <c r="I14448" s="344"/>
      <c r="J14448" s="344"/>
      <c r="K14448" s="344"/>
      <c r="L14448" s="345"/>
    </row>
    <row r="14449" spans="1:12" hidden="1" x14ac:dyDescent="0.3">
      <c r="A14449" s="18" t="str">
        <f t="shared" ref="A14449" si="4871">+IF(OR(C14443=""),"NO",1)</f>
        <v>NO</v>
      </c>
      <c r="B14449" s="18"/>
      <c r="E14449" s="49"/>
      <c r="F14449" s="50"/>
      <c r="G14449" s="51"/>
      <c r="H14449" s="51"/>
      <c r="I14449" s="51"/>
      <c r="J14449" s="51"/>
      <c r="K14449" s="51"/>
      <c r="L14449" s="52"/>
    </row>
    <row r="14450" spans="1:12" hidden="1" x14ac:dyDescent="0.3">
      <c r="A14450" s="1" t="str">
        <f>+A14385</f>
        <v>NO</v>
      </c>
      <c r="C14450" s="1" t="str">
        <f>"N"&amp;C14385</f>
        <v>N</v>
      </c>
      <c r="E14450" s="63"/>
      <c r="F14450" s="64" t="str">
        <f>+$F$75</f>
        <v>TOTAL DE CONTRATOS PRESENTADOS VÁLIDOS QUE CUMPLEN EXPERIENCIA ACREDITADA:</v>
      </c>
      <c r="G14450" s="65"/>
      <c r="H14450" s="65"/>
      <c r="I14450" s="65"/>
      <c r="J14450" s="66"/>
      <c r="K14450" s="65"/>
      <c r="L14450" s="67" t="s">
        <v>124</v>
      </c>
    </row>
    <row r="14451" spans="1:12" ht="6.65" hidden="1" customHeight="1" x14ac:dyDescent="0.3">
      <c r="A14451" s="1" t="str">
        <f>+A14385</f>
        <v>NO</v>
      </c>
      <c r="E14451" s="51"/>
      <c r="F14451" s="50"/>
      <c r="G14451" s="51"/>
      <c r="H14451" s="51"/>
      <c r="I14451" s="51"/>
      <c r="J14451" s="51"/>
      <c r="K14451" s="51"/>
      <c r="L14451" s="51"/>
    </row>
    <row r="14452" spans="1:12" hidden="1" x14ac:dyDescent="0.3">
      <c r="A14452" s="1" t="str">
        <f>+A14385</f>
        <v>NO</v>
      </c>
      <c r="E14452" s="63"/>
      <c r="F14452" s="63" t="str">
        <f>+$F$77</f>
        <v>ACREDITA SUMINISTRO E INSTALACIÓN DE MOBILIARIO POR LO MENOS EN UN (1) CONTRATO VÁLIDO</v>
      </c>
      <c r="G14452" s="65"/>
      <c r="H14452" s="65"/>
      <c r="I14452" s="65"/>
      <c r="J14452" s="66"/>
      <c r="K14452" s="65"/>
      <c r="L14452" s="68" t="s">
        <v>157</v>
      </c>
    </row>
    <row r="14453" spans="1:12" ht="5.15" hidden="1" customHeight="1" x14ac:dyDescent="0.3">
      <c r="A14453" s="1" t="str">
        <f>+A14385</f>
        <v>NO</v>
      </c>
      <c r="E14453" s="51"/>
      <c r="F14453" s="50"/>
      <c r="G14453" s="51"/>
      <c r="H14453" s="51"/>
      <c r="I14453" s="51"/>
      <c r="J14453" s="51"/>
      <c r="K14453" s="51"/>
      <c r="L14453" s="51"/>
    </row>
    <row r="14454" spans="1:12" ht="12.75" hidden="1" customHeight="1" x14ac:dyDescent="0.3">
      <c r="A14454" s="1" t="str">
        <f>+A14385</f>
        <v>NO</v>
      </c>
      <c r="E14454" s="69" t="str">
        <f>+$E$79</f>
        <v>EXPERIENCIA ESPECÍFICA NUMERAL 10.1.1 A</v>
      </c>
      <c r="F14454" s="70"/>
      <c r="G14454" s="70"/>
      <c r="H14454" s="70"/>
      <c r="I14454" s="70"/>
      <c r="J14454" s="70"/>
      <c r="K14454" s="70"/>
      <c r="L14454" s="71"/>
    </row>
    <row r="14455" spans="1:12" ht="26.5" hidden="1" customHeight="1" x14ac:dyDescent="0.3">
      <c r="A14455" s="1" t="str">
        <f>+A14385</f>
        <v>NO</v>
      </c>
      <c r="E14455" s="72"/>
      <c r="F14455" s="325" t="str">
        <f>+$F$80</f>
        <v>Por lo menos uno (1) de los contratos válidos aportados como experiencia general debe corresponder mínimo al 60% del presupuesto oficial del presente proceso de selección.  (SMMLV)</v>
      </c>
      <c r="G14455" s="326"/>
      <c r="H14455" s="326"/>
      <c r="I14455" s="326"/>
      <c r="J14455" s="326"/>
      <c r="K14455" s="73" t="s">
        <v>124</v>
      </c>
      <c r="L14455" s="74" t="s">
        <v>124</v>
      </c>
    </row>
    <row r="14456" spans="1:12" ht="23.5" hidden="1" customHeight="1" x14ac:dyDescent="0.3">
      <c r="A14456" s="1" t="str">
        <f>+A14385</f>
        <v>NO</v>
      </c>
      <c r="E14456" s="63"/>
      <c r="F14456" s="325" t="str">
        <f>+$F$81</f>
        <v xml:space="preserve">Deberá acreditarse en al menos uno (1) de los contratos válidos aportados como experiencia general una </v>
      </c>
      <c r="G14456" s="326"/>
      <c r="H14456" s="326"/>
      <c r="I14456" s="326"/>
      <c r="J14456" s="326"/>
      <c r="K14456" s="73" t="s">
        <v>124</v>
      </c>
      <c r="L14456" s="74" t="s">
        <v>124</v>
      </c>
    </row>
    <row r="14457" spans="1:12" ht="23.5" hidden="1" customHeight="1" x14ac:dyDescent="0.3">
      <c r="A14457" s="18" t="s">
        <v>30</v>
      </c>
      <c r="E14457" s="63"/>
      <c r="F14457" s="325" t="str">
        <f>+$F$82</f>
        <v xml:space="preserve">Deberá acreditarse en al menos uno (1) de los contratos válidos aportados interventoría a intervención de </v>
      </c>
      <c r="G14457" s="326"/>
      <c r="H14457" s="326"/>
      <c r="I14457" s="326"/>
      <c r="J14457" s="326"/>
      <c r="K14457" s="73">
        <f>+$K$82</f>
        <v>0</v>
      </c>
      <c r="L14457" s="74" t="s">
        <v>124</v>
      </c>
    </row>
    <row r="14458" spans="1:12" ht="36" hidden="1" customHeight="1" x14ac:dyDescent="0.3">
      <c r="A14458" s="18" t="s">
        <v>30</v>
      </c>
      <c r="E14458" s="63"/>
      <c r="F14458" s="325" t="str">
        <f>+$F$83</f>
        <v xml:space="preserve">Deberá acreditarse en al menos uno (1) de los contratos válidos aportados interventoría a intervención de </v>
      </c>
      <c r="G14458" s="326"/>
      <c r="H14458" s="326"/>
      <c r="I14458" s="326"/>
      <c r="J14458" s="326"/>
      <c r="K14458" s="75">
        <f>+$K$83</f>
        <v>0</v>
      </c>
      <c r="L14458" s="76" t="s">
        <v>124</v>
      </c>
    </row>
    <row r="14459" spans="1:12" hidden="1" x14ac:dyDescent="0.3">
      <c r="A14459" s="1" t="str">
        <f>+A14385</f>
        <v>NO</v>
      </c>
      <c r="E14459" s="51"/>
      <c r="F14459" s="50"/>
      <c r="G14459" s="51"/>
      <c r="H14459" s="51"/>
      <c r="I14459" s="51"/>
      <c r="J14459" s="51"/>
      <c r="K14459" s="51"/>
      <c r="L14459" s="51"/>
    </row>
    <row r="14460" spans="1:12" ht="12.75" hidden="1" customHeight="1" x14ac:dyDescent="0.3">
      <c r="A14460" s="1" t="str">
        <f>+A14385</f>
        <v>NO</v>
      </c>
      <c r="E14460" s="40" t="str">
        <f>+$E$85</f>
        <v>VALOR MÍNIMO A CERIFICAR % P.O EN SMMMLV. NUMERAL 3.9.1</v>
      </c>
      <c r="F14460" s="41"/>
      <c r="G14460" s="41"/>
      <c r="H14460" s="41"/>
      <c r="I14460" s="41"/>
      <c r="J14460" s="41"/>
      <c r="K14460" s="41"/>
      <c r="L14460" s="42"/>
    </row>
    <row r="14461" spans="1:12" hidden="1" x14ac:dyDescent="0.3">
      <c r="A14461" s="1" t="str">
        <f>+A14385</f>
        <v>NO</v>
      </c>
      <c r="C14461" s="1" t="str">
        <f>"M"&amp;C14385</f>
        <v>M</v>
      </c>
      <c r="E14461" s="77" t="str">
        <f>+$E$86</f>
        <v>100% P.O.</v>
      </c>
      <c r="F14461" s="78"/>
      <c r="G14461" s="61">
        <v>242.41716883554506</v>
      </c>
      <c r="H14461" s="124" t="str">
        <f>+$H$86</f>
        <v>TOTAL EJECUTADO DE CONTRATOS ACREDITADOS</v>
      </c>
      <c r="I14461" s="124"/>
      <c r="J14461" s="124"/>
      <c r="K14461" s="55" t="s">
        <v>124</v>
      </c>
      <c r="L14461" s="47" t="s">
        <v>124</v>
      </c>
    </row>
    <row r="14462" spans="1:12" hidden="1" x14ac:dyDescent="0.3">
      <c r="A14462" s="1" t="str">
        <f>+A14385</f>
        <v>NO</v>
      </c>
      <c r="E14462" s="39"/>
      <c r="F14462" s="39"/>
      <c r="G14462" s="39"/>
      <c r="H14462" s="39"/>
      <c r="I14462" s="39"/>
      <c r="J14462" s="39"/>
      <c r="K14462" s="39"/>
      <c r="L14462" s="39"/>
    </row>
    <row r="14463" spans="1:12" ht="12.75" hidden="1" customHeight="1" x14ac:dyDescent="0.3">
      <c r="A14463" s="18" t="s">
        <v>30</v>
      </c>
      <c r="B14463" s="18"/>
      <c r="E14463" s="40" t="str">
        <f>+$E$88</f>
        <v>CONSIDERACIONES PARA LA VALIDEZ DE LA EXPERIENCIA REQUERIDA: EXPERIENCIA PROPONENTES PLURALES NUMERAL 10.1.2 D</v>
      </c>
      <c r="F14463" s="41"/>
      <c r="G14463" s="41"/>
      <c r="H14463" s="41"/>
      <c r="I14463" s="41"/>
      <c r="J14463" s="41"/>
      <c r="K14463" s="41"/>
      <c r="L14463" s="42"/>
    </row>
    <row r="14464" spans="1:12" ht="28" hidden="1" customHeight="1" x14ac:dyDescent="0.3">
      <c r="A14464" s="18" t="s">
        <v>30</v>
      </c>
      <c r="B14464" s="18"/>
      <c r="C14464" s="1" t="str">
        <f>"O"&amp;C14385</f>
        <v>O</v>
      </c>
      <c r="E14464" s="80" t="str">
        <f>+$E$89</f>
        <v>i)</v>
      </c>
      <c r="F14464" s="327" t="str">
        <f>+$F$89</f>
        <v>Uno de los integrantes debe aportar como mínimo el cincuenta por ciento (50 %) de la experiencia solicitada</v>
      </c>
      <c r="G14464" s="328"/>
      <c r="H14464" s="328"/>
      <c r="I14464" s="328"/>
      <c r="J14464" s="328"/>
      <c r="K14464" s="73" t="s">
        <v>124</v>
      </c>
      <c r="L14464" s="47" t="s">
        <v>124</v>
      </c>
    </row>
    <row r="14465" spans="1:12" ht="28" hidden="1" customHeight="1" x14ac:dyDescent="0.3">
      <c r="A14465" s="18" t="s">
        <v>30</v>
      </c>
      <c r="B14465" s="18"/>
      <c r="C14465" s="1" t="str">
        <f>"O"&amp;C14385</f>
        <v>O</v>
      </c>
      <c r="E14465" s="80" t="str">
        <f>+$E$90</f>
        <v>ii)</v>
      </c>
      <c r="F14465" s="327" t="str">
        <f>+$F$90</f>
        <v>Todos los demás ntegrantes deben acreditar al menos el cinco por ciento (5 %) de la experiencia solicitada, solo uno (1) de los integrantes podrá no acreditar experiencia pero su porcentaje de participación  no podrá superar el diez por ciento (10 %)</v>
      </c>
      <c r="G14465" s="328"/>
      <c r="H14465" s="328"/>
      <c r="I14465" s="328"/>
      <c r="J14465" s="328"/>
      <c r="K14465" s="73" t="s">
        <v>124</v>
      </c>
      <c r="L14465" s="47" t="s">
        <v>124</v>
      </c>
    </row>
    <row r="14466" spans="1:12" hidden="1" x14ac:dyDescent="0.3">
      <c r="A14466" s="18" t="s">
        <v>30</v>
      </c>
      <c r="B14466" s="18"/>
      <c r="E14466" s="39"/>
      <c r="F14466" s="39"/>
      <c r="G14466" s="39"/>
      <c r="H14466" s="39"/>
      <c r="I14466" s="39"/>
      <c r="J14466" s="39"/>
      <c r="K14466" s="39"/>
      <c r="L14466" s="39"/>
    </row>
    <row r="14467" spans="1:12" ht="13" hidden="1" customHeight="1" x14ac:dyDescent="0.3">
      <c r="A14467" s="18" t="str">
        <f>+A14385</f>
        <v>NO</v>
      </c>
      <c r="B14467" s="18"/>
      <c r="E14467" s="69" t="str">
        <f>+$E$92</f>
        <v>VERIFICACIÓN Y ASIGNACIÓN DE PUNTAJE POR LA EXPERIENCIA DEL PROPONENTE</v>
      </c>
      <c r="F14467" s="70"/>
      <c r="G14467" s="70"/>
      <c r="H14467" s="70"/>
      <c r="I14467" s="70"/>
      <c r="J14467" s="70"/>
      <c r="K14467" s="70"/>
      <c r="L14467" s="71"/>
    </row>
    <row r="14468" spans="1:12" hidden="1" x14ac:dyDescent="0.3">
      <c r="A14468" s="18" t="str">
        <f>+A14385</f>
        <v>NO</v>
      </c>
      <c r="B14468" s="18"/>
      <c r="E14468" s="81"/>
      <c r="F14468" s="323" t="str">
        <f>+$F$93</f>
        <v>No. CONTRATOS QUE ACREDITAN LA EXPERIENCIA (NO OBJETO DE SUBSANACIÓN)</v>
      </c>
      <c r="G14468" s="324"/>
      <c r="H14468" s="324"/>
      <c r="I14468" s="324"/>
      <c r="J14468" s="324"/>
      <c r="K14468" s="82"/>
      <c r="L14468" s="83" t="s">
        <v>124</v>
      </c>
    </row>
    <row r="14469" spans="1:12" ht="13" hidden="1" customHeight="1" x14ac:dyDescent="0.3">
      <c r="A14469" s="18" t="str">
        <f>+A14385</f>
        <v>NO</v>
      </c>
      <c r="B14469" s="18"/>
      <c r="E14469" s="84"/>
      <c r="F14469" s="323" t="str">
        <f>+$F$94</f>
        <v>TOTAL EJECUTADO DE CONTRATOS ACREDITADOS PROPUESTA INICIAL</v>
      </c>
      <c r="G14469" s="324"/>
      <c r="H14469" s="324"/>
      <c r="I14469" s="324"/>
      <c r="J14469" s="324"/>
      <c r="K14469" s="85"/>
      <c r="L14469" s="86" t="s">
        <v>124</v>
      </c>
    </row>
    <row r="14470" spans="1:12" ht="13" hidden="1" customHeight="1" x14ac:dyDescent="0.3">
      <c r="A14470" s="18" t="str">
        <f>+A14385</f>
        <v>NO</v>
      </c>
      <c r="B14470" s="18"/>
      <c r="E14470" s="87"/>
      <c r="F14470" s="323" t="str">
        <f>+$F$95</f>
        <v>PROMEDIO VALOR ACREDITADO EN SMMLV</v>
      </c>
      <c r="G14470" s="324"/>
      <c r="H14470" s="324"/>
      <c r="I14470" s="324"/>
      <c r="J14470" s="324"/>
      <c r="K14470" s="66"/>
      <c r="L14470" s="88" t="s">
        <v>124</v>
      </c>
    </row>
    <row r="14471" spans="1:12" hidden="1" x14ac:dyDescent="0.3">
      <c r="A14471" s="18" t="str">
        <f>+A14385</f>
        <v>NO</v>
      </c>
      <c r="B14471" s="18"/>
      <c r="E14471" s="89"/>
      <c r="F14471" s="89"/>
      <c r="G14471" s="89"/>
      <c r="H14471" s="89"/>
      <c r="I14471" s="89"/>
      <c r="J14471" s="89"/>
      <c r="K14471" s="89"/>
      <c r="L14471" s="89"/>
    </row>
    <row r="14472" spans="1:12" ht="13" hidden="1" customHeight="1" x14ac:dyDescent="0.3">
      <c r="A14472" s="18" t="str">
        <f>+A14385</f>
        <v>NO</v>
      </c>
      <c r="B14472" s="18"/>
      <c r="E14472" s="69" t="str">
        <f>+$E$97</f>
        <v>3.9.2 EXIGENCIAS MÍNIMAS DE EXPERIENCIA Y FORMACIÓN ACADÉMICA DEL EQUIPO DE TRABAJO</v>
      </c>
      <c r="F14472" s="70"/>
      <c r="G14472" s="70"/>
      <c r="H14472" s="70"/>
      <c r="I14472" s="70"/>
      <c r="J14472" s="70"/>
      <c r="K14472" s="70"/>
      <c r="L14472" s="71"/>
    </row>
    <row r="14473" spans="1:12" hidden="1" x14ac:dyDescent="0.3">
      <c r="A14473" s="18" t="str">
        <f>+A14385</f>
        <v>NO</v>
      </c>
      <c r="B14473" s="18"/>
      <c r="E14473" s="90" t="str">
        <f>+$E$98</f>
        <v>Formulario 8</v>
      </c>
      <c r="F14473" s="315" t="s">
        <v>46</v>
      </c>
      <c r="G14473" s="316"/>
      <c r="H14473" s="317"/>
      <c r="I14473" s="318"/>
      <c r="J14473" s="318"/>
      <c r="K14473" s="318"/>
      <c r="L14473" s="319"/>
    </row>
    <row r="14474" spans="1:12" hidden="1" x14ac:dyDescent="0.3">
      <c r="A14474" s="18" t="str">
        <f>+A14385</f>
        <v>NO</v>
      </c>
      <c r="B14474" s="18"/>
      <c r="E14474" s="91" t="s">
        <v>124</v>
      </c>
      <c r="F14474" s="91" t="str">
        <f>+$F$99</f>
        <v>Director de Interventoría</v>
      </c>
      <c r="G14474" s="91" t="str">
        <f>+$G$99</f>
        <v>Residente de Interventoría</v>
      </c>
      <c r="H14474" s="320"/>
      <c r="I14474" s="321"/>
      <c r="J14474" s="321"/>
      <c r="K14474" s="321"/>
      <c r="L14474" s="322"/>
    </row>
    <row r="14475" spans="1:12" hidden="1" x14ac:dyDescent="0.3">
      <c r="A14475" s="18" t="str">
        <f>+A14385</f>
        <v>NO</v>
      </c>
      <c r="B14475" s="18"/>
      <c r="E14475" s="304" t="str">
        <f>+$E$100</f>
        <v>OBSERVACIONES RESPECTO REQUISITO HABILITANTE DEL PERSONAL CLAVE EVALUABLE</v>
      </c>
      <c r="F14475" s="305"/>
      <c r="G14475" s="305"/>
      <c r="H14475" s="305"/>
      <c r="I14475" s="305"/>
      <c r="J14475" s="305"/>
      <c r="K14475" s="305"/>
      <c r="L14475" s="305"/>
    </row>
    <row r="14476" spans="1:12" hidden="1" x14ac:dyDescent="0.3">
      <c r="A14476" s="18" t="str">
        <f>+A14385</f>
        <v>NO</v>
      </c>
      <c r="B14476" s="18"/>
      <c r="E14476" s="312" t="s">
        <v>124</v>
      </c>
      <c r="F14476" s="313"/>
      <c r="G14476" s="313"/>
      <c r="H14476" s="313"/>
      <c r="I14476" s="313"/>
      <c r="J14476" s="313"/>
      <c r="K14476" s="313"/>
      <c r="L14476" s="314"/>
    </row>
    <row r="14477" spans="1:12" hidden="1" x14ac:dyDescent="0.3">
      <c r="A14477" s="18" t="str">
        <f>+A14385</f>
        <v>NO</v>
      </c>
      <c r="B14477" s="18"/>
      <c r="E14477" s="89"/>
      <c r="F14477" s="89"/>
      <c r="G14477" s="89"/>
      <c r="H14477" s="89"/>
      <c r="I14477" s="89"/>
      <c r="J14477" s="89"/>
      <c r="K14477" s="89"/>
      <c r="L14477" s="89"/>
    </row>
    <row r="14478" spans="1:12" ht="13" hidden="1" customHeight="1" x14ac:dyDescent="0.3">
      <c r="A14478" s="18" t="str">
        <f>+A14385</f>
        <v>NO</v>
      </c>
      <c r="B14478" s="18"/>
      <c r="E14478" s="69" t="str">
        <f>+$E$103</f>
        <v>4.2 EQUIPO DE TRABAJO (Personal Clave Evaluable)</v>
      </c>
      <c r="F14478" s="70"/>
      <c r="G14478" s="70"/>
      <c r="H14478" s="70"/>
      <c r="I14478" s="70"/>
      <c r="J14478" s="70"/>
      <c r="K14478" s="70"/>
      <c r="L14478" s="71"/>
    </row>
    <row r="14479" spans="1:12" ht="23.25" hidden="1" customHeight="1" x14ac:dyDescent="0.3">
      <c r="A14479" s="18" t="str">
        <f>+A14385</f>
        <v>NO</v>
      </c>
      <c r="B14479" s="18"/>
      <c r="E14479" s="90" t="str">
        <f>+$E$104</f>
        <v>Formulario 9</v>
      </c>
      <c r="F14479" s="315" t="s">
        <v>46</v>
      </c>
      <c r="G14479" s="316"/>
      <c r="H14479" s="317"/>
      <c r="I14479" s="318"/>
      <c r="J14479" s="318"/>
      <c r="K14479" s="318"/>
      <c r="L14479" s="319"/>
    </row>
    <row r="14480" spans="1:12" hidden="1" x14ac:dyDescent="0.3">
      <c r="A14480" s="18" t="str">
        <f>+A14385</f>
        <v>NO</v>
      </c>
      <c r="B14480" s="18"/>
      <c r="E14480" s="91" t="s">
        <v>124</v>
      </c>
      <c r="F14480" s="91" t="str">
        <f>+$F$99</f>
        <v>Director de Interventoría</v>
      </c>
      <c r="G14480" s="91" t="str">
        <f>+$G$99</f>
        <v>Residente de Interventoría</v>
      </c>
      <c r="H14480" s="320"/>
      <c r="I14480" s="321"/>
      <c r="J14480" s="321"/>
      <c r="K14480" s="321"/>
      <c r="L14480" s="322"/>
    </row>
    <row r="14481" spans="1:12" hidden="1" x14ac:dyDescent="0.3">
      <c r="A14481" s="18" t="str">
        <f>+A14385</f>
        <v>NO</v>
      </c>
      <c r="B14481" s="18"/>
      <c r="E14481" s="89"/>
      <c r="F14481" s="89"/>
      <c r="G14481" s="89"/>
      <c r="H14481" s="89"/>
      <c r="I14481" s="89"/>
      <c r="J14481" s="89"/>
      <c r="K14481" s="89"/>
      <c r="L14481" s="89"/>
    </row>
    <row r="14482" spans="1:12" hidden="1" x14ac:dyDescent="0.3">
      <c r="A14482" s="1" t="str">
        <f>+A14385</f>
        <v>NO</v>
      </c>
      <c r="E14482" s="92" t="str">
        <f>+E14357</f>
        <v>CRITERIOS DE EVALUACIÓN Y PUNTAJE</v>
      </c>
      <c r="F14482" s="93"/>
      <c r="G14482" s="93"/>
      <c r="H14482" s="93"/>
      <c r="I14482" s="93"/>
      <c r="J14482" s="93"/>
      <c r="K14482" s="94"/>
      <c r="L14482" s="95" t="str">
        <f>+$L$107</f>
        <v>PUNTAJE OBTENIDO</v>
      </c>
    </row>
    <row r="14483" spans="1:12" hidden="1" x14ac:dyDescent="0.3">
      <c r="A14483" s="1" t="str">
        <f>+A14385</f>
        <v>NO</v>
      </c>
      <c r="E14483" s="96" t="str">
        <f>+$E$108</f>
        <v>VALOR</v>
      </c>
      <c r="F14483" s="97" t="str">
        <f>+$F$108</f>
        <v>EQUIPO DE TRABAJO (PERSONAL CLAVE EVALUABLE)</v>
      </c>
      <c r="G14483" s="24"/>
      <c r="H14483" s="24"/>
      <c r="I14483" s="24"/>
      <c r="J14483" s="24"/>
      <c r="K14483" s="24"/>
      <c r="L14483" s="98"/>
    </row>
    <row r="14484" spans="1:12" ht="12.75" hidden="1" customHeight="1" x14ac:dyDescent="0.3">
      <c r="A14484" s="1" t="str">
        <f>+A14385</f>
        <v>NO</v>
      </c>
      <c r="E14484" s="96">
        <f>+$E$109</f>
        <v>5</v>
      </c>
      <c r="F14484" s="307" t="str">
        <f>+$F$109</f>
        <v xml:space="preserve"> Experiencia Específica adicional</v>
      </c>
      <c r="G14484" s="308"/>
      <c r="H14484" s="308"/>
      <c r="I14484" s="308"/>
      <c r="J14484" s="308"/>
      <c r="K14484" s="309"/>
      <c r="L14484" s="99" t="str">
        <f>IFERROR(IF(VLOOKUP(C14385,'R. PUNTAJES'!$C$14:$R$213,'R. PUNTAJES'!$I$10,0)="","",VLOOKUP(C14385,'R. PUNTAJES'!$C$14:$R$213,'R. PUNTAJES'!$I$10,0)),"")</f>
        <v/>
      </c>
    </row>
    <row r="14485" spans="1:12" ht="12.75" hidden="1" customHeight="1" x14ac:dyDescent="0.3">
      <c r="A14485" s="1" t="str">
        <f>+A14385</f>
        <v>NO</v>
      </c>
      <c r="E14485" s="96">
        <f>+$E$110</f>
        <v>5</v>
      </c>
      <c r="F14485" s="307" t="str">
        <f>+$F$110</f>
        <v>Formación Académica adicional</v>
      </c>
      <c r="G14485" s="308"/>
      <c r="H14485" s="308"/>
      <c r="I14485" s="308"/>
      <c r="J14485" s="308"/>
      <c r="K14485" s="309"/>
      <c r="L14485" s="99" t="str">
        <f>IFERROR(IF(VLOOKUP(C14385,'R. PUNTAJES'!$C$14:$R$213,'R. PUNTAJES'!$J$10,0)="","",VLOOKUP(C14385,'R. PUNTAJES'!$C$14:$R$213,'R. PUNTAJES'!$J$10,0)),"")</f>
        <v/>
      </c>
    </row>
    <row r="14486" spans="1:12" hidden="1" x14ac:dyDescent="0.3">
      <c r="A14486" s="18" t="str">
        <f>+A14385</f>
        <v>NO</v>
      </c>
      <c r="B14486" s="18"/>
      <c r="E14486" s="100"/>
      <c r="F14486" s="101" t="str">
        <f>+$F$111</f>
        <v>FACTOR DE SOSTENIBILIDAD</v>
      </c>
      <c r="G14486" s="102"/>
      <c r="H14486" s="102"/>
      <c r="I14486" s="102"/>
      <c r="J14486" s="102"/>
      <c r="K14486" s="102"/>
      <c r="L14486" s="103"/>
    </row>
    <row r="14487" spans="1:12" hidden="1" x14ac:dyDescent="0.3">
      <c r="A14487" s="18" t="str">
        <f>+A14385</f>
        <v>NO</v>
      </c>
      <c r="B14487" s="18"/>
      <c r="E14487" s="104">
        <v>1</v>
      </c>
      <c r="F14487" s="105" t="str">
        <f>+$F$112</f>
        <v>Compromisos Sostenibilidad</v>
      </c>
      <c r="G14487" s="106"/>
      <c r="H14487" s="106"/>
      <c r="I14487" s="106"/>
      <c r="J14487" s="106"/>
      <c r="K14487" s="106"/>
      <c r="L14487" s="107" t="str">
        <f>IFERROR(IF(VLOOKUP(C14385,'R. PUNTAJES'!$C$14:$R$213,'R. PUNTAJES'!$K$10,0)="","",VLOOKUP(C14385,'R. PUNTAJES'!$C$14:$R$213,'R. PUNTAJES'!$K$10,0)),"")</f>
        <v/>
      </c>
    </row>
    <row r="14488" spans="1:12" hidden="1" x14ac:dyDescent="0.3">
      <c r="A14488" s="1" t="str">
        <f>+A14385</f>
        <v>NO</v>
      </c>
      <c r="E14488" s="108"/>
      <c r="F14488" s="109" t="str">
        <f>+$F$113</f>
        <v>APOYO A LA INDUSTRIA NACIONAL</v>
      </c>
      <c r="G14488" s="110"/>
      <c r="H14488" s="110"/>
      <c r="I14488" s="110"/>
      <c r="J14488" s="110"/>
      <c r="K14488" s="110"/>
      <c r="L14488" s="111"/>
    </row>
    <row r="14489" spans="1:12" ht="12.75" hidden="1" customHeight="1" x14ac:dyDescent="0.3">
      <c r="A14489" s="1" t="str">
        <f>+A14385</f>
        <v>NO</v>
      </c>
      <c r="E14489" s="96">
        <v>20</v>
      </c>
      <c r="F14489" s="307" t="str">
        <f>+$F$114</f>
        <v>Promoción de Servicios Nacionales o con Trato Nacional</v>
      </c>
      <c r="G14489" s="308"/>
      <c r="H14489" s="308"/>
      <c r="I14489" s="308"/>
      <c r="J14489" s="308"/>
      <c r="K14489" s="309"/>
      <c r="L14489" s="99" t="str">
        <f>IFERROR(IF(VLOOKUP(C14385,'R. PUNTAJES'!$C$14:$R$213,'R. PUNTAJES'!$L$10,0)="","",
IF(VLOOKUP(C14385,'R. PUNTAJES'!$C$14:$R$213,'R. PUNTAJES'!$L$10,0)=5,0,
VLOOKUP(C14385,'R. PUNTAJES'!$C$14:$R$213,'R. PUNTAJES'!$L$10,0))),"")</f>
        <v/>
      </c>
    </row>
    <row r="14490" spans="1:12" ht="12.75" hidden="1" customHeight="1" x14ac:dyDescent="0.3">
      <c r="A14490" s="1" t="str">
        <f>+A14385</f>
        <v>NO</v>
      </c>
      <c r="E14490" s="96">
        <v>5</v>
      </c>
      <c r="F14490" s="307" t="str">
        <f>+$F$115</f>
        <v>Incorporación de componente nacional en servicios extranjeros</v>
      </c>
      <c r="G14490" s="308"/>
      <c r="H14490" s="308"/>
      <c r="I14490" s="308"/>
      <c r="J14490" s="308"/>
      <c r="K14490" s="309"/>
      <c r="L14490" s="99" t="str">
        <f>IFERROR(IF(VLOOKUP(C14385,'R. PUNTAJES'!$C$14:$R$213,'R. PUNTAJES'!$L$10,0)="","",
IF(VLOOKUP(C14385,'R. PUNTAJES'!$C$14:$R$213,'R. PUNTAJES'!$L$10,0)=20,0,
VLOOKUP(C14385,'R. PUNTAJES'!$C$14:$R$213,'R. PUNTAJES'!$L$10,0))),"")</f>
        <v/>
      </c>
    </row>
    <row r="14491" spans="1:12" hidden="1" x14ac:dyDescent="0.3">
      <c r="A14491" s="1" t="str">
        <f>+A14385</f>
        <v>NO</v>
      </c>
      <c r="E14491" s="112"/>
      <c r="F14491" s="97" t="str">
        <f>+$F$116</f>
        <v>VINCULACIÓN DE PERSONAS CON DISCAPACIDAD</v>
      </c>
      <c r="G14491" s="24"/>
      <c r="H14491" s="24"/>
      <c r="I14491" s="24"/>
      <c r="J14491" s="24"/>
      <c r="K14491" s="24"/>
      <c r="L14491" s="98"/>
    </row>
    <row r="14492" spans="1:12" ht="12.75" hidden="1" customHeight="1" x14ac:dyDescent="0.3">
      <c r="A14492" s="1" t="str">
        <f>+A14385</f>
        <v>NO</v>
      </c>
      <c r="E14492" s="96">
        <v>1</v>
      </c>
      <c r="F14492" s="307" t="str">
        <f>+$F$117</f>
        <v xml:space="preserve">Trabajadores vinculados a la planta de personal </v>
      </c>
      <c r="G14492" s="308"/>
      <c r="H14492" s="308"/>
      <c r="I14492" s="308"/>
      <c r="J14492" s="308"/>
      <c r="K14492" s="309"/>
      <c r="L14492" s="99" t="str">
        <f>IFERROR(IF(VLOOKUP(C14385,'R. PUNTAJES'!$C$14:$R$213,'R. PUNTAJES'!$M$10,0)="","",VLOOKUP(C14385,'R. PUNTAJES'!$C$14:$R$213,'R. PUNTAJES'!$M$10,0)),"")</f>
        <v/>
      </c>
    </row>
    <row r="14493" spans="1:12" hidden="1" x14ac:dyDescent="0.3">
      <c r="A14493" s="1" t="str">
        <f>+A14385</f>
        <v>NO</v>
      </c>
      <c r="E14493" s="112"/>
      <c r="F14493" s="97" t="str">
        <f>+$F$118</f>
        <v>EMPRENDIMIENTOS Y EMPRESAS DE MUJERES</v>
      </c>
      <c r="G14493" s="24"/>
      <c r="H14493" s="24"/>
      <c r="I14493" s="24"/>
      <c r="J14493" s="24"/>
      <c r="K14493" s="24"/>
      <c r="L14493" s="98"/>
    </row>
    <row r="14494" spans="1:12" ht="13" hidden="1" customHeight="1" x14ac:dyDescent="0.3">
      <c r="A14494" s="1" t="str">
        <f>+A14385</f>
        <v>NO</v>
      </c>
      <c r="E14494" s="96">
        <v>0.25</v>
      </c>
      <c r="F14494" s="307" t="str">
        <f>+$F$119</f>
        <v>Emprendimientos y empresas de mujeres</v>
      </c>
      <c r="G14494" s="308"/>
      <c r="H14494" s="308"/>
      <c r="I14494" s="308"/>
      <c r="J14494" s="308"/>
      <c r="K14494" s="309"/>
      <c r="L14494" s="113" t="str">
        <f>IFERROR(IF(VLOOKUP(C14385,'R. PUNTAJES'!$C$14:$R$213,'R. PUNTAJES'!$N$10,0)="","",VLOOKUP(C14385,'R. PUNTAJES'!$C$14:$R$213,'R. PUNTAJES'!$N$10,0)),"")</f>
        <v/>
      </c>
    </row>
    <row r="14495" spans="1:12" hidden="1" x14ac:dyDescent="0.3">
      <c r="A14495" s="18" t="str">
        <f>+A14496</f>
        <v>NO</v>
      </c>
      <c r="B14495" s="18"/>
      <c r="E14495" s="112"/>
      <c r="F14495" s="97" t="str">
        <f>+$F$120</f>
        <v>MIPYME</v>
      </c>
      <c r="G14495" s="24"/>
      <c r="H14495" s="24"/>
      <c r="I14495" s="24"/>
      <c r="J14495" s="24"/>
      <c r="K14495" s="24"/>
      <c r="L14495" s="98"/>
    </row>
    <row r="14496" spans="1:12" hidden="1" x14ac:dyDescent="0.3">
      <c r="A14496" s="18" t="str">
        <f>+IF(E14496=0,"NO",1)</f>
        <v>NO</v>
      </c>
      <c r="B14496" s="18"/>
      <c r="E14496" s="96">
        <v>0</v>
      </c>
      <c r="F14496" s="307" t="str">
        <f>+$F$121</f>
        <v>Mipyme</v>
      </c>
      <c r="G14496" s="308"/>
      <c r="H14496" s="308"/>
      <c r="I14496" s="308"/>
      <c r="J14496" s="308"/>
      <c r="K14496" s="309"/>
      <c r="L14496" s="113" t="str">
        <f>IFERROR(IF(VLOOKUP(C14385,'R. PUNTAJES'!$C$14:$R$213,'R. PUNTAJES'!$O$10,0)="","",VLOOKUP(C14385,'R. PUNTAJES'!$C$14:$R$213,'R. PUNTAJES'!$O$10,0)),"")</f>
        <v/>
      </c>
    </row>
    <row r="14497" spans="1:16" hidden="1" x14ac:dyDescent="0.3">
      <c r="A14497" s="1" t="str">
        <f>+A14385</f>
        <v>NO</v>
      </c>
      <c r="E14497" s="112"/>
      <c r="F14497" s="97" t="str">
        <f>+$F$122</f>
        <v>EXPERIENCIA DEL PROPONENTE</v>
      </c>
      <c r="G14497" s="24"/>
      <c r="H14497" s="24"/>
      <c r="I14497" s="24"/>
      <c r="J14497" s="24"/>
      <c r="K14497" s="24"/>
      <c r="L14497" s="98"/>
    </row>
    <row r="14498" spans="1:16" hidden="1" x14ac:dyDescent="0.3">
      <c r="A14498" s="1" t="str">
        <f>+A14385</f>
        <v>NO</v>
      </c>
      <c r="E14498" s="96">
        <v>59.5</v>
      </c>
      <c r="F14498" s="307" t="str">
        <f>+$F$123</f>
        <v>mediana con valor absoluto</v>
      </c>
      <c r="G14498" s="308"/>
      <c r="H14498" s="308"/>
      <c r="I14498" s="308"/>
      <c r="J14498" s="308"/>
      <c r="K14498" s="309"/>
      <c r="L14498" s="113" t="str">
        <f>IFERROR(IF(VLOOKUP(C14385,'R. PUNTAJES'!$C$14:$R$213,'R. PUNTAJES'!$R$10,0)="","",VLOOKUP(C14385,'R. PUNTAJES'!$C$14:$R$213,'R. PUNTAJES'!$R$10,0)),"")</f>
        <v/>
      </c>
    </row>
    <row r="14499" spans="1:16" hidden="1" x14ac:dyDescent="0.3">
      <c r="A14499" s="1" t="str">
        <f>+A14385</f>
        <v>NO</v>
      </c>
      <c r="E14499" s="112"/>
      <c r="F14499" s="97" t="str">
        <f>+$F$124</f>
        <v>MULTAS</v>
      </c>
      <c r="G14499" s="24"/>
      <c r="H14499" s="24"/>
      <c r="I14499" s="24"/>
      <c r="J14499" s="24"/>
      <c r="K14499" s="24"/>
      <c r="L14499" s="98"/>
    </row>
    <row r="14500" spans="1:16" ht="12.75" hidden="1" customHeight="1" x14ac:dyDescent="0.3">
      <c r="A14500" s="1" t="str">
        <f>+A14385</f>
        <v>NO</v>
      </c>
      <c r="E14500" s="96">
        <v>-2</v>
      </c>
      <c r="F14500" s="307" t="str">
        <f>+$F$125</f>
        <v>Una o más multas o cláusulas penales durante el último año</v>
      </c>
      <c r="G14500" s="310"/>
      <c r="H14500" s="310"/>
      <c r="I14500" s="310"/>
      <c r="J14500" s="310"/>
      <c r="K14500" s="311"/>
      <c r="L14500" s="99" t="str">
        <f>IFERROR(IF(VLOOKUP(C14385,'R. PUNTAJES'!$C$14:$R$213,'R. PUNTAJES'!$Q$10,0)="","",VLOOKUP(C14385,'R. PUNTAJES'!$C$14:$R$213,'R. PUNTAJES'!$Q$10,0)),"")</f>
        <v/>
      </c>
    </row>
    <row r="14501" spans="1:16" hidden="1" x14ac:dyDescent="0.3">
      <c r="A14501" s="1" t="str">
        <f>+A14385</f>
        <v>NO</v>
      </c>
      <c r="E14501" s="112"/>
      <c r="F14501" s="97" t="str">
        <f>+$F$126</f>
        <v>OBRAS INCONCLUSAS</v>
      </c>
      <c r="G14501" s="24"/>
      <c r="H14501" s="24"/>
      <c r="I14501" s="24"/>
      <c r="J14501" s="24"/>
      <c r="K14501" s="24"/>
      <c r="L14501" s="98"/>
    </row>
    <row r="14502" spans="1:16" hidden="1" x14ac:dyDescent="0.3">
      <c r="A14502" s="1" t="str">
        <f>+A14385</f>
        <v>NO</v>
      </c>
      <c r="E14502" s="96">
        <v>-1</v>
      </c>
      <c r="F14502" s="301" t="str">
        <f>+$F$127</f>
        <v>Anotación vigente de obra civil inconclusa</v>
      </c>
      <c r="G14502" s="302"/>
      <c r="H14502" s="302"/>
      <c r="I14502" s="302"/>
      <c r="J14502" s="302"/>
      <c r="K14502" s="303"/>
      <c r="L14502" s="99" t="str">
        <f>IFERROR(IF(VLOOKUP(C14385,'R. PUNTAJES'!$C$14:$R$213,'R. PUNTAJES'!$P$10,0)="","",VLOOKUP(C14385,'R. PUNTAJES'!$C$14:$R$213,'R. PUNTAJES'!$P$10,0)),"")</f>
        <v/>
      </c>
    </row>
    <row r="14503" spans="1:16" ht="7.5" hidden="1" customHeight="1" x14ac:dyDescent="0.3">
      <c r="A14503" s="1" t="str">
        <f>+A14385</f>
        <v>NO</v>
      </c>
      <c r="E14503" s="114"/>
      <c r="F14503" s="45"/>
      <c r="G14503" s="45"/>
      <c r="H14503" s="45"/>
      <c r="I14503" s="45"/>
      <c r="J14503" s="45"/>
      <c r="K14503" s="45"/>
      <c r="L14503" s="48"/>
    </row>
    <row r="14504" spans="1:16" hidden="1" x14ac:dyDescent="0.3">
      <c r="A14504" s="1" t="str">
        <f>+A14385</f>
        <v>NO</v>
      </c>
      <c r="E14504" s="115" t="str">
        <f>+$E$129</f>
        <v>PUNTAJE TOTAL</v>
      </c>
      <c r="F14504" s="116"/>
      <c r="G14504" s="116"/>
      <c r="H14504" s="116"/>
      <c r="I14504" s="116"/>
      <c r="J14504" s="116"/>
      <c r="K14504" s="117"/>
      <c r="L14504" s="118">
        <f>IFERROR(IF(VLOOKUP(C14385,'R. PUNTAJES'!$C$14:$R$213,'R. PUNTAJES'!$H$10,0)="RECHAZO","",SUM(L14484:L14502)),"")</f>
        <v>0</v>
      </c>
    </row>
    <row r="14505" spans="1:16" hidden="1" x14ac:dyDescent="0.3">
      <c r="A14505" s="1" t="str">
        <f>+A14385</f>
        <v>NO</v>
      </c>
      <c r="E14505" s="304" t="str">
        <f>+$E$130</f>
        <v>OBSERVACIONES RESPECTO A PUNTAJES</v>
      </c>
      <c r="F14505" s="305"/>
      <c r="G14505" s="305"/>
      <c r="H14505" s="305"/>
      <c r="I14505" s="305"/>
      <c r="J14505" s="305"/>
      <c r="K14505" s="305"/>
      <c r="L14505" s="305"/>
    </row>
    <row r="14506" spans="1:16" ht="12" hidden="1" customHeight="1" x14ac:dyDescent="0.3">
      <c r="A14506" s="1" t="str">
        <f>+A14385</f>
        <v>NO</v>
      </c>
      <c r="E14506" s="306" t="s">
        <v>124</v>
      </c>
      <c r="F14506" s="305"/>
      <c r="G14506" s="305"/>
      <c r="H14506" s="305"/>
      <c r="I14506" s="305"/>
      <c r="J14506" s="305"/>
      <c r="K14506" s="305"/>
      <c r="L14506" s="305"/>
      <c r="N14506" s="119"/>
      <c r="O14506" s="119"/>
      <c r="P14506" s="120"/>
    </row>
    <row r="14507" spans="1:16" ht="3" hidden="1" customHeight="1" x14ac:dyDescent="0.3">
      <c r="A14507" s="1" t="str">
        <f>+A14386</f>
        <v>NO</v>
      </c>
      <c r="E14507" s="121"/>
      <c r="F14507" s="122"/>
      <c r="G14507" s="122"/>
      <c r="H14507" s="122"/>
      <c r="I14507" s="122"/>
      <c r="J14507" s="122"/>
      <c r="K14507" s="122"/>
      <c r="L14507" s="123"/>
    </row>
    <row r="14508" spans="1:16" hidden="1" x14ac:dyDescent="0.3">
      <c r="A14508" s="1" t="str">
        <f>+IF(OR(C14510=""),"NO",1)</f>
        <v>NO</v>
      </c>
      <c r="E14508" s="346"/>
      <c r="F14508" s="347"/>
      <c r="G14508" s="347"/>
      <c r="H14508" s="347"/>
      <c r="I14508" s="347"/>
      <c r="J14508" s="347"/>
      <c r="K14508" s="347"/>
      <c r="L14508" s="347"/>
    </row>
    <row r="14509" spans="1:16" ht="4.5" hidden="1" customHeight="1" x14ac:dyDescent="0.3">
      <c r="A14509" s="1" t="str">
        <f>+A14510</f>
        <v>NO</v>
      </c>
      <c r="E14509" s="15"/>
      <c r="F14509" s="16"/>
      <c r="G14509" s="16"/>
      <c r="H14509" s="16"/>
      <c r="I14509" s="16"/>
      <c r="J14509" s="16"/>
      <c r="K14509" s="16"/>
      <c r="L14509" s="17"/>
    </row>
    <row r="14510" spans="1:16" ht="15.75" hidden="1" customHeight="1" x14ac:dyDescent="0.3">
      <c r="A14510" s="1" t="str">
        <f>+IF(OR(C14510=""),"NO",1)</f>
        <v>NO</v>
      </c>
      <c r="B14510" s="1">
        <f>1+MAX($B$1:B14509)</f>
        <v>117</v>
      </c>
      <c r="C14510" s="18" t="s">
        <v>124</v>
      </c>
      <c r="E14510" s="19" t="s">
        <v>124</v>
      </c>
      <c r="F14510" s="20"/>
      <c r="G14510" s="20"/>
      <c r="H14510" s="20"/>
      <c r="I14510" s="21"/>
      <c r="J14510" s="20"/>
      <c r="K14510" s="21"/>
      <c r="L14510" s="22"/>
    </row>
    <row r="14511" spans="1:16" hidden="1" x14ac:dyDescent="0.3">
      <c r="A14511" s="1" t="str">
        <f>A14510</f>
        <v>NO</v>
      </c>
      <c r="E14511" s="23" t="str">
        <f>+$E$11</f>
        <v>Integrantes</v>
      </c>
      <c r="F14511" s="24"/>
      <c r="G14511" s="24"/>
      <c r="H14511" s="24"/>
      <c r="I14511" s="24"/>
      <c r="J14511" s="24"/>
      <c r="K14511" s="25" t="str">
        <f>+$K$11</f>
        <v>Nit</v>
      </c>
      <c r="L14511" s="26" t="str">
        <f>+$L$11</f>
        <v>Part.</v>
      </c>
    </row>
    <row r="14512" spans="1:16" hidden="1" x14ac:dyDescent="0.3">
      <c r="A14512" s="1" t="str">
        <f>+A14511</f>
        <v>NO</v>
      </c>
      <c r="C14512" s="1" t="s">
        <v>124</v>
      </c>
      <c r="E14512" s="27" t="s">
        <v>124</v>
      </c>
      <c r="F14512" s="28"/>
      <c r="G14512" s="28"/>
      <c r="H14512" s="28"/>
      <c r="I14512" s="28"/>
      <c r="J14512" s="28"/>
      <c r="K14512" s="29" t="s">
        <v>124</v>
      </c>
      <c r="L14512" s="30" t="s">
        <v>124</v>
      </c>
    </row>
    <row r="14513" spans="1:12" hidden="1" x14ac:dyDescent="0.3">
      <c r="A14513" s="18" t="str">
        <f>+IF(OR(C14513=""),"NO",1)</f>
        <v>NO</v>
      </c>
      <c r="B14513" s="18"/>
      <c r="C14513" s="1" t="s">
        <v>124</v>
      </c>
      <c r="E14513" s="31" t="s">
        <v>124</v>
      </c>
      <c r="F14513" s="32"/>
      <c r="G14513" s="32"/>
      <c r="H14513" s="32"/>
      <c r="I14513" s="32"/>
      <c r="J14513" s="32"/>
      <c r="K14513" s="33" t="s">
        <v>124</v>
      </c>
      <c r="L14513" s="34" t="s">
        <v>124</v>
      </c>
    </row>
    <row r="14514" spans="1:12" hidden="1" x14ac:dyDescent="0.3">
      <c r="A14514" s="18" t="str">
        <f>+IF(OR(C14514=""),"NO",1)</f>
        <v>NO</v>
      </c>
      <c r="B14514" s="18"/>
      <c r="C14514" s="1" t="s">
        <v>124</v>
      </c>
      <c r="E14514" s="31" t="s">
        <v>124</v>
      </c>
      <c r="F14514" s="32"/>
      <c r="G14514" s="32"/>
      <c r="H14514" s="32"/>
      <c r="I14514" s="32"/>
      <c r="J14514" s="32"/>
      <c r="K14514" s="33" t="s">
        <v>124</v>
      </c>
      <c r="L14514" s="34" t="s">
        <v>124</v>
      </c>
    </row>
    <row r="14515" spans="1:12" hidden="1" x14ac:dyDescent="0.3">
      <c r="A14515" s="18" t="str">
        <f>+IF(OR(C14515=""),"NO",1)</f>
        <v>NO</v>
      </c>
      <c r="B14515" s="18"/>
      <c r="C14515" s="1" t="s">
        <v>124</v>
      </c>
      <c r="E14515" s="31" t="s">
        <v>13</v>
      </c>
      <c r="F14515" s="32"/>
      <c r="G14515" s="32"/>
      <c r="H14515" s="32"/>
      <c r="I14515" s="32"/>
      <c r="J14515" s="32"/>
      <c r="K14515" s="33"/>
      <c r="L14515" s="34"/>
    </row>
    <row r="14516" spans="1:12" hidden="1" x14ac:dyDescent="0.3">
      <c r="A14516" s="18" t="str">
        <f>+IF(OR(C14516=""),"NO",1)</f>
        <v>NO</v>
      </c>
      <c r="B14516" s="18"/>
      <c r="C14516" s="1" t="s">
        <v>124</v>
      </c>
      <c r="E14516" s="31" t="s">
        <v>13</v>
      </c>
      <c r="F14516" s="32"/>
      <c r="G14516" s="32"/>
      <c r="H14516" s="32"/>
      <c r="I14516" s="32"/>
      <c r="J14516" s="32"/>
      <c r="K14516" s="33"/>
      <c r="L14516" s="34"/>
    </row>
    <row r="14517" spans="1:12" hidden="1" x14ac:dyDescent="0.3">
      <c r="A14517" s="18" t="str">
        <f>+IF(OR(C14517=""),"NO",1)</f>
        <v>NO</v>
      </c>
      <c r="B14517" s="18"/>
      <c r="C14517" s="1" t="s">
        <v>124</v>
      </c>
      <c r="E14517" s="35" t="s">
        <v>13</v>
      </c>
      <c r="F14517" s="36"/>
      <c r="G14517" s="36"/>
      <c r="H14517" s="36"/>
      <c r="I14517" s="36"/>
      <c r="J14517" s="36"/>
      <c r="K14517" s="37"/>
      <c r="L14517" s="38"/>
    </row>
    <row r="14518" spans="1:12" ht="5.15" hidden="1" customHeight="1" x14ac:dyDescent="0.3">
      <c r="A14518" s="1" t="str">
        <f>+A14510</f>
        <v>NO</v>
      </c>
      <c r="E14518" s="39"/>
      <c r="F14518" s="39"/>
      <c r="G14518" s="39"/>
      <c r="H14518" s="39"/>
      <c r="I14518" s="39"/>
      <c r="J14518" s="39"/>
      <c r="K14518" s="39"/>
      <c r="L14518" s="39"/>
    </row>
    <row r="14519" spans="1:12" ht="15.75" hidden="1" customHeight="1" x14ac:dyDescent="0.3">
      <c r="A14519" s="1" t="str">
        <f>+A14510</f>
        <v>NO</v>
      </c>
      <c r="E14519" s="40" t="str">
        <f>+$E$19</f>
        <v>RESULTADO DE EVALUACIÓN TÉCNICA</v>
      </c>
      <c r="F14519" s="41"/>
      <c r="G14519" s="41"/>
      <c r="H14519" s="41"/>
      <c r="I14519" s="41"/>
      <c r="J14519" s="41"/>
      <c r="K14519" s="41"/>
      <c r="L14519" s="42"/>
    </row>
    <row r="14520" spans="1:12" hidden="1" x14ac:dyDescent="0.3">
      <c r="A14520" s="1" t="str">
        <f>+A14510</f>
        <v>NO</v>
      </c>
      <c r="E14520" s="43"/>
      <c r="F14520" s="44" t="str">
        <f>+$F$20</f>
        <v>Experiencia</v>
      </c>
      <c r="G14520" s="45"/>
      <c r="H14520" s="45"/>
      <c r="I14520" s="45"/>
      <c r="J14520" s="45"/>
      <c r="K14520" s="46"/>
      <c r="L14520" s="47" t="s">
        <v>124</v>
      </c>
    </row>
    <row r="14521" spans="1:12" hidden="1" x14ac:dyDescent="0.3">
      <c r="A14521" s="1" t="str">
        <f>+A14510</f>
        <v>NO</v>
      </c>
      <c r="E14521" s="348" t="str">
        <f>+$E$21</f>
        <v>OBSERVACIONES RESPECTO A LA EVALUACIÓN DE EXPERIENCIA</v>
      </c>
      <c r="F14521" s="308"/>
      <c r="G14521" s="308"/>
      <c r="H14521" s="308"/>
      <c r="I14521" s="308"/>
      <c r="J14521" s="308"/>
      <c r="K14521" s="308"/>
      <c r="L14521" s="349"/>
    </row>
    <row r="14522" spans="1:12" hidden="1" x14ac:dyDescent="0.3">
      <c r="A14522" s="1" t="str">
        <f>+A14510</f>
        <v>NO</v>
      </c>
      <c r="E14522" s="350" t="s">
        <v>124</v>
      </c>
      <c r="F14522" s="351"/>
      <c r="G14522" s="351"/>
      <c r="H14522" s="351"/>
      <c r="I14522" s="351"/>
      <c r="J14522" s="351"/>
      <c r="K14522" s="351"/>
      <c r="L14522" s="352"/>
    </row>
    <row r="14523" spans="1:12" ht="5.15" hidden="1" customHeight="1" x14ac:dyDescent="0.3">
      <c r="A14523" s="1" t="str">
        <f>+A14510</f>
        <v>NO</v>
      </c>
      <c r="E14523" s="39"/>
      <c r="F14523" s="39"/>
      <c r="G14523" s="39"/>
      <c r="H14523" s="39"/>
      <c r="I14523" s="39"/>
      <c r="J14523" s="39"/>
      <c r="K14523" s="39"/>
      <c r="L14523" s="39"/>
    </row>
    <row r="14524" spans="1:12" ht="12.75" hidden="1" customHeight="1" x14ac:dyDescent="0.3">
      <c r="A14524" s="1" t="str">
        <f>+A14510</f>
        <v>NO</v>
      </c>
      <c r="E14524" s="40" t="str">
        <f>+$E$24</f>
        <v>EXPERIENCIA HABILITANTE: CONTRATOS PRESENTADOS</v>
      </c>
      <c r="F14524" s="41"/>
      <c r="G14524" s="41"/>
      <c r="H14524" s="41"/>
      <c r="I14524" s="41"/>
      <c r="J14524" s="41"/>
      <c r="K14524" s="41"/>
      <c r="L14524" s="42"/>
    </row>
    <row r="14525" spans="1:12" ht="8.5" hidden="1" customHeight="1" x14ac:dyDescent="0.3">
      <c r="A14525" s="1" t="str">
        <f>+A14510</f>
        <v>NO</v>
      </c>
      <c r="E14525" s="49"/>
      <c r="F14525" s="50"/>
      <c r="G14525" s="51"/>
      <c r="H14525" s="51"/>
      <c r="I14525" s="51"/>
      <c r="J14525" s="51"/>
      <c r="K14525" s="51"/>
      <c r="L14525" s="52"/>
    </row>
    <row r="14526" spans="1:12" hidden="1" x14ac:dyDescent="0.3">
      <c r="A14526" s="18" t="str">
        <f>+IF(OR(C14526=""),"NO",1)</f>
        <v>NO</v>
      </c>
      <c r="B14526" s="18"/>
      <c r="C14526" s="1" t="s">
        <v>124</v>
      </c>
      <c r="E14526" s="329">
        <v>1</v>
      </c>
      <c r="F14526" s="53" t="str">
        <f>+$F$26</f>
        <v>OBJETO</v>
      </c>
      <c r="G14526" s="332" t="s">
        <v>124</v>
      </c>
      <c r="H14526" s="333"/>
      <c r="I14526" s="333"/>
      <c r="J14526" s="333"/>
      <c r="K14526" s="333"/>
      <c r="L14526" s="334"/>
    </row>
    <row r="14527" spans="1:12" hidden="1" x14ac:dyDescent="0.3">
      <c r="A14527" s="18" t="str">
        <f>+IF(OR(C14526=""),"NO",1)</f>
        <v>NO</v>
      </c>
      <c r="B14527" s="18"/>
      <c r="E14527" s="330"/>
      <c r="F14527" s="54" t="str">
        <f>+$F$27</f>
        <v>CONTRATANTE</v>
      </c>
      <c r="G14527" s="335" t="s">
        <v>124</v>
      </c>
      <c r="H14527" s="310"/>
      <c r="I14527" s="310"/>
      <c r="J14527" s="310"/>
      <c r="K14527" s="310"/>
      <c r="L14527" s="336"/>
    </row>
    <row r="14528" spans="1:12" hidden="1" x14ac:dyDescent="0.3">
      <c r="A14528" s="18" t="str">
        <f>+IF(OR(C14526=""),"NO",1)</f>
        <v>NO</v>
      </c>
      <c r="B14528" s="18"/>
      <c r="E14528" s="330"/>
      <c r="F14528" s="54" t="str">
        <f>+$F$28</f>
        <v>APORTANTE</v>
      </c>
      <c r="G14528" s="337" t="s">
        <v>124</v>
      </c>
      <c r="H14528" s="338"/>
      <c r="I14528" s="338"/>
      <c r="J14528" s="338"/>
      <c r="K14528" s="338"/>
      <c r="L14528" s="339"/>
    </row>
    <row r="14529" spans="1:12" hidden="1" x14ac:dyDescent="0.3">
      <c r="A14529" s="18" t="str">
        <f>+IF(OR(C14526=""),"NO",1)</f>
        <v>NO</v>
      </c>
      <c r="B14529" s="18"/>
      <c r="E14529" s="330"/>
      <c r="F14529" s="54" t="str">
        <f>+$F$29</f>
        <v>VALOR /SMMLV)</v>
      </c>
      <c r="G14529" s="55" t="s">
        <v>124</v>
      </c>
      <c r="H14529" s="56" t="str">
        <f>+$H$29</f>
        <v>% PART..</v>
      </c>
      <c r="I14529" s="57" t="s">
        <v>124</v>
      </c>
      <c r="J14529" s="58" t="str">
        <f>+$J$29</f>
        <v>VALOR ACREDITADO</v>
      </c>
      <c r="K14529" s="59"/>
      <c r="L14529" s="47" t="s">
        <v>124</v>
      </c>
    </row>
    <row r="14530" spans="1:12" hidden="1" x14ac:dyDescent="0.3">
      <c r="A14530" s="18" t="str">
        <f>+IF(OR(C14526=""),"NO",1)</f>
        <v>NO</v>
      </c>
      <c r="B14530" s="18"/>
      <c r="E14530" s="330"/>
      <c r="F14530" s="60" t="str">
        <f>+$F$30</f>
        <v>EXPERIENCIA APORTADA</v>
      </c>
      <c r="G14530" s="340" t="s">
        <v>124</v>
      </c>
      <c r="H14530" s="341"/>
      <c r="I14530" s="341"/>
      <c r="J14530" s="341"/>
      <c r="K14530" s="341"/>
      <c r="L14530" s="342"/>
    </row>
    <row r="14531" spans="1:12" hidden="1" x14ac:dyDescent="0.3">
      <c r="A14531" s="18" t="str">
        <f>+IF(OR(C14526=""),"NO",1)</f>
        <v>NO</v>
      </c>
      <c r="B14531" s="18"/>
      <c r="E14531" s="331"/>
      <c r="F14531" s="62" t="str">
        <f>+$F$31</f>
        <v>OBSERVACIÓN</v>
      </c>
      <c r="G14531" s="343" t="s">
        <v>124</v>
      </c>
      <c r="H14531" s="344"/>
      <c r="I14531" s="344"/>
      <c r="J14531" s="344"/>
      <c r="K14531" s="344"/>
      <c r="L14531" s="345"/>
    </row>
    <row r="14532" spans="1:12" ht="8.5" hidden="1" customHeight="1" x14ac:dyDescent="0.3">
      <c r="A14532" s="18" t="str">
        <f>+IF(OR(C14526=""),"NO",1)</f>
        <v>NO</v>
      </c>
      <c r="B14532" s="18"/>
      <c r="E14532" s="49"/>
      <c r="F14532" s="50"/>
      <c r="G14532" s="51"/>
      <c r="H14532" s="51"/>
      <c r="I14532" s="51"/>
      <c r="J14532" s="51"/>
      <c r="K14532" s="51"/>
      <c r="L14532" s="52"/>
    </row>
    <row r="14533" spans="1:12" hidden="1" x14ac:dyDescent="0.3">
      <c r="A14533" s="18" t="str">
        <f t="shared" ref="A14533" si="4872">+IF(OR(C14533=""),"NO",1)</f>
        <v>NO</v>
      </c>
      <c r="B14533" s="18"/>
      <c r="C14533" s="1" t="s">
        <v>124</v>
      </c>
      <c r="E14533" s="329">
        <v>2</v>
      </c>
      <c r="F14533" s="53" t="str">
        <f>+$F$26</f>
        <v>OBJETO</v>
      </c>
      <c r="G14533" s="332" t="s">
        <v>124</v>
      </c>
      <c r="H14533" s="333"/>
      <c r="I14533" s="333"/>
      <c r="J14533" s="333"/>
      <c r="K14533" s="333"/>
      <c r="L14533" s="334"/>
    </row>
    <row r="14534" spans="1:12" hidden="1" x14ac:dyDescent="0.3">
      <c r="A14534" s="18" t="str">
        <f t="shared" ref="A14534" si="4873">+IF(OR(C14533=""),"NO",1)</f>
        <v>NO</v>
      </c>
      <c r="B14534" s="18"/>
      <c r="E14534" s="330"/>
      <c r="F14534" s="54" t="str">
        <f>+$F$27</f>
        <v>CONTRATANTE</v>
      </c>
      <c r="G14534" s="335" t="s">
        <v>124</v>
      </c>
      <c r="H14534" s="310"/>
      <c r="I14534" s="310"/>
      <c r="J14534" s="310"/>
      <c r="K14534" s="310"/>
      <c r="L14534" s="336"/>
    </row>
    <row r="14535" spans="1:12" hidden="1" x14ac:dyDescent="0.3">
      <c r="A14535" s="18" t="str">
        <f t="shared" ref="A14535" si="4874">+IF(OR(C14533=""),"NO",1)</f>
        <v>NO</v>
      </c>
      <c r="B14535" s="18"/>
      <c r="E14535" s="330"/>
      <c r="F14535" s="54" t="str">
        <f>+$F$28</f>
        <v>APORTANTE</v>
      </c>
      <c r="G14535" s="337" t="s">
        <v>124</v>
      </c>
      <c r="H14535" s="338"/>
      <c r="I14535" s="338"/>
      <c r="J14535" s="338"/>
      <c r="K14535" s="338"/>
      <c r="L14535" s="339"/>
    </row>
    <row r="14536" spans="1:12" hidden="1" x14ac:dyDescent="0.3">
      <c r="A14536" s="18" t="str">
        <f t="shared" ref="A14536" si="4875">+IF(OR(C14533=""),"NO",1)</f>
        <v>NO</v>
      </c>
      <c r="B14536" s="18"/>
      <c r="E14536" s="330"/>
      <c r="F14536" s="54" t="str">
        <f>+$F$29</f>
        <v>VALOR /SMMLV)</v>
      </c>
      <c r="G14536" s="55" t="s">
        <v>124</v>
      </c>
      <c r="H14536" s="56" t="str">
        <f>+$H$29</f>
        <v>% PART..</v>
      </c>
      <c r="I14536" s="57" t="s">
        <v>124</v>
      </c>
      <c r="J14536" s="58" t="str">
        <f>+$J$29</f>
        <v>VALOR ACREDITADO</v>
      </c>
      <c r="K14536" s="59"/>
      <c r="L14536" s="47" t="s">
        <v>124</v>
      </c>
    </row>
    <row r="14537" spans="1:12" hidden="1" x14ac:dyDescent="0.3">
      <c r="A14537" s="18" t="str">
        <f t="shared" ref="A14537" si="4876">+IF(OR(C14533=""),"NO",1)</f>
        <v>NO</v>
      </c>
      <c r="B14537" s="18"/>
      <c r="E14537" s="330"/>
      <c r="F14537" s="60" t="str">
        <f>+$F$30</f>
        <v>EXPERIENCIA APORTADA</v>
      </c>
      <c r="G14537" s="340" t="s">
        <v>124</v>
      </c>
      <c r="H14537" s="341"/>
      <c r="I14537" s="341"/>
      <c r="J14537" s="341"/>
      <c r="K14537" s="341"/>
      <c r="L14537" s="342"/>
    </row>
    <row r="14538" spans="1:12" hidden="1" x14ac:dyDescent="0.3">
      <c r="A14538" s="18" t="str">
        <f t="shared" ref="A14538" si="4877">+IF(OR(C14533=""),"NO",1)</f>
        <v>NO</v>
      </c>
      <c r="B14538" s="18"/>
      <c r="E14538" s="331"/>
      <c r="F14538" s="62" t="str">
        <f>+$F$31</f>
        <v>OBSERVACIÓN</v>
      </c>
      <c r="G14538" s="343" t="s">
        <v>124</v>
      </c>
      <c r="H14538" s="344"/>
      <c r="I14538" s="344"/>
      <c r="J14538" s="344"/>
      <c r="K14538" s="344"/>
      <c r="L14538" s="345"/>
    </row>
    <row r="14539" spans="1:12" ht="8.5" hidden="1" customHeight="1" x14ac:dyDescent="0.3">
      <c r="A14539" s="18" t="str">
        <f t="shared" ref="A14539" si="4878">+IF(OR(C14533=""),"NO",1)</f>
        <v>NO</v>
      </c>
      <c r="B14539" s="18"/>
      <c r="E14539" s="49"/>
      <c r="F14539" s="50"/>
      <c r="G14539" s="51"/>
      <c r="H14539" s="51"/>
      <c r="I14539" s="51"/>
      <c r="J14539" s="51"/>
      <c r="K14539" s="51"/>
      <c r="L14539" s="52"/>
    </row>
    <row r="14540" spans="1:12" hidden="1" x14ac:dyDescent="0.3">
      <c r="A14540" s="18" t="str">
        <f t="shared" ref="A14540" si="4879">+IF(OR(C14540=""),"NO",1)</f>
        <v>NO</v>
      </c>
      <c r="B14540" s="18"/>
      <c r="C14540" s="1" t="s">
        <v>124</v>
      </c>
      <c r="E14540" s="329">
        <v>3</v>
      </c>
      <c r="F14540" s="53" t="str">
        <f>+$F$26</f>
        <v>OBJETO</v>
      </c>
      <c r="G14540" s="332" t="s">
        <v>124</v>
      </c>
      <c r="H14540" s="333"/>
      <c r="I14540" s="333"/>
      <c r="J14540" s="333"/>
      <c r="K14540" s="333"/>
      <c r="L14540" s="334"/>
    </row>
    <row r="14541" spans="1:12" hidden="1" x14ac:dyDescent="0.3">
      <c r="A14541" s="18" t="str">
        <f t="shared" ref="A14541" si="4880">+IF(OR(C14540=""),"NO",1)</f>
        <v>NO</v>
      </c>
      <c r="B14541" s="18"/>
      <c r="E14541" s="330"/>
      <c r="F14541" s="54" t="str">
        <f>+$F$27</f>
        <v>CONTRATANTE</v>
      </c>
      <c r="G14541" s="335" t="s">
        <v>124</v>
      </c>
      <c r="H14541" s="310"/>
      <c r="I14541" s="310"/>
      <c r="J14541" s="310"/>
      <c r="K14541" s="310"/>
      <c r="L14541" s="336"/>
    </row>
    <row r="14542" spans="1:12" hidden="1" x14ac:dyDescent="0.3">
      <c r="A14542" s="18" t="str">
        <f t="shared" ref="A14542" si="4881">+IF(OR(C14540=""),"NO",1)</f>
        <v>NO</v>
      </c>
      <c r="B14542" s="18"/>
      <c r="E14542" s="330"/>
      <c r="F14542" s="54" t="str">
        <f>+$F$28</f>
        <v>APORTANTE</v>
      </c>
      <c r="G14542" s="337" t="s">
        <v>124</v>
      </c>
      <c r="H14542" s="338"/>
      <c r="I14542" s="338"/>
      <c r="J14542" s="338"/>
      <c r="K14542" s="338"/>
      <c r="L14542" s="339"/>
    </row>
    <row r="14543" spans="1:12" hidden="1" x14ac:dyDescent="0.3">
      <c r="A14543" s="18" t="str">
        <f t="shared" ref="A14543" si="4882">+IF(OR(C14540=""),"NO",1)</f>
        <v>NO</v>
      </c>
      <c r="B14543" s="18"/>
      <c r="E14543" s="330"/>
      <c r="F14543" s="54" t="str">
        <f>+$F$29</f>
        <v>VALOR /SMMLV)</v>
      </c>
      <c r="G14543" s="55" t="s">
        <v>124</v>
      </c>
      <c r="H14543" s="56" t="str">
        <f>+$H$29</f>
        <v>% PART..</v>
      </c>
      <c r="I14543" s="57" t="s">
        <v>124</v>
      </c>
      <c r="J14543" s="58" t="str">
        <f>+$J$29</f>
        <v>VALOR ACREDITADO</v>
      </c>
      <c r="K14543" s="59"/>
      <c r="L14543" s="47" t="s">
        <v>124</v>
      </c>
    </row>
    <row r="14544" spans="1:12" hidden="1" x14ac:dyDescent="0.3">
      <c r="A14544" s="18" t="str">
        <f t="shared" ref="A14544" si="4883">+IF(OR(C14540=""),"NO",1)</f>
        <v>NO</v>
      </c>
      <c r="B14544" s="18"/>
      <c r="E14544" s="330"/>
      <c r="F14544" s="60" t="str">
        <f>+$F$30</f>
        <v>EXPERIENCIA APORTADA</v>
      </c>
      <c r="G14544" s="340" t="s">
        <v>124</v>
      </c>
      <c r="H14544" s="341"/>
      <c r="I14544" s="341"/>
      <c r="J14544" s="341"/>
      <c r="K14544" s="341"/>
      <c r="L14544" s="342"/>
    </row>
    <row r="14545" spans="1:12" hidden="1" x14ac:dyDescent="0.3">
      <c r="A14545" s="18" t="str">
        <f t="shared" ref="A14545" si="4884">+IF(OR(C14540=""),"NO",1)</f>
        <v>NO</v>
      </c>
      <c r="B14545" s="18"/>
      <c r="E14545" s="331"/>
      <c r="F14545" s="62" t="str">
        <f>+$F$31</f>
        <v>OBSERVACIÓN</v>
      </c>
      <c r="G14545" s="343" t="s">
        <v>124</v>
      </c>
      <c r="H14545" s="344"/>
      <c r="I14545" s="344"/>
      <c r="J14545" s="344"/>
      <c r="K14545" s="344"/>
      <c r="L14545" s="345"/>
    </row>
    <row r="14546" spans="1:12" ht="8.5" hidden="1" customHeight="1" x14ac:dyDescent="0.3">
      <c r="A14546" s="18" t="str">
        <f t="shared" ref="A14546" si="4885">+IF(OR(C14540=""),"NO",1)</f>
        <v>NO</v>
      </c>
      <c r="B14546" s="18"/>
      <c r="E14546" s="49"/>
      <c r="F14546" s="50"/>
      <c r="G14546" s="51"/>
      <c r="H14546" s="51"/>
      <c r="I14546" s="51"/>
      <c r="J14546" s="51"/>
      <c r="K14546" s="51"/>
      <c r="L14546" s="52"/>
    </row>
    <row r="14547" spans="1:12" hidden="1" x14ac:dyDescent="0.3">
      <c r="A14547" s="18" t="str">
        <f t="shared" ref="A14547" si="4886">+IF(OR(C14547=""),"NO",1)</f>
        <v>NO</v>
      </c>
      <c r="B14547" s="18"/>
      <c r="C14547" s="1" t="s">
        <v>124</v>
      </c>
      <c r="E14547" s="329">
        <v>4</v>
      </c>
      <c r="F14547" s="53" t="str">
        <f>+$F$26</f>
        <v>OBJETO</v>
      </c>
      <c r="G14547" s="332" t="s">
        <v>124</v>
      </c>
      <c r="H14547" s="333"/>
      <c r="I14547" s="333"/>
      <c r="J14547" s="333"/>
      <c r="K14547" s="333"/>
      <c r="L14547" s="334"/>
    </row>
    <row r="14548" spans="1:12" hidden="1" x14ac:dyDescent="0.3">
      <c r="A14548" s="18" t="str">
        <f t="shared" ref="A14548" si="4887">+IF(OR(C14547=""),"NO",1)</f>
        <v>NO</v>
      </c>
      <c r="B14548" s="18"/>
      <c r="E14548" s="330"/>
      <c r="F14548" s="54" t="str">
        <f>+$F$27</f>
        <v>CONTRATANTE</v>
      </c>
      <c r="G14548" s="335" t="s">
        <v>124</v>
      </c>
      <c r="H14548" s="310"/>
      <c r="I14548" s="310"/>
      <c r="J14548" s="310"/>
      <c r="K14548" s="310"/>
      <c r="L14548" s="336"/>
    </row>
    <row r="14549" spans="1:12" hidden="1" x14ac:dyDescent="0.3">
      <c r="A14549" s="18" t="str">
        <f t="shared" ref="A14549" si="4888">+IF(OR(C14547=""),"NO",1)</f>
        <v>NO</v>
      </c>
      <c r="B14549" s="18"/>
      <c r="E14549" s="330"/>
      <c r="F14549" s="54" t="str">
        <f>+$F$28</f>
        <v>APORTANTE</v>
      </c>
      <c r="G14549" s="337" t="s">
        <v>124</v>
      </c>
      <c r="H14549" s="338"/>
      <c r="I14549" s="338"/>
      <c r="J14549" s="338"/>
      <c r="K14549" s="338"/>
      <c r="L14549" s="339"/>
    </row>
    <row r="14550" spans="1:12" hidden="1" x14ac:dyDescent="0.3">
      <c r="A14550" s="18" t="str">
        <f t="shared" ref="A14550" si="4889">+IF(OR(C14547=""),"NO",1)</f>
        <v>NO</v>
      </c>
      <c r="B14550" s="18"/>
      <c r="E14550" s="330"/>
      <c r="F14550" s="54" t="str">
        <f>+$F$29</f>
        <v>VALOR /SMMLV)</v>
      </c>
      <c r="G14550" s="55" t="s">
        <v>124</v>
      </c>
      <c r="H14550" s="56" t="str">
        <f>+$H$29</f>
        <v>% PART..</v>
      </c>
      <c r="I14550" s="57" t="s">
        <v>124</v>
      </c>
      <c r="J14550" s="58" t="str">
        <f>+$J$29</f>
        <v>VALOR ACREDITADO</v>
      </c>
      <c r="K14550" s="59"/>
      <c r="L14550" s="47" t="s">
        <v>124</v>
      </c>
    </row>
    <row r="14551" spans="1:12" hidden="1" x14ac:dyDescent="0.3">
      <c r="A14551" s="18" t="str">
        <f t="shared" ref="A14551" si="4890">+IF(OR(C14547=""),"NO",1)</f>
        <v>NO</v>
      </c>
      <c r="B14551" s="18"/>
      <c r="E14551" s="330"/>
      <c r="F14551" s="60" t="str">
        <f>+$F$30</f>
        <v>EXPERIENCIA APORTADA</v>
      </c>
      <c r="G14551" s="340" t="s">
        <v>124</v>
      </c>
      <c r="H14551" s="341"/>
      <c r="I14551" s="341"/>
      <c r="J14551" s="341"/>
      <c r="K14551" s="341"/>
      <c r="L14551" s="342"/>
    </row>
    <row r="14552" spans="1:12" hidden="1" x14ac:dyDescent="0.3">
      <c r="A14552" s="18" t="str">
        <f t="shared" ref="A14552" si="4891">+IF(OR(C14547=""),"NO",1)</f>
        <v>NO</v>
      </c>
      <c r="B14552" s="18"/>
      <c r="E14552" s="331"/>
      <c r="F14552" s="62" t="str">
        <f>+$F$31</f>
        <v>OBSERVACIÓN</v>
      </c>
      <c r="G14552" s="343" t="s">
        <v>124</v>
      </c>
      <c r="H14552" s="344"/>
      <c r="I14552" s="344"/>
      <c r="J14552" s="344"/>
      <c r="K14552" s="344"/>
      <c r="L14552" s="345"/>
    </row>
    <row r="14553" spans="1:12" ht="8.5" hidden="1" customHeight="1" x14ac:dyDescent="0.3">
      <c r="A14553" s="18" t="str">
        <f t="shared" ref="A14553" si="4892">+IF(OR(C14547=""),"NO",1)</f>
        <v>NO</v>
      </c>
      <c r="B14553" s="18"/>
      <c r="E14553" s="49"/>
      <c r="F14553" s="50"/>
      <c r="G14553" s="51"/>
      <c r="H14553" s="51"/>
      <c r="I14553" s="51"/>
      <c r="J14553" s="51"/>
      <c r="K14553" s="51"/>
      <c r="L14553" s="52"/>
    </row>
    <row r="14554" spans="1:12" hidden="1" x14ac:dyDescent="0.3">
      <c r="A14554" s="18" t="str">
        <f t="shared" ref="A14554" si="4893">+IF(OR(C14554=""),"NO",1)</f>
        <v>NO</v>
      </c>
      <c r="B14554" s="18"/>
      <c r="C14554" s="1" t="s">
        <v>124</v>
      </c>
      <c r="E14554" s="329">
        <v>5</v>
      </c>
      <c r="F14554" s="53" t="str">
        <f>+$F$26</f>
        <v>OBJETO</v>
      </c>
      <c r="G14554" s="332" t="s">
        <v>124</v>
      </c>
      <c r="H14554" s="333"/>
      <c r="I14554" s="333"/>
      <c r="J14554" s="333"/>
      <c r="K14554" s="333"/>
      <c r="L14554" s="334"/>
    </row>
    <row r="14555" spans="1:12" hidden="1" x14ac:dyDescent="0.3">
      <c r="A14555" s="18" t="str">
        <f t="shared" ref="A14555" si="4894">+IF(OR(C14554=""),"NO",1)</f>
        <v>NO</v>
      </c>
      <c r="B14555" s="18"/>
      <c r="E14555" s="330"/>
      <c r="F14555" s="54" t="str">
        <f>+$F$27</f>
        <v>CONTRATANTE</v>
      </c>
      <c r="G14555" s="335" t="s">
        <v>124</v>
      </c>
      <c r="H14555" s="310"/>
      <c r="I14555" s="310"/>
      <c r="J14555" s="310"/>
      <c r="K14555" s="310"/>
      <c r="L14555" s="336"/>
    </row>
    <row r="14556" spans="1:12" hidden="1" x14ac:dyDescent="0.3">
      <c r="A14556" s="18" t="str">
        <f t="shared" ref="A14556" si="4895">+IF(OR(C14554=""),"NO",1)</f>
        <v>NO</v>
      </c>
      <c r="B14556" s="18"/>
      <c r="E14556" s="330"/>
      <c r="F14556" s="54" t="str">
        <f>+$F$28</f>
        <v>APORTANTE</v>
      </c>
      <c r="G14556" s="337" t="s">
        <v>124</v>
      </c>
      <c r="H14556" s="338"/>
      <c r="I14556" s="338"/>
      <c r="J14556" s="338"/>
      <c r="K14556" s="338"/>
      <c r="L14556" s="339"/>
    </row>
    <row r="14557" spans="1:12" hidden="1" x14ac:dyDescent="0.3">
      <c r="A14557" s="18" t="str">
        <f t="shared" ref="A14557" si="4896">+IF(OR(C14554=""),"NO",1)</f>
        <v>NO</v>
      </c>
      <c r="B14557" s="18"/>
      <c r="E14557" s="330"/>
      <c r="F14557" s="54" t="str">
        <f>+$F$29</f>
        <v>VALOR /SMMLV)</v>
      </c>
      <c r="G14557" s="55" t="s">
        <v>124</v>
      </c>
      <c r="H14557" s="56" t="str">
        <f>+$H$29</f>
        <v>% PART..</v>
      </c>
      <c r="I14557" s="57" t="s">
        <v>124</v>
      </c>
      <c r="J14557" s="58" t="str">
        <f>+$J$29</f>
        <v>VALOR ACREDITADO</v>
      </c>
      <c r="K14557" s="59"/>
      <c r="L14557" s="47" t="s">
        <v>124</v>
      </c>
    </row>
    <row r="14558" spans="1:12" hidden="1" x14ac:dyDescent="0.3">
      <c r="A14558" s="18" t="str">
        <f t="shared" ref="A14558" si="4897">+IF(OR(C14554=""),"NO",1)</f>
        <v>NO</v>
      </c>
      <c r="B14558" s="18"/>
      <c r="E14558" s="330"/>
      <c r="F14558" s="60" t="str">
        <f>+$F$30</f>
        <v>EXPERIENCIA APORTADA</v>
      </c>
      <c r="G14558" s="340" t="s">
        <v>124</v>
      </c>
      <c r="H14558" s="341"/>
      <c r="I14558" s="341"/>
      <c r="J14558" s="341"/>
      <c r="K14558" s="341"/>
      <c r="L14558" s="342"/>
    </row>
    <row r="14559" spans="1:12" hidden="1" x14ac:dyDescent="0.3">
      <c r="A14559" s="18" t="str">
        <f t="shared" ref="A14559" si="4898">+IF(OR(C14554=""),"NO",1)</f>
        <v>NO</v>
      </c>
      <c r="B14559" s="18"/>
      <c r="E14559" s="331"/>
      <c r="F14559" s="62" t="str">
        <f>+$F$31</f>
        <v>OBSERVACIÓN</v>
      </c>
      <c r="G14559" s="343" t="s">
        <v>124</v>
      </c>
      <c r="H14559" s="344"/>
      <c r="I14559" s="344"/>
      <c r="J14559" s="344"/>
      <c r="K14559" s="344"/>
      <c r="L14559" s="345"/>
    </row>
    <row r="14560" spans="1:12" ht="8.5" hidden="1" customHeight="1" x14ac:dyDescent="0.3">
      <c r="A14560" s="18" t="str">
        <f t="shared" ref="A14560" si="4899">+IF(OR(C14554=""),"NO",1)</f>
        <v>NO</v>
      </c>
      <c r="B14560" s="18"/>
      <c r="E14560" s="49"/>
      <c r="F14560" s="50"/>
      <c r="G14560" s="51"/>
      <c r="H14560" s="51"/>
      <c r="I14560" s="51"/>
      <c r="J14560" s="51"/>
      <c r="K14560" s="51"/>
      <c r="L14560" s="52"/>
    </row>
    <row r="14561" spans="1:12" hidden="1" x14ac:dyDescent="0.3">
      <c r="A14561" s="18" t="str">
        <f t="shared" ref="A14561" si="4900">+IF(OR(C14561=""),"NO",1)</f>
        <v>NO</v>
      </c>
      <c r="B14561" s="18"/>
      <c r="C14561" s="1" t="s">
        <v>124</v>
      </c>
      <c r="E14561" s="329">
        <v>6</v>
      </c>
      <c r="F14561" s="53" t="str">
        <f>+$F$26</f>
        <v>OBJETO</v>
      </c>
      <c r="G14561" s="332" t="s">
        <v>124</v>
      </c>
      <c r="H14561" s="333"/>
      <c r="I14561" s="333"/>
      <c r="J14561" s="333"/>
      <c r="K14561" s="333"/>
      <c r="L14561" s="334"/>
    </row>
    <row r="14562" spans="1:12" hidden="1" x14ac:dyDescent="0.3">
      <c r="A14562" s="18" t="str">
        <f t="shared" ref="A14562" si="4901">+IF(OR(C14561=""),"NO",1)</f>
        <v>NO</v>
      </c>
      <c r="B14562" s="18"/>
      <c r="E14562" s="330"/>
      <c r="F14562" s="54" t="str">
        <f>+$F$27</f>
        <v>CONTRATANTE</v>
      </c>
      <c r="G14562" s="335" t="s">
        <v>124</v>
      </c>
      <c r="H14562" s="310"/>
      <c r="I14562" s="310"/>
      <c r="J14562" s="310"/>
      <c r="K14562" s="310"/>
      <c r="L14562" s="336"/>
    </row>
    <row r="14563" spans="1:12" hidden="1" x14ac:dyDescent="0.3">
      <c r="A14563" s="18" t="str">
        <f t="shared" ref="A14563" si="4902">+IF(OR(C14561=""),"NO",1)</f>
        <v>NO</v>
      </c>
      <c r="B14563" s="18"/>
      <c r="E14563" s="330"/>
      <c r="F14563" s="54" t="str">
        <f>+$F$28</f>
        <v>APORTANTE</v>
      </c>
      <c r="G14563" s="337" t="s">
        <v>124</v>
      </c>
      <c r="H14563" s="338"/>
      <c r="I14563" s="338"/>
      <c r="J14563" s="338"/>
      <c r="K14563" s="338"/>
      <c r="L14563" s="339"/>
    </row>
    <row r="14564" spans="1:12" hidden="1" x14ac:dyDescent="0.3">
      <c r="A14564" s="18" t="str">
        <f t="shared" ref="A14564" si="4903">+IF(OR(C14561=""),"NO",1)</f>
        <v>NO</v>
      </c>
      <c r="B14564" s="18"/>
      <c r="E14564" s="330"/>
      <c r="F14564" s="54" t="str">
        <f>+$F$29</f>
        <v>VALOR /SMMLV)</v>
      </c>
      <c r="G14564" s="55" t="s">
        <v>124</v>
      </c>
      <c r="H14564" s="56" t="str">
        <f>+$H$29</f>
        <v>% PART..</v>
      </c>
      <c r="I14564" s="57" t="s">
        <v>124</v>
      </c>
      <c r="J14564" s="58" t="str">
        <f>+$J$29</f>
        <v>VALOR ACREDITADO</v>
      </c>
      <c r="K14564" s="59"/>
      <c r="L14564" s="47" t="s">
        <v>124</v>
      </c>
    </row>
    <row r="14565" spans="1:12" hidden="1" x14ac:dyDescent="0.3">
      <c r="A14565" s="18" t="str">
        <f t="shared" ref="A14565" si="4904">+IF(OR(C14561=""),"NO",1)</f>
        <v>NO</v>
      </c>
      <c r="B14565" s="18"/>
      <c r="E14565" s="330"/>
      <c r="F14565" s="60" t="str">
        <f>+$F$30</f>
        <v>EXPERIENCIA APORTADA</v>
      </c>
      <c r="G14565" s="340" t="s">
        <v>124</v>
      </c>
      <c r="H14565" s="341"/>
      <c r="I14565" s="341"/>
      <c r="J14565" s="341"/>
      <c r="K14565" s="341"/>
      <c r="L14565" s="342"/>
    </row>
    <row r="14566" spans="1:12" hidden="1" x14ac:dyDescent="0.3">
      <c r="A14566" s="18" t="str">
        <f t="shared" ref="A14566" si="4905">+IF(OR(C14561=""),"NO",1)</f>
        <v>NO</v>
      </c>
      <c r="B14566" s="18"/>
      <c r="E14566" s="331"/>
      <c r="F14566" s="62" t="str">
        <f>+$F$31</f>
        <v>OBSERVACIÓN</v>
      </c>
      <c r="G14566" s="343" t="s">
        <v>124</v>
      </c>
      <c r="H14566" s="344"/>
      <c r="I14566" s="344"/>
      <c r="J14566" s="344"/>
      <c r="K14566" s="344"/>
      <c r="L14566" s="345"/>
    </row>
    <row r="14567" spans="1:12" ht="8.5" hidden="1" customHeight="1" x14ac:dyDescent="0.3">
      <c r="A14567" s="18" t="str">
        <f t="shared" ref="A14567" si="4906">+IF(OR(C14561=""),"NO",1)</f>
        <v>NO</v>
      </c>
      <c r="B14567" s="18"/>
      <c r="E14567" s="49"/>
      <c r="F14567" s="50"/>
      <c r="G14567" s="51"/>
      <c r="H14567" s="51"/>
      <c r="I14567" s="51"/>
      <c r="J14567" s="51"/>
      <c r="K14567" s="51"/>
      <c r="L14567" s="52"/>
    </row>
    <row r="14568" spans="1:12" hidden="1" x14ac:dyDescent="0.3">
      <c r="A14568" s="18" t="str">
        <f t="shared" ref="A14568" si="4907">+IF(OR(C14568=""),"NO",1)</f>
        <v>NO</v>
      </c>
      <c r="B14568" s="18"/>
      <c r="C14568" s="1" t="s">
        <v>124</v>
      </c>
      <c r="E14568" s="329">
        <v>7</v>
      </c>
      <c r="F14568" s="53" t="str">
        <f>+$F$26</f>
        <v>OBJETO</v>
      </c>
      <c r="G14568" s="332" t="s">
        <v>124</v>
      </c>
      <c r="H14568" s="333"/>
      <c r="I14568" s="333"/>
      <c r="J14568" s="333"/>
      <c r="K14568" s="333"/>
      <c r="L14568" s="334"/>
    </row>
    <row r="14569" spans="1:12" hidden="1" x14ac:dyDescent="0.3">
      <c r="A14569" s="18" t="str">
        <f t="shared" ref="A14569" si="4908">+IF(OR(C14568=""),"NO",1)</f>
        <v>NO</v>
      </c>
      <c r="B14569" s="18"/>
      <c r="E14569" s="330"/>
      <c r="F14569" s="54" t="str">
        <f>+$F$27</f>
        <v>CONTRATANTE</v>
      </c>
      <c r="G14569" s="335" t="s">
        <v>124</v>
      </c>
      <c r="H14569" s="310"/>
      <c r="I14569" s="310"/>
      <c r="J14569" s="310"/>
      <c r="K14569" s="310"/>
      <c r="L14569" s="336"/>
    </row>
    <row r="14570" spans="1:12" hidden="1" x14ac:dyDescent="0.3">
      <c r="A14570" s="18" t="str">
        <f t="shared" ref="A14570" si="4909">+IF(OR(C14568=""),"NO",1)</f>
        <v>NO</v>
      </c>
      <c r="B14570" s="18"/>
      <c r="E14570" s="330"/>
      <c r="F14570" s="54" t="str">
        <f>+$F$28</f>
        <v>APORTANTE</v>
      </c>
      <c r="G14570" s="337" t="s">
        <v>124</v>
      </c>
      <c r="H14570" s="338"/>
      <c r="I14570" s="338"/>
      <c r="J14570" s="338"/>
      <c r="K14570" s="338"/>
      <c r="L14570" s="339"/>
    </row>
    <row r="14571" spans="1:12" hidden="1" x14ac:dyDescent="0.3">
      <c r="A14571" s="18" t="str">
        <f t="shared" ref="A14571" si="4910">+IF(OR(C14568=""),"NO",1)</f>
        <v>NO</v>
      </c>
      <c r="B14571" s="18"/>
      <c r="E14571" s="330"/>
      <c r="F14571" s="54" t="str">
        <f>+$F$29</f>
        <v>VALOR /SMMLV)</v>
      </c>
      <c r="G14571" s="55" t="s">
        <v>124</v>
      </c>
      <c r="H14571" s="56" t="str">
        <f>+$H$29</f>
        <v>% PART..</v>
      </c>
      <c r="I14571" s="57" t="s">
        <v>124</v>
      </c>
      <c r="J14571" s="58" t="str">
        <f>+$J$29</f>
        <v>VALOR ACREDITADO</v>
      </c>
      <c r="K14571" s="59"/>
      <c r="L14571" s="47" t="s">
        <v>124</v>
      </c>
    </row>
    <row r="14572" spans="1:12" hidden="1" x14ac:dyDescent="0.3">
      <c r="A14572" s="18" t="str">
        <f t="shared" ref="A14572" si="4911">+IF(OR(C14568=""),"NO",1)</f>
        <v>NO</v>
      </c>
      <c r="B14572" s="18"/>
      <c r="E14572" s="330"/>
      <c r="F14572" s="60" t="str">
        <f>+$F$30</f>
        <v>EXPERIENCIA APORTADA</v>
      </c>
      <c r="G14572" s="340" t="s">
        <v>124</v>
      </c>
      <c r="H14572" s="341"/>
      <c r="I14572" s="341"/>
      <c r="J14572" s="341"/>
      <c r="K14572" s="341"/>
      <c r="L14572" s="342"/>
    </row>
    <row r="14573" spans="1:12" hidden="1" x14ac:dyDescent="0.3">
      <c r="A14573" s="18" t="str">
        <f t="shared" ref="A14573" si="4912">+IF(OR(C14568=""),"NO",1)</f>
        <v>NO</v>
      </c>
      <c r="B14573" s="18"/>
      <c r="E14573" s="331"/>
      <c r="F14573" s="62" t="str">
        <f>+$F$31</f>
        <v>OBSERVACIÓN</v>
      </c>
      <c r="G14573" s="343" t="s">
        <v>124</v>
      </c>
      <c r="H14573" s="344"/>
      <c r="I14573" s="344"/>
      <c r="J14573" s="344"/>
      <c r="K14573" s="344"/>
      <c r="L14573" s="345"/>
    </row>
    <row r="14574" spans="1:12" hidden="1" x14ac:dyDescent="0.3">
      <c r="A14574" s="18" t="str">
        <f t="shared" ref="A14574" si="4913">+IF(OR(C14568=""),"NO",1)</f>
        <v>NO</v>
      </c>
      <c r="B14574" s="18"/>
      <c r="E14574" s="49"/>
      <c r="F14574" s="50"/>
      <c r="G14574" s="51"/>
      <c r="H14574" s="51"/>
      <c r="I14574" s="51"/>
      <c r="J14574" s="51"/>
      <c r="K14574" s="51"/>
      <c r="L14574" s="52"/>
    </row>
    <row r="14575" spans="1:12" hidden="1" x14ac:dyDescent="0.3">
      <c r="A14575" s="1" t="str">
        <f>+A14510</f>
        <v>NO</v>
      </c>
      <c r="C14575" s="1" t="str">
        <f>"N"&amp;C14510</f>
        <v>N</v>
      </c>
      <c r="E14575" s="63"/>
      <c r="F14575" s="64" t="str">
        <f>+$F$75</f>
        <v>TOTAL DE CONTRATOS PRESENTADOS VÁLIDOS QUE CUMPLEN EXPERIENCIA ACREDITADA:</v>
      </c>
      <c r="G14575" s="65"/>
      <c r="H14575" s="65"/>
      <c r="I14575" s="65"/>
      <c r="J14575" s="66"/>
      <c r="K14575" s="65"/>
      <c r="L14575" s="67" t="s">
        <v>124</v>
      </c>
    </row>
    <row r="14576" spans="1:12" ht="6.65" hidden="1" customHeight="1" x14ac:dyDescent="0.3">
      <c r="A14576" s="1" t="str">
        <f>+A14510</f>
        <v>NO</v>
      </c>
      <c r="E14576" s="51"/>
      <c r="F14576" s="50"/>
      <c r="G14576" s="51"/>
      <c r="H14576" s="51"/>
      <c r="I14576" s="51"/>
      <c r="J14576" s="51"/>
      <c r="K14576" s="51"/>
      <c r="L14576" s="51"/>
    </row>
    <row r="14577" spans="1:12" hidden="1" x14ac:dyDescent="0.3">
      <c r="A14577" s="1" t="str">
        <f>+A14510</f>
        <v>NO</v>
      </c>
      <c r="E14577" s="63"/>
      <c r="F14577" s="63" t="str">
        <f>+$F$77</f>
        <v>ACREDITA SUMINISTRO E INSTALACIÓN DE MOBILIARIO POR LO MENOS EN UN (1) CONTRATO VÁLIDO</v>
      </c>
      <c r="G14577" s="65"/>
      <c r="H14577" s="65"/>
      <c r="I14577" s="65"/>
      <c r="J14577" s="66"/>
      <c r="K14577" s="65"/>
      <c r="L14577" s="68" t="s">
        <v>157</v>
      </c>
    </row>
    <row r="14578" spans="1:12" ht="5.15" hidden="1" customHeight="1" x14ac:dyDescent="0.3">
      <c r="A14578" s="1" t="str">
        <f>+A14510</f>
        <v>NO</v>
      </c>
      <c r="E14578" s="51"/>
      <c r="F14578" s="50"/>
      <c r="G14578" s="51"/>
      <c r="H14578" s="51"/>
      <c r="I14578" s="51"/>
      <c r="J14578" s="51"/>
      <c r="K14578" s="51"/>
      <c r="L14578" s="51"/>
    </row>
    <row r="14579" spans="1:12" ht="12.75" hidden="1" customHeight="1" x14ac:dyDescent="0.3">
      <c r="A14579" s="1" t="str">
        <f>+A14510</f>
        <v>NO</v>
      </c>
      <c r="E14579" s="69" t="str">
        <f>+$E$79</f>
        <v>EXPERIENCIA ESPECÍFICA NUMERAL 10.1.1 A</v>
      </c>
      <c r="F14579" s="70"/>
      <c r="G14579" s="70"/>
      <c r="H14579" s="70"/>
      <c r="I14579" s="70"/>
      <c r="J14579" s="70"/>
      <c r="K14579" s="70"/>
      <c r="L14579" s="71"/>
    </row>
    <row r="14580" spans="1:12" ht="26.5" hidden="1" customHeight="1" x14ac:dyDescent="0.3">
      <c r="A14580" s="1" t="str">
        <f>+A14510</f>
        <v>NO</v>
      </c>
      <c r="E14580" s="72"/>
      <c r="F14580" s="325" t="str">
        <f>+$F$80</f>
        <v>Por lo menos uno (1) de los contratos válidos aportados como experiencia general debe corresponder mínimo al 60% del presupuesto oficial del presente proceso de selección.  (SMMLV)</v>
      </c>
      <c r="G14580" s="326"/>
      <c r="H14580" s="326"/>
      <c r="I14580" s="326"/>
      <c r="J14580" s="326"/>
      <c r="K14580" s="73" t="s">
        <v>124</v>
      </c>
      <c r="L14580" s="74" t="s">
        <v>124</v>
      </c>
    </row>
    <row r="14581" spans="1:12" ht="23.5" hidden="1" customHeight="1" x14ac:dyDescent="0.3">
      <c r="A14581" s="1" t="str">
        <f>+A14510</f>
        <v>NO</v>
      </c>
      <c r="E14581" s="63"/>
      <c r="F14581" s="325" t="str">
        <f>+$F$81</f>
        <v xml:space="preserve">Deberá acreditarse en al menos uno (1) de los contratos válidos aportados como experiencia general una </v>
      </c>
      <c r="G14581" s="326"/>
      <c r="H14581" s="326"/>
      <c r="I14581" s="326"/>
      <c r="J14581" s="326"/>
      <c r="K14581" s="73" t="s">
        <v>124</v>
      </c>
      <c r="L14581" s="74" t="s">
        <v>124</v>
      </c>
    </row>
    <row r="14582" spans="1:12" ht="23.5" hidden="1" customHeight="1" x14ac:dyDescent="0.3">
      <c r="A14582" s="18" t="s">
        <v>30</v>
      </c>
      <c r="E14582" s="63"/>
      <c r="F14582" s="325" t="str">
        <f>+$F$82</f>
        <v xml:space="preserve">Deberá acreditarse en al menos uno (1) de los contratos válidos aportados interventoría a intervención de </v>
      </c>
      <c r="G14582" s="326"/>
      <c r="H14582" s="326"/>
      <c r="I14582" s="326"/>
      <c r="J14582" s="326"/>
      <c r="K14582" s="73">
        <f>+$K$82</f>
        <v>0</v>
      </c>
      <c r="L14582" s="74" t="s">
        <v>124</v>
      </c>
    </row>
    <row r="14583" spans="1:12" ht="36" hidden="1" customHeight="1" x14ac:dyDescent="0.3">
      <c r="A14583" s="18" t="s">
        <v>30</v>
      </c>
      <c r="E14583" s="63"/>
      <c r="F14583" s="325" t="str">
        <f>+$F$83</f>
        <v xml:space="preserve">Deberá acreditarse en al menos uno (1) de los contratos válidos aportados interventoría a intervención de </v>
      </c>
      <c r="G14583" s="326"/>
      <c r="H14583" s="326"/>
      <c r="I14583" s="326"/>
      <c r="J14583" s="326"/>
      <c r="K14583" s="75">
        <f>+$K$83</f>
        <v>0</v>
      </c>
      <c r="L14583" s="76" t="s">
        <v>124</v>
      </c>
    </row>
    <row r="14584" spans="1:12" hidden="1" x14ac:dyDescent="0.3">
      <c r="A14584" s="1" t="str">
        <f>+A14510</f>
        <v>NO</v>
      </c>
      <c r="E14584" s="51"/>
      <c r="F14584" s="50"/>
      <c r="G14584" s="51"/>
      <c r="H14584" s="51"/>
      <c r="I14584" s="51"/>
      <c r="J14584" s="51"/>
      <c r="K14584" s="51"/>
      <c r="L14584" s="51"/>
    </row>
    <row r="14585" spans="1:12" ht="12.75" hidden="1" customHeight="1" x14ac:dyDescent="0.3">
      <c r="A14585" s="1" t="str">
        <f>+A14510</f>
        <v>NO</v>
      </c>
      <c r="E14585" s="40" t="str">
        <f>+$E$85</f>
        <v>VALOR MÍNIMO A CERIFICAR % P.O EN SMMMLV. NUMERAL 3.9.1</v>
      </c>
      <c r="F14585" s="41"/>
      <c r="G14585" s="41"/>
      <c r="H14585" s="41"/>
      <c r="I14585" s="41"/>
      <c r="J14585" s="41"/>
      <c r="K14585" s="41"/>
      <c r="L14585" s="42"/>
    </row>
    <row r="14586" spans="1:12" hidden="1" x14ac:dyDescent="0.3">
      <c r="A14586" s="1" t="str">
        <f>+A14510</f>
        <v>NO</v>
      </c>
      <c r="C14586" s="1" t="str">
        <f>"M"&amp;C14510</f>
        <v>M</v>
      </c>
      <c r="E14586" s="77" t="str">
        <f>+$E$86</f>
        <v>100% P.O.</v>
      </c>
      <c r="F14586" s="78"/>
      <c r="G14586" s="61">
        <v>242.41716883554506</v>
      </c>
      <c r="H14586" s="124" t="str">
        <f>+$H$86</f>
        <v>TOTAL EJECUTADO DE CONTRATOS ACREDITADOS</v>
      </c>
      <c r="I14586" s="124"/>
      <c r="J14586" s="124"/>
      <c r="K14586" s="55" t="s">
        <v>124</v>
      </c>
      <c r="L14586" s="47" t="s">
        <v>124</v>
      </c>
    </row>
    <row r="14587" spans="1:12" hidden="1" x14ac:dyDescent="0.3">
      <c r="A14587" s="1" t="str">
        <f>+A14510</f>
        <v>NO</v>
      </c>
      <c r="E14587" s="39"/>
      <c r="F14587" s="39"/>
      <c r="G14587" s="39"/>
      <c r="H14587" s="39"/>
      <c r="I14587" s="39"/>
      <c r="J14587" s="39"/>
      <c r="K14587" s="39"/>
      <c r="L14587" s="39"/>
    </row>
    <row r="14588" spans="1:12" ht="12.75" hidden="1" customHeight="1" x14ac:dyDescent="0.3">
      <c r="A14588" s="18" t="s">
        <v>30</v>
      </c>
      <c r="B14588" s="18"/>
      <c r="E14588" s="40" t="str">
        <f>+$E$88</f>
        <v>CONSIDERACIONES PARA LA VALIDEZ DE LA EXPERIENCIA REQUERIDA: EXPERIENCIA PROPONENTES PLURALES NUMERAL 10.1.2 D</v>
      </c>
      <c r="F14588" s="41"/>
      <c r="G14588" s="41"/>
      <c r="H14588" s="41"/>
      <c r="I14588" s="41"/>
      <c r="J14588" s="41"/>
      <c r="K14588" s="41"/>
      <c r="L14588" s="42"/>
    </row>
    <row r="14589" spans="1:12" ht="28" hidden="1" customHeight="1" x14ac:dyDescent="0.3">
      <c r="A14589" s="18" t="s">
        <v>30</v>
      </c>
      <c r="B14589" s="18"/>
      <c r="C14589" s="1" t="str">
        <f>"O"&amp;C14510</f>
        <v>O</v>
      </c>
      <c r="E14589" s="80" t="str">
        <f>+$E$89</f>
        <v>i)</v>
      </c>
      <c r="F14589" s="327" t="str">
        <f>+$F$89</f>
        <v>Uno de los integrantes debe aportar como mínimo el cincuenta por ciento (50 %) de la experiencia solicitada</v>
      </c>
      <c r="G14589" s="328"/>
      <c r="H14589" s="328"/>
      <c r="I14589" s="328"/>
      <c r="J14589" s="328"/>
      <c r="K14589" s="73" t="s">
        <v>124</v>
      </c>
      <c r="L14589" s="47" t="s">
        <v>124</v>
      </c>
    </row>
    <row r="14590" spans="1:12" ht="28" hidden="1" customHeight="1" x14ac:dyDescent="0.3">
      <c r="A14590" s="18" t="s">
        <v>30</v>
      </c>
      <c r="B14590" s="18"/>
      <c r="C14590" s="1" t="str">
        <f>"O"&amp;C14510</f>
        <v>O</v>
      </c>
      <c r="E14590" s="80" t="str">
        <f>+$E$90</f>
        <v>ii)</v>
      </c>
      <c r="F14590" s="327" t="str">
        <f>+$F$90</f>
        <v>Todos los demás ntegrantes deben acreditar al menos el cinco por ciento (5 %) de la experiencia solicitada, solo uno (1) de los integrantes podrá no acreditar experiencia pero su porcentaje de participación  no podrá superar el diez por ciento (10 %)</v>
      </c>
      <c r="G14590" s="328"/>
      <c r="H14590" s="328"/>
      <c r="I14590" s="328"/>
      <c r="J14590" s="328"/>
      <c r="K14590" s="73" t="s">
        <v>124</v>
      </c>
      <c r="L14590" s="47" t="s">
        <v>124</v>
      </c>
    </row>
    <row r="14591" spans="1:12" hidden="1" x14ac:dyDescent="0.3">
      <c r="A14591" s="18" t="s">
        <v>30</v>
      </c>
      <c r="B14591" s="18"/>
      <c r="E14591" s="39"/>
      <c r="F14591" s="39"/>
      <c r="G14591" s="39"/>
      <c r="H14591" s="39"/>
      <c r="I14591" s="39"/>
      <c r="J14591" s="39"/>
      <c r="K14591" s="39"/>
      <c r="L14591" s="39"/>
    </row>
    <row r="14592" spans="1:12" ht="13" hidden="1" customHeight="1" x14ac:dyDescent="0.3">
      <c r="A14592" s="18" t="str">
        <f>+A14510</f>
        <v>NO</v>
      </c>
      <c r="B14592" s="18"/>
      <c r="E14592" s="69" t="str">
        <f>+$E$92</f>
        <v>VERIFICACIÓN Y ASIGNACIÓN DE PUNTAJE POR LA EXPERIENCIA DEL PROPONENTE</v>
      </c>
      <c r="F14592" s="70"/>
      <c r="G14592" s="70"/>
      <c r="H14592" s="70"/>
      <c r="I14592" s="70"/>
      <c r="J14592" s="70"/>
      <c r="K14592" s="70"/>
      <c r="L14592" s="71"/>
    </row>
    <row r="14593" spans="1:12" hidden="1" x14ac:dyDescent="0.3">
      <c r="A14593" s="18" t="str">
        <f>+A14510</f>
        <v>NO</v>
      </c>
      <c r="B14593" s="18"/>
      <c r="E14593" s="81"/>
      <c r="F14593" s="323" t="str">
        <f>+$F$93</f>
        <v>No. CONTRATOS QUE ACREDITAN LA EXPERIENCIA (NO OBJETO DE SUBSANACIÓN)</v>
      </c>
      <c r="G14593" s="324"/>
      <c r="H14593" s="324"/>
      <c r="I14593" s="324"/>
      <c r="J14593" s="324"/>
      <c r="K14593" s="82"/>
      <c r="L14593" s="83" t="s">
        <v>124</v>
      </c>
    </row>
    <row r="14594" spans="1:12" ht="13" hidden="1" customHeight="1" x14ac:dyDescent="0.3">
      <c r="A14594" s="18" t="str">
        <f>+A14510</f>
        <v>NO</v>
      </c>
      <c r="B14594" s="18"/>
      <c r="E14594" s="84"/>
      <c r="F14594" s="323" t="str">
        <f>+$F$94</f>
        <v>TOTAL EJECUTADO DE CONTRATOS ACREDITADOS PROPUESTA INICIAL</v>
      </c>
      <c r="G14594" s="324"/>
      <c r="H14594" s="324"/>
      <c r="I14594" s="324"/>
      <c r="J14594" s="324"/>
      <c r="K14594" s="85"/>
      <c r="L14594" s="86" t="s">
        <v>124</v>
      </c>
    </row>
    <row r="14595" spans="1:12" ht="13" hidden="1" customHeight="1" x14ac:dyDescent="0.3">
      <c r="A14595" s="18" t="str">
        <f>+A14510</f>
        <v>NO</v>
      </c>
      <c r="B14595" s="18"/>
      <c r="E14595" s="87"/>
      <c r="F14595" s="323" t="str">
        <f>+$F$95</f>
        <v>PROMEDIO VALOR ACREDITADO EN SMMLV</v>
      </c>
      <c r="G14595" s="324"/>
      <c r="H14595" s="324"/>
      <c r="I14595" s="324"/>
      <c r="J14595" s="324"/>
      <c r="K14595" s="66"/>
      <c r="L14595" s="88" t="s">
        <v>124</v>
      </c>
    </row>
    <row r="14596" spans="1:12" hidden="1" x14ac:dyDescent="0.3">
      <c r="A14596" s="18" t="str">
        <f>+A14510</f>
        <v>NO</v>
      </c>
      <c r="B14596" s="18"/>
      <c r="E14596" s="89"/>
      <c r="F14596" s="89"/>
      <c r="G14596" s="89"/>
      <c r="H14596" s="89"/>
      <c r="I14596" s="89"/>
      <c r="J14596" s="89"/>
      <c r="K14596" s="89"/>
      <c r="L14596" s="89"/>
    </row>
    <row r="14597" spans="1:12" ht="13" hidden="1" customHeight="1" x14ac:dyDescent="0.3">
      <c r="A14597" s="18" t="str">
        <f>+A14510</f>
        <v>NO</v>
      </c>
      <c r="B14597" s="18"/>
      <c r="E14597" s="69" t="str">
        <f>+$E$97</f>
        <v>3.9.2 EXIGENCIAS MÍNIMAS DE EXPERIENCIA Y FORMACIÓN ACADÉMICA DEL EQUIPO DE TRABAJO</v>
      </c>
      <c r="F14597" s="70"/>
      <c r="G14597" s="70"/>
      <c r="H14597" s="70"/>
      <c r="I14597" s="70"/>
      <c r="J14597" s="70"/>
      <c r="K14597" s="70"/>
      <c r="L14597" s="71"/>
    </row>
    <row r="14598" spans="1:12" hidden="1" x14ac:dyDescent="0.3">
      <c r="A14598" s="18" t="str">
        <f>+A14510</f>
        <v>NO</v>
      </c>
      <c r="B14598" s="18"/>
      <c r="E14598" s="90" t="str">
        <f>+$E$98</f>
        <v>Formulario 8</v>
      </c>
      <c r="F14598" s="315" t="s">
        <v>46</v>
      </c>
      <c r="G14598" s="316"/>
      <c r="H14598" s="317"/>
      <c r="I14598" s="318"/>
      <c r="J14598" s="318"/>
      <c r="K14598" s="318"/>
      <c r="L14598" s="319"/>
    </row>
    <row r="14599" spans="1:12" hidden="1" x14ac:dyDescent="0.3">
      <c r="A14599" s="18" t="str">
        <f>+A14510</f>
        <v>NO</v>
      </c>
      <c r="B14599" s="18"/>
      <c r="E14599" s="91" t="s">
        <v>124</v>
      </c>
      <c r="F14599" s="91" t="str">
        <f>+$F$99</f>
        <v>Director de Interventoría</v>
      </c>
      <c r="G14599" s="91" t="str">
        <f>+$G$99</f>
        <v>Residente de Interventoría</v>
      </c>
      <c r="H14599" s="320"/>
      <c r="I14599" s="321"/>
      <c r="J14599" s="321"/>
      <c r="K14599" s="321"/>
      <c r="L14599" s="322"/>
    </row>
    <row r="14600" spans="1:12" hidden="1" x14ac:dyDescent="0.3">
      <c r="A14600" s="18" t="str">
        <f>+A14510</f>
        <v>NO</v>
      </c>
      <c r="B14600" s="18"/>
      <c r="E14600" s="304" t="str">
        <f>+$E$100</f>
        <v>OBSERVACIONES RESPECTO REQUISITO HABILITANTE DEL PERSONAL CLAVE EVALUABLE</v>
      </c>
      <c r="F14600" s="305"/>
      <c r="G14600" s="305"/>
      <c r="H14600" s="305"/>
      <c r="I14600" s="305"/>
      <c r="J14600" s="305"/>
      <c r="K14600" s="305"/>
      <c r="L14600" s="305"/>
    </row>
    <row r="14601" spans="1:12" hidden="1" x14ac:dyDescent="0.3">
      <c r="A14601" s="18" t="str">
        <f>+A14510</f>
        <v>NO</v>
      </c>
      <c r="B14601" s="18"/>
      <c r="E14601" s="312" t="s">
        <v>124</v>
      </c>
      <c r="F14601" s="313"/>
      <c r="G14601" s="313"/>
      <c r="H14601" s="313"/>
      <c r="I14601" s="313"/>
      <c r="J14601" s="313"/>
      <c r="K14601" s="313"/>
      <c r="L14601" s="314"/>
    </row>
    <row r="14602" spans="1:12" hidden="1" x14ac:dyDescent="0.3">
      <c r="A14602" s="18" t="str">
        <f>+A14510</f>
        <v>NO</v>
      </c>
      <c r="B14602" s="18"/>
      <c r="E14602" s="89"/>
      <c r="F14602" s="89"/>
      <c r="G14602" s="89"/>
      <c r="H14602" s="89"/>
      <c r="I14602" s="89"/>
      <c r="J14602" s="89"/>
      <c r="K14602" s="89"/>
      <c r="L14602" s="89"/>
    </row>
    <row r="14603" spans="1:12" ht="13" hidden="1" customHeight="1" x14ac:dyDescent="0.3">
      <c r="A14603" s="18" t="str">
        <f>+A14510</f>
        <v>NO</v>
      </c>
      <c r="B14603" s="18"/>
      <c r="E14603" s="69" t="str">
        <f>+$E$103</f>
        <v>4.2 EQUIPO DE TRABAJO (Personal Clave Evaluable)</v>
      </c>
      <c r="F14603" s="70"/>
      <c r="G14603" s="70"/>
      <c r="H14603" s="70"/>
      <c r="I14603" s="70"/>
      <c r="J14603" s="70"/>
      <c r="K14603" s="70"/>
      <c r="L14603" s="71"/>
    </row>
    <row r="14604" spans="1:12" ht="23.25" hidden="1" customHeight="1" x14ac:dyDescent="0.3">
      <c r="A14604" s="18" t="str">
        <f>+A14510</f>
        <v>NO</v>
      </c>
      <c r="B14604" s="18"/>
      <c r="E14604" s="90" t="str">
        <f>+$E$104</f>
        <v>Formulario 9</v>
      </c>
      <c r="F14604" s="315" t="s">
        <v>46</v>
      </c>
      <c r="G14604" s="316"/>
      <c r="H14604" s="317"/>
      <c r="I14604" s="318"/>
      <c r="J14604" s="318"/>
      <c r="K14604" s="318"/>
      <c r="L14604" s="319"/>
    </row>
    <row r="14605" spans="1:12" hidden="1" x14ac:dyDescent="0.3">
      <c r="A14605" s="18" t="str">
        <f>+A14510</f>
        <v>NO</v>
      </c>
      <c r="B14605" s="18"/>
      <c r="E14605" s="91" t="s">
        <v>124</v>
      </c>
      <c r="F14605" s="91" t="str">
        <f>+$F$99</f>
        <v>Director de Interventoría</v>
      </c>
      <c r="G14605" s="91" t="str">
        <f>+$G$99</f>
        <v>Residente de Interventoría</v>
      </c>
      <c r="H14605" s="320"/>
      <c r="I14605" s="321"/>
      <c r="J14605" s="321"/>
      <c r="K14605" s="321"/>
      <c r="L14605" s="322"/>
    </row>
    <row r="14606" spans="1:12" hidden="1" x14ac:dyDescent="0.3">
      <c r="A14606" s="18" t="str">
        <f>+A14510</f>
        <v>NO</v>
      </c>
      <c r="B14606" s="18"/>
      <c r="E14606" s="89"/>
      <c r="F14606" s="89"/>
      <c r="G14606" s="89"/>
      <c r="H14606" s="89"/>
      <c r="I14606" s="89"/>
      <c r="J14606" s="89"/>
      <c r="K14606" s="89"/>
      <c r="L14606" s="89"/>
    </row>
    <row r="14607" spans="1:12" hidden="1" x14ac:dyDescent="0.3">
      <c r="A14607" s="1" t="str">
        <f>+A14510</f>
        <v>NO</v>
      </c>
      <c r="E14607" s="92" t="str">
        <f>+E14482</f>
        <v>CRITERIOS DE EVALUACIÓN Y PUNTAJE</v>
      </c>
      <c r="F14607" s="93"/>
      <c r="G14607" s="93"/>
      <c r="H14607" s="93"/>
      <c r="I14607" s="93"/>
      <c r="J14607" s="93"/>
      <c r="K14607" s="94"/>
      <c r="L14607" s="95" t="str">
        <f>+$L$107</f>
        <v>PUNTAJE OBTENIDO</v>
      </c>
    </row>
    <row r="14608" spans="1:12" hidden="1" x14ac:dyDescent="0.3">
      <c r="A14608" s="1" t="str">
        <f>+A14510</f>
        <v>NO</v>
      </c>
      <c r="E14608" s="96" t="str">
        <f>+$E$108</f>
        <v>VALOR</v>
      </c>
      <c r="F14608" s="97" t="str">
        <f>+$F$108</f>
        <v>EQUIPO DE TRABAJO (PERSONAL CLAVE EVALUABLE)</v>
      </c>
      <c r="G14608" s="24"/>
      <c r="H14608" s="24"/>
      <c r="I14608" s="24"/>
      <c r="J14608" s="24"/>
      <c r="K14608" s="24"/>
      <c r="L14608" s="98"/>
    </row>
    <row r="14609" spans="1:12" ht="12.75" hidden="1" customHeight="1" x14ac:dyDescent="0.3">
      <c r="A14609" s="1" t="str">
        <f>+A14510</f>
        <v>NO</v>
      </c>
      <c r="E14609" s="96">
        <f>+$E$109</f>
        <v>5</v>
      </c>
      <c r="F14609" s="307" t="str">
        <f>+$F$109</f>
        <v xml:space="preserve"> Experiencia Específica adicional</v>
      </c>
      <c r="G14609" s="308"/>
      <c r="H14609" s="308"/>
      <c r="I14609" s="308"/>
      <c r="J14609" s="308"/>
      <c r="K14609" s="309"/>
      <c r="L14609" s="99" t="str">
        <f>IFERROR(IF(VLOOKUP(C14510,'R. PUNTAJES'!$C$14:$R$213,'R. PUNTAJES'!$I$10,0)="","",VLOOKUP(C14510,'R. PUNTAJES'!$C$14:$R$213,'R. PUNTAJES'!$I$10,0)),"")</f>
        <v/>
      </c>
    </row>
    <row r="14610" spans="1:12" ht="12.75" hidden="1" customHeight="1" x14ac:dyDescent="0.3">
      <c r="A14610" s="1" t="str">
        <f>+A14510</f>
        <v>NO</v>
      </c>
      <c r="E14610" s="96">
        <f>+$E$110</f>
        <v>5</v>
      </c>
      <c r="F14610" s="307" t="str">
        <f>+$F$110</f>
        <v>Formación Académica adicional</v>
      </c>
      <c r="G14610" s="308"/>
      <c r="H14610" s="308"/>
      <c r="I14610" s="308"/>
      <c r="J14610" s="308"/>
      <c r="K14610" s="309"/>
      <c r="L14610" s="99" t="str">
        <f>IFERROR(IF(VLOOKUP(C14510,'R. PUNTAJES'!$C$14:$R$213,'R. PUNTAJES'!$J$10,0)="","",VLOOKUP(C14510,'R. PUNTAJES'!$C$14:$R$213,'R. PUNTAJES'!$J$10,0)),"")</f>
        <v/>
      </c>
    </row>
    <row r="14611" spans="1:12" hidden="1" x14ac:dyDescent="0.3">
      <c r="A14611" s="18" t="str">
        <f>+A14510</f>
        <v>NO</v>
      </c>
      <c r="B14611" s="18"/>
      <c r="E14611" s="100"/>
      <c r="F14611" s="101" t="str">
        <f>+$F$111</f>
        <v>FACTOR DE SOSTENIBILIDAD</v>
      </c>
      <c r="G14611" s="102"/>
      <c r="H14611" s="102"/>
      <c r="I14611" s="102"/>
      <c r="J14611" s="102"/>
      <c r="K14611" s="102"/>
      <c r="L14611" s="103"/>
    </row>
    <row r="14612" spans="1:12" hidden="1" x14ac:dyDescent="0.3">
      <c r="A14612" s="18" t="str">
        <f>+A14510</f>
        <v>NO</v>
      </c>
      <c r="B14612" s="18"/>
      <c r="E14612" s="104">
        <v>1</v>
      </c>
      <c r="F14612" s="105" t="str">
        <f>+$F$112</f>
        <v>Compromisos Sostenibilidad</v>
      </c>
      <c r="G14612" s="106"/>
      <c r="H14612" s="106"/>
      <c r="I14612" s="106"/>
      <c r="J14612" s="106"/>
      <c r="K14612" s="106"/>
      <c r="L14612" s="107" t="str">
        <f>IFERROR(IF(VLOOKUP(C14510,'R. PUNTAJES'!$C$14:$R$213,'R. PUNTAJES'!$K$10,0)="","",VLOOKUP(C14510,'R. PUNTAJES'!$C$14:$R$213,'R. PUNTAJES'!$K$10,0)),"")</f>
        <v/>
      </c>
    </row>
    <row r="14613" spans="1:12" hidden="1" x14ac:dyDescent="0.3">
      <c r="A14613" s="1" t="str">
        <f>+A14510</f>
        <v>NO</v>
      </c>
      <c r="E14613" s="108"/>
      <c r="F14613" s="109" t="str">
        <f>+$F$113</f>
        <v>APOYO A LA INDUSTRIA NACIONAL</v>
      </c>
      <c r="G14613" s="110"/>
      <c r="H14613" s="110"/>
      <c r="I14613" s="110"/>
      <c r="J14613" s="110"/>
      <c r="K14613" s="110"/>
      <c r="L14613" s="111"/>
    </row>
    <row r="14614" spans="1:12" ht="12.75" hidden="1" customHeight="1" x14ac:dyDescent="0.3">
      <c r="A14614" s="1" t="str">
        <f>+A14510</f>
        <v>NO</v>
      </c>
      <c r="E14614" s="96">
        <v>20</v>
      </c>
      <c r="F14614" s="307" t="str">
        <f>+$F$114</f>
        <v>Promoción de Servicios Nacionales o con Trato Nacional</v>
      </c>
      <c r="G14614" s="308"/>
      <c r="H14614" s="308"/>
      <c r="I14614" s="308"/>
      <c r="J14614" s="308"/>
      <c r="K14614" s="309"/>
      <c r="L14614" s="99" t="str">
        <f>IFERROR(IF(VLOOKUP(C14510,'R. PUNTAJES'!$C$14:$R$213,'R. PUNTAJES'!$L$10,0)="","",
IF(VLOOKUP(C14510,'R. PUNTAJES'!$C$14:$R$213,'R. PUNTAJES'!$L$10,0)=5,0,
VLOOKUP(C14510,'R. PUNTAJES'!$C$14:$R$213,'R. PUNTAJES'!$L$10,0))),"")</f>
        <v/>
      </c>
    </row>
    <row r="14615" spans="1:12" ht="12.75" hidden="1" customHeight="1" x14ac:dyDescent="0.3">
      <c r="A14615" s="1" t="str">
        <f>+A14510</f>
        <v>NO</v>
      </c>
      <c r="E14615" s="96">
        <v>5</v>
      </c>
      <c r="F14615" s="307" t="str">
        <f>+$F$115</f>
        <v>Incorporación de componente nacional en servicios extranjeros</v>
      </c>
      <c r="G14615" s="308"/>
      <c r="H14615" s="308"/>
      <c r="I14615" s="308"/>
      <c r="J14615" s="308"/>
      <c r="K14615" s="309"/>
      <c r="L14615" s="99" t="str">
        <f>IFERROR(IF(VLOOKUP(C14510,'R. PUNTAJES'!$C$14:$R$213,'R. PUNTAJES'!$L$10,0)="","",
IF(VLOOKUP(C14510,'R. PUNTAJES'!$C$14:$R$213,'R. PUNTAJES'!$L$10,0)=20,0,
VLOOKUP(C14510,'R. PUNTAJES'!$C$14:$R$213,'R. PUNTAJES'!$L$10,0))),"")</f>
        <v/>
      </c>
    </row>
    <row r="14616" spans="1:12" hidden="1" x14ac:dyDescent="0.3">
      <c r="A14616" s="1" t="str">
        <f>+A14510</f>
        <v>NO</v>
      </c>
      <c r="E14616" s="112"/>
      <c r="F14616" s="97" t="str">
        <f>+$F$116</f>
        <v>VINCULACIÓN DE PERSONAS CON DISCAPACIDAD</v>
      </c>
      <c r="G14616" s="24"/>
      <c r="H14616" s="24"/>
      <c r="I14616" s="24"/>
      <c r="J14616" s="24"/>
      <c r="K14616" s="24"/>
      <c r="L14616" s="98"/>
    </row>
    <row r="14617" spans="1:12" ht="12.75" hidden="1" customHeight="1" x14ac:dyDescent="0.3">
      <c r="A14617" s="1" t="str">
        <f>+A14510</f>
        <v>NO</v>
      </c>
      <c r="E14617" s="96">
        <v>1</v>
      </c>
      <c r="F14617" s="307" t="str">
        <f>+$F$117</f>
        <v xml:space="preserve">Trabajadores vinculados a la planta de personal </v>
      </c>
      <c r="G14617" s="308"/>
      <c r="H14617" s="308"/>
      <c r="I14617" s="308"/>
      <c r="J14617" s="308"/>
      <c r="K14617" s="309"/>
      <c r="L14617" s="99" t="str">
        <f>IFERROR(IF(VLOOKUP(C14510,'R. PUNTAJES'!$C$14:$R$213,'R. PUNTAJES'!$M$10,0)="","",VLOOKUP(C14510,'R. PUNTAJES'!$C$14:$R$213,'R. PUNTAJES'!$M$10,0)),"")</f>
        <v/>
      </c>
    </row>
    <row r="14618" spans="1:12" hidden="1" x14ac:dyDescent="0.3">
      <c r="A14618" s="1" t="str">
        <f>+A14510</f>
        <v>NO</v>
      </c>
      <c r="E14618" s="112"/>
      <c r="F14618" s="97" t="str">
        <f>+$F$118</f>
        <v>EMPRENDIMIENTOS Y EMPRESAS DE MUJERES</v>
      </c>
      <c r="G14618" s="24"/>
      <c r="H14618" s="24"/>
      <c r="I14618" s="24"/>
      <c r="J14618" s="24"/>
      <c r="K14618" s="24"/>
      <c r="L14618" s="98"/>
    </row>
    <row r="14619" spans="1:12" ht="13" hidden="1" customHeight="1" x14ac:dyDescent="0.3">
      <c r="A14619" s="1" t="str">
        <f>+A14510</f>
        <v>NO</v>
      </c>
      <c r="E14619" s="96">
        <v>0.25</v>
      </c>
      <c r="F14619" s="307" t="str">
        <f>+$F$119</f>
        <v>Emprendimientos y empresas de mujeres</v>
      </c>
      <c r="G14619" s="308"/>
      <c r="H14619" s="308"/>
      <c r="I14619" s="308"/>
      <c r="J14619" s="308"/>
      <c r="K14619" s="309"/>
      <c r="L14619" s="113" t="str">
        <f>IFERROR(IF(VLOOKUP(C14510,'R. PUNTAJES'!$C$14:$R$213,'R. PUNTAJES'!$N$10,0)="","",VLOOKUP(C14510,'R. PUNTAJES'!$C$14:$R$213,'R. PUNTAJES'!$N$10,0)),"")</f>
        <v/>
      </c>
    </row>
    <row r="14620" spans="1:12" hidden="1" x14ac:dyDescent="0.3">
      <c r="A14620" s="18" t="str">
        <f>+A14621</f>
        <v>NO</v>
      </c>
      <c r="B14620" s="18"/>
      <c r="E14620" s="112"/>
      <c r="F14620" s="97" t="str">
        <f>+$F$120</f>
        <v>MIPYME</v>
      </c>
      <c r="G14620" s="24"/>
      <c r="H14620" s="24"/>
      <c r="I14620" s="24"/>
      <c r="J14620" s="24"/>
      <c r="K14620" s="24"/>
      <c r="L14620" s="98"/>
    </row>
    <row r="14621" spans="1:12" hidden="1" x14ac:dyDescent="0.3">
      <c r="A14621" s="18" t="str">
        <f>+IF(E14621=0,"NO",1)</f>
        <v>NO</v>
      </c>
      <c r="B14621" s="18"/>
      <c r="E14621" s="96">
        <v>0</v>
      </c>
      <c r="F14621" s="307" t="str">
        <f>+$F$121</f>
        <v>Mipyme</v>
      </c>
      <c r="G14621" s="308"/>
      <c r="H14621" s="308"/>
      <c r="I14621" s="308"/>
      <c r="J14621" s="308"/>
      <c r="K14621" s="309"/>
      <c r="L14621" s="113" t="str">
        <f>IFERROR(IF(VLOOKUP(C14510,'R. PUNTAJES'!$C$14:$R$213,'R. PUNTAJES'!$O$10,0)="","",VLOOKUP(C14510,'R. PUNTAJES'!$C$14:$R$213,'R. PUNTAJES'!$O$10,0)),"")</f>
        <v/>
      </c>
    </row>
    <row r="14622" spans="1:12" hidden="1" x14ac:dyDescent="0.3">
      <c r="A14622" s="1" t="str">
        <f>+A14510</f>
        <v>NO</v>
      </c>
      <c r="E14622" s="112"/>
      <c r="F14622" s="97" t="str">
        <f>+$F$122</f>
        <v>EXPERIENCIA DEL PROPONENTE</v>
      </c>
      <c r="G14622" s="24"/>
      <c r="H14622" s="24"/>
      <c r="I14622" s="24"/>
      <c r="J14622" s="24"/>
      <c r="K14622" s="24"/>
      <c r="L14622" s="98"/>
    </row>
    <row r="14623" spans="1:12" hidden="1" x14ac:dyDescent="0.3">
      <c r="A14623" s="1" t="str">
        <f>+A14510</f>
        <v>NO</v>
      </c>
      <c r="E14623" s="96">
        <v>59.5</v>
      </c>
      <c r="F14623" s="307" t="str">
        <f>+$F$123</f>
        <v>mediana con valor absoluto</v>
      </c>
      <c r="G14623" s="308"/>
      <c r="H14623" s="308"/>
      <c r="I14623" s="308"/>
      <c r="J14623" s="308"/>
      <c r="K14623" s="309"/>
      <c r="L14623" s="113" t="str">
        <f>IFERROR(IF(VLOOKUP(C14510,'R. PUNTAJES'!$C$14:$R$213,'R. PUNTAJES'!$R$10,0)="","",VLOOKUP(C14510,'R. PUNTAJES'!$C$14:$R$213,'R. PUNTAJES'!$R$10,0)),"")</f>
        <v/>
      </c>
    </row>
    <row r="14624" spans="1:12" hidden="1" x14ac:dyDescent="0.3">
      <c r="A14624" s="1" t="str">
        <f>+A14510</f>
        <v>NO</v>
      </c>
      <c r="E14624" s="112"/>
      <c r="F14624" s="97" t="str">
        <f>+$F$124</f>
        <v>MULTAS</v>
      </c>
      <c r="G14624" s="24"/>
      <c r="H14624" s="24"/>
      <c r="I14624" s="24"/>
      <c r="J14624" s="24"/>
      <c r="K14624" s="24"/>
      <c r="L14624" s="98"/>
    </row>
    <row r="14625" spans="1:16" ht="12.75" hidden="1" customHeight="1" x14ac:dyDescent="0.3">
      <c r="A14625" s="1" t="str">
        <f>+A14510</f>
        <v>NO</v>
      </c>
      <c r="E14625" s="96">
        <v>-2</v>
      </c>
      <c r="F14625" s="307" t="str">
        <f>+$F$125</f>
        <v>Una o más multas o cláusulas penales durante el último año</v>
      </c>
      <c r="G14625" s="310"/>
      <c r="H14625" s="310"/>
      <c r="I14625" s="310"/>
      <c r="J14625" s="310"/>
      <c r="K14625" s="311"/>
      <c r="L14625" s="99" t="str">
        <f>IFERROR(IF(VLOOKUP(C14510,'R. PUNTAJES'!$C$14:$R$213,'R. PUNTAJES'!$Q$10,0)="","",VLOOKUP(C14510,'R. PUNTAJES'!$C$14:$R$213,'R. PUNTAJES'!$Q$10,0)),"")</f>
        <v/>
      </c>
    </row>
    <row r="14626" spans="1:16" hidden="1" x14ac:dyDescent="0.3">
      <c r="A14626" s="1" t="str">
        <f>+A14510</f>
        <v>NO</v>
      </c>
      <c r="E14626" s="112"/>
      <c r="F14626" s="97" t="str">
        <f>+$F$126</f>
        <v>OBRAS INCONCLUSAS</v>
      </c>
      <c r="G14626" s="24"/>
      <c r="H14626" s="24"/>
      <c r="I14626" s="24"/>
      <c r="J14626" s="24"/>
      <c r="K14626" s="24"/>
      <c r="L14626" s="98"/>
    </row>
    <row r="14627" spans="1:16" hidden="1" x14ac:dyDescent="0.3">
      <c r="A14627" s="1" t="str">
        <f>+A14510</f>
        <v>NO</v>
      </c>
      <c r="E14627" s="96">
        <v>-1</v>
      </c>
      <c r="F14627" s="301" t="str">
        <f>+$F$127</f>
        <v>Anotación vigente de obra civil inconclusa</v>
      </c>
      <c r="G14627" s="302"/>
      <c r="H14627" s="302"/>
      <c r="I14627" s="302"/>
      <c r="J14627" s="302"/>
      <c r="K14627" s="303"/>
      <c r="L14627" s="99" t="str">
        <f>IFERROR(IF(VLOOKUP(C14510,'R. PUNTAJES'!$C$14:$R$213,'R. PUNTAJES'!$P$10,0)="","",VLOOKUP(C14510,'R. PUNTAJES'!$C$14:$R$213,'R. PUNTAJES'!$P$10,0)),"")</f>
        <v/>
      </c>
    </row>
    <row r="14628" spans="1:16" ht="7.5" hidden="1" customHeight="1" x14ac:dyDescent="0.3">
      <c r="A14628" s="1" t="str">
        <f>+A14510</f>
        <v>NO</v>
      </c>
      <c r="E14628" s="114"/>
      <c r="F14628" s="45"/>
      <c r="G14628" s="45"/>
      <c r="H14628" s="45"/>
      <c r="I14628" s="45"/>
      <c r="J14628" s="45"/>
      <c r="K14628" s="45"/>
      <c r="L14628" s="48"/>
    </row>
    <row r="14629" spans="1:16" hidden="1" x14ac:dyDescent="0.3">
      <c r="A14629" s="1" t="str">
        <f>+A14510</f>
        <v>NO</v>
      </c>
      <c r="E14629" s="115" t="str">
        <f>+$E$129</f>
        <v>PUNTAJE TOTAL</v>
      </c>
      <c r="F14629" s="116"/>
      <c r="G14629" s="116"/>
      <c r="H14629" s="116"/>
      <c r="I14629" s="116"/>
      <c r="J14629" s="116"/>
      <c r="K14629" s="117"/>
      <c r="L14629" s="118">
        <f>IFERROR(IF(VLOOKUP(C14510,'R. PUNTAJES'!$C$14:$R$213,'R. PUNTAJES'!$H$10,0)="RECHAZO","",SUM(L14609:L14627)),"")</f>
        <v>0</v>
      </c>
    </row>
    <row r="14630" spans="1:16" hidden="1" x14ac:dyDescent="0.3">
      <c r="A14630" s="1" t="str">
        <f>+A14510</f>
        <v>NO</v>
      </c>
      <c r="E14630" s="304" t="str">
        <f>+$E$130</f>
        <v>OBSERVACIONES RESPECTO A PUNTAJES</v>
      </c>
      <c r="F14630" s="305"/>
      <c r="G14630" s="305"/>
      <c r="H14630" s="305"/>
      <c r="I14630" s="305"/>
      <c r="J14630" s="305"/>
      <c r="K14630" s="305"/>
      <c r="L14630" s="305"/>
    </row>
    <row r="14631" spans="1:16" ht="12" hidden="1" customHeight="1" x14ac:dyDescent="0.3">
      <c r="A14631" s="1" t="str">
        <f>+A14510</f>
        <v>NO</v>
      </c>
      <c r="E14631" s="306" t="s">
        <v>124</v>
      </c>
      <c r="F14631" s="305"/>
      <c r="G14631" s="305"/>
      <c r="H14631" s="305"/>
      <c r="I14631" s="305"/>
      <c r="J14631" s="305"/>
      <c r="K14631" s="305"/>
      <c r="L14631" s="305"/>
      <c r="N14631" s="119"/>
      <c r="O14631" s="119"/>
      <c r="P14631" s="120"/>
    </row>
    <row r="14632" spans="1:16" ht="3" hidden="1" customHeight="1" x14ac:dyDescent="0.3">
      <c r="A14632" s="1" t="str">
        <f>+A14511</f>
        <v>NO</v>
      </c>
      <c r="E14632" s="121"/>
      <c r="F14632" s="122"/>
      <c r="G14632" s="122"/>
      <c r="H14632" s="122"/>
      <c r="I14632" s="122"/>
      <c r="J14632" s="122"/>
      <c r="K14632" s="122"/>
      <c r="L14632" s="123"/>
    </row>
    <row r="14633" spans="1:16" hidden="1" x14ac:dyDescent="0.3">
      <c r="A14633" s="1" t="str">
        <f>+IF(OR(C14635=""),"NO",1)</f>
        <v>NO</v>
      </c>
      <c r="E14633" s="346"/>
      <c r="F14633" s="347"/>
      <c r="G14633" s="347"/>
      <c r="H14633" s="347"/>
      <c r="I14633" s="347"/>
      <c r="J14633" s="347"/>
      <c r="K14633" s="347"/>
      <c r="L14633" s="347"/>
    </row>
    <row r="14634" spans="1:16" ht="4.5" hidden="1" customHeight="1" x14ac:dyDescent="0.3">
      <c r="A14634" s="1" t="str">
        <f>+A14635</f>
        <v>NO</v>
      </c>
      <c r="E14634" s="15"/>
      <c r="F14634" s="16"/>
      <c r="G14634" s="16"/>
      <c r="H14634" s="16"/>
      <c r="I14634" s="16"/>
      <c r="J14634" s="16"/>
      <c r="K14634" s="16"/>
      <c r="L14634" s="17"/>
    </row>
    <row r="14635" spans="1:16" ht="15.75" hidden="1" customHeight="1" x14ac:dyDescent="0.3">
      <c r="A14635" s="1" t="str">
        <f>+IF(OR(C14635=""),"NO",1)</f>
        <v>NO</v>
      </c>
      <c r="B14635" s="1">
        <f>1+MAX($B$1:B14634)</f>
        <v>118</v>
      </c>
      <c r="C14635" s="18" t="s">
        <v>124</v>
      </c>
      <c r="E14635" s="19" t="s">
        <v>124</v>
      </c>
      <c r="F14635" s="20"/>
      <c r="G14635" s="20"/>
      <c r="H14635" s="20"/>
      <c r="I14635" s="21"/>
      <c r="J14635" s="20"/>
      <c r="K14635" s="21"/>
      <c r="L14635" s="22"/>
    </row>
    <row r="14636" spans="1:16" hidden="1" x14ac:dyDescent="0.3">
      <c r="A14636" s="1" t="str">
        <f>A14635</f>
        <v>NO</v>
      </c>
      <c r="E14636" s="23" t="str">
        <f>+$E$11</f>
        <v>Integrantes</v>
      </c>
      <c r="F14636" s="24"/>
      <c r="G14636" s="24"/>
      <c r="H14636" s="24"/>
      <c r="I14636" s="24"/>
      <c r="J14636" s="24"/>
      <c r="K14636" s="25" t="str">
        <f>+$K$11</f>
        <v>Nit</v>
      </c>
      <c r="L14636" s="26" t="str">
        <f>+$L$11</f>
        <v>Part.</v>
      </c>
    </row>
    <row r="14637" spans="1:16" hidden="1" x14ac:dyDescent="0.3">
      <c r="A14637" s="1" t="str">
        <f>+A14636</f>
        <v>NO</v>
      </c>
      <c r="C14637" s="1" t="s">
        <v>124</v>
      </c>
      <c r="E14637" s="27" t="s">
        <v>124</v>
      </c>
      <c r="F14637" s="28"/>
      <c r="G14637" s="28"/>
      <c r="H14637" s="28"/>
      <c r="I14637" s="28"/>
      <c r="J14637" s="28"/>
      <c r="K14637" s="29" t="s">
        <v>124</v>
      </c>
      <c r="L14637" s="30" t="s">
        <v>124</v>
      </c>
    </row>
    <row r="14638" spans="1:16" hidden="1" x14ac:dyDescent="0.3">
      <c r="A14638" s="18" t="str">
        <f>+IF(OR(C14638=""),"NO",1)</f>
        <v>NO</v>
      </c>
      <c r="B14638" s="18"/>
      <c r="C14638" s="1" t="s">
        <v>124</v>
      </c>
      <c r="E14638" s="31" t="s">
        <v>124</v>
      </c>
      <c r="F14638" s="32"/>
      <c r="G14638" s="32"/>
      <c r="H14638" s="32"/>
      <c r="I14638" s="32"/>
      <c r="J14638" s="32"/>
      <c r="K14638" s="33" t="s">
        <v>124</v>
      </c>
      <c r="L14638" s="34" t="s">
        <v>124</v>
      </c>
    </row>
    <row r="14639" spans="1:16" hidden="1" x14ac:dyDescent="0.3">
      <c r="A14639" s="18" t="str">
        <f>+IF(OR(C14639=""),"NO",1)</f>
        <v>NO</v>
      </c>
      <c r="B14639" s="18"/>
      <c r="C14639" s="1" t="s">
        <v>124</v>
      </c>
      <c r="E14639" s="31" t="s">
        <v>124</v>
      </c>
      <c r="F14639" s="32"/>
      <c r="G14639" s="32"/>
      <c r="H14639" s="32"/>
      <c r="I14639" s="32"/>
      <c r="J14639" s="32"/>
      <c r="K14639" s="33" t="s">
        <v>124</v>
      </c>
      <c r="L14639" s="34" t="s">
        <v>124</v>
      </c>
    </row>
    <row r="14640" spans="1:16" hidden="1" x14ac:dyDescent="0.3">
      <c r="A14640" s="18" t="str">
        <f>+IF(OR(C14640=""),"NO",1)</f>
        <v>NO</v>
      </c>
      <c r="B14640" s="18"/>
      <c r="C14640" s="1" t="s">
        <v>124</v>
      </c>
      <c r="E14640" s="31" t="s">
        <v>13</v>
      </c>
      <c r="F14640" s="32"/>
      <c r="G14640" s="32"/>
      <c r="H14640" s="32"/>
      <c r="I14640" s="32"/>
      <c r="J14640" s="32"/>
      <c r="K14640" s="33"/>
      <c r="L14640" s="34"/>
    </row>
    <row r="14641" spans="1:12" hidden="1" x14ac:dyDescent="0.3">
      <c r="A14641" s="18" t="str">
        <f>+IF(OR(C14641=""),"NO",1)</f>
        <v>NO</v>
      </c>
      <c r="B14641" s="18"/>
      <c r="C14641" s="1" t="s">
        <v>124</v>
      </c>
      <c r="E14641" s="31" t="s">
        <v>13</v>
      </c>
      <c r="F14641" s="32"/>
      <c r="G14641" s="32"/>
      <c r="H14641" s="32"/>
      <c r="I14641" s="32"/>
      <c r="J14641" s="32"/>
      <c r="K14641" s="33"/>
      <c r="L14641" s="34"/>
    </row>
    <row r="14642" spans="1:12" hidden="1" x14ac:dyDescent="0.3">
      <c r="A14642" s="18" t="str">
        <f>+IF(OR(C14642=""),"NO",1)</f>
        <v>NO</v>
      </c>
      <c r="B14642" s="18"/>
      <c r="C14642" s="1" t="s">
        <v>124</v>
      </c>
      <c r="E14642" s="35" t="s">
        <v>13</v>
      </c>
      <c r="F14642" s="36"/>
      <c r="G14642" s="36"/>
      <c r="H14642" s="36"/>
      <c r="I14642" s="36"/>
      <c r="J14642" s="36"/>
      <c r="K14642" s="37"/>
      <c r="L14642" s="38"/>
    </row>
    <row r="14643" spans="1:12" ht="5.15" hidden="1" customHeight="1" x14ac:dyDescent="0.3">
      <c r="A14643" s="1" t="str">
        <f>+A14635</f>
        <v>NO</v>
      </c>
      <c r="E14643" s="39"/>
      <c r="F14643" s="39"/>
      <c r="G14643" s="39"/>
      <c r="H14643" s="39"/>
      <c r="I14643" s="39"/>
      <c r="J14643" s="39"/>
      <c r="K14643" s="39"/>
      <c r="L14643" s="39"/>
    </row>
    <row r="14644" spans="1:12" ht="15.75" hidden="1" customHeight="1" x14ac:dyDescent="0.3">
      <c r="A14644" s="1" t="str">
        <f>+A14635</f>
        <v>NO</v>
      </c>
      <c r="E14644" s="40" t="str">
        <f>+$E$19</f>
        <v>RESULTADO DE EVALUACIÓN TÉCNICA</v>
      </c>
      <c r="F14644" s="41"/>
      <c r="G14644" s="41"/>
      <c r="H14644" s="41"/>
      <c r="I14644" s="41"/>
      <c r="J14644" s="41"/>
      <c r="K14644" s="41"/>
      <c r="L14644" s="42"/>
    </row>
    <row r="14645" spans="1:12" hidden="1" x14ac:dyDescent="0.3">
      <c r="A14645" s="1" t="str">
        <f>+A14635</f>
        <v>NO</v>
      </c>
      <c r="E14645" s="43"/>
      <c r="F14645" s="44" t="str">
        <f>+$F$20</f>
        <v>Experiencia</v>
      </c>
      <c r="G14645" s="45"/>
      <c r="H14645" s="45"/>
      <c r="I14645" s="45"/>
      <c r="J14645" s="45"/>
      <c r="K14645" s="46"/>
      <c r="L14645" s="47" t="s">
        <v>124</v>
      </c>
    </row>
    <row r="14646" spans="1:12" hidden="1" x14ac:dyDescent="0.3">
      <c r="A14646" s="1" t="str">
        <f>+A14635</f>
        <v>NO</v>
      </c>
      <c r="E14646" s="348" t="str">
        <f>+$E$21</f>
        <v>OBSERVACIONES RESPECTO A LA EVALUACIÓN DE EXPERIENCIA</v>
      </c>
      <c r="F14646" s="308"/>
      <c r="G14646" s="308"/>
      <c r="H14646" s="308"/>
      <c r="I14646" s="308"/>
      <c r="J14646" s="308"/>
      <c r="K14646" s="308"/>
      <c r="L14646" s="349"/>
    </row>
    <row r="14647" spans="1:12" hidden="1" x14ac:dyDescent="0.3">
      <c r="A14647" s="1" t="str">
        <f>+A14635</f>
        <v>NO</v>
      </c>
      <c r="E14647" s="350" t="s">
        <v>124</v>
      </c>
      <c r="F14647" s="351"/>
      <c r="G14647" s="351"/>
      <c r="H14647" s="351"/>
      <c r="I14647" s="351"/>
      <c r="J14647" s="351"/>
      <c r="K14647" s="351"/>
      <c r="L14647" s="352"/>
    </row>
    <row r="14648" spans="1:12" ht="5.15" hidden="1" customHeight="1" x14ac:dyDescent="0.3">
      <c r="A14648" s="1" t="str">
        <f>+A14635</f>
        <v>NO</v>
      </c>
      <c r="E14648" s="39"/>
      <c r="F14648" s="39"/>
      <c r="G14648" s="39"/>
      <c r="H14648" s="39"/>
      <c r="I14648" s="39"/>
      <c r="J14648" s="39"/>
      <c r="K14648" s="39"/>
      <c r="L14648" s="39"/>
    </row>
    <row r="14649" spans="1:12" ht="12.75" hidden="1" customHeight="1" x14ac:dyDescent="0.3">
      <c r="A14649" s="1" t="str">
        <f>+A14635</f>
        <v>NO</v>
      </c>
      <c r="E14649" s="40" t="str">
        <f>+$E$24</f>
        <v>EXPERIENCIA HABILITANTE: CONTRATOS PRESENTADOS</v>
      </c>
      <c r="F14649" s="41"/>
      <c r="G14649" s="41"/>
      <c r="H14649" s="41"/>
      <c r="I14649" s="41"/>
      <c r="J14649" s="41"/>
      <c r="K14649" s="41"/>
      <c r="L14649" s="42"/>
    </row>
    <row r="14650" spans="1:12" ht="8.5" hidden="1" customHeight="1" x14ac:dyDescent="0.3">
      <c r="A14650" s="1" t="str">
        <f>+A14635</f>
        <v>NO</v>
      </c>
      <c r="E14650" s="49"/>
      <c r="F14650" s="50"/>
      <c r="G14650" s="51"/>
      <c r="H14650" s="51"/>
      <c r="I14650" s="51"/>
      <c r="J14650" s="51"/>
      <c r="K14650" s="51"/>
      <c r="L14650" s="52"/>
    </row>
    <row r="14651" spans="1:12" hidden="1" x14ac:dyDescent="0.3">
      <c r="A14651" s="18" t="str">
        <f>+IF(OR(C14651=""),"NO",1)</f>
        <v>NO</v>
      </c>
      <c r="B14651" s="18"/>
      <c r="C14651" s="1" t="s">
        <v>124</v>
      </c>
      <c r="E14651" s="329">
        <v>1</v>
      </c>
      <c r="F14651" s="53" t="str">
        <f>+$F$26</f>
        <v>OBJETO</v>
      </c>
      <c r="G14651" s="332" t="s">
        <v>124</v>
      </c>
      <c r="H14651" s="333"/>
      <c r="I14651" s="333"/>
      <c r="J14651" s="333"/>
      <c r="K14651" s="333"/>
      <c r="L14651" s="334"/>
    </row>
    <row r="14652" spans="1:12" hidden="1" x14ac:dyDescent="0.3">
      <c r="A14652" s="18" t="str">
        <f>+IF(OR(C14651=""),"NO",1)</f>
        <v>NO</v>
      </c>
      <c r="B14652" s="18"/>
      <c r="E14652" s="330"/>
      <c r="F14652" s="54" t="str">
        <f>+$F$27</f>
        <v>CONTRATANTE</v>
      </c>
      <c r="G14652" s="335" t="s">
        <v>124</v>
      </c>
      <c r="H14652" s="310"/>
      <c r="I14652" s="310"/>
      <c r="J14652" s="310"/>
      <c r="K14652" s="310"/>
      <c r="L14652" s="336"/>
    </row>
    <row r="14653" spans="1:12" hidden="1" x14ac:dyDescent="0.3">
      <c r="A14653" s="18" t="str">
        <f>+IF(OR(C14651=""),"NO",1)</f>
        <v>NO</v>
      </c>
      <c r="B14653" s="18"/>
      <c r="E14653" s="330"/>
      <c r="F14653" s="54" t="str">
        <f>+$F$28</f>
        <v>APORTANTE</v>
      </c>
      <c r="G14653" s="337" t="s">
        <v>124</v>
      </c>
      <c r="H14653" s="338"/>
      <c r="I14653" s="338"/>
      <c r="J14653" s="338"/>
      <c r="K14653" s="338"/>
      <c r="L14653" s="339"/>
    </row>
    <row r="14654" spans="1:12" hidden="1" x14ac:dyDescent="0.3">
      <c r="A14654" s="18" t="str">
        <f>+IF(OR(C14651=""),"NO",1)</f>
        <v>NO</v>
      </c>
      <c r="B14654" s="18"/>
      <c r="E14654" s="330"/>
      <c r="F14654" s="54" t="str">
        <f>+$F$29</f>
        <v>VALOR /SMMLV)</v>
      </c>
      <c r="G14654" s="55" t="s">
        <v>124</v>
      </c>
      <c r="H14654" s="56" t="str">
        <f>+$H$29</f>
        <v>% PART..</v>
      </c>
      <c r="I14654" s="57" t="s">
        <v>124</v>
      </c>
      <c r="J14654" s="58" t="str">
        <f>+$J$29</f>
        <v>VALOR ACREDITADO</v>
      </c>
      <c r="K14654" s="59"/>
      <c r="L14654" s="47" t="s">
        <v>124</v>
      </c>
    </row>
    <row r="14655" spans="1:12" hidden="1" x14ac:dyDescent="0.3">
      <c r="A14655" s="18" t="str">
        <f>+IF(OR(C14651=""),"NO",1)</f>
        <v>NO</v>
      </c>
      <c r="B14655" s="18"/>
      <c r="E14655" s="330"/>
      <c r="F14655" s="60" t="str">
        <f>+$F$30</f>
        <v>EXPERIENCIA APORTADA</v>
      </c>
      <c r="G14655" s="340" t="s">
        <v>124</v>
      </c>
      <c r="H14655" s="341"/>
      <c r="I14655" s="341"/>
      <c r="J14655" s="341"/>
      <c r="K14655" s="341"/>
      <c r="L14655" s="342"/>
    </row>
    <row r="14656" spans="1:12" hidden="1" x14ac:dyDescent="0.3">
      <c r="A14656" s="18" t="str">
        <f>+IF(OR(C14651=""),"NO",1)</f>
        <v>NO</v>
      </c>
      <c r="B14656" s="18"/>
      <c r="E14656" s="331"/>
      <c r="F14656" s="62" t="str">
        <f>+$F$31</f>
        <v>OBSERVACIÓN</v>
      </c>
      <c r="G14656" s="343" t="s">
        <v>124</v>
      </c>
      <c r="H14656" s="344"/>
      <c r="I14656" s="344"/>
      <c r="J14656" s="344"/>
      <c r="K14656" s="344"/>
      <c r="L14656" s="345"/>
    </row>
    <row r="14657" spans="1:12" ht="8.5" hidden="1" customHeight="1" x14ac:dyDescent="0.3">
      <c r="A14657" s="18" t="str">
        <f>+IF(OR(C14651=""),"NO",1)</f>
        <v>NO</v>
      </c>
      <c r="B14657" s="18"/>
      <c r="E14657" s="49"/>
      <c r="F14657" s="50"/>
      <c r="G14657" s="51"/>
      <c r="H14657" s="51"/>
      <c r="I14657" s="51"/>
      <c r="J14657" s="51"/>
      <c r="K14657" s="51"/>
      <c r="L14657" s="52"/>
    </row>
    <row r="14658" spans="1:12" hidden="1" x14ac:dyDescent="0.3">
      <c r="A14658" s="18" t="str">
        <f t="shared" ref="A14658" si="4914">+IF(OR(C14658=""),"NO",1)</f>
        <v>NO</v>
      </c>
      <c r="B14658" s="18"/>
      <c r="C14658" s="1" t="s">
        <v>124</v>
      </c>
      <c r="E14658" s="329">
        <v>2</v>
      </c>
      <c r="F14658" s="53" t="str">
        <f>+$F$26</f>
        <v>OBJETO</v>
      </c>
      <c r="G14658" s="332" t="s">
        <v>124</v>
      </c>
      <c r="H14658" s="333"/>
      <c r="I14658" s="333"/>
      <c r="J14658" s="333"/>
      <c r="K14658" s="333"/>
      <c r="L14658" s="334"/>
    </row>
    <row r="14659" spans="1:12" hidden="1" x14ac:dyDescent="0.3">
      <c r="A14659" s="18" t="str">
        <f t="shared" ref="A14659" si="4915">+IF(OR(C14658=""),"NO",1)</f>
        <v>NO</v>
      </c>
      <c r="B14659" s="18"/>
      <c r="E14659" s="330"/>
      <c r="F14659" s="54" t="str">
        <f>+$F$27</f>
        <v>CONTRATANTE</v>
      </c>
      <c r="G14659" s="335" t="s">
        <v>124</v>
      </c>
      <c r="H14659" s="310"/>
      <c r="I14659" s="310"/>
      <c r="J14659" s="310"/>
      <c r="K14659" s="310"/>
      <c r="L14659" s="336"/>
    </row>
    <row r="14660" spans="1:12" hidden="1" x14ac:dyDescent="0.3">
      <c r="A14660" s="18" t="str">
        <f t="shared" ref="A14660" si="4916">+IF(OR(C14658=""),"NO",1)</f>
        <v>NO</v>
      </c>
      <c r="B14660" s="18"/>
      <c r="E14660" s="330"/>
      <c r="F14660" s="54" t="str">
        <f>+$F$28</f>
        <v>APORTANTE</v>
      </c>
      <c r="G14660" s="337" t="s">
        <v>124</v>
      </c>
      <c r="H14660" s="338"/>
      <c r="I14660" s="338"/>
      <c r="J14660" s="338"/>
      <c r="K14660" s="338"/>
      <c r="L14660" s="339"/>
    </row>
    <row r="14661" spans="1:12" hidden="1" x14ac:dyDescent="0.3">
      <c r="A14661" s="18" t="str">
        <f t="shared" ref="A14661" si="4917">+IF(OR(C14658=""),"NO",1)</f>
        <v>NO</v>
      </c>
      <c r="B14661" s="18"/>
      <c r="E14661" s="330"/>
      <c r="F14661" s="54" t="str">
        <f>+$F$29</f>
        <v>VALOR /SMMLV)</v>
      </c>
      <c r="G14661" s="55" t="s">
        <v>124</v>
      </c>
      <c r="H14661" s="56" t="str">
        <f>+$H$29</f>
        <v>% PART..</v>
      </c>
      <c r="I14661" s="57" t="s">
        <v>124</v>
      </c>
      <c r="J14661" s="58" t="str">
        <f>+$J$29</f>
        <v>VALOR ACREDITADO</v>
      </c>
      <c r="K14661" s="59"/>
      <c r="L14661" s="47" t="s">
        <v>124</v>
      </c>
    </row>
    <row r="14662" spans="1:12" hidden="1" x14ac:dyDescent="0.3">
      <c r="A14662" s="18" t="str">
        <f t="shared" ref="A14662" si="4918">+IF(OR(C14658=""),"NO",1)</f>
        <v>NO</v>
      </c>
      <c r="B14662" s="18"/>
      <c r="E14662" s="330"/>
      <c r="F14662" s="60" t="str">
        <f>+$F$30</f>
        <v>EXPERIENCIA APORTADA</v>
      </c>
      <c r="G14662" s="340" t="s">
        <v>124</v>
      </c>
      <c r="H14662" s="341"/>
      <c r="I14662" s="341"/>
      <c r="J14662" s="341"/>
      <c r="K14662" s="341"/>
      <c r="L14662" s="342"/>
    </row>
    <row r="14663" spans="1:12" hidden="1" x14ac:dyDescent="0.3">
      <c r="A14663" s="18" t="str">
        <f t="shared" ref="A14663" si="4919">+IF(OR(C14658=""),"NO",1)</f>
        <v>NO</v>
      </c>
      <c r="B14663" s="18"/>
      <c r="E14663" s="331"/>
      <c r="F14663" s="62" t="str">
        <f>+$F$31</f>
        <v>OBSERVACIÓN</v>
      </c>
      <c r="G14663" s="343" t="s">
        <v>124</v>
      </c>
      <c r="H14663" s="344"/>
      <c r="I14663" s="344"/>
      <c r="J14663" s="344"/>
      <c r="K14663" s="344"/>
      <c r="L14663" s="345"/>
    </row>
    <row r="14664" spans="1:12" ht="8.5" hidden="1" customHeight="1" x14ac:dyDescent="0.3">
      <c r="A14664" s="18" t="str">
        <f t="shared" ref="A14664" si="4920">+IF(OR(C14658=""),"NO",1)</f>
        <v>NO</v>
      </c>
      <c r="B14664" s="18"/>
      <c r="E14664" s="49"/>
      <c r="F14664" s="50"/>
      <c r="G14664" s="51"/>
      <c r="H14664" s="51"/>
      <c r="I14664" s="51"/>
      <c r="J14664" s="51"/>
      <c r="K14664" s="51"/>
      <c r="L14664" s="52"/>
    </row>
    <row r="14665" spans="1:12" hidden="1" x14ac:dyDescent="0.3">
      <c r="A14665" s="18" t="str">
        <f t="shared" ref="A14665" si="4921">+IF(OR(C14665=""),"NO",1)</f>
        <v>NO</v>
      </c>
      <c r="B14665" s="18"/>
      <c r="C14665" s="1" t="s">
        <v>124</v>
      </c>
      <c r="E14665" s="329">
        <v>3</v>
      </c>
      <c r="F14665" s="53" t="str">
        <f>+$F$26</f>
        <v>OBJETO</v>
      </c>
      <c r="G14665" s="332" t="s">
        <v>124</v>
      </c>
      <c r="H14665" s="333"/>
      <c r="I14665" s="333"/>
      <c r="J14665" s="333"/>
      <c r="K14665" s="333"/>
      <c r="L14665" s="334"/>
    </row>
    <row r="14666" spans="1:12" hidden="1" x14ac:dyDescent="0.3">
      <c r="A14666" s="18" t="str">
        <f t="shared" ref="A14666" si="4922">+IF(OR(C14665=""),"NO",1)</f>
        <v>NO</v>
      </c>
      <c r="B14666" s="18"/>
      <c r="E14666" s="330"/>
      <c r="F14666" s="54" t="str">
        <f>+$F$27</f>
        <v>CONTRATANTE</v>
      </c>
      <c r="G14666" s="335" t="s">
        <v>124</v>
      </c>
      <c r="H14666" s="310"/>
      <c r="I14666" s="310"/>
      <c r="J14666" s="310"/>
      <c r="K14666" s="310"/>
      <c r="L14666" s="336"/>
    </row>
    <row r="14667" spans="1:12" hidden="1" x14ac:dyDescent="0.3">
      <c r="A14667" s="18" t="str">
        <f t="shared" ref="A14667" si="4923">+IF(OR(C14665=""),"NO",1)</f>
        <v>NO</v>
      </c>
      <c r="B14667" s="18"/>
      <c r="E14667" s="330"/>
      <c r="F14667" s="54" t="str">
        <f>+$F$28</f>
        <v>APORTANTE</v>
      </c>
      <c r="G14667" s="337" t="s">
        <v>124</v>
      </c>
      <c r="H14667" s="338"/>
      <c r="I14667" s="338"/>
      <c r="J14667" s="338"/>
      <c r="K14667" s="338"/>
      <c r="L14667" s="339"/>
    </row>
    <row r="14668" spans="1:12" hidden="1" x14ac:dyDescent="0.3">
      <c r="A14668" s="18" t="str">
        <f t="shared" ref="A14668" si="4924">+IF(OR(C14665=""),"NO",1)</f>
        <v>NO</v>
      </c>
      <c r="B14668" s="18"/>
      <c r="E14668" s="330"/>
      <c r="F14668" s="54" t="str">
        <f>+$F$29</f>
        <v>VALOR /SMMLV)</v>
      </c>
      <c r="G14668" s="55" t="s">
        <v>124</v>
      </c>
      <c r="H14668" s="56" t="str">
        <f>+$H$29</f>
        <v>% PART..</v>
      </c>
      <c r="I14668" s="57" t="s">
        <v>124</v>
      </c>
      <c r="J14668" s="58" t="str">
        <f>+$J$29</f>
        <v>VALOR ACREDITADO</v>
      </c>
      <c r="K14668" s="59"/>
      <c r="L14668" s="47" t="s">
        <v>124</v>
      </c>
    </row>
    <row r="14669" spans="1:12" hidden="1" x14ac:dyDescent="0.3">
      <c r="A14669" s="18" t="str">
        <f t="shared" ref="A14669" si="4925">+IF(OR(C14665=""),"NO",1)</f>
        <v>NO</v>
      </c>
      <c r="B14669" s="18"/>
      <c r="E14669" s="330"/>
      <c r="F14669" s="60" t="str">
        <f>+$F$30</f>
        <v>EXPERIENCIA APORTADA</v>
      </c>
      <c r="G14669" s="340" t="s">
        <v>124</v>
      </c>
      <c r="H14669" s="341"/>
      <c r="I14669" s="341"/>
      <c r="J14669" s="341"/>
      <c r="K14669" s="341"/>
      <c r="L14669" s="342"/>
    </row>
    <row r="14670" spans="1:12" hidden="1" x14ac:dyDescent="0.3">
      <c r="A14670" s="18" t="str">
        <f t="shared" ref="A14670" si="4926">+IF(OR(C14665=""),"NO",1)</f>
        <v>NO</v>
      </c>
      <c r="B14670" s="18"/>
      <c r="E14670" s="331"/>
      <c r="F14670" s="62" t="str">
        <f>+$F$31</f>
        <v>OBSERVACIÓN</v>
      </c>
      <c r="G14670" s="343" t="s">
        <v>124</v>
      </c>
      <c r="H14670" s="344"/>
      <c r="I14670" s="344"/>
      <c r="J14670" s="344"/>
      <c r="K14670" s="344"/>
      <c r="L14670" s="345"/>
    </row>
    <row r="14671" spans="1:12" ht="8.5" hidden="1" customHeight="1" x14ac:dyDescent="0.3">
      <c r="A14671" s="18" t="str">
        <f t="shared" ref="A14671" si="4927">+IF(OR(C14665=""),"NO",1)</f>
        <v>NO</v>
      </c>
      <c r="B14671" s="18"/>
      <c r="E14671" s="49"/>
      <c r="F14671" s="50"/>
      <c r="G14671" s="51"/>
      <c r="H14671" s="51"/>
      <c r="I14671" s="51"/>
      <c r="J14671" s="51"/>
      <c r="K14671" s="51"/>
      <c r="L14671" s="52"/>
    </row>
    <row r="14672" spans="1:12" hidden="1" x14ac:dyDescent="0.3">
      <c r="A14672" s="18" t="str">
        <f t="shared" ref="A14672" si="4928">+IF(OR(C14672=""),"NO",1)</f>
        <v>NO</v>
      </c>
      <c r="B14672" s="18"/>
      <c r="C14672" s="1" t="s">
        <v>124</v>
      </c>
      <c r="E14672" s="329">
        <v>4</v>
      </c>
      <c r="F14672" s="53" t="str">
        <f>+$F$26</f>
        <v>OBJETO</v>
      </c>
      <c r="G14672" s="332" t="s">
        <v>124</v>
      </c>
      <c r="H14672" s="333"/>
      <c r="I14672" s="333"/>
      <c r="J14672" s="333"/>
      <c r="K14672" s="333"/>
      <c r="L14672" s="334"/>
    </row>
    <row r="14673" spans="1:12" hidden="1" x14ac:dyDescent="0.3">
      <c r="A14673" s="18" t="str">
        <f t="shared" ref="A14673" si="4929">+IF(OR(C14672=""),"NO",1)</f>
        <v>NO</v>
      </c>
      <c r="B14673" s="18"/>
      <c r="E14673" s="330"/>
      <c r="F14673" s="54" t="str">
        <f>+$F$27</f>
        <v>CONTRATANTE</v>
      </c>
      <c r="G14673" s="335" t="s">
        <v>124</v>
      </c>
      <c r="H14673" s="310"/>
      <c r="I14673" s="310"/>
      <c r="J14673" s="310"/>
      <c r="K14673" s="310"/>
      <c r="L14673" s="336"/>
    </row>
    <row r="14674" spans="1:12" hidden="1" x14ac:dyDescent="0.3">
      <c r="A14674" s="18" t="str">
        <f t="shared" ref="A14674" si="4930">+IF(OR(C14672=""),"NO",1)</f>
        <v>NO</v>
      </c>
      <c r="B14674" s="18"/>
      <c r="E14674" s="330"/>
      <c r="F14674" s="54" t="str">
        <f>+$F$28</f>
        <v>APORTANTE</v>
      </c>
      <c r="G14674" s="337" t="s">
        <v>124</v>
      </c>
      <c r="H14674" s="338"/>
      <c r="I14674" s="338"/>
      <c r="J14674" s="338"/>
      <c r="K14674" s="338"/>
      <c r="L14674" s="339"/>
    </row>
    <row r="14675" spans="1:12" hidden="1" x14ac:dyDescent="0.3">
      <c r="A14675" s="18" t="str">
        <f t="shared" ref="A14675" si="4931">+IF(OR(C14672=""),"NO",1)</f>
        <v>NO</v>
      </c>
      <c r="B14675" s="18"/>
      <c r="E14675" s="330"/>
      <c r="F14675" s="54" t="str">
        <f>+$F$29</f>
        <v>VALOR /SMMLV)</v>
      </c>
      <c r="G14675" s="55" t="s">
        <v>124</v>
      </c>
      <c r="H14675" s="56" t="str">
        <f>+$H$29</f>
        <v>% PART..</v>
      </c>
      <c r="I14675" s="57" t="s">
        <v>124</v>
      </c>
      <c r="J14675" s="58" t="str">
        <f>+$J$29</f>
        <v>VALOR ACREDITADO</v>
      </c>
      <c r="K14675" s="59"/>
      <c r="L14675" s="47" t="s">
        <v>124</v>
      </c>
    </row>
    <row r="14676" spans="1:12" hidden="1" x14ac:dyDescent="0.3">
      <c r="A14676" s="18" t="str">
        <f t="shared" ref="A14676" si="4932">+IF(OR(C14672=""),"NO",1)</f>
        <v>NO</v>
      </c>
      <c r="B14676" s="18"/>
      <c r="E14676" s="330"/>
      <c r="F14676" s="60" t="str">
        <f>+$F$30</f>
        <v>EXPERIENCIA APORTADA</v>
      </c>
      <c r="G14676" s="340" t="s">
        <v>124</v>
      </c>
      <c r="H14676" s="341"/>
      <c r="I14676" s="341"/>
      <c r="J14676" s="341"/>
      <c r="K14676" s="341"/>
      <c r="L14676" s="342"/>
    </row>
    <row r="14677" spans="1:12" hidden="1" x14ac:dyDescent="0.3">
      <c r="A14677" s="18" t="str">
        <f t="shared" ref="A14677" si="4933">+IF(OR(C14672=""),"NO",1)</f>
        <v>NO</v>
      </c>
      <c r="B14677" s="18"/>
      <c r="E14677" s="331"/>
      <c r="F14677" s="62" t="str">
        <f>+$F$31</f>
        <v>OBSERVACIÓN</v>
      </c>
      <c r="G14677" s="343" t="s">
        <v>124</v>
      </c>
      <c r="H14677" s="344"/>
      <c r="I14677" s="344"/>
      <c r="J14677" s="344"/>
      <c r="K14677" s="344"/>
      <c r="L14677" s="345"/>
    </row>
    <row r="14678" spans="1:12" ht="8.5" hidden="1" customHeight="1" x14ac:dyDescent="0.3">
      <c r="A14678" s="18" t="str">
        <f t="shared" ref="A14678" si="4934">+IF(OR(C14672=""),"NO",1)</f>
        <v>NO</v>
      </c>
      <c r="B14678" s="18"/>
      <c r="E14678" s="49"/>
      <c r="F14678" s="50"/>
      <c r="G14678" s="51"/>
      <c r="H14678" s="51"/>
      <c r="I14678" s="51"/>
      <c r="J14678" s="51"/>
      <c r="K14678" s="51"/>
      <c r="L14678" s="52"/>
    </row>
    <row r="14679" spans="1:12" hidden="1" x14ac:dyDescent="0.3">
      <c r="A14679" s="18" t="str">
        <f t="shared" ref="A14679" si="4935">+IF(OR(C14679=""),"NO",1)</f>
        <v>NO</v>
      </c>
      <c r="B14679" s="18"/>
      <c r="C14679" s="1" t="s">
        <v>124</v>
      </c>
      <c r="E14679" s="329">
        <v>5</v>
      </c>
      <c r="F14679" s="53" t="str">
        <f>+$F$26</f>
        <v>OBJETO</v>
      </c>
      <c r="G14679" s="332" t="s">
        <v>124</v>
      </c>
      <c r="H14679" s="333"/>
      <c r="I14679" s="333"/>
      <c r="J14679" s="333"/>
      <c r="K14679" s="333"/>
      <c r="L14679" s="334"/>
    </row>
    <row r="14680" spans="1:12" hidden="1" x14ac:dyDescent="0.3">
      <c r="A14680" s="18" t="str">
        <f t="shared" ref="A14680" si="4936">+IF(OR(C14679=""),"NO",1)</f>
        <v>NO</v>
      </c>
      <c r="B14680" s="18"/>
      <c r="E14680" s="330"/>
      <c r="F14680" s="54" t="str">
        <f>+$F$27</f>
        <v>CONTRATANTE</v>
      </c>
      <c r="G14680" s="335" t="s">
        <v>124</v>
      </c>
      <c r="H14680" s="310"/>
      <c r="I14680" s="310"/>
      <c r="J14680" s="310"/>
      <c r="K14680" s="310"/>
      <c r="L14680" s="336"/>
    </row>
    <row r="14681" spans="1:12" hidden="1" x14ac:dyDescent="0.3">
      <c r="A14681" s="18" t="str">
        <f t="shared" ref="A14681" si="4937">+IF(OR(C14679=""),"NO",1)</f>
        <v>NO</v>
      </c>
      <c r="B14681" s="18"/>
      <c r="E14681" s="330"/>
      <c r="F14681" s="54" t="str">
        <f>+$F$28</f>
        <v>APORTANTE</v>
      </c>
      <c r="G14681" s="337" t="s">
        <v>124</v>
      </c>
      <c r="H14681" s="338"/>
      <c r="I14681" s="338"/>
      <c r="J14681" s="338"/>
      <c r="K14681" s="338"/>
      <c r="L14681" s="339"/>
    </row>
    <row r="14682" spans="1:12" hidden="1" x14ac:dyDescent="0.3">
      <c r="A14682" s="18" t="str">
        <f t="shared" ref="A14682" si="4938">+IF(OR(C14679=""),"NO",1)</f>
        <v>NO</v>
      </c>
      <c r="B14682" s="18"/>
      <c r="E14682" s="330"/>
      <c r="F14682" s="54" t="str">
        <f>+$F$29</f>
        <v>VALOR /SMMLV)</v>
      </c>
      <c r="G14682" s="55" t="s">
        <v>124</v>
      </c>
      <c r="H14682" s="56" t="str">
        <f>+$H$29</f>
        <v>% PART..</v>
      </c>
      <c r="I14682" s="57" t="s">
        <v>124</v>
      </c>
      <c r="J14682" s="58" t="str">
        <f>+$J$29</f>
        <v>VALOR ACREDITADO</v>
      </c>
      <c r="K14682" s="59"/>
      <c r="L14682" s="47" t="s">
        <v>124</v>
      </c>
    </row>
    <row r="14683" spans="1:12" hidden="1" x14ac:dyDescent="0.3">
      <c r="A14683" s="18" t="str">
        <f t="shared" ref="A14683" si="4939">+IF(OR(C14679=""),"NO",1)</f>
        <v>NO</v>
      </c>
      <c r="B14683" s="18"/>
      <c r="E14683" s="330"/>
      <c r="F14683" s="60" t="str">
        <f>+$F$30</f>
        <v>EXPERIENCIA APORTADA</v>
      </c>
      <c r="G14683" s="340" t="s">
        <v>124</v>
      </c>
      <c r="H14683" s="341"/>
      <c r="I14683" s="341"/>
      <c r="J14683" s="341"/>
      <c r="K14683" s="341"/>
      <c r="L14683" s="342"/>
    </row>
    <row r="14684" spans="1:12" hidden="1" x14ac:dyDescent="0.3">
      <c r="A14684" s="18" t="str">
        <f t="shared" ref="A14684" si="4940">+IF(OR(C14679=""),"NO",1)</f>
        <v>NO</v>
      </c>
      <c r="B14684" s="18"/>
      <c r="E14684" s="331"/>
      <c r="F14684" s="62" t="str">
        <f>+$F$31</f>
        <v>OBSERVACIÓN</v>
      </c>
      <c r="G14684" s="343" t="s">
        <v>124</v>
      </c>
      <c r="H14684" s="344"/>
      <c r="I14684" s="344"/>
      <c r="J14684" s="344"/>
      <c r="K14684" s="344"/>
      <c r="L14684" s="345"/>
    </row>
    <row r="14685" spans="1:12" ht="8.5" hidden="1" customHeight="1" x14ac:dyDescent="0.3">
      <c r="A14685" s="18" t="str">
        <f t="shared" ref="A14685" si="4941">+IF(OR(C14679=""),"NO",1)</f>
        <v>NO</v>
      </c>
      <c r="B14685" s="18"/>
      <c r="E14685" s="49"/>
      <c r="F14685" s="50"/>
      <c r="G14685" s="51"/>
      <c r="H14685" s="51"/>
      <c r="I14685" s="51"/>
      <c r="J14685" s="51"/>
      <c r="K14685" s="51"/>
      <c r="L14685" s="52"/>
    </row>
    <row r="14686" spans="1:12" hidden="1" x14ac:dyDescent="0.3">
      <c r="A14686" s="18" t="str">
        <f t="shared" ref="A14686" si="4942">+IF(OR(C14686=""),"NO",1)</f>
        <v>NO</v>
      </c>
      <c r="B14686" s="18"/>
      <c r="C14686" s="1" t="s">
        <v>124</v>
      </c>
      <c r="E14686" s="329">
        <v>6</v>
      </c>
      <c r="F14686" s="53" t="str">
        <f>+$F$26</f>
        <v>OBJETO</v>
      </c>
      <c r="G14686" s="332" t="s">
        <v>124</v>
      </c>
      <c r="H14686" s="333"/>
      <c r="I14686" s="333"/>
      <c r="J14686" s="333"/>
      <c r="K14686" s="333"/>
      <c r="L14686" s="334"/>
    </row>
    <row r="14687" spans="1:12" hidden="1" x14ac:dyDescent="0.3">
      <c r="A14687" s="18" t="str">
        <f t="shared" ref="A14687" si="4943">+IF(OR(C14686=""),"NO",1)</f>
        <v>NO</v>
      </c>
      <c r="B14687" s="18"/>
      <c r="E14687" s="330"/>
      <c r="F14687" s="54" t="str">
        <f>+$F$27</f>
        <v>CONTRATANTE</v>
      </c>
      <c r="G14687" s="335" t="s">
        <v>124</v>
      </c>
      <c r="H14687" s="310"/>
      <c r="I14687" s="310"/>
      <c r="J14687" s="310"/>
      <c r="K14687" s="310"/>
      <c r="L14687" s="336"/>
    </row>
    <row r="14688" spans="1:12" hidden="1" x14ac:dyDescent="0.3">
      <c r="A14688" s="18" t="str">
        <f t="shared" ref="A14688" si="4944">+IF(OR(C14686=""),"NO",1)</f>
        <v>NO</v>
      </c>
      <c r="B14688" s="18"/>
      <c r="E14688" s="330"/>
      <c r="F14688" s="54" t="str">
        <f>+$F$28</f>
        <v>APORTANTE</v>
      </c>
      <c r="G14688" s="337" t="s">
        <v>124</v>
      </c>
      <c r="H14688" s="338"/>
      <c r="I14688" s="338"/>
      <c r="J14688" s="338"/>
      <c r="K14688" s="338"/>
      <c r="L14688" s="339"/>
    </row>
    <row r="14689" spans="1:12" hidden="1" x14ac:dyDescent="0.3">
      <c r="A14689" s="18" t="str">
        <f t="shared" ref="A14689" si="4945">+IF(OR(C14686=""),"NO",1)</f>
        <v>NO</v>
      </c>
      <c r="B14689" s="18"/>
      <c r="E14689" s="330"/>
      <c r="F14689" s="54" t="str">
        <f>+$F$29</f>
        <v>VALOR /SMMLV)</v>
      </c>
      <c r="G14689" s="55" t="s">
        <v>124</v>
      </c>
      <c r="H14689" s="56" t="str">
        <f>+$H$29</f>
        <v>% PART..</v>
      </c>
      <c r="I14689" s="57" t="s">
        <v>124</v>
      </c>
      <c r="J14689" s="58" t="str">
        <f>+$J$29</f>
        <v>VALOR ACREDITADO</v>
      </c>
      <c r="K14689" s="59"/>
      <c r="L14689" s="47" t="s">
        <v>124</v>
      </c>
    </row>
    <row r="14690" spans="1:12" hidden="1" x14ac:dyDescent="0.3">
      <c r="A14690" s="18" t="str">
        <f t="shared" ref="A14690" si="4946">+IF(OR(C14686=""),"NO",1)</f>
        <v>NO</v>
      </c>
      <c r="B14690" s="18"/>
      <c r="E14690" s="330"/>
      <c r="F14690" s="60" t="str">
        <f>+$F$30</f>
        <v>EXPERIENCIA APORTADA</v>
      </c>
      <c r="G14690" s="340" t="s">
        <v>124</v>
      </c>
      <c r="H14690" s="341"/>
      <c r="I14690" s="341"/>
      <c r="J14690" s="341"/>
      <c r="K14690" s="341"/>
      <c r="L14690" s="342"/>
    </row>
    <row r="14691" spans="1:12" hidden="1" x14ac:dyDescent="0.3">
      <c r="A14691" s="18" t="str">
        <f t="shared" ref="A14691" si="4947">+IF(OR(C14686=""),"NO",1)</f>
        <v>NO</v>
      </c>
      <c r="B14691" s="18"/>
      <c r="E14691" s="331"/>
      <c r="F14691" s="62" t="str">
        <f>+$F$31</f>
        <v>OBSERVACIÓN</v>
      </c>
      <c r="G14691" s="343" t="s">
        <v>124</v>
      </c>
      <c r="H14691" s="344"/>
      <c r="I14691" s="344"/>
      <c r="J14691" s="344"/>
      <c r="K14691" s="344"/>
      <c r="L14691" s="345"/>
    </row>
    <row r="14692" spans="1:12" ht="8.5" hidden="1" customHeight="1" x14ac:dyDescent="0.3">
      <c r="A14692" s="18" t="str">
        <f t="shared" ref="A14692" si="4948">+IF(OR(C14686=""),"NO",1)</f>
        <v>NO</v>
      </c>
      <c r="B14692" s="18"/>
      <c r="E14692" s="49"/>
      <c r="F14692" s="50"/>
      <c r="G14692" s="51"/>
      <c r="H14692" s="51"/>
      <c r="I14692" s="51"/>
      <c r="J14692" s="51"/>
      <c r="K14692" s="51"/>
      <c r="L14692" s="52"/>
    </row>
    <row r="14693" spans="1:12" hidden="1" x14ac:dyDescent="0.3">
      <c r="A14693" s="18" t="str">
        <f t="shared" ref="A14693" si="4949">+IF(OR(C14693=""),"NO",1)</f>
        <v>NO</v>
      </c>
      <c r="B14693" s="18"/>
      <c r="C14693" s="1" t="s">
        <v>124</v>
      </c>
      <c r="E14693" s="329">
        <v>7</v>
      </c>
      <c r="F14693" s="53" t="str">
        <f>+$F$26</f>
        <v>OBJETO</v>
      </c>
      <c r="G14693" s="332" t="s">
        <v>124</v>
      </c>
      <c r="H14693" s="333"/>
      <c r="I14693" s="333"/>
      <c r="J14693" s="333"/>
      <c r="K14693" s="333"/>
      <c r="L14693" s="334"/>
    </row>
    <row r="14694" spans="1:12" hidden="1" x14ac:dyDescent="0.3">
      <c r="A14694" s="18" t="str">
        <f t="shared" ref="A14694" si="4950">+IF(OR(C14693=""),"NO",1)</f>
        <v>NO</v>
      </c>
      <c r="B14694" s="18"/>
      <c r="E14694" s="330"/>
      <c r="F14694" s="54" t="str">
        <f>+$F$27</f>
        <v>CONTRATANTE</v>
      </c>
      <c r="G14694" s="335" t="s">
        <v>124</v>
      </c>
      <c r="H14694" s="310"/>
      <c r="I14694" s="310"/>
      <c r="J14694" s="310"/>
      <c r="K14694" s="310"/>
      <c r="L14694" s="336"/>
    </row>
    <row r="14695" spans="1:12" hidden="1" x14ac:dyDescent="0.3">
      <c r="A14695" s="18" t="str">
        <f t="shared" ref="A14695" si="4951">+IF(OR(C14693=""),"NO",1)</f>
        <v>NO</v>
      </c>
      <c r="B14695" s="18"/>
      <c r="E14695" s="330"/>
      <c r="F14695" s="54" t="str">
        <f>+$F$28</f>
        <v>APORTANTE</v>
      </c>
      <c r="G14695" s="337" t="s">
        <v>124</v>
      </c>
      <c r="H14695" s="338"/>
      <c r="I14695" s="338"/>
      <c r="J14695" s="338"/>
      <c r="K14695" s="338"/>
      <c r="L14695" s="339"/>
    </row>
    <row r="14696" spans="1:12" hidden="1" x14ac:dyDescent="0.3">
      <c r="A14696" s="18" t="str">
        <f t="shared" ref="A14696" si="4952">+IF(OR(C14693=""),"NO",1)</f>
        <v>NO</v>
      </c>
      <c r="B14696" s="18"/>
      <c r="E14696" s="330"/>
      <c r="F14696" s="54" t="str">
        <f>+$F$29</f>
        <v>VALOR /SMMLV)</v>
      </c>
      <c r="G14696" s="55" t="s">
        <v>124</v>
      </c>
      <c r="H14696" s="56" t="str">
        <f>+$H$29</f>
        <v>% PART..</v>
      </c>
      <c r="I14696" s="57" t="s">
        <v>124</v>
      </c>
      <c r="J14696" s="58" t="str">
        <f>+$J$29</f>
        <v>VALOR ACREDITADO</v>
      </c>
      <c r="K14696" s="59"/>
      <c r="L14696" s="47" t="s">
        <v>124</v>
      </c>
    </row>
    <row r="14697" spans="1:12" hidden="1" x14ac:dyDescent="0.3">
      <c r="A14697" s="18" t="str">
        <f t="shared" ref="A14697" si="4953">+IF(OR(C14693=""),"NO",1)</f>
        <v>NO</v>
      </c>
      <c r="B14697" s="18"/>
      <c r="E14697" s="330"/>
      <c r="F14697" s="60" t="str">
        <f>+$F$30</f>
        <v>EXPERIENCIA APORTADA</v>
      </c>
      <c r="G14697" s="340" t="s">
        <v>124</v>
      </c>
      <c r="H14697" s="341"/>
      <c r="I14697" s="341"/>
      <c r="J14697" s="341"/>
      <c r="K14697" s="341"/>
      <c r="L14697" s="342"/>
    </row>
    <row r="14698" spans="1:12" hidden="1" x14ac:dyDescent="0.3">
      <c r="A14698" s="18" t="str">
        <f t="shared" ref="A14698" si="4954">+IF(OR(C14693=""),"NO",1)</f>
        <v>NO</v>
      </c>
      <c r="B14698" s="18"/>
      <c r="E14698" s="331"/>
      <c r="F14698" s="62" t="str">
        <f>+$F$31</f>
        <v>OBSERVACIÓN</v>
      </c>
      <c r="G14698" s="343" t="s">
        <v>124</v>
      </c>
      <c r="H14698" s="344"/>
      <c r="I14698" s="344"/>
      <c r="J14698" s="344"/>
      <c r="K14698" s="344"/>
      <c r="L14698" s="345"/>
    </row>
    <row r="14699" spans="1:12" hidden="1" x14ac:dyDescent="0.3">
      <c r="A14699" s="18" t="str">
        <f t="shared" ref="A14699" si="4955">+IF(OR(C14693=""),"NO",1)</f>
        <v>NO</v>
      </c>
      <c r="B14699" s="18"/>
      <c r="E14699" s="49"/>
      <c r="F14699" s="50"/>
      <c r="G14699" s="51"/>
      <c r="H14699" s="51"/>
      <c r="I14699" s="51"/>
      <c r="J14699" s="51"/>
      <c r="K14699" s="51"/>
      <c r="L14699" s="52"/>
    </row>
    <row r="14700" spans="1:12" hidden="1" x14ac:dyDescent="0.3">
      <c r="A14700" s="1" t="str">
        <f>+A14635</f>
        <v>NO</v>
      </c>
      <c r="C14700" s="1" t="str">
        <f>"N"&amp;C14635</f>
        <v>N</v>
      </c>
      <c r="E14700" s="63"/>
      <c r="F14700" s="64" t="str">
        <f>+$F$75</f>
        <v>TOTAL DE CONTRATOS PRESENTADOS VÁLIDOS QUE CUMPLEN EXPERIENCIA ACREDITADA:</v>
      </c>
      <c r="G14700" s="65"/>
      <c r="H14700" s="65"/>
      <c r="I14700" s="65"/>
      <c r="J14700" s="66"/>
      <c r="K14700" s="65"/>
      <c r="L14700" s="67" t="s">
        <v>124</v>
      </c>
    </row>
    <row r="14701" spans="1:12" ht="6.65" hidden="1" customHeight="1" x14ac:dyDescent="0.3">
      <c r="A14701" s="1" t="str">
        <f>+A14635</f>
        <v>NO</v>
      </c>
      <c r="E14701" s="51"/>
      <c r="F14701" s="50"/>
      <c r="G14701" s="51"/>
      <c r="H14701" s="51"/>
      <c r="I14701" s="51"/>
      <c r="J14701" s="51"/>
      <c r="K14701" s="51"/>
      <c r="L14701" s="51"/>
    </row>
    <row r="14702" spans="1:12" hidden="1" x14ac:dyDescent="0.3">
      <c r="A14702" s="1" t="str">
        <f>+A14635</f>
        <v>NO</v>
      </c>
      <c r="E14702" s="63"/>
      <c r="F14702" s="63" t="str">
        <f>+$F$77</f>
        <v>ACREDITA SUMINISTRO E INSTALACIÓN DE MOBILIARIO POR LO MENOS EN UN (1) CONTRATO VÁLIDO</v>
      </c>
      <c r="G14702" s="65"/>
      <c r="H14702" s="65"/>
      <c r="I14702" s="65"/>
      <c r="J14702" s="66"/>
      <c r="K14702" s="65"/>
      <c r="L14702" s="68" t="s">
        <v>157</v>
      </c>
    </row>
    <row r="14703" spans="1:12" ht="5.15" hidden="1" customHeight="1" x14ac:dyDescent="0.3">
      <c r="A14703" s="1" t="str">
        <f>+A14635</f>
        <v>NO</v>
      </c>
      <c r="E14703" s="51"/>
      <c r="F14703" s="50"/>
      <c r="G14703" s="51"/>
      <c r="H14703" s="51"/>
      <c r="I14703" s="51"/>
      <c r="J14703" s="51"/>
      <c r="K14703" s="51"/>
      <c r="L14703" s="51"/>
    </row>
    <row r="14704" spans="1:12" ht="12.75" hidden="1" customHeight="1" x14ac:dyDescent="0.3">
      <c r="A14704" s="1" t="str">
        <f>+A14635</f>
        <v>NO</v>
      </c>
      <c r="E14704" s="69" t="str">
        <f>+$E$79</f>
        <v>EXPERIENCIA ESPECÍFICA NUMERAL 10.1.1 A</v>
      </c>
      <c r="F14704" s="70"/>
      <c r="G14704" s="70"/>
      <c r="H14704" s="70"/>
      <c r="I14704" s="70"/>
      <c r="J14704" s="70"/>
      <c r="K14704" s="70"/>
      <c r="L14704" s="71"/>
    </row>
    <row r="14705" spans="1:12" ht="26.5" hidden="1" customHeight="1" x14ac:dyDescent="0.3">
      <c r="A14705" s="1" t="str">
        <f>+A14635</f>
        <v>NO</v>
      </c>
      <c r="E14705" s="72"/>
      <c r="F14705" s="325" t="str">
        <f>+$F$80</f>
        <v>Por lo menos uno (1) de los contratos válidos aportados como experiencia general debe corresponder mínimo al 60% del presupuesto oficial del presente proceso de selección.  (SMMLV)</v>
      </c>
      <c r="G14705" s="326"/>
      <c r="H14705" s="326"/>
      <c r="I14705" s="326"/>
      <c r="J14705" s="326"/>
      <c r="K14705" s="73" t="s">
        <v>124</v>
      </c>
      <c r="L14705" s="74" t="s">
        <v>124</v>
      </c>
    </row>
    <row r="14706" spans="1:12" ht="23.5" hidden="1" customHeight="1" x14ac:dyDescent="0.3">
      <c r="A14706" s="1" t="str">
        <f>+A14635</f>
        <v>NO</v>
      </c>
      <c r="E14706" s="63"/>
      <c r="F14706" s="325" t="str">
        <f>+$F$81</f>
        <v xml:space="preserve">Deberá acreditarse en al menos uno (1) de los contratos válidos aportados como experiencia general una </v>
      </c>
      <c r="G14706" s="326"/>
      <c r="H14706" s="326"/>
      <c r="I14706" s="326"/>
      <c r="J14706" s="326"/>
      <c r="K14706" s="73" t="s">
        <v>124</v>
      </c>
      <c r="L14706" s="74" t="s">
        <v>124</v>
      </c>
    </row>
    <row r="14707" spans="1:12" ht="23.5" hidden="1" customHeight="1" x14ac:dyDescent="0.3">
      <c r="A14707" s="18" t="s">
        <v>30</v>
      </c>
      <c r="E14707" s="63"/>
      <c r="F14707" s="325" t="str">
        <f>+$F$82</f>
        <v xml:space="preserve">Deberá acreditarse en al menos uno (1) de los contratos válidos aportados interventoría a intervención de </v>
      </c>
      <c r="G14707" s="326"/>
      <c r="H14707" s="326"/>
      <c r="I14707" s="326"/>
      <c r="J14707" s="326"/>
      <c r="K14707" s="73">
        <f>+$K$82</f>
        <v>0</v>
      </c>
      <c r="L14707" s="74" t="s">
        <v>124</v>
      </c>
    </row>
    <row r="14708" spans="1:12" ht="36" hidden="1" customHeight="1" x14ac:dyDescent="0.3">
      <c r="A14708" s="18" t="s">
        <v>30</v>
      </c>
      <c r="E14708" s="63"/>
      <c r="F14708" s="325" t="str">
        <f>+$F$83</f>
        <v xml:space="preserve">Deberá acreditarse en al menos uno (1) de los contratos válidos aportados interventoría a intervención de </v>
      </c>
      <c r="G14708" s="326"/>
      <c r="H14708" s="326"/>
      <c r="I14708" s="326"/>
      <c r="J14708" s="326"/>
      <c r="K14708" s="75">
        <f>+$K$83</f>
        <v>0</v>
      </c>
      <c r="L14708" s="76" t="s">
        <v>124</v>
      </c>
    </row>
    <row r="14709" spans="1:12" hidden="1" x14ac:dyDescent="0.3">
      <c r="A14709" s="1" t="str">
        <f>+A14635</f>
        <v>NO</v>
      </c>
      <c r="E14709" s="51"/>
      <c r="F14709" s="50"/>
      <c r="G14709" s="51"/>
      <c r="H14709" s="51"/>
      <c r="I14709" s="51"/>
      <c r="J14709" s="51"/>
      <c r="K14709" s="51"/>
      <c r="L14709" s="51"/>
    </row>
    <row r="14710" spans="1:12" ht="12.75" hidden="1" customHeight="1" x14ac:dyDescent="0.3">
      <c r="A14710" s="1" t="str">
        <f>+A14635</f>
        <v>NO</v>
      </c>
      <c r="E14710" s="40" t="str">
        <f>+$E$85</f>
        <v>VALOR MÍNIMO A CERIFICAR % P.O EN SMMMLV. NUMERAL 3.9.1</v>
      </c>
      <c r="F14710" s="41"/>
      <c r="G14710" s="41"/>
      <c r="H14710" s="41"/>
      <c r="I14710" s="41"/>
      <c r="J14710" s="41"/>
      <c r="K14710" s="41"/>
      <c r="L14710" s="42"/>
    </row>
    <row r="14711" spans="1:12" hidden="1" x14ac:dyDescent="0.3">
      <c r="A14711" s="1" t="str">
        <f>+A14635</f>
        <v>NO</v>
      </c>
      <c r="C14711" s="1" t="str">
        <f>"M"&amp;C14635</f>
        <v>M</v>
      </c>
      <c r="E14711" s="77" t="str">
        <f>+$E$86</f>
        <v>100% P.O.</v>
      </c>
      <c r="F14711" s="78"/>
      <c r="G14711" s="61">
        <v>242.41716883554506</v>
      </c>
      <c r="H14711" s="124" t="str">
        <f>+$H$86</f>
        <v>TOTAL EJECUTADO DE CONTRATOS ACREDITADOS</v>
      </c>
      <c r="I14711" s="124"/>
      <c r="J14711" s="124"/>
      <c r="K14711" s="55" t="s">
        <v>124</v>
      </c>
      <c r="L14711" s="47" t="s">
        <v>124</v>
      </c>
    </row>
    <row r="14712" spans="1:12" hidden="1" x14ac:dyDescent="0.3">
      <c r="A14712" s="1" t="str">
        <f>+A14635</f>
        <v>NO</v>
      </c>
      <c r="E14712" s="39"/>
      <c r="F14712" s="39"/>
      <c r="G14712" s="39"/>
      <c r="H14712" s="39"/>
      <c r="I14712" s="39"/>
      <c r="J14712" s="39"/>
      <c r="K14712" s="39"/>
      <c r="L14712" s="39"/>
    </row>
    <row r="14713" spans="1:12" ht="12.75" hidden="1" customHeight="1" x14ac:dyDescent="0.3">
      <c r="A14713" s="18" t="s">
        <v>30</v>
      </c>
      <c r="B14713" s="18"/>
      <c r="E14713" s="40" t="str">
        <f>+$E$88</f>
        <v>CONSIDERACIONES PARA LA VALIDEZ DE LA EXPERIENCIA REQUERIDA: EXPERIENCIA PROPONENTES PLURALES NUMERAL 10.1.2 D</v>
      </c>
      <c r="F14713" s="41"/>
      <c r="G14713" s="41"/>
      <c r="H14713" s="41"/>
      <c r="I14713" s="41"/>
      <c r="J14713" s="41"/>
      <c r="K14713" s="41"/>
      <c r="L14713" s="42"/>
    </row>
    <row r="14714" spans="1:12" ht="28" hidden="1" customHeight="1" x14ac:dyDescent="0.3">
      <c r="A14714" s="18" t="s">
        <v>30</v>
      </c>
      <c r="B14714" s="18"/>
      <c r="C14714" s="1" t="str">
        <f>"O"&amp;C14635</f>
        <v>O</v>
      </c>
      <c r="E14714" s="80" t="str">
        <f>+$E$89</f>
        <v>i)</v>
      </c>
      <c r="F14714" s="327" t="str">
        <f>+$F$89</f>
        <v>Uno de los integrantes debe aportar como mínimo el cincuenta por ciento (50 %) de la experiencia solicitada</v>
      </c>
      <c r="G14714" s="328"/>
      <c r="H14714" s="328"/>
      <c r="I14714" s="328"/>
      <c r="J14714" s="328"/>
      <c r="K14714" s="73" t="s">
        <v>124</v>
      </c>
      <c r="L14714" s="47" t="s">
        <v>124</v>
      </c>
    </row>
    <row r="14715" spans="1:12" ht="28" hidden="1" customHeight="1" x14ac:dyDescent="0.3">
      <c r="A14715" s="18" t="s">
        <v>30</v>
      </c>
      <c r="B14715" s="18"/>
      <c r="C14715" s="1" t="str">
        <f>"O"&amp;C14635</f>
        <v>O</v>
      </c>
      <c r="E14715" s="80" t="str">
        <f>+$E$90</f>
        <v>ii)</v>
      </c>
      <c r="F14715" s="327" t="str">
        <f>+$F$90</f>
        <v>Todos los demás ntegrantes deben acreditar al menos el cinco por ciento (5 %) de la experiencia solicitada, solo uno (1) de los integrantes podrá no acreditar experiencia pero su porcentaje de participación  no podrá superar el diez por ciento (10 %)</v>
      </c>
      <c r="G14715" s="328"/>
      <c r="H14715" s="328"/>
      <c r="I14715" s="328"/>
      <c r="J14715" s="328"/>
      <c r="K14715" s="73" t="s">
        <v>124</v>
      </c>
      <c r="L14715" s="47" t="s">
        <v>124</v>
      </c>
    </row>
    <row r="14716" spans="1:12" hidden="1" x14ac:dyDescent="0.3">
      <c r="A14716" s="18" t="s">
        <v>30</v>
      </c>
      <c r="B14716" s="18"/>
      <c r="E14716" s="39"/>
      <c r="F14716" s="39"/>
      <c r="G14716" s="39"/>
      <c r="H14716" s="39"/>
      <c r="I14716" s="39"/>
      <c r="J14716" s="39"/>
      <c r="K14716" s="39"/>
      <c r="L14716" s="39"/>
    </row>
    <row r="14717" spans="1:12" ht="13" hidden="1" customHeight="1" x14ac:dyDescent="0.3">
      <c r="A14717" s="18" t="str">
        <f>+A14635</f>
        <v>NO</v>
      </c>
      <c r="B14717" s="18"/>
      <c r="E14717" s="69" t="str">
        <f>+$E$92</f>
        <v>VERIFICACIÓN Y ASIGNACIÓN DE PUNTAJE POR LA EXPERIENCIA DEL PROPONENTE</v>
      </c>
      <c r="F14717" s="70"/>
      <c r="G14717" s="70"/>
      <c r="H14717" s="70"/>
      <c r="I14717" s="70"/>
      <c r="J14717" s="70"/>
      <c r="K14717" s="70"/>
      <c r="L14717" s="71"/>
    </row>
    <row r="14718" spans="1:12" hidden="1" x14ac:dyDescent="0.3">
      <c r="A14718" s="18" t="str">
        <f>+A14635</f>
        <v>NO</v>
      </c>
      <c r="B14718" s="18"/>
      <c r="E14718" s="81"/>
      <c r="F14718" s="323" t="str">
        <f>+$F$93</f>
        <v>No. CONTRATOS QUE ACREDITAN LA EXPERIENCIA (NO OBJETO DE SUBSANACIÓN)</v>
      </c>
      <c r="G14718" s="324"/>
      <c r="H14718" s="324"/>
      <c r="I14718" s="324"/>
      <c r="J14718" s="324"/>
      <c r="K14718" s="82"/>
      <c r="L14718" s="83" t="s">
        <v>124</v>
      </c>
    </row>
    <row r="14719" spans="1:12" ht="13" hidden="1" customHeight="1" x14ac:dyDescent="0.3">
      <c r="A14719" s="18" t="str">
        <f>+A14635</f>
        <v>NO</v>
      </c>
      <c r="B14719" s="18"/>
      <c r="E14719" s="84"/>
      <c r="F14719" s="323" t="str">
        <f>+$F$94</f>
        <v>TOTAL EJECUTADO DE CONTRATOS ACREDITADOS PROPUESTA INICIAL</v>
      </c>
      <c r="G14719" s="324"/>
      <c r="H14719" s="324"/>
      <c r="I14719" s="324"/>
      <c r="J14719" s="324"/>
      <c r="K14719" s="85"/>
      <c r="L14719" s="86" t="s">
        <v>124</v>
      </c>
    </row>
    <row r="14720" spans="1:12" ht="13" hidden="1" customHeight="1" x14ac:dyDescent="0.3">
      <c r="A14720" s="18" t="str">
        <f>+A14635</f>
        <v>NO</v>
      </c>
      <c r="B14720" s="18"/>
      <c r="E14720" s="87"/>
      <c r="F14720" s="323" t="str">
        <f>+$F$95</f>
        <v>PROMEDIO VALOR ACREDITADO EN SMMLV</v>
      </c>
      <c r="G14720" s="324"/>
      <c r="H14720" s="324"/>
      <c r="I14720" s="324"/>
      <c r="J14720" s="324"/>
      <c r="K14720" s="66"/>
      <c r="L14720" s="88" t="s">
        <v>124</v>
      </c>
    </row>
    <row r="14721" spans="1:12" hidden="1" x14ac:dyDescent="0.3">
      <c r="A14721" s="18" t="str">
        <f>+A14635</f>
        <v>NO</v>
      </c>
      <c r="B14721" s="18"/>
      <c r="E14721" s="89"/>
      <c r="F14721" s="89"/>
      <c r="G14721" s="89"/>
      <c r="H14721" s="89"/>
      <c r="I14721" s="89"/>
      <c r="J14721" s="89"/>
      <c r="K14721" s="89"/>
      <c r="L14721" s="89"/>
    </row>
    <row r="14722" spans="1:12" ht="13" hidden="1" customHeight="1" x14ac:dyDescent="0.3">
      <c r="A14722" s="18" t="str">
        <f>+A14635</f>
        <v>NO</v>
      </c>
      <c r="B14722" s="18"/>
      <c r="E14722" s="69" t="str">
        <f>+$E$97</f>
        <v>3.9.2 EXIGENCIAS MÍNIMAS DE EXPERIENCIA Y FORMACIÓN ACADÉMICA DEL EQUIPO DE TRABAJO</v>
      </c>
      <c r="F14722" s="70"/>
      <c r="G14722" s="70"/>
      <c r="H14722" s="70"/>
      <c r="I14722" s="70"/>
      <c r="J14722" s="70"/>
      <c r="K14722" s="70"/>
      <c r="L14722" s="71"/>
    </row>
    <row r="14723" spans="1:12" hidden="1" x14ac:dyDescent="0.3">
      <c r="A14723" s="18" t="str">
        <f>+A14635</f>
        <v>NO</v>
      </c>
      <c r="B14723" s="18"/>
      <c r="E14723" s="90" t="str">
        <f>+$E$98</f>
        <v>Formulario 8</v>
      </c>
      <c r="F14723" s="315" t="s">
        <v>46</v>
      </c>
      <c r="G14723" s="316"/>
      <c r="H14723" s="317"/>
      <c r="I14723" s="318"/>
      <c r="J14723" s="318"/>
      <c r="K14723" s="318"/>
      <c r="L14723" s="319"/>
    </row>
    <row r="14724" spans="1:12" hidden="1" x14ac:dyDescent="0.3">
      <c r="A14724" s="18" t="str">
        <f>+A14635</f>
        <v>NO</v>
      </c>
      <c r="B14724" s="18"/>
      <c r="E14724" s="91" t="s">
        <v>124</v>
      </c>
      <c r="F14724" s="91" t="str">
        <f>+$F$99</f>
        <v>Director de Interventoría</v>
      </c>
      <c r="G14724" s="91" t="str">
        <f>+$G$99</f>
        <v>Residente de Interventoría</v>
      </c>
      <c r="H14724" s="320"/>
      <c r="I14724" s="321"/>
      <c r="J14724" s="321"/>
      <c r="K14724" s="321"/>
      <c r="L14724" s="322"/>
    </row>
    <row r="14725" spans="1:12" hidden="1" x14ac:dyDescent="0.3">
      <c r="A14725" s="18" t="str">
        <f>+A14635</f>
        <v>NO</v>
      </c>
      <c r="B14725" s="18"/>
      <c r="E14725" s="304" t="str">
        <f>+$E$100</f>
        <v>OBSERVACIONES RESPECTO REQUISITO HABILITANTE DEL PERSONAL CLAVE EVALUABLE</v>
      </c>
      <c r="F14725" s="305"/>
      <c r="G14725" s="305"/>
      <c r="H14725" s="305"/>
      <c r="I14725" s="305"/>
      <c r="J14725" s="305"/>
      <c r="K14725" s="305"/>
      <c r="L14725" s="305"/>
    </row>
    <row r="14726" spans="1:12" hidden="1" x14ac:dyDescent="0.3">
      <c r="A14726" s="18" t="str">
        <f>+A14635</f>
        <v>NO</v>
      </c>
      <c r="B14726" s="18"/>
      <c r="E14726" s="312" t="s">
        <v>124</v>
      </c>
      <c r="F14726" s="313"/>
      <c r="G14726" s="313"/>
      <c r="H14726" s="313"/>
      <c r="I14726" s="313"/>
      <c r="J14726" s="313"/>
      <c r="K14726" s="313"/>
      <c r="L14726" s="314"/>
    </row>
    <row r="14727" spans="1:12" hidden="1" x14ac:dyDescent="0.3">
      <c r="A14727" s="18" t="str">
        <f>+A14635</f>
        <v>NO</v>
      </c>
      <c r="B14727" s="18"/>
      <c r="E14727" s="89"/>
      <c r="F14727" s="89"/>
      <c r="G14727" s="89"/>
      <c r="H14727" s="89"/>
      <c r="I14727" s="89"/>
      <c r="J14727" s="89"/>
      <c r="K14727" s="89"/>
      <c r="L14727" s="89"/>
    </row>
    <row r="14728" spans="1:12" ht="13" hidden="1" customHeight="1" x14ac:dyDescent="0.3">
      <c r="A14728" s="18" t="str">
        <f>+A14635</f>
        <v>NO</v>
      </c>
      <c r="B14728" s="18"/>
      <c r="E14728" s="69" t="str">
        <f>+$E$103</f>
        <v>4.2 EQUIPO DE TRABAJO (Personal Clave Evaluable)</v>
      </c>
      <c r="F14728" s="70"/>
      <c r="G14728" s="70"/>
      <c r="H14728" s="70"/>
      <c r="I14728" s="70"/>
      <c r="J14728" s="70"/>
      <c r="K14728" s="70"/>
      <c r="L14728" s="71"/>
    </row>
    <row r="14729" spans="1:12" ht="23.25" hidden="1" customHeight="1" x14ac:dyDescent="0.3">
      <c r="A14729" s="18" t="str">
        <f>+A14635</f>
        <v>NO</v>
      </c>
      <c r="B14729" s="18"/>
      <c r="E14729" s="90" t="str">
        <f>+$E$104</f>
        <v>Formulario 9</v>
      </c>
      <c r="F14729" s="315" t="s">
        <v>46</v>
      </c>
      <c r="G14729" s="316"/>
      <c r="H14729" s="317"/>
      <c r="I14729" s="318"/>
      <c r="J14729" s="318"/>
      <c r="K14729" s="318"/>
      <c r="L14729" s="319"/>
    </row>
    <row r="14730" spans="1:12" hidden="1" x14ac:dyDescent="0.3">
      <c r="A14730" s="18" t="str">
        <f>+A14635</f>
        <v>NO</v>
      </c>
      <c r="B14730" s="18"/>
      <c r="E14730" s="91" t="s">
        <v>124</v>
      </c>
      <c r="F14730" s="91" t="str">
        <f>+$F$99</f>
        <v>Director de Interventoría</v>
      </c>
      <c r="G14730" s="91" t="str">
        <f>+$G$99</f>
        <v>Residente de Interventoría</v>
      </c>
      <c r="H14730" s="320"/>
      <c r="I14730" s="321"/>
      <c r="J14730" s="321"/>
      <c r="K14730" s="321"/>
      <c r="L14730" s="322"/>
    </row>
    <row r="14731" spans="1:12" hidden="1" x14ac:dyDescent="0.3">
      <c r="A14731" s="18" t="str">
        <f>+A14635</f>
        <v>NO</v>
      </c>
      <c r="B14731" s="18"/>
      <c r="E14731" s="89"/>
      <c r="F14731" s="89"/>
      <c r="G14731" s="89"/>
      <c r="H14731" s="89"/>
      <c r="I14731" s="89"/>
      <c r="J14731" s="89"/>
      <c r="K14731" s="89"/>
      <c r="L14731" s="89"/>
    </row>
    <row r="14732" spans="1:12" hidden="1" x14ac:dyDescent="0.3">
      <c r="A14732" s="1" t="str">
        <f>+A14635</f>
        <v>NO</v>
      </c>
      <c r="E14732" s="92" t="str">
        <f>+E14607</f>
        <v>CRITERIOS DE EVALUACIÓN Y PUNTAJE</v>
      </c>
      <c r="F14732" s="93"/>
      <c r="G14732" s="93"/>
      <c r="H14732" s="93"/>
      <c r="I14732" s="93"/>
      <c r="J14732" s="93"/>
      <c r="K14732" s="94"/>
      <c r="L14732" s="95" t="str">
        <f>+$L$107</f>
        <v>PUNTAJE OBTENIDO</v>
      </c>
    </row>
    <row r="14733" spans="1:12" hidden="1" x14ac:dyDescent="0.3">
      <c r="A14733" s="1" t="str">
        <f>+A14635</f>
        <v>NO</v>
      </c>
      <c r="E14733" s="96" t="str">
        <f>+$E$108</f>
        <v>VALOR</v>
      </c>
      <c r="F14733" s="97" t="str">
        <f>+$F$108</f>
        <v>EQUIPO DE TRABAJO (PERSONAL CLAVE EVALUABLE)</v>
      </c>
      <c r="G14733" s="24"/>
      <c r="H14733" s="24"/>
      <c r="I14733" s="24"/>
      <c r="J14733" s="24"/>
      <c r="K14733" s="24"/>
      <c r="L14733" s="98"/>
    </row>
    <row r="14734" spans="1:12" ht="12.75" hidden="1" customHeight="1" x14ac:dyDescent="0.3">
      <c r="A14734" s="1" t="str">
        <f>+A14635</f>
        <v>NO</v>
      </c>
      <c r="E14734" s="96">
        <f>+$E$109</f>
        <v>5</v>
      </c>
      <c r="F14734" s="307" t="str">
        <f>+$F$109</f>
        <v xml:space="preserve"> Experiencia Específica adicional</v>
      </c>
      <c r="G14734" s="308"/>
      <c r="H14734" s="308"/>
      <c r="I14734" s="308"/>
      <c r="J14734" s="308"/>
      <c r="K14734" s="309"/>
      <c r="L14734" s="99" t="str">
        <f>IFERROR(IF(VLOOKUP(C14635,'R. PUNTAJES'!$C$14:$R$213,'R. PUNTAJES'!$I$10,0)="","",VLOOKUP(C14635,'R. PUNTAJES'!$C$14:$R$213,'R. PUNTAJES'!$I$10,0)),"")</f>
        <v/>
      </c>
    </row>
    <row r="14735" spans="1:12" ht="12.75" hidden="1" customHeight="1" x14ac:dyDescent="0.3">
      <c r="A14735" s="1" t="str">
        <f>+A14635</f>
        <v>NO</v>
      </c>
      <c r="E14735" s="96">
        <f>+$E$110</f>
        <v>5</v>
      </c>
      <c r="F14735" s="307" t="str">
        <f>+$F$110</f>
        <v>Formación Académica adicional</v>
      </c>
      <c r="G14735" s="308"/>
      <c r="H14735" s="308"/>
      <c r="I14735" s="308"/>
      <c r="J14735" s="308"/>
      <c r="K14735" s="309"/>
      <c r="L14735" s="99" t="str">
        <f>IFERROR(IF(VLOOKUP(C14635,'R. PUNTAJES'!$C$14:$R$213,'R. PUNTAJES'!$J$10,0)="","",VLOOKUP(C14635,'R. PUNTAJES'!$C$14:$R$213,'R. PUNTAJES'!$J$10,0)),"")</f>
        <v/>
      </c>
    </row>
    <row r="14736" spans="1:12" hidden="1" x14ac:dyDescent="0.3">
      <c r="A14736" s="18" t="str">
        <f>+A14635</f>
        <v>NO</v>
      </c>
      <c r="B14736" s="18"/>
      <c r="E14736" s="100"/>
      <c r="F14736" s="101" t="str">
        <f>+$F$111</f>
        <v>FACTOR DE SOSTENIBILIDAD</v>
      </c>
      <c r="G14736" s="102"/>
      <c r="H14736" s="102"/>
      <c r="I14736" s="102"/>
      <c r="J14736" s="102"/>
      <c r="K14736" s="102"/>
      <c r="L14736" s="103"/>
    </row>
    <row r="14737" spans="1:12" hidden="1" x14ac:dyDescent="0.3">
      <c r="A14737" s="18" t="str">
        <f>+A14635</f>
        <v>NO</v>
      </c>
      <c r="B14737" s="18"/>
      <c r="E14737" s="104">
        <v>1</v>
      </c>
      <c r="F14737" s="105" t="str">
        <f>+$F$112</f>
        <v>Compromisos Sostenibilidad</v>
      </c>
      <c r="G14737" s="106"/>
      <c r="H14737" s="106"/>
      <c r="I14737" s="106"/>
      <c r="J14737" s="106"/>
      <c r="K14737" s="106"/>
      <c r="L14737" s="107" t="str">
        <f>IFERROR(IF(VLOOKUP(C14635,'R. PUNTAJES'!$C$14:$R$213,'R. PUNTAJES'!$K$10,0)="","",VLOOKUP(C14635,'R. PUNTAJES'!$C$14:$R$213,'R. PUNTAJES'!$K$10,0)),"")</f>
        <v/>
      </c>
    </row>
    <row r="14738" spans="1:12" hidden="1" x14ac:dyDescent="0.3">
      <c r="A14738" s="1" t="str">
        <f>+A14635</f>
        <v>NO</v>
      </c>
      <c r="E14738" s="108"/>
      <c r="F14738" s="109" t="str">
        <f>+$F$113</f>
        <v>APOYO A LA INDUSTRIA NACIONAL</v>
      </c>
      <c r="G14738" s="110"/>
      <c r="H14738" s="110"/>
      <c r="I14738" s="110"/>
      <c r="J14738" s="110"/>
      <c r="K14738" s="110"/>
      <c r="L14738" s="111"/>
    </row>
    <row r="14739" spans="1:12" ht="12.75" hidden="1" customHeight="1" x14ac:dyDescent="0.3">
      <c r="A14739" s="1" t="str">
        <f>+A14635</f>
        <v>NO</v>
      </c>
      <c r="E14739" s="96">
        <v>20</v>
      </c>
      <c r="F14739" s="307" t="str">
        <f>+$F$114</f>
        <v>Promoción de Servicios Nacionales o con Trato Nacional</v>
      </c>
      <c r="G14739" s="308"/>
      <c r="H14739" s="308"/>
      <c r="I14739" s="308"/>
      <c r="J14739" s="308"/>
      <c r="K14739" s="309"/>
      <c r="L14739" s="99" t="str">
        <f>IFERROR(IF(VLOOKUP(C14635,'R. PUNTAJES'!$C$14:$R$213,'R. PUNTAJES'!$L$10,0)="","",
IF(VLOOKUP(C14635,'R. PUNTAJES'!$C$14:$R$213,'R. PUNTAJES'!$L$10,0)=5,0,
VLOOKUP(C14635,'R. PUNTAJES'!$C$14:$R$213,'R. PUNTAJES'!$L$10,0))),"")</f>
        <v/>
      </c>
    </row>
    <row r="14740" spans="1:12" ht="12.75" hidden="1" customHeight="1" x14ac:dyDescent="0.3">
      <c r="A14740" s="1" t="str">
        <f>+A14635</f>
        <v>NO</v>
      </c>
      <c r="E14740" s="96">
        <v>5</v>
      </c>
      <c r="F14740" s="307" t="str">
        <f>+$F$115</f>
        <v>Incorporación de componente nacional en servicios extranjeros</v>
      </c>
      <c r="G14740" s="308"/>
      <c r="H14740" s="308"/>
      <c r="I14740" s="308"/>
      <c r="J14740" s="308"/>
      <c r="K14740" s="309"/>
      <c r="L14740" s="99" t="str">
        <f>IFERROR(IF(VLOOKUP(C14635,'R. PUNTAJES'!$C$14:$R$213,'R. PUNTAJES'!$L$10,0)="","",
IF(VLOOKUP(C14635,'R. PUNTAJES'!$C$14:$R$213,'R. PUNTAJES'!$L$10,0)=20,0,
VLOOKUP(C14635,'R. PUNTAJES'!$C$14:$R$213,'R. PUNTAJES'!$L$10,0))),"")</f>
        <v/>
      </c>
    </row>
    <row r="14741" spans="1:12" hidden="1" x14ac:dyDescent="0.3">
      <c r="A14741" s="1" t="str">
        <f>+A14635</f>
        <v>NO</v>
      </c>
      <c r="E14741" s="112"/>
      <c r="F14741" s="97" t="str">
        <f>+$F$116</f>
        <v>VINCULACIÓN DE PERSONAS CON DISCAPACIDAD</v>
      </c>
      <c r="G14741" s="24"/>
      <c r="H14741" s="24"/>
      <c r="I14741" s="24"/>
      <c r="J14741" s="24"/>
      <c r="K14741" s="24"/>
      <c r="L14741" s="98"/>
    </row>
    <row r="14742" spans="1:12" ht="12.75" hidden="1" customHeight="1" x14ac:dyDescent="0.3">
      <c r="A14742" s="1" t="str">
        <f>+A14635</f>
        <v>NO</v>
      </c>
      <c r="E14742" s="96">
        <v>1</v>
      </c>
      <c r="F14742" s="307" t="str">
        <f>+$F$117</f>
        <v xml:space="preserve">Trabajadores vinculados a la planta de personal </v>
      </c>
      <c r="G14742" s="308"/>
      <c r="H14742" s="308"/>
      <c r="I14742" s="308"/>
      <c r="J14742" s="308"/>
      <c r="K14742" s="309"/>
      <c r="L14742" s="99" t="str">
        <f>IFERROR(IF(VLOOKUP(C14635,'R. PUNTAJES'!$C$14:$R$213,'R. PUNTAJES'!$M$10,0)="","",VLOOKUP(C14635,'R. PUNTAJES'!$C$14:$R$213,'R. PUNTAJES'!$M$10,0)),"")</f>
        <v/>
      </c>
    </row>
    <row r="14743" spans="1:12" hidden="1" x14ac:dyDescent="0.3">
      <c r="A14743" s="1" t="str">
        <f>+A14635</f>
        <v>NO</v>
      </c>
      <c r="E14743" s="112"/>
      <c r="F14743" s="97" t="str">
        <f>+$F$118</f>
        <v>EMPRENDIMIENTOS Y EMPRESAS DE MUJERES</v>
      </c>
      <c r="G14743" s="24"/>
      <c r="H14743" s="24"/>
      <c r="I14743" s="24"/>
      <c r="J14743" s="24"/>
      <c r="K14743" s="24"/>
      <c r="L14743" s="98"/>
    </row>
    <row r="14744" spans="1:12" ht="13" hidden="1" customHeight="1" x14ac:dyDescent="0.3">
      <c r="A14744" s="1" t="str">
        <f>+A14635</f>
        <v>NO</v>
      </c>
      <c r="E14744" s="96">
        <v>0.25</v>
      </c>
      <c r="F14744" s="307" t="str">
        <f>+$F$119</f>
        <v>Emprendimientos y empresas de mujeres</v>
      </c>
      <c r="G14744" s="308"/>
      <c r="H14744" s="308"/>
      <c r="I14744" s="308"/>
      <c r="J14744" s="308"/>
      <c r="K14744" s="309"/>
      <c r="L14744" s="113" t="str">
        <f>IFERROR(IF(VLOOKUP(C14635,'R. PUNTAJES'!$C$14:$R$213,'R. PUNTAJES'!$N$10,0)="","",VLOOKUP(C14635,'R. PUNTAJES'!$C$14:$R$213,'R. PUNTAJES'!$N$10,0)),"")</f>
        <v/>
      </c>
    </row>
    <row r="14745" spans="1:12" hidden="1" x14ac:dyDescent="0.3">
      <c r="A14745" s="18" t="str">
        <f>+A14746</f>
        <v>NO</v>
      </c>
      <c r="B14745" s="18"/>
      <c r="E14745" s="112"/>
      <c r="F14745" s="97" t="str">
        <f>+$F$120</f>
        <v>MIPYME</v>
      </c>
      <c r="G14745" s="24"/>
      <c r="H14745" s="24"/>
      <c r="I14745" s="24"/>
      <c r="J14745" s="24"/>
      <c r="K14745" s="24"/>
      <c r="L14745" s="98"/>
    </row>
    <row r="14746" spans="1:12" hidden="1" x14ac:dyDescent="0.3">
      <c r="A14746" s="18" t="str">
        <f>+IF(E14746=0,"NO",1)</f>
        <v>NO</v>
      </c>
      <c r="B14746" s="18"/>
      <c r="E14746" s="96">
        <v>0</v>
      </c>
      <c r="F14746" s="307" t="str">
        <f>+$F$121</f>
        <v>Mipyme</v>
      </c>
      <c r="G14746" s="308"/>
      <c r="H14746" s="308"/>
      <c r="I14746" s="308"/>
      <c r="J14746" s="308"/>
      <c r="K14746" s="309"/>
      <c r="L14746" s="113" t="str">
        <f>IFERROR(IF(VLOOKUP(C14635,'R. PUNTAJES'!$C$14:$R$213,'R. PUNTAJES'!$O$10,0)="","",VLOOKUP(C14635,'R. PUNTAJES'!$C$14:$R$213,'R. PUNTAJES'!$O$10,0)),"")</f>
        <v/>
      </c>
    </row>
    <row r="14747" spans="1:12" hidden="1" x14ac:dyDescent="0.3">
      <c r="A14747" s="1" t="str">
        <f>+A14635</f>
        <v>NO</v>
      </c>
      <c r="E14747" s="112"/>
      <c r="F14747" s="97" t="str">
        <f>+$F$122</f>
        <v>EXPERIENCIA DEL PROPONENTE</v>
      </c>
      <c r="G14747" s="24"/>
      <c r="H14747" s="24"/>
      <c r="I14747" s="24"/>
      <c r="J14747" s="24"/>
      <c r="K14747" s="24"/>
      <c r="L14747" s="98"/>
    </row>
    <row r="14748" spans="1:12" hidden="1" x14ac:dyDescent="0.3">
      <c r="A14748" s="1" t="str">
        <f>+A14635</f>
        <v>NO</v>
      </c>
      <c r="E14748" s="96">
        <v>59.5</v>
      </c>
      <c r="F14748" s="307" t="str">
        <f>+$F$123</f>
        <v>mediana con valor absoluto</v>
      </c>
      <c r="G14748" s="308"/>
      <c r="H14748" s="308"/>
      <c r="I14748" s="308"/>
      <c r="J14748" s="308"/>
      <c r="K14748" s="309"/>
      <c r="L14748" s="113" t="str">
        <f>IFERROR(IF(VLOOKUP(C14635,'R. PUNTAJES'!$C$14:$R$213,'R. PUNTAJES'!$R$10,0)="","",VLOOKUP(C14635,'R. PUNTAJES'!$C$14:$R$213,'R. PUNTAJES'!$R$10,0)),"")</f>
        <v/>
      </c>
    </row>
    <row r="14749" spans="1:12" hidden="1" x14ac:dyDescent="0.3">
      <c r="A14749" s="1" t="str">
        <f>+A14635</f>
        <v>NO</v>
      </c>
      <c r="E14749" s="112"/>
      <c r="F14749" s="97" t="str">
        <f>+$F$124</f>
        <v>MULTAS</v>
      </c>
      <c r="G14749" s="24"/>
      <c r="H14749" s="24"/>
      <c r="I14749" s="24"/>
      <c r="J14749" s="24"/>
      <c r="K14749" s="24"/>
      <c r="L14749" s="98"/>
    </row>
    <row r="14750" spans="1:12" ht="12.75" hidden="1" customHeight="1" x14ac:dyDescent="0.3">
      <c r="A14750" s="1" t="str">
        <f>+A14635</f>
        <v>NO</v>
      </c>
      <c r="E14750" s="96">
        <v>-2</v>
      </c>
      <c r="F14750" s="307" t="str">
        <f>+$F$125</f>
        <v>Una o más multas o cláusulas penales durante el último año</v>
      </c>
      <c r="G14750" s="310"/>
      <c r="H14750" s="310"/>
      <c r="I14750" s="310"/>
      <c r="J14750" s="310"/>
      <c r="K14750" s="311"/>
      <c r="L14750" s="99" t="str">
        <f>IFERROR(IF(VLOOKUP(C14635,'R. PUNTAJES'!$C$14:$R$213,'R. PUNTAJES'!$Q$10,0)="","",VLOOKUP(C14635,'R. PUNTAJES'!$C$14:$R$213,'R. PUNTAJES'!$Q$10,0)),"")</f>
        <v/>
      </c>
    </row>
    <row r="14751" spans="1:12" hidden="1" x14ac:dyDescent="0.3">
      <c r="A14751" s="1" t="str">
        <f>+A14635</f>
        <v>NO</v>
      </c>
      <c r="E14751" s="112"/>
      <c r="F14751" s="97" t="str">
        <f>+$F$126</f>
        <v>OBRAS INCONCLUSAS</v>
      </c>
      <c r="G14751" s="24"/>
      <c r="H14751" s="24"/>
      <c r="I14751" s="24"/>
      <c r="J14751" s="24"/>
      <c r="K14751" s="24"/>
      <c r="L14751" s="98"/>
    </row>
    <row r="14752" spans="1:12" hidden="1" x14ac:dyDescent="0.3">
      <c r="A14752" s="1" t="str">
        <f>+A14635</f>
        <v>NO</v>
      </c>
      <c r="E14752" s="96">
        <v>-1</v>
      </c>
      <c r="F14752" s="301" t="str">
        <f>+$F$127</f>
        <v>Anotación vigente de obra civil inconclusa</v>
      </c>
      <c r="G14752" s="302"/>
      <c r="H14752" s="302"/>
      <c r="I14752" s="302"/>
      <c r="J14752" s="302"/>
      <c r="K14752" s="303"/>
      <c r="L14752" s="99" t="str">
        <f>IFERROR(IF(VLOOKUP(C14635,'R. PUNTAJES'!$C$14:$R$213,'R. PUNTAJES'!$P$10,0)="","",VLOOKUP(C14635,'R. PUNTAJES'!$C$14:$R$213,'R. PUNTAJES'!$P$10,0)),"")</f>
        <v/>
      </c>
    </row>
    <row r="14753" spans="1:16" ht="7.5" hidden="1" customHeight="1" x14ac:dyDescent="0.3">
      <c r="A14753" s="1" t="str">
        <f>+A14635</f>
        <v>NO</v>
      </c>
      <c r="E14753" s="114"/>
      <c r="F14753" s="45"/>
      <c r="G14753" s="45"/>
      <c r="H14753" s="45"/>
      <c r="I14753" s="45"/>
      <c r="J14753" s="45"/>
      <c r="K14753" s="45"/>
      <c r="L14753" s="48"/>
    </row>
    <row r="14754" spans="1:16" hidden="1" x14ac:dyDescent="0.3">
      <c r="A14754" s="1" t="str">
        <f>+A14635</f>
        <v>NO</v>
      </c>
      <c r="E14754" s="115" t="str">
        <f>+$E$129</f>
        <v>PUNTAJE TOTAL</v>
      </c>
      <c r="F14754" s="116"/>
      <c r="G14754" s="116"/>
      <c r="H14754" s="116"/>
      <c r="I14754" s="116"/>
      <c r="J14754" s="116"/>
      <c r="K14754" s="117"/>
      <c r="L14754" s="118">
        <f>IFERROR(IF(VLOOKUP(C14635,'R. PUNTAJES'!$C$14:$R$213,'R. PUNTAJES'!$H$10,0)="RECHAZO","",SUM(L14734:L14752)),"")</f>
        <v>0</v>
      </c>
    </row>
    <row r="14755" spans="1:16" hidden="1" x14ac:dyDescent="0.3">
      <c r="A14755" s="1" t="str">
        <f>+A14635</f>
        <v>NO</v>
      </c>
      <c r="E14755" s="304" t="str">
        <f>+$E$130</f>
        <v>OBSERVACIONES RESPECTO A PUNTAJES</v>
      </c>
      <c r="F14755" s="305"/>
      <c r="G14755" s="305"/>
      <c r="H14755" s="305"/>
      <c r="I14755" s="305"/>
      <c r="J14755" s="305"/>
      <c r="K14755" s="305"/>
      <c r="L14755" s="305"/>
    </row>
    <row r="14756" spans="1:16" ht="12" hidden="1" customHeight="1" x14ac:dyDescent="0.3">
      <c r="A14756" s="1" t="str">
        <f>+A14635</f>
        <v>NO</v>
      </c>
      <c r="E14756" s="306" t="s">
        <v>124</v>
      </c>
      <c r="F14756" s="305"/>
      <c r="G14756" s="305"/>
      <c r="H14756" s="305"/>
      <c r="I14756" s="305"/>
      <c r="J14756" s="305"/>
      <c r="K14756" s="305"/>
      <c r="L14756" s="305"/>
      <c r="N14756" s="119"/>
      <c r="O14756" s="119"/>
      <c r="P14756" s="120"/>
    </row>
    <row r="14757" spans="1:16" ht="3" hidden="1" customHeight="1" x14ac:dyDescent="0.3">
      <c r="A14757" s="1" t="str">
        <f>+A14636</f>
        <v>NO</v>
      </c>
      <c r="E14757" s="121"/>
      <c r="F14757" s="122"/>
      <c r="G14757" s="122"/>
      <c r="H14757" s="122"/>
      <c r="I14757" s="122"/>
      <c r="J14757" s="122"/>
      <c r="K14757" s="122"/>
      <c r="L14757" s="123"/>
    </row>
    <row r="14758" spans="1:16" hidden="1" x14ac:dyDescent="0.3">
      <c r="A14758" s="1" t="str">
        <f>+IF(OR(C14760=""),"NO",1)</f>
        <v>NO</v>
      </c>
      <c r="E14758" s="346"/>
      <c r="F14758" s="347"/>
      <c r="G14758" s="347"/>
      <c r="H14758" s="347"/>
      <c r="I14758" s="347"/>
      <c r="J14758" s="347"/>
      <c r="K14758" s="347"/>
      <c r="L14758" s="347"/>
    </row>
    <row r="14759" spans="1:16" ht="4.5" hidden="1" customHeight="1" x14ac:dyDescent="0.3">
      <c r="A14759" s="1" t="str">
        <f>+A14760</f>
        <v>NO</v>
      </c>
      <c r="E14759" s="15"/>
      <c r="F14759" s="16"/>
      <c r="G14759" s="16"/>
      <c r="H14759" s="16"/>
      <c r="I14759" s="16"/>
      <c r="J14759" s="16"/>
      <c r="K14759" s="16"/>
      <c r="L14759" s="17"/>
    </row>
    <row r="14760" spans="1:16" ht="15.75" hidden="1" customHeight="1" x14ac:dyDescent="0.3">
      <c r="A14760" s="1" t="str">
        <f>+IF(OR(C14760=""),"NO",1)</f>
        <v>NO</v>
      </c>
      <c r="B14760" s="1">
        <f>1+MAX($B$1:B14759)</f>
        <v>119</v>
      </c>
      <c r="C14760" s="18" t="s">
        <v>124</v>
      </c>
      <c r="E14760" s="19" t="s">
        <v>124</v>
      </c>
      <c r="F14760" s="20"/>
      <c r="G14760" s="20"/>
      <c r="H14760" s="20"/>
      <c r="I14760" s="21"/>
      <c r="J14760" s="20"/>
      <c r="K14760" s="21"/>
      <c r="L14760" s="22"/>
    </row>
    <row r="14761" spans="1:16" hidden="1" x14ac:dyDescent="0.3">
      <c r="A14761" s="1" t="str">
        <f>A14760</f>
        <v>NO</v>
      </c>
      <c r="E14761" s="23" t="str">
        <f>+$E$11</f>
        <v>Integrantes</v>
      </c>
      <c r="F14761" s="24"/>
      <c r="G14761" s="24"/>
      <c r="H14761" s="24"/>
      <c r="I14761" s="24"/>
      <c r="J14761" s="24"/>
      <c r="K14761" s="25" t="str">
        <f>+$K$11</f>
        <v>Nit</v>
      </c>
      <c r="L14761" s="26" t="str">
        <f>+$L$11</f>
        <v>Part.</v>
      </c>
    </row>
    <row r="14762" spans="1:16" hidden="1" x14ac:dyDescent="0.3">
      <c r="A14762" s="1" t="str">
        <f>+A14761</f>
        <v>NO</v>
      </c>
      <c r="C14762" s="1" t="s">
        <v>124</v>
      </c>
      <c r="E14762" s="27" t="s">
        <v>124</v>
      </c>
      <c r="F14762" s="28"/>
      <c r="G14762" s="28"/>
      <c r="H14762" s="28"/>
      <c r="I14762" s="28"/>
      <c r="J14762" s="28"/>
      <c r="K14762" s="29" t="s">
        <v>124</v>
      </c>
      <c r="L14762" s="30" t="s">
        <v>124</v>
      </c>
    </row>
    <row r="14763" spans="1:16" hidden="1" x14ac:dyDescent="0.3">
      <c r="A14763" s="18" t="str">
        <f>+IF(OR(C14763=""),"NO",1)</f>
        <v>NO</v>
      </c>
      <c r="B14763" s="18"/>
      <c r="C14763" s="1" t="s">
        <v>124</v>
      </c>
      <c r="E14763" s="31" t="s">
        <v>124</v>
      </c>
      <c r="F14763" s="32"/>
      <c r="G14763" s="32"/>
      <c r="H14763" s="32"/>
      <c r="I14763" s="32"/>
      <c r="J14763" s="32"/>
      <c r="K14763" s="33" t="s">
        <v>124</v>
      </c>
      <c r="L14763" s="34" t="s">
        <v>124</v>
      </c>
    </row>
    <row r="14764" spans="1:16" hidden="1" x14ac:dyDescent="0.3">
      <c r="A14764" s="18" t="str">
        <f>+IF(OR(C14764=""),"NO",1)</f>
        <v>NO</v>
      </c>
      <c r="B14764" s="18"/>
      <c r="C14764" s="1" t="s">
        <v>124</v>
      </c>
      <c r="E14764" s="31" t="s">
        <v>124</v>
      </c>
      <c r="F14764" s="32"/>
      <c r="G14764" s="32"/>
      <c r="H14764" s="32"/>
      <c r="I14764" s="32"/>
      <c r="J14764" s="32"/>
      <c r="K14764" s="33" t="s">
        <v>124</v>
      </c>
      <c r="L14764" s="34" t="s">
        <v>124</v>
      </c>
    </row>
    <row r="14765" spans="1:16" hidden="1" x14ac:dyDescent="0.3">
      <c r="A14765" s="18" t="str">
        <f>+IF(OR(C14765=""),"NO",1)</f>
        <v>NO</v>
      </c>
      <c r="B14765" s="18"/>
      <c r="C14765" s="1" t="s">
        <v>124</v>
      </c>
      <c r="E14765" s="31" t="s">
        <v>13</v>
      </c>
      <c r="F14765" s="32"/>
      <c r="G14765" s="32"/>
      <c r="H14765" s="32"/>
      <c r="I14765" s="32"/>
      <c r="J14765" s="32"/>
      <c r="K14765" s="33"/>
      <c r="L14765" s="34"/>
    </row>
    <row r="14766" spans="1:16" hidden="1" x14ac:dyDescent="0.3">
      <c r="A14766" s="18" t="str">
        <f>+IF(OR(C14766=""),"NO",1)</f>
        <v>NO</v>
      </c>
      <c r="B14766" s="18"/>
      <c r="C14766" s="1" t="s">
        <v>124</v>
      </c>
      <c r="E14766" s="31" t="s">
        <v>13</v>
      </c>
      <c r="F14766" s="32"/>
      <c r="G14766" s="32"/>
      <c r="H14766" s="32"/>
      <c r="I14766" s="32"/>
      <c r="J14766" s="32"/>
      <c r="K14766" s="33"/>
      <c r="L14766" s="34"/>
    </row>
    <row r="14767" spans="1:16" hidden="1" x14ac:dyDescent="0.3">
      <c r="A14767" s="18" t="str">
        <f>+IF(OR(C14767=""),"NO",1)</f>
        <v>NO</v>
      </c>
      <c r="B14767" s="18"/>
      <c r="C14767" s="1" t="s">
        <v>124</v>
      </c>
      <c r="E14767" s="35" t="s">
        <v>13</v>
      </c>
      <c r="F14767" s="36"/>
      <c r="G14767" s="36"/>
      <c r="H14767" s="36"/>
      <c r="I14767" s="36"/>
      <c r="J14767" s="36"/>
      <c r="K14767" s="37"/>
      <c r="L14767" s="38"/>
    </row>
    <row r="14768" spans="1:16" ht="5.15" hidden="1" customHeight="1" x14ac:dyDescent="0.3">
      <c r="A14768" s="1" t="str">
        <f>+A14760</f>
        <v>NO</v>
      </c>
      <c r="E14768" s="39"/>
      <c r="F14768" s="39"/>
      <c r="G14768" s="39"/>
      <c r="H14768" s="39"/>
      <c r="I14768" s="39"/>
      <c r="J14768" s="39"/>
      <c r="K14768" s="39"/>
      <c r="L14768" s="39"/>
    </row>
    <row r="14769" spans="1:12" ht="15.75" hidden="1" customHeight="1" x14ac:dyDescent="0.3">
      <c r="A14769" s="1" t="str">
        <f>+A14760</f>
        <v>NO</v>
      </c>
      <c r="E14769" s="40" t="str">
        <f>+$E$19</f>
        <v>RESULTADO DE EVALUACIÓN TÉCNICA</v>
      </c>
      <c r="F14769" s="41"/>
      <c r="G14769" s="41"/>
      <c r="H14769" s="41"/>
      <c r="I14769" s="41"/>
      <c r="J14769" s="41"/>
      <c r="K14769" s="41"/>
      <c r="L14769" s="42"/>
    </row>
    <row r="14770" spans="1:12" hidden="1" x14ac:dyDescent="0.3">
      <c r="A14770" s="1" t="str">
        <f>+A14760</f>
        <v>NO</v>
      </c>
      <c r="E14770" s="43"/>
      <c r="F14770" s="44" t="str">
        <f>+$F$20</f>
        <v>Experiencia</v>
      </c>
      <c r="G14770" s="45"/>
      <c r="H14770" s="45"/>
      <c r="I14770" s="45"/>
      <c r="J14770" s="45"/>
      <c r="K14770" s="46"/>
      <c r="L14770" s="47" t="s">
        <v>124</v>
      </c>
    </row>
    <row r="14771" spans="1:12" hidden="1" x14ac:dyDescent="0.3">
      <c r="A14771" s="1" t="str">
        <f>+A14760</f>
        <v>NO</v>
      </c>
      <c r="E14771" s="348" t="str">
        <f>+$E$21</f>
        <v>OBSERVACIONES RESPECTO A LA EVALUACIÓN DE EXPERIENCIA</v>
      </c>
      <c r="F14771" s="308"/>
      <c r="G14771" s="308"/>
      <c r="H14771" s="308"/>
      <c r="I14771" s="308"/>
      <c r="J14771" s="308"/>
      <c r="K14771" s="308"/>
      <c r="L14771" s="349"/>
    </row>
    <row r="14772" spans="1:12" hidden="1" x14ac:dyDescent="0.3">
      <c r="A14772" s="1" t="str">
        <f>+A14760</f>
        <v>NO</v>
      </c>
      <c r="E14772" s="350" t="s">
        <v>124</v>
      </c>
      <c r="F14772" s="351"/>
      <c r="G14772" s="351"/>
      <c r="H14772" s="351"/>
      <c r="I14772" s="351"/>
      <c r="J14772" s="351"/>
      <c r="K14772" s="351"/>
      <c r="L14772" s="352"/>
    </row>
    <row r="14773" spans="1:12" ht="5.15" hidden="1" customHeight="1" x14ac:dyDescent="0.3">
      <c r="A14773" s="1" t="str">
        <f>+A14760</f>
        <v>NO</v>
      </c>
      <c r="E14773" s="39"/>
      <c r="F14773" s="39"/>
      <c r="G14773" s="39"/>
      <c r="H14773" s="39"/>
      <c r="I14773" s="39"/>
      <c r="J14773" s="39"/>
      <c r="K14773" s="39"/>
      <c r="L14773" s="39"/>
    </row>
    <row r="14774" spans="1:12" ht="12.75" hidden="1" customHeight="1" x14ac:dyDescent="0.3">
      <c r="A14774" s="1" t="str">
        <f>+A14760</f>
        <v>NO</v>
      </c>
      <c r="E14774" s="40" t="str">
        <f>+$E$24</f>
        <v>EXPERIENCIA HABILITANTE: CONTRATOS PRESENTADOS</v>
      </c>
      <c r="F14774" s="41"/>
      <c r="G14774" s="41"/>
      <c r="H14774" s="41"/>
      <c r="I14774" s="41"/>
      <c r="J14774" s="41"/>
      <c r="K14774" s="41"/>
      <c r="L14774" s="42"/>
    </row>
    <row r="14775" spans="1:12" ht="8.5" hidden="1" customHeight="1" x14ac:dyDescent="0.3">
      <c r="A14775" s="1" t="str">
        <f>+A14760</f>
        <v>NO</v>
      </c>
      <c r="E14775" s="49"/>
      <c r="F14775" s="50"/>
      <c r="G14775" s="51"/>
      <c r="H14775" s="51"/>
      <c r="I14775" s="51"/>
      <c r="J14775" s="51"/>
      <c r="K14775" s="51"/>
      <c r="L14775" s="52"/>
    </row>
    <row r="14776" spans="1:12" hidden="1" x14ac:dyDescent="0.3">
      <c r="A14776" s="18" t="str">
        <f>+IF(OR(C14776=""),"NO",1)</f>
        <v>NO</v>
      </c>
      <c r="B14776" s="18"/>
      <c r="C14776" s="1" t="s">
        <v>124</v>
      </c>
      <c r="E14776" s="329">
        <v>1</v>
      </c>
      <c r="F14776" s="53" t="str">
        <f>+$F$26</f>
        <v>OBJETO</v>
      </c>
      <c r="G14776" s="332" t="s">
        <v>124</v>
      </c>
      <c r="H14776" s="333"/>
      <c r="I14776" s="333"/>
      <c r="J14776" s="333"/>
      <c r="K14776" s="333"/>
      <c r="L14776" s="334"/>
    </row>
    <row r="14777" spans="1:12" hidden="1" x14ac:dyDescent="0.3">
      <c r="A14777" s="18" t="str">
        <f>+IF(OR(C14776=""),"NO",1)</f>
        <v>NO</v>
      </c>
      <c r="B14777" s="18"/>
      <c r="E14777" s="330"/>
      <c r="F14777" s="54" t="str">
        <f>+$F$27</f>
        <v>CONTRATANTE</v>
      </c>
      <c r="G14777" s="335" t="s">
        <v>124</v>
      </c>
      <c r="H14777" s="310"/>
      <c r="I14777" s="310"/>
      <c r="J14777" s="310"/>
      <c r="K14777" s="310"/>
      <c r="L14777" s="336"/>
    </row>
    <row r="14778" spans="1:12" hidden="1" x14ac:dyDescent="0.3">
      <c r="A14778" s="18" t="str">
        <f>+IF(OR(C14776=""),"NO",1)</f>
        <v>NO</v>
      </c>
      <c r="B14778" s="18"/>
      <c r="E14778" s="330"/>
      <c r="F14778" s="54" t="str">
        <f>+$F$28</f>
        <v>APORTANTE</v>
      </c>
      <c r="G14778" s="337" t="s">
        <v>124</v>
      </c>
      <c r="H14778" s="338"/>
      <c r="I14778" s="338"/>
      <c r="J14778" s="338"/>
      <c r="K14778" s="338"/>
      <c r="L14778" s="339"/>
    </row>
    <row r="14779" spans="1:12" hidden="1" x14ac:dyDescent="0.3">
      <c r="A14779" s="18" t="str">
        <f>+IF(OR(C14776=""),"NO",1)</f>
        <v>NO</v>
      </c>
      <c r="B14779" s="18"/>
      <c r="E14779" s="330"/>
      <c r="F14779" s="54" t="str">
        <f>+$F$29</f>
        <v>VALOR /SMMLV)</v>
      </c>
      <c r="G14779" s="55" t="s">
        <v>124</v>
      </c>
      <c r="H14779" s="56" t="str">
        <f>+$H$29</f>
        <v>% PART..</v>
      </c>
      <c r="I14779" s="57" t="s">
        <v>124</v>
      </c>
      <c r="J14779" s="58" t="str">
        <f>+$J$29</f>
        <v>VALOR ACREDITADO</v>
      </c>
      <c r="K14779" s="59"/>
      <c r="L14779" s="47" t="s">
        <v>124</v>
      </c>
    </row>
    <row r="14780" spans="1:12" hidden="1" x14ac:dyDescent="0.3">
      <c r="A14780" s="18" t="str">
        <f>+IF(OR(C14776=""),"NO",1)</f>
        <v>NO</v>
      </c>
      <c r="B14780" s="18"/>
      <c r="E14780" s="330"/>
      <c r="F14780" s="60" t="str">
        <f>+$F$30</f>
        <v>EXPERIENCIA APORTADA</v>
      </c>
      <c r="G14780" s="340" t="s">
        <v>124</v>
      </c>
      <c r="H14780" s="341"/>
      <c r="I14780" s="341"/>
      <c r="J14780" s="341"/>
      <c r="K14780" s="341"/>
      <c r="L14780" s="342"/>
    </row>
    <row r="14781" spans="1:12" hidden="1" x14ac:dyDescent="0.3">
      <c r="A14781" s="18" t="str">
        <f>+IF(OR(C14776=""),"NO",1)</f>
        <v>NO</v>
      </c>
      <c r="B14781" s="18"/>
      <c r="E14781" s="331"/>
      <c r="F14781" s="62" t="str">
        <f>+$F$31</f>
        <v>OBSERVACIÓN</v>
      </c>
      <c r="G14781" s="343" t="s">
        <v>124</v>
      </c>
      <c r="H14781" s="344"/>
      <c r="I14781" s="344"/>
      <c r="J14781" s="344"/>
      <c r="K14781" s="344"/>
      <c r="L14781" s="345"/>
    </row>
    <row r="14782" spans="1:12" ht="8.5" hidden="1" customHeight="1" x14ac:dyDescent="0.3">
      <c r="A14782" s="18" t="str">
        <f>+IF(OR(C14776=""),"NO",1)</f>
        <v>NO</v>
      </c>
      <c r="B14782" s="18"/>
      <c r="E14782" s="49"/>
      <c r="F14782" s="50"/>
      <c r="G14782" s="51"/>
      <c r="H14782" s="51"/>
      <c r="I14782" s="51"/>
      <c r="J14782" s="51"/>
      <c r="K14782" s="51"/>
      <c r="L14782" s="52"/>
    </row>
    <row r="14783" spans="1:12" hidden="1" x14ac:dyDescent="0.3">
      <c r="A14783" s="18" t="str">
        <f t="shared" ref="A14783" si="4956">+IF(OR(C14783=""),"NO",1)</f>
        <v>NO</v>
      </c>
      <c r="B14783" s="18"/>
      <c r="C14783" s="1" t="s">
        <v>124</v>
      </c>
      <c r="E14783" s="329">
        <v>2</v>
      </c>
      <c r="F14783" s="53" t="str">
        <f>+$F$26</f>
        <v>OBJETO</v>
      </c>
      <c r="G14783" s="332" t="s">
        <v>124</v>
      </c>
      <c r="H14783" s="333"/>
      <c r="I14783" s="333"/>
      <c r="J14783" s="333"/>
      <c r="K14783" s="333"/>
      <c r="L14783" s="334"/>
    </row>
    <row r="14784" spans="1:12" hidden="1" x14ac:dyDescent="0.3">
      <c r="A14784" s="18" t="str">
        <f t="shared" ref="A14784" si="4957">+IF(OR(C14783=""),"NO",1)</f>
        <v>NO</v>
      </c>
      <c r="B14784" s="18"/>
      <c r="E14784" s="330"/>
      <c r="F14784" s="54" t="str">
        <f>+$F$27</f>
        <v>CONTRATANTE</v>
      </c>
      <c r="G14784" s="335" t="s">
        <v>124</v>
      </c>
      <c r="H14784" s="310"/>
      <c r="I14784" s="310"/>
      <c r="J14784" s="310"/>
      <c r="K14784" s="310"/>
      <c r="L14784" s="336"/>
    </row>
    <row r="14785" spans="1:12" hidden="1" x14ac:dyDescent="0.3">
      <c r="A14785" s="18" t="str">
        <f t="shared" ref="A14785" si="4958">+IF(OR(C14783=""),"NO",1)</f>
        <v>NO</v>
      </c>
      <c r="B14785" s="18"/>
      <c r="E14785" s="330"/>
      <c r="F14785" s="54" t="str">
        <f>+$F$28</f>
        <v>APORTANTE</v>
      </c>
      <c r="G14785" s="337" t="s">
        <v>124</v>
      </c>
      <c r="H14785" s="338"/>
      <c r="I14785" s="338"/>
      <c r="J14785" s="338"/>
      <c r="K14785" s="338"/>
      <c r="L14785" s="339"/>
    </row>
    <row r="14786" spans="1:12" hidden="1" x14ac:dyDescent="0.3">
      <c r="A14786" s="18" t="str">
        <f t="shared" ref="A14786" si="4959">+IF(OR(C14783=""),"NO",1)</f>
        <v>NO</v>
      </c>
      <c r="B14786" s="18"/>
      <c r="E14786" s="330"/>
      <c r="F14786" s="54" t="str">
        <f>+$F$29</f>
        <v>VALOR /SMMLV)</v>
      </c>
      <c r="G14786" s="55" t="s">
        <v>124</v>
      </c>
      <c r="H14786" s="56" t="str">
        <f>+$H$29</f>
        <v>% PART..</v>
      </c>
      <c r="I14786" s="57" t="s">
        <v>124</v>
      </c>
      <c r="J14786" s="58" t="str">
        <f>+$J$29</f>
        <v>VALOR ACREDITADO</v>
      </c>
      <c r="K14786" s="59"/>
      <c r="L14786" s="47" t="s">
        <v>124</v>
      </c>
    </row>
    <row r="14787" spans="1:12" hidden="1" x14ac:dyDescent="0.3">
      <c r="A14787" s="18" t="str">
        <f t="shared" ref="A14787" si="4960">+IF(OR(C14783=""),"NO",1)</f>
        <v>NO</v>
      </c>
      <c r="B14787" s="18"/>
      <c r="E14787" s="330"/>
      <c r="F14787" s="60" t="str">
        <f>+$F$30</f>
        <v>EXPERIENCIA APORTADA</v>
      </c>
      <c r="G14787" s="340" t="s">
        <v>124</v>
      </c>
      <c r="H14787" s="341"/>
      <c r="I14787" s="341"/>
      <c r="J14787" s="341"/>
      <c r="K14787" s="341"/>
      <c r="L14787" s="342"/>
    </row>
    <row r="14788" spans="1:12" hidden="1" x14ac:dyDescent="0.3">
      <c r="A14788" s="18" t="str">
        <f t="shared" ref="A14788" si="4961">+IF(OR(C14783=""),"NO",1)</f>
        <v>NO</v>
      </c>
      <c r="B14788" s="18"/>
      <c r="E14788" s="331"/>
      <c r="F14788" s="62" t="str">
        <f>+$F$31</f>
        <v>OBSERVACIÓN</v>
      </c>
      <c r="G14788" s="343" t="s">
        <v>124</v>
      </c>
      <c r="H14788" s="344"/>
      <c r="I14788" s="344"/>
      <c r="J14788" s="344"/>
      <c r="K14788" s="344"/>
      <c r="L14788" s="345"/>
    </row>
    <row r="14789" spans="1:12" ht="8.5" hidden="1" customHeight="1" x14ac:dyDescent="0.3">
      <c r="A14789" s="18" t="str">
        <f t="shared" ref="A14789" si="4962">+IF(OR(C14783=""),"NO",1)</f>
        <v>NO</v>
      </c>
      <c r="B14789" s="18"/>
      <c r="E14789" s="49"/>
      <c r="F14789" s="50"/>
      <c r="G14789" s="51"/>
      <c r="H14789" s="51"/>
      <c r="I14789" s="51"/>
      <c r="J14789" s="51"/>
      <c r="K14789" s="51"/>
      <c r="L14789" s="52"/>
    </row>
    <row r="14790" spans="1:12" hidden="1" x14ac:dyDescent="0.3">
      <c r="A14790" s="18" t="str">
        <f t="shared" ref="A14790" si="4963">+IF(OR(C14790=""),"NO",1)</f>
        <v>NO</v>
      </c>
      <c r="B14790" s="18"/>
      <c r="C14790" s="1" t="s">
        <v>124</v>
      </c>
      <c r="E14790" s="329">
        <v>3</v>
      </c>
      <c r="F14790" s="53" t="str">
        <f>+$F$26</f>
        <v>OBJETO</v>
      </c>
      <c r="G14790" s="332" t="s">
        <v>124</v>
      </c>
      <c r="H14790" s="333"/>
      <c r="I14790" s="333"/>
      <c r="J14790" s="333"/>
      <c r="K14790" s="333"/>
      <c r="L14790" s="334"/>
    </row>
    <row r="14791" spans="1:12" hidden="1" x14ac:dyDescent="0.3">
      <c r="A14791" s="18" t="str">
        <f t="shared" ref="A14791" si="4964">+IF(OR(C14790=""),"NO",1)</f>
        <v>NO</v>
      </c>
      <c r="B14791" s="18"/>
      <c r="E14791" s="330"/>
      <c r="F14791" s="54" t="str">
        <f>+$F$27</f>
        <v>CONTRATANTE</v>
      </c>
      <c r="G14791" s="335" t="s">
        <v>124</v>
      </c>
      <c r="H14791" s="310"/>
      <c r="I14791" s="310"/>
      <c r="J14791" s="310"/>
      <c r="K14791" s="310"/>
      <c r="L14791" s="336"/>
    </row>
    <row r="14792" spans="1:12" hidden="1" x14ac:dyDescent="0.3">
      <c r="A14792" s="18" t="str">
        <f t="shared" ref="A14792" si="4965">+IF(OR(C14790=""),"NO",1)</f>
        <v>NO</v>
      </c>
      <c r="B14792" s="18"/>
      <c r="E14792" s="330"/>
      <c r="F14792" s="54" t="str">
        <f>+$F$28</f>
        <v>APORTANTE</v>
      </c>
      <c r="G14792" s="337" t="s">
        <v>124</v>
      </c>
      <c r="H14792" s="338"/>
      <c r="I14792" s="338"/>
      <c r="J14792" s="338"/>
      <c r="K14792" s="338"/>
      <c r="L14792" s="339"/>
    </row>
    <row r="14793" spans="1:12" hidden="1" x14ac:dyDescent="0.3">
      <c r="A14793" s="18" t="str">
        <f t="shared" ref="A14793" si="4966">+IF(OR(C14790=""),"NO",1)</f>
        <v>NO</v>
      </c>
      <c r="B14793" s="18"/>
      <c r="E14793" s="330"/>
      <c r="F14793" s="54" t="str">
        <f>+$F$29</f>
        <v>VALOR /SMMLV)</v>
      </c>
      <c r="G14793" s="55" t="s">
        <v>124</v>
      </c>
      <c r="H14793" s="56" t="str">
        <f>+$H$29</f>
        <v>% PART..</v>
      </c>
      <c r="I14793" s="57" t="s">
        <v>124</v>
      </c>
      <c r="J14793" s="58" t="str">
        <f>+$J$29</f>
        <v>VALOR ACREDITADO</v>
      </c>
      <c r="K14793" s="59"/>
      <c r="L14793" s="47" t="s">
        <v>124</v>
      </c>
    </row>
    <row r="14794" spans="1:12" hidden="1" x14ac:dyDescent="0.3">
      <c r="A14794" s="18" t="str">
        <f t="shared" ref="A14794" si="4967">+IF(OR(C14790=""),"NO",1)</f>
        <v>NO</v>
      </c>
      <c r="B14794" s="18"/>
      <c r="E14794" s="330"/>
      <c r="F14794" s="60" t="str">
        <f>+$F$30</f>
        <v>EXPERIENCIA APORTADA</v>
      </c>
      <c r="G14794" s="340" t="s">
        <v>124</v>
      </c>
      <c r="H14794" s="341"/>
      <c r="I14794" s="341"/>
      <c r="J14794" s="341"/>
      <c r="K14794" s="341"/>
      <c r="L14794" s="342"/>
    </row>
    <row r="14795" spans="1:12" hidden="1" x14ac:dyDescent="0.3">
      <c r="A14795" s="18" t="str">
        <f t="shared" ref="A14795" si="4968">+IF(OR(C14790=""),"NO",1)</f>
        <v>NO</v>
      </c>
      <c r="B14795" s="18"/>
      <c r="E14795" s="331"/>
      <c r="F14795" s="62" t="str">
        <f>+$F$31</f>
        <v>OBSERVACIÓN</v>
      </c>
      <c r="G14795" s="343" t="s">
        <v>124</v>
      </c>
      <c r="H14795" s="344"/>
      <c r="I14795" s="344"/>
      <c r="J14795" s="344"/>
      <c r="K14795" s="344"/>
      <c r="L14795" s="345"/>
    </row>
    <row r="14796" spans="1:12" ht="8.5" hidden="1" customHeight="1" x14ac:dyDescent="0.3">
      <c r="A14796" s="18" t="str">
        <f t="shared" ref="A14796" si="4969">+IF(OR(C14790=""),"NO",1)</f>
        <v>NO</v>
      </c>
      <c r="B14796" s="18"/>
      <c r="E14796" s="49"/>
      <c r="F14796" s="50"/>
      <c r="G14796" s="51"/>
      <c r="H14796" s="51"/>
      <c r="I14796" s="51"/>
      <c r="J14796" s="51"/>
      <c r="K14796" s="51"/>
      <c r="L14796" s="52"/>
    </row>
    <row r="14797" spans="1:12" hidden="1" x14ac:dyDescent="0.3">
      <c r="A14797" s="18" t="str">
        <f t="shared" ref="A14797" si="4970">+IF(OR(C14797=""),"NO",1)</f>
        <v>NO</v>
      </c>
      <c r="B14797" s="18"/>
      <c r="C14797" s="1" t="s">
        <v>124</v>
      </c>
      <c r="E14797" s="329">
        <v>4</v>
      </c>
      <c r="F14797" s="53" t="str">
        <f>+$F$26</f>
        <v>OBJETO</v>
      </c>
      <c r="G14797" s="332" t="s">
        <v>124</v>
      </c>
      <c r="H14797" s="333"/>
      <c r="I14797" s="333"/>
      <c r="J14797" s="333"/>
      <c r="K14797" s="333"/>
      <c r="L14797" s="334"/>
    </row>
    <row r="14798" spans="1:12" hidden="1" x14ac:dyDescent="0.3">
      <c r="A14798" s="18" t="str">
        <f t="shared" ref="A14798" si="4971">+IF(OR(C14797=""),"NO",1)</f>
        <v>NO</v>
      </c>
      <c r="B14798" s="18"/>
      <c r="E14798" s="330"/>
      <c r="F14798" s="54" t="str">
        <f>+$F$27</f>
        <v>CONTRATANTE</v>
      </c>
      <c r="G14798" s="335" t="s">
        <v>124</v>
      </c>
      <c r="H14798" s="310"/>
      <c r="I14798" s="310"/>
      <c r="J14798" s="310"/>
      <c r="K14798" s="310"/>
      <c r="L14798" s="336"/>
    </row>
    <row r="14799" spans="1:12" hidden="1" x14ac:dyDescent="0.3">
      <c r="A14799" s="18" t="str">
        <f t="shared" ref="A14799" si="4972">+IF(OR(C14797=""),"NO",1)</f>
        <v>NO</v>
      </c>
      <c r="B14799" s="18"/>
      <c r="E14799" s="330"/>
      <c r="F14799" s="54" t="str">
        <f>+$F$28</f>
        <v>APORTANTE</v>
      </c>
      <c r="G14799" s="337" t="s">
        <v>124</v>
      </c>
      <c r="H14799" s="338"/>
      <c r="I14799" s="338"/>
      <c r="J14799" s="338"/>
      <c r="K14799" s="338"/>
      <c r="L14799" s="339"/>
    </row>
    <row r="14800" spans="1:12" hidden="1" x14ac:dyDescent="0.3">
      <c r="A14800" s="18" t="str">
        <f t="shared" ref="A14800" si="4973">+IF(OR(C14797=""),"NO",1)</f>
        <v>NO</v>
      </c>
      <c r="B14800" s="18"/>
      <c r="E14800" s="330"/>
      <c r="F14800" s="54" t="str">
        <f>+$F$29</f>
        <v>VALOR /SMMLV)</v>
      </c>
      <c r="G14800" s="55" t="s">
        <v>124</v>
      </c>
      <c r="H14800" s="56" t="str">
        <f>+$H$29</f>
        <v>% PART..</v>
      </c>
      <c r="I14800" s="57" t="s">
        <v>124</v>
      </c>
      <c r="J14800" s="58" t="str">
        <f>+$J$29</f>
        <v>VALOR ACREDITADO</v>
      </c>
      <c r="K14800" s="59"/>
      <c r="L14800" s="47" t="s">
        <v>124</v>
      </c>
    </row>
    <row r="14801" spans="1:12" hidden="1" x14ac:dyDescent="0.3">
      <c r="A14801" s="18" t="str">
        <f t="shared" ref="A14801" si="4974">+IF(OR(C14797=""),"NO",1)</f>
        <v>NO</v>
      </c>
      <c r="B14801" s="18"/>
      <c r="E14801" s="330"/>
      <c r="F14801" s="60" t="str">
        <f>+$F$30</f>
        <v>EXPERIENCIA APORTADA</v>
      </c>
      <c r="G14801" s="340" t="s">
        <v>124</v>
      </c>
      <c r="H14801" s="341"/>
      <c r="I14801" s="341"/>
      <c r="J14801" s="341"/>
      <c r="K14801" s="341"/>
      <c r="L14801" s="342"/>
    </row>
    <row r="14802" spans="1:12" hidden="1" x14ac:dyDescent="0.3">
      <c r="A14802" s="18" t="str">
        <f t="shared" ref="A14802" si="4975">+IF(OR(C14797=""),"NO",1)</f>
        <v>NO</v>
      </c>
      <c r="B14802" s="18"/>
      <c r="E14802" s="331"/>
      <c r="F14802" s="62" t="str">
        <f>+$F$31</f>
        <v>OBSERVACIÓN</v>
      </c>
      <c r="G14802" s="343" t="s">
        <v>124</v>
      </c>
      <c r="H14802" s="344"/>
      <c r="I14802" s="344"/>
      <c r="J14802" s="344"/>
      <c r="K14802" s="344"/>
      <c r="L14802" s="345"/>
    </row>
    <row r="14803" spans="1:12" ht="8.5" hidden="1" customHeight="1" x14ac:dyDescent="0.3">
      <c r="A14803" s="18" t="str">
        <f t="shared" ref="A14803" si="4976">+IF(OR(C14797=""),"NO",1)</f>
        <v>NO</v>
      </c>
      <c r="B14803" s="18"/>
      <c r="E14803" s="49"/>
      <c r="F14803" s="50"/>
      <c r="G14803" s="51"/>
      <c r="H14803" s="51"/>
      <c r="I14803" s="51"/>
      <c r="J14803" s="51"/>
      <c r="K14803" s="51"/>
      <c r="L14803" s="52"/>
    </row>
    <row r="14804" spans="1:12" hidden="1" x14ac:dyDescent="0.3">
      <c r="A14804" s="18" t="str">
        <f t="shared" ref="A14804" si="4977">+IF(OR(C14804=""),"NO",1)</f>
        <v>NO</v>
      </c>
      <c r="B14804" s="18"/>
      <c r="C14804" s="1" t="s">
        <v>124</v>
      </c>
      <c r="E14804" s="329">
        <v>5</v>
      </c>
      <c r="F14804" s="53" t="str">
        <f>+$F$26</f>
        <v>OBJETO</v>
      </c>
      <c r="G14804" s="332" t="s">
        <v>124</v>
      </c>
      <c r="H14804" s="333"/>
      <c r="I14804" s="333"/>
      <c r="J14804" s="333"/>
      <c r="K14804" s="333"/>
      <c r="L14804" s="334"/>
    </row>
    <row r="14805" spans="1:12" hidden="1" x14ac:dyDescent="0.3">
      <c r="A14805" s="18" t="str">
        <f t="shared" ref="A14805" si="4978">+IF(OR(C14804=""),"NO",1)</f>
        <v>NO</v>
      </c>
      <c r="B14805" s="18"/>
      <c r="E14805" s="330"/>
      <c r="F14805" s="54" t="str">
        <f>+$F$27</f>
        <v>CONTRATANTE</v>
      </c>
      <c r="G14805" s="335" t="s">
        <v>124</v>
      </c>
      <c r="H14805" s="310"/>
      <c r="I14805" s="310"/>
      <c r="J14805" s="310"/>
      <c r="K14805" s="310"/>
      <c r="L14805" s="336"/>
    </row>
    <row r="14806" spans="1:12" hidden="1" x14ac:dyDescent="0.3">
      <c r="A14806" s="18" t="str">
        <f t="shared" ref="A14806" si="4979">+IF(OR(C14804=""),"NO",1)</f>
        <v>NO</v>
      </c>
      <c r="B14806" s="18"/>
      <c r="E14806" s="330"/>
      <c r="F14806" s="54" t="str">
        <f>+$F$28</f>
        <v>APORTANTE</v>
      </c>
      <c r="G14806" s="337" t="s">
        <v>124</v>
      </c>
      <c r="H14806" s="338"/>
      <c r="I14806" s="338"/>
      <c r="J14806" s="338"/>
      <c r="K14806" s="338"/>
      <c r="L14806" s="339"/>
    </row>
    <row r="14807" spans="1:12" hidden="1" x14ac:dyDescent="0.3">
      <c r="A14807" s="18" t="str">
        <f t="shared" ref="A14807" si="4980">+IF(OR(C14804=""),"NO",1)</f>
        <v>NO</v>
      </c>
      <c r="B14807" s="18"/>
      <c r="E14807" s="330"/>
      <c r="F14807" s="54" t="str">
        <f>+$F$29</f>
        <v>VALOR /SMMLV)</v>
      </c>
      <c r="G14807" s="55" t="s">
        <v>124</v>
      </c>
      <c r="H14807" s="56" t="str">
        <f>+$H$29</f>
        <v>% PART..</v>
      </c>
      <c r="I14807" s="57" t="s">
        <v>124</v>
      </c>
      <c r="J14807" s="58" t="str">
        <f>+$J$29</f>
        <v>VALOR ACREDITADO</v>
      </c>
      <c r="K14807" s="59"/>
      <c r="L14807" s="47" t="s">
        <v>124</v>
      </c>
    </row>
    <row r="14808" spans="1:12" hidden="1" x14ac:dyDescent="0.3">
      <c r="A14808" s="18" t="str">
        <f t="shared" ref="A14808" si="4981">+IF(OR(C14804=""),"NO",1)</f>
        <v>NO</v>
      </c>
      <c r="B14808" s="18"/>
      <c r="E14808" s="330"/>
      <c r="F14808" s="60" t="str">
        <f>+$F$30</f>
        <v>EXPERIENCIA APORTADA</v>
      </c>
      <c r="G14808" s="340" t="s">
        <v>124</v>
      </c>
      <c r="H14808" s="341"/>
      <c r="I14808" s="341"/>
      <c r="J14808" s="341"/>
      <c r="K14808" s="341"/>
      <c r="L14808" s="342"/>
    </row>
    <row r="14809" spans="1:12" hidden="1" x14ac:dyDescent="0.3">
      <c r="A14809" s="18" t="str">
        <f t="shared" ref="A14809" si="4982">+IF(OR(C14804=""),"NO",1)</f>
        <v>NO</v>
      </c>
      <c r="B14809" s="18"/>
      <c r="E14809" s="331"/>
      <c r="F14809" s="62" t="str">
        <f>+$F$31</f>
        <v>OBSERVACIÓN</v>
      </c>
      <c r="G14809" s="343" t="s">
        <v>124</v>
      </c>
      <c r="H14809" s="344"/>
      <c r="I14809" s="344"/>
      <c r="J14809" s="344"/>
      <c r="K14809" s="344"/>
      <c r="L14809" s="345"/>
    </row>
    <row r="14810" spans="1:12" ht="8.5" hidden="1" customHeight="1" x14ac:dyDescent="0.3">
      <c r="A14810" s="18" t="str">
        <f t="shared" ref="A14810" si="4983">+IF(OR(C14804=""),"NO",1)</f>
        <v>NO</v>
      </c>
      <c r="B14810" s="18"/>
      <c r="E14810" s="49"/>
      <c r="F14810" s="50"/>
      <c r="G14810" s="51"/>
      <c r="H14810" s="51"/>
      <c r="I14810" s="51"/>
      <c r="J14810" s="51"/>
      <c r="K14810" s="51"/>
      <c r="L14810" s="52"/>
    </row>
    <row r="14811" spans="1:12" hidden="1" x14ac:dyDescent="0.3">
      <c r="A14811" s="18" t="str">
        <f t="shared" ref="A14811" si="4984">+IF(OR(C14811=""),"NO",1)</f>
        <v>NO</v>
      </c>
      <c r="B14811" s="18"/>
      <c r="C14811" s="1" t="s">
        <v>124</v>
      </c>
      <c r="E14811" s="329">
        <v>6</v>
      </c>
      <c r="F14811" s="53" t="str">
        <f>+$F$26</f>
        <v>OBJETO</v>
      </c>
      <c r="G14811" s="332" t="s">
        <v>124</v>
      </c>
      <c r="H14811" s="333"/>
      <c r="I14811" s="333"/>
      <c r="J14811" s="333"/>
      <c r="K14811" s="333"/>
      <c r="L14811" s="334"/>
    </row>
    <row r="14812" spans="1:12" hidden="1" x14ac:dyDescent="0.3">
      <c r="A14812" s="18" t="str">
        <f t="shared" ref="A14812" si="4985">+IF(OR(C14811=""),"NO",1)</f>
        <v>NO</v>
      </c>
      <c r="B14812" s="18"/>
      <c r="E14812" s="330"/>
      <c r="F14812" s="54" t="str">
        <f>+$F$27</f>
        <v>CONTRATANTE</v>
      </c>
      <c r="G14812" s="335" t="s">
        <v>124</v>
      </c>
      <c r="H14812" s="310"/>
      <c r="I14812" s="310"/>
      <c r="J14812" s="310"/>
      <c r="K14812" s="310"/>
      <c r="L14812" s="336"/>
    </row>
    <row r="14813" spans="1:12" hidden="1" x14ac:dyDescent="0.3">
      <c r="A14813" s="18" t="str">
        <f t="shared" ref="A14813" si="4986">+IF(OR(C14811=""),"NO",1)</f>
        <v>NO</v>
      </c>
      <c r="B14813" s="18"/>
      <c r="E14813" s="330"/>
      <c r="F14813" s="54" t="str">
        <f>+$F$28</f>
        <v>APORTANTE</v>
      </c>
      <c r="G14813" s="337" t="s">
        <v>124</v>
      </c>
      <c r="H14813" s="338"/>
      <c r="I14813" s="338"/>
      <c r="J14813" s="338"/>
      <c r="K14813" s="338"/>
      <c r="L14813" s="339"/>
    </row>
    <row r="14814" spans="1:12" hidden="1" x14ac:dyDescent="0.3">
      <c r="A14814" s="18" t="str">
        <f t="shared" ref="A14814" si="4987">+IF(OR(C14811=""),"NO",1)</f>
        <v>NO</v>
      </c>
      <c r="B14814" s="18"/>
      <c r="E14814" s="330"/>
      <c r="F14814" s="54" t="str">
        <f>+$F$29</f>
        <v>VALOR /SMMLV)</v>
      </c>
      <c r="G14814" s="55" t="s">
        <v>124</v>
      </c>
      <c r="H14814" s="56" t="str">
        <f>+$H$29</f>
        <v>% PART..</v>
      </c>
      <c r="I14814" s="57" t="s">
        <v>124</v>
      </c>
      <c r="J14814" s="58" t="str">
        <f>+$J$29</f>
        <v>VALOR ACREDITADO</v>
      </c>
      <c r="K14814" s="59"/>
      <c r="L14814" s="47" t="s">
        <v>124</v>
      </c>
    </row>
    <row r="14815" spans="1:12" hidden="1" x14ac:dyDescent="0.3">
      <c r="A14815" s="18" t="str">
        <f t="shared" ref="A14815" si="4988">+IF(OR(C14811=""),"NO",1)</f>
        <v>NO</v>
      </c>
      <c r="B14815" s="18"/>
      <c r="E14815" s="330"/>
      <c r="F14815" s="60" t="str">
        <f>+$F$30</f>
        <v>EXPERIENCIA APORTADA</v>
      </c>
      <c r="G14815" s="340" t="s">
        <v>124</v>
      </c>
      <c r="H14815" s="341"/>
      <c r="I14815" s="341"/>
      <c r="J14815" s="341"/>
      <c r="K14815" s="341"/>
      <c r="L14815" s="342"/>
    </row>
    <row r="14816" spans="1:12" hidden="1" x14ac:dyDescent="0.3">
      <c r="A14816" s="18" t="str">
        <f t="shared" ref="A14816" si="4989">+IF(OR(C14811=""),"NO",1)</f>
        <v>NO</v>
      </c>
      <c r="B14816" s="18"/>
      <c r="E14816" s="331"/>
      <c r="F14816" s="62" t="str">
        <f>+$F$31</f>
        <v>OBSERVACIÓN</v>
      </c>
      <c r="G14816" s="343" t="s">
        <v>124</v>
      </c>
      <c r="H14816" s="344"/>
      <c r="I14816" s="344"/>
      <c r="J14816" s="344"/>
      <c r="K14816" s="344"/>
      <c r="L14816" s="345"/>
    </row>
    <row r="14817" spans="1:12" ht="8.5" hidden="1" customHeight="1" x14ac:dyDescent="0.3">
      <c r="A14817" s="18" t="str">
        <f t="shared" ref="A14817" si="4990">+IF(OR(C14811=""),"NO",1)</f>
        <v>NO</v>
      </c>
      <c r="B14817" s="18"/>
      <c r="E14817" s="49"/>
      <c r="F14817" s="50"/>
      <c r="G14817" s="51"/>
      <c r="H14817" s="51"/>
      <c r="I14817" s="51"/>
      <c r="J14817" s="51"/>
      <c r="K14817" s="51"/>
      <c r="L14817" s="52"/>
    </row>
    <row r="14818" spans="1:12" hidden="1" x14ac:dyDescent="0.3">
      <c r="A14818" s="18" t="str">
        <f t="shared" ref="A14818" si="4991">+IF(OR(C14818=""),"NO",1)</f>
        <v>NO</v>
      </c>
      <c r="B14818" s="18"/>
      <c r="C14818" s="1" t="s">
        <v>124</v>
      </c>
      <c r="E14818" s="329">
        <v>7</v>
      </c>
      <c r="F14818" s="53" t="str">
        <f>+$F$26</f>
        <v>OBJETO</v>
      </c>
      <c r="G14818" s="332" t="s">
        <v>124</v>
      </c>
      <c r="H14818" s="333"/>
      <c r="I14818" s="333"/>
      <c r="J14818" s="333"/>
      <c r="K14818" s="333"/>
      <c r="L14818" s="334"/>
    </row>
    <row r="14819" spans="1:12" hidden="1" x14ac:dyDescent="0.3">
      <c r="A14819" s="18" t="str">
        <f t="shared" ref="A14819" si="4992">+IF(OR(C14818=""),"NO",1)</f>
        <v>NO</v>
      </c>
      <c r="B14819" s="18"/>
      <c r="E14819" s="330"/>
      <c r="F14819" s="54" t="str">
        <f>+$F$27</f>
        <v>CONTRATANTE</v>
      </c>
      <c r="G14819" s="335" t="s">
        <v>124</v>
      </c>
      <c r="H14819" s="310"/>
      <c r="I14819" s="310"/>
      <c r="J14819" s="310"/>
      <c r="K14819" s="310"/>
      <c r="L14819" s="336"/>
    </row>
    <row r="14820" spans="1:12" hidden="1" x14ac:dyDescent="0.3">
      <c r="A14820" s="18" t="str">
        <f t="shared" ref="A14820" si="4993">+IF(OR(C14818=""),"NO",1)</f>
        <v>NO</v>
      </c>
      <c r="B14820" s="18"/>
      <c r="E14820" s="330"/>
      <c r="F14820" s="54" t="str">
        <f>+$F$28</f>
        <v>APORTANTE</v>
      </c>
      <c r="G14820" s="337" t="s">
        <v>124</v>
      </c>
      <c r="H14820" s="338"/>
      <c r="I14820" s="338"/>
      <c r="J14820" s="338"/>
      <c r="K14820" s="338"/>
      <c r="L14820" s="339"/>
    </row>
    <row r="14821" spans="1:12" hidden="1" x14ac:dyDescent="0.3">
      <c r="A14821" s="18" t="str">
        <f t="shared" ref="A14821" si="4994">+IF(OR(C14818=""),"NO",1)</f>
        <v>NO</v>
      </c>
      <c r="B14821" s="18"/>
      <c r="E14821" s="330"/>
      <c r="F14821" s="54" t="str">
        <f>+$F$29</f>
        <v>VALOR /SMMLV)</v>
      </c>
      <c r="G14821" s="55" t="s">
        <v>124</v>
      </c>
      <c r="H14821" s="56" t="str">
        <f>+$H$29</f>
        <v>% PART..</v>
      </c>
      <c r="I14821" s="57" t="s">
        <v>124</v>
      </c>
      <c r="J14821" s="58" t="str">
        <f>+$J$29</f>
        <v>VALOR ACREDITADO</v>
      </c>
      <c r="K14821" s="59"/>
      <c r="L14821" s="47" t="s">
        <v>124</v>
      </c>
    </row>
    <row r="14822" spans="1:12" hidden="1" x14ac:dyDescent="0.3">
      <c r="A14822" s="18" t="str">
        <f t="shared" ref="A14822" si="4995">+IF(OR(C14818=""),"NO",1)</f>
        <v>NO</v>
      </c>
      <c r="B14822" s="18"/>
      <c r="E14822" s="330"/>
      <c r="F14822" s="60" t="str">
        <f>+$F$30</f>
        <v>EXPERIENCIA APORTADA</v>
      </c>
      <c r="G14822" s="340" t="s">
        <v>124</v>
      </c>
      <c r="H14822" s="341"/>
      <c r="I14822" s="341"/>
      <c r="J14822" s="341"/>
      <c r="K14822" s="341"/>
      <c r="L14822" s="342"/>
    </row>
    <row r="14823" spans="1:12" hidden="1" x14ac:dyDescent="0.3">
      <c r="A14823" s="18" t="str">
        <f t="shared" ref="A14823" si="4996">+IF(OR(C14818=""),"NO",1)</f>
        <v>NO</v>
      </c>
      <c r="B14823" s="18"/>
      <c r="E14823" s="331"/>
      <c r="F14823" s="62" t="str">
        <f>+$F$31</f>
        <v>OBSERVACIÓN</v>
      </c>
      <c r="G14823" s="343" t="s">
        <v>124</v>
      </c>
      <c r="H14823" s="344"/>
      <c r="I14823" s="344"/>
      <c r="J14823" s="344"/>
      <c r="K14823" s="344"/>
      <c r="L14823" s="345"/>
    </row>
    <row r="14824" spans="1:12" hidden="1" x14ac:dyDescent="0.3">
      <c r="A14824" s="18" t="str">
        <f t="shared" ref="A14824" si="4997">+IF(OR(C14818=""),"NO",1)</f>
        <v>NO</v>
      </c>
      <c r="B14824" s="18"/>
      <c r="E14824" s="49"/>
      <c r="F14824" s="50"/>
      <c r="G14824" s="51"/>
      <c r="H14824" s="51"/>
      <c r="I14824" s="51"/>
      <c r="J14824" s="51"/>
      <c r="K14824" s="51"/>
      <c r="L14824" s="52"/>
    </row>
    <row r="14825" spans="1:12" hidden="1" x14ac:dyDescent="0.3">
      <c r="A14825" s="1" t="str">
        <f>+A14760</f>
        <v>NO</v>
      </c>
      <c r="C14825" s="1" t="str">
        <f>"N"&amp;C14760</f>
        <v>N</v>
      </c>
      <c r="E14825" s="63"/>
      <c r="F14825" s="64" t="str">
        <f>+$F$75</f>
        <v>TOTAL DE CONTRATOS PRESENTADOS VÁLIDOS QUE CUMPLEN EXPERIENCIA ACREDITADA:</v>
      </c>
      <c r="G14825" s="65"/>
      <c r="H14825" s="65"/>
      <c r="I14825" s="65"/>
      <c r="J14825" s="66"/>
      <c r="K14825" s="65"/>
      <c r="L14825" s="67" t="s">
        <v>124</v>
      </c>
    </row>
    <row r="14826" spans="1:12" ht="6.65" hidden="1" customHeight="1" x14ac:dyDescent="0.3">
      <c r="A14826" s="1" t="str">
        <f>+A14760</f>
        <v>NO</v>
      </c>
      <c r="E14826" s="51"/>
      <c r="F14826" s="50"/>
      <c r="G14826" s="51"/>
      <c r="H14826" s="51"/>
      <c r="I14826" s="51"/>
      <c r="J14826" s="51"/>
      <c r="K14826" s="51"/>
      <c r="L14826" s="51"/>
    </row>
    <row r="14827" spans="1:12" hidden="1" x14ac:dyDescent="0.3">
      <c r="A14827" s="1" t="str">
        <f>+A14760</f>
        <v>NO</v>
      </c>
      <c r="E14827" s="63"/>
      <c r="F14827" s="63" t="str">
        <f>+$F$77</f>
        <v>ACREDITA SUMINISTRO E INSTALACIÓN DE MOBILIARIO POR LO MENOS EN UN (1) CONTRATO VÁLIDO</v>
      </c>
      <c r="G14827" s="65"/>
      <c r="H14827" s="65"/>
      <c r="I14827" s="65"/>
      <c r="J14827" s="66"/>
      <c r="K14827" s="65"/>
      <c r="L14827" s="68" t="s">
        <v>157</v>
      </c>
    </row>
    <row r="14828" spans="1:12" ht="5.15" hidden="1" customHeight="1" x14ac:dyDescent="0.3">
      <c r="A14828" s="1" t="str">
        <f>+A14760</f>
        <v>NO</v>
      </c>
      <c r="E14828" s="51"/>
      <c r="F14828" s="50"/>
      <c r="G14828" s="51"/>
      <c r="H14828" s="51"/>
      <c r="I14828" s="51"/>
      <c r="J14828" s="51"/>
      <c r="K14828" s="51"/>
      <c r="L14828" s="51"/>
    </row>
    <row r="14829" spans="1:12" ht="12.75" hidden="1" customHeight="1" x14ac:dyDescent="0.3">
      <c r="A14829" s="1" t="str">
        <f>+A14760</f>
        <v>NO</v>
      </c>
      <c r="E14829" s="69" t="str">
        <f>+$E$79</f>
        <v>EXPERIENCIA ESPECÍFICA NUMERAL 10.1.1 A</v>
      </c>
      <c r="F14829" s="70"/>
      <c r="G14829" s="70"/>
      <c r="H14829" s="70"/>
      <c r="I14829" s="70"/>
      <c r="J14829" s="70"/>
      <c r="K14829" s="70"/>
      <c r="L14829" s="71"/>
    </row>
    <row r="14830" spans="1:12" ht="26.5" hidden="1" customHeight="1" x14ac:dyDescent="0.3">
      <c r="A14830" s="1" t="str">
        <f>+A14760</f>
        <v>NO</v>
      </c>
      <c r="E14830" s="72"/>
      <c r="F14830" s="325" t="str">
        <f>+$F$80</f>
        <v>Por lo menos uno (1) de los contratos válidos aportados como experiencia general debe corresponder mínimo al 60% del presupuesto oficial del presente proceso de selección.  (SMMLV)</v>
      </c>
      <c r="G14830" s="326"/>
      <c r="H14830" s="326"/>
      <c r="I14830" s="326"/>
      <c r="J14830" s="326"/>
      <c r="K14830" s="73" t="s">
        <v>124</v>
      </c>
      <c r="L14830" s="74" t="s">
        <v>124</v>
      </c>
    </row>
    <row r="14831" spans="1:12" ht="23.5" hidden="1" customHeight="1" x14ac:dyDescent="0.3">
      <c r="A14831" s="1" t="str">
        <f>+A14760</f>
        <v>NO</v>
      </c>
      <c r="E14831" s="63"/>
      <c r="F14831" s="325" t="str">
        <f>+$F$81</f>
        <v xml:space="preserve">Deberá acreditarse en al menos uno (1) de los contratos válidos aportados como experiencia general una </v>
      </c>
      <c r="G14831" s="326"/>
      <c r="H14831" s="326"/>
      <c r="I14831" s="326"/>
      <c r="J14831" s="326"/>
      <c r="K14831" s="73" t="s">
        <v>124</v>
      </c>
      <c r="L14831" s="74" t="s">
        <v>124</v>
      </c>
    </row>
    <row r="14832" spans="1:12" ht="23.5" hidden="1" customHeight="1" x14ac:dyDescent="0.3">
      <c r="A14832" s="18" t="s">
        <v>30</v>
      </c>
      <c r="E14832" s="63"/>
      <c r="F14832" s="325" t="str">
        <f>+$F$82</f>
        <v xml:space="preserve">Deberá acreditarse en al menos uno (1) de los contratos válidos aportados interventoría a intervención de </v>
      </c>
      <c r="G14832" s="326"/>
      <c r="H14832" s="326"/>
      <c r="I14832" s="326"/>
      <c r="J14832" s="326"/>
      <c r="K14832" s="73">
        <f>+$K$82</f>
        <v>0</v>
      </c>
      <c r="L14832" s="74" t="s">
        <v>124</v>
      </c>
    </row>
    <row r="14833" spans="1:12" ht="36" hidden="1" customHeight="1" x14ac:dyDescent="0.3">
      <c r="A14833" s="18" t="s">
        <v>30</v>
      </c>
      <c r="E14833" s="63"/>
      <c r="F14833" s="325" t="str">
        <f>+$F$83</f>
        <v xml:space="preserve">Deberá acreditarse en al menos uno (1) de los contratos válidos aportados interventoría a intervención de </v>
      </c>
      <c r="G14833" s="326"/>
      <c r="H14833" s="326"/>
      <c r="I14833" s="326"/>
      <c r="J14833" s="326"/>
      <c r="K14833" s="75">
        <f>+$K$83</f>
        <v>0</v>
      </c>
      <c r="L14833" s="76" t="s">
        <v>124</v>
      </c>
    </row>
    <row r="14834" spans="1:12" hidden="1" x14ac:dyDescent="0.3">
      <c r="A14834" s="1" t="str">
        <f>+A14760</f>
        <v>NO</v>
      </c>
      <c r="E14834" s="51"/>
      <c r="F14834" s="50"/>
      <c r="G14834" s="51"/>
      <c r="H14834" s="51"/>
      <c r="I14834" s="51"/>
      <c r="J14834" s="51"/>
      <c r="K14834" s="51"/>
      <c r="L14834" s="51"/>
    </row>
    <row r="14835" spans="1:12" ht="12.75" hidden="1" customHeight="1" x14ac:dyDescent="0.3">
      <c r="A14835" s="1" t="str">
        <f>+A14760</f>
        <v>NO</v>
      </c>
      <c r="E14835" s="40" t="str">
        <f>+$E$85</f>
        <v>VALOR MÍNIMO A CERIFICAR % P.O EN SMMMLV. NUMERAL 3.9.1</v>
      </c>
      <c r="F14835" s="41"/>
      <c r="G14835" s="41"/>
      <c r="H14835" s="41"/>
      <c r="I14835" s="41"/>
      <c r="J14835" s="41"/>
      <c r="K14835" s="41"/>
      <c r="L14835" s="42"/>
    </row>
    <row r="14836" spans="1:12" hidden="1" x14ac:dyDescent="0.3">
      <c r="A14836" s="1" t="str">
        <f>+A14760</f>
        <v>NO</v>
      </c>
      <c r="C14836" s="1" t="str">
        <f>"M"&amp;C14760</f>
        <v>M</v>
      </c>
      <c r="E14836" s="77" t="str">
        <f>+$E$86</f>
        <v>100% P.O.</v>
      </c>
      <c r="F14836" s="78"/>
      <c r="G14836" s="61">
        <v>242.41716883554506</v>
      </c>
      <c r="H14836" s="124" t="str">
        <f>+$H$86</f>
        <v>TOTAL EJECUTADO DE CONTRATOS ACREDITADOS</v>
      </c>
      <c r="I14836" s="124"/>
      <c r="J14836" s="124"/>
      <c r="K14836" s="55" t="s">
        <v>124</v>
      </c>
      <c r="L14836" s="47" t="s">
        <v>124</v>
      </c>
    </row>
    <row r="14837" spans="1:12" hidden="1" x14ac:dyDescent="0.3">
      <c r="A14837" s="1" t="str">
        <f>+A14760</f>
        <v>NO</v>
      </c>
      <c r="E14837" s="39"/>
      <c r="F14837" s="39"/>
      <c r="G14837" s="39"/>
      <c r="H14837" s="39"/>
      <c r="I14837" s="39"/>
      <c r="J14837" s="39"/>
      <c r="K14837" s="39"/>
      <c r="L14837" s="39"/>
    </row>
    <row r="14838" spans="1:12" ht="12.75" hidden="1" customHeight="1" x14ac:dyDescent="0.3">
      <c r="A14838" s="18" t="s">
        <v>30</v>
      </c>
      <c r="B14838" s="18"/>
      <c r="E14838" s="40" t="str">
        <f>+$E$88</f>
        <v>CONSIDERACIONES PARA LA VALIDEZ DE LA EXPERIENCIA REQUERIDA: EXPERIENCIA PROPONENTES PLURALES NUMERAL 10.1.2 D</v>
      </c>
      <c r="F14838" s="41"/>
      <c r="G14838" s="41"/>
      <c r="H14838" s="41"/>
      <c r="I14838" s="41"/>
      <c r="J14838" s="41"/>
      <c r="K14838" s="41"/>
      <c r="L14838" s="42"/>
    </row>
    <row r="14839" spans="1:12" ht="28" hidden="1" customHeight="1" x14ac:dyDescent="0.3">
      <c r="A14839" s="18" t="s">
        <v>30</v>
      </c>
      <c r="B14839" s="18"/>
      <c r="C14839" s="1" t="str">
        <f>"O"&amp;C14760</f>
        <v>O</v>
      </c>
      <c r="E14839" s="80" t="str">
        <f>+$E$89</f>
        <v>i)</v>
      </c>
      <c r="F14839" s="327" t="str">
        <f>+$F$89</f>
        <v>Uno de los integrantes debe aportar como mínimo el cincuenta por ciento (50 %) de la experiencia solicitada</v>
      </c>
      <c r="G14839" s="328"/>
      <c r="H14839" s="328"/>
      <c r="I14839" s="328"/>
      <c r="J14839" s="328"/>
      <c r="K14839" s="73" t="s">
        <v>124</v>
      </c>
      <c r="L14839" s="47" t="s">
        <v>124</v>
      </c>
    </row>
    <row r="14840" spans="1:12" ht="28" hidden="1" customHeight="1" x14ac:dyDescent="0.3">
      <c r="A14840" s="18" t="s">
        <v>30</v>
      </c>
      <c r="B14840" s="18"/>
      <c r="C14840" s="1" t="str">
        <f>"O"&amp;C14760</f>
        <v>O</v>
      </c>
      <c r="E14840" s="80" t="str">
        <f>+$E$90</f>
        <v>ii)</v>
      </c>
      <c r="F14840" s="327" t="str">
        <f>+$F$90</f>
        <v>Todos los demás ntegrantes deben acreditar al menos el cinco por ciento (5 %) de la experiencia solicitada, solo uno (1) de los integrantes podrá no acreditar experiencia pero su porcentaje de participación  no podrá superar el diez por ciento (10 %)</v>
      </c>
      <c r="G14840" s="328"/>
      <c r="H14840" s="328"/>
      <c r="I14840" s="328"/>
      <c r="J14840" s="328"/>
      <c r="K14840" s="73" t="s">
        <v>124</v>
      </c>
      <c r="L14840" s="47" t="s">
        <v>124</v>
      </c>
    </row>
    <row r="14841" spans="1:12" hidden="1" x14ac:dyDescent="0.3">
      <c r="A14841" s="18" t="s">
        <v>30</v>
      </c>
      <c r="B14841" s="18"/>
      <c r="E14841" s="39"/>
      <c r="F14841" s="39"/>
      <c r="G14841" s="39"/>
      <c r="H14841" s="39"/>
      <c r="I14841" s="39"/>
      <c r="J14841" s="39"/>
      <c r="K14841" s="39"/>
      <c r="L14841" s="39"/>
    </row>
    <row r="14842" spans="1:12" ht="13" hidden="1" customHeight="1" x14ac:dyDescent="0.3">
      <c r="A14842" s="18" t="str">
        <f>+A14760</f>
        <v>NO</v>
      </c>
      <c r="B14842" s="18"/>
      <c r="E14842" s="69" t="str">
        <f>+$E$92</f>
        <v>VERIFICACIÓN Y ASIGNACIÓN DE PUNTAJE POR LA EXPERIENCIA DEL PROPONENTE</v>
      </c>
      <c r="F14842" s="70"/>
      <c r="G14842" s="70"/>
      <c r="H14842" s="70"/>
      <c r="I14842" s="70"/>
      <c r="J14842" s="70"/>
      <c r="K14842" s="70"/>
      <c r="L14842" s="71"/>
    </row>
    <row r="14843" spans="1:12" hidden="1" x14ac:dyDescent="0.3">
      <c r="A14843" s="18" t="str">
        <f>+A14760</f>
        <v>NO</v>
      </c>
      <c r="B14843" s="18"/>
      <c r="E14843" s="81"/>
      <c r="F14843" s="323" t="str">
        <f>+$F$93</f>
        <v>No. CONTRATOS QUE ACREDITAN LA EXPERIENCIA (NO OBJETO DE SUBSANACIÓN)</v>
      </c>
      <c r="G14843" s="324"/>
      <c r="H14843" s="324"/>
      <c r="I14843" s="324"/>
      <c r="J14843" s="324"/>
      <c r="K14843" s="82"/>
      <c r="L14843" s="83" t="s">
        <v>124</v>
      </c>
    </row>
    <row r="14844" spans="1:12" ht="13" hidden="1" customHeight="1" x14ac:dyDescent="0.3">
      <c r="A14844" s="18" t="str">
        <f>+A14760</f>
        <v>NO</v>
      </c>
      <c r="B14844" s="18"/>
      <c r="E14844" s="84"/>
      <c r="F14844" s="323" t="str">
        <f>+$F$94</f>
        <v>TOTAL EJECUTADO DE CONTRATOS ACREDITADOS PROPUESTA INICIAL</v>
      </c>
      <c r="G14844" s="324"/>
      <c r="H14844" s="324"/>
      <c r="I14844" s="324"/>
      <c r="J14844" s="324"/>
      <c r="K14844" s="85"/>
      <c r="L14844" s="86" t="s">
        <v>124</v>
      </c>
    </row>
    <row r="14845" spans="1:12" ht="13" hidden="1" customHeight="1" x14ac:dyDescent="0.3">
      <c r="A14845" s="18" t="str">
        <f>+A14760</f>
        <v>NO</v>
      </c>
      <c r="B14845" s="18"/>
      <c r="E14845" s="87"/>
      <c r="F14845" s="323" t="str">
        <f>+$F$95</f>
        <v>PROMEDIO VALOR ACREDITADO EN SMMLV</v>
      </c>
      <c r="G14845" s="324"/>
      <c r="H14845" s="324"/>
      <c r="I14845" s="324"/>
      <c r="J14845" s="324"/>
      <c r="K14845" s="66"/>
      <c r="L14845" s="88" t="s">
        <v>124</v>
      </c>
    </row>
    <row r="14846" spans="1:12" hidden="1" x14ac:dyDescent="0.3">
      <c r="A14846" s="18" t="str">
        <f>+A14760</f>
        <v>NO</v>
      </c>
      <c r="B14846" s="18"/>
      <c r="E14846" s="89"/>
      <c r="F14846" s="89"/>
      <c r="G14846" s="89"/>
      <c r="H14846" s="89"/>
      <c r="I14846" s="89"/>
      <c r="J14846" s="89"/>
      <c r="K14846" s="89"/>
      <c r="L14846" s="89"/>
    </row>
    <row r="14847" spans="1:12" ht="13" hidden="1" customHeight="1" x14ac:dyDescent="0.3">
      <c r="A14847" s="18" t="str">
        <f>+A14760</f>
        <v>NO</v>
      </c>
      <c r="B14847" s="18"/>
      <c r="E14847" s="69" t="str">
        <f>+$E$97</f>
        <v>3.9.2 EXIGENCIAS MÍNIMAS DE EXPERIENCIA Y FORMACIÓN ACADÉMICA DEL EQUIPO DE TRABAJO</v>
      </c>
      <c r="F14847" s="70"/>
      <c r="G14847" s="70"/>
      <c r="H14847" s="70"/>
      <c r="I14847" s="70"/>
      <c r="J14847" s="70"/>
      <c r="K14847" s="70"/>
      <c r="L14847" s="71"/>
    </row>
    <row r="14848" spans="1:12" hidden="1" x14ac:dyDescent="0.3">
      <c r="A14848" s="18" t="str">
        <f>+A14760</f>
        <v>NO</v>
      </c>
      <c r="B14848" s="18"/>
      <c r="E14848" s="90" t="str">
        <f>+$E$98</f>
        <v>Formulario 8</v>
      </c>
      <c r="F14848" s="315" t="s">
        <v>46</v>
      </c>
      <c r="G14848" s="316"/>
      <c r="H14848" s="317"/>
      <c r="I14848" s="318"/>
      <c r="J14848" s="318"/>
      <c r="K14848" s="318"/>
      <c r="L14848" s="319"/>
    </row>
    <row r="14849" spans="1:12" hidden="1" x14ac:dyDescent="0.3">
      <c r="A14849" s="18" t="str">
        <f>+A14760</f>
        <v>NO</v>
      </c>
      <c r="B14849" s="18"/>
      <c r="E14849" s="91" t="s">
        <v>124</v>
      </c>
      <c r="F14849" s="91" t="str">
        <f>+$F$99</f>
        <v>Director de Interventoría</v>
      </c>
      <c r="G14849" s="91" t="str">
        <f>+$G$99</f>
        <v>Residente de Interventoría</v>
      </c>
      <c r="H14849" s="320"/>
      <c r="I14849" s="321"/>
      <c r="J14849" s="321"/>
      <c r="K14849" s="321"/>
      <c r="L14849" s="322"/>
    </row>
    <row r="14850" spans="1:12" hidden="1" x14ac:dyDescent="0.3">
      <c r="A14850" s="18" t="str">
        <f>+A14760</f>
        <v>NO</v>
      </c>
      <c r="B14850" s="18"/>
      <c r="E14850" s="304" t="str">
        <f>+$E$100</f>
        <v>OBSERVACIONES RESPECTO REQUISITO HABILITANTE DEL PERSONAL CLAVE EVALUABLE</v>
      </c>
      <c r="F14850" s="305"/>
      <c r="G14850" s="305"/>
      <c r="H14850" s="305"/>
      <c r="I14850" s="305"/>
      <c r="J14850" s="305"/>
      <c r="K14850" s="305"/>
      <c r="L14850" s="305"/>
    </row>
    <row r="14851" spans="1:12" hidden="1" x14ac:dyDescent="0.3">
      <c r="A14851" s="18" t="str">
        <f>+A14760</f>
        <v>NO</v>
      </c>
      <c r="B14851" s="18"/>
      <c r="E14851" s="312" t="s">
        <v>124</v>
      </c>
      <c r="F14851" s="313"/>
      <c r="G14851" s="313"/>
      <c r="H14851" s="313"/>
      <c r="I14851" s="313"/>
      <c r="J14851" s="313"/>
      <c r="K14851" s="313"/>
      <c r="L14851" s="314"/>
    </row>
    <row r="14852" spans="1:12" hidden="1" x14ac:dyDescent="0.3">
      <c r="A14852" s="18" t="str">
        <f>+A14760</f>
        <v>NO</v>
      </c>
      <c r="B14852" s="18"/>
      <c r="E14852" s="89"/>
      <c r="F14852" s="89"/>
      <c r="G14852" s="89"/>
      <c r="H14852" s="89"/>
      <c r="I14852" s="89"/>
      <c r="J14852" s="89"/>
      <c r="K14852" s="89"/>
      <c r="L14852" s="89"/>
    </row>
    <row r="14853" spans="1:12" ht="13" hidden="1" customHeight="1" x14ac:dyDescent="0.3">
      <c r="A14853" s="18" t="str">
        <f>+A14760</f>
        <v>NO</v>
      </c>
      <c r="B14853" s="18"/>
      <c r="E14853" s="69" t="str">
        <f>+$E$103</f>
        <v>4.2 EQUIPO DE TRABAJO (Personal Clave Evaluable)</v>
      </c>
      <c r="F14853" s="70"/>
      <c r="G14853" s="70"/>
      <c r="H14853" s="70"/>
      <c r="I14853" s="70"/>
      <c r="J14853" s="70"/>
      <c r="K14853" s="70"/>
      <c r="L14853" s="71"/>
    </row>
    <row r="14854" spans="1:12" ht="23.25" hidden="1" customHeight="1" x14ac:dyDescent="0.3">
      <c r="A14854" s="18" t="str">
        <f>+A14760</f>
        <v>NO</v>
      </c>
      <c r="B14854" s="18"/>
      <c r="E14854" s="90" t="str">
        <f>+$E$104</f>
        <v>Formulario 9</v>
      </c>
      <c r="F14854" s="315" t="s">
        <v>46</v>
      </c>
      <c r="G14854" s="316"/>
      <c r="H14854" s="317"/>
      <c r="I14854" s="318"/>
      <c r="J14854" s="318"/>
      <c r="K14854" s="318"/>
      <c r="L14854" s="319"/>
    </row>
    <row r="14855" spans="1:12" hidden="1" x14ac:dyDescent="0.3">
      <c r="A14855" s="18" t="str">
        <f>+A14760</f>
        <v>NO</v>
      </c>
      <c r="B14855" s="18"/>
      <c r="E14855" s="91" t="s">
        <v>124</v>
      </c>
      <c r="F14855" s="91" t="str">
        <f>+$F$99</f>
        <v>Director de Interventoría</v>
      </c>
      <c r="G14855" s="91" t="str">
        <f>+$G$99</f>
        <v>Residente de Interventoría</v>
      </c>
      <c r="H14855" s="320"/>
      <c r="I14855" s="321"/>
      <c r="J14855" s="321"/>
      <c r="K14855" s="321"/>
      <c r="L14855" s="322"/>
    </row>
    <row r="14856" spans="1:12" hidden="1" x14ac:dyDescent="0.3">
      <c r="A14856" s="18" t="str">
        <f>+A14760</f>
        <v>NO</v>
      </c>
      <c r="B14856" s="18"/>
      <c r="E14856" s="89"/>
      <c r="F14856" s="89"/>
      <c r="G14856" s="89"/>
      <c r="H14856" s="89"/>
      <c r="I14856" s="89"/>
      <c r="J14856" s="89"/>
      <c r="K14856" s="89"/>
      <c r="L14856" s="89"/>
    </row>
    <row r="14857" spans="1:12" hidden="1" x14ac:dyDescent="0.3">
      <c r="A14857" s="1" t="str">
        <f>+A14760</f>
        <v>NO</v>
      </c>
      <c r="E14857" s="92" t="str">
        <f>+E14732</f>
        <v>CRITERIOS DE EVALUACIÓN Y PUNTAJE</v>
      </c>
      <c r="F14857" s="93"/>
      <c r="G14857" s="93"/>
      <c r="H14857" s="93"/>
      <c r="I14857" s="93"/>
      <c r="J14857" s="93"/>
      <c r="K14857" s="94"/>
      <c r="L14857" s="95" t="str">
        <f>+$L$107</f>
        <v>PUNTAJE OBTENIDO</v>
      </c>
    </row>
    <row r="14858" spans="1:12" hidden="1" x14ac:dyDescent="0.3">
      <c r="A14858" s="1" t="str">
        <f>+A14760</f>
        <v>NO</v>
      </c>
      <c r="E14858" s="96" t="str">
        <f>+$E$108</f>
        <v>VALOR</v>
      </c>
      <c r="F14858" s="97" t="str">
        <f>+$F$108</f>
        <v>EQUIPO DE TRABAJO (PERSONAL CLAVE EVALUABLE)</v>
      </c>
      <c r="G14858" s="24"/>
      <c r="H14858" s="24"/>
      <c r="I14858" s="24"/>
      <c r="J14858" s="24"/>
      <c r="K14858" s="24"/>
      <c r="L14858" s="98"/>
    </row>
    <row r="14859" spans="1:12" ht="12.75" hidden="1" customHeight="1" x14ac:dyDescent="0.3">
      <c r="A14859" s="1" t="str">
        <f>+A14760</f>
        <v>NO</v>
      </c>
      <c r="E14859" s="96">
        <f>+$E$109</f>
        <v>5</v>
      </c>
      <c r="F14859" s="307" t="str">
        <f>+$F$109</f>
        <v xml:space="preserve"> Experiencia Específica adicional</v>
      </c>
      <c r="G14859" s="308"/>
      <c r="H14859" s="308"/>
      <c r="I14859" s="308"/>
      <c r="J14859" s="308"/>
      <c r="K14859" s="309"/>
      <c r="L14859" s="99" t="str">
        <f>IFERROR(IF(VLOOKUP(C14760,'R. PUNTAJES'!$C$14:$R$213,'R. PUNTAJES'!$I$10,0)="","",VLOOKUP(C14760,'R. PUNTAJES'!$C$14:$R$213,'R. PUNTAJES'!$I$10,0)),"")</f>
        <v/>
      </c>
    </row>
    <row r="14860" spans="1:12" ht="12.75" hidden="1" customHeight="1" x14ac:dyDescent="0.3">
      <c r="A14860" s="1" t="str">
        <f>+A14760</f>
        <v>NO</v>
      </c>
      <c r="E14860" s="96">
        <f>+$E$110</f>
        <v>5</v>
      </c>
      <c r="F14860" s="307" t="str">
        <f>+$F$110</f>
        <v>Formación Académica adicional</v>
      </c>
      <c r="G14860" s="308"/>
      <c r="H14860" s="308"/>
      <c r="I14860" s="308"/>
      <c r="J14860" s="308"/>
      <c r="K14860" s="309"/>
      <c r="L14860" s="99" t="str">
        <f>IFERROR(IF(VLOOKUP(C14760,'R. PUNTAJES'!$C$14:$R$213,'R. PUNTAJES'!$J$10,0)="","",VLOOKUP(C14760,'R. PUNTAJES'!$C$14:$R$213,'R. PUNTAJES'!$J$10,0)),"")</f>
        <v/>
      </c>
    </row>
    <row r="14861" spans="1:12" hidden="1" x14ac:dyDescent="0.3">
      <c r="A14861" s="18" t="str">
        <f>+A14760</f>
        <v>NO</v>
      </c>
      <c r="B14861" s="18"/>
      <c r="E14861" s="100"/>
      <c r="F14861" s="101" t="str">
        <f>+$F$111</f>
        <v>FACTOR DE SOSTENIBILIDAD</v>
      </c>
      <c r="G14861" s="102"/>
      <c r="H14861" s="102"/>
      <c r="I14861" s="102"/>
      <c r="J14861" s="102"/>
      <c r="K14861" s="102"/>
      <c r="L14861" s="103"/>
    </row>
    <row r="14862" spans="1:12" hidden="1" x14ac:dyDescent="0.3">
      <c r="A14862" s="18" t="str">
        <f>+A14760</f>
        <v>NO</v>
      </c>
      <c r="B14862" s="18"/>
      <c r="E14862" s="104">
        <v>1</v>
      </c>
      <c r="F14862" s="105" t="str">
        <f>+$F$112</f>
        <v>Compromisos Sostenibilidad</v>
      </c>
      <c r="G14862" s="106"/>
      <c r="H14862" s="106"/>
      <c r="I14862" s="106"/>
      <c r="J14862" s="106"/>
      <c r="K14862" s="106"/>
      <c r="L14862" s="107" t="str">
        <f>IFERROR(IF(VLOOKUP(C14760,'R. PUNTAJES'!$C$14:$R$213,'R. PUNTAJES'!$K$10,0)="","",VLOOKUP(C14760,'R. PUNTAJES'!$C$14:$R$213,'R. PUNTAJES'!$K$10,0)),"")</f>
        <v/>
      </c>
    </row>
    <row r="14863" spans="1:12" hidden="1" x14ac:dyDescent="0.3">
      <c r="A14863" s="1" t="str">
        <f>+A14760</f>
        <v>NO</v>
      </c>
      <c r="E14863" s="108"/>
      <c r="F14863" s="109" t="str">
        <f>+$F$113</f>
        <v>APOYO A LA INDUSTRIA NACIONAL</v>
      </c>
      <c r="G14863" s="110"/>
      <c r="H14863" s="110"/>
      <c r="I14863" s="110"/>
      <c r="J14863" s="110"/>
      <c r="K14863" s="110"/>
      <c r="L14863" s="111"/>
    </row>
    <row r="14864" spans="1:12" ht="12.75" hidden="1" customHeight="1" x14ac:dyDescent="0.3">
      <c r="A14864" s="1" t="str">
        <f>+A14760</f>
        <v>NO</v>
      </c>
      <c r="E14864" s="96">
        <v>20</v>
      </c>
      <c r="F14864" s="307" t="str">
        <f>+$F$114</f>
        <v>Promoción de Servicios Nacionales o con Trato Nacional</v>
      </c>
      <c r="G14864" s="308"/>
      <c r="H14864" s="308"/>
      <c r="I14864" s="308"/>
      <c r="J14864" s="308"/>
      <c r="K14864" s="309"/>
      <c r="L14864" s="99" t="str">
        <f>IFERROR(IF(VLOOKUP(C14760,'R. PUNTAJES'!$C$14:$R$213,'R. PUNTAJES'!$L$10,0)="","",
IF(VLOOKUP(C14760,'R. PUNTAJES'!$C$14:$R$213,'R. PUNTAJES'!$L$10,0)=5,0,
VLOOKUP(C14760,'R. PUNTAJES'!$C$14:$R$213,'R. PUNTAJES'!$L$10,0))),"")</f>
        <v/>
      </c>
    </row>
    <row r="14865" spans="1:12" ht="12.75" hidden="1" customHeight="1" x14ac:dyDescent="0.3">
      <c r="A14865" s="1" t="str">
        <f>+A14760</f>
        <v>NO</v>
      </c>
      <c r="E14865" s="96">
        <v>5</v>
      </c>
      <c r="F14865" s="307" t="str">
        <f>+$F$115</f>
        <v>Incorporación de componente nacional en servicios extranjeros</v>
      </c>
      <c r="G14865" s="308"/>
      <c r="H14865" s="308"/>
      <c r="I14865" s="308"/>
      <c r="J14865" s="308"/>
      <c r="K14865" s="309"/>
      <c r="L14865" s="99" t="str">
        <f>IFERROR(IF(VLOOKUP(C14760,'R. PUNTAJES'!$C$14:$R$213,'R. PUNTAJES'!$L$10,0)="","",
IF(VLOOKUP(C14760,'R. PUNTAJES'!$C$14:$R$213,'R. PUNTAJES'!$L$10,0)=20,0,
VLOOKUP(C14760,'R. PUNTAJES'!$C$14:$R$213,'R. PUNTAJES'!$L$10,0))),"")</f>
        <v/>
      </c>
    </row>
    <row r="14866" spans="1:12" hidden="1" x14ac:dyDescent="0.3">
      <c r="A14866" s="1" t="str">
        <f>+A14760</f>
        <v>NO</v>
      </c>
      <c r="E14866" s="112"/>
      <c r="F14866" s="97" t="str">
        <f>+$F$116</f>
        <v>VINCULACIÓN DE PERSONAS CON DISCAPACIDAD</v>
      </c>
      <c r="G14866" s="24"/>
      <c r="H14866" s="24"/>
      <c r="I14866" s="24"/>
      <c r="J14866" s="24"/>
      <c r="K14866" s="24"/>
      <c r="L14866" s="98"/>
    </row>
    <row r="14867" spans="1:12" ht="12.75" hidden="1" customHeight="1" x14ac:dyDescent="0.3">
      <c r="A14867" s="1" t="str">
        <f>+A14760</f>
        <v>NO</v>
      </c>
      <c r="E14867" s="96">
        <v>1</v>
      </c>
      <c r="F14867" s="307" t="str">
        <f>+$F$117</f>
        <v xml:space="preserve">Trabajadores vinculados a la planta de personal </v>
      </c>
      <c r="G14867" s="308"/>
      <c r="H14867" s="308"/>
      <c r="I14867" s="308"/>
      <c r="J14867" s="308"/>
      <c r="K14867" s="309"/>
      <c r="L14867" s="99" t="str">
        <f>IFERROR(IF(VLOOKUP(C14760,'R. PUNTAJES'!$C$14:$R$213,'R. PUNTAJES'!$M$10,0)="","",VLOOKUP(C14760,'R. PUNTAJES'!$C$14:$R$213,'R. PUNTAJES'!$M$10,0)),"")</f>
        <v/>
      </c>
    </row>
    <row r="14868" spans="1:12" hidden="1" x14ac:dyDescent="0.3">
      <c r="A14868" s="1" t="str">
        <f>+A14760</f>
        <v>NO</v>
      </c>
      <c r="E14868" s="112"/>
      <c r="F14868" s="97" t="str">
        <f>+$F$118</f>
        <v>EMPRENDIMIENTOS Y EMPRESAS DE MUJERES</v>
      </c>
      <c r="G14868" s="24"/>
      <c r="H14868" s="24"/>
      <c r="I14868" s="24"/>
      <c r="J14868" s="24"/>
      <c r="K14868" s="24"/>
      <c r="L14868" s="98"/>
    </row>
    <row r="14869" spans="1:12" ht="13" hidden="1" customHeight="1" x14ac:dyDescent="0.3">
      <c r="A14869" s="1" t="str">
        <f>+A14760</f>
        <v>NO</v>
      </c>
      <c r="E14869" s="96">
        <v>0.25</v>
      </c>
      <c r="F14869" s="307" t="str">
        <f>+$F$119</f>
        <v>Emprendimientos y empresas de mujeres</v>
      </c>
      <c r="G14869" s="308"/>
      <c r="H14869" s="308"/>
      <c r="I14869" s="308"/>
      <c r="J14869" s="308"/>
      <c r="K14869" s="309"/>
      <c r="L14869" s="113" t="str">
        <f>IFERROR(IF(VLOOKUP(C14760,'R. PUNTAJES'!$C$14:$R$213,'R. PUNTAJES'!$N$10,0)="","",VLOOKUP(C14760,'R. PUNTAJES'!$C$14:$R$213,'R. PUNTAJES'!$N$10,0)),"")</f>
        <v/>
      </c>
    </row>
    <row r="14870" spans="1:12" hidden="1" x14ac:dyDescent="0.3">
      <c r="A14870" s="18" t="str">
        <f>+A14871</f>
        <v>NO</v>
      </c>
      <c r="B14870" s="18"/>
      <c r="E14870" s="112"/>
      <c r="F14870" s="97" t="str">
        <f>+$F$120</f>
        <v>MIPYME</v>
      </c>
      <c r="G14870" s="24"/>
      <c r="H14870" s="24"/>
      <c r="I14870" s="24"/>
      <c r="J14870" s="24"/>
      <c r="K14870" s="24"/>
      <c r="L14870" s="98"/>
    </row>
    <row r="14871" spans="1:12" hidden="1" x14ac:dyDescent="0.3">
      <c r="A14871" s="18" t="str">
        <f>+IF(E14871=0,"NO",1)</f>
        <v>NO</v>
      </c>
      <c r="B14871" s="18"/>
      <c r="E14871" s="96">
        <v>0</v>
      </c>
      <c r="F14871" s="307" t="str">
        <f>+$F$121</f>
        <v>Mipyme</v>
      </c>
      <c r="G14871" s="308"/>
      <c r="H14871" s="308"/>
      <c r="I14871" s="308"/>
      <c r="J14871" s="308"/>
      <c r="K14871" s="309"/>
      <c r="L14871" s="113" t="str">
        <f>IFERROR(IF(VLOOKUP(C14760,'R. PUNTAJES'!$C$14:$R$213,'R. PUNTAJES'!$O$10,0)="","",VLOOKUP(C14760,'R. PUNTAJES'!$C$14:$R$213,'R. PUNTAJES'!$O$10,0)),"")</f>
        <v/>
      </c>
    </row>
    <row r="14872" spans="1:12" hidden="1" x14ac:dyDescent="0.3">
      <c r="A14872" s="1" t="str">
        <f>+A14760</f>
        <v>NO</v>
      </c>
      <c r="E14872" s="112"/>
      <c r="F14872" s="97" t="str">
        <f>+$F$122</f>
        <v>EXPERIENCIA DEL PROPONENTE</v>
      </c>
      <c r="G14872" s="24"/>
      <c r="H14872" s="24"/>
      <c r="I14872" s="24"/>
      <c r="J14872" s="24"/>
      <c r="K14872" s="24"/>
      <c r="L14872" s="98"/>
    </row>
    <row r="14873" spans="1:12" hidden="1" x14ac:dyDescent="0.3">
      <c r="A14873" s="1" t="str">
        <f>+A14760</f>
        <v>NO</v>
      </c>
      <c r="E14873" s="96">
        <v>59.5</v>
      </c>
      <c r="F14873" s="307" t="str">
        <f>+$F$123</f>
        <v>mediana con valor absoluto</v>
      </c>
      <c r="G14873" s="308"/>
      <c r="H14873" s="308"/>
      <c r="I14873" s="308"/>
      <c r="J14873" s="308"/>
      <c r="K14873" s="309"/>
      <c r="L14873" s="113" t="str">
        <f>IFERROR(IF(VLOOKUP(C14760,'R. PUNTAJES'!$C$14:$R$213,'R. PUNTAJES'!$R$10,0)="","",VLOOKUP(C14760,'R. PUNTAJES'!$C$14:$R$213,'R. PUNTAJES'!$R$10,0)),"")</f>
        <v/>
      </c>
    </row>
    <row r="14874" spans="1:12" hidden="1" x14ac:dyDescent="0.3">
      <c r="A14874" s="1" t="str">
        <f>+A14760</f>
        <v>NO</v>
      </c>
      <c r="E14874" s="112"/>
      <c r="F14874" s="97" t="str">
        <f>+$F$124</f>
        <v>MULTAS</v>
      </c>
      <c r="G14874" s="24"/>
      <c r="H14874" s="24"/>
      <c r="I14874" s="24"/>
      <c r="J14874" s="24"/>
      <c r="K14874" s="24"/>
      <c r="L14874" s="98"/>
    </row>
    <row r="14875" spans="1:12" ht="12.75" hidden="1" customHeight="1" x14ac:dyDescent="0.3">
      <c r="A14875" s="1" t="str">
        <f>+A14760</f>
        <v>NO</v>
      </c>
      <c r="E14875" s="96">
        <v>-2</v>
      </c>
      <c r="F14875" s="307" t="str">
        <f>+$F$125</f>
        <v>Una o más multas o cláusulas penales durante el último año</v>
      </c>
      <c r="G14875" s="310"/>
      <c r="H14875" s="310"/>
      <c r="I14875" s="310"/>
      <c r="J14875" s="310"/>
      <c r="K14875" s="311"/>
      <c r="L14875" s="99" t="str">
        <f>IFERROR(IF(VLOOKUP(C14760,'R. PUNTAJES'!$C$14:$R$213,'R. PUNTAJES'!$Q$10,0)="","",VLOOKUP(C14760,'R. PUNTAJES'!$C$14:$R$213,'R. PUNTAJES'!$Q$10,0)),"")</f>
        <v/>
      </c>
    </row>
    <row r="14876" spans="1:12" hidden="1" x14ac:dyDescent="0.3">
      <c r="A14876" s="1" t="str">
        <f>+A14760</f>
        <v>NO</v>
      </c>
      <c r="E14876" s="112"/>
      <c r="F14876" s="97" t="str">
        <f>+$F$126</f>
        <v>OBRAS INCONCLUSAS</v>
      </c>
      <c r="G14876" s="24"/>
      <c r="H14876" s="24"/>
      <c r="I14876" s="24"/>
      <c r="J14876" s="24"/>
      <c r="K14876" s="24"/>
      <c r="L14876" s="98"/>
    </row>
    <row r="14877" spans="1:12" hidden="1" x14ac:dyDescent="0.3">
      <c r="A14877" s="1" t="str">
        <f>+A14760</f>
        <v>NO</v>
      </c>
      <c r="E14877" s="96">
        <v>-1</v>
      </c>
      <c r="F14877" s="301" t="str">
        <f>+$F$127</f>
        <v>Anotación vigente de obra civil inconclusa</v>
      </c>
      <c r="G14877" s="302"/>
      <c r="H14877" s="302"/>
      <c r="I14877" s="302"/>
      <c r="J14877" s="302"/>
      <c r="K14877" s="303"/>
      <c r="L14877" s="99" t="str">
        <f>IFERROR(IF(VLOOKUP(C14760,'R. PUNTAJES'!$C$14:$R$213,'R. PUNTAJES'!$P$10,0)="","",VLOOKUP(C14760,'R. PUNTAJES'!$C$14:$R$213,'R. PUNTAJES'!$P$10,0)),"")</f>
        <v/>
      </c>
    </row>
    <row r="14878" spans="1:12" ht="7.5" hidden="1" customHeight="1" x14ac:dyDescent="0.3">
      <c r="A14878" s="1" t="str">
        <f>+A14760</f>
        <v>NO</v>
      </c>
      <c r="E14878" s="114"/>
      <c r="F14878" s="45"/>
      <c r="G14878" s="45"/>
      <c r="H14878" s="45"/>
      <c r="I14878" s="45"/>
      <c r="J14878" s="45"/>
      <c r="K14878" s="45"/>
      <c r="L14878" s="48"/>
    </row>
    <row r="14879" spans="1:12" hidden="1" x14ac:dyDescent="0.3">
      <c r="A14879" s="1" t="str">
        <f>+A14760</f>
        <v>NO</v>
      </c>
      <c r="E14879" s="115" t="str">
        <f>+$E$129</f>
        <v>PUNTAJE TOTAL</v>
      </c>
      <c r="F14879" s="116"/>
      <c r="G14879" s="116"/>
      <c r="H14879" s="116"/>
      <c r="I14879" s="116"/>
      <c r="J14879" s="116"/>
      <c r="K14879" s="117"/>
      <c r="L14879" s="118">
        <f>IFERROR(IF(VLOOKUP(C14760,'R. PUNTAJES'!$C$14:$R$213,'R. PUNTAJES'!$H$10,0)="RECHAZO","",SUM(L14859:L14877)),"")</f>
        <v>0</v>
      </c>
    </row>
    <row r="14880" spans="1:12" hidden="1" x14ac:dyDescent="0.3">
      <c r="A14880" s="1" t="str">
        <f>+A14760</f>
        <v>NO</v>
      </c>
      <c r="E14880" s="304" t="str">
        <f>+$E$130</f>
        <v>OBSERVACIONES RESPECTO A PUNTAJES</v>
      </c>
      <c r="F14880" s="305"/>
      <c r="G14880" s="305"/>
      <c r="H14880" s="305"/>
      <c r="I14880" s="305"/>
      <c r="J14880" s="305"/>
      <c r="K14880" s="305"/>
      <c r="L14880" s="305"/>
    </row>
    <row r="14881" spans="1:16" ht="12" hidden="1" customHeight="1" x14ac:dyDescent="0.3">
      <c r="A14881" s="1" t="str">
        <f>+A14760</f>
        <v>NO</v>
      </c>
      <c r="E14881" s="306" t="s">
        <v>124</v>
      </c>
      <c r="F14881" s="305"/>
      <c r="G14881" s="305"/>
      <c r="H14881" s="305"/>
      <c r="I14881" s="305"/>
      <c r="J14881" s="305"/>
      <c r="K14881" s="305"/>
      <c r="L14881" s="305"/>
      <c r="N14881" s="119"/>
      <c r="O14881" s="119"/>
      <c r="P14881" s="120"/>
    </row>
    <row r="14882" spans="1:16" ht="3" hidden="1" customHeight="1" x14ac:dyDescent="0.3">
      <c r="A14882" s="1" t="str">
        <f>+A14761</f>
        <v>NO</v>
      </c>
      <c r="E14882" s="121"/>
      <c r="F14882" s="122"/>
      <c r="G14882" s="122"/>
      <c r="H14882" s="122"/>
      <c r="I14882" s="122"/>
      <c r="J14882" s="122"/>
      <c r="K14882" s="122"/>
      <c r="L14882" s="123"/>
    </row>
    <row r="14883" spans="1:16" hidden="1" x14ac:dyDescent="0.3">
      <c r="A14883" s="1" t="str">
        <f>+IF(OR(C14885=""),"NO",1)</f>
        <v>NO</v>
      </c>
      <c r="E14883" s="346"/>
      <c r="F14883" s="347"/>
      <c r="G14883" s="347"/>
      <c r="H14883" s="347"/>
      <c r="I14883" s="347"/>
      <c r="J14883" s="347"/>
      <c r="K14883" s="347"/>
      <c r="L14883" s="347"/>
    </row>
    <row r="14884" spans="1:16" ht="4.5" hidden="1" customHeight="1" x14ac:dyDescent="0.3">
      <c r="A14884" s="1" t="str">
        <f>+A14885</f>
        <v>NO</v>
      </c>
      <c r="E14884" s="15"/>
      <c r="F14884" s="16"/>
      <c r="G14884" s="16"/>
      <c r="H14884" s="16"/>
      <c r="I14884" s="16"/>
      <c r="J14884" s="16"/>
      <c r="K14884" s="16"/>
      <c r="L14884" s="17"/>
    </row>
    <row r="14885" spans="1:16" ht="15.75" hidden="1" customHeight="1" x14ac:dyDescent="0.3">
      <c r="A14885" s="1" t="str">
        <f>+IF(OR(C14885=""),"NO",1)</f>
        <v>NO</v>
      </c>
      <c r="B14885" s="1">
        <f>1+MAX($B$1:B14884)</f>
        <v>120</v>
      </c>
      <c r="C14885" s="18" t="s">
        <v>124</v>
      </c>
      <c r="E14885" s="19" t="s">
        <v>124</v>
      </c>
      <c r="F14885" s="20"/>
      <c r="G14885" s="20"/>
      <c r="H14885" s="20"/>
      <c r="I14885" s="21"/>
      <c r="J14885" s="20"/>
      <c r="K14885" s="21"/>
      <c r="L14885" s="22"/>
    </row>
    <row r="14886" spans="1:16" hidden="1" x14ac:dyDescent="0.3">
      <c r="A14886" s="1" t="str">
        <f>A14885</f>
        <v>NO</v>
      </c>
      <c r="E14886" s="23" t="str">
        <f>+$E$11</f>
        <v>Integrantes</v>
      </c>
      <c r="F14886" s="24"/>
      <c r="G14886" s="24"/>
      <c r="H14886" s="24"/>
      <c r="I14886" s="24"/>
      <c r="J14886" s="24"/>
      <c r="K14886" s="25" t="str">
        <f>+$K$11</f>
        <v>Nit</v>
      </c>
      <c r="L14886" s="26" t="str">
        <f>+$L$11</f>
        <v>Part.</v>
      </c>
    </row>
    <row r="14887" spans="1:16" hidden="1" x14ac:dyDescent="0.3">
      <c r="A14887" s="1" t="str">
        <f>+A14886</f>
        <v>NO</v>
      </c>
      <c r="C14887" s="1" t="s">
        <v>124</v>
      </c>
      <c r="E14887" s="27" t="s">
        <v>124</v>
      </c>
      <c r="F14887" s="28"/>
      <c r="G14887" s="28"/>
      <c r="H14887" s="28"/>
      <c r="I14887" s="28"/>
      <c r="J14887" s="28"/>
      <c r="K14887" s="29" t="s">
        <v>124</v>
      </c>
      <c r="L14887" s="30" t="s">
        <v>124</v>
      </c>
    </row>
    <row r="14888" spans="1:16" hidden="1" x14ac:dyDescent="0.3">
      <c r="A14888" s="18" t="str">
        <f>+IF(OR(C14888=""),"NO",1)</f>
        <v>NO</v>
      </c>
      <c r="B14888" s="18"/>
      <c r="C14888" s="1" t="s">
        <v>124</v>
      </c>
      <c r="E14888" s="31" t="s">
        <v>124</v>
      </c>
      <c r="F14888" s="32"/>
      <c r="G14888" s="32"/>
      <c r="H14888" s="32"/>
      <c r="I14888" s="32"/>
      <c r="J14888" s="32"/>
      <c r="K14888" s="33" t="s">
        <v>124</v>
      </c>
      <c r="L14888" s="34" t="s">
        <v>124</v>
      </c>
    </row>
    <row r="14889" spans="1:16" hidden="1" x14ac:dyDescent="0.3">
      <c r="A14889" s="18" t="str">
        <f>+IF(OR(C14889=""),"NO",1)</f>
        <v>NO</v>
      </c>
      <c r="B14889" s="18"/>
      <c r="C14889" s="1" t="s">
        <v>124</v>
      </c>
      <c r="E14889" s="31" t="s">
        <v>124</v>
      </c>
      <c r="F14889" s="32"/>
      <c r="G14889" s="32"/>
      <c r="H14889" s="32"/>
      <c r="I14889" s="32"/>
      <c r="J14889" s="32"/>
      <c r="K14889" s="33" t="s">
        <v>124</v>
      </c>
      <c r="L14889" s="34" t="s">
        <v>124</v>
      </c>
    </row>
    <row r="14890" spans="1:16" hidden="1" x14ac:dyDescent="0.3">
      <c r="A14890" s="18" t="str">
        <f>+IF(OR(C14890=""),"NO",1)</f>
        <v>NO</v>
      </c>
      <c r="B14890" s="18"/>
      <c r="C14890" s="1" t="s">
        <v>124</v>
      </c>
      <c r="E14890" s="31" t="s">
        <v>13</v>
      </c>
      <c r="F14890" s="32"/>
      <c r="G14890" s="32"/>
      <c r="H14890" s="32"/>
      <c r="I14890" s="32"/>
      <c r="J14890" s="32"/>
      <c r="K14890" s="33"/>
      <c r="L14890" s="34"/>
    </row>
    <row r="14891" spans="1:16" hidden="1" x14ac:dyDescent="0.3">
      <c r="A14891" s="18" t="str">
        <f>+IF(OR(C14891=""),"NO",1)</f>
        <v>NO</v>
      </c>
      <c r="B14891" s="18"/>
      <c r="C14891" s="1" t="s">
        <v>124</v>
      </c>
      <c r="E14891" s="31" t="s">
        <v>13</v>
      </c>
      <c r="F14891" s="32"/>
      <c r="G14891" s="32"/>
      <c r="H14891" s="32"/>
      <c r="I14891" s="32"/>
      <c r="J14891" s="32"/>
      <c r="K14891" s="33"/>
      <c r="L14891" s="34"/>
    </row>
    <row r="14892" spans="1:16" hidden="1" x14ac:dyDescent="0.3">
      <c r="A14892" s="18" t="str">
        <f>+IF(OR(C14892=""),"NO",1)</f>
        <v>NO</v>
      </c>
      <c r="B14892" s="18"/>
      <c r="C14892" s="1" t="s">
        <v>124</v>
      </c>
      <c r="E14892" s="35" t="s">
        <v>13</v>
      </c>
      <c r="F14892" s="36"/>
      <c r="G14892" s="36"/>
      <c r="H14892" s="36"/>
      <c r="I14892" s="36"/>
      <c r="J14892" s="36"/>
      <c r="K14892" s="37"/>
      <c r="L14892" s="38"/>
    </row>
    <row r="14893" spans="1:16" ht="5.15" hidden="1" customHeight="1" x14ac:dyDescent="0.3">
      <c r="A14893" s="1" t="str">
        <f>+A14885</f>
        <v>NO</v>
      </c>
      <c r="E14893" s="39"/>
      <c r="F14893" s="39"/>
      <c r="G14893" s="39"/>
      <c r="H14893" s="39"/>
      <c r="I14893" s="39"/>
      <c r="J14893" s="39"/>
      <c r="K14893" s="39"/>
      <c r="L14893" s="39"/>
    </row>
    <row r="14894" spans="1:16" ht="15.75" hidden="1" customHeight="1" x14ac:dyDescent="0.3">
      <c r="A14894" s="1" t="str">
        <f>+A14885</f>
        <v>NO</v>
      </c>
      <c r="E14894" s="40" t="str">
        <f>+$E$19</f>
        <v>RESULTADO DE EVALUACIÓN TÉCNICA</v>
      </c>
      <c r="F14894" s="41"/>
      <c r="G14894" s="41"/>
      <c r="H14894" s="41"/>
      <c r="I14894" s="41"/>
      <c r="J14894" s="41"/>
      <c r="K14894" s="41"/>
      <c r="L14894" s="42"/>
    </row>
    <row r="14895" spans="1:16" hidden="1" x14ac:dyDescent="0.3">
      <c r="A14895" s="1" t="str">
        <f>+A14885</f>
        <v>NO</v>
      </c>
      <c r="E14895" s="43"/>
      <c r="F14895" s="44" t="str">
        <f>+$F$20</f>
        <v>Experiencia</v>
      </c>
      <c r="G14895" s="45"/>
      <c r="H14895" s="45"/>
      <c r="I14895" s="45"/>
      <c r="J14895" s="45"/>
      <c r="K14895" s="46"/>
      <c r="L14895" s="47" t="s">
        <v>124</v>
      </c>
    </row>
    <row r="14896" spans="1:16" hidden="1" x14ac:dyDescent="0.3">
      <c r="A14896" s="1" t="str">
        <f>+A14885</f>
        <v>NO</v>
      </c>
      <c r="E14896" s="348" t="str">
        <f>+$E$21</f>
        <v>OBSERVACIONES RESPECTO A LA EVALUACIÓN DE EXPERIENCIA</v>
      </c>
      <c r="F14896" s="308"/>
      <c r="G14896" s="308"/>
      <c r="H14896" s="308"/>
      <c r="I14896" s="308"/>
      <c r="J14896" s="308"/>
      <c r="K14896" s="308"/>
      <c r="L14896" s="349"/>
    </row>
    <row r="14897" spans="1:12" hidden="1" x14ac:dyDescent="0.3">
      <c r="A14897" s="1" t="str">
        <f>+A14885</f>
        <v>NO</v>
      </c>
      <c r="E14897" s="350" t="s">
        <v>124</v>
      </c>
      <c r="F14897" s="351"/>
      <c r="G14897" s="351"/>
      <c r="H14897" s="351"/>
      <c r="I14897" s="351"/>
      <c r="J14897" s="351"/>
      <c r="K14897" s="351"/>
      <c r="L14897" s="352"/>
    </row>
    <row r="14898" spans="1:12" ht="5.15" hidden="1" customHeight="1" x14ac:dyDescent="0.3">
      <c r="A14898" s="1" t="str">
        <f>+A14885</f>
        <v>NO</v>
      </c>
      <c r="E14898" s="39"/>
      <c r="F14898" s="39"/>
      <c r="G14898" s="39"/>
      <c r="H14898" s="39"/>
      <c r="I14898" s="39"/>
      <c r="J14898" s="39"/>
      <c r="K14898" s="39"/>
      <c r="L14898" s="39"/>
    </row>
    <row r="14899" spans="1:12" ht="12.75" hidden="1" customHeight="1" x14ac:dyDescent="0.3">
      <c r="A14899" s="1" t="str">
        <f>+A14885</f>
        <v>NO</v>
      </c>
      <c r="E14899" s="40" t="str">
        <f>+$E$24</f>
        <v>EXPERIENCIA HABILITANTE: CONTRATOS PRESENTADOS</v>
      </c>
      <c r="F14899" s="41"/>
      <c r="G14899" s="41"/>
      <c r="H14899" s="41"/>
      <c r="I14899" s="41"/>
      <c r="J14899" s="41"/>
      <c r="K14899" s="41"/>
      <c r="L14899" s="42"/>
    </row>
    <row r="14900" spans="1:12" ht="8.5" hidden="1" customHeight="1" x14ac:dyDescent="0.3">
      <c r="A14900" s="1" t="str">
        <f>+A14885</f>
        <v>NO</v>
      </c>
      <c r="E14900" s="49"/>
      <c r="F14900" s="50"/>
      <c r="G14900" s="51"/>
      <c r="H14900" s="51"/>
      <c r="I14900" s="51"/>
      <c r="J14900" s="51"/>
      <c r="K14900" s="51"/>
      <c r="L14900" s="52"/>
    </row>
    <row r="14901" spans="1:12" hidden="1" x14ac:dyDescent="0.3">
      <c r="A14901" s="18" t="str">
        <f>+IF(OR(C14901=""),"NO",1)</f>
        <v>NO</v>
      </c>
      <c r="B14901" s="18"/>
      <c r="C14901" s="1" t="s">
        <v>124</v>
      </c>
      <c r="E14901" s="329">
        <v>1</v>
      </c>
      <c r="F14901" s="53" t="str">
        <f>+$F$26</f>
        <v>OBJETO</v>
      </c>
      <c r="G14901" s="332" t="s">
        <v>124</v>
      </c>
      <c r="H14901" s="333"/>
      <c r="I14901" s="333"/>
      <c r="J14901" s="333"/>
      <c r="K14901" s="333"/>
      <c r="L14901" s="334"/>
    </row>
    <row r="14902" spans="1:12" hidden="1" x14ac:dyDescent="0.3">
      <c r="A14902" s="18" t="str">
        <f>+IF(OR(C14901=""),"NO",1)</f>
        <v>NO</v>
      </c>
      <c r="B14902" s="18"/>
      <c r="E14902" s="330"/>
      <c r="F14902" s="54" t="str">
        <f>+$F$27</f>
        <v>CONTRATANTE</v>
      </c>
      <c r="G14902" s="335" t="s">
        <v>124</v>
      </c>
      <c r="H14902" s="310"/>
      <c r="I14902" s="310"/>
      <c r="J14902" s="310"/>
      <c r="K14902" s="310"/>
      <c r="L14902" s="336"/>
    </row>
    <row r="14903" spans="1:12" hidden="1" x14ac:dyDescent="0.3">
      <c r="A14903" s="18" t="str">
        <f>+IF(OR(C14901=""),"NO",1)</f>
        <v>NO</v>
      </c>
      <c r="B14903" s="18"/>
      <c r="E14903" s="330"/>
      <c r="F14903" s="54" t="str">
        <f>+$F$28</f>
        <v>APORTANTE</v>
      </c>
      <c r="G14903" s="337" t="s">
        <v>124</v>
      </c>
      <c r="H14903" s="338"/>
      <c r="I14903" s="338"/>
      <c r="J14903" s="338"/>
      <c r="K14903" s="338"/>
      <c r="L14903" s="339"/>
    </row>
    <row r="14904" spans="1:12" hidden="1" x14ac:dyDescent="0.3">
      <c r="A14904" s="18" t="str">
        <f>+IF(OR(C14901=""),"NO",1)</f>
        <v>NO</v>
      </c>
      <c r="B14904" s="18"/>
      <c r="E14904" s="330"/>
      <c r="F14904" s="54" t="str">
        <f>+$F$29</f>
        <v>VALOR /SMMLV)</v>
      </c>
      <c r="G14904" s="55" t="s">
        <v>124</v>
      </c>
      <c r="H14904" s="56" t="str">
        <f>+$H$29</f>
        <v>% PART..</v>
      </c>
      <c r="I14904" s="57" t="s">
        <v>124</v>
      </c>
      <c r="J14904" s="58" t="str">
        <f>+$J$29</f>
        <v>VALOR ACREDITADO</v>
      </c>
      <c r="K14904" s="59"/>
      <c r="L14904" s="47" t="s">
        <v>124</v>
      </c>
    </row>
    <row r="14905" spans="1:12" hidden="1" x14ac:dyDescent="0.3">
      <c r="A14905" s="18" t="str">
        <f>+IF(OR(C14901=""),"NO",1)</f>
        <v>NO</v>
      </c>
      <c r="B14905" s="18"/>
      <c r="E14905" s="330"/>
      <c r="F14905" s="60" t="str">
        <f>+$F$30</f>
        <v>EXPERIENCIA APORTADA</v>
      </c>
      <c r="G14905" s="340" t="s">
        <v>124</v>
      </c>
      <c r="H14905" s="341"/>
      <c r="I14905" s="341"/>
      <c r="J14905" s="341"/>
      <c r="K14905" s="341"/>
      <c r="L14905" s="342"/>
    </row>
    <row r="14906" spans="1:12" hidden="1" x14ac:dyDescent="0.3">
      <c r="A14906" s="18" t="str">
        <f>+IF(OR(C14901=""),"NO",1)</f>
        <v>NO</v>
      </c>
      <c r="B14906" s="18"/>
      <c r="E14906" s="331"/>
      <c r="F14906" s="62" t="str">
        <f>+$F$31</f>
        <v>OBSERVACIÓN</v>
      </c>
      <c r="G14906" s="343" t="s">
        <v>124</v>
      </c>
      <c r="H14906" s="344"/>
      <c r="I14906" s="344"/>
      <c r="J14906" s="344"/>
      <c r="K14906" s="344"/>
      <c r="L14906" s="345"/>
    </row>
    <row r="14907" spans="1:12" ht="8.5" hidden="1" customHeight="1" x14ac:dyDescent="0.3">
      <c r="A14907" s="18" t="str">
        <f>+IF(OR(C14901=""),"NO",1)</f>
        <v>NO</v>
      </c>
      <c r="B14907" s="18"/>
      <c r="E14907" s="49"/>
      <c r="F14907" s="50"/>
      <c r="G14907" s="51"/>
      <c r="H14907" s="51"/>
      <c r="I14907" s="51"/>
      <c r="J14907" s="51"/>
      <c r="K14907" s="51"/>
      <c r="L14907" s="52"/>
    </row>
    <row r="14908" spans="1:12" hidden="1" x14ac:dyDescent="0.3">
      <c r="A14908" s="18" t="str">
        <f t="shared" ref="A14908" si="4998">+IF(OR(C14908=""),"NO",1)</f>
        <v>NO</v>
      </c>
      <c r="B14908" s="18"/>
      <c r="C14908" s="1" t="s">
        <v>124</v>
      </c>
      <c r="E14908" s="329">
        <v>2</v>
      </c>
      <c r="F14908" s="53" t="str">
        <f>+$F$26</f>
        <v>OBJETO</v>
      </c>
      <c r="G14908" s="332" t="s">
        <v>124</v>
      </c>
      <c r="H14908" s="333"/>
      <c r="I14908" s="333"/>
      <c r="J14908" s="333"/>
      <c r="K14908" s="333"/>
      <c r="L14908" s="334"/>
    </row>
    <row r="14909" spans="1:12" hidden="1" x14ac:dyDescent="0.3">
      <c r="A14909" s="18" t="str">
        <f t="shared" ref="A14909" si="4999">+IF(OR(C14908=""),"NO",1)</f>
        <v>NO</v>
      </c>
      <c r="B14909" s="18"/>
      <c r="E14909" s="330"/>
      <c r="F14909" s="54" t="str">
        <f>+$F$27</f>
        <v>CONTRATANTE</v>
      </c>
      <c r="G14909" s="335" t="s">
        <v>124</v>
      </c>
      <c r="H14909" s="310"/>
      <c r="I14909" s="310"/>
      <c r="J14909" s="310"/>
      <c r="K14909" s="310"/>
      <c r="L14909" s="336"/>
    </row>
    <row r="14910" spans="1:12" hidden="1" x14ac:dyDescent="0.3">
      <c r="A14910" s="18" t="str">
        <f t="shared" ref="A14910" si="5000">+IF(OR(C14908=""),"NO",1)</f>
        <v>NO</v>
      </c>
      <c r="B14910" s="18"/>
      <c r="E14910" s="330"/>
      <c r="F14910" s="54" t="str">
        <f>+$F$28</f>
        <v>APORTANTE</v>
      </c>
      <c r="G14910" s="337" t="s">
        <v>124</v>
      </c>
      <c r="H14910" s="338"/>
      <c r="I14910" s="338"/>
      <c r="J14910" s="338"/>
      <c r="K14910" s="338"/>
      <c r="L14910" s="339"/>
    </row>
    <row r="14911" spans="1:12" hidden="1" x14ac:dyDescent="0.3">
      <c r="A14911" s="18" t="str">
        <f t="shared" ref="A14911" si="5001">+IF(OR(C14908=""),"NO",1)</f>
        <v>NO</v>
      </c>
      <c r="B14911" s="18"/>
      <c r="E14911" s="330"/>
      <c r="F14911" s="54" t="str">
        <f>+$F$29</f>
        <v>VALOR /SMMLV)</v>
      </c>
      <c r="G14911" s="55" t="s">
        <v>124</v>
      </c>
      <c r="H14911" s="56" t="str">
        <f>+$H$29</f>
        <v>% PART..</v>
      </c>
      <c r="I14911" s="57" t="s">
        <v>124</v>
      </c>
      <c r="J14911" s="58" t="str">
        <f>+$J$29</f>
        <v>VALOR ACREDITADO</v>
      </c>
      <c r="K14911" s="59"/>
      <c r="L14911" s="47" t="s">
        <v>124</v>
      </c>
    </row>
    <row r="14912" spans="1:12" hidden="1" x14ac:dyDescent="0.3">
      <c r="A14912" s="18" t="str">
        <f t="shared" ref="A14912" si="5002">+IF(OR(C14908=""),"NO",1)</f>
        <v>NO</v>
      </c>
      <c r="B14912" s="18"/>
      <c r="E14912" s="330"/>
      <c r="F14912" s="60" t="str">
        <f>+$F$30</f>
        <v>EXPERIENCIA APORTADA</v>
      </c>
      <c r="G14912" s="340" t="s">
        <v>124</v>
      </c>
      <c r="H14912" s="341"/>
      <c r="I14912" s="341"/>
      <c r="J14912" s="341"/>
      <c r="K14912" s="341"/>
      <c r="L14912" s="342"/>
    </row>
    <row r="14913" spans="1:12" hidden="1" x14ac:dyDescent="0.3">
      <c r="A14913" s="18" t="str">
        <f t="shared" ref="A14913" si="5003">+IF(OR(C14908=""),"NO",1)</f>
        <v>NO</v>
      </c>
      <c r="B14913" s="18"/>
      <c r="E14913" s="331"/>
      <c r="F14913" s="62" t="str">
        <f>+$F$31</f>
        <v>OBSERVACIÓN</v>
      </c>
      <c r="G14913" s="343" t="s">
        <v>124</v>
      </c>
      <c r="H14913" s="344"/>
      <c r="I14913" s="344"/>
      <c r="J14913" s="344"/>
      <c r="K14913" s="344"/>
      <c r="L14913" s="345"/>
    </row>
    <row r="14914" spans="1:12" ht="8.5" hidden="1" customHeight="1" x14ac:dyDescent="0.3">
      <c r="A14914" s="18" t="str">
        <f t="shared" ref="A14914" si="5004">+IF(OR(C14908=""),"NO",1)</f>
        <v>NO</v>
      </c>
      <c r="B14914" s="18"/>
      <c r="E14914" s="49"/>
      <c r="F14914" s="50"/>
      <c r="G14914" s="51"/>
      <c r="H14914" s="51"/>
      <c r="I14914" s="51"/>
      <c r="J14914" s="51"/>
      <c r="K14914" s="51"/>
      <c r="L14914" s="52"/>
    </row>
    <row r="14915" spans="1:12" hidden="1" x14ac:dyDescent="0.3">
      <c r="A14915" s="18" t="str">
        <f t="shared" ref="A14915" si="5005">+IF(OR(C14915=""),"NO",1)</f>
        <v>NO</v>
      </c>
      <c r="B14915" s="18"/>
      <c r="C14915" s="1" t="s">
        <v>124</v>
      </c>
      <c r="E14915" s="329">
        <v>3</v>
      </c>
      <c r="F14915" s="53" t="str">
        <f>+$F$26</f>
        <v>OBJETO</v>
      </c>
      <c r="G14915" s="332" t="s">
        <v>124</v>
      </c>
      <c r="H14915" s="333"/>
      <c r="I14915" s="333"/>
      <c r="J14915" s="333"/>
      <c r="K14915" s="333"/>
      <c r="L14915" s="334"/>
    </row>
    <row r="14916" spans="1:12" hidden="1" x14ac:dyDescent="0.3">
      <c r="A14916" s="18" t="str">
        <f t="shared" ref="A14916" si="5006">+IF(OR(C14915=""),"NO",1)</f>
        <v>NO</v>
      </c>
      <c r="B14916" s="18"/>
      <c r="E14916" s="330"/>
      <c r="F14916" s="54" t="str">
        <f>+$F$27</f>
        <v>CONTRATANTE</v>
      </c>
      <c r="G14916" s="335" t="s">
        <v>124</v>
      </c>
      <c r="H14916" s="310"/>
      <c r="I14916" s="310"/>
      <c r="J14916" s="310"/>
      <c r="K14916" s="310"/>
      <c r="L14916" s="336"/>
    </row>
    <row r="14917" spans="1:12" hidden="1" x14ac:dyDescent="0.3">
      <c r="A14917" s="18" t="str">
        <f t="shared" ref="A14917" si="5007">+IF(OR(C14915=""),"NO",1)</f>
        <v>NO</v>
      </c>
      <c r="B14917" s="18"/>
      <c r="E14917" s="330"/>
      <c r="F14917" s="54" t="str">
        <f>+$F$28</f>
        <v>APORTANTE</v>
      </c>
      <c r="G14917" s="337" t="s">
        <v>124</v>
      </c>
      <c r="H14917" s="338"/>
      <c r="I14917" s="338"/>
      <c r="J14917" s="338"/>
      <c r="K14917" s="338"/>
      <c r="L14917" s="339"/>
    </row>
    <row r="14918" spans="1:12" hidden="1" x14ac:dyDescent="0.3">
      <c r="A14918" s="18" t="str">
        <f t="shared" ref="A14918" si="5008">+IF(OR(C14915=""),"NO",1)</f>
        <v>NO</v>
      </c>
      <c r="B14918" s="18"/>
      <c r="E14918" s="330"/>
      <c r="F14918" s="54" t="str">
        <f>+$F$29</f>
        <v>VALOR /SMMLV)</v>
      </c>
      <c r="G14918" s="55" t="s">
        <v>124</v>
      </c>
      <c r="H14918" s="56" t="str">
        <f>+$H$29</f>
        <v>% PART..</v>
      </c>
      <c r="I14918" s="57" t="s">
        <v>124</v>
      </c>
      <c r="J14918" s="58" t="str">
        <f>+$J$29</f>
        <v>VALOR ACREDITADO</v>
      </c>
      <c r="K14918" s="59"/>
      <c r="L14918" s="47" t="s">
        <v>124</v>
      </c>
    </row>
    <row r="14919" spans="1:12" hidden="1" x14ac:dyDescent="0.3">
      <c r="A14919" s="18" t="str">
        <f t="shared" ref="A14919" si="5009">+IF(OR(C14915=""),"NO",1)</f>
        <v>NO</v>
      </c>
      <c r="B14919" s="18"/>
      <c r="E14919" s="330"/>
      <c r="F14919" s="60" t="str">
        <f>+$F$30</f>
        <v>EXPERIENCIA APORTADA</v>
      </c>
      <c r="G14919" s="340" t="s">
        <v>124</v>
      </c>
      <c r="H14919" s="341"/>
      <c r="I14919" s="341"/>
      <c r="J14919" s="341"/>
      <c r="K14919" s="341"/>
      <c r="L14919" s="342"/>
    </row>
    <row r="14920" spans="1:12" hidden="1" x14ac:dyDescent="0.3">
      <c r="A14920" s="18" t="str">
        <f t="shared" ref="A14920" si="5010">+IF(OR(C14915=""),"NO",1)</f>
        <v>NO</v>
      </c>
      <c r="B14920" s="18"/>
      <c r="E14920" s="331"/>
      <c r="F14920" s="62" t="str">
        <f>+$F$31</f>
        <v>OBSERVACIÓN</v>
      </c>
      <c r="G14920" s="343" t="s">
        <v>124</v>
      </c>
      <c r="H14920" s="344"/>
      <c r="I14920" s="344"/>
      <c r="J14920" s="344"/>
      <c r="K14920" s="344"/>
      <c r="L14920" s="345"/>
    </row>
    <row r="14921" spans="1:12" ht="8.5" hidden="1" customHeight="1" x14ac:dyDescent="0.3">
      <c r="A14921" s="18" t="str">
        <f t="shared" ref="A14921" si="5011">+IF(OR(C14915=""),"NO",1)</f>
        <v>NO</v>
      </c>
      <c r="B14921" s="18"/>
      <c r="E14921" s="49"/>
      <c r="F14921" s="50"/>
      <c r="G14921" s="51"/>
      <c r="H14921" s="51"/>
      <c r="I14921" s="51"/>
      <c r="J14921" s="51"/>
      <c r="K14921" s="51"/>
      <c r="L14921" s="52"/>
    </row>
    <row r="14922" spans="1:12" hidden="1" x14ac:dyDescent="0.3">
      <c r="A14922" s="18" t="str">
        <f t="shared" ref="A14922" si="5012">+IF(OR(C14922=""),"NO",1)</f>
        <v>NO</v>
      </c>
      <c r="B14922" s="18"/>
      <c r="C14922" s="1" t="s">
        <v>124</v>
      </c>
      <c r="E14922" s="329">
        <v>4</v>
      </c>
      <c r="F14922" s="53" t="str">
        <f>+$F$26</f>
        <v>OBJETO</v>
      </c>
      <c r="G14922" s="332" t="s">
        <v>124</v>
      </c>
      <c r="H14922" s="333"/>
      <c r="I14922" s="333"/>
      <c r="J14922" s="333"/>
      <c r="K14922" s="333"/>
      <c r="L14922" s="334"/>
    </row>
    <row r="14923" spans="1:12" hidden="1" x14ac:dyDescent="0.3">
      <c r="A14923" s="18" t="str">
        <f t="shared" ref="A14923" si="5013">+IF(OR(C14922=""),"NO",1)</f>
        <v>NO</v>
      </c>
      <c r="B14923" s="18"/>
      <c r="E14923" s="330"/>
      <c r="F14923" s="54" t="str">
        <f>+$F$27</f>
        <v>CONTRATANTE</v>
      </c>
      <c r="G14923" s="335" t="s">
        <v>124</v>
      </c>
      <c r="H14923" s="310"/>
      <c r="I14923" s="310"/>
      <c r="J14923" s="310"/>
      <c r="K14923" s="310"/>
      <c r="L14923" s="336"/>
    </row>
    <row r="14924" spans="1:12" hidden="1" x14ac:dyDescent="0.3">
      <c r="A14924" s="18" t="str">
        <f t="shared" ref="A14924" si="5014">+IF(OR(C14922=""),"NO",1)</f>
        <v>NO</v>
      </c>
      <c r="B14924" s="18"/>
      <c r="E14924" s="330"/>
      <c r="F14924" s="54" t="str">
        <f>+$F$28</f>
        <v>APORTANTE</v>
      </c>
      <c r="G14924" s="337" t="s">
        <v>124</v>
      </c>
      <c r="H14924" s="338"/>
      <c r="I14924" s="338"/>
      <c r="J14924" s="338"/>
      <c r="K14924" s="338"/>
      <c r="L14924" s="339"/>
    </row>
    <row r="14925" spans="1:12" hidden="1" x14ac:dyDescent="0.3">
      <c r="A14925" s="18" t="str">
        <f t="shared" ref="A14925" si="5015">+IF(OR(C14922=""),"NO",1)</f>
        <v>NO</v>
      </c>
      <c r="B14925" s="18"/>
      <c r="E14925" s="330"/>
      <c r="F14925" s="54" t="str">
        <f>+$F$29</f>
        <v>VALOR /SMMLV)</v>
      </c>
      <c r="G14925" s="55" t="s">
        <v>124</v>
      </c>
      <c r="H14925" s="56" t="str">
        <f>+$H$29</f>
        <v>% PART..</v>
      </c>
      <c r="I14925" s="57" t="s">
        <v>124</v>
      </c>
      <c r="J14925" s="58" t="str">
        <f>+$J$29</f>
        <v>VALOR ACREDITADO</v>
      </c>
      <c r="K14925" s="59"/>
      <c r="L14925" s="47" t="s">
        <v>124</v>
      </c>
    </row>
    <row r="14926" spans="1:12" hidden="1" x14ac:dyDescent="0.3">
      <c r="A14926" s="18" t="str">
        <f t="shared" ref="A14926" si="5016">+IF(OR(C14922=""),"NO",1)</f>
        <v>NO</v>
      </c>
      <c r="B14926" s="18"/>
      <c r="E14926" s="330"/>
      <c r="F14926" s="60" t="str">
        <f>+$F$30</f>
        <v>EXPERIENCIA APORTADA</v>
      </c>
      <c r="G14926" s="340" t="s">
        <v>124</v>
      </c>
      <c r="H14926" s="341"/>
      <c r="I14926" s="341"/>
      <c r="J14926" s="341"/>
      <c r="K14926" s="341"/>
      <c r="L14926" s="342"/>
    </row>
    <row r="14927" spans="1:12" hidden="1" x14ac:dyDescent="0.3">
      <c r="A14927" s="18" t="str">
        <f t="shared" ref="A14927" si="5017">+IF(OR(C14922=""),"NO",1)</f>
        <v>NO</v>
      </c>
      <c r="B14927" s="18"/>
      <c r="E14927" s="331"/>
      <c r="F14927" s="62" t="str">
        <f>+$F$31</f>
        <v>OBSERVACIÓN</v>
      </c>
      <c r="G14927" s="343" t="s">
        <v>124</v>
      </c>
      <c r="H14927" s="344"/>
      <c r="I14927" s="344"/>
      <c r="J14927" s="344"/>
      <c r="K14927" s="344"/>
      <c r="L14927" s="345"/>
    </row>
    <row r="14928" spans="1:12" ht="8.5" hidden="1" customHeight="1" x14ac:dyDescent="0.3">
      <c r="A14928" s="18" t="str">
        <f t="shared" ref="A14928" si="5018">+IF(OR(C14922=""),"NO",1)</f>
        <v>NO</v>
      </c>
      <c r="B14928" s="18"/>
      <c r="E14928" s="49"/>
      <c r="F14928" s="50"/>
      <c r="G14928" s="51"/>
      <c r="H14928" s="51"/>
      <c r="I14928" s="51"/>
      <c r="J14928" s="51"/>
      <c r="K14928" s="51"/>
      <c r="L14928" s="52"/>
    </row>
    <row r="14929" spans="1:12" hidden="1" x14ac:dyDescent="0.3">
      <c r="A14929" s="18" t="str">
        <f t="shared" ref="A14929" si="5019">+IF(OR(C14929=""),"NO",1)</f>
        <v>NO</v>
      </c>
      <c r="B14929" s="18"/>
      <c r="C14929" s="1" t="s">
        <v>124</v>
      </c>
      <c r="E14929" s="329">
        <v>5</v>
      </c>
      <c r="F14929" s="53" t="str">
        <f>+$F$26</f>
        <v>OBJETO</v>
      </c>
      <c r="G14929" s="332" t="s">
        <v>124</v>
      </c>
      <c r="H14929" s="333"/>
      <c r="I14929" s="333"/>
      <c r="J14929" s="333"/>
      <c r="K14929" s="333"/>
      <c r="L14929" s="334"/>
    </row>
    <row r="14930" spans="1:12" hidden="1" x14ac:dyDescent="0.3">
      <c r="A14930" s="18" t="str">
        <f t="shared" ref="A14930" si="5020">+IF(OR(C14929=""),"NO",1)</f>
        <v>NO</v>
      </c>
      <c r="B14930" s="18"/>
      <c r="E14930" s="330"/>
      <c r="F14930" s="54" t="str">
        <f>+$F$27</f>
        <v>CONTRATANTE</v>
      </c>
      <c r="G14930" s="335" t="s">
        <v>124</v>
      </c>
      <c r="H14930" s="310"/>
      <c r="I14930" s="310"/>
      <c r="J14930" s="310"/>
      <c r="K14930" s="310"/>
      <c r="L14930" s="336"/>
    </row>
    <row r="14931" spans="1:12" hidden="1" x14ac:dyDescent="0.3">
      <c r="A14931" s="18" t="str">
        <f t="shared" ref="A14931" si="5021">+IF(OR(C14929=""),"NO",1)</f>
        <v>NO</v>
      </c>
      <c r="B14931" s="18"/>
      <c r="E14931" s="330"/>
      <c r="F14931" s="54" t="str">
        <f>+$F$28</f>
        <v>APORTANTE</v>
      </c>
      <c r="G14931" s="337" t="s">
        <v>124</v>
      </c>
      <c r="H14931" s="338"/>
      <c r="I14931" s="338"/>
      <c r="J14931" s="338"/>
      <c r="K14931" s="338"/>
      <c r="L14931" s="339"/>
    </row>
    <row r="14932" spans="1:12" hidden="1" x14ac:dyDescent="0.3">
      <c r="A14932" s="18" t="str">
        <f t="shared" ref="A14932" si="5022">+IF(OR(C14929=""),"NO",1)</f>
        <v>NO</v>
      </c>
      <c r="B14932" s="18"/>
      <c r="E14932" s="330"/>
      <c r="F14932" s="54" t="str">
        <f>+$F$29</f>
        <v>VALOR /SMMLV)</v>
      </c>
      <c r="G14932" s="55" t="s">
        <v>124</v>
      </c>
      <c r="H14932" s="56" t="str">
        <f>+$H$29</f>
        <v>% PART..</v>
      </c>
      <c r="I14932" s="57" t="s">
        <v>124</v>
      </c>
      <c r="J14932" s="58" t="str">
        <f>+$J$29</f>
        <v>VALOR ACREDITADO</v>
      </c>
      <c r="K14932" s="59"/>
      <c r="L14932" s="47" t="s">
        <v>124</v>
      </c>
    </row>
    <row r="14933" spans="1:12" hidden="1" x14ac:dyDescent="0.3">
      <c r="A14933" s="18" t="str">
        <f t="shared" ref="A14933" si="5023">+IF(OR(C14929=""),"NO",1)</f>
        <v>NO</v>
      </c>
      <c r="B14933" s="18"/>
      <c r="E14933" s="330"/>
      <c r="F14933" s="60" t="str">
        <f>+$F$30</f>
        <v>EXPERIENCIA APORTADA</v>
      </c>
      <c r="G14933" s="340" t="s">
        <v>124</v>
      </c>
      <c r="H14933" s="341"/>
      <c r="I14933" s="341"/>
      <c r="J14933" s="341"/>
      <c r="K14933" s="341"/>
      <c r="L14933" s="342"/>
    </row>
    <row r="14934" spans="1:12" hidden="1" x14ac:dyDescent="0.3">
      <c r="A14934" s="18" t="str">
        <f t="shared" ref="A14934" si="5024">+IF(OR(C14929=""),"NO",1)</f>
        <v>NO</v>
      </c>
      <c r="B14934" s="18"/>
      <c r="E14934" s="331"/>
      <c r="F14934" s="62" t="str">
        <f>+$F$31</f>
        <v>OBSERVACIÓN</v>
      </c>
      <c r="G14934" s="343" t="s">
        <v>124</v>
      </c>
      <c r="H14934" s="344"/>
      <c r="I14934" s="344"/>
      <c r="J14934" s="344"/>
      <c r="K14934" s="344"/>
      <c r="L14934" s="345"/>
    </row>
    <row r="14935" spans="1:12" ht="8.5" hidden="1" customHeight="1" x14ac:dyDescent="0.3">
      <c r="A14935" s="18" t="str">
        <f t="shared" ref="A14935" si="5025">+IF(OR(C14929=""),"NO",1)</f>
        <v>NO</v>
      </c>
      <c r="B14935" s="18"/>
      <c r="E14935" s="49"/>
      <c r="F14935" s="50"/>
      <c r="G14935" s="51"/>
      <c r="H14935" s="51"/>
      <c r="I14935" s="51"/>
      <c r="J14935" s="51"/>
      <c r="K14935" s="51"/>
      <c r="L14935" s="52"/>
    </row>
    <row r="14936" spans="1:12" hidden="1" x14ac:dyDescent="0.3">
      <c r="A14936" s="18" t="str">
        <f t="shared" ref="A14936" si="5026">+IF(OR(C14936=""),"NO",1)</f>
        <v>NO</v>
      </c>
      <c r="B14936" s="18"/>
      <c r="C14936" s="1" t="s">
        <v>124</v>
      </c>
      <c r="E14936" s="329">
        <v>6</v>
      </c>
      <c r="F14936" s="53" t="str">
        <f>+$F$26</f>
        <v>OBJETO</v>
      </c>
      <c r="G14936" s="332" t="s">
        <v>124</v>
      </c>
      <c r="H14936" s="333"/>
      <c r="I14936" s="333"/>
      <c r="J14936" s="333"/>
      <c r="K14936" s="333"/>
      <c r="L14936" s="334"/>
    </row>
    <row r="14937" spans="1:12" hidden="1" x14ac:dyDescent="0.3">
      <c r="A14937" s="18" t="str">
        <f t="shared" ref="A14937" si="5027">+IF(OR(C14936=""),"NO",1)</f>
        <v>NO</v>
      </c>
      <c r="B14937" s="18"/>
      <c r="E14937" s="330"/>
      <c r="F14937" s="54" t="str">
        <f>+$F$27</f>
        <v>CONTRATANTE</v>
      </c>
      <c r="G14937" s="335" t="s">
        <v>124</v>
      </c>
      <c r="H14937" s="310"/>
      <c r="I14937" s="310"/>
      <c r="J14937" s="310"/>
      <c r="K14937" s="310"/>
      <c r="L14937" s="336"/>
    </row>
    <row r="14938" spans="1:12" hidden="1" x14ac:dyDescent="0.3">
      <c r="A14938" s="18" t="str">
        <f t="shared" ref="A14938" si="5028">+IF(OR(C14936=""),"NO",1)</f>
        <v>NO</v>
      </c>
      <c r="B14938" s="18"/>
      <c r="E14938" s="330"/>
      <c r="F14938" s="54" t="str">
        <f>+$F$28</f>
        <v>APORTANTE</v>
      </c>
      <c r="G14938" s="337" t="s">
        <v>124</v>
      </c>
      <c r="H14938" s="338"/>
      <c r="I14938" s="338"/>
      <c r="J14938" s="338"/>
      <c r="K14938" s="338"/>
      <c r="L14938" s="339"/>
    </row>
    <row r="14939" spans="1:12" hidden="1" x14ac:dyDescent="0.3">
      <c r="A14939" s="18" t="str">
        <f t="shared" ref="A14939" si="5029">+IF(OR(C14936=""),"NO",1)</f>
        <v>NO</v>
      </c>
      <c r="B14939" s="18"/>
      <c r="E14939" s="330"/>
      <c r="F14939" s="54" t="str">
        <f>+$F$29</f>
        <v>VALOR /SMMLV)</v>
      </c>
      <c r="G14939" s="55" t="s">
        <v>124</v>
      </c>
      <c r="H14939" s="56" t="str">
        <f>+$H$29</f>
        <v>% PART..</v>
      </c>
      <c r="I14939" s="57" t="s">
        <v>124</v>
      </c>
      <c r="J14939" s="58" t="str">
        <f>+$J$29</f>
        <v>VALOR ACREDITADO</v>
      </c>
      <c r="K14939" s="59"/>
      <c r="L14939" s="47" t="s">
        <v>124</v>
      </c>
    </row>
    <row r="14940" spans="1:12" hidden="1" x14ac:dyDescent="0.3">
      <c r="A14940" s="18" t="str">
        <f t="shared" ref="A14940" si="5030">+IF(OR(C14936=""),"NO",1)</f>
        <v>NO</v>
      </c>
      <c r="B14940" s="18"/>
      <c r="E14940" s="330"/>
      <c r="F14940" s="60" t="str">
        <f>+$F$30</f>
        <v>EXPERIENCIA APORTADA</v>
      </c>
      <c r="G14940" s="340" t="s">
        <v>124</v>
      </c>
      <c r="H14940" s="341"/>
      <c r="I14940" s="341"/>
      <c r="J14940" s="341"/>
      <c r="K14940" s="341"/>
      <c r="L14940" s="342"/>
    </row>
    <row r="14941" spans="1:12" hidden="1" x14ac:dyDescent="0.3">
      <c r="A14941" s="18" t="str">
        <f t="shared" ref="A14941" si="5031">+IF(OR(C14936=""),"NO",1)</f>
        <v>NO</v>
      </c>
      <c r="B14941" s="18"/>
      <c r="E14941" s="331"/>
      <c r="F14941" s="62" t="str">
        <f>+$F$31</f>
        <v>OBSERVACIÓN</v>
      </c>
      <c r="G14941" s="343" t="s">
        <v>124</v>
      </c>
      <c r="H14941" s="344"/>
      <c r="I14941" s="344"/>
      <c r="J14941" s="344"/>
      <c r="K14941" s="344"/>
      <c r="L14941" s="345"/>
    </row>
    <row r="14942" spans="1:12" ht="8.5" hidden="1" customHeight="1" x14ac:dyDescent="0.3">
      <c r="A14942" s="18" t="str">
        <f t="shared" ref="A14942" si="5032">+IF(OR(C14936=""),"NO",1)</f>
        <v>NO</v>
      </c>
      <c r="B14942" s="18"/>
      <c r="E14942" s="49"/>
      <c r="F14942" s="50"/>
      <c r="G14942" s="51"/>
      <c r="H14942" s="51"/>
      <c r="I14942" s="51"/>
      <c r="J14942" s="51"/>
      <c r="K14942" s="51"/>
      <c r="L14942" s="52"/>
    </row>
    <row r="14943" spans="1:12" hidden="1" x14ac:dyDescent="0.3">
      <c r="A14943" s="18" t="str">
        <f t="shared" ref="A14943" si="5033">+IF(OR(C14943=""),"NO",1)</f>
        <v>NO</v>
      </c>
      <c r="B14943" s="18"/>
      <c r="C14943" s="1" t="s">
        <v>124</v>
      </c>
      <c r="E14943" s="329">
        <v>7</v>
      </c>
      <c r="F14943" s="53" t="str">
        <f>+$F$26</f>
        <v>OBJETO</v>
      </c>
      <c r="G14943" s="332" t="s">
        <v>124</v>
      </c>
      <c r="H14943" s="333"/>
      <c r="I14943" s="333"/>
      <c r="J14943" s="333"/>
      <c r="K14943" s="333"/>
      <c r="L14943" s="334"/>
    </row>
    <row r="14944" spans="1:12" hidden="1" x14ac:dyDescent="0.3">
      <c r="A14944" s="18" t="str">
        <f t="shared" ref="A14944" si="5034">+IF(OR(C14943=""),"NO",1)</f>
        <v>NO</v>
      </c>
      <c r="B14944" s="18"/>
      <c r="E14944" s="330"/>
      <c r="F14944" s="54" t="str">
        <f>+$F$27</f>
        <v>CONTRATANTE</v>
      </c>
      <c r="G14944" s="335" t="s">
        <v>124</v>
      </c>
      <c r="H14944" s="310"/>
      <c r="I14944" s="310"/>
      <c r="J14944" s="310"/>
      <c r="K14944" s="310"/>
      <c r="L14944" s="336"/>
    </row>
    <row r="14945" spans="1:12" hidden="1" x14ac:dyDescent="0.3">
      <c r="A14945" s="18" t="str">
        <f t="shared" ref="A14945" si="5035">+IF(OR(C14943=""),"NO",1)</f>
        <v>NO</v>
      </c>
      <c r="B14945" s="18"/>
      <c r="E14945" s="330"/>
      <c r="F14945" s="54" t="str">
        <f>+$F$28</f>
        <v>APORTANTE</v>
      </c>
      <c r="G14945" s="337" t="s">
        <v>124</v>
      </c>
      <c r="H14945" s="338"/>
      <c r="I14945" s="338"/>
      <c r="J14945" s="338"/>
      <c r="K14945" s="338"/>
      <c r="L14945" s="339"/>
    </row>
    <row r="14946" spans="1:12" hidden="1" x14ac:dyDescent="0.3">
      <c r="A14946" s="18" t="str">
        <f t="shared" ref="A14946" si="5036">+IF(OR(C14943=""),"NO",1)</f>
        <v>NO</v>
      </c>
      <c r="B14946" s="18"/>
      <c r="E14946" s="330"/>
      <c r="F14946" s="54" t="str">
        <f>+$F$29</f>
        <v>VALOR /SMMLV)</v>
      </c>
      <c r="G14946" s="55" t="s">
        <v>124</v>
      </c>
      <c r="H14946" s="56" t="str">
        <f>+$H$29</f>
        <v>% PART..</v>
      </c>
      <c r="I14946" s="57" t="s">
        <v>124</v>
      </c>
      <c r="J14946" s="58" t="str">
        <f>+$J$29</f>
        <v>VALOR ACREDITADO</v>
      </c>
      <c r="K14946" s="59"/>
      <c r="L14946" s="47" t="s">
        <v>124</v>
      </c>
    </row>
    <row r="14947" spans="1:12" hidden="1" x14ac:dyDescent="0.3">
      <c r="A14947" s="18" t="str">
        <f t="shared" ref="A14947" si="5037">+IF(OR(C14943=""),"NO",1)</f>
        <v>NO</v>
      </c>
      <c r="B14947" s="18"/>
      <c r="E14947" s="330"/>
      <c r="F14947" s="60" t="str">
        <f>+$F$30</f>
        <v>EXPERIENCIA APORTADA</v>
      </c>
      <c r="G14947" s="340" t="s">
        <v>124</v>
      </c>
      <c r="H14947" s="341"/>
      <c r="I14947" s="341"/>
      <c r="J14947" s="341"/>
      <c r="K14947" s="341"/>
      <c r="L14947" s="342"/>
    </row>
    <row r="14948" spans="1:12" hidden="1" x14ac:dyDescent="0.3">
      <c r="A14948" s="18" t="str">
        <f t="shared" ref="A14948" si="5038">+IF(OR(C14943=""),"NO",1)</f>
        <v>NO</v>
      </c>
      <c r="B14948" s="18"/>
      <c r="E14948" s="331"/>
      <c r="F14948" s="62" t="str">
        <f>+$F$31</f>
        <v>OBSERVACIÓN</v>
      </c>
      <c r="G14948" s="343" t="s">
        <v>124</v>
      </c>
      <c r="H14948" s="344"/>
      <c r="I14948" s="344"/>
      <c r="J14948" s="344"/>
      <c r="K14948" s="344"/>
      <c r="L14948" s="345"/>
    </row>
    <row r="14949" spans="1:12" hidden="1" x14ac:dyDescent="0.3">
      <c r="A14949" s="18" t="str">
        <f t="shared" ref="A14949" si="5039">+IF(OR(C14943=""),"NO",1)</f>
        <v>NO</v>
      </c>
      <c r="B14949" s="18"/>
      <c r="E14949" s="49"/>
      <c r="F14949" s="50"/>
      <c r="G14949" s="51"/>
      <c r="H14949" s="51"/>
      <c r="I14949" s="51"/>
      <c r="J14949" s="51"/>
      <c r="K14949" s="51"/>
      <c r="L14949" s="52"/>
    </row>
    <row r="14950" spans="1:12" hidden="1" x14ac:dyDescent="0.3">
      <c r="A14950" s="1" t="str">
        <f>+A14885</f>
        <v>NO</v>
      </c>
      <c r="C14950" s="1" t="str">
        <f>"N"&amp;C14885</f>
        <v>N</v>
      </c>
      <c r="E14950" s="63"/>
      <c r="F14950" s="64" t="str">
        <f>+$F$75</f>
        <v>TOTAL DE CONTRATOS PRESENTADOS VÁLIDOS QUE CUMPLEN EXPERIENCIA ACREDITADA:</v>
      </c>
      <c r="G14950" s="65"/>
      <c r="H14950" s="65"/>
      <c r="I14950" s="65"/>
      <c r="J14950" s="66"/>
      <c r="K14950" s="65"/>
      <c r="L14950" s="67" t="s">
        <v>124</v>
      </c>
    </row>
    <row r="14951" spans="1:12" ht="6.65" hidden="1" customHeight="1" x14ac:dyDescent="0.3">
      <c r="A14951" s="1" t="str">
        <f>+A14885</f>
        <v>NO</v>
      </c>
      <c r="E14951" s="51"/>
      <c r="F14951" s="50"/>
      <c r="G14951" s="51"/>
      <c r="H14951" s="51"/>
      <c r="I14951" s="51"/>
      <c r="J14951" s="51"/>
      <c r="K14951" s="51"/>
      <c r="L14951" s="51"/>
    </row>
    <row r="14952" spans="1:12" hidden="1" x14ac:dyDescent="0.3">
      <c r="A14952" s="1" t="str">
        <f>+A14885</f>
        <v>NO</v>
      </c>
      <c r="E14952" s="63"/>
      <c r="F14952" s="63" t="str">
        <f>+$F$77</f>
        <v>ACREDITA SUMINISTRO E INSTALACIÓN DE MOBILIARIO POR LO MENOS EN UN (1) CONTRATO VÁLIDO</v>
      </c>
      <c r="G14952" s="65"/>
      <c r="H14952" s="65"/>
      <c r="I14952" s="65"/>
      <c r="J14952" s="66"/>
      <c r="K14952" s="65"/>
      <c r="L14952" s="68" t="s">
        <v>157</v>
      </c>
    </row>
    <row r="14953" spans="1:12" ht="5.15" hidden="1" customHeight="1" x14ac:dyDescent="0.3">
      <c r="A14953" s="1" t="str">
        <f>+A14885</f>
        <v>NO</v>
      </c>
      <c r="E14953" s="51"/>
      <c r="F14953" s="50"/>
      <c r="G14953" s="51"/>
      <c r="H14953" s="51"/>
      <c r="I14953" s="51"/>
      <c r="J14953" s="51"/>
      <c r="K14953" s="51"/>
      <c r="L14953" s="51"/>
    </row>
    <row r="14954" spans="1:12" ht="12.75" hidden="1" customHeight="1" x14ac:dyDescent="0.3">
      <c r="A14954" s="1" t="str">
        <f>+A14885</f>
        <v>NO</v>
      </c>
      <c r="E14954" s="69" t="str">
        <f>+$E$79</f>
        <v>EXPERIENCIA ESPECÍFICA NUMERAL 10.1.1 A</v>
      </c>
      <c r="F14954" s="70"/>
      <c r="G14954" s="70"/>
      <c r="H14954" s="70"/>
      <c r="I14954" s="70"/>
      <c r="J14954" s="70"/>
      <c r="K14954" s="70"/>
      <c r="L14954" s="71"/>
    </row>
    <row r="14955" spans="1:12" ht="26.5" hidden="1" customHeight="1" x14ac:dyDescent="0.3">
      <c r="A14955" s="1" t="str">
        <f>+A14885</f>
        <v>NO</v>
      </c>
      <c r="E14955" s="72"/>
      <c r="F14955" s="325" t="str">
        <f>+$F$80</f>
        <v>Por lo menos uno (1) de los contratos válidos aportados como experiencia general debe corresponder mínimo al 60% del presupuesto oficial del presente proceso de selección.  (SMMLV)</v>
      </c>
      <c r="G14955" s="326"/>
      <c r="H14955" s="326"/>
      <c r="I14955" s="326"/>
      <c r="J14955" s="326"/>
      <c r="K14955" s="73" t="s">
        <v>124</v>
      </c>
      <c r="L14955" s="74" t="s">
        <v>124</v>
      </c>
    </row>
    <row r="14956" spans="1:12" ht="23.5" hidden="1" customHeight="1" x14ac:dyDescent="0.3">
      <c r="A14956" s="1" t="str">
        <f>+A14885</f>
        <v>NO</v>
      </c>
      <c r="E14956" s="63"/>
      <c r="F14956" s="325" t="str">
        <f>+$F$81</f>
        <v xml:space="preserve">Deberá acreditarse en al menos uno (1) de los contratos válidos aportados como experiencia general una </v>
      </c>
      <c r="G14956" s="326"/>
      <c r="H14956" s="326"/>
      <c r="I14956" s="326"/>
      <c r="J14956" s="326"/>
      <c r="K14956" s="73" t="s">
        <v>124</v>
      </c>
      <c r="L14956" s="74" t="s">
        <v>124</v>
      </c>
    </row>
    <row r="14957" spans="1:12" ht="23.5" hidden="1" customHeight="1" x14ac:dyDescent="0.3">
      <c r="A14957" s="18" t="s">
        <v>30</v>
      </c>
      <c r="E14957" s="63"/>
      <c r="F14957" s="325" t="str">
        <f>+$F$82</f>
        <v xml:space="preserve">Deberá acreditarse en al menos uno (1) de los contratos válidos aportados interventoría a intervención de </v>
      </c>
      <c r="G14957" s="326"/>
      <c r="H14957" s="326"/>
      <c r="I14957" s="326"/>
      <c r="J14957" s="326"/>
      <c r="K14957" s="73">
        <f>+$K$82</f>
        <v>0</v>
      </c>
      <c r="L14957" s="74" t="s">
        <v>124</v>
      </c>
    </row>
    <row r="14958" spans="1:12" ht="36" hidden="1" customHeight="1" x14ac:dyDescent="0.3">
      <c r="A14958" s="18" t="s">
        <v>30</v>
      </c>
      <c r="E14958" s="63"/>
      <c r="F14958" s="325" t="str">
        <f>+$F$83</f>
        <v xml:space="preserve">Deberá acreditarse en al menos uno (1) de los contratos válidos aportados interventoría a intervención de </v>
      </c>
      <c r="G14958" s="326"/>
      <c r="H14958" s="326"/>
      <c r="I14958" s="326"/>
      <c r="J14958" s="326"/>
      <c r="K14958" s="75">
        <f>+$K$83</f>
        <v>0</v>
      </c>
      <c r="L14958" s="76" t="s">
        <v>124</v>
      </c>
    </row>
    <row r="14959" spans="1:12" hidden="1" x14ac:dyDescent="0.3">
      <c r="A14959" s="1" t="str">
        <f>+A14885</f>
        <v>NO</v>
      </c>
      <c r="E14959" s="51"/>
      <c r="F14959" s="50"/>
      <c r="G14959" s="51"/>
      <c r="H14959" s="51"/>
      <c r="I14959" s="51"/>
      <c r="J14959" s="51"/>
      <c r="K14959" s="51"/>
      <c r="L14959" s="51"/>
    </row>
    <row r="14960" spans="1:12" ht="12.75" hidden="1" customHeight="1" x14ac:dyDescent="0.3">
      <c r="A14960" s="1" t="str">
        <f>+A14885</f>
        <v>NO</v>
      </c>
      <c r="E14960" s="40" t="str">
        <f>+$E$85</f>
        <v>VALOR MÍNIMO A CERIFICAR % P.O EN SMMMLV. NUMERAL 3.9.1</v>
      </c>
      <c r="F14960" s="41"/>
      <c r="G14960" s="41"/>
      <c r="H14960" s="41"/>
      <c r="I14960" s="41"/>
      <c r="J14960" s="41"/>
      <c r="K14960" s="41"/>
      <c r="L14960" s="42"/>
    </row>
    <row r="14961" spans="1:12" hidden="1" x14ac:dyDescent="0.3">
      <c r="A14961" s="1" t="str">
        <f>+A14885</f>
        <v>NO</v>
      </c>
      <c r="C14961" s="1" t="str">
        <f>"M"&amp;C14885</f>
        <v>M</v>
      </c>
      <c r="E14961" s="77" t="str">
        <f>+$E$86</f>
        <v>100% P.O.</v>
      </c>
      <c r="F14961" s="78"/>
      <c r="G14961" s="61">
        <v>242.41716883554506</v>
      </c>
      <c r="H14961" s="124" t="str">
        <f>+$H$86</f>
        <v>TOTAL EJECUTADO DE CONTRATOS ACREDITADOS</v>
      </c>
      <c r="I14961" s="124"/>
      <c r="J14961" s="124"/>
      <c r="K14961" s="55" t="s">
        <v>124</v>
      </c>
      <c r="L14961" s="47" t="s">
        <v>124</v>
      </c>
    </row>
    <row r="14962" spans="1:12" hidden="1" x14ac:dyDescent="0.3">
      <c r="A14962" s="1" t="str">
        <f>+A14885</f>
        <v>NO</v>
      </c>
      <c r="E14962" s="39"/>
      <c r="F14962" s="39"/>
      <c r="G14962" s="39"/>
      <c r="H14962" s="39"/>
      <c r="I14962" s="39"/>
      <c r="J14962" s="39"/>
      <c r="K14962" s="39"/>
      <c r="L14962" s="39"/>
    </row>
    <row r="14963" spans="1:12" ht="12.75" hidden="1" customHeight="1" x14ac:dyDescent="0.3">
      <c r="A14963" s="18" t="s">
        <v>30</v>
      </c>
      <c r="B14963" s="18"/>
      <c r="E14963" s="40" t="str">
        <f>+$E$88</f>
        <v>CONSIDERACIONES PARA LA VALIDEZ DE LA EXPERIENCIA REQUERIDA: EXPERIENCIA PROPONENTES PLURALES NUMERAL 10.1.2 D</v>
      </c>
      <c r="F14963" s="41"/>
      <c r="G14963" s="41"/>
      <c r="H14963" s="41"/>
      <c r="I14963" s="41"/>
      <c r="J14963" s="41"/>
      <c r="K14963" s="41"/>
      <c r="L14963" s="42"/>
    </row>
    <row r="14964" spans="1:12" ht="28" hidden="1" customHeight="1" x14ac:dyDescent="0.3">
      <c r="A14964" s="18" t="s">
        <v>30</v>
      </c>
      <c r="B14964" s="18"/>
      <c r="C14964" s="1" t="str">
        <f>"O"&amp;C14885</f>
        <v>O</v>
      </c>
      <c r="E14964" s="80" t="str">
        <f>+$E$89</f>
        <v>i)</v>
      </c>
      <c r="F14964" s="327" t="str">
        <f>+$F$89</f>
        <v>Uno de los integrantes debe aportar como mínimo el cincuenta por ciento (50 %) de la experiencia solicitada</v>
      </c>
      <c r="G14964" s="328"/>
      <c r="H14964" s="328"/>
      <c r="I14964" s="328"/>
      <c r="J14964" s="328"/>
      <c r="K14964" s="73" t="s">
        <v>124</v>
      </c>
      <c r="L14964" s="47" t="s">
        <v>124</v>
      </c>
    </row>
    <row r="14965" spans="1:12" ht="28" hidden="1" customHeight="1" x14ac:dyDescent="0.3">
      <c r="A14965" s="18" t="s">
        <v>30</v>
      </c>
      <c r="B14965" s="18"/>
      <c r="C14965" s="1" t="str">
        <f>"O"&amp;C14885</f>
        <v>O</v>
      </c>
      <c r="E14965" s="80" t="str">
        <f>+$E$90</f>
        <v>ii)</v>
      </c>
      <c r="F14965" s="327" t="str">
        <f>+$F$90</f>
        <v>Todos los demás ntegrantes deben acreditar al menos el cinco por ciento (5 %) de la experiencia solicitada, solo uno (1) de los integrantes podrá no acreditar experiencia pero su porcentaje de participación  no podrá superar el diez por ciento (10 %)</v>
      </c>
      <c r="G14965" s="328"/>
      <c r="H14965" s="328"/>
      <c r="I14965" s="328"/>
      <c r="J14965" s="328"/>
      <c r="K14965" s="73" t="s">
        <v>124</v>
      </c>
      <c r="L14965" s="47" t="s">
        <v>124</v>
      </c>
    </row>
    <row r="14966" spans="1:12" hidden="1" x14ac:dyDescent="0.3">
      <c r="A14966" s="18" t="s">
        <v>30</v>
      </c>
      <c r="B14966" s="18"/>
      <c r="E14966" s="39"/>
      <c r="F14966" s="39"/>
      <c r="G14966" s="39"/>
      <c r="H14966" s="39"/>
      <c r="I14966" s="39"/>
      <c r="J14966" s="39"/>
      <c r="K14966" s="39"/>
      <c r="L14966" s="39"/>
    </row>
    <row r="14967" spans="1:12" ht="13" hidden="1" customHeight="1" x14ac:dyDescent="0.3">
      <c r="A14967" s="18" t="str">
        <f>+A14885</f>
        <v>NO</v>
      </c>
      <c r="B14967" s="18"/>
      <c r="E14967" s="69" t="str">
        <f>+$E$92</f>
        <v>VERIFICACIÓN Y ASIGNACIÓN DE PUNTAJE POR LA EXPERIENCIA DEL PROPONENTE</v>
      </c>
      <c r="F14967" s="70"/>
      <c r="G14967" s="70"/>
      <c r="H14967" s="70"/>
      <c r="I14967" s="70"/>
      <c r="J14967" s="70"/>
      <c r="K14967" s="70"/>
      <c r="L14967" s="71"/>
    </row>
    <row r="14968" spans="1:12" hidden="1" x14ac:dyDescent="0.3">
      <c r="A14968" s="18" t="str">
        <f>+A14885</f>
        <v>NO</v>
      </c>
      <c r="B14968" s="18"/>
      <c r="E14968" s="81"/>
      <c r="F14968" s="323" t="str">
        <f>+$F$93</f>
        <v>No. CONTRATOS QUE ACREDITAN LA EXPERIENCIA (NO OBJETO DE SUBSANACIÓN)</v>
      </c>
      <c r="G14968" s="324"/>
      <c r="H14968" s="324"/>
      <c r="I14968" s="324"/>
      <c r="J14968" s="324"/>
      <c r="K14968" s="82"/>
      <c r="L14968" s="83" t="s">
        <v>124</v>
      </c>
    </row>
    <row r="14969" spans="1:12" ht="13" hidden="1" customHeight="1" x14ac:dyDescent="0.3">
      <c r="A14969" s="18" t="str">
        <f>+A14885</f>
        <v>NO</v>
      </c>
      <c r="B14969" s="18"/>
      <c r="E14969" s="84"/>
      <c r="F14969" s="323" t="str">
        <f>+$F$94</f>
        <v>TOTAL EJECUTADO DE CONTRATOS ACREDITADOS PROPUESTA INICIAL</v>
      </c>
      <c r="G14969" s="324"/>
      <c r="H14969" s="324"/>
      <c r="I14969" s="324"/>
      <c r="J14969" s="324"/>
      <c r="K14969" s="85"/>
      <c r="L14969" s="86" t="s">
        <v>124</v>
      </c>
    </row>
    <row r="14970" spans="1:12" ht="13" hidden="1" customHeight="1" x14ac:dyDescent="0.3">
      <c r="A14970" s="18" t="str">
        <f>+A14885</f>
        <v>NO</v>
      </c>
      <c r="B14970" s="18"/>
      <c r="E14970" s="87"/>
      <c r="F14970" s="323" t="str">
        <f>+$F$95</f>
        <v>PROMEDIO VALOR ACREDITADO EN SMMLV</v>
      </c>
      <c r="G14970" s="324"/>
      <c r="H14970" s="324"/>
      <c r="I14970" s="324"/>
      <c r="J14970" s="324"/>
      <c r="K14970" s="66"/>
      <c r="L14970" s="88" t="s">
        <v>124</v>
      </c>
    </row>
    <row r="14971" spans="1:12" hidden="1" x14ac:dyDescent="0.3">
      <c r="A14971" s="18" t="str">
        <f>+A14885</f>
        <v>NO</v>
      </c>
      <c r="B14971" s="18"/>
      <c r="E14971" s="89"/>
      <c r="F14971" s="89"/>
      <c r="G14971" s="89"/>
      <c r="H14971" s="89"/>
      <c r="I14971" s="89"/>
      <c r="J14971" s="89"/>
      <c r="K14971" s="89"/>
      <c r="L14971" s="89"/>
    </row>
    <row r="14972" spans="1:12" ht="13" hidden="1" customHeight="1" x14ac:dyDescent="0.3">
      <c r="A14972" s="18" t="str">
        <f>+A14885</f>
        <v>NO</v>
      </c>
      <c r="B14972" s="18"/>
      <c r="E14972" s="69" t="str">
        <f>+$E$97</f>
        <v>3.9.2 EXIGENCIAS MÍNIMAS DE EXPERIENCIA Y FORMACIÓN ACADÉMICA DEL EQUIPO DE TRABAJO</v>
      </c>
      <c r="F14972" s="70"/>
      <c r="G14972" s="70"/>
      <c r="H14972" s="70"/>
      <c r="I14972" s="70"/>
      <c r="J14972" s="70"/>
      <c r="K14972" s="70"/>
      <c r="L14972" s="71"/>
    </row>
    <row r="14973" spans="1:12" hidden="1" x14ac:dyDescent="0.3">
      <c r="A14973" s="18" t="str">
        <f>+A14885</f>
        <v>NO</v>
      </c>
      <c r="B14973" s="18"/>
      <c r="E14973" s="90" t="str">
        <f>+$E$98</f>
        <v>Formulario 8</v>
      </c>
      <c r="F14973" s="315" t="s">
        <v>46</v>
      </c>
      <c r="G14973" s="316"/>
      <c r="H14973" s="317"/>
      <c r="I14973" s="318"/>
      <c r="J14973" s="318"/>
      <c r="K14973" s="318"/>
      <c r="L14973" s="319"/>
    </row>
    <row r="14974" spans="1:12" hidden="1" x14ac:dyDescent="0.3">
      <c r="A14974" s="18" t="str">
        <f>+A14885</f>
        <v>NO</v>
      </c>
      <c r="B14974" s="18"/>
      <c r="E14974" s="91" t="s">
        <v>124</v>
      </c>
      <c r="F14974" s="91" t="str">
        <f>+$F$99</f>
        <v>Director de Interventoría</v>
      </c>
      <c r="G14974" s="91" t="str">
        <f>+$G$99</f>
        <v>Residente de Interventoría</v>
      </c>
      <c r="H14974" s="320"/>
      <c r="I14974" s="321"/>
      <c r="J14974" s="321"/>
      <c r="K14974" s="321"/>
      <c r="L14974" s="322"/>
    </row>
    <row r="14975" spans="1:12" hidden="1" x14ac:dyDescent="0.3">
      <c r="A14975" s="18" t="str">
        <f>+A14885</f>
        <v>NO</v>
      </c>
      <c r="B14975" s="18"/>
      <c r="E14975" s="304" t="str">
        <f>+$E$100</f>
        <v>OBSERVACIONES RESPECTO REQUISITO HABILITANTE DEL PERSONAL CLAVE EVALUABLE</v>
      </c>
      <c r="F14975" s="305"/>
      <c r="G14975" s="305"/>
      <c r="H14975" s="305"/>
      <c r="I14975" s="305"/>
      <c r="J14975" s="305"/>
      <c r="K14975" s="305"/>
      <c r="L14975" s="305"/>
    </row>
    <row r="14976" spans="1:12" hidden="1" x14ac:dyDescent="0.3">
      <c r="A14976" s="18" t="str">
        <f>+A14885</f>
        <v>NO</v>
      </c>
      <c r="B14976" s="18"/>
      <c r="E14976" s="312" t="s">
        <v>124</v>
      </c>
      <c r="F14976" s="313"/>
      <c r="G14976" s="313"/>
      <c r="H14976" s="313"/>
      <c r="I14976" s="313"/>
      <c r="J14976" s="313"/>
      <c r="K14976" s="313"/>
      <c r="L14976" s="314"/>
    </row>
    <row r="14977" spans="1:12" hidden="1" x14ac:dyDescent="0.3">
      <c r="A14977" s="18" t="str">
        <f>+A14885</f>
        <v>NO</v>
      </c>
      <c r="B14977" s="18"/>
      <c r="E14977" s="89"/>
      <c r="F14977" s="89"/>
      <c r="G14977" s="89"/>
      <c r="H14977" s="89"/>
      <c r="I14977" s="89"/>
      <c r="J14977" s="89"/>
      <c r="K14977" s="89"/>
      <c r="L14977" s="89"/>
    </row>
    <row r="14978" spans="1:12" ht="13" hidden="1" customHeight="1" x14ac:dyDescent="0.3">
      <c r="A14978" s="18" t="str">
        <f>+A14885</f>
        <v>NO</v>
      </c>
      <c r="B14978" s="18"/>
      <c r="E14978" s="69" t="str">
        <f>+$E$103</f>
        <v>4.2 EQUIPO DE TRABAJO (Personal Clave Evaluable)</v>
      </c>
      <c r="F14978" s="70"/>
      <c r="G14978" s="70"/>
      <c r="H14978" s="70"/>
      <c r="I14978" s="70"/>
      <c r="J14978" s="70"/>
      <c r="K14978" s="70"/>
      <c r="L14978" s="71"/>
    </row>
    <row r="14979" spans="1:12" ht="23.25" hidden="1" customHeight="1" x14ac:dyDescent="0.3">
      <c r="A14979" s="18" t="str">
        <f>+A14885</f>
        <v>NO</v>
      </c>
      <c r="B14979" s="18"/>
      <c r="E14979" s="90" t="str">
        <f>+$E$104</f>
        <v>Formulario 9</v>
      </c>
      <c r="F14979" s="315" t="s">
        <v>46</v>
      </c>
      <c r="G14979" s="316"/>
      <c r="H14979" s="317"/>
      <c r="I14979" s="318"/>
      <c r="J14979" s="318"/>
      <c r="K14979" s="318"/>
      <c r="L14979" s="319"/>
    </row>
    <row r="14980" spans="1:12" hidden="1" x14ac:dyDescent="0.3">
      <c r="A14980" s="18" t="str">
        <f>+A14885</f>
        <v>NO</v>
      </c>
      <c r="B14980" s="18"/>
      <c r="E14980" s="91" t="s">
        <v>124</v>
      </c>
      <c r="F14980" s="91" t="str">
        <f>+$F$99</f>
        <v>Director de Interventoría</v>
      </c>
      <c r="G14980" s="91" t="str">
        <f>+$G$99</f>
        <v>Residente de Interventoría</v>
      </c>
      <c r="H14980" s="320"/>
      <c r="I14980" s="321"/>
      <c r="J14980" s="321"/>
      <c r="K14980" s="321"/>
      <c r="L14980" s="322"/>
    </row>
    <row r="14981" spans="1:12" hidden="1" x14ac:dyDescent="0.3">
      <c r="A14981" s="18" t="str">
        <f>+A14885</f>
        <v>NO</v>
      </c>
      <c r="B14981" s="18"/>
      <c r="E14981" s="89"/>
      <c r="F14981" s="89"/>
      <c r="G14981" s="89"/>
      <c r="H14981" s="89"/>
      <c r="I14981" s="89"/>
      <c r="J14981" s="89"/>
      <c r="K14981" s="89"/>
      <c r="L14981" s="89"/>
    </row>
    <row r="14982" spans="1:12" hidden="1" x14ac:dyDescent="0.3">
      <c r="A14982" s="1" t="str">
        <f>+A14885</f>
        <v>NO</v>
      </c>
      <c r="E14982" s="92" t="str">
        <f>+E14857</f>
        <v>CRITERIOS DE EVALUACIÓN Y PUNTAJE</v>
      </c>
      <c r="F14982" s="93"/>
      <c r="G14982" s="93"/>
      <c r="H14982" s="93"/>
      <c r="I14982" s="93"/>
      <c r="J14982" s="93"/>
      <c r="K14982" s="94"/>
      <c r="L14982" s="95" t="str">
        <f>+$L$107</f>
        <v>PUNTAJE OBTENIDO</v>
      </c>
    </row>
    <row r="14983" spans="1:12" hidden="1" x14ac:dyDescent="0.3">
      <c r="A14983" s="1" t="str">
        <f>+A14885</f>
        <v>NO</v>
      </c>
      <c r="E14983" s="96" t="str">
        <f>+$E$108</f>
        <v>VALOR</v>
      </c>
      <c r="F14983" s="97" t="str">
        <f>+$F$108</f>
        <v>EQUIPO DE TRABAJO (PERSONAL CLAVE EVALUABLE)</v>
      </c>
      <c r="G14983" s="24"/>
      <c r="H14983" s="24"/>
      <c r="I14983" s="24"/>
      <c r="J14983" s="24"/>
      <c r="K14983" s="24"/>
      <c r="L14983" s="98"/>
    </row>
    <row r="14984" spans="1:12" ht="12.75" hidden="1" customHeight="1" x14ac:dyDescent="0.3">
      <c r="A14984" s="1" t="str">
        <f>+A14885</f>
        <v>NO</v>
      </c>
      <c r="E14984" s="96">
        <f>+$E$109</f>
        <v>5</v>
      </c>
      <c r="F14984" s="307" t="str">
        <f>+$F$109</f>
        <v xml:space="preserve"> Experiencia Específica adicional</v>
      </c>
      <c r="G14984" s="308"/>
      <c r="H14984" s="308"/>
      <c r="I14984" s="308"/>
      <c r="J14984" s="308"/>
      <c r="K14984" s="309"/>
      <c r="L14984" s="99" t="str">
        <f>IFERROR(IF(VLOOKUP(C14885,'R. PUNTAJES'!$C$14:$R$213,'R. PUNTAJES'!$I$10,0)="","",VLOOKUP(C14885,'R. PUNTAJES'!$C$14:$R$213,'R. PUNTAJES'!$I$10,0)),"")</f>
        <v/>
      </c>
    </row>
    <row r="14985" spans="1:12" ht="12.75" hidden="1" customHeight="1" x14ac:dyDescent="0.3">
      <c r="A14985" s="1" t="str">
        <f>+A14885</f>
        <v>NO</v>
      </c>
      <c r="E14985" s="96">
        <f>+$E$110</f>
        <v>5</v>
      </c>
      <c r="F14985" s="307" t="str">
        <f>+$F$110</f>
        <v>Formación Académica adicional</v>
      </c>
      <c r="G14985" s="308"/>
      <c r="H14985" s="308"/>
      <c r="I14985" s="308"/>
      <c r="J14985" s="308"/>
      <c r="K14985" s="309"/>
      <c r="L14985" s="99" t="str">
        <f>IFERROR(IF(VLOOKUP(C14885,'R. PUNTAJES'!$C$14:$R$213,'R. PUNTAJES'!$J$10,0)="","",VLOOKUP(C14885,'R. PUNTAJES'!$C$14:$R$213,'R. PUNTAJES'!$J$10,0)),"")</f>
        <v/>
      </c>
    </row>
    <row r="14986" spans="1:12" hidden="1" x14ac:dyDescent="0.3">
      <c r="A14986" s="18" t="str">
        <f>+A14885</f>
        <v>NO</v>
      </c>
      <c r="B14986" s="18"/>
      <c r="E14986" s="100"/>
      <c r="F14986" s="101" t="str">
        <f>+$F$111</f>
        <v>FACTOR DE SOSTENIBILIDAD</v>
      </c>
      <c r="G14986" s="102"/>
      <c r="H14986" s="102"/>
      <c r="I14986" s="102"/>
      <c r="J14986" s="102"/>
      <c r="K14986" s="102"/>
      <c r="L14986" s="103"/>
    </row>
    <row r="14987" spans="1:12" hidden="1" x14ac:dyDescent="0.3">
      <c r="A14987" s="18" t="str">
        <f>+A14885</f>
        <v>NO</v>
      </c>
      <c r="B14987" s="18"/>
      <c r="E14987" s="104">
        <v>1</v>
      </c>
      <c r="F14987" s="105" t="str">
        <f>+$F$112</f>
        <v>Compromisos Sostenibilidad</v>
      </c>
      <c r="G14987" s="106"/>
      <c r="H14987" s="106"/>
      <c r="I14987" s="106"/>
      <c r="J14987" s="106"/>
      <c r="K14987" s="106"/>
      <c r="L14987" s="107" t="str">
        <f>IFERROR(IF(VLOOKUP(C14885,'R. PUNTAJES'!$C$14:$R$213,'R. PUNTAJES'!$K$10,0)="","",VLOOKUP(C14885,'R. PUNTAJES'!$C$14:$R$213,'R. PUNTAJES'!$K$10,0)),"")</f>
        <v/>
      </c>
    </row>
    <row r="14988" spans="1:12" hidden="1" x14ac:dyDescent="0.3">
      <c r="A14988" s="1" t="str">
        <f>+A14885</f>
        <v>NO</v>
      </c>
      <c r="E14988" s="108"/>
      <c r="F14988" s="109" t="str">
        <f>+$F$113</f>
        <v>APOYO A LA INDUSTRIA NACIONAL</v>
      </c>
      <c r="G14988" s="110"/>
      <c r="H14988" s="110"/>
      <c r="I14988" s="110"/>
      <c r="J14988" s="110"/>
      <c r="K14988" s="110"/>
      <c r="L14988" s="111"/>
    </row>
    <row r="14989" spans="1:12" ht="12.75" hidden="1" customHeight="1" x14ac:dyDescent="0.3">
      <c r="A14989" s="1" t="str">
        <f>+A14885</f>
        <v>NO</v>
      </c>
      <c r="E14989" s="96">
        <v>20</v>
      </c>
      <c r="F14989" s="307" t="str">
        <f>+$F$114</f>
        <v>Promoción de Servicios Nacionales o con Trato Nacional</v>
      </c>
      <c r="G14989" s="308"/>
      <c r="H14989" s="308"/>
      <c r="I14989" s="308"/>
      <c r="J14989" s="308"/>
      <c r="K14989" s="309"/>
      <c r="L14989" s="99" t="str">
        <f>IFERROR(IF(VLOOKUP(C14885,'R. PUNTAJES'!$C$14:$R$213,'R. PUNTAJES'!$L$10,0)="","",
IF(VLOOKUP(C14885,'R. PUNTAJES'!$C$14:$R$213,'R. PUNTAJES'!$L$10,0)=5,0,
VLOOKUP(C14885,'R. PUNTAJES'!$C$14:$R$213,'R. PUNTAJES'!$L$10,0))),"")</f>
        <v/>
      </c>
    </row>
    <row r="14990" spans="1:12" ht="12.75" hidden="1" customHeight="1" x14ac:dyDescent="0.3">
      <c r="A14990" s="1" t="str">
        <f>+A14885</f>
        <v>NO</v>
      </c>
      <c r="E14990" s="96">
        <v>5</v>
      </c>
      <c r="F14990" s="307" t="str">
        <f>+$F$115</f>
        <v>Incorporación de componente nacional en servicios extranjeros</v>
      </c>
      <c r="G14990" s="308"/>
      <c r="H14990" s="308"/>
      <c r="I14990" s="308"/>
      <c r="J14990" s="308"/>
      <c r="K14990" s="309"/>
      <c r="L14990" s="99" t="str">
        <f>IFERROR(IF(VLOOKUP(C14885,'R. PUNTAJES'!$C$14:$R$213,'R. PUNTAJES'!$L$10,0)="","",
IF(VLOOKUP(C14885,'R. PUNTAJES'!$C$14:$R$213,'R. PUNTAJES'!$L$10,0)=20,0,
VLOOKUP(C14885,'R. PUNTAJES'!$C$14:$R$213,'R. PUNTAJES'!$L$10,0))),"")</f>
        <v/>
      </c>
    </row>
    <row r="14991" spans="1:12" hidden="1" x14ac:dyDescent="0.3">
      <c r="A14991" s="1" t="str">
        <f>+A14885</f>
        <v>NO</v>
      </c>
      <c r="E14991" s="112"/>
      <c r="F14991" s="97" t="str">
        <f>+$F$116</f>
        <v>VINCULACIÓN DE PERSONAS CON DISCAPACIDAD</v>
      </c>
      <c r="G14991" s="24"/>
      <c r="H14991" s="24"/>
      <c r="I14991" s="24"/>
      <c r="J14991" s="24"/>
      <c r="K14991" s="24"/>
      <c r="L14991" s="98"/>
    </row>
    <row r="14992" spans="1:12" ht="12.75" hidden="1" customHeight="1" x14ac:dyDescent="0.3">
      <c r="A14992" s="1" t="str">
        <f>+A14885</f>
        <v>NO</v>
      </c>
      <c r="E14992" s="96">
        <v>1</v>
      </c>
      <c r="F14992" s="307" t="str">
        <f>+$F$117</f>
        <v xml:space="preserve">Trabajadores vinculados a la planta de personal </v>
      </c>
      <c r="G14992" s="308"/>
      <c r="H14992" s="308"/>
      <c r="I14992" s="308"/>
      <c r="J14992" s="308"/>
      <c r="K14992" s="309"/>
      <c r="L14992" s="99" t="str">
        <f>IFERROR(IF(VLOOKUP(C14885,'R. PUNTAJES'!$C$14:$R$213,'R. PUNTAJES'!$M$10,0)="","",VLOOKUP(C14885,'R. PUNTAJES'!$C$14:$R$213,'R. PUNTAJES'!$M$10,0)),"")</f>
        <v/>
      </c>
    </row>
    <row r="14993" spans="1:16" hidden="1" x14ac:dyDescent="0.3">
      <c r="A14993" s="1" t="str">
        <f>+A14885</f>
        <v>NO</v>
      </c>
      <c r="E14993" s="112"/>
      <c r="F14993" s="97" t="str">
        <f>+$F$118</f>
        <v>EMPRENDIMIENTOS Y EMPRESAS DE MUJERES</v>
      </c>
      <c r="G14993" s="24"/>
      <c r="H14993" s="24"/>
      <c r="I14993" s="24"/>
      <c r="J14993" s="24"/>
      <c r="K14993" s="24"/>
      <c r="L14993" s="98"/>
    </row>
    <row r="14994" spans="1:16" ht="13" hidden="1" customHeight="1" x14ac:dyDescent="0.3">
      <c r="A14994" s="1" t="str">
        <f>+A14885</f>
        <v>NO</v>
      </c>
      <c r="E14994" s="96">
        <v>0.25</v>
      </c>
      <c r="F14994" s="307" t="str">
        <f>+$F$119</f>
        <v>Emprendimientos y empresas de mujeres</v>
      </c>
      <c r="G14994" s="308"/>
      <c r="H14994" s="308"/>
      <c r="I14994" s="308"/>
      <c r="J14994" s="308"/>
      <c r="K14994" s="309"/>
      <c r="L14994" s="113" t="str">
        <f>IFERROR(IF(VLOOKUP(C14885,'R. PUNTAJES'!$C$14:$R$213,'R. PUNTAJES'!$N$10,0)="","",VLOOKUP(C14885,'R. PUNTAJES'!$C$14:$R$213,'R. PUNTAJES'!$N$10,0)),"")</f>
        <v/>
      </c>
    </row>
    <row r="14995" spans="1:16" hidden="1" x14ac:dyDescent="0.3">
      <c r="A14995" s="18" t="str">
        <f>+A14996</f>
        <v>NO</v>
      </c>
      <c r="B14995" s="18"/>
      <c r="E14995" s="112"/>
      <c r="F14995" s="97" t="str">
        <f>+$F$120</f>
        <v>MIPYME</v>
      </c>
      <c r="G14995" s="24"/>
      <c r="H14995" s="24"/>
      <c r="I14995" s="24"/>
      <c r="J14995" s="24"/>
      <c r="K14995" s="24"/>
      <c r="L14995" s="98"/>
    </row>
    <row r="14996" spans="1:16" hidden="1" x14ac:dyDescent="0.3">
      <c r="A14996" s="18" t="str">
        <f>+IF(E14996=0,"NO",1)</f>
        <v>NO</v>
      </c>
      <c r="B14996" s="18"/>
      <c r="E14996" s="96">
        <v>0</v>
      </c>
      <c r="F14996" s="307" t="str">
        <f>+$F$121</f>
        <v>Mipyme</v>
      </c>
      <c r="G14996" s="308"/>
      <c r="H14996" s="308"/>
      <c r="I14996" s="308"/>
      <c r="J14996" s="308"/>
      <c r="K14996" s="309"/>
      <c r="L14996" s="113" t="str">
        <f>IFERROR(IF(VLOOKUP(C14885,'R. PUNTAJES'!$C$14:$R$213,'R. PUNTAJES'!$O$10,0)="","",VLOOKUP(C14885,'R. PUNTAJES'!$C$14:$R$213,'R. PUNTAJES'!$O$10,0)),"")</f>
        <v/>
      </c>
    </row>
    <row r="14997" spans="1:16" hidden="1" x14ac:dyDescent="0.3">
      <c r="A14997" s="1" t="str">
        <f>+A14885</f>
        <v>NO</v>
      </c>
      <c r="E14997" s="112"/>
      <c r="F14997" s="97" t="str">
        <f>+$F$122</f>
        <v>EXPERIENCIA DEL PROPONENTE</v>
      </c>
      <c r="G14997" s="24"/>
      <c r="H14997" s="24"/>
      <c r="I14997" s="24"/>
      <c r="J14997" s="24"/>
      <c r="K14997" s="24"/>
      <c r="L14997" s="98"/>
    </row>
    <row r="14998" spans="1:16" hidden="1" x14ac:dyDescent="0.3">
      <c r="A14998" s="1" t="str">
        <f>+A14885</f>
        <v>NO</v>
      </c>
      <c r="E14998" s="96">
        <v>59.5</v>
      </c>
      <c r="F14998" s="307" t="str">
        <f>+$F$123</f>
        <v>mediana con valor absoluto</v>
      </c>
      <c r="G14998" s="308"/>
      <c r="H14998" s="308"/>
      <c r="I14998" s="308"/>
      <c r="J14998" s="308"/>
      <c r="K14998" s="309"/>
      <c r="L14998" s="113" t="str">
        <f>IFERROR(IF(VLOOKUP(C14885,'R. PUNTAJES'!$C$14:$R$213,'R. PUNTAJES'!$R$10,0)="","",VLOOKUP(C14885,'R. PUNTAJES'!$C$14:$R$213,'R. PUNTAJES'!$R$10,0)),"")</f>
        <v/>
      </c>
    </row>
    <row r="14999" spans="1:16" hidden="1" x14ac:dyDescent="0.3">
      <c r="A14999" s="1" t="str">
        <f>+A14885</f>
        <v>NO</v>
      </c>
      <c r="E14999" s="112"/>
      <c r="F14999" s="97" t="str">
        <f>+$F$124</f>
        <v>MULTAS</v>
      </c>
      <c r="G14999" s="24"/>
      <c r="H14999" s="24"/>
      <c r="I14999" s="24"/>
      <c r="J14999" s="24"/>
      <c r="K14999" s="24"/>
      <c r="L14999" s="98"/>
    </row>
    <row r="15000" spans="1:16" ht="12.75" hidden="1" customHeight="1" x14ac:dyDescent="0.3">
      <c r="A15000" s="1" t="str">
        <f>+A14885</f>
        <v>NO</v>
      </c>
      <c r="E15000" s="96">
        <v>-2</v>
      </c>
      <c r="F15000" s="307" t="str">
        <f>+$F$125</f>
        <v>Una o más multas o cláusulas penales durante el último año</v>
      </c>
      <c r="G15000" s="310"/>
      <c r="H15000" s="310"/>
      <c r="I15000" s="310"/>
      <c r="J15000" s="310"/>
      <c r="K15000" s="311"/>
      <c r="L15000" s="99" t="str">
        <f>IFERROR(IF(VLOOKUP(C14885,'R. PUNTAJES'!$C$14:$R$213,'R. PUNTAJES'!$Q$10,0)="","",VLOOKUP(C14885,'R. PUNTAJES'!$C$14:$R$213,'R. PUNTAJES'!$Q$10,0)),"")</f>
        <v/>
      </c>
    </row>
    <row r="15001" spans="1:16" hidden="1" x14ac:dyDescent="0.3">
      <c r="A15001" s="1" t="str">
        <f>+A14885</f>
        <v>NO</v>
      </c>
      <c r="E15001" s="112"/>
      <c r="F15001" s="97" t="str">
        <f>+$F$126</f>
        <v>OBRAS INCONCLUSAS</v>
      </c>
      <c r="G15001" s="24"/>
      <c r="H15001" s="24"/>
      <c r="I15001" s="24"/>
      <c r="J15001" s="24"/>
      <c r="K15001" s="24"/>
      <c r="L15001" s="98"/>
    </row>
    <row r="15002" spans="1:16" hidden="1" x14ac:dyDescent="0.3">
      <c r="A15002" s="1" t="str">
        <f>+A14885</f>
        <v>NO</v>
      </c>
      <c r="E15002" s="96">
        <v>-1</v>
      </c>
      <c r="F15002" s="301" t="str">
        <f>+$F$127</f>
        <v>Anotación vigente de obra civil inconclusa</v>
      </c>
      <c r="G15002" s="302"/>
      <c r="H15002" s="302"/>
      <c r="I15002" s="302"/>
      <c r="J15002" s="302"/>
      <c r="K15002" s="303"/>
      <c r="L15002" s="99" t="str">
        <f>IFERROR(IF(VLOOKUP(C14885,'R. PUNTAJES'!$C$14:$R$213,'R. PUNTAJES'!$P$10,0)="","",VLOOKUP(C14885,'R. PUNTAJES'!$C$14:$R$213,'R. PUNTAJES'!$P$10,0)),"")</f>
        <v/>
      </c>
    </row>
    <row r="15003" spans="1:16" ht="7.5" hidden="1" customHeight="1" x14ac:dyDescent="0.3">
      <c r="A15003" s="1" t="str">
        <f>+A14885</f>
        <v>NO</v>
      </c>
      <c r="E15003" s="114"/>
      <c r="F15003" s="45"/>
      <c r="G15003" s="45"/>
      <c r="H15003" s="45"/>
      <c r="I15003" s="45"/>
      <c r="J15003" s="45"/>
      <c r="K15003" s="45"/>
      <c r="L15003" s="48"/>
    </row>
    <row r="15004" spans="1:16" hidden="1" x14ac:dyDescent="0.3">
      <c r="A15004" s="1" t="str">
        <f>+A14885</f>
        <v>NO</v>
      </c>
      <c r="E15004" s="115" t="str">
        <f>+$E$129</f>
        <v>PUNTAJE TOTAL</v>
      </c>
      <c r="F15004" s="116"/>
      <c r="G15004" s="116"/>
      <c r="H15004" s="116"/>
      <c r="I15004" s="116"/>
      <c r="J15004" s="116"/>
      <c r="K15004" s="117"/>
      <c r="L15004" s="118">
        <f>IFERROR(IF(VLOOKUP(C14885,'R. PUNTAJES'!$C$14:$R$213,'R. PUNTAJES'!$H$10,0)="RECHAZO","",SUM(L14984:L15002)),"")</f>
        <v>0</v>
      </c>
    </row>
    <row r="15005" spans="1:16" hidden="1" x14ac:dyDescent="0.3">
      <c r="A15005" s="1" t="str">
        <f>+A14885</f>
        <v>NO</v>
      </c>
      <c r="E15005" s="304" t="str">
        <f>+$E$130</f>
        <v>OBSERVACIONES RESPECTO A PUNTAJES</v>
      </c>
      <c r="F15005" s="305"/>
      <c r="G15005" s="305"/>
      <c r="H15005" s="305"/>
      <c r="I15005" s="305"/>
      <c r="J15005" s="305"/>
      <c r="K15005" s="305"/>
      <c r="L15005" s="305"/>
    </row>
    <row r="15006" spans="1:16" ht="12" hidden="1" customHeight="1" x14ac:dyDescent="0.3">
      <c r="A15006" s="1" t="str">
        <f>+A14885</f>
        <v>NO</v>
      </c>
      <c r="E15006" s="306" t="s">
        <v>124</v>
      </c>
      <c r="F15006" s="305"/>
      <c r="G15006" s="305"/>
      <c r="H15006" s="305"/>
      <c r="I15006" s="305"/>
      <c r="J15006" s="305"/>
      <c r="K15006" s="305"/>
      <c r="L15006" s="305"/>
      <c r="N15006" s="119"/>
      <c r="O15006" s="119"/>
      <c r="P15006" s="120"/>
    </row>
    <row r="15007" spans="1:16" ht="3" hidden="1" customHeight="1" x14ac:dyDescent="0.3">
      <c r="A15007" s="1" t="str">
        <f>+A14886</f>
        <v>NO</v>
      </c>
      <c r="E15007" s="121"/>
      <c r="F15007" s="122"/>
      <c r="G15007" s="122"/>
      <c r="H15007" s="122"/>
      <c r="I15007" s="122"/>
      <c r="J15007" s="122"/>
      <c r="K15007" s="122"/>
      <c r="L15007" s="123"/>
    </row>
    <row r="15008" spans="1:16" hidden="1" x14ac:dyDescent="0.3">
      <c r="A15008" s="1" t="str">
        <f>+IF(OR(C15010=""),"NO",1)</f>
        <v>NO</v>
      </c>
      <c r="E15008" s="346"/>
      <c r="F15008" s="347"/>
      <c r="G15008" s="347"/>
      <c r="H15008" s="347"/>
      <c r="I15008" s="347"/>
      <c r="J15008" s="347"/>
      <c r="K15008" s="347"/>
      <c r="L15008" s="347"/>
    </row>
    <row r="15009" spans="1:12" ht="4.5" hidden="1" customHeight="1" x14ac:dyDescent="0.3">
      <c r="A15009" s="1" t="str">
        <f>+A15010</f>
        <v>NO</v>
      </c>
      <c r="E15009" s="15"/>
      <c r="F15009" s="16"/>
      <c r="G15009" s="16"/>
      <c r="H15009" s="16"/>
      <c r="I15009" s="16"/>
      <c r="J15009" s="16"/>
      <c r="K15009" s="16"/>
      <c r="L15009" s="17"/>
    </row>
    <row r="15010" spans="1:12" ht="15.75" hidden="1" customHeight="1" x14ac:dyDescent="0.3">
      <c r="A15010" s="1" t="str">
        <f>+IF(OR(C15010=""),"NO",1)</f>
        <v>NO</v>
      </c>
      <c r="B15010" s="1">
        <f>1+MAX($B$1:B15009)</f>
        <v>121</v>
      </c>
      <c r="C15010" s="18" t="s">
        <v>124</v>
      </c>
      <c r="E15010" s="19" t="s">
        <v>124</v>
      </c>
      <c r="F15010" s="20"/>
      <c r="G15010" s="20"/>
      <c r="H15010" s="20"/>
      <c r="I15010" s="21"/>
      <c r="J15010" s="20"/>
      <c r="K15010" s="21"/>
      <c r="L15010" s="22"/>
    </row>
    <row r="15011" spans="1:12" hidden="1" x14ac:dyDescent="0.3">
      <c r="A15011" s="1" t="str">
        <f>A15010</f>
        <v>NO</v>
      </c>
      <c r="E15011" s="23" t="str">
        <f>+$E$11</f>
        <v>Integrantes</v>
      </c>
      <c r="F15011" s="24"/>
      <c r="G15011" s="24"/>
      <c r="H15011" s="24"/>
      <c r="I15011" s="24"/>
      <c r="J15011" s="24"/>
      <c r="K15011" s="25" t="str">
        <f>+$K$11</f>
        <v>Nit</v>
      </c>
      <c r="L15011" s="26" t="str">
        <f>+$L$11</f>
        <v>Part.</v>
      </c>
    </row>
    <row r="15012" spans="1:12" hidden="1" x14ac:dyDescent="0.3">
      <c r="A15012" s="1" t="str">
        <f>+A15011</f>
        <v>NO</v>
      </c>
      <c r="C15012" s="1" t="s">
        <v>124</v>
      </c>
      <c r="E15012" s="27" t="s">
        <v>124</v>
      </c>
      <c r="F15012" s="28"/>
      <c r="G15012" s="28"/>
      <c r="H15012" s="28"/>
      <c r="I15012" s="28"/>
      <c r="J15012" s="28"/>
      <c r="K15012" s="29" t="s">
        <v>124</v>
      </c>
      <c r="L15012" s="30" t="s">
        <v>124</v>
      </c>
    </row>
    <row r="15013" spans="1:12" hidden="1" x14ac:dyDescent="0.3">
      <c r="A15013" s="18" t="str">
        <f>+IF(OR(C15013=""),"NO",1)</f>
        <v>NO</v>
      </c>
      <c r="B15013" s="18"/>
      <c r="C15013" s="1" t="s">
        <v>124</v>
      </c>
      <c r="E15013" s="31" t="s">
        <v>124</v>
      </c>
      <c r="F15013" s="32"/>
      <c r="G15013" s="32"/>
      <c r="H15013" s="32"/>
      <c r="I15013" s="32"/>
      <c r="J15013" s="32"/>
      <c r="K15013" s="33" t="s">
        <v>124</v>
      </c>
      <c r="L15013" s="34" t="s">
        <v>124</v>
      </c>
    </row>
    <row r="15014" spans="1:12" hidden="1" x14ac:dyDescent="0.3">
      <c r="A15014" s="18" t="str">
        <f>+IF(OR(C15014=""),"NO",1)</f>
        <v>NO</v>
      </c>
      <c r="B15014" s="18"/>
      <c r="C15014" s="1" t="s">
        <v>124</v>
      </c>
      <c r="E15014" s="31" t="s">
        <v>124</v>
      </c>
      <c r="F15014" s="32"/>
      <c r="G15014" s="32"/>
      <c r="H15014" s="32"/>
      <c r="I15014" s="32"/>
      <c r="J15014" s="32"/>
      <c r="K15014" s="33" t="s">
        <v>124</v>
      </c>
      <c r="L15014" s="34" t="s">
        <v>124</v>
      </c>
    </row>
    <row r="15015" spans="1:12" hidden="1" x14ac:dyDescent="0.3">
      <c r="A15015" s="18" t="str">
        <f>+IF(OR(C15015=""),"NO",1)</f>
        <v>NO</v>
      </c>
      <c r="B15015" s="18"/>
      <c r="C15015" s="1" t="s">
        <v>124</v>
      </c>
      <c r="E15015" s="31" t="s">
        <v>13</v>
      </c>
      <c r="F15015" s="32"/>
      <c r="G15015" s="32"/>
      <c r="H15015" s="32"/>
      <c r="I15015" s="32"/>
      <c r="J15015" s="32"/>
      <c r="K15015" s="33"/>
      <c r="L15015" s="34"/>
    </row>
    <row r="15016" spans="1:12" hidden="1" x14ac:dyDescent="0.3">
      <c r="A15016" s="18" t="str">
        <f>+IF(OR(C15016=""),"NO",1)</f>
        <v>NO</v>
      </c>
      <c r="B15016" s="18"/>
      <c r="C15016" s="1" t="s">
        <v>124</v>
      </c>
      <c r="E15016" s="31" t="s">
        <v>13</v>
      </c>
      <c r="F15016" s="32"/>
      <c r="G15016" s="32"/>
      <c r="H15016" s="32"/>
      <c r="I15016" s="32"/>
      <c r="J15016" s="32"/>
      <c r="K15016" s="33"/>
      <c r="L15016" s="34"/>
    </row>
    <row r="15017" spans="1:12" hidden="1" x14ac:dyDescent="0.3">
      <c r="A15017" s="18" t="str">
        <f>+IF(OR(C15017=""),"NO",1)</f>
        <v>NO</v>
      </c>
      <c r="B15017" s="18"/>
      <c r="C15017" s="1" t="s">
        <v>124</v>
      </c>
      <c r="E15017" s="35" t="s">
        <v>13</v>
      </c>
      <c r="F15017" s="36"/>
      <c r="G15017" s="36"/>
      <c r="H15017" s="36"/>
      <c r="I15017" s="36"/>
      <c r="J15017" s="36"/>
      <c r="K15017" s="37"/>
      <c r="L15017" s="38"/>
    </row>
    <row r="15018" spans="1:12" ht="5.15" hidden="1" customHeight="1" x14ac:dyDescent="0.3">
      <c r="A15018" s="1" t="str">
        <f>+A15010</f>
        <v>NO</v>
      </c>
      <c r="E15018" s="39"/>
      <c r="F15018" s="39"/>
      <c r="G15018" s="39"/>
      <c r="H15018" s="39"/>
      <c r="I15018" s="39"/>
      <c r="J15018" s="39"/>
      <c r="K15018" s="39"/>
      <c r="L15018" s="39"/>
    </row>
    <row r="15019" spans="1:12" ht="15.75" hidden="1" customHeight="1" x14ac:dyDescent="0.3">
      <c r="A15019" s="1" t="str">
        <f>+A15010</f>
        <v>NO</v>
      </c>
      <c r="E15019" s="40" t="str">
        <f>+$E$19</f>
        <v>RESULTADO DE EVALUACIÓN TÉCNICA</v>
      </c>
      <c r="F15019" s="41"/>
      <c r="G15019" s="41"/>
      <c r="H15019" s="41"/>
      <c r="I15019" s="41"/>
      <c r="J15019" s="41"/>
      <c r="K15019" s="41"/>
      <c r="L15019" s="42"/>
    </row>
    <row r="15020" spans="1:12" hidden="1" x14ac:dyDescent="0.3">
      <c r="A15020" s="1" t="str">
        <f>+A15010</f>
        <v>NO</v>
      </c>
      <c r="E15020" s="43"/>
      <c r="F15020" s="44" t="str">
        <f>+$F$20</f>
        <v>Experiencia</v>
      </c>
      <c r="G15020" s="45"/>
      <c r="H15020" s="45"/>
      <c r="I15020" s="45"/>
      <c r="J15020" s="45"/>
      <c r="K15020" s="46"/>
      <c r="L15020" s="47" t="s">
        <v>124</v>
      </c>
    </row>
    <row r="15021" spans="1:12" hidden="1" x14ac:dyDescent="0.3">
      <c r="A15021" s="1" t="str">
        <f>+A15010</f>
        <v>NO</v>
      </c>
      <c r="E15021" s="348" t="str">
        <f>+$E$21</f>
        <v>OBSERVACIONES RESPECTO A LA EVALUACIÓN DE EXPERIENCIA</v>
      </c>
      <c r="F15021" s="308"/>
      <c r="G15021" s="308"/>
      <c r="H15021" s="308"/>
      <c r="I15021" s="308"/>
      <c r="J15021" s="308"/>
      <c r="K15021" s="308"/>
      <c r="L15021" s="349"/>
    </row>
    <row r="15022" spans="1:12" hidden="1" x14ac:dyDescent="0.3">
      <c r="A15022" s="1" t="str">
        <f>+A15010</f>
        <v>NO</v>
      </c>
      <c r="E15022" s="350" t="s">
        <v>124</v>
      </c>
      <c r="F15022" s="351"/>
      <c r="G15022" s="351"/>
      <c r="H15022" s="351"/>
      <c r="I15022" s="351"/>
      <c r="J15022" s="351"/>
      <c r="K15022" s="351"/>
      <c r="L15022" s="352"/>
    </row>
    <row r="15023" spans="1:12" ht="5.15" hidden="1" customHeight="1" x14ac:dyDescent="0.3">
      <c r="A15023" s="1" t="str">
        <f>+A15010</f>
        <v>NO</v>
      </c>
      <c r="E15023" s="39"/>
      <c r="F15023" s="39"/>
      <c r="G15023" s="39"/>
      <c r="H15023" s="39"/>
      <c r="I15023" s="39"/>
      <c r="J15023" s="39"/>
      <c r="K15023" s="39"/>
      <c r="L15023" s="39"/>
    </row>
    <row r="15024" spans="1:12" ht="12.75" hidden="1" customHeight="1" x14ac:dyDescent="0.3">
      <c r="A15024" s="1" t="str">
        <f>+A15010</f>
        <v>NO</v>
      </c>
      <c r="E15024" s="40" t="str">
        <f>+$E$24</f>
        <v>EXPERIENCIA HABILITANTE: CONTRATOS PRESENTADOS</v>
      </c>
      <c r="F15024" s="41"/>
      <c r="G15024" s="41"/>
      <c r="H15024" s="41"/>
      <c r="I15024" s="41"/>
      <c r="J15024" s="41"/>
      <c r="K15024" s="41"/>
      <c r="L15024" s="42"/>
    </row>
    <row r="15025" spans="1:12" ht="8.5" hidden="1" customHeight="1" x14ac:dyDescent="0.3">
      <c r="A15025" s="1" t="str">
        <f>+A15010</f>
        <v>NO</v>
      </c>
      <c r="E15025" s="49"/>
      <c r="F15025" s="50"/>
      <c r="G15025" s="51"/>
      <c r="H15025" s="51"/>
      <c r="I15025" s="51"/>
      <c r="J15025" s="51"/>
      <c r="K15025" s="51"/>
      <c r="L15025" s="52"/>
    </row>
    <row r="15026" spans="1:12" hidden="1" x14ac:dyDescent="0.3">
      <c r="A15026" s="18" t="str">
        <f>+IF(OR(C15026=""),"NO",1)</f>
        <v>NO</v>
      </c>
      <c r="B15026" s="18"/>
      <c r="C15026" s="1" t="s">
        <v>124</v>
      </c>
      <c r="E15026" s="329">
        <v>1</v>
      </c>
      <c r="F15026" s="53" t="str">
        <f>+$F$26</f>
        <v>OBJETO</v>
      </c>
      <c r="G15026" s="332" t="s">
        <v>124</v>
      </c>
      <c r="H15026" s="333"/>
      <c r="I15026" s="333"/>
      <c r="J15026" s="333"/>
      <c r="K15026" s="333"/>
      <c r="L15026" s="334"/>
    </row>
    <row r="15027" spans="1:12" hidden="1" x14ac:dyDescent="0.3">
      <c r="A15027" s="18" t="str">
        <f>+IF(OR(C15026=""),"NO",1)</f>
        <v>NO</v>
      </c>
      <c r="B15027" s="18"/>
      <c r="E15027" s="330"/>
      <c r="F15027" s="54" t="str">
        <f>+$F$27</f>
        <v>CONTRATANTE</v>
      </c>
      <c r="G15027" s="335" t="s">
        <v>124</v>
      </c>
      <c r="H15027" s="310"/>
      <c r="I15027" s="310"/>
      <c r="J15027" s="310"/>
      <c r="K15027" s="310"/>
      <c r="L15027" s="336"/>
    </row>
    <row r="15028" spans="1:12" hidden="1" x14ac:dyDescent="0.3">
      <c r="A15028" s="18" t="str">
        <f>+IF(OR(C15026=""),"NO",1)</f>
        <v>NO</v>
      </c>
      <c r="B15028" s="18"/>
      <c r="E15028" s="330"/>
      <c r="F15028" s="54" t="str">
        <f>+$F$28</f>
        <v>APORTANTE</v>
      </c>
      <c r="G15028" s="337" t="s">
        <v>124</v>
      </c>
      <c r="H15028" s="338"/>
      <c r="I15028" s="338"/>
      <c r="J15028" s="338"/>
      <c r="K15028" s="338"/>
      <c r="L15028" s="339"/>
    </row>
    <row r="15029" spans="1:12" hidden="1" x14ac:dyDescent="0.3">
      <c r="A15029" s="18" t="str">
        <f>+IF(OR(C15026=""),"NO",1)</f>
        <v>NO</v>
      </c>
      <c r="B15029" s="18"/>
      <c r="E15029" s="330"/>
      <c r="F15029" s="54" t="str">
        <f>+$F$29</f>
        <v>VALOR /SMMLV)</v>
      </c>
      <c r="G15029" s="55" t="s">
        <v>124</v>
      </c>
      <c r="H15029" s="56" t="str">
        <f>+$H$29</f>
        <v>% PART..</v>
      </c>
      <c r="I15029" s="57" t="s">
        <v>124</v>
      </c>
      <c r="J15029" s="58" t="str">
        <f>+$J$29</f>
        <v>VALOR ACREDITADO</v>
      </c>
      <c r="K15029" s="59"/>
      <c r="L15029" s="47" t="s">
        <v>124</v>
      </c>
    </row>
    <row r="15030" spans="1:12" hidden="1" x14ac:dyDescent="0.3">
      <c r="A15030" s="18" t="str">
        <f>+IF(OR(C15026=""),"NO",1)</f>
        <v>NO</v>
      </c>
      <c r="B15030" s="18"/>
      <c r="E15030" s="330"/>
      <c r="F15030" s="60" t="str">
        <f>+$F$30</f>
        <v>EXPERIENCIA APORTADA</v>
      </c>
      <c r="G15030" s="340" t="s">
        <v>124</v>
      </c>
      <c r="H15030" s="341"/>
      <c r="I15030" s="341"/>
      <c r="J15030" s="341"/>
      <c r="K15030" s="341"/>
      <c r="L15030" s="342"/>
    </row>
    <row r="15031" spans="1:12" hidden="1" x14ac:dyDescent="0.3">
      <c r="A15031" s="18" t="str">
        <f>+IF(OR(C15026=""),"NO",1)</f>
        <v>NO</v>
      </c>
      <c r="B15031" s="18"/>
      <c r="E15031" s="331"/>
      <c r="F15031" s="62" t="str">
        <f>+$F$31</f>
        <v>OBSERVACIÓN</v>
      </c>
      <c r="G15031" s="343" t="s">
        <v>124</v>
      </c>
      <c r="H15031" s="344"/>
      <c r="I15031" s="344"/>
      <c r="J15031" s="344"/>
      <c r="K15031" s="344"/>
      <c r="L15031" s="345"/>
    </row>
    <row r="15032" spans="1:12" ht="8.5" hidden="1" customHeight="1" x14ac:dyDescent="0.3">
      <c r="A15032" s="18" t="str">
        <f>+IF(OR(C15026=""),"NO",1)</f>
        <v>NO</v>
      </c>
      <c r="B15032" s="18"/>
      <c r="E15032" s="49"/>
      <c r="F15032" s="50"/>
      <c r="G15032" s="51"/>
      <c r="H15032" s="51"/>
      <c r="I15032" s="51"/>
      <c r="J15032" s="51"/>
      <c r="K15032" s="51"/>
      <c r="L15032" s="52"/>
    </row>
    <row r="15033" spans="1:12" hidden="1" x14ac:dyDescent="0.3">
      <c r="A15033" s="18" t="str">
        <f t="shared" ref="A15033" si="5040">+IF(OR(C15033=""),"NO",1)</f>
        <v>NO</v>
      </c>
      <c r="B15033" s="18"/>
      <c r="C15033" s="1" t="s">
        <v>124</v>
      </c>
      <c r="E15033" s="329">
        <v>2</v>
      </c>
      <c r="F15033" s="53" t="str">
        <f>+$F$26</f>
        <v>OBJETO</v>
      </c>
      <c r="G15033" s="332" t="s">
        <v>124</v>
      </c>
      <c r="H15033" s="333"/>
      <c r="I15033" s="333"/>
      <c r="J15033" s="333"/>
      <c r="K15033" s="333"/>
      <c r="L15033" s="334"/>
    </row>
    <row r="15034" spans="1:12" hidden="1" x14ac:dyDescent="0.3">
      <c r="A15034" s="18" t="str">
        <f t="shared" ref="A15034" si="5041">+IF(OR(C15033=""),"NO",1)</f>
        <v>NO</v>
      </c>
      <c r="B15034" s="18"/>
      <c r="E15034" s="330"/>
      <c r="F15034" s="54" t="str">
        <f>+$F$27</f>
        <v>CONTRATANTE</v>
      </c>
      <c r="G15034" s="335" t="s">
        <v>124</v>
      </c>
      <c r="H15034" s="310"/>
      <c r="I15034" s="310"/>
      <c r="J15034" s="310"/>
      <c r="K15034" s="310"/>
      <c r="L15034" s="336"/>
    </row>
    <row r="15035" spans="1:12" hidden="1" x14ac:dyDescent="0.3">
      <c r="A15035" s="18" t="str">
        <f t="shared" ref="A15035" si="5042">+IF(OR(C15033=""),"NO",1)</f>
        <v>NO</v>
      </c>
      <c r="B15035" s="18"/>
      <c r="E15035" s="330"/>
      <c r="F15035" s="54" t="str">
        <f>+$F$28</f>
        <v>APORTANTE</v>
      </c>
      <c r="G15035" s="337" t="s">
        <v>124</v>
      </c>
      <c r="H15035" s="338"/>
      <c r="I15035" s="338"/>
      <c r="J15035" s="338"/>
      <c r="K15035" s="338"/>
      <c r="L15035" s="339"/>
    </row>
    <row r="15036" spans="1:12" hidden="1" x14ac:dyDescent="0.3">
      <c r="A15036" s="18" t="str">
        <f t="shared" ref="A15036" si="5043">+IF(OR(C15033=""),"NO",1)</f>
        <v>NO</v>
      </c>
      <c r="B15036" s="18"/>
      <c r="E15036" s="330"/>
      <c r="F15036" s="54" t="str">
        <f>+$F$29</f>
        <v>VALOR /SMMLV)</v>
      </c>
      <c r="G15036" s="55" t="s">
        <v>124</v>
      </c>
      <c r="H15036" s="56" t="str">
        <f>+$H$29</f>
        <v>% PART..</v>
      </c>
      <c r="I15036" s="57" t="s">
        <v>124</v>
      </c>
      <c r="J15036" s="58" t="str">
        <f>+$J$29</f>
        <v>VALOR ACREDITADO</v>
      </c>
      <c r="K15036" s="59"/>
      <c r="L15036" s="47" t="s">
        <v>124</v>
      </c>
    </row>
    <row r="15037" spans="1:12" hidden="1" x14ac:dyDescent="0.3">
      <c r="A15037" s="18" t="str">
        <f t="shared" ref="A15037" si="5044">+IF(OR(C15033=""),"NO",1)</f>
        <v>NO</v>
      </c>
      <c r="B15037" s="18"/>
      <c r="E15037" s="330"/>
      <c r="F15037" s="60" t="str">
        <f>+$F$30</f>
        <v>EXPERIENCIA APORTADA</v>
      </c>
      <c r="G15037" s="340" t="s">
        <v>124</v>
      </c>
      <c r="H15037" s="341"/>
      <c r="I15037" s="341"/>
      <c r="J15037" s="341"/>
      <c r="K15037" s="341"/>
      <c r="L15037" s="342"/>
    </row>
    <row r="15038" spans="1:12" hidden="1" x14ac:dyDescent="0.3">
      <c r="A15038" s="18" t="str">
        <f t="shared" ref="A15038" si="5045">+IF(OR(C15033=""),"NO",1)</f>
        <v>NO</v>
      </c>
      <c r="B15038" s="18"/>
      <c r="E15038" s="331"/>
      <c r="F15038" s="62" t="str">
        <f>+$F$31</f>
        <v>OBSERVACIÓN</v>
      </c>
      <c r="G15038" s="343" t="s">
        <v>124</v>
      </c>
      <c r="H15038" s="344"/>
      <c r="I15038" s="344"/>
      <c r="J15038" s="344"/>
      <c r="K15038" s="344"/>
      <c r="L15038" s="345"/>
    </row>
    <row r="15039" spans="1:12" ht="8.5" hidden="1" customHeight="1" x14ac:dyDescent="0.3">
      <c r="A15039" s="18" t="str">
        <f t="shared" ref="A15039" si="5046">+IF(OR(C15033=""),"NO",1)</f>
        <v>NO</v>
      </c>
      <c r="B15039" s="18"/>
      <c r="E15039" s="49"/>
      <c r="F15039" s="50"/>
      <c r="G15039" s="51"/>
      <c r="H15039" s="51"/>
      <c r="I15039" s="51"/>
      <c r="J15039" s="51"/>
      <c r="K15039" s="51"/>
      <c r="L15039" s="52"/>
    </row>
    <row r="15040" spans="1:12" hidden="1" x14ac:dyDescent="0.3">
      <c r="A15040" s="18" t="str">
        <f t="shared" ref="A15040" si="5047">+IF(OR(C15040=""),"NO",1)</f>
        <v>NO</v>
      </c>
      <c r="B15040" s="18"/>
      <c r="C15040" s="1" t="s">
        <v>124</v>
      </c>
      <c r="E15040" s="329">
        <v>3</v>
      </c>
      <c r="F15040" s="53" t="str">
        <f>+$F$26</f>
        <v>OBJETO</v>
      </c>
      <c r="G15040" s="332" t="s">
        <v>124</v>
      </c>
      <c r="H15040" s="333"/>
      <c r="I15040" s="333"/>
      <c r="J15040" s="333"/>
      <c r="K15040" s="333"/>
      <c r="L15040" s="334"/>
    </row>
    <row r="15041" spans="1:12" hidden="1" x14ac:dyDescent="0.3">
      <c r="A15041" s="18" t="str">
        <f t="shared" ref="A15041" si="5048">+IF(OR(C15040=""),"NO",1)</f>
        <v>NO</v>
      </c>
      <c r="B15041" s="18"/>
      <c r="E15041" s="330"/>
      <c r="F15041" s="54" t="str">
        <f>+$F$27</f>
        <v>CONTRATANTE</v>
      </c>
      <c r="G15041" s="335" t="s">
        <v>124</v>
      </c>
      <c r="H15041" s="310"/>
      <c r="I15041" s="310"/>
      <c r="J15041" s="310"/>
      <c r="K15041" s="310"/>
      <c r="L15041" s="336"/>
    </row>
    <row r="15042" spans="1:12" hidden="1" x14ac:dyDescent="0.3">
      <c r="A15042" s="18" t="str">
        <f t="shared" ref="A15042" si="5049">+IF(OR(C15040=""),"NO",1)</f>
        <v>NO</v>
      </c>
      <c r="B15042" s="18"/>
      <c r="E15042" s="330"/>
      <c r="F15042" s="54" t="str">
        <f>+$F$28</f>
        <v>APORTANTE</v>
      </c>
      <c r="G15042" s="337" t="s">
        <v>124</v>
      </c>
      <c r="H15042" s="338"/>
      <c r="I15042" s="338"/>
      <c r="J15042" s="338"/>
      <c r="K15042" s="338"/>
      <c r="L15042" s="339"/>
    </row>
    <row r="15043" spans="1:12" hidden="1" x14ac:dyDescent="0.3">
      <c r="A15043" s="18" t="str">
        <f t="shared" ref="A15043" si="5050">+IF(OR(C15040=""),"NO",1)</f>
        <v>NO</v>
      </c>
      <c r="B15043" s="18"/>
      <c r="E15043" s="330"/>
      <c r="F15043" s="54" t="str">
        <f>+$F$29</f>
        <v>VALOR /SMMLV)</v>
      </c>
      <c r="G15043" s="55" t="s">
        <v>124</v>
      </c>
      <c r="H15043" s="56" t="str">
        <f>+$H$29</f>
        <v>% PART..</v>
      </c>
      <c r="I15043" s="57" t="s">
        <v>124</v>
      </c>
      <c r="J15043" s="58" t="str">
        <f>+$J$29</f>
        <v>VALOR ACREDITADO</v>
      </c>
      <c r="K15043" s="59"/>
      <c r="L15043" s="47" t="s">
        <v>124</v>
      </c>
    </row>
    <row r="15044" spans="1:12" hidden="1" x14ac:dyDescent="0.3">
      <c r="A15044" s="18" t="str">
        <f t="shared" ref="A15044" si="5051">+IF(OR(C15040=""),"NO",1)</f>
        <v>NO</v>
      </c>
      <c r="B15044" s="18"/>
      <c r="E15044" s="330"/>
      <c r="F15044" s="60" t="str">
        <f>+$F$30</f>
        <v>EXPERIENCIA APORTADA</v>
      </c>
      <c r="G15044" s="340" t="s">
        <v>124</v>
      </c>
      <c r="H15044" s="341"/>
      <c r="I15044" s="341"/>
      <c r="J15044" s="341"/>
      <c r="K15044" s="341"/>
      <c r="L15044" s="342"/>
    </row>
    <row r="15045" spans="1:12" hidden="1" x14ac:dyDescent="0.3">
      <c r="A15045" s="18" t="str">
        <f t="shared" ref="A15045" si="5052">+IF(OR(C15040=""),"NO",1)</f>
        <v>NO</v>
      </c>
      <c r="B15045" s="18"/>
      <c r="E15045" s="331"/>
      <c r="F15045" s="62" t="str">
        <f>+$F$31</f>
        <v>OBSERVACIÓN</v>
      </c>
      <c r="G15045" s="343" t="s">
        <v>124</v>
      </c>
      <c r="H15045" s="344"/>
      <c r="I15045" s="344"/>
      <c r="J15045" s="344"/>
      <c r="K15045" s="344"/>
      <c r="L15045" s="345"/>
    </row>
    <row r="15046" spans="1:12" ht="8.5" hidden="1" customHeight="1" x14ac:dyDescent="0.3">
      <c r="A15046" s="18" t="str">
        <f t="shared" ref="A15046" si="5053">+IF(OR(C15040=""),"NO",1)</f>
        <v>NO</v>
      </c>
      <c r="B15046" s="18"/>
      <c r="E15046" s="49"/>
      <c r="F15046" s="50"/>
      <c r="G15046" s="51"/>
      <c r="H15046" s="51"/>
      <c r="I15046" s="51"/>
      <c r="J15046" s="51"/>
      <c r="K15046" s="51"/>
      <c r="L15046" s="52"/>
    </row>
    <row r="15047" spans="1:12" hidden="1" x14ac:dyDescent="0.3">
      <c r="A15047" s="18" t="str">
        <f t="shared" ref="A15047" si="5054">+IF(OR(C15047=""),"NO",1)</f>
        <v>NO</v>
      </c>
      <c r="B15047" s="18"/>
      <c r="C15047" s="1" t="s">
        <v>124</v>
      </c>
      <c r="E15047" s="329">
        <v>4</v>
      </c>
      <c r="F15047" s="53" t="str">
        <f>+$F$26</f>
        <v>OBJETO</v>
      </c>
      <c r="G15047" s="332" t="s">
        <v>124</v>
      </c>
      <c r="H15047" s="333"/>
      <c r="I15047" s="333"/>
      <c r="J15047" s="333"/>
      <c r="K15047" s="333"/>
      <c r="L15047" s="334"/>
    </row>
    <row r="15048" spans="1:12" hidden="1" x14ac:dyDescent="0.3">
      <c r="A15048" s="18" t="str">
        <f t="shared" ref="A15048" si="5055">+IF(OR(C15047=""),"NO",1)</f>
        <v>NO</v>
      </c>
      <c r="B15048" s="18"/>
      <c r="E15048" s="330"/>
      <c r="F15048" s="54" t="str">
        <f>+$F$27</f>
        <v>CONTRATANTE</v>
      </c>
      <c r="G15048" s="335" t="s">
        <v>124</v>
      </c>
      <c r="H15048" s="310"/>
      <c r="I15048" s="310"/>
      <c r="J15048" s="310"/>
      <c r="K15048" s="310"/>
      <c r="L15048" s="336"/>
    </row>
    <row r="15049" spans="1:12" hidden="1" x14ac:dyDescent="0.3">
      <c r="A15049" s="18" t="str">
        <f t="shared" ref="A15049" si="5056">+IF(OR(C15047=""),"NO",1)</f>
        <v>NO</v>
      </c>
      <c r="B15049" s="18"/>
      <c r="E15049" s="330"/>
      <c r="F15049" s="54" t="str">
        <f>+$F$28</f>
        <v>APORTANTE</v>
      </c>
      <c r="G15049" s="337" t="s">
        <v>124</v>
      </c>
      <c r="H15049" s="338"/>
      <c r="I15049" s="338"/>
      <c r="J15049" s="338"/>
      <c r="K15049" s="338"/>
      <c r="L15049" s="339"/>
    </row>
    <row r="15050" spans="1:12" hidden="1" x14ac:dyDescent="0.3">
      <c r="A15050" s="18" t="str">
        <f t="shared" ref="A15050" si="5057">+IF(OR(C15047=""),"NO",1)</f>
        <v>NO</v>
      </c>
      <c r="B15050" s="18"/>
      <c r="E15050" s="330"/>
      <c r="F15050" s="54" t="str">
        <f>+$F$29</f>
        <v>VALOR /SMMLV)</v>
      </c>
      <c r="G15050" s="55" t="s">
        <v>124</v>
      </c>
      <c r="H15050" s="56" t="str">
        <f>+$H$29</f>
        <v>% PART..</v>
      </c>
      <c r="I15050" s="57" t="s">
        <v>124</v>
      </c>
      <c r="J15050" s="58" t="str">
        <f>+$J$29</f>
        <v>VALOR ACREDITADO</v>
      </c>
      <c r="K15050" s="59"/>
      <c r="L15050" s="47" t="s">
        <v>124</v>
      </c>
    </row>
    <row r="15051" spans="1:12" hidden="1" x14ac:dyDescent="0.3">
      <c r="A15051" s="18" t="str">
        <f t="shared" ref="A15051" si="5058">+IF(OR(C15047=""),"NO",1)</f>
        <v>NO</v>
      </c>
      <c r="B15051" s="18"/>
      <c r="E15051" s="330"/>
      <c r="F15051" s="60" t="str">
        <f>+$F$30</f>
        <v>EXPERIENCIA APORTADA</v>
      </c>
      <c r="G15051" s="340" t="s">
        <v>124</v>
      </c>
      <c r="H15051" s="341"/>
      <c r="I15051" s="341"/>
      <c r="J15051" s="341"/>
      <c r="K15051" s="341"/>
      <c r="L15051" s="342"/>
    </row>
    <row r="15052" spans="1:12" hidden="1" x14ac:dyDescent="0.3">
      <c r="A15052" s="18" t="str">
        <f t="shared" ref="A15052" si="5059">+IF(OR(C15047=""),"NO",1)</f>
        <v>NO</v>
      </c>
      <c r="B15052" s="18"/>
      <c r="E15052" s="331"/>
      <c r="F15052" s="62" t="str">
        <f>+$F$31</f>
        <v>OBSERVACIÓN</v>
      </c>
      <c r="G15052" s="343" t="s">
        <v>124</v>
      </c>
      <c r="H15052" s="344"/>
      <c r="I15052" s="344"/>
      <c r="J15052" s="344"/>
      <c r="K15052" s="344"/>
      <c r="L15052" s="345"/>
    </row>
    <row r="15053" spans="1:12" ht="8.5" hidden="1" customHeight="1" x14ac:dyDescent="0.3">
      <c r="A15053" s="18" t="str">
        <f t="shared" ref="A15053" si="5060">+IF(OR(C15047=""),"NO",1)</f>
        <v>NO</v>
      </c>
      <c r="B15053" s="18"/>
      <c r="E15053" s="49"/>
      <c r="F15053" s="50"/>
      <c r="G15053" s="51"/>
      <c r="H15053" s="51"/>
      <c r="I15053" s="51"/>
      <c r="J15053" s="51"/>
      <c r="K15053" s="51"/>
      <c r="L15053" s="52"/>
    </row>
    <row r="15054" spans="1:12" hidden="1" x14ac:dyDescent="0.3">
      <c r="A15054" s="18" t="str">
        <f t="shared" ref="A15054" si="5061">+IF(OR(C15054=""),"NO",1)</f>
        <v>NO</v>
      </c>
      <c r="B15054" s="18"/>
      <c r="C15054" s="1" t="s">
        <v>124</v>
      </c>
      <c r="E15054" s="329">
        <v>5</v>
      </c>
      <c r="F15054" s="53" t="str">
        <f>+$F$26</f>
        <v>OBJETO</v>
      </c>
      <c r="G15054" s="332" t="s">
        <v>124</v>
      </c>
      <c r="H15054" s="333"/>
      <c r="I15054" s="333"/>
      <c r="J15054" s="333"/>
      <c r="K15054" s="333"/>
      <c r="L15054" s="334"/>
    </row>
    <row r="15055" spans="1:12" hidden="1" x14ac:dyDescent="0.3">
      <c r="A15055" s="18" t="str">
        <f t="shared" ref="A15055" si="5062">+IF(OR(C15054=""),"NO",1)</f>
        <v>NO</v>
      </c>
      <c r="B15055" s="18"/>
      <c r="E15055" s="330"/>
      <c r="F15055" s="54" t="str">
        <f>+$F$27</f>
        <v>CONTRATANTE</v>
      </c>
      <c r="G15055" s="335" t="s">
        <v>124</v>
      </c>
      <c r="H15055" s="310"/>
      <c r="I15055" s="310"/>
      <c r="J15055" s="310"/>
      <c r="K15055" s="310"/>
      <c r="L15055" s="336"/>
    </row>
    <row r="15056" spans="1:12" hidden="1" x14ac:dyDescent="0.3">
      <c r="A15056" s="18" t="str">
        <f t="shared" ref="A15056" si="5063">+IF(OR(C15054=""),"NO",1)</f>
        <v>NO</v>
      </c>
      <c r="B15056" s="18"/>
      <c r="E15056" s="330"/>
      <c r="F15056" s="54" t="str">
        <f>+$F$28</f>
        <v>APORTANTE</v>
      </c>
      <c r="G15056" s="337" t="s">
        <v>124</v>
      </c>
      <c r="H15056" s="338"/>
      <c r="I15056" s="338"/>
      <c r="J15056" s="338"/>
      <c r="K15056" s="338"/>
      <c r="L15056" s="339"/>
    </row>
    <row r="15057" spans="1:12" hidden="1" x14ac:dyDescent="0.3">
      <c r="A15057" s="18" t="str">
        <f t="shared" ref="A15057" si="5064">+IF(OR(C15054=""),"NO",1)</f>
        <v>NO</v>
      </c>
      <c r="B15057" s="18"/>
      <c r="E15057" s="330"/>
      <c r="F15057" s="54" t="str">
        <f>+$F$29</f>
        <v>VALOR /SMMLV)</v>
      </c>
      <c r="G15057" s="55" t="s">
        <v>124</v>
      </c>
      <c r="H15057" s="56" t="str">
        <f>+$H$29</f>
        <v>% PART..</v>
      </c>
      <c r="I15057" s="57" t="s">
        <v>124</v>
      </c>
      <c r="J15057" s="58" t="str">
        <f>+$J$29</f>
        <v>VALOR ACREDITADO</v>
      </c>
      <c r="K15057" s="59"/>
      <c r="L15057" s="47" t="s">
        <v>124</v>
      </c>
    </row>
    <row r="15058" spans="1:12" hidden="1" x14ac:dyDescent="0.3">
      <c r="A15058" s="18" t="str">
        <f t="shared" ref="A15058" si="5065">+IF(OR(C15054=""),"NO",1)</f>
        <v>NO</v>
      </c>
      <c r="B15058" s="18"/>
      <c r="E15058" s="330"/>
      <c r="F15058" s="60" t="str">
        <f>+$F$30</f>
        <v>EXPERIENCIA APORTADA</v>
      </c>
      <c r="G15058" s="340" t="s">
        <v>124</v>
      </c>
      <c r="H15058" s="341"/>
      <c r="I15058" s="341"/>
      <c r="J15058" s="341"/>
      <c r="K15058" s="341"/>
      <c r="L15058" s="342"/>
    </row>
    <row r="15059" spans="1:12" hidden="1" x14ac:dyDescent="0.3">
      <c r="A15059" s="18" t="str">
        <f t="shared" ref="A15059" si="5066">+IF(OR(C15054=""),"NO",1)</f>
        <v>NO</v>
      </c>
      <c r="B15059" s="18"/>
      <c r="E15059" s="331"/>
      <c r="F15059" s="62" t="str">
        <f>+$F$31</f>
        <v>OBSERVACIÓN</v>
      </c>
      <c r="G15059" s="343" t="s">
        <v>124</v>
      </c>
      <c r="H15059" s="344"/>
      <c r="I15059" s="344"/>
      <c r="J15059" s="344"/>
      <c r="K15059" s="344"/>
      <c r="L15059" s="345"/>
    </row>
    <row r="15060" spans="1:12" ht="8.5" hidden="1" customHeight="1" x14ac:dyDescent="0.3">
      <c r="A15060" s="18" t="str">
        <f t="shared" ref="A15060" si="5067">+IF(OR(C15054=""),"NO",1)</f>
        <v>NO</v>
      </c>
      <c r="B15060" s="18"/>
      <c r="E15060" s="49"/>
      <c r="F15060" s="50"/>
      <c r="G15060" s="51"/>
      <c r="H15060" s="51"/>
      <c r="I15060" s="51"/>
      <c r="J15060" s="51"/>
      <c r="K15060" s="51"/>
      <c r="L15060" s="52"/>
    </row>
    <row r="15061" spans="1:12" hidden="1" x14ac:dyDescent="0.3">
      <c r="A15061" s="18" t="str">
        <f t="shared" ref="A15061" si="5068">+IF(OR(C15061=""),"NO",1)</f>
        <v>NO</v>
      </c>
      <c r="B15061" s="18"/>
      <c r="C15061" s="1" t="s">
        <v>124</v>
      </c>
      <c r="E15061" s="329">
        <v>6</v>
      </c>
      <c r="F15061" s="53" t="str">
        <f>+$F$26</f>
        <v>OBJETO</v>
      </c>
      <c r="G15061" s="332" t="s">
        <v>124</v>
      </c>
      <c r="H15061" s="333"/>
      <c r="I15061" s="333"/>
      <c r="J15061" s="333"/>
      <c r="K15061" s="333"/>
      <c r="L15061" s="334"/>
    </row>
    <row r="15062" spans="1:12" hidden="1" x14ac:dyDescent="0.3">
      <c r="A15062" s="18" t="str">
        <f t="shared" ref="A15062" si="5069">+IF(OR(C15061=""),"NO",1)</f>
        <v>NO</v>
      </c>
      <c r="B15062" s="18"/>
      <c r="E15062" s="330"/>
      <c r="F15062" s="54" t="str">
        <f>+$F$27</f>
        <v>CONTRATANTE</v>
      </c>
      <c r="G15062" s="335" t="s">
        <v>124</v>
      </c>
      <c r="H15062" s="310"/>
      <c r="I15062" s="310"/>
      <c r="J15062" s="310"/>
      <c r="K15062" s="310"/>
      <c r="L15062" s="336"/>
    </row>
    <row r="15063" spans="1:12" hidden="1" x14ac:dyDescent="0.3">
      <c r="A15063" s="18" t="str">
        <f t="shared" ref="A15063" si="5070">+IF(OR(C15061=""),"NO",1)</f>
        <v>NO</v>
      </c>
      <c r="B15063" s="18"/>
      <c r="E15063" s="330"/>
      <c r="F15063" s="54" t="str">
        <f>+$F$28</f>
        <v>APORTANTE</v>
      </c>
      <c r="G15063" s="337" t="s">
        <v>124</v>
      </c>
      <c r="H15063" s="338"/>
      <c r="I15063" s="338"/>
      <c r="J15063" s="338"/>
      <c r="K15063" s="338"/>
      <c r="L15063" s="339"/>
    </row>
    <row r="15064" spans="1:12" hidden="1" x14ac:dyDescent="0.3">
      <c r="A15064" s="18" t="str">
        <f t="shared" ref="A15064" si="5071">+IF(OR(C15061=""),"NO",1)</f>
        <v>NO</v>
      </c>
      <c r="B15064" s="18"/>
      <c r="E15064" s="330"/>
      <c r="F15064" s="54" t="str">
        <f>+$F$29</f>
        <v>VALOR /SMMLV)</v>
      </c>
      <c r="G15064" s="55" t="s">
        <v>124</v>
      </c>
      <c r="H15064" s="56" t="str">
        <f>+$H$29</f>
        <v>% PART..</v>
      </c>
      <c r="I15064" s="57" t="s">
        <v>124</v>
      </c>
      <c r="J15064" s="58" t="str">
        <f>+$J$29</f>
        <v>VALOR ACREDITADO</v>
      </c>
      <c r="K15064" s="59"/>
      <c r="L15064" s="47" t="s">
        <v>124</v>
      </c>
    </row>
    <row r="15065" spans="1:12" hidden="1" x14ac:dyDescent="0.3">
      <c r="A15065" s="18" t="str">
        <f t="shared" ref="A15065" si="5072">+IF(OR(C15061=""),"NO",1)</f>
        <v>NO</v>
      </c>
      <c r="B15065" s="18"/>
      <c r="E15065" s="330"/>
      <c r="F15065" s="60" t="str">
        <f>+$F$30</f>
        <v>EXPERIENCIA APORTADA</v>
      </c>
      <c r="G15065" s="340" t="s">
        <v>124</v>
      </c>
      <c r="H15065" s="341"/>
      <c r="I15065" s="341"/>
      <c r="J15065" s="341"/>
      <c r="K15065" s="341"/>
      <c r="L15065" s="342"/>
    </row>
    <row r="15066" spans="1:12" hidden="1" x14ac:dyDescent="0.3">
      <c r="A15066" s="18" t="str">
        <f t="shared" ref="A15066" si="5073">+IF(OR(C15061=""),"NO",1)</f>
        <v>NO</v>
      </c>
      <c r="B15066" s="18"/>
      <c r="E15066" s="331"/>
      <c r="F15066" s="62" t="str">
        <f>+$F$31</f>
        <v>OBSERVACIÓN</v>
      </c>
      <c r="G15066" s="343" t="s">
        <v>124</v>
      </c>
      <c r="H15066" s="344"/>
      <c r="I15066" s="344"/>
      <c r="J15066" s="344"/>
      <c r="K15066" s="344"/>
      <c r="L15066" s="345"/>
    </row>
    <row r="15067" spans="1:12" ht="8.5" hidden="1" customHeight="1" x14ac:dyDescent="0.3">
      <c r="A15067" s="18" t="str">
        <f t="shared" ref="A15067" si="5074">+IF(OR(C15061=""),"NO",1)</f>
        <v>NO</v>
      </c>
      <c r="B15067" s="18"/>
      <c r="E15067" s="49"/>
      <c r="F15067" s="50"/>
      <c r="G15067" s="51"/>
      <c r="H15067" s="51"/>
      <c r="I15067" s="51"/>
      <c r="J15067" s="51"/>
      <c r="K15067" s="51"/>
      <c r="L15067" s="52"/>
    </row>
    <row r="15068" spans="1:12" hidden="1" x14ac:dyDescent="0.3">
      <c r="A15068" s="18" t="str">
        <f t="shared" ref="A15068" si="5075">+IF(OR(C15068=""),"NO",1)</f>
        <v>NO</v>
      </c>
      <c r="B15068" s="18"/>
      <c r="C15068" s="1" t="s">
        <v>124</v>
      </c>
      <c r="E15068" s="329">
        <v>7</v>
      </c>
      <c r="F15068" s="53" t="str">
        <f>+$F$26</f>
        <v>OBJETO</v>
      </c>
      <c r="G15068" s="332" t="s">
        <v>124</v>
      </c>
      <c r="H15068" s="333"/>
      <c r="I15068" s="333"/>
      <c r="J15068" s="333"/>
      <c r="K15068" s="333"/>
      <c r="L15068" s="334"/>
    </row>
    <row r="15069" spans="1:12" hidden="1" x14ac:dyDescent="0.3">
      <c r="A15069" s="18" t="str">
        <f t="shared" ref="A15069" si="5076">+IF(OR(C15068=""),"NO",1)</f>
        <v>NO</v>
      </c>
      <c r="B15069" s="18"/>
      <c r="E15069" s="330"/>
      <c r="F15069" s="54" t="str">
        <f>+$F$27</f>
        <v>CONTRATANTE</v>
      </c>
      <c r="G15069" s="335" t="s">
        <v>124</v>
      </c>
      <c r="H15069" s="310"/>
      <c r="I15069" s="310"/>
      <c r="J15069" s="310"/>
      <c r="K15069" s="310"/>
      <c r="L15069" s="336"/>
    </row>
    <row r="15070" spans="1:12" hidden="1" x14ac:dyDescent="0.3">
      <c r="A15070" s="18" t="str">
        <f t="shared" ref="A15070" si="5077">+IF(OR(C15068=""),"NO",1)</f>
        <v>NO</v>
      </c>
      <c r="B15070" s="18"/>
      <c r="E15070" s="330"/>
      <c r="F15070" s="54" t="str">
        <f>+$F$28</f>
        <v>APORTANTE</v>
      </c>
      <c r="G15070" s="337" t="s">
        <v>124</v>
      </c>
      <c r="H15070" s="338"/>
      <c r="I15070" s="338"/>
      <c r="J15070" s="338"/>
      <c r="K15070" s="338"/>
      <c r="L15070" s="339"/>
    </row>
    <row r="15071" spans="1:12" hidden="1" x14ac:dyDescent="0.3">
      <c r="A15071" s="18" t="str">
        <f t="shared" ref="A15071" si="5078">+IF(OR(C15068=""),"NO",1)</f>
        <v>NO</v>
      </c>
      <c r="B15071" s="18"/>
      <c r="E15071" s="330"/>
      <c r="F15071" s="54" t="str">
        <f>+$F$29</f>
        <v>VALOR /SMMLV)</v>
      </c>
      <c r="G15071" s="55" t="s">
        <v>124</v>
      </c>
      <c r="H15071" s="56" t="str">
        <f>+$H$29</f>
        <v>% PART..</v>
      </c>
      <c r="I15071" s="57" t="s">
        <v>124</v>
      </c>
      <c r="J15071" s="58" t="str">
        <f>+$J$29</f>
        <v>VALOR ACREDITADO</v>
      </c>
      <c r="K15071" s="59"/>
      <c r="L15071" s="47" t="s">
        <v>124</v>
      </c>
    </row>
    <row r="15072" spans="1:12" hidden="1" x14ac:dyDescent="0.3">
      <c r="A15072" s="18" t="str">
        <f t="shared" ref="A15072" si="5079">+IF(OR(C15068=""),"NO",1)</f>
        <v>NO</v>
      </c>
      <c r="B15072" s="18"/>
      <c r="E15072" s="330"/>
      <c r="F15072" s="60" t="str">
        <f>+$F$30</f>
        <v>EXPERIENCIA APORTADA</v>
      </c>
      <c r="G15072" s="340" t="s">
        <v>124</v>
      </c>
      <c r="H15072" s="341"/>
      <c r="I15072" s="341"/>
      <c r="J15072" s="341"/>
      <c r="K15072" s="341"/>
      <c r="L15072" s="342"/>
    </row>
    <row r="15073" spans="1:12" hidden="1" x14ac:dyDescent="0.3">
      <c r="A15073" s="18" t="str">
        <f t="shared" ref="A15073" si="5080">+IF(OR(C15068=""),"NO",1)</f>
        <v>NO</v>
      </c>
      <c r="B15073" s="18"/>
      <c r="E15073" s="331"/>
      <c r="F15073" s="62" t="str">
        <f>+$F$31</f>
        <v>OBSERVACIÓN</v>
      </c>
      <c r="G15073" s="343" t="s">
        <v>124</v>
      </c>
      <c r="H15073" s="344"/>
      <c r="I15073" s="344"/>
      <c r="J15073" s="344"/>
      <c r="K15073" s="344"/>
      <c r="L15073" s="345"/>
    </row>
    <row r="15074" spans="1:12" hidden="1" x14ac:dyDescent="0.3">
      <c r="A15074" s="18" t="str">
        <f t="shared" ref="A15074" si="5081">+IF(OR(C15068=""),"NO",1)</f>
        <v>NO</v>
      </c>
      <c r="B15074" s="18"/>
      <c r="E15074" s="49"/>
      <c r="F15074" s="50"/>
      <c r="G15074" s="51"/>
      <c r="H15074" s="51"/>
      <c r="I15074" s="51"/>
      <c r="J15074" s="51"/>
      <c r="K15074" s="51"/>
      <c r="L15074" s="52"/>
    </row>
    <row r="15075" spans="1:12" hidden="1" x14ac:dyDescent="0.3">
      <c r="A15075" s="1" t="str">
        <f>+A15010</f>
        <v>NO</v>
      </c>
      <c r="C15075" s="1" t="str">
        <f>"N"&amp;C15010</f>
        <v>N</v>
      </c>
      <c r="E15075" s="63"/>
      <c r="F15075" s="64" t="str">
        <f>+$F$75</f>
        <v>TOTAL DE CONTRATOS PRESENTADOS VÁLIDOS QUE CUMPLEN EXPERIENCIA ACREDITADA:</v>
      </c>
      <c r="G15075" s="65"/>
      <c r="H15075" s="65"/>
      <c r="I15075" s="65"/>
      <c r="J15075" s="66"/>
      <c r="K15075" s="65"/>
      <c r="L15075" s="67" t="s">
        <v>124</v>
      </c>
    </row>
    <row r="15076" spans="1:12" ht="6.65" hidden="1" customHeight="1" x14ac:dyDescent="0.3">
      <c r="A15076" s="1" t="str">
        <f>+A15010</f>
        <v>NO</v>
      </c>
      <c r="E15076" s="51"/>
      <c r="F15076" s="50"/>
      <c r="G15076" s="51"/>
      <c r="H15076" s="51"/>
      <c r="I15076" s="51"/>
      <c r="J15076" s="51"/>
      <c r="K15076" s="51"/>
      <c r="L15076" s="51"/>
    </row>
    <row r="15077" spans="1:12" hidden="1" x14ac:dyDescent="0.3">
      <c r="A15077" s="1" t="str">
        <f>+A15010</f>
        <v>NO</v>
      </c>
      <c r="E15077" s="63"/>
      <c r="F15077" s="63" t="str">
        <f>+$F$77</f>
        <v>ACREDITA SUMINISTRO E INSTALACIÓN DE MOBILIARIO POR LO MENOS EN UN (1) CONTRATO VÁLIDO</v>
      </c>
      <c r="G15077" s="65"/>
      <c r="H15077" s="65"/>
      <c r="I15077" s="65"/>
      <c r="J15077" s="66"/>
      <c r="K15077" s="65"/>
      <c r="L15077" s="68" t="s">
        <v>157</v>
      </c>
    </row>
    <row r="15078" spans="1:12" ht="5.15" hidden="1" customHeight="1" x14ac:dyDescent="0.3">
      <c r="A15078" s="1" t="str">
        <f>+A15010</f>
        <v>NO</v>
      </c>
      <c r="E15078" s="51"/>
      <c r="F15078" s="50"/>
      <c r="G15078" s="51"/>
      <c r="H15078" s="51"/>
      <c r="I15078" s="51"/>
      <c r="J15078" s="51"/>
      <c r="K15078" s="51"/>
      <c r="L15078" s="51"/>
    </row>
    <row r="15079" spans="1:12" ht="12.75" hidden="1" customHeight="1" x14ac:dyDescent="0.3">
      <c r="A15079" s="1" t="str">
        <f>+A15010</f>
        <v>NO</v>
      </c>
      <c r="E15079" s="69" t="str">
        <f>+$E$79</f>
        <v>EXPERIENCIA ESPECÍFICA NUMERAL 10.1.1 A</v>
      </c>
      <c r="F15079" s="70"/>
      <c r="G15079" s="70"/>
      <c r="H15079" s="70"/>
      <c r="I15079" s="70"/>
      <c r="J15079" s="70"/>
      <c r="K15079" s="70"/>
      <c r="L15079" s="71"/>
    </row>
    <row r="15080" spans="1:12" ht="26.5" hidden="1" customHeight="1" x14ac:dyDescent="0.3">
      <c r="A15080" s="1" t="str">
        <f>+A15010</f>
        <v>NO</v>
      </c>
      <c r="E15080" s="72"/>
      <c r="F15080" s="325" t="str">
        <f>+$F$80</f>
        <v>Por lo menos uno (1) de los contratos válidos aportados como experiencia general debe corresponder mínimo al 60% del presupuesto oficial del presente proceso de selección.  (SMMLV)</v>
      </c>
      <c r="G15080" s="326"/>
      <c r="H15080" s="326"/>
      <c r="I15080" s="326"/>
      <c r="J15080" s="326"/>
      <c r="K15080" s="73" t="s">
        <v>124</v>
      </c>
      <c r="L15080" s="74" t="s">
        <v>124</v>
      </c>
    </row>
    <row r="15081" spans="1:12" ht="23.5" hidden="1" customHeight="1" x14ac:dyDescent="0.3">
      <c r="A15081" s="1" t="str">
        <f>+A15010</f>
        <v>NO</v>
      </c>
      <c r="E15081" s="63"/>
      <c r="F15081" s="325" t="str">
        <f>+$F$81</f>
        <v xml:space="preserve">Deberá acreditarse en al menos uno (1) de los contratos válidos aportados como experiencia general una </v>
      </c>
      <c r="G15081" s="326"/>
      <c r="H15081" s="326"/>
      <c r="I15081" s="326"/>
      <c r="J15081" s="326"/>
      <c r="K15081" s="73" t="s">
        <v>124</v>
      </c>
      <c r="L15081" s="74" t="s">
        <v>124</v>
      </c>
    </row>
    <row r="15082" spans="1:12" ht="23.5" hidden="1" customHeight="1" x14ac:dyDescent="0.3">
      <c r="A15082" s="18" t="s">
        <v>30</v>
      </c>
      <c r="E15082" s="63"/>
      <c r="F15082" s="325" t="str">
        <f>+$F$82</f>
        <v xml:space="preserve">Deberá acreditarse en al menos uno (1) de los contratos válidos aportados interventoría a intervención de </v>
      </c>
      <c r="G15082" s="326"/>
      <c r="H15082" s="326"/>
      <c r="I15082" s="326"/>
      <c r="J15082" s="326"/>
      <c r="K15082" s="73">
        <f>+$K$82</f>
        <v>0</v>
      </c>
      <c r="L15082" s="74" t="s">
        <v>124</v>
      </c>
    </row>
    <row r="15083" spans="1:12" ht="36" hidden="1" customHeight="1" x14ac:dyDescent="0.3">
      <c r="A15083" s="18" t="s">
        <v>30</v>
      </c>
      <c r="E15083" s="63"/>
      <c r="F15083" s="325" t="str">
        <f>+$F$83</f>
        <v xml:space="preserve">Deberá acreditarse en al menos uno (1) de los contratos válidos aportados interventoría a intervención de </v>
      </c>
      <c r="G15083" s="326"/>
      <c r="H15083" s="326"/>
      <c r="I15083" s="326"/>
      <c r="J15083" s="326"/>
      <c r="K15083" s="75">
        <f>+$K$83</f>
        <v>0</v>
      </c>
      <c r="L15083" s="76" t="s">
        <v>124</v>
      </c>
    </row>
    <row r="15084" spans="1:12" hidden="1" x14ac:dyDescent="0.3">
      <c r="A15084" s="1" t="str">
        <f>+A15010</f>
        <v>NO</v>
      </c>
      <c r="E15084" s="51"/>
      <c r="F15084" s="50"/>
      <c r="G15084" s="51"/>
      <c r="H15084" s="51"/>
      <c r="I15084" s="51"/>
      <c r="J15084" s="51"/>
      <c r="K15084" s="51"/>
      <c r="L15084" s="51"/>
    </row>
    <row r="15085" spans="1:12" ht="12.75" hidden="1" customHeight="1" x14ac:dyDescent="0.3">
      <c r="A15085" s="1" t="str">
        <f>+A15010</f>
        <v>NO</v>
      </c>
      <c r="E15085" s="40" t="str">
        <f>+$E$85</f>
        <v>VALOR MÍNIMO A CERIFICAR % P.O EN SMMMLV. NUMERAL 3.9.1</v>
      </c>
      <c r="F15085" s="41"/>
      <c r="G15085" s="41"/>
      <c r="H15085" s="41"/>
      <c r="I15085" s="41"/>
      <c r="J15085" s="41"/>
      <c r="K15085" s="41"/>
      <c r="L15085" s="42"/>
    </row>
    <row r="15086" spans="1:12" hidden="1" x14ac:dyDescent="0.3">
      <c r="A15086" s="1" t="str">
        <f>+A15010</f>
        <v>NO</v>
      </c>
      <c r="C15086" s="1" t="str">
        <f>"M"&amp;C15010</f>
        <v>M</v>
      </c>
      <c r="E15086" s="77" t="str">
        <f>+$E$86</f>
        <v>100% P.O.</v>
      </c>
      <c r="F15086" s="78"/>
      <c r="G15086" s="61">
        <v>242.41716883554506</v>
      </c>
      <c r="H15086" s="124" t="str">
        <f>+$H$86</f>
        <v>TOTAL EJECUTADO DE CONTRATOS ACREDITADOS</v>
      </c>
      <c r="I15086" s="124"/>
      <c r="J15086" s="124"/>
      <c r="K15086" s="55" t="s">
        <v>124</v>
      </c>
      <c r="L15086" s="47" t="s">
        <v>124</v>
      </c>
    </row>
    <row r="15087" spans="1:12" hidden="1" x14ac:dyDescent="0.3">
      <c r="A15087" s="1" t="str">
        <f>+A15010</f>
        <v>NO</v>
      </c>
      <c r="E15087" s="39"/>
      <c r="F15087" s="39"/>
      <c r="G15087" s="39"/>
      <c r="H15087" s="39"/>
      <c r="I15087" s="39"/>
      <c r="J15087" s="39"/>
      <c r="K15087" s="39"/>
      <c r="L15087" s="39"/>
    </row>
    <row r="15088" spans="1:12" ht="12.75" hidden="1" customHeight="1" x14ac:dyDescent="0.3">
      <c r="A15088" s="18" t="s">
        <v>30</v>
      </c>
      <c r="B15088" s="18"/>
      <c r="E15088" s="40" t="str">
        <f>+$E$88</f>
        <v>CONSIDERACIONES PARA LA VALIDEZ DE LA EXPERIENCIA REQUERIDA: EXPERIENCIA PROPONENTES PLURALES NUMERAL 10.1.2 D</v>
      </c>
      <c r="F15088" s="41"/>
      <c r="G15088" s="41"/>
      <c r="H15088" s="41"/>
      <c r="I15088" s="41"/>
      <c r="J15088" s="41"/>
      <c r="K15088" s="41"/>
      <c r="L15088" s="42"/>
    </row>
    <row r="15089" spans="1:12" ht="28" hidden="1" customHeight="1" x14ac:dyDescent="0.3">
      <c r="A15089" s="18" t="s">
        <v>30</v>
      </c>
      <c r="B15089" s="18"/>
      <c r="C15089" s="1" t="str">
        <f>"O"&amp;C15010</f>
        <v>O</v>
      </c>
      <c r="E15089" s="80" t="str">
        <f>+$E$89</f>
        <v>i)</v>
      </c>
      <c r="F15089" s="327" t="str">
        <f>+$F$89</f>
        <v>Uno de los integrantes debe aportar como mínimo el cincuenta por ciento (50 %) de la experiencia solicitada</v>
      </c>
      <c r="G15089" s="328"/>
      <c r="H15089" s="328"/>
      <c r="I15089" s="328"/>
      <c r="J15089" s="328"/>
      <c r="K15089" s="73" t="s">
        <v>124</v>
      </c>
      <c r="L15089" s="47" t="s">
        <v>124</v>
      </c>
    </row>
    <row r="15090" spans="1:12" ht="28" hidden="1" customHeight="1" x14ac:dyDescent="0.3">
      <c r="A15090" s="18" t="s">
        <v>30</v>
      </c>
      <c r="B15090" s="18"/>
      <c r="C15090" s="1" t="str">
        <f>"O"&amp;C15010</f>
        <v>O</v>
      </c>
      <c r="E15090" s="80" t="str">
        <f>+$E$90</f>
        <v>ii)</v>
      </c>
      <c r="F15090" s="327" t="str">
        <f>+$F$90</f>
        <v>Todos los demás ntegrantes deben acreditar al menos el cinco por ciento (5 %) de la experiencia solicitada, solo uno (1) de los integrantes podrá no acreditar experiencia pero su porcentaje de participación  no podrá superar el diez por ciento (10 %)</v>
      </c>
      <c r="G15090" s="328"/>
      <c r="H15090" s="328"/>
      <c r="I15090" s="328"/>
      <c r="J15090" s="328"/>
      <c r="K15090" s="73" t="s">
        <v>124</v>
      </c>
      <c r="L15090" s="47" t="s">
        <v>124</v>
      </c>
    </row>
    <row r="15091" spans="1:12" hidden="1" x14ac:dyDescent="0.3">
      <c r="A15091" s="18" t="s">
        <v>30</v>
      </c>
      <c r="B15091" s="18"/>
      <c r="E15091" s="39"/>
      <c r="F15091" s="39"/>
      <c r="G15091" s="39"/>
      <c r="H15091" s="39"/>
      <c r="I15091" s="39"/>
      <c r="J15091" s="39"/>
      <c r="K15091" s="39"/>
      <c r="L15091" s="39"/>
    </row>
    <row r="15092" spans="1:12" ht="13" hidden="1" customHeight="1" x14ac:dyDescent="0.3">
      <c r="A15092" s="18" t="str">
        <f>+A15010</f>
        <v>NO</v>
      </c>
      <c r="B15092" s="18"/>
      <c r="E15092" s="69" t="str">
        <f>+$E$92</f>
        <v>VERIFICACIÓN Y ASIGNACIÓN DE PUNTAJE POR LA EXPERIENCIA DEL PROPONENTE</v>
      </c>
      <c r="F15092" s="70"/>
      <c r="G15092" s="70"/>
      <c r="H15092" s="70"/>
      <c r="I15092" s="70"/>
      <c r="J15092" s="70"/>
      <c r="K15092" s="70"/>
      <c r="L15092" s="71"/>
    </row>
    <row r="15093" spans="1:12" hidden="1" x14ac:dyDescent="0.3">
      <c r="A15093" s="18" t="str">
        <f>+A15010</f>
        <v>NO</v>
      </c>
      <c r="B15093" s="18"/>
      <c r="E15093" s="81"/>
      <c r="F15093" s="323" t="str">
        <f>+$F$93</f>
        <v>No. CONTRATOS QUE ACREDITAN LA EXPERIENCIA (NO OBJETO DE SUBSANACIÓN)</v>
      </c>
      <c r="G15093" s="324"/>
      <c r="H15093" s="324"/>
      <c r="I15093" s="324"/>
      <c r="J15093" s="324"/>
      <c r="K15093" s="82"/>
      <c r="L15093" s="83" t="s">
        <v>124</v>
      </c>
    </row>
    <row r="15094" spans="1:12" ht="13" hidden="1" customHeight="1" x14ac:dyDescent="0.3">
      <c r="A15094" s="18" t="str">
        <f>+A15010</f>
        <v>NO</v>
      </c>
      <c r="B15094" s="18"/>
      <c r="E15094" s="84"/>
      <c r="F15094" s="323" t="str">
        <f>+$F$94</f>
        <v>TOTAL EJECUTADO DE CONTRATOS ACREDITADOS PROPUESTA INICIAL</v>
      </c>
      <c r="G15094" s="324"/>
      <c r="H15094" s="324"/>
      <c r="I15094" s="324"/>
      <c r="J15094" s="324"/>
      <c r="K15094" s="85"/>
      <c r="L15094" s="86" t="s">
        <v>124</v>
      </c>
    </row>
    <row r="15095" spans="1:12" ht="13" hidden="1" customHeight="1" x14ac:dyDescent="0.3">
      <c r="A15095" s="18" t="str">
        <f>+A15010</f>
        <v>NO</v>
      </c>
      <c r="B15095" s="18"/>
      <c r="E15095" s="87"/>
      <c r="F15095" s="323" t="str">
        <f>+$F$95</f>
        <v>PROMEDIO VALOR ACREDITADO EN SMMLV</v>
      </c>
      <c r="G15095" s="324"/>
      <c r="H15095" s="324"/>
      <c r="I15095" s="324"/>
      <c r="J15095" s="324"/>
      <c r="K15095" s="66"/>
      <c r="L15095" s="88" t="s">
        <v>124</v>
      </c>
    </row>
    <row r="15096" spans="1:12" hidden="1" x14ac:dyDescent="0.3">
      <c r="A15096" s="18" t="str">
        <f>+A15010</f>
        <v>NO</v>
      </c>
      <c r="B15096" s="18"/>
      <c r="E15096" s="89"/>
      <c r="F15096" s="89"/>
      <c r="G15096" s="89"/>
      <c r="H15096" s="89"/>
      <c r="I15096" s="89"/>
      <c r="J15096" s="89"/>
      <c r="K15096" s="89"/>
      <c r="L15096" s="89"/>
    </row>
    <row r="15097" spans="1:12" ht="13" hidden="1" customHeight="1" x14ac:dyDescent="0.3">
      <c r="A15097" s="18" t="str">
        <f>+A15010</f>
        <v>NO</v>
      </c>
      <c r="B15097" s="18"/>
      <c r="E15097" s="69" t="str">
        <f>+$E$97</f>
        <v>3.9.2 EXIGENCIAS MÍNIMAS DE EXPERIENCIA Y FORMACIÓN ACADÉMICA DEL EQUIPO DE TRABAJO</v>
      </c>
      <c r="F15097" s="70"/>
      <c r="G15097" s="70"/>
      <c r="H15097" s="70"/>
      <c r="I15097" s="70"/>
      <c r="J15097" s="70"/>
      <c r="K15097" s="70"/>
      <c r="L15097" s="71"/>
    </row>
    <row r="15098" spans="1:12" hidden="1" x14ac:dyDescent="0.3">
      <c r="A15098" s="18" t="str">
        <f>+A15010</f>
        <v>NO</v>
      </c>
      <c r="B15098" s="18"/>
      <c r="E15098" s="90" t="str">
        <f>+$E$98</f>
        <v>Formulario 8</v>
      </c>
      <c r="F15098" s="315" t="s">
        <v>46</v>
      </c>
      <c r="G15098" s="316"/>
      <c r="H15098" s="317"/>
      <c r="I15098" s="318"/>
      <c r="J15098" s="318"/>
      <c r="K15098" s="318"/>
      <c r="L15098" s="319"/>
    </row>
    <row r="15099" spans="1:12" hidden="1" x14ac:dyDescent="0.3">
      <c r="A15099" s="18" t="str">
        <f>+A15010</f>
        <v>NO</v>
      </c>
      <c r="B15099" s="18"/>
      <c r="E15099" s="91" t="s">
        <v>124</v>
      </c>
      <c r="F15099" s="91" t="str">
        <f>+$F$99</f>
        <v>Director de Interventoría</v>
      </c>
      <c r="G15099" s="91" t="str">
        <f>+$G$99</f>
        <v>Residente de Interventoría</v>
      </c>
      <c r="H15099" s="320"/>
      <c r="I15099" s="321"/>
      <c r="J15099" s="321"/>
      <c r="K15099" s="321"/>
      <c r="L15099" s="322"/>
    </row>
    <row r="15100" spans="1:12" hidden="1" x14ac:dyDescent="0.3">
      <c r="A15100" s="18" t="str">
        <f>+A15010</f>
        <v>NO</v>
      </c>
      <c r="B15100" s="18"/>
      <c r="E15100" s="304" t="str">
        <f>+$E$100</f>
        <v>OBSERVACIONES RESPECTO REQUISITO HABILITANTE DEL PERSONAL CLAVE EVALUABLE</v>
      </c>
      <c r="F15100" s="305"/>
      <c r="G15100" s="305"/>
      <c r="H15100" s="305"/>
      <c r="I15100" s="305"/>
      <c r="J15100" s="305"/>
      <c r="K15100" s="305"/>
      <c r="L15100" s="305"/>
    </row>
    <row r="15101" spans="1:12" hidden="1" x14ac:dyDescent="0.3">
      <c r="A15101" s="18" t="str">
        <f>+A15010</f>
        <v>NO</v>
      </c>
      <c r="B15101" s="18"/>
      <c r="E15101" s="312" t="s">
        <v>124</v>
      </c>
      <c r="F15101" s="313"/>
      <c r="G15101" s="313"/>
      <c r="H15101" s="313"/>
      <c r="I15101" s="313"/>
      <c r="J15101" s="313"/>
      <c r="K15101" s="313"/>
      <c r="L15101" s="314"/>
    </row>
    <row r="15102" spans="1:12" hidden="1" x14ac:dyDescent="0.3">
      <c r="A15102" s="18" t="str">
        <f>+A15010</f>
        <v>NO</v>
      </c>
      <c r="B15102" s="18"/>
      <c r="E15102" s="89"/>
      <c r="F15102" s="89"/>
      <c r="G15102" s="89"/>
      <c r="H15102" s="89"/>
      <c r="I15102" s="89"/>
      <c r="J15102" s="89"/>
      <c r="K15102" s="89"/>
      <c r="L15102" s="89"/>
    </row>
    <row r="15103" spans="1:12" ht="13" hidden="1" customHeight="1" x14ac:dyDescent="0.3">
      <c r="A15103" s="18" t="str">
        <f>+A15010</f>
        <v>NO</v>
      </c>
      <c r="B15103" s="18"/>
      <c r="E15103" s="69" t="str">
        <f>+$E$103</f>
        <v>4.2 EQUIPO DE TRABAJO (Personal Clave Evaluable)</v>
      </c>
      <c r="F15103" s="70"/>
      <c r="G15103" s="70"/>
      <c r="H15103" s="70"/>
      <c r="I15103" s="70"/>
      <c r="J15103" s="70"/>
      <c r="K15103" s="70"/>
      <c r="L15103" s="71"/>
    </row>
    <row r="15104" spans="1:12" ht="23.25" hidden="1" customHeight="1" x14ac:dyDescent="0.3">
      <c r="A15104" s="18" t="str">
        <f>+A15010</f>
        <v>NO</v>
      </c>
      <c r="B15104" s="18"/>
      <c r="E15104" s="90" t="str">
        <f>+$E$104</f>
        <v>Formulario 9</v>
      </c>
      <c r="F15104" s="315" t="s">
        <v>46</v>
      </c>
      <c r="G15104" s="316"/>
      <c r="H15104" s="317"/>
      <c r="I15104" s="318"/>
      <c r="J15104" s="318"/>
      <c r="K15104" s="318"/>
      <c r="L15104" s="319"/>
    </row>
    <row r="15105" spans="1:12" hidden="1" x14ac:dyDescent="0.3">
      <c r="A15105" s="18" t="str">
        <f>+A15010</f>
        <v>NO</v>
      </c>
      <c r="B15105" s="18"/>
      <c r="E15105" s="91" t="s">
        <v>124</v>
      </c>
      <c r="F15105" s="91" t="str">
        <f>+$F$99</f>
        <v>Director de Interventoría</v>
      </c>
      <c r="G15105" s="91" t="str">
        <f>+$G$99</f>
        <v>Residente de Interventoría</v>
      </c>
      <c r="H15105" s="320"/>
      <c r="I15105" s="321"/>
      <c r="J15105" s="321"/>
      <c r="K15105" s="321"/>
      <c r="L15105" s="322"/>
    </row>
    <row r="15106" spans="1:12" hidden="1" x14ac:dyDescent="0.3">
      <c r="A15106" s="18" t="str">
        <f>+A15010</f>
        <v>NO</v>
      </c>
      <c r="B15106" s="18"/>
      <c r="E15106" s="89"/>
      <c r="F15106" s="89"/>
      <c r="G15106" s="89"/>
      <c r="H15106" s="89"/>
      <c r="I15106" s="89"/>
      <c r="J15106" s="89"/>
      <c r="K15106" s="89"/>
      <c r="L15106" s="89"/>
    </row>
    <row r="15107" spans="1:12" hidden="1" x14ac:dyDescent="0.3">
      <c r="A15107" s="1" t="str">
        <f>+A15010</f>
        <v>NO</v>
      </c>
      <c r="E15107" s="92" t="str">
        <f>+E14982</f>
        <v>CRITERIOS DE EVALUACIÓN Y PUNTAJE</v>
      </c>
      <c r="F15107" s="93"/>
      <c r="G15107" s="93"/>
      <c r="H15107" s="93"/>
      <c r="I15107" s="93"/>
      <c r="J15107" s="93"/>
      <c r="K15107" s="94"/>
      <c r="L15107" s="95" t="str">
        <f>+$L$107</f>
        <v>PUNTAJE OBTENIDO</v>
      </c>
    </row>
    <row r="15108" spans="1:12" hidden="1" x14ac:dyDescent="0.3">
      <c r="A15108" s="1" t="str">
        <f>+A15010</f>
        <v>NO</v>
      </c>
      <c r="E15108" s="96" t="str">
        <f>+$E$108</f>
        <v>VALOR</v>
      </c>
      <c r="F15108" s="97" t="str">
        <f>+$F$108</f>
        <v>EQUIPO DE TRABAJO (PERSONAL CLAVE EVALUABLE)</v>
      </c>
      <c r="G15108" s="24"/>
      <c r="H15108" s="24"/>
      <c r="I15108" s="24"/>
      <c r="J15108" s="24"/>
      <c r="K15108" s="24"/>
      <c r="L15108" s="98"/>
    </row>
    <row r="15109" spans="1:12" ht="12.75" hidden="1" customHeight="1" x14ac:dyDescent="0.3">
      <c r="A15109" s="1" t="str">
        <f>+A15010</f>
        <v>NO</v>
      </c>
      <c r="E15109" s="96">
        <f>+$E$109</f>
        <v>5</v>
      </c>
      <c r="F15109" s="307" t="str">
        <f>+$F$109</f>
        <v xml:space="preserve"> Experiencia Específica adicional</v>
      </c>
      <c r="G15109" s="308"/>
      <c r="H15109" s="308"/>
      <c r="I15109" s="308"/>
      <c r="J15109" s="308"/>
      <c r="K15109" s="309"/>
      <c r="L15109" s="99" t="str">
        <f>IFERROR(IF(VLOOKUP(C15010,'R. PUNTAJES'!$C$14:$R$213,'R. PUNTAJES'!$I$10,0)="","",VLOOKUP(C15010,'R. PUNTAJES'!$C$14:$R$213,'R. PUNTAJES'!$I$10,0)),"")</f>
        <v/>
      </c>
    </row>
    <row r="15110" spans="1:12" ht="12.75" hidden="1" customHeight="1" x14ac:dyDescent="0.3">
      <c r="A15110" s="1" t="str">
        <f>+A15010</f>
        <v>NO</v>
      </c>
      <c r="E15110" s="96">
        <f>+$E$110</f>
        <v>5</v>
      </c>
      <c r="F15110" s="307" t="str">
        <f>+$F$110</f>
        <v>Formación Académica adicional</v>
      </c>
      <c r="G15110" s="308"/>
      <c r="H15110" s="308"/>
      <c r="I15110" s="308"/>
      <c r="J15110" s="308"/>
      <c r="K15110" s="309"/>
      <c r="L15110" s="99" t="str">
        <f>IFERROR(IF(VLOOKUP(C15010,'R. PUNTAJES'!$C$14:$R$213,'R. PUNTAJES'!$J$10,0)="","",VLOOKUP(C15010,'R. PUNTAJES'!$C$14:$R$213,'R. PUNTAJES'!$J$10,0)),"")</f>
        <v/>
      </c>
    </row>
    <row r="15111" spans="1:12" hidden="1" x14ac:dyDescent="0.3">
      <c r="A15111" s="18" t="str">
        <f>+A15010</f>
        <v>NO</v>
      </c>
      <c r="B15111" s="18"/>
      <c r="E15111" s="100"/>
      <c r="F15111" s="101" t="str">
        <f>+$F$111</f>
        <v>FACTOR DE SOSTENIBILIDAD</v>
      </c>
      <c r="G15111" s="102"/>
      <c r="H15111" s="102"/>
      <c r="I15111" s="102"/>
      <c r="J15111" s="102"/>
      <c r="K15111" s="102"/>
      <c r="L15111" s="103"/>
    </row>
    <row r="15112" spans="1:12" hidden="1" x14ac:dyDescent="0.3">
      <c r="A15112" s="18" t="str">
        <f>+A15010</f>
        <v>NO</v>
      </c>
      <c r="B15112" s="18"/>
      <c r="E15112" s="104">
        <v>1</v>
      </c>
      <c r="F15112" s="105" t="str">
        <f>+$F$112</f>
        <v>Compromisos Sostenibilidad</v>
      </c>
      <c r="G15112" s="106"/>
      <c r="H15112" s="106"/>
      <c r="I15112" s="106"/>
      <c r="J15112" s="106"/>
      <c r="K15112" s="106"/>
      <c r="L15112" s="107" t="str">
        <f>IFERROR(IF(VLOOKUP(C15010,'R. PUNTAJES'!$C$14:$R$213,'R. PUNTAJES'!$K$10,0)="","",VLOOKUP(C15010,'R. PUNTAJES'!$C$14:$R$213,'R. PUNTAJES'!$K$10,0)),"")</f>
        <v/>
      </c>
    </row>
    <row r="15113" spans="1:12" hidden="1" x14ac:dyDescent="0.3">
      <c r="A15113" s="1" t="str">
        <f>+A15010</f>
        <v>NO</v>
      </c>
      <c r="E15113" s="108"/>
      <c r="F15113" s="109" t="str">
        <f>+$F$113</f>
        <v>APOYO A LA INDUSTRIA NACIONAL</v>
      </c>
      <c r="G15113" s="110"/>
      <c r="H15113" s="110"/>
      <c r="I15113" s="110"/>
      <c r="J15113" s="110"/>
      <c r="K15113" s="110"/>
      <c r="L15113" s="111"/>
    </row>
    <row r="15114" spans="1:12" ht="12.75" hidden="1" customHeight="1" x14ac:dyDescent="0.3">
      <c r="A15114" s="1" t="str">
        <f>+A15010</f>
        <v>NO</v>
      </c>
      <c r="E15114" s="96">
        <v>20</v>
      </c>
      <c r="F15114" s="307" t="str">
        <f>+$F$114</f>
        <v>Promoción de Servicios Nacionales o con Trato Nacional</v>
      </c>
      <c r="G15114" s="308"/>
      <c r="H15114" s="308"/>
      <c r="I15114" s="308"/>
      <c r="J15114" s="308"/>
      <c r="K15114" s="309"/>
      <c r="L15114" s="99" t="str">
        <f>IFERROR(IF(VLOOKUP(C15010,'R. PUNTAJES'!$C$14:$R$213,'R. PUNTAJES'!$L$10,0)="","",
IF(VLOOKUP(C15010,'R. PUNTAJES'!$C$14:$R$213,'R. PUNTAJES'!$L$10,0)=5,0,
VLOOKUP(C15010,'R. PUNTAJES'!$C$14:$R$213,'R. PUNTAJES'!$L$10,0))),"")</f>
        <v/>
      </c>
    </row>
    <row r="15115" spans="1:12" ht="12.75" hidden="1" customHeight="1" x14ac:dyDescent="0.3">
      <c r="A15115" s="1" t="str">
        <f>+A15010</f>
        <v>NO</v>
      </c>
      <c r="E15115" s="96">
        <v>5</v>
      </c>
      <c r="F15115" s="307" t="str">
        <f>+$F$115</f>
        <v>Incorporación de componente nacional en servicios extranjeros</v>
      </c>
      <c r="G15115" s="308"/>
      <c r="H15115" s="308"/>
      <c r="I15115" s="308"/>
      <c r="J15115" s="308"/>
      <c r="K15115" s="309"/>
      <c r="L15115" s="99" t="str">
        <f>IFERROR(IF(VLOOKUP(C15010,'R. PUNTAJES'!$C$14:$R$213,'R. PUNTAJES'!$L$10,0)="","",
IF(VLOOKUP(C15010,'R. PUNTAJES'!$C$14:$R$213,'R. PUNTAJES'!$L$10,0)=20,0,
VLOOKUP(C15010,'R. PUNTAJES'!$C$14:$R$213,'R. PUNTAJES'!$L$10,0))),"")</f>
        <v/>
      </c>
    </row>
    <row r="15116" spans="1:12" hidden="1" x14ac:dyDescent="0.3">
      <c r="A15116" s="1" t="str">
        <f>+A15010</f>
        <v>NO</v>
      </c>
      <c r="E15116" s="112"/>
      <c r="F15116" s="97" t="str">
        <f>+$F$116</f>
        <v>VINCULACIÓN DE PERSONAS CON DISCAPACIDAD</v>
      </c>
      <c r="G15116" s="24"/>
      <c r="H15116" s="24"/>
      <c r="I15116" s="24"/>
      <c r="J15116" s="24"/>
      <c r="K15116" s="24"/>
      <c r="L15116" s="98"/>
    </row>
    <row r="15117" spans="1:12" ht="12.75" hidden="1" customHeight="1" x14ac:dyDescent="0.3">
      <c r="A15117" s="1" t="str">
        <f>+A15010</f>
        <v>NO</v>
      </c>
      <c r="E15117" s="96">
        <v>1</v>
      </c>
      <c r="F15117" s="307" t="str">
        <f>+$F$117</f>
        <v xml:space="preserve">Trabajadores vinculados a la planta de personal </v>
      </c>
      <c r="G15117" s="308"/>
      <c r="H15117" s="308"/>
      <c r="I15117" s="308"/>
      <c r="J15117" s="308"/>
      <c r="K15117" s="309"/>
      <c r="L15117" s="99" t="str">
        <f>IFERROR(IF(VLOOKUP(C15010,'R. PUNTAJES'!$C$14:$R$213,'R. PUNTAJES'!$M$10,0)="","",VLOOKUP(C15010,'R. PUNTAJES'!$C$14:$R$213,'R. PUNTAJES'!$M$10,0)),"")</f>
        <v/>
      </c>
    </row>
    <row r="15118" spans="1:12" hidden="1" x14ac:dyDescent="0.3">
      <c r="A15118" s="1" t="str">
        <f>+A15010</f>
        <v>NO</v>
      </c>
      <c r="E15118" s="112"/>
      <c r="F15118" s="97" t="str">
        <f>+$F$118</f>
        <v>EMPRENDIMIENTOS Y EMPRESAS DE MUJERES</v>
      </c>
      <c r="G15118" s="24"/>
      <c r="H15118" s="24"/>
      <c r="I15118" s="24"/>
      <c r="J15118" s="24"/>
      <c r="K15118" s="24"/>
      <c r="L15118" s="98"/>
    </row>
    <row r="15119" spans="1:12" ht="13" hidden="1" customHeight="1" x14ac:dyDescent="0.3">
      <c r="A15119" s="1" t="str">
        <f>+A15010</f>
        <v>NO</v>
      </c>
      <c r="E15119" s="96">
        <v>0.25</v>
      </c>
      <c r="F15119" s="307" t="str">
        <f>+$F$119</f>
        <v>Emprendimientos y empresas de mujeres</v>
      </c>
      <c r="G15119" s="308"/>
      <c r="H15119" s="308"/>
      <c r="I15119" s="308"/>
      <c r="J15119" s="308"/>
      <c r="K15119" s="309"/>
      <c r="L15119" s="113" t="str">
        <f>IFERROR(IF(VLOOKUP(C15010,'R. PUNTAJES'!$C$14:$R$213,'R. PUNTAJES'!$N$10,0)="","",VLOOKUP(C15010,'R. PUNTAJES'!$C$14:$R$213,'R. PUNTAJES'!$N$10,0)),"")</f>
        <v/>
      </c>
    </row>
    <row r="15120" spans="1:12" hidden="1" x14ac:dyDescent="0.3">
      <c r="A15120" s="18" t="str">
        <f>+A15121</f>
        <v>NO</v>
      </c>
      <c r="B15120" s="18"/>
      <c r="E15120" s="112"/>
      <c r="F15120" s="97" t="str">
        <f>+$F$120</f>
        <v>MIPYME</v>
      </c>
      <c r="G15120" s="24"/>
      <c r="H15120" s="24"/>
      <c r="I15120" s="24"/>
      <c r="J15120" s="24"/>
      <c r="K15120" s="24"/>
      <c r="L15120" s="98"/>
    </row>
    <row r="15121" spans="1:16" hidden="1" x14ac:dyDescent="0.3">
      <c r="A15121" s="18" t="str">
        <f>+IF(E15121=0,"NO",1)</f>
        <v>NO</v>
      </c>
      <c r="B15121" s="18"/>
      <c r="E15121" s="96">
        <v>0</v>
      </c>
      <c r="F15121" s="307" t="str">
        <f>+$F$121</f>
        <v>Mipyme</v>
      </c>
      <c r="G15121" s="308"/>
      <c r="H15121" s="308"/>
      <c r="I15121" s="308"/>
      <c r="J15121" s="308"/>
      <c r="K15121" s="309"/>
      <c r="L15121" s="113" t="str">
        <f>IFERROR(IF(VLOOKUP(C15010,'R. PUNTAJES'!$C$14:$R$213,'R. PUNTAJES'!$O$10,0)="","",VLOOKUP(C15010,'R. PUNTAJES'!$C$14:$R$213,'R. PUNTAJES'!$O$10,0)),"")</f>
        <v/>
      </c>
    </row>
    <row r="15122" spans="1:16" hidden="1" x14ac:dyDescent="0.3">
      <c r="A15122" s="1" t="str">
        <f>+A15010</f>
        <v>NO</v>
      </c>
      <c r="E15122" s="112"/>
      <c r="F15122" s="97" t="str">
        <f>+$F$122</f>
        <v>EXPERIENCIA DEL PROPONENTE</v>
      </c>
      <c r="G15122" s="24"/>
      <c r="H15122" s="24"/>
      <c r="I15122" s="24"/>
      <c r="J15122" s="24"/>
      <c r="K15122" s="24"/>
      <c r="L15122" s="98"/>
    </row>
    <row r="15123" spans="1:16" hidden="1" x14ac:dyDescent="0.3">
      <c r="A15123" s="1" t="str">
        <f>+A15010</f>
        <v>NO</v>
      </c>
      <c r="E15123" s="96">
        <v>59.5</v>
      </c>
      <c r="F15123" s="307" t="str">
        <f>+$F$123</f>
        <v>mediana con valor absoluto</v>
      </c>
      <c r="G15123" s="308"/>
      <c r="H15123" s="308"/>
      <c r="I15123" s="308"/>
      <c r="J15123" s="308"/>
      <c r="K15123" s="309"/>
      <c r="L15123" s="113" t="str">
        <f>IFERROR(IF(VLOOKUP(C15010,'R. PUNTAJES'!$C$14:$R$213,'R. PUNTAJES'!$R$10,0)="","",VLOOKUP(C15010,'R. PUNTAJES'!$C$14:$R$213,'R. PUNTAJES'!$R$10,0)),"")</f>
        <v/>
      </c>
    </row>
    <row r="15124" spans="1:16" hidden="1" x14ac:dyDescent="0.3">
      <c r="A15124" s="1" t="str">
        <f>+A15010</f>
        <v>NO</v>
      </c>
      <c r="E15124" s="112"/>
      <c r="F15124" s="97" t="str">
        <f>+$F$124</f>
        <v>MULTAS</v>
      </c>
      <c r="G15124" s="24"/>
      <c r="H15124" s="24"/>
      <c r="I15124" s="24"/>
      <c r="J15124" s="24"/>
      <c r="K15124" s="24"/>
      <c r="L15124" s="98"/>
    </row>
    <row r="15125" spans="1:16" ht="12.75" hidden="1" customHeight="1" x14ac:dyDescent="0.3">
      <c r="A15125" s="1" t="str">
        <f>+A15010</f>
        <v>NO</v>
      </c>
      <c r="E15125" s="96">
        <v>-2</v>
      </c>
      <c r="F15125" s="307" t="str">
        <f>+$F$125</f>
        <v>Una o más multas o cláusulas penales durante el último año</v>
      </c>
      <c r="G15125" s="310"/>
      <c r="H15125" s="310"/>
      <c r="I15125" s="310"/>
      <c r="J15125" s="310"/>
      <c r="K15125" s="311"/>
      <c r="L15125" s="99" t="str">
        <f>IFERROR(IF(VLOOKUP(C15010,'R. PUNTAJES'!$C$14:$R$213,'R. PUNTAJES'!$Q$10,0)="","",VLOOKUP(C15010,'R. PUNTAJES'!$C$14:$R$213,'R. PUNTAJES'!$Q$10,0)),"")</f>
        <v/>
      </c>
    </row>
    <row r="15126" spans="1:16" hidden="1" x14ac:dyDescent="0.3">
      <c r="A15126" s="1" t="str">
        <f>+A15010</f>
        <v>NO</v>
      </c>
      <c r="E15126" s="112"/>
      <c r="F15126" s="97" t="str">
        <f>+$F$126</f>
        <v>OBRAS INCONCLUSAS</v>
      </c>
      <c r="G15126" s="24"/>
      <c r="H15126" s="24"/>
      <c r="I15126" s="24"/>
      <c r="J15126" s="24"/>
      <c r="K15126" s="24"/>
      <c r="L15126" s="98"/>
    </row>
    <row r="15127" spans="1:16" hidden="1" x14ac:dyDescent="0.3">
      <c r="A15127" s="1" t="str">
        <f>+A15010</f>
        <v>NO</v>
      </c>
      <c r="E15127" s="96">
        <v>-1</v>
      </c>
      <c r="F15127" s="301" t="str">
        <f>+$F$127</f>
        <v>Anotación vigente de obra civil inconclusa</v>
      </c>
      <c r="G15127" s="302"/>
      <c r="H15127" s="302"/>
      <c r="I15127" s="302"/>
      <c r="J15127" s="302"/>
      <c r="K15127" s="303"/>
      <c r="L15127" s="99" t="str">
        <f>IFERROR(IF(VLOOKUP(C15010,'R. PUNTAJES'!$C$14:$R$213,'R. PUNTAJES'!$P$10,0)="","",VLOOKUP(C15010,'R. PUNTAJES'!$C$14:$R$213,'R. PUNTAJES'!$P$10,0)),"")</f>
        <v/>
      </c>
    </row>
    <row r="15128" spans="1:16" ht="7.5" hidden="1" customHeight="1" x14ac:dyDescent="0.3">
      <c r="A15128" s="1" t="str">
        <f>+A15010</f>
        <v>NO</v>
      </c>
      <c r="E15128" s="114"/>
      <c r="F15128" s="45"/>
      <c r="G15128" s="45"/>
      <c r="H15128" s="45"/>
      <c r="I15128" s="45"/>
      <c r="J15128" s="45"/>
      <c r="K15128" s="45"/>
      <c r="L15128" s="48"/>
    </row>
    <row r="15129" spans="1:16" hidden="1" x14ac:dyDescent="0.3">
      <c r="A15129" s="1" t="str">
        <f>+A15010</f>
        <v>NO</v>
      </c>
      <c r="E15129" s="115" t="str">
        <f>+$E$129</f>
        <v>PUNTAJE TOTAL</v>
      </c>
      <c r="F15129" s="116"/>
      <c r="G15129" s="116"/>
      <c r="H15129" s="116"/>
      <c r="I15129" s="116"/>
      <c r="J15129" s="116"/>
      <c r="K15129" s="117"/>
      <c r="L15129" s="118">
        <f>IFERROR(IF(VLOOKUP(C15010,'R. PUNTAJES'!$C$14:$R$213,'R. PUNTAJES'!$H$10,0)="RECHAZO","",SUM(L15109:L15127)),"")</f>
        <v>0</v>
      </c>
    </row>
    <row r="15130" spans="1:16" hidden="1" x14ac:dyDescent="0.3">
      <c r="A15130" s="1" t="str">
        <f>+A15010</f>
        <v>NO</v>
      </c>
      <c r="E15130" s="304" t="str">
        <f>+$E$130</f>
        <v>OBSERVACIONES RESPECTO A PUNTAJES</v>
      </c>
      <c r="F15130" s="305"/>
      <c r="G15130" s="305"/>
      <c r="H15130" s="305"/>
      <c r="I15130" s="305"/>
      <c r="J15130" s="305"/>
      <c r="K15130" s="305"/>
      <c r="L15130" s="305"/>
    </row>
    <row r="15131" spans="1:16" ht="12" hidden="1" customHeight="1" x14ac:dyDescent="0.3">
      <c r="A15131" s="1" t="str">
        <f>+A15010</f>
        <v>NO</v>
      </c>
      <c r="E15131" s="306" t="s">
        <v>124</v>
      </c>
      <c r="F15131" s="305"/>
      <c r="G15131" s="305"/>
      <c r="H15131" s="305"/>
      <c r="I15131" s="305"/>
      <c r="J15131" s="305"/>
      <c r="K15131" s="305"/>
      <c r="L15131" s="305"/>
      <c r="N15131" s="119"/>
      <c r="O15131" s="119"/>
      <c r="P15131" s="120"/>
    </row>
    <row r="15132" spans="1:16" ht="3" hidden="1" customHeight="1" x14ac:dyDescent="0.3">
      <c r="A15132" s="1" t="str">
        <f>+A15011</f>
        <v>NO</v>
      </c>
      <c r="E15132" s="121"/>
      <c r="F15132" s="122"/>
      <c r="G15132" s="122"/>
      <c r="H15132" s="122"/>
      <c r="I15132" s="122"/>
      <c r="J15132" s="122"/>
      <c r="K15132" s="122"/>
      <c r="L15132" s="123"/>
    </row>
    <row r="15133" spans="1:16" hidden="1" x14ac:dyDescent="0.3">
      <c r="A15133" s="1" t="str">
        <f>+IF(OR(C15135=""),"NO",1)</f>
        <v>NO</v>
      </c>
      <c r="E15133" s="346"/>
      <c r="F15133" s="347"/>
      <c r="G15133" s="347"/>
      <c r="H15133" s="347"/>
      <c r="I15133" s="347"/>
      <c r="J15133" s="347"/>
      <c r="K15133" s="347"/>
      <c r="L15133" s="347"/>
    </row>
    <row r="15134" spans="1:16" ht="4.5" hidden="1" customHeight="1" x14ac:dyDescent="0.3">
      <c r="A15134" s="1" t="str">
        <f>+A15135</f>
        <v>NO</v>
      </c>
      <c r="E15134" s="15"/>
      <c r="F15134" s="16"/>
      <c r="G15134" s="16"/>
      <c r="H15134" s="16"/>
      <c r="I15134" s="16"/>
      <c r="J15134" s="16"/>
      <c r="K15134" s="16"/>
      <c r="L15134" s="17"/>
    </row>
    <row r="15135" spans="1:16" ht="15.75" hidden="1" customHeight="1" x14ac:dyDescent="0.3">
      <c r="A15135" s="1" t="str">
        <f>+IF(OR(C15135=""),"NO",1)</f>
        <v>NO</v>
      </c>
      <c r="B15135" s="1">
        <f>1+MAX($B$1:B15134)</f>
        <v>122</v>
      </c>
      <c r="C15135" s="18" t="s">
        <v>124</v>
      </c>
      <c r="E15135" s="19" t="s">
        <v>124</v>
      </c>
      <c r="F15135" s="20"/>
      <c r="G15135" s="20"/>
      <c r="H15135" s="20"/>
      <c r="I15135" s="21"/>
      <c r="J15135" s="20"/>
      <c r="K15135" s="21"/>
      <c r="L15135" s="22"/>
    </row>
    <row r="15136" spans="1:16" hidden="1" x14ac:dyDescent="0.3">
      <c r="A15136" s="1" t="str">
        <f>A15135</f>
        <v>NO</v>
      </c>
      <c r="E15136" s="23" t="str">
        <f>+$E$11</f>
        <v>Integrantes</v>
      </c>
      <c r="F15136" s="24"/>
      <c r="G15136" s="24"/>
      <c r="H15136" s="24"/>
      <c r="I15136" s="24"/>
      <c r="J15136" s="24"/>
      <c r="K15136" s="25" t="str">
        <f>+$K$11</f>
        <v>Nit</v>
      </c>
      <c r="L15136" s="26" t="str">
        <f>+$L$11</f>
        <v>Part.</v>
      </c>
    </row>
    <row r="15137" spans="1:12" hidden="1" x14ac:dyDescent="0.3">
      <c r="A15137" s="1" t="str">
        <f>+A15136</f>
        <v>NO</v>
      </c>
      <c r="C15137" s="1" t="s">
        <v>124</v>
      </c>
      <c r="E15137" s="27" t="s">
        <v>124</v>
      </c>
      <c r="F15137" s="28"/>
      <c r="G15137" s="28"/>
      <c r="H15137" s="28"/>
      <c r="I15137" s="28"/>
      <c r="J15137" s="28"/>
      <c r="K15137" s="29" t="s">
        <v>124</v>
      </c>
      <c r="L15137" s="30" t="s">
        <v>124</v>
      </c>
    </row>
    <row r="15138" spans="1:12" hidden="1" x14ac:dyDescent="0.3">
      <c r="A15138" s="18" t="str">
        <f>+IF(OR(C15138=""),"NO",1)</f>
        <v>NO</v>
      </c>
      <c r="B15138" s="18"/>
      <c r="C15138" s="1" t="s">
        <v>124</v>
      </c>
      <c r="E15138" s="31" t="s">
        <v>124</v>
      </c>
      <c r="F15138" s="32"/>
      <c r="G15138" s="32"/>
      <c r="H15138" s="32"/>
      <c r="I15138" s="32"/>
      <c r="J15138" s="32"/>
      <c r="K15138" s="33" t="s">
        <v>124</v>
      </c>
      <c r="L15138" s="34" t="s">
        <v>124</v>
      </c>
    </row>
    <row r="15139" spans="1:12" hidden="1" x14ac:dyDescent="0.3">
      <c r="A15139" s="18" t="str">
        <f>+IF(OR(C15139=""),"NO",1)</f>
        <v>NO</v>
      </c>
      <c r="B15139" s="18"/>
      <c r="C15139" s="1" t="s">
        <v>124</v>
      </c>
      <c r="E15139" s="31" t="s">
        <v>124</v>
      </c>
      <c r="F15139" s="32"/>
      <c r="G15139" s="32"/>
      <c r="H15139" s="32"/>
      <c r="I15139" s="32"/>
      <c r="J15139" s="32"/>
      <c r="K15139" s="33" t="s">
        <v>124</v>
      </c>
      <c r="L15139" s="34" t="s">
        <v>124</v>
      </c>
    </row>
    <row r="15140" spans="1:12" hidden="1" x14ac:dyDescent="0.3">
      <c r="A15140" s="18" t="str">
        <f>+IF(OR(C15140=""),"NO",1)</f>
        <v>NO</v>
      </c>
      <c r="B15140" s="18"/>
      <c r="C15140" s="1" t="s">
        <v>124</v>
      </c>
      <c r="E15140" s="31" t="s">
        <v>13</v>
      </c>
      <c r="F15140" s="32"/>
      <c r="G15140" s="32"/>
      <c r="H15140" s="32"/>
      <c r="I15140" s="32"/>
      <c r="J15140" s="32"/>
      <c r="K15140" s="33"/>
      <c r="L15140" s="34"/>
    </row>
    <row r="15141" spans="1:12" hidden="1" x14ac:dyDescent="0.3">
      <c r="A15141" s="18" t="str">
        <f>+IF(OR(C15141=""),"NO",1)</f>
        <v>NO</v>
      </c>
      <c r="B15141" s="18"/>
      <c r="C15141" s="1" t="s">
        <v>124</v>
      </c>
      <c r="E15141" s="31" t="s">
        <v>13</v>
      </c>
      <c r="F15141" s="32"/>
      <c r="G15141" s="32"/>
      <c r="H15141" s="32"/>
      <c r="I15141" s="32"/>
      <c r="J15141" s="32"/>
      <c r="K15141" s="33"/>
      <c r="L15141" s="34"/>
    </row>
    <row r="15142" spans="1:12" hidden="1" x14ac:dyDescent="0.3">
      <c r="A15142" s="18" t="str">
        <f>+IF(OR(C15142=""),"NO",1)</f>
        <v>NO</v>
      </c>
      <c r="B15142" s="18"/>
      <c r="C15142" s="1" t="s">
        <v>124</v>
      </c>
      <c r="E15142" s="35" t="s">
        <v>13</v>
      </c>
      <c r="F15142" s="36"/>
      <c r="G15142" s="36"/>
      <c r="H15142" s="36"/>
      <c r="I15142" s="36"/>
      <c r="J15142" s="36"/>
      <c r="K15142" s="37"/>
      <c r="L15142" s="38"/>
    </row>
    <row r="15143" spans="1:12" ht="5.15" hidden="1" customHeight="1" x14ac:dyDescent="0.3">
      <c r="A15143" s="1" t="str">
        <f>+A15135</f>
        <v>NO</v>
      </c>
      <c r="E15143" s="39"/>
      <c r="F15143" s="39"/>
      <c r="G15143" s="39"/>
      <c r="H15143" s="39"/>
      <c r="I15143" s="39"/>
      <c r="J15143" s="39"/>
      <c r="K15143" s="39"/>
      <c r="L15143" s="39"/>
    </row>
    <row r="15144" spans="1:12" ht="15.75" hidden="1" customHeight="1" x14ac:dyDescent="0.3">
      <c r="A15144" s="1" t="str">
        <f>+A15135</f>
        <v>NO</v>
      </c>
      <c r="E15144" s="40" t="str">
        <f>+$E$19</f>
        <v>RESULTADO DE EVALUACIÓN TÉCNICA</v>
      </c>
      <c r="F15144" s="41"/>
      <c r="G15144" s="41"/>
      <c r="H15144" s="41"/>
      <c r="I15144" s="41"/>
      <c r="J15144" s="41"/>
      <c r="K15144" s="41"/>
      <c r="L15144" s="42"/>
    </row>
    <row r="15145" spans="1:12" hidden="1" x14ac:dyDescent="0.3">
      <c r="A15145" s="1" t="str">
        <f>+A15135</f>
        <v>NO</v>
      </c>
      <c r="E15145" s="43"/>
      <c r="F15145" s="44" t="str">
        <f>+$F$20</f>
        <v>Experiencia</v>
      </c>
      <c r="G15145" s="45"/>
      <c r="H15145" s="45"/>
      <c r="I15145" s="45"/>
      <c r="J15145" s="45"/>
      <c r="K15145" s="46"/>
      <c r="L15145" s="47" t="s">
        <v>124</v>
      </c>
    </row>
    <row r="15146" spans="1:12" hidden="1" x14ac:dyDescent="0.3">
      <c r="A15146" s="1" t="str">
        <f>+A15135</f>
        <v>NO</v>
      </c>
      <c r="E15146" s="348" t="str">
        <f>+$E$21</f>
        <v>OBSERVACIONES RESPECTO A LA EVALUACIÓN DE EXPERIENCIA</v>
      </c>
      <c r="F15146" s="308"/>
      <c r="G15146" s="308"/>
      <c r="H15146" s="308"/>
      <c r="I15146" s="308"/>
      <c r="J15146" s="308"/>
      <c r="K15146" s="308"/>
      <c r="L15146" s="349"/>
    </row>
    <row r="15147" spans="1:12" hidden="1" x14ac:dyDescent="0.3">
      <c r="A15147" s="1" t="str">
        <f>+A15135</f>
        <v>NO</v>
      </c>
      <c r="E15147" s="350" t="s">
        <v>124</v>
      </c>
      <c r="F15147" s="351"/>
      <c r="G15147" s="351"/>
      <c r="H15147" s="351"/>
      <c r="I15147" s="351"/>
      <c r="J15147" s="351"/>
      <c r="K15147" s="351"/>
      <c r="L15147" s="352"/>
    </row>
    <row r="15148" spans="1:12" ht="5.15" hidden="1" customHeight="1" x14ac:dyDescent="0.3">
      <c r="A15148" s="1" t="str">
        <f>+A15135</f>
        <v>NO</v>
      </c>
      <c r="E15148" s="39"/>
      <c r="F15148" s="39"/>
      <c r="G15148" s="39"/>
      <c r="H15148" s="39"/>
      <c r="I15148" s="39"/>
      <c r="J15148" s="39"/>
      <c r="K15148" s="39"/>
      <c r="L15148" s="39"/>
    </row>
    <row r="15149" spans="1:12" ht="12.75" hidden="1" customHeight="1" x14ac:dyDescent="0.3">
      <c r="A15149" s="1" t="str">
        <f>+A15135</f>
        <v>NO</v>
      </c>
      <c r="E15149" s="40" t="str">
        <f>+$E$24</f>
        <v>EXPERIENCIA HABILITANTE: CONTRATOS PRESENTADOS</v>
      </c>
      <c r="F15149" s="41"/>
      <c r="G15149" s="41"/>
      <c r="H15149" s="41"/>
      <c r="I15149" s="41"/>
      <c r="J15149" s="41"/>
      <c r="K15149" s="41"/>
      <c r="L15149" s="42"/>
    </row>
    <row r="15150" spans="1:12" ht="8.5" hidden="1" customHeight="1" x14ac:dyDescent="0.3">
      <c r="A15150" s="1" t="str">
        <f>+A15135</f>
        <v>NO</v>
      </c>
      <c r="E15150" s="49"/>
      <c r="F15150" s="50"/>
      <c r="G15150" s="51"/>
      <c r="H15150" s="51"/>
      <c r="I15150" s="51"/>
      <c r="J15150" s="51"/>
      <c r="K15150" s="51"/>
      <c r="L15150" s="52"/>
    </row>
    <row r="15151" spans="1:12" hidden="1" x14ac:dyDescent="0.3">
      <c r="A15151" s="18" t="str">
        <f>+IF(OR(C15151=""),"NO",1)</f>
        <v>NO</v>
      </c>
      <c r="B15151" s="18"/>
      <c r="C15151" s="1" t="s">
        <v>124</v>
      </c>
      <c r="E15151" s="329">
        <v>1</v>
      </c>
      <c r="F15151" s="53" t="str">
        <f>+$F$26</f>
        <v>OBJETO</v>
      </c>
      <c r="G15151" s="332" t="s">
        <v>124</v>
      </c>
      <c r="H15151" s="333"/>
      <c r="I15151" s="333"/>
      <c r="J15151" s="333"/>
      <c r="K15151" s="333"/>
      <c r="L15151" s="334"/>
    </row>
    <row r="15152" spans="1:12" hidden="1" x14ac:dyDescent="0.3">
      <c r="A15152" s="18" t="str">
        <f>+IF(OR(C15151=""),"NO",1)</f>
        <v>NO</v>
      </c>
      <c r="B15152" s="18"/>
      <c r="E15152" s="330"/>
      <c r="F15152" s="54" t="str">
        <f>+$F$27</f>
        <v>CONTRATANTE</v>
      </c>
      <c r="G15152" s="335" t="s">
        <v>124</v>
      </c>
      <c r="H15152" s="310"/>
      <c r="I15152" s="310"/>
      <c r="J15152" s="310"/>
      <c r="K15152" s="310"/>
      <c r="L15152" s="336"/>
    </row>
    <row r="15153" spans="1:12" hidden="1" x14ac:dyDescent="0.3">
      <c r="A15153" s="18" t="str">
        <f>+IF(OR(C15151=""),"NO",1)</f>
        <v>NO</v>
      </c>
      <c r="B15153" s="18"/>
      <c r="E15153" s="330"/>
      <c r="F15153" s="54" t="str">
        <f>+$F$28</f>
        <v>APORTANTE</v>
      </c>
      <c r="G15153" s="337" t="s">
        <v>124</v>
      </c>
      <c r="H15153" s="338"/>
      <c r="I15153" s="338"/>
      <c r="J15153" s="338"/>
      <c r="K15153" s="338"/>
      <c r="L15153" s="339"/>
    </row>
    <row r="15154" spans="1:12" hidden="1" x14ac:dyDescent="0.3">
      <c r="A15154" s="18" t="str">
        <f>+IF(OR(C15151=""),"NO",1)</f>
        <v>NO</v>
      </c>
      <c r="B15154" s="18"/>
      <c r="E15154" s="330"/>
      <c r="F15154" s="54" t="str">
        <f>+$F$29</f>
        <v>VALOR /SMMLV)</v>
      </c>
      <c r="G15154" s="55" t="s">
        <v>124</v>
      </c>
      <c r="H15154" s="56" t="str">
        <f>+$H$29</f>
        <v>% PART..</v>
      </c>
      <c r="I15154" s="57" t="s">
        <v>124</v>
      </c>
      <c r="J15154" s="58" t="str">
        <f>+$J$29</f>
        <v>VALOR ACREDITADO</v>
      </c>
      <c r="K15154" s="59"/>
      <c r="L15154" s="47" t="s">
        <v>124</v>
      </c>
    </row>
    <row r="15155" spans="1:12" hidden="1" x14ac:dyDescent="0.3">
      <c r="A15155" s="18" t="str">
        <f>+IF(OR(C15151=""),"NO",1)</f>
        <v>NO</v>
      </c>
      <c r="B15155" s="18"/>
      <c r="E15155" s="330"/>
      <c r="F15155" s="60" t="str">
        <f>+$F$30</f>
        <v>EXPERIENCIA APORTADA</v>
      </c>
      <c r="G15155" s="340" t="s">
        <v>124</v>
      </c>
      <c r="H15155" s="341"/>
      <c r="I15155" s="341"/>
      <c r="J15155" s="341"/>
      <c r="K15155" s="341"/>
      <c r="L15155" s="342"/>
    </row>
    <row r="15156" spans="1:12" hidden="1" x14ac:dyDescent="0.3">
      <c r="A15156" s="18" t="str">
        <f>+IF(OR(C15151=""),"NO",1)</f>
        <v>NO</v>
      </c>
      <c r="B15156" s="18"/>
      <c r="E15156" s="331"/>
      <c r="F15156" s="62" t="str">
        <f>+$F$31</f>
        <v>OBSERVACIÓN</v>
      </c>
      <c r="G15156" s="343" t="s">
        <v>124</v>
      </c>
      <c r="H15156" s="344"/>
      <c r="I15156" s="344"/>
      <c r="J15156" s="344"/>
      <c r="K15156" s="344"/>
      <c r="L15156" s="345"/>
    </row>
    <row r="15157" spans="1:12" ht="8.5" hidden="1" customHeight="1" x14ac:dyDescent="0.3">
      <c r="A15157" s="18" t="str">
        <f>+IF(OR(C15151=""),"NO",1)</f>
        <v>NO</v>
      </c>
      <c r="B15157" s="18"/>
      <c r="E15157" s="49"/>
      <c r="F15157" s="50"/>
      <c r="G15157" s="51"/>
      <c r="H15157" s="51"/>
      <c r="I15157" s="51"/>
      <c r="J15157" s="51"/>
      <c r="K15157" s="51"/>
      <c r="L15157" s="52"/>
    </row>
    <row r="15158" spans="1:12" hidden="1" x14ac:dyDescent="0.3">
      <c r="A15158" s="18" t="str">
        <f t="shared" ref="A15158" si="5082">+IF(OR(C15158=""),"NO",1)</f>
        <v>NO</v>
      </c>
      <c r="B15158" s="18"/>
      <c r="C15158" s="1" t="s">
        <v>124</v>
      </c>
      <c r="E15158" s="329">
        <v>2</v>
      </c>
      <c r="F15158" s="53" t="str">
        <f>+$F$26</f>
        <v>OBJETO</v>
      </c>
      <c r="G15158" s="332" t="s">
        <v>124</v>
      </c>
      <c r="H15158" s="333"/>
      <c r="I15158" s="333"/>
      <c r="J15158" s="333"/>
      <c r="K15158" s="333"/>
      <c r="L15158" s="334"/>
    </row>
    <row r="15159" spans="1:12" hidden="1" x14ac:dyDescent="0.3">
      <c r="A15159" s="18" t="str">
        <f t="shared" ref="A15159" si="5083">+IF(OR(C15158=""),"NO",1)</f>
        <v>NO</v>
      </c>
      <c r="B15159" s="18"/>
      <c r="E15159" s="330"/>
      <c r="F15159" s="54" t="str">
        <f>+$F$27</f>
        <v>CONTRATANTE</v>
      </c>
      <c r="G15159" s="335" t="s">
        <v>124</v>
      </c>
      <c r="H15159" s="310"/>
      <c r="I15159" s="310"/>
      <c r="J15159" s="310"/>
      <c r="K15159" s="310"/>
      <c r="L15159" s="336"/>
    </row>
    <row r="15160" spans="1:12" hidden="1" x14ac:dyDescent="0.3">
      <c r="A15160" s="18" t="str">
        <f t="shared" ref="A15160" si="5084">+IF(OR(C15158=""),"NO",1)</f>
        <v>NO</v>
      </c>
      <c r="B15160" s="18"/>
      <c r="E15160" s="330"/>
      <c r="F15160" s="54" t="str">
        <f>+$F$28</f>
        <v>APORTANTE</v>
      </c>
      <c r="G15160" s="337" t="s">
        <v>124</v>
      </c>
      <c r="H15160" s="338"/>
      <c r="I15160" s="338"/>
      <c r="J15160" s="338"/>
      <c r="K15160" s="338"/>
      <c r="L15160" s="339"/>
    </row>
    <row r="15161" spans="1:12" hidden="1" x14ac:dyDescent="0.3">
      <c r="A15161" s="18" t="str">
        <f t="shared" ref="A15161" si="5085">+IF(OR(C15158=""),"NO",1)</f>
        <v>NO</v>
      </c>
      <c r="B15161" s="18"/>
      <c r="E15161" s="330"/>
      <c r="F15161" s="54" t="str">
        <f>+$F$29</f>
        <v>VALOR /SMMLV)</v>
      </c>
      <c r="G15161" s="55" t="s">
        <v>124</v>
      </c>
      <c r="H15161" s="56" t="str">
        <f>+$H$29</f>
        <v>% PART..</v>
      </c>
      <c r="I15161" s="57" t="s">
        <v>124</v>
      </c>
      <c r="J15161" s="58" t="str">
        <f>+$J$29</f>
        <v>VALOR ACREDITADO</v>
      </c>
      <c r="K15161" s="59"/>
      <c r="L15161" s="47" t="s">
        <v>124</v>
      </c>
    </row>
    <row r="15162" spans="1:12" hidden="1" x14ac:dyDescent="0.3">
      <c r="A15162" s="18" t="str">
        <f t="shared" ref="A15162" si="5086">+IF(OR(C15158=""),"NO",1)</f>
        <v>NO</v>
      </c>
      <c r="B15162" s="18"/>
      <c r="E15162" s="330"/>
      <c r="F15162" s="60" t="str">
        <f>+$F$30</f>
        <v>EXPERIENCIA APORTADA</v>
      </c>
      <c r="G15162" s="340" t="s">
        <v>124</v>
      </c>
      <c r="H15162" s="341"/>
      <c r="I15162" s="341"/>
      <c r="J15162" s="341"/>
      <c r="K15162" s="341"/>
      <c r="L15162" s="342"/>
    </row>
    <row r="15163" spans="1:12" hidden="1" x14ac:dyDescent="0.3">
      <c r="A15163" s="18" t="str">
        <f t="shared" ref="A15163" si="5087">+IF(OR(C15158=""),"NO",1)</f>
        <v>NO</v>
      </c>
      <c r="B15163" s="18"/>
      <c r="E15163" s="331"/>
      <c r="F15163" s="62" t="str">
        <f>+$F$31</f>
        <v>OBSERVACIÓN</v>
      </c>
      <c r="G15163" s="343" t="s">
        <v>124</v>
      </c>
      <c r="H15163" s="344"/>
      <c r="I15163" s="344"/>
      <c r="J15163" s="344"/>
      <c r="K15163" s="344"/>
      <c r="L15163" s="345"/>
    </row>
    <row r="15164" spans="1:12" ht="8.5" hidden="1" customHeight="1" x14ac:dyDescent="0.3">
      <c r="A15164" s="18" t="str">
        <f t="shared" ref="A15164" si="5088">+IF(OR(C15158=""),"NO",1)</f>
        <v>NO</v>
      </c>
      <c r="B15164" s="18"/>
      <c r="E15164" s="49"/>
      <c r="F15164" s="50"/>
      <c r="G15164" s="51"/>
      <c r="H15164" s="51"/>
      <c r="I15164" s="51"/>
      <c r="J15164" s="51"/>
      <c r="K15164" s="51"/>
      <c r="L15164" s="52"/>
    </row>
    <row r="15165" spans="1:12" hidden="1" x14ac:dyDescent="0.3">
      <c r="A15165" s="18" t="str">
        <f t="shared" ref="A15165" si="5089">+IF(OR(C15165=""),"NO",1)</f>
        <v>NO</v>
      </c>
      <c r="B15165" s="18"/>
      <c r="C15165" s="1" t="s">
        <v>124</v>
      </c>
      <c r="E15165" s="329">
        <v>3</v>
      </c>
      <c r="F15165" s="53" t="str">
        <f>+$F$26</f>
        <v>OBJETO</v>
      </c>
      <c r="G15165" s="332" t="s">
        <v>124</v>
      </c>
      <c r="H15165" s="333"/>
      <c r="I15165" s="333"/>
      <c r="J15165" s="333"/>
      <c r="K15165" s="333"/>
      <c r="L15165" s="334"/>
    </row>
    <row r="15166" spans="1:12" hidden="1" x14ac:dyDescent="0.3">
      <c r="A15166" s="18" t="str">
        <f t="shared" ref="A15166" si="5090">+IF(OR(C15165=""),"NO",1)</f>
        <v>NO</v>
      </c>
      <c r="B15166" s="18"/>
      <c r="E15166" s="330"/>
      <c r="F15166" s="54" t="str">
        <f>+$F$27</f>
        <v>CONTRATANTE</v>
      </c>
      <c r="G15166" s="335" t="s">
        <v>124</v>
      </c>
      <c r="H15166" s="310"/>
      <c r="I15166" s="310"/>
      <c r="J15166" s="310"/>
      <c r="K15166" s="310"/>
      <c r="L15166" s="336"/>
    </row>
    <row r="15167" spans="1:12" hidden="1" x14ac:dyDescent="0.3">
      <c r="A15167" s="18" t="str">
        <f t="shared" ref="A15167" si="5091">+IF(OR(C15165=""),"NO",1)</f>
        <v>NO</v>
      </c>
      <c r="B15167" s="18"/>
      <c r="E15167" s="330"/>
      <c r="F15167" s="54" t="str">
        <f>+$F$28</f>
        <v>APORTANTE</v>
      </c>
      <c r="G15167" s="337" t="s">
        <v>124</v>
      </c>
      <c r="H15167" s="338"/>
      <c r="I15167" s="338"/>
      <c r="J15167" s="338"/>
      <c r="K15167" s="338"/>
      <c r="L15167" s="339"/>
    </row>
    <row r="15168" spans="1:12" hidden="1" x14ac:dyDescent="0.3">
      <c r="A15168" s="18" t="str">
        <f t="shared" ref="A15168" si="5092">+IF(OR(C15165=""),"NO",1)</f>
        <v>NO</v>
      </c>
      <c r="B15168" s="18"/>
      <c r="E15168" s="330"/>
      <c r="F15168" s="54" t="str">
        <f>+$F$29</f>
        <v>VALOR /SMMLV)</v>
      </c>
      <c r="G15168" s="55" t="s">
        <v>124</v>
      </c>
      <c r="H15168" s="56" t="str">
        <f>+$H$29</f>
        <v>% PART..</v>
      </c>
      <c r="I15168" s="57" t="s">
        <v>124</v>
      </c>
      <c r="J15168" s="58" t="str">
        <f>+$J$29</f>
        <v>VALOR ACREDITADO</v>
      </c>
      <c r="K15168" s="59"/>
      <c r="L15168" s="47" t="s">
        <v>124</v>
      </c>
    </row>
    <row r="15169" spans="1:12" hidden="1" x14ac:dyDescent="0.3">
      <c r="A15169" s="18" t="str">
        <f t="shared" ref="A15169" si="5093">+IF(OR(C15165=""),"NO",1)</f>
        <v>NO</v>
      </c>
      <c r="B15169" s="18"/>
      <c r="E15169" s="330"/>
      <c r="F15169" s="60" t="str">
        <f>+$F$30</f>
        <v>EXPERIENCIA APORTADA</v>
      </c>
      <c r="G15169" s="340" t="s">
        <v>124</v>
      </c>
      <c r="H15169" s="341"/>
      <c r="I15169" s="341"/>
      <c r="J15169" s="341"/>
      <c r="K15169" s="341"/>
      <c r="L15169" s="342"/>
    </row>
    <row r="15170" spans="1:12" hidden="1" x14ac:dyDescent="0.3">
      <c r="A15170" s="18" t="str">
        <f t="shared" ref="A15170" si="5094">+IF(OR(C15165=""),"NO",1)</f>
        <v>NO</v>
      </c>
      <c r="B15170" s="18"/>
      <c r="E15170" s="331"/>
      <c r="F15170" s="62" t="str">
        <f>+$F$31</f>
        <v>OBSERVACIÓN</v>
      </c>
      <c r="G15170" s="343" t="s">
        <v>124</v>
      </c>
      <c r="H15170" s="344"/>
      <c r="I15170" s="344"/>
      <c r="J15170" s="344"/>
      <c r="K15170" s="344"/>
      <c r="L15170" s="345"/>
    </row>
    <row r="15171" spans="1:12" ht="8.5" hidden="1" customHeight="1" x14ac:dyDescent="0.3">
      <c r="A15171" s="18" t="str">
        <f t="shared" ref="A15171" si="5095">+IF(OR(C15165=""),"NO",1)</f>
        <v>NO</v>
      </c>
      <c r="B15171" s="18"/>
      <c r="E15171" s="49"/>
      <c r="F15171" s="50"/>
      <c r="G15171" s="51"/>
      <c r="H15171" s="51"/>
      <c r="I15171" s="51"/>
      <c r="J15171" s="51"/>
      <c r="K15171" s="51"/>
      <c r="L15171" s="52"/>
    </row>
    <row r="15172" spans="1:12" hidden="1" x14ac:dyDescent="0.3">
      <c r="A15172" s="18" t="str">
        <f t="shared" ref="A15172" si="5096">+IF(OR(C15172=""),"NO",1)</f>
        <v>NO</v>
      </c>
      <c r="B15172" s="18"/>
      <c r="C15172" s="1" t="s">
        <v>124</v>
      </c>
      <c r="E15172" s="329">
        <v>4</v>
      </c>
      <c r="F15172" s="53" t="str">
        <f>+$F$26</f>
        <v>OBJETO</v>
      </c>
      <c r="G15172" s="332" t="s">
        <v>124</v>
      </c>
      <c r="H15172" s="333"/>
      <c r="I15172" s="333"/>
      <c r="J15172" s="333"/>
      <c r="K15172" s="333"/>
      <c r="L15172" s="334"/>
    </row>
    <row r="15173" spans="1:12" hidden="1" x14ac:dyDescent="0.3">
      <c r="A15173" s="18" t="str">
        <f t="shared" ref="A15173" si="5097">+IF(OR(C15172=""),"NO",1)</f>
        <v>NO</v>
      </c>
      <c r="B15173" s="18"/>
      <c r="E15173" s="330"/>
      <c r="F15173" s="54" t="str">
        <f>+$F$27</f>
        <v>CONTRATANTE</v>
      </c>
      <c r="G15173" s="335" t="s">
        <v>124</v>
      </c>
      <c r="H15173" s="310"/>
      <c r="I15173" s="310"/>
      <c r="J15173" s="310"/>
      <c r="K15173" s="310"/>
      <c r="L15173" s="336"/>
    </row>
    <row r="15174" spans="1:12" hidden="1" x14ac:dyDescent="0.3">
      <c r="A15174" s="18" t="str">
        <f t="shared" ref="A15174" si="5098">+IF(OR(C15172=""),"NO",1)</f>
        <v>NO</v>
      </c>
      <c r="B15174" s="18"/>
      <c r="E15174" s="330"/>
      <c r="F15174" s="54" t="str">
        <f>+$F$28</f>
        <v>APORTANTE</v>
      </c>
      <c r="G15174" s="337" t="s">
        <v>124</v>
      </c>
      <c r="H15174" s="338"/>
      <c r="I15174" s="338"/>
      <c r="J15174" s="338"/>
      <c r="K15174" s="338"/>
      <c r="L15174" s="339"/>
    </row>
    <row r="15175" spans="1:12" hidden="1" x14ac:dyDescent="0.3">
      <c r="A15175" s="18" t="str">
        <f t="shared" ref="A15175" si="5099">+IF(OR(C15172=""),"NO",1)</f>
        <v>NO</v>
      </c>
      <c r="B15175" s="18"/>
      <c r="E15175" s="330"/>
      <c r="F15175" s="54" t="str">
        <f>+$F$29</f>
        <v>VALOR /SMMLV)</v>
      </c>
      <c r="G15175" s="55" t="s">
        <v>124</v>
      </c>
      <c r="H15175" s="56" t="str">
        <f>+$H$29</f>
        <v>% PART..</v>
      </c>
      <c r="I15175" s="57" t="s">
        <v>124</v>
      </c>
      <c r="J15175" s="58" t="str">
        <f>+$J$29</f>
        <v>VALOR ACREDITADO</v>
      </c>
      <c r="K15175" s="59"/>
      <c r="L15175" s="47" t="s">
        <v>124</v>
      </c>
    </row>
    <row r="15176" spans="1:12" hidden="1" x14ac:dyDescent="0.3">
      <c r="A15176" s="18" t="str">
        <f t="shared" ref="A15176" si="5100">+IF(OR(C15172=""),"NO",1)</f>
        <v>NO</v>
      </c>
      <c r="B15176" s="18"/>
      <c r="E15176" s="330"/>
      <c r="F15176" s="60" t="str">
        <f>+$F$30</f>
        <v>EXPERIENCIA APORTADA</v>
      </c>
      <c r="G15176" s="340" t="s">
        <v>124</v>
      </c>
      <c r="H15176" s="341"/>
      <c r="I15176" s="341"/>
      <c r="J15176" s="341"/>
      <c r="K15176" s="341"/>
      <c r="L15176" s="342"/>
    </row>
    <row r="15177" spans="1:12" hidden="1" x14ac:dyDescent="0.3">
      <c r="A15177" s="18" t="str">
        <f t="shared" ref="A15177" si="5101">+IF(OR(C15172=""),"NO",1)</f>
        <v>NO</v>
      </c>
      <c r="B15177" s="18"/>
      <c r="E15177" s="331"/>
      <c r="F15177" s="62" t="str">
        <f>+$F$31</f>
        <v>OBSERVACIÓN</v>
      </c>
      <c r="G15177" s="343" t="s">
        <v>124</v>
      </c>
      <c r="H15177" s="344"/>
      <c r="I15177" s="344"/>
      <c r="J15177" s="344"/>
      <c r="K15177" s="344"/>
      <c r="L15177" s="345"/>
    </row>
    <row r="15178" spans="1:12" ht="8.5" hidden="1" customHeight="1" x14ac:dyDescent="0.3">
      <c r="A15178" s="18" t="str">
        <f t="shared" ref="A15178" si="5102">+IF(OR(C15172=""),"NO",1)</f>
        <v>NO</v>
      </c>
      <c r="B15178" s="18"/>
      <c r="E15178" s="49"/>
      <c r="F15178" s="50"/>
      <c r="G15178" s="51"/>
      <c r="H15178" s="51"/>
      <c r="I15178" s="51"/>
      <c r="J15178" s="51"/>
      <c r="K15178" s="51"/>
      <c r="L15178" s="52"/>
    </row>
    <row r="15179" spans="1:12" hidden="1" x14ac:dyDescent="0.3">
      <c r="A15179" s="18" t="str">
        <f t="shared" ref="A15179" si="5103">+IF(OR(C15179=""),"NO",1)</f>
        <v>NO</v>
      </c>
      <c r="B15179" s="18"/>
      <c r="C15179" s="1" t="s">
        <v>124</v>
      </c>
      <c r="E15179" s="329">
        <v>5</v>
      </c>
      <c r="F15179" s="53" t="str">
        <f>+$F$26</f>
        <v>OBJETO</v>
      </c>
      <c r="G15179" s="332" t="s">
        <v>124</v>
      </c>
      <c r="H15179" s="333"/>
      <c r="I15179" s="333"/>
      <c r="J15179" s="333"/>
      <c r="K15179" s="333"/>
      <c r="L15179" s="334"/>
    </row>
    <row r="15180" spans="1:12" hidden="1" x14ac:dyDescent="0.3">
      <c r="A15180" s="18" t="str">
        <f t="shared" ref="A15180" si="5104">+IF(OR(C15179=""),"NO",1)</f>
        <v>NO</v>
      </c>
      <c r="B15180" s="18"/>
      <c r="E15180" s="330"/>
      <c r="F15180" s="54" t="str">
        <f>+$F$27</f>
        <v>CONTRATANTE</v>
      </c>
      <c r="G15180" s="335" t="s">
        <v>124</v>
      </c>
      <c r="H15180" s="310"/>
      <c r="I15180" s="310"/>
      <c r="J15180" s="310"/>
      <c r="K15180" s="310"/>
      <c r="L15180" s="336"/>
    </row>
    <row r="15181" spans="1:12" hidden="1" x14ac:dyDescent="0.3">
      <c r="A15181" s="18" t="str">
        <f t="shared" ref="A15181" si="5105">+IF(OR(C15179=""),"NO",1)</f>
        <v>NO</v>
      </c>
      <c r="B15181" s="18"/>
      <c r="E15181" s="330"/>
      <c r="F15181" s="54" t="str">
        <f>+$F$28</f>
        <v>APORTANTE</v>
      </c>
      <c r="G15181" s="337" t="s">
        <v>124</v>
      </c>
      <c r="H15181" s="338"/>
      <c r="I15181" s="338"/>
      <c r="J15181" s="338"/>
      <c r="K15181" s="338"/>
      <c r="L15181" s="339"/>
    </row>
    <row r="15182" spans="1:12" hidden="1" x14ac:dyDescent="0.3">
      <c r="A15182" s="18" t="str">
        <f t="shared" ref="A15182" si="5106">+IF(OR(C15179=""),"NO",1)</f>
        <v>NO</v>
      </c>
      <c r="B15182" s="18"/>
      <c r="E15182" s="330"/>
      <c r="F15182" s="54" t="str">
        <f>+$F$29</f>
        <v>VALOR /SMMLV)</v>
      </c>
      <c r="G15182" s="55" t="s">
        <v>124</v>
      </c>
      <c r="H15182" s="56" t="str">
        <f>+$H$29</f>
        <v>% PART..</v>
      </c>
      <c r="I15182" s="57" t="s">
        <v>124</v>
      </c>
      <c r="J15182" s="58" t="str">
        <f>+$J$29</f>
        <v>VALOR ACREDITADO</v>
      </c>
      <c r="K15182" s="59"/>
      <c r="L15182" s="47" t="s">
        <v>124</v>
      </c>
    </row>
    <row r="15183" spans="1:12" hidden="1" x14ac:dyDescent="0.3">
      <c r="A15183" s="18" t="str">
        <f t="shared" ref="A15183" si="5107">+IF(OR(C15179=""),"NO",1)</f>
        <v>NO</v>
      </c>
      <c r="B15183" s="18"/>
      <c r="E15183" s="330"/>
      <c r="F15183" s="60" t="str">
        <f>+$F$30</f>
        <v>EXPERIENCIA APORTADA</v>
      </c>
      <c r="G15183" s="340" t="s">
        <v>124</v>
      </c>
      <c r="H15183" s="341"/>
      <c r="I15183" s="341"/>
      <c r="J15183" s="341"/>
      <c r="K15183" s="341"/>
      <c r="L15183" s="342"/>
    </row>
    <row r="15184" spans="1:12" hidden="1" x14ac:dyDescent="0.3">
      <c r="A15184" s="18" t="str">
        <f t="shared" ref="A15184" si="5108">+IF(OR(C15179=""),"NO",1)</f>
        <v>NO</v>
      </c>
      <c r="B15184" s="18"/>
      <c r="E15184" s="331"/>
      <c r="F15184" s="62" t="str">
        <f>+$F$31</f>
        <v>OBSERVACIÓN</v>
      </c>
      <c r="G15184" s="343" t="s">
        <v>124</v>
      </c>
      <c r="H15184" s="344"/>
      <c r="I15184" s="344"/>
      <c r="J15184" s="344"/>
      <c r="K15184" s="344"/>
      <c r="L15184" s="345"/>
    </row>
    <row r="15185" spans="1:12" ht="8.5" hidden="1" customHeight="1" x14ac:dyDescent="0.3">
      <c r="A15185" s="18" t="str">
        <f t="shared" ref="A15185" si="5109">+IF(OR(C15179=""),"NO",1)</f>
        <v>NO</v>
      </c>
      <c r="B15185" s="18"/>
      <c r="E15185" s="49"/>
      <c r="F15185" s="50"/>
      <c r="G15185" s="51"/>
      <c r="H15185" s="51"/>
      <c r="I15185" s="51"/>
      <c r="J15185" s="51"/>
      <c r="K15185" s="51"/>
      <c r="L15185" s="52"/>
    </row>
    <row r="15186" spans="1:12" hidden="1" x14ac:dyDescent="0.3">
      <c r="A15186" s="18" t="str">
        <f t="shared" ref="A15186" si="5110">+IF(OR(C15186=""),"NO",1)</f>
        <v>NO</v>
      </c>
      <c r="B15186" s="18"/>
      <c r="C15186" s="1" t="s">
        <v>124</v>
      </c>
      <c r="E15186" s="329">
        <v>6</v>
      </c>
      <c r="F15186" s="53" t="str">
        <f>+$F$26</f>
        <v>OBJETO</v>
      </c>
      <c r="G15186" s="332" t="s">
        <v>124</v>
      </c>
      <c r="H15186" s="333"/>
      <c r="I15186" s="333"/>
      <c r="J15186" s="333"/>
      <c r="K15186" s="333"/>
      <c r="L15186" s="334"/>
    </row>
    <row r="15187" spans="1:12" hidden="1" x14ac:dyDescent="0.3">
      <c r="A15187" s="18" t="str">
        <f t="shared" ref="A15187" si="5111">+IF(OR(C15186=""),"NO",1)</f>
        <v>NO</v>
      </c>
      <c r="B15187" s="18"/>
      <c r="E15187" s="330"/>
      <c r="F15187" s="54" t="str">
        <f>+$F$27</f>
        <v>CONTRATANTE</v>
      </c>
      <c r="G15187" s="335" t="s">
        <v>124</v>
      </c>
      <c r="H15187" s="310"/>
      <c r="I15187" s="310"/>
      <c r="J15187" s="310"/>
      <c r="K15187" s="310"/>
      <c r="L15187" s="336"/>
    </row>
    <row r="15188" spans="1:12" hidden="1" x14ac:dyDescent="0.3">
      <c r="A15188" s="18" t="str">
        <f t="shared" ref="A15188" si="5112">+IF(OR(C15186=""),"NO",1)</f>
        <v>NO</v>
      </c>
      <c r="B15188" s="18"/>
      <c r="E15188" s="330"/>
      <c r="F15188" s="54" t="str">
        <f>+$F$28</f>
        <v>APORTANTE</v>
      </c>
      <c r="G15188" s="337" t="s">
        <v>124</v>
      </c>
      <c r="H15188" s="338"/>
      <c r="I15188" s="338"/>
      <c r="J15188" s="338"/>
      <c r="K15188" s="338"/>
      <c r="L15188" s="339"/>
    </row>
    <row r="15189" spans="1:12" hidden="1" x14ac:dyDescent="0.3">
      <c r="A15189" s="18" t="str">
        <f t="shared" ref="A15189" si="5113">+IF(OR(C15186=""),"NO",1)</f>
        <v>NO</v>
      </c>
      <c r="B15189" s="18"/>
      <c r="E15189" s="330"/>
      <c r="F15189" s="54" t="str">
        <f>+$F$29</f>
        <v>VALOR /SMMLV)</v>
      </c>
      <c r="G15189" s="55" t="s">
        <v>124</v>
      </c>
      <c r="H15189" s="56" t="str">
        <f>+$H$29</f>
        <v>% PART..</v>
      </c>
      <c r="I15189" s="57" t="s">
        <v>124</v>
      </c>
      <c r="J15189" s="58" t="str">
        <f>+$J$29</f>
        <v>VALOR ACREDITADO</v>
      </c>
      <c r="K15189" s="59"/>
      <c r="L15189" s="47" t="s">
        <v>124</v>
      </c>
    </row>
    <row r="15190" spans="1:12" hidden="1" x14ac:dyDescent="0.3">
      <c r="A15190" s="18" t="str">
        <f t="shared" ref="A15190" si="5114">+IF(OR(C15186=""),"NO",1)</f>
        <v>NO</v>
      </c>
      <c r="B15190" s="18"/>
      <c r="E15190" s="330"/>
      <c r="F15190" s="60" t="str">
        <f>+$F$30</f>
        <v>EXPERIENCIA APORTADA</v>
      </c>
      <c r="G15190" s="340" t="s">
        <v>124</v>
      </c>
      <c r="H15190" s="341"/>
      <c r="I15190" s="341"/>
      <c r="J15190" s="341"/>
      <c r="K15190" s="341"/>
      <c r="L15190" s="342"/>
    </row>
    <row r="15191" spans="1:12" hidden="1" x14ac:dyDescent="0.3">
      <c r="A15191" s="18" t="str">
        <f t="shared" ref="A15191" si="5115">+IF(OR(C15186=""),"NO",1)</f>
        <v>NO</v>
      </c>
      <c r="B15191" s="18"/>
      <c r="E15191" s="331"/>
      <c r="F15191" s="62" t="str">
        <f>+$F$31</f>
        <v>OBSERVACIÓN</v>
      </c>
      <c r="G15191" s="343" t="s">
        <v>124</v>
      </c>
      <c r="H15191" s="344"/>
      <c r="I15191" s="344"/>
      <c r="J15191" s="344"/>
      <c r="K15191" s="344"/>
      <c r="L15191" s="345"/>
    </row>
    <row r="15192" spans="1:12" ht="8.5" hidden="1" customHeight="1" x14ac:dyDescent="0.3">
      <c r="A15192" s="18" t="str">
        <f t="shared" ref="A15192" si="5116">+IF(OR(C15186=""),"NO",1)</f>
        <v>NO</v>
      </c>
      <c r="B15192" s="18"/>
      <c r="E15192" s="49"/>
      <c r="F15192" s="50"/>
      <c r="G15192" s="51"/>
      <c r="H15192" s="51"/>
      <c r="I15192" s="51"/>
      <c r="J15192" s="51"/>
      <c r="K15192" s="51"/>
      <c r="L15192" s="52"/>
    </row>
    <row r="15193" spans="1:12" hidden="1" x14ac:dyDescent="0.3">
      <c r="A15193" s="18" t="str">
        <f t="shared" ref="A15193" si="5117">+IF(OR(C15193=""),"NO",1)</f>
        <v>NO</v>
      </c>
      <c r="B15193" s="18"/>
      <c r="C15193" s="1" t="s">
        <v>124</v>
      </c>
      <c r="E15193" s="329">
        <v>7</v>
      </c>
      <c r="F15193" s="53" t="str">
        <f>+$F$26</f>
        <v>OBJETO</v>
      </c>
      <c r="G15193" s="332" t="s">
        <v>124</v>
      </c>
      <c r="H15193" s="333"/>
      <c r="I15193" s="333"/>
      <c r="J15193" s="333"/>
      <c r="K15193" s="333"/>
      <c r="L15193" s="334"/>
    </row>
    <row r="15194" spans="1:12" hidden="1" x14ac:dyDescent="0.3">
      <c r="A15194" s="18" t="str">
        <f t="shared" ref="A15194" si="5118">+IF(OR(C15193=""),"NO",1)</f>
        <v>NO</v>
      </c>
      <c r="B15194" s="18"/>
      <c r="E15194" s="330"/>
      <c r="F15194" s="54" t="str">
        <f>+$F$27</f>
        <v>CONTRATANTE</v>
      </c>
      <c r="G15194" s="335" t="s">
        <v>124</v>
      </c>
      <c r="H15194" s="310"/>
      <c r="I15194" s="310"/>
      <c r="J15194" s="310"/>
      <c r="K15194" s="310"/>
      <c r="L15194" s="336"/>
    </row>
    <row r="15195" spans="1:12" hidden="1" x14ac:dyDescent="0.3">
      <c r="A15195" s="18" t="str">
        <f t="shared" ref="A15195" si="5119">+IF(OR(C15193=""),"NO",1)</f>
        <v>NO</v>
      </c>
      <c r="B15195" s="18"/>
      <c r="E15195" s="330"/>
      <c r="F15195" s="54" t="str">
        <f>+$F$28</f>
        <v>APORTANTE</v>
      </c>
      <c r="G15195" s="337" t="s">
        <v>124</v>
      </c>
      <c r="H15195" s="338"/>
      <c r="I15195" s="338"/>
      <c r="J15195" s="338"/>
      <c r="K15195" s="338"/>
      <c r="L15195" s="339"/>
    </row>
    <row r="15196" spans="1:12" hidden="1" x14ac:dyDescent="0.3">
      <c r="A15196" s="18" t="str">
        <f t="shared" ref="A15196" si="5120">+IF(OR(C15193=""),"NO",1)</f>
        <v>NO</v>
      </c>
      <c r="B15196" s="18"/>
      <c r="E15196" s="330"/>
      <c r="F15196" s="54" t="str">
        <f>+$F$29</f>
        <v>VALOR /SMMLV)</v>
      </c>
      <c r="G15196" s="55" t="s">
        <v>124</v>
      </c>
      <c r="H15196" s="56" t="str">
        <f>+$H$29</f>
        <v>% PART..</v>
      </c>
      <c r="I15196" s="57" t="s">
        <v>124</v>
      </c>
      <c r="J15196" s="58" t="str">
        <f>+$J$29</f>
        <v>VALOR ACREDITADO</v>
      </c>
      <c r="K15196" s="59"/>
      <c r="L15196" s="47" t="s">
        <v>124</v>
      </c>
    </row>
    <row r="15197" spans="1:12" hidden="1" x14ac:dyDescent="0.3">
      <c r="A15197" s="18" t="str">
        <f t="shared" ref="A15197" si="5121">+IF(OR(C15193=""),"NO",1)</f>
        <v>NO</v>
      </c>
      <c r="B15197" s="18"/>
      <c r="E15197" s="330"/>
      <c r="F15197" s="60" t="str">
        <f>+$F$30</f>
        <v>EXPERIENCIA APORTADA</v>
      </c>
      <c r="G15197" s="340" t="s">
        <v>124</v>
      </c>
      <c r="H15197" s="341"/>
      <c r="I15197" s="341"/>
      <c r="J15197" s="341"/>
      <c r="K15197" s="341"/>
      <c r="L15197" s="342"/>
    </row>
    <row r="15198" spans="1:12" hidden="1" x14ac:dyDescent="0.3">
      <c r="A15198" s="18" t="str">
        <f t="shared" ref="A15198" si="5122">+IF(OR(C15193=""),"NO",1)</f>
        <v>NO</v>
      </c>
      <c r="B15198" s="18"/>
      <c r="E15198" s="331"/>
      <c r="F15198" s="62" t="str">
        <f>+$F$31</f>
        <v>OBSERVACIÓN</v>
      </c>
      <c r="G15198" s="343" t="s">
        <v>124</v>
      </c>
      <c r="H15198" s="344"/>
      <c r="I15198" s="344"/>
      <c r="J15198" s="344"/>
      <c r="K15198" s="344"/>
      <c r="L15198" s="345"/>
    </row>
    <row r="15199" spans="1:12" hidden="1" x14ac:dyDescent="0.3">
      <c r="A15199" s="18" t="str">
        <f t="shared" ref="A15199" si="5123">+IF(OR(C15193=""),"NO",1)</f>
        <v>NO</v>
      </c>
      <c r="B15199" s="18"/>
      <c r="E15199" s="49"/>
      <c r="F15199" s="50"/>
      <c r="G15199" s="51"/>
      <c r="H15199" s="51"/>
      <c r="I15199" s="51"/>
      <c r="J15199" s="51"/>
      <c r="K15199" s="51"/>
      <c r="L15199" s="52"/>
    </row>
    <row r="15200" spans="1:12" hidden="1" x14ac:dyDescent="0.3">
      <c r="A15200" s="1" t="str">
        <f>+A15135</f>
        <v>NO</v>
      </c>
      <c r="C15200" s="1" t="str">
        <f>"N"&amp;C15135</f>
        <v>N</v>
      </c>
      <c r="E15200" s="63"/>
      <c r="F15200" s="64" t="str">
        <f>+$F$75</f>
        <v>TOTAL DE CONTRATOS PRESENTADOS VÁLIDOS QUE CUMPLEN EXPERIENCIA ACREDITADA:</v>
      </c>
      <c r="G15200" s="65"/>
      <c r="H15200" s="65"/>
      <c r="I15200" s="65"/>
      <c r="J15200" s="66"/>
      <c r="K15200" s="65"/>
      <c r="L15200" s="67" t="s">
        <v>124</v>
      </c>
    </row>
    <row r="15201" spans="1:12" ht="6.65" hidden="1" customHeight="1" x14ac:dyDescent="0.3">
      <c r="A15201" s="1" t="str">
        <f>+A15135</f>
        <v>NO</v>
      </c>
      <c r="E15201" s="51"/>
      <c r="F15201" s="50"/>
      <c r="G15201" s="51"/>
      <c r="H15201" s="51"/>
      <c r="I15201" s="51"/>
      <c r="J15201" s="51"/>
      <c r="K15201" s="51"/>
      <c r="L15201" s="51"/>
    </row>
    <row r="15202" spans="1:12" hidden="1" x14ac:dyDescent="0.3">
      <c r="A15202" s="1" t="str">
        <f>+A15135</f>
        <v>NO</v>
      </c>
      <c r="E15202" s="63"/>
      <c r="F15202" s="63" t="str">
        <f>+$F$77</f>
        <v>ACREDITA SUMINISTRO E INSTALACIÓN DE MOBILIARIO POR LO MENOS EN UN (1) CONTRATO VÁLIDO</v>
      </c>
      <c r="G15202" s="65"/>
      <c r="H15202" s="65"/>
      <c r="I15202" s="65"/>
      <c r="J15202" s="66"/>
      <c r="K15202" s="65"/>
      <c r="L15202" s="68" t="s">
        <v>157</v>
      </c>
    </row>
    <row r="15203" spans="1:12" ht="5.15" hidden="1" customHeight="1" x14ac:dyDescent="0.3">
      <c r="A15203" s="1" t="str">
        <f>+A15135</f>
        <v>NO</v>
      </c>
      <c r="E15203" s="51"/>
      <c r="F15203" s="50"/>
      <c r="G15203" s="51"/>
      <c r="H15203" s="51"/>
      <c r="I15203" s="51"/>
      <c r="J15203" s="51"/>
      <c r="K15203" s="51"/>
      <c r="L15203" s="51"/>
    </row>
    <row r="15204" spans="1:12" ht="12.75" hidden="1" customHeight="1" x14ac:dyDescent="0.3">
      <c r="A15204" s="1" t="str">
        <f>+A15135</f>
        <v>NO</v>
      </c>
      <c r="E15204" s="69" t="str">
        <f>+$E$79</f>
        <v>EXPERIENCIA ESPECÍFICA NUMERAL 10.1.1 A</v>
      </c>
      <c r="F15204" s="70"/>
      <c r="G15204" s="70"/>
      <c r="H15204" s="70"/>
      <c r="I15204" s="70"/>
      <c r="J15204" s="70"/>
      <c r="K15204" s="70"/>
      <c r="L15204" s="71"/>
    </row>
    <row r="15205" spans="1:12" ht="26.5" hidden="1" customHeight="1" x14ac:dyDescent="0.3">
      <c r="A15205" s="1" t="str">
        <f>+A15135</f>
        <v>NO</v>
      </c>
      <c r="E15205" s="72"/>
      <c r="F15205" s="325" t="str">
        <f>+$F$80</f>
        <v>Por lo menos uno (1) de los contratos válidos aportados como experiencia general debe corresponder mínimo al 60% del presupuesto oficial del presente proceso de selección.  (SMMLV)</v>
      </c>
      <c r="G15205" s="326"/>
      <c r="H15205" s="326"/>
      <c r="I15205" s="326"/>
      <c r="J15205" s="326"/>
      <c r="K15205" s="73" t="s">
        <v>124</v>
      </c>
      <c r="L15205" s="74" t="s">
        <v>124</v>
      </c>
    </row>
    <row r="15206" spans="1:12" ht="23.5" hidden="1" customHeight="1" x14ac:dyDescent="0.3">
      <c r="A15206" s="1" t="str">
        <f>+A15135</f>
        <v>NO</v>
      </c>
      <c r="E15206" s="63"/>
      <c r="F15206" s="325" t="str">
        <f>+$F$81</f>
        <v xml:space="preserve">Deberá acreditarse en al menos uno (1) de los contratos válidos aportados como experiencia general una </v>
      </c>
      <c r="G15206" s="326"/>
      <c r="H15206" s="326"/>
      <c r="I15206" s="326"/>
      <c r="J15206" s="326"/>
      <c r="K15206" s="73" t="s">
        <v>124</v>
      </c>
      <c r="L15206" s="74" t="s">
        <v>124</v>
      </c>
    </row>
    <row r="15207" spans="1:12" ht="23.5" hidden="1" customHeight="1" x14ac:dyDescent="0.3">
      <c r="A15207" s="18" t="s">
        <v>30</v>
      </c>
      <c r="E15207" s="63"/>
      <c r="F15207" s="325" t="str">
        <f>+$F$82</f>
        <v xml:space="preserve">Deberá acreditarse en al menos uno (1) de los contratos válidos aportados interventoría a intervención de </v>
      </c>
      <c r="G15207" s="326"/>
      <c r="H15207" s="326"/>
      <c r="I15207" s="326"/>
      <c r="J15207" s="326"/>
      <c r="K15207" s="73">
        <f>+$K$82</f>
        <v>0</v>
      </c>
      <c r="L15207" s="74" t="s">
        <v>124</v>
      </c>
    </row>
    <row r="15208" spans="1:12" ht="36" hidden="1" customHeight="1" x14ac:dyDescent="0.3">
      <c r="A15208" s="18" t="s">
        <v>30</v>
      </c>
      <c r="E15208" s="63"/>
      <c r="F15208" s="325" t="str">
        <f>+$F$83</f>
        <v xml:space="preserve">Deberá acreditarse en al menos uno (1) de los contratos válidos aportados interventoría a intervención de </v>
      </c>
      <c r="G15208" s="326"/>
      <c r="H15208" s="326"/>
      <c r="I15208" s="326"/>
      <c r="J15208" s="326"/>
      <c r="K15208" s="75">
        <f>+$K$83</f>
        <v>0</v>
      </c>
      <c r="L15208" s="76" t="s">
        <v>124</v>
      </c>
    </row>
    <row r="15209" spans="1:12" hidden="1" x14ac:dyDescent="0.3">
      <c r="A15209" s="1" t="str">
        <f>+A15135</f>
        <v>NO</v>
      </c>
      <c r="E15209" s="51"/>
      <c r="F15209" s="50"/>
      <c r="G15209" s="51"/>
      <c r="H15209" s="51"/>
      <c r="I15209" s="51"/>
      <c r="J15209" s="51"/>
      <c r="K15209" s="51"/>
      <c r="L15209" s="51"/>
    </row>
    <row r="15210" spans="1:12" ht="12.75" hidden="1" customHeight="1" x14ac:dyDescent="0.3">
      <c r="A15210" s="1" t="str">
        <f>+A15135</f>
        <v>NO</v>
      </c>
      <c r="E15210" s="40" t="str">
        <f>+$E$85</f>
        <v>VALOR MÍNIMO A CERIFICAR % P.O EN SMMMLV. NUMERAL 3.9.1</v>
      </c>
      <c r="F15210" s="41"/>
      <c r="G15210" s="41"/>
      <c r="H15210" s="41"/>
      <c r="I15210" s="41"/>
      <c r="J15210" s="41"/>
      <c r="K15210" s="41"/>
      <c r="L15210" s="42"/>
    </row>
    <row r="15211" spans="1:12" hidden="1" x14ac:dyDescent="0.3">
      <c r="A15211" s="1" t="str">
        <f>+A15135</f>
        <v>NO</v>
      </c>
      <c r="C15211" s="1" t="str">
        <f>"M"&amp;C15135</f>
        <v>M</v>
      </c>
      <c r="E15211" s="77" t="str">
        <f>+$E$86</f>
        <v>100% P.O.</v>
      </c>
      <c r="F15211" s="78"/>
      <c r="G15211" s="61">
        <v>242.41716883554506</v>
      </c>
      <c r="H15211" s="124" t="str">
        <f>+$H$86</f>
        <v>TOTAL EJECUTADO DE CONTRATOS ACREDITADOS</v>
      </c>
      <c r="I15211" s="124"/>
      <c r="J15211" s="124"/>
      <c r="K15211" s="55" t="s">
        <v>124</v>
      </c>
      <c r="L15211" s="47" t="s">
        <v>124</v>
      </c>
    </row>
    <row r="15212" spans="1:12" hidden="1" x14ac:dyDescent="0.3">
      <c r="A15212" s="1" t="str">
        <f>+A15135</f>
        <v>NO</v>
      </c>
      <c r="E15212" s="39"/>
      <c r="F15212" s="39"/>
      <c r="G15212" s="39"/>
      <c r="H15212" s="39"/>
      <c r="I15212" s="39"/>
      <c r="J15212" s="39"/>
      <c r="K15212" s="39"/>
      <c r="L15212" s="39"/>
    </row>
    <row r="15213" spans="1:12" ht="12.75" hidden="1" customHeight="1" x14ac:dyDescent="0.3">
      <c r="A15213" s="18" t="s">
        <v>30</v>
      </c>
      <c r="B15213" s="18"/>
      <c r="E15213" s="40" t="str">
        <f>+$E$88</f>
        <v>CONSIDERACIONES PARA LA VALIDEZ DE LA EXPERIENCIA REQUERIDA: EXPERIENCIA PROPONENTES PLURALES NUMERAL 10.1.2 D</v>
      </c>
      <c r="F15213" s="41"/>
      <c r="G15213" s="41"/>
      <c r="H15213" s="41"/>
      <c r="I15213" s="41"/>
      <c r="J15213" s="41"/>
      <c r="K15213" s="41"/>
      <c r="L15213" s="42"/>
    </row>
    <row r="15214" spans="1:12" ht="28" hidden="1" customHeight="1" x14ac:dyDescent="0.3">
      <c r="A15214" s="18" t="s">
        <v>30</v>
      </c>
      <c r="B15214" s="18"/>
      <c r="C15214" s="1" t="str">
        <f>"O"&amp;C15135</f>
        <v>O</v>
      </c>
      <c r="E15214" s="80" t="str">
        <f>+$E$89</f>
        <v>i)</v>
      </c>
      <c r="F15214" s="327" t="str">
        <f>+$F$89</f>
        <v>Uno de los integrantes debe aportar como mínimo el cincuenta por ciento (50 %) de la experiencia solicitada</v>
      </c>
      <c r="G15214" s="328"/>
      <c r="H15214" s="328"/>
      <c r="I15214" s="328"/>
      <c r="J15214" s="328"/>
      <c r="K15214" s="73" t="s">
        <v>124</v>
      </c>
      <c r="L15214" s="47" t="s">
        <v>124</v>
      </c>
    </row>
    <row r="15215" spans="1:12" ht="28" hidden="1" customHeight="1" x14ac:dyDescent="0.3">
      <c r="A15215" s="18" t="s">
        <v>30</v>
      </c>
      <c r="B15215" s="18"/>
      <c r="C15215" s="1" t="str">
        <f>"O"&amp;C15135</f>
        <v>O</v>
      </c>
      <c r="E15215" s="80" t="str">
        <f>+$E$90</f>
        <v>ii)</v>
      </c>
      <c r="F15215" s="327" t="str">
        <f>+$F$90</f>
        <v>Todos los demás ntegrantes deben acreditar al menos el cinco por ciento (5 %) de la experiencia solicitada, solo uno (1) de los integrantes podrá no acreditar experiencia pero su porcentaje de participación  no podrá superar el diez por ciento (10 %)</v>
      </c>
      <c r="G15215" s="328"/>
      <c r="H15215" s="328"/>
      <c r="I15215" s="328"/>
      <c r="J15215" s="328"/>
      <c r="K15215" s="73" t="s">
        <v>124</v>
      </c>
      <c r="L15215" s="47" t="s">
        <v>124</v>
      </c>
    </row>
    <row r="15216" spans="1:12" hidden="1" x14ac:dyDescent="0.3">
      <c r="A15216" s="18" t="s">
        <v>30</v>
      </c>
      <c r="B15216" s="18"/>
      <c r="E15216" s="39"/>
      <c r="F15216" s="39"/>
      <c r="G15216" s="39"/>
      <c r="H15216" s="39"/>
      <c r="I15216" s="39"/>
      <c r="J15216" s="39"/>
      <c r="K15216" s="39"/>
      <c r="L15216" s="39"/>
    </row>
    <row r="15217" spans="1:12" ht="13" hidden="1" customHeight="1" x14ac:dyDescent="0.3">
      <c r="A15217" s="18" t="str">
        <f>+A15135</f>
        <v>NO</v>
      </c>
      <c r="B15217" s="18"/>
      <c r="E15217" s="69" t="str">
        <f>+$E$92</f>
        <v>VERIFICACIÓN Y ASIGNACIÓN DE PUNTAJE POR LA EXPERIENCIA DEL PROPONENTE</v>
      </c>
      <c r="F15217" s="70"/>
      <c r="G15217" s="70"/>
      <c r="H15217" s="70"/>
      <c r="I15217" s="70"/>
      <c r="J15217" s="70"/>
      <c r="K15217" s="70"/>
      <c r="L15217" s="71"/>
    </row>
    <row r="15218" spans="1:12" hidden="1" x14ac:dyDescent="0.3">
      <c r="A15218" s="18" t="str">
        <f>+A15135</f>
        <v>NO</v>
      </c>
      <c r="B15218" s="18"/>
      <c r="E15218" s="81"/>
      <c r="F15218" s="323" t="str">
        <f>+$F$93</f>
        <v>No. CONTRATOS QUE ACREDITAN LA EXPERIENCIA (NO OBJETO DE SUBSANACIÓN)</v>
      </c>
      <c r="G15218" s="324"/>
      <c r="H15218" s="324"/>
      <c r="I15218" s="324"/>
      <c r="J15218" s="324"/>
      <c r="K15218" s="82"/>
      <c r="L15218" s="83" t="s">
        <v>124</v>
      </c>
    </row>
    <row r="15219" spans="1:12" ht="13" hidden="1" customHeight="1" x14ac:dyDescent="0.3">
      <c r="A15219" s="18" t="str">
        <f>+A15135</f>
        <v>NO</v>
      </c>
      <c r="B15219" s="18"/>
      <c r="E15219" s="84"/>
      <c r="F15219" s="323" t="str">
        <f>+$F$94</f>
        <v>TOTAL EJECUTADO DE CONTRATOS ACREDITADOS PROPUESTA INICIAL</v>
      </c>
      <c r="G15219" s="324"/>
      <c r="H15219" s="324"/>
      <c r="I15219" s="324"/>
      <c r="J15219" s="324"/>
      <c r="K15219" s="85"/>
      <c r="L15219" s="86" t="s">
        <v>124</v>
      </c>
    </row>
    <row r="15220" spans="1:12" ht="13" hidden="1" customHeight="1" x14ac:dyDescent="0.3">
      <c r="A15220" s="18" t="str">
        <f>+A15135</f>
        <v>NO</v>
      </c>
      <c r="B15220" s="18"/>
      <c r="E15220" s="87"/>
      <c r="F15220" s="323" t="str">
        <f>+$F$95</f>
        <v>PROMEDIO VALOR ACREDITADO EN SMMLV</v>
      </c>
      <c r="G15220" s="324"/>
      <c r="H15220" s="324"/>
      <c r="I15220" s="324"/>
      <c r="J15220" s="324"/>
      <c r="K15220" s="66"/>
      <c r="L15220" s="88" t="s">
        <v>124</v>
      </c>
    </row>
    <row r="15221" spans="1:12" hidden="1" x14ac:dyDescent="0.3">
      <c r="A15221" s="18" t="str">
        <f>+A15135</f>
        <v>NO</v>
      </c>
      <c r="B15221" s="18"/>
      <c r="E15221" s="89"/>
      <c r="F15221" s="89"/>
      <c r="G15221" s="89"/>
      <c r="H15221" s="89"/>
      <c r="I15221" s="89"/>
      <c r="J15221" s="89"/>
      <c r="K15221" s="89"/>
      <c r="L15221" s="89"/>
    </row>
    <row r="15222" spans="1:12" ht="13" hidden="1" customHeight="1" x14ac:dyDescent="0.3">
      <c r="A15222" s="18" t="str">
        <f>+A15135</f>
        <v>NO</v>
      </c>
      <c r="B15222" s="18"/>
      <c r="E15222" s="69" t="str">
        <f>+$E$97</f>
        <v>3.9.2 EXIGENCIAS MÍNIMAS DE EXPERIENCIA Y FORMACIÓN ACADÉMICA DEL EQUIPO DE TRABAJO</v>
      </c>
      <c r="F15222" s="70"/>
      <c r="G15222" s="70"/>
      <c r="H15222" s="70"/>
      <c r="I15222" s="70"/>
      <c r="J15222" s="70"/>
      <c r="K15222" s="70"/>
      <c r="L15222" s="71"/>
    </row>
    <row r="15223" spans="1:12" hidden="1" x14ac:dyDescent="0.3">
      <c r="A15223" s="18" t="str">
        <f>+A15135</f>
        <v>NO</v>
      </c>
      <c r="B15223" s="18"/>
      <c r="E15223" s="90" t="str">
        <f>+$E$98</f>
        <v>Formulario 8</v>
      </c>
      <c r="F15223" s="315" t="s">
        <v>46</v>
      </c>
      <c r="G15223" s="316"/>
      <c r="H15223" s="317"/>
      <c r="I15223" s="318"/>
      <c r="J15223" s="318"/>
      <c r="K15223" s="318"/>
      <c r="L15223" s="319"/>
    </row>
    <row r="15224" spans="1:12" hidden="1" x14ac:dyDescent="0.3">
      <c r="A15224" s="18" t="str">
        <f>+A15135</f>
        <v>NO</v>
      </c>
      <c r="B15224" s="18"/>
      <c r="E15224" s="91" t="s">
        <v>124</v>
      </c>
      <c r="F15224" s="91" t="str">
        <f>+$F$99</f>
        <v>Director de Interventoría</v>
      </c>
      <c r="G15224" s="91" t="str">
        <f>+$G$99</f>
        <v>Residente de Interventoría</v>
      </c>
      <c r="H15224" s="320"/>
      <c r="I15224" s="321"/>
      <c r="J15224" s="321"/>
      <c r="K15224" s="321"/>
      <c r="L15224" s="322"/>
    </row>
    <row r="15225" spans="1:12" hidden="1" x14ac:dyDescent="0.3">
      <c r="A15225" s="18" t="str">
        <f>+A15135</f>
        <v>NO</v>
      </c>
      <c r="B15225" s="18"/>
      <c r="E15225" s="304" t="str">
        <f>+$E$100</f>
        <v>OBSERVACIONES RESPECTO REQUISITO HABILITANTE DEL PERSONAL CLAVE EVALUABLE</v>
      </c>
      <c r="F15225" s="305"/>
      <c r="G15225" s="305"/>
      <c r="H15225" s="305"/>
      <c r="I15225" s="305"/>
      <c r="J15225" s="305"/>
      <c r="K15225" s="305"/>
      <c r="L15225" s="305"/>
    </row>
    <row r="15226" spans="1:12" hidden="1" x14ac:dyDescent="0.3">
      <c r="A15226" s="18" t="str">
        <f>+A15135</f>
        <v>NO</v>
      </c>
      <c r="B15226" s="18"/>
      <c r="E15226" s="312" t="s">
        <v>124</v>
      </c>
      <c r="F15226" s="313"/>
      <c r="G15226" s="313"/>
      <c r="H15226" s="313"/>
      <c r="I15226" s="313"/>
      <c r="J15226" s="313"/>
      <c r="K15226" s="313"/>
      <c r="L15226" s="314"/>
    </row>
    <row r="15227" spans="1:12" hidden="1" x14ac:dyDescent="0.3">
      <c r="A15227" s="18" t="str">
        <f>+A15135</f>
        <v>NO</v>
      </c>
      <c r="B15227" s="18"/>
      <c r="E15227" s="89"/>
      <c r="F15227" s="89"/>
      <c r="G15227" s="89"/>
      <c r="H15227" s="89"/>
      <c r="I15227" s="89"/>
      <c r="J15227" s="89"/>
      <c r="K15227" s="89"/>
      <c r="L15227" s="89"/>
    </row>
    <row r="15228" spans="1:12" ht="13" hidden="1" customHeight="1" x14ac:dyDescent="0.3">
      <c r="A15228" s="18" t="str">
        <f>+A15135</f>
        <v>NO</v>
      </c>
      <c r="B15228" s="18"/>
      <c r="E15228" s="69" t="str">
        <f>+$E$103</f>
        <v>4.2 EQUIPO DE TRABAJO (Personal Clave Evaluable)</v>
      </c>
      <c r="F15228" s="70"/>
      <c r="G15228" s="70"/>
      <c r="H15228" s="70"/>
      <c r="I15228" s="70"/>
      <c r="J15228" s="70"/>
      <c r="K15228" s="70"/>
      <c r="L15228" s="71"/>
    </row>
    <row r="15229" spans="1:12" ht="23.25" hidden="1" customHeight="1" x14ac:dyDescent="0.3">
      <c r="A15229" s="18" t="str">
        <f>+A15135</f>
        <v>NO</v>
      </c>
      <c r="B15229" s="18"/>
      <c r="E15229" s="90" t="str">
        <f>+$E$104</f>
        <v>Formulario 9</v>
      </c>
      <c r="F15229" s="315" t="s">
        <v>46</v>
      </c>
      <c r="G15229" s="316"/>
      <c r="H15229" s="317"/>
      <c r="I15229" s="318"/>
      <c r="J15229" s="318"/>
      <c r="K15229" s="318"/>
      <c r="L15229" s="319"/>
    </row>
    <row r="15230" spans="1:12" hidden="1" x14ac:dyDescent="0.3">
      <c r="A15230" s="18" t="str">
        <f>+A15135</f>
        <v>NO</v>
      </c>
      <c r="B15230" s="18"/>
      <c r="E15230" s="91" t="s">
        <v>124</v>
      </c>
      <c r="F15230" s="91" t="str">
        <f>+$F$99</f>
        <v>Director de Interventoría</v>
      </c>
      <c r="G15230" s="91" t="str">
        <f>+$G$99</f>
        <v>Residente de Interventoría</v>
      </c>
      <c r="H15230" s="320"/>
      <c r="I15230" s="321"/>
      <c r="J15230" s="321"/>
      <c r="K15230" s="321"/>
      <c r="L15230" s="322"/>
    </row>
    <row r="15231" spans="1:12" hidden="1" x14ac:dyDescent="0.3">
      <c r="A15231" s="18" t="str">
        <f>+A15135</f>
        <v>NO</v>
      </c>
      <c r="B15231" s="18"/>
      <c r="E15231" s="89"/>
      <c r="F15231" s="89"/>
      <c r="G15231" s="89"/>
      <c r="H15231" s="89"/>
      <c r="I15231" s="89"/>
      <c r="J15231" s="89"/>
      <c r="K15231" s="89"/>
      <c r="L15231" s="89"/>
    </row>
    <row r="15232" spans="1:12" hidden="1" x14ac:dyDescent="0.3">
      <c r="A15232" s="1" t="str">
        <f>+A15135</f>
        <v>NO</v>
      </c>
      <c r="E15232" s="92" t="str">
        <f>+E15107</f>
        <v>CRITERIOS DE EVALUACIÓN Y PUNTAJE</v>
      </c>
      <c r="F15232" s="93"/>
      <c r="G15232" s="93"/>
      <c r="H15232" s="93"/>
      <c r="I15232" s="93"/>
      <c r="J15232" s="93"/>
      <c r="K15232" s="94"/>
      <c r="L15232" s="95" t="str">
        <f>+$L$107</f>
        <v>PUNTAJE OBTENIDO</v>
      </c>
    </row>
    <row r="15233" spans="1:12" hidden="1" x14ac:dyDescent="0.3">
      <c r="A15233" s="1" t="str">
        <f>+A15135</f>
        <v>NO</v>
      </c>
      <c r="E15233" s="96" t="str">
        <f>+$E$108</f>
        <v>VALOR</v>
      </c>
      <c r="F15233" s="97" t="str">
        <f>+$F$108</f>
        <v>EQUIPO DE TRABAJO (PERSONAL CLAVE EVALUABLE)</v>
      </c>
      <c r="G15233" s="24"/>
      <c r="H15233" s="24"/>
      <c r="I15233" s="24"/>
      <c r="J15233" s="24"/>
      <c r="K15233" s="24"/>
      <c r="L15233" s="98"/>
    </row>
    <row r="15234" spans="1:12" ht="12.75" hidden="1" customHeight="1" x14ac:dyDescent="0.3">
      <c r="A15234" s="1" t="str">
        <f>+A15135</f>
        <v>NO</v>
      </c>
      <c r="E15234" s="96">
        <f>+$E$109</f>
        <v>5</v>
      </c>
      <c r="F15234" s="307" t="str">
        <f>+$F$109</f>
        <v xml:space="preserve"> Experiencia Específica adicional</v>
      </c>
      <c r="G15234" s="308"/>
      <c r="H15234" s="308"/>
      <c r="I15234" s="308"/>
      <c r="J15234" s="308"/>
      <c r="K15234" s="309"/>
      <c r="L15234" s="99" t="str">
        <f>IFERROR(IF(VLOOKUP(C15135,'R. PUNTAJES'!$C$14:$R$213,'R. PUNTAJES'!$I$10,0)="","",VLOOKUP(C15135,'R. PUNTAJES'!$C$14:$R$213,'R. PUNTAJES'!$I$10,0)),"")</f>
        <v/>
      </c>
    </row>
    <row r="15235" spans="1:12" ht="12.75" hidden="1" customHeight="1" x14ac:dyDescent="0.3">
      <c r="A15235" s="1" t="str">
        <f>+A15135</f>
        <v>NO</v>
      </c>
      <c r="E15235" s="96">
        <f>+$E$110</f>
        <v>5</v>
      </c>
      <c r="F15235" s="307" t="str">
        <f>+$F$110</f>
        <v>Formación Académica adicional</v>
      </c>
      <c r="G15235" s="308"/>
      <c r="H15235" s="308"/>
      <c r="I15235" s="308"/>
      <c r="J15235" s="308"/>
      <c r="K15235" s="309"/>
      <c r="L15235" s="99" t="str">
        <f>IFERROR(IF(VLOOKUP(C15135,'R. PUNTAJES'!$C$14:$R$213,'R. PUNTAJES'!$J$10,0)="","",VLOOKUP(C15135,'R. PUNTAJES'!$C$14:$R$213,'R. PUNTAJES'!$J$10,0)),"")</f>
        <v/>
      </c>
    </row>
    <row r="15236" spans="1:12" hidden="1" x14ac:dyDescent="0.3">
      <c r="A15236" s="18" t="str">
        <f>+A15135</f>
        <v>NO</v>
      </c>
      <c r="B15236" s="18"/>
      <c r="E15236" s="100"/>
      <c r="F15236" s="101" t="str">
        <f>+$F$111</f>
        <v>FACTOR DE SOSTENIBILIDAD</v>
      </c>
      <c r="G15236" s="102"/>
      <c r="H15236" s="102"/>
      <c r="I15236" s="102"/>
      <c r="J15236" s="102"/>
      <c r="K15236" s="102"/>
      <c r="L15236" s="103"/>
    </row>
    <row r="15237" spans="1:12" hidden="1" x14ac:dyDescent="0.3">
      <c r="A15237" s="18" t="str">
        <f>+A15135</f>
        <v>NO</v>
      </c>
      <c r="B15237" s="18"/>
      <c r="E15237" s="104">
        <v>1</v>
      </c>
      <c r="F15237" s="105" t="str">
        <f>+$F$112</f>
        <v>Compromisos Sostenibilidad</v>
      </c>
      <c r="G15237" s="106"/>
      <c r="H15237" s="106"/>
      <c r="I15237" s="106"/>
      <c r="J15237" s="106"/>
      <c r="K15237" s="106"/>
      <c r="L15237" s="107" t="str">
        <f>IFERROR(IF(VLOOKUP(C15135,'R. PUNTAJES'!$C$14:$R$213,'R. PUNTAJES'!$K$10,0)="","",VLOOKUP(C15135,'R. PUNTAJES'!$C$14:$R$213,'R. PUNTAJES'!$K$10,0)),"")</f>
        <v/>
      </c>
    </row>
    <row r="15238" spans="1:12" hidden="1" x14ac:dyDescent="0.3">
      <c r="A15238" s="1" t="str">
        <f>+A15135</f>
        <v>NO</v>
      </c>
      <c r="E15238" s="108"/>
      <c r="F15238" s="109" t="str">
        <f>+$F$113</f>
        <v>APOYO A LA INDUSTRIA NACIONAL</v>
      </c>
      <c r="G15238" s="110"/>
      <c r="H15238" s="110"/>
      <c r="I15238" s="110"/>
      <c r="J15238" s="110"/>
      <c r="K15238" s="110"/>
      <c r="L15238" s="111"/>
    </row>
    <row r="15239" spans="1:12" ht="12.75" hidden="1" customHeight="1" x14ac:dyDescent="0.3">
      <c r="A15239" s="1" t="str">
        <f>+A15135</f>
        <v>NO</v>
      </c>
      <c r="E15239" s="96">
        <v>20</v>
      </c>
      <c r="F15239" s="307" t="str">
        <f>+$F$114</f>
        <v>Promoción de Servicios Nacionales o con Trato Nacional</v>
      </c>
      <c r="G15239" s="308"/>
      <c r="H15239" s="308"/>
      <c r="I15239" s="308"/>
      <c r="J15239" s="308"/>
      <c r="K15239" s="309"/>
      <c r="L15239" s="99" t="str">
        <f>IFERROR(IF(VLOOKUP(C15135,'R. PUNTAJES'!$C$14:$R$213,'R. PUNTAJES'!$L$10,0)="","",
IF(VLOOKUP(C15135,'R. PUNTAJES'!$C$14:$R$213,'R. PUNTAJES'!$L$10,0)=5,0,
VLOOKUP(C15135,'R. PUNTAJES'!$C$14:$R$213,'R. PUNTAJES'!$L$10,0))),"")</f>
        <v/>
      </c>
    </row>
    <row r="15240" spans="1:12" ht="12.75" hidden="1" customHeight="1" x14ac:dyDescent="0.3">
      <c r="A15240" s="1" t="str">
        <f>+A15135</f>
        <v>NO</v>
      </c>
      <c r="E15240" s="96">
        <v>5</v>
      </c>
      <c r="F15240" s="307" t="str">
        <f>+$F$115</f>
        <v>Incorporación de componente nacional en servicios extranjeros</v>
      </c>
      <c r="G15240" s="308"/>
      <c r="H15240" s="308"/>
      <c r="I15240" s="308"/>
      <c r="J15240" s="308"/>
      <c r="K15240" s="309"/>
      <c r="L15240" s="99" t="str">
        <f>IFERROR(IF(VLOOKUP(C15135,'R. PUNTAJES'!$C$14:$R$213,'R. PUNTAJES'!$L$10,0)="","",
IF(VLOOKUP(C15135,'R. PUNTAJES'!$C$14:$R$213,'R. PUNTAJES'!$L$10,0)=20,0,
VLOOKUP(C15135,'R. PUNTAJES'!$C$14:$R$213,'R. PUNTAJES'!$L$10,0))),"")</f>
        <v/>
      </c>
    </row>
    <row r="15241" spans="1:12" hidden="1" x14ac:dyDescent="0.3">
      <c r="A15241" s="1" t="str">
        <f>+A15135</f>
        <v>NO</v>
      </c>
      <c r="E15241" s="112"/>
      <c r="F15241" s="97" t="str">
        <f>+$F$116</f>
        <v>VINCULACIÓN DE PERSONAS CON DISCAPACIDAD</v>
      </c>
      <c r="G15241" s="24"/>
      <c r="H15241" s="24"/>
      <c r="I15241" s="24"/>
      <c r="J15241" s="24"/>
      <c r="K15241" s="24"/>
      <c r="L15241" s="98"/>
    </row>
    <row r="15242" spans="1:12" ht="12.75" hidden="1" customHeight="1" x14ac:dyDescent="0.3">
      <c r="A15242" s="1" t="str">
        <f>+A15135</f>
        <v>NO</v>
      </c>
      <c r="E15242" s="96">
        <v>1</v>
      </c>
      <c r="F15242" s="307" t="str">
        <f>+$F$117</f>
        <v xml:space="preserve">Trabajadores vinculados a la planta de personal </v>
      </c>
      <c r="G15242" s="308"/>
      <c r="H15242" s="308"/>
      <c r="I15242" s="308"/>
      <c r="J15242" s="308"/>
      <c r="K15242" s="309"/>
      <c r="L15242" s="99" t="str">
        <f>IFERROR(IF(VLOOKUP(C15135,'R. PUNTAJES'!$C$14:$R$213,'R. PUNTAJES'!$M$10,0)="","",VLOOKUP(C15135,'R. PUNTAJES'!$C$14:$R$213,'R. PUNTAJES'!$M$10,0)),"")</f>
        <v/>
      </c>
    </row>
    <row r="15243" spans="1:12" hidden="1" x14ac:dyDescent="0.3">
      <c r="A15243" s="1" t="str">
        <f>+A15135</f>
        <v>NO</v>
      </c>
      <c r="E15243" s="112"/>
      <c r="F15243" s="97" t="str">
        <f>+$F$118</f>
        <v>EMPRENDIMIENTOS Y EMPRESAS DE MUJERES</v>
      </c>
      <c r="G15243" s="24"/>
      <c r="H15243" s="24"/>
      <c r="I15243" s="24"/>
      <c r="J15243" s="24"/>
      <c r="K15243" s="24"/>
      <c r="L15243" s="98"/>
    </row>
    <row r="15244" spans="1:12" ht="13" hidden="1" customHeight="1" x14ac:dyDescent="0.3">
      <c r="A15244" s="1" t="str">
        <f>+A15135</f>
        <v>NO</v>
      </c>
      <c r="E15244" s="96">
        <v>0.25</v>
      </c>
      <c r="F15244" s="307" t="str">
        <f>+$F$119</f>
        <v>Emprendimientos y empresas de mujeres</v>
      </c>
      <c r="G15244" s="308"/>
      <c r="H15244" s="308"/>
      <c r="I15244" s="308"/>
      <c r="J15244" s="308"/>
      <c r="K15244" s="309"/>
      <c r="L15244" s="113" t="str">
        <f>IFERROR(IF(VLOOKUP(C15135,'R. PUNTAJES'!$C$14:$R$213,'R. PUNTAJES'!$N$10,0)="","",VLOOKUP(C15135,'R. PUNTAJES'!$C$14:$R$213,'R. PUNTAJES'!$N$10,0)),"")</f>
        <v/>
      </c>
    </row>
    <row r="15245" spans="1:12" hidden="1" x14ac:dyDescent="0.3">
      <c r="A15245" s="18" t="str">
        <f>+A15246</f>
        <v>NO</v>
      </c>
      <c r="B15245" s="18"/>
      <c r="E15245" s="112"/>
      <c r="F15245" s="97" t="str">
        <f>+$F$120</f>
        <v>MIPYME</v>
      </c>
      <c r="G15245" s="24"/>
      <c r="H15245" s="24"/>
      <c r="I15245" s="24"/>
      <c r="J15245" s="24"/>
      <c r="K15245" s="24"/>
      <c r="L15245" s="98"/>
    </row>
    <row r="15246" spans="1:12" hidden="1" x14ac:dyDescent="0.3">
      <c r="A15246" s="18" t="str">
        <f>+IF(E15246=0,"NO",1)</f>
        <v>NO</v>
      </c>
      <c r="B15246" s="18"/>
      <c r="E15246" s="96">
        <v>0</v>
      </c>
      <c r="F15246" s="307" t="str">
        <f>+$F$121</f>
        <v>Mipyme</v>
      </c>
      <c r="G15246" s="308"/>
      <c r="H15246" s="308"/>
      <c r="I15246" s="308"/>
      <c r="J15246" s="308"/>
      <c r="K15246" s="309"/>
      <c r="L15246" s="113" t="str">
        <f>IFERROR(IF(VLOOKUP(C15135,'R. PUNTAJES'!$C$14:$R$213,'R. PUNTAJES'!$O$10,0)="","",VLOOKUP(C15135,'R. PUNTAJES'!$C$14:$R$213,'R. PUNTAJES'!$O$10,0)),"")</f>
        <v/>
      </c>
    </row>
    <row r="15247" spans="1:12" hidden="1" x14ac:dyDescent="0.3">
      <c r="A15247" s="1" t="str">
        <f>+A15135</f>
        <v>NO</v>
      </c>
      <c r="E15247" s="112"/>
      <c r="F15247" s="97" t="str">
        <f>+$F$122</f>
        <v>EXPERIENCIA DEL PROPONENTE</v>
      </c>
      <c r="G15247" s="24"/>
      <c r="H15247" s="24"/>
      <c r="I15247" s="24"/>
      <c r="J15247" s="24"/>
      <c r="K15247" s="24"/>
      <c r="L15247" s="98"/>
    </row>
    <row r="15248" spans="1:12" hidden="1" x14ac:dyDescent="0.3">
      <c r="A15248" s="1" t="str">
        <f>+A15135</f>
        <v>NO</v>
      </c>
      <c r="E15248" s="96">
        <v>59.5</v>
      </c>
      <c r="F15248" s="307" t="str">
        <f>+$F$123</f>
        <v>mediana con valor absoluto</v>
      </c>
      <c r="G15248" s="308"/>
      <c r="H15248" s="308"/>
      <c r="I15248" s="308"/>
      <c r="J15248" s="308"/>
      <c r="K15248" s="309"/>
      <c r="L15248" s="113" t="str">
        <f>IFERROR(IF(VLOOKUP(C15135,'R. PUNTAJES'!$C$14:$R$213,'R. PUNTAJES'!$R$10,0)="","",VLOOKUP(C15135,'R. PUNTAJES'!$C$14:$R$213,'R. PUNTAJES'!$R$10,0)),"")</f>
        <v/>
      </c>
    </row>
    <row r="15249" spans="1:16" hidden="1" x14ac:dyDescent="0.3">
      <c r="A15249" s="1" t="str">
        <f>+A15135</f>
        <v>NO</v>
      </c>
      <c r="E15249" s="112"/>
      <c r="F15249" s="97" t="str">
        <f>+$F$124</f>
        <v>MULTAS</v>
      </c>
      <c r="G15249" s="24"/>
      <c r="H15249" s="24"/>
      <c r="I15249" s="24"/>
      <c r="J15249" s="24"/>
      <c r="K15249" s="24"/>
      <c r="L15249" s="98"/>
    </row>
    <row r="15250" spans="1:16" ht="12.75" hidden="1" customHeight="1" x14ac:dyDescent="0.3">
      <c r="A15250" s="1" t="str">
        <f>+A15135</f>
        <v>NO</v>
      </c>
      <c r="E15250" s="96">
        <v>-2</v>
      </c>
      <c r="F15250" s="307" t="str">
        <f>+$F$125</f>
        <v>Una o más multas o cláusulas penales durante el último año</v>
      </c>
      <c r="G15250" s="310"/>
      <c r="H15250" s="310"/>
      <c r="I15250" s="310"/>
      <c r="J15250" s="310"/>
      <c r="K15250" s="311"/>
      <c r="L15250" s="99" t="str">
        <f>IFERROR(IF(VLOOKUP(C15135,'R. PUNTAJES'!$C$14:$R$213,'R. PUNTAJES'!$Q$10,0)="","",VLOOKUP(C15135,'R. PUNTAJES'!$C$14:$R$213,'R. PUNTAJES'!$Q$10,0)),"")</f>
        <v/>
      </c>
    </row>
    <row r="15251" spans="1:16" hidden="1" x14ac:dyDescent="0.3">
      <c r="A15251" s="1" t="str">
        <f>+A15135</f>
        <v>NO</v>
      </c>
      <c r="E15251" s="112"/>
      <c r="F15251" s="97" t="str">
        <f>+$F$126</f>
        <v>OBRAS INCONCLUSAS</v>
      </c>
      <c r="G15251" s="24"/>
      <c r="H15251" s="24"/>
      <c r="I15251" s="24"/>
      <c r="J15251" s="24"/>
      <c r="K15251" s="24"/>
      <c r="L15251" s="98"/>
    </row>
    <row r="15252" spans="1:16" hidden="1" x14ac:dyDescent="0.3">
      <c r="A15252" s="1" t="str">
        <f>+A15135</f>
        <v>NO</v>
      </c>
      <c r="E15252" s="96">
        <v>-1</v>
      </c>
      <c r="F15252" s="301" t="str">
        <f>+$F$127</f>
        <v>Anotación vigente de obra civil inconclusa</v>
      </c>
      <c r="G15252" s="302"/>
      <c r="H15252" s="302"/>
      <c r="I15252" s="302"/>
      <c r="J15252" s="302"/>
      <c r="K15252" s="303"/>
      <c r="L15252" s="99" t="str">
        <f>IFERROR(IF(VLOOKUP(C15135,'R. PUNTAJES'!$C$14:$R$213,'R. PUNTAJES'!$P$10,0)="","",VLOOKUP(C15135,'R. PUNTAJES'!$C$14:$R$213,'R. PUNTAJES'!$P$10,0)),"")</f>
        <v/>
      </c>
    </row>
    <row r="15253" spans="1:16" ht="7.5" hidden="1" customHeight="1" x14ac:dyDescent="0.3">
      <c r="A15253" s="1" t="str">
        <f>+A15135</f>
        <v>NO</v>
      </c>
      <c r="E15253" s="114"/>
      <c r="F15253" s="45"/>
      <c r="G15253" s="45"/>
      <c r="H15253" s="45"/>
      <c r="I15253" s="45"/>
      <c r="J15253" s="45"/>
      <c r="K15253" s="45"/>
      <c r="L15253" s="48"/>
    </row>
    <row r="15254" spans="1:16" hidden="1" x14ac:dyDescent="0.3">
      <c r="A15254" s="1" t="str">
        <f>+A15135</f>
        <v>NO</v>
      </c>
      <c r="E15254" s="115" t="str">
        <f>+$E$129</f>
        <v>PUNTAJE TOTAL</v>
      </c>
      <c r="F15254" s="116"/>
      <c r="G15254" s="116"/>
      <c r="H15254" s="116"/>
      <c r="I15254" s="116"/>
      <c r="J15254" s="116"/>
      <c r="K15254" s="117"/>
      <c r="L15254" s="118">
        <f>IFERROR(IF(VLOOKUP(C15135,'R. PUNTAJES'!$C$14:$R$213,'R. PUNTAJES'!$H$10,0)="RECHAZO","",SUM(L15234:L15252)),"")</f>
        <v>0</v>
      </c>
    </row>
    <row r="15255" spans="1:16" hidden="1" x14ac:dyDescent="0.3">
      <c r="A15255" s="1" t="str">
        <f>+A15135</f>
        <v>NO</v>
      </c>
      <c r="E15255" s="304" t="str">
        <f>+$E$130</f>
        <v>OBSERVACIONES RESPECTO A PUNTAJES</v>
      </c>
      <c r="F15255" s="305"/>
      <c r="G15255" s="305"/>
      <c r="H15255" s="305"/>
      <c r="I15255" s="305"/>
      <c r="J15255" s="305"/>
      <c r="K15255" s="305"/>
      <c r="L15255" s="305"/>
    </row>
    <row r="15256" spans="1:16" ht="12" hidden="1" customHeight="1" x14ac:dyDescent="0.3">
      <c r="A15256" s="1" t="str">
        <f>+A15135</f>
        <v>NO</v>
      </c>
      <c r="E15256" s="306" t="s">
        <v>124</v>
      </c>
      <c r="F15256" s="305"/>
      <c r="G15256" s="305"/>
      <c r="H15256" s="305"/>
      <c r="I15256" s="305"/>
      <c r="J15256" s="305"/>
      <c r="K15256" s="305"/>
      <c r="L15256" s="305"/>
      <c r="N15256" s="119"/>
      <c r="O15256" s="119"/>
      <c r="P15256" s="120"/>
    </row>
    <row r="15257" spans="1:16" ht="3" hidden="1" customHeight="1" x14ac:dyDescent="0.3">
      <c r="A15257" s="1" t="str">
        <f>+A15136</f>
        <v>NO</v>
      </c>
      <c r="E15257" s="121"/>
      <c r="F15257" s="122"/>
      <c r="G15257" s="122"/>
      <c r="H15257" s="122"/>
      <c r="I15257" s="122"/>
      <c r="J15257" s="122"/>
      <c r="K15257" s="122"/>
      <c r="L15257" s="123"/>
    </row>
    <row r="15258" spans="1:16" hidden="1" x14ac:dyDescent="0.3">
      <c r="A15258" s="1" t="str">
        <f>+IF(OR(C15260=""),"NO",1)</f>
        <v>NO</v>
      </c>
      <c r="E15258" s="346"/>
      <c r="F15258" s="347"/>
      <c r="G15258" s="347"/>
      <c r="H15258" s="347"/>
      <c r="I15258" s="347"/>
      <c r="J15258" s="347"/>
      <c r="K15258" s="347"/>
      <c r="L15258" s="347"/>
    </row>
    <row r="15259" spans="1:16" ht="4.5" hidden="1" customHeight="1" x14ac:dyDescent="0.3">
      <c r="A15259" s="1" t="str">
        <f>+A15260</f>
        <v>NO</v>
      </c>
      <c r="E15259" s="15"/>
      <c r="F15259" s="16"/>
      <c r="G15259" s="16"/>
      <c r="H15259" s="16"/>
      <c r="I15259" s="16"/>
      <c r="J15259" s="16"/>
      <c r="K15259" s="16"/>
      <c r="L15259" s="17"/>
    </row>
    <row r="15260" spans="1:16" ht="15.75" hidden="1" customHeight="1" x14ac:dyDescent="0.3">
      <c r="A15260" s="1" t="str">
        <f>+IF(OR(C15260=""),"NO",1)</f>
        <v>NO</v>
      </c>
      <c r="B15260" s="1">
        <f>1+MAX($B$1:B15259)</f>
        <v>123</v>
      </c>
      <c r="C15260" s="18" t="s">
        <v>124</v>
      </c>
      <c r="E15260" s="19" t="s">
        <v>124</v>
      </c>
      <c r="F15260" s="20"/>
      <c r="G15260" s="20"/>
      <c r="H15260" s="20"/>
      <c r="I15260" s="21"/>
      <c r="J15260" s="20"/>
      <c r="K15260" s="21"/>
      <c r="L15260" s="22"/>
    </row>
    <row r="15261" spans="1:16" hidden="1" x14ac:dyDescent="0.3">
      <c r="A15261" s="1" t="str">
        <f>A15260</f>
        <v>NO</v>
      </c>
      <c r="E15261" s="23" t="str">
        <f>+$E$11</f>
        <v>Integrantes</v>
      </c>
      <c r="F15261" s="24"/>
      <c r="G15261" s="24"/>
      <c r="H15261" s="24"/>
      <c r="I15261" s="24"/>
      <c r="J15261" s="24"/>
      <c r="K15261" s="25" t="str">
        <f>+$K$11</f>
        <v>Nit</v>
      </c>
      <c r="L15261" s="26" t="str">
        <f>+$L$11</f>
        <v>Part.</v>
      </c>
    </row>
    <row r="15262" spans="1:16" hidden="1" x14ac:dyDescent="0.3">
      <c r="A15262" s="1" t="str">
        <f>+A15261</f>
        <v>NO</v>
      </c>
      <c r="C15262" s="1" t="s">
        <v>124</v>
      </c>
      <c r="E15262" s="27" t="s">
        <v>124</v>
      </c>
      <c r="F15262" s="28"/>
      <c r="G15262" s="28"/>
      <c r="H15262" s="28"/>
      <c r="I15262" s="28"/>
      <c r="J15262" s="28"/>
      <c r="K15262" s="29" t="s">
        <v>124</v>
      </c>
      <c r="L15262" s="30" t="s">
        <v>124</v>
      </c>
    </row>
    <row r="15263" spans="1:16" hidden="1" x14ac:dyDescent="0.3">
      <c r="A15263" s="18" t="str">
        <f>+IF(OR(C15263=""),"NO",1)</f>
        <v>NO</v>
      </c>
      <c r="B15263" s="18"/>
      <c r="C15263" s="1" t="s">
        <v>124</v>
      </c>
      <c r="E15263" s="31" t="s">
        <v>124</v>
      </c>
      <c r="F15263" s="32"/>
      <c r="G15263" s="32"/>
      <c r="H15263" s="32"/>
      <c r="I15263" s="32"/>
      <c r="J15263" s="32"/>
      <c r="K15263" s="33" t="s">
        <v>124</v>
      </c>
      <c r="L15263" s="34" t="s">
        <v>124</v>
      </c>
    </row>
    <row r="15264" spans="1:16" hidden="1" x14ac:dyDescent="0.3">
      <c r="A15264" s="18" t="str">
        <f>+IF(OR(C15264=""),"NO",1)</f>
        <v>NO</v>
      </c>
      <c r="B15264" s="18"/>
      <c r="C15264" s="1" t="s">
        <v>124</v>
      </c>
      <c r="E15264" s="31" t="s">
        <v>124</v>
      </c>
      <c r="F15264" s="32"/>
      <c r="G15264" s="32"/>
      <c r="H15264" s="32"/>
      <c r="I15264" s="32"/>
      <c r="J15264" s="32"/>
      <c r="K15264" s="33" t="s">
        <v>124</v>
      </c>
      <c r="L15264" s="34" t="s">
        <v>124</v>
      </c>
    </row>
    <row r="15265" spans="1:12" hidden="1" x14ac:dyDescent="0.3">
      <c r="A15265" s="18" t="str">
        <f>+IF(OR(C15265=""),"NO",1)</f>
        <v>NO</v>
      </c>
      <c r="B15265" s="18"/>
      <c r="C15265" s="1" t="s">
        <v>124</v>
      </c>
      <c r="E15265" s="31" t="s">
        <v>13</v>
      </c>
      <c r="F15265" s="32"/>
      <c r="G15265" s="32"/>
      <c r="H15265" s="32"/>
      <c r="I15265" s="32"/>
      <c r="J15265" s="32"/>
      <c r="K15265" s="33"/>
      <c r="L15265" s="34"/>
    </row>
    <row r="15266" spans="1:12" hidden="1" x14ac:dyDescent="0.3">
      <c r="A15266" s="18" t="str">
        <f>+IF(OR(C15266=""),"NO",1)</f>
        <v>NO</v>
      </c>
      <c r="B15266" s="18"/>
      <c r="C15266" s="1" t="s">
        <v>124</v>
      </c>
      <c r="E15266" s="31" t="s">
        <v>13</v>
      </c>
      <c r="F15266" s="32"/>
      <c r="G15266" s="32"/>
      <c r="H15266" s="32"/>
      <c r="I15266" s="32"/>
      <c r="J15266" s="32"/>
      <c r="K15266" s="33"/>
      <c r="L15266" s="34"/>
    </row>
    <row r="15267" spans="1:12" hidden="1" x14ac:dyDescent="0.3">
      <c r="A15267" s="18" t="str">
        <f>+IF(OR(C15267=""),"NO",1)</f>
        <v>NO</v>
      </c>
      <c r="B15267" s="18"/>
      <c r="C15267" s="1" t="s">
        <v>124</v>
      </c>
      <c r="E15267" s="35" t="s">
        <v>13</v>
      </c>
      <c r="F15267" s="36"/>
      <c r="G15267" s="36"/>
      <c r="H15267" s="36"/>
      <c r="I15267" s="36"/>
      <c r="J15267" s="36"/>
      <c r="K15267" s="37"/>
      <c r="L15267" s="38"/>
    </row>
    <row r="15268" spans="1:12" ht="5.15" hidden="1" customHeight="1" x14ac:dyDescent="0.3">
      <c r="A15268" s="1" t="str">
        <f>+A15260</f>
        <v>NO</v>
      </c>
      <c r="E15268" s="39"/>
      <c r="F15268" s="39"/>
      <c r="G15268" s="39"/>
      <c r="H15268" s="39"/>
      <c r="I15268" s="39"/>
      <c r="J15268" s="39"/>
      <c r="K15268" s="39"/>
      <c r="L15268" s="39"/>
    </row>
    <row r="15269" spans="1:12" ht="15.75" hidden="1" customHeight="1" x14ac:dyDescent="0.3">
      <c r="A15269" s="1" t="str">
        <f>+A15260</f>
        <v>NO</v>
      </c>
      <c r="E15269" s="40" t="str">
        <f>+$E$19</f>
        <v>RESULTADO DE EVALUACIÓN TÉCNICA</v>
      </c>
      <c r="F15269" s="41"/>
      <c r="G15269" s="41"/>
      <c r="H15269" s="41"/>
      <c r="I15269" s="41"/>
      <c r="J15269" s="41"/>
      <c r="K15269" s="41"/>
      <c r="L15269" s="42"/>
    </row>
    <row r="15270" spans="1:12" hidden="1" x14ac:dyDescent="0.3">
      <c r="A15270" s="1" t="str">
        <f>+A15260</f>
        <v>NO</v>
      </c>
      <c r="E15270" s="43"/>
      <c r="F15270" s="44" t="str">
        <f>+$F$20</f>
        <v>Experiencia</v>
      </c>
      <c r="G15270" s="45"/>
      <c r="H15270" s="45"/>
      <c r="I15270" s="45"/>
      <c r="J15270" s="45"/>
      <c r="K15270" s="46"/>
      <c r="L15270" s="47" t="s">
        <v>124</v>
      </c>
    </row>
    <row r="15271" spans="1:12" hidden="1" x14ac:dyDescent="0.3">
      <c r="A15271" s="1" t="str">
        <f>+A15260</f>
        <v>NO</v>
      </c>
      <c r="E15271" s="348" t="str">
        <f>+$E$21</f>
        <v>OBSERVACIONES RESPECTO A LA EVALUACIÓN DE EXPERIENCIA</v>
      </c>
      <c r="F15271" s="308"/>
      <c r="G15271" s="308"/>
      <c r="H15271" s="308"/>
      <c r="I15271" s="308"/>
      <c r="J15271" s="308"/>
      <c r="K15271" s="308"/>
      <c r="L15271" s="349"/>
    </row>
    <row r="15272" spans="1:12" hidden="1" x14ac:dyDescent="0.3">
      <c r="A15272" s="1" t="str">
        <f>+A15260</f>
        <v>NO</v>
      </c>
      <c r="E15272" s="350" t="s">
        <v>124</v>
      </c>
      <c r="F15272" s="351"/>
      <c r="G15272" s="351"/>
      <c r="H15272" s="351"/>
      <c r="I15272" s="351"/>
      <c r="J15272" s="351"/>
      <c r="K15272" s="351"/>
      <c r="L15272" s="352"/>
    </row>
    <row r="15273" spans="1:12" ht="5.15" hidden="1" customHeight="1" x14ac:dyDescent="0.3">
      <c r="A15273" s="1" t="str">
        <f>+A15260</f>
        <v>NO</v>
      </c>
      <c r="E15273" s="39"/>
      <c r="F15273" s="39"/>
      <c r="G15273" s="39"/>
      <c r="H15273" s="39"/>
      <c r="I15273" s="39"/>
      <c r="J15273" s="39"/>
      <c r="K15273" s="39"/>
      <c r="L15273" s="39"/>
    </row>
    <row r="15274" spans="1:12" ht="12.75" hidden="1" customHeight="1" x14ac:dyDescent="0.3">
      <c r="A15274" s="1" t="str">
        <f>+A15260</f>
        <v>NO</v>
      </c>
      <c r="E15274" s="40" t="str">
        <f>+$E$24</f>
        <v>EXPERIENCIA HABILITANTE: CONTRATOS PRESENTADOS</v>
      </c>
      <c r="F15274" s="41"/>
      <c r="G15274" s="41"/>
      <c r="H15274" s="41"/>
      <c r="I15274" s="41"/>
      <c r="J15274" s="41"/>
      <c r="K15274" s="41"/>
      <c r="L15274" s="42"/>
    </row>
    <row r="15275" spans="1:12" ht="8.5" hidden="1" customHeight="1" x14ac:dyDescent="0.3">
      <c r="A15275" s="1" t="str">
        <f>+A15260</f>
        <v>NO</v>
      </c>
      <c r="E15275" s="49"/>
      <c r="F15275" s="50"/>
      <c r="G15275" s="51"/>
      <c r="H15275" s="51"/>
      <c r="I15275" s="51"/>
      <c r="J15275" s="51"/>
      <c r="K15275" s="51"/>
      <c r="L15275" s="52"/>
    </row>
    <row r="15276" spans="1:12" hidden="1" x14ac:dyDescent="0.3">
      <c r="A15276" s="18" t="str">
        <f>+IF(OR(C15276=""),"NO",1)</f>
        <v>NO</v>
      </c>
      <c r="B15276" s="18"/>
      <c r="C15276" s="1" t="s">
        <v>124</v>
      </c>
      <c r="E15276" s="329">
        <v>1</v>
      </c>
      <c r="F15276" s="53" t="str">
        <f>+$F$26</f>
        <v>OBJETO</v>
      </c>
      <c r="G15276" s="332" t="s">
        <v>124</v>
      </c>
      <c r="H15276" s="333"/>
      <c r="I15276" s="333"/>
      <c r="J15276" s="333"/>
      <c r="K15276" s="333"/>
      <c r="L15276" s="334"/>
    </row>
    <row r="15277" spans="1:12" hidden="1" x14ac:dyDescent="0.3">
      <c r="A15277" s="18" t="str">
        <f>+IF(OR(C15276=""),"NO",1)</f>
        <v>NO</v>
      </c>
      <c r="B15277" s="18"/>
      <c r="E15277" s="330"/>
      <c r="F15277" s="54" t="str">
        <f>+$F$27</f>
        <v>CONTRATANTE</v>
      </c>
      <c r="G15277" s="335" t="s">
        <v>124</v>
      </c>
      <c r="H15277" s="310"/>
      <c r="I15277" s="310"/>
      <c r="J15277" s="310"/>
      <c r="K15277" s="310"/>
      <c r="L15277" s="336"/>
    </row>
    <row r="15278" spans="1:12" hidden="1" x14ac:dyDescent="0.3">
      <c r="A15278" s="18" t="str">
        <f>+IF(OR(C15276=""),"NO",1)</f>
        <v>NO</v>
      </c>
      <c r="B15278" s="18"/>
      <c r="E15278" s="330"/>
      <c r="F15278" s="54" t="str">
        <f>+$F$28</f>
        <v>APORTANTE</v>
      </c>
      <c r="G15278" s="337" t="s">
        <v>124</v>
      </c>
      <c r="H15278" s="338"/>
      <c r="I15278" s="338"/>
      <c r="J15278" s="338"/>
      <c r="K15278" s="338"/>
      <c r="L15278" s="339"/>
    </row>
    <row r="15279" spans="1:12" hidden="1" x14ac:dyDescent="0.3">
      <c r="A15279" s="18" t="str">
        <f>+IF(OR(C15276=""),"NO",1)</f>
        <v>NO</v>
      </c>
      <c r="B15279" s="18"/>
      <c r="E15279" s="330"/>
      <c r="F15279" s="54" t="str">
        <f>+$F$29</f>
        <v>VALOR /SMMLV)</v>
      </c>
      <c r="G15279" s="55" t="s">
        <v>124</v>
      </c>
      <c r="H15279" s="56" t="str">
        <f>+$H$29</f>
        <v>% PART..</v>
      </c>
      <c r="I15279" s="57" t="s">
        <v>124</v>
      </c>
      <c r="J15279" s="58" t="str">
        <f>+$J$29</f>
        <v>VALOR ACREDITADO</v>
      </c>
      <c r="K15279" s="59"/>
      <c r="L15279" s="47" t="s">
        <v>124</v>
      </c>
    </row>
    <row r="15280" spans="1:12" hidden="1" x14ac:dyDescent="0.3">
      <c r="A15280" s="18" t="str">
        <f>+IF(OR(C15276=""),"NO",1)</f>
        <v>NO</v>
      </c>
      <c r="B15280" s="18"/>
      <c r="E15280" s="330"/>
      <c r="F15280" s="60" t="str">
        <f>+$F$30</f>
        <v>EXPERIENCIA APORTADA</v>
      </c>
      <c r="G15280" s="340" t="s">
        <v>124</v>
      </c>
      <c r="H15280" s="341"/>
      <c r="I15280" s="341"/>
      <c r="J15280" s="341"/>
      <c r="K15280" s="341"/>
      <c r="L15280" s="342"/>
    </row>
    <row r="15281" spans="1:12" hidden="1" x14ac:dyDescent="0.3">
      <c r="A15281" s="18" t="str">
        <f>+IF(OR(C15276=""),"NO",1)</f>
        <v>NO</v>
      </c>
      <c r="B15281" s="18"/>
      <c r="E15281" s="331"/>
      <c r="F15281" s="62" t="str">
        <f>+$F$31</f>
        <v>OBSERVACIÓN</v>
      </c>
      <c r="G15281" s="343" t="s">
        <v>124</v>
      </c>
      <c r="H15281" s="344"/>
      <c r="I15281" s="344"/>
      <c r="J15281" s="344"/>
      <c r="K15281" s="344"/>
      <c r="L15281" s="345"/>
    </row>
    <row r="15282" spans="1:12" ht="8.5" hidden="1" customHeight="1" x14ac:dyDescent="0.3">
      <c r="A15282" s="18" t="str">
        <f>+IF(OR(C15276=""),"NO",1)</f>
        <v>NO</v>
      </c>
      <c r="B15282" s="18"/>
      <c r="E15282" s="49"/>
      <c r="F15282" s="50"/>
      <c r="G15282" s="51"/>
      <c r="H15282" s="51"/>
      <c r="I15282" s="51"/>
      <c r="J15282" s="51"/>
      <c r="K15282" s="51"/>
      <c r="L15282" s="52"/>
    </row>
    <row r="15283" spans="1:12" hidden="1" x14ac:dyDescent="0.3">
      <c r="A15283" s="18" t="str">
        <f t="shared" ref="A15283" si="5124">+IF(OR(C15283=""),"NO",1)</f>
        <v>NO</v>
      </c>
      <c r="B15283" s="18"/>
      <c r="C15283" s="1" t="s">
        <v>124</v>
      </c>
      <c r="E15283" s="329">
        <v>2</v>
      </c>
      <c r="F15283" s="53" t="str">
        <f>+$F$26</f>
        <v>OBJETO</v>
      </c>
      <c r="G15283" s="332" t="s">
        <v>124</v>
      </c>
      <c r="H15283" s="333"/>
      <c r="I15283" s="333"/>
      <c r="J15283" s="333"/>
      <c r="K15283" s="333"/>
      <c r="L15283" s="334"/>
    </row>
    <row r="15284" spans="1:12" hidden="1" x14ac:dyDescent="0.3">
      <c r="A15284" s="18" t="str">
        <f t="shared" ref="A15284" si="5125">+IF(OR(C15283=""),"NO",1)</f>
        <v>NO</v>
      </c>
      <c r="B15284" s="18"/>
      <c r="E15284" s="330"/>
      <c r="F15284" s="54" t="str">
        <f>+$F$27</f>
        <v>CONTRATANTE</v>
      </c>
      <c r="G15284" s="335" t="s">
        <v>124</v>
      </c>
      <c r="H15284" s="310"/>
      <c r="I15284" s="310"/>
      <c r="J15284" s="310"/>
      <c r="K15284" s="310"/>
      <c r="L15284" s="336"/>
    </row>
    <row r="15285" spans="1:12" hidden="1" x14ac:dyDescent="0.3">
      <c r="A15285" s="18" t="str">
        <f t="shared" ref="A15285" si="5126">+IF(OR(C15283=""),"NO",1)</f>
        <v>NO</v>
      </c>
      <c r="B15285" s="18"/>
      <c r="E15285" s="330"/>
      <c r="F15285" s="54" t="str">
        <f>+$F$28</f>
        <v>APORTANTE</v>
      </c>
      <c r="G15285" s="337" t="s">
        <v>124</v>
      </c>
      <c r="H15285" s="338"/>
      <c r="I15285" s="338"/>
      <c r="J15285" s="338"/>
      <c r="K15285" s="338"/>
      <c r="L15285" s="339"/>
    </row>
    <row r="15286" spans="1:12" hidden="1" x14ac:dyDescent="0.3">
      <c r="A15286" s="18" t="str">
        <f t="shared" ref="A15286" si="5127">+IF(OR(C15283=""),"NO",1)</f>
        <v>NO</v>
      </c>
      <c r="B15286" s="18"/>
      <c r="E15286" s="330"/>
      <c r="F15286" s="54" t="str">
        <f>+$F$29</f>
        <v>VALOR /SMMLV)</v>
      </c>
      <c r="G15286" s="55" t="s">
        <v>124</v>
      </c>
      <c r="H15286" s="56" t="str">
        <f>+$H$29</f>
        <v>% PART..</v>
      </c>
      <c r="I15286" s="57" t="s">
        <v>124</v>
      </c>
      <c r="J15286" s="58" t="str">
        <f>+$J$29</f>
        <v>VALOR ACREDITADO</v>
      </c>
      <c r="K15286" s="59"/>
      <c r="L15286" s="47" t="s">
        <v>124</v>
      </c>
    </row>
    <row r="15287" spans="1:12" hidden="1" x14ac:dyDescent="0.3">
      <c r="A15287" s="18" t="str">
        <f t="shared" ref="A15287" si="5128">+IF(OR(C15283=""),"NO",1)</f>
        <v>NO</v>
      </c>
      <c r="B15287" s="18"/>
      <c r="E15287" s="330"/>
      <c r="F15287" s="60" t="str">
        <f>+$F$30</f>
        <v>EXPERIENCIA APORTADA</v>
      </c>
      <c r="G15287" s="340" t="s">
        <v>124</v>
      </c>
      <c r="H15287" s="341"/>
      <c r="I15287" s="341"/>
      <c r="J15287" s="341"/>
      <c r="K15287" s="341"/>
      <c r="L15287" s="342"/>
    </row>
    <row r="15288" spans="1:12" hidden="1" x14ac:dyDescent="0.3">
      <c r="A15288" s="18" t="str">
        <f t="shared" ref="A15288" si="5129">+IF(OR(C15283=""),"NO",1)</f>
        <v>NO</v>
      </c>
      <c r="B15288" s="18"/>
      <c r="E15288" s="331"/>
      <c r="F15288" s="62" t="str">
        <f>+$F$31</f>
        <v>OBSERVACIÓN</v>
      </c>
      <c r="G15288" s="343" t="s">
        <v>124</v>
      </c>
      <c r="H15288" s="344"/>
      <c r="I15288" s="344"/>
      <c r="J15288" s="344"/>
      <c r="K15288" s="344"/>
      <c r="L15288" s="345"/>
    </row>
    <row r="15289" spans="1:12" ht="8.5" hidden="1" customHeight="1" x14ac:dyDescent="0.3">
      <c r="A15289" s="18" t="str">
        <f t="shared" ref="A15289" si="5130">+IF(OR(C15283=""),"NO",1)</f>
        <v>NO</v>
      </c>
      <c r="B15289" s="18"/>
      <c r="E15289" s="49"/>
      <c r="F15289" s="50"/>
      <c r="G15289" s="51"/>
      <c r="H15289" s="51"/>
      <c r="I15289" s="51"/>
      <c r="J15289" s="51"/>
      <c r="K15289" s="51"/>
      <c r="L15289" s="52"/>
    </row>
    <row r="15290" spans="1:12" hidden="1" x14ac:dyDescent="0.3">
      <c r="A15290" s="18" t="str">
        <f t="shared" ref="A15290" si="5131">+IF(OR(C15290=""),"NO",1)</f>
        <v>NO</v>
      </c>
      <c r="B15290" s="18"/>
      <c r="C15290" s="1" t="s">
        <v>124</v>
      </c>
      <c r="E15290" s="329">
        <v>3</v>
      </c>
      <c r="F15290" s="53" t="str">
        <f>+$F$26</f>
        <v>OBJETO</v>
      </c>
      <c r="G15290" s="332" t="s">
        <v>124</v>
      </c>
      <c r="H15290" s="333"/>
      <c r="I15290" s="333"/>
      <c r="J15290" s="333"/>
      <c r="K15290" s="333"/>
      <c r="L15290" s="334"/>
    </row>
    <row r="15291" spans="1:12" hidden="1" x14ac:dyDescent="0.3">
      <c r="A15291" s="18" t="str">
        <f t="shared" ref="A15291" si="5132">+IF(OR(C15290=""),"NO",1)</f>
        <v>NO</v>
      </c>
      <c r="B15291" s="18"/>
      <c r="E15291" s="330"/>
      <c r="F15291" s="54" t="str">
        <f>+$F$27</f>
        <v>CONTRATANTE</v>
      </c>
      <c r="G15291" s="335" t="s">
        <v>124</v>
      </c>
      <c r="H15291" s="310"/>
      <c r="I15291" s="310"/>
      <c r="J15291" s="310"/>
      <c r="K15291" s="310"/>
      <c r="L15291" s="336"/>
    </row>
    <row r="15292" spans="1:12" hidden="1" x14ac:dyDescent="0.3">
      <c r="A15292" s="18" t="str">
        <f t="shared" ref="A15292" si="5133">+IF(OR(C15290=""),"NO",1)</f>
        <v>NO</v>
      </c>
      <c r="B15292" s="18"/>
      <c r="E15292" s="330"/>
      <c r="F15292" s="54" t="str">
        <f>+$F$28</f>
        <v>APORTANTE</v>
      </c>
      <c r="G15292" s="337" t="s">
        <v>124</v>
      </c>
      <c r="H15292" s="338"/>
      <c r="I15292" s="338"/>
      <c r="J15292" s="338"/>
      <c r="K15292" s="338"/>
      <c r="L15292" s="339"/>
    </row>
    <row r="15293" spans="1:12" hidden="1" x14ac:dyDescent="0.3">
      <c r="A15293" s="18" t="str">
        <f t="shared" ref="A15293" si="5134">+IF(OR(C15290=""),"NO",1)</f>
        <v>NO</v>
      </c>
      <c r="B15293" s="18"/>
      <c r="E15293" s="330"/>
      <c r="F15293" s="54" t="str">
        <f>+$F$29</f>
        <v>VALOR /SMMLV)</v>
      </c>
      <c r="G15293" s="55" t="s">
        <v>124</v>
      </c>
      <c r="H15293" s="56" t="str">
        <f>+$H$29</f>
        <v>% PART..</v>
      </c>
      <c r="I15293" s="57" t="s">
        <v>124</v>
      </c>
      <c r="J15293" s="58" t="str">
        <f>+$J$29</f>
        <v>VALOR ACREDITADO</v>
      </c>
      <c r="K15293" s="59"/>
      <c r="L15293" s="47" t="s">
        <v>124</v>
      </c>
    </row>
    <row r="15294" spans="1:12" hidden="1" x14ac:dyDescent="0.3">
      <c r="A15294" s="18" t="str">
        <f t="shared" ref="A15294" si="5135">+IF(OR(C15290=""),"NO",1)</f>
        <v>NO</v>
      </c>
      <c r="B15294" s="18"/>
      <c r="E15294" s="330"/>
      <c r="F15294" s="60" t="str">
        <f>+$F$30</f>
        <v>EXPERIENCIA APORTADA</v>
      </c>
      <c r="G15294" s="340" t="s">
        <v>124</v>
      </c>
      <c r="H15294" s="341"/>
      <c r="I15294" s="341"/>
      <c r="J15294" s="341"/>
      <c r="K15294" s="341"/>
      <c r="L15294" s="342"/>
    </row>
    <row r="15295" spans="1:12" hidden="1" x14ac:dyDescent="0.3">
      <c r="A15295" s="18" t="str">
        <f t="shared" ref="A15295" si="5136">+IF(OR(C15290=""),"NO",1)</f>
        <v>NO</v>
      </c>
      <c r="B15295" s="18"/>
      <c r="E15295" s="331"/>
      <c r="F15295" s="62" t="str">
        <f>+$F$31</f>
        <v>OBSERVACIÓN</v>
      </c>
      <c r="G15295" s="343" t="s">
        <v>124</v>
      </c>
      <c r="H15295" s="344"/>
      <c r="I15295" s="344"/>
      <c r="J15295" s="344"/>
      <c r="K15295" s="344"/>
      <c r="L15295" s="345"/>
    </row>
    <row r="15296" spans="1:12" ht="8.5" hidden="1" customHeight="1" x14ac:dyDescent="0.3">
      <c r="A15296" s="18" t="str">
        <f t="shared" ref="A15296" si="5137">+IF(OR(C15290=""),"NO",1)</f>
        <v>NO</v>
      </c>
      <c r="B15296" s="18"/>
      <c r="E15296" s="49"/>
      <c r="F15296" s="50"/>
      <c r="G15296" s="51"/>
      <c r="H15296" s="51"/>
      <c r="I15296" s="51"/>
      <c r="J15296" s="51"/>
      <c r="K15296" s="51"/>
      <c r="L15296" s="52"/>
    </row>
    <row r="15297" spans="1:12" hidden="1" x14ac:dyDescent="0.3">
      <c r="A15297" s="18" t="str">
        <f t="shared" ref="A15297" si="5138">+IF(OR(C15297=""),"NO",1)</f>
        <v>NO</v>
      </c>
      <c r="B15297" s="18"/>
      <c r="C15297" s="1" t="s">
        <v>124</v>
      </c>
      <c r="E15297" s="329">
        <v>4</v>
      </c>
      <c r="F15297" s="53" t="str">
        <f>+$F$26</f>
        <v>OBJETO</v>
      </c>
      <c r="G15297" s="332" t="s">
        <v>124</v>
      </c>
      <c r="H15297" s="333"/>
      <c r="I15297" s="333"/>
      <c r="J15297" s="333"/>
      <c r="K15297" s="333"/>
      <c r="L15297" s="334"/>
    </row>
    <row r="15298" spans="1:12" hidden="1" x14ac:dyDescent="0.3">
      <c r="A15298" s="18" t="str">
        <f t="shared" ref="A15298" si="5139">+IF(OR(C15297=""),"NO",1)</f>
        <v>NO</v>
      </c>
      <c r="B15298" s="18"/>
      <c r="E15298" s="330"/>
      <c r="F15298" s="54" t="str">
        <f>+$F$27</f>
        <v>CONTRATANTE</v>
      </c>
      <c r="G15298" s="335" t="s">
        <v>124</v>
      </c>
      <c r="H15298" s="310"/>
      <c r="I15298" s="310"/>
      <c r="J15298" s="310"/>
      <c r="K15298" s="310"/>
      <c r="L15298" s="336"/>
    </row>
    <row r="15299" spans="1:12" hidden="1" x14ac:dyDescent="0.3">
      <c r="A15299" s="18" t="str">
        <f t="shared" ref="A15299" si="5140">+IF(OR(C15297=""),"NO",1)</f>
        <v>NO</v>
      </c>
      <c r="B15299" s="18"/>
      <c r="E15299" s="330"/>
      <c r="F15299" s="54" t="str">
        <f>+$F$28</f>
        <v>APORTANTE</v>
      </c>
      <c r="G15299" s="337" t="s">
        <v>124</v>
      </c>
      <c r="H15299" s="338"/>
      <c r="I15299" s="338"/>
      <c r="J15299" s="338"/>
      <c r="K15299" s="338"/>
      <c r="L15299" s="339"/>
    </row>
    <row r="15300" spans="1:12" hidden="1" x14ac:dyDescent="0.3">
      <c r="A15300" s="18" t="str">
        <f t="shared" ref="A15300" si="5141">+IF(OR(C15297=""),"NO",1)</f>
        <v>NO</v>
      </c>
      <c r="B15300" s="18"/>
      <c r="E15300" s="330"/>
      <c r="F15300" s="54" t="str">
        <f>+$F$29</f>
        <v>VALOR /SMMLV)</v>
      </c>
      <c r="G15300" s="55" t="s">
        <v>124</v>
      </c>
      <c r="H15300" s="56" t="str">
        <f>+$H$29</f>
        <v>% PART..</v>
      </c>
      <c r="I15300" s="57" t="s">
        <v>124</v>
      </c>
      <c r="J15300" s="58" t="str">
        <f>+$J$29</f>
        <v>VALOR ACREDITADO</v>
      </c>
      <c r="K15300" s="59"/>
      <c r="L15300" s="47" t="s">
        <v>124</v>
      </c>
    </row>
    <row r="15301" spans="1:12" hidden="1" x14ac:dyDescent="0.3">
      <c r="A15301" s="18" t="str">
        <f t="shared" ref="A15301" si="5142">+IF(OR(C15297=""),"NO",1)</f>
        <v>NO</v>
      </c>
      <c r="B15301" s="18"/>
      <c r="E15301" s="330"/>
      <c r="F15301" s="60" t="str">
        <f>+$F$30</f>
        <v>EXPERIENCIA APORTADA</v>
      </c>
      <c r="G15301" s="340" t="s">
        <v>124</v>
      </c>
      <c r="H15301" s="341"/>
      <c r="I15301" s="341"/>
      <c r="J15301" s="341"/>
      <c r="K15301" s="341"/>
      <c r="L15301" s="342"/>
    </row>
    <row r="15302" spans="1:12" hidden="1" x14ac:dyDescent="0.3">
      <c r="A15302" s="18" t="str">
        <f t="shared" ref="A15302" si="5143">+IF(OR(C15297=""),"NO",1)</f>
        <v>NO</v>
      </c>
      <c r="B15302" s="18"/>
      <c r="E15302" s="331"/>
      <c r="F15302" s="62" t="str">
        <f>+$F$31</f>
        <v>OBSERVACIÓN</v>
      </c>
      <c r="G15302" s="343" t="s">
        <v>124</v>
      </c>
      <c r="H15302" s="344"/>
      <c r="I15302" s="344"/>
      <c r="J15302" s="344"/>
      <c r="K15302" s="344"/>
      <c r="L15302" s="345"/>
    </row>
    <row r="15303" spans="1:12" ht="8.5" hidden="1" customHeight="1" x14ac:dyDescent="0.3">
      <c r="A15303" s="18" t="str">
        <f t="shared" ref="A15303" si="5144">+IF(OR(C15297=""),"NO",1)</f>
        <v>NO</v>
      </c>
      <c r="B15303" s="18"/>
      <c r="E15303" s="49"/>
      <c r="F15303" s="50"/>
      <c r="G15303" s="51"/>
      <c r="H15303" s="51"/>
      <c r="I15303" s="51"/>
      <c r="J15303" s="51"/>
      <c r="K15303" s="51"/>
      <c r="L15303" s="52"/>
    </row>
    <row r="15304" spans="1:12" hidden="1" x14ac:dyDescent="0.3">
      <c r="A15304" s="18" t="str">
        <f t="shared" ref="A15304" si="5145">+IF(OR(C15304=""),"NO",1)</f>
        <v>NO</v>
      </c>
      <c r="B15304" s="18"/>
      <c r="C15304" s="1" t="s">
        <v>124</v>
      </c>
      <c r="E15304" s="329">
        <v>5</v>
      </c>
      <c r="F15304" s="53" t="str">
        <f>+$F$26</f>
        <v>OBJETO</v>
      </c>
      <c r="G15304" s="332" t="s">
        <v>124</v>
      </c>
      <c r="H15304" s="333"/>
      <c r="I15304" s="333"/>
      <c r="J15304" s="333"/>
      <c r="K15304" s="333"/>
      <c r="L15304" s="334"/>
    </row>
    <row r="15305" spans="1:12" hidden="1" x14ac:dyDescent="0.3">
      <c r="A15305" s="18" t="str">
        <f t="shared" ref="A15305" si="5146">+IF(OR(C15304=""),"NO",1)</f>
        <v>NO</v>
      </c>
      <c r="B15305" s="18"/>
      <c r="E15305" s="330"/>
      <c r="F15305" s="54" t="str">
        <f>+$F$27</f>
        <v>CONTRATANTE</v>
      </c>
      <c r="G15305" s="335" t="s">
        <v>124</v>
      </c>
      <c r="H15305" s="310"/>
      <c r="I15305" s="310"/>
      <c r="J15305" s="310"/>
      <c r="K15305" s="310"/>
      <c r="L15305" s="336"/>
    </row>
    <row r="15306" spans="1:12" hidden="1" x14ac:dyDescent="0.3">
      <c r="A15306" s="18" t="str">
        <f t="shared" ref="A15306" si="5147">+IF(OR(C15304=""),"NO",1)</f>
        <v>NO</v>
      </c>
      <c r="B15306" s="18"/>
      <c r="E15306" s="330"/>
      <c r="F15306" s="54" t="str">
        <f>+$F$28</f>
        <v>APORTANTE</v>
      </c>
      <c r="G15306" s="337" t="s">
        <v>124</v>
      </c>
      <c r="H15306" s="338"/>
      <c r="I15306" s="338"/>
      <c r="J15306" s="338"/>
      <c r="K15306" s="338"/>
      <c r="L15306" s="339"/>
    </row>
    <row r="15307" spans="1:12" hidden="1" x14ac:dyDescent="0.3">
      <c r="A15307" s="18" t="str">
        <f t="shared" ref="A15307" si="5148">+IF(OR(C15304=""),"NO",1)</f>
        <v>NO</v>
      </c>
      <c r="B15307" s="18"/>
      <c r="E15307" s="330"/>
      <c r="F15307" s="54" t="str">
        <f>+$F$29</f>
        <v>VALOR /SMMLV)</v>
      </c>
      <c r="G15307" s="55" t="s">
        <v>124</v>
      </c>
      <c r="H15307" s="56" t="str">
        <f>+$H$29</f>
        <v>% PART..</v>
      </c>
      <c r="I15307" s="57" t="s">
        <v>124</v>
      </c>
      <c r="J15307" s="58" t="str">
        <f>+$J$29</f>
        <v>VALOR ACREDITADO</v>
      </c>
      <c r="K15307" s="59"/>
      <c r="L15307" s="47" t="s">
        <v>124</v>
      </c>
    </row>
    <row r="15308" spans="1:12" hidden="1" x14ac:dyDescent="0.3">
      <c r="A15308" s="18" t="str">
        <f t="shared" ref="A15308" si="5149">+IF(OR(C15304=""),"NO",1)</f>
        <v>NO</v>
      </c>
      <c r="B15308" s="18"/>
      <c r="E15308" s="330"/>
      <c r="F15308" s="60" t="str">
        <f>+$F$30</f>
        <v>EXPERIENCIA APORTADA</v>
      </c>
      <c r="G15308" s="340" t="s">
        <v>124</v>
      </c>
      <c r="H15308" s="341"/>
      <c r="I15308" s="341"/>
      <c r="J15308" s="341"/>
      <c r="K15308" s="341"/>
      <c r="L15308" s="342"/>
    </row>
    <row r="15309" spans="1:12" hidden="1" x14ac:dyDescent="0.3">
      <c r="A15309" s="18" t="str">
        <f t="shared" ref="A15309" si="5150">+IF(OR(C15304=""),"NO",1)</f>
        <v>NO</v>
      </c>
      <c r="B15309" s="18"/>
      <c r="E15309" s="331"/>
      <c r="F15309" s="62" t="str">
        <f>+$F$31</f>
        <v>OBSERVACIÓN</v>
      </c>
      <c r="G15309" s="343" t="s">
        <v>124</v>
      </c>
      <c r="H15309" s="344"/>
      <c r="I15309" s="344"/>
      <c r="J15309" s="344"/>
      <c r="K15309" s="344"/>
      <c r="L15309" s="345"/>
    </row>
    <row r="15310" spans="1:12" ht="8.5" hidden="1" customHeight="1" x14ac:dyDescent="0.3">
      <c r="A15310" s="18" t="str">
        <f t="shared" ref="A15310" si="5151">+IF(OR(C15304=""),"NO",1)</f>
        <v>NO</v>
      </c>
      <c r="B15310" s="18"/>
      <c r="E15310" s="49"/>
      <c r="F15310" s="50"/>
      <c r="G15310" s="51"/>
      <c r="H15310" s="51"/>
      <c r="I15310" s="51"/>
      <c r="J15310" s="51"/>
      <c r="K15310" s="51"/>
      <c r="L15310" s="52"/>
    </row>
    <row r="15311" spans="1:12" hidden="1" x14ac:dyDescent="0.3">
      <c r="A15311" s="18" t="str">
        <f t="shared" ref="A15311" si="5152">+IF(OR(C15311=""),"NO",1)</f>
        <v>NO</v>
      </c>
      <c r="B15311" s="18"/>
      <c r="C15311" s="1" t="s">
        <v>124</v>
      </c>
      <c r="E15311" s="329">
        <v>6</v>
      </c>
      <c r="F15311" s="53" t="str">
        <f>+$F$26</f>
        <v>OBJETO</v>
      </c>
      <c r="G15311" s="332" t="s">
        <v>124</v>
      </c>
      <c r="H15311" s="333"/>
      <c r="I15311" s="333"/>
      <c r="J15311" s="333"/>
      <c r="K15311" s="333"/>
      <c r="L15311" s="334"/>
    </row>
    <row r="15312" spans="1:12" hidden="1" x14ac:dyDescent="0.3">
      <c r="A15312" s="18" t="str">
        <f t="shared" ref="A15312" si="5153">+IF(OR(C15311=""),"NO",1)</f>
        <v>NO</v>
      </c>
      <c r="B15312" s="18"/>
      <c r="E15312" s="330"/>
      <c r="F15312" s="54" t="str">
        <f>+$F$27</f>
        <v>CONTRATANTE</v>
      </c>
      <c r="G15312" s="335" t="s">
        <v>124</v>
      </c>
      <c r="H15312" s="310"/>
      <c r="I15312" s="310"/>
      <c r="J15312" s="310"/>
      <c r="K15312" s="310"/>
      <c r="L15312" s="336"/>
    </row>
    <row r="15313" spans="1:12" hidden="1" x14ac:dyDescent="0.3">
      <c r="A15313" s="18" t="str">
        <f t="shared" ref="A15313" si="5154">+IF(OR(C15311=""),"NO",1)</f>
        <v>NO</v>
      </c>
      <c r="B15313" s="18"/>
      <c r="E15313" s="330"/>
      <c r="F15313" s="54" t="str">
        <f>+$F$28</f>
        <v>APORTANTE</v>
      </c>
      <c r="G15313" s="337" t="s">
        <v>124</v>
      </c>
      <c r="H15313" s="338"/>
      <c r="I15313" s="338"/>
      <c r="J15313" s="338"/>
      <c r="K15313" s="338"/>
      <c r="L15313" s="339"/>
    </row>
    <row r="15314" spans="1:12" hidden="1" x14ac:dyDescent="0.3">
      <c r="A15314" s="18" t="str">
        <f t="shared" ref="A15314" si="5155">+IF(OR(C15311=""),"NO",1)</f>
        <v>NO</v>
      </c>
      <c r="B15314" s="18"/>
      <c r="E15314" s="330"/>
      <c r="F15314" s="54" t="str">
        <f>+$F$29</f>
        <v>VALOR /SMMLV)</v>
      </c>
      <c r="G15314" s="55" t="s">
        <v>124</v>
      </c>
      <c r="H15314" s="56" t="str">
        <f>+$H$29</f>
        <v>% PART..</v>
      </c>
      <c r="I15314" s="57" t="s">
        <v>124</v>
      </c>
      <c r="J15314" s="58" t="str">
        <f>+$J$29</f>
        <v>VALOR ACREDITADO</v>
      </c>
      <c r="K15314" s="59"/>
      <c r="L15314" s="47" t="s">
        <v>124</v>
      </c>
    </row>
    <row r="15315" spans="1:12" hidden="1" x14ac:dyDescent="0.3">
      <c r="A15315" s="18" t="str">
        <f t="shared" ref="A15315" si="5156">+IF(OR(C15311=""),"NO",1)</f>
        <v>NO</v>
      </c>
      <c r="B15315" s="18"/>
      <c r="E15315" s="330"/>
      <c r="F15315" s="60" t="str">
        <f>+$F$30</f>
        <v>EXPERIENCIA APORTADA</v>
      </c>
      <c r="G15315" s="340" t="s">
        <v>124</v>
      </c>
      <c r="H15315" s="341"/>
      <c r="I15315" s="341"/>
      <c r="J15315" s="341"/>
      <c r="K15315" s="341"/>
      <c r="L15315" s="342"/>
    </row>
    <row r="15316" spans="1:12" hidden="1" x14ac:dyDescent="0.3">
      <c r="A15316" s="18" t="str">
        <f t="shared" ref="A15316" si="5157">+IF(OR(C15311=""),"NO",1)</f>
        <v>NO</v>
      </c>
      <c r="B15316" s="18"/>
      <c r="E15316" s="331"/>
      <c r="F15316" s="62" t="str">
        <f>+$F$31</f>
        <v>OBSERVACIÓN</v>
      </c>
      <c r="G15316" s="343" t="s">
        <v>124</v>
      </c>
      <c r="H15316" s="344"/>
      <c r="I15316" s="344"/>
      <c r="J15316" s="344"/>
      <c r="K15316" s="344"/>
      <c r="L15316" s="345"/>
    </row>
    <row r="15317" spans="1:12" ht="8.5" hidden="1" customHeight="1" x14ac:dyDescent="0.3">
      <c r="A15317" s="18" t="str">
        <f t="shared" ref="A15317" si="5158">+IF(OR(C15311=""),"NO",1)</f>
        <v>NO</v>
      </c>
      <c r="B15317" s="18"/>
      <c r="E15317" s="49"/>
      <c r="F15317" s="50"/>
      <c r="G15317" s="51"/>
      <c r="H15317" s="51"/>
      <c r="I15317" s="51"/>
      <c r="J15317" s="51"/>
      <c r="K15317" s="51"/>
      <c r="L15317" s="52"/>
    </row>
    <row r="15318" spans="1:12" hidden="1" x14ac:dyDescent="0.3">
      <c r="A15318" s="18" t="str">
        <f t="shared" ref="A15318" si="5159">+IF(OR(C15318=""),"NO",1)</f>
        <v>NO</v>
      </c>
      <c r="B15318" s="18"/>
      <c r="C15318" s="1" t="s">
        <v>124</v>
      </c>
      <c r="E15318" s="329">
        <v>7</v>
      </c>
      <c r="F15318" s="53" t="str">
        <f>+$F$26</f>
        <v>OBJETO</v>
      </c>
      <c r="G15318" s="332" t="s">
        <v>124</v>
      </c>
      <c r="H15318" s="333"/>
      <c r="I15318" s="333"/>
      <c r="J15318" s="333"/>
      <c r="K15318" s="333"/>
      <c r="L15318" s="334"/>
    </row>
    <row r="15319" spans="1:12" hidden="1" x14ac:dyDescent="0.3">
      <c r="A15319" s="18" t="str">
        <f t="shared" ref="A15319" si="5160">+IF(OR(C15318=""),"NO",1)</f>
        <v>NO</v>
      </c>
      <c r="B15319" s="18"/>
      <c r="E15319" s="330"/>
      <c r="F15319" s="54" t="str">
        <f>+$F$27</f>
        <v>CONTRATANTE</v>
      </c>
      <c r="G15319" s="335" t="s">
        <v>124</v>
      </c>
      <c r="H15319" s="310"/>
      <c r="I15319" s="310"/>
      <c r="J15319" s="310"/>
      <c r="K15319" s="310"/>
      <c r="L15319" s="336"/>
    </row>
    <row r="15320" spans="1:12" hidden="1" x14ac:dyDescent="0.3">
      <c r="A15320" s="18" t="str">
        <f t="shared" ref="A15320" si="5161">+IF(OR(C15318=""),"NO",1)</f>
        <v>NO</v>
      </c>
      <c r="B15320" s="18"/>
      <c r="E15320" s="330"/>
      <c r="F15320" s="54" t="str">
        <f>+$F$28</f>
        <v>APORTANTE</v>
      </c>
      <c r="G15320" s="337" t="s">
        <v>124</v>
      </c>
      <c r="H15320" s="338"/>
      <c r="I15320" s="338"/>
      <c r="J15320" s="338"/>
      <c r="K15320" s="338"/>
      <c r="L15320" s="339"/>
    </row>
    <row r="15321" spans="1:12" hidden="1" x14ac:dyDescent="0.3">
      <c r="A15321" s="18" t="str">
        <f t="shared" ref="A15321" si="5162">+IF(OR(C15318=""),"NO",1)</f>
        <v>NO</v>
      </c>
      <c r="B15321" s="18"/>
      <c r="E15321" s="330"/>
      <c r="F15321" s="54" t="str">
        <f>+$F$29</f>
        <v>VALOR /SMMLV)</v>
      </c>
      <c r="G15321" s="55" t="s">
        <v>124</v>
      </c>
      <c r="H15321" s="56" t="str">
        <f>+$H$29</f>
        <v>% PART..</v>
      </c>
      <c r="I15321" s="57" t="s">
        <v>124</v>
      </c>
      <c r="J15321" s="58" t="str">
        <f>+$J$29</f>
        <v>VALOR ACREDITADO</v>
      </c>
      <c r="K15321" s="59"/>
      <c r="L15321" s="47" t="s">
        <v>124</v>
      </c>
    </row>
    <row r="15322" spans="1:12" hidden="1" x14ac:dyDescent="0.3">
      <c r="A15322" s="18" t="str">
        <f t="shared" ref="A15322" si="5163">+IF(OR(C15318=""),"NO",1)</f>
        <v>NO</v>
      </c>
      <c r="B15322" s="18"/>
      <c r="E15322" s="330"/>
      <c r="F15322" s="60" t="str">
        <f>+$F$30</f>
        <v>EXPERIENCIA APORTADA</v>
      </c>
      <c r="G15322" s="340" t="s">
        <v>124</v>
      </c>
      <c r="H15322" s="341"/>
      <c r="I15322" s="341"/>
      <c r="J15322" s="341"/>
      <c r="K15322" s="341"/>
      <c r="L15322" s="342"/>
    </row>
    <row r="15323" spans="1:12" hidden="1" x14ac:dyDescent="0.3">
      <c r="A15323" s="18" t="str">
        <f t="shared" ref="A15323" si="5164">+IF(OR(C15318=""),"NO",1)</f>
        <v>NO</v>
      </c>
      <c r="B15323" s="18"/>
      <c r="E15323" s="331"/>
      <c r="F15323" s="62" t="str">
        <f>+$F$31</f>
        <v>OBSERVACIÓN</v>
      </c>
      <c r="G15323" s="343" t="s">
        <v>124</v>
      </c>
      <c r="H15323" s="344"/>
      <c r="I15323" s="344"/>
      <c r="J15323" s="344"/>
      <c r="K15323" s="344"/>
      <c r="L15323" s="345"/>
    </row>
    <row r="15324" spans="1:12" hidden="1" x14ac:dyDescent="0.3">
      <c r="A15324" s="18" t="str">
        <f t="shared" ref="A15324" si="5165">+IF(OR(C15318=""),"NO",1)</f>
        <v>NO</v>
      </c>
      <c r="B15324" s="18"/>
      <c r="E15324" s="49"/>
      <c r="F15324" s="50"/>
      <c r="G15324" s="51"/>
      <c r="H15324" s="51"/>
      <c r="I15324" s="51"/>
      <c r="J15324" s="51"/>
      <c r="K15324" s="51"/>
      <c r="L15324" s="52"/>
    </row>
    <row r="15325" spans="1:12" hidden="1" x14ac:dyDescent="0.3">
      <c r="A15325" s="1" t="str">
        <f>+A15260</f>
        <v>NO</v>
      </c>
      <c r="C15325" s="1" t="str">
        <f>"N"&amp;C15260</f>
        <v>N</v>
      </c>
      <c r="E15325" s="63"/>
      <c r="F15325" s="64" t="str">
        <f>+$F$75</f>
        <v>TOTAL DE CONTRATOS PRESENTADOS VÁLIDOS QUE CUMPLEN EXPERIENCIA ACREDITADA:</v>
      </c>
      <c r="G15325" s="65"/>
      <c r="H15325" s="65"/>
      <c r="I15325" s="65"/>
      <c r="J15325" s="66"/>
      <c r="K15325" s="65"/>
      <c r="L15325" s="67" t="s">
        <v>124</v>
      </c>
    </row>
    <row r="15326" spans="1:12" ht="6.65" hidden="1" customHeight="1" x14ac:dyDescent="0.3">
      <c r="A15326" s="1" t="str">
        <f>+A15260</f>
        <v>NO</v>
      </c>
      <c r="E15326" s="51"/>
      <c r="F15326" s="50"/>
      <c r="G15326" s="51"/>
      <c r="H15326" s="51"/>
      <c r="I15326" s="51"/>
      <c r="J15326" s="51"/>
      <c r="K15326" s="51"/>
      <c r="L15326" s="51"/>
    </row>
    <row r="15327" spans="1:12" hidden="1" x14ac:dyDescent="0.3">
      <c r="A15327" s="1" t="str">
        <f>+A15260</f>
        <v>NO</v>
      </c>
      <c r="E15327" s="63"/>
      <c r="F15327" s="63" t="str">
        <f>+$F$77</f>
        <v>ACREDITA SUMINISTRO E INSTALACIÓN DE MOBILIARIO POR LO MENOS EN UN (1) CONTRATO VÁLIDO</v>
      </c>
      <c r="G15327" s="65"/>
      <c r="H15327" s="65"/>
      <c r="I15327" s="65"/>
      <c r="J15327" s="66"/>
      <c r="K15327" s="65"/>
      <c r="L15327" s="68" t="s">
        <v>157</v>
      </c>
    </row>
    <row r="15328" spans="1:12" ht="5.15" hidden="1" customHeight="1" x14ac:dyDescent="0.3">
      <c r="A15328" s="1" t="str">
        <f>+A15260</f>
        <v>NO</v>
      </c>
      <c r="E15328" s="51"/>
      <c r="F15328" s="50"/>
      <c r="G15328" s="51"/>
      <c r="H15328" s="51"/>
      <c r="I15328" s="51"/>
      <c r="J15328" s="51"/>
      <c r="K15328" s="51"/>
      <c r="L15328" s="51"/>
    </row>
    <row r="15329" spans="1:12" ht="12.75" hidden="1" customHeight="1" x14ac:dyDescent="0.3">
      <c r="A15329" s="1" t="str">
        <f>+A15260</f>
        <v>NO</v>
      </c>
      <c r="E15329" s="69" t="str">
        <f>+$E$79</f>
        <v>EXPERIENCIA ESPECÍFICA NUMERAL 10.1.1 A</v>
      </c>
      <c r="F15329" s="70"/>
      <c r="G15329" s="70"/>
      <c r="H15329" s="70"/>
      <c r="I15329" s="70"/>
      <c r="J15329" s="70"/>
      <c r="K15329" s="70"/>
      <c r="L15329" s="71"/>
    </row>
    <row r="15330" spans="1:12" ht="26.5" hidden="1" customHeight="1" x14ac:dyDescent="0.3">
      <c r="A15330" s="1" t="str">
        <f>+A15260</f>
        <v>NO</v>
      </c>
      <c r="E15330" s="72"/>
      <c r="F15330" s="325" t="str">
        <f>+$F$80</f>
        <v>Por lo menos uno (1) de los contratos válidos aportados como experiencia general debe corresponder mínimo al 60% del presupuesto oficial del presente proceso de selección.  (SMMLV)</v>
      </c>
      <c r="G15330" s="326"/>
      <c r="H15330" s="326"/>
      <c r="I15330" s="326"/>
      <c r="J15330" s="326"/>
      <c r="K15330" s="73" t="s">
        <v>124</v>
      </c>
      <c r="L15330" s="74" t="s">
        <v>124</v>
      </c>
    </row>
    <row r="15331" spans="1:12" ht="23.5" hidden="1" customHeight="1" x14ac:dyDescent="0.3">
      <c r="A15331" s="1" t="str">
        <f>+A15260</f>
        <v>NO</v>
      </c>
      <c r="E15331" s="63"/>
      <c r="F15331" s="325" t="str">
        <f>+$F$81</f>
        <v xml:space="preserve">Deberá acreditarse en al menos uno (1) de los contratos válidos aportados como experiencia general una </v>
      </c>
      <c r="G15331" s="326"/>
      <c r="H15331" s="326"/>
      <c r="I15331" s="326"/>
      <c r="J15331" s="326"/>
      <c r="K15331" s="73" t="s">
        <v>124</v>
      </c>
      <c r="L15331" s="74" t="s">
        <v>124</v>
      </c>
    </row>
    <row r="15332" spans="1:12" ht="23.5" hidden="1" customHeight="1" x14ac:dyDescent="0.3">
      <c r="A15332" s="18" t="s">
        <v>30</v>
      </c>
      <c r="E15332" s="63"/>
      <c r="F15332" s="325" t="str">
        <f>+$F$82</f>
        <v xml:space="preserve">Deberá acreditarse en al menos uno (1) de los contratos válidos aportados interventoría a intervención de </v>
      </c>
      <c r="G15332" s="326"/>
      <c r="H15332" s="326"/>
      <c r="I15332" s="326"/>
      <c r="J15332" s="326"/>
      <c r="K15332" s="73">
        <f>+$K$82</f>
        <v>0</v>
      </c>
      <c r="L15332" s="74" t="s">
        <v>124</v>
      </c>
    </row>
    <row r="15333" spans="1:12" ht="36" hidden="1" customHeight="1" x14ac:dyDescent="0.3">
      <c r="A15333" s="18" t="s">
        <v>30</v>
      </c>
      <c r="E15333" s="63"/>
      <c r="F15333" s="325" t="str">
        <f>+$F$83</f>
        <v xml:space="preserve">Deberá acreditarse en al menos uno (1) de los contratos válidos aportados interventoría a intervención de </v>
      </c>
      <c r="G15333" s="326"/>
      <c r="H15333" s="326"/>
      <c r="I15333" s="326"/>
      <c r="J15333" s="326"/>
      <c r="K15333" s="75">
        <f>+$K$83</f>
        <v>0</v>
      </c>
      <c r="L15333" s="76" t="s">
        <v>124</v>
      </c>
    </row>
    <row r="15334" spans="1:12" hidden="1" x14ac:dyDescent="0.3">
      <c r="A15334" s="1" t="str">
        <f>+A15260</f>
        <v>NO</v>
      </c>
      <c r="E15334" s="51"/>
      <c r="F15334" s="50"/>
      <c r="G15334" s="51"/>
      <c r="H15334" s="51"/>
      <c r="I15334" s="51"/>
      <c r="J15334" s="51"/>
      <c r="K15334" s="51"/>
      <c r="L15334" s="51"/>
    </row>
    <row r="15335" spans="1:12" ht="12.75" hidden="1" customHeight="1" x14ac:dyDescent="0.3">
      <c r="A15335" s="1" t="str">
        <f>+A15260</f>
        <v>NO</v>
      </c>
      <c r="E15335" s="40" t="str">
        <f>+$E$85</f>
        <v>VALOR MÍNIMO A CERIFICAR % P.O EN SMMMLV. NUMERAL 3.9.1</v>
      </c>
      <c r="F15335" s="41"/>
      <c r="G15335" s="41"/>
      <c r="H15335" s="41"/>
      <c r="I15335" s="41"/>
      <c r="J15335" s="41"/>
      <c r="K15335" s="41"/>
      <c r="L15335" s="42"/>
    </row>
    <row r="15336" spans="1:12" hidden="1" x14ac:dyDescent="0.3">
      <c r="A15336" s="1" t="str">
        <f>+A15260</f>
        <v>NO</v>
      </c>
      <c r="C15336" s="1" t="str">
        <f>"M"&amp;C15260</f>
        <v>M</v>
      </c>
      <c r="E15336" s="77" t="str">
        <f>+$E$86</f>
        <v>100% P.O.</v>
      </c>
      <c r="F15336" s="78"/>
      <c r="G15336" s="61">
        <v>242.41716883554506</v>
      </c>
      <c r="H15336" s="124" t="str">
        <f>+$H$86</f>
        <v>TOTAL EJECUTADO DE CONTRATOS ACREDITADOS</v>
      </c>
      <c r="I15336" s="124"/>
      <c r="J15336" s="124"/>
      <c r="K15336" s="55" t="s">
        <v>124</v>
      </c>
      <c r="L15336" s="47" t="s">
        <v>124</v>
      </c>
    </row>
    <row r="15337" spans="1:12" hidden="1" x14ac:dyDescent="0.3">
      <c r="A15337" s="1" t="str">
        <f>+A15260</f>
        <v>NO</v>
      </c>
      <c r="E15337" s="39"/>
      <c r="F15337" s="39"/>
      <c r="G15337" s="39"/>
      <c r="H15337" s="39"/>
      <c r="I15337" s="39"/>
      <c r="J15337" s="39"/>
      <c r="K15337" s="39"/>
      <c r="L15337" s="39"/>
    </row>
    <row r="15338" spans="1:12" ht="12.75" hidden="1" customHeight="1" x14ac:dyDescent="0.3">
      <c r="A15338" s="18" t="s">
        <v>30</v>
      </c>
      <c r="B15338" s="18"/>
      <c r="E15338" s="40" t="str">
        <f>+$E$88</f>
        <v>CONSIDERACIONES PARA LA VALIDEZ DE LA EXPERIENCIA REQUERIDA: EXPERIENCIA PROPONENTES PLURALES NUMERAL 10.1.2 D</v>
      </c>
      <c r="F15338" s="41"/>
      <c r="G15338" s="41"/>
      <c r="H15338" s="41"/>
      <c r="I15338" s="41"/>
      <c r="J15338" s="41"/>
      <c r="K15338" s="41"/>
      <c r="L15338" s="42"/>
    </row>
    <row r="15339" spans="1:12" ht="28" hidden="1" customHeight="1" x14ac:dyDescent="0.3">
      <c r="A15339" s="18" t="s">
        <v>30</v>
      </c>
      <c r="B15339" s="18"/>
      <c r="C15339" s="1" t="str">
        <f>"O"&amp;C15260</f>
        <v>O</v>
      </c>
      <c r="E15339" s="80" t="str">
        <f>+$E$89</f>
        <v>i)</v>
      </c>
      <c r="F15339" s="327" t="str">
        <f>+$F$89</f>
        <v>Uno de los integrantes debe aportar como mínimo el cincuenta por ciento (50 %) de la experiencia solicitada</v>
      </c>
      <c r="G15339" s="328"/>
      <c r="H15339" s="328"/>
      <c r="I15339" s="328"/>
      <c r="J15339" s="328"/>
      <c r="K15339" s="73" t="s">
        <v>124</v>
      </c>
      <c r="L15339" s="47" t="s">
        <v>124</v>
      </c>
    </row>
    <row r="15340" spans="1:12" ht="28" hidden="1" customHeight="1" x14ac:dyDescent="0.3">
      <c r="A15340" s="18" t="s">
        <v>30</v>
      </c>
      <c r="B15340" s="18"/>
      <c r="C15340" s="1" t="str">
        <f>"O"&amp;C15260</f>
        <v>O</v>
      </c>
      <c r="E15340" s="80" t="str">
        <f>+$E$90</f>
        <v>ii)</v>
      </c>
      <c r="F15340" s="327" t="str">
        <f>+$F$90</f>
        <v>Todos los demás ntegrantes deben acreditar al menos el cinco por ciento (5 %) de la experiencia solicitada, solo uno (1) de los integrantes podrá no acreditar experiencia pero su porcentaje de participación  no podrá superar el diez por ciento (10 %)</v>
      </c>
      <c r="G15340" s="328"/>
      <c r="H15340" s="328"/>
      <c r="I15340" s="328"/>
      <c r="J15340" s="328"/>
      <c r="K15340" s="73" t="s">
        <v>124</v>
      </c>
      <c r="L15340" s="47" t="s">
        <v>124</v>
      </c>
    </row>
    <row r="15341" spans="1:12" hidden="1" x14ac:dyDescent="0.3">
      <c r="A15341" s="18" t="s">
        <v>30</v>
      </c>
      <c r="B15341" s="18"/>
      <c r="E15341" s="39"/>
      <c r="F15341" s="39"/>
      <c r="G15341" s="39"/>
      <c r="H15341" s="39"/>
      <c r="I15341" s="39"/>
      <c r="J15341" s="39"/>
      <c r="K15341" s="39"/>
      <c r="L15341" s="39"/>
    </row>
    <row r="15342" spans="1:12" ht="13" hidden="1" customHeight="1" x14ac:dyDescent="0.3">
      <c r="A15342" s="18" t="str">
        <f>+A15260</f>
        <v>NO</v>
      </c>
      <c r="B15342" s="18"/>
      <c r="E15342" s="69" t="str">
        <f>+$E$92</f>
        <v>VERIFICACIÓN Y ASIGNACIÓN DE PUNTAJE POR LA EXPERIENCIA DEL PROPONENTE</v>
      </c>
      <c r="F15342" s="70"/>
      <c r="G15342" s="70"/>
      <c r="H15342" s="70"/>
      <c r="I15342" s="70"/>
      <c r="J15342" s="70"/>
      <c r="K15342" s="70"/>
      <c r="L15342" s="71"/>
    </row>
    <row r="15343" spans="1:12" hidden="1" x14ac:dyDescent="0.3">
      <c r="A15343" s="18" t="str">
        <f>+A15260</f>
        <v>NO</v>
      </c>
      <c r="B15343" s="18"/>
      <c r="E15343" s="81"/>
      <c r="F15343" s="323" t="str">
        <f>+$F$93</f>
        <v>No. CONTRATOS QUE ACREDITAN LA EXPERIENCIA (NO OBJETO DE SUBSANACIÓN)</v>
      </c>
      <c r="G15343" s="324"/>
      <c r="H15343" s="324"/>
      <c r="I15343" s="324"/>
      <c r="J15343" s="324"/>
      <c r="K15343" s="82"/>
      <c r="L15343" s="83" t="s">
        <v>124</v>
      </c>
    </row>
    <row r="15344" spans="1:12" ht="13" hidden="1" customHeight="1" x14ac:dyDescent="0.3">
      <c r="A15344" s="18" t="str">
        <f>+A15260</f>
        <v>NO</v>
      </c>
      <c r="B15344" s="18"/>
      <c r="E15344" s="84"/>
      <c r="F15344" s="323" t="str">
        <f>+$F$94</f>
        <v>TOTAL EJECUTADO DE CONTRATOS ACREDITADOS PROPUESTA INICIAL</v>
      </c>
      <c r="G15344" s="324"/>
      <c r="H15344" s="324"/>
      <c r="I15344" s="324"/>
      <c r="J15344" s="324"/>
      <c r="K15344" s="85"/>
      <c r="L15344" s="86" t="s">
        <v>124</v>
      </c>
    </row>
    <row r="15345" spans="1:12" ht="13" hidden="1" customHeight="1" x14ac:dyDescent="0.3">
      <c r="A15345" s="18" t="str">
        <f>+A15260</f>
        <v>NO</v>
      </c>
      <c r="B15345" s="18"/>
      <c r="E15345" s="87"/>
      <c r="F15345" s="323" t="str">
        <f>+$F$95</f>
        <v>PROMEDIO VALOR ACREDITADO EN SMMLV</v>
      </c>
      <c r="G15345" s="324"/>
      <c r="H15345" s="324"/>
      <c r="I15345" s="324"/>
      <c r="J15345" s="324"/>
      <c r="K15345" s="66"/>
      <c r="L15345" s="88" t="s">
        <v>124</v>
      </c>
    </row>
    <row r="15346" spans="1:12" hidden="1" x14ac:dyDescent="0.3">
      <c r="A15346" s="18" t="str">
        <f>+A15260</f>
        <v>NO</v>
      </c>
      <c r="B15346" s="18"/>
      <c r="E15346" s="89"/>
      <c r="F15346" s="89"/>
      <c r="G15346" s="89"/>
      <c r="H15346" s="89"/>
      <c r="I15346" s="89"/>
      <c r="J15346" s="89"/>
      <c r="K15346" s="89"/>
      <c r="L15346" s="89"/>
    </row>
    <row r="15347" spans="1:12" ht="13" hidden="1" customHeight="1" x14ac:dyDescent="0.3">
      <c r="A15347" s="18" t="str">
        <f>+A15260</f>
        <v>NO</v>
      </c>
      <c r="B15347" s="18"/>
      <c r="E15347" s="69" t="str">
        <f>+$E$97</f>
        <v>3.9.2 EXIGENCIAS MÍNIMAS DE EXPERIENCIA Y FORMACIÓN ACADÉMICA DEL EQUIPO DE TRABAJO</v>
      </c>
      <c r="F15347" s="70"/>
      <c r="G15347" s="70"/>
      <c r="H15347" s="70"/>
      <c r="I15347" s="70"/>
      <c r="J15347" s="70"/>
      <c r="K15347" s="70"/>
      <c r="L15347" s="71"/>
    </row>
    <row r="15348" spans="1:12" hidden="1" x14ac:dyDescent="0.3">
      <c r="A15348" s="18" t="str">
        <f>+A15260</f>
        <v>NO</v>
      </c>
      <c r="B15348" s="18"/>
      <c r="E15348" s="90" t="str">
        <f>+$E$98</f>
        <v>Formulario 8</v>
      </c>
      <c r="F15348" s="315" t="s">
        <v>46</v>
      </c>
      <c r="G15348" s="316"/>
      <c r="H15348" s="317"/>
      <c r="I15348" s="318"/>
      <c r="J15348" s="318"/>
      <c r="K15348" s="318"/>
      <c r="L15348" s="319"/>
    </row>
    <row r="15349" spans="1:12" hidden="1" x14ac:dyDescent="0.3">
      <c r="A15349" s="18" t="str">
        <f>+A15260</f>
        <v>NO</v>
      </c>
      <c r="B15349" s="18"/>
      <c r="E15349" s="91" t="s">
        <v>124</v>
      </c>
      <c r="F15349" s="91" t="str">
        <f>+$F$99</f>
        <v>Director de Interventoría</v>
      </c>
      <c r="G15349" s="91" t="str">
        <f>+$G$99</f>
        <v>Residente de Interventoría</v>
      </c>
      <c r="H15349" s="320"/>
      <c r="I15349" s="321"/>
      <c r="J15349" s="321"/>
      <c r="K15349" s="321"/>
      <c r="L15349" s="322"/>
    </row>
    <row r="15350" spans="1:12" hidden="1" x14ac:dyDescent="0.3">
      <c r="A15350" s="18" t="str">
        <f>+A15260</f>
        <v>NO</v>
      </c>
      <c r="B15350" s="18"/>
      <c r="E15350" s="304" t="str">
        <f>+$E$100</f>
        <v>OBSERVACIONES RESPECTO REQUISITO HABILITANTE DEL PERSONAL CLAVE EVALUABLE</v>
      </c>
      <c r="F15350" s="305"/>
      <c r="G15350" s="305"/>
      <c r="H15350" s="305"/>
      <c r="I15350" s="305"/>
      <c r="J15350" s="305"/>
      <c r="K15350" s="305"/>
      <c r="L15350" s="305"/>
    </row>
    <row r="15351" spans="1:12" hidden="1" x14ac:dyDescent="0.3">
      <c r="A15351" s="18" t="str">
        <f>+A15260</f>
        <v>NO</v>
      </c>
      <c r="B15351" s="18"/>
      <c r="E15351" s="312" t="s">
        <v>124</v>
      </c>
      <c r="F15351" s="313"/>
      <c r="G15351" s="313"/>
      <c r="H15351" s="313"/>
      <c r="I15351" s="313"/>
      <c r="J15351" s="313"/>
      <c r="K15351" s="313"/>
      <c r="L15351" s="314"/>
    </row>
    <row r="15352" spans="1:12" hidden="1" x14ac:dyDescent="0.3">
      <c r="A15352" s="18" t="str">
        <f>+A15260</f>
        <v>NO</v>
      </c>
      <c r="B15352" s="18"/>
      <c r="E15352" s="89"/>
      <c r="F15352" s="89"/>
      <c r="G15352" s="89"/>
      <c r="H15352" s="89"/>
      <c r="I15352" s="89"/>
      <c r="J15352" s="89"/>
      <c r="K15352" s="89"/>
      <c r="L15352" s="89"/>
    </row>
    <row r="15353" spans="1:12" ht="13" hidden="1" customHeight="1" x14ac:dyDescent="0.3">
      <c r="A15353" s="18" t="str">
        <f>+A15260</f>
        <v>NO</v>
      </c>
      <c r="B15353" s="18"/>
      <c r="E15353" s="69" t="str">
        <f>+$E$103</f>
        <v>4.2 EQUIPO DE TRABAJO (Personal Clave Evaluable)</v>
      </c>
      <c r="F15353" s="70"/>
      <c r="G15353" s="70"/>
      <c r="H15353" s="70"/>
      <c r="I15353" s="70"/>
      <c r="J15353" s="70"/>
      <c r="K15353" s="70"/>
      <c r="L15353" s="71"/>
    </row>
    <row r="15354" spans="1:12" ht="23.25" hidden="1" customHeight="1" x14ac:dyDescent="0.3">
      <c r="A15354" s="18" t="str">
        <f>+A15260</f>
        <v>NO</v>
      </c>
      <c r="B15354" s="18"/>
      <c r="E15354" s="90" t="str">
        <f>+$E$104</f>
        <v>Formulario 9</v>
      </c>
      <c r="F15354" s="315" t="s">
        <v>46</v>
      </c>
      <c r="G15354" s="316"/>
      <c r="H15354" s="317"/>
      <c r="I15354" s="318"/>
      <c r="J15354" s="318"/>
      <c r="K15354" s="318"/>
      <c r="L15354" s="319"/>
    </row>
    <row r="15355" spans="1:12" hidden="1" x14ac:dyDescent="0.3">
      <c r="A15355" s="18" t="str">
        <f>+A15260</f>
        <v>NO</v>
      </c>
      <c r="B15355" s="18"/>
      <c r="E15355" s="91" t="s">
        <v>124</v>
      </c>
      <c r="F15355" s="91" t="str">
        <f>+$F$99</f>
        <v>Director de Interventoría</v>
      </c>
      <c r="G15355" s="91" t="str">
        <f>+$G$99</f>
        <v>Residente de Interventoría</v>
      </c>
      <c r="H15355" s="320"/>
      <c r="I15355" s="321"/>
      <c r="J15355" s="321"/>
      <c r="K15355" s="321"/>
      <c r="L15355" s="322"/>
    </row>
    <row r="15356" spans="1:12" hidden="1" x14ac:dyDescent="0.3">
      <c r="A15356" s="18" t="str">
        <f>+A15260</f>
        <v>NO</v>
      </c>
      <c r="B15356" s="18"/>
      <c r="E15356" s="89"/>
      <c r="F15356" s="89"/>
      <c r="G15356" s="89"/>
      <c r="H15356" s="89"/>
      <c r="I15356" s="89"/>
      <c r="J15356" s="89"/>
      <c r="K15356" s="89"/>
      <c r="L15356" s="89"/>
    </row>
    <row r="15357" spans="1:12" hidden="1" x14ac:dyDescent="0.3">
      <c r="A15357" s="1" t="str">
        <f>+A15260</f>
        <v>NO</v>
      </c>
      <c r="E15357" s="92" t="str">
        <f>+E15232</f>
        <v>CRITERIOS DE EVALUACIÓN Y PUNTAJE</v>
      </c>
      <c r="F15357" s="93"/>
      <c r="G15357" s="93"/>
      <c r="H15357" s="93"/>
      <c r="I15357" s="93"/>
      <c r="J15357" s="93"/>
      <c r="K15357" s="94"/>
      <c r="L15357" s="95" t="str">
        <f>+$L$107</f>
        <v>PUNTAJE OBTENIDO</v>
      </c>
    </row>
    <row r="15358" spans="1:12" hidden="1" x14ac:dyDescent="0.3">
      <c r="A15358" s="1" t="str">
        <f>+A15260</f>
        <v>NO</v>
      </c>
      <c r="E15358" s="96" t="str">
        <f>+$E$108</f>
        <v>VALOR</v>
      </c>
      <c r="F15358" s="97" t="str">
        <f>+$F$108</f>
        <v>EQUIPO DE TRABAJO (PERSONAL CLAVE EVALUABLE)</v>
      </c>
      <c r="G15358" s="24"/>
      <c r="H15358" s="24"/>
      <c r="I15358" s="24"/>
      <c r="J15358" s="24"/>
      <c r="K15358" s="24"/>
      <c r="L15358" s="98"/>
    </row>
    <row r="15359" spans="1:12" ht="12.75" hidden="1" customHeight="1" x14ac:dyDescent="0.3">
      <c r="A15359" s="1" t="str">
        <f>+A15260</f>
        <v>NO</v>
      </c>
      <c r="E15359" s="96">
        <f>+$E$109</f>
        <v>5</v>
      </c>
      <c r="F15359" s="307" t="str">
        <f>+$F$109</f>
        <v xml:space="preserve"> Experiencia Específica adicional</v>
      </c>
      <c r="G15359" s="308"/>
      <c r="H15359" s="308"/>
      <c r="I15359" s="308"/>
      <c r="J15359" s="308"/>
      <c r="K15359" s="309"/>
      <c r="L15359" s="99" t="str">
        <f>IFERROR(IF(VLOOKUP(C15260,'R. PUNTAJES'!$C$14:$R$213,'R. PUNTAJES'!$I$10,0)="","",VLOOKUP(C15260,'R. PUNTAJES'!$C$14:$R$213,'R. PUNTAJES'!$I$10,0)),"")</f>
        <v/>
      </c>
    </row>
    <row r="15360" spans="1:12" ht="12.75" hidden="1" customHeight="1" x14ac:dyDescent="0.3">
      <c r="A15360" s="1" t="str">
        <f>+A15260</f>
        <v>NO</v>
      </c>
      <c r="E15360" s="96">
        <f>+$E$110</f>
        <v>5</v>
      </c>
      <c r="F15360" s="307" t="str">
        <f>+$F$110</f>
        <v>Formación Académica adicional</v>
      </c>
      <c r="G15360" s="308"/>
      <c r="H15360" s="308"/>
      <c r="I15360" s="308"/>
      <c r="J15360" s="308"/>
      <c r="K15360" s="309"/>
      <c r="L15360" s="99" t="str">
        <f>IFERROR(IF(VLOOKUP(C15260,'R. PUNTAJES'!$C$14:$R$213,'R. PUNTAJES'!$J$10,0)="","",VLOOKUP(C15260,'R. PUNTAJES'!$C$14:$R$213,'R. PUNTAJES'!$J$10,0)),"")</f>
        <v/>
      </c>
    </row>
    <row r="15361" spans="1:12" hidden="1" x14ac:dyDescent="0.3">
      <c r="A15361" s="18" t="str">
        <f>+A15260</f>
        <v>NO</v>
      </c>
      <c r="B15361" s="18"/>
      <c r="E15361" s="100"/>
      <c r="F15361" s="101" t="str">
        <f>+$F$111</f>
        <v>FACTOR DE SOSTENIBILIDAD</v>
      </c>
      <c r="G15361" s="102"/>
      <c r="H15361" s="102"/>
      <c r="I15361" s="102"/>
      <c r="J15361" s="102"/>
      <c r="K15361" s="102"/>
      <c r="L15361" s="103"/>
    </row>
    <row r="15362" spans="1:12" hidden="1" x14ac:dyDescent="0.3">
      <c r="A15362" s="18" t="str">
        <f>+A15260</f>
        <v>NO</v>
      </c>
      <c r="B15362" s="18"/>
      <c r="E15362" s="104">
        <v>1</v>
      </c>
      <c r="F15362" s="105" t="str">
        <f>+$F$112</f>
        <v>Compromisos Sostenibilidad</v>
      </c>
      <c r="G15362" s="106"/>
      <c r="H15362" s="106"/>
      <c r="I15362" s="106"/>
      <c r="J15362" s="106"/>
      <c r="K15362" s="106"/>
      <c r="L15362" s="107" t="str">
        <f>IFERROR(IF(VLOOKUP(C15260,'R. PUNTAJES'!$C$14:$R$213,'R. PUNTAJES'!$K$10,0)="","",VLOOKUP(C15260,'R. PUNTAJES'!$C$14:$R$213,'R. PUNTAJES'!$K$10,0)),"")</f>
        <v/>
      </c>
    </row>
    <row r="15363" spans="1:12" hidden="1" x14ac:dyDescent="0.3">
      <c r="A15363" s="1" t="str">
        <f>+A15260</f>
        <v>NO</v>
      </c>
      <c r="E15363" s="108"/>
      <c r="F15363" s="109" t="str">
        <f>+$F$113</f>
        <v>APOYO A LA INDUSTRIA NACIONAL</v>
      </c>
      <c r="G15363" s="110"/>
      <c r="H15363" s="110"/>
      <c r="I15363" s="110"/>
      <c r="J15363" s="110"/>
      <c r="K15363" s="110"/>
      <c r="L15363" s="111"/>
    </row>
    <row r="15364" spans="1:12" ht="12.75" hidden="1" customHeight="1" x14ac:dyDescent="0.3">
      <c r="A15364" s="1" t="str">
        <f>+A15260</f>
        <v>NO</v>
      </c>
      <c r="E15364" s="96">
        <v>20</v>
      </c>
      <c r="F15364" s="307" t="str">
        <f>+$F$114</f>
        <v>Promoción de Servicios Nacionales o con Trato Nacional</v>
      </c>
      <c r="G15364" s="308"/>
      <c r="H15364" s="308"/>
      <c r="I15364" s="308"/>
      <c r="J15364" s="308"/>
      <c r="K15364" s="309"/>
      <c r="L15364" s="99" t="str">
        <f>IFERROR(IF(VLOOKUP(C15260,'R. PUNTAJES'!$C$14:$R$213,'R. PUNTAJES'!$L$10,0)="","",
IF(VLOOKUP(C15260,'R. PUNTAJES'!$C$14:$R$213,'R. PUNTAJES'!$L$10,0)=5,0,
VLOOKUP(C15260,'R. PUNTAJES'!$C$14:$R$213,'R. PUNTAJES'!$L$10,0))),"")</f>
        <v/>
      </c>
    </row>
    <row r="15365" spans="1:12" ht="12.75" hidden="1" customHeight="1" x14ac:dyDescent="0.3">
      <c r="A15365" s="1" t="str">
        <f>+A15260</f>
        <v>NO</v>
      </c>
      <c r="E15365" s="96">
        <v>5</v>
      </c>
      <c r="F15365" s="307" t="str">
        <f>+$F$115</f>
        <v>Incorporación de componente nacional en servicios extranjeros</v>
      </c>
      <c r="G15365" s="308"/>
      <c r="H15365" s="308"/>
      <c r="I15365" s="308"/>
      <c r="J15365" s="308"/>
      <c r="K15365" s="309"/>
      <c r="L15365" s="99" t="str">
        <f>IFERROR(IF(VLOOKUP(C15260,'R. PUNTAJES'!$C$14:$R$213,'R. PUNTAJES'!$L$10,0)="","",
IF(VLOOKUP(C15260,'R. PUNTAJES'!$C$14:$R$213,'R. PUNTAJES'!$L$10,0)=20,0,
VLOOKUP(C15260,'R. PUNTAJES'!$C$14:$R$213,'R. PUNTAJES'!$L$10,0))),"")</f>
        <v/>
      </c>
    </row>
    <row r="15366" spans="1:12" hidden="1" x14ac:dyDescent="0.3">
      <c r="A15366" s="1" t="str">
        <f>+A15260</f>
        <v>NO</v>
      </c>
      <c r="E15366" s="112"/>
      <c r="F15366" s="97" t="str">
        <f>+$F$116</f>
        <v>VINCULACIÓN DE PERSONAS CON DISCAPACIDAD</v>
      </c>
      <c r="G15366" s="24"/>
      <c r="H15366" s="24"/>
      <c r="I15366" s="24"/>
      <c r="J15366" s="24"/>
      <c r="K15366" s="24"/>
      <c r="L15366" s="98"/>
    </row>
    <row r="15367" spans="1:12" ht="12.75" hidden="1" customHeight="1" x14ac:dyDescent="0.3">
      <c r="A15367" s="1" t="str">
        <f>+A15260</f>
        <v>NO</v>
      </c>
      <c r="E15367" s="96">
        <v>1</v>
      </c>
      <c r="F15367" s="307" t="str">
        <f>+$F$117</f>
        <v xml:space="preserve">Trabajadores vinculados a la planta de personal </v>
      </c>
      <c r="G15367" s="308"/>
      <c r="H15367" s="308"/>
      <c r="I15367" s="308"/>
      <c r="J15367" s="308"/>
      <c r="K15367" s="309"/>
      <c r="L15367" s="99" t="str">
        <f>IFERROR(IF(VLOOKUP(C15260,'R. PUNTAJES'!$C$14:$R$213,'R. PUNTAJES'!$M$10,0)="","",VLOOKUP(C15260,'R. PUNTAJES'!$C$14:$R$213,'R. PUNTAJES'!$M$10,0)),"")</f>
        <v/>
      </c>
    </row>
    <row r="15368" spans="1:12" hidden="1" x14ac:dyDescent="0.3">
      <c r="A15368" s="1" t="str">
        <f>+A15260</f>
        <v>NO</v>
      </c>
      <c r="E15368" s="112"/>
      <c r="F15368" s="97" t="str">
        <f>+$F$118</f>
        <v>EMPRENDIMIENTOS Y EMPRESAS DE MUJERES</v>
      </c>
      <c r="G15368" s="24"/>
      <c r="H15368" s="24"/>
      <c r="I15368" s="24"/>
      <c r="J15368" s="24"/>
      <c r="K15368" s="24"/>
      <c r="L15368" s="98"/>
    </row>
    <row r="15369" spans="1:12" ht="13" hidden="1" customHeight="1" x14ac:dyDescent="0.3">
      <c r="A15369" s="1" t="str">
        <f>+A15260</f>
        <v>NO</v>
      </c>
      <c r="E15369" s="96">
        <v>0.25</v>
      </c>
      <c r="F15369" s="307" t="str">
        <f>+$F$119</f>
        <v>Emprendimientos y empresas de mujeres</v>
      </c>
      <c r="G15369" s="308"/>
      <c r="H15369" s="308"/>
      <c r="I15369" s="308"/>
      <c r="J15369" s="308"/>
      <c r="K15369" s="309"/>
      <c r="L15369" s="113" t="str">
        <f>IFERROR(IF(VLOOKUP(C15260,'R. PUNTAJES'!$C$14:$R$213,'R. PUNTAJES'!$N$10,0)="","",VLOOKUP(C15260,'R. PUNTAJES'!$C$14:$R$213,'R. PUNTAJES'!$N$10,0)),"")</f>
        <v/>
      </c>
    </row>
    <row r="15370" spans="1:12" hidden="1" x14ac:dyDescent="0.3">
      <c r="A15370" s="18" t="str">
        <f>+A15371</f>
        <v>NO</v>
      </c>
      <c r="B15370" s="18"/>
      <c r="E15370" s="112"/>
      <c r="F15370" s="97" t="str">
        <f>+$F$120</f>
        <v>MIPYME</v>
      </c>
      <c r="G15370" s="24"/>
      <c r="H15370" s="24"/>
      <c r="I15370" s="24"/>
      <c r="J15370" s="24"/>
      <c r="K15370" s="24"/>
      <c r="L15370" s="98"/>
    </row>
    <row r="15371" spans="1:12" hidden="1" x14ac:dyDescent="0.3">
      <c r="A15371" s="18" t="str">
        <f>+IF(E15371=0,"NO",1)</f>
        <v>NO</v>
      </c>
      <c r="B15371" s="18"/>
      <c r="E15371" s="96">
        <v>0</v>
      </c>
      <c r="F15371" s="307" t="str">
        <f>+$F$121</f>
        <v>Mipyme</v>
      </c>
      <c r="G15371" s="308"/>
      <c r="H15371" s="308"/>
      <c r="I15371" s="308"/>
      <c r="J15371" s="308"/>
      <c r="K15371" s="309"/>
      <c r="L15371" s="113" t="str">
        <f>IFERROR(IF(VLOOKUP(C15260,'R. PUNTAJES'!$C$14:$R$213,'R. PUNTAJES'!$O$10,0)="","",VLOOKUP(C15260,'R. PUNTAJES'!$C$14:$R$213,'R. PUNTAJES'!$O$10,0)),"")</f>
        <v/>
      </c>
    </row>
    <row r="15372" spans="1:12" hidden="1" x14ac:dyDescent="0.3">
      <c r="A15372" s="1" t="str">
        <f>+A15260</f>
        <v>NO</v>
      </c>
      <c r="E15372" s="112"/>
      <c r="F15372" s="97" t="str">
        <f>+$F$122</f>
        <v>EXPERIENCIA DEL PROPONENTE</v>
      </c>
      <c r="G15372" s="24"/>
      <c r="H15372" s="24"/>
      <c r="I15372" s="24"/>
      <c r="J15372" s="24"/>
      <c r="K15372" s="24"/>
      <c r="L15372" s="98"/>
    </row>
    <row r="15373" spans="1:12" hidden="1" x14ac:dyDescent="0.3">
      <c r="A15373" s="1" t="str">
        <f>+A15260</f>
        <v>NO</v>
      </c>
      <c r="E15373" s="96">
        <v>59.5</v>
      </c>
      <c r="F15373" s="307" t="str">
        <f>+$F$123</f>
        <v>mediana con valor absoluto</v>
      </c>
      <c r="G15373" s="308"/>
      <c r="H15373" s="308"/>
      <c r="I15373" s="308"/>
      <c r="J15373" s="308"/>
      <c r="K15373" s="309"/>
      <c r="L15373" s="113" t="str">
        <f>IFERROR(IF(VLOOKUP(C15260,'R. PUNTAJES'!$C$14:$R$213,'R. PUNTAJES'!$R$10,0)="","",VLOOKUP(C15260,'R. PUNTAJES'!$C$14:$R$213,'R. PUNTAJES'!$R$10,0)),"")</f>
        <v/>
      </c>
    </row>
    <row r="15374" spans="1:12" hidden="1" x14ac:dyDescent="0.3">
      <c r="A15374" s="1" t="str">
        <f>+A15260</f>
        <v>NO</v>
      </c>
      <c r="E15374" s="112"/>
      <c r="F15374" s="97" t="str">
        <f>+$F$124</f>
        <v>MULTAS</v>
      </c>
      <c r="G15374" s="24"/>
      <c r="H15374" s="24"/>
      <c r="I15374" s="24"/>
      <c r="J15374" s="24"/>
      <c r="K15374" s="24"/>
      <c r="L15374" s="98"/>
    </row>
    <row r="15375" spans="1:12" ht="12.75" hidden="1" customHeight="1" x14ac:dyDescent="0.3">
      <c r="A15375" s="1" t="str">
        <f>+A15260</f>
        <v>NO</v>
      </c>
      <c r="E15375" s="96">
        <v>-2</v>
      </c>
      <c r="F15375" s="307" t="str">
        <f>+$F$125</f>
        <v>Una o más multas o cláusulas penales durante el último año</v>
      </c>
      <c r="G15375" s="310"/>
      <c r="H15375" s="310"/>
      <c r="I15375" s="310"/>
      <c r="J15375" s="310"/>
      <c r="K15375" s="311"/>
      <c r="L15375" s="99" t="str">
        <f>IFERROR(IF(VLOOKUP(C15260,'R. PUNTAJES'!$C$14:$R$213,'R. PUNTAJES'!$Q$10,0)="","",VLOOKUP(C15260,'R. PUNTAJES'!$C$14:$R$213,'R. PUNTAJES'!$Q$10,0)),"")</f>
        <v/>
      </c>
    </row>
    <row r="15376" spans="1:12" hidden="1" x14ac:dyDescent="0.3">
      <c r="A15376" s="1" t="str">
        <f>+A15260</f>
        <v>NO</v>
      </c>
      <c r="E15376" s="112"/>
      <c r="F15376" s="97" t="str">
        <f>+$F$126</f>
        <v>OBRAS INCONCLUSAS</v>
      </c>
      <c r="G15376" s="24"/>
      <c r="H15376" s="24"/>
      <c r="I15376" s="24"/>
      <c r="J15376" s="24"/>
      <c r="K15376" s="24"/>
      <c r="L15376" s="98"/>
    </row>
    <row r="15377" spans="1:16" hidden="1" x14ac:dyDescent="0.3">
      <c r="A15377" s="1" t="str">
        <f>+A15260</f>
        <v>NO</v>
      </c>
      <c r="E15377" s="96">
        <v>-1</v>
      </c>
      <c r="F15377" s="301" t="str">
        <f>+$F$127</f>
        <v>Anotación vigente de obra civil inconclusa</v>
      </c>
      <c r="G15377" s="302"/>
      <c r="H15377" s="302"/>
      <c r="I15377" s="302"/>
      <c r="J15377" s="302"/>
      <c r="K15377" s="303"/>
      <c r="L15377" s="99" t="str">
        <f>IFERROR(IF(VLOOKUP(C15260,'R. PUNTAJES'!$C$14:$R$213,'R. PUNTAJES'!$P$10,0)="","",VLOOKUP(C15260,'R. PUNTAJES'!$C$14:$R$213,'R. PUNTAJES'!$P$10,0)),"")</f>
        <v/>
      </c>
    </row>
    <row r="15378" spans="1:16" ht="7.5" hidden="1" customHeight="1" x14ac:dyDescent="0.3">
      <c r="A15378" s="1" t="str">
        <f>+A15260</f>
        <v>NO</v>
      </c>
      <c r="E15378" s="114"/>
      <c r="F15378" s="45"/>
      <c r="G15378" s="45"/>
      <c r="H15378" s="45"/>
      <c r="I15378" s="45"/>
      <c r="J15378" s="45"/>
      <c r="K15378" s="45"/>
      <c r="L15378" s="48"/>
    </row>
    <row r="15379" spans="1:16" hidden="1" x14ac:dyDescent="0.3">
      <c r="A15379" s="1" t="str">
        <f>+A15260</f>
        <v>NO</v>
      </c>
      <c r="E15379" s="115" t="str">
        <f>+$E$129</f>
        <v>PUNTAJE TOTAL</v>
      </c>
      <c r="F15379" s="116"/>
      <c r="G15379" s="116"/>
      <c r="H15379" s="116"/>
      <c r="I15379" s="116"/>
      <c r="J15379" s="116"/>
      <c r="K15379" s="117"/>
      <c r="L15379" s="118">
        <f>IFERROR(IF(VLOOKUP(C15260,'R. PUNTAJES'!$C$14:$R$213,'R. PUNTAJES'!$H$10,0)="RECHAZO","",SUM(L15359:L15377)),"")</f>
        <v>0</v>
      </c>
    </row>
    <row r="15380" spans="1:16" hidden="1" x14ac:dyDescent="0.3">
      <c r="A15380" s="1" t="str">
        <f>+A15260</f>
        <v>NO</v>
      </c>
      <c r="E15380" s="304" t="str">
        <f>+$E$130</f>
        <v>OBSERVACIONES RESPECTO A PUNTAJES</v>
      </c>
      <c r="F15380" s="305"/>
      <c r="G15380" s="305"/>
      <c r="H15380" s="305"/>
      <c r="I15380" s="305"/>
      <c r="J15380" s="305"/>
      <c r="K15380" s="305"/>
      <c r="L15380" s="305"/>
    </row>
    <row r="15381" spans="1:16" ht="12" hidden="1" customHeight="1" x14ac:dyDescent="0.3">
      <c r="A15381" s="1" t="str">
        <f>+A15260</f>
        <v>NO</v>
      </c>
      <c r="E15381" s="306" t="s">
        <v>124</v>
      </c>
      <c r="F15381" s="305"/>
      <c r="G15381" s="305"/>
      <c r="H15381" s="305"/>
      <c r="I15381" s="305"/>
      <c r="J15381" s="305"/>
      <c r="K15381" s="305"/>
      <c r="L15381" s="305"/>
      <c r="N15381" s="119"/>
      <c r="O15381" s="119"/>
      <c r="P15381" s="120"/>
    </row>
    <row r="15382" spans="1:16" ht="3" hidden="1" customHeight="1" x14ac:dyDescent="0.3">
      <c r="A15382" s="1" t="str">
        <f>+A15261</f>
        <v>NO</v>
      </c>
      <c r="E15382" s="121"/>
      <c r="F15382" s="122"/>
      <c r="G15382" s="122"/>
      <c r="H15382" s="122"/>
      <c r="I15382" s="122"/>
      <c r="J15382" s="122"/>
      <c r="K15382" s="122"/>
      <c r="L15382" s="123"/>
    </row>
    <row r="15383" spans="1:16" hidden="1" x14ac:dyDescent="0.3">
      <c r="A15383" s="1" t="str">
        <f>+IF(OR(C15385=""),"NO",1)</f>
        <v>NO</v>
      </c>
      <c r="E15383" s="346"/>
      <c r="F15383" s="347"/>
      <c r="G15383" s="347"/>
      <c r="H15383" s="347"/>
      <c r="I15383" s="347"/>
      <c r="J15383" s="347"/>
      <c r="K15383" s="347"/>
      <c r="L15383" s="347"/>
    </row>
    <row r="15384" spans="1:16" ht="4.5" hidden="1" customHeight="1" x14ac:dyDescent="0.3">
      <c r="A15384" s="1" t="str">
        <f>+A15385</f>
        <v>NO</v>
      </c>
      <c r="E15384" s="15"/>
      <c r="F15384" s="16"/>
      <c r="G15384" s="16"/>
      <c r="H15384" s="16"/>
      <c r="I15384" s="16"/>
      <c r="J15384" s="16"/>
      <c r="K15384" s="16"/>
      <c r="L15384" s="17"/>
    </row>
    <row r="15385" spans="1:16" ht="15.75" hidden="1" customHeight="1" x14ac:dyDescent="0.3">
      <c r="A15385" s="1" t="str">
        <f>+IF(OR(C15385=""),"NO",1)</f>
        <v>NO</v>
      </c>
      <c r="B15385" s="1">
        <f>1+MAX($B$1:B15384)</f>
        <v>124</v>
      </c>
      <c r="C15385" s="18" t="s">
        <v>124</v>
      </c>
      <c r="E15385" s="19" t="s">
        <v>124</v>
      </c>
      <c r="F15385" s="20"/>
      <c r="G15385" s="20"/>
      <c r="H15385" s="20"/>
      <c r="I15385" s="21"/>
      <c r="J15385" s="20"/>
      <c r="K15385" s="21"/>
      <c r="L15385" s="22"/>
    </row>
    <row r="15386" spans="1:16" hidden="1" x14ac:dyDescent="0.3">
      <c r="A15386" s="1" t="str">
        <f>A15385</f>
        <v>NO</v>
      </c>
      <c r="E15386" s="23" t="str">
        <f>+$E$11</f>
        <v>Integrantes</v>
      </c>
      <c r="F15386" s="24"/>
      <c r="G15386" s="24"/>
      <c r="H15386" s="24"/>
      <c r="I15386" s="24"/>
      <c r="J15386" s="24"/>
      <c r="K15386" s="25" t="str">
        <f>+$K$11</f>
        <v>Nit</v>
      </c>
      <c r="L15386" s="26" t="str">
        <f>+$L$11</f>
        <v>Part.</v>
      </c>
    </row>
    <row r="15387" spans="1:16" hidden="1" x14ac:dyDescent="0.3">
      <c r="A15387" s="1" t="str">
        <f>+A15386</f>
        <v>NO</v>
      </c>
      <c r="C15387" s="1" t="s">
        <v>124</v>
      </c>
      <c r="E15387" s="27" t="s">
        <v>124</v>
      </c>
      <c r="F15387" s="28"/>
      <c r="G15387" s="28"/>
      <c r="H15387" s="28"/>
      <c r="I15387" s="28"/>
      <c r="J15387" s="28"/>
      <c r="K15387" s="29" t="s">
        <v>124</v>
      </c>
      <c r="L15387" s="30" t="s">
        <v>124</v>
      </c>
    </row>
    <row r="15388" spans="1:16" hidden="1" x14ac:dyDescent="0.3">
      <c r="A15388" s="18" t="str">
        <f>+IF(OR(C15388=""),"NO",1)</f>
        <v>NO</v>
      </c>
      <c r="B15388" s="18"/>
      <c r="C15388" s="1" t="s">
        <v>124</v>
      </c>
      <c r="E15388" s="31" t="s">
        <v>124</v>
      </c>
      <c r="F15388" s="32"/>
      <c r="G15388" s="32"/>
      <c r="H15388" s="32"/>
      <c r="I15388" s="32"/>
      <c r="J15388" s="32"/>
      <c r="K15388" s="33" t="s">
        <v>124</v>
      </c>
      <c r="L15388" s="34" t="s">
        <v>124</v>
      </c>
    </row>
    <row r="15389" spans="1:16" hidden="1" x14ac:dyDescent="0.3">
      <c r="A15389" s="18" t="str">
        <f>+IF(OR(C15389=""),"NO",1)</f>
        <v>NO</v>
      </c>
      <c r="B15389" s="18"/>
      <c r="C15389" s="1" t="s">
        <v>124</v>
      </c>
      <c r="E15389" s="31" t="s">
        <v>124</v>
      </c>
      <c r="F15389" s="32"/>
      <c r="G15389" s="32"/>
      <c r="H15389" s="32"/>
      <c r="I15389" s="32"/>
      <c r="J15389" s="32"/>
      <c r="K15389" s="33" t="s">
        <v>124</v>
      </c>
      <c r="L15389" s="34" t="s">
        <v>124</v>
      </c>
    </row>
    <row r="15390" spans="1:16" hidden="1" x14ac:dyDescent="0.3">
      <c r="A15390" s="18" t="str">
        <f>+IF(OR(C15390=""),"NO",1)</f>
        <v>NO</v>
      </c>
      <c r="B15390" s="18"/>
      <c r="C15390" s="1" t="s">
        <v>124</v>
      </c>
      <c r="E15390" s="31" t="s">
        <v>13</v>
      </c>
      <c r="F15390" s="32"/>
      <c r="G15390" s="32"/>
      <c r="H15390" s="32"/>
      <c r="I15390" s="32"/>
      <c r="J15390" s="32"/>
      <c r="K15390" s="33"/>
      <c r="L15390" s="34"/>
    </row>
    <row r="15391" spans="1:16" hidden="1" x14ac:dyDescent="0.3">
      <c r="A15391" s="18" t="str">
        <f>+IF(OR(C15391=""),"NO",1)</f>
        <v>NO</v>
      </c>
      <c r="B15391" s="18"/>
      <c r="C15391" s="1" t="s">
        <v>124</v>
      </c>
      <c r="E15391" s="31" t="s">
        <v>13</v>
      </c>
      <c r="F15391" s="32"/>
      <c r="G15391" s="32"/>
      <c r="H15391" s="32"/>
      <c r="I15391" s="32"/>
      <c r="J15391" s="32"/>
      <c r="K15391" s="33"/>
      <c r="L15391" s="34"/>
    </row>
    <row r="15392" spans="1:16" hidden="1" x14ac:dyDescent="0.3">
      <c r="A15392" s="18" t="str">
        <f>+IF(OR(C15392=""),"NO",1)</f>
        <v>NO</v>
      </c>
      <c r="B15392" s="18"/>
      <c r="C15392" s="1" t="s">
        <v>124</v>
      </c>
      <c r="E15392" s="35" t="s">
        <v>13</v>
      </c>
      <c r="F15392" s="36"/>
      <c r="G15392" s="36"/>
      <c r="H15392" s="36"/>
      <c r="I15392" s="36"/>
      <c r="J15392" s="36"/>
      <c r="K15392" s="37"/>
      <c r="L15392" s="38"/>
    </row>
    <row r="15393" spans="1:12" ht="5.15" hidden="1" customHeight="1" x14ac:dyDescent="0.3">
      <c r="A15393" s="1" t="str">
        <f>+A15385</f>
        <v>NO</v>
      </c>
      <c r="E15393" s="39"/>
      <c r="F15393" s="39"/>
      <c r="G15393" s="39"/>
      <c r="H15393" s="39"/>
      <c r="I15393" s="39"/>
      <c r="J15393" s="39"/>
      <c r="K15393" s="39"/>
      <c r="L15393" s="39"/>
    </row>
    <row r="15394" spans="1:12" ht="15.75" hidden="1" customHeight="1" x14ac:dyDescent="0.3">
      <c r="A15394" s="1" t="str">
        <f>+A15385</f>
        <v>NO</v>
      </c>
      <c r="E15394" s="40" t="str">
        <f>+$E$19</f>
        <v>RESULTADO DE EVALUACIÓN TÉCNICA</v>
      </c>
      <c r="F15394" s="41"/>
      <c r="G15394" s="41"/>
      <c r="H15394" s="41"/>
      <c r="I15394" s="41"/>
      <c r="J15394" s="41"/>
      <c r="K15394" s="41"/>
      <c r="L15394" s="42"/>
    </row>
    <row r="15395" spans="1:12" hidden="1" x14ac:dyDescent="0.3">
      <c r="A15395" s="1" t="str">
        <f>+A15385</f>
        <v>NO</v>
      </c>
      <c r="E15395" s="43"/>
      <c r="F15395" s="44" t="str">
        <f>+$F$20</f>
        <v>Experiencia</v>
      </c>
      <c r="G15395" s="45"/>
      <c r="H15395" s="45"/>
      <c r="I15395" s="45"/>
      <c r="J15395" s="45"/>
      <c r="K15395" s="46"/>
      <c r="L15395" s="47" t="s">
        <v>124</v>
      </c>
    </row>
    <row r="15396" spans="1:12" hidden="1" x14ac:dyDescent="0.3">
      <c r="A15396" s="1" t="str">
        <f>+A15385</f>
        <v>NO</v>
      </c>
      <c r="E15396" s="348" t="str">
        <f>+$E$21</f>
        <v>OBSERVACIONES RESPECTO A LA EVALUACIÓN DE EXPERIENCIA</v>
      </c>
      <c r="F15396" s="308"/>
      <c r="G15396" s="308"/>
      <c r="H15396" s="308"/>
      <c r="I15396" s="308"/>
      <c r="J15396" s="308"/>
      <c r="K15396" s="308"/>
      <c r="L15396" s="349"/>
    </row>
    <row r="15397" spans="1:12" hidden="1" x14ac:dyDescent="0.3">
      <c r="A15397" s="1" t="str">
        <f>+A15385</f>
        <v>NO</v>
      </c>
      <c r="E15397" s="350" t="s">
        <v>124</v>
      </c>
      <c r="F15397" s="351"/>
      <c r="G15397" s="351"/>
      <c r="H15397" s="351"/>
      <c r="I15397" s="351"/>
      <c r="J15397" s="351"/>
      <c r="K15397" s="351"/>
      <c r="L15397" s="352"/>
    </row>
    <row r="15398" spans="1:12" ht="5.15" hidden="1" customHeight="1" x14ac:dyDescent="0.3">
      <c r="A15398" s="1" t="str">
        <f>+A15385</f>
        <v>NO</v>
      </c>
      <c r="E15398" s="39"/>
      <c r="F15398" s="39"/>
      <c r="G15398" s="39"/>
      <c r="H15398" s="39"/>
      <c r="I15398" s="39"/>
      <c r="J15398" s="39"/>
      <c r="K15398" s="39"/>
      <c r="L15398" s="39"/>
    </row>
    <row r="15399" spans="1:12" ht="12.75" hidden="1" customHeight="1" x14ac:dyDescent="0.3">
      <c r="A15399" s="1" t="str">
        <f>+A15385</f>
        <v>NO</v>
      </c>
      <c r="E15399" s="40" t="str">
        <f>+$E$24</f>
        <v>EXPERIENCIA HABILITANTE: CONTRATOS PRESENTADOS</v>
      </c>
      <c r="F15399" s="41"/>
      <c r="G15399" s="41"/>
      <c r="H15399" s="41"/>
      <c r="I15399" s="41"/>
      <c r="J15399" s="41"/>
      <c r="K15399" s="41"/>
      <c r="L15399" s="42"/>
    </row>
    <row r="15400" spans="1:12" ht="8.5" hidden="1" customHeight="1" x14ac:dyDescent="0.3">
      <c r="A15400" s="1" t="str">
        <f>+A15385</f>
        <v>NO</v>
      </c>
      <c r="E15400" s="49"/>
      <c r="F15400" s="50"/>
      <c r="G15400" s="51"/>
      <c r="H15400" s="51"/>
      <c r="I15400" s="51"/>
      <c r="J15400" s="51"/>
      <c r="K15400" s="51"/>
      <c r="L15400" s="52"/>
    </row>
    <row r="15401" spans="1:12" hidden="1" x14ac:dyDescent="0.3">
      <c r="A15401" s="18" t="str">
        <f>+IF(OR(C15401=""),"NO",1)</f>
        <v>NO</v>
      </c>
      <c r="B15401" s="18"/>
      <c r="C15401" s="1" t="s">
        <v>124</v>
      </c>
      <c r="E15401" s="329">
        <v>1</v>
      </c>
      <c r="F15401" s="53" t="str">
        <f>+$F$26</f>
        <v>OBJETO</v>
      </c>
      <c r="G15401" s="332" t="s">
        <v>124</v>
      </c>
      <c r="H15401" s="333"/>
      <c r="I15401" s="333"/>
      <c r="J15401" s="333"/>
      <c r="K15401" s="333"/>
      <c r="L15401" s="334"/>
    </row>
    <row r="15402" spans="1:12" hidden="1" x14ac:dyDescent="0.3">
      <c r="A15402" s="18" t="str">
        <f>+IF(OR(C15401=""),"NO",1)</f>
        <v>NO</v>
      </c>
      <c r="B15402" s="18"/>
      <c r="E15402" s="330"/>
      <c r="F15402" s="54" t="str">
        <f>+$F$27</f>
        <v>CONTRATANTE</v>
      </c>
      <c r="G15402" s="335" t="s">
        <v>124</v>
      </c>
      <c r="H15402" s="310"/>
      <c r="I15402" s="310"/>
      <c r="J15402" s="310"/>
      <c r="K15402" s="310"/>
      <c r="L15402" s="336"/>
    </row>
    <row r="15403" spans="1:12" hidden="1" x14ac:dyDescent="0.3">
      <c r="A15403" s="18" t="str">
        <f>+IF(OR(C15401=""),"NO",1)</f>
        <v>NO</v>
      </c>
      <c r="B15403" s="18"/>
      <c r="E15403" s="330"/>
      <c r="F15403" s="54" t="str">
        <f>+$F$28</f>
        <v>APORTANTE</v>
      </c>
      <c r="G15403" s="337" t="s">
        <v>124</v>
      </c>
      <c r="H15403" s="338"/>
      <c r="I15403" s="338"/>
      <c r="J15403" s="338"/>
      <c r="K15403" s="338"/>
      <c r="L15403" s="339"/>
    </row>
    <row r="15404" spans="1:12" hidden="1" x14ac:dyDescent="0.3">
      <c r="A15404" s="18" t="str">
        <f>+IF(OR(C15401=""),"NO",1)</f>
        <v>NO</v>
      </c>
      <c r="B15404" s="18"/>
      <c r="E15404" s="330"/>
      <c r="F15404" s="54" t="str">
        <f>+$F$29</f>
        <v>VALOR /SMMLV)</v>
      </c>
      <c r="G15404" s="55" t="s">
        <v>124</v>
      </c>
      <c r="H15404" s="56" t="str">
        <f>+$H$29</f>
        <v>% PART..</v>
      </c>
      <c r="I15404" s="57" t="s">
        <v>124</v>
      </c>
      <c r="J15404" s="58" t="str">
        <f>+$J$29</f>
        <v>VALOR ACREDITADO</v>
      </c>
      <c r="K15404" s="59"/>
      <c r="L15404" s="47" t="s">
        <v>124</v>
      </c>
    </row>
    <row r="15405" spans="1:12" hidden="1" x14ac:dyDescent="0.3">
      <c r="A15405" s="18" t="str">
        <f>+IF(OR(C15401=""),"NO",1)</f>
        <v>NO</v>
      </c>
      <c r="B15405" s="18"/>
      <c r="E15405" s="330"/>
      <c r="F15405" s="60" t="str">
        <f>+$F$30</f>
        <v>EXPERIENCIA APORTADA</v>
      </c>
      <c r="G15405" s="340" t="s">
        <v>124</v>
      </c>
      <c r="H15405" s="341"/>
      <c r="I15405" s="341"/>
      <c r="J15405" s="341"/>
      <c r="K15405" s="341"/>
      <c r="L15405" s="342"/>
    </row>
    <row r="15406" spans="1:12" hidden="1" x14ac:dyDescent="0.3">
      <c r="A15406" s="18" t="str">
        <f>+IF(OR(C15401=""),"NO",1)</f>
        <v>NO</v>
      </c>
      <c r="B15406" s="18"/>
      <c r="E15406" s="331"/>
      <c r="F15406" s="62" t="str">
        <f>+$F$31</f>
        <v>OBSERVACIÓN</v>
      </c>
      <c r="G15406" s="343" t="s">
        <v>124</v>
      </c>
      <c r="H15406" s="344"/>
      <c r="I15406" s="344"/>
      <c r="J15406" s="344"/>
      <c r="K15406" s="344"/>
      <c r="L15406" s="345"/>
    </row>
    <row r="15407" spans="1:12" ht="8.5" hidden="1" customHeight="1" x14ac:dyDescent="0.3">
      <c r="A15407" s="18" t="str">
        <f>+IF(OR(C15401=""),"NO",1)</f>
        <v>NO</v>
      </c>
      <c r="B15407" s="18"/>
      <c r="E15407" s="49"/>
      <c r="F15407" s="50"/>
      <c r="G15407" s="51"/>
      <c r="H15407" s="51"/>
      <c r="I15407" s="51"/>
      <c r="J15407" s="51"/>
      <c r="K15407" s="51"/>
      <c r="L15407" s="52"/>
    </row>
    <row r="15408" spans="1:12" hidden="1" x14ac:dyDescent="0.3">
      <c r="A15408" s="18" t="str">
        <f t="shared" ref="A15408" si="5166">+IF(OR(C15408=""),"NO",1)</f>
        <v>NO</v>
      </c>
      <c r="B15408" s="18"/>
      <c r="C15408" s="1" t="s">
        <v>124</v>
      </c>
      <c r="E15408" s="329">
        <v>2</v>
      </c>
      <c r="F15408" s="53" t="str">
        <f>+$F$26</f>
        <v>OBJETO</v>
      </c>
      <c r="G15408" s="332" t="s">
        <v>124</v>
      </c>
      <c r="H15408" s="333"/>
      <c r="I15408" s="333"/>
      <c r="J15408" s="333"/>
      <c r="K15408" s="333"/>
      <c r="L15408" s="334"/>
    </row>
    <row r="15409" spans="1:12" hidden="1" x14ac:dyDescent="0.3">
      <c r="A15409" s="18" t="str">
        <f t="shared" ref="A15409" si="5167">+IF(OR(C15408=""),"NO",1)</f>
        <v>NO</v>
      </c>
      <c r="B15409" s="18"/>
      <c r="E15409" s="330"/>
      <c r="F15409" s="54" t="str">
        <f>+$F$27</f>
        <v>CONTRATANTE</v>
      </c>
      <c r="G15409" s="335" t="s">
        <v>124</v>
      </c>
      <c r="H15409" s="310"/>
      <c r="I15409" s="310"/>
      <c r="J15409" s="310"/>
      <c r="K15409" s="310"/>
      <c r="L15409" s="336"/>
    </row>
    <row r="15410" spans="1:12" hidden="1" x14ac:dyDescent="0.3">
      <c r="A15410" s="18" t="str">
        <f t="shared" ref="A15410" si="5168">+IF(OR(C15408=""),"NO",1)</f>
        <v>NO</v>
      </c>
      <c r="B15410" s="18"/>
      <c r="E15410" s="330"/>
      <c r="F15410" s="54" t="str">
        <f>+$F$28</f>
        <v>APORTANTE</v>
      </c>
      <c r="G15410" s="337" t="s">
        <v>124</v>
      </c>
      <c r="H15410" s="338"/>
      <c r="I15410" s="338"/>
      <c r="J15410" s="338"/>
      <c r="K15410" s="338"/>
      <c r="L15410" s="339"/>
    </row>
    <row r="15411" spans="1:12" hidden="1" x14ac:dyDescent="0.3">
      <c r="A15411" s="18" t="str">
        <f t="shared" ref="A15411" si="5169">+IF(OR(C15408=""),"NO",1)</f>
        <v>NO</v>
      </c>
      <c r="B15411" s="18"/>
      <c r="E15411" s="330"/>
      <c r="F15411" s="54" t="str">
        <f>+$F$29</f>
        <v>VALOR /SMMLV)</v>
      </c>
      <c r="G15411" s="55" t="s">
        <v>124</v>
      </c>
      <c r="H15411" s="56" t="str">
        <f>+$H$29</f>
        <v>% PART..</v>
      </c>
      <c r="I15411" s="57" t="s">
        <v>124</v>
      </c>
      <c r="J15411" s="58" t="str">
        <f>+$J$29</f>
        <v>VALOR ACREDITADO</v>
      </c>
      <c r="K15411" s="59"/>
      <c r="L15411" s="47" t="s">
        <v>124</v>
      </c>
    </row>
    <row r="15412" spans="1:12" hidden="1" x14ac:dyDescent="0.3">
      <c r="A15412" s="18" t="str">
        <f t="shared" ref="A15412" si="5170">+IF(OR(C15408=""),"NO",1)</f>
        <v>NO</v>
      </c>
      <c r="B15412" s="18"/>
      <c r="E15412" s="330"/>
      <c r="F15412" s="60" t="str">
        <f>+$F$30</f>
        <v>EXPERIENCIA APORTADA</v>
      </c>
      <c r="G15412" s="340" t="s">
        <v>124</v>
      </c>
      <c r="H15412" s="341"/>
      <c r="I15412" s="341"/>
      <c r="J15412" s="341"/>
      <c r="K15412" s="341"/>
      <c r="L15412" s="342"/>
    </row>
    <row r="15413" spans="1:12" hidden="1" x14ac:dyDescent="0.3">
      <c r="A15413" s="18" t="str">
        <f t="shared" ref="A15413" si="5171">+IF(OR(C15408=""),"NO",1)</f>
        <v>NO</v>
      </c>
      <c r="B15413" s="18"/>
      <c r="E15413" s="331"/>
      <c r="F15413" s="62" t="str">
        <f>+$F$31</f>
        <v>OBSERVACIÓN</v>
      </c>
      <c r="G15413" s="343" t="s">
        <v>124</v>
      </c>
      <c r="H15413" s="344"/>
      <c r="I15413" s="344"/>
      <c r="J15413" s="344"/>
      <c r="K15413" s="344"/>
      <c r="L15413" s="345"/>
    </row>
    <row r="15414" spans="1:12" ht="8.5" hidden="1" customHeight="1" x14ac:dyDescent="0.3">
      <c r="A15414" s="18" t="str">
        <f t="shared" ref="A15414" si="5172">+IF(OR(C15408=""),"NO",1)</f>
        <v>NO</v>
      </c>
      <c r="B15414" s="18"/>
      <c r="E15414" s="49"/>
      <c r="F15414" s="50"/>
      <c r="G15414" s="51"/>
      <c r="H15414" s="51"/>
      <c r="I15414" s="51"/>
      <c r="J15414" s="51"/>
      <c r="K15414" s="51"/>
      <c r="L15414" s="52"/>
    </row>
    <row r="15415" spans="1:12" hidden="1" x14ac:dyDescent="0.3">
      <c r="A15415" s="18" t="str">
        <f t="shared" ref="A15415" si="5173">+IF(OR(C15415=""),"NO",1)</f>
        <v>NO</v>
      </c>
      <c r="B15415" s="18"/>
      <c r="C15415" s="1" t="s">
        <v>124</v>
      </c>
      <c r="E15415" s="329">
        <v>3</v>
      </c>
      <c r="F15415" s="53" t="str">
        <f>+$F$26</f>
        <v>OBJETO</v>
      </c>
      <c r="G15415" s="332" t="s">
        <v>124</v>
      </c>
      <c r="H15415" s="333"/>
      <c r="I15415" s="333"/>
      <c r="J15415" s="333"/>
      <c r="K15415" s="333"/>
      <c r="L15415" s="334"/>
    </row>
    <row r="15416" spans="1:12" hidden="1" x14ac:dyDescent="0.3">
      <c r="A15416" s="18" t="str">
        <f t="shared" ref="A15416" si="5174">+IF(OR(C15415=""),"NO",1)</f>
        <v>NO</v>
      </c>
      <c r="B15416" s="18"/>
      <c r="E15416" s="330"/>
      <c r="F15416" s="54" t="str">
        <f>+$F$27</f>
        <v>CONTRATANTE</v>
      </c>
      <c r="G15416" s="335" t="s">
        <v>124</v>
      </c>
      <c r="H15416" s="310"/>
      <c r="I15416" s="310"/>
      <c r="J15416" s="310"/>
      <c r="K15416" s="310"/>
      <c r="L15416" s="336"/>
    </row>
    <row r="15417" spans="1:12" hidden="1" x14ac:dyDescent="0.3">
      <c r="A15417" s="18" t="str">
        <f t="shared" ref="A15417" si="5175">+IF(OR(C15415=""),"NO",1)</f>
        <v>NO</v>
      </c>
      <c r="B15417" s="18"/>
      <c r="E15417" s="330"/>
      <c r="F15417" s="54" t="str">
        <f>+$F$28</f>
        <v>APORTANTE</v>
      </c>
      <c r="G15417" s="337" t="s">
        <v>124</v>
      </c>
      <c r="H15417" s="338"/>
      <c r="I15417" s="338"/>
      <c r="J15417" s="338"/>
      <c r="K15417" s="338"/>
      <c r="L15417" s="339"/>
    </row>
    <row r="15418" spans="1:12" hidden="1" x14ac:dyDescent="0.3">
      <c r="A15418" s="18" t="str">
        <f t="shared" ref="A15418" si="5176">+IF(OR(C15415=""),"NO",1)</f>
        <v>NO</v>
      </c>
      <c r="B15418" s="18"/>
      <c r="E15418" s="330"/>
      <c r="F15418" s="54" t="str">
        <f>+$F$29</f>
        <v>VALOR /SMMLV)</v>
      </c>
      <c r="G15418" s="55" t="s">
        <v>124</v>
      </c>
      <c r="H15418" s="56" t="str">
        <f>+$H$29</f>
        <v>% PART..</v>
      </c>
      <c r="I15418" s="57" t="s">
        <v>124</v>
      </c>
      <c r="J15418" s="58" t="str">
        <f>+$J$29</f>
        <v>VALOR ACREDITADO</v>
      </c>
      <c r="K15418" s="59"/>
      <c r="L15418" s="47" t="s">
        <v>124</v>
      </c>
    </row>
    <row r="15419" spans="1:12" hidden="1" x14ac:dyDescent="0.3">
      <c r="A15419" s="18" t="str">
        <f t="shared" ref="A15419" si="5177">+IF(OR(C15415=""),"NO",1)</f>
        <v>NO</v>
      </c>
      <c r="B15419" s="18"/>
      <c r="E15419" s="330"/>
      <c r="F15419" s="60" t="str">
        <f>+$F$30</f>
        <v>EXPERIENCIA APORTADA</v>
      </c>
      <c r="G15419" s="340" t="s">
        <v>124</v>
      </c>
      <c r="H15419" s="341"/>
      <c r="I15419" s="341"/>
      <c r="J15419" s="341"/>
      <c r="K15419" s="341"/>
      <c r="L15419" s="342"/>
    </row>
    <row r="15420" spans="1:12" hidden="1" x14ac:dyDescent="0.3">
      <c r="A15420" s="18" t="str">
        <f t="shared" ref="A15420" si="5178">+IF(OR(C15415=""),"NO",1)</f>
        <v>NO</v>
      </c>
      <c r="B15420" s="18"/>
      <c r="E15420" s="331"/>
      <c r="F15420" s="62" t="str">
        <f>+$F$31</f>
        <v>OBSERVACIÓN</v>
      </c>
      <c r="G15420" s="343" t="s">
        <v>124</v>
      </c>
      <c r="H15420" s="344"/>
      <c r="I15420" s="344"/>
      <c r="J15420" s="344"/>
      <c r="K15420" s="344"/>
      <c r="L15420" s="345"/>
    </row>
    <row r="15421" spans="1:12" ht="8.5" hidden="1" customHeight="1" x14ac:dyDescent="0.3">
      <c r="A15421" s="18" t="str">
        <f t="shared" ref="A15421" si="5179">+IF(OR(C15415=""),"NO",1)</f>
        <v>NO</v>
      </c>
      <c r="B15421" s="18"/>
      <c r="E15421" s="49"/>
      <c r="F15421" s="50"/>
      <c r="G15421" s="51"/>
      <c r="H15421" s="51"/>
      <c r="I15421" s="51"/>
      <c r="J15421" s="51"/>
      <c r="K15421" s="51"/>
      <c r="L15421" s="52"/>
    </row>
    <row r="15422" spans="1:12" hidden="1" x14ac:dyDescent="0.3">
      <c r="A15422" s="18" t="str">
        <f t="shared" ref="A15422" si="5180">+IF(OR(C15422=""),"NO",1)</f>
        <v>NO</v>
      </c>
      <c r="B15422" s="18"/>
      <c r="C15422" s="1" t="s">
        <v>124</v>
      </c>
      <c r="E15422" s="329">
        <v>4</v>
      </c>
      <c r="F15422" s="53" t="str">
        <f>+$F$26</f>
        <v>OBJETO</v>
      </c>
      <c r="G15422" s="332" t="s">
        <v>124</v>
      </c>
      <c r="H15422" s="333"/>
      <c r="I15422" s="333"/>
      <c r="J15422" s="333"/>
      <c r="K15422" s="333"/>
      <c r="L15422" s="334"/>
    </row>
    <row r="15423" spans="1:12" hidden="1" x14ac:dyDescent="0.3">
      <c r="A15423" s="18" t="str">
        <f t="shared" ref="A15423" si="5181">+IF(OR(C15422=""),"NO",1)</f>
        <v>NO</v>
      </c>
      <c r="B15423" s="18"/>
      <c r="E15423" s="330"/>
      <c r="F15423" s="54" t="str">
        <f>+$F$27</f>
        <v>CONTRATANTE</v>
      </c>
      <c r="G15423" s="335" t="s">
        <v>124</v>
      </c>
      <c r="H15423" s="310"/>
      <c r="I15423" s="310"/>
      <c r="J15423" s="310"/>
      <c r="K15423" s="310"/>
      <c r="L15423" s="336"/>
    </row>
    <row r="15424" spans="1:12" hidden="1" x14ac:dyDescent="0.3">
      <c r="A15424" s="18" t="str">
        <f t="shared" ref="A15424" si="5182">+IF(OR(C15422=""),"NO",1)</f>
        <v>NO</v>
      </c>
      <c r="B15424" s="18"/>
      <c r="E15424" s="330"/>
      <c r="F15424" s="54" t="str">
        <f>+$F$28</f>
        <v>APORTANTE</v>
      </c>
      <c r="G15424" s="337" t="s">
        <v>124</v>
      </c>
      <c r="H15424" s="338"/>
      <c r="I15424" s="338"/>
      <c r="J15424" s="338"/>
      <c r="K15424" s="338"/>
      <c r="L15424" s="339"/>
    </row>
    <row r="15425" spans="1:12" hidden="1" x14ac:dyDescent="0.3">
      <c r="A15425" s="18" t="str">
        <f t="shared" ref="A15425" si="5183">+IF(OR(C15422=""),"NO",1)</f>
        <v>NO</v>
      </c>
      <c r="B15425" s="18"/>
      <c r="E15425" s="330"/>
      <c r="F15425" s="54" t="str">
        <f>+$F$29</f>
        <v>VALOR /SMMLV)</v>
      </c>
      <c r="G15425" s="55" t="s">
        <v>124</v>
      </c>
      <c r="H15425" s="56" t="str">
        <f>+$H$29</f>
        <v>% PART..</v>
      </c>
      <c r="I15425" s="57" t="s">
        <v>124</v>
      </c>
      <c r="J15425" s="58" t="str">
        <f>+$J$29</f>
        <v>VALOR ACREDITADO</v>
      </c>
      <c r="K15425" s="59"/>
      <c r="L15425" s="47" t="s">
        <v>124</v>
      </c>
    </row>
    <row r="15426" spans="1:12" hidden="1" x14ac:dyDescent="0.3">
      <c r="A15426" s="18" t="str">
        <f t="shared" ref="A15426" si="5184">+IF(OR(C15422=""),"NO",1)</f>
        <v>NO</v>
      </c>
      <c r="B15426" s="18"/>
      <c r="E15426" s="330"/>
      <c r="F15426" s="60" t="str">
        <f>+$F$30</f>
        <v>EXPERIENCIA APORTADA</v>
      </c>
      <c r="G15426" s="340" t="s">
        <v>124</v>
      </c>
      <c r="H15426" s="341"/>
      <c r="I15426" s="341"/>
      <c r="J15426" s="341"/>
      <c r="K15426" s="341"/>
      <c r="L15426" s="342"/>
    </row>
    <row r="15427" spans="1:12" hidden="1" x14ac:dyDescent="0.3">
      <c r="A15427" s="18" t="str">
        <f t="shared" ref="A15427" si="5185">+IF(OR(C15422=""),"NO",1)</f>
        <v>NO</v>
      </c>
      <c r="B15427" s="18"/>
      <c r="E15427" s="331"/>
      <c r="F15427" s="62" t="str">
        <f>+$F$31</f>
        <v>OBSERVACIÓN</v>
      </c>
      <c r="G15427" s="343" t="s">
        <v>124</v>
      </c>
      <c r="H15427" s="344"/>
      <c r="I15427" s="344"/>
      <c r="J15427" s="344"/>
      <c r="K15427" s="344"/>
      <c r="L15427" s="345"/>
    </row>
    <row r="15428" spans="1:12" ht="8.5" hidden="1" customHeight="1" x14ac:dyDescent="0.3">
      <c r="A15428" s="18" t="str">
        <f t="shared" ref="A15428" si="5186">+IF(OR(C15422=""),"NO",1)</f>
        <v>NO</v>
      </c>
      <c r="B15428" s="18"/>
      <c r="E15428" s="49"/>
      <c r="F15428" s="50"/>
      <c r="G15428" s="51"/>
      <c r="H15428" s="51"/>
      <c r="I15428" s="51"/>
      <c r="J15428" s="51"/>
      <c r="K15428" s="51"/>
      <c r="L15428" s="52"/>
    </row>
    <row r="15429" spans="1:12" hidden="1" x14ac:dyDescent="0.3">
      <c r="A15429" s="18" t="str">
        <f t="shared" ref="A15429" si="5187">+IF(OR(C15429=""),"NO",1)</f>
        <v>NO</v>
      </c>
      <c r="B15429" s="18"/>
      <c r="C15429" s="1" t="s">
        <v>124</v>
      </c>
      <c r="E15429" s="329">
        <v>5</v>
      </c>
      <c r="F15429" s="53" t="str">
        <f>+$F$26</f>
        <v>OBJETO</v>
      </c>
      <c r="G15429" s="332" t="s">
        <v>124</v>
      </c>
      <c r="H15429" s="333"/>
      <c r="I15429" s="333"/>
      <c r="J15429" s="333"/>
      <c r="K15429" s="333"/>
      <c r="L15429" s="334"/>
    </row>
    <row r="15430" spans="1:12" hidden="1" x14ac:dyDescent="0.3">
      <c r="A15430" s="18" t="str">
        <f t="shared" ref="A15430" si="5188">+IF(OR(C15429=""),"NO",1)</f>
        <v>NO</v>
      </c>
      <c r="B15430" s="18"/>
      <c r="E15430" s="330"/>
      <c r="F15430" s="54" t="str">
        <f>+$F$27</f>
        <v>CONTRATANTE</v>
      </c>
      <c r="G15430" s="335" t="s">
        <v>124</v>
      </c>
      <c r="H15430" s="310"/>
      <c r="I15430" s="310"/>
      <c r="J15430" s="310"/>
      <c r="K15430" s="310"/>
      <c r="L15430" s="336"/>
    </row>
    <row r="15431" spans="1:12" hidden="1" x14ac:dyDescent="0.3">
      <c r="A15431" s="18" t="str">
        <f t="shared" ref="A15431" si="5189">+IF(OR(C15429=""),"NO",1)</f>
        <v>NO</v>
      </c>
      <c r="B15431" s="18"/>
      <c r="E15431" s="330"/>
      <c r="F15431" s="54" t="str">
        <f>+$F$28</f>
        <v>APORTANTE</v>
      </c>
      <c r="G15431" s="337" t="s">
        <v>124</v>
      </c>
      <c r="H15431" s="338"/>
      <c r="I15431" s="338"/>
      <c r="J15431" s="338"/>
      <c r="K15431" s="338"/>
      <c r="L15431" s="339"/>
    </row>
    <row r="15432" spans="1:12" hidden="1" x14ac:dyDescent="0.3">
      <c r="A15432" s="18" t="str">
        <f t="shared" ref="A15432" si="5190">+IF(OR(C15429=""),"NO",1)</f>
        <v>NO</v>
      </c>
      <c r="B15432" s="18"/>
      <c r="E15432" s="330"/>
      <c r="F15432" s="54" t="str">
        <f>+$F$29</f>
        <v>VALOR /SMMLV)</v>
      </c>
      <c r="G15432" s="55" t="s">
        <v>124</v>
      </c>
      <c r="H15432" s="56" t="str">
        <f>+$H$29</f>
        <v>% PART..</v>
      </c>
      <c r="I15432" s="57" t="s">
        <v>124</v>
      </c>
      <c r="J15432" s="58" t="str">
        <f>+$J$29</f>
        <v>VALOR ACREDITADO</v>
      </c>
      <c r="K15432" s="59"/>
      <c r="L15432" s="47" t="s">
        <v>124</v>
      </c>
    </row>
    <row r="15433" spans="1:12" hidden="1" x14ac:dyDescent="0.3">
      <c r="A15433" s="18" t="str">
        <f t="shared" ref="A15433" si="5191">+IF(OR(C15429=""),"NO",1)</f>
        <v>NO</v>
      </c>
      <c r="B15433" s="18"/>
      <c r="E15433" s="330"/>
      <c r="F15433" s="60" t="str">
        <f>+$F$30</f>
        <v>EXPERIENCIA APORTADA</v>
      </c>
      <c r="G15433" s="340" t="s">
        <v>124</v>
      </c>
      <c r="H15433" s="341"/>
      <c r="I15433" s="341"/>
      <c r="J15433" s="341"/>
      <c r="K15433" s="341"/>
      <c r="L15433" s="342"/>
    </row>
    <row r="15434" spans="1:12" hidden="1" x14ac:dyDescent="0.3">
      <c r="A15434" s="18" t="str">
        <f t="shared" ref="A15434" si="5192">+IF(OR(C15429=""),"NO",1)</f>
        <v>NO</v>
      </c>
      <c r="B15434" s="18"/>
      <c r="E15434" s="331"/>
      <c r="F15434" s="62" t="str">
        <f>+$F$31</f>
        <v>OBSERVACIÓN</v>
      </c>
      <c r="G15434" s="343" t="s">
        <v>124</v>
      </c>
      <c r="H15434" s="344"/>
      <c r="I15434" s="344"/>
      <c r="J15434" s="344"/>
      <c r="K15434" s="344"/>
      <c r="L15434" s="345"/>
    </row>
    <row r="15435" spans="1:12" ht="8.5" hidden="1" customHeight="1" x14ac:dyDescent="0.3">
      <c r="A15435" s="18" t="str">
        <f t="shared" ref="A15435" si="5193">+IF(OR(C15429=""),"NO",1)</f>
        <v>NO</v>
      </c>
      <c r="B15435" s="18"/>
      <c r="E15435" s="49"/>
      <c r="F15435" s="50"/>
      <c r="G15435" s="51"/>
      <c r="H15435" s="51"/>
      <c r="I15435" s="51"/>
      <c r="J15435" s="51"/>
      <c r="K15435" s="51"/>
      <c r="L15435" s="52"/>
    </row>
    <row r="15436" spans="1:12" hidden="1" x14ac:dyDescent="0.3">
      <c r="A15436" s="18" t="str">
        <f t="shared" ref="A15436" si="5194">+IF(OR(C15436=""),"NO",1)</f>
        <v>NO</v>
      </c>
      <c r="B15436" s="18"/>
      <c r="C15436" s="1" t="s">
        <v>124</v>
      </c>
      <c r="E15436" s="329">
        <v>6</v>
      </c>
      <c r="F15436" s="53" t="str">
        <f>+$F$26</f>
        <v>OBJETO</v>
      </c>
      <c r="G15436" s="332" t="s">
        <v>124</v>
      </c>
      <c r="H15436" s="333"/>
      <c r="I15436" s="333"/>
      <c r="J15436" s="333"/>
      <c r="K15436" s="333"/>
      <c r="L15436" s="334"/>
    </row>
    <row r="15437" spans="1:12" hidden="1" x14ac:dyDescent="0.3">
      <c r="A15437" s="18" t="str">
        <f t="shared" ref="A15437" si="5195">+IF(OR(C15436=""),"NO",1)</f>
        <v>NO</v>
      </c>
      <c r="B15437" s="18"/>
      <c r="E15437" s="330"/>
      <c r="F15437" s="54" t="str">
        <f>+$F$27</f>
        <v>CONTRATANTE</v>
      </c>
      <c r="G15437" s="335" t="s">
        <v>124</v>
      </c>
      <c r="H15437" s="310"/>
      <c r="I15437" s="310"/>
      <c r="J15437" s="310"/>
      <c r="K15437" s="310"/>
      <c r="L15437" s="336"/>
    </row>
    <row r="15438" spans="1:12" hidden="1" x14ac:dyDescent="0.3">
      <c r="A15438" s="18" t="str">
        <f t="shared" ref="A15438" si="5196">+IF(OR(C15436=""),"NO",1)</f>
        <v>NO</v>
      </c>
      <c r="B15438" s="18"/>
      <c r="E15438" s="330"/>
      <c r="F15438" s="54" t="str">
        <f>+$F$28</f>
        <v>APORTANTE</v>
      </c>
      <c r="G15438" s="337" t="s">
        <v>124</v>
      </c>
      <c r="H15438" s="338"/>
      <c r="I15438" s="338"/>
      <c r="J15438" s="338"/>
      <c r="K15438" s="338"/>
      <c r="L15438" s="339"/>
    </row>
    <row r="15439" spans="1:12" hidden="1" x14ac:dyDescent="0.3">
      <c r="A15439" s="18" t="str">
        <f t="shared" ref="A15439" si="5197">+IF(OR(C15436=""),"NO",1)</f>
        <v>NO</v>
      </c>
      <c r="B15439" s="18"/>
      <c r="E15439" s="330"/>
      <c r="F15439" s="54" t="str">
        <f>+$F$29</f>
        <v>VALOR /SMMLV)</v>
      </c>
      <c r="G15439" s="55" t="s">
        <v>124</v>
      </c>
      <c r="H15439" s="56" t="str">
        <f>+$H$29</f>
        <v>% PART..</v>
      </c>
      <c r="I15439" s="57" t="s">
        <v>124</v>
      </c>
      <c r="J15439" s="58" t="str">
        <f>+$J$29</f>
        <v>VALOR ACREDITADO</v>
      </c>
      <c r="K15439" s="59"/>
      <c r="L15439" s="47" t="s">
        <v>124</v>
      </c>
    </row>
    <row r="15440" spans="1:12" hidden="1" x14ac:dyDescent="0.3">
      <c r="A15440" s="18" t="str">
        <f t="shared" ref="A15440" si="5198">+IF(OR(C15436=""),"NO",1)</f>
        <v>NO</v>
      </c>
      <c r="B15440" s="18"/>
      <c r="E15440" s="330"/>
      <c r="F15440" s="60" t="str">
        <f>+$F$30</f>
        <v>EXPERIENCIA APORTADA</v>
      </c>
      <c r="G15440" s="340" t="s">
        <v>124</v>
      </c>
      <c r="H15440" s="341"/>
      <c r="I15440" s="341"/>
      <c r="J15440" s="341"/>
      <c r="K15440" s="341"/>
      <c r="L15440" s="342"/>
    </row>
    <row r="15441" spans="1:12" hidden="1" x14ac:dyDescent="0.3">
      <c r="A15441" s="18" t="str">
        <f t="shared" ref="A15441" si="5199">+IF(OR(C15436=""),"NO",1)</f>
        <v>NO</v>
      </c>
      <c r="B15441" s="18"/>
      <c r="E15441" s="331"/>
      <c r="F15441" s="62" t="str">
        <f>+$F$31</f>
        <v>OBSERVACIÓN</v>
      </c>
      <c r="G15441" s="343" t="s">
        <v>124</v>
      </c>
      <c r="H15441" s="344"/>
      <c r="I15441" s="344"/>
      <c r="J15441" s="344"/>
      <c r="K15441" s="344"/>
      <c r="L15441" s="345"/>
    </row>
    <row r="15442" spans="1:12" ht="8.5" hidden="1" customHeight="1" x14ac:dyDescent="0.3">
      <c r="A15442" s="18" t="str">
        <f t="shared" ref="A15442" si="5200">+IF(OR(C15436=""),"NO",1)</f>
        <v>NO</v>
      </c>
      <c r="B15442" s="18"/>
      <c r="E15442" s="49"/>
      <c r="F15442" s="50"/>
      <c r="G15442" s="51"/>
      <c r="H15442" s="51"/>
      <c r="I15442" s="51"/>
      <c r="J15442" s="51"/>
      <c r="K15442" s="51"/>
      <c r="L15442" s="52"/>
    </row>
    <row r="15443" spans="1:12" hidden="1" x14ac:dyDescent="0.3">
      <c r="A15443" s="18" t="str">
        <f t="shared" ref="A15443" si="5201">+IF(OR(C15443=""),"NO",1)</f>
        <v>NO</v>
      </c>
      <c r="B15443" s="18"/>
      <c r="C15443" s="1" t="s">
        <v>124</v>
      </c>
      <c r="E15443" s="329">
        <v>7</v>
      </c>
      <c r="F15443" s="53" t="str">
        <f>+$F$26</f>
        <v>OBJETO</v>
      </c>
      <c r="G15443" s="332" t="s">
        <v>124</v>
      </c>
      <c r="H15443" s="333"/>
      <c r="I15443" s="333"/>
      <c r="J15443" s="333"/>
      <c r="K15443" s="333"/>
      <c r="L15443" s="334"/>
    </row>
    <row r="15444" spans="1:12" hidden="1" x14ac:dyDescent="0.3">
      <c r="A15444" s="18" t="str">
        <f t="shared" ref="A15444" si="5202">+IF(OR(C15443=""),"NO",1)</f>
        <v>NO</v>
      </c>
      <c r="B15444" s="18"/>
      <c r="E15444" s="330"/>
      <c r="F15444" s="54" t="str">
        <f>+$F$27</f>
        <v>CONTRATANTE</v>
      </c>
      <c r="G15444" s="335" t="s">
        <v>124</v>
      </c>
      <c r="H15444" s="310"/>
      <c r="I15444" s="310"/>
      <c r="J15444" s="310"/>
      <c r="K15444" s="310"/>
      <c r="L15444" s="336"/>
    </row>
    <row r="15445" spans="1:12" hidden="1" x14ac:dyDescent="0.3">
      <c r="A15445" s="18" t="str">
        <f t="shared" ref="A15445" si="5203">+IF(OR(C15443=""),"NO",1)</f>
        <v>NO</v>
      </c>
      <c r="B15445" s="18"/>
      <c r="E15445" s="330"/>
      <c r="F15445" s="54" t="str">
        <f>+$F$28</f>
        <v>APORTANTE</v>
      </c>
      <c r="G15445" s="337" t="s">
        <v>124</v>
      </c>
      <c r="H15445" s="338"/>
      <c r="I15445" s="338"/>
      <c r="J15445" s="338"/>
      <c r="K15445" s="338"/>
      <c r="L15445" s="339"/>
    </row>
    <row r="15446" spans="1:12" hidden="1" x14ac:dyDescent="0.3">
      <c r="A15446" s="18" t="str">
        <f t="shared" ref="A15446" si="5204">+IF(OR(C15443=""),"NO",1)</f>
        <v>NO</v>
      </c>
      <c r="B15446" s="18"/>
      <c r="E15446" s="330"/>
      <c r="F15446" s="54" t="str">
        <f>+$F$29</f>
        <v>VALOR /SMMLV)</v>
      </c>
      <c r="G15446" s="55" t="s">
        <v>124</v>
      </c>
      <c r="H15446" s="56" t="str">
        <f>+$H$29</f>
        <v>% PART..</v>
      </c>
      <c r="I15446" s="57" t="s">
        <v>124</v>
      </c>
      <c r="J15446" s="58" t="str">
        <f>+$J$29</f>
        <v>VALOR ACREDITADO</v>
      </c>
      <c r="K15446" s="59"/>
      <c r="L15446" s="47" t="s">
        <v>124</v>
      </c>
    </row>
    <row r="15447" spans="1:12" hidden="1" x14ac:dyDescent="0.3">
      <c r="A15447" s="18" t="str">
        <f t="shared" ref="A15447" si="5205">+IF(OR(C15443=""),"NO",1)</f>
        <v>NO</v>
      </c>
      <c r="B15447" s="18"/>
      <c r="E15447" s="330"/>
      <c r="F15447" s="60" t="str">
        <f>+$F$30</f>
        <v>EXPERIENCIA APORTADA</v>
      </c>
      <c r="G15447" s="340" t="s">
        <v>124</v>
      </c>
      <c r="H15447" s="341"/>
      <c r="I15447" s="341"/>
      <c r="J15447" s="341"/>
      <c r="K15447" s="341"/>
      <c r="L15447" s="342"/>
    </row>
    <row r="15448" spans="1:12" hidden="1" x14ac:dyDescent="0.3">
      <c r="A15448" s="18" t="str">
        <f t="shared" ref="A15448" si="5206">+IF(OR(C15443=""),"NO",1)</f>
        <v>NO</v>
      </c>
      <c r="B15448" s="18"/>
      <c r="E15448" s="331"/>
      <c r="F15448" s="62" t="str">
        <f>+$F$31</f>
        <v>OBSERVACIÓN</v>
      </c>
      <c r="G15448" s="343" t="s">
        <v>124</v>
      </c>
      <c r="H15448" s="344"/>
      <c r="I15448" s="344"/>
      <c r="J15448" s="344"/>
      <c r="K15448" s="344"/>
      <c r="L15448" s="345"/>
    </row>
    <row r="15449" spans="1:12" hidden="1" x14ac:dyDescent="0.3">
      <c r="A15449" s="18" t="str">
        <f t="shared" ref="A15449" si="5207">+IF(OR(C15443=""),"NO",1)</f>
        <v>NO</v>
      </c>
      <c r="B15449" s="18"/>
      <c r="E15449" s="49"/>
      <c r="F15449" s="50"/>
      <c r="G15449" s="51"/>
      <c r="H15449" s="51"/>
      <c r="I15449" s="51"/>
      <c r="J15449" s="51"/>
      <c r="K15449" s="51"/>
      <c r="L15449" s="52"/>
    </row>
    <row r="15450" spans="1:12" hidden="1" x14ac:dyDescent="0.3">
      <c r="A15450" s="1" t="str">
        <f>+A15385</f>
        <v>NO</v>
      </c>
      <c r="C15450" s="1" t="str">
        <f>"N"&amp;C15385</f>
        <v>N</v>
      </c>
      <c r="E15450" s="63"/>
      <c r="F15450" s="64" t="str">
        <f>+$F$75</f>
        <v>TOTAL DE CONTRATOS PRESENTADOS VÁLIDOS QUE CUMPLEN EXPERIENCIA ACREDITADA:</v>
      </c>
      <c r="G15450" s="65"/>
      <c r="H15450" s="65"/>
      <c r="I15450" s="65"/>
      <c r="J15450" s="66"/>
      <c r="K15450" s="65"/>
      <c r="L15450" s="67" t="s">
        <v>124</v>
      </c>
    </row>
    <row r="15451" spans="1:12" ht="6.65" hidden="1" customHeight="1" x14ac:dyDescent="0.3">
      <c r="A15451" s="1" t="str">
        <f>+A15385</f>
        <v>NO</v>
      </c>
      <c r="E15451" s="51"/>
      <c r="F15451" s="50"/>
      <c r="G15451" s="51"/>
      <c r="H15451" s="51"/>
      <c r="I15451" s="51"/>
      <c r="J15451" s="51"/>
      <c r="K15451" s="51"/>
      <c r="L15451" s="51"/>
    </row>
    <row r="15452" spans="1:12" hidden="1" x14ac:dyDescent="0.3">
      <c r="A15452" s="1" t="str">
        <f>+A15385</f>
        <v>NO</v>
      </c>
      <c r="E15452" s="63"/>
      <c r="F15452" s="63" t="str">
        <f>+$F$77</f>
        <v>ACREDITA SUMINISTRO E INSTALACIÓN DE MOBILIARIO POR LO MENOS EN UN (1) CONTRATO VÁLIDO</v>
      </c>
      <c r="G15452" s="65"/>
      <c r="H15452" s="65"/>
      <c r="I15452" s="65"/>
      <c r="J15452" s="66"/>
      <c r="K15452" s="65"/>
      <c r="L15452" s="68" t="s">
        <v>157</v>
      </c>
    </row>
    <row r="15453" spans="1:12" ht="5.15" hidden="1" customHeight="1" x14ac:dyDescent="0.3">
      <c r="A15453" s="1" t="str">
        <f>+A15385</f>
        <v>NO</v>
      </c>
      <c r="E15453" s="51"/>
      <c r="F15453" s="50"/>
      <c r="G15453" s="51"/>
      <c r="H15453" s="51"/>
      <c r="I15453" s="51"/>
      <c r="J15453" s="51"/>
      <c r="K15453" s="51"/>
      <c r="L15453" s="51"/>
    </row>
    <row r="15454" spans="1:12" ht="12.75" hidden="1" customHeight="1" x14ac:dyDescent="0.3">
      <c r="A15454" s="1" t="str">
        <f>+A15385</f>
        <v>NO</v>
      </c>
      <c r="E15454" s="69" t="str">
        <f>+$E$79</f>
        <v>EXPERIENCIA ESPECÍFICA NUMERAL 10.1.1 A</v>
      </c>
      <c r="F15454" s="70"/>
      <c r="G15454" s="70"/>
      <c r="H15454" s="70"/>
      <c r="I15454" s="70"/>
      <c r="J15454" s="70"/>
      <c r="K15454" s="70"/>
      <c r="L15454" s="71"/>
    </row>
    <row r="15455" spans="1:12" ht="26.5" hidden="1" customHeight="1" x14ac:dyDescent="0.3">
      <c r="A15455" s="1" t="str">
        <f>+A15385</f>
        <v>NO</v>
      </c>
      <c r="E15455" s="72"/>
      <c r="F15455" s="325" t="str">
        <f>+$F$80</f>
        <v>Por lo menos uno (1) de los contratos válidos aportados como experiencia general debe corresponder mínimo al 60% del presupuesto oficial del presente proceso de selección.  (SMMLV)</v>
      </c>
      <c r="G15455" s="326"/>
      <c r="H15455" s="326"/>
      <c r="I15455" s="326"/>
      <c r="J15455" s="326"/>
      <c r="K15455" s="73" t="s">
        <v>124</v>
      </c>
      <c r="L15455" s="74" t="s">
        <v>124</v>
      </c>
    </row>
    <row r="15456" spans="1:12" ht="23.5" hidden="1" customHeight="1" x14ac:dyDescent="0.3">
      <c r="A15456" s="1" t="str">
        <f>+A15385</f>
        <v>NO</v>
      </c>
      <c r="E15456" s="63"/>
      <c r="F15456" s="325" t="str">
        <f>+$F$81</f>
        <v xml:space="preserve">Deberá acreditarse en al menos uno (1) de los contratos válidos aportados como experiencia general una </v>
      </c>
      <c r="G15456" s="326"/>
      <c r="H15456" s="326"/>
      <c r="I15456" s="326"/>
      <c r="J15456" s="326"/>
      <c r="K15456" s="73" t="s">
        <v>124</v>
      </c>
      <c r="L15456" s="74" t="s">
        <v>124</v>
      </c>
    </row>
    <row r="15457" spans="1:12" ht="23.5" hidden="1" customHeight="1" x14ac:dyDescent="0.3">
      <c r="A15457" s="18" t="s">
        <v>30</v>
      </c>
      <c r="E15457" s="63"/>
      <c r="F15457" s="325" t="str">
        <f>+$F$82</f>
        <v xml:space="preserve">Deberá acreditarse en al menos uno (1) de los contratos válidos aportados interventoría a intervención de </v>
      </c>
      <c r="G15457" s="326"/>
      <c r="H15457" s="326"/>
      <c r="I15457" s="326"/>
      <c r="J15457" s="326"/>
      <c r="K15457" s="73">
        <f>+$K$82</f>
        <v>0</v>
      </c>
      <c r="L15457" s="74" t="s">
        <v>124</v>
      </c>
    </row>
    <row r="15458" spans="1:12" ht="36" hidden="1" customHeight="1" x14ac:dyDescent="0.3">
      <c r="A15458" s="18" t="s">
        <v>30</v>
      </c>
      <c r="E15458" s="63"/>
      <c r="F15458" s="325" t="str">
        <f>+$F$83</f>
        <v xml:space="preserve">Deberá acreditarse en al menos uno (1) de los contratos válidos aportados interventoría a intervención de </v>
      </c>
      <c r="G15458" s="326"/>
      <c r="H15458" s="326"/>
      <c r="I15458" s="326"/>
      <c r="J15458" s="326"/>
      <c r="K15458" s="75">
        <f>+$K$83</f>
        <v>0</v>
      </c>
      <c r="L15458" s="76" t="s">
        <v>124</v>
      </c>
    </row>
    <row r="15459" spans="1:12" hidden="1" x14ac:dyDescent="0.3">
      <c r="A15459" s="1" t="str">
        <f>+A15385</f>
        <v>NO</v>
      </c>
      <c r="E15459" s="51"/>
      <c r="F15459" s="50"/>
      <c r="G15459" s="51"/>
      <c r="H15459" s="51"/>
      <c r="I15459" s="51"/>
      <c r="J15459" s="51"/>
      <c r="K15459" s="51"/>
      <c r="L15459" s="51"/>
    </row>
    <row r="15460" spans="1:12" ht="12.75" hidden="1" customHeight="1" x14ac:dyDescent="0.3">
      <c r="A15460" s="1" t="str">
        <f>+A15385</f>
        <v>NO</v>
      </c>
      <c r="E15460" s="40" t="str">
        <f>+$E$85</f>
        <v>VALOR MÍNIMO A CERIFICAR % P.O EN SMMMLV. NUMERAL 3.9.1</v>
      </c>
      <c r="F15460" s="41"/>
      <c r="G15460" s="41"/>
      <c r="H15460" s="41"/>
      <c r="I15460" s="41"/>
      <c r="J15460" s="41"/>
      <c r="K15460" s="41"/>
      <c r="L15460" s="42"/>
    </row>
    <row r="15461" spans="1:12" hidden="1" x14ac:dyDescent="0.3">
      <c r="A15461" s="1" t="str">
        <f>+A15385</f>
        <v>NO</v>
      </c>
      <c r="C15461" s="1" t="str">
        <f>"M"&amp;C15385</f>
        <v>M</v>
      </c>
      <c r="E15461" s="77" t="str">
        <f>+$E$86</f>
        <v>100% P.O.</v>
      </c>
      <c r="F15461" s="78"/>
      <c r="G15461" s="61">
        <v>242.41716883554506</v>
      </c>
      <c r="H15461" s="124" t="str">
        <f>+$H$86</f>
        <v>TOTAL EJECUTADO DE CONTRATOS ACREDITADOS</v>
      </c>
      <c r="I15461" s="124"/>
      <c r="J15461" s="124"/>
      <c r="K15461" s="55" t="s">
        <v>124</v>
      </c>
      <c r="L15461" s="47" t="s">
        <v>124</v>
      </c>
    </row>
    <row r="15462" spans="1:12" hidden="1" x14ac:dyDescent="0.3">
      <c r="A15462" s="1" t="str">
        <f>+A15385</f>
        <v>NO</v>
      </c>
      <c r="E15462" s="39"/>
      <c r="F15462" s="39"/>
      <c r="G15462" s="39"/>
      <c r="H15462" s="39"/>
      <c r="I15462" s="39"/>
      <c r="J15462" s="39"/>
      <c r="K15462" s="39"/>
      <c r="L15462" s="39"/>
    </row>
    <row r="15463" spans="1:12" ht="12.75" hidden="1" customHeight="1" x14ac:dyDescent="0.3">
      <c r="A15463" s="18" t="s">
        <v>30</v>
      </c>
      <c r="B15463" s="18"/>
      <c r="E15463" s="40" t="str">
        <f>+$E$88</f>
        <v>CONSIDERACIONES PARA LA VALIDEZ DE LA EXPERIENCIA REQUERIDA: EXPERIENCIA PROPONENTES PLURALES NUMERAL 10.1.2 D</v>
      </c>
      <c r="F15463" s="41"/>
      <c r="G15463" s="41"/>
      <c r="H15463" s="41"/>
      <c r="I15463" s="41"/>
      <c r="J15463" s="41"/>
      <c r="K15463" s="41"/>
      <c r="L15463" s="42"/>
    </row>
    <row r="15464" spans="1:12" ht="28" hidden="1" customHeight="1" x14ac:dyDescent="0.3">
      <c r="A15464" s="18" t="s">
        <v>30</v>
      </c>
      <c r="B15464" s="18"/>
      <c r="C15464" s="1" t="str">
        <f>"O"&amp;C15385</f>
        <v>O</v>
      </c>
      <c r="E15464" s="80" t="str">
        <f>+$E$89</f>
        <v>i)</v>
      </c>
      <c r="F15464" s="327" t="str">
        <f>+$F$89</f>
        <v>Uno de los integrantes debe aportar como mínimo el cincuenta por ciento (50 %) de la experiencia solicitada</v>
      </c>
      <c r="G15464" s="328"/>
      <c r="H15464" s="328"/>
      <c r="I15464" s="328"/>
      <c r="J15464" s="328"/>
      <c r="K15464" s="73" t="s">
        <v>124</v>
      </c>
      <c r="L15464" s="47" t="s">
        <v>124</v>
      </c>
    </row>
    <row r="15465" spans="1:12" ht="28" hidden="1" customHeight="1" x14ac:dyDescent="0.3">
      <c r="A15465" s="18" t="s">
        <v>30</v>
      </c>
      <c r="B15465" s="18"/>
      <c r="C15465" s="1" t="str">
        <f>"O"&amp;C15385</f>
        <v>O</v>
      </c>
      <c r="E15465" s="80" t="str">
        <f>+$E$90</f>
        <v>ii)</v>
      </c>
      <c r="F15465" s="327" t="str">
        <f>+$F$90</f>
        <v>Todos los demás ntegrantes deben acreditar al menos el cinco por ciento (5 %) de la experiencia solicitada, solo uno (1) de los integrantes podrá no acreditar experiencia pero su porcentaje de participación  no podrá superar el diez por ciento (10 %)</v>
      </c>
      <c r="G15465" s="328"/>
      <c r="H15465" s="328"/>
      <c r="I15465" s="328"/>
      <c r="J15465" s="328"/>
      <c r="K15465" s="73" t="s">
        <v>124</v>
      </c>
      <c r="L15465" s="47" t="s">
        <v>124</v>
      </c>
    </row>
    <row r="15466" spans="1:12" hidden="1" x14ac:dyDescent="0.3">
      <c r="A15466" s="18" t="s">
        <v>30</v>
      </c>
      <c r="B15466" s="18"/>
      <c r="E15466" s="39"/>
      <c r="F15466" s="39"/>
      <c r="G15466" s="39"/>
      <c r="H15466" s="39"/>
      <c r="I15466" s="39"/>
      <c r="J15466" s="39"/>
      <c r="K15466" s="39"/>
      <c r="L15466" s="39"/>
    </row>
    <row r="15467" spans="1:12" ht="13" hidden="1" customHeight="1" x14ac:dyDescent="0.3">
      <c r="A15467" s="18" t="str">
        <f>+A15385</f>
        <v>NO</v>
      </c>
      <c r="B15467" s="18"/>
      <c r="E15467" s="69" t="str">
        <f>+$E$92</f>
        <v>VERIFICACIÓN Y ASIGNACIÓN DE PUNTAJE POR LA EXPERIENCIA DEL PROPONENTE</v>
      </c>
      <c r="F15467" s="70"/>
      <c r="G15467" s="70"/>
      <c r="H15467" s="70"/>
      <c r="I15467" s="70"/>
      <c r="J15467" s="70"/>
      <c r="K15467" s="70"/>
      <c r="L15467" s="71"/>
    </row>
    <row r="15468" spans="1:12" hidden="1" x14ac:dyDescent="0.3">
      <c r="A15468" s="18" t="str">
        <f>+A15385</f>
        <v>NO</v>
      </c>
      <c r="B15468" s="18"/>
      <c r="E15468" s="81"/>
      <c r="F15468" s="323" t="str">
        <f>+$F$93</f>
        <v>No. CONTRATOS QUE ACREDITAN LA EXPERIENCIA (NO OBJETO DE SUBSANACIÓN)</v>
      </c>
      <c r="G15468" s="324"/>
      <c r="H15468" s="324"/>
      <c r="I15468" s="324"/>
      <c r="J15468" s="324"/>
      <c r="K15468" s="82"/>
      <c r="L15468" s="83" t="s">
        <v>124</v>
      </c>
    </row>
    <row r="15469" spans="1:12" ht="13" hidden="1" customHeight="1" x14ac:dyDescent="0.3">
      <c r="A15469" s="18" t="str">
        <f>+A15385</f>
        <v>NO</v>
      </c>
      <c r="B15469" s="18"/>
      <c r="E15469" s="84"/>
      <c r="F15469" s="323" t="str">
        <f>+$F$94</f>
        <v>TOTAL EJECUTADO DE CONTRATOS ACREDITADOS PROPUESTA INICIAL</v>
      </c>
      <c r="G15469" s="324"/>
      <c r="H15469" s="324"/>
      <c r="I15469" s="324"/>
      <c r="J15469" s="324"/>
      <c r="K15469" s="85"/>
      <c r="L15469" s="86" t="s">
        <v>124</v>
      </c>
    </row>
    <row r="15470" spans="1:12" ht="13" hidden="1" customHeight="1" x14ac:dyDescent="0.3">
      <c r="A15470" s="18" t="str">
        <f>+A15385</f>
        <v>NO</v>
      </c>
      <c r="B15470" s="18"/>
      <c r="E15470" s="87"/>
      <c r="F15470" s="323" t="str">
        <f>+$F$95</f>
        <v>PROMEDIO VALOR ACREDITADO EN SMMLV</v>
      </c>
      <c r="G15470" s="324"/>
      <c r="H15470" s="324"/>
      <c r="I15470" s="324"/>
      <c r="J15470" s="324"/>
      <c r="K15470" s="66"/>
      <c r="L15470" s="88" t="s">
        <v>124</v>
      </c>
    </row>
    <row r="15471" spans="1:12" hidden="1" x14ac:dyDescent="0.3">
      <c r="A15471" s="18" t="str">
        <f>+A15385</f>
        <v>NO</v>
      </c>
      <c r="B15471" s="18"/>
      <c r="E15471" s="89"/>
      <c r="F15471" s="89"/>
      <c r="G15471" s="89"/>
      <c r="H15471" s="89"/>
      <c r="I15471" s="89"/>
      <c r="J15471" s="89"/>
      <c r="K15471" s="89"/>
      <c r="L15471" s="89"/>
    </row>
    <row r="15472" spans="1:12" ht="13" hidden="1" customHeight="1" x14ac:dyDescent="0.3">
      <c r="A15472" s="18" t="str">
        <f>+A15385</f>
        <v>NO</v>
      </c>
      <c r="B15472" s="18"/>
      <c r="E15472" s="69" t="str">
        <f>+$E$97</f>
        <v>3.9.2 EXIGENCIAS MÍNIMAS DE EXPERIENCIA Y FORMACIÓN ACADÉMICA DEL EQUIPO DE TRABAJO</v>
      </c>
      <c r="F15472" s="70"/>
      <c r="G15472" s="70"/>
      <c r="H15472" s="70"/>
      <c r="I15472" s="70"/>
      <c r="J15472" s="70"/>
      <c r="K15472" s="70"/>
      <c r="L15472" s="71"/>
    </row>
    <row r="15473" spans="1:12" hidden="1" x14ac:dyDescent="0.3">
      <c r="A15473" s="18" t="str">
        <f>+A15385</f>
        <v>NO</v>
      </c>
      <c r="B15473" s="18"/>
      <c r="E15473" s="90" t="str">
        <f>+$E$98</f>
        <v>Formulario 8</v>
      </c>
      <c r="F15473" s="315" t="s">
        <v>46</v>
      </c>
      <c r="G15473" s="316"/>
      <c r="H15473" s="317"/>
      <c r="I15473" s="318"/>
      <c r="J15473" s="318"/>
      <c r="K15473" s="318"/>
      <c r="L15473" s="319"/>
    </row>
    <row r="15474" spans="1:12" hidden="1" x14ac:dyDescent="0.3">
      <c r="A15474" s="18" t="str">
        <f>+A15385</f>
        <v>NO</v>
      </c>
      <c r="B15474" s="18"/>
      <c r="E15474" s="91" t="s">
        <v>124</v>
      </c>
      <c r="F15474" s="91" t="str">
        <f>+$F$99</f>
        <v>Director de Interventoría</v>
      </c>
      <c r="G15474" s="91" t="str">
        <f>+$G$99</f>
        <v>Residente de Interventoría</v>
      </c>
      <c r="H15474" s="320"/>
      <c r="I15474" s="321"/>
      <c r="J15474" s="321"/>
      <c r="K15474" s="321"/>
      <c r="L15474" s="322"/>
    </row>
    <row r="15475" spans="1:12" hidden="1" x14ac:dyDescent="0.3">
      <c r="A15475" s="18" t="str">
        <f>+A15385</f>
        <v>NO</v>
      </c>
      <c r="B15475" s="18"/>
      <c r="E15475" s="304" t="str">
        <f>+$E$100</f>
        <v>OBSERVACIONES RESPECTO REQUISITO HABILITANTE DEL PERSONAL CLAVE EVALUABLE</v>
      </c>
      <c r="F15475" s="305"/>
      <c r="G15475" s="305"/>
      <c r="H15475" s="305"/>
      <c r="I15475" s="305"/>
      <c r="J15475" s="305"/>
      <c r="K15475" s="305"/>
      <c r="L15475" s="305"/>
    </row>
    <row r="15476" spans="1:12" hidden="1" x14ac:dyDescent="0.3">
      <c r="A15476" s="18" t="str">
        <f>+A15385</f>
        <v>NO</v>
      </c>
      <c r="B15476" s="18"/>
      <c r="E15476" s="312" t="s">
        <v>124</v>
      </c>
      <c r="F15476" s="313"/>
      <c r="G15476" s="313"/>
      <c r="H15476" s="313"/>
      <c r="I15476" s="313"/>
      <c r="J15476" s="313"/>
      <c r="K15476" s="313"/>
      <c r="L15476" s="314"/>
    </row>
    <row r="15477" spans="1:12" hidden="1" x14ac:dyDescent="0.3">
      <c r="A15477" s="18" t="str">
        <f>+A15385</f>
        <v>NO</v>
      </c>
      <c r="B15477" s="18"/>
      <c r="E15477" s="89"/>
      <c r="F15477" s="89"/>
      <c r="G15477" s="89"/>
      <c r="H15477" s="89"/>
      <c r="I15477" s="89"/>
      <c r="J15477" s="89"/>
      <c r="K15477" s="89"/>
      <c r="L15477" s="89"/>
    </row>
    <row r="15478" spans="1:12" ht="13" hidden="1" customHeight="1" x14ac:dyDescent="0.3">
      <c r="A15478" s="18" t="str">
        <f>+A15385</f>
        <v>NO</v>
      </c>
      <c r="B15478" s="18"/>
      <c r="E15478" s="69" t="str">
        <f>+$E$103</f>
        <v>4.2 EQUIPO DE TRABAJO (Personal Clave Evaluable)</v>
      </c>
      <c r="F15478" s="70"/>
      <c r="G15478" s="70"/>
      <c r="H15478" s="70"/>
      <c r="I15478" s="70"/>
      <c r="J15478" s="70"/>
      <c r="K15478" s="70"/>
      <c r="L15478" s="71"/>
    </row>
    <row r="15479" spans="1:12" ht="23.25" hidden="1" customHeight="1" x14ac:dyDescent="0.3">
      <c r="A15479" s="18" t="str">
        <f>+A15385</f>
        <v>NO</v>
      </c>
      <c r="B15479" s="18"/>
      <c r="E15479" s="90" t="str">
        <f>+$E$104</f>
        <v>Formulario 9</v>
      </c>
      <c r="F15479" s="315" t="s">
        <v>46</v>
      </c>
      <c r="G15479" s="316"/>
      <c r="H15479" s="317"/>
      <c r="I15479" s="318"/>
      <c r="J15479" s="318"/>
      <c r="K15479" s="318"/>
      <c r="L15479" s="319"/>
    </row>
    <row r="15480" spans="1:12" hidden="1" x14ac:dyDescent="0.3">
      <c r="A15480" s="18" t="str">
        <f>+A15385</f>
        <v>NO</v>
      </c>
      <c r="B15480" s="18"/>
      <c r="E15480" s="91" t="s">
        <v>124</v>
      </c>
      <c r="F15480" s="91" t="str">
        <f>+$F$99</f>
        <v>Director de Interventoría</v>
      </c>
      <c r="G15480" s="91" t="str">
        <f>+$G$99</f>
        <v>Residente de Interventoría</v>
      </c>
      <c r="H15480" s="320"/>
      <c r="I15480" s="321"/>
      <c r="J15480" s="321"/>
      <c r="K15480" s="321"/>
      <c r="L15480" s="322"/>
    </row>
    <row r="15481" spans="1:12" hidden="1" x14ac:dyDescent="0.3">
      <c r="A15481" s="18" t="str">
        <f>+A15385</f>
        <v>NO</v>
      </c>
      <c r="B15481" s="18"/>
      <c r="E15481" s="89"/>
      <c r="F15481" s="89"/>
      <c r="G15481" s="89"/>
      <c r="H15481" s="89"/>
      <c r="I15481" s="89"/>
      <c r="J15481" s="89"/>
      <c r="K15481" s="89"/>
      <c r="L15481" s="89"/>
    </row>
    <row r="15482" spans="1:12" hidden="1" x14ac:dyDescent="0.3">
      <c r="A15482" s="1" t="str">
        <f>+A15385</f>
        <v>NO</v>
      </c>
      <c r="E15482" s="92" t="str">
        <f>+E15357</f>
        <v>CRITERIOS DE EVALUACIÓN Y PUNTAJE</v>
      </c>
      <c r="F15482" s="93"/>
      <c r="G15482" s="93"/>
      <c r="H15482" s="93"/>
      <c r="I15482" s="93"/>
      <c r="J15482" s="93"/>
      <c r="K15482" s="94"/>
      <c r="L15482" s="95" t="str">
        <f>+$L$107</f>
        <v>PUNTAJE OBTENIDO</v>
      </c>
    </row>
    <row r="15483" spans="1:12" hidden="1" x14ac:dyDescent="0.3">
      <c r="A15483" s="1" t="str">
        <f>+A15385</f>
        <v>NO</v>
      </c>
      <c r="E15483" s="96" t="str">
        <f>+$E$108</f>
        <v>VALOR</v>
      </c>
      <c r="F15483" s="97" t="str">
        <f>+$F$108</f>
        <v>EQUIPO DE TRABAJO (PERSONAL CLAVE EVALUABLE)</v>
      </c>
      <c r="G15483" s="24"/>
      <c r="H15483" s="24"/>
      <c r="I15483" s="24"/>
      <c r="J15483" s="24"/>
      <c r="K15483" s="24"/>
      <c r="L15483" s="98"/>
    </row>
    <row r="15484" spans="1:12" ht="12.75" hidden="1" customHeight="1" x14ac:dyDescent="0.3">
      <c r="A15484" s="1" t="str">
        <f>+A15385</f>
        <v>NO</v>
      </c>
      <c r="E15484" s="96">
        <f>+$E$109</f>
        <v>5</v>
      </c>
      <c r="F15484" s="307" t="str">
        <f>+$F$109</f>
        <v xml:space="preserve"> Experiencia Específica adicional</v>
      </c>
      <c r="G15484" s="308"/>
      <c r="H15484" s="308"/>
      <c r="I15484" s="308"/>
      <c r="J15484" s="308"/>
      <c r="K15484" s="309"/>
      <c r="L15484" s="99" t="str">
        <f>IFERROR(IF(VLOOKUP(C15385,'R. PUNTAJES'!$C$14:$R$213,'R. PUNTAJES'!$I$10,0)="","",VLOOKUP(C15385,'R. PUNTAJES'!$C$14:$R$213,'R. PUNTAJES'!$I$10,0)),"")</f>
        <v/>
      </c>
    </row>
    <row r="15485" spans="1:12" ht="12.75" hidden="1" customHeight="1" x14ac:dyDescent="0.3">
      <c r="A15485" s="1" t="str">
        <f>+A15385</f>
        <v>NO</v>
      </c>
      <c r="E15485" s="96">
        <f>+$E$110</f>
        <v>5</v>
      </c>
      <c r="F15485" s="307" t="str">
        <f>+$F$110</f>
        <v>Formación Académica adicional</v>
      </c>
      <c r="G15485" s="308"/>
      <c r="H15485" s="308"/>
      <c r="I15485" s="308"/>
      <c r="J15485" s="308"/>
      <c r="K15485" s="309"/>
      <c r="L15485" s="99" t="str">
        <f>IFERROR(IF(VLOOKUP(C15385,'R. PUNTAJES'!$C$14:$R$213,'R. PUNTAJES'!$J$10,0)="","",VLOOKUP(C15385,'R. PUNTAJES'!$C$14:$R$213,'R. PUNTAJES'!$J$10,0)),"")</f>
        <v/>
      </c>
    </row>
    <row r="15486" spans="1:12" hidden="1" x14ac:dyDescent="0.3">
      <c r="A15486" s="18" t="str">
        <f>+A15385</f>
        <v>NO</v>
      </c>
      <c r="B15486" s="18"/>
      <c r="E15486" s="100"/>
      <c r="F15486" s="101" t="str">
        <f>+$F$111</f>
        <v>FACTOR DE SOSTENIBILIDAD</v>
      </c>
      <c r="G15486" s="102"/>
      <c r="H15486" s="102"/>
      <c r="I15486" s="102"/>
      <c r="J15486" s="102"/>
      <c r="K15486" s="102"/>
      <c r="L15486" s="103"/>
    </row>
    <row r="15487" spans="1:12" hidden="1" x14ac:dyDescent="0.3">
      <c r="A15487" s="18" t="str">
        <f>+A15385</f>
        <v>NO</v>
      </c>
      <c r="B15487" s="18"/>
      <c r="E15487" s="104">
        <v>1</v>
      </c>
      <c r="F15487" s="105" t="str">
        <f>+$F$112</f>
        <v>Compromisos Sostenibilidad</v>
      </c>
      <c r="G15487" s="106"/>
      <c r="H15487" s="106"/>
      <c r="I15487" s="106"/>
      <c r="J15487" s="106"/>
      <c r="K15487" s="106"/>
      <c r="L15487" s="107" t="str">
        <f>IFERROR(IF(VLOOKUP(C15385,'R. PUNTAJES'!$C$14:$R$213,'R. PUNTAJES'!$K$10,0)="","",VLOOKUP(C15385,'R. PUNTAJES'!$C$14:$R$213,'R. PUNTAJES'!$K$10,0)),"")</f>
        <v/>
      </c>
    </row>
    <row r="15488" spans="1:12" hidden="1" x14ac:dyDescent="0.3">
      <c r="A15488" s="1" t="str">
        <f>+A15385</f>
        <v>NO</v>
      </c>
      <c r="E15488" s="108"/>
      <c r="F15488" s="109" t="str">
        <f>+$F$113</f>
        <v>APOYO A LA INDUSTRIA NACIONAL</v>
      </c>
      <c r="G15488" s="110"/>
      <c r="H15488" s="110"/>
      <c r="I15488" s="110"/>
      <c r="J15488" s="110"/>
      <c r="K15488" s="110"/>
      <c r="L15488" s="111"/>
    </row>
    <row r="15489" spans="1:12" ht="12.75" hidden="1" customHeight="1" x14ac:dyDescent="0.3">
      <c r="A15489" s="1" t="str">
        <f>+A15385</f>
        <v>NO</v>
      </c>
      <c r="E15489" s="96">
        <v>20</v>
      </c>
      <c r="F15489" s="307" t="str">
        <f>+$F$114</f>
        <v>Promoción de Servicios Nacionales o con Trato Nacional</v>
      </c>
      <c r="G15489" s="308"/>
      <c r="H15489" s="308"/>
      <c r="I15489" s="308"/>
      <c r="J15489" s="308"/>
      <c r="K15489" s="309"/>
      <c r="L15489" s="99" t="str">
        <f>IFERROR(IF(VLOOKUP(C15385,'R. PUNTAJES'!$C$14:$R$213,'R. PUNTAJES'!$L$10,0)="","",
IF(VLOOKUP(C15385,'R. PUNTAJES'!$C$14:$R$213,'R. PUNTAJES'!$L$10,0)=5,0,
VLOOKUP(C15385,'R. PUNTAJES'!$C$14:$R$213,'R. PUNTAJES'!$L$10,0))),"")</f>
        <v/>
      </c>
    </row>
    <row r="15490" spans="1:12" ht="12.75" hidden="1" customHeight="1" x14ac:dyDescent="0.3">
      <c r="A15490" s="1" t="str">
        <f>+A15385</f>
        <v>NO</v>
      </c>
      <c r="E15490" s="96">
        <v>5</v>
      </c>
      <c r="F15490" s="307" t="str">
        <f>+$F$115</f>
        <v>Incorporación de componente nacional en servicios extranjeros</v>
      </c>
      <c r="G15490" s="308"/>
      <c r="H15490" s="308"/>
      <c r="I15490" s="308"/>
      <c r="J15490" s="308"/>
      <c r="K15490" s="309"/>
      <c r="L15490" s="99" t="str">
        <f>IFERROR(IF(VLOOKUP(C15385,'R. PUNTAJES'!$C$14:$R$213,'R. PUNTAJES'!$L$10,0)="","",
IF(VLOOKUP(C15385,'R. PUNTAJES'!$C$14:$R$213,'R. PUNTAJES'!$L$10,0)=20,0,
VLOOKUP(C15385,'R. PUNTAJES'!$C$14:$R$213,'R. PUNTAJES'!$L$10,0))),"")</f>
        <v/>
      </c>
    </row>
    <row r="15491" spans="1:12" hidden="1" x14ac:dyDescent="0.3">
      <c r="A15491" s="1" t="str">
        <f>+A15385</f>
        <v>NO</v>
      </c>
      <c r="E15491" s="112"/>
      <c r="F15491" s="97" t="str">
        <f>+$F$116</f>
        <v>VINCULACIÓN DE PERSONAS CON DISCAPACIDAD</v>
      </c>
      <c r="G15491" s="24"/>
      <c r="H15491" s="24"/>
      <c r="I15491" s="24"/>
      <c r="J15491" s="24"/>
      <c r="K15491" s="24"/>
      <c r="L15491" s="98"/>
    </row>
    <row r="15492" spans="1:12" ht="12.75" hidden="1" customHeight="1" x14ac:dyDescent="0.3">
      <c r="A15492" s="1" t="str">
        <f>+A15385</f>
        <v>NO</v>
      </c>
      <c r="E15492" s="96">
        <v>1</v>
      </c>
      <c r="F15492" s="307" t="str">
        <f>+$F$117</f>
        <v xml:space="preserve">Trabajadores vinculados a la planta de personal </v>
      </c>
      <c r="G15492" s="308"/>
      <c r="H15492" s="308"/>
      <c r="I15492" s="308"/>
      <c r="J15492" s="308"/>
      <c r="K15492" s="309"/>
      <c r="L15492" s="99" t="str">
        <f>IFERROR(IF(VLOOKUP(C15385,'R. PUNTAJES'!$C$14:$R$213,'R. PUNTAJES'!$M$10,0)="","",VLOOKUP(C15385,'R. PUNTAJES'!$C$14:$R$213,'R. PUNTAJES'!$M$10,0)),"")</f>
        <v/>
      </c>
    </row>
    <row r="15493" spans="1:12" hidden="1" x14ac:dyDescent="0.3">
      <c r="A15493" s="1" t="str">
        <f>+A15385</f>
        <v>NO</v>
      </c>
      <c r="E15493" s="112"/>
      <c r="F15493" s="97" t="str">
        <f>+$F$118</f>
        <v>EMPRENDIMIENTOS Y EMPRESAS DE MUJERES</v>
      </c>
      <c r="G15493" s="24"/>
      <c r="H15493" s="24"/>
      <c r="I15493" s="24"/>
      <c r="J15493" s="24"/>
      <c r="K15493" s="24"/>
      <c r="L15493" s="98"/>
    </row>
    <row r="15494" spans="1:12" ht="13" hidden="1" customHeight="1" x14ac:dyDescent="0.3">
      <c r="A15494" s="1" t="str">
        <f>+A15385</f>
        <v>NO</v>
      </c>
      <c r="E15494" s="96">
        <v>0.25</v>
      </c>
      <c r="F15494" s="307" t="str">
        <f>+$F$119</f>
        <v>Emprendimientos y empresas de mujeres</v>
      </c>
      <c r="G15494" s="308"/>
      <c r="H15494" s="308"/>
      <c r="I15494" s="308"/>
      <c r="J15494" s="308"/>
      <c r="K15494" s="309"/>
      <c r="L15494" s="113" t="str">
        <f>IFERROR(IF(VLOOKUP(C15385,'R. PUNTAJES'!$C$14:$R$213,'R. PUNTAJES'!$N$10,0)="","",VLOOKUP(C15385,'R. PUNTAJES'!$C$14:$R$213,'R. PUNTAJES'!$N$10,0)),"")</f>
        <v/>
      </c>
    </row>
    <row r="15495" spans="1:12" hidden="1" x14ac:dyDescent="0.3">
      <c r="A15495" s="18" t="str">
        <f>+A15496</f>
        <v>NO</v>
      </c>
      <c r="B15495" s="18"/>
      <c r="E15495" s="112"/>
      <c r="F15495" s="97" t="str">
        <f>+$F$120</f>
        <v>MIPYME</v>
      </c>
      <c r="G15495" s="24"/>
      <c r="H15495" s="24"/>
      <c r="I15495" s="24"/>
      <c r="J15495" s="24"/>
      <c r="K15495" s="24"/>
      <c r="L15495" s="98"/>
    </row>
    <row r="15496" spans="1:12" hidden="1" x14ac:dyDescent="0.3">
      <c r="A15496" s="18" t="str">
        <f>+IF(E15496=0,"NO",1)</f>
        <v>NO</v>
      </c>
      <c r="B15496" s="18"/>
      <c r="E15496" s="96">
        <v>0</v>
      </c>
      <c r="F15496" s="307" t="str">
        <f>+$F$121</f>
        <v>Mipyme</v>
      </c>
      <c r="G15496" s="308"/>
      <c r="H15496" s="308"/>
      <c r="I15496" s="308"/>
      <c r="J15496" s="308"/>
      <c r="K15496" s="309"/>
      <c r="L15496" s="113" t="str">
        <f>IFERROR(IF(VLOOKUP(C15385,'R. PUNTAJES'!$C$14:$R$213,'R. PUNTAJES'!$O$10,0)="","",VLOOKUP(C15385,'R. PUNTAJES'!$C$14:$R$213,'R. PUNTAJES'!$O$10,0)),"")</f>
        <v/>
      </c>
    </row>
    <row r="15497" spans="1:12" hidden="1" x14ac:dyDescent="0.3">
      <c r="A15497" s="1" t="str">
        <f>+A15385</f>
        <v>NO</v>
      </c>
      <c r="E15497" s="112"/>
      <c r="F15497" s="97" t="str">
        <f>+$F$122</f>
        <v>EXPERIENCIA DEL PROPONENTE</v>
      </c>
      <c r="G15497" s="24"/>
      <c r="H15497" s="24"/>
      <c r="I15497" s="24"/>
      <c r="J15497" s="24"/>
      <c r="K15497" s="24"/>
      <c r="L15497" s="98"/>
    </row>
    <row r="15498" spans="1:12" hidden="1" x14ac:dyDescent="0.3">
      <c r="A15498" s="1" t="str">
        <f>+A15385</f>
        <v>NO</v>
      </c>
      <c r="E15498" s="96">
        <v>59.5</v>
      </c>
      <c r="F15498" s="307" t="str">
        <f>+$F$123</f>
        <v>mediana con valor absoluto</v>
      </c>
      <c r="G15498" s="308"/>
      <c r="H15498" s="308"/>
      <c r="I15498" s="308"/>
      <c r="J15498" s="308"/>
      <c r="K15498" s="309"/>
      <c r="L15498" s="113" t="str">
        <f>IFERROR(IF(VLOOKUP(C15385,'R. PUNTAJES'!$C$14:$R$213,'R. PUNTAJES'!$R$10,0)="","",VLOOKUP(C15385,'R. PUNTAJES'!$C$14:$R$213,'R. PUNTAJES'!$R$10,0)),"")</f>
        <v/>
      </c>
    </row>
    <row r="15499" spans="1:12" hidden="1" x14ac:dyDescent="0.3">
      <c r="A15499" s="1" t="str">
        <f>+A15385</f>
        <v>NO</v>
      </c>
      <c r="E15499" s="112"/>
      <c r="F15499" s="97" t="str">
        <f>+$F$124</f>
        <v>MULTAS</v>
      </c>
      <c r="G15499" s="24"/>
      <c r="H15499" s="24"/>
      <c r="I15499" s="24"/>
      <c r="J15499" s="24"/>
      <c r="K15499" s="24"/>
      <c r="L15499" s="98"/>
    </row>
    <row r="15500" spans="1:12" ht="12.75" hidden="1" customHeight="1" x14ac:dyDescent="0.3">
      <c r="A15500" s="1" t="str">
        <f>+A15385</f>
        <v>NO</v>
      </c>
      <c r="E15500" s="96">
        <v>-2</v>
      </c>
      <c r="F15500" s="307" t="str">
        <f>+$F$125</f>
        <v>Una o más multas o cláusulas penales durante el último año</v>
      </c>
      <c r="G15500" s="310"/>
      <c r="H15500" s="310"/>
      <c r="I15500" s="310"/>
      <c r="J15500" s="310"/>
      <c r="K15500" s="311"/>
      <c r="L15500" s="99" t="str">
        <f>IFERROR(IF(VLOOKUP(C15385,'R. PUNTAJES'!$C$14:$R$213,'R. PUNTAJES'!$Q$10,0)="","",VLOOKUP(C15385,'R. PUNTAJES'!$C$14:$R$213,'R. PUNTAJES'!$Q$10,0)),"")</f>
        <v/>
      </c>
    </row>
    <row r="15501" spans="1:12" hidden="1" x14ac:dyDescent="0.3">
      <c r="A15501" s="1" t="str">
        <f>+A15385</f>
        <v>NO</v>
      </c>
      <c r="E15501" s="112"/>
      <c r="F15501" s="97" t="str">
        <f>+$F$126</f>
        <v>OBRAS INCONCLUSAS</v>
      </c>
      <c r="G15501" s="24"/>
      <c r="H15501" s="24"/>
      <c r="I15501" s="24"/>
      <c r="J15501" s="24"/>
      <c r="K15501" s="24"/>
      <c r="L15501" s="98"/>
    </row>
    <row r="15502" spans="1:12" hidden="1" x14ac:dyDescent="0.3">
      <c r="A15502" s="1" t="str">
        <f>+A15385</f>
        <v>NO</v>
      </c>
      <c r="E15502" s="96">
        <v>-1</v>
      </c>
      <c r="F15502" s="301" t="str">
        <f>+$F$127</f>
        <v>Anotación vigente de obra civil inconclusa</v>
      </c>
      <c r="G15502" s="302"/>
      <c r="H15502" s="302"/>
      <c r="I15502" s="302"/>
      <c r="J15502" s="302"/>
      <c r="K15502" s="303"/>
      <c r="L15502" s="99" t="str">
        <f>IFERROR(IF(VLOOKUP(C15385,'R. PUNTAJES'!$C$14:$R$213,'R. PUNTAJES'!$P$10,0)="","",VLOOKUP(C15385,'R. PUNTAJES'!$C$14:$R$213,'R. PUNTAJES'!$P$10,0)),"")</f>
        <v/>
      </c>
    </row>
    <row r="15503" spans="1:12" ht="7.5" hidden="1" customHeight="1" x14ac:dyDescent="0.3">
      <c r="A15503" s="1" t="str">
        <f>+A15385</f>
        <v>NO</v>
      </c>
      <c r="E15503" s="114"/>
      <c r="F15503" s="45"/>
      <c r="G15503" s="45"/>
      <c r="H15503" s="45"/>
      <c r="I15503" s="45"/>
      <c r="J15503" s="45"/>
      <c r="K15503" s="45"/>
      <c r="L15503" s="48"/>
    </row>
    <row r="15504" spans="1:12" hidden="1" x14ac:dyDescent="0.3">
      <c r="A15504" s="1" t="str">
        <f>+A15385</f>
        <v>NO</v>
      </c>
      <c r="E15504" s="115" t="str">
        <f>+$E$129</f>
        <v>PUNTAJE TOTAL</v>
      </c>
      <c r="F15504" s="116"/>
      <c r="G15504" s="116"/>
      <c r="H15504" s="116"/>
      <c r="I15504" s="116"/>
      <c r="J15504" s="116"/>
      <c r="K15504" s="117"/>
      <c r="L15504" s="118">
        <f>IFERROR(IF(VLOOKUP(C15385,'R. PUNTAJES'!$C$14:$R$213,'R. PUNTAJES'!$H$10,0)="RECHAZO","",SUM(L15484:L15502)),"")</f>
        <v>0</v>
      </c>
    </row>
    <row r="15505" spans="1:16" hidden="1" x14ac:dyDescent="0.3">
      <c r="A15505" s="1" t="str">
        <f>+A15385</f>
        <v>NO</v>
      </c>
      <c r="E15505" s="304" t="str">
        <f>+$E$130</f>
        <v>OBSERVACIONES RESPECTO A PUNTAJES</v>
      </c>
      <c r="F15505" s="305"/>
      <c r="G15505" s="305"/>
      <c r="H15505" s="305"/>
      <c r="I15505" s="305"/>
      <c r="J15505" s="305"/>
      <c r="K15505" s="305"/>
      <c r="L15505" s="305"/>
    </row>
    <row r="15506" spans="1:16" ht="12" hidden="1" customHeight="1" x14ac:dyDescent="0.3">
      <c r="A15506" s="1" t="str">
        <f>+A15385</f>
        <v>NO</v>
      </c>
      <c r="E15506" s="306" t="s">
        <v>124</v>
      </c>
      <c r="F15506" s="305"/>
      <c r="G15506" s="305"/>
      <c r="H15506" s="305"/>
      <c r="I15506" s="305"/>
      <c r="J15506" s="305"/>
      <c r="K15506" s="305"/>
      <c r="L15506" s="305"/>
      <c r="N15506" s="119"/>
      <c r="O15506" s="119"/>
      <c r="P15506" s="120"/>
    </row>
    <row r="15507" spans="1:16" ht="3" hidden="1" customHeight="1" x14ac:dyDescent="0.3">
      <c r="A15507" s="1" t="str">
        <f>+A15386</f>
        <v>NO</v>
      </c>
      <c r="E15507" s="121"/>
      <c r="F15507" s="122"/>
      <c r="G15507" s="122"/>
      <c r="H15507" s="122"/>
      <c r="I15507" s="122"/>
      <c r="J15507" s="122"/>
      <c r="K15507" s="122"/>
      <c r="L15507" s="123"/>
    </row>
    <row r="15508" spans="1:16" hidden="1" x14ac:dyDescent="0.3">
      <c r="A15508" s="1" t="str">
        <f>+IF(OR(C15510=""),"NO",1)</f>
        <v>NO</v>
      </c>
      <c r="E15508" s="346"/>
      <c r="F15508" s="347"/>
      <c r="G15508" s="347"/>
      <c r="H15508" s="347"/>
      <c r="I15508" s="347"/>
      <c r="J15508" s="347"/>
      <c r="K15508" s="347"/>
      <c r="L15508" s="347"/>
    </row>
    <row r="15509" spans="1:16" ht="4.5" hidden="1" customHeight="1" x14ac:dyDescent="0.3">
      <c r="A15509" s="1" t="str">
        <f>+A15510</f>
        <v>NO</v>
      </c>
      <c r="E15509" s="15"/>
      <c r="F15509" s="16"/>
      <c r="G15509" s="16"/>
      <c r="H15509" s="16"/>
      <c r="I15509" s="16"/>
      <c r="J15509" s="16"/>
      <c r="K15509" s="16"/>
      <c r="L15509" s="17"/>
    </row>
    <row r="15510" spans="1:16" ht="15.75" hidden="1" customHeight="1" x14ac:dyDescent="0.3">
      <c r="A15510" s="1" t="str">
        <f>+IF(OR(C15510=""),"NO",1)</f>
        <v>NO</v>
      </c>
      <c r="B15510" s="1">
        <f>1+MAX($B$1:B15509)</f>
        <v>125</v>
      </c>
      <c r="C15510" s="18" t="s">
        <v>124</v>
      </c>
      <c r="E15510" s="19" t="s">
        <v>124</v>
      </c>
      <c r="F15510" s="20"/>
      <c r="G15510" s="20"/>
      <c r="H15510" s="20"/>
      <c r="I15510" s="21"/>
      <c r="J15510" s="20"/>
      <c r="K15510" s="21"/>
      <c r="L15510" s="22"/>
    </row>
    <row r="15511" spans="1:16" hidden="1" x14ac:dyDescent="0.3">
      <c r="A15511" s="1" t="str">
        <f>A15510</f>
        <v>NO</v>
      </c>
      <c r="E15511" s="23" t="str">
        <f>+$E$11</f>
        <v>Integrantes</v>
      </c>
      <c r="F15511" s="24"/>
      <c r="G15511" s="24"/>
      <c r="H15511" s="24"/>
      <c r="I15511" s="24"/>
      <c r="J15511" s="24"/>
      <c r="K15511" s="25" t="str">
        <f>+$K$11</f>
        <v>Nit</v>
      </c>
      <c r="L15511" s="26" t="str">
        <f>+$L$11</f>
        <v>Part.</v>
      </c>
    </row>
    <row r="15512" spans="1:16" hidden="1" x14ac:dyDescent="0.3">
      <c r="A15512" s="1" t="str">
        <f>+A15511</f>
        <v>NO</v>
      </c>
      <c r="C15512" s="1" t="s">
        <v>124</v>
      </c>
      <c r="E15512" s="27" t="s">
        <v>124</v>
      </c>
      <c r="F15512" s="28"/>
      <c r="G15512" s="28"/>
      <c r="H15512" s="28"/>
      <c r="I15512" s="28"/>
      <c r="J15512" s="28"/>
      <c r="K15512" s="29" t="s">
        <v>124</v>
      </c>
      <c r="L15512" s="30" t="s">
        <v>124</v>
      </c>
    </row>
    <row r="15513" spans="1:16" hidden="1" x14ac:dyDescent="0.3">
      <c r="A15513" s="18" t="str">
        <f>+IF(OR(C15513=""),"NO",1)</f>
        <v>NO</v>
      </c>
      <c r="B15513" s="18"/>
      <c r="C15513" s="1" t="s">
        <v>124</v>
      </c>
      <c r="E15513" s="31" t="s">
        <v>124</v>
      </c>
      <c r="F15513" s="32"/>
      <c r="G15513" s="32"/>
      <c r="H15513" s="32"/>
      <c r="I15513" s="32"/>
      <c r="J15513" s="32"/>
      <c r="K15513" s="33" t="s">
        <v>124</v>
      </c>
      <c r="L15513" s="34" t="s">
        <v>124</v>
      </c>
    </row>
    <row r="15514" spans="1:16" hidden="1" x14ac:dyDescent="0.3">
      <c r="A15514" s="18" t="str">
        <f>+IF(OR(C15514=""),"NO",1)</f>
        <v>NO</v>
      </c>
      <c r="B15514" s="18"/>
      <c r="C15514" s="1" t="s">
        <v>124</v>
      </c>
      <c r="E15514" s="31" t="s">
        <v>124</v>
      </c>
      <c r="F15514" s="32"/>
      <c r="G15514" s="32"/>
      <c r="H15514" s="32"/>
      <c r="I15514" s="32"/>
      <c r="J15514" s="32"/>
      <c r="K15514" s="33" t="s">
        <v>124</v>
      </c>
      <c r="L15514" s="34" t="s">
        <v>124</v>
      </c>
    </row>
    <row r="15515" spans="1:16" hidden="1" x14ac:dyDescent="0.3">
      <c r="A15515" s="18" t="str">
        <f>+IF(OR(C15515=""),"NO",1)</f>
        <v>NO</v>
      </c>
      <c r="B15515" s="18"/>
      <c r="C15515" s="1" t="s">
        <v>124</v>
      </c>
      <c r="E15515" s="31" t="s">
        <v>13</v>
      </c>
      <c r="F15515" s="32"/>
      <c r="G15515" s="32"/>
      <c r="H15515" s="32"/>
      <c r="I15515" s="32"/>
      <c r="J15515" s="32"/>
      <c r="K15515" s="33"/>
      <c r="L15515" s="34"/>
    </row>
    <row r="15516" spans="1:16" hidden="1" x14ac:dyDescent="0.3">
      <c r="A15516" s="18" t="str">
        <f>+IF(OR(C15516=""),"NO",1)</f>
        <v>NO</v>
      </c>
      <c r="B15516" s="18"/>
      <c r="C15516" s="1" t="s">
        <v>124</v>
      </c>
      <c r="E15516" s="31" t="s">
        <v>13</v>
      </c>
      <c r="F15516" s="32"/>
      <c r="G15516" s="32"/>
      <c r="H15516" s="32"/>
      <c r="I15516" s="32"/>
      <c r="J15516" s="32"/>
      <c r="K15516" s="33"/>
      <c r="L15516" s="34"/>
    </row>
    <row r="15517" spans="1:16" hidden="1" x14ac:dyDescent="0.3">
      <c r="A15517" s="18" t="str">
        <f>+IF(OR(C15517=""),"NO",1)</f>
        <v>NO</v>
      </c>
      <c r="B15517" s="18"/>
      <c r="C15517" s="1" t="s">
        <v>124</v>
      </c>
      <c r="E15517" s="35" t="s">
        <v>13</v>
      </c>
      <c r="F15517" s="36"/>
      <c r="G15517" s="36"/>
      <c r="H15517" s="36"/>
      <c r="I15517" s="36"/>
      <c r="J15517" s="36"/>
      <c r="K15517" s="37"/>
      <c r="L15517" s="38"/>
    </row>
    <row r="15518" spans="1:16" ht="5.15" hidden="1" customHeight="1" x14ac:dyDescent="0.3">
      <c r="A15518" s="1" t="str">
        <f>+A15510</f>
        <v>NO</v>
      </c>
      <c r="E15518" s="39"/>
      <c r="F15518" s="39"/>
      <c r="G15518" s="39"/>
      <c r="H15518" s="39"/>
      <c r="I15518" s="39"/>
      <c r="J15518" s="39"/>
      <c r="K15518" s="39"/>
      <c r="L15518" s="39"/>
    </row>
    <row r="15519" spans="1:16" ht="15.75" hidden="1" customHeight="1" x14ac:dyDescent="0.3">
      <c r="A15519" s="1" t="str">
        <f>+A15510</f>
        <v>NO</v>
      </c>
      <c r="E15519" s="40" t="str">
        <f>+$E$19</f>
        <v>RESULTADO DE EVALUACIÓN TÉCNICA</v>
      </c>
      <c r="F15519" s="41"/>
      <c r="G15519" s="41"/>
      <c r="H15519" s="41"/>
      <c r="I15519" s="41"/>
      <c r="J15519" s="41"/>
      <c r="K15519" s="41"/>
      <c r="L15519" s="42"/>
    </row>
    <row r="15520" spans="1:16" hidden="1" x14ac:dyDescent="0.3">
      <c r="A15520" s="1" t="str">
        <f>+A15510</f>
        <v>NO</v>
      </c>
      <c r="E15520" s="43"/>
      <c r="F15520" s="44" t="str">
        <f>+$F$20</f>
        <v>Experiencia</v>
      </c>
      <c r="G15520" s="45"/>
      <c r="H15520" s="45"/>
      <c r="I15520" s="45"/>
      <c r="J15520" s="45"/>
      <c r="K15520" s="46"/>
      <c r="L15520" s="47" t="s">
        <v>124</v>
      </c>
    </row>
    <row r="15521" spans="1:12" hidden="1" x14ac:dyDescent="0.3">
      <c r="A15521" s="1" t="str">
        <f>+A15510</f>
        <v>NO</v>
      </c>
      <c r="E15521" s="348" t="str">
        <f>+$E$21</f>
        <v>OBSERVACIONES RESPECTO A LA EVALUACIÓN DE EXPERIENCIA</v>
      </c>
      <c r="F15521" s="308"/>
      <c r="G15521" s="308"/>
      <c r="H15521" s="308"/>
      <c r="I15521" s="308"/>
      <c r="J15521" s="308"/>
      <c r="K15521" s="308"/>
      <c r="L15521" s="349"/>
    </row>
    <row r="15522" spans="1:12" hidden="1" x14ac:dyDescent="0.3">
      <c r="A15522" s="1" t="str">
        <f>+A15510</f>
        <v>NO</v>
      </c>
      <c r="E15522" s="350" t="s">
        <v>124</v>
      </c>
      <c r="F15522" s="351"/>
      <c r="G15522" s="351"/>
      <c r="H15522" s="351"/>
      <c r="I15522" s="351"/>
      <c r="J15522" s="351"/>
      <c r="K15522" s="351"/>
      <c r="L15522" s="352"/>
    </row>
    <row r="15523" spans="1:12" ht="5.15" hidden="1" customHeight="1" x14ac:dyDescent="0.3">
      <c r="A15523" s="1" t="str">
        <f>+A15510</f>
        <v>NO</v>
      </c>
      <c r="E15523" s="39"/>
      <c r="F15523" s="39"/>
      <c r="G15523" s="39"/>
      <c r="H15523" s="39"/>
      <c r="I15523" s="39"/>
      <c r="J15523" s="39"/>
      <c r="K15523" s="39"/>
      <c r="L15523" s="39"/>
    </row>
    <row r="15524" spans="1:12" ht="12.75" hidden="1" customHeight="1" x14ac:dyDescent="0.3">
      <c r="A15524" s="1" t="str">
        <f>+A15510</f>
        <v>NO</v>
      </c>
      <c r="E15524" s="40" t="str">
        <f>+$E$24</f>
        <v>EXPERIENCIA HABILITANTE: CONTRATOS PRESENTADOS</v>
      </c>
      <c r="F15524" s="41"/>
      <c r="G15524" s="41"/>
      <c r="H15524" s="41"/>
      <c r="I15524" s="41"/>
      <c r="J15524" s="41"/>
      <c r="K15524" s="41"/>
      <c r="L15524" s="42"/>
    </row>
    <row r="15525" spans="1:12" ht="8.5" hidden="1" customHeight="1" x14ac:dyDescent="0.3">
      <c r="A15525" s="1" t="str">
        <f>+A15510</f>
        <v>NO</v>
      </c>
      <c r="E15525" s="49"/>
      <c r="F15525" s="50"/>
      <c r="G15525" s="51"/>
      <c r="H15525" s="51"/>
      <c r="I15525" s="51"/>
      <c r="J15525" s="51"/>
      <c r="K15525" s="51"/>
      <c r="L15525" s="52"/>
    </row>
    <row r="15526" spans="1:12" hidden="1" x14ac:dyDescent="0.3">
      <c r="A15526" s="18" t="str">
        <f>+IF(OR(C15526=""),"NO",1)</f>
        <v>NO</v>
      </c>
      <c r="B15526" s="18"/>
      <c r="C15526" s="1" t="s">
        <v>124</v>
      </c>
      <c r="E15526" s="329">
        <v>1</v>
      </c>
      <c r="F15526" s="53" t="str">
        <f>+$F$26</f>
        <v>OBJETO</v>
      </c>
      <c r="G15526" s="332" t="s">
        <v>124</v>
      </c>
      <c r="H15526" s="333"/>
      <c r="I15526" s="333"/>
      <c r="J15526" s="333"/>
      <c r="K15526" s="333"/>
      <c r="L15526" s="334"/>
    </row>
    <row r="15527" spans="1:12" hidden="1" x14ac:dyDescent="0.3">
      <c r="A15527" s="18" t="str">
        <f>+IF(OR(C15526=""),"NO",1)</f>
        <v>NO</v>
      </c>
      <c r="B15527" s="18"/>
      <c r="E15527" s="330"/>
      <c r="F15527" s="54" t="str">
        <f>+$F$27</f>
        <v>CONTRATANTE</v>
      </c>
      <c r="G15527" s="335" t="s">
        <v>124</v>
      </c>
      <c r="H15527" s="310"/>
      <c r="I15527" s="310"/>
      <c r="J15527" s="310"/>
      <c r="K15527" s="310"/>
      <c r="L15527" s="336"/>
    </row>
    <row r="15528" spans="1:12" hidden="1" x14ac:dyDescent="0.3">
      <c r="A15528" s="18" t="str">
        <f>+IF(OR(C15526=""),"NO",1)</f>
        <v>NO</v>
      </c>
      <c r="B15528" s="18"/>
      <c r="E15528" s="330"/>
      <c r="F15528" s="54" t="str">
        <f>+$F$28</f>
        <v>APORTANTE</v>
      </c>
      <c r="G15528" s="337" t="s">
        <v>124</v>
      </c>
      <c r="H15528" s="338"/>
      <c r="I15528" s="338"/>
      <c r="J15528" s="338"/>
      <c r="K15528" s="338"/>
      <c r="L15528" s="339"/>
    </row>
    <row r="15529" spans="1:12" hidden="1" x14ac:dyDescent="0.3">
      <c r="A15529" s="18" t="str">
        <f>+IF(OR(C15526=""),"NO",1)</f>
        <v>NO</v>
      </c>
      <c r="B15529" s="18"/>
      <c r="E15529" s="330"/>
      <c r="F15529" s="54" t="str">
        <f>+$F$29</f>
        <v>VALOR /SMMLV)</v>
      </c>
      <c r="G15529" s="55" t="s">
        <v>124</v>
      </c>
      <c r="H15529" s="56" t="str">
        <f>+$H$29</f>
        <v>% PART..</v>
      </c>
      <c r="I15529" s="57" t="s">
        <v>124</v>
      </c>
      <c r="J15529" s="58" t="str">
        <f>+$J$29</f>
        <v>VALOR ACREDITADO</v>
      </c>
      <c r="K15529" s="59"/>
      <c r="L15529" s="47" t="s">
        <v>124</v>
      </c>
    </row>
    <row r="15530" spans="1:12" hidden="1" x14ac:dyDescent="0.3">
      <c r="A15530" s="18" t="str">
        <f>+IF(OR(C15526=""),"NO",1)</f>
        <v>NO</v>
      </c>
      <c r="B15530" s="18"/>
      <c r="E15530" s="330"/>
      <c r="F15530" s="60" t="str">
        <f>+$F$30</f>
        <v>EXPERIENCIA APORTADA</v>
      </c>
      <c r="G15530" s="340" t="s">
        <v>124</v>
      </c>
      <c r="H15530" s="341"/>
      <c r="I15530" s="341"/>
      <c r="J15530" s="341"/>
      <c r="K15530" s="341"/>
      <c r="L15530" s="342"/>
    </row>
    <row r="15531" spans="1:12" hidden="1" x14ac:dyDescent="0.3">
      <c r="A15531" s="18" t="str">
        <f>+IF(OR(C15526=""),"NO",1)</f>
        <v>NO</v>
      </c>
      <c r="B15531" s="18"/>
      <c r="E15531" s="331"/>
      <c r="F15531" s="62" t="str">
        <f>+$F$31</f>
        <v>OBSERVACIÓN</v>
      </c>
      <c r="G15531" s="343" t="s">
        <v>124</v>
      </c>
      <c r="H15531" s="344"/>
      <c r="I15531" s="344"/>
      <c r="J15531" s="344"/>
      <c r="K15531" s="344"/>
      <c r="L15531" s="345"/>
    </row>
    <row r="15532" spans="1:12" ht="8.5" hidden="1" customHeight="1" x14ac:dyDescent="0.3">
      <c r="A15532" s="18" t="str">
        <f>+IF(OR(C15526=""),"NO",1)</f>
        <v>NO</v>
      </c>
      <c r="B15532" s="18"/>
      <c r="E15532" s="49"/>
      <c r="F15532" s="50"/>
      <c r="G15532" s="51"/>
      <c r="H15532" s="51"/>
      <c r="I15532" s="51"/>
      <c r="J15532" s="51"/>
      <c r="K15532" s="51"/>
      <c r="L15532" s="52"/>
    </row>
    <row r="15533" spans="1:12" hidden="1" x14ac:dyDescent="0.3">
      <c r="A15533" s="18" t="str">
        <f t="shared" ref="A15533" si="5208">+IF(OR(C15533=""),"NO",1)</f>
        <v>NO</v>
      </c>
      <c r="B15533" s="18"/>
      <c r="C15533" s="1" t="s">
        <v>124</v>
      </c>
      <c r="E15533" s="329">
        <v>2</v>
      </c>
      <c r="F15533" s="53" t="str">
        <f>+$F$26</f>
        <v>OBJETO</v>
      </c>
      <c r="G15533" s="332" t="s">
        <v>124</v>
      </c>
      <c r="H15533" s="333"/>
      <c r="I15533" s="333"/>
      <c r="J15533" s="333"/>
      <c r="K15533" s="333"/>
      <c r="L15533" s="334"/>
    </row>
    <row r="15534" spans="1:12" hidden="1" x14ac:dyDescent="0.3">
      <c r="A15534" s="18" t="str">
        <f t="shared" ref="A15534" si="5209">+IF(OR(C15533=""),"NO",1)</f>
        <v>NO</v>
      </c>
      <c r="B15534" s="18"/>
      <c r="E15534" s="330"/>
      <c r="F15534" s="54" t="str">
        <f>+$F$27</f>
        <v>CONTRATANTE</v>
      </c>
      <c r="G15534" s="335" t="s">
        <v>124</v>
      </c>
      <c r="H15534" s="310"/>
      <c r="I15534" s="310"/>
      <c r="J15534" s="310"/>
      <c r="K15534" s="310"/>
      <c r="L15534" s="336"/>
    </row>
    <row r="15535" spans="1:12" hidden="1" x14ac:dyDescent="0.3">
      <c r="A15535" s="18" t="str">
        <f t="shared" ref="A15535" si="5210">+IF(OR(C15533=""),"NO",1)</f>
        <v>NO</v>
      </c>
      <c r="B15535" s="18"/>
      <c r="E15535" s="330"/>
      <c r="F15535" s="54" t="str">
        <f>+$F$28</f>
        <v>APORTANTE</v>
      </c>
      <c r="G15535" s="337" t="s">
        <v>124</v>
      </c>
      <c r="H15535" s="338"/>
      <c r="I15535" s="338"/>
      <c r="J15535" s="338"/>
      <c r="K15535" s="338"/>
      <c r="L15535" s="339"/>
    </row>
    <row r="15536" spans="1:12" hidden="1" x14ac:dyDescent="0.3">
      <c r="A15536" s="18" t="str">
        <f t="shared" ref="A15536" si="5211">+IF(OR(C15533=""),"NO",1)</f>
        <v>NO</v>
      </c>
      <c r="B15536" s="18"/>
      <c r="E15536" s="330"/>
      <c r="F15536" s="54" t="str">
        <f>+$F$29</f>
        <v>VALOR /SMMLV)</v>
      </c>
      <c r="G15536" s="55" t="s">
        <v>124</v>
      </c>
      <c r="H15536" s="56" t="str">
        <f>+$H$29</f>
        <v>% PART..</v>
      </c>
      <c r="I15536" s="57" t="s">
        <v>124</v>
      </c>
      <c r="J15536" s="58" t="str">
        <f>+$J$29</f>
        <v>VALOR ACREDITADO</v>
      </c>
      <c r="K15536" s="59"/>
      <c r="L15536" s="47" t="s">
        <v>124</v>
      </c>
    </row>
    <row r="15537" spans="1:12" hidden="1" x14ac:dyDescent="0.3">
      <c r="A15537" s="18" t="str">
        <f t="shared" ref="A15537" si="5212">+IF(OR(C15533=""),"NO",1)</f>
        <v>NO</v>
      </c>
      <c r="B15537" s="18"/>
      <c r="E15537" s="330"/>
      <c r="F15537" s="60" t="str">
        <f>+$F$30</f>
        <v>EXPERIENCIA APORTADA</v>
      </c>
      <c r="G15537" s="340" t="s">
        <v>124</v>
      </c>
      <c r="H15537" s="341"/>
      <c r="I15537" s="341"/>
      <c r="J15537" s="341"/>
      <c r="K15537" s="341"/>
      <c r="L15537" s="342"/>
    </row>
    <row r="15538" spans="1:12" hidden="1" x14ac:dyDescent="0.3">
      <c r="A15538" s="18" t="str">
        <f t="shared" ref="A15538" si="5213">+IF(OR(C15533=""),"NO",1)</f>
        <v>NO</v>
      </c>
      <c r="B15538" s="18"/>
      <c r="E15538" s="331"/>
      <c r="F15538" s="62" t="str">
        <f>+$F$31</f>
        <v>OBSERVACIÓN</v>
      </c>
      <c r="G15538" s="343" t="s">
        <v>124</v>
      </c>
      <c r="H15538" s="344"/>
      <c r="I15538" s="344"/>
      <c r="J15538" s="344"/>
      <c r="K15538" s="344"/>
      <c r="L15538" s="345"/>
    </row>
    <row r="15539" spans="1:12" ht="8.5" hidden="1" customHeight="1" x14ac:dyDescent="0.3">
      <c r="A15539" s="18" t="str">
        <f t="shared" ref="A15539" si="5214">+IF(OR(C15533=""),"NO",1)</f>
        <v>NO</v>
      </c>
      <c r="B15539" s="18"/>
      <c r="E15539" s="49"/>
      <c r="F15539" s="50"/>
      <c r="G15539" s="51"/>
      <c r="H15539" s="51"/>
      <c r="I15539" s="51"/>
      <c r="J15539" s="51"/>
      <c r="K15539" s="51"/>
      <c r="L15539" s="52"/>
    </row>
    <row r="15540" spans="1:12" hidden="1" x14ac:dyDescent="0.3">
      <c r="A15540" s="18" t="str">
        <f t="shared" ref="A15540" si="5215">+IF(OR(C15540=""),"NO",1)</f>
        <v>NO</v>
      </c>
      <c r="B15540" s="18"/>
      <c r="C15540" s="1" t="s">
        <v>124</v>
      </c>
      <c r="E15540" s="329">
        <v>3</v>
      </c>
      <c r="F15540" s="53" t="str">
        <f>+$F$26</f>
        <v>OBJETO</v>
      </c>
      <c r="G15540" s="332" t="s">
        <v>124</v>
      </c>
      <c r="H15540" s="333"/>
      <c r="I15540" s="333"/>
      <c r="J15540" s="333"/>
      <c r="K15540" s="333"/>
      <c r="L15540" s="334"/>
    </row>
    <row r="15541" spans="1:12" hidden="1" x14ac:dyDescent="0.3">
      <c r="A15541" s="18" t="str">
        <f t="shared" ref="A15541" si="5216">+IF(OR(C15540=""),"NO",1)</f>
        <v>NO</v>
      </c>
      <c r="B15541" s="18"/>
      <c r="E15541" s="330"/>
      <c r="F15541" s="54" t="str">
        <f>+$F$27</f>
        <v>CONTRATANTE</v>
      </c>
      <c r="G15541" s="335" t="s">
        <v>124</v>
      </c>
      <c r="H15541" s="310"/>
      <c r="I15541" s="310"/>
      <c r="J15541" s="310"/>
      <c r="K15541" s="310"/>
      <c r="L15541" s="336"/>
    </row>
    <row r="15542" spans="1:12" hidden="1" x14ac:dyDescent="0.3">
      <c r="A15542" s="18" t="str">
        <f t="shared" ref="A15542" si="5217">+IF(OR(C15540=""),"NO",1)</f>
        <v>NO</v>
      </c>
      <c r="B15542" s="18"/>
      <c r="E15542" s="330"/>
      <c r="F15542" s="54" t="str">
        <f>+$F$28</f>
        <v>APORTANTE</v>
      </c>
      <c r="G15542" s="337" t="s">
        <v>124</v>
      </c>
      <c r="H15542" s="338"/>
      <c r="I15542" s="338"/>
      <c r="J15542" s="338"/>
      <c r="K15542" s="338"/>
      <c r="L15542" s="339"/>
    </row>
    <row r="15543" spans="1:12" hidden="1" x14ac:dyDescent="0.3">
      <c r="A15543" s="18" t="str">
        <f t="shared" ref="A15543" si="5218">+IF(OR(C15540=""),"NO",1)</f>
        <v>NO</v>
      </c>
      <c r="B15543" s="18"/>
      <c r="E15543" s="330"/>
      <c r="F15543" s="54" t="str">
        <f>+$F$29</f>
        <v>VALOR /SMMLV)</v>
      </c>
      <c r="G15543" s="55" t="s">
        <v>124</v>
      </c>
      <c r="H15543" s="56" t="str">
        <f>+$H$29</f>
        <v>% PART..</v>
      </c>
      <c r="I15543" s="57" t="s">
        <v>124</v>
      </c>
      <c r="J15543" s="58" t="str">
        <f>+$J$29</f>
        <v>VALOR ACREDITADO</v>
      </c>
      <c r="K15543" s="59"/>
      <c r="L15543" s="47" t="s">
        <v>124</v>
      </c>
    </row>
    <row r="15544" spans="1:12" hidden="1" x14ac:dyDescent="0.3">
      <c r="A15544" s="18" t="str">
        <f t="shared" ref="A15544" si="5219">+IF(OR(C15540=""),"NO",1)</f>
        <v>NO</v>
      </c>
      <c r="B15544" s="18"/>
      <c r="E15544" s="330"/>
      <c r="F15544" s="60" t="str">
        <f>+$F$30</f>
        <v>EXPERIENCIA APORTADA</v>
      </c>
      <c r="G15544" s="340" t="s">
        <v>124</v>
      </c>
      <c r="H15544" s="341"/>
      <c r="I15544" s="341"/>
      <c r="J15544" s="341"/>
      <c r="K15544" s="341"/>
      <c r="L15544" s="342"/>
    </row>
    <row r="15545" spans="1:12" hidden="1" x14ac:dyDescent="0.3">
      <c r="A15545" s="18" t="str">
        <f t="shared" ref="A15545" si="5220">+IF(OR(C15540=""),"NO",1)</f>
        <v>NO</v>
      </c>
      <c r="B15545" s="18"/>
      <c r="E15545" s="331"/>
      <c r="F15545" s="62" t="str">
        <f>+$F$31</f>
        <v>OBSERVACIÓN</v>
      </c>
      <c r="G15545" s="343" t="s">
        <v>124</v>
      </c>
      <c r="H15545" s="344"/>
      <c r="I15545" s="344"/>
      <c r="J15545" s="344"/>
      <c r="K15545" s="344"/>
      <c r="L15545" s="345"/>
    </row>
    <row r="15546" spans="1:12" ht="8.5" hidden="1" customHeight="1" x14ac:dyDescent="0.3">
      <c r="A15546" s="18" t="str">
        <f t="shared" ref="A15546" si="5221">+IF(OR(C15540=""),"NO",1)</f>
        <v>NO</v>
      </c>
      <c r="B15546" s="18"/>
      <c r="E15546" s="49"/>
      <c r="F15546" s="50"/>
      <c r="G15546" s="51"/>
      <c r="H15546" s="51"/>
      <c r="I15546" s="51"/>
      <c r="J15546" s="51"/>
      <c r="K15546" s="51"/>
      <c r="L15546" s="52"/>
    </row>
    <row r="15547" spans="1:12" hidden="1" x14ac:dyDescent="0.3">
      <c r="A15547" s="18" t="str">
        <f t="shared" ref="A15547" si="5222">+IF(OR(C15547=""),"NO",1)</f>
        <v>NO</v>
      </c>
      <c r="B15547" s="18"/>
      <c r="C15547" s="1" t="s">
        <v>124</v>
      </c>
      <c r="E15547" s="329">
        <v>4</v>
      </c>
      <c r="F15547" s="53" t="str">
        <f>+$F$26</f>
        <v>OBJETO</v>
      </c>
      <c r="G15547" s="332" t="s">
        <v>124</v>
      </c>
      <c r="H15547" s="333"/>
      <c r="I15547" s="333"/>
      <c r="J15547" s="333"/>
      <c r="K15547" s="333"/>
      <c r="L15547" s="334"/>
    </row>
    <row r="15548" spans="1:12" hidden="1" x14ac:dyDescent="0.3">
      <c r="A15548" s="18" t="str">
        <f t="shared" ref="A15548" si="5223">+IF(OR(C15547=""),"NO",1)</f>
        <v>NO</v>
      </c>
      <c r="B15548" s="18"/>
      <c r="E15548" s="330"/>
      <c r="F15548" s="54" t="str">
        <f>+$F$27</f>
        <v>CONTRATANTE</v>
      </c>
      <c r="G15548" s="335" t="s">
        <v>124</v>
      </c>
      <c r="H15548" s="310"/>
      <c r="I15548" s="310"/>
      <c r="J15548" s="310"/>
      <c r="K15548" s="310"/>
      <c r="L15548" s="336"/>
    </row>
    <row r="15549" spans="1:12" hidden="1" x14ac:dyDescent="0.3">
      <c r="A15549" s="18" t="str">
        <f t="shared" ref="A15549" si="5224">+IF(OR(C15547=""),"NO",1)</f>
        <v>NO</v>
      </c>
      <c r="B15549" s="18"/>
      <c r="E15549" s="330"/>
      <c r="F15549" s="54" t="str">
        <f>+$F$28</f>
        <v>APORTANTE</v>
      </c>
      <c r="G15549" s="337" t="s">
        <v>124</v>
      </c>
      <c r="H15549" s="338"/>
      <c r="I15549" s="338"/>
      <c r="J15549" s="338"/>
      <c r="K15549" s="338"/>
      <c r="L15549" s="339"/>
    </row>
    <row r="15550" spans="1:12" hidden="1" x14ac:dyDescent="0.3">
      <c r="A15550" s="18" t="str">
        <f t="shared" ref="A15550" si="5225">+IF(OR(C15547=""),"NO",1)</f>
        <v>NO</v>
      </c>
      <c r="B15550" s="18"/>
      <c r="E15550" s="330"/>
      <c r="F15550" s="54" t="str">
        <f>+$F$29</f>
        <v>VALOR /SMMLV)</v>
      </c>
      <c r="G15550" s="55" t="s">
        <v>124</v>
      </c>
      <c r="H15550" s="56" t="str">
        <f>+$H$29</f>
        <v>% PART..</v>
      </c>
      <c r="I15550" s="57" t="s">
        <v>124</v>
      </c>
      <c r="J15550" s="58" t="str">
        <f>+$J$29</f>
        <v>VALOR ACREDITADO</v>
      </c>
      <c r="K15550" s="59"/>
      <c r="L15550" s="47" t="s">
        <v>124</v>
      </c>
    </row>
    <row r="15551" spans="1:12" hidden="1" x14ac:dyDescent="0.3">
      <c r="A15551" s="18" t="str">
        <f t="shared" ref="A15551" si="5226">+IF(OR(C15547=""),"NO",1)</f>
        <v>NO</v>
      </c>
      <c r="B15551" s="18"/>
      <c r="E15551" s="330"/>
      <c r="F15551" s="60" t="str">
        <f>+$F$30</f>
        <v>EXPERIENCIA APORTADA</v>
      </c>
      <c r="G15551" s="340" t="s">
        <v>124</v>
      </c>
      <c r="H15551" s="341"/>
      <c r="I15551" s="341"/>
      <c r="J15551" s="341"/>
      <c r="K15551" s="341"/>
      <c r="L15551" s="342"/>
    </row>
    <row r="15552" spans="1:12" hidden="1" x14ac:dyDescent="0.3">
      <c r="A15552" s="18" t="str">
        <f t="shared" ref="A15552" si="5227">+IF(OR(C15547=""),"NO",1)</f>
        <v>NO</v>
      </c>
      <c r="B15552" s="18"/>
      <c r="E15552" s="331"/>
      <c r="F15552" s="62" t="str">
        <f>+$F$31</f>
        <v>OBSERVACIÓN</v>
      </c>
      <c r="G15552" s="343" t="s">
        <v>124</v>
      </c>
      <c r="H15552" s="344"/>
      <c r="I15552" s="344"/>
      <c r="J15552" s="344"/>
      <c r="K15552" s="344"/>
      <c r="L15552" s="345"/>
    </row>
    <row r="15553" spans="1:12" ht="8.5" hidden="1" customHeight="1" x14ac:dyDescent="0.3">
      <c r="A15553" s="18" t="str">
        <f t="shared" ref="A15553" si="5228">+IF(OR(C15547=""),"NO",1)</f>
        <v>NO</v>
      </c>
      <c r="B15553" s="18"/>
      <c r="E15553" s="49"/>
      <c r="F15553" s="50"/>
      <c r="G15553" s="51"/>
      <c r="H15553" s="51"/>
      <c r="I15553" s="51"/>
      <c r="J15553" s="51"/>
      <c r="K15553" s="51"/>
      <c r="L15553" s="52"/>
    </row>
    <row r="15554" spans="1:12" hidden="1" x14ac:dyDescent="0.3">
      <c r="A15554" s="18" t="str">
        <f t="shared" ref="A15554" si="5229">+IF(OR(C15554=""),"NO",1)</f>
        <v>NO</v>
      </c>
      <c r="B15554" s="18"/>
      <c r="C15554" s="1" t="s">
        <v>124</v>
      </c>
      <c r="E15554" s="329">
        <v>5</v>
      </c>
      <c r="F15554" s="53" t="str">
        <f>+$F$26</f>
        <v>OBJETO</v>
      </c>
      <c r="G15554" s="332" t="s">
        <v>124</v>
      </c>
      <c r="H15554" s="333"/>
      <c r="I15554" s="333"/>
      <c r="J15554" s="333"/>
      <c r="K15554" s="333"/>
      <c r="L15554" s="334"/>
    </row>
    <row r="15555" spans="1:12" hidden="1" x14ac:dyDescent="0.3">
      <c r="A15555" s="18" t="str">
        <f t="shared" ref="A15555" si="5230">+IF(OR(C15554=""),"NO",1)</f>
        <v>NO</v>
      </c>
      <c r="B15555" s="18"/>
      <c r="E15555" s="330"/>
      <c r="F15555" s="54" t="str">
        <f>+$F$27</f>
        <v>CONTRATANTE</v>
      </c>
      <c r="G15555" s="335" t="s">
        <v>124</v>
      </c>
      <c r="H15555" s="310"/>
      <c r="I15555" s="310"/>
      <c r="J15555" s="310"/>
      <c r="K15555" s="310"/>
      <c r="L15555" s="336"/>
    </row>
    <row r="15556" spans="1:12" hidden="1" x14ac:dyDescent="0.3">
      <c r="A15556" s="18" t="str">
        <f t="shared" ref="A15556" si="5231">+IF(OR(C15554=""),"NO",1)</f>
        <v>NO</v>
      </c>
      <c r="B15556" s="18"/>
      <c r="E15556" s="330"/>
      <c r="F15556" s="54" t="str">
        <f>+$F$28</f>
        <v>APORTANTE</v>
      </c>
      <c r="G15556" s="337" t="s">
        <v>124</v>
      </c>
      <c r="H15556" s="338"/>
      <c r="I15556" s="338"/>
      <c r="J15556" s="338"/>
      <c r="K15556" s="338"/>
      <c r="L15556" s="339"/>
    </row>
    <row r="15557" spans="1:12" hidden="1" x14ac:dyDescent="0.3">
      <c r="A15557" s="18" t="str">
        <f t="shared" ref="A15557" si="5232">+IF(OR(C15554=""),"NO",1)</f>
        <v>NO</v>
      </c>
      <c r="B15557" s="18"/>
      <c r="E15557" s="330"/>
      <c r="F15557" s="54" t="str">
        <f>+$F$29</f>
        <v>VALOR /SMMLV)</v>
      </c>
      <c r="G15557" s="55" t="s">
        <v>124</v>
      </c>
      <c r="H15557" s="56" t="str">
        <f>+$H$29</f>
        <v>% PART..</v>
      </c>
      <c r="I15557" s="57" t="s">
        <v>124</v>
      </c>
      <c r="J15557" s="58" t="str">
        <f>+$J$29</f>
        <v>VALOR ACREDITADO</v>
      </c>
      <c r="K15557" s="59"/>
      <c r="L15557" s="47" t="s">
        <v>124</v>
      </c>
    </row>
    <row r="15558" spans="1:12" hidden="1" x14ac:dyDescent="0.3">
      <c r="A15558" s="18" t="str">
        <f t="shared" ref="A15558" si="5233">+IF(OR(C15554=""),"NO",1)</f>
        <v>NO</v>
      </c>
      <c r="B15558" s="18"/>
      <c r="E15558" s="330"/>
      <c r="F15558" s="60" t="str">
        <f>+$F$30</f>
        <v>EXPERIENCIA APORTADA</v>
      </c>
      <c r="G15558" s="340" t="s">
        <v>124</v>
      </c>
      <c r="H15558" s="341"/>
      <c r="I15558" s="341"/>
      <c r="J15558" s="341"/>
      <c r="K15558" s="341"/>
      <c r="L15558" s="342"/>
    </row>
    <row r="15559" spans="1:12" hidden="1" x14ac:dyDescent="0.3">
      <c r="A15559" s="18" t="str">
        <f t="shared" ref="A15559" si="5234">+IF(OR(C15554=""),"NO",1)</f>
        <v>NO</v>
      </c>
      <c r="B15559" s="18"/>
      <c r="E15559" s="331"/>
      <c r="F15559" s="62" t="str">
        <f>+$F$31</f>
        <v>OBSERVACIÓN</v>
      </c>
      <c r="G15559" s="343" t="s">
        <v>124</v>
      </c>
      <c r="H15559" s="344"/>
      <c r="I15559" s="344"/>
      <c r="J15559" s="344"/>
      <c r="K15559" s="344"/>
      <c r="L15559" s="345"/>
    </row>
    <row r="15560" spans="1:12" ht="8.5" hidden="1" customHeight="1" x14ac:dyDescent="0.3">
      <c r="A15560" s="18" t="str">
        <f t="shared" ref="A15560" si="5235">+IF(OR(C15554=""),"NO",1)</f>
        <v>NO</v>
      </c>
      <c r="B15560" s="18"/>
      <c r="E15560" s="49"/>
      <c r="F15560" s="50"/>
      <c r="G15560" s="51"/>
      <c r="H15560" s="51"/>
      <c r="I15560" s="51"/>
      <c r="J15560" s="51"/>
      <c r="K15560" s="51"/>
      <c r="L15560" s="52"/>
    </row>
    <row r="15561" spans="1:12" hidden="1" x14ac:dyDescent="0.3">
      <c r="A15561" s="18" t="str">
        <f t="shared" ref="A15561" si="5236">+IF(OR(C15561=""),"NO",1)</f>
        <v>NO</v>
      </c>
      <c r="B15561" s="18"/>
      <c r="C15561" s="1" t="s">
        <v>124</v>
      </c>
      <c r="E15561" s="329">
        <v>6</v>
      </c>
      <c r="F15561" s="53" t="str">
        <f>+$F$26</f>
        <v>OBJETO</v>
      </c>
      <c r="G15561" s="332" t="s">
        <v>124</v>
      </c>
      <c r="H15561" s="333"/>
      <c r="I15561" s="333"/>
      <c r="J15561" s="333"/>
      <c r="K15561" s="333"/>
      <c r="L15561" s="334"/>
    </row>
    <row r="15562" spans="1:12" hidden="1" x14ac:dyDescent="0.3">
      <c r="A15562" s="18" t="str">
        <f t="shared" ref="A15562" si="5237">+IF(OR(C15561=""),"NO",1)</f>
        <v>NO</v>
      </c>
      <c r="B15562" s="18"/>
      <c r="E15562" s="330"/>
      <c r="F15562" s="54" t="str">
        <f>+$F$27</f>
        <v>CONTRATANTE</v>
      </c>
      <c r="G15562" s="335" t="s">
        <v>124</v>
      </c>
      <c r="H15562" s="310"/>
      <c r="I15562" s="310"/>
      <c r="J15562" s="310"/>
      <c r="K15562" s="310"/>
      <c r="L15562" s="336"/>
    </row>
    <row r="15563" spans="1:12" hidden="1" x14ac:dyDescent="0.3">
      <c r="A15563" s="18" t="str">
        <f t="shared" ref="A15563" si="5238">+IF(OR(C15561=""),"NO",1)</f>
        <v>NO</v>
      </c>
      <c r="B15563" s="18"/>
      <c r="E15563" s="330"/>
      <c r="F15563" s="54" t="str">
        <f>+$F$28</f>
        <v>APORTANTE</v>
      </c>
      <c r="G15563" s="337" t="s">
        <v>124</v>
      </c>
      <c r="H15563" s="338"/>
      <c r="I15563" s="338"/>
      <c r="J15563" s="338"/>
      <c r="K15563" s="338"/>
      <c r="L15563" s="339"/>
    </row>
    <row r="15564" spans="1:12" hidden="1" x14ac:dyDescent="0.3">
      <c r="A15564" s="18" t="str">
        <f t="shared" ref="A15564" si="5239">+IF(OR(C15561=""),"NO",1)</f>
        <v>NO</v>
      </c>
      <c r="B15564" s="18"/>
      <c r="E15564" s="330"/>
      <c r="F15564" s="54" t="str">
        <f>+$F$29</f>
        <v>VALOR /SMMLV)</v>
      </c>
      <c r="G15564" s="55" t="s">
        <v>124</v>
      </c>
      <c r="H15564" s="56" t="str">
        <f>+$H$29</f>
        <v>% PART..</v>
      </c>
      <c r="I15564" s="57" t="s">
        <v>124</v>
      </c>
      <c r="J15564" s="58" t="str">
        <f>+$J$29</f>
        <v>VALOR ACREDITADO</v>
      </c>
      <c r="K15564" s="59"/>
      <c r="L15564" s="47" t="s">
        <v>124</v>
      </c>
    </row>
    <row r="15565" spans="1:12" hidden="1" x14ac:dyDescent="0.3">
      <c r="A15565" s="18" t="str">
        <f t="shared" ref="A15565" si="5240">+IF(OR(C15561=""),"NO",1)</f>
        <v>NO</v>
      </c>
      <c r="B15565" s="18"/>
      <c r="E15565" s="330"/>
      <c r="F15565" s="60" t="str">
        <f>+$F$30</f>
        <v>EXPERIENCIA APORTADA</v>
      </c>
      <c r="G15565" s="340" t="s">
        <v>124</v>
      </c>
      <c r="H15565" s="341"/>
      <c r="I15565" s="341"/>
      <c r="J15565" s="341"/>
      <c r="K15565" s="341"/>
      <c r="L15565" s="342"/>
    </row>
    <row r="15566" spans="1:12" hidden="1" x14ac:dyDescent="0.3">
      <c r="A15566" s="18" t="str">
        <f t="shared" ref="A15566" si="5241">+IF(OR(C15561=""),"NO",1)</f>
        <v>NO</v>
      </c>
      <c r="B15566" s="18"/>
      <c r="E15566" s="331"/>
      <c r="F15566" s="62" t="str">
        <f>+$F$31</f>
        <v>OBSERVACIÓN</v>
      </c>
      <c r="G15566" s="343" t="s">
        <v>124</v>
      </c>
      <c r="H15566" s="344"/>
      <c r="I15566" s="344"/>
      <c r="J15566" s="344"/>
      <c r="K15566" s="344"/>
      <c r="L15566" s="345"/>
    </row>
    <row r="15567" spans="1:12" ht="8.5" hidden="1" customHeight="1" x14ac:dyDescent="0.3">
      <c r="A15567" s="18" t="str">
        <f t="shared" ref="A15567" si="5242">+IF(OR(C15561=""),"NO",1)</f>
        <v>NO</v>
      </c>
      <c r="B15567" s="18"/>
      <c r="E15567" s="49"/>
      <c r="F15567" s="50"/>
      <c r="G15567" s="51"/>
      <c r="H15567" s="51"/>
      <c r="I15567" s="51"/>
      <c r="J15567" s="51"/>
      <c r="K15567" s="51"/>
      <c r="L15567" s="52"/>
    </row>
    <row r="15568" spans="1:12" hidden="1" x14ac:dyDescent="0.3">
      <c r="A15568" s="18" t="str">
        <f t="shared" ref="A15568" si="5243">+IF(OR(C15568=""),"NO",1)</f>
        <v>NO</v>
      </c>
      <c r="B15568" s="18"/>
      <c r="C15568" s="1" t="s">
        <v>124</v>
      </c>
      <c r="E15568" s="329">
        <v>7</v>
      </c>
      <c r="F15568" s="53" t="str">
        <f>+$F$26</f>
        <v>OBJETO</v>
      </c>
      <c r="G15568" s="332" t="s">
        <v>124</v>
      </c>
      <c r="H15568" s="333"/>
      <c r="I15568" s="333"/>
      <c r="J15568" s="333"/>
      <c r="K15568" s="333"/>
      <c r="L15568" s="334"/>
    </row>
    <row r="15569" spans="1:12" hidden="1" x14ac:dyDescent="0.3">
      <c r="A15569" s="18" t="str">
        <f t="shared" ref="A15569" si="5244">+IF(OR(C15568=""),"NO",1)</f>
        <v>NO</v>
      </c>
      <c r="B15569" s="18"/>
      <c r="E15569" s="330"/>
      <c r="F15569" s="54" t="str">
        <f>+$F$27</f>
        <v>CONTRATANTE</v>
      </c>
      <c r="G15569" s="335" t="s">
        <v>124</v>
      </c>
      <c r="H15569" s="310"/>
      <c r="I15569" s="310"/>
      <c r="J15569" s="310"/>
      <c r="K15569" s="310"/>
      <c r="L15569" s="336"/>
    </row>
    <row r="15570" spans="1:12" hidden="1" x14ac:dyDescent="0.3">
      <c r="A15570" s="18" t="str">
        <f t="shared" ref="A15570" si="5245">+IF(OR(C15568=""),"NO",1)</f>
        <v>NO</v>
      </c>
      <c r="B15570" s="18"/>
      <c r="E15570" s="330"/>
      <c r="F15570" s="54" t="str">
        <f>+$F$28</f>
        <v>APORTANTE</v>
      </c>
      <c r="G15570" s="337" t="s">
        <v>124</v>
      </c>
      <c r="H15570" s="338"/>
      <c r="I15570" s="338"/>
      <c r="J15570" s="338"/>
      <c r="K15570" s="338"/>
      <c r="L15570" s="339"/>
    </row>
    <row r="15571" spans="1:12" hidden="1" x14ac:dyDescent="0.3">
      <c r="A15571" s="18" t="str">
        <f t="shared" ref="A15571" si="5246">+IF(OR(C15568=""),"NO",1)</f>
        <v>NO</v>
      </c>
      <c r="B15571" s="18"/>
      <c r="E15571" s="330"/>
      <c r="F15571" s="54" t="str">
        <f>+$F$29</f>
        <v>VALOR /SMMLV)</v>
      </c>
      <c r="G15571" s="55" t="s">
        <v>124</v>
      </c>
      <c r="H15571" s="56" t="str">
        <f>+$H$29</f>
        <v>% PART..</v>
      </c>
      <c r="I15571" s="57" t="s">
        <v>124</v>
      </c>
      <c r="J15571" s="58" t="str">
        <f>+$J$29</f>
        <v>VALOR ACREDITADO</v>
      </c>
      <c r="K15571" s="59"/>
      <c r="L15571" s="47" t="s">
        <v>124</v>
      </c>
    </row>
    <row r="15572" spans="1:12" hidden="1" x14ac:dyDescent="0.3">
      <c r="A15572" s="18" t="str">
        <f t="shared" ref="A15572" si="5247">+IF(OR(C15568=""),"NO",1)</f>
        <v>NO</v>
      </c>
      <c r="B15572" s="18"/>
      <c r="E15572" s="330"/>
      <c r="F15572" s="60" t="str">
        <f>+$F$30</f>
        <v>EXPERIENCIA APORTADA</v>
      </c>
      <c r="G15572" s="340" t="s">
        <v>124</v>
      </c>
      <c r="H15572" s="341"/>
      <c r="I15572" s="341"/>
      <c r="J15572" s="341"/>
      <c r="K15572" s="341"/>
      <c r="L15572" s="342"/>
    </row>
    <row r="15573" spans="1:12" hidden="1" x14ac:dyDescent="0.3">
      <c r="A15573" s="18" t="str">
        <f t="shared" ref="A15573" si="5248">+IF(OR(C15568=""),"NO",1)</f>
        <v>NO</v>
      </c>
      <c r="B15573" s="18"/>
      <c r="E15573" s="331"/>
      <c r="F15573" s="62" t="str">
        <f>+$F$31</f>
        <v>OBSERVACIÓN</v>
      </c>
      <c r="G15573" s="343" t="s">
        <v>124</v>
      </c>
      <c r="H15573" s="344"/>
      <c r="I15573" s="344"/>
      <c r="J15573" s="344"/>
      <c r="K15573" s="344"/>
      <c r="L15573" s="345"/>
    </row>
    <row r="15574" spans="1:12" hidden="1" x14ac:dyDescent="0.3">
      <c r="A15574" s="18" t="str">
        <f t="shared" ref="A15574" si="5249">+IF(OR(C15568=""),"NO",1)</f>
        <v>NO</v>
      </c>
      <c r="B15574" s="18"/>
      <c r="E15574" s="49"/>
      <c r="F15574" s="50"/>
      <c r="G15574" s="51"/>
      <c r="H15574" s="51"/>
      <c r="I15574" s="51"/>
      <c r="J15574" s="51"/>
      <c r="K15574" s="51"/>
      <c r="L15574" s="52"/>
    </row>
    <row r="15575" spans="1:12" hidden="1" x14ac:dyDescent="0.3">
      <c r="A15575" s="1" t="str">
        <f>+A15510</f>
        <v>NO</v>
      </c>
      <c r="C15575" s="1" t="str">
        <f>"N"&amp;C15510</f>
        <v>N</v>
      </c>
      <c r="E15575" s="63"/>
      <c r="F15575" s="64" t="str">
        <f>+$F$75</f>
        <v>TOTAL DE CONTRATOS PRESENTADOS VÁLIDOS QUE CUMPLEN EXPERIENCIA ACREDITADA:</v>
      </c>
      <c r="G15575" s="65"/>
      <c r="H15575" s="65"/>
      <c r="I15575" s="65"/>
      <c r="J15575" s="66"/>
      <c r="K15575" s="65"/>
      <c r="L15575" s="67" t="s">
        <v>124</v>
      </c>
    </row>
    <row r="15576" spans="1:12" ht="6.65" hidden="1" customHeight="1" x14ac:dyDescent="0.3">
      <c r="A15576" s="1" t="str">
        <f>+A15510</f>
        <v>NO</v>
      </c>
      <c r="E15576" s="51"/>
      <c r="F15576" s="50"/>
      <c r="G15576" s="51"/>
      <c r="H15576" s="51"/>
      <c r="I15576" s="51"/>
      <c r="J15576" s="51"/>
      <c r="K15576" s="51"/>
      <c r="L15576" s="51"/>
    </row>
    <row r="15577" spans="1:12" hidden="1" x14ac:dyDescent="0.3">
      <c r="A15577" s="1" t="str">
        <f>+A15510</f>
        <v>NO</v>
      </c>
      <c r="E15577" s="63"/>
      <c r="F15577" s="63" t="str">
        <f>+$F$77</f>
        <v>ACREDITA SUMINISTRO E INSTALACIÓN DE MOBILIARIO POR LO MENOS EN UN (1) CONTRATO VÁLIDO</v>
      </c>
      <c r="G15577" s="65"/>
      <c r="H15577" s="65"/>
      <c r="I15577" s="65"/>
      <c r="J15577" s="66"/>
      <c r="K15577" s="65"/>
      <c r="L15577" s="68" t="s">
        <v>157</v>
      </c>
    </row>
    <row r="15578" spans="1:12" ht="5.15" hidden="1" customHeight="1" x14ac:dyDescent="0.3">
      <c r="A15578" s="1" t="str">
        <f>+A15510</f>
        <v>NO</v>
      </c>
      <c r="E15578" s="51"/>
      <c r="F15578" s="50"/>
      <c r="G15578" s="51"/>
      <c r="H15578" s="51"/>
      <c r="I15578" s="51"/>
      <c r="J15578" s="51"/>
      <c r="K15578" s="51"/>
      <c r="L15578" s="51"/>
    </row>
    <row r="15579" spans="1:12" ht="12.75" hidden="1" customHeight="1" x14ac:dyDescent="0.3">
      <c r="A15579" s="1" t="str">
        <f>+A15510</f>
        <v>NO</v>
      </c>
      <c r="E15579" s="69" t="str">
        <f>+$E$79</f>
        <v>EXPERIENCIA ESPECÍFICA NUMERAL 10.1.1 A</v>
      </c>
      <c r="F15579" s="70"/>
      <c r="G15579" s="70"/>
      <c r="H15579" s="70"/>
      <c r="I15579" s="70"/>
      <c r="J15579" s="70"/>
      <c r="K15579" s="70"/>
      <c r="L15579" s="71"/>
    </row>
    <row r="15580" spans="1:12" ht="26.5" hidden="1" customHeight="1" x14ac:dyDescent="0.3">
      <c r="A15580" s="1" t="str">
        <f>+A15510</f>
        <v>NO</v>
      </c>
      <c r="E15580" s="72"/>
      <c r="F15580" s="325" t="str">
        <f>+$F$80</f>
        <v>Por lo menos uno (1) de los contratos válidos aportados como experiencia general debe corresponder mínimo al 60% del presupuesto oficial del presente proceso de selección.  (SMMLV)</v>
      </c>
      <c r="G15580" s="326"/>
      <c r="H15580" s="326"/>
      <c r="I15580" s="326"/>
      <c r="J15580" s="326"/>
      <c r="K15580" s="73" t="s">
        <v>124</v>
      </c>
      <c r="L15580" s="74" t="s">
        <v>124</v>
      </c>
    </row>
    <row r="15581" spans="1:12" ht="23.5" hidden="1" customHeight="1" x14ac:dyDescent="0.3">
      <c r="A15581" s="1" t="str">
        <f>+A15510</f>
        <v>NO</v>
      </c>
      <c r="E15581" s="63"/>
      <c r="F15581" s="325" t="str">
        <f>+$F$81</f>
        <v xml:space="preserve">Deberá acreditarse en al menos uno (1) de los contratos válidos aportados como experiencia general una </v>
      </c>
      <c r="G15581" s="326"/>
      <c r="H15581" s="326"/>
      <c r="I15581" s="326"/>
      <c r="J15581" s="326"/>
      <c r="K15581" s="73" t="s">
        <v>124</v>
      </c>
      <c r="L15581" s="74" t="s">
        <v>124</v>
      </c>
    </row>
    <row r="15582" spans="1:12" ht="23.5" hidden="1" customHeight="1" x14ac:dyDescent="0.3">
      <c r="A15582" s="18" t="s">
        <v>30</v>
      </c>
      <c r="E15582" s="63"/>
      <c r="F15582" s="325" t="str">
        <f>+$F$82</f>
        <v xml:space="preserve">Deberá acreditarse en al menos uno (1) de los contratos válidos aportados interventoría a intervención de </v>
      </c>
      <c r="G15582" s="326"/>
      <c r="H15582" s="326"/>
      <c r="I15582" s="326"/>
      <c r="J15582" s="326"/>
      <c r="K15582" s="73">
        <f>+$K$82</f>
        <v>0</v>
      </c>
      <c r="L15582" s="74" t="s">
        <v>124</v>
      </c>
    </row>
    <row r="15583" spans="1:12" ht="36" hidden="1" customHeight="1" x14ac:dyDescent="0.3">
      <c r="A15583" s="18" t="s">
        <v>30</v>
      </c>
      <c r="E15583" s="63"/>
      <c r="F15583" s="325" t="str">
        <f>+$F$83</f>
        <v xml:space="preserve">Deberá acreditarse en al menos uno (1) de los contratos válidos aportados interventoría a intervención de </v>
      </c>
      <c r="G15583" s="326"/>
      <c r="H15583" s="326"/>
      <c r="I15583" s="326"/>
      <c r="J15583" s="326"/>
      <c r="K15583" s="75">
        <f>+$K$83</f>
        <v>0</v>
      </c>
      <c r="L15583" s="76" t="s">
        <v>124</v>
      </c>
    </row>
    <row r="15584" spans="1:12" hidden="1" x14ac:dyDescent="0.3">
      <c r="A15584" s="1" t="str">
        <f>+A15510</f>
        <v>NO</v>
      </c>
      <c r="E15584" s="51"/>
      <c r="F15584" s="50"/>
      <c r="G15584" s="51"/>
      <c r="H15584" s="51"/>
      <c r="I15584" s="51"/>
      <c r="J15584" s="51"/>
      <c r="K15584" s="51"/>
      <c r="L15584" s="51"/>
    </row>
    <row r="15585" spans="1:12" ht="12.75" hidden="1" customHeight="1" x14ac:dyDescent="0.3">
      <c r="A15585" s="1" t="str">
        <f>+A15510</f>
        <v>NO</v>
      </c>
      <c r="E15585" s="40" t="str">
        <f>+$E$85</f>
        <v>VALOR MÍNIMO A CERIFICAR % P.O EN SMMMLV. NUMERAL 3.9.1</v>
      </c>
      <c r="F15585" s="41"/>
      <c r="G15585" s="41"/>
      <c r="H15585" s="41"/>
      <c r="I15585" s="41"/>
      <c r="J15585" s="41"/>
      <c r="K15585" s="41"/>
      <c r="L15585" s="42"/>
    </row>
    <row r="15586" spans="1:12" hidden="1" x14ac:dyDescent="0.3">
      <c r="A15586" s="1" t="str">
        <f>+A15510</f>
        <v>NO</v>
      </c>
      <c r="C15586" s="1" t="str">
        <f>"M"&amp;C15510</f>
        <v>M</v>
      </c>
      <c r="E15586" s="77" t="str">
        <f>+$E$86</f>
        <v>100% P.O.</v>
      </c>
      <c r="F15586" s="78"/>
      <c r="G15586" s="61">
        <v>242.41716883554506</v>
      </c>
      <c r="H15586" s="124" t="str">
        <f>+$H$86</f>
        <v>TOTAL EJECUTADO DE CONTRATOS ACREDITADOS</v>
      </c>
      <c r="I15586" s="124"/>
      <c r="J15586" s="124"/>
      <c r="K15586" s="55" t="s">
        <v>124</v>
      </c>
      <c r="L15586" s="47" t="s">
        <v>124</v>
      </c>
    </row>
    <row r="15587" spans="1:12" hidden="1" x14ac:dyDescent="0.3">
      <c r="A15587" s="1" t="str">
        <f>+A15510</f>
        <v>NO</v>
      </c>
      <c r="E15587" s="39"/>
      <c r="F15587" s="39"/>
      <c r="G15587" s="39"/>
      <c r="H15587" s="39"/>
      <c r="I15587" s="39"/>
      <c r="J15587" s="39"/>
      <c r="K15587" s="39"/>
      <c r="L15587" s="39"/>
    </row>
    <row r="15588" spans="1:12" ht="12.75" hidden="1" customHeight="1" x14ac:dyDescent="0.3">
      <c r="A15588" s="18" t="s">
        <v>30</v>
      </c>
      <c r="B15588" s="18"/>
      <c r="E15588" s="40" t="str">
        <f>+$E$88</f>
        <v>CONSIDERACIONES PARA LA VALIDEZ DE LA EXPERIENCIA REQUERIDA: EXPERIENCIA PROPONENTES PLURALES NUMERAL 10.1.2 D</v>
      </c>
      <c r="F15588" s="41"/>
      <c r="G15588" s="41"/>
      <c r="H15588" s="41"/>
      <c r="I15588" s="41"/>
      <c r="J15588" s="41"/>
      <c r="K15588" s="41"/>
      <c r="L15588" s="42"/>
    </row>
    <row r="15589" spans="1:12" ht="28" hidden="1" customHeight="1" x14ac:dyDescent="0.3">
      <c r="A15589" s="18" t="s">
        <v>30</v>
      </c>
      <c r="B15589" s="18"/>
      <c r="C15589" s="1" t="str">
        <f>"O"&amp;C15510</f>
        <v>O</v>
      </c>
      <c r="E15589" s="80" t="str">
        <f>+$E$89</f>
        <v>i)</v>
      </c>
      <c r="F15589" s="327" t="str">
        <f>+$F$89</f>
        <v>Uno de los integrantes debe aportar como mínimo el cincuenta por ciento (50 %) de la experiencia solicitada</v>
      </c>
      <c r="G15589" s="328"/>
      <c r="H15589" s="328"/>
      <c r="I15589" s="328"/>
      <c r="J15589" s="328"/>
      <c r="K15589" s="73" t="s">
        <v>124</v>
      </c>
      <c r="L15589" s="47" t="s">
        <v>124</v>
      </c>
    </row>
    <row r="15590" spans="1:12" ht="28" hidden="1" customHeight="1" x14ac:dyDescent="0.3">
      <c r="A15590" s="18" t="s">
        <v>30</v>
      </c>
      <c r="B15590" s="18"/>
      <c r="C15590" s="1" t="str">
        <f>"O"&amp;C15510</f>
        <v>O</v>
      </c>
      <c r="E15590" s="80" t="str">
        <f>+$E$90</f>
        <v>ii)</v>
      </c>
      <c r="F15590" s="327" t="str">
        <f>+$F$90</f>
        <v>Todos los demás ntegrantes deben acreditar al menos el cinco por ciento (5 %) de la experiencia solicitada, solo uno (1) de los integrantes podrá no acreditar experiencia pero su porcentaje de participación  no podrá superar el diez por ciento (10 %)</v>
      </c>
      <c r="G15590" s="328"/>
      <c r="H15590" s="328"/>
      <c r="I15590" s="328"/>
      <c r="J15590" s="328"/>
      <c r="K15590" s="73" t="s">
        <v>124</v>
      </c>
      <c r="L15590" s="47" t="s">
        <v>124</v>
      </c>
    </row>
    <row r="15591" spans="1:12" hidden="1" x14ac:dyDescent="0.3">
      <c r="A15591" s="18" t="s">
        <v>30</v>
      </c>
      <c r="B15591" s="18"/>
      <c r="E15591" s="39"/>
      <c r="F15591" s="39"/>
      <c r="G15591" s="39"/>
      <c r="H15591" s="39"/>
      <c r="I15591" s="39"/>
      <c r="J15591" s="39"/>
      <c r="K15591" s="39"/>
      <c r="L15591" s="39"/>
    </row>
    <row r="15592" spans="1:12" ht="13" hidden="1" customHeight="1" x14ac:dyDescent="0.3">
      <c r="A15592" s="18" t="str">
        <f>+A15510</f>
        <v>NO</v>
      </c>
      <c r="B15592" s="18"/>
      <c r="E15592" s="69" t="str">
        <f>+$E$92</f>
        <v>VERIFICACIÓN Y ASIGNACIÓN DE PUNTAJE POR LA EXPERIENCIA DEL PROPONENTE</v>
      </c>
      <c r="F15592" s="70"/>
      <c r="G15592" s="70"/>
      <c r="H15592" s="70"/>
      <c r="I15592" s="70"/>
      <c r="J15592" s="70"/>
      <c r="K15592" s="70"/>
      <c r="L15592" s="71"/>
    </row>
    <row r="15593" spans="1:12" hidden="1" x14ac:dyDescent="0.3">
      <c r="A15593" s="18" t="str">
        <f>+A15510</f>
        <v>NO</v>
      </c>
      <c r="B15593" s="18"/>
      <c r="E15593" s="81"/>
      <c r="F15593" s="323" t="str">
        <f>+$F$93</f>
        <v>No. CONTRATOS QUE ACREDITAN LA EXPERIENCIA (NO OBJETO DE SUBSANACIÓN)</v>
      </c>
      <c r="G15593" s="324"/>
      <c r="H15593" s="324"/>
      <c r="I15593" s="324"/>
      <c r="J15593" s="324"/>
      <c r="K15593" s="82"/>
      <c r="L15593" s="83" t="s">
        <v>124</v>
      </c>
    </row>
    <row r="15594" spans="1:12" ht="13" hidden="1" customHeight="1" x14ac:dyDescent="0.3">
      <c r="A15594" s="18" t="str">
        <f>+A15510</f>
        <v>NO</v>
      </c>
      <c r="B15594" s="18"/>
      <c r="E15594" s="84"/>
      <c r="F15594" s="323" t="str">
        <f>+$F$94</f>
        <v>TOTAL EJECUTADO DE CONTRATOS ACREDITADOS PROPUESTA INICIAL</v>
      </c>
      <c r="G15594" s="324"/>
      <c r="H15594" s="324"/>
      <c r="I15594" s="324"/>
      <c r="J15594" s="324"/>
      <c r="K15594" s="85"/>
      <c r="L15594" s="86" t="s">
        <v>124</v>
      </c>
    </row>
    <row r="15595" spans="1:12" ht="13" hidden="1" customHeight="1" x14ac:dyDescent="0.3">
      <c r="A15595" s="18" t="str">
        <f>+A15510</f>
        <v>NO</v>
      </c>
      <c r="B15595" s="18"/>
      <c r="E15595" s="87"/>
      <c r="F15595" s="323" t="str">
        <f>+$F$95</f>
        <v>PROMEDIO VALOR ACREDITADO EN SMMLV</v>
      </c>
      <c r="G15595" s="324"/>
      <c r="H15595" s="324"/>
      <c r="I15595" s="324"/>
      <c r="J15595" s="324"/>
      <c r="K15595" s="66"/>
      <c r="L15595" s="88" t="s">
        <v>124</v>
      </c>
    </row>
    <row r="15596" spans="1:12" hidden="1" x14ac:dyDescent="0.3">
      <c r="A15596" s="18" t="str">
        <f>+A15510</f>
        <v>NO</v>
      </c>
      <c r="B15596" s="18"/>
      <c r="E15596" s="89"/>
      <c r="F15596" s="89"/>
      <c r="G15596" s="89"/>
      <c r="H15596" s="89"/>
      <c r="I15596" s="89"/>
      <c r="J15596" s="89"/>
      <c r="K15596" s="89"/>
      <c r="L15596" s="89"/>
    </row>
    <row r="15597" spans="1:12" ht="13" hidden="1" customHeight="1" x14ac:dyDescent="0.3">
      <c r="A15597" s="18" t="str">
        <f>+A15510</f>
        <v>NO</v>
      </c>
      <c r="B15597" s="18"/>
      <c r="E15597" s="69" t="str">
        <f>+$E$97</f>
        <v>3.9.2 EXIGENCIAS MÍNIMAS DE EXPERIENCIA Y FORMACIÓN ACADÉMICA DEL EQUIPO DE TRABAJO</v>
      </c>
      <c r="F15597" s="70"/>
      <c r="G15597" s="70"/>
      <c r="H15597" s="70"/>
      <c r="I15597" s="70"/>
      <c r="J15597" s="70"/>
      <c r="K15597" s="70"/>
      <c r="L15597" s="71"/>
    </row>
    <row r="15598" spans="1:12" hidden="1" x14ac:dyDescent="0.3">
      <c r="A15598" s="18" t="str">
        <f>+A15510</f>
        <v>NO</v>
      </c>
      <c r="B15598" s="18"/>
      <c r="E15598" s="90" t="str">
        <f>+$E$98</f>
        <v>Formulario 8</v>
      </c>
      <c r="F15598" s="315" t="s">
        <v>46</v>
      </c>
      <c r="G15598" s="316"/>
      <c r="H15598" s="317"/>
      <c r="I15598" s="318"/>
      <c r="J15598" s="318"/>
      <c r="K15598" s="318"/>
      <c r="L15598" s="319"/>
    </row>
    <row r="15599" spans="1:12" hidden="1" x14ac:dyDescent="0.3">
      <c r="A15599" s="18" t="str">
        <f>+A15510</f>
        <v>NO</v>
      </c>
      <c r="B15599" s="18"/>
      <c r="E15599" s="91" t="s">
        <v>124</v>
      </c>
      <c r="F15599" s="91" t="str">
        <f>+$F$99</f>
        <v>Director de Interventoría</v>
      </c>
      <c r="G15599" s="91" t="str">
        <f>+$G$99</f>
        <v>Residente de Interventoría</v>
      </c>
      <c r="H15599" s="320"/>
      <c r="I15599" s="321"/>
      <c r="J15599" s="321"/>
      <c r="K15599" s="321"/>
      <c r="L15599" s="322"/>
    </row>
    <row r="15600" spans="1:12" hidden="1" x14ac:dyDescent="0.3">
      <c r="A15600" s="18" t="str">
        <f>+A15510</f>
        <v>NO</v>
      </c>
      <c r="B15600" s="18"/>
      <c r="E15600" s="304" t="str">
        <f>+$E$100</f>
        <v>OBSERVACIONES RESPECTO REQUISITO HABILITANTE DEL PERSONAL CLAVE EVALUABLE</v>
      </c>
      <c r="F15600" s="305"/>
      <c r="G15600" s="305"/>
      <c r="H15600" s="305"/>
      <c r="I15600" s="305"/>
      <c r="J15600" s="305"/>
      <c r="K15600" s="305"/>
      <c r="L15600" s="305"/>
    </row>
    <row r="15601" spans="1:12" hidden="1" x14ac:dyDescent="0.3">
      <c r="A15601" s="18" t="str">
        <f>+A15510</f>
        <v>NO</v>
      </c>
      <c r="B15601" s="18"/>
      <c r="E15601" s="312" t="s">
        <v>124</v>
      </c>
      <c r="F15601" s="313"/>
      <c r="G15601" s="313"/>
      <c r="H15601" s="313"/>
      <c r="I15601" s="313"/>
      <c r="J15601" s="313"/>
      <c r="K15601" s="313"/>
      <c r="L15601" s="314"/>
    </row>
    <row r="15602" spans="1:12" hidden="1" x14ac:dyDescent="0.3">
      <c r="A15602" s="18" t="str">
        <f>+A15510</f>
        <v>NO</v>
      </c>
      <c r="B15602" s="18"/>
      <c r="E15602" s="89"/>
      <c r="F15602" s="89"/>
      <c r="G15602" s="89"/>
      <c r="H15602" s="89"/>
      <c r="I15602" s="89"/>
      <c r="J15602" s="89"/>
      <c r="K15602" s="89"/>
      <c r="L15602" s="89"/>
    </row>
    <row r="15603" spans="1:12" ht="13" hidden="1" customHeight="1" x14ac:dyDescent="0.3">
      <c r="A15603" s="18" t="str">
        <f>+A15510</f>
        <v>NO</v>
      </c>
      <c r="B15603" s="18"/>
      <c r="E15603" s="69" t="str">
        <f>+$E$103</f>
        <v>4.2 EQUIPO DE TRABAJO (Personal Clave Evaluable)</v>
      </c>
      <c r="F15603" s="70"/>
      <c r="G15603" s="70"/>
      <c r="H15603" s="70"/>
      <c r="I15603" s="70"/>
      <c r="J15603" s="70"/>
      <c r="K15603" s="70"/>
      <c r="L15603" s="71"/>
    </row>
    <row r="15604" spans="1:12" ht="23.25" hidden="1" customHeight="1" x14ac:dyDescent="0.3">
      <c r="A15604" s="18" t="str">
        <f>+A15510</f>
        <v>NO</v>
      </c>
      <c r="B15604" s="18"/>
      <c r="E15604" s="90" t="str">
        <f>+$E$104</f>
        <v>Formulario 9</v>
      </c>
      <c r="F15604" s="315" t="s">
        <v>46</v>
      </c>
      <c r="G15604" s="316"/>
      <c r="H15604" s="317"/>
      <c r="I15604" s="318"/>
      <c r="J15604" s="318"/>
      <c r="K15604" s="318"/>
      <c r="L15604" s="319"/>
    </row>
    <row r="15605" spans="1:12" hidden="1" x14ac:dyDescent="0.3">
      <c r="A15605" s="18" t="str">
        <f>+A15510</f>
        <v>NO</v>
      </c>
      <c r="B15605" s="18"/>
      <c r="E15605" s="91" t="s">
        <v>124</v>
      </c>
      <c r="F15605" s="91" t="str">
        <f>+$F$99</f>
        <v>Director de Interventoría</v>
      </c>
      <c r="G15605" s="91" t="str">
        <f>+$G$99</f>
        <v>Residente de Interventoría</v>
      </c>
      <c r="H15605" s="320"/>
      <c r="I15605" s="321"/>
      <c r="J15605" s="321"/>
      <c r="K15605" s="321"/>
      <c r="L15605" s="322"/>
    </row>
    <row r="15606" spans="1:12" hidden="1" x14ac:dyDescent="0.3">
      <c r="A15606" s="18" t="str">
        <f>+A15510</f>
        <v>NO</v>
      </c>
      <c r="B15606" s="18"/>
      <c r="E15606" s="89"/>
      <c r="F15606" s="89"/>
      <c r="G15606" s="89"/>
      <c r="H15606" s="89"/>
      <c r="I15606" s="89"/>
      <c r="J15606" s="89"/>
      <c r="K15606" s="89"/>
      <c r="L15606" s="89"/>
    </row>
    <row r="15607" spans="1:12" hidden="1" x14ac:dyDescent="0.3">
      <c r="A15607" s="1" t="str">
        <f>+A15510</f>
        <v>NO</v>
      </c>
      <c r="E15607" s="92" t="str">
        <f>+E15482</f>
        <v>CRITERIOS DE EVALUACIÓN Y PUNTAJE</v>
      </c>
      <c r="F15607" s="93"/>
      <c r="G15607" s="93"/>
      <c r="H15607" s="93"/>
      <c r="I15607" s="93"/>
      <c r="J15607" s="93"/>
      <c r="K15607" s="94"/>
      <c r="L15607" s="95" t="str">
        <f>+$L$107</f>
        <v>PUNTAJE OBTENIDO</v>
      </c>
    </row>
    <row r="15608" spans="1:12" hidden="1" x14ac:dyDescent="0.3">
      <c r="A15608" s="1" t="str">
        <f>+A15510</f>
        <v>NO</v>
      </c>
      <c r="E15608" s="96" t="str">
        <f>+$E$108</f>
        <v>VALOR</v>
      </c>
      <c r="F15608" s="97" t="str">
        <f>+$F$108</f>
        <v>EQUIPO DE TRABAJO (PERSONAL CLAVE EVALUABLE)</v>
      </c>
      <c r="G15608" s="24"/>
      <c r="H15608" s="24"/>
      <c r="I15608" s="24"/>
      <c r="J15608" s="24"/>
      <c r="K15608" s="24"/>
      <c r="L15608" s="98"/>
    </row>
    <row r="15609" spans="1:12" ht="12.75" hidden="1" customHeight="1" x14ac:dyDescent="0.3">
      <c r="A15609" s="1" t="str">
        <f>+A15510</f>
        <v>NO</v>
      </c>
      <c r="E15609" s="96">
        <f>+$E$109</f>
        <v>5</v>
      </c>
      <c r="F15609" s="307" t="str">
        <f>+$F$109</f>
        <v xml:space="preserve"> Experiencia Específica adicional</v>
      </c>
      <c r="G15609" s="308"/>
      <c r="H15609" s="308"/>
      <c r="I15609" s="308"/>
      <c r="J15609" s="308"/>
      <c r="K15609" s="309"/>
      <c r="L15609" s="99" t="str">
        <f>IFERROR(IF(VLOOKUP(C15510,'R. PUNTAJES'!$C$14:$R$213,'R. PUNTAJES'!$I$10,0)="","",VLOOKUP(C15510,'R. PUNTAJES'!$C$14:$R$213,'R. PUNTAJES'!$I$10,0)),"")</f>
        <v/>
      </c>
    </row>
    <row r="15610" spans="1:12" ht="12.75" hidden="1" customHeight="1" x14ac:dyDescent="0.3">
      <c r="A15610" s="1" t="str">
        <f>+A15510</f>
        <v>NO</v>
      </c>
      <c r="E15610" s="96">
        <f>+$E$110</f>
        <v>5</v>
      </c>
      <c r="F15610" s="307" t="str">
        <f>+$F$110</f>
        <v>Formación Académica adicional</v>
      </c>
      <c r="G15610" s="308"/>
      <c r="H15610" s="308"/>
      <c r="I15610" s="308"/>
      <c r="J15610" s="308"/>
      <c r="K15610" s="309"/>
      <c r="L15610" s="99" t="str">
        <f>IFERROR(IF(VLOOKUP(C15510,'R. PUNTAJES'!$C$14:$R$213,'R. PUNTAJES'!$J$10,0)="","",VLOOKUP(C15510,'R. PUNTAJES'!$C$14:$R$213,'R. PUNTAJES'!$J$10,0)),"")</f>
        <v/>
      </c>
    </row>
    <row r="15611" spans="1:12" hidden="1" x14ac:dyDescent="0.3">
      <c r="A15611" s="18" t="str">
        <f>+A15510</f>
        <v>NO</v>
      </c>
      <c r="B15611" s="18"/>
      <c r="E15611" s="100"/>
      <c r="F15611" s="101" t="str">
        <f>+$F$111</f>
        <v>FACTOR DE SOSTENIBILIDAD</v>
      </c>
      <c r="G15611" s="102"/>
      <c r="H15611" s="102"/>
      <c r="I15611" s="102"/>
      <c r="J15611" s="102"/>
      <c r="K15611" s="102"/>
      <c r="L15611" s="103"/>
    </row>
    <row r="15612" spans="1:12" hidden="1" x14ac:dyDescent="0.3">
      <c r="A15612" s="18" t="str">
        <f>+A15510</f>
        <v>NO</v>
      </c>
      <c r="B15612" s="18"/>
      <c r="E15612" s="104">
        <v>1</v>
      </c>
      <c r="F15612" s="105" t="str">
        <f>+$F$112</f>
        <v>Compromisos Sostenibilidad</v>
      </c>
      <c r="G15612" s="106"/>
      <c r="H15612" s="106"/>
      <c r="I15612" s="106"/>
      <c r="J15612" s="106"/>
      <c r="K15612" s="106"/>
      <c r="L15612" s="107" t="str">
        <f>IFERROR(IF(VLOOKUP(C15510,'R. PUNTAJES'!$C$14:$R$213,'R. PUNTAJES'!$K$10,0)="","",VLOOKUP(C15510,'R. PUNTAJES'!$C$14:$R$213,'R. PUNTAJES'!$K$10,0)),"")</f>
        <v/>
      </c>
    </row>
    <row r="15613" spans="1:12" hidden="1" x14ac:dyDescent="0.3">
      <c r="A15613" s="1" t="str">
        <f>+A15510</f>
        <v>NO</v>
      </c>
      <c r="E15613" s="108"/>
      <c r="F15613" s="109" t="str">
        <f>+$F$113</f>
        <v>APOYO A LA INDUSTRIA NACIONAL</v>
      </c>
      <c r="G15613" s="110"/>
      <c r="H15613" s="110"/>
      <c r="I15613" s="110"/>
      <c r="J15613" s="110"/>
      <c r="K15613" s="110"/>
      <c r="L15613" s="111"/>
    </row>
    <row r="15614" spans="1:12" ht="12.75" hidden="1" customHeight="1" x14ac:dyDescent="0.3">
      <c r="A15614" s="1" t="str">
        <f>+A15510</f>
        <v>NO</v>
      </c>
      <c r="E15614" s="96">
        <v>20</v>
      </c>
      <c r="F15614" s="307" t="str">
        <f>+$F$114</f>
        <v>Promoción de Servicios Nacionales o con Trato Nacional</v>
      </c>
      <c r="G15614" s="308"/>
      <c r="H15614" s="308"/>
      <c r="I15614" s="308"/>
      <c r="J15614" s="308"/>
      <c r="K15614" s="309"/>
      <c r="L15614" s="99" t="str">
        <f>IFERROR(IF(VLOOKUP(C15510,'R. PUNTAJES'!$C$14:$R$213,'R. PUNTAJES'!$L$10,0)="","",
IF(VLOOKUP(C15510,'R. PUNTAJES'!$C$14:$R$213,'R. PUNTAJES'!$L$10,0)=5,0,
VLOOKUP(C15510,'R. PUNTAJES'!$C$14:$R$213,'R. PUNTAJES'!$L$10,0))),"")</f>
        <v/>
      </c>
    </row>
    <row r="15615" spans="1:12" ht="12.75" hidden="1" customHeight="1" x14ac:dyDescent="0.3">
      <c r="A15615" s="1" t="str">
        <f>+A15510</f>
        <v>NO</v>
      </c>
      <c r="E15615" s="96">
        <v>5</v>
      </c>
      <c r="F15615" s="307" t="str">
        <f>+$F$115</f>
        <v>Incorporación de componente nacional en servicios extranjeros</v>
      </c>
      <c r="G15615" s="308"/>
      <c r="H15615" s="308"/>
      <c r="I15615" s="308"/>
      <c r="J15615" s="308"/>
      <c r="K15615" s="309"/>
      <c r="L15615" s="99" t="str">
        <f>IFERROR(IF(VLOOKUP(C15510,'R. PUNTAJES'!$C$14:$R$213,'R. PUNTAJES'!$L$10,0)="","",
IF(VLOOKUP(C15510,'R. PUNTAJES'!$C$14:$R$213,'R. PUNTAJES'!$L$10,0)=20,0,
VLOOKUP(C15510,'R. PUNTAJES'!$C$14:$R$213,'R. PUNTAJES'!$L$10,0))),"")</f>
        <v/>
      </c>
    </row>
    <row r="15616" spans="1:12" hidden="1" x14ac:dyDescent="0.3">
      <c r="A15616" s="1" t="str">
        <f>+A15510</f>
        <v>NO</v>
      </c>
      <c r="E15616" s="112"/>
      <c r="F15616" s="97" t="str">
        <f>+$F$116</f>
        <v>VINCULACIÓN DE PERSONAS CON DISCAPACIDAD</v>
      </c>
      <c r="G15616" s="24"/>
      <c r="H15616" s="24"/>
      <c r="I15616" s="24"/>
      <c r="J15616" s="24"/>
      <c r="K15616" s="24"/>
      <c r="L15616" s="98"/>
    </row>
    <row r="15617" spans="1:16" ht="12.75" hidden="1" customHeight="1" x14ac:dyDescent="0.3">
      <c r="A15617" s="1" t="str">
        <f>+A15510</f>
        <v>NO</v>
      </c>
      <c r="E15617" s="96">
        <v>1</v>
      </c>
      <c r="F15617" s="307" t="str">
        <f>+$F$117</f>
        <v xml:space="preserve">Trabajadores vinculados a la planta de personal </v>
      </c>
      <c r="G15617" s="308"/>
      <c r="H15617" s="308"/>
      <c r="I15617" s="308"/>
      <c r="J15617" s="308"/>
      <c r="K15617" s="309"/>
      <c r="L15617" s="99" t="str">
        <f>IFERROR(IF(VLOOKUP(C15510,'R. PUNTAJES'!$C$14:$R$213,'R. PUNTAJES'!$M$10,0)="","",VLOOKUP(C15510,'R. PUNTAJES'!$C$14:$R$213,'R. PUNTAJES'!$M$10,0)),"")</f>
        <v/>
      </c>
    </row>
    <row r="15618" spans="1:16" hidden="1" x14ac:dyDescent="0.3">
      <c r="A15618" s="1" t="str">
        <f>+A15510</f>
        <v>NO</v>
      </c>
      <c r="E15618" s="112"/>
      <c r="F15618" s="97" t="str">
        <f>+$F$118</f>
        <v>EMPRENDIMIENTOS Y EMPRESAS DE MUJERES</v>
      </c>
      <c r="G15618" s="24"/>
      <c r="H15618" s="24"/>
      <c r="I15618" s="24"/>
      <c r="J15618" s="24"/>
      <c r="K15618" s="24"/>
      <c r="L15618" s="98"/>
    </row>
    <row r="15619" spans="1:16" ht="13" hidden="1" customHeight="1" x14ac:dyDescent="0.3">
      <c r="A15619" s="1" t="str">
        <f>+A15510</f>
        <v>NO</v>
      </c>
      <c r="E15619" s="96">
        <v>0.25</v>
      </c>
      <c r="F15619" s="307" t="str">
        <f>+$F$119</f>
        <v>Emprendimientos y empresas de mujeres</v>
      </c>
      <c r="G15619" s="308"/>
      <c r="H15619" s="308"/>
      <c r="I15619" s="308"/>
      <c r="J15619" s="308"/>
      <c r="K15619" s="309"/>
      <c r="L15619" s="113" t="str">
        <f>IFERROR(IF(VLOOKUP(C15510,'R. PUNTAJES'!$C$14:$R$213,'R. PUNTAJES'!$N$10,0)="","",VLOOKUP(C15510,'R. PUNTAJES'!$C$14:$R$213,'R. PUNTAJES'!$N$10,0)),"")</f>
        <v/>
      </c>
    </row>
    <row r="15620" spans="1:16" hidden="1" x14ac:dyDescent="0.3">
      <c r="A15620" s="18" t="str">
        <f>+A15621</f>
        <v>NO</v>
      </c>
      <c r="B15620" s="18"/>
      <c r="E15620" s="112"/>
      <c r="F15620" s="97" t="str">
        <f>+$F$120</f>
        <v>MIPYME</v>
      </c>
      <c r="G15620" s="24"/>
      <c r="H15620" s="24"/>
      <c r="I15620" s="24"/>
      <c r="J15620" s="24"/>
      <c r="K15620" s="24"/>
      <c r="L15620" s="98"/>
    </row>
    <row r="15621" spans="1:16" hidden="1" x14ac:dyDescent="0.3">
      <c r="A15621" s="18" t="str">
        <f>+IF(E15621=0,"NO",1)</f>
        <v>NO</v>
      </c>
      <c r="B15621" s="18"/>
      <c r="E15621" s="96">
        <v>0</v>
      </c>
      <c r="F15621" s="307" t="str">
        <f>+$F$121</f>
        <v>Mipyme</v>
      </c>
      <c r="G15621" s="308"/>
      <c r="H15621" s="308"/>
      <c r="I15621" s="308"/>
      <c r="J15621" s="308"/>
      <c r="K15621" s="309"/>
      <c r="L15621" s="113" t="str">
        <f>IFERROR(IF(VLOOKUP(C15510,'R. PUNTAJES'!$C$14:$R$213,'R. PUNTAJES'!$O$10,0)="","",VLOOKUP(C15510,'R. PUNTAJES'!$C$14:$R$213,'R. PUNTAJES'!$O$10,0)),"")</f>
        <v/>
      </c>
    </row>
    <row r="15622" spans="1:16" hidden="1" x14ac:dyDescent="0.3">
      <c r="A15622" s="1" t="str">
        <f>+A15510</f>
        <v>NO</v>
      </c>
      <c r="E15622" s="112"/>
      <c r="F15622" s="97" t="str">
        <f>+$F$122</f>
        <v>EXPERIENCIA DEL PROPONENTE</v>
      </c>
      <c r="G15622" s="24"/>
      <c r="H15622" s="24"/>
      <c r="I15622" s="24"/>
      <c r="J15622" s="24"/>
      <c r="K15622" s="24"/>
      <c r="L15622" s="98"/>
    </row>
    <row r="15623" spans="1:16" hidden="1" x14ac:dyDescent="0.3">
      <c r="A15623" s="1" t="str">
        <f>+A15510</f>
        <v>NO</v>
      </c>
      <c r="E15623" s="96">
        <v>59.5</v>
      </c>
      <c r="F15623" s="307" t="str">
        <f>+$F$123</f>
        <v>mediana con valor absoluto</v>
      </c>
      <c r="G15623" s="308"/>
      <c r="H15623" s="308"/>
      <c r="I15623" s="308"/>
      <c r="J15623" s="308"/>
      <c r="K15623" s="309"/>
      <c r="L15623" s="113" t="str">
        <f>IFERROR(IF(VLOOKUP(C15510,'R. PUNTAJES'!$C$14:$R$213,'R. PUNTAJES'!$R$10,0)="","",VLOOKUP(C15510,'R. PUNTAJES'!$C$14:$R$213,'R. PUNTAJES'!$R$10,0)),"")</f>
        <v/>
      </c>
    </row>
    <row r="15624" spans="1:16" hidden="1" x14ac:dyDescent="0.3">
      <c r="A15624" s="1" t="str">
        <f>+A15510</f>
        <v>NO</v>
      </c>
      <c r="E15624" s="112"/>
      <c r="F15624" s="97" t="str">
        <f>+$F$124</f>
        <v>MULTAS</v>
      </c>
      <c r="G15624" s="24"/>
      <c r="H15624" s="24"/>
      <c r="I15624" s="24"/>
      <c r="J15624" s="24"/>
      <c r="K15624" s="24"/>
      <c r="L15624" s="98"/>
    </row>
    <row r="15625" spans="1:16" ht="12.75" hidden="1" customHeight="1" x14ac:dyDescent="0.3">
      <c r="A15625" s="1" t="str">
        <f>+A15510</f>
        <v>NO</v>
      </c>
      <c r="E15625" s="96">
        <v>-2</v>
      </c>
      <c r="F15625" s="307" t="str">
        <f>+$F$125</f>
        <v>Una o más multas o cláusulas penales durante el último año</v>
      </c>
      <c r="G15625" s="310"/>
      <c r="H15625" s="310"/>
      <c r="I15625" s="310"/>
      <c r="J15625" s="310"/>
      <c r="K15625" s="311"/>
      <c r="L15625" s="99" t="str">
        <f>IFERROR(IF(VLOOKUP(C15510,'R. PUNTAJES'!$C$14:$R$213,'R. PUNTAJES'!$Q$10,0)="","",VLOOKUP(C15510,'R. PUNTAJES'!$C$14:$R$213,'R. PUNTAJES'!$Q$10,0)),"")</f>
        <v/>
      </c>
    </row>
    <row r="15626" spans="1:16" hidden="1" x14ac:dyDescent="0.3">
      <c r="A15626" s="1" t="str">
        <f>+A15510</f>
        <v>NO</v>
      </c>
      <c r="E15626" s="112"/>
      <c r="F15626" s="97" t="str">
        <f>+$F$126</f>
        <v>OBRAS INCONCLUSAS</v>
      </c>
      <c r="G15626" s="24"/>
      <c r="H15626" s="24"/>
      <c r="I15626" s="24"/>
      <c r="J15626" s="24"/>
      <c r="K15626" s="24"/>
      <c r="L15626" s="98"/>
    </row>
    <row r="15627" spans="1:16" hidden="1" x14ac:dyDescent="0.3">
      <c r="A15627" s="1" t="str">
        <f>+A15510</f>
        <v>NO</v>
      </c>
      <c r="E15627" s="96">
        <v>-1</v>
      </c>
      <c r="F15627" s="301" t="str">
        <f>+$F$127</f>
        <v>Anotación vigente de obra civil inconclusa</v>
      </c>
      <c r="G15627" s="302"/>
      <c r="H15627" s="302"/>
      <c r="I15627" s="302"/>
      <c r="J15627" s="302"/>
      <c r="K15627" s="303"/>
      <c r="L15627" s="99" t="str">
        <f>IFERROR(IF(VLOOKUP(C15510,'R. PUNTAJES'!$C$14:$R$213,'R. PUNTAJES'!$P$10,0)="","",VLOOKUP(C15510,'R. PUNTAJES'!$C$14:$R$213,'R. PUNTAJES'!$P$10,0)),"")</f>
        <v/>
      </c>
    </row>
    <row r="15628" spans="1:16" ht="7.5" hidden="1" customHeight="1" x14ac:dyDescent="0.3">
      <c r="A15628" s="1" t="str">
        <f>+A15510</f>
        <v>NO</v>
      </c>
      <c r="E15628" s="114"/>
      <c r="F15628" s="45"/>
      <c r="G15628" s="45"/>
      <c r="H15628" s="45"/>
      <c r="I15628" s="45"/>
      <c r="J15628" s="45"/>
      <c r="K15628" s="45"/>
      <c r="L15628" s="48"/>
    </row>
    <row r="15629" spans="1:16" hidden="1" x14ac:dyDescent="0.3">
      <c r="A15629" s="1" t="str">
        <f>+A15510</f>
        <v>NO</v>
      </c>
      <c r="E15629" s="115" t="str">
        <f>+$E$129</f>
        <v>PUNTAJE TOTAL</v>
      </c>
      <c r="F15629" s="116"/>
      <c r="G15629" s="116"/>
      <c r="H15629" s="116"/>
      <c r="I15629" s="116"/>
      <c r="J15629" s="116"/>
      <c r="K15629" s="117"/>
      <c r="L15629" s="118">
        <f>IFERROR(IF(VLOOKUP(C15510,'R. PUNTAJES'!$C$14:$R$213,'R. PUNTAJES'!$H$10,0)="RECHAZO","",SUM(L15609:L15627)),"")</f>
        <v>0</v>
      </c>
    </row>
    <row r="15630" spans="1:16" hidden="1" x14ac:dyDescent="0.3">
      <c r="A15630" s="1" t="str">
        <f>+A15510</f>
        <v>NO</v>
      </c>
      <c r="E15630" s="304" t="str">
        <f>+$E$130</f>
        <v>OBSERVACIONES RESPECTO A PUNTAJES</v>
      </c>
      <c r="F15630" s="305"/>
      <c r="G15630" s="305"/>
      <c r="H15630" s="305"/>
      <c r="I15630" s="305"/>
      <c r="J15630" s="305"/>
      <c r="K15630" s="305"/>
      <c r="L15630" s="305"/>
    </row>
    <row r="15631" spans="1:16" ht="12" hidden="1" customHeight="1" x14ac:dyDescent="0.3">
      <c r="A15631" s="1" t="str">
        <f>+A15510</f>
        <v>NO</v>
      </c>
      <c r="E15631" s="306" t="s">
        <v>124</v>
      </c>
      <c r="F15631" s="305"/>
      <c r="G15631" s="305"/>
      <c r="H15631" s="305"/>
      <c r="I15631" s="305"/>
      <c r="J15631" s="305"/>
      <c r="K15631" s="305"/>
      <c r="L15631" s="305"/>
      <c r="N15631" s="119"/>
      <c r="O15631" s="119"/>
      <c r="P15631" s="120"/>
    </row>
    <row r="15632" spans="1:16" ht="3" hidden="1" customHeight="1" x14ac:dyDescent="0.3">
      <c r="A15632" s="1" t="str">
        <f>+A15511</f>
        <v>NO</v>
      </c>
      <c r="E15632" s="121"/>
      <c r="F15632" s="122"/>
      <c r="G15632" s="122"/>
      <c r="H15632" s="122"/>
      <c r="I15632" s="122"/>
      <c r="J15632" s="122"/>
      <c r="K15632" s="122"/>
      <c r="L15632" s="123"/>
    </row>
    <row r="15633" spans="1:12" hidden="1" x14ac:dyDescent="0.3">
      <c r="A15633" s="1" t="str">
        <f>+IF(OR(C15635=""),"NO",1)</f>
        <v>NO</v>
      </c>
      <c r="E15633" s="346"/>
      <c r="F15633" s="347"/>
      <c r="G15633" s="347"/>
      <c r="H15633" s="347"/>
      <c r="I15633" s="347"/>
      <c r="J15633" s="347"/>
      <c r="K15633" s="347"/>
      <c r="L15633" s="347"/>
    </row>
    <row r="15634" spans="1:12" ht="4.5" hidden="1" customHeight="1" x14ac:dyDescent="0.3">
      <c r="A15634" s="1" t="str">
        <f>+A15635</f>
        <v>NO</v>
      </c>
      <c r="E15634" s="15"/>
      <c r="F15634" s="16"/>
      <c r="G15634" s="16"/>
      <c r="H15634" s="16"/>
      <c r="I15634" s="16"/>
      <c r="J15634" s="16"/>
      <c r="K15634" s="16"/>
      <c r="L15634" s="17"/>
    </row>
    <row r="15635" spans="1:12" ht="15.75" hidden="1" customHeight="1" x14ac:dyDescent="0.3">
      <c r="A15635" s="1" t="str">
        <f>+IF(OR(C15635=""),"NO",1)</f>
        <v>NO</v>
      </c>
      <c r="B15635" s="1">
        <f>1+MAX($B$1:B15634)</f>
        <v>126</v>
      </c>
      <c r="C15635" s="18" t="s">
        <v>124</v>
      </c>
      <c r="E15635" s="19" t="s">
        <v>124</v>
      </c>
      <c r="F15635" s="20"/>
      <c r="G15635" s="20"/>
      <c r="H15635" s="20"/>
      <c r="I15635" s="21"/>
      <c r="J15635" s="20"/>
      <c r="K15635" s="21"/>
      <c r="L15635" s="22"/>
    </row>
    <row r="15636" spans="1:12" hidden="1" x14ac:dyDescent="0.3">
      <c r="A15636" s="1" t="str">
        <f>A15635</f>
        <v>NO</v>
      </c>
      <c r="E15636" s="23" t="str">
        <f>+$E$11</f>
        <v>Integrantes</v>
      </c>
      <c r="F15636" s="24"/>
      <c r="G15636" s="24"/>
      <c r="H15636" s="24"/>
      <c r="I15636" s="24"/>
      <c r="J15636" s="24"/>
      <c r="K15636" s="25" t="str">
        <f>+$K$11</f>
        <v>Nit</v>
      </c>
      <c r="L15636" s="26" t="str">
        <f>+$L$11</f>
        <v>Part.</v>
      </c>
    </row>
    <row r="15637" spans="1:12" hidden="1" x14ac:dyDescent="0.3">
      <c r="A15637" s="1" t="str">
        <f>+A15636</f>
        <v>NO</v>
      </c>
      <c r="C15637" s="1" t="s">
        <v>124</v>
      </c>
      <c r="E15637" s="27" t="s">
        <v>124</v>
      </c>
      <c r="F15637" s="28"/>
      <c r="G15637" s="28"/>
      <c r="H15637" s="28"/>
      <c r="I15637" s="28"/>
      <c r="J15637" s="28"/>
      <c r="K15637" s="29" t="s">
        <v>124</v>
      </c>
      <c r="L15637" s="30" t="s">
        <v>124</v>
      </c>
    </row>
    <row r="15638" spans="1:12" hidden="1" x14ac:dyDescent="0.3">
      <c r="A15638" s="18" t="str">
        <f>+IF(OR(C15638=""),"NO",1)</f>
        <v>NO</v>
      </c>
      <c r="B15638" s="18"/>
      <c r="C15638" s="1" t="s">
        <v>124</v>
      </c>
      <c r="E15638" s="31" t="s">
        <v>124</v>
      </c>
      <c r="F15638" s="32"/>
      <c r="G15638" s="32"/>
      <c r="H15638" s="32"/>
      <c r="I15638" s="32"/>
      <c r="J15638" s="32"/>
      <c r="K15638" s="33" t="s">
        <v>124</v>
      </c>
      <c r="L15638" s="34" t="s">
        <v>124</v>
      </c>
    </row>
    <row r="15639" spans="1:12" hidden="1" x14ac:dyDescent="0.3">
      <c r="A15639" s="18" t="str">
        <f>+IF(OR(C15639=""),"NO",1)</f>
        <v>NO</v>
      </c>
      <c r="B15639" s="18"/>
      <c r="C15639" s="1" t="s">
        <v>124</v>
      </c>
      <c r="E15639" s="31" t="s">
        <v>124</v>
      </c>
      <c r="F15639" s="32"/>
      <c r="G15639" s="32"/>
      <c r="H15639" s="32"/>
      <c r="I15639" s="32"/>
      <c r="J15639" s="32"/>
      <c r="K15639" s="33" t="s">
        <v>124</v>
      </c>
      <c r="L15639" s="34" t="s">
        <v>124</v>
      </c>
    </row>
    <row r="15640" spans="1:12" hidden="1" x14ac:dyDescent="0.3">
      <c r="A15640" s="18" t="str">
        <f>+IF(OR(C15640=""),"NO",1)</f>
        <v>NO</v>
      </c>
      <c r="B15640" s="18"/>
      <c r="C15640" s="1" t="s">
        <v>124</v>
      </c>
      <c r="E15640" s="31" t="s">
        <v>13</v>
      </c>
      <c r="F15640" s="32"/>
      <c r="G15640" s="32"/>
      <c r="H15640" s="32"/>
      <c r="I15640" s="32"/>
      <c r="J15640" s="32"/>
      <c r="K15640" s="33"/>
      <c r="L15640" s="34"/>
    </row>
    <row r="15641" spans="1:12" hidden="1" x14ac:dyDescent="0.3">
      <c r="A15641" s="18" t="str">
        <f>+IF(OR(C15641=""),"NO",1)</f>
        <v>NO</v>
      </c>
      <c r="B15641" s="18"/>
      <c r="C15641" s="1" t="s">
        <v>124</v>
      </c>
      <c r="E15641" s="31" t="s">
        <v>13</v>
      </c>
      <c r="F15641" s="32"/>
      <c r="G15641" s="32"/>
      <c r="H15641" s="32"/>
      <c r="I15641" s="32"/>
      <c r="J15641" s="32"/>
      <c r="K15641" s="33"/>
      <c r="L15641" s="34"/>
    </row>
    <row r="15642" spans="1:12" hidden="1" x14ac:dyDescent="0.3">
      <c r="A15642" s="18" t="str">
        <f>+IF(OR(C15642=""),"NO",1)</f>
        <v>NO</v>
      </c>
      <c r="B15642" s="18"/>
      <c r="C15642" s="1" t="s">
        <v>124</v>
      </c>
      <c r="E15642" s="35" t="s">
        <v>13</v>
      </c>
      <c r="F15642" s="36"/>
      <c r="G15642" s="36"/>
      <c r="H15642" s="36"/>
      <c r="I15642" s="36"/>
      <c r="J15642" s="36"/>
      <c r="K15642" s="37"/>
      <c r="L15642" s="38"/>
    </row>
    <row r="15643" spans="1:12" ht="5.15" hidden="1" customHeight="1" x14ac:dyDescent="0.3">
      <c r="A15643" s="1" t="str">
        <f>+A15635</f>
        <v>NO</v>
      </c>
      <c r="E15643" s="39"/>
      <c r="F15643" s="39"/>
      <c r="G15643" s="39"/>
      <c r="H15643" s="39"/>
      <c r="I15643" s="39"/>
      <c r="J15643" s="39"/>
      <c r="K15643" s="39"/>
      <c r="L15643" s="39"/>
    </row>
    <row r="15644" spans="1:12" ht="15.75" hidden="1" customHeight="1" x14ac:dyDescent="0.3">
      <c r="A15644" s="1" t="str">
        <f>+A15635</f>
        <v>NO</v>
      </c>
      <c r="E15644" s="40" t="str">
        <f>+$E$19</f>
        <v>RESULTADO DE EVALUACIÓN TÉCNICA</v>
      </c>
      <c r="F15644" s="41"/>
      <c r="G15644" s="41"/>
      <c r="H15644" s="41"/>
      <c r="I15644" s="41"/>
      <c r="J15644" s="41"/>
      <c r="K15644" s="41"/>
      <c r="L15644" s="42"/>
    </row>
    <row r="15645" spans="1:12" hidden="1" x14ac:dyDescent="0.3">
      <c r="A15645" s="1" t="str">
        <f>+A15635</f>
        <v>NO</v>
      </c>
      <c r="E15645" s="43"/>
      <c r="F15645" s="44" t="str">
        <f>+$F$20</f>
        <v>Experiencia</v>
      </c>
      <c r="G15645" s="45"/>
      <c r="H15645" s="45"/>
      <c r="I15645" s="45"/>
      <c r="J15645" s="45"/>
      <c r="K15645" s="46"/>
      <c r="L15645" s="47" t="s">
        <v>124</v>
      </c>
    </row>
    <row r="15646" spans="1:12" hidden="1" x14ac:dyDescent="0.3">
      <c r="A15646" s="1" t="str">
        <f>+A15635</f>
        <v>NO</v>
      </c>
      <c r="E15646" s="348" t="str">
        <f>+$E$21</f>
        <v>OBSERVACIONES RESPECTO A LA EVALUACIÓN DE EXPERIENCIA</v>
      </c>
      <c r="F15646" s="308"/>
      <c r="G15646" s="308"/>
      <c r="H15646" s="308"/>
      <c r="I15646" s="308"/>
      <c r="J15646" s="308"/>
      <c r="K15646" s="308"/>
      <c r="L15646" s="349"/>
    </row>
    <row r="15647" spans="1:12" hidden="1" x14ac:dyDescent="0.3">
      <c r="A15647" s="1" t="str">
        <f>+A15635</f>
        <v>NO</v>
      </c>
      <c r="E15647" s="350" t="s">
        <v>124</v>
      </c>
      <c r="F15647" s="351"/>
      <c r="G15647" s="351"/>
      <c r="H15647" s="351"/>
      <c r="I15647" s="351"/>
      <c r="J15647" s="351"/>
      <c r="K15647" s="351"/>
      <c r="L15647" s="352"/>
    </row>
    <row r="15648" spans="1:12" ht="5.15" hidden="1" customHeight="1" x14ac:dyDescent="0.3">
      <c r="A15648" s="1" t="str">
        <f>+A15635</f>
        <v>NO</v>
      </c>
      <c r="E15648" s="39"/>
      <c r="F15648" s="39"/>
      <c r="G15648" s="39"/>
      <c r="H15648" s="39"/>
      <c r="I15648" s="39"/>
      <c r="J15648" s="39"/>
      <c r="K15648" s="39"/>
      <c r="L15648" s="39"/>
    </row>
    <row r="15649" spans="1:12" ht="12.75" hidden="1" customHeight="1" x14ac:dyDescent="0.3">
      <c r="A15649" s="1" t="str">
        <f>+A15635</f>
        <v>NO</v>
      </c>
      <c r="E15649" s="40" t="str">
        <f>+$E$24</f>
        <v>EXPERIENCIA HABILITANTE: CONTRATOS PRESENTADOS</v>
      </c>
      <c r="F15649" s="41"/>
      <c r="G15649" s="41"/>
      <c r="H15649" s="41"/>
      <c r="I15649" s="41"/>
      <c r="J15649" s="41"/>
      <c r="K15649" s="41"/>
      <c r="L15649" s="42"/>
    </row>
    <row r="15650" spans="1:12" ht="8.5" hidden="1" customHeight="1" x14ac:dyDescent="0.3">
      <c r="A15650" s="1" t="str">
        <f>+A15635</f>
        <v>NO</v>
      </c>
      <c r="E15650" s="49"/>
      <c r="F15650" s="50"/>
      <c r="G15650" s="51"/>
      <c r="H15650" s="51"/>
      <c r="I15650" s="51"/>
      <c r="J15650" s="51"/>
      <c r="K15650" s="51"/>
      <c r="L15650" s="52"/>
    </row>
    <row r="15651" spans="1:12" hidden="1" x14ac:dyDescent="0.3">
      <c r="A15651" s="18" t="str">
        <f>+IF(OR(C15651=""),"NO",1)</f>
        <v>NO</v>
      </c>
      <c r="B15651" s="18"/>
      <c r="C15651" s="1" t="s">
        <v>124</v>
      </c>
      <c r="E15651" s="329">
        <v>1</v>
      </c>
      <c r="F15651" s="53" t="str">
        <f>+$F$26</f>
        <v>OBJETO</v>
      </c>
      <c r="G15651" s="332" t="s">
        <v>124</v>
      </c>
      <c r="H15651" s="333"/>
      <c r="I15651" s="333"/>
      <c r="J15651" s="333"/>
      <c r="K15651" s="333"/>
      <c r="L15651" s="334"/>
    </row>
    <row r="15652" spans="1:12" hidden="1" x14ac:dyDescent="0.3">
      <c r="A15652" s="18" t="str">
        <f>+IF(OR(C15651=""),"NO",1)</f>
        <v>NO</v>
      </c>
      <c r="B15652" s="18"/>
      <c r="E15652" s="330"/>
      <c r="F15652" s="54" t="str">
        <f>+$F$27</f>
        <v>CONTRATANTE</v>
      </c>
      <c r="G15652" s="335" t="s">
        <v>124</v>
      </c>
      <c r="H15652" s="310"/>
      <c r="I15652" s="310"/>
      <c r="J15652" s="310"/>
      <c r="K15652" s="310"/>
      <c r="L15652" s="336"/>
    </row>
    <row r="15653" spans="1:12" hidden="1" x14ac:dyDescent="0.3">
      <c r="A15653" s="18" t="str">
        <f>+IF(OR(C15651=""),"NO",1)</f>
        <v>NO</v>
      </c>
      <c r="B15653" s="18"/>
      <c r="E15653" s="330"/>
      <c r="F15653" s="54" t="str">
        <f>+$F$28</f>
        <v>APORTANTE</v>
      </c>
      <c r="G15653" s="337" t="s">
        <v>124</v>
      </c>
      <c r="H15653" s="338"/>
      <c r="I15653" s="338"/>
      <c r="J15653" s="338"/>
      <c r="K15653" s="338"/>
      <c r="L15653" s="339"/>
    </row>
    <row r="15654" spans="1:12" hidden="1" x14ac:dyDescent="0.3">
      <c r="A15654" s="18" t="str">
        <f>+IF(OR(C15651=""),"NO",1)</f>
        <v>NO</v>
      </c>
      <c r="B15654" s="18"/>
      <c r="E15654" s="330"/>
      <c r="F15654" s="54" t="str">
        <f>+$F$29</f>
        <v>VALOR /SMMLV)</v>
      </c>
      <c r="G15654" s="55" t="s">
        <v>124</v>
      </c>
      <c r="H15654" s="56" t="str">
        <f>+$H$29</f>
        <v>% PART..</v>
      </c>
      <c r="I15654" s="57" t="s">
        <v>124</v>
      </c>
      <c r="J15654" s="58" t="str">
        <f>+$J$29</f>
        <v>VALOR ACREDITADO</v>
      </c>
      <c r="K15654" s="59"/>
      <c r="L15654" s="47" t="s">
        <v>124</v>
      </c>
    </row>
    <row r="15655" spans="1:12" hidden="1" x14ac:dyDescent="0.3">
      <c r="A15655" s="18" t="str">
        <f>+IF(OR(C15651=""),"NO",1)</f>
        <v>NO</v>
      </c>
      <c r="B15655" s="18"/>
      <c r="E15655" s="330"/>
      <c r="F15655" s="60" t="str">
        <f>+$F$30</f>
        <v>EXPERIENCIA APORTADA</v>
      </c>
      <c r="G15655" s="340" t="s">
        <v>124</v>
      </c>
      <c r="H15655" s="341"/>
      <c r="I15655" s="341"/>
      <c r="J15655" s="341"/>
      <c r="K15655" s="341"/>
      <c r="L15655" s="342"/>
    </row>
    <row r="15656" spans="1:12" hidden="1" x14ac:dyDescent="0.3">
      <c r="A15656" s="18" t="str">
        <f>+IF(OR(C15651=""),"NO",1)</f>
        <v>NO</v>
      </c>
      <c r="B15656" s="18"/>
      <c r="E15656" s="331"/>
      <c r="F15656" s="62" t="str">
        <f>+$F$31</f>
        <v>OBSERVACIÓN</v>
      </c>
      <c r="G15656" s="343" t="s">
        <v>124</v>
      </c>
      <c r="H15656" s="344"/>
      <c r="I15656" s="344"/>
      <c r="J15656" s="344"/>
      <c r="K15656" s="344"/>
      <c r="L15656" s="345"/>
    </row>
    <row r="15657" spans="1:12" ht="8.5" hidden="1" customHeight="1" x14ac:dyDescent="0.3">
      <c r="A15657" s="18" t="str">
        <f>+IF(OR(C15651=""),"NO",1)</f>
        <v>NO</v>
      </c>
      <c r="B15657" s="18"/>
      <c r="E15657" s="49"/>
      <c r="F15657" s="50"/>
      <c r="G15657" s="51"/>
      <c r="H15657" s="51"/>
      <c r="I15657" s="51"/>
      <c r="J15657" s="51"/>
      <c r="K15657" s="51"/>
      <c r="L15657" s="52"/>
    </row>
    <row r="15658" spans="1:12" hidden="1" x14ac:dyDescent="0.3">
      <c r="A15658" s="18" t="str">
        <f t="shared" ref="A15658" si="5250">+IF(OR(C15658=""),"NO",1)</f>
        <v>NO</v>
      </c>
      <c r="B15658" s="18"/>
      <c r="C15658" s="1" t="s">
        <v>124</v>
      </c>
      <c r="E15658" s="329">
        <v>2</v>
      </c>
      <c r="F15658" s="53" t="str">
        <f>+$F$26</f>
        <v>OBJETO</v>
      </c>
      <c r="G15658" s="332" t="s">
        <v>124</v>
      </c>
      <c r="H15658" s="333"/>
      <c r="I15658" s="333"/>
      <c r="J15658" s="333"/>
      <c r="K15658" s="333"/>
      <c r="L15658" s="334"/>
    </row>
    <row r="15659" spans="1:12" hidden="1" x14ac:dyDescent="0.3">
      <c r="A15659" s="18" t="str">
        <f t="shared" ref="A15659" si="5251">+IF(OR(C15658=""),"NO",1)</f>
        <v>NO</v>
      </c>
      <c r="B15659" s="18"/>
      <c r="E15659" s="330"/>
      <c r="F15659" s="54" t="str">
        <f>+$F$27</f>
        <v>CONTRATANTE</v>
      </c>
      <c r="G15659" s="335" t="s">
        <v>124</v>
      </c>
      <c r="H15659" s="310"/>
      <c r="I15659" s="310"/>
      <c r="J15659" s="310"/>
      <c r="K15659" s="310"/>
      <c r="L15659" s="336"/>
    </row>
    <row r="15660" spans="1:12" hidden="1" x14ac:dyDescent="0.3">
      <c r="A15660" s="18" t="str">
        <f t="shared" ref="A15660" si="5252">+IF(OR(C15658=""),"NO",1)</f>
        <v>NO</v>
      </c>
      <c r="B15660" s="18"/>
      <c r="E15660" s="330"/>
      <c r="F15660" s="54" t="str">
        <f>+$F$28</f>
        <v>APORTANTE</v>
      </c>
      <c r="G15660" s="337" t="s">
        <v>124</v>
      </c>
      <c r="H15660" s="338"/>
      <c r="I15660" s="338"/>
      <c r="J15660" s="338"/>
      <c r="K15660" s="338"/>
      <c r="L15660" s="339"/>
    </row>
    <row r="15661" spans="1:12" hidden="1" x14ac:dyDescent="0.3">
      <c r="A15661" s="18" t="str">
        <f t="shared" ref="A15661" si="5253">+IF(OR(C15658=""),"NO",1)</f>
        <v>NO</v>
      </c>
      <c r="B15661" s="18"/>
      <c r="E15661" s="330"/>
      <c r="F15661" s="54" t="str">
        <f>+$F$29</f>
        <v>VALOR /SMMLV)</v>
      </c>
      <c r="G15661" s="55" t="s">
        <v>124</v>
      </c>
      <c r="H15661" s="56" t="str">
        <f>+$H$29</f>
        <v>% PART..</v>
      </c>
      <c r="I15661" s="57" t="s">
        <v>124</v>
      </c>
      <c r="J15661" s="58" t="str">
        <f>+$J$29</f>
        <v>VALOR ACREDITADO</v>
      </c>
      <c r="K15661" s="59"/>
      <c r="L15661" s="47" t="s">
        <v>124</v>
      </c>
    </row>
    <row r="15662" spans="1:12" hidden="1" x14ac:dyDescent="0.3">
      <c r="A15662" s="18" t="str">
        <f t="shared" ref="A15662" si="5254">+IF(OR(C15658=""),"NO",1)</f>
        <v>NO</v>
      </c>
      <c r="B15662" s="18"/>
      <c r="E15662" s="330"/>
      <c r="F15662" s="60" t="str">
        <f>+$F$30</f>
        <v>EXPERIENCIA APORTADA</v>
      </c>
      <c r="G15662" s="340" t="s">
        <v>124</v>
      </c>
      <c r="H15662" s="341"/>
      <c r="I15662" s="341"/>
      <c r="J15662" s="341"/>
      <c r="K15662" s="341"/>
      <c r="L15662" s="342"/>
    </row>
    <row r="15663" spans="1:12" hidden="1" x14ac:dyDescent="0.3">
      <c r="A15663" s="18" t="str">
        <f t="shared" ref="A15663" si="5255">+IF(OR(C15658=""),"NO",1)</f>
        <v>NO</v>
      </c>
      <c r="B15663" s="18"/>
      <c r="E15663" s="331"/>
      <c r="F15663" s="62" t="str">
        <f>+$F$31</f>
        <v>OBSERVACIÓN</v>
      </c>
      <c r="G15663" s="343" t="s">
        <v>124</v>
      </c>
      <c r="H15663" s="344"/>
      <c r="I15663" s="344"/>
      <c r="J15663" s="344"/>
      <c r="K15663" s="344"/>
      <c r="L15663" s="345"/>
    </row>
    <row r="15664" spans="1:12" ht="8.5" hidden="1" customHeight="1" x14ac:dyDescent="0.3">
      <c r="A15664" s="18" t="str">
        <f t="shared" ref="A15664" si="5256">+IF(OR(C15658=""),"NO",1)</f>
        <v>NO</v>
      </c>
      <c r="B15664" s="18"/>
      <c r="E15664" s="49"/>
      <c r="F15664" s="50"/>
      <c r="G15664" s="51"/>
      <c r="H15664" s="51"/>
      <c r="I15664" s="51"/>
      <c r="J15664" s="51"/>
      <c r="K15664" s="51"/>
      <c r="L15664" s="52"/>
    </row>
    <row r="15665" spans="1:12" hidden="1" x14ac:dyDescent="0.3">
      <c r="A15665" s="18" t="str">
        <f t="shared" ref="A15665" si="5257">+IF(OR(C15665=""),"NO",1)</f>
        <v>NO</v>
      </c>
      <c r="B15665" s="18"/>
      <c r="C15665" s="1" t="s">
        <v>124</v>
      </c>
      <c r="E15665" s="329">
        <v>3</v>
      </c>
      <c r="F15665" s="53" t="str">
        <f>+$F$26</f>
        <v>OBJETO</v>
      </c>
      <c r="G15665" s="332" t="s">
        <v>124</v>
      </c>
      <c r="H15665" s="333"/>
      <c r="I15665" s="333"/>
      <c r="J15665" s="333"/>
      <c r="K15665" s="333"/>
      <c r="L15665" s="334"/>
    </row>
    <row r="15666" spans="1:12" hidden="1" x14ac:dyDescent="0.3">
      <c r="A15666" s="18" t="str">
        <f t="shared" ref="A15666" si="5258">+IF(OR(C15665=""),"NO",1)</f>
        <v>NO</v>
      </c>
      <c r="B15666" s="18"/>
      <c r="E15666" s="330"/>
      <c r="F15666" s="54" t="str">
        <f>+$F$27</f>
        <v>CONTRATANTE</v>
      </c>
      <c r="G15666" s="335" t="s">
        <v>124</v>
      </c>
      <c r="H15666" s="310"/>
      <c r="I15666" s="310"/>
      <c r="J15666" s="310"/>
      <c r="K15666" s="310"/>
      <c r="L15666" s="336"/>
    </row>
    <row r="15667" spans="1:12" hidden="1" x14ac:dyDescent="0.3">
      <c r="A15667" s="18" t="str">
        <f t="shared" ref="A15667" si="5259">+IF(OR(C15665=""),"NO",1)</f>
        <v>NO</v>
      </c>
      <c r="B15667" s="18"/>
      <c r="E15667" s="330"/>
      <c r="F15667" s="54" t="str">
        <f>+$F$28</f>
        <v>APORTANTE</v>
      </c>
      <c r="G15667" s="337" t="s">
        <v>124</v>
      </c>
      <c r="H15667" s="338"/>
      <c r="I15667" s="338"/>
      <c r="J15667" s="338"/>
      <c r="K15667" s="338"/>
      <c r="L15667" s="339"/>
    </row>
    <row r="15668" spans="1:12" hidden="1" x14ac:dyDescent="0.3">
      <c r="A15668" s="18" t="str">
        <f t="shared" ref="A15668" si="5260">+IF(OR(C15665=""),"NO",1)</f>
        <v>NO</v>
      </c>
      <c r="B15668" s="18"/>
      <c r="E15668" s="330"/>
      <c r="F15668" s="54" t="str">
        <f>+$F$29</f>
        <v>VALOR /SMMLV)</v>
      </c>
      <c r="G15668" s="55" t="s">
        <v>124</v>
      </c>
      <c r="H15668" s="56" t="str">
        <f>+$H$29</f>
        <v>% PART..</v>
      </c>
      <c r="I15668" s="57" t="s">
        <v>124</v>
      </c>
      <c r="J15668" s="58" t="str">
        <f>+$J$29</f>
        <v>VALOR ACREDITADO</v>
      </c>
      <c r="K15668" s="59"/>
      <c r="L15668" s="47" t="s">
        <v>124</v>
      </c>
    </row>
    <row r="15669" spans="1:12" hidden="1" x14ac:dyDescent="0.3">
      <c r="A15669" s="18" t="str">
        <f t="shared" ref="A15669" si="5261">+IF(OR(C15665=""),"NO",1)</f>
        <v>NO</v>
      </c>
      <c r="B15669" s="18"/>
      <c r="E15669" s="330"/>
      <c r="F15669" s="60" t="str">
        <f>+$F$30</f>
        <v>EXPERIENCIA APORTADA</v>
      </c>
      <c r="G15669" s="340" t="s">
        <v>124</v>
      </c>
      <c r="H15669" s="341"/>
      <c r="I15669" s="341"/>
      <c r="J15669" s="341"/>
      <c r="K15669" s="341"/>
      <c r="L15669" s="342"/>
    </row>
    <row r="15670" spans="1:12" hidden="1" x14ac:dyDescent="0.3">
      <c r="A15670" s="18" t="str">
        <f t="shared" ref="A15670" si="5262">+IF(OR(C15665=""),"NO",1)</f>
        <v>NO</v>
      </c>
      <c r="B15670" s="18"/>
      <c r="E15670" s="331"/>
      <c r="F15670" s="62" t="str">
        <f>+$F$31</f>
        <v>OBSERVACIÓN</v>
      </c>
      <c r="G15670" s="343" t="s">
        <v>124</v>
      </c>
      <c r="H15670" s="344"/>
      <c r="I15670" s="344"/>
      <c r="J15670" s="344"/>
      <c r="K15670" s="344"/>
      <c r="L15670" s="345"/>
    </row>
    <row r="15671" spans="1:12" ht="8.5" hidden="1" customHeight="1" x14ac:dyDescent="0.3">
      <c r="A15671" s="18" t="str">
        <f t="shared" ref="A15671" si="5263">+IF(OR(C15665=""),"NO",1)</f>
        <v>NO</v>
      </c>
      <c r="B15671" s="18"/>
      <c r="E15671" s="49"/>
      <c r="F15671" s="50"/>
      <c r="G15671" s="51"/>
      <c r="H15671" s="51"/>
      <c r="I15671" s="51"/>
      <c r="J15671" s="51"/>
      <c r="K15671" s="51"/>
      <c r="L15671" s="52"/>
    </row>
    <row r="15672" spans="1:12" hidden="1" x14ac:dyDescent="0.3">
      <c r="A15672" s="18" t="str">
        <f t="shared" ref="A15672" si="5264">+IF(OR(C15672=""),"NO",1)</f>
        <v>NO</v>
      </c>
      <c r="B15672" s="18"/>
      <c r="C15672" s="1" t="s">
        <v>124</v>
      </c>
      <c r="E15672" s="329">
        <v>4</v>
      </c>
      <c r="F15672" s="53" t="str">
        <f>+$F$26</f>
        <v>OBJETO</v>
      </c>
      <c r="G15672" s="332" t="s">
        <v>124</v>
      </c>
      <c r="H15672" s="333"/>
      <c r="I15672" s="333"/>
      <c r="J15672" s="333"/>
      <c r="K15672" s="333"/>
      <c r="L15672" s="334"/>
    </row>
    <row r="15673" spans="1:12" hidden="1" x14ac:dyDescent="0.3">
      <c r="A15673" s="18" t="str">
        <f t="shared" ref="A15673" si="5265">+IF(OR(C15672=""),"NO",1)</f>
        <v>NO</v>
      </c>
      <c r="B15673" s="18"/>
      <c r="E15673" s="330"/>
      <c r="F15673" s="54" t="str">
        <f>+$F$27</f>
        <v>CONTRATANTE</v>
      </c>
      <c r="G15673" s="335" t="s">
        <v>124</v>
      </c>
      <c r="H15673" s="310"/>
      <c r="I15673" s="310"/>
      <c r="J15673" s="310"/>
      <c r="K15673" s="310"/>
      <c r="L15673" s="336"/>
    </row>
    <row r="15674" spans="1:12" hidden="1" x14ac:dyDescent="0.3">
      <c r="A15674" s="18" t="str">
        <f t="shared" ref="A15674" si="5266">+IF(OR(C15672=""),"NO",1)</f>
        <v>NO</v>
      </c>
      <c r="B15674" s="18"/>
      <c r="E15674" s="330"/>
      <c r="F15674" s="54" t="str">
        <f>+$F$28</f>
        <v>APORTANTE</v>
      </c>
      <c r="G15674" s="337" t="s">
        <v>124</v>
      </c>
      <c r="H15674" s="338"/>
      <c r="I15674" s="338"/>
      <c r="J15674" s="338"/>
      <c r="K15674" s="338"/>
      <c r="L15674" s="339"/>
    </row>
    <row r="15675" spans="1:12" hidden="1" x14ac:dyDescent="0.3">
      <c r="A15675" s="18" t="str">
        <f t="shared" ref="A15675" si="5267">+IF(OR(C15672=""),"NO",1)</f>
        <v>NO</v>
      </c>
      <c r="B15675" s="18"/>
      <c r="E15675" s="330"/>
      <c r="F15675" s="54" t="str">
        <f>+$F$29</f>
        <v>VALOR /SMMLV)</v>
      </c>
      <c r="G15675" s="55" t="s">
        <v>124</v>
      </c>
      <c r="H15675" s="56" t="str">
        <f>+$H$29</f>
        <v>% PART..</v>
      </c>
      <c r="I15675" s="57" t="s">
        <v>124</v>
      </c>
      <c r="J15675" s="58" t="str">
        <f>+$J$29</f>
        <v>VALOR ACREDITADO</v>
      </c>
      <c r="K15675" s="59"/>
      <c r="L15675" s="47" t="s">
        <v>124</v>
      </c>
    </row>
    <row r="15676" spans="1:12" hidden="1" x14ac:dyDescent="0.3">
      <c r="A15676" s="18" t="str">
        <f t="shared" ref="A15676" si="5268">+IF(OR(C15672=""),"NO",1)</f>
        <v>NO</v>
      </c>
      <c r="B15676" s="18"/>
      <c r="E15676" s="330"/>
      <c r="F15676" s="60" t="str">
        <f>+$F$30</f>
        <v>EXPERIENCIA APORTADA</v>
      </c>
      <c r="G15676" s="340" t="s">
        <v>124</v>
      </c>
      <c r="H15676" s="341"/>
      <c r="I15676" s="341"/>
      <c r="J15676" s="341"/>
      <c r="K15676" s="341"/>
      <c r="L15676" s="342"/>
    </row>
    <row r="15677" spans="1:12" hidden="1" x14ac:dyDescent="0.3">
      <c r="A15677" s="18" t="str">
        <f t="shared" ref="A15677" si="5269">+IF(OR(C15672=""),"NO",1)</f>
        <v>NO</v>
      </c>
      <c r="B15677" s="18"/>
      <c r="E15677" s="331"/>
      <c r="F15677" s="62" t="str">
        <f>+$F$31</f>
        <v>OBSERVACIÓN</v>
      </c>
      <c r="G15677" s="343" t="s">
        <v>124</v>
      </c>
      <c r="H15677" s="344"/>
      <c r="I15677" s="344"/>
      <c r="J15677" s="344"/>
      <c r="K15677" s="344"/>
      <c r="L15677" s="345"/>
    </row>
    <row r="15678" spans="1:12" ht="8.5" hidden="1" customHeight="1" x14ac:dyDescent="0.3">
      <c r="A15678" s="18" t="str">
        <f t="shared" ref="A15678" si="5270">+IF(OR(C15672=""),"NO",1)</f>
        <v>NO</v>
      </c>
      <c r="B15678" s="18"/>
      <c r="E15678" s="49"/>
      <c r="F15678" s="50"/>
      <c r="G15678" s="51"/>
      <c r="H15678" s="51"/>
      <c r="I15678" s="51"/>
      <c r="J15678" s="51"/>
      <c r="K15678" s="51"/>
      <c r="L15678" s="52"/>
    </row>
    <row r="15679" spans="1:12" hidden="1" x14ac:dyDescent="0.3">
      <c r="A15679" s="18" t="str">
        <f t="shared" ref="A15679" si="5271">+IF(OR(C15679=""),"NO",1)</f>
        <v>NO</v>
      </c>
      <c r="B15679" s="18"/>
      <c r="C15679" s="1" t="s">
        <v>124</v>
      </c>
      <c r="E15679" s="329">
        <v>5</v>
      </c>
      <c r="F15679" s="53" t="str">
        <f>+$F$26</f>
        <v>OBJETO</v>
      </c>
      <c r="G15679" s="332" t="s">
        <v>124</v>
      </c>
      <c r="H15679" s="333"/>
      <c r="I15679" s="333"/>
      <c r="J15679" s="333"/>
      <c r="K15679" s="333"/>
      <c r="L15679" s="334"/>
    </row>
    <row r="15680" spans="1:12" hidden="1" x14ac:dyDescent="0.3">
      <c r="A15680" s="18" t="str">
        <f t="shared" ref="A15680" si="5272">+IF(OR(C15679=""),"NO",1)</f>
        <v>NO</v>
      </c>
      <c r="B15680" s="18"/>
      <c r="E15680" s="330"/>
      <c r="F15680" s="54" t="str">
        <f>+$F$27</f>
        <v>CONTRATANTE</v>
      </c>
      <c r="G15680" s="335" t="s">
        <v>124</v>
      </c>
      <c r="H15680" s="310"/>
      <c r="I15680" s="310"/>
      <c r="J15680" s="310"/>
      <c r="K15680" s="310"/>
      <c r="L15680" s="336"/>
    </row>
    <row r="15681" spans="1:12" hidden="1" x14ac:dyDescent="0.3">
      <c r="A15681" s="18" t="str">
        <f t="shared" ref="A15681" si="5273">+IF(OR(C15679=""),"NO",1)</f>
        <v>NO</v>
      </c>
      <c r="B15681" s="18"/>
      <c r="E15681" s="330"/>
      <c r="F15681" s="54" t="str">
        <f>+$F$28</f>
        <v>APORTANTE</v>
      </c>
      <c r="G15681" s="337" t="s">
        <v>124</v>
      </c>
      <c r="H15681" s="338"/>
      <c r="I15681" s="338"/>
      <c r="J15681" s="338"/>
      <c r="K15681" s="338"/>
      <c r="L15681" s="339"/>
    </row>
    <row r="15682" spans="1:12" hidden="1" x14ac:dyDescent="0.3">
      <c r="A15682" s="18" t="str">
        <f t="shared" ref="A15682" si="5274">+IF(OR(C15679=""),"NO",1)</f>
        <v>NO</v>
      </c>
      <c r="B15682" s="18"/>
      <c r="E15682" s="330"/>
      <c r="F15682" s="54" t="str">
        <f>+$F$29</f>
        <v>VALOR /SMMLV)</v>
      </c>
      <c r="G15682" s="55" t="s">
        <v>124</v>
      </c>
      <c r="H15682" s="56" t="str">
        <f>+$H$29</f>
        <v>% PART..</v>
      </c>
      <c r="I15682" s="57" t="s">
        <v>124</v>
      </c>
      <c r="J15682" s="58" t="str">
        <f>+$J$29</f>
        <v>VALOR ACREDITADO</v>
      </c>
      <c r="K15682" s="59"/>
      <c r="L15682" s="47" t="s">
        <v>124</v>
      </c>
    </row>
    <row r="15683" spans="1:12" hidden="1" x14ac:dyDescent="0.3">
      <c r="A15683" s="18" t="str">
        <f t="shared" ref="A15683" si="5275">+IF(OR(C15679=""),"NO",1)</f>
        <v>NO</v>
      </c>
      <c r="B15683" s="18"/>
      <c r="E15683" s="330"/>
      <c r="F15683" s="60" t="str">
        <f>+$F$30</f>
        <v>EXPERIENCIA APORTADA</v>
      </c>
      <c r="G15683" s="340" t="s">
        <v>124</v>
      </c>
      <c r="H15683" s="341"/>
      <c r="I15683" s="341"/>
      <c r="J15683" s="341"/>
      <c r="K15683" s="341"/>
      <c r="L15683" s="342"/>
    </row>
    <row r="15684" spans="1:12" hidden="1" x14ac:dyDescent="0.3">
      <c r="A15684" s="18" t="str">
        <f t="shared" ref="A15684" si="5276">+IF(OR(C15679=""),"NO",1)</f>
        <v>NO</v>
      </c>
      <c r="B15684" s="18"/>
      <c r="E15684" s="331"/>
      <c r="F15684" s="62" t="str">
        <f>+$F$31</f>
        <v>OBSERVACIÓN</v>
      </c>
      <c r="G15684" s="343" t="s">
        <v>124</v>
      </c>
      <c r="H15684" s="344"/>
      <c r="I15684" s="344"/>
      <c r="J15684" s="344"/>
      <c r="K15684" s="344"/>
      <c r="L15684" s="345"/>
    </row>
    <row r="15685" spans="1:12" ht="8.5" hidden="1" customHeight="1" x14ac:dyDescent="0.3">
      <c r="A15685" s="18" t="str">
        <f t="shared" ref="A15685" si="5277">+IF(OR(C15679=""),"NO",1)</f>
        <v>NO</v>
      </c>
      <c r="B15685" s="18"/>
      <c r="E15685" s="49"/>
      <c r="F15685" s="50"/>
      <c r="G15685" s="51"/>
      <c r="H15685" s="51"/>
      <c r="I15685" s="51"/>
      <c r="J15685" s="51"/>
      <c r="K15685" s="51"/>
      <c r="L15685" s="52"/>
    </row>
    <row r="15686" spans="1:12" hidden="1" x14ac:dyDescent="0.3">
      <c r="A15686" s="18" t="str">
        <f t="shared" ref="A15686" si="5278">+IF(OR(C15686=""),"NO",1)</f>
        <v>NO</v>
      </c>
      <c r="B15686" s="18"/>
      <c r="C15686" s="1" t="s">
        <v>124</v>
      </c>
      <c r="E15686" s="329">
        <v>6</v>
      </c>
      <c r="F15686" s="53" t="str">
        <f>+$F$26</f>
        <v>OBJETO</v>
      </c>
      <c r="G15686" s="332" t="s">
        <v>124</v>
      </c>
      <c r="H15686" s="333"/>
      <c r="I15686" s="333"/>
      <c r="J15686" s="333"/>
      <c r="K15686" s="333"/>
      <c r="L15686" s="334"/>
    </row>
    <row r="15687" spans="1:12" hidden="1" x14ac:dyDescent="0.3">
      <c r="A15687" s="18" t="str">
        <f t="shared" ref="A15687" si="5279">+IF(OR(C15686=""),"NO",1)</f>
        <v>NO</v>
      </c>
      <c r="B15687" s="18"/>
      <c r="E15687" s="330"/>
      <c r="F15687" s="54" t="str">
        <f>+$F$27</f>
        <v>CONTRATANTE</v>
      </c>
      <c r="G15687" s="335" t="s">
        <v>124</v>
      </c>
      <c r="H15687" s="310"/>
      <c r="I15687" s="310"/>
      <c r="J15687" s="310"/>
      <c r="K15687" s="310"/>
      <c r="L15687" s="336"/>
    </row>
    <row r="15688" spans="1:12" hidden="1" x14ac:dyDescent="0.3">
      <c r="A15688" s="18" t="str">
        <f t="shared" ref="A15688" si="5280">+IF(OR(C15686=""),"NO",1)</f>
        <v>NO</v>
      </c>
      <c r="B15688" s="18"/>
      <c r="E15688" s="330"/>
      <c r="F15688" s="54" t="str">
        <f>+$F$28</f>
        <v>APORTANTE</v>
      </c>
      <c r="G15688" s="337" t="s">
        <v>124</v>
      </c>
      <c r="H15688" s="338"/>
      <c r="I15688" s="338"/>
      <c r="J15688" s="338"/>
      <c r="K15688" s="338"/>
      <c r="L15688" s="339"/>
    </row>
    <row r="15689" spans="1:12" hidden="1" x14ac:dyDescent="0.3">
      <c r="A15689" s="18" t="str">
        <f t="shared" ref="A15689" si="5281">+IF(OR(C15686=""),"NO",1)</f>
        <v>NO</v>
      </c>
      <c r="B15689" s="18"/>
      <c r="E15689" s="330"/>
      <c r="F15689" s="54" t="str">
        <f>+$F$29</f>
        <v>VALOR /SMMLV)</v>
      </c>
      <c r="G15689" s="55" t="s">
        <v>124</v>
      </c>
      <c r="H15689" s="56" t="str">
        <f>+$H$29</f>
        <v>% PART..</v>
      </c>
      <c r="I15689" s="57" t="s">
        <v>124</v>
      </c>
      <c r="J15689" s="58" t="str">
        <f>+$J$29</f>
        <v>VALOR ACREDITADO</v>
      </c>
      <c r="K15689" s="59"/>
      <c r="L15689" s="47" t="s">
        <v>124</v>
      </c>
    </row>
    <row r="15690" spans="1:12" hidden="1" x14ac:dyDescent="0.3">
      <c r="A15690" s="18" t="str">
        <f t="shared" ref="A15690" si="5282">+IF(OR(C15686=""),"NO",1)</f>
        <v>NO</v>
      </c>
      <c r="B15690" s="18"/>
      <c r="E15690" s="330"/>
      <c r="F15690" s="60" t="str">
        <f>+$F$30</f>
        <v>EXPERIENCIA APORTADA</v>
      </c>
      <c r="G15690" s="340" t="s">
        <v>124</v>
      </c>
      <c r="H15690" s="341"/>
      <c r="I15690" s="341"/>
      <c r="J15690" s="341"/>
      <c r="K15690" s="341"/>
      <c r="L15690" s="342"/>
    </row>
    <row r="15691" spans="1:12" hidden="1" x14ac:dyDescent="0.3">
      <c r="A15691" s="18" t="str">
        <f t="shared" ref="A15691" si="5283">+IF(OR(C15686=""),"NO",1)</f>
        <v>NO</v>
      </c>
      <c r="B15691" s="18"/>
      <c r="E15691" s="331"/>
      <c r="F15691" s="62" t="str">
        <f>+$F$31</f>
        <v>OBSERVACIÓN</v>
      </c>
      <c r="G15691" s="343" t="s">
        <v>124</v>
      </c>
      <c r="H15691" s="344"/>
      <c r="I15691" s="344"/>
      <c r="J15691" s="344"/>
      <c r="K15691" s="344"/>
      <c r="L15691" s="345"/>
    </row>
    <row r="15692" spans="1:12" ht="8.5" hidden="1" customHeight="1" x14ac:dyDescent="0.3">
      <c r="A15692" s="18" t="str">
        <f t="shared" ref="A15692" si="5284">+IF(OR(C15686=""),"NO",1)</f>
        <v>NO</v>
      </c>
      <c r="B15692" s="18"/>
      <c r="E15692" s="49"/>
      <c r="F15692" s="50"/>
      <c r="G15692" s="51"/>
      <c r="H15692" s="51"/>
      <c r="I15692" s="51"/>
      <c r="J15692" s="51"/>
      <c r="K15692" s="51"/>
      <c r="L15692" s="52"/>
    </row>
    <row r="15693" spans="1:12" hidden="1" x14ac:dyDescent="0.3">
      <c r="A15693" s="18" t="str">
        <f t="shared" ref="A15693" si="5285">+IF(OR(C15693=""),"NO",1)</f>
        <v>NO</v>
      </c>
      <c r="B15693" s="18"/>
      <c r="C15693" s="1" t="s">
        <v>124</v>
      </c>
      <c r="E15693" s="329">
        <v>7</v>
      </c>
      <c r="F15693" s="53" t="str">
        <f>+$F$26</f>
        <v>OBJETO</v>
      </c>
      <c r="G15693" s="332" t="s">
        <v>124</v>
      </c>
      <c r="H15693" s="333"/>
      <c r="I15693" s="333"/>
      <c r="J15693" s="333"/>
      <c r="K15693" s="333"/>
      <c r="L15693" s="334"/>
    </row>
    <row r="15694" spans="1:12" hidden="1" x14ac:dyDescent="0.3">
      <c r="A15694" s="18" t="str">
        <f t="shared" ref="A15694" si="5286">+IF(OR(C15693=""),"NO",1)</f>
        <v>NO</v>
      </c>
      <c r="B15694" s="18"/>
      <c r="E15694" s="330"/>
      <c r="F15694" s="54" t="str">
        <f>+$F$27</f>
        <v>CONTRATANTE</v>
      </c>
      <c r="G15694" s="335" t="s">
        <v>124</v>
      </c>
      <c r="H15694" s="310"/>
      <c r="I15694" s="310"/>
      <c r="J15694" s="310"/>
      <c r="K15694" s="310"/>
      <c r="L15694" s="336"/>
    </row>
    <row r="15695" spans="1:12" hidden="1" x14ac:dyDescent="0.3">
      <c r="A15695" s="18" t="str">
        <f t="shared" ref="A15695" si="5287">+IF(OR(C15693=""),"NO",1)</f>
        <v>NO</v>
      </c>
      <c r="B15695" s="18"/>
      <c r="E15695" s="330"/>
      <c r="F15695" s="54" t="str">
        <f>+$F$28</f>
        <v>APORTANTE</v>
      </c>
      <c r="G15695" s="337" t="s">
        <v>124</v>
      </c>
      <c r="H15695" s="338"/>
      <c r="I15695" s="338"/>
      <c r="J15695" s="338"/>
      <c r="K15695" s="338"/>
      <c r="L15695" s="339"/>
    </row>
    <row r="15696" spans="1:12" hidden="1" x14ac:dyDescent="0.3">
      <c r="A15696" s="18" t="str">
        <f t="shared" ref="A15696" si="5288">+IF(OR(C15693=""),"NO",1)</f>
        <v>NO</v>
      </c>
      <c r="B15696" s="18"/>
      <c r="E15696" s="330"/>
      <c r="F15696" s="54" t="str">
        <f>+$F$29</f>
        <v>VALOR /SMMLV)</v>
      </c>
      <c r="G15696" s="55" t="s">
        <v>124</v>
      </c>
      <c r="H15696" s="56" t="str">
        <f>+$H$29</f>
        <v>% PART..</v>
      </c>
      <c r="I15696" s="57" t="s">
        <v>124</v>
      </c>
      <c r="J15696" s="58" t="str">
        <f>+$J$29</f>
        <v>VALOR ACREDITADO</v>
      </c>
      <c r="K15696" s="59"/>
      <c r="L15696" s="47" t="s">
        <v>124</v>
      </c>
    </row>
    <row r="15697" spans="1:12" hidden="1" x14ac:dyDescent="0.3">
      <c r="A15697" s="18" t="str">
        <f t="shared" ref="A15697" si="5289">+IF(OR(C15693=""),"NO",1)</f>
        <v>NO</v>
      </c>
      <c r="B15697" s="18"/>
      <c r="E15697" s="330"/>
      <c r="F15697" s="60" t="str">
        <f>+$F$30</f>
        <v>EXPERIENCIA APORTADA</v>
      </c>
      <c r="G15697" s="340" t="s">
        <v>124</v>
      </c>
      <c r="H15697" s="341"/>
      <c r="I15697" s="341"/>
      <c r="J15697" s="341"/>
      <c r="K15697" s="341"/>
      <c r="L15697" s="342"/>
    </row>
    <row r="15698" spans="1:12" hidden="1" x14ac:dyDescent="0.3">
      <c r="A15698" s="18" t="str">
        <f t="shared" ref="A15698" si="5290">+IF(OR(C15693=""),"NO",1)</f>
        <v>NO</v>
      </c>
      <c r="B15698" s="18"/>
      <c r="E15698" s="331"/>
      <c r="F15698" s="62" t="str">
        <f>+$F$31</f>
        <v>OBSERVACIÓN</v>
      </c>
      <c r="G15698" s="343" t="s">
        <v>124</v>
      </c>
      <c r="H15698" s="344"/>
      <c r="I15698" s="344"/>
      <c r="J15698" s="344"/>
      <c r="K15698" s="344"/>
      <c r="L15698" s="345"/>
    </row>
    <row r="15699" spans="1:12" hidden="1" x14ac:dyDescent="0.3">
      <c r="A15699" s="18" t="str">
        <f t="shared" ref="A15699" si="5291">+IF(OR(C15693=""),"NO",1)</f>
        <v>NO</v>
      </c>
      <c r="B15699" s="18"/>
      <c r="E15699" s="49"/>
      <c r="F15699" s="50"/>
      <c r="G15699" s="51"/>
      <c r="H15699" s="51"/>
      <c r="I15699" s="51"/>
      <c r="J15699" s="51"/>
      <c r="K15699" s="51"/>
      <c r="L15699" s="52"/>
    </row>
    <row r="15700" spans="1:12" hidden="1" x14ac:dyDescent="0.3">
      <c r="A15700" s="1" t="str">
        <f>+A15635</f>
        <v>NO</v>
      </c>
      <c r="C15700" s="1" t="str">
        <f>"N"&amp;C15635</f>
        <v>N</v>
      </c>
      <c r="E15700" s="63"/>
      <c r="F15700" s="64" t="str">
        <f>+$F$75</f>
        <v>TOTAL DE CONTRATOS PRESENTADOS VÁLIDOS QUE CUMPLEN EXPERIENCIA ACREDITADA:</v>
      </c>
      <c r="G15700" s="65"/>
      <c r="H15700" s="65"/>
      <c r="I15700" s="65"/>
      <c r="J15700" s="66"/>
      <c r="K15700" s="65"/>
      <c r="L15700" s="67" t="s">
        <v>124</v>
      </c>
    </row>
    <row r="15701" spans="1:12" ht="6.65" hidden="1" customHeight="1" x14ac:dyDescent="0.3">
      <c r="A15701" s="1" t="str">
        <f>+A15635</f>
        <v>NO</v>
      </c>
      <c r="E15701" s="51"/>
      <c r="F15701" s="50"/>
      <c r="G15701" s="51"/>
      <c r="H15701" s="51"/>
      <c r="I15701" s="51"/>
      <c r="J15701" s="51"/>
      <c r="K15701" s="51"/>
      <c r="L15701" s="51"/>
    </row>
    <row r="15702" spans="1:12" hidden="1" x14ac:dyDescent="0.3">
      <c r="A15702" s="1" t="str">
        <f>+A15635</f>
        <v>NO</v>
      </c>
      <c r="E15702" s="63"/>
      <c r="F15702" s="63" t="str">
        <f>+$F$77</f>
        <v>ACREDITA SUMINISTRO E INSTALACIÓN DE MOBILIARIO POR LO MENOS EN UN (1) CONTRATO VÁLIDO</v>
      </c>
      <c r="G15702" s="65"/>
      <c r="H15702" s="65"/>
      <c r="I15702" s="65"/>
      <c r="J15702" s="66"/>
      <c r="K15702" s="65"/>
      <c r="L15702" s="68" t="s">
        <v>157</v>
      </c>
    </row>
    <row r="15703" spans="1:12" ht="5.15" hidden="1" customHeight="1" x14ac:dyDescent="0.3">
      <c r="A15703" s="1" t="str">
        <f>+A15635</f>
        <v>NO</v>
      </c>
      <c r="E15703" s="51"/>
      <c r="F15703" s="50"/>
      <c r="G15703" s="51"/>
      <c r="H15703" s="51"/>
      <c r="I15703" s="51"/>
      <c r="J15703" s="51"/>
      <c r="K15703" s="51"/>
      <c r="L15703" s="51"/>
    </row>
    <row r="15704" spans="1:12" ht="12.75" hidden="1" customHeight="1" x14ac:dyDescent="0.3">
      <c r="A15704" s="1" t="str">
        <f>+A15635</f>
        <v>NO</v>
      </c>
      <c r="E15704" s="69" t="str">
        <f>+$E$79</f>
        <v>EXPERIENCIA ESPECÍFICA NUMERAL 10.1.1 A</v>
      </c>
      <c r="F15704" s="70"/>
      <c r="G15704" s="70"/>
      <c r="H15704" s="70"/>
      <c r="I15704" s="70"/>
      <c r="J15704" s="70"/>
      <c r="K15704" s="70"/>
      <c r="L15704" s="71"/>
    </row>
    <row r="15705" spans="1:12" ht="26.5" hidden="1" customHeight="1" x14ac:dyDescent="0.3">
      <c r="A15705" s="1" t="str">
        <f>+A15635</f>
        <v>NO</v>
      </c>
      <c r="E15705" s="72"/>
      <c r="F15705" s="325" t="str">
        <f>+$F$80</f>
        <v>Por lo menos uno (1) de los contratos válidos aportados como experiencia general debe corresponder mínimo al 60% del presupuesto oficial del presente proceso de selección.  (SMMLV)</v>
      </c>
      <c r="G15705" s="326"/>
      <c r="H15705" s="326"/>
      <c r="I15705" s="326"/>
      <c r="J15705" s="326"/>
      <c r="K15705" s="73" t="s">
        <v>124</v>
      </c>
      <c r="L15705" s="74" t="s">
        <v>124</v>
      </c>
    </row>
    <row r="15706" spans="1:12" ht="23.5" hidden="1" customHeight="1" x14ac:dyDescent="0.3">
      <c r="A15706" s="1" t="str">
        <f>+A15635</f>
        <v>NO</v>
      </c>
      <c r="E15706" s="63"/>
      <c r="F15706" s="325" t="str">
        <f>+$F$81</f>
        <v xml:space="preserve">Deberá acreditarse en al menos uno (1) de los contratos válidos aportados como experiencia general una </v>
      </c>
      <c r="G15706" s="326"/>
      <c r="H15706" s="326"/>
      <c r="I15706" s="326"/>
      <c r="J15706" s="326"/>
      <c r="K15706" s="73" t="s">
        <v>124</v>
      </c>
      <c r="L15706" s="74" t="s">
        <v>124</v>
      </c>
    </row>
    <row r="15707" spans="1:12" ht="23.5" hidden="1" customHeight="1" x14ac:dyDescent="0.3">
      <c r="A15707" s="18" t="s">
        <v>30</v>
      </c>
      <c r="E15707" s="63"/>
      <c r="F15707" s="325" t="str">
        <f>+$F$82</f>
        <v xml:space="preserve">Deberá acreditarse en al menos uno (1) de los contratos válidos aportados interventoría a intervención de </v>
      </c>
      <c r="G15707" s="326"/>
      <c r="H15707" s="326"/>
      <c r="I15707" s="326"/>
      <c r="J15707" s="326"/>
      <c r="K15707" s="73">
        <f>+$K$82</f>
        <v>0</v>
      </c>
      <c r="L15707" s="74" t="s">
        <v>124</v>
      </c>
    </row>
    <row r="15708" spans="1:12" ht="36" hidden="1" customHeight="1" x14ac:dyDescent="0.3">
      <c r="A15708" s="18" t="s">
        <v>30</v>
      </c>
      <c r="E15708" s="63"/>
      <c r="F15708" s="325" t="str">
        <f>+$F$83</f>
        <v xml:space="preserve">Deberá acreditarse en al menos uno (1) de los contratos válidos aportados interventoría a intervención de </v>
      </c>
      <c r="G15708" s="326"/>
      <c r="H15708" s="326"/>
      <c r="I15708" s="326"/>
      <c r="J15708" s="326"/>
      <c r="K15708" s="75">
        <f>+$K$83</f>
        <v>0</v>
      </c>
      <c r="L15708" s="76" t="s">
        <v>124</v>
      </c>
    </row>
    <row r="15709" spans="1:12" hidden="1" x14ac:dyDescent="0.3">
      <c r="A15709" s="1" t="str">
        <f>+A15635</f>
        <v>NO</v>
      </c>
      <c r="E15709" s="51"/>
      <c r="F15709" s="50"/>
      <c r="G15709" s="51"/>
      <c r="H15709" s="51"/>
      <c r="I15709" s="51"/>
      <c r="J15709" s="51"/>
      <c r="K15709" s="51"/>
      <c r="L15709" s="51"/>
    </row>
    <row r="15710" spans="1:12" ht="12.75" hidden="1" customHeight="1" x14ac:dyDescent="0.3">
      <c r="A15710" s="1" t="str">
        <f>+A15635</f>
        <v>NO</v>
      </c>
      <c r="E15710" s="40" t="str">
        <f>+$E$85</f>
        <v>VALOR MÍNIMO A CERIFICAR % P.O EN SMMMLV. NUMERAL 3.9.1</v>
      </c>
      <c r="F15710" s="41"/>
      <c r="G15710" s="41"/>
      <c r="H15710" s="41"/>
      <c r="I15710" s="41"/>
      <c r="J15710" s="41"/>
      <c r="K15710" s="41"/>
      <c r="L15710" s="42"/>
    </row>
    <row r="15711" spans="1:12" hidden="1" x14ac:dyDescent="0.3">
      <c r="A15711" s="1" t="str">
        <f>+A15635</f>
        <v>NO</v>
      </c>
      <c r="C15711" s="1" t="str">
        <f>"M"&amp;C15635</f>
        <v>M</v>
      </c>
      <c r="E15711" s="77" t="str">
        <f>+$E$86</f>
        <v>100% P.O.</v>
      </c>
      <c r="F15711" s="78"/>
      <c r="G15711" s="61">
        <v>242.41716883554506</v>
      </c>
      <c r="H15711" s="124" t="str">
        <f>+$H$86</f>
        <v>TOTAL EJECUTADO DE CONTRATOS ACREDITADOS</v>
      </c>
      <c r="I15711" s="124"/>
      <c r="J15711" s="124"/>
      <c r="K15711" s="55" t="s">
        <v>124</v>
      </c>
      <c r="L15711" s="47" t="s">
        <v>124</v>
      </c>
    </row>
    <row r="15712" spans="1:12" hidden="1" x14ac:dyDescent="0.3">
      <c r="A15712" s="1" t="str">
        <f>+A15635</f>
        <v>NO</v>
      </c>
      <c r="E15712" s="39"/>
      <c r="F15712" s="39"/>
      <c r="G15712" s="39"/>
      <c r="H15712" s="39"/>
      <c r="I15712" s="39"/>
      <c r="J15712" s="39"/>
      <c r="K15712" s="39"/>
      <c r="L15712" s="39"/>
    </row>
    <row r="15713" spans="1:12" ht="12.75" hidden="1" customHeight="1" x14ac:dyDescent="0.3">
      <c r="A15713" s="18" t="s">
        <v>30</v>
      </c>
      <c r="B15713" s="18"/>
      <c r="E15713" s="40" t="str">
        <f>+$E$88</f>
        <v>CONSIDERACIONES PARA LA VALIDEZ DE LA EXPERIENCIA REQUERIDA: EXPERIENCIA PROPONENTES PLURALES NUMERAL 10.1.2 D</v>
      </c>
      <c r="F15713" s="41"/>
      <c r="G15713" s="41"/>
      <c r="H15713" s="41"/>
      <c r="I15713" s="41"/>
      <c r="J15713" s="41"/>
      <c r="K15713" s="41"/>
      <c r="L15713" s="42"/>
    </row>
    <row r="15714" spans="1:12" ht="28" hidden="1" customHeight="1" x14ac:dyDescent="0.3">
      <c r="A15714" s="18" t="s">
        <v>30</v>
      </c>
      <c r="B15714" s="18"/>
      <c r="C15714" s="1" t="str">
        <f>"O"&amp;C15635</f>
        <v>O</v>
      </c>
      <c r="E15714" s="80" t="str">
        <f>+$E$89</f>
        <v>i)</v>
      </c>
      <c r="F15714" s="327" t="str">
        <f>+$F$89</f>
        <v>Uno de los integrantes debe aportar como mínimo el cincuenta por ciento (50 %) de la experiencia solicitada</v>
      </c>
      <c r="G15714" s="328"/>
      <c r="H15714" s="328"/>
      <c r="I15714" s="328"/>
      <c r="J15714" s="328"/>
      <c r="K15714" s="73" t="s">
        <v>124</v>
      </c>
      <c r="L15714" s="47" t="s">
        <v>124</v>
      </c>
    </row>
    <row r="15715" spans="1:12" ht="28" hidden="1" customHeight="1" x14ac:dyDescent="0.3">
      <c r="A15715" s="18" t="s">
        <v>30</v>
      </c>
      <c r="B15715" s="18"/>
      <c r="C15715" s="1" t="str">
        <f>"O"&amp;C15635</f>
        <v>O</v>
      </c>
      <c r="E15715" s="80" t="str">
        <f>+$E$90</f>
        <v>ii)</v>
      </c>
      <c r="F15715" s="327" t="str">
        <f>+$F$90</f>
        <v>Todos los demás ntegrantes deben acreditar al menos el cinco por ciento (5 %) de la experiencia solicitada, solo uno (1) de los integrantes podrá no acreditar experiencia pero su porcentaje de participación  no podrá superar el diez por ciento (10 %)</v>
      </c>
      <c r="G15715" s="328"/>
      <c r="H15715" s="328"/>
      <c r="I15715" s="328"/>
      <c r="J15715" s="328"/>
      <c r="K15715" s="73" t="s">
        <v>124</v>
      </c>
      <c r="L15715" s="47" t="s">
        <v>124</v>
      </c>
    </row>
    <row r="15716" spans="1:12" hidden="1" x14ac:dyDescent="0.3">
      <c r="A15716" s="18" t="s">
        <v>30</v>
      </c>
      <c r="B15716" s="18"/>
      <c r="E15716" s="39"/>
      <c r="F15716" s="39"/>
      <c r="G15716" s="39"/>
      <c r="H15716" s="39"/>
      <c r="I15716" s="39"/>
      <c r="J15716" s="39"/>
      <c r="K15716" s="39"/>
      <c r="L15716" s="39"/>
    </row>
    <row r="15717" spans="1:12" ht="13" hidden="1" customHeight="1" x14ac:dyDescent="0.3">
      <c r="A15717" s="18" t="str">
        <f>+A15635</f>
        <v>NO</v>
      </c>
      <c r="B15717" s="18"/>
      <c r="E15717" s="69" t="str">
        <f>+$E$92</f>
        <v>VERIFICACIÓN Y ASIGNACIÓN DE PUNTAJE POR LA EXPERIENCIA DEL PROPONENTE</v>
      </c>
      <c r="F15717" s="70"/>
      <c r="G15717" s="70"/>
      <c r="H15717" s="70"/>
      <c r="I15717" s="70"/>
      <c r="J15717" s="70"/>
      <c r="K15717" s="70"/>
      <c r="L15717" s="71"/>
    </row>
    <row r="15718" spans="1:12" hidden="1" x14ac:dyDescent="0.3">
      <c r="A15718" s="18" t="str">
        <f>+A15635</f>
        <v>NO</v>
      </c>
      <c r="B15718" s="18"/>
      <c r="E15718" s="81"/>
      <c r="F15718" s="323" t="str">
        <f>+$F$93</f>
        <v>No. CONTRATOS QUE ACREDITAN LA EXPERIENCIA (NO OBJETO DE SUBSANACIÓN)</v>
      </c>
      <c r="G15718" s="324"/>
      <c r="H15718" s="324"/>
      <c r="I15718" s="324"/>
      <c r="J15718" s="324"/>
      <c r="K15718" s="82"/>
      <c r="L15718" s="83" t="s">
        <v>124</v>
      </c>
    </row>
    <row r="15719" spans="1:12" ht="13" hidden="1" customHeight="1" x14ac:dyDescent="0.3">
      <c r="A15719" s="18" t="str">
        <f>+A15635</f>
        <v>NO</v>
      </c>
      <c r="B15719" s="18"/>
      <c r="E15719" s="84"/>
      <c r="F15719" s="323" t="str">
        <f>+$F$94</f>
        <v>TOTAL EJECUTADO DE CONTRATOS ACREDITADOS PROPUESTA INICIAL</v>
      </c>
      <c r="G15719" s="324"/>
      <c r="H15719" s="324"/>
      <c r="I15719" s="324"/>
      <c r="J15719" s="324"/>
      <c r="K15719" s="85"/>
      <c r="L15719" s="86" t="s">
        <v>124</v>
      </c>
    </row>
    <row r="15720" spans="1:12" ht="13" hidden="1" customHeight="1" x14ac:dyDescent="0.3">
      <c r="A15720" s="18" t="str">
        <f>+A15635</f>
        <v>NO</v>
      </c>
      <c r="B15720" s="18"/>
      <c r="E15720" s="87"/>
      <c r="F15720" s="323" t="str">
        <f>+$F$95</f>
        <v>PROMEDIO VALOR ACREDITADO EN SMMLV</v>
      </c>
      <c r="G15720" s="324"/>
      <c r="H15720" s="324"/>
      <c r="I15720" s="324"/>
      <c r="J15720" s="324"/>
      <c r="K15720" s="66"/>
      <c r="L15720" s="88" t="s">
        <v>124</v>
      </c>
    </row>
    <row r="15721" spans="1:12" hidden="1" x14ac:dyDescent="0.3">
      <c r="A15721" s="18" t="str">
        <f>+A15635</f>
        <v>NO</v>
      </c>
      <c r="B15721" s="18"/>
      <c r="E15721" s="89"/>
      <c r="F15721" s="89"/>
      <c r="G15721" s="89"/>
      <c r="H15721" s="89"/>
      <c r="I15721" s="89"/>
      <c r="J15721" s="89"/>
      <c r="K15721" s="89"/>
      <c r="L15721" s="89"/>
    </row>
    <row r="15722" spans="1:12" ht="13" hidden="1" customHeight="1" x14ac:dyDescent="0.3">
      <c r="A15722" s="18" t="str">
        <f>+A15635</f>
        <v>NO</v>
      </c>
      <c r="B15722" s="18"/>
      <c r="E15722" s="69" t="str">
        <f>+$E$97</f>
        <v>3.9.2 EXIGENCIAS MÍNIMAS DE EXPERIENCIA Y FORMACIÓN ACADÉMICA DEL EQUIPO DE TRABAJO</v>
      </c>
      <c r="F15722" s="70"/>
      <c r="G15722" s="70"/>
      <c r="H15722" s="70"/>
      <c r="I15722" s="70"/>
      <c r="J15722" s="70"/>
      <c r="K15722" s="70"/>
      <c r="L15722" s="71"/>
    </row>
    <row r="15723" spans="1:12" hidden="1" x14ac:dyDescent="0.3">
      <c r="A15723" s="18" t="str">
        <f>+A15635</f>
        <v>NO</v>
      </c>
      <c r="B15723" s="18"/>
      <c r="E15723" s="90" t="str">
        <f>+$E$98</f>
        <v>Formulario 8</v>
      </c>
      <c r="F15723" s="315" t="s">
        <v>46</v>
      </c>
      <c r="G15723" s="316"/>
      <c r="H15723" s="317"/>
      <c r="I15723" s="318"/>
      <c r="J15723" s="318"/>
      <c r="K15723" s="318"/>
      <c r="L15723" s="319"/>
    </row>
    <row r="15724" spans="1:12" hidden="1" x14ac:dyDescent="0.3">
      <c r="A15724" s="18" t="str">
        <f>+A15635</f>
        <v>NO</v>
      </c>
      <c r="B15724" s="18"/>
      <c r="E15724" s="91" t="s">
        <v>124</v>
      </c>
      <c r="F15724" s="91" t="str">
        <f>+$F$99</f>
        <v>Director de Interventoría</v>
      </c>
      <c r="G15724" s="91" t="str">
        <f>+$G$99</f>
        <v>Residente de Interventoría</v>
      </c>
      <c r="H15724" s="320"/>
      <c r="I15724" s="321"/>
      <c r="J15724" s="321"/>
      <c r="K15724" s="321"/>
      <c r="L15724" s="322"/>
    </row>
    <row r="15725" spans="1:12" hidden="1" x14ac:dyDescent="0.3">
      <c r="A15725" s="18" t="str">
        <f>+A15635</f>
        <v>NO</v>
      </c>
      <c r="B15725" s="18"/>
      <c r="E15725" s="304" t="str">
        <f>+$E$100</f>
        <v>OBSERVACIONES RESPECTO REQUISITO HABILITANTE DEL PERSONAL CLAVE EVALUABLE</v>
      </c>
      <c r="F15725" s="305"/>
      <c r="G15725" s="305"/>
      <c r="H15725" s="305"/>
      <c r="I15725" s="305"/>
      <c r="J15725" s="305"/>
      <c r="K15725" s="305"/>
      <c r="L15725" s="305"/>
    </row>
    <row r="15726" spans="1:12" hidden="1" x14ac:dyDescent="0.3">
      <c r="A15726" s="18" t="str">
        <f>+A15635</f>
        <v>NO</v>
      </c>
      <c r="B15726" s="18"/>
      <c r="E15726" s="312" t="s">
        <v>124</v>
      </c>
      <c r="F15726" s="313"/>
      <c r="G15726" s="313"/>
      <c r="H15726" s="313"/>
      <c r="I15726" s="313"/>
      <c r="J15726" s="313"/>
      <c r="K15726" s="313"/>
      <c r="L15726" s="314"/>
    </row>
    <row r="15727" spans="1:12" hidden="1" x14ac:dyDescent="0.3">
      <c r="A15727" s="18" t="str">
        <f>+A15635</f>
        <v>NO</v>
      </c>
      <c r="B15727" s="18"/>
      <c r="E15727" s="89"/>
      <c r="F15727" s="89"/>
      <c r="G15727" s="89"/>
      <c r="H15727" s="89"/>
      <c r="I15727" s="89"/>
      <c r="J15727" s="89"/>
      <c r="K15727" s="89"/>
      <c r="L15727" s="89"/>
    </row>
    <row r="15728" spans="1:12" ht="13" hidden="1" customHeight="1" x14ac:dyDescent="0.3">
      <c r="A15728" s="18" t="str">
        <f>+A15635</f>
        <v>NO</v>
      </c>
      <c r="B15728" s="18"/>
      <c r="E15728" s="69" t="str">
        <f>+$E$103</f>
        <v>4.2 EQUIPO DE TRABAJO (Personal Clave Evaluable)</v>
      </c>
      <c r="F15728" s="70"/>
      <c r="G15728" s="70"/>
      <c r="H15728" s="70"/>
      <c r="I15728" s="70"/>
      <c r="J15728" s="70"/>
      <c r="K15728" s="70"/>
      <c r="L15728" s="71"/>
    </row>
    <row r="15729" spans="1:12" ht="23.25" hidden="1" customHeight="1" x14ac:dyDescent="0.3">
      <c r="A15729" s="18" t="str">
        <f>+A15635</f>
        <v>NO</v>
      </c>
      <c r="B15729" s="18"/>
      <c r="E15729" s="90" t="str">
        <f>+$E$104</f>
        <v>Formulario 9</v>
      </c>
      <c r="F15729" s="315" t="s">
        <v>46</v>
      </c>
      <c r="G15729" s="316"/>
      <c r="H15729" s="317"/>
      <c r="I15729" s="318"/>
      <c r="J15729" s="318"/>
      <c r="K15729" s="318"/>
      <c r="L15729" s="319"/>
    </row>
    <row r="15730" spans="1:12" hidden="1" x14ac:dyDescent="0.3">
      <c r="A15730" s="18" t="str">
        <f>+A15635</f>
        <v>NO</v>
      </c>
      <c r="B15730" s="18"/>
      <c r="E15730" s="91" t="s">
        <v>124</v>
      </c>
      <c r="F15730" s="91" t="str">
        <f>+$F$99</f>
        <v>Director de Interventoría</v>
      </c>
      <c r="G15730" s="91" t="str">
        <f>+$G$99</f>
        <v>Residente de Interventoría</v>
      </c>
      <c r="H15730" s="320"/>
      <c r="I15730" s="321"/>
      <c r="J15730" s="321"/>
      <c r="K15730" s="321"/>
      <c r="L15730" s="322"/>
    </row>
    <row r="15731" spans="1:12" hidden="1" x14ac:dyDescent="0.3">
      <c r="A15731" s="18" t="str">
        <f>+A15635</f>
        <v>NO</v>
      </c>
      <c r="B15731" s="18"/>
      <c r="E15731" s="89"/>
      <c r="F15731" s="89"/>
      <c r="G15731" s="89"/>
      <c r="H15731" s="89"/>
      <c r="I15731" s="89"/>
      <c r="J15731" s="89"/>
      <c r="K15731" s="89"/>
      <c r="L15731" s="89"/>
    </row>
    <row r="15732" spans="1:12" hidden="1" x14ac:dyDescent="0.3">
      <c r="A15732" s="1" t="str">
        <f>+A15635</f>
        <v>NO</v>
      </c>
      <c r="E15732" s="92" t="str">
        <f>+E15607</f>
        <v>CRITERIOS DE EVALUACIÓN Y PUNTAJE</v>
      </c>
      <c r="F15732" s="93"/>
      <c r="G15732" s="93"/>
      <c r="H15732" s="93"/>
      <c r="I15732" s="93"/>
      <c r="J15732" s="93"/>
      <c r="K15732" s="94"/>
      <c r="L15732" s="95" t="str">
        <f>+$L$107</f>
        <v>PUNTAJE OBTENIDO</v>
      </c>
    </row>
    <row r="15733" spans="1:12" hidden="1" x14ac:dyDescent="0.3">
      <c r="A15733" s="1" t="str">
        <f>+A15635</f>
        <v>NO</v>
      </c>
      <c r="E15733" s="96" t="str">
        <f>+$E$108</f>
        <v>VALOR</v>
      </c>
      <c r="F15733" s="97" t="str">
        <f>+$F$108</f>
        <v>EQUIPO DE TRABAJO (PERSONAL CLAVE EVALUABLE)</v>
      </c>
      <c r="G15733" s="24"/>
      <c r="H15733" s="24"/>
      <c r="I15733" s="24"/>
      <c r="J15733" s="24"/>
      <c r="K15733" s="24"/>
      <c r="L15733" s="98"/>
    </row>
    <row r="15734" spans="1:12" ht="12.75" hidden="1" customHeight="1" x14ac:dyDescent="0.3">
      <c r="A15734" s="1" t="str">
        <f>+A15635</f>
        <v>NO</v>
      </c>
      <c r="E15734" s="96">
        <f>+$E$109</f>
        <v>5</v>
      </c>
      <c r="F15734" s="307" t="str">
        <f>+$F$109</f>
        <v xml:space="preserve"> Experiencia Específica adicional</v>
      </c>
      <c r="G15734" s="308"/>
      <c r="H15734" s="308"/>
      <c r="I15734" s="308"/>
      <c r="J15734" s="308"/>
      <c r="K15734" s="309"/>
      <c r="L15734" s="99" t="str">
        <f>IFERROR(IF(VLOOKUP(C15635,'R. PUNTAJES'!$C$14:$R$213,'R. PUNTAJES'!$I$10,0)="","",VLOOKUP(C15635,'R. PUNTAJES'!$C$14:$R$213,'R. PUNTAJES'!$I$10,0)),"")</f>
        <v/>
      </c>
    </row>
    <row r="15735" spans="1:12" ht="12.75" hidden="1" customHeight="1" x14ac:dyDescent="0.3">
      <c r="A15735" s="1" t="str">
        <f>+A15635</f>
        <v>NO</v>
      </c>
      <c r="E15735" s="96">
        <f>+$E$110</f>
        <v>5</v>
      </c>
      <c r="F15735" s="307" t="str">
        <f>+$F$110</f>
        <v>Formación Académica adicional</v>
      </c>
      <c r="G15735" s="308"/>
      <c r="H15735" s="308"/>
      <c r="I15735" s="308"/>
      <c r="J15735" s="308"/>
      <c r="K15735" s="309"/>
      <c r="L15735" s="99" t="str">
        <f>IFERROR(IF(VLOOKUP(C15635,'R. PUNTAJES'!$C$14:$R$213,'R. PUNTAJES'!$J$10,0)="","",VLOOKUP(C15635,'R. PUNTAJES'!$C$14:$R$213,'R. PUNTAJES'!$J$10,0)),"")</f>
        <v/>
      </c>
    </row>
    <row r="15736" spans="1:12" hidden="1" x14ac:dyDescent="0.3">
      <c r="A15736" s="18" t="str">
        <f>+A15635</f>
        <v>NO</v>
      </c>
      <c r="B15736" s="18"/>
      <c r="E15736" s="100"/>
      <c r="F15736" s="101" t="str">
        <f>+$F$111</f>
        <v>FACTOR DE SOSTENIBILIDAD</v>
      </c>
      <c r="G15736" s="102"/>
      <c r="H15736" s="102"/>
      <c r="I15736" s="102"/>
      <c r="J15736" s="102"/>
      <c r="K15736" s="102"/>
      <c r="L15736" s="103"/>
    </row>
    <row r="15737" spans="1:12" hidden="1" x14ac:dyDescent="0.3">
      <c r="A15737" s="18" t="str">
        <f>+A15635</f>
        <v>NO</v>
      </c>
      <c r="B15737" s="18"/>
      <c r="E15737" s="104">
        <v>1</v>
      </c>
      <c r="F15737" s="105" t="str">
        <f>+$F$112</f>
        <v>Compromisos Sostenibilidad</v>
      </c>
      <c r="G15737" s="106"/>
      <c r="H15737" s="106"/>
      <c r="I15737" s="106"/>
      <c r="J15737" s="106"/>
      <c r="K15737" s="106"/>
      <c r="L15737" s="107" t="str">
        <f>IFERROR(IF(VLOOKUP(C15635,'R. PUNTAJES'!$C$14:$R$213,'R. PUNTAJES'!$K$10,0)="","",VLOOKUP(C15635,'R. PUNTAJES'!$C$14:$R$213,'R. PUNTAJES'!$K$10,0)),"")</f>
        <v/>
      </c>
    </row>
    <row r="15738" spans="1:12" hidden="1" x14ac:dyDescent="0.3">
      <c r="A15738" s="1" t="str">
        <f>+A15635</f>
        <v>NO</v>
      </c>
      <c r="E15738" s="108"/>
      <c r="F15738" s="109" t="str">
        <f>+$F$113</f>
        <v>APOYO A LA INDUSTRIA NACIONAL</v>
      </c>
      <c r="G15738" s="110"/>
      <c r="H15738" s="110"/>
      <c r="I15738" s="110"/>
      <c r="J15738" s="110"/>
      <c r="K15738" s="110"/>
      <c r="L15738" s="111"/>
    </row>
    <row r="15739" spans="1:12" ht="12.75" hidden="1" customHeight="1" x14ac:dyDescent="0.3">
      <c r="A15739" s="1" t="str">
        <f>+A15635</f>
        <v>NO</v>
      </c>
      <c r="E15739" s="96">
        <v>20</v>
      </c>
      <c r="F15739" s="307" t="str">
        <f>+$F$114</f>
        <v>Promoción de Servicios Nacionales o con Trato Nacional</v>
      </c>
      <c r="G15739" s="308"/>
      <c r="H15739" s="308"/>
      <c r="I15739" s="308"/>
      <c r="J15739" s="308"/>
      <c r="K15739" s="309"/>
      <c r="L15739" s="99" t="str">
        <f>IFERROR(IF(VLOOKUP(C15635,'R. PUNTAJES'!$C$14:$R$213,'R. PUNTAJES'!$L$10,0)="","",
IF(VLOOKUP(C15635,'R. PUNTAJES'!$C$14:$R$213,'R. PUNTAJES'!$L$10,0)=5,0,
VLOOKUP(C15635,'R. PUNTAJES'!$C$14:$R$213,'R. PUNTAJES'!$L$10,0))),"")</f>
        <v/>
      </c>
    </row>
    <row r="15740" spans="1:12" ht="12.75" hidden="1" customHeight="1" x14ac:dyDescent="0.3">
      <c r="A15740" s="1" t="str">
        <f>+A15635</f>
        <v>NO</v>
      </c>
      <c r="E15740" s="96">
        <v>5</v>
      </c>
      <c r="F15740" s="307" t="str">
        <f>+$F$115</f>
        <v>Incorporación de componente nacional en servicios extranjeros</v>
      </c>
      <c r="G15740" s="308"/>
      <c r="H15740" s="308"/>
      <c r="I15740" s="308"/>
      <c r="J15740" s="308"/>
      <c r="K15740" s="309"/>
      <c r="L15740" s="99" t="str">
        <f>IFERROR(IF(VLOOKUP(C15635,'R. PUNTAJES'!$C$14:$R$213,'R. PUNTAJES'!$L$10,0)="","",
IF(VLOOKUP(C15635,'R. PUNTAJES'!$C$14:$R$213,'R. PUNTAJES'!$L$10,0)=20,0,
VLOOKUP(C15635,'R. PUNTAJES'!$C$14:$R$213,'R. PUNTAJES'!$L$10,0))),"")</f>
        <v/>
      </c>
    </row>
    <row r="15741" spans="1:12" hidden="1" x14ac:dyDescent="0.3">
      <c r="A15741" s="1" t="str">
        <f>+A15635</f>
        <v>NO</v>
      </c>
      <c r="E15741" s="112"/>
      <c r="F15741" s="97" t="str">
        <f>+$F$116</f>
        <v>VINCULACIÓN DE PERSONAS CON DISCAPACIDAD</v>
      </c>
      <c r="G15741" s="24"/>
      <c r="H15741" s="24"/>
      <c r="I15741" s="24"/>
      <c r="J15741" s="24"/>
      <c r="K15741" s="24"/>
      <c r="L15741" s="98"/>
    </row>
    <row r="15742" spans="1:12" ht="12.75" hidden="1" customHeight="1" x14ac:dyDescent="0.3">
      <c r="A15742" s="1" t="str">
        <f>+A15635</f>
        <v>NO</v>
      </c>
      <c r="E15742" s="96">
        <v>1</v>
      </c>
      <c r="F15742" s="307" t="str">
        <f>+$F$117</f>
        <v xml:space="preserve">Trabajadores vinculados a la planta de personal </v>
      </c>
      <c r="G15742" s="308"/>
      <c r="H15742" s="308"/>
      <c r="I15742" s="308"/>
      <c r="J15742" s="308"/>
      <c r="K15742" s="309"/>
      <c r="L15742" s="99" t="str">
        <f>IFERROR(IF(VLOOKUP(C15635,'R. PUNTAJES'!$C$14:$R$213,'R. PUNTAJES'!$M$10,0)="","",VLOOKUP(C15635,'R. PUNTAJES'!$C$14:$R$213,'R. PUNTAJES'!$M$10,0)),"")</f>
        <v/>
      </c>
    </row>
    <row r="15743" spans="1:12" hidden="1" x14ac:dyDescent="0.3">
      <c r="A15743" s="1" t="str">
        <f>+A15635</f>
        <v>NO</v>
      </c>
      <c r="E15743" s="112"/>
      <c r="F15743" s="97" t="str">
        <f>+$F$118</f>
        <v>EMPRENDIMIENTOS Y EMPRESAS DE MUJERES</v>
      </c>
      <c r="G15743" s="24"/>
      <c r="H15743" s="24"/>
      <c r="I15743" s="24"/>
      <c r="J15743" s="24"/>
      <c r="K15743" s="24"/>
      <c r="L15743" s="98"/>
    </row>
    <row r="15744" spans="1:12" ht="13" hidden="1" customHeight="1" x14ac:dyDescent="0.3">
      <c r="A15744" s="1" t="str">
        <f>+A15635</f>
        <v>NO</v>
      </c>
      <c r="E15744" s="96">
        <v>0.25</v>
      </c>
      <c r="F15744" s="307" t="str">
        <f>+$F$119</f>
        <v>Emprendimientos y empresas de mujeres</v>
      </c>
      <c r="G15744" s="308"/>
      <c r="H15744" s="308"/>
      <c r="I15744" s="308"/>
      <c r="J15744" s="308"/>
      <c r="K15744" s="309"/>
      <c r="L15744" s="113" t="str">
        <f>IFERROR(IF(VLOOKUP(C15635,'R. PUNTAJES'!$C$14:$R$213,'R. PUNTAJES'!$N$10,0)="","",VLOOKUP(C15635,'R. PUNTAJES'!$C$14:$R$213,'R. PUNTAJES'!$N$10,0)),"")</f>
        <v/>
      </c>
    </row>
    <row r="15745" spans="1:16" hidden="1" x14ac:dyDescent="0.3">
      <c r="A15745" s="18" t="str">
        <f>+A15746</f>
        <v>NO</v>
      </c>
      <c r="B15745" s="18"/>
      <c r="E15745" s="112"/>
      <c r="F15745" s="97" t="str">
        <f>+$F$120</f>
        <v>MIPYME</v>
      </c>
      <c r="G15745" s="24"/>
      <c r="H15745" s="24"/>
      <c r="I15745" s="24"/>
      <c r="J15745" s="24"/>
      <c r="K15745" s="24"/>
      <c r="L15745" s="98"/>
    </row>
    <row r="15746" spans="1:16" hidden="1" x14ac:dyDescent="0.3">
      <c r="A15746" s="18" t="str">
        <f>+IF(E15746=0,"NO",1)</f>
        <v>NO</v>
      </c>
      <c r="B15746" s="18"/>
      <c r="E15746" s="96">
        <v>0</v>
      </c>
      <c r="F15746" s="307" t="str">
        <f>+$F$121</f>
        <v>Mipyme</v>
      </c>
      <c r="G15746" s="308"/>
      <c r="H15746" s="308"/>
      <c r="I15746" s="308"/>
      <c r="J15746" s="308"/>
      <c r="K15746" s="309"/>
      <c r="L15746" s="113" t="str">
        <f>IFERROR(IF(VLOOKUP(C15635,'R. PUNTAJES'!$C$14:$R$213,'R. PUNTAJES'!$O$10,0)="","",VLOOKUP(C15635,'R. PUNTAJES'!$C$14:$R$213,'R. PUNTAJES'!$O$10,0)),"")</f>
        <v/>
      </c>
    </row>
    <row r="15747" spans="1:16" hidden="1" x14ac:dyDescent="0.3">
      <c r="A15747" s="1" t="str">
        <f>+A15635</f>
        <v>NO</v>
      </c>
      <c r="E15747" s="112"/>
      <c r="F15747" s="97" t="str">
        <f>+$F$122</f>
        <v>EXPERIENCIA DEL PROPONENTE</v>
      </c>
      <c r="G15747" s="24"/>
      <c r="H15747" s="24"/>
      <c r="I15747" s="24"/>
      <c r="J15747" s="24"/>
      <c r="K15747" s="24"/>
      <c r="L15747" s="98"/>
    </row>
    <row r="15748" spans="1:16" hidden="1" x14ac:dyDescent="0.3">
      <c r="A15748" s="1" t="str">
        <f>+A15635</f>
        <v>NO</v>
      </c>
      <c r="E15748" s="96">
        <v>59.5</v>
      </c>
      <c r="F15748" s="307" t="str">
        <f>+$F$123</f>
        <v>mediana con valor absoluto</v>
      </c>
      <c r="G15748" s="308"/>
      <c r="H15748" s="308"/>
      <c r="I15748" s="308"/>
      <c r="J15748" s="308"/>
      <c r="K15748" s="309"/>
      <c r="L15748" s="113" t="str">
        <f>IFERROR(IF(VLOOKUP(C15635,'R. PUNTAJES'!$C$14:$R$213,'R. PUNTAJES'!$R$10,0)="","",VLOOKUP(C15635,'R. PUNTAJES'!$C$14:$R$213,'R. PUNTAJES'!$R$10,0)),"")</f>
        <v/>
      </c>
    </row>
    <row r="15749" spans="1:16" hidden="1" x14ac:dyDescent="0.3">
      <c r="A15749" s="1" t="str">
        <f>+A15635</f>
        <v>NO</v>
      </c>
      <c r="E15749" s="112"/>
      <c r="F15749" s="97" t="str">
        <f>+$F$124</f>
        <v>MULTAS</v>
      </c>
      <c r="G15749" s="24"/>
      <c r="H15749" s="24"/>
      <c r="I15749" s="24"/>
      <c r="J15749" s="24"/>
      <c r="K15749" s="24"/>
      <c r="L15749" s="98"/>
    </row>
    <row r="15750" spans="1:16" ht="12.75" hidden="1" customHeight="1" x14ac:dyDescent="0.3">
      <c r="A15750" s="1" t="str">
        <f>+A15635</f>
        <v>NO</v>
      </c>
      <c r="E15750" s="96">
        <v>-2</v>
      </c>
      <c r="F15750" s="307" t="str">
        <f>+$F$125</f>
        <v>Una o más multas o cláusulas penales durante el último año</v>
      </c>
      <c r="G15750" s="310"/>
      <c r="H15750" s="310"/>
      <c r="I15750" s="310"/>
      <c r="J15750" s="310"/>
      <c r="K15750" s="311"/>
      <c r="L15750" s="99" t="str">
        <f>IFERROR(IF(VLOOKUP(C15635,'R. PUNTAJES'!$C$14:$R$213,'R. PUNTAJES'!$Q$10,0)="","",VLOOKUP(C15635,'R. PUNTAJES'!$C$14:$R$213,'R. PUNTAJES'!$Q$10,0)),"")</f>
        <v/>
      </c>
    </row>
    <row r="15751" spans="1:16" hidden="1" x14ac:dyDescent="0.3">
      <c r="A15751" s="1" t="str">
        <f>+A15635</f>
        <v>NO</v>
      </c>
      <c r="E15751" s="112"/>
      <c r="F15751" s="97" t="str">
        <f>+$F$126</f>
        <v>OBRAS INCONCLUSAS</v>
      </c>
      <c r="G15751" s="24"/>
      <c r="H15751" s="24"/>
      <c r="I15751" s="24"/>
      <c r="J15751" s="24"/>
      <c r="K15751" s="24"/>
      <c r="L15751" s="98"/>
    </row>
    <row r="15752" spans="1:16" hidden="1" x14ac:dyDescent="0.3">
      <c r="A15752" s="1" t="str">
        <f>+A15635</f>
        <v>NO</v>
      </c>
      <c r="E15752" s="96">
        <v>-1</v>
      </c>
      <c r="F15752" s="301" t="str">
        <f>+$F$127</f>
        <v>Anotación vigente de obra civil inconclusa</v>
      </c>
      <c r="G15752" s="302"/>
      <c r="H15752" s="302"/>
      <c r="I15752" s="302"/>
      <c r="J15752" s="302"/>
      <c r="K15752" s="303"/>
      <c r="L15752" s="99" t="str">
        <f>IFERROR(IF(VLOOKUP(C15635,'R. PUNTAJES'!$C$14:$R$213,'R. PUNTAJES'!$P$10,0)="","",VLOOKUP(C15635,'R. PUNTAJES'!$C$14:$R$213,'R. PUNTAJES'!$P$10,0)),"")</f>
        <v/>
      </c>
    </row>
    <row r="15753" spans="1:16" ht="7.5" hidden="1" customHeight="1" x14ac:dyDescent="0.3">
      <c r="A15753" s="1" t="str">
        <f>+A15635</f>
        <v>NO</v>
      </c>
      <c r="E15753" s="114"/>
      <c r="F15753" s="45"/>
      <c r="G15753" s="45"/>
      <c r="H15753" s="45"/>
      <c r="I15753" s="45"/>
      <c r="J15753" s="45"/>
      <c r="K15753" s="45"/>
      <c r="L15753" s="48"/>
    </row>
    <row r="15754" spans="1:16" hidden="1" x14ac:dyDescent="0.3">
      <c r="A15754" s="1" t="str">
        <f>+A15635</f>
        <v>NO</v>
      </c>
      <c r="E15754" s="115" t="str">
        <f>+$E$129</f>
        <v>PUNTAJE TOTAL</v>
      </c>
      <c r="F15754" s="116"/>
      <c r="G15754" s="116"/>
      <c r="H15754" s="116"/>
      <c r="I15754" s="116"/>
      <c r="J15754" s="116"/>
      <c r="K15754" s="117"/>
      <c r="L15754" s="118">
        <f>IFERROR(IF(VLOOKUP(C15635,'R. PUNTAJES'!$C$14:$R$213,'R. PUNTAJES'!$H$10,0)="RECHAZO","",SUM(L15734:L15752)),"")</f>
        <v>0</v>
      </c>
    </row>
    <row r="15755" spans="1:16" hidden="1" x14ac:dyDescent="0.3">
      <c r="A15755" s="1" t="str">
        <f>+A15635</f>
        <v>NO</v>
      </c>
      <c r="E15755" s="304" t="str">
        <f>+$E$130</f>
        <v>OBSERVACIONES RESPECTO A PUNTAJES</v>
      </c>
      <c r="F15755" s="305"/>
      <c r="G15755" s="305"/>
      <c r="H15755" s="305"/>
      <c r="I15755" s="305"/>
      <c r="J15755" s="305"/>
      <c r="K15755" s="305"/>
      <c r="L15755" s="305"/>
    </row>
    <row r="15756" spans="1:16" ht="12" hidden="1" customHeight="1" x14ac:dyDescent="0.3">
      <c r="A15756" s="1" t="str">
        <f>+A15635</f>
        <v>NO</v>
      </c>
      <c r="E15756" s="306" t="s">
        <v>124</v>
      </c>
      <c r="F15756" s="305"/>
      <c r="G15756" s="305"/>
      <c r="H15756" s="305"/>
      <c r="I15756" s="305"/>
      <c r="J15756" s="305"/>
      <c r="K15756" s="305"/>
      <c r="L15756" s="305"/>
      <c r="N15756" s="119"/>
      <c r="O15756" s="119"/>
      <c r="P15756" s="120"/>
    </row>
    <row r="15757" spans="1:16" ht="3" hidden="1" customHeight="1" x14ac:dyDescent="0.3">
      <c r="A15757" s="1" t="str">
        <f>+A15636</f>
        <v>NO</v>
      </c>
      <c r="E15757" s="121"/>
      <c r="F15757" s="122"/>
      <c r="G15757" s="122"/>
      <c r="H15757" s="122"/>
      <c r="I15757" s="122"/>
      <c r="J15757" s="122"/>
      <c r="K15757" s="122"/>
      <c r="L15757" s="123"/>
    </row>
    <row r="15758" spans="1:16" hidden="1" x14ac:dyDescent="0.3">
      <c r="A15758" s="1" t="str">
        <f>+IF(OR(C15760=""),"NO",1)</f>
        <v>NO</v>
      </c>
      <c r="E15758" s="346"/>
      <c r="F15758" s="347"/>
      <c r="G15758" s="347"/>
      <c r="H15758" s="347"/>
      <c r="I15758" s="347"/>
      <c r="J15758" s="347"/>
      <c r="K15758" s="347"/>
      <c r="L15758" s="347"/>
    </row>
    <row r="15759" spans="1:16" ht="4.5" hidden="1" customHeight="1" x14ac:dyDescent="0.3">
      <c r="A15759" s="1" t="str">
        <f>+A15760</f>
        <v>NO</v>
      </c>
      <c r="E15759" s="15"/>
      <c r="F15759" s="16"/>
      <c r="G15759" s="16"/>
      <c r="H15759" s="16"/>
      <c r="I15759" s="16"/>
      <c r="J15759" s="16"/>
      <c r="K15759" s="16"/>
      <c r="L15759" s="17"/>
    </row>
    <row r="15760" spans="1:16" ht="15.75" hidden="1" customHeight="1" x14ac:dyDescent="0.3">
      <c r="A15760" s="1" t="str">
        <f>+IF(OR(C15760=""),"NO",1)</f>
        <v>NO</v>
      </c>
      <c r="B15760" s="1">
        <f>1+MAX($B$1:B15759)</f>
        <v>127</v>
      </c>
      <c r="C15760" s="18" t="s">
        <v>124</v>
      </c>
      <c r="E15760" s="19" t="s">
        <v>124</v>
      </c>
      <c r="F15760" s="20"/>
      <c r="G15760" s="20"/>
      <c r="H15760" s="20"/>
      <c r="I15760" s="21"/>
      <c r="J15760" s="20"/>
      <c r="K15760" s="21"/>
      <c r="L15760" s="22"/>
    </row>
    <row r="15761" spans="1:12" hidden="1" x14ac:dyDescent="0.3">
      <c r="A15761" s="1" t="str">
        <f>A15760</f>
        <v>NO</v>
      </c>
      <c r="E15761" s="23" t="str">
        <f>+$E$11</f>
        <v>Integrantes</v>
      </c>
      <c r="F15761" s="24"/>
      <c r="G15761" s="24"/>
      <c r="H15761" s="24"/>
      <c r="I15761" s="24"/>
      <c r="J15761" s="24"/>
      <c r="K15761" s="25" t="str">
        <f>+$K$11</f>
        <v>Nit</v>
      </c>
      <c r="L15761" s="26" t="str">
        <f>+$L$11</f>
        <v>Part.</v>
      </c>
    </row>
    <row r="15762" spans="1:12" hidden="1" x14ac:dyDescent="0.3">
      <c r="A15762" s="1" t="str">
        <f>+A15761</f>
        <v>NO</v>
      </c>
      <c r="C15762" s="1" t="s">
        <v>124</v>
      </c>
      <c r="E15762" s="27" t="s">
        <v>124</v>
      </c>
      <c r="F15762" s="28"/>
      <c r="G15762" s="28"/>
      <c r="H15762" s="28"/>
      <c r="I15762" s="28"/>
      <c r="J15762" s="28"/>
      <c r="K15762" s="29" t="s">
        <v>124</v>
      </c>
      <c r="L15762" s="30" t="s">
        <v>124</v>
      </c>
    </row>
    <row r="15763" spans="1:12" hidden="1" x14ac:dyDescent="0.3">
      <c r="A15763" s="18" t="str">
        <f>+IF(OR(C15763=""),"NO",1)</f>
        <v>NO</v>
      </c>
      <c r="B15763" s="18"/>
      <c r="C15763" s="1" t="s">
        <v>124</v>
      </c>
      <c r="E15763" s="31" t="s">
        <v>124</v>
      </c>
      <c r="F15763" s="32"/>
      <c r="G15763" s="32"/>
      <c r="H15763" s="32"/>
      <c r="I15763" s="32"/>
      <c r="J15763" s="32"/>
      <c r="K15763" s="33" t="s">
        <v>124</v>
      </c>
      <c r="L15763" s="34" t="s">
        <v>124</v>
      </c>
    </row>
    <row r="15764" spans="1:12" hidden="1" x14ac:dyDescent="0.3">
      <c r="A15764" s="18" t="str">
        <f>+IF(OR(C15764=""),"NO",1)</f>
        <v>NO</v>
      </c>
      <c r="B15764" s="18"/>
      <c r="C15764" s="1" t="s">
        <v>124</v>
      </c>
      <c r="E15764" s="31" t="s">
        <v>124</v>
      </c>
      <c r="F15764" s="32"/>
      <c r="G15764" s="32"/>
      <c r="H15764" s="32"/>
      <c r="I15764" s="32"/>
      <c r="J15764" s="32"/>
      <c r="K15764" s="33" t="s">
        <v>124</v>
      </c>
      <c r="L15764" s="34" t="s">
        <v>124</v>
      </c>
    </row>
    <row r="15765" spans="1:12" hidden="1" x14ac:dyDescent="0.3">
      <c r="A15765" s="18" t="str">
        <f>+IF(OR(C15765=""),"NO",1)</f>
        <v>NO</v>
      </c>
      <c r="B15765" s="18"/>
      <c r="C15765" s="1" t="s">
        <v>124</v>
      </c>
      <c r="E15765" s="31" t="s">
        <v>13</v>
      </c>
      <c r="F15765" s="32"/>
      <c r="G15765" s="32"/>
      <c r="H15765" s="32"/>
      <c r="I15765" s="32"/>
      <c r="J15765" s="32"/>
      <c r="K15765" s="33"/>
      <c r="L15765" s="34"/>
    </row>
    <row r="15766" spans="1:12" hidden="1" x14ac:dyDescent="0.3">
      <c r="A15766" s="18" t="str">
        <f>+IF(OR(C15766=""),"NO",1)</f>
        <v>NO</v>
      </c>
      <c r="B15766" s="18"/>
      <c r="C15766" s="1" t="s">
        <v>124</v>
      </c>
      <c r="E15766" s="31" t="s">
        <v>13</v>
      </c>
      <c r="F15766" s="32"/>
      <c r="G15766" s="32"/>
      <c r="H15766" s="32"/>
      <c r="I15766" s="32"/>
      <c r="J15766" s="32"/>
      <c r="K15766" s="33"/>
      <c r="L15766" s="34"/>
    </row>
    <row r="15767" spans="1:12" hidden="1" x14ac:dyDescent="0.3">
      <c r="A15767" s="18" t="str">
        <f>+IF(OR(C15767=""),"NO",1)</f>
        <v>NO</v>
      </c>
      <c r="B15767" s="18"/>
      <c r="C15767" s="1" t="s">
        <v>124</v>
      </c>
      <c r="E15767" s="35" t="s">
        <v>13</v>
      </c>
      <c r="F15767" s="36"/>
      <c r="G15767" s="36"/>
      <c r="H15767" s="36"/>
      <c r="I15767" s="36"/>
      <c r="J15767" s="36"/>
      <c r="K15767" s="37"/>
      <c r="L15767" s="38"/>
    </row>
    <row r="15768" spans="1:12" ht="5.15" hidden="1" customHeight="1" x14ac:dyDescent="0.3">
      <c r="A15768" s="1" t="str">
        <f>+A15760</f>
        <v>NO</v>
      </c>
      <c r="E15768" s="39"/>
      <c r="F15768" s="39"/>
      <c r="G15768" s="39"/>
      <c r="H15768" s="39"/>
      <c r="I15768" s="39"/>
      <c r="J15768" s="39"/>
      <c r="K15768" s="39"/>
      <c r="L15768" s="39"/>
    </row>
    <row r="15769" spans="1:12" ht="15.75" hidden="1" customHeight="1" x14ac:dyDescent="0.3">
      <c r="A15769" s="1" t="str">
        <f>+A15760</f>
        <v>NO</v>
      </c>
      <c r="E15769" s="40" t="str">
        <f>+$E$19</f>
        <v>RESULTADO DE EVALUACIÓN TÉCNICA</v>
      </c>
      <c r="F15769" s="41"/>
      <c r="G15769" s="41"/>
      <c r="H15769" s="41"/>
      <c r="I15769" s="41"/>
      <c r="J15769" s="41"/>
      <c r="K15769" s="41"/>
      <c r="L15769" s="42"/>
    </row>
    <row r="15770" spans="1:12" hidden="1" x14ac:dyDescent="0.3">
      <c r="A15770" s="1" t="str">
        <f>+A15760</f>
        <v>NO</v>
      </c>
      <c r="E15770" s="43"/>
      <c r="F15770" s="44" t="str">
        <f>+$F$20</f>
        <v>Experiencia</v>
      </c>
      <c r="G15770" s="45"/>
      <c r="H15770" s="45"/>
      <c r="I15770" s="45"/>
      <c r="J15770" s="45"/>
      <c r="K15770" s="46"/>
      <c r="L15770" s="47" t="s">
        <v>124</v>
      </c>
    </row>
    <row r="15771" spans="1:12" hidden="1" x14ac:dyDescent="0.3">
      <c r="A15771" s="1" t="str">
        <f>+A15760</f>
        <v>NO</v>
      </c>
      <c r="E15771" s="348" t="str">
        <f>+$E$21</f>
        <v>OBSERVACIONES RESPECTO A LA EVALUACIÓN DE EXPERIENCIA</v>
      </c>
      <c r="F15771" s="308"/>
      <c r="G15771" s="308"/>
      <c r="H15771" s="308"/>
      <c r="I15771" s="308"/>
      <c r="J15771" s="308"/>
      <c r="K15771" s="308"/>
      <c r="L15771" s="349"/>
    </row>
    <row r="15772" spans="1:12" hidden="1" x14ac:dyDescent="0.3">
      <c r="A15772" s="1" t="str">
        <f>+A15760</f>
        <v>NO</v>
      </c>
      <c r="E15772" s="350" t="s">
        <v>124</v>
      </c>
      <c r="F15772" s="351"/>
      <c r="G15772" s="351"/>
      <c r="H15772" s="351"/>
      <c r="I15772" s="351"/>
      <c r="J15772" s="351"/>
      <c r="K15772" s="351"/>
      <c r="L15772" s="352"/>
    </row>
    <row r="15773" spans="1:12" ht="5.15" hidden="1" customHeight="1" x14ac:dyDescent="0.3">
      <c r="A15773" s="1" t="str">
        <f>+A15760</f>
        <v>NO</v>
      </c>
      <c r="E15773" s="39"/>
      <c r="F15773" s="39"/>
      <c r="G15773" s="39"/>
      <c r="H15773" s="39"/>
      <c r="I15773" s="39"/>
      <c r="J15773" s="39"/>
      <c r="K15773" s="39"/>
      <c r="L15773" s="39"/>
    </row>
    <row r="15774" spans="1:12" ht="12.75" hidden="1" customHeight="1" x14ac:dyDescent="0.3">
      <c r="A15774" s="1" t="str">
        <f>+A15760</f>
        <v>NO</v>
      </c>
      <c r="E15774" s="40" t="str">
        <f>+$E$24</f>
        <v>EXPERIENCIA HABILITANTE: CONTRATOS PRESENTADOS</v>
      </c>
      <c r="F15774" s="41"/>
      <c r="G15774" s="41"/>
      <c r="H15774" s="41"/>
      <c r="I15774" s="41"/>
      <c r="J15774" s="41"/>
      <c r="K15774" s="41"/>
      <c r="L15774" s="42"/>
    </row>
    <row r="15775" spans="1:12" ht="8.5" hidden="1" customHeight="1" x14ac:dyDescent="0.3">
      <c r="A15775" s="1" t="str">
        <f>+A15760</f>
        <v>NO</v>
      </c>
      <c r="E15775" s="49"/>
      <c r="F15775" s="50"/>
      <c r="G15775" s="51"/>
      <c r="H15775" s="51"/>
      <c r="I15775" s="51"/>
      <c r="J15775" s="51"/>
      <c r="K15775" s="51"/>
      <c r="L15775" s="52"/>
    </row>
    <row r="15776" spans="1:12" hidden="1" x14ac:dyDescent="0.3">
      <c r="A15776" s="18" t="str">
        <f>+IF(OR(C15776=""),"NO",1)</f>
        <v>NO</v>
      </c>
      <c r="B15776" s="18"/>
      <c r="C15776" s="1" t="s">
        <v>124</v>
      </c>
      <c r="E15776" s="329">
        <v>1</v>
      </c>
      <c r="F15776" s="53" t="str">
        <f>+$F$26</f>
        <v>OBJETO</v>
      </c>
      <c r="G15776" s="332" t="s">
        <v>124</v>
      </c>
      <c r="H15776" s="333"/>
      <c r="I15776" s="333"/>
      <c r="J15776" s="333"/>
      <c r="K15776" s="333"/>
      <c r="L15776" s="334"/>
    </row>
    <row r="15777" spans="1:12" hidden="1" x14ac:dyDescent="0.3">
      <c r="A15777" s="18" t="str">
        <f>+IF(OR(C15776=""),"NO",1)</f>
        <v>NO</v>
      </c>
      <c r="B15777" s="18"/>
      <c r="E15777" s="330"/>
      <c r="F15777" s="54" t="str">
        <f>+$F$27</f>
        <v>CONTRATANTE</v>
      </c>
      <c r="G15777" s="335" t="s">
        <v>124</v>
      </c>
      <c r="H15777" s="310"/>
      <c r="I15777" s="310"/>
      <c r="J15777" s="310"/>
      <c r="K15777" s="310"/>
      <c r="L15777" s="336"/>
    </row>
    <row r="15778" spans="1:12" hidden="1" x14ac:dyDescent="0.3">
      <c r="A15778" s="18" t="str">
        <f>+IF(OR(C15776=""),"NO",1)</f>
        <v>NO</v>
      </c>
      <c r="B15778" s="18"/>
      <c r="E15778" s="330"/>
      <c r="F15778" s="54" t="str">
        <f>+$F$28</f>
        <v>APORTANTE</v>
      </c>
      <c r="G15778" s="337" t="s">
        <v>124</v>
      </c>
      <c r="H15778" s="338"/>
      <c r="I15778" s="338"/>
      <c r="J15778" s="338"/>
      <c r="K15778" s="338"/>
      <c r="L15778" s="339"/>
    </row>
    <row r="15779" spans="1:12" hidden="1" x14ac:dyDescent="0.3">
      <c r="A15779" s="18" t="str">
        <f>+IF(OR(C15776=""),"NO",1)</f>
        <v>NO</v>
      </c>
      <c r="B15779" s="18"/>
      <c r="E15779" s="330"/>
      <c r="F15779" s="54" t="str">
        <f>+$F$29</f>
        <v>VALOR /SMMLV)</v>
      </c>
      <c r="G15779" s="55" t="s">
        <v>124</v>
      </c>
      <c r="H15779" s="56" t="str">
        <f>+$H$29</f>
        <v>% PART..</v>
      </c>
      <c r="I15779" s="57" t="s">
        <v>124</v>
      </c>
      <c r="J15779" s="58" t="str">
        <f>+$J$29</f>
        <v>VALOR ACREDITADO</v>
      </c>
      <c r="K15779" s="59"/>
      <c r="L15779" s="47" t="s">
        <v>124</v>
      </c>
    </row>
    <row r="15780" spans="1:12" hidden="1" x14ac:dyDescent="0.3">
      <c r="A15780" s="18" t="str">
        <f>+IF(OR(C15776=""),"NO",1)</f>
        <v>NO</v>
      </c>
      <c r="B15780" s="18"/>
      <c r="E15780" s="330"/>
      <c r="F15780" s="60" t="str">
        <f>+$F$30</f>
        <v>EXPERIENCIA APORTADA</v>
      </c>
      <c r="G15780" s="340" t="s">
        <v>124</v>
      </c>
      <c r="H15780" s="341"/>
      <c r="I15780" s="341"/>
      <c r="J15780" s="341"/>
      <c r="K15780" s="341"/>
      <c r="L15780" s="342"/>
    </row>
    <row r="15781" spans="1:12" hidden="1" x14ac:dyDescent="0.3">
      <c r="A15781" s="18" t="str">
        <f>+IF(OR(C15776=""),"NO",1)</f>
        <v>NO</v>
      </c>
      <c r="B15781" s="18"/>
      <c r="E15781" s="331"/>
      <c r="F15781" s="62" t="str">
        <f>+$F$31</f>
        <v>OBSERVACIÓN</v>
      </c>
      <c r="G15781" s="343" t="s">
        <v>124</v>
      </c>
      <c r="H15781" s="344"/>
      <c r="I15781" s="344"/>
      <c r="J15781" s="344"/>
      <c r="K15781" s="344"/>
      <c r="L15781" s="345"/>
    </row>
    <row r="15782" spans="1:12" ht="8.5" hidden="1" customHeight="1" x14ac:dyDescent="0.3">
      <c r="A15782" s="18" t="str">
        <f>+IF(OR(C15776=""),"NO",1)</f>
        <v>NO</v>
      </c>
      <c r="B15782" s="18"/>
      <c r="E15782" s="49"/>
      <c r="F15782" s="50"/>
      <c r="G15782" s="51"/>
      <c r="H15782" s="51"/>
      <c r="I15782" s="51"/>
      <c r="J15782" s="51"/>
      <c r="K15782" s="51"/>
      <c r="L15782" s="52"/>
    </row>
    <row r="15783" spans="1:12" hidden="1" x14ac:dyDescent="0.3">
      <c r="A15783" s="18" t="str">
        <f t="shared" ref="A15783" si="5292">+IF(OR(C15783=""),"NO",1)</f>
        <v>NO</v>
      </c>
      <c r="B15783" s="18"/>
      <c r="C15783" s="1" t="s">
        <v>124</v>
      </c>
      <c r="E15783" s="329">
        <v>2</v>
      </c>
      <c r="F15783" s="53" t="str">
        <f>+$F$26</f>
        <v>OBJETO</v>
      </c>
      <c r="G15783" s="332" t="s">
        <v>124</v>
      </c>
      <c r="H15783" s="333"/>
      <c r="I15783" s="333"/>
      <c r="J15783" s="333"/>
      <c r="K15783" s="333"/>
      <c r="L15783" s="334"/>
    </row>
    <row r="15784" spans="1:12" hidden="1" x14ac:dyDescent="0.3">
      <c r="A15784" s="18" t="str">
        <f t="shared" ref="A15784" si="5293">+IF(OR(C15783=""),"NO",1)</f>
        <v>NO</v>
      </c>
      <c r="B15784" s="18"/>
      <c r="E15784" s="330"/>
      <c r="F15784" s="54" t="str">
        <f>+$F$27</f>
        <v>CONTRATANTE</v>
      </c>
      <c r="G15784" s="335" t="s">
        <v>124</v>
      </c>
      <c r="H15784" s="310"/>
      <c r="I15784" s="310"/>
      <c r="J15784" s="310"/>
      <c r="K15784" s="310"/>
      <c r="L15784" s="336"/>
    </row>
    <row r="15785" spans="1:12" hidden="1" x14ac:dyDescent="0.3">
      <c r="A15785" s="18" t="str">
        <f t="shared" ref="A15785" si="5294">+IF(OR(C15783=""),"NO",1)</f>
        <v>NO</v>
      </c>
      <c r="B15785" s="18"/>
      <c r="E15785" s="330"/>
      <c r="F15785" s="54" t="str">
        <f>+$F$28</f>
        <v>APORTANTE</v>
      </c>
      <c r="G15785" s="337" t="s">
        <v>124</v>
      </c>
      <c r="H15785" s="338"/>
      <c r="I15785" s="338"/>
      <c r="J15785" s="338"/>
      <c r="K15785" s="338"/>
      <c r="L15785" s="339"/>
    </row>
    <row r="15786" spans="1:12" hidden="1" x14ac:dyDescent="0.3">
      <c r="A15786" s="18" t="str">
        <f t="shared" ref="A15786" si="5295">+IF(OR(C15783=""),"NO",1)</f>
        <v>NO</v>
      </c>
      <c r="B15786" s="18"/>
      <c r="E15786" s="330"/>
      <c r="F15786" s="54" t="str">
        <f>+$F$29</f>
        <v>VALOR /SMMLV)</v>
      </c>
      <c r="G15786" s="55" t="s">
        <v>124</v>
      </c>
      <c r="H15786" s="56" t="str">
        <f>+$H$29</f>
        <v>% PART..</v>
      </c>
      <c r="I15786" s="57" t="s">
        <v>124</v>
      </c>
      <c r="J15786" s="58" t="str">
        <f>+$J$29</f>
        <v>VALOR ACREDITADO</v>
      </c>
      <c r="K15786" s="59"/>
      <c r="L15786" s="47" t="s">
        <v>124</v>
      </c>
    </row>
    <row r="15787" spans="1:12" hidden="1" x14ac:dyDescent="0.3">
      <c r="A15787" s="18" t="str">
        <f t="shared" ref="A15787" si="5296">+IF(OR(C15783=""),"NO",1)</f>
        <v>NO</v>
      </c>
      <c r="B15787" s="18"/>
      <c r="E15787" s="330"/>
      <c r="F15787" s="60" t="str">
        <f>+$F$30</f>
        <v>EXPERIENCIA APORTADA</v>
      </c>
      <c r="G15787" s="340" t="s">
        <v>124</v>
      </c>
      <c r="H15787" s="341"/>
      <c r="I15787" s="341"/>
      <c r="J15787" s="341"/>
      <c r="K15787" s="341"/>
      <c r="L15787" s="342"/>
    </row>
    <row r="15788" spans="1:12" hidden="1" x14ac:dyDescent="0.3">
      <c r="A15788" s="18" t="str">
        <f t="shared" ref="A15788" si="5297">+IF(OR(C15783=""),"NO",1)</f>
        <v>NO</v>
      </c>
      <c r="B15788" s="18"/>
      <c r="E15788" s="331"/>
      <c r="F15788" s="62" t="str">
        <f>+$F$31</f>
        <v>OBSERVACIÓN</v>
      </c>
      <c r="G15788" s="343" t="s">
        <v>124</v>
      </c>
      <c r="H15788" s="344"/>
      <c r="I15788" s="344"/>
      <c r="J15788" s="344"/>
      <c r="K15788" s="344"/>
      <c r="L15788" s="345"/>
    </row>
    <row r="15789" spans="1:12" ht="8.5" hidden="1" customHeight="1" x14ac:dyDescent="0.3">
      <c r="A15789" s="18" t="str">
        <f t="shared" ref="A15789" si="5298">+IF(OR(C15783=""),"NO",1)</f>
        <v>NO</v>
      </c>
      <c r="B15789" s="18"/>
      <c r="E15789" s="49"/>
      <c r="F15789" s="50"/>
      <c r="G15789" s="51"/>
      <c r="H15789" s="51"/>
      <c r="I15789" s="51"/>
      <c r="J15789" s="51"/>
      <c r="K15789" s="51"/>
      <c r="L15789" s="52"/>
    </row>
    <row r="15790" spans="1:12" hidden="1" x14ac:dyDescent="0.3">
      <c r="A15790" s="18" t="str">
        <f t="shared" ref="A15790" si="5299">+IF(OR(C15790=""),"NO",1)</f>
        <v>NO</v>
      </c>
      <c r="B15790" s="18"/>
      <c r="C15790" s="1" t="s">
        <v>124</v>
      </c>
      <c r="E15790" s="329">
        <v>3</v>
      </c>
      <c r="F15790" s="53" t="str">
        <f>+$F$26</f>
        <v>OBJETO</v>
      </c>
      <c r="G15790" s="332" t="s">
        <v>124</v>
      </c>
      <c r="H15790" s="333"/>
      <c r="I15790" s="333"/>
      <c r="J15790" s="333"/>
      <c r="K15790" s="333"/>
      <c r="L15790" s="334"/>
    </row>
    <row r="15791" spans="1:12" hidden="1" x14ac:dyDescent="0.3">
      <c r="A15791" s="18" t="str">
        <f t="shared" ref="A15791" si="5300">+IF(OR(C15790=""),"NO",1)</f>
        <v>NO</v>
      </c>
      <c r="B15791" s="18"/>
      <c r="E15791" s="330"/>
      <c r="F15791" s="54" t="str">
        <f>+$F$27</f>
        <v>CONTRATANTE</v>
      </c>
      <c r="G15791" s="335" t="s">
        <v>124</v>
      </c>
      <c r="H15791" s="310"/>
      <c r="I15791" s="310"/>
      <c r="J15791" s="310"/>
      <c r="K15791" s="310"/>
      <c r="L15791" s="336"/>
    </row>
    <row r="15792" spans="1:12" hidden="1" x14ac:dyDescent="0.3">
      <c r="A15792" s="18" t="str">
        <f t="shared" ref="A15792" si="5301">+IF(OR(C15790=""),"NO",1)</f>
        <v>NO</v>
      </c>
      <c r="B15792" s="18"/>
      <c r="E15792" s="330"/>
      <c r="F15792" s="54" t="str">
        <f>+$F$28</f>
        <v>APORTANTE</v>
      </c>
      <c r="G15792" s="337" t="s">
        <v>124</v>
      </c>
      <c r="H15792" s="338"/>
      <c r="I15792" s="338"/>
      <c r="J15792" s="338"/>
      <c r="K15792" s="338"/>
      <c r="L15792" s="339"/>
    </row>
    <row r="15793" spans="1:12" hidden="1" x14ac:dyDescent="0.3">
      <c r="A15793" s="18" t="str">
        <f t="shared" ref="A15793" si="5302">+IF(OR(C15790=""),"NO",1)</f>
        <v>NO</v>
      </c>
      <c r="B15793" s="18"/>
      <c r="E15793" s="330"/>
      <c r="F15793" s="54" t="str">
        <f>+$F$29</f>
        <v>VALOR /SMMLV)</v>
      </c>
      <c r="G15793" s="55" t="s">
        <v>124</v>
      </c>
      <c r="H15793" s="56" t="str">
        <f>+$H$29</f>
        <v>% PART..</v>
      </c>
      <c r="I15793" s="57" t="s">
        <v>124</v>
      </c>
      <c r="J15793" s="58" t="str">
        <f>+$J$29</f>
        <v>VALOR ACREDITADO</v>
      </c>
      <c r="K15793" s="59"/>
      <c r="L15793" s="47" t="s">
        <v>124</v>
      </c>
    </row>
    <row r="15794" spans="1:12" hidden="1" x14ac:dyDescent="0.3">
      <c r="A15794" s="18" t="str">
        <f t="shared" ref="A15794" si="5303">+IF(OR(C15790=""),"NO",1)</f>
        <v>NO</v>
      </c>
      <c r="B15794" s="18"/>
      <c r="E15794" s="330"/>
      <c r="F15794" s="60" t="str">
        <f>+$F$30</f>
        <v>EXPERIENCIA APORTADA</v>
      </c>
      <c r="G15794" s="340" t="s">
        <v>124</v>
      </c>
      <c r="H15794" s="341"/>
      <c r="I15794" s="341"/>
      <c r="J15794" s="341"/>
      <c r="K15794" s="341"/>
      <c r="L15794" s="342"/>
    </row>
    <row r="15795" spans="1:12" hidden="1" x14ac:dyDescent="0.3">
      <c r="A15795" s="18" t="str">
        <f t="shared" ref="A15795" si="5304">+IF(OR(C15790=""),"NO",1)</f>
        <v>NO</v>
      </c>
      <c r="B15795" s="18"/>
      <c r="E15795" s="331"/>
      <c r="F15795" s="62" t="str">
        <f>+$F$31</f>
        <v>OBSERVACIÓN</v>
      </c>
      <c r="G15795" s="343" t="s">
        <v>124</v>
      </c>
      <c r="H15795" s="344"/>
      <c r="I15795" s="344"/>
      <c r="J15795" s="344"/>
      <c r="K15795" s="344"/>
      <c r="L15795" s="345"/>
    </row>
    <row r="15796" spans="1:12" ht="8.5" hidden="1" customHeight="1" x14ac:dyDescent="0.3">
      <c r="A15796" s="18" t="str">
        <f t="shared" ref="A15796" si="5305">+IF(OR(C15790=""),"NO",1)</f>
        <v>NO</v>
      </c>
      <c r="B15796" s="18"/>
      <c r="E15796" s="49"/>
      <c r="F15796" s="50"/>
      <c r="G15796" s="51"/>
      <c r="H15796" s="51"/>
      <c r="I15796" s="51"/>
      <c r="J15796" s="51"/>
      <c r="K15796" s="51"/>
      <c r="L15796" s="52"/>
    </row>
    <row r="15797" spans="1:12" hidden="1" x14ac:dyDescent="0.3">
      <c r="A15797" s="18" t="str">
        <f t="shared" ref="A15797" si="5306">+IF(OR(C15797=""),"NO",1)</f>
        <v>NO</v>
      </c>
      <c r="B15797" s="18"/>
      <c r="C15797" s="1" t="s">
        <v>124</v>
      </c>
      <c r="E15797" s="329">
        <v>4</v>
      </c>
      <c r="F15797" s="53" t="str">
        <f>+$F$26</f>
        <v>OBJETO</v>
      </c>
      <c r="G15797" s="332" t="s">
        <v>124</v>
      </c>
      <c r="H15797" s="333"/>
      <c r="I15797" s="333"/>
      <c r="J15797" s="333"/>
      <c r="K15797" s="333"/>
      <c r="L15797" s="334"/>
    </row>
    <row r="15798" spans="1:12" hidden="1" x14ac:dyDescent="0.3">
      <c r="A15798" s="18" t="str">
        <f t="shared" ref="A15798" si="5307">+IF(OR(C15797=""),"NO",1)</f>
        <v>NO</v>
      </c>
      <c r="B15798" s="18"/>
      <c r="E15798" s="330"/>
      <c r="F15798" s="54" t="str">
        <f>+$F$27</f>
        <v>CONTRATANTE</v>
      </c>
      <c r="G15798" s="335" t="s">
        <v>124</v>
      </c>
      <c r="H15798" s="310"/>
      <c r="I15798" s="310"/>
      <c r="J15798" s="310"/>
      <c r="K15798" s="310"/>
      <c r="L15798" s="336"/>
    </row>
    <row r="15799" spans="1:12" hidden="1" x14ac:dyDescent="0.3">
      <c r="A15799" s="18" t="str">
        <f t="shared" ref="A15799" si="5308">+IF(OR(C15797=""),"NO",1)</f>
        <v>NO</v>
      </c>
      <c r="B15799" s="18"/>
      <c r="E15799" s="330"/>
      <c r="F15799" s="54" t="str">
        <f>+$F$28</f>
        <v>APORTANTE</v>
      </c>
      <c r="G15799" s="337" t="s">
        <v>124</v>
      </c>
      <c r="H15799" s="338"/>
      <c r="I15799" s="338"/>
      <c r="J15799" s="338"/>
      <c r="K15799" s="338"/>
      <c r="L15799" s="339"/>
    </row>
    <row r="15800" spans="1:12" hidden="1" x14ac:dyDescent="0.3">
      <c r="A15800" s="18" t="str">
        <f t="shared" ref="A15800" si="5309">+IF(OR(C15797=""),"NO",1)</f>
        <v>NO</v>
      </c>
      <c r="B15800" s="18"/>
      <c r="E15800" s="330"/>
      <c r="F15800" s="54" t="str">
        <f>+$F$29</f>
        <v>VALOR /SMMLV)</v>
      </c>
      <c r="G15800" s="55" t="s">
        <v>124</v>
      </c>
      <c r="H15800" s="56" t="str">
        <f>+$H$29</f>
        <v>% PART..</v>
      </c>
      <c r="I15800" s="57" t="s">
        <v>124</v>
      </c>
      <c r="J15800" s="58" t="str">
        <f>+$J$29</f>
        <v>VALOR ACREDITADO</v>
      </c>
      <c r="K15800" s="59"/>
      <c r="L15800" s="47" t="s">
        <v>124</v>
      </c>
    </row>
    <row r="15801" spans="1:12" hidden="1" x14ac:dyDescent="0.3">
      <c r="A15801" s="18" t="str">
        <f t="shared" ref="A15801" si="5310">+IF(OR(C15797=""),"NO",1)</f>
        <v>NO</v>
      </c>
      <c r="B15801" s="18"/>
      <c r="E15801" s="330"/>
      <c r="F15801" s="60" t="str">
        <f>+$F$30</f>
        <v>EXPERIENCIA APORTADA</v>
      </c>
      <c r="G15801" s="340" t="s">
        <v>124</v>
      </c>
      <c r="H15801" s="341"/>
      <c r="I15801" s="341"/>
      <c r="J15801" s="341"/>
      <c r="K15801" s="341"/>
      <c r="L15801" s="342"/>
    </row>
    <row r="15802" spans="1:12" hidden="1" x14ac:dyDescent="0.3">
      <c r="A15802" s="18" t="str">
        <f t="shared" ref="A15802" si="5311">+IF(OR(C15797=""),"NO",1)</f>
        <v>NO</v>
      </c>
      <c r="B15802" s="18"/>
      <c r="E15802" s="331"/>
      <c r="F15802" s="62" t="str">
        <f>+$F$31</f>
        <v>OBSERVACIÓN</v>
      </c>
      <c r="G15802" s="343" t="s">
        <v>124</v>
      </c>
      <c r="H15802" s="344"/>
      <c r="I15802" s="344"/>
      <c r="J15802" s="344"/>
      <c r="K15802" s="344"/>
      <c r="L15802" s="345"/>
    </row>
    <row r="15803" spans="1:12" ht="8.5" hidden="1" customHeight="1" x14ac:dyDescent="0.3">
      <c r="A15803" s="18" t="str">
        <f t="shared" ref="A15803" si="5312">+IF(OR(C15797=""),"NO",1)</f>
        <v>NO</v>
      </c>
      <c r="B15803" s="18"/>
      <c r="E15803" s="49"/>
      <c r="F15803" s="50"/>
      <c r="G15803" s="51"/>
      <c r="H15803" s="51"/>
      <c r="I15803" s="51"/>
      <c r="J15803" s="51"/>
      <c r="K15803" s="51"/>
      <c r="L15803" s="52"/>
    </row>
    <row r="15804" spans="1:12" hidden="1" x14ac:dyDescent="0.3">
      <c r="A15804" s="18" t="str">
        <f t="shared" ref="A15804" si="5313">+IF(OR(C15804=""),"NO",1)</f>
        <v>NO</v>
      </c>
      <c r="B15804" s="18"/>
      <c r="C15804" s="1" t="s">
        <v>124</v>
      </c>
      <c r="E15804" s="329">
        <v>5</v>
      </c>
      <c r="F15804" s="53" t="str">
        <f>+$F$26</f>
        <v>OBJETO</v>
      </c>
      <c r="G15804" s="332" t="s">
        <v>124</v>
      </c>
      <c r="H15804" s="333"/>
      <c r="I15804" s="333"/>
      <c r="J15804" s="333"/>
      <c r="K15804" s="333"/>
      <c r="L15804" s="334"/>
    </row>
    <row r="15805" spans="1:12" hidden="1" x14ac:dyDescent="0.3">
      <c r="A15805" s="18" t="str">
        <f t="shared" ref="A15805" si="5314">+IF(OR(C15804=""),"NO",1)</f>
        <v>NO</v>
      </c>
      <c r="B15805" s="18"/>
      <c r="E15805" s="330"/>
      <c r="F15805" s="54" t="str">
        <f>+$F$27</f>
        <v>CONTRATANTE</v>
      </c>
      <c r="G15805" s="335" t="s">
        <v>124</v>
      </c>
      <c r="H15805" s="310"/>
      <c r="I15805" s="310"/>
      <c r="J15805" s="310"/>
      <c r="K15805" s="310"/>
      <c r="L15805" s="336"/>
    </row>
    <row r="15806" spans="1:12" hidden="1" x14ac:dyDescent="0.3">
      <c r="A15806" s="18" t="str">
        <f t="shared" ref="A15806" si="5315">+IF(OR(C15804=""),"NO",1)</f>
        <v>NO</v>
      </c>
      <c r="B15806" s="18"/>
      <c r="E15806" s="330"/>
      <c r="F15806" s="54" t="str">
        <f>+$F$28</f>
        <v>APORTANTE</v>
      </c>
      <c r="G15806" s="337" t="s">
        <v>124</v>
      </c>
      <c r="H15806" s="338"/>
      <c r="I15806" s="338"/>
      <c r="J15806" s="338"/>
      <c r="K15806" s="338"/>
      <c r="L15806" s="339"/>
    </row>
    <row r="15807" spans="1:12" hidden="1" x14ac:dyDescent="0.3">
      <c r="A15807" s="18" t="str">
        <f t="shared" ref="A15807" si="5316">+IF(OR(C15804=""),"NO",1)</f>
        <v>NO</v>
      </c>
      <c r="B15807" s="18"/>
      <c r="E15807" s="330"/>
      <c r="F15807" s="54" t="str">
        <f>+$F$29</f>
        <v>VALOR /SMMLV)</v>
      </c>
      <c r="G15807" s="55" t="s">
        <v>124</v>
      </c>
      <c r="H15807" s="56" t="str">
        <f>+$H$29</f>
        <v>% PART..</v>
      </c>
      <c r="I15807" s="57" t="s">
        <v>124</v>
      </c>
      <c r="J15807" s="58" t="str">
        <f>+$J$29</f>
        <v>VALOR ACREDITADO</v>
      </c>
      <c r="K15807" s="59"/>
      <c r="L15807" s="47" t="s">
        <v>124</v>
      </c>
    </row>
    <row r="15808" spans="1:12" hidden="1" x14ac:dyDescent="0.3">
      <c r="A15808" s="18" t="str">
        <f t="shared" ref="A15808" si="5317">+IF(OR(C15804=""),"NO",1)</f>
        <v>NO</v>
      </c>
      <c r="B15808" s="18"/>
      <c r="E15808" s="330"/>
      <c r="F15808" s="60" t="str">
        <f>+$F$30</f>
        <v>EXPERIENCIA APORTADA</v>
      </c>
      <c r="G15808" s="340" t="s">
        <v>124</v>
      </c>
      <c r="H15808" s="341"/>
      <c r="I15808" s="341"/>
      <c r="J15808" s="341"/>
      <c r="K15808" s="341"/>
      <c r="L15808" s="342"/>
    </row>
    <row r="15809" spans="1:12" hidden="1" x14ac:dyDescent="0.3">
      <c r="A15809" s="18" t="str">
        <f t="shared" ref="A15809" si="5318">+IF(OR(C15804=""),"NO",1)</f>
        <v>NO</v>
      </c>
      <c r="B15809" s="18"/>
      <c r="E15809" s="331"/>
      <c r="F15809" s="62" t="str">
        <f>+$F$31</f>
        <v>OBSERVACIÓN</v>
      </c>
      <c r="G15809" s="343" t="s">
        <v>124</v>
      </c>
      <c r="H15809" s="344"/>
      <c r="I15809" s="344"/>
      <c r="J15809" s="344"/>
      <c r="K15809" s="344"/>
      <c r="L15809" s="345"/>
    </row>
    <row r="15810" spans="1:12" ht="8.5" hidden="1" customHeight="1" x14ac:dyDescent="0.3">
      <c r="A15810" s="18" t="str">
        <f t="shared" ref="A15810" si="5319">+IF(OR(C15804=""),"NO",1)</f>
        <v>NO</v>
      </c>
      <c r="B15810" s="18"/>
      <c r="E15810" s="49"/>
      <c r="F15810" s="50"/>
      <c r="G15810" s="51"/>
      <c r="H15810" s="51"/>
      <c r="I15810" s="51"/>
      <c r="J15810" s="51"/>
      <c r="K15810" s="51"/>
      <c r="L15810" s="52"/>
    </row>
    <row r="15811" spans="1:12" hidden="1" x14ac:dyDescent="0.3">
      <c r="A15811" s="18" t="str">
        <f t="shared" ref="A15811" si="5320">+IF(OR(C15811=""),"NO",1)</f>
        <v>NO</v>
      </c>
      <c r="B15811" s="18"/>
      <c r="C15811" s="1" t="s">
        <v>124</v>
      </c>
      <c r="E15811" s="329">
        <v>6</v>
      </c>
      <c r="F15811" s="53" t="str">
        <f>+$F$26</f>
        <v>OBJETO</v>
      </c>
      <c r="G15811" s="332" t="s">
        <v>124</v>
      </c>
      <c r="H15811" s="333"/>
      <c r="I15811" s="333"/>
      <c r="J15811" s="333"/>
      <c r="K15811" s="333"/>
      <c r="L15811" s="334"/>
    </row>
    <row r="15812" spans="1:12" hidden="1" x14ac:dyDescent="0.3">
      <c r="A15812" s="18" t="str">
        <f t="shared" ref="A15812" si="5321">+IF(OR(C15811=""),"NO",1)</f>
        <v>NO</v>
      </c>
      <c r="B15812" s="18"/>
      <c r="E15812" s="330"/>
      <c r="F15812" s="54" t="str">
        <f>+$F$27</f>
        <v>CONTRATANTE</v>
      </c>
      <c r="G15812" s="335" t="s">
        <v>124</v>
      </c>
      <c r="H15812" s="310"/>
      <c r="I15812" s="310"/>
      <c r="J15812" s="310"/>
      <c r="K15812" s="310"/>
      <c r="L15812" s="336"/>
    </row>
    <row r="15813" spans="1:12" hidden="1" x14ac:dyDescent="0.3">
      <c r="A15813" s="18" t="str">
        <f t="shared" ref="A15813" si="5322">+IF(OR(C15811=""),"NO",1)</f>
        <v>NO</v>
      </c>
      <c r="B15813" s="18"/>
      <c r="E15813" s="330"/>
      <c r="F15813" s="54" t="str">
        <f>+$F$28</f>
        <v>APORTANTE</v>
      </c>
      <c r="G15813" s="337" t="s">
        <v>124</v>
      </c>
      <c r="H15813" s="338"/>
      <c r="I15813" s="338"/>
      <c r="J15813" s="338"/>
      <c r="K15813" s="338"/>
      <c r="L15813" s="339"/>
    </row>
    <row r="15814" spans="1:12" hidden="1" x14ac:dyDescent="0.3">
      <c r="A15814" s="18" t="str">
        <f t="shared" ref="A15814" si="5323">+IF(OR(C15811=""),"NO",1)</f>
        <v>NO</v>
      </c>
      <c r="B15814" s="18"/>
      <c r="E15814" s="330"/>
      <c r="F15814" s="54" t="str">
        <f>+$F$29</f>
        <v>VALOR /SMMLV)</v>
      </c>
      <c r="G15814" s="55" t="s">
        <v>124</v>
      </c>
      <c r="H15814" s="56" t="str">
        <f>+$H$29</f>
        <v>% PART..</v>
      </c>
      <c r="I15814" s="57" t="s">
        <v>124</v>
      </c>
      <c r="J15814" s="58" t="str">
        <f>+$J$29</f>
        <v>VALOR ACREDITADO</v>
      </c>
      <c r="K15814" s="59"/>
      <c r="L15814" s="47" t="s">
        <v>124</v>
      </c>
    </row>
    <row r="15815" spans="1:12" hidden="1" x14ac:dyDescent="0.3">
      <c r="A15815" s="18" t="str">
        <f t="shared" ref="A15815" si="5324">+IF(OR(C15811=""),"NO",1)</f>
        <v>NO</v>
      </c>
      <c r="B15815" s="18"/>
      <c r="E15815" s="330"/>
      <c r="F15815" s="60" t="str">
        <f>+$F$30</f>
        <v>EXPERIENCIA APORTADA</v>
      </c>
      <c r="G15815" s="340" t="s">
        <v>124</v>
      </c>
      <c r="H15815" s="341"/>
      <c r="I15815" s="341"/>
      <c r="J15815" s="341"/>
      <c r="K15815" s="341"/>
      <c r="L15815" s="342"/>
    </row>
    <row r="15816" spans="1:12" hidden="1" x14ac:dyDescent="0.3">
      <c r="A15816" s="18" t="str">
        <f t="shared" ref="A15816" si="5325">+IF(OR(C15811=""),"NO",1)</f>
        <v>NO</v>
      </c>
      <c r="B15816" s="18"/>
      <c r="E15816" s="331"/>
      <c r="F15816" s="62" t="str">
        <f>+$F$31</f>
        <v>OBSERVACIÓN</v>
      </c>
      <c r="G15816" s="343" t="s">
        <v>124</v>
      </c>
      <c r="H15816" s="344"/>
      <c r="I15816" s="344"/>
      <c r="J15816" s="344"/>
      <c r="K15816" s="344"/>
      <c r="L15816" s="345"/>
    </row>
    <row r="15817" spans="1:12" ht="8.5" hidden="1" customHeight="1" x14ac:dyDescent="0.3">
      <c r="A15817" s="18" t="str">
        <f t="shared" ref="A15817" si="5326">+IF(OR(C15811=""),"NO",1)</f>
        <v>NO</v>
      </c>
      <c r="B15817" s="18"/>
      <c r="E15817" s="49"/>
      <c r="F15817" s="50"/>
      <c r="G15817" s="51"/>
      <c r="H15817" s="51"/>
      <c r="I15817" s="51"/>
      <c r="J15817" s="51"/>
      <c r="K15817" s="51"/>
      <c r="L15817" s="52"/>
    </row>
    <row r="15818" spans="1:12" hidden="1" x14ac:dyDescent="0.3">
      <c r="A15818" s="18" t="str">
        <f t="shared" ref="A15818" si="5327">+IF(OR(C15818=""),"NO",1)</f>
        <v>NO</v>
      </c>
      <c r="B15818" s="18"/>
      <c r="C15818" s="1" t="s">
        <v>124</v>
      </c>
      <c r="E15818" s="329">
        <v>7</v>
      </c>
      <c r="F15818" s="53" t="str">
        <f>+$F$26</f>
        <v>OBJETO</v>
      </c>
      <c r="G15818" s="332" t="s">
        <v>124</v>
      </c>
      <c r="H15818" s="333"/>
      <c r="I15818" s="333"/>
      <c r="J15818" s="333"/>
      <c r="K15818" s="333"/>
      <c r="L15818" s="334"/>
    </row>
    <row r="15819" spans="1:12" hidden="1" x14ac:dyDescent="0.3">
      <c r="A15819" s="18" t="str">
        <f t="shared" ref="A15819" si="5328">+IF(OR(C15818=""),"NO",1)</f>
        <v>NO</v>
      </c>
      <c r="B15819" s="18"/>
      <c r="E15819" s="330"/>
      <c r="F15819" s="54" t="str">
        <f>+$F$27</f>
        <v>CONTRATANTE</v>
      </c>
      <c r="G15819" s="335" t="s">
        <v>124</v>
      </c>
      <c r="H15819" s="310"/>
      <c r="I15819" s="310"/>
      <c r="J15819" s="310"/>
      <c r="K15819" s="310"/>
      <c r="L15819" s="336"/>
    </row>
    <row r="15820" spans="1:12" hidden="1" x14ac:dyDescent="0.3">
      <c r="A15820" s="18" t="str">
        <f t="shared" ref="A15820" si="5329">+IF(OR(C15818=""),"NO",1)</f>
        <v>NO</v>
      </c>
      <c r="B15820" s="18"/>
      <c r="E15820" s="330"/>
      <c r="F15820" s="54" t="str">
        <f>+$F$28</f>
        <v>APORTANTE</v>
      </c>
      <c r="G15820" s="337" t="s">
        <v>124</v>
      </c>
      <c r="H15820" s="338"/>
      <c r="I15820" s="338"/>
      <c r="J15820" s="338"/>
      <c r="K15820" s="338"/>
      <c r="L15820" s="339"/>
    </row>
    <row r="15821" spans="1:12" hidden="1" x14ac:dyDescent="0.3">
      <c r="A15821" s="18" t="str">
        <f t="shared" ref="A15821" si="5330">+IF(OR(C15818=""),"NO",1)</f>
        <v>NO</v>
      </c>
      <c r="B15821" s="18"/>
      <c r="E15821" s="330"/>
      <c r="F15821" s="54" t="str">
        <f>+$F$29</f>
        <v>VALOR /SMMLV)</v>
      </c>
      <c r="G15821" s="55" t="s">
        <v>124</v>
      </c>
      <c r="H15821" s="56" t="str">
        <f>+$H$29</f>
        <v>% PART..</v>
      </c>
      <c r="I15821" s="57" t="s">
        <v>124</v>
      </c>
      <c r="J15821" s="58" t="str">
        <f>+$J$29</f>
        <v>VALOR ACREDITADO</v>
      </c>
      <c r="K15821" s="59"/>
      <c r="L15821" s="47" t="s">
        <v>124</v>
      </c>
    </row>
    <row r="15822" spans="1:12" hidden="1" x14ac:dyDescent="0.3">
      <c r="A15822" s="18" t="str">
        <f t="shared" ref="A15822" si="5331">+IF(OR(C15818=""),"NO",1)</f>
        <v>NO</v>
      </c>
      <c r="B15822" s="18"/>
      <c r="E15822" s="330"/>
      <c r="F15822" s="60" t="str">
        <f>+$F$30</f>
        <v>EXPERIENCIA APORTADA</v>
      </c>
      <c r="G15822" s="340" t="s">
        <v>124</v>
      </c>
      <c r="H15822" s="341"/>
      <c r="I15822" s="341"/>
      <c r="J15822" s="341"/>
      <c r="K15822" s="341"/>
      <c r="L15822" s="342"/>
    </row>
    <row r="15823" spans="1:12" hidden="1" x14ac:dyDescent="0.3">
      <c r="A15823" s="18" t="str">
        <f t="shared" ref="A15823" si="5332">+IF(OR(C15818=""),"NO",1)</f>
        <v>NO</v>
      </c>
      <c r="B15823" s="18"/>
      <c r="E15823" s="331"/>
      <c r="F15823" s="62" t="str">
        <f>+$F$31</f>
        <v>OBSERVACIÓN</v>
      </c>
      <c r="G15823" s="343" t="s">
        <v>124</v>
      </c>
      <c r="H15823" s="344"/>
      <c r="I15823" s="344"/>
      <c r="J15823" s="344"/>
      <c r="K15823" s="344"/>
      <c r="L15823" s="345"/>
    </row>
    <row r="15824" spans="1:12" hidden="1" x14ac:dyDescent="0.3">
      <c r="A15824" s="18" t="str">
        <f t="shared" ref="A15824" si="5333">+IF(OR(C15818=""),"NO",1)</f>
        <v>NO</v>
      </c>
      <c r="B15824" s="18"/>
      <c r="E15824" s="49"/>
      <c r="F15824" s="50"/>
      <c r="G15824" s="51"/>
      <c r="H15824" s="51"/>
      <c r="I15824" s="51"/>
      <c r="J15824" s="51"/>
      <c r="K15824" s="51"/>
      <c r="L15824" s="52"/>
    </row>
    <row r="15825" spans="1:12" hidden="1" x14ac:dyDescent="0.3">
      <c r="A15825" s="1" t="str">
        <f>+A15760</f>
        <v>NO</v>
      </c>
      <c r="C15825" s="1" t="str">
        <f>"N"&amp;C15760</f>
        <v>N</v>
      </c>
      <c r="E15825" s="63"/>
      <c r="F15825" s="64" t="str">
        <f>+$F$75</f>
        <v>TOTAL DE CONTRATOS PRESENTADOS VÁLIDOS QUE CUMPLEN EXPERIENCIA ACREDITADA:</v>
      </c>
      <c r="G15825" s="65"/>
      <c r="H15825" s="65"/>
      <c r="I15825" s="65"/>
      <c r="J15825" s="66"/>
      <c r="K15825" s="65"/>
      <c r="L15825" s="67" t="s">
        <v>124</v>
      </c>
    </row>
    <row r="15826" spans="1:12" ht="6.65" hidden="1" customHeight="1" x14ac:dyDescent="0.3">
      <c r="A15826" s="1" t="str">
        <f>+A15760</f>
        <v>NO</v>
      </c>
      <c r="E15826" s="51"/>
      <c r="F15826" s="50"/>
      <c r="G15826" s="51"/>
      <c r="H15826" s="51"/>
      <c r="I15826" s="51"/>
      <c r="J15826" s="51"/>
      <c r="K15826" s="51"/>
      <c r="L15826" s="51"/>
    </row>
    <row r="15827" spans="1:12" hidden="1" x14ac:dyDescent="0.3">
      <c r="A15827" s="1" t="str">
        <f>+A15760</f>
        <v>NO</v>
      </c>
      <c r="E15827" s="63"/>
      <c r="F15827" s="63" t="str">
        <f>+$F$77</f>
        <v>ACREDITA SUMINISTRO E INSTALACIÓN DE MOBILIARIO POR LO MENOS EN UN (1) CONTRATO VÁLIDO</v>
      </c>
      <c r="G15827" s="65"/>
      <c r="H15827" s="65"/>
      <c r="I15827" s="65"/>
      <c r="J15827" s="66"/>
      <c r="K15827" s="65"/>
      <c r="L15827" s="68" t="s">
        <v>157</v>
      </c>
    </row>
    <row r="15828" spans="1:12" ht="5.15" hidden="1" customHeight="1" x14ac:dyDescent="0.3">
      <c r="A15828" s="1" t="str">
        <f>+A15760</f>
        <v>NO</v>
      </c>
      <c r="E15828" s="51"/>
      <c r="F15828" s="50"/>
      <c r="G15828" s="51"/>
      <c r="H15828" s="51"/>
      <c r="I15828" s="51"/>
      <c r="J15828" s="51"/>
      <c r="K15828" s="51"/>
      <c r="L15828" s="51"/>
    </row>
    <row r="15829" spans="1:12" ht="12.75" hidden="1" customHeight="1" x14ac:dyDescent="0.3">
      <c r="A15829" s="1" t="str">
        <f>+A15760</f>
        <v>NO</v>
      </c>
      <c r="E15829" s="69" t="str">
        <f>+$E$79</f>
        <v>EXPERIENCIA ESPECÍFICA NUMERAL 10.1.1 A</v>
      </c>
      <c r="F15829" s="70"/>
      <c r="G15829" s="70"/>
      <c r="H15829" s="70"/>
      <c r="I15829" s="70"/>
      <c r="J15829" s="70"/>
      <c r="K15829" s="70"/>
      <c r="L15829" s="71"/>
    </row>
    <row r="15830" spans="1:12" ht="26.5" hidden="1" customHeight="1" x14ac:dyDescent="0.3">
      <c r="A15830" s="1" t="str">
        <f>+A15760</f>
        <v>NO</v>
      </c>
      <c r="E15830" s="72"/>
      <c r="F15830" s="325" t="str">
        <f>+$F$80</f>
        <v>Por lo menos uno (1) de los contratos válidos aportados como experiencia general debe corresponder mínimo al 60% del presupuesto oficial del presente proceso de selección.  (SMMLV)</v>
      </c>
      <c r="G15830" s="326"/>
      <c r="H15830" s="326"/>
      <c r="I15830" s="326"/>
      <c r="J15830" s="326"/>
      <c r="K15830" s="73" t="s">
        <v>124</v>
      </c>
      <c r="L15830" s="74" t="s">
        <v>124</v>
      </c>
    </row>
    <row r="15831" spans="1:12" ht="23.5" hidden="1" customHeight="1" x14ac:dyDescent="0.3">
      <c r="A15831" s="1" t="str">
        <f>+A15760</f>
        <v>NO</v>
      </c>
      <c r="E15831" s="63"/>
      <c r="F15831" s="325" t="str">
        <f>+$F$81</f>
        <v xml:space="preserve">Deberá acreditarse en al menos uno (1) de los contratos válidos aportados como experiencia general una </v>
      </c>
      <c r="G15831" s="326"/>
      <c r="H15831" s="326"/>
      <c r="I15831" s="326"/>
      <c r="J15831" s="326"/>
      <c r="K15831" s="73" t="s">
        <v>124</v>
      </c>
      <c r="L15831" s="74" t="s">
        <v>124</v>
      </c>
    </row>
    <row r="15832" spans="1:12" ht="23.5" hidden="1" customHeight="1" x14ac:dyDescent="0.3">
      <c r="A15832" s="18" t="s">
        <v>30</v>
      </c>
      <c r="E15832" s="63"/>
      <c r="F15832" s="325" t="str">
        <f>+$F$82</f>
        <v xml:space="preserve">Deberá acreditarse en al menos uno (1) de los contratos válidos aportados interventoría a intervención de </v>
      </c>
      <c r="G15832" s="326"/>
      <c r="H15832" s="326"/>
      <c r="I15832" s="326"/>
      <c r="J15832" s="326"/>
      <c r="K15832" s="73">
        <f>+$K$82</f>
        <v>0</v>
      </c>
      <c r="L15832" s="74" t="s">
        <v>124</v>
      </c>
    </row>
    <row r="15833" spans="1:12" ht="36" hidden="1" customHeight="1" x14ac:dyDescent="0.3">
      <c r="A15833" s="18" t="s">
        <v>30</v>
      </c>
      <c r="E15833" s="63"/>
      <c r="F15833" s="325" t="str">
        <f>+$F$83</f>
        <v xml:space="preserve">Deberá acreditarse en al menos uno (1) de los contratos válidos aportados interventoría a intervención de </v>
      </c>
      <c r="G15833" s="326"/>
      <c r="H15833" s="326"/>
      <c r="I15833" s="326"/>
      <c r="J15833" s="326"/>
      <c r="K15833" s="75">
        <f>+$K$83</f>
        <v>0</v>
      </c>
      <c r="L15833" s="76" t="s">
        <v>124</v>
      </c>
    </row>
    <row r="15834" spans="1:12" hidden="1" x14ac:dyDescent="0.3">
      <c r="A15834" s="1" t="str">
        <f>+A15760</f>
        <v>NO</v>
      </c>
      <c r="E15834" s="51"/>
      <c r="F15834" s="50"/>
      <c r="G15834" s="51"/>
      <c r="H15834" s="51"/>
      <c r="I15834" s="51"/>
      <c r="J15834" s="51"/>
      <c r="K15834" s="51"/>
      <c r="L15834" s="51"/>
    </row>
    <row r="15835" spans="1:12" ht="12.75" hidden="1" customHeight="1" x14ac:dyDescent="0.3">
      <c r="A15835" s="1" t="str">
        <f>+A15760</f>
        <v>NO</v>
      </c>
      <c r="E15835" s="40" t="str">
        <f>+$E$85</f>
        <v>VALOR MÍNIMO A CERIFICAR % P.O EN SMMMLV. NUMERAL 3.9.1</v>
      </c>
      <c r="F15835" s="41"/>
      <c r="G15835" s="41"/>
      <c r="H15835" s="41"/>
      <c r="I15835" s="41"/>
      <c r="J15835" s="41"/>
      <c r="K15835" s="41"/>
      <c r="L15835" s="42"/>
    </row>
    <row r="15836" spans="1:12" hidden="1" x14ac:dyDescent="0.3">
      <c r="A15836" s="1" t="str">
        <f>+A15760</f>
        <v>NO</v>
      </c>
      <c r="C15836" s="1" t="str">
        <f>"M"&amp;C15760</f>
        <v>M</v>
      </c>
      <c r="E15836" s="77" t="str">
        <f>+$E$86</f>
        <v>100% P.O.</v>
      </c>
      <c r="F15836" s="78"/>
      <c r="G15836" s="61">
        <v>242.41716883554506</v>
      </c>
      <c r="H15836" s="124" t="str">
        <f>+$H$86</f>
        <v>TOTAL EJECUTADO DE CONTRATOS ACREDITADOS</v>
      </c>
      <c r="I15836" s="124"/>
      <c r="J15836" s="124"/>
      <c r="K15836" s="55" t="s">
        <v>124</v>
      </c>
      <c r="L15836" s="47" t="s">
        <v>124</v>
      </c>
    </row>
    <row r="15837" spans="1:12" hidden="1" x14ac:dyDescent="0.3">
      <c r="A15837" s="1" t="str">
        <f>+A15760</f>
        <v>NO</v>
      </c>
      <c r="E15837" s="39"/>
      <c r="F15837" s="39"/>
      <c r="G15837" s="39"/>
      <c r="H15837" s="39"/>
      <c r="I15837" s="39"/>
      <c r="J15837" s="39"/>
      <c r="K15837" s="39"/>
      <c r="L15837" s="39"/>
    </row>
    <row r="15838" spans="1:12" ht="12.75" hidden="1" customHeight="1" x14ac:dyDescent="0.3">
      <c r="A15838" s="18" t="s">
        <v>30</v>
      </c>
      <c r="B15838" s="18"/>
      <c r="E15838" s="40" t="str">
        <f>+$E$88</f>
        <v>CONSIDERACIONES PARA LA VALIDEZ DE LA EXPERIENCIA REQUERIDA: EXPERIENCIA PROPONENTES PLURALES NUMERAL 10.1.2 D</v>
      </c>
      <c r="F15838" s="41"/>
      <c r="G15838" s="41"/>
      <c r="H15838" s="41"/>
      <c r="I15838" s="41"/>
      <c r="J15838" s="41"/>
      <c r="K15838" s="41"/>
      <c r="L15838" s="42"/>
    </row>
    <row r="15839" spans="1:12" ht="28" hidden="1" customHeight="1" x14ac:dyDescent="0.3">
      <c r="A15839" s="18" t="s">
        <v>30</v>
      </c>
      <c r="B15839" s="18"/>
      <c r="C15839" s="1" t="str">
        <f>"O"&amp;C15760</f>
        <v>O</v>
      </c>
      <c r="E15839" s="80" t="str">
        <f>+$E$89</f>
        <v>i)</v>
      </c>
      <c r="F15839" s="327" t="str">
        <f>+$F$89</f>
        <v>Uno de los integrantes debe aportar como mínimo el cincuenta por ciento (50 %) de la experiencia solicitada</v>
      </c>
      <c r="G15839" s="328"/>
      <c r="H15839" s="328"/>
      <c r="I15839" s="328"/>
      <c r="J15839" s="328"/>
      <c r="K15839" s="73" t="s">
        <v>124</v>
      </c>
      <c r="L15839" s="47" t="s">
        <v>124</v>
      </c>
    </row>
    <row r="15840" spans="1:12" ht="28" hidden="1" customHeight="1" x14ac:dyDescent="0.3">
      <c r="A15840" s="18" t="s">
        <v>30</v>
      </c>
      <c r="B15840" s="18"/>
      <c r="C15840" s="1" t="str">
        <f>"O"&amp;C15760</f>
        <v>O</v>
      </c>
      <c r="E15840" s="80" t="str">
        <f>+$E$90</f>
        <v>ii)</v>
      </c>
      <c r="F15840" s="327" t="str">
        <f>+$F$90</f>
        <v>Todos los demás ntegrantes deben acreditar al menos el cinco por ciento (5 %) de la experiencia solicitada, solo uno (1) de los integrantes podrá no acreditar experiencia pero su porcentaje de participación  no podrá superar el diez por ciento (10 %)</v>
      </c>
      <c r="G15840" s="328"/>
      <c r="H15840" s="328"/>
      <c r="I15840" s="328"/>
      <c r="J15840" s="328"/>
      <c r="K15840" s="73" t="s">
        <v>124</v>
      </c>
      <c r="L15840" s="47" t="s">
        <v>124</v>
      </c>
    </row>
    <row r="15841" spans="1:12" hidden="1" x14ac:dyDescent="0.3">
      <c r="A15841" s="18" t="s">
        <v>30</v>
      </c>
      <c r="B15841" s="18"/>
      <c r="E15841" s="39"/>
      <c r="F15841" s="39"/>
      <c r="G15841" s="39"/>
      <c r="H15841" s="39"/>
      <c r="I15841" s="39"/>
      <c r="J15841" s="39"/>
      <c r="K15841" s="39"/>
      <c r="L15841" s="39"/>
    </row>
    <row r="15842" spans="1:12" ht="13" hidden="1" customHeight="1" x14ac:dyDescent="0.3">
      <c r="A15842" s="18" t="str">
        <f>+A15760</f>
        <v>NO</v>
      </c>
      <c r="B15842" s="18"/>
      <c r="E15842" s="69" t="str">
        <f>+$E$92</f>
        <v>VERIFICACIÓN Y ASIGNACIÓN DE PUNTAJE POR LA EXPERIENCIA DEL PROPONENTE</v>
      </c>
      <c r="F15842" s="70"/>
      <c r="G15842" s="70"/>
      <c r="H15842" s="70"/>
      <c r="I15842" s="70"/>
      <c r="J15842" s="70"/>
      <c r="K15842" s="70"/>
      <c r="L15842" s="71"/>
    </row>
    <row r="15843" spans="1:12" hidden="1" x14ac:dyDescent="0.3">
      <c r="A15843" s="18" t="str">
        <f>+A15760</f>
        <v>NO</v>
      </c>
      <c r="B15843" s="18"/>
      <c r="E15843" s="81"/>
      <c r="F15843" s="323" t="str">
        <f>+$F$93</f>
        <v>No. CONTRATOS QUE ACREDITAN LA EXPERIENCIA (NO OBJETO DE SUBSANACIÓN)</v>
      </c>
      <c r="G15843" s="324"/>
      <c r="H15843" s="324"/>
      <c r="I15843" s="324"/>
      <c r="J15843" s="324"/>
      <c r="K15843" s="82"/>
      <c r="L15843" s="83" t="s">
        <v>124</v>
      </c>
    </row>
    <row r="15844" spans="1:12" ht="13" hidden="1" customHeight="1" x14ac:dyDescent="0.3">
      <c r="A15844" s="18" t="str">
        <f>+A15760</f>
        <v>NO</v>
      </c>
      <c r="B15844" s="18"/>
      <c r="E15844" s="84"/>
      <c r="F15844" s="323" t="str">
        <f>+$F$94</f>
        <v>TOTAL EJECUTADO DE CONTRATOS ACREDITADOS PROPUESTA INICIAL</v>
      </c>
      <c r="G15844" s="324"/>
      <c r="H15844" s="324"/>
      <c r="I15844" s="324"/>
      <c r="J15844" s="324"/>
      <c r="K15844" s="85"/>
      <c r="L15844" s="86" t="s">
        <v>124</v>
      </c>
    </row>
    <row r="15845" spans="1:12" ht="13" hidden="1" customHeight="1" x14ac:dyDescent="0.3">
      <c r="A15845" s="18" t="str">
        <f>+A15760</f>
        <v>NO</v>
      </c>
      <c r="B15845" s="18"/>
      <c r="E15845" s="87"/>
      <c r="F15845" s="323" t="str">
        <f>+$F$95</f>
        <v>PROMEDIO VALOR ACREDITADO EN SMMLV</v>
      </c>
      <c r="G15845" s="324"/>
      <c r="H15845" s="324"/>
      <c r="I15845" s="324"/>
      <c r="J15845" s="324"/>
      <c r="K15845" s="66"/>
      <c r="L15845" s="88" t="s">
        <v>124</v>
      </c>
    </row>
    <row r="15846" spans="1:12" hidden="1" x14ac:dyDescent="0.3">
      <c r="A15846" s="18" t="str">
        <f>+A15760</f>
        <v>NO</v>
      </c>
      <c r="B15846" s="18"/>
      <c r="E15846" s="89"/>
      <c r="F15846" s="89"/>
      <c r="G15846" s="89"/>
      <c r="H15846" s="89"/>
      <c r="I15846" s="89"/>
      <c r="J15846" s="89"/>
      <c r="K15846" s="89"/>
      <c r="L15846" s="89"/>
    </row>
    <row r="15847" spans="1:12" ht="13" hidden="1" customHeight="1" x14ac:dyDescent="0.3">
      <c r="A15847" s="18" t="str">
        <f>+A15760</f>
        <v>NO</v>
      </c>
      <c r="B15847" s="18"/>
      <c r="E15847" s="69" t="str">
        <f>+$E$97</f>
        <v>3.9.2 EXIGENCIAS MÍNIMAS DE EXPERIENCIA Y FORMACIÓN ACADÉMICA DEL EQUIPO DE TRABAJO</v>
      </c>
      <c r="F15847" s="70"/>
      <c r="G15847" s="70"/>
      <c r="H15847" s="70"/>
      <c r="I15847" s="70"/>
      <c r="J15847" s="70"/>
      <c r="K15847" s="70"/>
      <c r="L15847" s="71"/>
    </row>
    <row r="15848" spans="1:12" hidden="1" x14ac:dyDescent="0.3">
      <c r="A15848" s="18" t="str">
        <f>+A15760</f>
        <v>NO</v>
      </c>
      <c r="B15848" s="18"/>
      <c r="E15848" s="90" t="str">
        <f>+$E$98</f>
        <v>Formulario 8</v>
      </c>
      <c r="F15848" s="315" t="s">
        <v>46</v>
      </c>
      <c r="G15848" s="316"/>
      <c r="H15848" s="317"/>
      <c r="I15848" s="318"/>
      <c r="J15848" s="318"/>
      <c r="K15848" s="318"/>
      <c r="L15848" s="319"/>
    </row>
    <row r="15849" spans="1:12" hidden="1" x14ac:dyDescent="0.3">
      <c r="A15849" s="18" t="str">
        <f>+A15760</f>
        <v>NO</v>
      </c>
      <c r="B15849" s="18"/>
      <c r="E15849" s="91" t="s">
        <v>124</v>
      </c>
      <c r="F15849" s="91" t="str">
        <f>+$F$99</f>
        <v>Director de Interventoría</v>
      </c>
      <c r="G15849" s="91" t="str">
        <f>+$G$99</f>
        <v>Residente de Interventoría</v>
      </c>
      <c r="H15849" s="320"/>
      <c r="I15849" s="321"/>
      <c r="J15849" s="321"/>
      <c r="K15849" s="321"/>
      <c r="L15849" s="322"/>
    </row>
    <row r="15850" spans="1:12" hidden="1" x14ac:dyDescent="0.3">
      <c r="A15850" s="18" t="str">
        <f>+A15760</f>
        <v>NO</v>
      </c>
      <c r="B15850" s="18"/>
      <c r="E15850" s="304" t="str">
        <f>+$E$100</f>
        <v>OBSERVACIONES RESPECTO REQUISITO HABILITANTE DEL PERSONAL CLAVE EVALUABLE</v>
      </c>
      <c r="F15850" s="305"/>
      <c r="G15850" s="305"/>
      <c r="H15850" s="305"/>
      <c r="I15850" s="305"/>
      <c r="J15850" s="305"/>
      <c r="K15850" s="305"/>
      <c r="L15850" s="305"/>
    </row>
    <row r="15851" spans="1:12" hidden="1" x14ac:dyDescent="0.3">
      <c r="A15851" s="18" t="str">
        <f>+A15760</f>
        <v>NO</v>
      </c>
      <c r="B15851" s="18"/>
      <c r="E15851" s="312" t="s">
        <v>124</v>
      </c>
      <c r="F15851" s="313"/>
      <c r="G15851" s="313"/>
      <c r="H15851" s="313"/>
      <c r="I15851" s="313"/>
      <c r="J15851" s="313"/>
      <c r="K15851" s="313"/>
      <c r="L15851" s="314"/>
    </row>
    <row r="15852" spans="1:12" hidden="1" x14ac:dyDescent="0.3">
      <c r="A15852" s="18" t="str">
        <f>+A15760</f>
        <v>NO</v>
      </c>
      <c r="B15852" s="18"/>
      <c r="E15852" s="89"/>
      <c r="F15852" s="89"/>
      <c r="G15852" s="89"/>
      <c r="H15852" s="89"/>
      <c r="I15852" s="89"/>
      <c r="J15852" s="89"/>
      <c r="K15852" s="89"/>
      <c r="L15852" s="89"/>
    </row>
    <row r="15853" spans="1:12" ht="13" hidden="1" customHeight="1" x14ac:dyDescent="0.3">
      <c r="A15853" s="18" t="str">
        <f>+A15760</f>
        <v>NO</v>
      </c>
      <c r="B15853" s="18"/>
      <c r="E15853" s="69" t="str">
        <f>+$E$103</f>
        <v>4.2 EQUIPO DE TRABAJO (Personal Clave Evaluable)</v>
      </c>
      <c r="F15853" s="70"/>
      <c r="G15853" s="70"/>
      <c r="H15853" s="70"/>
      <c r="I15853" s="70"/>
      <c r="J15853" s="70"/>
      <c r="K15853" s="70"/>
      <c r="L15853" s="71"/>
    </row>
    <row r="15854" spans="1:12" ht="23.25" hidden="1" customHeight="1" x14ac:dyDescent="0.3">
      <c r="A15854" s="18" t="str">
        <f>+A15760</f>
        <v>NO</v>
      </c>
      <c r="B15854" s="18"/>
      <c r="E15854" s="90" t="str">
        <f>+$E$104</f>
        <v>Formulario 9</v>
      </c>
      <c r="F15854" s="315" t="s">
        <v>46</v>
      </c>
      <c r="G15854" s="316"/>
      <c r="H15854" s="317"/>
      <c r="I15854" s="318"/>
      <c r="J15854" s="318"/>
      <c r="K15854" s="318"/>
      <c r="L15854" s="319"/>
    </row>
    <row r="15855" spans="1:12" hidden="1" x14ac:dyDescent="0.3">
      <c r="A15855" s="18" t="str">
        <f>+A15760</f>
        <v>NO</v>
      </c>
      <c r="B15855" s="18"/>
      <c r="E15855" s="91" t="s">
        <v>124</v>
      </c>
      <c r="F15855" s="91" t="str">
        <f>+$F$99</f>
        <v>Director de Interventoría</v>
      </c>
      <c r="G15855" s="91" t="str">
        <f>+$G$99</f>
        <v>Residente de Interventoría</v>
      </c>
      <c r="H15855" s="320"/>
      <c r="I15855" s="321"/>
      <c r="J15855" s="321"/>
      <c r="K15855" s="321"/>
      <c r="L15855" s="322"/>
    </row>
    <row r="15856" spans="1:12" hidden="1" x14ac:dyDescent="0.3">
      <c r="A15856" s="18" t="str">
        <f>+A15760</f>
        <v>NO</v>
      </c>
      <c r="B15856" s="18"/>
      <c r="E15856" s="89"/>
      <c r="F15856" s="89"/>
      <c r="G15856" s="89"/>
      <c r="H15856" s="89"/>
      <c r="I15856" s="89"/>
      <c r="J15856" s="89"/>
      <c r="K15856" s="89"/>
      <c r="L15856" s="89"/>
    </row>
    <row r="15857" spans="1:12" hidden="1" x14ac:dyDescent="0.3">
      <c r="A15857" s="1" t="str">
        <f>+A15760</f>
        <v>NO</v>
      </c>
      <c r="E15857" s="92" t="str">
        <f>+E15732</f>
        <v>CRITERIOS DE EVALUACIÓN Y PUNTAJE</v>
      </c>
      <c r="F15857" s="93"/>
      <c r="G15857" s="93"/>
      <c r="H15857" s="93"/>
      <c r="I15857" s="93"/>
      <c r="J15857" s="93"/>
      <c r="K15857" s="94"/>
      <c r="L15857" s="95" t="str">
        <f>+$L$107</f>
        <v>PUNTAJE OBTENIDO</v>
      </c>
    </row>
    <row r="15858" spans="1:12" hidden="1" x14ac:dyDescent="0.3">
      <c r="A15858" s="1" t="str">
        <f>+A15760</f>
        <v>NO</v>
      </c>
      <c r="E15858" s="96" t="str">
        <f>+$E$108</f>
        <v>VALOR</v>
      </c>
      <c r="F15858" s="97" t="str">
        <f>+$F$108</f>
        <v>EQUIPO DE TRABAJO (PERSONAL CLAVE EVALUABLE)</v>
      </c>
      <c r="G15858" s="24"/>
      <c r="H15858" s="24"/>
      <c r="I15858" s="24"/>
      <c r="J15858" s="24"/>
      <c r="K15858" s="24"/>
      <c r="L15858" s="98"/>
    </row>
    <row r="15859" spans="1:12" ht="12.75" hidden="1" customHeight="1" x14ac:dyDescent="0.3">
      <c r="A15859" s="1" t="str">
        <f>+A15760</f>
        <v>NO</v>
      </c>
      <c r="E15859" s="96">
        <f>+$E$109</f>
        <v>5</v>
      </c>
      <c r="F15859" s="307" t="str">
        <f>+$F$109</f>
        <v xml:space="preserve"> Experiencia Específica adicional</v>
      </c>
      <c r="G15859" s="308"/>
      <c r="H15859" s="308"/>
      <c r="I15859" s="308"/>
      <c r="J15859" s="308"/>
      <c r="K15859" s="309"/>
      <c r="L15859" s="99" t="str">
        <f>IFERROR(IF(VLOOKUP(C15760,'R. PUNTAJES'!$C$14:$R$213,'R. PUNTAJES'!$I$10,0)="","",VLOOKUP(C15760,'R. PUNTAJES'!$C$14:$R$213,'R. PUNTAJES'!$I$10,0)),"")</f>
        <v/>
      </c>
    </row>
    <row r="15860" spans="1:12" ht="12.75" hidden="1" customHeight="1" x14ac:dyDescent="0.3">
      <c r="A15860" s="1" t="str">
        <f>+A15760</f>
        <v>NO</v>
      </c>
      <c r="E15860" s="96">
        <f>+$E$110</f>
        <v>5</v>
      </c>
      <c r="F15860" s="307" t="str">
        <f>+$F$110</f>
        <v>Formación Académica adicional</v>
      </c>
      <c r="G15860" s="308"/>
      <c r="H15860" s="308"/>
      <c r="I15860" s="308"/>
      <c r="J15860" s="308"/>
      <c r="K15860" s="309"/>
      <c r="L15860" s="99" t="str">
        <f>IFERROR(IF(VLOOKUP(C15760,'R. PUNTAJES'!$C$14:$R$213,'R. PUNTAJES'!$J$10,0)="","",VLOOKUP(C15760,'R. PUNTAJES'!$C$14:$R$213,'R. PUNTAJES'!$J$10,0)),"")</f>
        <v/>
      </c>
    </row>
    <row r="15861" spans="1:12" hidden="1" x14ac:dyDescent="0.3">
      <c r="A15861" s="18" t="str">
        <f>+A15760</f>
        <v>NO</v>
      </c>
      <c r="B15861" s="18"/>
      <c r="E15861" s="100"/>
      <c r="F15861" s="101" t="str">
        <f>+$F$111</f>
        <v>FACTOR DE SOSTENIBILIDAD</v>
      </c>
      <c r="G15861" s="102"/>
      <c r="H15861" s="102"/>
      <c r="I15861" s="102"/>
      <c r="J15861" s="102"/>
      <c r="K15861" s="102"/>
      <c r="L15861" s="103"/>
    </row>
    <row r="15862" spans="1:12" hidden="1" x14ac:dyDescent="0.3">
      <c r="A15862" s="18" t="str">
        <f>+A15760</f>
        <v>NO</v>
      </c>
      <c r="B15862" s="18"/>
      <c r="E15862" s="104">
        <v>1</v>
      </c>
      <c r="F15862" s="105" t="str">
        <f>+$F$112</f>
        <v>Compromisos Sostenibilidad</v>
      </c>
      <c r="G15862" s="106"/>
      <c r="H15862" s="106"/>
      <c r="I15862" s="106"/>
      <c r="J15862" s="106"/>
      <c r="K15862" s="106"/>
      <c r="L15862" s="107" t="str">
        <f>IFERROR(IF(VLOOKUP(C15760,'R. PUNTAJES'!$C$14:$R$213,'R. PUNTAJES'!$K$10,0)="","",VLOOKUP(C15760,'R. PUNTAJES'!$C$14:$R$213,'R. PUNTAJES'!$K$10,0)),"")</f>
        <v/>
      </c>
    </row>
    <row r="15863" spans="1:12" hidden="1" x14ac:dyDescent="0.3">
      <c r="A15863" s="1" t="str">
        <f>+A15760</f>
        <v>NO</v>
      </c>
      <c r="E15863" s="108"/>
      <c r="F15863" s="109" t="str">
        <f>+$F$113</f>
        <v>APOYO A LA INDUSTRIA NACIONAL</v>
      </c>
      <c r="G15863" s="110"/>
      <c r="H15863" s="110"/>
      <c r="I15863" s="110"/>
      <c r="J15863" s="110"/>
      <c r="K15863" s="110"/>
      <c r="L15863" s="111"/>
    </row>
    <row r="15864" spans="1:12" ht="12.75" hidden="1" customHeight="1" x14ac:dyDescent="0.3">
      <c r="A15864" s="1" t="str">
        <f>+A15760</f>
        <v>NO</v>
      </c>
      <c r="E15864" s="96">
        <v>20</v>
      </c>
      <c r="F15864" s="307" t="str">
        <f>+$F$114</f>
        <v>Promoción de Servicios Nacionales o con Trato Nacional</v>
      </c>
      <c r="G15864" s="308"/>
      <c r="H15864" s="308"/>
      <c r="I15864" s="308"/>
      <c r="J15864" s="308"/>
      <c r="K15864" s="309"/>
      <c r="L15864" s="99" t="str">
        <f>IFERROR(IF(VLOOKUP(C15760,'R. PUNTAJES'!$C$14:$R$213,'R. PUNTAJES'!$L$10,0)="","",
IF(VLOOKUP(C15760,'R. PUNTAJES'!$C$14:$R$213,'R. PUNTAJES'!$L$10,0)=5,0,
VLOOKUP(C15760,'R. PUNTAJES'!$C$14:$R$213,'R. PUNTAJES'!$L$10,0))),"")</f>
        <v/>
      </c>
    </row>
    <row r="15865" spans="1:12" ht="12.75" hidden="1" customHeight="1" x14ac:dyDescent="0.3">
      <c r="A15865" s="1" t="str">
        <f>+A15760</f>
        <v>NO</v>
      </c>
      <c r="E15865" s="96">
        <v>5</v>
      </c>
      <c r="F15865" s="307" t="str">
        <f>+$F$115</f>
        <v>Incorporación de componente nacional en servicios extranjeros</v>
      </c>
      <c r="G15865" s="308"/>
      <c r="H15865" s="308"/>
      <c r="I15865" s="308"/>
      <c r="J15865" s="308"/>
      <c r="K15865" s="309"/>
      <c r="L15865" s="99" t="str">
        <f>IFERROR(IF(VLOOKUP(C15760,'R. PUNTAJES'!$C$14:$R$213,'R. PUNTAJES'!$L$10,0)="","",
IF(VLOOKUP(C15760,'R. PUNTAJES'!$C$14:$R$213,'R. PUNTAJES'!$L$10,0)=20,0,
VLOOKUP(C15760,'R. PUNTAJES'!$C$14:$R$213,'R. PUNTAJES'!$L$10,0))),"")</f>
        <v/>
      </c>
    </row>
    <row r="15866" spans="1:12" hidden="1" x14ac:dyDescent="0.3">
      <c r="A15866" s="1" t="str">
        <f>+A15760</f>
        <v>NO</v>
      </c>
      <c r="E15866" s="112"/>
      <c r="F15866" s="97" t="str">
        <f>+$F$116</f>
        <v>VINCULACIÓN DE PERSONAS CON DISCAPACIDAD</v>
      </c>
      <c r="G15866" s="24"/>
      <c r="H15866" s="24"/>
      <c r="I15866" s="24"/>
      <c r="J15866" s="24"/>
      <c r="K15866" s="24"/>
      <c r="L15866" s="98"/>
    </row>
    <row r="15867" spans="1:12" ht="12.75" hidden="1" customHeight="1" x14ac:dyDescent="0.3">
      <c r="A15867" s="1" t="str">
        <f>+A15760</f>
        <v>NO</v>
      </c>
      <c r="E15867" s="96">
        <v>1</v>
      </c>
      <c r="F15867" s="307" t="str">
        <f>+$F$117</f>
        <v xml:space="preserve">Trabajadores vinculados a la planta de personal </v>
      </c>
      <c r="G15867" s="308"/>
      <c r="H15867" s="308"/>
      <c r="I15867" s="308"/>
      <c r="J15867" s="308"/>
      <c r="K15867" s="309"/>
      <c r="L15867" s="99" t="str">
        <f>IFERROR(IF(VLOOKUP(C15760,'R. PUNTAJES'!$C$14:$R$213,'R. PUNTAJES'!$M$10,0)="","",VLOOKUP(C15760,'R. PUNTAJES'!$C$14:$R$213,'R. PUNTAJES'!$M$10,0)),"")</f>
        <v/>
      </c>
    </row>
    <row r="15868" spans="1:12" hidden="1" x14ac:dyDescent="0.3">
      <c r="A15868" s="1" t="str">
        <f>+A15760</f>
        <v>NO</v>
      </c>
      <c r="E15868" s="112"/>
      <c r="F15868" s="97" t="str">
        <f>+$F$118</f>
        <v>EMPRENDIMIENTOS Y EMPRESAS DE MUJERES</v>
      </c>
      <c r="G15868" s="24"/>
      <c r="H15868" s="24"/>
      <c r="I15868" s="24"/>
      <c r="J15868" s="24"/>
      <c r="K15868" s="24"/>
      <c r="L15868" s="98"/>
    </row>
    <row r="15869" spans="1:12" ht="13" hidden="1" customHeight="1" x14ac:dyDescent="0.3">
      <c r="A15869" s="1" t="str">
        <f>+A15760</f>
        <v>NO</v>
      </c>
      <c r="E15869" s="96">
        <v>0.25</v>
      </c>
      <c r="F15869" s="307" t="str">
        <f>+$F$119</f>
        <v>Emprendimientos y empresas de mujeres</v>
      </c>
      <c r="G15869" s="308"/>
      <c r="H15869" s="308"/>
      <c r="I15869" s="308"/>
      <c r="J15869" s="308"/>
      <c r="K15869" s="309"/>
      <c r="L15869" s="113" t="str">
        <f>IFERROR(IF(VLOOKUP(C15760,'R. PUNTAJES'!$C$14:$R$213,'R. PUNTAJES'!$N$10,0)="","",VLOOKUP(C15760,'R. PUNTAJES'!$C$14:$R$213,'R. PUNTAJES'!$N$10,0)),"")</f>
        <v/>
      </c>
    </row>
    <row r="15870" spans="1:12" hidden="1" x14ac:dyDescent="0.3">
      <c r="A15870" s="18" t="str">
        <f>+A15871</f>
        <v>NO</v>
      </c>
      <c r="B15870" s="18"/>
      <c r="E15870" s="112"/>
      <c r="F15870" s="97" t="str">
        <f>+$F$120</f>
        <v>MIPYME</v>
      </c>
      <c r="G15870" s="24"/>
      <c r="H15870" s="24"/>
      <c r="I15870" s="24"/>
      <c r="J15870" s="24"/>
      <c r="K15870" s="24"/>
      <c r="L15870" s="98"/>
    </row>
    <row r="15871" spans="1:12" hidden="1" x14ac:dyDescent="0.3">
      <c r="A15871" s="18" t="str">
        <f>+IF(E15871=0,"NO",1)</f>
        <v>NO</v>
      </c>
      <c r="B15871" s="18"/>
      <c r="E15871" s="96">
        <v>0</v>
      </c>
      <c r="F15871" s="307" t="str">
        <f>+$F$121</f>
        <v>Mipyme</v>
      </c>
      <c r="G15871" s="308"/>
      <c r="H15871" s="308"/>
      <c r="I15871" s="308"/>
      <c r="J15871" s="308"/>
      <c r="K15871" s="309"/>
      <c r="L15871" s="113" t="str">
        <f>IFERROR(IF(VLOOKUP(C15760,'R. PUNTAJES'!$C$14:$R$213,'R. PUNTAJES'!$O$10,0)="","",VLOOKUP(C15760,'R. PUNTAJES'!$C$14:$R$213,'R. PUNTAJES'!$O$10,0)),"")</f>
        <v/>
      </c>
    </row>
    <row r="15872" spans="1:12" hidden="1" x14ac:dyDescent="0.3">
      <c r="A15872" s="1" t="str">
        <f>+A15760</f>
        <v>NO</v>
      </c>
      <c r="E15872" s="112"/>
      <c r="F15872" s="97" t="str">
        <f>+$F$122</f>
        <v>EXPERIENCIA DEL PROPONENTE</v>
      </c>
      <c r="G15872" s="24"/>
      <c r="H15872" s="24"/>
      <c r="I15872" s="24"/>
      <c r="J15872" s="24"/>
      <c r="K15872" s="24"/>
      <c r="L15872" s="98"/>
    </row>
    <row r="15873" spans="1:16" hidden="1" x14ac:dyDescent="0.3">
      <c r="A15873" s="1" t="str">
        <f>+A15760</f>
        <v>NO</v>
      </c>
      <c r="E15873" s="96">
        <v>59.5</v>
      </c>
      <c r="F15873" s="307" t="str">
        <f>+$F$123</f>
        <v>mediana con valor absoluto</v>
      </c>
      <c r="G15873" s="308"/>
      <c r="H15873" s="308"/>
      <c r="I15873" s="308"/>
      <c r="J15873" s="308"/>
      <c r="K15873" s="309"/>
      <c r="L15873" s="113" t="str">
        <f>IFERROR(IF(VLOOKUP(C15760,'R. PUNTAJES'!$C$14:$R$213,'R. PUNTAJES'!$R$10,0)="","",VLOOKUP(C15760,'R. PUNTAJES'!$C$14:$R$213,'R. PUNTAJES'!$R$10,0)),"")</f>
        <v/>
      </c>
    </row>
    <row r="15874" spans="1:16" hidden="1" x14ac:dyDescent="0.3">
      <c r="A15874" s="1" t="str">
        <f>+A15760</f>
        <v>NO</v>
      </c>
      <c r="E15874" s="112"/>
      <c r="F15874" s="97" t="str">
        <f>+$F$124</f>
        <v>MULTAS</v>
      </c>
      <c r="G15874" s="24"/>
      <c r="H15874" s="24"/>
      <c r="I15874" s="24"/>
      <c r="J15874" s="24"/>
      <c r="K15874" s="24"/>
      <c r="L15874" s="98"/>
    </row>
    <row r="15875" spans="1:16" ht="12.75" hidden="1" customHeight="1" x14ac:dyDescent="0.3">
      <c r="A15875" s="1" t="str">
        <f>+A15760</f>
        <v>NO</v>
      </c>
      <c r="E15875" s="96">
        <v>-2</v>
      </c>
      <c r="F15875" s="307" t="str">
        <f>+$F$125</f>
        <v>Una o más multas o cláusulas penales durante el último año</v>
      </c>
      <c r="G15875" s="310"/>
      <c r="H15875" s="310"/>
      <c r="I15875" s="310"/>
      <c r="J15875" s="310"/>
      <c r="K15875" s="311"/>
      <c r="L15875" s="99" t="str">
        <f>IFERROR(IF(VLOOKUP(C15760,'R. PUNTAJES'!$C$14:$R$213,'R. PUNTAJES'!$Q$10,0)="","",VLOOKUP(C15760,'R. PUNTAJES'!$C$14:$R$213,'R. PUNTAJES'!$Q$10,0)),"")</f>
        <v/>
      </c>
    </row>
    <row r="15876" spans="1:16" hidden="1" x14ac:dyDescent="0.3">
      <c r="A15876" s="1" t="str">
        <f>+A15760</f>
        <v>NO</v>
      </c>
      <c r="E15876" s="112"/>
      <c r="F15876" s="97" t="str">
        <f>+$F$126</f>
        <v>OBRAS INCONCLUSAS</v>
      </c>
      <c r="G15876" s="24"/>
      <c r="H15876" s="24"/>
      <c r="I15876" s="24"/>
      <c r="J15876" s="24"/>
      <c r="K15876" s="24"/>
      <c r="L15876" s="98"/>
    </row>
    <row r="15877" spans="1:16" hidden="1" x14ac:dyDescent="0.3">
      <c r="A15877" s="1" t="str">
        <f>+A15760</f>
        <v>NO</v>
      </c>
      <c r="E15877" s="96">
        <v>-1</v>
      </c>
      <c r="F15877" s="301" t="str">
        <f>+$F$127</f>
        <v>Anotación vigente de obra civil inconclusa</v>
      </c>
      <c r="G15877" s="302"/>
      <c r="H15877" s="302"/>
      <c r="I15877" s="302"/>
      <c r="J15877" s="302"/>
      <c r="K15877" s="303"/>
      <c r="L15877" s="99" t="str">
        <f>IFERROR(IF(VLOOKUP(C15760,'R. PUNTAJES'!$C$14:$R$213,'R. PUNTAJES'!$P$10,0)="","",VLOOKUP(C15760,'R. PUNTAJES'!$C$14:$R$213,'R. PUNTAJES'!$P$10,0)),"")</f>
        <v/>
      </c>
    </row>
    <row r="15878" spans="1:16" ht="7.5" hidden="1" customHeight="1" x14ac:dyDescent="0.3">
      <c r="A15878" s="1" t="str">
        <f>+A15760</f>
        <v>NO</v>
      </c>
      <c r="E15878" s="114"/>
      <c r="F15878" s="45"/>
      <c r="G15878" s="45"/>
      <c r="H15878" s="45"/>
      <c r="I15878" s="45"/>
      <c r="J15878" s="45"/>
      <c r="K15878" s="45"/>
      <c r="L15878" s="48"/>
    </row>
    <row r="15879" spans="1:16" hidden="1" x14ac:dyDescent="0.3">
      <c r="A15879" s="1" t="str">
        <f>+A15760</f>
        <v>NO</v>
      </c>
      <c r="E15879" s="115" t="str">
        <f>+$E$129</f>
        <v>PUNTAJE TOTAL</v>
      </c>
      <c r="F15879" s="116"/>
      <c r="G15879" s="116"/>
      <c r="H15879" s="116"/>
      <c r="I15879" s="116"/>
      <c r="J15879" s="116"/>
      <c r="K15879" s="117"/>
      <c r="L15879" s="118">
        <f>IFERROR(IF(VLOOKUP(C15760,'R. PUNTAJES'!$C$14:$R$213,'R. PUNTAJES'!$H$10,0)="RECHAZO","",SUM(L15859:L15877)),"")</f>
        <v>0</v>
      </c>
    </row>
    <row r="15880" spans="1:16" hidden="1" x14ac:dyDescent="0.3">
      <c r="A15880" s="1" t="str">
        <f>+A15760</f>
        <v>NO</v>
      </c>
      <c r="E15880" s="304" t="str">
        <f>+$E$130</f>
        <v>OBSERVACIONES RESPECTO A PUNTAJES</v>
      </c>
      <c r="F15880" s="305"/>
      <c r="G15880" s="305"/>
      <c r="H15880" s="305"/>
      <c r="I15880" s="305"/>
      <c r="J15880" s="305"/>
      <c r="K15880" s="305"/>
      <c r="L15880" s="305"/>
    </row>
    <row r="15881" spans="1:16" ht="12" hidden="1" customHeight="1" x14ac:dyDescent="0.3">
      <c r="A15881" s="1" t="str">
        <f>+A15760</f>
        <v>NO</v>
      </c>
      <c r="E15881" s="306" t="s">
        <v>124</v>
      </c>
      <c r="F15881" s="305"/>
      <c r="G15881" s="305"/>
      <c r="H15881" s="305"/>
      <c r="I15881" s="305"/>
      <c r="J15881" s="305"/>
      <c r="K15881" s="305"/>
      <c r="L15881" s="305"/>
      <c r="N15881" s="119"/>
      <c r="O15881" s="119"/>
      <c r="P15881" s="120"/>
    </row>
    <row r="15882" spans="1:16" ht="3" hidden="1" customHeight="1" x14ac:dyDescent="0.3">
      <c r="A15882" s="1" t="str">
        <f>+A15761</f>
        <v>NO</v>
      </c>
      <c r="E15882" s="121"/>
      <c r="F15882" s="122"/>
      <c r="G15882" s="122"/>
      <c r="H15882" s="122"/>
      <c r="I15882" s="122"/>
      <c r="J15882" s="122"/>
      <c r="K15882" s="122"/>
      <c r="L15882" s="123"/>
    </row>
    <row r="15883" spans="1:16" hidden="1" x14ac:dyDescent="0.3">
      <c r="A15883" s="1" t="str">
        <f>+IF(OR(C15885=""),"NO",1)</f>
        <v>NO</v>
      </c>
      <c r="E15883" s="346"/>
      <c r="F15883" s="347"/>
      <c r="G15883" s="347"/>
      <c r="H15883" s="347"/>
      <c r="I15883" s="347"/>
      <c r="J15883" s="347"/>
      <c r="K15883" s="347"/>
      <c r="L15883" s="347"/>
    </row>
    <row r="15884" spans="1:16" ht="4.5" hidden="1" customHeight="1" x14ac:dyDescent="0.3">
      <c r="A15884" s="1" t="str">
        <f>+A15885</f>
        <v>NO</v>
      </c>
      <c r="E15884" s="15"/>
      <c r="F15884" s="16"/>
      <c r="G15884" s="16"/>
      <c r="H15884" s="16"/>
      <c r="I15884" s="16"/>
      <c r="J15884" s="16"/>
      <c r="K15884" s="16"/>
      <c r="L15884" s="17"/>
    </row>
    <row r="15885" spans="1:16" ht="15.75" hidden="1" customHeight="1" x14ac:dyDescent="0.3">
      <c r="A15885" s="1" t="str">
        <f>+IF(OR(C15885=""),"NO",1)</f>
        <v>NO</v>
      </c>
      <c r="B15885" s="1">
        <f>1+MAX($B$1:B15884)</f>
        <v>128</v>
      </c>
      <c r="C15885" s="18" t="s">
        <v>124</v>
      </c>
      <c r="E15885" s="19" t="s">
        <v>124</v>
      </c>
      <c r="F15885" s="20"/>
      <c r="G15885" s="20"/>
      <c r="H15885" s="20"/>
      <c r="I15885" s="21"/>
      <c r="J15885" s="20"/>
      <c r="K15885" s="21"/>
      <c r="L15885" s="22"/>
    </row>
    <row r="15886" spans="1:16" hidden="1" x14ac:dyDescent="0.3">
      <c r="A15886" s="1" t="str">
        <f>A15885</f>
        <v>NO</v>
      </c>
      <c r="E15886" s="23" t="str">
        <f>+$E$11</f>
        <v>Integrantes</v>
      </c>
      <c r="F15886" s="24"/>
      <c r="G15886" s="24"/>
      <c r="H15886" s="24"/>
      <c r="I15886" s="24"/>
      <c r="J15886" s="24"/>
      <c r="K15886" s="25" t="str">
        <f>+$K$11</f>
        <v>Nit</v>
      </c>
      <c r="L15886" s="26" t="str">
        <f>+$L$11</f>
        <v>Part.</v>
      </c>
    </row>
    <row r="15887" spans="1:16" hidden="1" x14ac:dyDescent="0.3">
      <c r="A15887" s="1" t="str">
        <f>+A15886</f>
        <v>NO</v>
      </c>
      <c r="C15887" s="1" t="s">
        <v>124</v>
      </c>
      <c r="E15887" s="27" t="s">
        <v>124</v>
      </c>
      <c r="F15887" s="28"/>
      <c r="G15887" s="28"/>
      <c r="H15887" s="28"/>
      <c r="I15887" s="28"/>
      <c r="J15887" s="28"/>
      <c r="K15887" s="29" t="s">
        <v>124</v>
      </c>
      <c r="L15887" s="30" t="s">
        <v>124</v>
      </c>
    </row>
    <row r="15888" spans="1:16" hidden="1" x14ac:dyDescent="0.3">
      <c r="A15888" s="18" t="str">
        <f>+IF(OR(C15888=""),"NO",1)</f>
        <v>NO</v>
      </c>
      <c r="B15888" s="18"/>
      <c r="C15888" s="1" t="s">
        <v>124</v>
      </c>
      <c r="E15888" s="31" t="s">
        <v>124</v>
      </c>
      <c r="F15888" s="32"/>
      <c r="G15888" s="32"/>
      <c r="H15888" s="32"/>
      <c r="I15888" s="32"/>
      <c r="J15888" s="32"/>
      <c r="K15888" s="33" t="s">
        <v>124</v>
      </c>
      <c r="L15888" s="34" t="s">
        <v>124</v>
      </c>
    </row>
    <row r="15889" spans="1:12" hidden="1" x14ac:dyDescent="0.3">
      <c r="A15889" s="18" t="str">
        <f>+IF(OR(C15889=""),"NO",1)</f>
        <v>NO</v>
      </c>
      <c r="B15889" s="18"/>
      <c r="C15889" s="1" t="s">
        <v>124</v>
      </c>
      <c r="E15889" s="31" t="s">
        <v>124</v>
      </c>
      <c r="F15889" s="32"/>
      <c r="G15889" s="32"/>
      <c r="H15889" s="32"/>
      <c r="I15889" s="32"/>
      <c r="J15889" s="32"/>
      <c r="K15889" s="33" t="s">
        <v>124</v>
      </c>
      <c r="L15889" s="34" t="s">
        <v>124</v>
      </c>
    </row>
    <row r="15890" spans="1:12" hidden="1" x14ac:dyDescent="0.3">
      <c r="A15890" s="18" t="str">
        <f>+IF(OR(C15890=""),"NO",1)</f>
        <v>NO</v>
      </c>
      <c r="B15890" s="18"/>
      <c r="C15890" s="1" t="s">
        <v>124</v>
      </c>
      <c r="E15890" s="31" t="s">
        <v>13</v>
      </c>
      <c r="F15890" s="32"/>
      <c r="G15890" s="32"/>
      <c r="H15890" s="32"/>
      <c r="I15890" s="32"/>
      <c r="J15890" s="32"/>
      <c r="K15890" s="33"/>
      <c r="L15890" s="34"/>
    </row>
    <row r="15891" spans="1:12" hidden="1" x14ac:dyDescent="0.3">
      <c r="A15891" s="18" t="str">
        <f>+IF(OR(C15891=""),"NO",1)</f>
        <v>NO</v>
      </c>
      <c r="B15891" s="18"/>
      <c r="C15891" s="1" t="s">
        <v>124</v>
      </c>
      <c r="E15891" s="31" t="s">
        <v>13</v>
      </c>
      <c r="F15891" s="32"/>
      <c r="G15891" s="32"/>
      <c r="H15891" s="32"/>
      <c r="I15891" s="32"/>
      <c r="J15891" s="32"/>
      <c r="K15891" s="33"/>
      <c r="L15891" s="34"/>
    </row>
    <row r="15892" spans="1:12" hidden="1" x14ac:dyDescent="0.3">
      <c r="A15892" s="18" t="str">
        <f>+IF(OR(C15892=""),"NO",1)</f>
        <v>NO</v>
      </c>
      <c r="B15892" s="18"/>
      <c r="C15892" s="1" t="s">
        <v>124</v>
      </c>
      <c r="E15892" s="35" t="s">
        <v>13</v>
      </c>
      <c r="F15892" s="36"/>
      <c r="G15892" s="36"/>
      <c r="H15892" s="36"/>
      <c r="I15892" s="36"/>
      <c r="J15892" s="36"/>
      <c r="K15892" s="37"/>
      <c r="L15892" s="38"/>
    </row>
    <row r="15893" spans="1:12" ht="5.15" hidden="1" customHeight="1" x14ac:dyDescent="0.3">
      <c r="A15893" s="1" t="str">
        <f>+A15885</f>
        <v>NO</v>
      </c>
      <c r="E15893" s="39"/>
      <c r="F15893" s="39"/>
      <c r="G15893" s="39"/>
      <c r="H15893" s="39"/>
      <c r="I15893" s="39"/>
      <c r="J15893" s="39"/>
      <c r="K15893" s="39"/>
      <c r="L15893" s="39"/>
    </row>
    <row r="15894" spans="1:12" ht="15.75" hidden="1" customHeight="1" x14ac:dyDescent="0.3">
      <c r="A15894" s="1" t="str">
        <f>+A15885</f>
        <v>NO</v>
      </c>
      <c r="E15894" s="40" t="str">
        <f>+$E$19</f>
        <v>RESULTADO DE EVALUACIÓN TÉCNICA</v>
      </c>
      <c r="F15894" s="41"/>
      <c r="G15894" s="41"/>
      <c r="H15894" s="41"/>
      <c r="I15894" s="41"/>
      <c r="J15894" s="41"/>
      <c r="K15894" s="41"/>
      <c r="L15894" s="42"/>
    </row>
    <row r="15895" spans="1:12" hidden="1" x14ac:dyDescent="0.3">
      <c r="A15895" s="1" t="str">
        <f>+A15885</f>
        <v>NO</v>
      </c>
      <c r="E15895" s="43"/>
      <c r="F15895" s="44" t="str">
        <f>+$F$20</f>
        <v>Experiencia</v>
      </c>
      <c r="G15895" s="45"/>
      <c r="H15895" s="45"/>
      <c r="I15895" s="45"/>
      <c r="J15895" s="45"/>
      <c r="K15895" s="46"/>
      <c r="L15895" s="47" t="s">
        <v>124</v>
      </c>
    </row>
    <row r="15896" spans="1:12" hidden="1" x14ac:dyDescent="0.3">
      <c r="A15896" s="1" t="str">
        <f>+A15885</f>
        <v>NO</v>
      </c>
      <c r="E15896" s="348" t="str">
        <f>+$E$21</f>
        <v>OBSERVACIONES RESPECTO A LA EVALUACIÓN DE EXPERIENCIA</v>
      </c>
      <c r="F15896" s="308"/>
      <c r="G15896" s="308"/>
      <c r="H15896" s="308"/>
      <c r="I15896" s="308"/>
      <c r="J15896" s="308"/>
      <c r="K15896" s="308"/>
      <c r="L15896" s="349"/>
    </row>
    <row r="15897" spans="1:12" hidden="1" x14ac:dyDescent="0.3">
      <c r="A15897" s="1" t="str">
        <f>+A15885</f>
        <v>NO</v>
      </c>
      <c r="E15897" s="350" t="s">
        <v>124</v>
      </c>
      <c r="F15897" s="351"/>
      <c r="G15897" s="351"/>
      <c r="H15897" s="351"/>
      <c r="I15897" s="351"/>
      <c r="J15897" s="351"/>
      <c r="K15897" s="351"/>
      <c r="L15897" s="352"/>
    </row>
    <row r="15898" spans="1:12" ht="5.15" hidden="1" customHeight="1" x14ac:dyDescent="0.3">
      <c r="A15898" s="1" t="str">
        <f>+A15885</f>
        <v>NO</v>
      </c>
      <c r="E15898" s="39"/>
      <c r="F15898" s="39"/>
      <c r="G15898" s="39"/>
      <c r="H15898" s="39"/>
      <c r="I15898" s="39"/>
      <c r="J15898" s="39"/>
      <c r="K15898" s="39"/>
      <c r="L15898" s="39"/>
    </row>
    <row r="15899" spans="1:12" ht="12.75" hidden="1" customHeight="1" x14ac:dyDescent="0.3">
      <c r="A15899" s="1" t="str">
        <f>+A15885</f>
        <v>NO</v>
      </c>
      <c r="E15899" s="40" t="str">
        <f>+$E$24</f>
        <v>EXPERIENCIA HABILITANTE: CONTRATOS PRESENTADOS</v>
      </c>
      <c r="F15899" s="41"/>
      <c r="G15899" s="41"/>
      <c r="H15899" s="41"/>
      <c r="I15899" s="41"/>
      <c r="J15899" s="41"/>
      <c r="K15899" s="41"/>
      <c r="L15899" s="42"/>
    </row>
    <row r="15900" spans="1:12" ht="8.5" hidden="1" customHeight="1" x14ac:dyDescent="0.3">
      <c r="A15900" s="1" t="str">
        <f>+A15885</f>
        <v>NO</v>
      </c>
      <c r="E15900" s="49"/>
      <c r="F15900" s="50"/>
      <c r="G15900" s="51"/>
      <c r="H15900" s="51"/>
      <c r="I15900" s="51"/>
      <c r="J15900" s="51"/>
      <c r="K15900" s="51"/>
      <c r="L15900" s="52"/>
    </row>
    <row r="15901" spans="1:12" hidden="1" x14ac:dyDescent="0.3">
      <c r="A15901" s="18" t="str">
        <f>+IF(OR(C15901=""),"NO",1)</f>
        <v>NO</v>
      </c>
      <c r="B15901" s="18"/>
      <c r="C15901" s="1" t="s">
        <v>124</v>
      </c>
      <c r="E15901" s="329">
        <v>1</v>
      </c>
      <c r="F15901" s="53" t="str">
        <f>+$F$26</f>
        <v>OBJETO</v>
      </c>
      <c r="G15901" s="332" t="s">
        <v>124</v>
      </c>
      <c r="H15901" s="333"/>
      <c r="I15901" s="333"/>
      <c r="J15901" s="333"/>
      <c r="K15901" s="333"/>
      <c r="L15901" s="334"/>
    </row>
    <row r="15902" spans="1:12" hidden="1" x14ac:dyDescent="0.3">
      <c r="A15902" s="18" t="str">
        <f>+IF(OR(C15901=""),"NO",1)</f>
        <v>NO</v>
      </c>
      <c r="B15902" s="18"/>
      <c r="E15902" s="330"/>
      <c r="F15902" s="54" t="str">
        <f>+$F$27</f>
        <v>CONTRATANTE</v>
      </c>
      <c r="G15902" s="335" t="s">
        <v>124</v>
      </c>
      <c r="H15902" s="310"/>
      <c r="I15902" s="310"/>
      <c r="J15902" s="310"/>
      <c r="K15902" s="310"/>
      <c r="L15902" s="336"/>
    </row>
    <row r="15903" spans="1:12" hidden="1" x14ac:dyDescent="0.3">
      <c r="A15903" s="18" t="str">
        <f>+IF(OR(C15901=""),"NO",1)</f>
        <v>NO</v>
      </c>
      <c r="B15903" s="18"/>
      <c r="E15903" s="330"/>
      <c r="F15903" s="54" t="str">
        <f>+$F$28</f>
        <v>APORTANTE</v>
      </c>
      <c r="G15903" s="337" t="s">
        <v>124</v>
      </c>
      <c r="H15903" s="338"/>
      <c r="I15903" s="338"/>
      <c r="J15903" s="338"/>
      <c r="K15903" s="338"/>
      <c r="L15903" s="339"/>
    </row>
    <row r="15904" spans="1:12" hidden="1" x14ac:dyDescent="0.3">
      <c r="A15904" s="18" t="str">
        <f>+IF(OR(C15901=""),"NO",1)</f>
        <v>NO</v>
      </c>
      <c r="B15904" s="18"/>
      <c r="E15904" s="330"/>
      <c r="F15904" s="54" t="str">
        <f>+$F$29</f>
        <v>VALOR /SMMLV)</v>
      </c>
      <c r="G15904" s="55" t="s">
        <v>124</v>
      </c>
      <c r="H15904" s="56" t="str">
        <f>+$H$29</f>
        <v>% PART..</v>
      </c>
      <c r="I15904" s="57" t="s">
        <v>124</v>
      </c>
      <c r="J15904" s="58" t="str">
        <f>+$J$29</f>
        <v>VALOR ACREDITADO</v>
      </c>
      <c r="K15904" s="59"/>
      <c r="L15904" s="47" t="s">
        <v>124</v>
      </c>
    </row>
    <row r="15905" spans="1:12" hidden="1" x14ac:dyDescent="0.3">
      <c r="A15905" s="18" t="str">
        <f>+IF(OR(C15901=""),"NO",1)</f>
        <v>NO</v>
      </c>
      <c r="B15905" s="18"/>
      <c r="E15905" s="330"/>
      <c r="F15905" s="60" t="str">
        <f>+$F$30</f>
        <v>EXPERIENCIA APORTADA</v>
      </c>
      <c r="G15905" s="340" t="s">
        <v>124</v>
      </c>
      <c r="H15905" s="341"/>
      <c r="I15905" s="341"/>
      <c r="J15905" s="341"/>
      <c r="K15905" s="341"/>
      <c r="L15905" s="342"/>
    </row>
    <row r="15906" spans="1:12" hidden="1" x14ac:dyDescent="0.3">
      <c r="A15906" s="18" t="str">
        <f>+IF(OR(C15901=""),"NO",1)</f>
        <v>NO</v>
      </c>
      <c r="B15906" s="18"/>
      <c r="E15906" s="331"/>
      <c r="F15906" s="62" t="str">
        <f>+$F$31</f>
        <v>OBSERVACIÓN</v>
      </c>
      <c r="G15906" s="343" t="s">
        <v>124</v>
      </c>
      <c r="H15906" s="344"/>
      <c r="I15906" s="344"/>
      <c r="J15906" s="344"/>
      <c r="K15906" s="344"/>
      <c r="L15906" s="345"/>
    </row>
    <row r="15907" spans="1:12" ht="8.5" hidden="1" customHeight="1" x14ac:dyDescent="0.3">
      <c r="A15907" s="18" t="str">
        <f>+IF(OR(C15901=""),"NO",1)</f>
        <v>NO</v>
      </c>
      <c r="B15907" s="18"/>
      <c r="E15907" s="49"/>
      <c r="F15907" s="50"/>
      <c r="G15907" s="51"/>
      <c r="H15907" s="51"/>
      <c r="I15907" s="51"/>
      <c r="J15907" s="51"/>
      <c r="K15907" s="51"/>
      <c r="L15907" s="52"/>
    </row>
    <row r="15908" spans="1:12" hidden="1" x14ac:dyDescent="0.3">
      <c r="A15908" s="18" t="str">
        <f t="shared" ref="A15908" si="5334">+IF(OR(C15908=""),"NO",1)</f>
        <v>NO</v>
      </c>
      <c r="B15908" s="18"/>
      <c r="C15908" s="1" t="s">
        <v>124</v>
      </c>
      <c r="E15908" s="329">
        <v>2</v>
      </c>
      <c r="F15908" s="53" t="str">
        <f>+$F$26</f>
        <v>OBJETO</v>
      </c>
      <c r="G15908" s="332" t="s">
        <v>124</v>
      </c>
      <c r="H15908" s="333"/>
      <c r="I15908" s="333"/>
      <c r="J15908" s="333"/>
      <c r="K15908" s="333"/>
      <c r="L15908" s="334"/>
    </row>
    <row r="15909" spans="1:12" hidden="1" x14ac:dyDescent="0.3">
      <c r="A15909" s="18" t="str">
        <f t="shared" ref="A15909" si="5335">+IF(OR(C15908=""),"NO",1)</f>
        <v>NO</v>
      </c>
      <c r="B15909" s="18"/>
      <c r="E15909" s="330"/>
      <c r="F15909" s="54" t="str">
        <f>+$F$27</f>
        <v>CONTRATANTE</v>
      </c>
      <c r="G15909" s="335" t="s">
        <v>124</v>
      </c>
      <c r="H15909" s="310"/>
      <c r="I15909" s="310"/>
      <c r="J15909" s="310"/>
      <c r="K15909" s="310"/>
      <c r="L15909" s="336"/>
    </row>
    <row r="15910" spans="1:12" hidden="1" x14ac:dyDescent="0.3">
      <c r="A15910" s="18" t="str">
        <f t="shared" ref="A15910" si="5336">+IF(OR(C15908=""),"NO",1)</f>
        <v>NO</v>
      </c>
      <c r="B15910" s="18"/>
      <c r="E15910" s="330"/>
      <c r="F15910" s="54" t="str">
        <f>+$F$28</f>
        <v>APORTANTE</v>
      </c>
      <c r="G15910" s="337" t="s">
        <v>124</v>
      </c>
      <c r="H15910" s="338"/>
      <c r="I15910" s="338"/>
      <c r="J15910" s="338"/>
      <c r="K15910" s="338"/>
      <c r="L15910" s="339"/>
    </row>
    <row r="15911" spans="1:12" hidden="1" x14ac:dyDescent="0.3">
      <c r="A15911" s="18" t="str">
        <f t="shared" ref="A15911" si="5337">+IF(OR(C15908=""),"NO",1)</f>
        <v>NO</v>
      </c>
      <c r="B15911" s="18"/>
      <c r="E15911" s="330"/>
      <c r="F15911" s="54" t="str">
        <f>+$F$29</f>
        <v>VALOR /SMMLV)</v>
      </c>
      <c r="G15911" s="55" t="s">
        <v>124</v>
      </c>
      <c r="H15911" s="56" t="str">
        <f>+$H$29</f>
        <v>% PART..</v>
      </c>
      <c r="I15911" s="57" t="s">
        <v>124</v>
      </c>
      <c r="J15911" s="58" t="str">
        <f>+$J$29</f>
        <v>VALOR ACREDITADO</v>
      </c>
      <c r="K15911" s="59"/>
      <c r="L15911" s="47" t="s">
        <v>124</v>
      </c>
    </row>
    <row r="15912" spans="1:12" hidden="1" x14ac:dyDescent="0.3">
      <c r="A15912" s="18" t="str">
        <f t="shared" ref="A15912" si="5338">+IF(OR(C15908=""),"NO",1)</f>
        <v>NO</v>
      </c>
      <c r="B15912" s="18"/>
      <c r="E15912" s="330"/>
      <c r="F15912" s="60" t="str">
        <f>+$F$30</f>
        <v>EXPERIENCIA APORTADA</v>
      </c>
      <c r="G15912" s="340" t="s">
        <v>124</v>
      </c>
      <c r="H15912" s="341"/>
      <c r="I15912" s="341"/>
      <c r="J15912" s="341"/>
      <c r="K15912" s="341"/>
      <c r="L15912" s="342"/>
    </row>
    <row r="15913" spans="1:12" hidden="1" x14ac:dyDescent="0.3">
      <c r="A15913" s="18" t="str">
        <f t="shared" ref="A15913" si="5339">+IF(OR(C15908=""),"NO",1)</f>
        <v>NO</v>
      </c>
      <c r="B15913" s="18"/>
      <c r="E15913" s="331"/>
      <c r="F15913" s="62" t="str">
        <f>+$F$31</f>
        <v>OBSERVACIÓN</v>
      </c>
      <c r="G15913" s="343" t="s">
        <v>124</v>
      </c>
      <c r="H15913" s="344"/>
      <c r="I15913" s="344"/>
      <c r="J15913" s="344"/>
      <c r="K15913" s="344"/>
      <c r="L15913" s="345"/>
    </row>
    <row r="15914" spans="1:12" ht="8.5" hidden="1" customHeight="1" x14ac:dyDescent="0.3">
      <c r="A15914" s="18" t="str">
        <f t="shared" ref="A15914" si="5340">+IF(OR(C15908=""),"NO",1)</f>
        <v>NO</v>
      </c>
      <c r="B15914" s="18"/>
      <c r="E15914" s="49"/>
      <c r="F15914" s="50"/>
      <c r="G15914" s="51"/>
      <c r="H15914" s="51"/>
      <c r="I15914" s="51"/>
      <c r="J15914" s="51"/>
      <c r="K15914" s="51"/>
      <c r="L15914" s="52"/>
    </row>
    <row r="15915" spans="1:12" hidden="1" x14ac:dyDescent="0.3">
      <c r="A15915" s="18" t="str">
        <f t="shared" ref="A15915" si="5341">+IF(OR(C15915=""),"NO",1)</f>
        <v>NO</v>
      </c>
      <c r="B15915" s="18"/>
      <c r="C15915" s="1" t="s">
        <v>124</v>
      </c>
      <c r="E15915" s="329">
        <v>3</v>
      </c>
      <c r="F15915" s="53" t="str">
        <f>+$F$26</f>
        <v>OBJETO</v>
      </c>
      <c r="G15915" s="332" t="s">
        <v>124</v>
      </c>
      <c r="H15915" s="333"/>
      <c r="I15915" s="333"/>
      <c r="J15915" s="333"/>
      <c r="K15915" s="333"/>
      <c r="L15915" s="334"/>
    </row>
    <row r="15916" spans="1:12" hidden="1" x14ac:dyDescent="0.3">
      <c r="A15916" s="18" t="str">
        <f t="shared" ref="A15916" si="5342">+IF(OR(C15915=""),"NO",1)</f>
        <v>NO</v>
      </c>
      <c r="B15916" s="18"/>
      <c r="E15916" s="330"/>
      <c r="F15916" s="54" t="str">
        <f>+$F$27</f>
        <v>CONTRATANTE</v>
      </c>
      <c r="G15916" s="335" t="s">
        <v>124</v>
      </c>
      <c r="H15916" s="310"/>
      <c r="I15916" s="310"/>
      <c r="J15916" s="310"/>
      <c r="K15916" s="310"/>
      <c r="L15916" s="336"/>
    </row>
    <row r="15917" spans="1:12" hidden="1" x14ac:dyDescent="0.3">
      <c r="A15917" s="18" t="str">
        <f t="shared" ref="A15917" si="5343">+IF(OR(C15915=""),"NO",1)</f>
        <v>NO</v>
      </c>
      <c r="B15917" s="18"/>
      <c r="E15917" s="330"/>
      <c r="F15917" s="54" t="str">
        <f>+$F$28</f>
        <v>APORTANTE</v>
      </c>
      <c r="G15917" s="337" t="s">
        <v>124</v>
      </c>
      <c r="H15917" s="338"/>
      <c r="I15917" s="338"/>
      <c r="J15917" s="338"/>
      <c r="K15917" s="338"/>
      <c r="L15917" s="339"/>
    </row>
    <row r="15918" spans="1:12" hidden="1" x14ac:dyDescent="0.3">
      <c r="A15918" s="18" t="str">
        <f t="shared" ref="A15918" si="5344">+IF(OR(C15915=""),"NO",1)</f>
        <v>NO</v>
      </c>
      <c r="B15918" s="18"/>
      <c r="E15918" s="330"/>
      <c r="F15918" s="54" t="str">
        <f>+$F$29</f>
        <v>VALOR /SMMLV)</v>
      </c>
      <c r="G15918" s="55" t="s">
        <v>124</v>
      </c>
      <c r="H15918" s="56" t="str">
        <f>+$H$29</f>
        <v>% PART..</v>
      </c>
      <c r="I15918" s="57" t="s">
        <v>124</v>
      </c>
      <c r="J15918" s="58" t="str">
        <f>+$J$29</f>
        <v>VALOR ACREDITADO</v>
      </c>
      <c r="K15918" s="59"/>
      <c r="L15918" s="47" t="s">
        <v>124</v>
      </c>
    </row>
    <row r="15919" spans="1:12" hidden="1" x14ac:dyDescent="0.3">
      <c r="A15919" s="18" t="str">
        <f t="shared" ref="A15919" si="5345">+IF(OR(C15915=""),"NO",1)</f>
        <v>NO</v>
      </c>
      <c r="B15919" s="18"/>
      <c r="E15919" s="330"/>
      <c r="F15919" s="60" t="str">
        <f>+$F$30</f>
        <v>EXPERIENCIA APORTADA</v>
      </c>
      <c r="G15919" s="340" t="s">
        <v>124</v>
      </c>
      <c r="H15919" s="341"/>
      <c r="I15919" s="341"/>
      <c r="J15919" s="341"/>
      <c r="K15919" s="341"/>
      <c r="L15919" s="342"/>
    </row>
    <row r="15920" spans="1:12" hidden="1" x14ac:dyDescent="0.3">
      <c r="A15920" s="18" t="str">
        <f t="shared" ref="A15920" si="5346">+IF(OR(C15915=""),"NO",1)</f>
        <v>NO</v>
      </c>
      <c r="B15920" s="18"/>
      <c r="E15920" s="331"/>
      <c r="F15920" s="62" t="str">
        <f>+$F$31</f>
        <v>OBSERVACIÓN</v>
      </c>
      <c r="G15920" s="343" t="s">
        <v>124</v>
      </c>
      <c r="H15920" s="344"/>
      <c r="I15920" s="344"/>
      <c r="J15920" s="344"/>
      <c r="K15920" s="344"/>
      <c r="L15920" s="345"/>
    </row>
    <row r="15921" spans="1:12" ht="8.5" hidden="1" customHeight="1" x14ac:dyDescent="0.3">
      <c r="A15921" s="18" t="str">
        <f t="shared" ref="A15921" si="5347">+IF(OR(C15915=""),"NO",1)</f>
        <v>NO</v>
      </c>
      <c r="B15921" s="18"/>
      <c r="E15921" s="49"/>
      <c r="F15921" s="50"/>
      <c r="G15921" s="51"/>
      <c r="H15921" s="51"/>
      <c r="I15921" s="51"/>
      <c r="J15921" s="51"/>
      <c r="K15921" s="51"/>
      <c r="L15921" s="52"/>
    </row>
    <row r="15922" spans="1:12" hidden="1" x14ac:dyDescent="0.3">
      <c r="A15922" s="18" t="str">
        <f t="shared" ref="A15922" si="5348">+IF(OR(C15922=""),"NO",1)</f>
        <v>NO</v>
      </c>
      <c r="B15922" s="18"/>
      <c r="C15922" s="1" t="s">
        <v>124</v>
      </c>
      <c r="E15922" s="329">
        <v>4</v>
      </c>
      <c r="F15922" s="53" t="str">
        <f>+$F$26</f>
        <v>OBJETO</v>
      </c>
      <c r="G15922" s="332" t="s">
        <v>124</v>
      </c>
      <c r="H15922" s="333"/>
      <c r="I15922" s="333"/>
      <c r="J15922" s="333"/>
      <c r="K15922" s="333"/>
      <c r="L15922" s="334"/>
    </row>
    <row r="15923" spans="1:12" hidden="1" x14ac:dyDescent="0.3">
      <c r="A15923" s="18" t="str">
        <f t="shared" ref="A15923" si="5349">+IF(OR(C15922=""),"NO",1)</f>
        <v>NO</v>
      </c>
      <c r="B15923" s="18"/>
      <c r="E15923" s="330"/>
      <c r="F15923" s="54" t="str">
        <f>+$F$27</f>
        <v>CONTRATANTE</v>
      </c>
      <c r="G15923" s="335" t="s">
        <v>124</v>
      </c>
      <c r="H15923" s="310"/>
      <c r="I15923" s="310"/>
      <c r="J15923" s="310"/>
      <c r="K15923" s="310"/>
      <c r="L15923" s="336"/>
    </row>
    <row r="15924" spans="1:12" hidden="1" x14ac:dyDescent="0.3">
      <c r="A15924" s="18" t="str">
        <f t="shared" ref="A15924" si="5350">+IF(OR(C15922=""),"NO",1)</f>
        <v>NO</v>
      </c>
      <c r="B15924" s="18"/>
      <c r="E15924" s="330"/>
      <c r="F15924" s="54" t="str">
        <f>+$F$28</f>
        <v>APORTANTE</v>
      </c>
      <c r="G15924" s="337" t="s">
        <v>124</v>
      </c>
      <c r="H15924" s="338"/>
      <c r="I15924" s="338"/>
      <c r="J15924" s="338"/>
      <c r="K15924" s="338"/>
      <c r="L15924" s="339"/>
    </row>
    <row r="15925" spans="1:12" hidden="1" x14ac:dyDescent="0.3">
      <c r="A15925" s="18" t="str">
        <f t="shared" ref="A15925" si="5351">+IF(OR(C15922=""),"NO",1)</f>
        <v>NO</v>
      </c>
      <c r="B15925" s="18"/>
      <c r="E15925" s="330"/>
      <c r="F15925" s="54" t="str">
        <f>+$F$29</f>
        <v>VALOR /SMMLV)</v>
      </c>
      <c r="G15925" s="55" t="s">
        <v>124</v>
      </c>
      <c r="H15925" s="56" t="str">
        <f>+$H$29</f>
        <v>% PART..</v>
      </c>
      <c r="I15925" s="57" t="s">
        <v>124</v>
      </c>
      <c r="J15925" s="58" t="str">
        <f>+$J$29</f>
        <v>VALOR ACREDITADO</v>
      </c>
      <c r="K15925" s="59"/>
      <c r="L15925" s="47" t="s">
        <v>124</v>
      </c>
    </row>
    <row r="15926" spans="1:12" hidden="1" x14ac:dyDescent="0.3">
      <c r="A15926" s="18" t="str">
        <f t="shared" ref="A15926" si="5352">+IF(OR(C15922=""),"NO",1)</f>
        <v>NO</v>
      </c>
      <c r="B15926" s="18"/>
      <c r="E15926" s="330"/>
      <c r="F15926" s="60" t="str">
        <f>+$F$30</f>
        <v>EXPERIENCIA APORTADA</v>
      </c>
      <c r="G15926" s="340" t="s">
        <v>124</v>
      </c>
      <c r="H15926" s="341"/>
      <c r="I15926" s="341"/>
      <c r="J15926" s="341"/>
      <c r="K15926" s="341"/>
      <c r="L15926" s="342"/>
    </row>
    <row r="15927" spans="1:12" hidden="1" x14ac:dyDescent="0.3">
      <c r="A15927" s="18" t="str">
        <f t="shared" ref="A15927" si="5353">+IF(OR(C15922=""),"NO",1)</f>
        <v>NO</v>
      </c>
      <c r="B15927" s="18"/>
      <c r="E15927" s="331"/>
      <c r="F15927" s="62" t="str">
        <f>+$F$31</f>
        <v>OBSERVACIÓN</v>
      </c>
      <c r="G15927" s="343" t="s">
        <v>124</v>
      </c>
      <c r="H15927" s="344"/>
      <c r="I15927" s="344"/>
      <c r="J15927" s="344"/>
      <c r="K15927" s="344"/>
      <c r="L15927" s="345"/>
    </row>
    <row r="15928" spans="1:12" ht="8.5" hidden="1" customHeight="1" x14ac:dyDescent="0.3">
      <c r="A15928" s="18" t="str">
        <f t="shared" ref="A15928" si="5354">+IF(OR(C15922=""),"NO",1)</f>
        <v>NO</v>
      </c>
      <c r="B15928" s="18"/>
      <c r="E15928" s="49"/>
      <c r="F15928" s="50"/>
      <c r="G15928" s="51"/>
      <c r="H15928" s="51"/>
      <c r="I15928" s="51"/>
      <c r="J15928" s="51"/>
      <c r="K15928" s="51"/>
      <c r="L15928" s="52"/>
    </row>
    <row r="15929" spans="1:12" hidden="1" x14ac:dyDescent="0.3">
      <c r="A15929" s="18" t="str">
        <f t="shared" ref="A15929" si="5355">+IF(OR(C15929=""),"NO",1)</f>
        <v>NO</v>
      </c>
      <c r="B15929" s="18"/>
      <c r="C15929" s="1" t="s">
        <v>124</v>
      </c>
      <c r="E15929" s="329">
        <v>5</v>
      </c>
      <c r="F15929" s="53" t="str">
        <f>+$F$26</f>
        <v>OBJETO</v>
      </c>
      <c r="G15929" s="332" t="s">
        <v>124</v>
      </c>
      <c r="H15929" s="333"/>
      <c r="I15929" s="333"/>
      <c r="J15929" s="333"/>
      <c r="K15929" s="333"/>
      <c r="L15929" s="334"/>
    </row>
    <row r="15930" spans="1:12" hidden="1" x14ac:dyDescent="0.3">
      <c r="A15930" s="18" t="str">
        <f t="shared" ref="A15930" si="5356">+IF(OR(C15929=""),"NO",1)</f>
        <v>NO</v>
      </c>
      <c r="B15930" s="18"/>
      <c r="E15930" s="330"/>
      <c r="F15930" s="54" t="str">
        <f>+$F$27</f>
        <v>CONTRATANTE</v>
      </c>
      <c r="G15930" s="335" t="s">
        <v>124</v>
      </c>
      <c r="H15930" s="310"/>
      <c r="I15930" s="310"/>
      <c r="J15930" s="310"/>
      <c r="K15930" s="310"/>
      <c r="L15930" s="336"/>
    </row>
    <row r="15931" spans="1:12" hidden="1" x14ac:dyDescent="0.3">
      <c r="A15931" s="18" t="str">
        <f t="shared" ref="A15931" si="5357">+IF(OR(C15929=""),"NO",1)</f>
        <v>NO</v>
      </c>
      <c r="B15931" s="18"/>
      <c r="E15931" s="330"/>
      <c r="F15931" s="54" t="str">
        <f>+$F$28</f>
        <v>APORTANTE</v>
      </c>
      <c r="G15931" s="337" t="s">
        <v>124</v>
      </c>
      <c r="H15931" s="338"/>
      <c r="I15931" s="338"/>
      <c r="J15931" s="338"/>
      <c r="K15931" s="338"/>
      <c r="L15931" s="339"/>
    </row>
    <row r="15932" spans="1:12" hidden="1" x14ac:dyDescent="0.3">
      <c r="A15932" s="18" t="str">
        <f t="shared" ref="A15932" si="5358">+IF(OR(C15929=""),"NO",1)</f>
        <v>NO</v>
      </c>
      <c r="B15932" s="18"/>
      <c r="E15932" s="330"/>
      <c r="F15932" s="54" t="str">
        <f>+$F$29</f>
        <v>VALOR /SMMLV)</v>
      </c>
      <c r="G15932" s="55" t="s">
        <v>124</v>
      </c>
      <c r="H15932" s="56" t="str">
        <f>+$H$29</f>
        <v>% PART..</v>
      </c>
      <c r="I15932" s="57" t="s">
        <v>124</v>
      </c>
      <c r="J15932" s="58" t="str">
        <f>+$J$29</f>
        <v>VALOR ACREDITADO</v>
      </c>
      <c r="K15932" s="59"/>
      <c r="L15932" s="47" t="s">
        <v>124</v>
      </c>
    </row>
    <row r="15933" spans="1:12" hidden="1" x14ac:dyDescent="0.3">
      <c r="A15933" s="18" t="str">
        <f t="shared" ref="A15933" si="5359">+IF(OR(C15929=""),"NO",1)</f>
        <v>NO</v>
      </c>
      <c r="B15933" s="18"/>
      <c r="E15933" s="330"/>
      <c r="F15933" s="60" t="str">
        <f>+$F$30</f>
        <v>EXPERIENCIA APORTADA</v>
      </c>
      <c r="G15933" s="340" t="s">
        <v>124</v>
      </c>
      <c r="H15933" s="341"/>
      <c r="I15933" s="341"/>
      <c r="J15933" s="341"/>
      <c r="K15933" s="341"/>
      <c r="L15933" s="342"/>
    </row>
    <row r="15934" spans="1:12" hidden="1" x14ac:dyDescent="0.3">
      <c r="A15934" s="18" t="str">
        <f t="shared" ref="A15934" si="5360">+IF(OR(C15929=""),"NO",1)</f>
        <v>NO</v>
      </c>
      <c r="B15934" s="18"/>
      <c r="E15934" s="331"/>
      <c r="F15934" s="62" t="str">
        <f>+$F$31</f>
        <v>OBSERVACIÓN</v>
      </c>
      <c r="G15934" s="343" t="s">
        <v>124</v>
      </c>
      <c r="H15934" s="344"/>
      <c r="I15934" s="344"/>
      <c r="J15934" s="344"/>
      <c r="K15934" s="344"/>
      <c r="L15934" s="345"/>
    </row>
    <row r="15935" spans="1:12" ht="8.5" hidden="1" customHeight="1" x14ac:dyDescent="0.3">
      <c r="A15935" s="18" t="str">
        <f t="shared" ref="A15935" si="5361">+IF(OR(C15929=""),"NO",1)</f>
        <v>NO</v>
      </c>
      <c r="B15935" s="18"/>
      <c r="E15935" s="49"/>
      <c r="F15935" s="50"/>
      <c r="G15935" s="51"/>
      <c r="H15935" s="51"/>
      <c r="I15935" s="51"/>
      <c r="J15935" s="51"/>
      <c r="K15935" s="51"/>
      <c r="L15935" s="52"/>
    </row>
    <row r="15936" spans="1:12" hidden="1" x14ac:dyDescent="0.3">
      <c r="A15936" s="18" t="str">
        <f t="shared" ref="A15936" si="5362">+IF(OR(C15936=""),"NO",1)</f>
        <v>NO</v>
      </c>
      <c r="B15936" s="18"/>
      <c r="C15936" s="1" t="s">
        <v>124</v>
      </c>
      <c r="E15936" s="329">
        <v>6</v>
      </c>
      <c r="F15936" s="53" t="str">
        <f>+$F$26</f>
        <v>OBJETO</v>
      </c>
      <c r="G15936" s="332" t="s">
        <v>124</v>
      </c>
      <c r="H15936" s="333"/>
      <c r="I15936" s="333"/>
      <c r="J15936" s="333"/>
      <c r="K15936" s="333"/>
      <c r="L15936" s="334"/>
    </row>
    <row r="15937" spans="1:12" hidden="1" x14ac:dyDescent="0.3">
      <c r="A15937" s="18" t="str">
        <f t="shared" ref="A15937" si="5363">+IF(OR(C15936=""),"NO",1)</f>
        <v>NO</v>
      </c>
      <c r="B15937" s="18"/>
      <c r="E15937" s="330"/>
      <c r="F15937" s="54" t="str">
        <f>+$F$27</f>
        <v>CONTRATANTE</v>
      </c>
      <c r="G15937" s="335" t="s">
        <v>124</v>
      </c>
      <c r="H15937" s="310"/>
      <c r="I15937" s="310"/>
      <c r="J15937" s="310"/>
      <c r="K15937" s="310"/>
      <c r="L15937" s="336"/>
    </row>
    <row r="15938" spans="1:12" hidden="1" x14ac:dyDescent="0.3">
      <c r="A15938" s="18" t="str">
        <f t="shared" ref="A15938" si="5364">+IF(OR(C15936=""),"NO",1)</f>
        <v>NO</v>
      </c>
      <c r="B15938" s="18"/>
      <c r="E15938" s="330"/>
      <c r="F15938" s="54" t="str">
        <f>+$F$28</f>
        <v>APORTANTE</v>
      </c>
      <c r="G15938" s="337" t="s">
        <v>124</v>
      </c>
      <c r="H15938" s="338"/>
      <c r="I15938" s="338"/>
      <c r="J15938" s="338"/>
      <c r="K15938" s="338"/>
      <c r="L15938" s="339"/>
    </row>
    <row r="15939" spans="1:12" hidden="1" x14ac:dyDescent="0.3">
      <c r="A15939" s="18" t="str">
        <f t="shared" ref="A15939" si="5365">+IF(OR(C15936=""),"NO",1)</f>
        <v>NO</v>
      </c>
      <c r="B15939" s="18"/>
      <c r="E15939" s="330"/>
      <c r="F15939" s="54" t="str">
        <f>+$F$29</f>
        <v>VALOR /SMMLV)</v>
      </c>
      <c r="G15939" s="55" t="s">
        <v>124</v>
      </c>
      <c r="H15939" s="56" t="str">
        <f>+$H$29</f>
        <v>% PART..</v>
      </c>
      <c r="I15939" s="57" t="s">
        <v>124</v>
      </c>
      <c r="J15939" s="58" t="str">
        <f>+$J$29</f>
        <v>VALOR ACREDITADO</v>
      </c>
      <c r="K15939" s="59"/>
      <c r="L15939" s="47" t="s">
        <v>124</v>
      </c>
    </row>
    <row r="15940" spans="1:12" hidden="1" x14ac:dyDescent="0.3">
      <c r="A15940" s="18" t="str">
        <f t="shared" ref="A15940" si="5366">+IF(OR(C15936=""),"NO",1)</f>
        <v>NO</v>
      </c>
      <c r="B15940" s="18"/>
      <c r="E15940" s="330"/>
      <c r="F15940" s="60" t="str">
        <f>+$F$30</f>
        <v>EXPERIENCIA APORTADA</v>
      </c>
      <c r="G15940" s="340" t="s">
        <v>124</v>
      </c>
      <c r="H15940" s="341"/>
      <c r="I15940" s="341"/>
      <c r="J15940" s="341"/>
      <c r="K15940" s="341"/>
      <c r="L15940" s="342"/>
    </row>
    <row r="15941" spans="1:12" hidden="1" x14ac:dyDescent="0.3">
      <c r="A15941" s="18" t="str">
        <f t="shared" ref="A15941" si="5367">+IF(OR(C15936=""),"NO",1)</f>
        <v>NO</v>
      </c>
      <c r="B15941" s="18"/>
      <c r="E15941" s="331"/>
      <c r="F15941" s="62" t="str">
        <f>+$F$31</f>
        <v>OBSERVACIÓN</v>
      </c>
      <c r="G15941" s="343" t="s">
        <v>124</v>
      </c>
      <c r="H15941" s="344"/>
      <c r="I15941" s="344"/>
      <c r="J15941" s="344"/>
      <c r="K15941" s="344"/>
      <c r="L15941" s="345"/>
    </row>
    <row r="15942" spans="1:12" ht="8.5" hidden="1" customHeight="1" x14ac:dyDescent="0.3">
      <c r="A15942" s="18" t="str">
        <f t="shared" ref="A15942" si="5368">+IF(OR(C15936=""),"NO",1)</f>
        <v>NO</v>
      </c>
      <c r="B15942" s="18"/>
      <c r="E15942" s="49"/>
      <c r="F15942" s="50"/>
      <c r="G15942" s="51"/>
      <c r="H15942" s="51"/>
      <c r="I15942" s="51"/>
      <c r="J15942" s="51"/>
      <c r="K15942" s="51"/>
      <c r="L15942" s="52"/>
    </row>
    <row r="15943" spans="1:12" hidden="1" x14ac:dyDescent="0.3">
      <c r="A15943" s="18" t="str">
        <f t="shared" ref="A15943" si="5369">+IF(OR(C15943=""),"NO",1)</f>
        <v>NO</v>
      </c>
      <c r="B15943" s="18"/>
      <c r="C15943" s="1" t="s">
        <v>124</v>
      </c>
      <c r="E15943" s="329">
        <v>7</v>
      </c>
      <c r="F15943" s="53" t="str">
        <f>+$F$26</f>
        <v>OBJETO</v>
      </c>
      <c r="G15943" s="332" t="s">
        <v>124</v>
      </c>
      <c r="H15943" s="333"/>
      <c r="I15943" s="333"/>
      <c r="J15943" s="333"/>
      <c r="K15943" s="333"/>
      <c r="L15943" s="334"/>
    </row>
    <row r="15944" spans="1:12" hidden="1" x14ac:dyDescent="0.3">
      <c r="A15944" s="18" t="str">
        <f t="shared" ref="A15944" si="5370">+IF(OR(C15943=""),"NO",1)</f>
        <v>NO</v>
      </c>
      <c r="B15944" s="18"/>
      <c r="E15944" s="330"/>
      <c r="F15944" s="54" t="str">
        <f>+$F$27</f>
        <v>CONTRATANTE</v>
      </c>
      <c r="G15944" s="335" t="s">
        <v>124</v>
      </c>
      <c r="H15944" s="310"/>
      <c r="I15944" s="310"/>
      <c r="J15944" s="310"/>
      <c r="K15944" s="310"/>
      <c r="L15944" s="336"/>
    </row>
    <row r="15945" spans="1:12" hidden="1" x14ac:dyDescent="0.3">
      <c r="A15945" s="18" t="str">
        <f t="shared" ref="A15945" si="5371">+IF(OR(C15943=""),"NO",1)</f>
        <v>NO</v>
      </c>
      <c r="B15945" s="18"/>
      <c r="E15945" s="330"/>
      <c r="F15945" s="54" t="str">
        <f>+$F$28</f>
        <v>APORTANTE</v>
      </c>
      <c r="G15945" s="337" t="s">
        <v>124</v>
      </c>
      <c r="H15945" s="338"/>
      <c r="I15945" s="338"/>
      <c r="J15945" s="338"/>
      <c r="K15945" s="338"/>
      <c r="L15945" s="339"/>
    </row>
    <row r="15946" spans="1:12" hidden="1" x14ac:dyDescent="0.3">
      <c r="A15946" s="18" t="str">
        <f t="shared" ref="A15946" si="5372">+IF(OR(C15943=""),"NO",1)</f>
        <v>NO</v>
      </c>
      <c r="B15946" s="18"/>
      <c r="E15946" s="330"/>
      <c r="F15946" s="54" t="str">
        <f>+$F$29</f>
        <v>VALOR /SMMLV)</v>
      </c>
      <c r="G15946" s="55" t="s">
        <v>124</v>
      </c>
      <c r="H15946" s="56" t="str">
        <f>+$H$29</f>
        <v>% PART..</v>
      </c>
      <c r="I15946" s="57" t="s">
        <v>124</v>
      </c>
      <c r="J15946" s="58" t="str">
        <f>+$J$29</f>
        <v>VALOR ACREDITADO</v>
      </c>
      <c r="K15946" s="59"/>
      <c r="L15946" s="47" t="s">
        <v>124</v>
      </c>
    </row>
    <row r="15947" spans="1:12" hidden="1" x14ac:dyDescent="0.3">
      <c r="A15947" s="18" t="str">
        <f t="shared" ref="A15947" si="5373">+IF(OR(C15943=""),"NO",1)</f>
        <v>NO</v>
      </c>
      <c r="B15947" s="18"/>
      <c r="E15947" s="330"/>
      <c r="F15947" s="60" t="str">
        <f>+$F$30</f>
        <v>EXPERIENCIA APORTADA</v>
      </c>
      <c r="G15947" s="340" t="s">
        <v>124</v>
      </c>
      <c r="H15947" s="341"/>
      <c r="I15947" s="341"/>
      <c r="J15947" s="341"/>
      <c r="K15947" s="341"/>
      <c r="L15947" s="342"/>
    </row>
    <row r="15948" spans="1:12" hidden="1" x14ac:dyDescent="0.3">
      <c r="A15948" s="18" t="str">
        <f t="shared" ref="A15948" si="5374">+IF(OR(C15943=""),"NO",1)</f>
        <v>NO</v>
      </c>
      <c r="B15948" s="18"/>
      <c r="E15948" s="331"/>
      <c r="F15948" s="62" t="str">
        <f>+$F$31</f>
        <v>OBSERVACIÓN</v>
      </c>
      <c r="G15948" s="343" t="s">
        <v>124</v>
      </c>
      <c r="H15948" s="344"/>
      <c r="I15948" s="344"/>
      <c r="J15948" s="344"/>
      <c r="K15948" s="344"/>
      <c r="L15948" s="345"/>
    </row>
    <row r="15949" spans="1:12" hidden="1" x14ac:dyDescent="0.3">
      <c r="A15949" s="18" t="str">
        <f t="shared" ref="A15949" si="5375">+IF(OR(C15943=""),"NO",1)</f>
        <v>NO</v>
      </c>
      <c r="B15949" s="18"/>
      <c r="E15949" s="49"/>
      <c r="F15949" s="50"/>
      <c r="G15949" s="51"/>
      <c r="H15949" s="51"/>
      <c r="I15949" s="51"/>
      <c r="J15949" s="51"/>
      <c r="K15949" s="51"/>
      <c r="L15949" s="52"/>
    </row>
    <row r="15950" spans="1:12" hidden="1" x14ac:dyDescent="0.3">
      <c r="A15950" s="1" t="str">
        <f>+A15885</f>
        <v>NO</v>
      </c>
      <c r="C15950" s="1" t="str">
        <f>"N"&amp;C15885</f>
        <v>N</v>
      </c>
      <c r="E15950" s="63"/>
      <c r="F15950" s="64" t="str">
        <f>+$F$75</f>
        <v>TOTAL DE CONTRATOS PRESENTADOS VÁLIDOS QUE CUMPLEN EXPERIENCIA ACREDITADA:</v>
      </c>
      <c r="G15950" s="65"/>
      <c r="H15950" s="65"/>
      <c r="I15950" s="65"/>
      <c r="J15950" s="66"/>
      <c r="K15950" s="65"/>
      <c r="L15950" s="67" t="s">
        <v>124</v>
      </c>
    </row>
    <row r="15951" spans="1:12" ht="6.65" hidden="1" customHeight="1" x14ac:dyDescent="0.3">
      <c r="A15951" s="1" t="str">
        <f>+A15885</f>
        <v>NO</v>
      </c>
      <c r="E15951" s="51"/>
      <c r="F15951" s="50"/>
      <c r="G15951" s="51"/>
      <c r="H15951" s="51"/>
      <c r="I15951" s="51"/>
      <c r="J15951" s="51"/>
      <c r="K15951" s="51"/>
      <c r="L15951" s="51"/>
    </row>
    <row r="15952" spans="1:12" hidden="1" x14ac:dyDescent="0.3">
      <c r="A15952" s="1" t="str">
        <f>+A15885</f>
        <v>NO</v>
      </c>
      <c r="E15952" s="63"/>
      <c r="F15952" s="63" t="str">
        <f>+$F$77</f>
        <v>ACREDITA SUMINISTRO E INSTALACIÓN DE MOBILIARIO POR LO MENOS EN UN (1) CONTRATO VÁLIDO</v>
      </c>
      <c r="G15952" s="65"/>
      <c r="H15952" s="65"/>
      <c r="I15952" s="65"/>
      <c r="J15952" s="66"/>
      <c r="K15952" s="65"/>
      <c r="L15952" s="68" t="s">
        <v>157</v>
      </c>
    </row>
    <row r="15953" spans="1:12" ht="5.15" hidden="1" customHeight="1" x14ac:dyDescent="0.3">
      <c r="A15953" s="1" t="str">
        <f>+A15885</f>
        <v>NO</v>
      </c>
      <c r="E15953" s="51"/>
      <c r="F15953" s="50"/>
      <c r="G15953" s="51"/>
      <c r="H15953" s="51"/>
      <c r="I15953" s="51"/>
      <c r="J15953" s="51"/>
      <c r="K15953" s="51"/>
      <c r="L15953" s="51"/>
    </row>
    <row r="15954" spans="1:12" ht="12.75" hidden="1" customHeight="1" x14ac:dyDescent="0.3">
      <c r="A15954" s="1" t="str">
        <f>+A15885</f>
        <v>NO</v>
      </c>
      <c r="E15954" s="69" t="str">
        <f>+$E$79</f>
        <v>EXPERIENCIA ESPECÍFICA NUMERAL 10.1.1 A</v>
      </c>
      <c r="F15954" s="70"/>
      <c r="G15954" s="70"/>
      <c r="H15954" s="70"/>
      <c r="I15954" s="70"/>
      <c r="J15954" s="70"/>
      <c r="K15954" s="70"/>
      <c r="L15954" s="71"/>
    </row>
    <row r="15955" spans="1:12" ht="26.5" hidden="1" customHeight="1" x14ac:dyDescent="0.3">
      <c r="A15955" s="1" t="str">
        <f>+A15885</f>
        <v>NO</v>
      </c>
      <c r="E15955" s="72"/>
      <c r="F15955" s="325" t="str">
        <f>+$F$80</f>
        <v>Por lo menos uno (1) de los contratos válidos aportados como experiencia general debe corresponder mínimo al 60% del presupuesto oficial del presente proceso de selección.  (SMMLV)</v>
      </c>
      <c r="G15955" s="326"/>
      <c r="H15955" s="326"/>
      <c r="I15955" s="326"/>
      <c r="J15955" s="326"/>
      <c r="K15955" s="73" t="s">
        <v>124</v>
      </c>
      <c r="L15955" s="74" t="s">
        <v>124</v>
      </c>
    </row>
    <row r="15956" spans="1:12" ht="23.5" hidden="1" customHeight="1" x14ac:dyDescent="0.3">
      <c r="A15956" s="1" t="str">
        <f>+A15885</f>
        <v>NO</v>
      </c>
      <c r="E15956" s="63"/>
      <c r="F15956" s="325" t="str">
        <f>+$F$81</f>
        <v xml:space="preserve">Deberá acreditarse en al menos uno (1) de los contratos válidos aportados como experiencia general una </v>
      </c>
      <c r="G15956" s="326"/>
      <c r="H15956" s="326"/>
      <c r="I15956" s="326"/>
      <c r="J15956" s="326"/>
      <c r="K15956" s="73" t="s">
        <v>124</v>
      </c>
      <c r="L15956" s="74" t="s">
        <v>124</v>
      </c>
    </row>
    <row r="15957" spans="1:12" ht="23.5" hidden="1" customHeight="1" x14ac:dyDescent="0.3">
      <c r="A15957" s="18" t="s">
        <v>30</v>
      </c>
      <c r="E15957" s="63"/>
      <c r="F15957" s="325" t="str">
        <f>+$F$82</f>
        <v xml:space="preserve">Deberá acreditarse en al menos uno (1) de los contratos válidos aportados interventoría a intervención de </v>
      </c>
      <c r="G15957" s="326"/>
      <c r="H15957" s="326"/>
      <c r="I15957" s="326"/>
      <c r="J15957" s="326"/>
      <c r="K15957" s="73">
        <f>+$K$82</f>
        <v>0</v>
      </c>
      <c r="L15957" s="74" t="s">
        <v>124</v>
      </c>
    </row>
    <row r="15958" spans="1:12" ht="36" hidden="1" customHeight="1" x14ac:dyDescent="0.3">
      <c r="A15958" s="18" t="s">
        <v>30</v>
      </c>
      <c r="E15958" s="63"/>
      <c r="F15958" s="325" t="str">
        <f>+$F$83</f>
        <v xml:space="preserve">Deberá acreditarse en al menos uno (1) de los contratos válidos aportados interventoría a intervención de </v>
      </c>
      <c r="G15958" s="326"/>
      <c r="H15958" s="326"/>
      <c r="I15958" s="326"/>
      <c r="J15958" s="326"/>
      <c r="K15958" s="75">
        <f>+$K$83</f>
        <v>0</v>
      </c>
      <c r="L15958" s="76" t="s">
        <v>124</v>
      </c>
    </row>
    <row r="15959" spans="1:12" hidden="1" x14ac:dyDescent="0.3">
      <c r="A15959" s="1" t="str">
        <f>+A15885</f>
        <v>NO</v>
      </c>
      <c r="E15959" s="51"/>
      <c r="F15959" s="50"/>
      <c r="G15959" s="51"/>
      <c r="H15959" s="51"/>
      <c r="I15959" s="51"/>
      <c r="J15959" s="51"/>
      <c r="K15959" s="51"/>
      <c r="L15959" s="51"/>
    </row>
    <row r="15960" spans="1:12" ht="12.75" hidden="1" customHeight="1" x14ac:dyDescent="0.3">
      <c r="A15960" s="1" t="str">
        <f>+A15885</f>
        <v>NO</v>
      </c>
      <c r="E15960" s="40" t="str">
        <f>+$E$85</f>
        <v>VALOR MÍNIMO A CERIFICAR % P.O EN SMMMLV. NUMERAL 3.9.1</v>
      </c>
      <c r="F15960" s="41"/>
      <c r="G15960" s="41"/>
      <c r="H15960" s="41"/>
      <c r="I15960" s="41"/>
      <c r="J15960" s="41"/>
      <c r="K15960" s="41"/>
      <c r="L15960" s="42"/>
    </row>
    <row r="15961" spans="1:12" hidden="1" x14ac:dyDescent="0.3">
      <c r="A15961" s="1" t="str">
        <f>+A15885</f>
        <v>NO</v>
      </c>
      <c r="C15961" s="1" t="str">
        <f>"M"&amp;C15885</f>
        <v>M</v>
      </c>
      <c r="E15961" s="77" t="str">
        <f>+$E$86</f>
        <v>100% P.O.</v>
      </c>
      <c r="F15961" s="78"/>
      <c r="G15961" s="61">
        <v>242.41716883554506</v>
      </c>
      <c r="H15961" s="124" t="str">
        <f>+$H$86</f>
        <v>TOTAL EJECUTADO DE CONTRATOS ACREDITADOS</v>
      </c>
      <c r="I15961" s="124"/>
      <c r="J15961" s="124"/>
      <c r="K15961" s="55" t="s">
        <v>124</v>
      </c>
      <c r="L15961" s="47" t="s">
        <v>124</v>
      </c>
    </row>
    <row r="15962" spans="1:12" hidden="1" x14ac:dyDescent="0.3">
      <c r="A15962" s="1" t="str">
        <f>+A15885</f>
        <v>NO</v>
      </c>
      <c r="E15962" s="39"/>
      <c r="F15962" s="39"/>
      <c r="G15962" s="39"/>
      <c r="H15962" s="39"/>
      <c r="I15962" s="39"/>
      <c r="J15962" s="39"/>
      <c r="K15962" s="39"/>
      <c r="L15962" s="39"/>
    </row>
    <row r="15963" spans="1:12" ht="12.75" hidden="1" customHeight="1" x14ac:dyDescent="0.3">
      <c r="A15963" s="18" t="s">
        <v>30</v>
      </c>
      <c r="B15963" s="18"/>
      <c r="E15963" s="40" t="str">
        <f>+$E$88</f>
        <v>CONSIDERACIONES PARA LA VALIDEZ DE LA EXPERIENCIA REQUERIDA: EXPERIENCIA PROPONENTES PLURALES NUMERAL 10.1.2 D</v>
      </c>
      <c r="F15963" s="41"/>
      <c r="G15963" s="41"/>
      <c r="H15963" s="41"/>
      <c r="I15963" s="41"/>
      <c r="J15963" s="41"/>
      <c r="K15963" s="41"/>
      <c r="L15963" s="42"/>
    </row>
    <row r="15964" spans="1:12" ht="28" hidden="1" customHeight="1" x14ac:dyDescent="0.3">
      <c r="A15964" s="18" t="s">
        <v>30</v>
      </c>
      <c r="B15964" s="18"/>
      <c r="C15964" s="1" t="str">
        <f>"O"&amp;C15885</f>
        <v>O</v>
      </c>
      <c r="E15964" s="80" t="str">
        <f>+$E$89</f>
        <v>i)</v>
      </c>
      <c r="F15964" s="327" t="str">
        <f>+$F$89</f>
        <v>Uno de los integrantes debe aportar como mínimo el cincuenta por ciento (50 %) de la experiencia solicitada</v>
      </c>
      <c r="G15964" s="328"/>
      <c r="H15964" s="328"/>
      <c r="I15964" s="328"/>
      <c r="J15964" s="328"/>
      <c r="K15964" s="73" t="s">
        <v>124</v>
      </c>
      <c r="L15964" s="47" t="s">
        <v>124</v>
      </c>
    </row>
    <row r="15965" spans="1:12" ht="28" hidden="1" customHeight="1" x14ac:dyDescent="0.3">
      <c r="A15965" s="18" t="s">
        <v>30</v>
      </c>
      <c r="B15965" s="18"/>
      <c r="C15965" s="1" t="str">
        <f>"O"&amp;C15885</f>
        <v>O</v>
      </c>
      <c r="E15965" s="80" t="str">
        <f>+$E$90</f>
        <v>ii)</v>
      </c>
      <c r="F15965" s="327" t="str">
        <f>+$F$90</f>
        <v>Todos los demás ntegrantes deben acreditar al menos el cinco por ciento (5 %) de la experiencia solicitada, solo uno (1) de los integrantes podrá no acreditar experiencia pero su porcentaje de participación  no podrá superar el diez por ciento (10 %)</v>
      </c>
      <c r="G15965" s="328"/>
      <c r="H15965" s="328"/>
      <c r="I15965" s="328"/>
      <c r="J15965" s="328"/>
      <c r="K15965" s="73" t="s">
        <v>124</v>
      </c>
      <c r="L15965" s="47" t="s">
        <v>124</v>
      </c>
    </row>
    <row r="15966" spans="1:12" hidden="1" x14ac:dyDescent="0.3">
      <c r="A15966" s="18" t="s">
        <v>30</v>
      </c>
      <c r="B15966" s="18"/>
      <c r="E15966" s="39"/>
      <c r="F15966" s="39"/>
      <c r="G15966" s="39"/>
      <c r="H15966" s="39"/>
      <c r="I15966" s="39"/>
      <c r="J15966" s="39"/>
      <c r="K15966" s="39"/>
      <c r="L15966" s="39"/>
    </row>
    <row r="15967" spans="1:12" ht="13" hidden="1" customHeight="1" x14ac:dyDescent="0.3">
      <c r="A15967" s="18" t="str">
        <f>+A15885</f>
        <v>NO</v>
      </c>
      <c r="B15967" s="18"/>
      <c r="E15967" s="69" t="str">
        <f>+$E$92</f>
        <v>VERIFICACIÓN Y ASIGNACIÓN DE PUNTAJE POR LA EXPERIENCIA DEL PROPONENTE</v>
      </c>
      <c r="F15967" s="70"/>
      <c r="G15967" s="70"/>
      <c r="H15967" s="70"/>
      <c r="I15967" s="70"/>
      <c r="J15967" s="70"/>
      <c r="K15967" s="70"/>
      <c r="L15967" s="71"/>
    </row>
    <row r="15968" spans="1:12" hidden="1" x14ac:dyDescent="0.3">
      <c r="A15968" s="18" t="str">
        <f>+A15885</f>
        <v>NO</v>
      </c>
      <c r="B15968" s="18"/>
      <c r="E15968" s="81"/>
      <c r="F15968" s="323" t="str">
        <f>+$F$93</f>
        <v>No. CONTRATOS QUE ACREDITAN LA EXPERIENCIA (NO OBJETO DE SUBSANACIÓN)</v>
      </c>
      <c r="G15968" s="324"/>
      <c r="H15968" s="324"/>
      <c r="I15968" s="324"/>
      <c r="J15968" s="324"/>
      <c r="K15968" s="82"/>
      <c r="L15968" s="83" t="s">
        <v>124</v>
      </c>
    </row>
    <row r="15969" spans="1:12" ht="13" hidden="1" customHeight="1" x14ac:dyDescent="0.3">
      <c r="A15969" s="18" t="str">
        <f>+A15885</f>
        <v>NO</v>
      </c>
      <c r="B15969" s="18"/>
      <c r="E15969" s="84"/>
      <c r="F15969" s="323" t="str">
        <f>+$F$94</f>
        <v>TOTAL EJECUTADO DE CONTRATOS ACREDITADOS PROPUESTA INICIAL</v>
      </c>
      <c r="G15969" s="324"/>
      <c r="H15969" s="324"/>
      <c r="I15969" s="324"/>
      <c r="J15969" s="324"/>
      <c r="K15969" s="85"/>
      <c r="L15969" s="86" t="s">
        <v>124</v>
      </c>
    </row>
    <row r="15970" spans="1:12" ht="13" hidden="1" customHeight="1" x14ac:dyDescent="0.3">
      <c r="A15970" s="18" t="str">
        <f>+A15885</f>
        <v>NO</v>
      </c>
      <c r="B15970" s="18"/>
      <c r="E15970" s="87"/>
      <c r="F15970" s="323" t="str">
        <f>+$F$95</f>
        <v>PROMEDIO VALOR ACREDITADO EN SMMLV</v>
      </c>
      <c r="G15970" s="324"/>
      <c r="H15970" s="324"/>
      <c r="I15970" s="324"/>
      <c r="J15970" s="324"/>
      <c r="K15970" s="66"/>
      <c r="L15970" s="88" t="s">
        <v>124</v>
      </c>
    </row>
    <row r="15971" spans="1:12" hidden="1" x14ac:dyDescent="0.3">
      <c r="A15971" s="18" t="str">
        <f>+A15885</f>
        <v>NO</v>
      </c>
      <c r="B15971" s="18"/>
      <c r="E15971" s="89"/>
      <c r="F15971" s="89"/>
      <c r="G15971" s="89"/>
      <c r="H15971" s="89"/>
      <c r="I15971" s="89"/>
      <c r="J15971" s="89"/>
      <c r="K15971" s="89"/>
      <c r="L15971" s="89"/>
    </row>
    <row r="15972" spans="1:12" ht="13" hidden="1" customHeight="1" x14ac:dyDescent="0.3">
      <c r="A15972" s="18" t="str">
        <f>+A15885</f>
        <v>NO</v>
      </c>
      <c r="B15972" s="18"/>
      <c r="E15972" s="69" t="str">
        <f>+$E$97</f>
        <v>3.9.2 EXIGENCIAS MÍNIMAS DE EXPERIENCIA Y FORMACIÓN ACADÉMICA DEL EQUIPO DE TRABAJO</v>
      </c>
      <c r="F15972" s="70"/>
      <c r="G15972" s="70"/>
      <c r="H15972" s="70"/>
      <c r="I15972" s="70"/>
      <c r="J15972" s="70"/>
      <c r="K15972" s="70"/>
      <c r="L15972" s="71"/>
    </row>
    <row r="15973" spans="1:12" hidden="1" x14ac:dyDescent="0.3">
      <c r="A15973" s="18" t="str">
        <f>+A15885</f>
        <v>NO</v>
      </c>
      <c r="B15973" s="18"/>
      <c r="E15973" s="90" t="str">
        <f>+$E$98</f>
        <v>Formulario 8</v>
      </c>
      <c r="F15973" s="315" t="s">
        <v>46</v>
      </c>
      <c r="G15973" s="316"/>
      <c r="H15973" s="317"/>
      <c r="I15973" s="318"/>
      <c r="J15973" s="318"/>
      <c r="K15973" s="318"/>
      <c r="L15973" s="319"/>
    </row>
    <row r="15974" spans="1:12" hidden="1" x14ac:dyDescent="0.3">
      <c r="A15974" s="18" t="str">
        <f>+A15885</f>
        <v>NO</v>
      </c>
      <c r="B15974" s="18"/>
      <c r="E15974" s="91" t="s">
        <v>124</v>
      </c>
      <c r="F15974" s="91" t="str">
        <f>+$F$99</f>
        <v>Director de Interventoría</v>
      </c>
      <c r="G15974" s="91" t="str">
        <f>+$G$99</f>
        <v>Residente de Interventoría</v>
      </c>
      <c r="H15974" s="320"/>
      <c r="I15974" s="321"/>
      <c r="J15974" s="321"/>
      <c r="K15974" s="321"/>
      <c r="L15974" s="322"/>
    </row>
    <row r="15975" spans="1:12" hidden="1" x14ac:dyDescent="0.3">
      <c r="A15975" s="18" t="str">
        <f>+A15885</f>
        <v>NO</v>
      </c>
      <c r="B15975" s="18"/>
      <c r="E15975" s="304" t="str">
        <f>+$E$100</f>
        <v>OBSERVACIONES RESPECTO REQUISITO HABILITANTE DEL PERSONAL CLAVE EVALUABLE</v>
      </c>
      <c r="F15975" s="305"/>
      <c r="G15975" s="305"/>
      <c r="H15975" s="305"/>
      <c r="I15975" s="305"/>
      <c r="J15975" s="305"/>
      <c r="K15975" s="305"/>
      <c r="L15975" s="305"/>
    </row>
    <row r="15976" spans="1:12" hidden="1" x14ac:dyDescent="0.3">
      <c r="A15976" s="18" t="str">
        <f>+A15885</f>
        <v>NO</v>
      </c>
      <c r="B15976" s="18"/>
      <c r="E15976" s="312" t="s">
        <v>124</v>
      </c>
      <c r="F15976" s="313"/>
      <c r="G15976" s="313"/>
      <c r="H15976" s="313"/>
      <c r="I15976" s="313"/>
      <c r="J15976" s="313"/>
      <c r="K15976" s="313"/>
      <c r="L15976" s="314"/>
    </row>
    <row r="15977" spans="1:12" hidden="1" x14ac:dyDescent="0.3">
      <c r="A15977" s="18" t="str">
        <f>+A15885</f>
        <v>NO</v>
      </c>
      <c r="B15977" s="18"/>
      <c r="E15977" s="89"/>
      <c r="F15977" s="89"/>
      <c r="G15977" s="89"/>
      <c r="H15977" s="89"/>
      <c r="I15977" s="89"/>
      <c r="J15977" s="89"/>
      <c r="K15977" s="89"/>
      <c r="L15977" s="89"/>
    </row>
    <row r="15978" spans="1:12" ht="13" hidden="1" customHeight="1" x14ac:dyDescent="0.3">
      <c r="A15978" s="18" t="str">
        <f>+A15885</f>
        <v>NO</v>
      </c>
      <c r="B15978" s="18"/>
      <c r="E15978" s="69" t="str">
        <f>+$E$103</f>
        <v>4.2 EQUIPO DE TRABAJO (Personal Clave Evaluable)</v>
      </c>
      <c r="F15978" s="70"/>
      <c r="G15978" s="70"/>
      <c r="H15978" s="70"/>
      <c r="I15978" s="70"/>
      <c r="J15978" s="70"/>
      <c r="K15978" s="70"/>
      <c r="L15978" s="71"/>
    </row>
    <row r="15979" spans="1:12" ht="23.25" hidden="1" customHeight="1" x14ac:dyDescent="0.3">
      <c r="A15979" s="18" t="str">
        <f>+A15885</f>
        <v>NO</v>
      </c>
      <c r="B15979" s="18"/>
      <c r="E15979" s="90" t="str">
        <f>+$E$104</f>
        <v>Formulario 9</v>
      </c>
      <c r="F15979" s="315" t="s">
        <v>46</v>
      </c>
      <c r="G15979" s="316"/>
      <c r="H15979" s="317"/>
      <c r="I15979" s="318"/>
      <c r="J15979" s="318"/>
      <c r="K15979" s="318"/>
      <c r="L15979" s="319"/>
    </row>
    <row r="15980" spans="1:12" hidden="1" x14ac:dyDescent="0.3">
      <c r="A15980" s="18" t="str">
        <f>+A15885</f>
        <v>NO</v>
      </c>
      <c r="B15980" s="18"/>
      <c r="E15980" s="91" t="s">
        <v>124</v>
      </c>
      <c r="F15980" s="91" t="str">
        <f>+$F$99</f>
        <v>Director de Interventoría</v>
      </c>
      <c r="G15980" s="91" t="str">
        <f>+$G$99</f>
        <v>Residente de Interventoría</v>
      </c>
      <c r="H15980" s="320"/>
      <c r="I15980" s="321"/>
      <c r="J15980" s="321"/>
      <c r="K15980" s="321"/>
      <c r="L15980" s="322"/>
    </row>
    <row r="15981" spans="1:12" hidden="1" x14ac:dyDescent="0.3">
      <c r="A15981" s="18" t="str">
        <f>+A15885</f>
        <v>NO</v>
      </c>
      <c r="B15981" s="18"/>
      <c r="E15981" s="89"/>
      <c r="F15981" s="89"/>
      <c r="G15981" s="89"/>
      <c r="H15981" s="89"/>
      <c r="I15981" s="89"/>
      <c r="J15981" s="89"/>
      <c r="K15981" s="89"/>
      <c r="L15981" s="89"/>
    </row>
    <row r="15982" spans="1:12" hidden="1" x14ac:dyDescent="0.3">
      <c r="A15982" s="1" t="str">
        <f>+A15885</f>
        <v>NO</v>
      </c>
      <c r="E15982" s="92" t="str">
        <f>+E15857</f>
        <v>CRITERIOS DE EVALUACIÓN Y PUNTAJE</v>
      </c>
      <c r="F15982" s="93"/>
      <c r="G15982" s="93"/>
      <c r="H15982" s="93"/>
      <c r="I15982" s="93"/>
      <c r="J15982" s="93"/>
      <c r="K15982" s="94"/>
      <c r="L15982" s="95" t="str">
        <f>+$L$107</f>
        <v>PUNTAJE OBTENIDO</v>
      </c>
    </row>
    <row r="15983" spans="1:12" hidden="1" x14ac:dyDescent="0.3">
      <c r="A15983" s="1" t="str">
        <f>+A15885</f>
        <v>NO</v>
      </c>
      <c r="E15983" s="96" t="str">
        <f>+$E$108</f>
        <v>VALOR</v>
      </c>
      <c r="F15983" s="97" t="str">
        <f>+$F$108</f>
        <v>EQUIPO DE TRABAJO (PERSONAL CLAVE EVALUABLE)</v>
      </c>
      <c r="G15983" s="24"/>
      <c r="H15983" s="24"/>
      <c r="I15983" s="24"/>
      <c r="J15983" s="24"/>
      <c r="K15983" s="24"/>
      <c r="L15983" s="98"/>
    </row>
    <row r="15984" spans="1:12" ht="12.75" hidden="1" customHeight="1" x14ac:dyDescent="0.3">
      <c r="A15984" s="1" t="str">
        <f>+A15885</f>
        <v>NO</v>
      </c>
      <c r="E15984" s="96">
        <f>+$E$109</f>
        <v>5</v>
      </c>
      <c r="F15984" s="307" t="str">
        <f>+$F$109</f>
        <v xml:space="preserve"> Experiencia Específica adicional</v>
      </c>
      <c r="G15984" s="308"/>
      <c r="H15984" s="308"/>
      <c r="I15984" s="308"/>
      <c r="J15984" s="308"/>
      <c r="K15984" s="309"/>
      <c r="L15984" s="99" t="str">
        <f>IFERROR(IF(VLOOKUP(C15885,'R. PUNTAJES'!$C$14:$R$213,'R. PUNTAJES'!$I$10,0)="","",VLOOKUP(C15885,'R. PUNTAJES'!$C$14:$R$213,'R. PUNTAJES'!$I$10,0)),"")</f>
        <v/>
      </c>
    </row>
    <row r="15985" spans="1:12" ht="12.75" hidden="1" customHeight="1" x14ac:dyDescent="0.3">
      <c r="A15985" s="1" t="str">
        <f>+A15885</f>
        <v>NO</v>
      </c>
      <c r="E15985" s="96">
        <f>+$E$110</f>
        <v>5</v>
      </c>
      <c r="F15985" s="307" t="str">
        <f>+$F$110</f>
        <v>Formación Académica adicional</v>
      </c>
      <c r="G15985" s="308"/>
      <c r="H15985" s="308"/>
      <c r="I15985" s="308"/>
      <c r="J15985" s="308"/>
      <c r="K15985" s="309"/>
      <c r="L15985" s="99" t="str">
        <f>IFERROR(IF(VLOOKUP(C15885,'R. PUNTAJES'!$C$14:$R$213,'R. PUNTAJES'!$J$10,0)="","",VLOOKUP(C15885,'R. PUNTAJES'!$C$14:$R$213,'R. PUNTAJES'!$J$10,0)),"")</f>
        <v/>
      </c>
    </row>
    <row r="15986" spans="1:12" hidden="1" x14ac:dyDescent="0.3">
      <c r="A15986" s="18" t="str">
        <f>+A15885</f>
        <v>NO</v>
      </c>
      <c r="B15986" s="18"/>
      <c r="E15986" s="100"/>
      <c r="F15986" s="101" t="str">
        <f>+$F$111</f>
        <v>FACTOR DE SOSTENIBILIDAD</v>
      </c>
      <c r="G15986" s="102"/>
      <c r="H15986" s="102"/>
      <c r="I15986" s="102"/>
      <c r="J15986" s="102"/>
      <c r="K15986" s="102"/>
      <c r="L15986" s="103"/>
    </row>
    <row r="15987" spans="1:12" hidden="1" x14ac:dyDescent="0.3">
      <c r="A15987" s="18" t="str">
        <f>+A15885</f>
        <v>NO</v>
      </c>
      <c r="B15987" s="18"/>
      <c r="E15987" s="104">
        <v>1</v>
      </c>
      <c r="F15987" s="105" t="str">
        <f>+$F$112</f>
        <v>Compromisos Sostenibilidad</v>
      </c>
      <c r="G15987" s="106"/>
      <c r="H15987" s="106"/>
      <c r="I15987" s="106"/>
      <c r="J15987" s="106"/>
      <c r="K15987" s="106"/>
      <c r="L15987" s="107" t="str">
        <f>IFERROR(IF(VLOOKUP(C15885,'R. PUNTAJES'!$C$14:$R$213,'R. PUNTAJES'!$K$10,0)="","",VLOOKUP(C15885,'R. PUNTAJES'!$C$14:$R$213,'R. PUNTAJES'!$K$10,0)),"")</f>
        <v/>
      </c>
    </row>
    <row r="15988" spans="1:12" hidden="1" x14ac:dyDescent="0.3">
      <c r="A15988" s="1" t="str">
        <f>+A15885</f>
        <v>NO</v>
      </c>
      <c r="E15988" s="108"/>
      <c r="F15988" s="109" t="str">
        <f>+$F$113</f>
        <v>APOYO A LA INDUSTRIA NACIONAL</v>
      </c>
      <c r="G15988" s="110"/>
      <c r="H15988" s="110"/>
      <c r="I15988" s="110"/>
      <c r="J15988" s="110"/>
      <c r="K15988" s="110"/>
      <c r="L15988" s="111"/>
    </row>
    <row r="15989" spans="1:12" ht="12.75" hidden="1" customHeight="1" x14ac:dyDescent="0.3">
      <c r="A15989" s="1" t="str">
        <f>+A15885</f>
        <v>NO</v>
      </c>
      <c r="E15989" s="96">
        <v>20</v>
      </c>
      <c r="F15989" s="307" t="str">
        <f>+$F$114</f>
        <v>Promoción de Servicios Nacionales o con Trato Nacional</v>
      </c>
      <c r="G15989" s="308"/>
      <c r="H15989" s="308"/>
      <c r="I15989" s="308"/>
      <c r="J15989" s="308"/>
      <c r="K15989" s="309"/>
      <c r="L15989" s="99" t="str">
        <f>IFERROR(IF(VLOOKUP(C15885,'R. PUNTAJES'!$C$14:$R$213,'R. PUNTAJES'!$L$10,0)="","",
IF(VLOOKUP(C15885,'R. PUNTAJES'!$C$14:$R$213,'R. PUNTAJES'!$L$10,0)=5,0,
VLOOKUP(C15885,'R. PUNTAJES'!$C$14:$R$213,'R. PUNTAJES'!$L$10,0))),"")</f>
        <v/>
      </c>
    </row>
    <row r="15990" spans="1:12" ht="12.75" hidden="1" customHeight="1" x14ac:dyDescent="0.3">
      <c r="A15990" s="1" t="str">
        <f>+A15885</f>
        <v>NO</v>
      </c>
      <c r="E15990" s="96">
        <v>5</v>
      </c>
      <c r="F15990" s="307" t="str">
        <f>+$F$115</f>
        <v>Incorporación de componente nacional en servicios extranjeros</v>
      </c>
      <c r="G15990" s="308"/>
      <c r="H15990" s="308"/>
      <c r="I15990" s="308"/>
      <c r="J15990" s="308"/>
      <c r="K15990" s="309"/>
      <c r="L15990" s="99" t="str">
        <f>IFERROR(IF(VLOOKUP(C15885,'R. PUNTAJES'!$C$14:$R$213,'R. PUNTAJES'!$L$10,0)="","",
IF(VLOOKUP(C15885,'R. PUNTAJES'!$C$14:$R$213,'R. PUNTAJES'!$L$10,0)=20,0,
VLOOKUP(C15885,'R. PUNTAJES'!$C$14:$R$213,'R. PUNTAJES'!$L$10,0))),"")</f>
        <v/>
      </c>
    </row>
    <row r="15991" spans="1:12" hidden="1" x14ac:dyDescent="0.3">
      <c r="A15991" s="1" t="str">
        <f>+A15885</f>
        <v>NO</v>
      </c>
      <c r="E15991" s="112"/>
      <c r="F15991" s="97" t="str">
        <f>+$F$116</f>
        <v>VINCULACIÓN DE PERSONAS CON DISCAPACIDAD</v>
      </c>
      <c r="G15991" s="24"/>
      <c r="H15991" s="24"/>
      <c r="I15991" s="24"/>
      <c r="J15991" s="24"/>
      <c r="K15991" s="24"/>
      <c r="L15991" s="98"/>
    </row>
    <row r="15992" spans="1:12" ht="12.75" hidden="1" customHeight="1" x14ac:dyDescent="0.3">
      <c r="A15992" s="1" t="str">
        <f>+A15885</f>
        <v>NO</v>
      </c>
      <c r="E15992" s="96">
        <v>1</v>
      </c>
      <c r="F15992" s="307" t="str">
        <f>+$F$117</f>
        <v xml:space="preserve">Trabajadores vinculados a la planta de personal </v>
      </c>
      <c r="G15992" s="308"/>
      <c r="H15992" s="308"/>
      <c r="I15992" s="308"/>
      <c r="J15992" s="308"/>
      <c r="K15992" s="309"/>
      <c r="L15992" s="99" t="str">
        <f>IFERROR(IF(VLOOKUP(C15885,'R. PUNTAJES'!$C$14:$R$213,'R. PUNTAJES'!$M$10,0)="","",VLOOKUP(C15885,'R. PUNTAJES'!$C$14:$R$213,'R. PUNTAJES'!$M$10,0)),"")</f>
        <v/>
      </c>
    </row>
    <row r="15993" spans="1:12" hidden="1" x14ac:dyDescent="0.3">
      <c r="A15993" s="1" t="str">
        <f>+A15885</f>
        <v>NO</v>
      </c>
      <c r="E15993" s="112"/>
      <c r="F15993" s="97" t="str">
        <f>+$F$118</f>
        <v>EMPRENDIMIENTOS Y EMPRESAS DE MUJERES</v>
      </c>
      <c r="G15993" s="24"/>
      <c r="H15993" s="24"/>
      <c r="I15993" s="24"/>
      <c r="J15993" s="24"/>
      <c r="K15993" s="24"/>
      <c r="L15993" s="98"/>
    </row>
    <row r="15994" spans="1:12" ht="13" hidden="1" customHeight="1" x14ac:dyDescent="0.3">
      <c r="A15994" s="1" t="str">
        <f>+A15885</f>
        <v>NO</v>
      </c>
      <c r="E15994" s="96">
        <v>0.25</v>
      </c>
      <c r="F15994" s="307" t="str">
        <f>+$F$119</f>
        <v>Emprendimientos y empresas de mujeres</v>
      </c>
      <c r="G15994" s="308"/>
      <c r="H15994" s="308"/>
      <c r="I15994" s="308"/>
      <c r="J15994" s="308"/>
      <c r="K15994" s="309"/>
      <c r="L15994" s="113" t="str">
        <f>IFERROR(IF(VLOOKUP(C15885,'R. PUNTAJES'!$C$14:$R$213,'R. PUNTAJES'!$N$10,0)="","",VLOOKUP(C15885,'R. PUNTAJES'!$C$14:$R$213,'R. PUNTAJES'!$N$10,0)),"")</f>
        <v/>
      </c>
    </row>
    <row r="15995" spans="1:12" hidden="1" x14ac:dyDescent="0.3">
      <c r="A15995" s="18" t="str">
        <f>+A15996</f>
        <v>NO</v>
      </c>
      <c r="B15995" s="18"/>
      <c r="E15995" s="112"/>
      <c r="F15995" s="97" t="str">
        <f>+$F$120</f>
        <v>MIPYME</v>
      </c>
      <c r="G15995" s="24"/>
      <c r="H15995" s="24"/>
      <c r="I15995" s="24"/>
      <c r="J15995" s="24"/>
      <c r="K15995" s="24"/>
      <c r="L15995" s="98"/>
    </row>
    <row r="15996" spans="1:12" hidden="1" x14ac:dyDescent="0.3">
      <c r="A15996" s="18" t="str">
        <f>+IF(E15996=0,"NO",1)</f>
        <v>NO</v>
      </c>
      <c r="B15996" s="18"/>
      <c r="E15996" s="96">
        <v>0</v>
      </c>
      <c r="F15996" s="307" t="str">
        <f>+$F$121</f>
        <v>Mipyme</v>
      </c>
      <c r="G15996" s="308"/>
      <c r="H15996" s="308"/>
      <c r="I15996" s="308"/>
      <c r="J15996" s="308"/>
      <c r="K15996" s="309"/>
      <c r="L15996" s="113" t="str">
        <f>IFERROR(IF(VLOOKUP(C15885,'R. PUNTAJES'!$C$14:$R$213,'R. PUNTAJES'!$O$10,0)="","",VLOOKUP(C15885,'R. PUNTAJES'!$C$14:$R$213,'R. PUNTAJES'!$O$10,0)),"")</f>
        <v/>
      </c>
    </row>
    <row r="15997" spans="1:12" hidden="1" x14ac:dyDescent="0.3">
      <c r="A15997" s="1" t="str">
        <f>+A15885</f>
        <v>NO</v>
      </c>
      <c r="E15997" s="112"/>
      <c r="F15997" s="97" t="str">
        <f>+$F$122</f>
        <v>EXPERIENCIA DEL PROPONENTE</v>
      </c>
      <c r="G15997" s="24"/>
      <c r="H15997" s="24"/>
      <c r="I15997" s="24"/>
      <c r="J15997" s="24"/>
      <c r="K15997" s="24"/>
      <c r="L15997" s="98"/>
    </row>
    <row r="15998" spans="1:12" hidden="1" x14ac:dyDescent="0.3">
      <c r="A15998" s="1" t="str">
        <f>+A15885</f>
        <v>NO</v>
      </c>
      <c r="E15998" s="96">
        <v>59.5</v>
      </c>
      <c r="F15998" s="307" t="str">
        <f>+$F$123</f>
        <v>mediana con valor absoluto</v>
      </c>
      <c r="G15998" s="308"/>
      <c r="H15998" s="308"/>
      <c r="I15998" s="308"/>
      <c r="J15998" s="308"/>
      <c r="K15998" s="309"/>
      <c r="L15998" s="113" t="str">
        <f>IFERROR(IF(VLOOKUP(C15885,'R. PUNTAJES'!$C$14:$R$213,'R. PUNTAJES'!$R$10,0)="","",VLOOKUP(C15885,'R. PUNTAJES'!$C$14:$R$213,'R. PUNTAJES'!$R$10,0)),"")</f>
        <v/>
      </c>
    </row>
    <row r="15999" spans="1:12" hidden="1" x14ac:dyDescent="0.3">
      <c r="A15999" s="1" t="str">
        <f>+A15885</f>
        <v>NO</v>
      </c>
      <c r="E15999" s="112"/>
      <c r="F15999" s="97" t="str">
        <f>+$F$124</f>
        <v>MULTAS</v>
      </c>
      <c r="G15999" s="24"/>
      <c r="H15999" s="24"/>
      <c r="I15999" s="24"/>
      <c r="J15999" s="24"/>
      <c r="K15999" s="24"/>
      <c r="L15999" s="98"/>
    </row>
    <row r="16000" spans="1:12" ht="12.75" hidden="1" customHeight="1" x14ac:dyDescent="0.3">
      <c r="A16000" s="1" t="str">
        <f>+A15885</f>
        <v>NO</v>
      </c>
      <c r="E16000" s="96">
        <v>-2</v>
      </c>
      <c r="F16000" s="307" t="str">
        <f>+$F$125</f>
        <v>Una o más multas o cláusulas penales durante el último año</v>
      </c>
      <c r="G16000" s="310"/>
      <c r="H16000" s="310"/>
      <c r="I16000" s="310"/>
      <c r="J16000" s="310"/>
      <c r="K16000" s="311"/>
      <c r="L16000" s="99" t="str">
        <f>IFERROR(IF(VLOOKUP(C15885,'R. PUNTAJES'!$C$14:$R$213,'R. PUNTAJES'!$Q$10,0)="","",VLOOKUP(C15885,'R. PUNTAJES'!$C$14:$R$213,'R. PUNTAJES'!$Q$10,0)),"")</f>
        <v/>
      </c>
    </row>
    <row r="16001" spans="1:16" hidden="1" x14ac:dyDescent="0.3">
      <c r="A16001" s="1" t="str">
        <f>+A15885</f>
        <v>NO</v>
      </c>
      <c r="E16001" s="112"/>
      <c r="F16001" s="97" t="str">
        <f>+$F$126</f>
        <v>OBRAS INCONCLUSAS</v>
      </c>
      <c r="G16001" s="24"/>
      <c r="H16001" s="24"/>
      <c r="I16001" s="24"/>
      <c r="J16001" s="24"/>
      <c r="K16001" s="24"/>
      <c r="L16001" s="98"/>
    </row>
    <row r="16002" spans="1:16" hidden="1" x14ac:dyDescent="0.3">
      <c r="A16002" s="1" t="str">
        <f>+A15885</f>
        <v>NO</v>
      </c>
      <c r="E16002" s="96">
        <v>-1</v>
      </c>
      <c r="F16002" s="301" t="str">
        <f>+$F$127</f>
        <v>Anotación vigente de obra civil inconclusa</v>
      </c>
      <c r="G16002" s="302"/>
      <c r="H16002" s="302"/>
      <c r="I16002" s="302"/>
      <c r="J16002" s="302"/>
      <c r="K16002" s="303"/>
      <c r="L16002" s="99" t="str">
        <f>IFERROR(IF(VLOOKUP(C15885,'R. PUNTAJES'!$C$14:$R$213,'R. PUNTAJES'!$P$10,0)="","",VLOOKUP(C15885,'R. PUNTAJES'!$C$14:$R$213,'R. PUNTAJES'!$P$10,0)),"")</f>
        <v/>
      </c>
    </row>
    <row r="16003" spans="1:16" ht="7.5" hidden="1" customHeight="1" x14ac:dyDescent="0.3">
      <c r="A16003" s="1" t="str">
        <f>+A15885</f>
        <v>NO</v>
      </c>
      <c r="E16003" s="114"/>
      <c r="F16003" s="45"/>
      <c r="G16003" s="45"/>
      <c r="H16003" s="45"/>
      <c r="I16003" s="45"/>
      <c r="J16003" s="45"/>
      <c r="K16003" s="45"/>
      <c r="L16003" s="48"/>
    </row>
    <row r="16004" spans="1:16" hidden="1" x14ac:dyDescent="0.3">
      <c r="A16004" s="1" t="str">
        <f>+A15885</f>
        <v>NO</v>
      </c>
      <c r="E16004" s="115" t="str">
        <f>+$E$129</f>
        <v>PUNTAJE TOTAL</v>
      </c>
      <c r="F16004" s="116"/>
      <c r="G16004" s="116"/>
      <c r="H16004" s="116"/>
      <c r="I16004" s="116"/>
      <c r="J16004" s="116"/>
      <c r="K16004" s="117"/>
      <c r="L16004" s="118">
        <f>IFERROR(IF(VLOOKUP(C15885,'R. PUNTAJES'!$C$14:$R$213,'R. PUNTAJES'!$H$10,0)="RECHAZO","",SUM(L15984:L16002)),"")</f>
        <v>0</v>
      </c>
    </row>
    <row r="16005" spans="1:16" hidden="1" x14ac:dyDescent="0.3">
      <c r="A16005" s="1" t="str">
        <f>+A15885</f>
        <v>NO</v>
      </c>
      <c r="E16005" s="304" t="str">
        <f>+$E$130</f>
        <v>OBSERVACIONES RESPECTO A PUNTAJES</v>
      </c>
      <c r="F16005" s="305"/>
      <c r="G16005" s="305"/>
      <c r="H16005" s="305"/>
      <c r="I16005" s="305"/>
      <c r="J16005" s="305"/>
      <c r="K16005" s="305"/>
      <c r="L16005" s="305"/>
    </row>
    <row r="16006" spans="1:16" ht="12" hidden="1" customHeight="1" x14ac:dyDescent="0.3">
      <c r="A16006" s="1" t="str">
        <f>+A15885</f>
        <v>NO</v>
      </c>
      <c r="E16006" s="306" t="s">
        <v>124</v>
      </c>
      <c r="F16006" s="305"/>
      <c r="G16006" s="305"/>
      <c r="H16006" s="305"/>
      <c r="I16006" s="305"/>
      <c r="J16006" s="305"/>
      <c r="K16006" s="305"/>
      <c r="L16006" s="305"/>
      <c r="N16006" s="119"/>
      <c r="O16006" s="119"/>
      <c r="P16006" s="120"/>
    </row>
    <row r="16007" spans="1:16" ht="3" hidden="1" customHeight="1" x14ac:dyDescent="0.3">
      <c r="A16007" s="1" t="str">
        <f>+A15886</f>
        <v>NO</v>
      </c>
      <c r="E16007" s="121"/>
      <c r="F16007" s="122"/>
      <c r="G16007" s="122"/>
      <c r="H16007" s="122"/>
      <c r="I16007" s="122"/>
      <c r="J16007" s="122"/>
      <c r="K16007" s="122"/>
      <c r="L16007" s="123"/>
    </row>
    <row r="16008" spans="1:16" hidden="1" x14ac:dyDescent="0.3">
      <c r="A16008" s="1" t="str">
        <f>+IF(OR(C16010=""),"NO",1)</f>
        <v>NO</v>
      </c>
      <c r="E16008" s="346"/>
      <c r="F16008" s="347"/>
      <c r="G16008" s="347"/>
      <c r="H16008" s="347"/>
      <c r="I16008" s="347"/>
      <c r="J16008" s="347"/>
      <c r="K16008" s="347"/>
      <c r="L16008" s="347"/>
    </row>
    <row r="16009" spans="1:16" ht="4.5" hidden="1" customHeight="1" x14ac:dyDescent="0.3">
      <c r="A16009" s="1" t="str">
        <f>+A16010</f>
        <v>NO</v>
      </c>
      <c r="E16009" s="15"/>
      <c r="F16009" s="16"/>
      <c r="G16009" s="16"/>
      <c r="H16009" s="16"/>
      <c r="I16009" s="16"/>
      <c r="J16009" s="16"/>
      <c r="K16009" s="16"/>
      <c r="L16009" s="17"/>
    </row>
    <row r="16010" spans="1:16" ht="15.75" hidden="1" customHeight="1" x14ac:dyDescent="0.3">
      <c r="A16010" s="1" t="str">
        <f>+IF(OR(C16010=""),"NO",1)</f>
        <v>NO</v>
      </c>
      <c r="B16010" s="1">
        <f>1+MAX($B$1:B16009)</f>
        <v>129</v>
      </c>
      <c r="C16010" s="18" t="s">
        <v>124</v>
      </c>
      <c r="E16010" s="19" t="s">
        <v>124</v>
      </c>
      <c r="F16010" s="20"/>
      <c r="G16010" s="20"/>
      <c r="H16010" s="20"/>
      <c r="I16010" s="21"/>
      <c r="J16010" s="20"/>
      <c r="K16010" s="21"/>
      <c r="L16010" s="22"/>
    </row>
    <row r="16011" spans="1:16" hidden="1" x14ac:dyDescent="0.3">
      <c r="A16011" s="1" t="str">
        <f>A16010</f>
        <v>NO</v>
      </c>
      <c r="E16011" s="23" t="str">
        <f>+$E$11</f>
        <v>Integrantes</v>
      </c>
      <c r="F16011" s="24"/>
      <c r="G16011" s="24"/>
      <c r="H16011" s="24"/>
      <c r="I16011" s="24"/>
      <c r="J16011" s="24"/>
      <c r="K16011" s="25" t="str">
        <f>+$K$11</f>
        <v>Nit</v>
      </c>
      <c r="L16011" s="26" t="str">
        <f>+$L$11</f>
        <v>Part.</v>
      </c>
    </row>
    <row r="16012" spans="1:16" hidden="1" x14ac:dyDescent="0.3">
      <c r="A16012" s="1" t="str">
        <f>+A16011</f>
        <v>NO</v>
      </c>
      <c r="C16012" s="1" t="s">
        <v>124</v>
      </c>
      <c r="E16012" s="27" t="s">
        <v>124</v>
      </c>
      <c r="F16012" s="28"/>
      <c r="G16012" s="28"/>
      <c r="H16012" s="28"/>
      <c r="I16012" s="28"/>
      <c r="J16012" s="28"/>
      <c r="K16012" s="29" t="s">
        <v>124</v>
      </c>
      <c r="L16012" s="30" t="s">
        <v>124</v>
      </c>
    </row>
    <row r="16013" spans="1:16" hidden="1" x14ac:dyDescent="0.3">
      <c r="A16013" s="18" t="str">
        <f>+IF(OR(C16013=""),"NO",1)</f>
        <v>NO</v>
      </c>
      <c r="B16013" s="18"/>
      <c r="C16013" s="1" t="s">
        <v>124</v>
      </c>
      <c r="E16013" s="31" t="s">
        <v>124</v>
      </c>
      <c r="F16013" s="32"/>
      <c r="G16013" s="32"/>
      <c r="H16013" s="32"/>
      <c r="I16013" s="32"/>
      <c r="J16013" s="32"/>
      <c r="K16013" s="33" t="s">
        <v>124</v>
      </c>
      <c r="L16013" s="34" t="s">
        <v>124</v>
      </c>
    </row>
    <row r="16014" spans="1:16" hidden="1" x14ac:dyDescent="0.3">
      <c r="A16014" s="18" t="str">
        <f>+IF(OR(C16014=""),"NO",1)</f>
        <v>NO</v>
      </c>
      <c r="B16014" s="18"/>
      <c r="C16014" s="1" t="s">
        <v>124</v>
      </c>
      <c r="E16014" s="31" t="s">
        <v>124</v>
      </c>
      <c r="F16014" s="32"/>
      <c r="G16014" s="32"/>
      <c r="H16014" s="32"/>
      <c r="I16014" s="32"/>
      <c r="J16014" s="32"/>
      <c r="K16014" s="33" t="s">
        <v>124</v>
      </c>
      <c r="L16014" s="34" t="s">
        <v>124</v>
      </c>
    </row>
    <row r="16015" spans="1:16" hidden="1" x14ac:dyDescent="0.3">
      <c r="A16015" s="18" t="str">
        <f>+IF(OR(C16015=""),"NO",1)</f>
        <v>NO</v>
      </c>
      <c r="B16015" s="18"/>
      <c r="C16015" s="1" t="s">
        <v>124</v>
      </c>
      <c r="E16015" s="31" t="s">
        <v>13</v>
      </c>
      <c r="F16015" s="32"/>
      <c r="G16015" s="32"/>
      <c r="H16015" s="32"/>
      <c r="I16015" s="32"/>
      <c r="J16015" s="32"/>
      <c r="K16015" s="33"/>
      <c r="L16015" s="34"/>
    </row>
    <row r="16016" spans="1:16" hidden="1" x14ac:dyDescent="0.3">
      <c r="A16016" s="18" t="str">
        <f>+IF(OR(C16016=""),"NO",1)</f>
        <v>NO</v>
      </c>
      <c r="B16016" s="18"/>
      <c r="C16016" s="1" t="s">
        <v>124</v>
      </c>
      <c r="E16016" s="31" t="s">
        <v>13</v>
      </c>
      <c r="F16016" s="32"/>
      <c r="G16016" s="32"/>
      <c r="H16016" s="32"/>
      <c r="I16016" s="32"/>
      <c r="J16016" s="32"/>
      <c r="K16016" s="33"/>
      <c r="L16016" s="34"/>
    </row>
    <row r="16017" spans="1:12" hidden="1" x14ac:dyDescent="0.3">
      <c r="A16017" s="18" t="str">
        <f>+IF(OR(C16017=""),"NO",1)</f>
        <v>NO</v>
      </c>
      <c r="B16017" s="18"/>
      <c r="C16017" s="1" t="s">
        <v>124</v>
      </c>
      <c r="E16017" s="35" t="s">
        <v>13</v>
      </c>
      <c r="F16017" s="36"/>
      <c r="G16017" s="36"/>
      <c r="H16017" s="36"/>
      <c r="I16017" s="36"/>
      <c r="J16017" s="36"/>
      <c r="K16017" s="37"/>
      <c r="L16017" s="38"/>
    </row>
    <row r="16018" spans="1:12" ht="5.15" hidden="1" customHeight="1" x14ac:dyDescent="0.3">
      <c r="A16018" s="1" t="str">
        <f>+A16010</f>
        <v>NO</v>
      </c>
      <c r="E16018" s="39"/>
      <c r="F16018" s="39"/>
      <c r="G16018" s="39"/>
      <c r="H16018" s="39"/>
      <c r="I16018" s="39"/>
      <c r="J16018" s="39"/>
      <c r="K16018" s="39"/>
      <c r="L16018" s="39"/>
    </row>
    <row r="16019" spans="1:12" ht="15.75" hidden="1" customHeight="1" x14ac:dyDescent="0.3">
      <c r="A16019" s="1" t="str">
        <f>+A16010</f>
        <v>NO</v>
      </c>
      <c r="E16019" s="40" t="str">
        <f>+$E$19</f>
        <v>RESULTADO DE EVALUACIÓN TÉCNICA</v>
      </c>
      <c r="F16019" s="41"/>
      <c r="G16019" s="41"/>
      <c r="H16019" s="41"/>
      <c r="I16019" s="41"/>
      <c r="J16019" s="41"/>
      <c r="K16019" s="41"/>
      <c r="L16019" s="42"/>
    </row>
    <row r="16020" spans="1:12" hidden="1" x14ac:dyDescent="0.3">
      <c r="A16020" s="1" t="str">
        <f>+A16010</f>
        <v>NO</v>
      </c>
      <c r="E16020" s="43"/>
      <c r="F16020" s="44" t="str">
        <f>+$F$20</f>
        <v>Experiencia</v>
      </c>
      <c r="G16020" s="45"/>
      <c r="H16020" s="45"/>
      <c r="I16020" s="45"/>
      <c r="J16020" s="45"/>
      <c r="K16020" s="46"/>
      <c r="L16020" s="47" t="s">
        <v>124</v>
      </c>
    </row>
    <row r="16021" spans="1:12" hidden="1" x14ac:dyDescent="0.3">
      <c r="A16021" s="1" t="str">
        <f>+A16010</f>
        <v>NO</v>
      </c>
      <c r="E16021" s="348" t="str">
        <f>+$E$21</f>
        <v>OBSERVACIONES RESPECTO A LA EVALUACIÓN DE EXPERIENCIA</v>
      </c>
      <c r="F16021" s="308"/>
      <c r="G16021" s="308"/>
      <c r="H16021" s="308"/>
      <c r="I16021" s="308"/>
      <c r="J16021" s="308"/>
      <c r="K16021" s="308"/>
      <c r="L16021" s="349"/>
    </row>
    <row r="16022" spans="1:12" hidden="1" x14ac:dyDescent="0.3">
      <c r="A16022" s="1" t="str">
        <f>+A16010</f>
        <v>NO</v>
      </c>
      <c r="E16022" s="350" t="s">
        <v>124</v>
      </c>
      <c r="F16022" s="351"/>
      <c r="G16022" s="351"/>
      <c r="H16022" s="351"/>
      <c r="I16022" s="351"/>
      <c r="J16022" s="351"/>
      <c r="K16022" s="351"/>
      <c r="L16022" s="352"/>
    </row>
    <row r="16023" spans="1:12" ht="5.15" hidden="1" customHeight="1" x14ac:dyDescent="0.3">
      <c r="A16023" s="1" t="str">
        <f>+A16010</f>
        <v>NO</v>
      </c>
      <c r="E16023" s="39"/>
      <c r="F16023" s="39"/>
      <c r="G16023" s="39"/>
      <c r="H16023" s="39"/>
      <c r="I16023" s="39"/>
      <c r="J16023" s="39"/>
      <c r="K16023" s="39"/>
      <c r="L16023" s="39"/>
    </row>
    <row r="16024" spans="1:12" ht="12.75" hidden="1" customHeight="1" x14ac:dyDescent="0.3">
      <c r="A16024" s="1" t="str">
        <f>+A16010</f>
        <v>NO</v>
      </c>
      <c r="E16024" s="40" t="str">
        <f>+$E$24</f>
        <v>EXPERIENCIA HABILITANTE: CONTRATOS PRESENTADOS</v>
      </c>
      <c r="F16024" s="41"/>
      <c r="G16024" s="41"/>
      <c r="H16024" s="41"/>
      <c r="I16024" s="41"/>
      <c r="J16024" s="41"/>
      <c r="K16024" s="41"/>
      <c r="L16024" s="42"/>
    </row>
    <row r="16025" spans="1:12" ht="8.5" hidden="1" customHeight="1" x14ac:dyDescent="0.3">
      <c r="A16025" s="1" t="str">
        <f>+A16010</f>
        <v>NO</v>
      </c>
      <c r="E16025" s="49"/>
      <c r="F16025" s="50"/>
      <c r="G16025" s="51"/>
      <c r="H16025" s="51"/>
      <c r="I16025" s="51"/>
      <c r="J16025" s="51"/>
      <c r="K16025" s="51"/>
      <c r="L16025" s="52"/>
    </row>
    <row r="16026" spans="1:12" hidden="1" x14ac:dyDescent="0.3">
      <c r="A16026" s="18" t="str">
        <f>+IF(OR(C16026=""),"NO",1)</f>
        <v>NO</v>
      </c>
      <c r="B16026" s="18"/>
      <c r="C16026" s="1" t="s">
        <v>124</v>
      </c>
      <c r="E16026" s="329">
        <v>1</v>
      </c>
      <c r="F16026" s="53" t="str">
        <f>+$F$26</f>
        <v>OBJETO</v>
      </c>
      <c r="G16026" s="332" t="s">
        <v>124</v>
      </c>
      <c r="H16026" s="333"/>
      <c r="I16026" s="333"/>
      <c r="J16026" s="333"/>
      <c r="K16026" s="333"/>
      <c r="L16026" s="334"/>
    </row>
    <row r="16027" spans="1:12" hidden="1" x14ac:dyDescent="0.3">
      <c r="A16027" s="18" t="str">
        <f>+IF(OR(C16026=""),"NO",1)</f>
        <v>NO</v>
      </c>
      <c r="B16027" s="18"/>
      <c r="E16027" s="330"/>
      <c r="F16027" s="54" t="str">
        <f>+$F$27</f>
        <v>CONTRATANTE</v>
      </c>
      <c r="G16027" s="335" t="s">
        <v>124</v>
      </c>
      <c r="H16027" s="310"/>
      <c r="I16027" s="310"/>
      <c r="J16027" s="310"/>
      <c r="K16027" s="310"/>
      <c r="L16027" s="336"/>
    </row>
    <row r="16028" spans="1:12" hidden="1" x14ac:dyDescent="0.3">
      <c r="A16028" s="18" t="str">
        <f>+IF(OR(C16026=""),"NO",1)</f>
        <v>NO</v>
      </c>
      <c r="B16028" s="18"/>
      <c r="E16028" s="330"/>
      <c r="F16028" s="54" t="str">
        <f>+$F$28</f>
        <v>APORTANTE</v>
      </c>
      <c r="G16028" s="337" t="s">
        <v>124</v>
      </c>
      <c r="H16028" s="338"/>
      <c r="I16028" s="338"/>
      <c r="J16028" s="338"/>
      <c r="K16028" s="338"/>
      <c r="L16028" s="339"/>
    </row>
    <row r="16029" spans="1:12" hidden="1" x14ac:dyDescent="0.3">
      <c r="A16029" s="18" t="str">
        <f>+IF(OR(C16026=""),"NO",1)</f>
        <v>NO</v>
      </c>
      <c r="B16029" s="18"/>
      <c r="E16029" s="330"/>
      <c r="F16029" s="54" t="str">
        <f>+$F$29</f>
        <v>VALOR /SMMLV)</v>
      </c>
      <c r="G16029" s="55" t="s">
        <v>124</v>
      </c>
      <c r="H16029" s="56" t="str">
        <f>+$H$29</f>
        <v>% PART..</v>
      </c>
      <c r="I16029" s="57" t="s">
        <v>124</v>
      </c>
      <c r="J16029" s="58" t="str">
        <f>+$J$29</f>
        <v>VALOR ACREDITADO</v>
      </c>
      <c r="K16029" s="59"/>
      <c r="L16029" s="47" t="s">
        <v>124</v>
      </c>
    </row>
    <row r="16030" spans="1:12" hidden="1" x14ac:dyDescent="0.3">
      <c r="A16030" s="18" t="str">
        <f>+IF(OR(C16026=""),"NO",1)</f>
        <v>NO</v>
      </c>
      <c r="B16030" s="18"/>
      <c r="E16030" s="330"/>
      <c r="F16030" s="60" t="str">
        <f>+$F$30</f>
        <v>EXPERIENCIA APORTADA</v>
      </c>
      <c r="G16030" s="340" t="s">
        <v>124</v>
      </c>
      <c r="H16030" s="341"/>
      <c r="I16030" s="341"/>
      <c r="J16030" s="341"/>
      <c r="K16030" s="341"/>
      <c r="L16030" s="342"/>
    </row>
    <row r="16031" spans="1:12" hidden="1" x14ac:dyDescent="0.3">
      <c r="A16031" s="18" t="str">
        <f>+IF(OR(C16026=""),"NO",1)</f>
        <v>NO</v>
      </c>
      <c r="B16031" s="18"/>
      <c r="E16031" s="331"/>
      <c r="F16031" s="62" t="str">
        <f>+$F$31</f>
        <v>OBSERVACIÓN</v>
      </c>
      <c r="G16031" s="343" t="s">
        <v>124</v>
      </c>
      <c r="H16031" s="344"/>
      <c r="I16031" s="344"/>
      <c r="J16031" s="344"/>
      <c r="K16031" s="344"/>
      <c r="L16031" s="345"/>
    </row>
    <row r="16032" spans="1:12" ht="8.5" hidden="1" customHeight="1" x14ac:dyDescent="0.3">
      <c r="A16032" s="18" t="str">
        <f>+IF(OR(C16026=""),"NO",1)</f>
        <v>NO</v>
      </c>
      <c r="B16032" s="18"/>
      <c r="E16032" s="49"/>
      <c r="F16032" s="50"/>
      <c r="G16032" s="51"/>
      <c r="H16032" s="51"/>
      <c r="I16032" s="51"/>
      <c r="J16032" s="51"/>
      <c r="K16032" s="51"/>
      <c r="L16032" s="52"/>
    </row>
    <row r="16033" spans="1:12" hidden="1" x14ac:dyDescent="0.3">
      <c r="A16033" s="18" t="str">
        <f t="shared" ref="A16033" si="5376">+IF(OR(C16033=""),"NO",1)</f>
        <v>NO</v>
      </c>
      <c r="B16033" s="18"/>
      <c r="C16033" s="1" t="s">
        <v>124</v>
      </c>
      <c r="E16033" s="329">
        <v>2</v>
      </c>
      <c r="F16033" s="53" t="str">
        <f>+$F$26</f>
        <v>OBJETO</v>
      </c>
      <c r="G16033" s="332" t="s">
        <v>124</v>
      </c>
      <c r="H16033" s="333"/>
      <c r="I16033" s="333"/>
      <c r="J16033" s="333"/>
      <c r="K16033" s="333"/>
      <c r="L16033" s="334"/>
    </row>
    <row r="16034" spans="1:12" hidden="1" x14ac:dyDescent="0.3">
      <c r="A16034" s="18" t="str">
        <f t="shared" ref="A16034" si="5377">+IF(OR(C16033=""),"NO",1)</f>
        <v>NO</v>
      </c>
      <c r="B16034" s="18"/>
      <c r="E16034" s="330"/>
      <c r="F16034" s="54" t="str">
        <f>+$F$27</f>
        <v>CONTRATANTE</v>
      </c>
      <c r="G16034" s="335" t="s">
        <v>124</v>
      </c>
      <c r="H16034" s="310"/>
      <c r="I16034" s="310"/>
      <c r="J16034" s="310"/>
      <c r="K16034" s="310"/>
      <c r="L16034" s="336"/>
    </row>
    <row r="16035" spans="1:12" hidden="1" x14ac:dyDescent="0.3">
      <c r="A16035" s="18" t="str">
        <f t="shared" ref="A16035" si="5378">+IF(OR(C16033=""),"NO",1)</f>
        <v>NO</v>
      </c>
      <c r="B16035" s="18"/>
      <c r="E16035" s="330"/>
      <c r="F16035" s="54" t="str">
        <f>+$F$28</f>
        <v>APORTANTE</v>
      </c>
      <c r="G16035" s="337" t="s">
        <v>124</v>
      </c>
      <c r="H16035" s="338"/>
      <c r="I16035" s="338"/>
      <c r="J16035" s="338"/>
      <c r="K16035" s="338"/>
      <c r="L16035" s="339"/>
    </row>
    <row r="16036" spans="1:12" hidden="1" x14ac:dyDescent="0.3">
      <c r="A16036" s="18" t="str">
        <f t="shared" ref="A16036" si="5379">+IF(OR(C16033=""),"NO",1)</f>
        <v>NO</v>
      </c>
      <c r="B16036" s="18"/>
      <c r="E16036" s="330"/>
      <c r="F16036" s="54" t="str">
        <f>+$F$29</f>
        <v>VALOR /SMMLV)</v>
      </c>
      <c r="G16036" s="55" t="s">
        <v>124</v>
      </c>
      <c r="H16036" s="56" t="str">
        <f>+$H$29</f>
        <v>% PART..</v>
      </c>
      <c r="I16036" s="57" t="s">
        <v>124</v>
      </c>
      <c r="J16036" s="58" t="str">
        <f>+$J$29</f>
        <v>VALOR ACREDITADO</v>
      </c>
      <c r="K16036" s="59"/>
      <c r="L16036" s="47" t="s">
        <v>124</v>
      </c>
    </row>
    <row r="16037" spans="1:12" hidden="1" x14ac:dyDescent="0.3">
      <c r="A16037" s="18" t="str">
        <f t="shared" ref="A16037" si="5380">+IF(OR(C16033=""),"NO",1)</f>
        <v>NO</v>
      </c>
      <c r="B16037" s="18"/>
      <c r="E16037" s="330"/>
      <c r="F16037" s="60" t="str">
        <f>+$F$30</f>
        <v>EXPERIENCIA APORTADA</v>
      </c>
      <c r="G16037" s="340" t="s">
        <v>124</v>
      </c>
      <c r="H16037" s="341"/>
      <c r="I16037" s="341"/>
      <c r="J16037" s="341"/>
      <c r="K16037" s="341"/>
      <c r="L16037" s="342"/>
    </row>
    <row r="16038" spans="1:12" hidden="1" x14ac:dyDescent="0.3">
      <c r="A16038" s="18" t="str">
        <f t="shared" ref="A16038" si="5381">+IF(OR(C16033=""),"NO",1)</f>
        <v>NO</v>
      </c>
      <c r="B16038" s="18"/>
      <c r="E16038" s="331"/>
      <c r="F16038" s="62" t="str">
        <f>+$F$31</f>
        <v>OBSERVACIÓN</v>
      </c>
      <c r="G16038" s="343" t="s">
        <v>124</v>
      </c>
      <c r="H16038" s="344"/>
      <c r="I16038" s="344"/>
      <c r="J16038" s="344"/>
      <c r="K16038" s="344"/>
      <c r="L16038" s="345"/>
    </row>
    <row r="16039" spans="1:12" ht="8.5" hidden="1" customHeight="1" x14ac:dyDescent="0.3">
      <c r="A16039" s="18" t="str">
        <f t="shared" ref="A16039" si="5382">+IF(OR(C16033=""),"NO",1)</f>
        <v>NO</v>
      </c>
      <c r="B16039" s="18"/>
      <c r="E16039" s="49"/>
      <c r="F16039" s="50"/>
      <c r="G16039" s="51"/>
      <c r="H16039" s="51"/>
      <c r="I16039" s="51"/>
      <c r="J16039" s="51"/>
      <c r="K16039" s="51"/>
      <c r="L16039" s="52"/>
    </row>
    <row r="16040" spans="1:12" hidden="1" x14ac:dyDescent="0.3">
      <c r="A16040" s="18" t="str">
        <f t="shared" ref="A16040" si="5383">+IF(OR(C16040=""),"NO",1)</f>
        <v>NO</v>
      </c>
      <c r="B16040" s="18"/>
      <c r="C16040" s="1" t="s">
        <v>124</v>
      </c>
      <c r="E16040" s="329">
        <v>3</v>
      </c>
      <c r="F16040" s="53" t="str">
        <f>+$F$26</f>
        <v>OBJETO</v>
      </c>
      <c r="G16040" s="332" t="s">
        <v>124</v>
      </c>
      <c r="H16040" s="333"/>
      <c r="I16040" s="333"/>
      <c r="J16040" s="333"/>
      <c r="K16040" s="333"/>
      <c r="L16040" s="334"/>
    </row>
    <row r="16041" spans="1:12" hidden="1" x14ac:dyDescent="0.3">
      <c r="A16041" s="18" t="str">
        <f t="shared" ref="A16041" si="5384">+IF(OR(C16040=""),"NO",1)</f>
        <v>NO</v>
      </c>
      <c r="B16041" s="18"/>
      <c r="E16041" s="330"/>
      <c r="F16041" s="54" t="str">
        <f>+$F$27</f>
        <v>CONTRATANTE</v>
      </c>
      <c r="G16041" s="335" t="s">
        <v>124</v>
      </c>
      <c r="H16041" s="310"/>
      <c r="I16041" s="310"/>
      <c r="J16041" s="310"/>
      <c r="K16041" s="310"/>
      <c r="L16041" s="336"/>
    </row>
    <row r="16042" spans="1:12" hidden="1" x14ac:dyDescent="0.3">
      <c r="A16042" s="18" t="str">
        <f t="shared" ref="A16042" si="5385">+IF(OR(C16040=""),"NO",1)</f>
        <v>NO</v>
      </c>
      <c r="B16042" s="18"/>
      <c r="E16042" s="330"/>
      <c r="F16042" s="54" t="str">
        <f>+$F$28</f>
        <v>APORTANTE</v>
      </c>
      <c r="G16042" s="337" t="s">
        <v>124</v>
      </c>
      <c r="H16042" s="338"/>
      <c r="I16042" s="338"/>
      <c r="J16042" s="338"/>
      <c r="K16042" s="338"/>
      <c r="L16042" s="339"/>
    </row>
    <row r="16043" spans="1:12" hidden="1" x14ac:dyDescent="0.3">
      <c r="A16043" s="18" t="str">
        <f t="shared" ref="A16043" si="5386">+IF(OR(C16040=""),"NO",1)</f>
        <v>NO</v>
      </c>
      <c r="B16043" s="18"/>
      <c r="E16043" s="330"/>
      <c r="F16043" s="54" t="str">
        <f>+$F$29</f>
        <v>VALOR /SMMLV)</v>
      </c>
      <c r="G16043" s="55" t="s">
        <v>124</v>
      </c>
      <c r="H16043" s="56" t="str">
        <f>+$H$29</f>
        <v>% PART..</v>
      </c>
      <c r="I16043" s="57" t="s">
        <v>124</v>
      </c>
      <c r="J16043" s="58" t="str">
        <f>+$J$29</f>
        <v>VALOR ACREDITADO</v>
      </c>
      <c r="K16043" s="59"/>
      <c r="L16043" s="47" t="s">
        <v>124</v>
      </c>
    </row>
    <row r="16044" spans="1:12" hidden="1" x14ac:dyDescent="0.3">
      <c r="A16044" s="18" t="str">
        <f t="shared" ref="A16044" si="5387">+IF(OR(C16040=""),"NO",1)</f>
        <v>NO</v>
      </c>
      <c r="B16044" s="18"/>
      <c r="E16044" s="330"/>
      <c r="F16044" s="60" t="str">
        <f>+$F$30</f>
        <v>EXPERIENCIA APORTADA</v>
      </c>
      <c r="G16044" s="340" t="s">
        <v>124</v>
      </c>
      <c r="H16044" s="341"/>
      <c r="I16044" s="341"/>
      <c r="J16044" s="341"/>
      <c r="K16044" s="341"/>
      <c r="L16044" s="342"/>
    </row>
    <row r="16045" spans="1:12" hidden="1" x14ac:dyDescent="0.3">
      <c r="A16045" s="18" t="str">
        <f t="shared" ref="A16045" si="5388">+IF(OR(C16040=""),"NO",1)</f>
        <v>NO</v>
      </c>
      <c r="B16045" s="18"/>
      <c r="E16045" s="331"/>
      <c r="F16045" s="62" t="str">
        <f>+$F$31</f>
        <v>OBSERVACIÓN</v>
      </c>
      <c r="G16045" s="343" t="s">
        <v>124</v>
      </c>
      <c r="H16045" s="344"/>
      <c r="I16045" s="344"/>
      <c r="J16045" s="344"/>
      <c r="K16045" s="344"/>
      <c r="L16045" s="345"/>
    </row>
    <row r="16046" spans="1:12" ht="8.5" hidden="1" customHeight="1" x14ac:dyDescent="0.3">
      <c r="A16046" s="18" t="str">
        <f t="shared" ref="A16046" si="5389">+IF(OR(C16040=""),"NO",1)</f>
        <v>NO</v>
      </c>
      <c r="B16046" s="18"/>
      <c r="E16046" s="49"/>
      <c r="F16046" s="50"/>
      <c r="G16046" s="51"/>
      <c r="H16046" s="51"/>
      <c r="I16046" s="51"/>
      <c r="J16046" s="51"/>
      <c r="K16046" s="51"/>
      <c r="L16046" s="52"/>
    </row>
    <row r="16047" spans="1:12" hidden="1" x14ac:dyDescent="0.3">
      <c r="A16047" s="18" t="str">
        <f t="shared" ref="A16047" si="5390">+IF(OR(C16047=""),"NO",1)</f>
        <v>NO</v>
      </c>
      <c r="B16047" s="18"/>
      <c r="C16047" s="1" t="s">
        <v>124</v>
      </c>
      <c r="E16047" s="329">
        <v>4</v>
      </c>
      <c r="F16047" s="53" t="str">
        <f>+$F$26</f>
        <v>OBJETO</v>
      </c>
      <c r="G16047" s="332" t="s">
        <v>124</v>
      </c>
      <c r="H16047" s="333"/>
      <c r="I16047" s="333"/>
      <c r="J16047" s="333"/>
      <c r="K16047" s="333"/>
      <c r="L16047" s="334"/>
    </row>
    <row r="16048" spans="1:12" hidden="1" x14ac:dyDescent="0.3">
      <c r="A16048" s="18" t="str">
        <f t="shared" ref="A16048" si="5391">+IF(OR(C16047=""),"NO",1)</f>
        <v>NO</v>
      </c>
      <c r="B16048" s="18"/>
      <c r="E16048" s="330"/>
      <c r="F16048" s="54" t="str">
        <f>+$F$27</f>
        <v>CONTRATANTE</v>
      </c>
      <c r="G16048" s="335" t="s">
        <v>124</v>
      </c>
      <c r="H16048" s="310"/>
      <c r="I16048" s="310"/>
      <c r="J16048" s="310"/>
      <c r="K16048" s="310"/>
      <c r="L16048" s="336"/>
    </row>
    <row r="16049" spans="1:12" hidden="1" x14ac:dyDescent="0.3">
      <c r="A16049" s="18" t="str">
        <f t="shared" ref="A16049" si="5392">+IF(OR(C16047=""),"NO",1)</f>
        <v>NO</v>
      </c>
      <c r="B16049" s="18"/>
      <c r="E16049" s="330"/>
      <c r="F16049" s="54" t="str">
        <f>+$F$28</f>
        <v>APORTANTE</v>
      </c>
      <c r="G16049" s="337" t="s">
        <v>124</v>
      </c>
      <c r="H16049" s="338"/>
      <c r="I16049" s="338"/>
      <c r="J16049" s="338"/>
      <c r="K16049" s="338"/>
      <c r="L16049" s="339"/>
    </row>
    <row r="16050" spans="1:12" hidden="1" x14ac:dyDescent="0.3">
      <c r="A16050" s="18" t="str">
        <f t="shared" ref="A16050" si="5393">+IF(OR(C16047=""),"NO",1)</f>
        <v>NO</v>
      </c>
      <c r="B16050" s="18"/>
      <c r="E16050" s="330"/>
      <c r="F16050" s="54" t="str">
        <f>+$F$29</f>
        <v>VALOR /SMMLV)</v>
      </c>
      <c r="G16050" s="55" t="s">
        <v>124</v>
      </c>
      <c r="H16050" s="56" t="str">
        <f>+$H$29</f>
        <v>% PART..</v>
      </c>
      <c r="I16050" s="57" t="s">
        <v>124</v>
      </c>
      <c r="J16050" s="58" t="str">
        <f>+$J$29</f>
        <v>VALOR ACREDITADO</v>
      </c>
      <c r="K16050" s="59"/>
      <c r="L16050" s="47" t="s">
        <v>124</v>
      </c>
    </row>
    <row r="16051" spans="1:12" hidden="1" x14ac:dyDescent="0.3">
      <c r="A16051" s="18" t="str">
        <f t="shared" ref="A16051" si="5394">+IF(OR(C16047=""),"NO",1)</f>
        <v>NO</v>
      </c>
      <c r="B16051" s="18"/>
      <c r="E16051" s="330"/>
      <c r="F16051" s="60" t="str">
        <f>+$F$30</f>
        <v>EXPERIENCIA APORTADA</v>
      </c>
      <c r="G16051" s="340" t="s">
        <v>124</v>
      </c>
      <c r="H16051" s="341"/>
      <c r="I16051" s="341"/>
      <c r="J16051" s="341"/>
      <c r="K16051" s="341"/>
      <c r="L16051" s="342"/>
    </row>
    <row r="16052" spans="1:12" hidden="1" x14ac:dyDescent="0.3">
      <c r="A16052" s="18" t="str">
        <f t="shared" ref="A16052" si="5395">+IF(OR(C16047=""),"NO",1)</f>
        <v>NO</v>
      </c>
      <c r="B16052" s="18"/>
      <c r="E16052" s="331"/>
      <c r="F16052" s="62" t="str">
        <f>+$F$31</f>
        <v>OBSERVACIÓN</v>
      </c>
      <c r="G16052" s="343" t="s">
        <v>124</v>
      </c>
      <c r="H16052" s="344"/>
      <c r="I16052" s="344"/>
      <c r="J16052" s="344"/>
      <c r="K16052" s="344"/>
      <c r="L16052" s="345"/>
    </row>
    <row r="16053" spans="1:12" ht="8.5" hidden="1" customHeight="1" x14ac:dyDescent="0.3">
      <c r="A16053" s="18" t="str">
        <f t="shared" ref="A16053" si="5396">+IF(OR(C16047=""),"NO",1)</f>
        <v>NO</v>
      </c>
      <c r="B16053" s="18"/>
      <c r="E16053" s="49"/>
      <c r="F16053" s="50"/>
      <c r="G16053" s="51"/>
      <c r="H16053" s="51"/>
      <c r="I16053" s="51"/>
      <c r="J16053" s="51"/>
      <c r="K16053" s="51"/>
      <c r="L16053" s="52"/>
    </row>
    <row r="16054" spans="1:12" hidden="1" x14ac:dyDescent="0.3">
      <c r="A16054" s="18" t="str">
        <f t="shared" ref="A16054" si="5397">+IF(OR(C16054=""),"NO",1)</f>
        <v>NO</v>
      </c>
      <c r="B16054" s="18"/>
      <c r="C16054" s="1" t="s">
        <v>124</v>
      </c>
      <c r="E16054" s="329">
        <v>5</v>
      </c>
      <c r="F16054" s="53" t="str">
        <f>+$F$26</f>
        <v>OBJETO</v>
      </c>
      <c r="G16054" s="332" t="s">
        <v>124</v>
      </c>
      <c r="H16054" s="333"/>
      <c r="I16054" s="333"/>
      <c r="J16054" s="333"/>
      <c r="K16054" s="333"/>
      <c r="L16054" s="334"/>
    </row>
    <row r="16055" spans="1:12" hidden="1" x14ac:dyDescent="0.3">
      <c r="A16055" s="18" t="str">
        <f t="shared" ref="A16055" si="5398">+IF(OR(C16054=""),"NO",1)</f>
        <v>NO</v>
      </c>
      <c r="B16055" s="18"/>
      <c r="E16055" s="330"/>
      <c r="F16055" s="54" t="str">
        <f>+$F$27</f>
        <v>CONTRATANTE</v>
      </c>
      <c r="G16055" s="335" t="s">
        <v>124</v>
      </c>
      <c r="H16055" s="310"/>
      <c r="I16055" s="310"/>
      <c r="J16055" s="310"/>
      <c r="K16055" s="310"/>
      <c r="L16055" s="336"/>
    </row>
    <row r="16056" spans="1:12" hidden="1" x14ac:dyDescent="0.3">
      <c r="A16056" s="18" t="str">
        <f t="shared" ref="A16056" si="5399">+IF(OR(C16054=""),"NO",1)</f>
        <v>NO</v>
      </c>
      <c r="B16056" s="18"/>
      <c r="E16056" s="330"/>
      <c r="F16056" s="54" t="str">
        <f>+$F$28</f>
        <v>APORTANTE</v>
      </c>
      <c r="G16056" s="337" t="s">
        <v>124</v>
      </c>
      <c r="H16056" s="338"/>
      <c r="I16056" s="338"/>
      <c r="J16056" s="338"/>
      <c r="K16056" s="338"/>
      <c r="L16056" s="339"/>
    </row>
    <row r="16057" spans="1:12" hidden="1" x14ac:dyDescent="0.3">
      <c r="A16057" s="18" t="str">
        <f t="shared" ref="A16057" si="5400">+IF(OR(C16054=""),"NO",1)</f>
        <v>NO</v>
      </c>
      <c r="B16057" s="18"/>
      <c r="E16057" s="330"/>
      <c r="F16057" s="54" t="str">
        <f>+$F$29</f>
        <v>VALOR /SMMLV)</v>
      </c>
      <c r="G16057" s="55" t="s">
        <v>124</v>
      </c>
      <c r="H16057" s="56" t="str">
        <f>+$H$29</f>
        <v>% PART..</v>
      </c>
      <c r="I16057" s="57" t="s">
        <v>124</v>
      </c>
      <c r="J16057" s="58" t="str">
        <f>+$J$29</f>
        <v>VALOR ACREDITADO</v>
      </c>
      <c r="K16057" s="59"/>
      <c r="L16057" s="47" t="s">
        <v>124</v>
      </c>
    </row>
    <row r="16058" spans="1:12" hidden="1" x14ac:dyDescent="0.3">
      <c r="A16058" s="18" t="str">
        <f t="shared" ref="A16058" si="5401">+IF(OR(C16054=""),"NO",1)</f>
        <v>NO</v>
      </c>
      <c r="B16058" s="18"/>
      <c r="E16058" s="330"/>
      <c r="F16058" s="60" t="str">
        <f>+$F$30</f>
        <v>EXPERIENCIA APORTADA</v>
      </c>
      <c r="G16058" s="340" t="s">
        <v>124</v>
      </c>
      <c r="H16058" s="341"/>
      <c r="I16058" s="341"/>
      <c r="J16058" s="341"/>
      <c r="K16058" s="341"/>
      <c r="L16058" s="342"/>
    </row>
    <row r="16059" spans="1:12" hidden="1" x14ac:dyDescent="0.3">
      <c r="A16059" s="18" t="str">
        <f t="shared" ref="A16059" si="5402">+IF(OR(C16054=""),"NO",1)</f>
        <v>NO</v>
      </c>
      <c r="B16059" s="18"/>
      <c r="E16059" s="331"/>
      <c r="F16059" s="62" t="str">
        <f>+$F$31</f>
        <v>OBSERVACIÓN</v>
      </c>
      <c r="G16059" s="343" t="s">
        <v>124</v>
      </c>
      <c r="H16059" s="344"/>
      <c r="I16059" s="344"/>
      <c r="J16059" s="344"/>
      <c r="K16059" s="344"/>
      <c r="L16059" s="345"/>
    </row>
    <row r="16060" spans="1:12" ht="8.5" hidden="1" customHeight="1" x14ac:dyDescent="0.3">
      <c r="A16060" s="18" t="str">
        <f t="shared" ref="A16060" si="5403">+IF(OR(C16054=""),"NO",1)</f>
        <v>NO</v>
      </c>
      <c r="B16060" s="18"/>
      <c r="E16060" s="49"/>
      <c r="F16060" s="50"/>
      <c r="G16060" s="51"/>
      <c r="H16060" s="51"/>
      <c r="I16060" s="51"/>
      <c r="J16060" s="51"/>
      <c r="K16060" s="51"/>
      <c r="L16060" s="52"/>
    </row>
    <row r="16061" spans="1:12" hidden="1" x14ac:dyDescent="0.3">
      <c r="A16061" s="18" t="str">
        <f t="shared" ref="A16061" si="5404">+IF(OR(C16061=""),"NO",1)</f>
        <v>NO</v>
      </c>
      <c r="B16061" s="18"/>
      <c r="C16061" s="1" t="s">
        <v>124</v>
      </c>
      <c r="E16061" s="329">
        <v>6</v>
      </c>
      <c r="F16061" s="53" t="str">
        <f>+$F$26</f>
        <v>OBJETO</v>
      </c>
      <c r="G16061" s="332" t="s">
        <v>124</v>
      </c>
      <c r="H16061" s="333"/>
      <c r="I16061" s="333"/>
      <c r="J16061" s="333"/>
      <c r="K16061" s="333"/>
      <c r="L16061" s="334"/>
    </row>
    <row r="16062" spans="1:12" hidden="1" x14ac:dyDescent="0.3">
      <c r="A16062" s="18" t="str">
        <f t="shared" ref="A16062" si="5405">+IF(OR(C16061=""),"NO",1)</f>
        <v>NO</v>
      </c>
      <c r="B16062" s="18"/>
      <c r="E16062" s="330"/>
      <c r="F16062" s="54" t="str">
        <f>+$F$27</f>
        <v>CONTRATANTE</v>
      </c>
      <c r="G16062" s="335" t="s">
        <v>124</v>
      </c>
      <c r="H16062" s="310"/>
      <c r="I16062" s="310"/>
      <c r="J16062" s="310"/>
      <c r="K16062" s="310"/>
      <c r="L16062" s="336"/>
    </row>
    <row r="16063" spans="1:12" hidden="1" x14ac:dyDescent="0.3">
      <c r="A16063" s="18" t="str">
        <f t="shared" ref="A16063" si="5406">+IF(OR(C16061=""),"NO",1)</f>
        <v>NO</v>
      </c>
      <c r="B16063" s="18"/>
      <c r="E16063" s="330"/>
      <c r="F16063" s="54" t="str">
        <f>+$F$28</f>
        <v>APORTANTE</v>
      </c>
      <c r="G16063" s="337" t="s">
        <v>124</v>
      </c>
      <c r="H16063" s="338"/>
      <c r="I16063" s="338"/>
      <c r="J16063" s="338"/>
      <c r="K16063" s="338"/>
      <c r="L16063" s="339"/>
    </row>
    <row r="16064" spans="1:12" hidden="1" x14ac:dyDescent="0.3">
      <c r="A16064" s="18" t="str">
        <f t="shared" ref="A16064" si="5407">+IF(OR(C16061=""),"NO",1)</f>
        <v>NO</v>
      </c>
      <c r="B16064" s="18"/>
      <c r="E16064" s="330"/>
      <c r="F16064" s="54" t="str">
        <f>+$F$29</f>
        <v>VALOR /SMMLV)</v>
      </c>
      <c r="G16064" s="55" t="s">
        <v>124</v>
      </c>
      <c r="H16064" s="56" t="str">
        <f>+$H$29</f>
        <v>% PART..</v>
      </c>
      <c r="I16064" s="57" t="s">
        <v>124</v>
      </c>
      <c r="J16064" s="58" t="str">
        <f>+$J$29</f>
        <v>VALOR ACREDITADO</v>
      </c>
      <c r="K16064" s="59"/>
      <c r="L16064" s="47" t="s">
        <v>124</v>
      </c>
    </row>
    <row r="16065" spans="1:12" hidden="1" x14ac:dyDescent="0.3">
      <c r="A16065" s="18" t="str">
        <f t="shared" ref="A16065" si="5408">+IF(OR(C16061=""),"NO",1)</f>
        <v>NO</v>
      </c>
      <c r="B16065" s="18"/>
      <c r="E16065" s="330"/>
      <c r="F16065" s="60" t="str">
        <f>+$F$30</f>
        <v>EXPERIENCIA APORTADA</v>
      </c>
      <c r="G16065" s="340" t="s">
        <v>124</v>
      </c>
      <c r="H16065" s="341"/>
      <c r="I16065" s="341"/>
      <c r="J16065" s="341"/>
      <c r="K16065" s="341"/>
      <c r="L16065" s="342"/>
    </row>
    <row r="16066" spans="1:12" hidden="1" x14ac:dyDescent="0.3">
      <c r="A16066" s="18" t="str">
        <f t="shared" ref="A16066" si="5409">+IF(OR(C16061=""),"NO",1)</f>
        <v>NO</v>
      </c>
      <c r="B16066" s="18"/>
      <c r="E16066" s="331"/>
      <c r="F16066" s="62" t="str">
        <f>+$F$31</f>
        <v>OBSERVACIÓN</v>
      </c>
      <c r="G16066" s="343" t="s">
        <v>124</v>
      </c>
      <c r="H16066" s="344"/>
      <c r="I16066" s="344"/>
      <c r="J16066" s="344"/>
      <c r="K16066" s="344"/>
      <c r="L16066" s="345"/>
    </row>
    <row r="16067" spans="1:12" ht="8.5" hidden="1" customHeight="1" x14ac:dyDescent="0.3">
      <c r="A16067" s="18" t="str">
        <f t="shared" ref="A16067" si="5410">+IF(OR(C16061=""),"NO",1)</f>
        <v>NO</v>
      </c>
      <c r="B16067" s="18"/>
      <c r="E16067" s="49"/>
      <c r="F16067" s="50"/>
      <c r="G16067" s="51"/>
      <c r="H16067" s="51"/>
      <c r="I16067" s="51"/>
      <c r="J16067" s="51"/>
      <c r="K16067" s="51"/>
      <c r="L16067" s="52"/>
    </row>
    <row r="16068" spans="1:12" hidden="1" x14ac:dyDescent="0.3">
      <c r="A16068" s="18" t="str">
        <f t="shared" ref="A16068" si="5411">+IF(OR(C16068=""),"NO",1)</f>
        <v>NO</v>
      </c>
      <c r="B16068" s="18"/>
      <c r="C16068" s="1" t="s">
        <v>124</v>
      </c>
      <c r="E16068" s="329">
        <v>7</v>
      </c>
      <c r="F16068" s="53" t="str">
        <f>+$F$26</f>
        <v>OBJETO</v>
      </c>
      <c r="G16068" s="332" t="s">
        <v>124</v>
      </c>
      <c r="H16068" s="333"/>
      <c r="I16068" s="333"/>
      <c r="J16068" s="333"/>
      <c r="K16068" s="333"/>
      <c r="L16068" s="334"/>
    </row>
    <row r="16069" spans="1:12" hidden="1" x14ac:dyDescent="0.3">
      <c r="A16069" s="18" t="str">
        <f t="shared" ref="A16069" si="5412">+IF(OR(C16068=""),"NO",1)</f>
        <v>NO</v>
      </c>
      <c r="B16069" s="18"/>
      <c r="E16069" s="330"/>
      <c r="F16069" s="54" t="str">
        <f>+$F$27</f>
        <v>CONTRATANTE</v>
      </c>
      <c r="G16069" s="335" t="s">
        <v>124</v>
      </c>
      <c r="H16069" s="310"/>
      <c r="I16069" s="310"/>
      <c r="J16069" s="310"/>
      <c r="K16069" s="310"/>
      <c r="L16069" s="336"/>
    </row>
    <row r="16070" spans="1:12" hidden="1" x14ac:dyDescent="0.3">
      <c r="A16070" s="18" t="str">
        <f t="shared" ref="A16070" si="5413">+IF(OR(C16068=""),"NO",1)</f>
        <v>NO</v>
      </c>
      <c r="B16070" s="18"/>
      <c r="E16070" s="330"/>
      <c r="F16070" s="54" t="str">
        <f>+$F$28</f>
        <v>APORTANTE</v>
      </c>
      <c r="G16070" s="337" t="s">
        <v>124</v>
      </c>
      <c r="H16070" s="338"/>
      <c r="I16070" s="338"/>
      <c r="J16070" s="338"/>
      <c r="K16070" s="338"/>
      <c r="L16070" s="339"/>
    </row>
    <row r="16071" spans="1:12" hidden="1" x14ac:dyDescent="0.3">
      <c r="A16071" s="18" t="str">
        <f t="shared" ref="A16071" si="5414">+IF(OR(C16068=""),"NO",1)</f>
        <v>NO</v>
      </c>
      <c r="B16071" s="18"/>
      <c r="E16071" s="330"/>
      <c r="F16071" s="54" t="str">
        <f>+$F$29</f>
        <v>VALOR /SMMLV)</v>
      </c>
      <c r="G16071" s="55" t="s">
        <v>124</v>
      </c>
      <c r="H16071" s="56" t="str">
        <f>+$H$29</f>
        <v>% PART..</v>
      </c>
      <c r="I16071" s="57" t="s">
        <v>124</v>
      </c>
      <c r="J16071" s="58" t="str">
        <f>+$J$29</f>
        <v>VALOR ACREDITADO</v>
      </c>
      <c r="K16071" s="59"/>
      <c r="L16071" s="47" t="s">
        <v>124</v>
      </c>
    </row>
    <row r="16072" spans="1:12" hidden="1" x14ac:dyDescent="0.3">
      <c r="A16072" s="18" t="str">
        <f t="shared" ref="A16072" si="5415">+IF(OR(C16068=""),"NO",1)</f>
        <v>NO</v>
      </c>
      <c r="B16072" s="18"/>
      <c r="E16072" s="330"/>
      <c r="F16072" s="60" t="str">
        <f>+$F$30</f>
        <v>EXPERIENCIA APORTADA</v>
      </c>
      <c r="G16072" s="340" t="s">
        <v>124</v>
      </c>
      <c r="H16072" s="341"/>
      <c r="I16072" s="341"/>
      <c r="J16072" s="341"/>
      <c r="K16072" s="341"/>
      <c r="L16072" s="342"/>
    </row>
    <row r="16073" spans="1:12" hidden="1" x14ac:dyDescent="0.3">
      <c r="A16073" s="18" t="str">
        <f t="shared" ref="A16073" si="5416">+IF(OR(C16068=""),"NO",1)</f>
        <v>NO</v>
      </c>
      <c r="B16073" s="18"/>
      <c r="E16073" s="331"/>
      <c r="F16073" s="62" t="str">
        <f>+$F$31</f>
        <v>OBSERVACIÓN</v>
      </c>
      <c r="G16073" s="343" t="s">
        <v>124</v>
      </c>
      <c r="H16073" s="344"/>
      <c r="I16073" s="344"/>
      <c r="J16073" s="344"/>
      <c r="K16073" s="344"/>
      <c r="L16073" s="345"/>
    </row>
    <row r="16074" spans="1:12" hidden="1" x14ac:dyDescent="0.3">
      <c r="A16074" s="18" t="str">
        <f t="shared" ref="A16074" si="5417">+IF(OR(C16068=""),"NO",1)</f>
        <v>NO</v>
      </c>
      <c r="B16074" s="18"/>
      <c r="E16074" s="49"/>
      <c r="F16074" s="50"/>
      <c r="G16074" s="51"/>
      <c r="H16074" s="51"/>
      <c r="I16074" s="51"/>
      <c r="J16074" s="51"/>
      <c r="K16074" s="51"/>
      <c r="L16074" s="52"/>
    </row>
    <row r="16075" spans="1:12" hidden="1" x14ac:dyDescent="0.3">
      <c r="A16075" s="1" t="str">
        <f>+A16010</f>
        <v>NO</v>
      </c>
      <c r="C16075" s="1" t="str">
        <f>"N"&amp;C16010</f>
        <v>N</v>
      </c>
      <c r="E16075" s="63"/>
      <c r="F16075" s="64" t="str">
        <f>+$F$75</f>
        <v>TOTAL DE CONTRATOS PRESENTADOS VÁLIDOS QUE CUMPLEN EXPERIENCIA ACREDITADA:</v>
      </c>
      <c r="G16075" s="65"/>
      <c r="H16075" s="65"/>
      <c r="I16075" s="65"/>
      <c r="J16075" s="66"/>
      <c r="K16075" s="65"/>
      <c r="L16075" s="67" t="s">
        <v>124</v>
      </c>
    </row>
    <row r="16076" spans="1:12" ht="6.65" hidden="1" customHeight="1" x14ac:dyDescent="0.3">
      <c r="A16076" s="1" t="str">
        <f>+A16010</f>
        <v>NO</v>
      </c>
      <c r="E16076" s="51"/>
      <c r="F16076" s="50"/>
      <c r="G16076" s="51"/>
      <c r="H16076" s="51"/>
      <c r="I16076" s="51"/>
      <c r="J16076" s="51"/>
      <c r="K16076" s="51"/>
      <c r="L16076" s="51"/>
    </row>
    <row r="16077" spans="1:12" hidden="1" x14ac:dyDescent="0.3">
      <c r="A16077" s="1" t="str">
        <f>+A16010</f>
        <v>NO</v>
      </c>
      <c r="E16077" s="63"/>
      <c r="F16077" s="63" t="str">
        <f>+$F$77</f>
        <v>ACREDITA SUMINISTRO E INSTALACIÓN DE MOBILIARIO POR LO MENOS EN UN (1) CONTRATO VÁLIDO</v>
      </c>
      <c r="G16077" s="65"/>
      <c r="H16077" s="65"/>
      <c r="I16077" s="65"/>
      <c r="J16077" s="66"/>
      <c r="K16077" s="65"/>
      <c r="L16077" s="68" t="s">
        <v>157</v>
      </c>
    </row>
    <row r="16078" spans="1:12" ht="5.15" hidden="1" customHeight="1" x14ac:dyDescent="0.3">
      <c r="A16078" s="1" t="str">
        <f>+A16010</f>
        <v>NO</v>
      </c>
      <c r="E16078" s="51"/>
      <c r="F16078" s="50"/>
      <c r="G16078" s="51"/>
      <c r="H16078" s="51"/>
      <c r="I16078" s="51"/>
      <c r="J16078" s="51"/>
      <c r="K16078" s="51"/>
      <c r="L16078" s="51"/>
    </row>
    <row r="16079" spans="1:12" ht="12.75" hidden="1" customHeight="1" x14ac:dyDescent="0.3">
      <c r="A16079" s="1" t="str">
        <f>+A16010</f>
        <v>NO</v>
      </c>
      <c r="E16079" s="69" t="str">
        <f>+$E$79</f>
        <v>EXPERIENCIA ESPECÍFICA NUMERAL 10.1.1 A</v>
      </c>
      <c r="F16079" s="70"/>
      <c r="G16079" s="70"/>
      <c r="H16079" s="70"/>
      <c r="I16079" s="70"/>
      <c r="J16079" s="70"/>
      <c r="K16079" s="70"/>
      <c r="L16079" s="71"/>
    </row>
    <row r="16080" spans="1:12" ht="26.5" hidden="1" customHeight="1" x14ac:dyDescent="0.3">
      <c r="A16080" s="1" t="str">
        <f>+A16010</f>
        <v>NO</v>
      </c>
      <c r="E16080" s="72"/>
      <c r="F16080" s="325" t="str">
        <f>+$F$80</f>
        <v>Por lo menos uno (1) de los contratos válidos aportados como experiencia general debe corresponder mínimo al 60% del presupuesto oficial del presente proceso de selección.  (SMMLV)</v>
      </c>
      <c r="G16080" s="326"/>
      <c r="H16080" s="326"/>
      <c r="I16080" s="326"/>
      <c r="J16080" s="326"/>
      <c r="K16080" s="73" t="s">
        <v>124</v>
      </c>
      <c r="L16080" s="74" t="s">
        <v>124</v>
      </c>
    </row>
    <row r="16081" spans="1:12" ht="23.5" hidden="1" customHeight="1" x14ac:dyDescent="0.3">
      <c r="A16081" s="1" t="str">
        <f>+A16010</f>
        <v>NO</v>
      </c>
      <c r="E16081" s="63"/>
      <c r="F16081" s="325" t="str">
        <f>+$F$81</f>
        <v xml:space="preserve">Deberá acreditarse en al menos uno (1) de los contratos válidos aportados como experiencia general una </v>
      </c>
      <c r="G16081" s="326"/>
      <c r="H16081" s="326"/>
      <c r="I16081" s="326"/>
      <c r="J16081" s="326"/>
      <c r="K16081" s="73" t="s">
        <v>124</v>
      </c>
      <c r="L16081" s="74" t="s">
        <v>124</v>
      </c>
    </row>
    <row r="16082" spans="1:12" ht="23.5" hidden="1" customHeight="1" x14ac:dyDescent="0.3">
      <c r="A16082" s="18" t="s">
        <v>30</v>
      </c>
      <c r="E16082" s="63"/>
      <c r="F16082" s="325" t="str">
        <f>+$F$82</f>
        <v xml:space="preserve">Deberá acreditarse en al menos uno (1) de los contratos válidos aportados interventoría a intervención de </v>
      </c>
      <c r="G16082" s="326"/>
      <c r="H16082" s="326"/>
      <c r="I16082" s="326"/>
      <c r="J16082" s="326"/>
      <c r="K16082" s="73">
        <f>+$K$82</f>
        <v>0</v>
      </c>
      <c r="L16082" s="74" t="s">
        <v>124</v>
      </c>
    </row>
    <row r="16083" spans="1:12" ht="36" hidden="1" customHeight="1" x14ac:dyDescent="0.3">
      <c r="A16083" s="18" t="s">
        <v>30</v>
      </c>
      <c r="E16083" s="63"/>
      <c r="F16083" s="325" t="str">
        <f>+$F$83</f>
        <v xml:space="preserve">Deberá acreditarse en al menos uno (1) de los contratos válidos aportados interventoría a intervención de </v>
      </c>
      <c r="G16083" s="326"/>
      <c r="H16083" s="326"/>
      <c r="I16083" s="326"/>
      <c r="J16083" s="326"/>
      <c r="K16083" s="75">
        <f>+$K$83</f>
        <v>0</v>
      </c>
      <c r="L16083" s="76" t="s">
        <v>124</v>
      </c>
    </row>
    <row r="16084" spans="1:12" hidden="1" x14ac:dyDescent="0.3">
      <c r="A16084" s="1" t="str">
        <f>+A16010</f>
        <v>NO</v>
      </c>
      <c r="E16084" s="51"/>
      <c r="F16084" s="50"/>
      <c r="G16084" s="51"/>
      <c r="H16084" s="51"/>
      <c r="I16084" s="51"/>
      <c r="J16084" s="51"/>
      <c r="K16084" s="51"/>
      <c r="L16084" s="51"/>
    </row>
    <row r="16085" spans="1:12" ht="12.75" hidden="1" customHeight="1" x14ac:dyDescent="0.3">
      <c r="A16085" s="1" t="str">
        <f>+A16010</f>
        <v>NO</v>
      </c>
      <c r="E16085" s="40" t="str">
        <f>+$E$85</f>
        <v>VALOR MÍNIMO A CERIFICAR % P.O EN SMMMLV. NUMERAL 3.9.1</v>
      </c>
      <c r="F16085" s="41"/>
      <c r="G16085" s="41"/>
      <c r="H16085" s="41"/>
      <c r="I16085" s="41"/>
      <c r="J16085" s="41"/>
      <c r="K16085" s="41"/>
      <c r="L16085" s="42"/>
    </row>
    <row r="16086" spans="1:12" hidden="1" x14ac:dyDescent="0.3">
      <c r="A16086" s="1" t="str">
        <f>+A16010</f>
        <v>NO</v>
      </c>
      <c r="C16086" s="1" t="str">
        <f>"M"&amp;C16010</f>
        <v>M</v>
      </c>
      <c r="E16086" s="77" t="str">
        <f>+$E$86</f>
        <v>100% P.O.</v>
      </c>
      <c r="F16086" s="78"/>
      <c r="G16086" s="61">
        <v>242.41716883554506</v>
      </c>
      <c r="H16086" s="124" t="str">
        <f>+$H$86</f>
        <v>TOTAL EJECUTADO DE CONTRATOS ACREDITADOS</v>
      </c>
      <c r="I16086" s="124"/>
      <c r="J16086" s="124"/>
      <c r="K16086" s="55" t="s">
        <v>124</v>
      </c>
      <c r="L16086" s="47" t="s">
        <v>124</v>
      </c>
    </row>
    <row r="16087" spans="1:12" hidden="1" x14ac:dyDescent="0.3">
      <c r="A16087" s="1" t="str">
        <f>+A16010</f>
        <v>NO</v>
      </c>
      <c r="E16087" s="39"/>
      <c r="F16087" s="39"/>
      <c r="G16087" s="39"/>
      <c r="H16087" s="39"/>
      <c r="I16087" s="39"/>
      <c r="J16087" s="39"/>
      <c r="K16087" s="39"/>
      <c r="L16087" s="39"/>
    </row>
    <row r="16088" spans="1:12" ht="12.75" hidden="1" customHeight="1" x14ac:dyDescent="0.3">
      <c r="A16088" s="18" t="s">
        <v>30</v>
      </c>
      <c r="B16088" s="18"/>
      <c r="E16088" s="40" t="str">
        <f>+$E$88</f>
        <v>CONSIDERACIONES PARA LA VALIDEZ DE LA EXPERIENCIA REQUERIDA: EXPERIENCIA PROPONENTES PLURALES NUMERAL 10.1.2 D</v>
      </c>
      <c r="F16088" s="41"/>
      <c r="G16088" s="41"/>
      <c r="H16088" s="41"/>
      <c r="I16088" s="41"/>
      <c r="J16088" s="41"/>
      <c r="K16088" s="41"/>
      <c r="L16088" s="42"/>
    </row>
    <row r="16089" spans="1:12" ht="28" hidden="1" customHeight="1" x14ac:dyDescent="0.3">
      <c r="A16089" s="18" t="s">
        <v>30</v>
      </c>
      <c r="B16089" s="18"/>
      <c r="C16089" s="1" t="str">
        <f>"O"&amp;C16010</f>
        <v>O</v>
      </c>
      <c r="E16089" s="80" t="str">
        <f>+$E$89</f>
        <v>i)</v>
      </c>
      <c r="F16089" s="327" t="str">
        <f>+$F$89</f>
        <v>Uno de los integrantes debe aportar como mínimo el cincuenta por ciento (50 %) de la experiencia solicitada</v>
      </c>
      <c r="G16089" s="328"/>
      <c r="H16089" s="328"/>
      <c r="I16089" s="328"/>
      <c r="J16089" s="328"/>
      <c r="K16089" s="73" t="s">
        <v>124</v>
      </c>
      <c r="L16089" s="47" t="s">
        <v>124</v>
      </c>
    </row>
    <row r="16090" spans="1:12" ht="28" hidden="1" customHeight="1" x14ac:dyDescent="0.3">
      <c r="A16090" s="18" t="s">
        <v>30</v>
      </c>
      <c r="B16090" s="18"/>
      <c r="C16090" s="1" t="str">
        <f>"O"&amp;C16010</f>
        <v>O</v>
      </c>
      <c r="E16090" s="80" t="str">
        <f>+$E$90</f>
        <v>ii)</v>
      </c>
      <c r="F16090" s="327" t="str">
        <f>+$F$90</f>
        <v>Todos los demás ntegrantes deben acreditar al menos el cinco por ciento (5 %) de la experiencia solicitada, solo uno (1) de los integrantes podrá no acreditar experiencia pero su porcentaje de participación  no podrá superar el diez por ciento (10 %)</v>
      </c>
      <c r="G16090" s="328"/>
      <c r="H16090" s="328"/>
      <c r="I16090" s="328"/>
      <c r="J16090" s="328"/>
      <c r="K16090" s="73" t="s">
        <v>124</v>
      </c>
      <c r="L16090" s="47" t="s">
        <v>124</v>
      </c>
    </row>
    <row r="16091" spans="1:12" hidden="1" x14ac:dyDescent="0.3">
      <c r="A16091" s="18" t="s">
        <v>30</v>
      </c>
      <c r="B16091" s="18"/>
      <c r="E16091" s="39"/>
      <c r="F16091" s="39"/>
      <c r="G16091" s="39"/>
      <c r="H16091" s="39"/>
      <c r="I16091" s="39"/>
      <c r="J16091" s="39"/>
      <c r="K16091" s="39"/>
      <c r="L16091" s="39"/>
    </row>
    <row r="16092" spans="1:12" ht="13" hidden="1" customHeight="1" x14ac:dyDescent="0.3">
      <c r="A16092" s="18" t="str">
        <f>+A16010</f>
        <v>NO</v>
      </c>
      <c r="B16092" s="18"/>
      <c r="E16092" s="69" t="str">
        <f>+$E$92</f>
        <v>VERIFICACIÓN Y ASIGNACIÓN DE PUNTAJE POR LA EXPERIENCIA DEL PROPONENTE</v>
      </c>
      <c r="F16092" s="70"/>
      <c r="G16092" s="70"/>
      <c r="H16092" s="70"/>
      <c r="I16092" s="70"/>
      <c r="J16092" s="70"/>
      <c r="K16092" s="70"/>
      <c r="L16092" s="71"/>
    </row>
    <row r="16093" spans="1:12" hidden="1" x14ac:dyDescent="0.3">
      <c r="A16093" s="18" t="str">
        <f>+A16010</f>
        <v>NO</v>
      </c>
      <c r="B16093" s="18"/>
      <c r="E16093" s="81"/>
      <c r="F16093" s="323" t="str">
        <f>+$F$93</f>
        <v>No. CONTRATOS QUE ACREDITAN LA EXPERIENCIA (NO OBJETO DE SUBSANACIÓN)</v>
      </c>
      <c r="G16093" s="324"/>
      <c r="H16093" s="324"/>
      <c r="I16093" s="324"/>
      <c r="J16093" s="324"/>
      <c r="K16093" s="82"/>
      <c r="L16093" s="83" t="s">
        <v>124</v>
      </c>
    </row>
    <row r="16094" spans="1:12" ht="13" hidden="1" customHeight="1" x14ac:dyDescent="0.3">
      <c r="A16094" s="18" t="str">
        <f>+A16010</f>
        <v>NO</v>
      </c>
      <c r="B16094" s="18"/>
      <c r="E16094" s="84"/>
      <c r="F16094" s="323" t="str">
        <f>+$F$94</f>
        <v>TOTAL EJECUTADO DE CONTRATOS ACREDITADOS PROPUESTA INICIAL</v>
      </c>
      <c r="G16094" s="324"/>
      <c r="H16094" s="324"/>
      <c r="I16094" s="324"/>
      <c r="J16094" s="324"/>
      <c r="K16094" s="85"/>
      <c r="L16094" s="86" t="s">
        <v>124</v>
      </c>
    </row>
    <row r="16095" spans="1:12" ht="13" hidden="1" customHeight="1" x14ac:dyDescent="0.3">
      <c r="A16095" s="18" t="str">
        <f>+A16010</f>
        <v>NO</v>
      </c>
      <c r="B16095" s="18"/>
      <c r="E16095" s="87"/>
      <c r="F16095" s="323" t="str">
        <f>+$F$95</f>
        <v>PROMEDIO VALOR ACREDITADO EN SMMLV</v>
      </c>
      <c r="G16095" s="324"/>
      <c r="H16095" s="324"/>
      <c r="I16095" s="324"/>
      <c r="J16095" s="324"/>
      <c r="K16095" s="66"/>
      <c r="L16095" s="88" t="s">
        <v>124</v>
      </c>
    </row>
    <row r="16096" spans="1:12" hidden="1" x14ac:dyDescent="0.3">
      <c r="A16096" s="18" t="str">
        <f>+A16010</f>
        <v>NO</v>
      </c>
      <c r="B16096" s="18"/>
      <c r="E16096" s="89"/>
      <c r="F16096" s="89"/>
      <c r="G16096" s="89"/>
      <c r="H16096" s="89"/>
      <c r="I16096" s="89"/>
      <c r="J16096" s="89"/>
      <c r="K16096" s="89"/>
      <c r="L16096" s="89"/>
    </row>
    <row r="16097" spans="1:12" ht="13" hidden="1" customHeight="1" x14ac:dyDescent="0.3">
      <c r="A16097" s="18" t="str">
        <f>+A16010</f>
        <v>NO</v>
      </c>
      <c r="B16097" s="18"/>
      <c r="E16097" s="69" t="str">
        <f>+$E$97</f>
        <v>3.9.2 EXIGENCIAS MÍNIMAS DE EXPERIENCIA Y FORMACIÓN ACADÉMICA DEL EQUIPO DE TRABAJO</v>
      </c>
      <c r="F16097" s="70"/>
      <c r="G16097" s="70"/>
      <c r="H16097" s="70"/>
      <c r="I16097" s="70"/>
      <c r="J16097" s="70"/>
      <c r="K16097" s="70"/>
      <c r="L16097" s="71"/>
    </row>
    <row r="16098" spans="1:12" hidden="1" x14ac:dyDescent="0.3">
      <c r="A16098" s="18" t="str">
        <f>+A16010</f>
        <v>NO</v>
      </c>
      <c r="B16098" s="18"/>
      <c r="E16098" s="90" t="str">
        <f>+$E$98</f>
        <v>Formulario 8</v>
      </c>
      <c r="F16098" s="315" t="s">
        <v>46</v>
      </c>
      <c r="G16098" s="316"/>
      <c r="H16098" s="317"/>
      <c r="I16098" s="318"/>
      <c r="J16098" s="318"/>
      <c r="K16098" s="318"/>
      <c r="L16098" s="319"/>
    </row>
    <row r="16099" spans="1:12" hidden="1" x14ac:dyDescent="0.3">
      <c r="A16099" s="18" t="str">
        <f>+A16010</f>
        <v>NO</v>
      </c>
      <c r="B16099" s="18"/>
      <c r="E16099" s="91" t="s">
        <v>124</v>
      </c>
      <c r="F16099" s="91" t="str">
        <f>+$F$99</f>
        <v>Director de Interventoría</v>
      </c>
      <c r="G16099" s="91" t="str">
        <f>+$G$99</f>
        <v>Residente de Interventoría</v>
      </c>
      <c r="H16099" s="320"/>
      <c r="I16099" s="321"/>
      <c r="J16099" s="321"/>
      <c r="K16099" s="321"/>
      <c r="L16099" s="322"/>
    </row>
    <row r="16100" spans="1:12" hidden="1" x14ac:dyDescent="0.3">
      <c r="A16100" s="18" t="str">
        <f>+A16010</f>
        <v>NO</v>
      </c>
      <c r="B16100" s="18"/>
      <c r="E16100" s="304" t="str">
        <f>+$E$100</f>
        <v>OBSERVACIONES RESPECTO REQUISITO HABILITANTE DEL PERSONAL CLAVE EVALUABLE</v>
      </c>
      <c r="F16100" s="305"/>
      <c r="G16100" s="305"/>
      <c r="H16100" s="305"/>
      <c r="I16100" s="305"/>
      <c r="J16100" s="305"/>
      <c r="K16100" s="305"/>
      <c r="L16100" s="305"/>
    </row>
    <row r="16101" spans="1:12" hidden="1" x14ac:dyDescent="0.3">
      <c r="A16101" s="18" t="str">
        <f>+A16010</f>
        <v>NO</v>
      </c>
      <c r="B16101" s="18"/>
      <c r="E16101" s="312" t="s">
        <v>124</v>
      </c>
      <c r="F16101" s="313"/>
      <c r="G16101" s="313"/>
      <c r="H16101" s="313"/>
      <c r="I16101" s="313"/>
      <c r="J16101" s="313"/>
      <c r="K16101" s="313"/>
      <c r="L16101" s="314"/>
    </row>
    <row r="16102" spans="1:12" hidden="1" x14ac:dyDescent="0.3">
      <c r="A16102" s="18" t="str">
        <f>+A16010</f>
        <v>NO</v>
      </c>
      <c r="B16102" s="18"/>
      <c r="E16102" s="89"/>
      <c r="F16102" s="89"/>
      <c r="G16102" s="89"/>
      <c r="H16102" s="89"/>
      <c r="I16102" s="89"/>
      <c r="J16102" s="89"/>
      <c r="K16102" s="89"/>
      <c r="L16102" s="89"/>
    </row>
    <row r="16103" spans="1:12" ht="13" hidden="1" customHeight="1" x14ac:dyDescent="0.3">
      <c r="A16103" s="18" t="str">
        <f>+A16010</f>
        <v>NO</v>
      </c>
      <c r="B16103" s="18"/>
      <c r="E16103" s="69" t="str">
        <f>+$E$103</f>
        <v>4.2 EQUIPO DE TRABAJO (Personal Clave Evaluable)</v>
      </c>
      <c r="F16103" s="70"/>
      <c r="G16103" s="70"/>
      <c r="H16103" s="70"/>
      <c r="I16103" s="70"/>
      <c r="J16103" s="70"/>
      <c r="K16103" s="70"/>
      <c r="L16103" s="71"/>
    </row>
    <row r="16104" spans="1:12" ht="23.25" hidden="1" customHeight="1" x14ac:dyDescent="0.3">
      <c r="A16104" s="18" t="str">
        <f>+A16010</f>
        <v>NO</v>
      </c>
      <c r="B16104" s="18"/>
      <c r="E16104" s="90" t="str">
        <f>+$E$104</f>
        <v>Formulario 9</v>
      </c>
      <c r="F16104" s="315" t="s">
        <v>46</v>
      </c>
      <c r="G16104" s="316"/>
      <c r="H16104" s="317"/>
      <c r="I16104" s="318"/>
      <c r="J16104" s="318"/>
      <c r="K16104" s="318"/>
      <c r="L16104" s="319"/>
    </row>
    <row r="16105" spans="1:12" hidden="1" x14ac:dyDescent="0.3">
      <c r="A16105" s="18" t="str">
        <f>+A16010</f>
        <v>NO</v>
      </c>
      <c r="B16105" s="18"/>
      <c r="E16105" s="91" t="s">
        <v>124</v>
      </c>
      <c r="F16105" s="91" t="str">
        <f>+$F$99</f>
        <v>Director de Interventoría</v>
      </c>
      <c r="G16105" s="91" t="str">
        <f>+$G$99</f>
        <v>Residente de Interventoría</v>
      </c>
      <c r="H16105" s="320"/>
      <c r="I16105" s="321"/>
      <c r="J16105" s="321"/>
      <c r="K16105" s="321"/>
      <c r="L16105" s="322"/>
    </row>
    <row r="16106" spans="1:12" hidden="1" x14ac:dyDescent="0.3">
      <c r="A16106" s="18" t="str">
        <f>+A16010</f>
        <v>NO</v>
      </c>
      <c r="B16106" s="18"/>
      <c r="E16106" s="89"/>
      <c r="F16106" s="89"/>
      <c r="G16106" s="89"/>
      <c r="H16106" s="89"/>
      <c r="I16106" s="89"/>
      <c r="J16106" s="89"/>
      <c r="K16106" s="89"/>
      <c r="L16106" s="89"/>
    </row>
    <row r="16107" spans="1:12" hidden="1" x14ac:dyDescent="0.3">
      <c r="A16107" s="1" t="str">
        <f>+A16010</f>
        <v>NO</v>
      </c>
      <c r="E16107" s="92" t="str">
        <f>+E15982</f>
        <v>CRITERIOS DE EVALUACIÓN Y PUNTAJE</v>
      </c>
      <c r="F16107" s="93"/>
      <c r="G16107" s="93"/>
      <c r="H16107" s="93"/>
      <c r="I16107" s="93"/>
      <c r="J16107" s="93"/>
      <c r="K16107" s="94"/>
      <c r="L16107" s="95" t="str">
        <f>+$L$107</f>
        <v>PUNTAJE OBTENIDO</v>
      </c>
    </row>
    <row r="16108" spans="1:12" hidden="1" x14ac:dyDescent="0.3">
      <c r="A16108" s="1" t="str">
        <f>+A16010</f>
        <v>NO</v>
      </c>
      <c r="E16108" s="96" t="str">
        <f>+$E$108</f>
        <v>VALOR</v>
      </c>
      <c r="F16108" s="97" t="str">
        <f>+$F$108</f>
        <v>EQUIPO DE TRABAJO (PERSONAL CLAVE EVALUABLE)</v>
      </c>
      <c r="G16108" s="24"/>
      <c r="H16108" s="24"/>
      <c r="I16108" s="24"/>
      <c r="J16108" s="24"/>
      <c r="K16108" s="24"/>
      <c r="L16108" s="98"/>
    </row>
    <row r="16109" spans="1:12" ht="12.75" hidden="1" customHeight="1" x14ac:dyDescent="0.3">
      <c r="A16109" s="1" t="str">
        <f>+A16010</f>
        <v>NO</v>
      </c>
      <c r="E16109" s="96">
        <f>+$E$109</f>
        <v>5</v>
      </c>
      <c r="F16109" s="307" t="str">
        <f>+$F$109</f>
        <v xml:space="preserve"> Experiencia Específica adicional</v>
      </c>
      <c r="G16109" s="308"/>
      <c r="H16109" s="308"/>
      <c r="I16109" s="308"/>
      <c r="J16109" s="308"/>
      <c r="K16109" s="309"/>
      <c r="L16109" s="99" t="str">
        <f>IFERROR(IF(VLOOKUP(C16010,'R. PUNTAJES'!$C$14:$R$213,'R. PUNTAJES'!$I$10,0)="","",VLOOKUP(C16010,'R. PUNTAJES'!$C$14:$R$213,'R. PUNTAJES'!$I$10,0)),"")</f>
        <v/>
      </c>
    </row>
    <row r="16110" spans="1:12" ht="12.75" hidden="1" customHeight="1" x14ac:dyDescent="0.3">
      <c r="A16110" s="1" t="str">
        <f>+A16010</f>
        <v>NO</v>
      </c>
      <c r="E16110" s="96">
        <f>+$E$110</f>
        <v>5</v>
      </c>
      <c r="F16110" s="307" t="str">
        <f>+$F$110</f>
        <v>Formación Académica adicional</v>
      </c>
      <c r="G16110" s="308"/>
      <c r="H16110" s="308"/>
      <c r="I16110" s="308"/>
      <c r="J16110" s="308"/>
      <c r="K16110" s="309"/>
      <c r="L16110" s="99" t="str">
        <f>IFERROR(IF(VLOOKUP(C16010,'R. PUNTAJES'!$C$14:$R$213,'R. PUNTAJES'!$J$10,0)="","",VLOOKUP(C16010,'R. PUNTAJES'!$C$14:$R$213,'R. PUNTAJES'!$J$10,0)),"")</f>
        <v/>
      </c>
    </row>
    <row r="16111" spans="1:12" hidden="1" x14ac:dyDescent="0.3">
      <c r="A16111" s="18" t="str">
        <f>+A16010</f>
        <v>NO</v>
      </c>
      <c r="B16111" s="18"/>
      <c r="E16111" s="100"/>
      <c r="F16111" s="101" t="str">
        <f>+$F$111</f>
        <v>FACTOR DE SOSTENIBILIDAD</v>
      </c>
      <c r="G16111" s="102"/>
      <c r="H16111" s="102"/>
      <c r="I16111" s="102"/>
      <c r="J16111" s="102"/>
      <c r="K16111" s="102"/>
      <c r="L16111" s="103"/>
    </row>
    <row r="16112" spans="1:12" hidden="1" x14ac:dyDescent="0.3">
      <c r="A16112" s="18" t="str">
        <f>+A16010</f>
        <v>NO</v>
      </c>
      <c r="B16112" s="18"/>
      <c r="E16112" s="104">
        <v>1</v>
      </c>
      <c r="F16112" s="105" t="str">
        <f>+$F$112</f>
        <v>Compromisos Sostenibilidad</v>
      </c>
      <c r="G16112" s="106"/>
      <c r="H16112" s="106"/>
      <c r="I16112" s="106"/>
      <c r="J16112" s="106"/>
      <c r="K16112" s="106"/>
      <c r="L16112" s="107" t="str">
        <f>IFERROR(IF(VLOOKUP(C16010,'R. PUNTAJES'!$C$14:$R$213,'R. PUNTAJES'!$K$10,0)="","",VLOOKUP(C16010,'R. PUNTAJES'!$C$14:$R$213,'R. PUNTAJES'!$K$10,0)),"")</f>
        <v/>
      </c>
    </row>
    <row r="16113" spans="1:12" hidden="1" x14ac:dyDescent="0.3">
      <c r="A16113" s="1" t="str">
        <f>+A16010</f>
        <v>NO</v>
      </c>
      <c r="E16113" s="108"/>
      <c r="F16113" s="109" t="str">
        <f>+$F$113</f>
        <v>APOYO A LA INDUSTRIA NACIONAL</v>
      </c>
      <c r="G16113" s="110"/>
      <c r="H16113" s="110"/>
      <c r="I16113" s="110"/>
      <c r="J16113" s="110"/>
      <c r="K16113" s="110"/>
      <c r="L16113" s="111"/>
    </row>
    <row r="16114" spans="1:12" ht="12.75" hidden="1" customHeight="1" x14ac:dyDescent="0.3">
      <c r="A16114" s="1" t="str">
        <f>+A16010</f>
        <v>NO</v>
      </c>
      <c r="E16114" s="96">
        <v>20</v>
      </c>
      <c r="F16114" s="307" t="str">
        <f>+$F$114</f>
        <v>Promoción de Servicios Nacionales o con Trato Nacional</v>
      </c>
      <c r="G16114" s="308"/>
      <c r="H16114" s="308"/>
      <c r="I16114" s="308"/>
      <c r="J16114" s="308"/>
      <c r="K16114" s="309"/>
      <c r="L16114" s="99" t="str">
        <f>IFERROR(IF(VLOOKUP(C16010,'R. PUNTAJES'!$C$14:$R$213,'R. PUNTAJES'!$L$10,0)="","",
IF(VLOOKUP(C16010,'R. PUNTAJES'!$C$14:$R$213,'R. PUNTAJES'!$L$10,0)=5,0,
VLOOKUP(C16010,'R. PUNTAJES'!$C$14:$R$213,'R. PUNTAJES'!$L$10,0))),"")</f>
        <v/>
      </c>
    </row>
    <row r="16115" spans="1:12" ht="12.75" hidden="1" customHeight="1" x14ac:dyDescent="0.3">
      <c r="A16115" s="1" t="str">
        <f>+A16010</f>
        <v>NO</v>
      </c>
      <c r="E16115" s="96">
        <v>5</v>
      </c>
      <c r="F16115" s="307" t="str">
        <f>+$F$115</f>
        <v>Incorporación de componente nacional en servicios extranjeros</v>
      </c>
      <c r="G16115" s="308"/>
      <c r="H16115" s="308"/>
      <c r="I16115" s="308"/>
      <c r="J16115" s="308"/>
      <c r="K16115" s="309"/>
      <c r="L16115" s="99" t="str">
        <f>IFERROR(IF(VLOOKUP(C16010,'R. PUNTAJES'!$C$14:$R$213,'R. PUNTAJES'!$L$10,0)="","",
IF(VLOOKUP(C16010,'R. PUNTAJES'!$C$14:$R$213,'R. PUNTAJES'!$L$10,0)=20,0,
VLOOKUP(C16010,'R. PUNTAJES'!$C$14:$R$213,'R. PUNTAJES'!$L$10,0))),"")</f>
        <v/>
      </c>
    </row>
    <row r="16116" spans="1:12" hidden="1" x14ac:dyDescent="0.3">
      <c r="A16116" s="1" t="str">
        <f>+A16010</f>
        <v>NO</v>
      </c>
      <c r="E16116" s="112"/>
      <c r="F16116" s="97" t="str">
        <f>+$F$116</f>
        <v>VINCULACIÓN DE PERSONAS CON DISCAPACIDAD</v>
      </c>
      <c r="G16116" s="24"/>
      <c r="H16116" s="24"/>
      <c r="I16116" s="24"/>
      <c r="J16116" s="24"/>
      <c r="K16116" s="24"/>
      <c r="L16116" s="98"/>
    </row>
    <row r="16117" spans="1:12" ht="12.75" hidden="1" customHeight="1" x14ac:dyDescent="0.3">
      <c r="A16117" s="1" t="str">
        <f>+A16010</f>
        <v>NO</v>
      </c>
      <c r="E16117" s="96">
        <v>1</v>
      </c>
      <c r="F16117" s="307" t="str">
        <f>+$F$117</f>
        <v xml:space="preserve">Trabajadores vinculados a la planta de personal </v>
      </c>
      <c r="G16117" s="308"/>
      <c r="H16117" s="308"/>
      <c r="I16117" s="308"/>
      <c r="J16117" s="308"/>
      <c r="K16117" s="309"/>
      <c r="L16117" s="99" t="str">
        <f>IFERROR(IF(VLOOKUP(C16010,'R. PUNTAJES'!$C$14:$R$213,'R. PUNTAJES'!$M$10,0)="","",VLOOKUP(C16010,'R. PUNTAJES'!$C$14:$R$213,'R. PUNTAJES'!$M$10,0)),"")</f>
        <v/>
      </c>
    </row>
    <row r="16118" spans="1:12" hidden="1" x14ac:dyDescent="0.3">
      <c r="A16118" s="1" t="str">
        <f>+A16010</f>
        <v>NO</v>
      </c>
      <c r="E16118" s="112"/>
      <c r="F16118" s="97" t="str">
        <f>+$F$118</f>
        <v>EMPRENDIMIENTOS Y EMPRESAS DE MUJERES</v>
      </c>
      <c r="G16118" s="24"/>
      <c r="H16118" s="24"/>
      <c r="I16118" s="24"/>
      <c r="J16118" s="24"/>
      <c r="K16118" s="24"/>
      <c r="L16118" s="98"/>
    </row>
    <row r="16119" spans="1:12" ht="13" hidden="1" customHeight="1" x14ac:dyDescent="0.3">
      <c r="A16119" s="1" t="str">
        <f>+A16010</f>
        <v>NO</v>
      </c>
      <c r="E16119" s="96">
        <v>0.25</v>
      </c>
      <c r="F16119" s="307" t="str">
        <f>+$F$119</f>
        <v>Emprendimientos y empresas de mujeres</v>
      </c>
      <c r="G16119" s="308"/>
      <c r="H16119" s="308"/>
      <c r="I16119" s="308"/>
      <c r="J16119" s="308"/>
      <c r="K16119" s="309"/>
      <c r="L16119" s="113" t="str">
        <f>IFERROR(IF(VLOOKUP(C16010,'R. PUNTAJES'!$C$14:$R$213,'R. PUNTAJES'!$N$10,0)="","",VLOOKUP(C16010,'R. PUNTAJES'!$C$14:$R$213,'R. PUNTAJES'!$N$10,0)),"")</f>
        <v/>
      </c>
    </row>
    <row r="16120" spans="1:12" hidden="1" x14ac:dyDescent="0.3">
      <c r="A16120" s="18" t="str">
        <f>+A16121</f>
        <v>NO</v>
      </c>
      <c r="B16120" s="18"/>
      <c r="E16120" s="112"/>
      <c r="F16120" s="97" t="str">
        <f>+$F$120</f>
        <v>MIPYME</v>
      </c>
      <c r="G16120" s="24"/>
      <c r="H16120" s="24"/>
      <c r="I16120" s="24"/>
      <c r="J16120" s="24"/>
      <c r="K16120" s="24"/>
      <c r="L16120" s="98"/>
    </row>
    <row r="16121" spans="1:12" hidden="1" x14ac:dyDescent="0.3">
      <c r="A16121" s="18" t="str">
        <f>+IF(E16121=0,"NO",1)</f>
        <v>NO</v>
      </c>
      <c r="B16121" s="18"/>
      <c r="E16121" s="96">
        <v>0</v>
      </c>
      <c r="F16121" s="307" t="str">
        <f>+$F$121</f>
        <v>Mipyme</v>
      </c>
      <c r="G16121" s="308"/>
      <c r="H16121" s="308"/>
      <c r="I16121" s="308"/>
      <c r="J16121" s="308"/>
      <c r="K16121" s="309"/>
      <c r="L16121" s="113" t="str">
        <f>IFERROR(IF(VLOOKUP(C16010,'R. PUNTAJES'!$C$14:$R$213,'R. PUNTAJES'!$O$10,0)="","",VLOOKUP(C16010,'R. PUNTAJES'!$C$14:$R$213,'R. PUNTAJES'!$O$10,0)),"")</f>
        <v/>
      </c>
    </row>
    <row r="16122" spans="1:12" hidden="1" x14ac:dyDescent="0.3">
      <c r="A16122" s="1" t="str">
        <f>+A16010</f>
        <v>NO</v>
      </c>
      <c r="E16122" s="112"/>
      <c r="F16122" s="97" t="str">
        <f>+$F$122</f>
        <v>EXPERIENCIA DEL PROPONENTE</v>
      </c>
      <c r="G16122" s="24"/>
      <c r="H16122" s="24"/>
      <c r="I16122" s="24"/>
      <c r="J16122" s="24"/>
      <c r="K16122" s="24"/>
      <c r="L16122" s="98"/>
    </row>
    <row r="16123" spans="1:12" hidden="1" x14ac:dyDescent="0.3">
      <c r="A16123" s="1" t="str">
        <f>+A16010</f>
        <v>NO</v>
      </c>
      <c r="E16123" s="96">
        <v>59.5</v>
      </c>
      <c r="F16123" s="307" t="str">
        <f>+$F$123</f>
        <v>mediana con valor absoluto</v>
      </c>
      <c r="G16123" s="308"/>
      <c r="H16123" s="308"/>
      <c r="I16123" s="308"/>
      <c r="J16123" s="308"/>
      <c r="K16123" s="309"/>
      <c r="L16123" s="113" t="str">
        <f>IFERROR(IF(VLOOKUP(C16010,'R. PUNTAJES'!$C$14:$R$213,'R. PUNTAJES'!$R$10,0)="","",VLOOKUP(C16010,'R. PUNTAJES'!$C$14:$R$213,'R. PUNTAJES'!$R$10,0)),"")</f>
        <v/>
      </c>
    </row>
    <row r="16124" spans="1:12" hidden="1" x14ac:dyDescent="0.3">
      <c r="A16124" s="1" t="str">
        <f>+A16010</f>
        <v>NO</v>
      </c>
      <c r="E16124" s="112"/>
      <c r="F16124" s="97" t="str">
        <f>+$F$124</f>
        <v>MULTAS</v>
      </c>
      <c r="G16124" s="24"/>
      <c r="H16124" s="24"/>
      <c r="I16124" s="24"/>
      <c r="J16124" s="24"/>
      <c r="K16124" s="24"/>
      <c r="L16124" s="98"/>
    </row>
    <row r="16125" spans="1:12" ht="12.75" hidden="1" customHeight="1" x14ac:dyDescent="0.3">
      <c r="A16125" s="1" t="str">
        <f>+A16010</f>
        <v>NO</v>
      </c>
      <c r="E16125" s="96">
        <v>-2</v>
      </c>
      <c r="F16125" s="307" t="str">
        <f>+$F$125</f>
        <v>Una o más multas o cláusulas penales durante el último año</v>
      </c>
      <c r="G16125" s="310"/>
      <c r="H16125" s="310"/>
      <c r="I16125" s="310"/>
      <c r="J16125" s="310"/>
      <c r="K16125" s="311"/>
      <c r="L16125" s="99" t="str">
        <f>IFERROR(IF(VLOOKUP(C16010,'R. PUNTAJES'!$C$14:$R$213,'R. PUNTAJES'!$Q$10,0)="","",VLOOKUP(C16010,'R. PUNTAJES'!$C$14:$R$213,'R. PUNTAJES'!$Q$10,0)),"")</f>
        <v/>
      </c>
    </row>
    <row r="16126" spans="1:12" hidden="1" x14ac:dyDescent="0.3">
      <c r="A16126" s="1" t="str">
        <f>+A16010</f>
        <v>NO</v>
      </c>
      <c r="E16126" s="112"/>
      <c r="F16126" s="97" t="str">
        <f>+$F$126</f>
        <v>OBRAS INCONCLUSAS</v>
      </c>
      <c r="G16126" s="24"/>
      <c r="H16126" s="24"/>
      <c r="I16126" s="24"/>
      <c r="J16126" s="24"/>
      <c r="K16126" s="24"/>
      <c r="L16126" s="98"/>
    </row>
    <row r="16127" spans="1:12" hidden="1" x14ac:dyDescent="0.3">
      <c r="A16127" s="1" t="str">
        <f>+A16010</f>
        <v>NO</v>
      </c>
      <c r="E16127" s="96">
        <v>-1</v>
      </c>
      <c r="F16127" s="301" t="str">
        <f>+$F$127</f>
        <v>Anotación vigente de obra civil inconclusa</v>
      </c>
      <c r="G16127" s="302"/>
      <c r="H16127" s="302"/>
      <c r="I16127" s="302"/>
      <c r="J16127" s="302"/>
      <c r="K16127" s="303"/>
      <c r="L16127" s="99" t="str">
        <f>IFERROR(IF(VLOOKUP(C16010,'R. PUNTAJES'!$C$14:$R$213,'R. PUNTAJES'!$P$10,0)="","",VLOOKUP(C16010,'R. PUNTAJES'!$C$14:$R$213,'R. PUNTAJES'!$P$10,0)),"")</f>
        <v/>
      </c>
    </row>
    <row r="16128" spans="1:12" ht="7.5" hidden="1" customHeight="1" x14ac:dyDescent="0.3">
      <c r="A16128" s="1" t="str">
        <f>+A16010</f>
        <v>NO</v>
      </c>
      <c r="E16128" s="114"/>
      <c r="F16128" s="45"/>
      <c r="G16128" s="45"/>
      <c r="H16128" s="45"/>
      <c r="I16128" s="45"/>
      <c r="J16128" s="45"/>
      <c r="K16128" s="45"/>
      <c r="L16128" s="48"/>
    </row>
    <row r="16129" spans="1:16" hidden="1" x14ac:dyDescent="0.3">
      <c r="A16129" s="1" t="str">
        <f>+A16010</f>
        <v>NO</v>
      </c>
      <c r="E16129" s="115" t="str">
        <f>+$E$129</f>
        <v>PUNTAJE TOTAL</v>
      </c>
      <c r="F16129" s="116"/>
      <c r="G16129" s="116"/>
      <c r="H16129" s="116"/>
      <c r="I16129" s="116"/>
      <c r="J16129" s="116"/>
      <c r="K16129" s="117"/>
      <c r="L16129" s="118">
        <f>IFERROR(IF(VLOOKUP(C16010,'R. PUNTAJES'!$C$14:$R$213,'R. PUNTAJES'!$H$10,0)="RECHAZO","",SUM(L16109:L16127)),"")</f>
        <v>0</v>
      </c>
    </row>
    <row r="16130" spans="1:16" hidden="1" x14ac:dyDescent="0.3">
      <c r="A16130" s="1" t="str">
        <f>+A16010</f>
        <v>NO</v>
      </c>
      <c r="E16130" s="304" t="str">
        <f>+$E$130</f>
        <v>OBSERVACIONES RESPECTO A PUNTAJES</v>
      </c>
      <c r="F16130" s="305"/>
      <c r="G16130" s="305"/>
      <c r="H16130" s="305"/>
      <c r="I16130" s="305"/>
      <c r="J16130" s="305"/>
      <c r="K16130" s="305"/>
      <c r="L16130" s="305"/>
    </row>
    <row r="16131" spans="1:16" ht="12" hidden="1" customHeight="1" x14ac:dyDescent="0.3">
      <c r="A16131" s="1" t="str">
        <f>+A16010</f>
        <v>NO</v>
      </c>
      <c r="E16131" s="306" t="s">
        <v>124</v>
      </c>
      <c r="F16131" s="305"/>
      <c r="G16131" s="305"/>
      <c r="H16131" s="305"/>
      <c r="I16131" s="305"/>
      <c r="J16131" s="305"/>
      <c r="K16131" s="305"/>
      <c r="L16131" s="305"/>
      <c r="N16131" s="119"/>
      <c r="O16131" s="119"/>
      <c r="P16131" s="120"/>
    </row>
    <row r="16132" spans="1:16" ht="3" hidden="1" customHeight="1" x14ac:dyDescent="0.3">
      <c r="A16132" s="1" t="str">
        <f>+A16011</f>
        <v>NO</v>
      </c>
      <c r="E16132" s="121"/>
      <c r="F16132" s="122"/>
      <c r="G16132" s="122"/>
      <c r="H16132" s="122"/>
      <c r="I16132" s="122"/>
      <c r="J16132" s="122"/>
      <c r="K16132" s="122"/>
      <c r="L16132" s="123"/>
    </row>
    <row r="16133" spans="1:16" hidden="1" x14ac:dyDescent="0.3">
      <c r="A16133" s="1" t="str">
        <f>+IF(OR(C16135=""),"NO",1)</f>
        <v>NO</v>
      </c>
      <c r="E16133" s="346"/>
      <c r="F16133" s="347"/>
      <c r="G16133" s="347"/>
      <c r="H16133" s="347"/>
      <c r="I16133" s="347"/>
      <c r="J16133" s="347"/>
      <c r="K16133" s="347"/>
      <c r="L16133" s="347"/>
    </row>
    <row r="16134" spans="1:16" ht="4.5" hidden="1" customHeight="1" x14ac:dyDescent="0.3">
      <c r="A16134" s="1" t="str">
        <f>+A16135</f>
        <v>NO</v>
      </c>
      <c r="E16134" s="15"/>
      <c r="F16134" s="16"/>
      <c r="G16134" s="16"/>
      <c r="H16134" s="16"/>
      <c r="I16134" s="16"/>
      <c r="J16134" s="16"/>
      <c r="K16134" s="16"/>
      <c r="L16134" s="17"/>
    </row>
    <row r="16135" spans="1:16" ht="15.75" hidden="1" customHeight="1" x14ac:dyDescent="0.3">
      <c r="A16135" s="1" t="str">
        <f>+IF(OR(C16135=""),"NO",1)</f>
        <v>NO</v>
      </c>
      <c r="B16135" s="1">
        <f>1+MAX($B$1:B16134)</f>
        <v>130</v>
      </c>
      <c r="C16135" s="18" t="s">
        <v>124</v>
      </c>
      <c r="E16135" s="19" t="s">
        <v>124</v>
      </c>
      <c r="F16135" s="20"/>
      <c r="G16135" s="20"/>
      <c r="H16135" s="20"/>
      <c r="I16135" s="21"/>
      <c r="J16135" s="20"/>
      <c r="K16135" s="21"/>
      <c r="L16135" s="22"/>
    </row>
    <row r="16136" spans="1:16" hidden="1" x14ac:dyDescent="0.3">
      <c r="A16136" s="1" t="str">
        <f>A16135</f>
        <v>NO</v>
      </c>
      <c r="E16136" s="23" t="str">
        <f>+$E$11</f>
        <v>Integrantes</v>
      </c>
      <c r="F16136" s="24"/>
      <c r="G16136" s="24"/>
      <c r="H16136" s="24"/>
      <c r="I16136" s="24"/>
      <c r="J16136" s="24"/>
      <c r="K16136" s="25" t="str">
        <f>+$K$11</f>
        <v>Nit</v>
      </c>
      <c r="L16136" s="26" t="str">
        <f>+$L$11</f>
        <v>Part.</v>
      </c>
    </row>
    <row r="16137" spans="1:16" hidden="1" x14ac:dyDescent="0.3">
      <c r="A16137" s="1" t="str">
        <f>+A16136</f>
        <v>NO</v>
      </c>
      <c r="C16137" s="1" t="s">
        <v>124</v>
      </c>
      <c r="E16137" s="27" t="s">
        <v>124</v>
      </c>
      <c r="F16137" s="28"/>
      <c r="G16137" s="28"/>
      <c r="H16137" s="28"/>
      <c r="I16137" s="28"/>
      <c r="J16137" s="28"/>
      <c r="K16137" s="29" t="s">
        <v>124</v>
      </c>
      <c r="L16137" s="30" t="s">
        <v>124</v>
      </c>
    </row>
    <row r="16138" spans="1:16" hidden="1" x14ac:dyDescent="0.3">
      <c r="A16138" s="18" t="str">
        <f>+IF(OR(C16138=""),"NO",1)</f>
        <v>NO</v>
      </c>
      <c r="B16138" s="18"/>
      <c r="C16138" s="1" t="s">
        <v>124</v>
      </c>
      <c r="E16138" s="31" t="s">
        <v>124</v>
      </c>
      <c r="F16138" s="32"/>
      <c r="G16138" s="32"/>
      <c r="H16138" s="32"/>
      <c r="I16138" s="32"/>
      <c r="J16138" s="32"/>
      <c r="K16138" s="33" t="s">
        <v>124</v>
      </c>
      <c r="L16138" s="34" t="s">
        <v>124</v>
      </c>
    </row>
    <row r="16139" spans="1:16" hidden="1" x14ac:dyDescent="0.3">
      <c r="A16139" s="18" t="str">
        <f>+IF(OR(C16139=""),"NO",1)</f>
        <v>NO</v>
      </c>
      <c r="B16139" s="18"/>
      <c r="C16139" s="1" t="s">
        <v>124</v>
      </c>
      <c r="E16139" s="31" t="s">
        <v>124</v>
      </c>
      <c r="F16139" s="32"/>
      <c r="G16139" s="32"/>
      <c r="H16139" s="32"/>
      <c r="I16139" s="32"/>
      <c r="J16139" s="32"/>
      <c r="K16139" s="33" t="s">
        <v>124</v>
      </c>
      <c r="L16139" s="34" t="s">
        <v>124</v>
      </c>
    </row>
    <row r="16140" spans="1:16" hidden="1" x14ac:dyDescent="0.3">
      <c r="A16140" s="18" t="str">
        <f>+IF(OR(C16140=""),"NO",1)</f>
        <v>NO</v>
      </c>
      <c r="B16140" s="18"/>
      <c r="C16140" s="1" t="s">
        <v>124</v>
      </c>
      <c r="E16140" s="31" t="s">
        <v>13</v>
      </c>
      <c r="F16140" s="32"/>
      <c r="G16140" s="32"/>
      <c r="H16140" s="32"/>
      <c r="I16140" s="32"/>
      <c r="J16140" s="32"/>
      <c r="K16140" s="33"/>
      <c r="L16140" s="34"/>
    </row>
    <row r="16141" spans="1:16" hidden="1" x14ac:dyDescent="0.3">
      <c r="A16141" s="18" t="str">
        <f>+IF(OR(C16141=""),"NO",1)</f>
        <v>NO</v>
      </c>
      <c r="B16141" s="18"/>
      <c r="C16141" s="1" t="s">
        <v>124</v>
      </c>
      <c r="E16141" s="31" t="s">
        <v>13</v>
      </c>
      <c r="F16141" s="32"/>
      <c r="G16141" s="32"/>
      <c r="H16141" s="32"/>
      <c r="I16141" s="32"/>
      <c r="J16141" s="32"/>
      <c r="K16141" s="33"/>
      <c r="L16141" s="34"/>
    </row>
    <row r="16142" spans="1:16" hidden="1" x14ac:dyDescent="0.3">
      <c r="A16142" s="18" t="str">
        <f>+IF(OR(C16142=""),"NO",1)</f>
        <v>NO</v>
      </c>
      <c r="B16142" s="18"/>
      <c r="C16142" s="1" t="s">
        <v>124</v>
      </c>
      <c r="E16142" s="35" t="s">
        <v>13</v>
      </c>
      <c r="F16142" s="36"/>
      <c r="G16142" s="36"/>
      <c r="H16142" s="36"/>
      <c r="I16142" s="36"/>
      <c r="J16142" s="36"/>
      <c r="K16142" s="37"/>
      <c r="L16142" s="38"/>
    </row>
    <row r="16143" spans="1:16" ht="5.15" hidden="1" customHeight="1" x14ac:dyDescent="0.3">
      <c r="A16143" s="1" t="str">
        <f>+A16135</f>
        <v>NO</v>
      </c>
      <c r="E16143" s="39"/>
      <c r="F16143" s="39"/>
      <c r="G16143" s="39"/>
      <c r="H16143" s="39"/>
      <c r="I16143" s="39"/>
      <c r="J16143" s="39"/>
      <c r="K16143" s="39"/>
      <c r="L16143" s="39"/>
    </row>
    <row r="16144" spans="1:16" ht="15.75" hidden="1" customHeight="1" x14ac:dyDescent="0.3">
      <c r="A16144" s="1" t="str">
        <f>+A16135</f>
        <v>NO</v>
      </c>
      <c r="E16144" s="40" t="str">
        <f>+$E$19</f>
        <v>RESULTADO DE EVALUACIÓN TÉCNICA</v>
      </c>
      <c r="F16144" s="41"/>
      <c r="G16144" s="41"/>
      <c r="H16144" s="41"/>
      <c r="I16144" s="41"/>
      <c r="J16144" s="41"/>
      <c r="K16144" s="41"/>
      <c r="L16144" s="42"/>
    </row>
    <row r="16145" spans="1:12" hidden="1" x14ac:dyDescent="0.3">
      <c r="A16145" s="1" t="str">
        <f>+A16135</f>
        <v>NO</v>
      </c>
      <c r="E16145" s="43"/>
      <c r="F16145" s="44" t="str">
        <f>+$F$20</f>
        <v>Experiencia</v>
      </c>
      <c r="G16145" s="45"/>
      <c r="H16145" s="45"/>
      <c r="I16145" s="45"/>
      <c r="J16145" s="45"/>
      <c r="K16145" s="46"/>
      <c r="L16145" s="47" t="s">
        <v>124</v>
      </c>
    </row>
    <row r="16146" spans="1:12" hidden="1" x14ac:dyDescent="0.3">
      <c r="A16146" s="1" t="str">
        <f>+A16135</f>
        <v>NO</v>
      </c>
      <c r="E16146" s="348" t="str">
        <f>+$E$21</f>
        <v>OBSERVACIONES RESPECTO A LA EVALUACIÓN DE EXPERIENCIA</v>
      </c>
      <c r="F16146" s="308"/>
      <c r="G16146" s="308"/>
      <c r="H16146" s="308"/>
      <c r="I16146" s="308"/>
      <c r="J16146" s="308"/>
      <c r="K16146" s="308"/>
      <c r="L16146" s="349"/>
    </row>
    <row r="16147" spans="1:12" hidden="1" x14ac:dyDescent="0.3">
      <c r="A16147" s="1" t="str">
        <f>+A16135</f>
        <v>NO</v>
      </c>
      <c r="E16147" s="350" t="s">
        <v>124</v>
      </c>
      <c r="F16147" s="351"/>
      <c r="G16147" s="351"/>
      <c r="H16147" s="351"/>
      <c r="I16147" s="351"/>
      <c r="J16147" s="351"/>
      <c r="K16147" s="351"/>
      <c r="L16147" s="352"/>
    </row>
    <row r="16148" spans="1:12" ht="5.15" hidden="1" customHeight="1" x14ac:dyDescent="0.3">
      <c r="A16148" s="1" t="str">
        <f>+A16135</f>
        <v>NO</v>
      </c>
      <c r="E16148" s="39"/>
      <c r="F16148" s="39"/>
      <c r="G16148" s="39"/>
      <c r="H16148" s="39"/>
      <c r="I16148" s="39"/>
      <c r="J16148" s="39"/>
      <c r="K16148" s="39"/>
      <c r="L16148" s="39"/>
    </row>
    <row r="16149" spans="1:12" ht="12.75" hidden="1" customHeight="1" x14ac:dyDescent="0.3">
      <c r="A16149" s="1" t="str">
        <f>+A16135</f>
        <v>NO</v>
      </c>
      <c r="E16149" s="40" t="str">
        <f>+$E$24</f>
        <v>EXPERIENCIA HABILITANTE: CONTRATOS PRESENTADOS</v>
      </c>
      <c r="F16149" s="41"/>
      <c r="G16149" s="41"/>
      <c r="H16149" s="41"/>
      <c r="I16149" s="41"/>
      <c r="J16149" s="41"/>
      <c r="K16149" s="41"/>
      <c r="L16149" s="42"/>
    </row>
    <row r="16150" spans="1:12" ht="8.5" hidden="1" customHeight="1" x14ac:dyDescent="0.3">
      <c r="A16150" s="1" t="str">
        <f>+A16135</f>
        <v>NO</v>
      </c>
      <c r="E16150" s="49"/>
      <c r="F16150" s="50"/>
      <c r="G16150" s="51"/>
      <c r="H16150" s="51"/>
      <c r="I16150" s="51"/>
      <c r="J16150" s="51"/>
      <c r="K16150" s="51"/>
      <c r="L16150" s="52"/>
    </row>
    <row r="16151" spans="1:12" hidden="1" x14ac:dyDescent="0.3">
      <c r="A16151" s="18" t="str">
        <f>+IF(OR(C16151=""),"NO",1)</f>
        <v>NO</v>
      </c>
      <c r="B16151" s="18"/>
      <c r="C16151" s="1" t="s">
        <v>124</v>
      </c>
      <c r="E16151" s="329">
        <v>1</v>
      </c>
      <c r="F16151" s="53" t="str">
        <f>+$F$26</f>
        <v>OBJETO</v>
      </c>
      <c r="G16151" s="332" t="s">
        <v>124</v>
      </c>
      <c r="H16151" s="333"/>
      <c r="I16151" s="333"/>
      <c r="J16151" s="333"/>
      <c r="K16151" s="333"/>
      <c r="L16151" s="334"/>
    </row>
    <row r="16152" spans="1:12" hidden="1" x14ac:dyDescent="0.3">
      <c r="A16152" s="18" t="str">
        <f>+IF(OR(C16151=""),"NO",1)</f>
        <v>NO</v>
      </c>
      <c r="B16152" s="18"/>
      <c r="E16152" s="330"/>
      <c r="F16152" s="54" t="str">
        <f>+$F$27</f>
        <v>CONTRATANTE</v>
      </c>
      <c r="G16152" s="335" t="s">
        <v>124</v>
      </c>
      <c r="H16152" s="310"/>
      <c r="I16152" s="310"/>
      <c r="J16152" s="310"/>
      <c r="K16152" s="310"/>
      <c r="L16152" s="336"/>
    </row>
    <row r="16153" spans="1:12" hidden="1" x14ac:dyDescent="0.3">
      <c r="A16153" s="18" t="str">
        <f>+IF(OR(C16151=""),"NO",1)</f>
        <v>NO</v>
      </c>
      <c r="B16153" s="18"/>
      <c r="E16153" s="330"/>
      <c r="F16153" s="54" t="str">
        <f>+$F$28</f>
        <v>APORTANTE</v>
      </c>
      <c r="G16153" s="337" t="s">
        <v>124</v>
      </c>
      <c r="H16153" s="338"/>
      <c r="I16153" s="338"/>
      <c r="J16153" s="338"/>
      <c r="K16153" s="338"/>
      <c r="L16153" s="339"/>
    </row>
    <row r="16154" spans="1:12" hidden="1" x14ac:dyDescent="0.3">
      <c r="A16154" s="18" t="str">
        <f>+IF(OR(C16151=""),"NO",1)</f>
        <v>NO</v>
      </c>
      <c r="B16154" s="18"/>
      <c r="E16154" s="330"/>
      <c r="F16154" s="54" t="str">
        <f>+$F$29</f>
        <v>VALOR /SMMLV)</v>
      </c>
      <c r="G16154" s="55" t="s">
        <v>124</v>
      </c>
      <c r="H16154" s="56" t="str">
        <f>+$H$29</f>
        <v>% PART..</v>
      </c>
      <c r="I16154" s="57" t="s">
        <v>124</v>
      </c>
      <c r="J16154" s="58" t="str">
        <f>+$J$29</f>
        <v>VALOR ACREDITADO</v>
      </c>
      <c r="K16154" s="59"/>
      <c r="L16154" s="47" t="s">
        <v>124</v>
      </c>
    </row>
    <row r="16155" spans="1:12" hidden="1" x14ac:dyDescent="0.3">
      <c r="A16155" s="18" t="str">
        <f>+IF(OR(C16151=""),"NO",1)</f>
        <v>NO</v>
      </c>
      <c r="B16155" s="18"/>
      <c r="E16155" s="330"/>
      <c r="F16155" s="60" t="str">
        <f>+$F$30</f>
        <v>EXPERIENCIA APORTADA</v>
      </c>
      <c r="G16155" s="340" t="s">
        <v>124</v>
      </c>
      <c r="H16155" s="341"/>
      <c r="I16155" s="341"/>
      <c r="J16155" s="341"/>
      <c r="K16155" s="341"/>
      <c r="L16155" s="342"/>
    </row>
    <row r="16156" spans="1:12" hidden="1" x14ac:dyDescent="0.3">
      <c r="A16156" s="18" t="str">
        <f>+IF(OR(C16151=""),"NO",1)</f>
        <v>NO</v>
      </c>
      <c r="B16156" s="18"/>
      <c r="E16156" s="331"/>
      <c r="F16156" s="62" t="str">
        <f>+$F$31</f>
        <v>OBSERVACIÓN</v>
      </c>
      <c r="G16156" s="343" t="s">
        <v>124</v>
      </c>
      <c r="H16156" s="344"/>
      <c r="I16156" s="344"/>
      <c r="J16156" s="344"/>
      <c r="K16156" s="344"/>
      <c r="L16156" s="345"/>
    </row>
    <row r="16157" spans="1:12" ht="8.5" hidden="1" customHeight="1" x14ac:dyDescent="0.3">
      <c r="A16157" s="18" t="str">
        <f>+IF(OR(C16151=""),"NO",1)</f>
        <v>NO</v>
      </c>
      <c r="B16157" s="18"/>
      <c r="E16157" s="49"/>
      <c r="F16157" s="50"/>
      <c r="G16157" s="51"/>
      <c r="H16157" s="51"/>
      <c r="I16157" s="51"/>
      <c r="J16157" s="51"/>
      <c r="K16157" s="51"/>
      <c r="L16157" s="52"/>
    </row>
    <row r="16158" spans="1:12" hidden="1" x14ac:dyDescent="0.3">
      <c r="A16158" s="18" t="str">
        <f t="shared" ref="A16158" si="5418">+IF(OR(C16158=""),"NO",1)</f>
        <v>NO</v>
      </c>
      <c r="B16158" s="18"/>
      <c r="C16158" s="1" t="s">
        <v>124</v>
      </c>
      <c r="E16158" s="329">
        <v>2</v>
      </c>
      <c r="F16158" s="53" t="str">
        <f>+$F$26</f>
        <v>OBJETO</v>
      </c>
      <c r="G16158" s="332" t="s">
        <v>124</v>
      </c>
      <c r="H16158" s="333"/>
      <c r="I16158" s="333"/>
      <c r="J16158" s="333"/>
      <c r="K16158" s="333"/>
      <c r="L16158" s="334"/>
    </row>
    <row r="16159" spans="1:12" hidden="1" x14ac:dyDescent="0.3">
      <c r="A16159" s="18" t="str">
        <f t="shared" ref="A16159" si="5419">+IF(OR(C16158=""),"NO",1)</f>
        <v>NO</v>
      </c>
      <c r="B16159" s="18"/>
      <c r="E16159" s="330"/>
      <c r="F16159" s="54" t="str">
        <f>+$F$27</f>
        <v>CONTRATANTE</v>
      </c>
      <c r="G16159" s="335" t="s">
        <v>124</v>
      </c>
      <c r="H16159" s="310"/>
      <c r="I16159" s="310"/>
      <c r="J16159" s="310"/>
      <c r="K16159" s="310"/>
      <c r="L16159" s="336"/>
    </row>
    <row r="16160" spans="1:12" hidden="1" x14ac:dyDescent="0.3">
      <c r="A16160" s="18" t="str">
        <f t="shared" ref="A16160" si="5420">+IF(OR(C16158=""),"NO",1)</f>
        <v>NO</v>
      </c>
      <c r="B16160" s="18"/>
      <c r="E16160" s="330"/>
      <c r="F16160" s="54" t="str">
        <f>+$F$28</f>
        <v>APORTANTE</v>
      </c>
      <c r="G16160" s="337" t="s">
        <v>124</v>
      </c>
      <c r="H16160" s="338"/>
      <c r="I16160" s="338"/>
      <c r="J16160" s="338"/>
      <c r="K16160" s="338"/>
      <c r="L16160" s="339"/>
    </row>
    <row r="16161" spans="1:12" hidden="1" x14ac:dyDescent="0.3">
      <c r="A16161" s="18" t="str">
        <f t="shared" ref="A16161" si="5421">+IF(OR(C16158=""),"NO",1)</f>
        <v>NO</v>
      </c>
      <c r="B16161" s="18"/>
      <c r="E16161" s="330"/>
      <c r="F16161" s="54" t="str">
        <f>+$F$29</f>
        <v>VALOR /SMMLV)</v>
      </c>
      <c r="G16161" s="55" t="s">
        <v>124</v>
      </c>
      <c r="H16161" s="56" t="str">
        <f>+$H$29</f>
        <v>% PART..</v>
      </c>
      <c r="I16161" s="57" t="s">
        <v>124</v>
      </c>
      <c r="J16161" s="58" t="str">
        <f>+$J$29</f>
        <v>VALOR ACREDITADO</v>
      </c>
      <c r="K16161" s="59"/>
      <c r="L16161" s="47" t="s">
        <v>124</v>
      </c>
    </row>
    <row r="16162" spans="1:12" hidden="1" x14ac:dyDescent="0.3">
      <c r="A16162" s="18" t="str">
        <f t="shared" ref="A16162" si="5422">+IF(OR(C16158=""),"NO",1)</f>
        <v>NO</v>
      </c>
      <c r="B16162" s="18"/>
      <c r="E16162" s="330"/>
      <c r="F16162" s="60" t="str">
        <f>+$F$30</f>
        <v>EXPERIENCIA APORTADA</v>
      </c>
      <c r="G16162" s="340" t="s">
        <v>124</v>
      </c>
      <c r="H16162" s="341"/>
      <c r="I16162" s="341"/>
      <c r="J16162" s="341"/>
      <c r="K16162" s="341"/>
      <c r="L16162" s="342"/>
    </row>
    <row r="16163" spans="1:12" hidden="1" x14ac:dyDescent="0.3">
      <c r="A16163" s="18" t="str">
        <f t="shared" ref="A16163" si="5423">+IF(OR(C16158=""),"NO",1)</f>
        <v>NO</v>
      </c>
      <c r="B16163" s="18"/>
      <c r="E16163" s="331"/>
      <c r="F16163" s="62" t="str">
        <f>+$F$31</f>
        <v>OBSERVACIÓN</v>
      </c>
      <c r="G16163" s="343" t="s">
        <v>124</v>
      </c>
      <c r="H16163" s="344"/>
      <c r="I16163" s="344"/>
      <c r="J16163" s="344"/>
      <c r="K16163" s="344"/>
      <c r="L16163" s="345"/>
    </row>
    <row r="16164" spans="1:12" ht="8.5" hidden="1" customHeight="1" x14ac:dyDescent="0.3">
      <c r="A16164" s="18" t="str">
        <f t="shared" ref="A16164" si="5424">+IF(OR(C16158=""),"NO",1)</f>
        <v>NO</v>
      </c>
      <c r="B16164" s="18"/>
      <c r="E16164" s="49"/>
      <c r="F16164" s="50"/>
      <c r="G16164" s="51"/>
      <c r="H16164" s="51"/>
      <c r="I16164" s="51"/>
      <c r="J16164" s="51"/>
      <c r="K16164" s="51"/>
      <c r="L16164" s="52"/>
    </row>
    <row r="16165" spans="1:12" hidden="1" x14ac:dyDescent="0.3">
      <c r="A16165" s="18" t="str">
        <f t="shared" ref="A16165" si="5425">+IF(OR(C16165=""),"NO",1)</f>
        <v>NO</v>
      </c>
      <c r="B16165" s="18"/>
      <c r="C16165" s="1" t="s">
        <v>124</v>
      </c>
      <c r="E16165" s="329">
        <v>3</v>
      </c>
      <c r="F16165" s="53" t="str">
        <f>+$F$26</f>
        <v>OBJETO</v>
      </c>
      <c r="G16165" s="332" t="s">
        <v>124</v>
      </c>
      <c r="H16165" s="333"/>
      <c r="I16165" s="333"/>
      <c r="J16165" s="333"/>
      <c r="K16165" s="333"/>
      <c r="L16165" s="334"/>
    </row>
    <row r="16166" spans="1:12" hidden="1" x14ac:dyDescent="0.3">
      <c r="A16166" s="18" t="str">
        <f t="shared" ref="A16166" si="5426">+IF(OR(C16165=""),"NO",1)</f>
        <v>NO</v>
      </c>
      <c r="B16166" s="18"/>
      <c r="E16166" s="330"/>
      <c r="F16166" s="54" t="str">
        <f>+$F$27</f>
        <v>CONTRATANTE</v>
      </c>
      <c r="G16166" s="335" t="s">
        <v>124</v>
      </c>
      <c r="H16166" s="310"/>
      <c r="I16166" s="310"/>
      <c r="J16166" s="310"/>
      <c r="K16166" s="310"/>
      <c r="L16166" s="336"/>
    </row>
    <row r="16167" spans="1:12" hidden="1" x14ac:dyDescent="0.3">
      <c r="A16167" s="18" t="str">
        <f t="shared" ref="A16167" si="5427">+IF(OR(C16165=""),"NO",1)</f>
        <v>NO</v>
      </c>
      <c r="B16167" s="18"/>
      <c r="E16167" s="330"/>
      <c r="F16167" s="54" t="str">
        <f>+$F$28</f>
        <v>APORTANTE</v>
      </c>
      <c r="G16167" s="337" t="s">
        <v>124</v>
      </c>
      <c r="H16167" s="338"/>
      <c r="I16167" s="338"/>
      <c r="J16167" s="338"/>
      <c r="K16167" s="338"/>
      <c r="L16167" s="339"/>
    </row>
    <row r="16168" spans="1:12" hidden="1" x14ac:dyDescent="0.3">
      <c r="A16168" s="18" t="str">
        <f t="shared" ref="A16168" si="5428">+IF(OR(C16165=""),"NO",1)</f>
        <v>NO</v>
      </c>
      <c r="B16168" s="18"/>
      <c r="E16168" s="330"/>
      <c r="F16168" s="54" t="str">
        <f>+$F$29</f>
        <v>VALOR /SMMLV)</v>
      </c>
      <c r="G16168" s="55" t="s">
        <v>124</v>
      </c>
      <c r="H16168" s="56" t="str">
        <f>+$H$29</f>
        <v>% PART..</v>
      </c>
      <c r="I16168" s="57" t="s">
        <v>124</v>
      </c>
      <c r="J16168" s="58" t="str">
        <f>+$J$29</f>
        <v>VALOR ACREDITADO</v>
      </c>
      <c r="K16168" s="59"/>
      <c r="L16168" s="47" t="s">
        <v>124</v>
      </c>
    </row>
    <row r="16169" spans="1:12" hidden="1" x14ac:dyDescent="0.3">
      <c r="A16169" s="18" t="str">
        <f t="shared" ref="A16169" si="5429">+IF(OR(C16165=""),"NO",1)</f>
        <v>NO</v>
      </c>
      <c r="B16169" s="18"/>
      <c r="E16169" s="330"/>
      <c r="F16169" s="60" t="str">
        <f>+$F$30</f>
        <v>EXPERIENCIA APORTADA</v>
      </c>
      <c r="G16169" s="340" t="s">
        <v>124</v>
      </c>
      <c r="H16169" s="341"/>
      <c r="I16169" s="341"/>
      <c r="J16169" s="341"/>
      <c r="K16169" s="341"/>
      <c r="L16169" s="342"/>
    </row>
    <row r="16170" spans="1:12" hidden="1" x14ac:dyDescent="0.3">
      <c r="A16170" s="18" t="str">
        <f t="shared" ref="A16170" si="5430">+IF(OR(C16165=""),"NO",1)</f>
        <v>NO</v>
      </c>
      <c r="B16170" s="18"/>
      <c r="E16170" s="331"/>
      <c r="F16170" s="62" t="str">
        <f>+$F$31</f>
        <v>OBSERVACIÓN</v>
      </c>
      <c r="G16170" s="343" t="s">
        <v>124</v>
      </c>
      <c r="H16170" s="344"/>
      <c r="I16170" s="344"/>
      <c r="J16170" s="344"/>
      <c r="K16170" s="344"/>
      <c r="L16170" s="345"/>
    </row>
    <row r="16171" spans="1:12" ht="8.5" hidden="1" customHeight="1" x14ac:dyDescent="0.3">
      <c r="A16171" s="18" t="str">
        <f t="shared" ref="A16171" si="5431">+IF(OR(C16165=""),"NO",1)</f>
        <v>NO</v>
      </c>
      <c r="B16171" s="18"/>
      <c r="E16171" s="49"/>
      <c r="F16171" s="50"/>
      <c r="G16171" s="51"/>
      <c r="H16171" s="51"/>
      <c r="I16171" s="51"/>
      <c r="J16171" s="51"/>
      <c r="K16171" s="51"/>
      <c r="L16171" s="52"/>
    </row>
    <row r="16172" spans="1:12" hidden="1" x14ac:dyDescent="0.3">
      <c r="A16172" s="18" t="str">
        <f t="shared" ref="A16172" si="5432">+IF(OR(C16172=""),"NO",1)</f>
        <v>NO</v>
      </c>
      <c r="B16172" s="18"/>
      <c r="C16172" s="1" t="s">
        <v>124</v>
      </c>
      <c r="E16172" s="329">
        <v>4</v>
      </c>
      <c r="F16172" s="53" t="str">
        <f>+$F$26</f>
        <v>OBJETO</v>
      </c>
      <c r="G16172" s="332" t="s">
        <v>124</v>
      </c>
      <c r="H16172" s="333"/>
      <c r="I16172" s="333"/>
      <c r="J16172" s="333"/>
      <c r="K16172" s="333"/>
      <c r="L16172" s="334"/>
    </row>
    <row r="16173" spans="1:12" hidden="1" x14ac:dyDescent="0.3">
      <c r="A16173" s="18" t="str">
        <f t="shared" ref="A16173" si="5433">+IF(OR(C16172=""),"NO",1)</f>
        <v>NO</v>
      </c>
      <c r="B16173" s="18"/>
      <c r="E16173" s="330"/>
      <c r="F16173" s="54" t="str">
        <f>+$F$27</f>
        <v>CONTRATANTE</v>
      </c>
      <c r="G16173" s="335" t="s">
        <v>124</v>
      </c>
      <c r="H16173" s="310"/>
      <c r="I16173" s="310"/>
      <c r="J16173" s="310"/>
      <c r="K16173" s="310"/>
      <c r="L16173" s="336"/>
    </row>
    <row r="16174" spans="1:12" hidden="1" x14ac:dyDescent="0.3">
      <c r="A16174" s="18" t="str">
        <f t="shared" ref="A16174" si="5434">+IF(OR(C16172=""),"NO",1)</f>
        <v>NO</v>
      </c>
      <c r="B16174" s="18"/>
      <c r="E16174" s="330"/>
      <c r="F16174" s="54" t="str">
        <f>+$F$28</f>
        <v>APORTANTE</v>
      </c>
      <c r="G16174" s="337" t="s">
        <v>124</v>
      </c>
      <c r="H16174" s="338"/>
      <c r="I16174" s="338"/>
      <c r="J16174" s="338"/>
      <c r="K16174" s="338"/>
      <c r="L16174" s="339"/>
    </row>
    <row r="16175" spans="1:12" hidden="1" x14ac:dyDescent="0.3">
      <c r="A16175" s="18" t="str">
        <f t="shared" ref="A16175" si="5435">+IF(OR(C16172=""),"NO",1)</f>
        <v>NO</v>
      </c>
      <c r="B16175" s="18"/>
      <c r="E16175" s="330"/>
      <c r="F16175" s="54" t="str">
        <f>+$F$29</f>
        <v>VALOR /SMMLV)</v>
      </c>
      <c r="G16175" s="55" t="s">
        <v>124</v>
      </c>
      <c r="H16175" s="56" t="str">
        <f>+$H$29</f>
        <v>% PART..</v>
      </c>
      <c r="I16175" s="57" t="s">
        <v>124</v>
      </c>
      <c r="J16175" s="58" t="str">
        <f>+$J$29</f>
        <v>VALOR ACREDITADO</v>
      </c>
      <c r="K16175" s="59"/>
      <c r="L16175" s="47" t="s">
        <v>124</v>
      </c>
    </row>
    <row r="16176" spans="1:12" hidden="1" x14ac:dyDescent="0.3">
      <c r="A16176" s="18" t="str">
        <f t="shared" ref="A16176" si="5436">+IF(OR(C16172=""),"NO",1)</f>
        <v>NO</v>
      </c>
      <c r="B16176" s="18"/>
      <c r="E16176" s="330"/>
      <c r="F16176" s="60" t="str">
        <f>+$F$30</f>
        <v>EXPERIENCIA APORTADA</v>
      </c>
      <c r="G16176" s="340" t="s">
        <v>124</v>
      </c>
      <c r="H16176" s="341"/>
      <c r="I16176" s="341"/>
      <c r="J16176" s="341"/>
      <c r="K16176" s="341"/>
      <c r="L16176" s="342"/>
    </row>
    <row r="16177" spans="1:12" hidden="1" x14ac:dyDescent="0.3">
      <c r="A16177" s="18" t="str">
        <f t="shared" ref="A16177" si="5437">+IF(OR(C16172=""),"NO",1)</f>
        <v>NO</v>
      </c>
      <c r="B16177" s="18"/>
      <c r="E16177" s="331"/>
      <c r="F16177" s="62" t="str">
        <f>+$F$31</f>
        <v>OBSERVACIÓN</v>
      </c>
      <c r="G16177" s="343" t="s">
        <v>124</v>
      </c>
      <c r="H16177" s="344"/>
      <c r="I16177" s="344"/>
      <c r="J16177" s="344"/>
      <c r="K16177" s="344"/>
      <c r="L16177" s="345"/>
    </row>
    <row r="16178" spans="1:12" ht="8.5" hidden="1" customHeight="1" x14ac:dyDescent="0.3">
      <c r="A16178" s="18" t="str">
        <f t="shared" ref="A16178" si="5438">+IF(OR(C16172=""),"NO",1)</f>
        <v>NO</v>
      </c>
      <c r="B16178" s="18"/>
      <c r="E16178" s="49"/>
      <c r="F16178" s="50"/>
      <c r="G16178" s="51"/>
      <c r="H16178" s="51"/>
      <c r="I16178" s="51"/>
      <c r="J16178" s="51"/>
      <c r="K16178" s="51"/>
      <c r="L16178" s="52"/>
    </row>
    <row r="16179" spans="1:12" hidden="1" x14ac:dyDescent="0.3">
      <c r="A16179" s="18" t="str">
        <f t="shared" ref="A16179" si="5439">+IF(OR(C16179=""),"NO",1)</f>
        <v>NO</v>
      </c>
      <c r="B16179" s="18"/>
      <c r="C16179" s="1" t="s">
        <v>124</v>
      </c>
      <c r="E16179" s="329">
        <v>5</v>
      </c>
      <c r="F16179" s="53" t="str">
        <f>+$F$26</f>
        <v>OBJETO</v>
      </c>
      <c r="G16179" s="332" t="s">
        <v>124</v>
      </c>
      <c r="H16179" s="333"/>
      <c r="I16179" s="333"/>
      <c r="J16179" s="333"/>
      <c r="K16179" s="333"/>
      <c r="L16179" s="334"/>
    </row>
    <row r="16180" spans="1:12" hidden="1" x14ac:dyDescent="0.3">
      <c r="A16180" s="18" t="str">
        <f t="shared" ref="A16180" si="5440">+IF(OR(C16179=""),"NO",1)</f>
        <v>NO</v>
      </c>
      <c r="B16180" s="18"/>
      <c r="E16180" s="330"/>
      <c r="F16180" s="54" t="str">
        <f>+$F$27</f>
        <v>CONTRATANTE</v>
      </c>
      <c r="G16180" s="335" t="s">
        <v>124</v>
      </c>
      <c r="H16180" s="310"/>
      <c r="I16180" s="310"/>
      <c r="J16180" s="310"/>
      <c r="K16180" s="310"/>
      <c r="L16180" s="336"/>
    </row>
    <row r="16181" spans="1:12" hidden="1" x14ac:dyDescent="0.3">
      <c r="A16181" s="18" t="str">
        <f t="shared" ref="A16181" si="5441">+IF(OR(C16179=""),"NO",1)</f>
        <v>NO</v>
      </c>
      <c r="B16181" s="18"/>
      <c r="E16181" s="330"/>
      <c r="F16181" s="54" t="str">
        <f>+$F$28</f>
        <v>APORTANTE</v>
      </c>
      <c r="G16181" s="337" t="s">
        <v>124</v>
      </c>
      <c r="H16181" s="338"/>
      <c r="I16181" s="338"/>
      <c r="J16181" s="338"/>
      <c r="K16181" s="338"/>
      <c r="L16181" s="339"/>
    </row>
    <row r="16182" spans="1:12" hidden="1" x14ac:dyDescent="0.3">
      <c r="A16182" s="18" t="str">
        <f t="shared" ref="A16182" si="5442">+IF(OR(C16179=""),"NO",1)</f>
        <v>NO</v>
      </c>
      <c r="B16182" s="18"/>
      <c r="E16182" s="330"/>
      <c r="F16182" s="54" t="str">
        <f>+$F$29</f>
        <v>VALOR /SMMLV)</v>
      </c>
      <c r="G16182" s="55" t="s">
        <v>124</v>
      </c>
      <c r="H16182" s="56" t="str">
        <f>+$H$29</f>
        <v>% PART..</v>
      </c>
      <c r="I16182" s="57" t="s">
        <v>124</v>
      </c>
      <c r="J16182" s="58" t="str">
        <f>+$J$29</f>
        <v>VALOR ACREDITADO</v>
      </c>
      <c r="K16182" s="59"/>
      <c r="L16182" s="47" t="s">
        <v>124</v>
      </c>
    </row>
    <row r="16183" spans="1:12" hidden="1" x14ac:dyDescent="0.3">
      <c r="A16183" s="18" t="str">
        <f t="shared" ref="A16183" si="5443">+IF(OR(C16179=""),"NO",1)</f>
        <v>NO</v>
      </c>
      <c r="B16183" s="18"/>
      <c r="E16183" s="330"/>
      <c r="F16183" s="60" t="str">
        <f>+$F$30</f>
        <v>EXPERIENCIA APORTADA</v>
      </c>
      <c r="G16183" s="340" t="s">
        <v>124</v>
      </c>
      <c r="H16183" s="341"/>
      <c r="I16183" s="341"/>
      <c r="J16183" s="341"/>
      <c r="K16183" s="341"/>
      <c r="L16183" s="342"/>
    </row>
    <row r="16184" spans="1:12" hidden="1" x14ac:dyDescent="0.3">
      <c r="A16184" s="18" t="str">
        <f t="shared" ref="A16184" si="5444">+IF(OR(C16179=""),"NO",1)</f>
        <v>NO</v>
      </c>
      <c r="B16184" s="18"/>
      <c r="E16184" s="331"/>
      <c r="F16184" s="62" t="str">
        <f>+$F$31</f>
        <v>OBSERVACIÓN</v>
      </c>
      <c r="G16184" s="343" t="s">
        <v>124</v>
      </c>
      <c r="H16184" s="344"/>
      <c r="I16184" s="344"/>
      <c r="J16184" s="344"/>
      <c r="K16184" s="344"/>
      <c r="L16184" s="345"/>
    </row>
    <row r="16185" spans="1:12" ht="8.5" hidden="1" customHeight="1" x14ac:dyDescent="0.3">
      <c r="A16185" s="18" t="str">
        <f t="shared" ref="A16185" si="5445">+IF(OR(C16179=""),"NO",1)</f>
        <v>NO</v>
      </c>
      <c r="B16185" s="18"/>
      <c r="E16185" s="49"/>
      <c r="F16185" s="50"/>
      <c r="G16185" s="51"/>
      <c r="H16185" s="51"/>
      <c r="I16185" s="51"/>
      <c r="J16185" s="51"/>
      <c r="K16185" s="51"/>
      <c r="L16185" s="52"/>
    </row>
    <row r="16186" spans="1:12" hidden="1" x14ac:dyDescent="0.3">
      <c r="A16186" s="18" t="str">
        <f t="shared" ref="A16186" si="5446">+IF(OR(C16186=""),"NO",1)</f>
        <v>NO</v>
      </c>
      <c r="B16186" s="18"/>
      <c r="C16186" s="1" t="s">
        <v>124</v>
      </c>
      <c r="E16186" s="329">
        <v>6</v>
      </c>
      <c r="F16186" s="53" t="str">
        <f>+$F$26</f>
        <v>OBJETO</v>
      </c>
      <c r="G16186" s="332" t="s">
        <v>124</v>
      </c>
      <c r="H16186" s="333"/>
      <c r="I16186" s="333"/>
      <c r="J16186" s="333"/>
      <c r="K16186" s="333"/>
      <c r="L16186" s="334"/>
    </row>
    <row r="16187" spans="1:12" hidden="1" x14ac:dyDescent="0.3">
      <c r="A16187" s="18" t="str">
        <f t="shared" ref="A16187" si="5447">+IF(OR(C16186=""),"NO",1)</f>
        <v>NO</v>
      </c>
      <c r="B16187" s="18"/>
      <c r="E16187" s="330"/>
      <c r="F16187" s="54" t="str">
        <f>+$F$27</f>
        <v>CONTRATANTE</v>
      </c>
      <c r="G16187" s="335" t="s">
        <v>124</v>
      </c>
      <c r="H16187" s="310"/>
      <c r="I16187" s="310"/>
      <c r="J16187" s="310"/>
      <c r="K16187" s="310"/>
      <c r="L16187" s="336"/>
    </row>
    <row r="16188" spans="1:12" hidden="1" x14ac:dyDescent="0.3">
      <c r="A16188" s="18" t="str">
        <f t="shared" ref="A16188" si="5448">+IF(OR(C16186=""),"NO",1)</f>
        <v>NO</v>
      </c>
      <c r="B16188" s="18"/>
      <c r="E16188" s="330"/>
      <c r="F16188" s="54" t="str">
        <f>+$F$28</f>
        <v>APORTANTE</v>
      </c>
      <c r="G16188" s="337" t="s">
        <v>124</v>
      </c>
      <c r="H16188" s="338"/>
      <c r="I16188" s="338"/>
      <c r="J16188" s="338"/>
      <c r="K16188" s="338"/>
      <c r="L16188" s="339"/>
    </row>
    <row r="16189" spans="1:12" hidden="1" x14ac:dyDescent="0.3">
      <c r="A16189" s="18" t="str">
        <f t="shared" ref="A16189" si="5449">+IF(OR(C16186=""),"NO",1)</f>
        <v>NO</v>
      </c>
      <c r="B16189" s="18"/>
      <c r="E16189" s="330"/>
      <c r="F16189" s="54" t="str">
        <f>+$F$29</f>
        <v>VALOR /SMMLV)</v>
      </c>
      <c r="G16189" s="55" t="s">
        <v>124</v>
      </c>
      <c r="H16189" s="56" t="str">
        <f>+$H$29</f>
        <v>% PART..</v>
      </c>
      <c r="I16189" s="57" t="s">
        <v>124</v>
      </c>
      <c r="J16189" s="58" t="str">
        <f>+$J$29</f>
        <v>VALOR ACREDITADO</v>
      </c>
      <c r="K16189" s="59"/>
      <c r="L16189" s="47" t="s">
        <v>124</v>
      </c>
    </row>
    <row r="16190" spans="1:12" hidden="1" x14ac:dyDescent="0.3">
      <c r="A16190" s="18" t="str">
        <f t="shared" ref="A16190" si="5450">+IF(OR(C16186=""),"NO",1)</f>
        <v>NO</v>
      </c>
      <c r="B16190" s="18"/>
      <c r="E16190" s="330"/>
      <c r="F16190" s="60" t="str">
        <f>+$F$30</f>
        <v>EXPERIENCIA APORTADA</v>
      </c>
      <c r="G16190" s="340" t="s">
        <v>124</v>
      </c>
      <c r="H16190" s="341"/>
      <c r="I16190" s="341"/>
      <c r="J16190" s="341"/>
      <c r="K16190" s="341"/>
      <c r="L16190" s="342"/>
    </row>
    <row r="16191" spans="1:12" hidden="1" x14ac:dyDescent="0.3">
      <c r="A16191" s="18" t="str">
        <f t="shared" ref="A16191" si="5451">+IF(OR(C16186=""),"NO",1)</f>
        <v>NO</v>
      </c>
      <c r="B16191" s="18"/>
      <c r="E16191" s="331"/>
      <c r="F16191" s="62" t="str">
        <f>+$F$31</f>
        <v>OBSERVACIÓN</v>
      </c>
      <c r="G16191" s="343" t="s">
        <v>124</v>
      </c>
      <c r="H16191" s="344"/>
      <c r="I16191" s="344"/>
      <c r="J16191" s="344"/>
      <c r="K16191" s="344"/>
      <c r="L16191" s="345"/>
    </row>
    <row r="16192" spans="1:12" ht="8.5" hidden="1" customHeight="1" x14ac:dyDescent="0.3">
      <c r="A16192" s="18" t="str">
        <f t="shared" ref="A16192" si="5452">+IF(OR(C16186=""),"NO",1)</f>
        <v>NO</v>
      </c>
      <c r="B16192" s="18"/>
      <c r="E16192" s="49"/>
      <c r="F16192" s="50"/>
      <c r="G16192" s="51"/>
      <c r="H16192" s="51"/>
      <c r="I16192" s="51"/>
      <c r="J16192" s="51"/>
      <c r="K16192" s="51"/>
      <c r="L16192" s="52"/>
    </row>
    <row r="16193" spans="1:12" hidden="1" x14ac:dyDescent="0.3">
      <c r="A16193" s="18" t="str">
        <f t="shared" ref="A16193" si="5453">+IF(OR(C16193=""),"NO",1)</f>
        <v>NO</v>
      </c>
      <c r="B16193" s="18"/>
      <c r="C16193" s="1" t="s">
        <v>124</v>
      </c>
      <c r="E16193" s="329">
        <v>7</v>
      </c>
      <c r="F16193" s="53" t="str">
        <f>+$F$26</f>
        <v>OBJETO</v>
      </c>
      <c r="G16193" s="332" t="s">
        <v>124</v>
      </c>
      <c r="H16193" s="333"/>
      <c r="I16193" s="333"/>
      <c r="J16193" s="333"/>
      <c r="K16193" s="333"/>
      <c r="L16193" s="334"/>
    </row>
    <row r="16194" spans="1:12" hidden="1" x14ac:dyDescent="0.3">
      <c r="A16194" s="18" t="str">
        <f t="shared" ref="A16194" si="5454">+IF(OR(C16193=""),"NO",1)</f>
        <v>NO</v>
      </c>
      <c r="B16194" s="18"/>
      <c r="E16194" s="330"/>
      <c r="F16194" s="54" t="str">
        <f>+$F$27</f>
        <v>CONTRATANTE</v>
      </c>
      <c r="G16194" s="335" t="s">
        <v>124</v>
      </c>
      <c r="H16194" s="310"/>
      <c r="I16194" s="310"/>
      <c r="J16194" s="310"/>
      <c r="K16194" s="310"/>
      <c r="L16194" s="336"/>
    </row>
    <row r="16195" spans="1:12" hidden="1" x14ac:dyDescent="0.3">
      <c r="A16195" s="18" t="str">
        <f t="shared" ref="A16195" si="5455">+IF(OR(C16193=""),"NO",1)</f>
        <v>NO</v>
      </c>
      <c r="B16195" s="18"/>
      <c r="E16195" s="330"/>
      <c r="F16195" s="54" t="str">
        <f>+$F$28</f>
        <v>APORTANTE</v>
      </c>
      <c r="G16195" s="337" t="s">
        <v>124</v>
      </c>
      <c r="H16195" s="338"/>
      <c r="I16195" s="338"/>
      <c r="J16195" s="338"/>
      <c r="K16195" s="338"/>
      <c r="L16195" s="339"/>
    </row>
    <row r="16196" spans="1:12" hidden="1" x14ac:dyDescent="0.3">
      <c r="A16196" s="18" t="str">
        <f t="shared" ref="A16196" si="5456">+IF(OR(C16193=""),"NO",1)</f>
        <v>NO</v>
      </c>
      <c r="B16196" s="18"/>
      <c r="E16196" s="330"/>
      <c r="F16196" s="54" t="str">
        <f>+$F$29</f>
        <v>VALOR /SMMLV)</v>
      </c>
      <c r="G16196" s="55" t="s">
        <v>124</v>
      </c>
      <c r="H16196" s="56" t="str">
        <f>+$H$29</f>
        <v>% PART..</v>
      </c>
      <c r="I16196" s="57" t="s">
        <v>124</v>
      </c>
      <c r="J16196" s="58" t="str">
        <f>+$J$29</f>
        <v>VALOR ACREDITADO</v>
      </c>
      <c r="K16196" s="59"/>
      <c r="L16196" s="47" t="s">
        <v>124</v>
      </c>
    </row>
    <row r="16197" spans="1:12" hidden="1" x14ac:dyDescent="0.3">
      <c r="A16197" s="18" t="str">
        <f t="shared" ref="A16197" si="5457">+IF(OR(C16193=""),"NO",1)</f>
        <v>NO</v>
      </c>
      <c r="B16197" s="18"/>
      <c r="E16197" s="330"/>
      <c r="F16197" s="60" t="str">
        <f>+$F$30</f>
        <v>EXPERIENCIA APORTADA</v>
      </c>
      <c r="G16197" s="340" t="s">
        <v>124</v>
      </c>
      <c r="H16197" s="341"/>
      <c r="I16197" s="341"/>
      <c r="J16197" s="341"/>
      <c r="K16197" s="341"/>
      <c r="L16197" s="342"/>
    </row>
    <row r="16198" spans="1:12" hidden="1" x14ac:dyDescent="0.3">
      <c r="A16198" s="18" t="str">
        <f t="shared" ref="A16198" si="5458">+IF(OR(C16193=""),"NO",1)</f>
        <v>NO</v>
      </c>
      <c r="B16198" s="18"/>
      <c r="E16198" s="331"/>
      <c r="F16198" s="62" t="str">
        <f>+$F$31</f>
        <v>OBSERVACIÓN</v>
      </c>
      <c r="G16198" s="343" t="s">
        <v>124</v>
      </c>
      <c r="H16198" s="344"/>
      <c r="I16198" s="344"/>
      <c r="J16198" s="344"/>
      <c r="K16198" s="344"/>
      <c r="L16198" s="345"/>
    </row>
    <row r="16199" spans="1:12" hidden="1" x14ac:dyDescent="0.3">
      <c r="A16199" s="18" t="str">
        <f t="shared" ref="A16199" si="5459">+IF(OR(C16193=""),"NO",1)</f>
        <v>NO</v>
      </c>
      <c r="B16199" s="18"/>
      <c r="E16199" s="49"/>
      <c r="F16199" s="50"/>
      <c r="G16199" s="51"/>
      <c r="H16199" s="51"/>
      <c r="I16199" s="51"/>
      <c r="J16199" s="51"/>
      <c r="K16199" s="51"/>
      <c r="L16199" s="52"/>
    </row>
    <row r="16200" spans="1:12" hidden="1" x14ac:dyDescent="0.3">
      <c r="A16200" s="1" t="str">
        <f>+A16135</f>
        <v>NO</v>
      </c>
      <c r="C16200" s="1" t="str">
        <f>"N"&amp;C16135</f>
        <v>N</v>
      </c>
      <c r="E16200" s="63"/>
      <c r="F16200" s="64" t="str">
        <f>+$F$75</f>
        <v>TOTAL DE CONTRATOS PRESENTADOS VÁLIDOS QUE CUMPLEN EXPERIENCIA ACREDITADA:</v>
      </c>
      <c r="G16200" s="65"/>
      <c r="H16200" s="65"/>
      <c r="I16200" s="65"/>
      <c r="J16200" s="66"/>
      <c r="K16200" s="65"/>
      <c r="L16200" s="67" t="s">
        <v>124</v>
      </c>
    </row>
    <row r="16201" spans="1:12" ht="6.65" hidden="1" customHeight="1" x14ac:dyDescent="0.3">
      <c r="A16201" s="1" t="str">
        <f>+A16135</f>
        <v>NO</v>
      </c>
      <c r="E16201" s="51"/>
      <c r="F16201" s="50"/>
      <c r="G16201" s="51"/>
      <c r="H16201" s="51"/>
      <c r="I16201" s="51"/>
      <c r="J16201" s="51"/>
      <c r="K16201" s="51"/>
      <c r="L16201" s="51"/>
    </row>
    <row r="16202" spans="1:12" hidden="1" x14ac:dyDescent="0.3">
      <c r="A16202" s="1" t="str">
        <f>+A16135</f>
        <v>NO</v>
      </c>
      <c r="E16202" s="63"/>
      <c r="F16202" s="63" t="str">
        <f>+$F$77</f>
        <v>ACREDITA SUMINISTRO E INSTALACIÓN DE MOBILIARIO POR LO MENOS EN UN (1) CONTRATO VÁLIDO</v>
      </c>
      <c r="G16202" s="65"/>
      <c r="H16202" s="65"/>
      <c r="I16202" s="65"/>
      <c r="J16202" s="66"/>
      <c r="K16202" s="65"/>
      <c r="L16202" s="68" t="s">
        <v>157</v>
      </c>
    </row>
    <row r="16203" spans="1:12" ht="5.15" hidden="1" customHeight="1" x14ac:dyDescent="0.3">
      <c r="A16203" s="1" t="str">
        <f>+A16135</f>
        <v>NO</v>
      </c>
      <c r="E16203" s="51"/>
      <c r="F16203" s="50"/>
      <c r="G16203" s="51"/>
      <c r="H16203" s="51"/>
      <c r="I16203" s="51"/>
      <c r="J16203" s="51"/>
      <c r="K16203" s="51"/>
      <c r="L16203" s="51"/>
    </row>
    <row r="16204" spans="1:12" ht="12.75" hidden="1" customHeight="1" x14ac:dyDescent="0.3">
      <c r="A16204" s="1" t="str">
        <f>+A16135</f>
        <v>NO</v>
      </c>
      <c r="E16204" s="69" t="str">
        <f>+$E$79</f>
        <v>EXPERIENCIA ESPECÍFICA NUMERAL 10.1.1 A</v>
      </c>
      <c r="F16204" s="70"/>
      <c r="G16204" s="70"/>
      <c r="H16204" s="70"/>
      <c r="I16204" s="70"/>
      <c r="J16204" s="70"/>
      <c r="K16204" s="70"/>
      <c r="L16204" s="71"/>
    </row>
    <row r="16205" spans="1:12" ht="26.5" hidden="1" customHeight="1" x14ac:dyDescent="0.3">
      <c r="A16205" s="1" t="str">
        <f>+A16135</f>
        <v>NO</v>
      </c>
      <c r="E16205" s="72"/>
      <c r="F16205" s="325" t="str">
        <f>+$F$80</f>
        <v>Por lo menos uno (1) de los contratos válidos aportados como experiencia general debe corresponder mínimo al 60% del presupuesto oficial del presente proceso de selección.  (SMMLV)</v>
      </c>
      <c r="G16205" s="326"/>
      <c r="H16205" s="326"/>
      <c r="I16205" s="326"/>
      <c r="J16205" s="326"/>
      <c r="K16205" s="73" t="s">
        <v>124</v>
      </c>
      <c r="L16205" s="74" t="s">
        <v>124</v>
      </c>
    </row>
    <row r="16206" spans="1:12" ht="23.5" hidden="1" customHeight="1" x14ac:dyDescent="0.3">
      <c r="A16206" s="1" t="str">
        <f>+A16135</f>
        <v>NO</v>
      </c>
      <c r="E16206" s="63"/>
      <c r="F16206" s="325" t="str">
        <f>+$F$81</f>
        <v xml:space="preserve">Deberá acreditarse en al menos uno (1) de los contratos válidos aportados como experiencia general una </v>
      </c>
      <c r="G16206" s="326"/>
      <c r="H16206" s="326"/>
      <c r="I16206" s="326"/>
      <c r="J16206" s="326"/>
      <c r="K16206" s="73" t="s">
        <v>124</v>
      </c>
      <c r="L16206" s="74" t="s">
        <v>124</v>
      </c>
    </row>
    <row r="16207" spans="1:12" ht="23.5" hidden="1" customHeight="1" x14ac:dyDescent="0.3">
      <c r="A16207" s="18" t="s">
        <v>30</v>
      </c>
      <c r="E16207" s="63"/>
      <c r="F16207" s="325" t="str">
        <f>+$F$82</f>
        <v xml:space="preserve">Deberá acreditarse en al menos uno (1) de los contratos válidos aportados interventoría a intervención de </v>
      </c>
      <c r="G16207" s="326"/>
      <c r="H16207" s="326"/>
      <c r="I16207" s="326"/>
      <c r="J16207" s="326"/>
      <c r="K16207" s="73">
        <f>+$K$82</f>
        <v>0</v>
      </c>
      <c r="L16207" s="74" t="s">
        <v>124</v>
      </c>
    </row>
    <row r="16208" spans="1:12" ht="36" hidden="1" customHeight="1" x14ac:dyDescent="0.3">
      <c r="A16208" s="18" t="s">
        <v>30</v>
      </c>
      <c r="E16208" s="63"/>
      <c r="F16208" s="325" t="str">
        <f>+$F$83</f>
        <v xml:space="preserve">Deberá acreditarse en al menos uno (1) de los contratos válidos aportados interventoría a intervención de </v>
      </c>
      <c r="G16208" s="326"/>
      <c r="H16208" s="326"/>
      <c r="I16208" s="326"/>
      <c r="J16208" s="326"/>
      <c r="K16208" s="75">
        <f>+$K$83</f>
        <v>0</v>
      </c>
      <c r="L16208" s="76" t="s">
        <v>124</v>
      </c>
    </row>
    <row r="16209" spans="1:12" hidden="1" x14ac:dyDescent="0.3">
      <c r="A16209" s="1" t="str">
        <f>+A16135</f>
        <v>NO</v>
      </c>
      <c r="E16209" s="51"/>
      <c r="F16209" s="50"/>
      <c r="G16209" s="51"/>
      <c r="H16209" s="51"/>
      <c r="I16209" s="51"/>
      <c r="J16209" s="51"/>
      <c r="K16209" s="51"/>
      <c r="L16209" s="51"/>
    </row>
    <row r="16210" spans="1:12" ht="12.75" hidden="1" customHeight="1" x14ac:dyDescent="0.3">
      <c r="A16210" s="1" t="str">
        <f>+A16135</f>
        <v>NO</v>
      </c>
      <c r="E16210" s="40" t="str">
        <f>+$E$85</f>
        <v>VALOR MÍNIMO A CERIFICAR % P.O EN SMMMLV. NUMERAL 3.9.1</v>
      </c>
      <c r="F16210" s="41"/>
      <c r="G16210" s="41"/>
      <c r="H16210" s="41"/>
      <c r="I16210" s="41"/>
      <c r="J16210" s="41"/>
      <c r="K16210" s="41"/>
      <c r="L16210" s="42"/>
    </row>
    <row r="16211" spans="1:12" hidden="1" x14ac:dyDescent="0.3">
      <c r="A16211" s="1" t="str">
        <f>+A16135</f>
        <v>NO</v>
      </c>
      <c r="C16211" s="1" t="str">
        <f>"M"&amp;C16135</f>
        <v>M</v>
      </c>
      <c r="E16211" s="77" t="str">
        <f>+$E$86</f>
        <v>100% P.O.</v>
      </c>
      <c r="F16211" s="78"/>
      <c r="G16211" s="61">
        <v>242.41716883554506</v>
      </c>
      <c r="H16211" s="124" t="str">
        <f>+$H$86</f>
        <v>TOTAL EJECUTADO DE CONTRATOS ACREDITADOS</v>
      </c>
      <c r="I16211" s="124"/>
      <c r="J16211" s="124"/>
      <c r="K16211" s="55" t="s">
        <v>124</v>
      </c>
      <c r="L16211" s="47" t="s">
        <v>124</v>
      </c>
    </row>
    <row r="16212" spans="1:12" hidden="1" x14ac:dyDescent="0.3">
      <c r="A16212" s="1" t="str">
        <f>+A16135</f>
        <v>NO</v>
      </c>
      <c r="E16212" s="39"/>
      <c r="F16212" s="39"/>
      <c r="G16212" s="39"/>
      <c r="H16212" s="39"/>
      <c r="I16212" s="39"/>
      <c r="J16212" s="39"/>
      <c r="K16212" s="39"/>
      <c r="L16212" s="39"/>
    </row>
    <row r="16213" spans="1:12" ht="12.75" hidden="1" customHeight="1" x14ac:dyDescent="0.3">
      <c r="A16213" s="18" t="s">
        <v>30</v>
      </c>
      <c r="B16213" s="18"/>
      <c r="E16213" s="40" t="str">
        <f>+$E$88</f>
        <v>CONSIDERACIONES PARA LA VALIDEZ DE LA EXPERIENCIA REQUERIDA: EXPERIENCIA PROPONENTES PLURALES NUMERAL 10.1.2 D</v>
      </c>
      <c r="F16213" s="41"/>
      <c r="G16213" s="41"/>
      <c r="H16213" s="41"/>
      <c r="I16213" s="41"/>
      <c r="J16213" s="41"/>
      <c r="K16213" s="41"/>
      <c r="L16213" s="42"/>
    </row>
    <row r="16214" spans="1:12" ht="28" hidden="1" customHeight="1" x14ac:dyDescent="0.3">
      <c r="A16214" s="18" t="s">
        <v>30</v>
      </c>
      <c r="B16214" s="18"/>
      <c r="C16214" s="1" t="str">
        <f>"O"&amp;C16135</f>
        <v>O</v>
      </c>
      <c r="E16214" s="80" t="str">
        <f>+$E$89</f>
        <v>i)</v>
      </c>
      <c r="F16214" s="327" t="str">
        <f>+$F$89</f>
        <v>Uno de los integrantes debe aportar como mínimo el cincuenta por ciento (50 %) de la experiencia solicitada</v>
      </c>
      <c r="G16214" s="328"/>
      <c r="H16214" s="328"/>
      <c r="I16214" s="328"/>
      <c r="J16214" s="328"/>
      <c r="K16214" s="73" t="s">
        <v>124</v>
      </c>
      <c r="L16214" s="47" t="s">
        <v>124</v>
      </c>
    </row>
    <row r="16215" spans="1:12" ht="28" hidden="1" customHeight="1" x14ac:dyDescent="0.3">
      <c r="A16215" s="18" t="s">
        <v>30</v>
      </c>
      <c r="B16215" s="18"/>
      <c r="C16215" s="1" t="str">
        <f>"O"&amp;C16135</f>
        <v>O</v>
      </c>
      <c r="E16215" s="80" t="str">
        <f>+$E$90</f>
        <v>ii)</v>
      </c>
      <c r="F16215" s="327" t="str">
        <f>+$F$90</f>
        <v>Todos los demás ntegrantes deben acreditar al menos el cinco por ciento (5 %) de la experiencia solicitada, solo uno (1) de los integrantes podrá no acreditar experiencia pero su porcentaje de participación  no podrá superar el diez por ciento (10 %)</v>
      </c>
      <c r="G16215" s="328"/>
      <c r="H16215" s="328"/>
      <c r="I16215" s="328"/>
      <c r="J16215" s="328"/>
      <c r="K16215" s="73" t="s">
        <v>124</v>
      </c>
      <c r="L16215" s="47" t="s">
        <v>124</v>
      </c>
    </row>
    <row r="16216" spans="1:12" hidden="1" x14ac:dyDescent="0.3">
      <c r="A16216" s="18" t="s">
        <v>30</v>
      </c>
      <c r="B16216" s="18"/>
      <c r="E16216" s="39"/>
      <c r="F16216" s="39"/>
      <c r="G16216" s="39"/>
      <c r="H16216" s="39"/>
      <c r="I16216" s="39"/>
      <c r="J16216" s="39"/>
      <c r="K16216" s="39"/>
      <c r="L16216" s="39"/>
    </row>
    <row r="16217" spans="1:12" ht="13" hidden="1" customHeight="1" x14ac:dyDescent="0.3">
      <c r="A16217" s="18" t="str">
        <f>+A16135</f>
        <v>NO</v>
      </c>
      <c r="B16217" s="18"/>
      <c r="E16217" s="69" t="str">
        <f>+$E$92</f>
        <v>VERIFICACIÓN Y ASIGNACIÓN DE PUNTAJE POR LA EXPERIENCIA DEL PROPONENTE</v>
      </c>
      <c r="F16217" s="70"/>
      <c r="G16217" s="70"/>
      <c r="H16217" s="70"/>
      <c r="I16217" s="70"/>
      <c r="J16217" s="70"/>
      <c r="K16217" s="70"/>
      <c r="L16217" s="71"/>
    </row>
    <row r="16218" spans="1:12" hidden="1" x14ac:dyDescent="0.3">
      <c r="A16218" s="18" t="str">
        <f>+A16135</f>
        <v>NO</v>
      </c>
      <c r="B16218" s="18"/>
      <c r="E16218" s="81"/>
      <c r="F16218" s="323" t="str">
        <f>+$F$93</f>
        <v>No. CONTRATOS QUE ACREDITAN LA EXPERIENCIA (NO OBJETO DE SUBSANACIÓN)</v>
      </c>
      <c r="G16218" s="324"/>
      <c r="H16218" s="324"/>
      <c r="I16218" s="324"/>
      <c r="J16218" s="324"/>
      <c r="K16218" s="82"/>
      <c r="L16218" s="83" t="s">
        <v>124</v>
      </c>
    </row>
    <row r="16219" spans="1:12" ht="13" hidden="1" customHeight="1" x14ac:dyDescent="0.3">
      <c r="A16219" s="18" t="str">
        <f>+A16135</f>
        <v>NO</v>
      </c>
      <c r="B16219" s="18"/>
      <c r="E16219" s="84"/>
      <c r="F16219" s="323" t="str">
        <f>+$F$94</f>
        <v>TOTAL EJECUTADO DE CONTRATOS ACREDITADOS PROPUESTA INICIAL</v>
      </c>
      <c r="G16219" s="324"/>
      <c r="H16219" s="324"/>
      <c r="I16219" s="324"/>
      <c r="J16219" s="324"/>
      <c r="K16219" s="85"/>
      <c r="L16219" s="86" t="s">
        <v>124</v>
      </c>
    </row>
    <row r="16220" spans="1:12" ht="13" hidden="1" customHeight="1" x14ac:dyDescent="0.3">
      <c r="A16220" s="18" t="str">
        <f>+A16135</f>
        <v>NO</v>
      </c>
      <c r="B16220" s="18"/>
      <c r="E16220" s="87"/>
      <c r="F16220" s="323" t="str">
        <f>+$F$95</f>
        <v>PROMEDIO VALOR ACREDITADO EN SMMLV</v>
      </c>
      <c r="G16220" s="324"/>
      <c r="H16220" s="324"/>
      <c r="I16220" s="324"/>
      <c r="J16220" s="324"/>
      <c r="K16220" s="66"/>
      <c r="L16220" s="88" t="s">
        <v>124</v>
      </c>
    </row>
    <row r="16221" spans="1:12" hidden="1" x14ac:dyDescent="0.3">
      <c r="A16221" s="18" t="str">
        <f>+A16135</f>
        <v>NO</v>
      </c>
      <c r="B16221" s="18"/>
      <c r="E16221" s="89"/>
      <c r="F16221" s="89"/>
      <c r="G16221" s="89"/>
      <c r="H16221" s="89"/>
      <c r="I16221" s="89"/>
      <c r="J16221" s="89"/>
      <c r="K16221" s="89"/>
      <c r="L16221" s="89"/>
    </row>
    <row r="16222" spans="1:12" ht="13" hidden="1" customHeight="1" x14ac:dyDescent="0.3">
      <c r="A16222" s="18" t="str">
        <f>+A16135</f>
        <v>NO</v>
      </c>
      <c r="B16222" s="18"/>
      <c r="E16222" s="69" t="str">
        <f>+$E$97</f>
        <v>3.9.2 EXIGENCIAS MÍNIMAS DE EXPERIENCIA Y FORMACIÓN ACADÉMICA DEL EQUIPO DE TRABAJO</v>
      </c>
      <c r="F16222" s="70"/>
      <c r="G16222" s="70"/>
      <c r="H16222" s="70"/>
      <c r="I16222" s="70"/>
      <c r="J16222" s="70"/>
      <c r="K16222" s="70"/>
      <c r="L16222" s="71"/>
    </row>
    <row r="16223" spans="1:12" hidden="1" x14ac:dyDescent="0.3">
      <c r="A16223" s="18" t="str">
        <f>+A16135</f>
        <v>NO</v>
      </c>
      <c r="B16223" s="18"/>
      <c r="E16223" s="90" t="str">
        <f>+$E$98</f>
        <v>Formulario 8</v>
      </c>
      <c r="F16223" s="315" t="s">
        <v>46</v>
      </c>
      <c r="G16223" s="316"/>
      <c r="H16223" s="317"/>
      <c r="I16223" s="318"/>
      <c r="J16223" s="318"/>
      <c r="K16223" s="318"/>
      <c r="L16223" s="319"/>
    </row>
    <row r="16224" spans="1:12" hidden="1" x14ac:dyDescent="0.3">
      <c r="A16224" s="18" t="str">
        <f>+A16135</f>
        <v>NO</v>
      </c>
      <c r="B16224" s="18"/>
      <c r="E16224" s="91" t="s">
        <v>124</v>
      </c>
      <c r="F16224" s="91" t="str">
        <f>+$F$99</f>
        <v>Director de Interventoría</v>
      </c>
      <c r="G16224" s="91" t="str">
        <f>+$G$99</f>
        <v>Residente de Interventoría</v>
      </c>
      <c r="H16224" s="320"/>
      <c r="I16224" s="321"/>
      <c r="J16224" s="321"/>
      <c r="K16224" s="321"/>
      <c r="L16224" s="322"/>
    </row>
    <row r="16225" spans="1:12" hidden="1" x14ac:dyDescent="0.3">
      <c r="A16225" s="18" t="str">
        <f>+A16135</f>
        <v>NO</v>
      </c>
      <c r="B16225" s="18"/>
      <c r="E16225" s="304" t="str">
        <f>+$E$100</f>
        <v>OBSERVACIONES RESPECTO REQUISITO HABILITANTE DEL PERSONAL CLAVE EVALUABLE</v>
      </c>
      <c r="F16225" s="305"/>
      <c r="G16225" s="305"/>
      <c r="H16225" s="305"/>
      <c r="I16225" s="305"/>
      <c r="J16225" s="305"/>
      <c r="K16225" s="305"/>
      <c r="L16225" s="305"/>
    </row>
    <row r="16226" spans="1:12" hidden="1" x14ac:dyDescent="0.3">
      <c r="A16226" s="18" t="str">
        <f>+A16135</f>
        <v>NO</v>
      </c>
      <c r="B16226" s="18"/>
      <c r="E16226" s="312" t="s">
        <v>124</v>
      </c>
      <c r="F16226" s="313"/>
      <c r="G16226" s="313"/>
      <c r="H16226" s="313"/>
      <c r="I16226" s="313"/>
      <c r="J16226" s="313"/>
      <c r="K16226" s="313"/>
      <c r="L16226" s="314"/>
    </row>
    <row r="16227" spans="1:12" hidden="1" x14ac:dyDescent="0.3">
      <c r="A16227" s="18" t="str">
        <f>+A16135</f>
        <v>NO</v>
      </c>
      <c r="B16227" s="18"/>
      <c r="E16227" s="89"/>
      <c r="F16227" s="89"/>
      <c r="G16227" s="89"/>
      <c r="H16227" s="89"/>
      <c r="I16227" s="89"/>
      <c r="J16227" s="89"/>
      <c r="K16227" s="89"/>
      <c r="L16227" s="89"/>
    </row>
    <row r="16228" spans="1:12" ht="13" hidden="1" customHeight="1" x14ac:dyDescent="0.3">
      <c r="A16228" s="18" t="str">
        <f>+A16135</f>
        <v>NO</v>
      </c>
      <c r="B16228" s="18"/>
      <c r="E16228" s="69" t="str">
        <f>+$E$103</f>
        <v>4.2 EQUIPO DE TRABAJO (Personal Clave Evaluable)</v>
      </c>
      <c r="F16228" s="70"/>
      <c r="G16228" s="70"/>
      <c r="H16228" s="70"/>
      <c r="I16228" s="70"/>
      <c r="J16228" s="70"/>
      <c r="K16228" s="70"/>
      <c r="L16228" s="71"/>
    </row>
    <row r="16229" spans="1:12" ht="23.25" hidden="1" customHeight="1" x14ac:dyDescent="0.3">
      <c r="A16229" s="18" t="str">
        <f>+A16135</f>
        <v>NO</v>
      </c>
      <c r="B16229" s="18"/>
      <c r="E16229" s="90" t="str">
        <f>+$E$104</f>
        <v>Formulario 9</v>
      </c>
      <c r="F16229" s="315" t="s">
        <v>46</v>
      </c>
      <c r="G16229" s="316"/>
      <c r="H16229" s="317"/>
      <c r="I16229" s="318"/>
      <c r="J16229" s="318"/>
      <c r="K16229" s="318"/>
      <c r="L16229" s="319"/>
    </row>
    <row r="16230" spans="1:12" hidden="1" x14ac:dyDescent="0.3">
      <c r="A16230" s="18" t="str">
        <f>+A16135</f>
        <v>NO</v>
      </c>
      <c r="B16230" s="18"/>
      <c r="E16230" s="91" t="s">
        <v>124</v>
      </c>
      <c r="F16230" s="91" t="str">
        <f>+$F$99</f>
        <v>Director de Interventoría</v>
      </c>
      <c r="G16230" s="91" t="str">
        <f>+$G$99</f>
        <v>Residente de Interventoría</v>
      </c>
      <c r="H16230" s="320"/>
      <c r="I16230" s="321"/>
      <c r="J16230" s="321"/>
      <c r="K16230" s="321"/>
      <c r="L16230" s="322"/>
    </row>
    <row r="16231" spans="1:12" hidden="1" x14ac:dyDescent="0.3">
      <c r="A16231" s="18" t="str">
        <f>+A16135</f>
        <v>NO</v>
      </c>
      <c r="B16231" s="18"/>
      <c r="E16231" s="89"/>
      <c r="F16231" s="89"/>
      <c r="G16231" s="89"/>
      <c r="H16231" s="89"/>
      <c r="I16231" s="89"/>
      <c r="J16231" s="89"/>
      <c r="K16231" s="89"/>
      <c r="L16231" s="89"/>
    </row>
    <row r="16232" spans="1:12" hidden="1" x14ac:dyDescent="0.3">
      <c r="A16232" s="1" t="str">
        <f>+A16135</f>
        <v>NO</v>
      </c>
      <c r="E16232" s="92" t="str">
        <f>+E16107</f>
        <v>CRITERIOS DE EVALUACIÓN Y PUNTAJE</v>
      </c>
      <c r="F16232" s="93"/>
      <c r="G16232" s="93"/>
      <c r="H16232" s="93"/>
      <c r="I16232" s="93"/>
      <c r="J16232" s="93"/>
      <c r="K16232" s="94"/>
      <c r="L16232" s="95" t="str">
        <f>+$L$107</f>
        <v>PUNTAJE OBTENIDO</v>
      </c>
    </row>
    <row r="16233" spans="1:12" hidden="1" x14ac:dyDescent="0.3">
      <c r="A16233" s="1" t="str">
        <f>+A16135</f>
        <v>NO</v>
      </c>
      <c r="E16233" s="96" t="str">
        <f>+$E$108</f>
        <v>VALOR</v>
      </c>
      <c r="F16233" s="97" t="str">
        <f>+$F$108</f>
        <v>EQUIPO DE TRABAJO (PERSONAL CLAVE EVALUABLE)</v>
      </c>
      <c r="G16233" s="24"/>
      <c r="H16233" s="24"/>
      <c r="I16233" s="24"/>
      <c r="J16233" s="24"/>
      <c r="K16233" s="24"/>
      <c r="L16233" s="98"/>
    </row>
    <row r="16234" spans="1:12" ht="12.75" hidden="1" customHeight="1" x14ac:dyDescent="0.3">
      <c r="A16234" s="1" t="str">
        <f>+A16135</f>
        <v>NO</v>
      </c>
      <c r="E16234" s="96">
        <f>+$E$109</f>
        <v>5</v>
      </c>
      <c r="F16234" s="307" t="str">
        <f>+$F$109</f>
        <v xml:space="preserve"> Experiencia Específica adicional</v>
      </c>
      <c r="G16234" s="308"/>
      <c r="H16234" s="308"/>
      <c r="I16234" s="308"/>
      <c r="J16234" s="308"/>
      <c r="K16234" s="309"/>
      <c r="L16234" s="99" t="str">
        <f>IFERROR(IF(VLOOKUP(C16135,'R. PUNTAJES'!$C$14:$R$213,'R. PUNTAJES'!$I$10,0)="","",VLOOKUP(C16135,'R. PUNTAJES'!$C$14:$R$213,'R. PUNTAJES'!$I$10,0)),"")</f>
        <v/>
      </c>
    </row>
    <row r="16235" spans="1:12" ht="12.75" hidden="1" customHeight="1" x14ac:dyDescent="0.3">
      <c r="A16235" s="1" t="str">
        <f>+A16135</f>
        <v>NO</v>
      </c>
      <c r="E16235" s="96">
        <f>+$E$110</f>
        <v>5</v>
      </c>
      <c r="F16235" s="307" t="str">
        <f>+$F$110</f>
        <v>Formación Académica adicional</v>
      </c>
      <c r="G16235" s="308"/>
      <c r="H16235" s="308"/>
      <c r="I16235" s="308"/>
      <c r="J16235" s="308"/>
      <c r="K16235" s="309"/>
      <c r="L16235" s="99" t="str">
        <f>IFERROR(IF(VLOOKUP(C16135,'R. PUNTAJES'!$C$14:$R$213,'R. PUNTAJES'!$J$10,0)="","",VLOOKUP(C16135,'R. PUNTAJES'!$C$14:$R$213,'R. PUNTAJES'!$J$10,0)),"")</f>
        <v/>
      </c>
    </row>
    <row r="16236" spans="1:12" hidden="1" x14ac:dyDescent="0.3">
      <c r="A16236" s="18" t="str">
        <f>+A16135</f>
        <v>NO</v>
      </c>
      <c r="B16236" s="18"/>
      <c r="E16236" s="100"/>
      <c r="F16236" s="101" t="str">
        <f>+$F$111</f>
        <v>FACTOR DE SOSTENIBILIDAD</v>
      </c>
      <c r="G16236" s="102"/>
      <c r="H16236" s="102"/>
      <c r="I16236" s="102"/>
      <c r="J16236" s="102"/>
      <c r="K16236" s="102"/>
      <c r="L16236" s="103"/>
    </row>
    <row r="16237" spans="1:12" hidden="1" x14ac:dyDescent="0.3">
      <c r="A16237" s="18" t="str">
        <f>+A16135</f>
        <v>NO</v>
      </c>
      <c r="B16237" s="18"/>
      <c r="E16237" s="104">
        <v>1</v>
      </c>
      <c r="F16237" s="105" t="str">
        <f>+$F$112</f>
        <v>Compromisos Sostenibilidad</v>
      </c>
      <c r="G16237" s="106"/>
      <c r="H16237" s="106"/>
      <c r="I16237" s="106"/>
      <c r="J16237" s="106"/>
      <c r="K16237" s="106"/>
      <c r="L16237" s="107" t="str">
        <f>IFERROR(IF(VLOOKUP(C16135,'R. PUNTAJES'!$C$14:$R$213,'R. PUNTAJES'!$K$10,0)="","",VLOOKUP(C16135,'R. PUNTAJES'!$C$14:$R$213,'R. PUNTAJES'!$K$10,0)),"")</f>
        <v/>
      </c>
    </row>
    <row r="16238" spans="1:12" hidden="1" x14ac:dyDescent="0.3">
      <c r="A16238" s="1" t="str">
        <f>+A16135</f>
        <v>NO</v>
      </c>
      <c r="E16238" s="108"/>
      <c r="F16238" s="109" t="str">
        <f>+$F$113</f>
        <v>APOYO A LA INDUSTRIA NACIONAL</v>
      </c>
      <c r="G16238" s="110"/>
      <c r="H16238" s="110"/>
      <c r="I16238" s="110"/>
      <c r="J16238" s="110"/>
      <c r="K16238" s="110"/>
      <c r="L16238" s="111"/>
    </row>
    <row r="16239" spans="1:12" ht="12.75" hidden="1" customHeight="1" x14ac:dyDescent="0.3">
      <c r="A16239" s="1" t="str">
        <f>+A16135</f>
        <v>NO</v>
      </c>
      <c r="E16239" s="96">
        <v>20</v>
      </c>
      <c r="F16239" s="307" t="str">
        <f>+$F$114</f>
        <v>Promoción de Servicios Nacionales o con Trato Nacional</v>
      </c>
      <c r="G16239" s="308"/>
      <c r="H16239" s="308"/>
      <c r="I16239" s="308"/>
      <c r="J16239" s="308"/>
      <c r="K16239" s="309"/>
      <c r="L16239" s="99" t="str">
        <f>IFERROR(IF(VLOOKUP(C16135,'R. PUNTAJES'!$C$14:$R$213,'R. PUNTAJES'!$L$10,0)="","",
IF(VLOOKUP(C16135,'R. PUNTAJES'!$C$14:$R$213,'R. PUNTAJES'!$L$10,0)=5,0,
VLOOKUP(C16135,'R. PUNTAJES'!$C$14:$R$213,'R. PUNTAJES'!$L$10,0))),"")</f>
        <v/>
      </c>
    </row>
    <row r="16240" spans="1:12" ht="12.75" hidden="1" customHeight="1" x14ac:dyDescent="0.3">
      <c r="A16240" s="1" t="str">
        <f>+A16135</f>
        <v>NO</v>
      </c>
      <c r="E16240" s="96">
        <v>5</v>
      </c>
      <c r="F16240" s="307" t="str">
        <f>+$F$115</f>
        <v>Incorporación de componente nacional en servicios extranjeros</v>
      </c>
      <c r="G16240" s="308"/>
      <c r="H16240" s="308"/>
      <c r="I16240" s="308"/>
      <c r="J16240" s="308"/>
      <c r="K16240" s="309"/>
      <c r="L16240" s="99" t="str">
        <f>IFERROR(IF(VLOOKUP(C16135,'R. PUNTAJES'!$C$14:$R$213,'R. PUNTAJES'!$L$10,0)="","",
IF(VLOOKUP(C16135,'R. PUNTAJES'!$C$14:$R$213,'R. PUNTAJES'!$L$10,0)=20,0,
VLOOKUP(C16135,'R. PUNTAJES'!$C$14:$R$213,'R. PUNTAJES'!$L$10,0))),"")</f>
        <v/>
      </c>
    </row>
    <row r="16241" spans="1:16" hidden="1" x14ac:dyDescent="0.3">
      <c r="A16241" s="1" t="str">
        <f>+A16135</f>
        <v>NO</v>
      </c>
      <c r="E16241" s="112"/>
      <c r="F16241" s="97" t="str">
        <f>+$F$116</f>
        <v>VINCULACIÓN DE PERSONAS CON DISCAPACIDAD</v>
      </c>
      <c r="G16241" s="24"/>
      <c r="H16241" s="24"/>
      <c r="I16241" s="24"/>
      <c r="J16241" s="24"/>
      <c r="K16241" s="24"/>
      <c r="L16241" s="98"/>
    </row>
    <row r="16242" spans="1:16" ht="12.75" hidden="1" customHeight="1" x14ac:dyDescent="0.3">
      <c r="A16242" s="1" t="str">
        <f>+A16135</f>
        <v>NO</v>
      </c>
      <c r="E16242" s="96">
        <v>1</v>
      </c>
      <c r="F16242" s="307" t="str">
        <f>+$F$117</f>
        <v xml:space="preserve">Trabajadores vinculados a la planta de personal </v>
      </c>
      <c r="G16242" s="308"/>
      <c r="H16242" s="308"/>
      <c r="I16242" s="308"/>
      <c r="J16242" s="308"/>
      <c r="K16242" s="309"/>
      <c r="L16242" s="99" t="str">
        <f>IFERROR(IF(VLOOKUP(C16135,'R. PUNTAJES'!$C$14:$R$213,'R. PUNTAJES'!$M$10,0)="","",VLOOKUP(C16135,'R. PUNTAJES'!$C$14:$R$213,'R. PUNTAJES'!$M$10,0)),"")</f>
        <v/>
      </c>
    </row>
    <row r="16243" spans="1:16" hidden="1" x14ac:dyDescent="0.3">
      <c r="A16243" s="1" t="str">
        <f>+A16135</f>
        <v>NO</v>
      </c>
      <c r="E16243" s="112"/>
      <c r="F16243" s="97" t="str">
        <f>+$F$118</f>
        <v>EMPRENDIMIENTOS Y EMPRESAS DE MUJERES</v>
      </c>
      <c r="G16243" s="24"/>
      <c r="H16243" s="24"/>
      <c r="I16243" s="24"/>
      <c r="J16243" s="24"/>
      <c r="K16243" s="24"/>
      <c r="L16243" s="98"/>
    </row>
    <row r="16244" spans="1:16" ht="13" hidden="1" customHeight="1" x14ac:dyDescent="0.3">
      <c r="A16244" s="1" t="str">
        <f>+A16135</f>
        <v>NO</v>
      </c>
      <c r="E16244" s="96">
        <v>0.25</v>
      </c>
      <c r="F16244" s="307" t="str">
        <f>+$F$119</f>
        <v>Emprendimientos y empresas de mujeres</v>
      </c>
      <c r="G16244" s="308"/>
      <c r="H16244" s="308"/>
      <c r="I16244" s="308"/>
      <c r="J16244" s="308"/>
      <c r="K16244" s="309"/>
      <c r="L16244" s="113" t="str">
        <f>IFERROR(IF(VLOOKUP(C16135,'R. PUNTAJES'!$C$14:$R$213,'R. PUNTAJES'!$N$10,0)="","",VLOOKUP(C16135,'R. PUNTAJES'!$C$14:$R$213,'R. PUNTAJES'!$N$10,0)),"")</f>
        <v/>
      </c>
    </row>
    <row r="16245" spans="1:16" hidden="1" x14ac:dyDescent="0.3">
      <c r="A16245" s="18" t="str">
        <f>+A16246</f>
        <v>NO</v>
      </c>
      <c r="B16245" s="18"/>
      <c r="E16245" s="112"/>
      <c r="F16245" s="97" t="str">
        <f>+$F$120</f>
        <v>MIPYME</v>
      </c>
      <c r="G16245" s="24"/>
      <c r="H16245" s="24"/>
      <c r="I16245" s="24"/>
      <c r="J16245" s="24"/>
      <c r="K16245" s="24"/>
      <c r="L16245" s="98"/>
    </row>
    <row r="16246" spans="1:16" hidden="1" x14ac:dyDescent="0.3">
      <c r="A16246" s="18" t="str">
        <f>+IF(E16246=0,"NO",1)</f>
        <v>NO</v>
      </c>
      <c r="B16246" s="18"/>
      <c r="E16246" s="96">
        <v>0</v>
      </c>
      <c r="F16246" s="307" t="str">
        <f>+$F$121</f>
        <v>Mipyme</v>
      </c>
      <c r="G16246" s="308"/>
      <c r="H16246" s="308"/>
      <c r="I16246" s="308"/>
      <c r="J16246" s="308"/>
      <c r="K16246" s="309"/>
      <c r="L16246" s="113" t="str">
        <f>IFERROR(IF(VLOOKUP(C16135,'R. PUNTAJES'!$C$14:$R$213,'R. PUNTAJES'!$O$10,0)="","",VLOOKUP(C16135,'R. PUNTAJES'!$C$14:$R$213,'R. PUNTAJES'!$O$10,0)),"")</f>
        <v/>
      </c>
    </row>
    <row r="16247" spans="1:16" hidden="1" x14ac:dyDescent="0.3">
      <c r="A16247" s="1" t="str">
        <f>+A16135</f>
        <v>NO</v>
      </c>
      <c r="E16247" s="112"/>
      <c r="F16247" s="97" t="str">
        <f>+$F$122</f>
        <v>EXPERIENCIA DEL PROPONENTE</v>
      </c>
      <c r="G16247" s="24"/>
      <c r="H16247" s="24"/>
      <c r="I16247" s="24"/>
      <c r="J16247" s="24"/>
      <c r="K16247" s="24"/>
      <c r="L16247" s="98"/>
    </row>
    <row r="16248" spans="1:16" hidden="1" x14ac:dyDescent="0.3">
      <c r="A16248" s="1" t="str">
        <f>+A16135</f>
        <v>NO</v>
      </c>
      <c r="E16248" s="96">
        <v>59.5</v>
      </c>
      <c r="F16248" s="307" t="str">
        <f>+$F$123</f>
        <v>mediana con valor absoluto</v>
      </c>
      <c r="G16248" s="308"/>
      <c r="H16248" s="308"/>
      <c r="I16248" s="308"/>
      <c r="J16248" s="308"/>
      <c r="K16248" s="309"/>
      <c r="L16248" s="113" t="str">
        <f>IFERROR(IF(VLOOKUP(C16135,'R. PUNTAJES'!$C$14:$R$213,'R. PUNTAJES'!$R$10,0)="","",VLOOKUP(C16135,'R. PUNTAJES'!$C$14:$R$213,'R. PUNTAJES'!$R$10,0)),"")</f>
        <v/>
      </c>
    </row>
    <row r="16249" spans="1:16" hidden="1" x14ac:dyDescent="0.3">
      <c r="A16249" s="1" t="str">
        <f>+A16135</f>
        <v>NO</v>
      </c>
      <c r="E16249" s="112"/>
      <c r="F16249" s="97" t="str">
        <f>+$F$124</f>
        <v>MULTAS</v>
      </c>
      <c r="G16249" s="24"/>
      <c r="H16249" s="24"/>
      <c r="I16249" s="24"/>
      <c r="J16249" s="24"/>
      <c r="K16249" s="24"/>
      <c r="L16249" s="98"/>
    </row>
    <row r="16250" spans="1:16" ht="12.75" hidden="1" customHeight="1" x14ac:dyDescent="0.3">
      <c r="A16250" s="1" t="str">
        <f>+A16135</f>
        <v>NO</v>
      </c>
      <c r="E16250" s="96">
        <v>-2</v>
      </c>
      <c r="F16250" s="307" t="str">
        <f>+$F$125</f>
        <v>Una o más multas o cláusulas penales durante el último año</v>
      </c>
      <c r="G16250" s="310"/>
      <c r="H16250" s="310"/>
      <c r="I16250" s="310"/>
      <c r="J16250" s="310"/>
      <c r="K16250" s="311"/>
      <c r="L16250" s="99" t="str">
        <f>IFERROR(IF(VLOOKUP(C16135,'R. PUNTAJES'!$C$14:$R$213,'R. PUNTAJES'!$Q$10,0)="","",VLOOKUP(C16135,'R. PUNTAJES'!$C$14:$R$213,'R. PUNTAJES'!$Q$10,0)),"")</f>
        <v/>
      </c>
    </row>
    <row r="16251" spans="1:16" hidden="1" x14ac:dyDescent="0.3">
      <c r="A16251" s="1" t="str">
        <f>+A16135</f>
        <v>NO</v>
      </c>
      <c r="E16251" s="112"/>
      <c r="F16251" s="97" t="str">
        <f>+$F$126</f>
        <v>OBRAS INCONCLUSAS</v>
      </c>
      <c r="G16251" s="24"/>
      <c r="H16251" s="24"/>
      <c r="I16251" s="24"/>
      <c r="J16251" s="24"/>
      <c r="K16251" s="24"/>
      <c r="L16251" s="98"/>
    </row>
    <row r="16252" spans="1:16" hidden="1" x14ac:dyDescent="0.3">
      <c r="A16252" s="1" t="str">
        <f>+A16135</f>
        <v>NO</v>
      </c>
      <c r="E16252" s="96">
        <v>-1</v>
      </c>
      <c r="F16252" s="301" t="str">
        <f>+$F$127</f>
        <v>Anotación vigente de obra civil inconclusa</v>
      </c>
      <c r="G16252" s="302"/>
      <c r="H16252" s="302"/>
      <c r="I16252" s="302"/>
      <c r="J16252" s="302"/>
      <c r="K16252" s="303"/>
      <c r="L16252" s="99" t="str">
        <f>IFERROR(IF(VLOOKUP(C16135,'R. PUNTAJES'!$C$14:$R$213,'R. PUNTAJES'!$P$10,0)="","",VLOOKUP(C16135,'R. PUNTAJES'!$C$14:$R$213,'R. PUNTAJES'!$P$10,0)),"")</f>
        <v/>
      </c>
    </row>
    <row r="16253" spans="1:16" ht="7.5" hidden="1" customHeight="1" x14ac:dyDescent="0.3">
      <c r="A16253" s="1" t="str">
        <f>+A16135</f>
        <v>NO</v>
      </c>
      <c r="E16253" s="114"/>
      <c r="F16253" s="45"/>
      <c r="G16253" s="45"/>
      <c r="H16253" s="45"/>
      <c r="I16253" s="45"/>
      <c r="J16253" s="45"/>
      <c r="K16253" s="45"/>
      <c r="L16253" s="48"/>
    </row>
    <row r="16254" spans="1:16" hidden="1" x14ac:dyDescent="0.3">
      <c r="A16254" s="1" t="str">
        <f>+A16135</f>
        <v>NO</v>
      </c>
      <c r="E16254" s="115" t="str">
        <f>+$E$129</f>
        <v>PUNTAJE TOTAL</v>
      </c>
      <c r="F16254" s="116"/>
      <c r="G16254" s="116"/>
      <c r="H16254" s="116"/>
      <c r="I16254" s="116"/>
      <c r="J16254" s="116"/>
      <c r="K16254" s="117"/>
      <c r="L16254" s="118">
        <f>IFERROR(IF(VLOOKUP(C16135,'R. PUNTAJES'!$C$14:$R$213,'R. PUNTAJES'!$H$10,0)="RECHAZO","",SUM(L16234:L16252)),"")</f>
        <v>0</v>
      </c>
    </row>
    <row r="16255" spans="1:16" hidden="1" x14ac:dyDescent="0.3">
      <c r="A16255" s="1" t="str">
        <f>+A16135</f>
        <v>NO</v>
      </c>
      <c r="E16255" s="304" t="str">
        <f>+$E$130</f>
        <v>OBSERVACIONES RESPECTO A PUNTAJES</v>
      </c>
      <c r="F16255" s="305"/>
      <c r="G16255" s="305"/>
      <c r="H16255" s="305"/>
      <c r="I16255" s="305"/>
      <c r="J16255" s="305"/>
      <c r="K16255" s="305"/>
      <c r="L16255" s="305"/>
    </row>
    <row r="16256" spans="1:16" ht="12" hidden="1" customHeight="1" x14ac:dyDescent="0.3">
      <c r="A16256" s="1" t="str">
        <f>+A16135</f>
        <v>NO</v>
      </c>
      <c r="E16256" s="306" t="s">
        <v>124</v>
      </c>
      <c r="F16256" s="305"/>
      <c r="G16256" s="305"/>
      <c r="H16256" s="305"/>
      <c r="I16256" s="305"/>
      <c r="J16256" s="305"/>
      <c r="K16256" s="305"/>
      <c r="L16256" s="305"/>
      <c r="N16256" s="119"/>
      <c r="O16256" s="119"/>
      <c r="P16256" s="120"/>
    </row>
    <row r="16257" spans="1:12" ht="3" hidden="1" customHeight="1" x14ac:dyDescent="0.3">
      <c r="A16257" s="1" t="str">
        <f>+A16136</f>
        <v>NO</v>
      </c>
      <c r="E16257" s="121"/>
      <c r="F16257" s="122"/>
      <c r="G16257" s="122"/>
      <c r="H16257" s="122"/>
      <c r="I16257" s="122"/>
      <c r="J16257" s="122"/>
      <c r="K16257" s="122"/>
      <c r="L16257" s="123"/>
    </row>
    <row r="16258" spans="1:12" hidden="1" x14ac:dyDescent="0.3">
      <c r="A16258" s="1" t="str">
        <f>+IF(OR(C16260=""),"NO",1)</f>
        <v>NO</v>
      </c>
      <c r="E16258" s="346"/>
      <c r="F16258" s="347"/>
      <c r="G16258" s="347"/>
      <c r="H16258" s="347"/>
      <c r="I16258" s="347"/>
      <c r="J16258" s="347"/>
      <c r="K16258" s="347"/>
      <c r="L16258" s="347"/>
    </row>
    <row r="16259" spans="1:12" ht="4.5" hidden="1" customHeight="1" x14ac:dyDescent="0.3">
      <c r="A16259" s="1" t="str">
        <f>+A16260</f>
        <v>NO</v>
      </c>
      <c r="E16259" s="15"/>
      <c r="F16259" s="16"/>
      <c r="G16259" s="16"/>
      <c r="H16259" s="16"/>
      <c r="I16259" s="16"/>
      <c r="J16259" s="16"/>
      <c r="K16259" s="16"/>
      <c r="L16259" s="17"/>
    </row>
    <row r="16260" spans="1:12" ht="15.75" hidden="1" customHeight="1" x14ac:dyDescent="0.3">
      <c r="A16260" s="1" t="str">
        <f>+IF(OR(C16260=""),"NO",1)</f>
        <v>NO</v>
      </c>
      <c r="B16260" s="1">
        <f>1+MAX($B$1:B16259)</f>
        <v>131</v>
      </c>
      <c r="C16260" s="18" t="s">
        <v>124</v>
      </c>
      <c r="E16260" s="19" t="s">
        <v>124</v>
      </c>
      <c r="F16260" s="20"/>
      <c r="G16260" s="20"/>
      <c r="H16260" s="20"/>
      <c r="I16260" s="21"/>
      <c r="J16260" s="20"/>
      <c r="K16260" s="21"/>
      <c r="L16260" s="22"/>
    </row>
    <row r="16261" spans="1:12" hidden="1" x14ac:dyDescent="0.3">
      <c r="A16261" s="1" t="str">
        <f>A16260</f>
        <v>NO</v>
      </c>
      <c r="E16261" s="23" t="str">
        <f>+$E$11</f>
        <v>Integrantes</v>
      </c>
      <c r="F16261" s="24"/>
      <c r="G16261" s="24"/>
      <c r="H16261" s="24"/>
      <c r="I16261" s="24"/>
      <c r="J16261" s="24"/>
      <c r="K16261" s="25" t="str">
        <f>+$K$11</f>
        <v>Nit</v>
      </c>
      <c r="L16261" s="26" t="str">
        <f>+$L$11</f>
        <v>Part.</v>
      </c>
    </row>
    <row r="16262" spans="1:12" hidden="1" x14ac:dyDescent="0.3">
      <c r="A16262" s="1" t="str">
        <f>+A16261</f>
        <v>NO</v>
      </c>
      <c r="C16262" s="1" t="s">
        <v>124</v>
      </c>
      <c r="E16262" s="27" t="s">
        <v>124</v>
      </c>
      <c r="F16262" s="28"/>
      <c r="G16262" s="28"/>
      <c r="H16262" s="28"/>
      <c r="I16262" s="28"/>
      <c r="J16262" s="28"/>
      <c r="K16262" s="29" t="s">
        <v>124</v>
      </c>
      <c r="L16262" s="30" t="s">
        <v>124</v>
      </c>
    </row>
    <row r="16263" spans="1:12" hidden="1" x14ac:dyDescent="0.3">
      <c r="A16263" s="18" t="str">
        <f>+IF(OR(C16263=""),"NO",1)</f>
        <v>NO</v>
      </c>
      <c r="B16263" s="18"/>
      <c r="C16263" s="1" t="s">
        <v>124</v>
      </c>
      <c r="E16263" s="31" t="s">
        <v>124</v>
      </c>
      <c r="F16263" s="32"/>
      <c r="G16263" s="32"/>
      <c r="H16263" s="32"/>
      <c r="I16263" s="32"/>
      <c r="J16263" s="32"/>
      <c r="K16263" s="33" t="s">
        <v>124</v>
      </c>
      <c r="L16263" s="34" t="s">
        <v>124</v>
      </c>
    </row>
    <row r="16264" spans="1:12" hidden="1" x14ac:dyDescent="0.3">
      <c r="A16264" s="18" t="str">
        <f>+IF(OR(C16264=""),"NO",1)</f>
        <v>NO</v>
      </c>
      <c r="B16264" s="18"/>
      <c r="C16264" s="1" t="s">
        <v>124</v>
      </c>
      <c r="E16264" s="31" t="s">
        <v>124</v>
      </c>
      <c r="F16264" s="32"/>
      <c r="G16264" s="32"/>
      <c r="H16264" s="32"/>
      <c r="I16264" s="32"/>
      <c r="J16264" s="32"/>
      <c r="K16264" s="33" t="s">
        <v>124</v>
      </c>
      <c r="L16264" s="34" t="s">
        <v>124</v>
      </c>
    </row>
    <row r="16265" spans="1:12" hidden="1" x14ac:dyDescent="0.3">
      <c r="A16265" s="18" t="str">
        <f>+IF(OR(C16265=""),"NO",1)</f>
        <v>NO</v>
      </c>
      <c r="B16265" s="18"/>
      <c r="C16265" s="1" t="s">
        <v>124</v>
      </c>
      <c r="E16265" s="31" t="s">
        <v>13</v>
      </c>
      <c r="F16265" s="32"/>
      <c r="G16265" s="32"/>
      <c r="H16265" s="32"/>
      <c r="I16265" s="32"/>
      <c r="J16265" s="32"/>
      <c r="K16265" s="33"/>
      <c r="L16265" s="34"/>
    </row>
    <row r="16266" spans="1:12" hidden="1" x14ac:dyDescent="0.3">
      <c r="A16266" s="18" t="str">
        <f>+IF(OR(C16266=""),"NO",1)</f>
        <v>NO</v>
      </c>
      <c r="B16266" s="18"/>
      <c r="C16266" s="1" t="s">
        <v>124</v>
      </c>
      <c r="E16266" s="31" t="s">
        <v>13</v>
      </c>
      <c r="F16266" s="32"/>
      <c r="G16266" s="32"/>
      <c r="H16266" s="32"/>
      <c r="I16266" s="32"/>
      <c r="J16266" s="32"/>
      <c r="K16266" s="33"/>
      <c r="L16266" s="34"/>
    </row>
    <row r="16267" spans="1:12" hidden="1" x14ac:dyDescent="0.3">
      <c r="A16267" s="18" t="str">
        <f>+IF(OR(C16267=""),"NO",1)</f>
        <v>NO</v>
      </c>
      <c r="B16267" s="18"/>
      <c r="C16267" s="1" t="s">
        <v>124</v>
      </c>
      <c r="E16267" s="35" t="s">
        <v>13</v>
      </c>
      <c r="F16267" s="36"/>
      <c r="G16267" s="36"/>
      <c r="H16267" s="36"/>
      <c r="I16267" s="36"/>
      <c r="J16267" s="36"/>
      <c r="K16267" s="37"/>
      <c r="L16267" s="38"/>
    </row>
    <row r="16268" spans="1:12" ht="5.15" hidden="1" customHeight="1" x14ac:dyDescent="0.3">
      <c r="A16268" s="1" t="str">
        <f>+A16260</f>
        <v>NO</v>
      </c>
      <c r="E16268" s="39"/>
      <c r="F16268" s="39"/>
      <c r="G16268" s="39"/>
      <c r="H16268" s="39"/>
      <c r="I16268" s="39"/>
      <c r="J16268" s="39"/>
      <c r="K16268" s="39"/>
      <c r="L16268" s="39"/>
    </row>
    <row r="16269" spans="1:12" ht="15.75" hidden="1" customHeight="1" x14ac:dyDescent="0.3">
      <c r="A16269" s="1" t="str">
        <f>+A16260</f>
        <v>NO</v>
      </c>
      <c r="E16269" s="40" t="str">
        <f>+$E$19</f>
        <v>RESULTADO DE EVALUACIÓN TÉCNICA</v>
      </c>
      <c r="F16269" s="41"/>
      <c r="G16269" s="41"/>
      <c r="H16269" s="41"/>
      <c r="I16269" s="41"/>
      <c r="J16269" s="41"/>
      <c r="K16269" s="41"/>
      <c r="L16269" s="42"/>
    </row>
    <row r="16270" spans="1:12" hidden="1" x14ac:dyDescent="0.3">
      <c r="A16270" s="1" t="str">
        <f>+A16260</f>
        <v>NO</v>
      </c>
      <c r="E16270" s="43"/>
      <c r="F16270" s="44" t="str">
        <f>+$F$20</f>
        <v>Experiencia</v>
      </c>
      <c r="G16270" s="45"/>
      <c r="H16270" s="45"/>
      <c r="I16270" s="45"/>
      <c r="J16270" s="45"/>
      <c r="K16270" s="46"/>
      <c r="L16270" s="47" t="s">
        <v>124</v>
      </c>
    </row>
    <row r="16271" spans="1:12" hidden="1" x14ac:dyDescent="0.3">
      <c r="A16271" s="1" t="str">
        <f>+A16260</f>
        <v>NO</v>
      </c>
      <c r="E16271" s="348" t="str">
        <f>+$E$21</f>
        <v>OBSERVACIONES RESPECTO A LA EVALUACIÓN DE EXPERIENCIA</v>
      </c>
      <c r="F16271" s="308"/>
      <c r="G16271" s="308"/>
      <c r="H16271" s="308"/>
      <c r="I16271" s="308"/>
      <c r="J16271" s="308"/>
      <c r="K16271" s="308"/>
      <c r="L16271" s="349"/>
    </row>
    <row r="16272" spans="1:12" hidden="1" x14ac:dyDescent="0.3">
      <c r="A16272" s="1" t="str">
        <f>+A16260</f>
        <v>NO</v>
      </c>
      <c r="E16272" s="350" t="s">
        <v>124</v>
      </c>
      <c r="F16272" s="351"/>
      <c r="G16272" s="351"/>
      <c r="H16272" s="351"/>
      <c r="I16272" s="351"/>
      <c r="J16272" s="351"/>
      <c r="K16272" s="351"/>
      <c r="L16272" s="352"/>
    </row>
    <row r="16273" spans="1:12" ht="5.15" hidden="1" customHeight="1" x14ac:dyDescent="0.3">
      <c r="A16273" s="1" t="str">
        <f>+A16260</f>
        <v>NO</v>
      </c>
      <c r="E16273" s="39"/>
      <c r="F16273" s="39"/>
      <c r="G16273" s="39"/>
      <c r="H16273" s="39"/>
      <c r="I16273" s="39"/>
      <c r="J16273" s="39"/>
      <c r="K16273" s="39"/>
      <c r="L16273" s="39"/>
    </row>
    <row r="16274" spans="1:12" ht="12.75" hidden="1" customHeight="1" x14ac:dyDescent="0.3">
      <c r="A16274" s="1" t="str">
        <f>+A16260</f>
        <v>NO</v>
      </c>
      <c r="E16274" s="40" t="str">
        <f>+$E$24</f>
        <v>EXPERIENCIA HABILITANTE: CONTRATOS PRESENTADOS</v>
      </c>
      <c r="F16274" s="41"/>
      <c r="G16274" s="41"/>
      <c r="H16274" s="41"/>
      <c r="I16274" s="41"/>
      <c r="J16274" s="41"/>
      <c r="K16274" s="41"/>
      <c r="L16274" s="42"/>
    </row>
    <row r="16275" spans="1:12" ht="8.5" hidden="1" customHeight="1" x14ac:dyDescent="0.3">
      <c r="A16275" s="1" t="str">
        <f>+A16260</f>
        <v>NO</v>
      </c>
      <c r="E16275" s="49"/>
      <c r="F16275" s="50"/>
      <c r="G16275" s="51"/>
      <c r="H16275" s="51"/>
      <c r="I16275" s="51"/>
      <c r="J16275" s="51"/>
      <c r="K16275" s="51"/>
      <c r="L16275" s="52"/>
    </row>
    <row r="16276" spans="1:12" hidden="1" x14ac:dyDescent="0.3">
      <c r="A16276" s="18" t="str">
        <f>+IF(OR(C16276=""),"NO",1)</f>
        <v>NO</v>
      </c>
      <c r="B16276" s="18"/>
      <c r="C16276" s="1" t="s">
        <v>124</v>
      </c>
      <c r="E16276" s="329">
        <v>1</v>
      </c>
      <c r="F16276" s="53" t="str">
        <f>+$F$26</f>
        <v>OBJETO</v>
      </c>
      <c r="G16276" s="332" t="s">
        <v>124</v>
      </c>
      <c r="H16276" s="333"/>
      <c r="I16276" s="333"/>
      <c r="J16276" s="333"/>
      <c r="K16276" s="333"/>
      <c r="L16276" s="334"/>
    </row>
    <row r="16277" spans="1:12" hidden="1" x14ac:dyDescent="0.3">
      <c r="A16277" s="18" t="str">
        <f>+IF(OR(C16276=""),"NO",1)</f>
        <v>NO</v>
      </c>
      <c r="B16277" s="18"/>
      <c r="E16277" s="330"/>
      <c r="F16277" s="54" t="str">
        <f>+$F$27</f>
        <v>CONTRATANTE</v>
      </c>
      <c r="G16277" s="335" t="s">
        <v>124</v>
      </c>
      <c r="H16277" s="310"/>
      <c r="I16277" s="310"/>
      <c r="J16277" s="310"/>
      <c r="K16277" s="310"/>
      <c r="L16277" s="336"/>
    </row>
    <row r="16278" spans="1:12" hidden="1" x14ac:dyDescent="0.3">
      <c r="A16278" s="18" t="str">
        <f>+IF(OR(C16276=""),"NO",1)</f>
        <v>NO</v>
      </c>
      <c r="B16278" s="18"/>
      <c r="E16278" s="330"/>
      <c r="F16278" s="54" t="str">
        <f>+$F$28</f>
        <v>APORTANTE</v>
      </c>
      <c r="G16278" s="337" t="s">
        <v>124</v>
      </c>
      <c r="H16278" s="338"/>
      <c r="I16278" s="338"/>
      <c r="J16278" s="338"/>
      <c r="K16278" s="338"/>
      <c r="L16278" s="339"/>
    </row>
    <row r="16279" spans="1:12" hidden="1" x14ac:dyDescent="0.3">
      <c r="A16279" s="18" t="str">
        <f>+IF(OR(C16276=""),"NO",1)</f>
        <v>NO</v>
      </c>
      <c r="B16279" s="18"/>
      <c r="E16279" s="330"/>
      <c r="F16279" s="54" t="str">
        <f>+$F$29</f>
        <v>VALOR /SMMLV)</v>
      </c>
      <c r="G16279" s="55" t="s">
        <v>124</v>
      </c>
      <c r="H16279" s="56" t="str">
        <f>+$H$29</f>
        <v>% PART..</v>
      </c>
      <c r="I16279" s="57" t="s">
        <v>124</v>
      </c>
      <c r="J16279" s="58" t="str">
        <f>+$J$29</f>
        <v>VALOR ACREDITADO</v>
      </c>
      <c r="K16279" s="59"/>
      <c r="L16279" s="47" t="s">
        <v>124</v>
      </c>
    </row>
    <row r="16280" spans="1:12" hidden="1" x14ac:dyDescent="0.3">
      <c r="A16280" s="18" t="str">
        <f>+IF(OR(C16276=""),"NO",1)</f>
        <v>NO</v>
      </c>
      <c r="B16280" s="18"/>
      <c r="E16280" s="330"/>
      <c r="F16280" s="60" t="str">
        <f>+$F$30</f>
        <v>EXPERIENCIA APORTADA</v>
      </c>
      <c r="G16280" s="340" t="s">
        <v>124</v>
      </c>
      <c r="H16280" s="341"/>
      <c r="I16280" s="341"/>
      <c r="J16280" s="341"/>
      <c r="K16280" s="341"/>
      <c r="L16280" s="342"/>
    </row>
    <row r="16281" spans="1:12" hidden="1" x14ac:dyDescent="0.3">
      <c r="A16281" s="18" t="str">
        <f>+IF(OR(C16276=""),"NO",1)</f>
        <v>NO</v>
      </c>
      <c r="B16281" s="18"/>
      <c r="E16281" s="331"/>
      <c r="F16281" s="62" t="str">
        <f>+$F$31</f>
        <v>OBSERVACIÓN</v>
      </c>
      <c r="G16281" s="343" t="s">
        <v>124</v>
      </c>
      <c r="H16281" s="344"/>
      <c r="I16281" s="344"/>
      <c r="J16281" s="344"/>
      <c r="K16281" s="344"/>
      <c r="L16281" s="345"/>
    </row>
    <row r="16282" spans="1:12" ht="8.5" hidden="1" customHeight="1" x14ac:dyDescent="0.3">
      <c r="A16282" s="18" t="str">
        <f>+IF(OR(C16276=""),"NO",1)</f>
        <v>NO</v>
      </c>
      <c r="B16282" s="18"/>
      <c r="E16282" s="49"/>
      <c r="F16282" s="50"/>
      <c r="G16282" s="51"/>
      <c r="H16282" s="51"/>
      <c r="I16282" s="51"/>
      <c r="J16282" s="51"/>
      <c r="K16282" s="51"/>
      <c r="L16282" s="52"/>
    </row>
    <row r="16283" spans="1:12" hidden="1" x14ac:dyDescent="0.3">
      <c r="A16283" s="18" t="str">
        <f t="shared" ref="A16283" si="5460">+IF(OR(C16283=""),"NO",1)</f>
        <v>NO</v>
      </c>
      <c r="B16283" s="18"/>
      <c r="C16283" s="1" t="s">
        <v>124</v>
      </c>
      <c r="E16283" s="329">
        <v>2</v>
      </c>
      <c r="F16283" s="53" t="str">
        <f>+$F$26</f>
        <v>OBJETO</v>
      </c>
      <c r="G16283" s="332" t="s">
        <v>124</v>
      </c>
      <c r="H16283" s="333"/>
      <c r="I16283" s="333"/>
      <c r="J16283" s="333"/>
      <c r="K16283" s="333"/>
      <c r="L16283" s="334"/>
    </row>
    <row r="16284" spans="1:12" hidden="1" x14ac:dyDescent="0.3">
      <c r="A16284" s="18" t="str">
        <f t="shared" ref="A16284" si="5461">+IF(OR(C16283=""),"NO",1)</f>
        <v>NO</v>
      </c>
      <c r="B16284" s="18"/>
      <c r="E16284" s="330"/>
      <c r="F16284" s="54" t="str">
        <f>+$F$27</f>
        <v>CONTRATANTE</v>
      </c>
      <c r="G16284" s="335" t="s">
        <v>124</v>
      </c>
      <c r="H16284" s="310"/>
      <c r="I16284" s="310"/>
      <c r="J16284" s="310"/>
      <c r="K16284" s="310"/>
      <c r="L16284" s="336"/>
    </row>
    <row r="16285" spans="1:12" hidden="1" x14ac:dyDescent="0.3">
      <c r="A16285" s="18" t="str">
        <f t="shared" ref="A16285" si="5462">+IF(OR(C16283=""),"NO",1)</f>
        <v>NO</v>
      </c>
      <c r="B16285" s="18"/>
      <c r="E16285" s="330"/>
      <c r="F16285" s="54" t="str">
        <f>+$F$28</f>
        <v>APORTANTE</v>
      </c>
      <c r="G16285" s="337" t="s">
        <v>124</v>
      </c>
      <c r="H16285" s="338"/>
      <c r="I16285" s="338"/>
      <c r="J16285" s="338"/>
      <c r="K16285" s="338"/>
      <c r="L16285" s="339"/>
    </row>
    <row r="16286" spans="1:12" hidden="1" x14ac:dyDescent="0.3">
      <c r="A16286" s="18" t="str">
        <f t="shared" ref="A16286" si="5463">+IF(OR(C16283=""),"NO",1)</f>
        <v>NO</v>
      </c>
      <c r="B16286" s="18"/>
      <c r="E16286" s="330"/>
      <c r="F16286" s="54" t="str">
        <f>+$F$29</f>
        <v>VALOR /SMMLV)</v>
      </c>
      <c r="G16286" s="55" t="s">
        <v>124</v>
      </c>
      <c r="H16286" s="56" t="str">
        <f>+$H$29</f>
        <v>% PART..</v>
      </c>
      <c r="I16286" s="57" t="s">
        <v>124</v>
      </c>
      <c r="J16286" s="58" t="str">
        <f>+$J$29</f>
        <v>VALOR ACREDITADO</v>
      </c>
      <c r="K16286" s="59"/>
      <c r="L16286" s="47" t="s">
        <v>124</v>
      </c>
    </row>
    <row r="16287" spans="1:12" hidden="1" x14ac:dyDescent="0.3">
      <c r="A16287" s="18" t="str">
        <f t="shared" ref="A16287" si="5464">+IF(OR(C16283=""),"NO",1)</f>
        <v>NO</v>
      </c>
      <c r="B16287" s="18"/>
      <c r="E16287" s="330"/>
      <c r="F16287" s="60" t="str">
        <f>+$F$30</f>
        <v>EXPERIENCIA APORTADA</v>
      </c>
      <c r="G16287" s="340" t="s">
        <v>124</v>
      </c>
      <c r="H16287" s="341"/>
      <c r="I16287" s="341"/>
      <c r="J16287" s="341"/>
      <c r="K16287" s="341"/>
      <c r="L16287" s="342"/>
    </row>
    <row r="16288" spans="1:12" hidden="1" x14ac:dyDescent="0.3">
      <c r="A16288" s="18" t="str">
        <f t="shared" ref="A16288" si="5465">+IF(OR(C16283=""),"NO",1)</f>
        <v>NO</v>
      </c>
      <c r="B16288" s="18"/>
      <c r="E16288" s="331"/>
      <c r="F16288" s="62" t="str">
        <f>+$F$31</f>
        <v>OBSERVACIÓN</v>
      </c>
      <c r="G16288" s="343" t="s">
        <v>124</v>
      </c>
      <c r="H16288" s="344"/>
      <c r="I16288" s="344"/>
      <c r="J16288" s="344"/>
      <c r="K16288" s="344"/>
      <c r="L16288" s="345"/>
    </row>
    <row r="16289" spans="1:12" ht="8.5" hidden="1" customHeight="1" x14ac:dyDescent="0.3">
      <c r="A16289" s="18" t="str">
        <f t="shared" ref="A16289" si="5466">+IF(OR(C16283=""),"NO",1)</f>
        <v>NO</v>
      </c>
      <c r="B16289" s="18"/>
      <c r="E16289" s="49"/>
      <c r="F16289" s="50"/>
      <c r="G16289" s="51"/>
      <c r="H16289" s="51"/>
      <c r="I16289" s="51"/>
      <c r="J16289" s="51"/>
      <c r="K16289" s="51"/>
      <c r="L16289" s="52"/>
    </row>
    <row r="16290" spans="1:12" hidden="1" x14ac:dyDescent="0.3">
      <c r="A16290" s="18" t="str">
        <f t="shared" ref="A16290" si="5467">+IF(OR(C16290=""),"NO",1)</f>
        <v>NO</v>
      </c>
      <c r="B16290" s="18"/>
      <c r="C16290" s="1" t="s">
        <v>124</v>
      </c>
      <c r="E16290" s="329">
        <v>3</v>
      </c>
      <c r="F16290" s="53" t="str">
        <f>+$F$26</f>
        <v>OBJETO</v>
      </c>
      <c r="G16290" s="332" t="s">
        <v>124</v>
      </c>
      <c r="H16290" s="333"/>
      <c r="I16290" s="333"/>
      <c r="J16290" s="333"/>
      <c r="K16290" s="333"/>
      <c r="L16290" s="334"/>
    </row>
    <row r="16291" spans="1:12" hidden="1" x14ac:dyDescent="0.3">
      <c r="A16291" s="18" t="str">
        <f t="shared" ref="A16291" si="5468">+IF(OR(C16290=""),"NO",1)</f>
        <v>NO</v>
      </c>
      <c r="B16291" s="18"/>
      <c r="E16291" s="330"/>
      <c r="F16291" s="54" t="str">
        <f>+$F$27</f>
        <v>CONTRATANTE</v>
      </c>
      <c r="G16291" s="335" t="s">
        <v>124</v>
      </c>
      <c r="H16291" s="310"/>
      <c r="I16291" s="310"/>
      <c r="J16291" s="310"/>
      <c r="K16291" s="310"/>
      <c r="L16291" s="336"/>
    </row>
    <row r="16292" spans="1:12" hidden="1" x14ac:dyDescent="0.3">
      <c r="A16292" s="18" t="str">
        <f t="shared" ref="A16292" si="5469">+IF(OR(C16290=""),"NO",1)</f>
        <v>NO</v>
      </c>
      <c r="B16292" s="18"/>
      <c r="E16292" s="330"/>
      <c r="F16292" s="54" t="str">
        <f>+$F$28</f>
        <v>APORTANTE</v>
      </c>
      <c r="G16292" s="337" t="s">
        <v>124</v>
      </c>
      <c r="H16292" s="338"/>
      <c r="I16292" s="338"/>
      <c r="J16292" s="338"/>
      <c r="K16292" s="338"/>
      <c r="L16292" s="339"/>
    </row>
    <row r="16293" spans="1:12" hidden="1" x14ac:dyDescent="0.3">
      <c r="A16293" s="18" t="str">
        <f t="shared" ref="A16293" si="5470">+IF(OR(C16290=""),"NO",1)</f>
        <v>NO</v>
      </c>
      <c r="B16293" s="18"/>
      <c r="E16293" s="330"/>
      <c r="F16293" s="54" t="str">
        <f>+$F$29</f>
        <v>VALOR /SMMLV)</v>
      </c>
      <c r="G16293" s="55" t="s">
        <v>124</v>
      </c>
      <c r="H16293" s="56" t="str">
        <f>+$H$29</f>
        <v>% PART..</v>
      </c>
      <c r="I16293" s="57" t="s">
        <v>124</v>
      </c>
      <c r="J16293" s="58" t="str">
        <f>+$J$29</f>
        <v>VALOR ACREDITADO</v>
      </c>
      <c r="K16293" s="59"/>
      <c r="L16293" s="47" t="s">
        <v>124</v>
      </c>
    </row>
    <row r="16294" spans="1:12" hidden="1" x14ac:dyDescent="0.3">
      <c r="A16294" s="18" t="str">
        <f t="shared" ref="A16294" si="5471">+IF(OR(C16290=""),"NO",1)</f>
        <v>NO</v>
      </c>
      <c r="B16294" s="18"/>
      <c r="E16294" s="330"/>
      <c r="F16294" s="60" t="str">
        <f>+$F$30</f>
        <v>EXPERIENCIA APORTADA</v>
      </c>
      <c r="G16294" s="340" t="s">
        <v>124</v>
      </c>
      <c r="H16294" s="341"/>
      <c r="I16294" s="341"/>
      <c r="J16294" s="341"/>
      <c r="K16294" s="341"/>
      <c r="L16294" s="342"/>
    </row>
    <row r="16295" spans="1:12" hidden="1" x14ac:dyDescent="0.3">
      <c r="A16295" s="18" t="str">
        <f t="shared" ref="A16295" si="5472">+IF(OR(C16290=""),"NO",1)</f>
        <v>NO</v>
      </c>
      <c r="B16295" s="18"/>
      <c r="E16295" s="331"/>
      <c r="F16295" s="62" t="str">
        <f>+$F$31</f>
        <v>OBSERVACIÓN</v>
      </c>
      <c r="G16295" s="343" t="s">
        <v>124</v>
      </c>
      <c r="H16295" s="344"/>
      <c r="I16295" s="344"/>
      <c r="J16295" s="344"/>
      <c r="K16295" s="344"/>
      <c r="L16295" s="345"/>
    </row>
    <row r="16296" spans="1:12" ht="8.5" hidden="1" customHeight="1" x14ac:dyDescent="0.3">
      <c r="A16296" s="18" t="str">
        <f t="shared" ref="A16296" si="5473">+IF(OR(C16290=""),"NO",1)</f>
        <v>NO</v>
      </c>
      <c r="B16296" s="18"/>
      <c r="E16296" s="49"/>
      <c r="F16296" s="50"/>
      <c r="G16296" s="51"/>
      <c r="H16296" s="51"/>
      <c r="I16296" s="51"/>
      <c r="J16296" s="51"/>
      <c r="K16296" s="51"/>
      <c r="L16296" s="52"/>
    </row>
    <row r="16297" spans="1:12" hidden="1" x14ac:dyDescent="0.3">
      <c r="A16297" s="18" t="str">
        <f t="shared" ref="A16297" si="5474">+IF(OR(C16297=""),"NO",1)</f>
        <v>NO</v>
      </c>
      <c r="B16297" s="18"/>
      <c r="C16297" s="1" t="s">
        <v>124</v>
      </c>
      <c r="E16297" s="329">
        <v>4</v>
      </c>
      <c r="F16297" s="53" t="str">
        <f>+$F$26</f>
        <v>OBJETO</v>
      </c>
      <c r="G16297" s="332" t="s">
        <v>124</v>
      </c>
      <c r="H16297" s="333"/>
      <c r="I16297" s="333"/>
      <c r="J16297" s="333"/>
      <c r="K16297" s="333"/>
      <c r="L16297" s="334"/>
    </row>
    <row r="16298" spans="1:12" hidden="1" x14ac:dyDescent="0.3">
      <c r="A16298" s="18" t="str">
        <f t="shared" ref="A16298" si="5475">+IF(OR(C16297=""),"NO",1)</f>
        <v>NO</v>
      </c>
      <c r="B16298" s="18"/>
      <c r="E16298" s="330"/>
      <c r="F16298" s="54" t="str">
        <f>+$F$27</f>
        <v>CONTRATANTE</v>
      </c>
      <c r="G16298" s="335" t="s">
        <v>124</v>
      </c>
      <c r="H16298" s="310"/>
      <c r="I16298" s="310"/>
      <c r="J16298" s="310"/>
      <c r="K16298" s="310"/>
      <c r="L16298" s="336"/>
    </row>
    <row r="16299" spans="1:12" hidden="1" x14ac:dyDescent="0.3">
      <c r="A16299" s="18" t="str">
        <f t="shared" ref="A16299" si="5476">+IF(OR(C16297=""),"NO",1)</f>
        <v>NO</v>
      </c>
      <c r="B16299" s="18"/>
      <c r="E16299" s="330"/>
      <c r="F16299" s="54" t="str">
        <f>+$F$28</f>
        <v>APORTANTE</v>
      </c>
      <c r="G16299" s="337" t="s">
        <v>124</v>
      </c>
      <c r="H16299" s="338"/>
      <c r="I16299" s="338"/>
      <c r="J16299" s="338"/>
      <c r="K16299" s="338"/>
      <c r="L16299" s="339"/>
    </row>
    <row r="16300" spans="1:12" hidden="1" x14ac:dyDescent="0.3">
      <c r="A16300" s="18" t="str">
        <f t="shared" ref="A16300" si="5477">+IF(OR(C16297=""),"NO",1)</f>
        <v>NO</v>
      </c>
      <c r="B16300" s="18"/>
      <c r="E16300" s="330"/>
      <c r="F16300" s="54" t="str">
        <f>+$F$29</f>
        <v>VALOR /SMMLV)</v>
      </c>
      <c r="G16300" s="55" t="s">
        <v>124</v>
      </c>
      <c r="H16300" s="56" t="str">
        <f>+$H$29</f>
        <v>% PART..</v>
      </c>
      <c r="I16300" s="57" t="s">
        <v>124</v>
      </c>
      <c r="J16300" s="58" t="str">
        <f>+$J$29</f>
        <v>VALOR ACREDITADO</v>
      </c>
      <c r="K16300" s="59"/>
      <c r="L16300" s="47" t="s">
        <v>124</v>
      </c>
    </row>
    <row r="16301" spans="1:12" hidden="1" x14ac:dyDescent="0.3">
      <c r="A16301" s="18" t="str">
        <f t="shared" ref="A16301" si="5478">+IF(OR(C16297=""),"NO",1)</f>
        <v>NO</v>
      </c>
      <c r="B16301" s="18"/>
      <c r="E16301" s="330"/>
      <c r="F16301" s="60" t="str">
        <f>+$F$30</f>
        <v>EXPERIENCIA APORTADA</v>
      </c>
      <c r="G16301" s="340" t="s">
        <v>124</v>
      </c>
      <c r="H16301" s="341"/>
      <c r="I16301" s="341"/>
      <c r="J16301" s="341"/>
      <c r="K16301" s="341"/>
      <c r="L16301" s="342"/>
    </row>
    <row r="16302" spans="1:12" hidden="1" x14ac:dyDescent="0.3">
      <c r="A16302" s="18" t="str">
        <f t="shared" ref="A16302" si="5479">+IF(OR(C16297=""),"NO",1)</f>
        <v>NO</v>
      </c>
      <c r="B16302" s="18"/>
      <c r="E16302" s="331"/>
      <c r="F16302" s="62" t="str">
        <f>+$F$31</f>
        <v>OBSERVACIÓN</v>
      </c>
      <c r="G16302" s="343" t="s">
        <v>124</v>
      </c>
      <c r="H16302" s="344"/>
      <c r="I16302" s="344"/>
      <c r="J16302" s="344"/>
      <c r="K16302" s="344"/>
      <c r="L16302" s="345"/>
    </row>
    <row r="16303" spans="1:12" ht="8.5" hidden="1" customHeight="1" x14ac:dyDescent="0.3">
      <c r="A16303" s="18" t="str">
        <f t="shared" ref="A16303" si="5480">+IF(OR(C16297=""),"NO",1)</f>
        <v>NO</v>
      </c>
      <c r="B16303" s="18"/>
      <c r="E16303" s="49"/>
      <c r="F16303" s="50"/>
      <c r="G16303" s="51"/>
      <c r="H16303" s="51"/>
      <c r="I16303" s="51"/>
      <c r="J16303" s="51"/>
      <c r="K16303" s="51"/>
      <c r="L16303" s="52"/>
    </row>
    <row r="16304" spans="1:12" hidden="1" x14ac:dyDescent="0.3">
      <c r="A16304" s="18" t="str">
        <f t="shared" ref="A16304" si="5481">+IF(OR(C16304=""),"NO",1)</f>
        <v>NO</v>
      </c>
      <c r="B16304" s="18"/>
      <c r="C16304" s="1" t="s">
        <v>124</v>
      </c>
      <c r="E16304" s="329">
        <v>5</v>
      </c>
      <c r="F16304" s="53" t="str">
        <f>+$F$26</f>
        <v>OBJETO</v>
      </c>
      <c r="G16304" s="332" t="s">
        <v>124</v>
      </c>
      <c r="H16304" s="333"/>
      <c r="I16304" s="333"/>
      <c r="J16304" s="333"/>
      <c r="K16304" s="333"/>
      <c r="L16304" s="334"/>
    </row>
    <row r="16305" spans="1:12" hidden="1" x14ac:dyDescent="0.3">
      <c r="A16305" s="18" t="str">
        <f t="shared" ref="A16305" si="5482">+IF(OR(C16304=""),"NO",1)</f>
        <v>NO</v>
      </c>
      <c r="B16305" s="18"/>
      <c r="E16305" s="330"/>
      <c r="F16305" s="54" t="str">
        <f>+$F$27</f>
        <v>CONTRATANTE</v>
      </c>
      <c r="G16305" s="335" t="s">
        <v>124</v>
      </c>
      <c r="H16305" s="310"/>
      <c r="I16305" s="310"/>
      <c r="J16305" s="310"/>
      <c r="K16305" s="310"/>
      <c r="L16305" s="336"/>
    </row>
    <row r="16306" spans="1:12" hidden="1" x14ac:dyDescent="0.3">
      <c r="A16306" s="18" t="str">
        <f t="shared" ref="A16306" si="5483">+IF(OR(C16304=""),"NO",1)</f>
        <v>NO</v>
      </c>
      <c r="B16306" s="18"/>
      <c r="E16306" s="330"/>
      <c r="F16306" s="54" t="str">
        <f>+$F$28</f>
        <v>APORTANTE</v>
      </c>
      <c r="G16306" s="337" t="s">
        <v>124</v>
      </c>
      <c r="H16306" s="338"/>
      <c r="I16306" s="338"/>
      <c r="J16306" s="338"/>
      <c r="K16306" s="338"/>
      <c r="L16306" s="339"/>
    </row>
    <row r="16307" spans="1:12" hidden="1" x14ac:dyDescent="0.3">
      <c r="A16307" s="18" t="str">
        <f t="shared" ref="A16307" si="5484">+IF(OR(C16304=""),"NO",1)</f>
        <v>NO</v>
      </c>
      <c r="B16307" s="18"/>
      <c r="E16307" s="330"/>
      <c r="F16307" s="54" t="str">
        <f>+$F$29</f>
        <v>VALOR /SMMLV)</v>
      </c>
      <c r="G16307" s="55" t="s">
        <v>124</v>
      </c>
      <c r="H16307" s="56" t="str">
        <f>+$H$29</f>
        <v>% PART..</v>
      </c>
      <c r="I16307" s="57" t="s">
        <v>124</v>
      </c>
      <c r="J16307" s="58" t="str">
        <f>+$J$29</f>
        <v>VALOR ACREDITADO</v>
      </c>
      <c r="K16307" s="59"/>
      <c r="L16307" s="47" t="s">
        <v>124</v>
      </c>
    </row>
    <row r="16308" spans="1:12" hidden="1" x14ac:dyDescent="0.3">
      <c r="A16308" s="18" t="str">
        <f t="shared" ref="A16308" si="5485">+IF(OR(C16304=""),"NO",1)</f>
        <v>NO</v>
      </c>
      <c r="B16308" s="18"/>
      <c r="E16308" s="330"/>
      <c r="F16308" s="60" t="str">
        <f>+$F$30</f>
        <v>EXPERIENCIA APORTADA</v>
      </c>
      <c r="G16308" s="340" t="s">
        <v>124</v>
      </c>
      <c r="H16308" s="341"/>
      <c r="I16308" s="341"/>
      <c r="J16308" s="341"/>
      <c r="K16308" s="341"/>
      <c r="L16308" s="342"/>
    </row>
    <row r="16309" spans="1:12" hidden="1" x14ac:dyDescent="0.3">
      <c r="A16309" s="18" t="str">
        <f t="shared" ref="A16309" si="5486">+IF(OR(C16304=""),"NO",1)</f>
        <v>NO</v>
      </c>
      <c r="B16309" s="18"/>
      <c r="E16309" s="331"/>
      <c r="F16309" s="62" t="str">
        <f>+$F$31</f>
        <v>OBSERVACIÓN</v>
      </c>
      <c r="G16309" s="343" t="s">
        <v>124</v>
      </c>
      <c r="H16309" s="344"/>
      <c r="I16309" s="344"/>
      <c r="J16309" s="344"/>
      <c r="K16309" s="344"/>
      <c r="L16309" s="345"/>
    </row>
    <row r="16310" spans="1:12" ht="8.5" hidden="1" customHeight="1" x14ac:dyDescent="0.3">
      <c r="A16310" s="18" t="str">
        <f t="shared" ref="A16310" si="5487">+IF(OR(C16304=""),"NO",1)</f>
        <v>NO</v>
      </c>
      <c r="B16310" s="18"/>
      <c r="E16310" s="49"/>
      <c r="F16310" s="50"/>
      <c r="G16310" s="51"/>
      <c r="H16310" s="51"/>
      <c r="I16310" s="51"/>
      <c r="J16310" s="51"/>
      <c r="K16310" s="51"/>
      <c r="L16310" s="52"/>
    </row>
    <row r="16311" spans="1:12" hidden="1" x14ac:dyDescent="0.3">
      <c r="A16311" s="18" t="str">
        <f t="shared" ref="A16311" si="5488">+IF(OR(C16311=""),"NO",1)</f>
        <v>NO</v>
      </c>
      <c r="B16311" s="18"/>
      <c r="C16311" s="1" t="s">
        <v>124</v>
      </c>
      <c r="E16311" s="329">
        <v>6</v>
      </c>
      <c r="F16311" s="53" t="str">
        <f>+$F$26</f>
        <v>OBJETO</v>
      </c>
      <c r="G16311" s="332" t="s">
        <v>124</v>
      </c>
      <c r="H16311" s="333"/>
      <c r="I16311" s="333"/>
      <c r="J16311" s="333"/>
      <c r="K16311" s="333"/>
      <c r="L16311" s="334"/>
    </row>
    <row r="16312" spans="1:12" hidden="1" x14ac:dyDescent="0.3">
      <c r="A16312" s="18" t="str">
        <f t="shared" ref="A16312" si="5489">+IF(OR(C16311=""),"NO",1)</f>
        <v>NO</v>
      </c>
      <c r="B16312" s="18"/>
      <c r="E16312" s="330"/>
      <c r="F16312" s="54" t="str">
        <f>+$F$27</f>
        <v>CONTRATANTE</v>
      </c>
      <c r="G16312" s="335" t="s">
        <v>124</v>
      </c>
      <c r="H16312" s="310"/>
      <c r="I16312" s="310"/>
      <c r="J16312" s="310"/>
      <c r="K16312" s="310"/>
      <c r="L16312" s="336"/>
    </row>
    <row r="16313" spans="1:12" hidden="1" x14ac:dyDescent="0.3">
      <c r="A16313" s="18" t="str">
        <f t="shared" ref="A16313" si="5490">+IF(OR(C16311=""),"NO",1)</f>
        <v>NO</v>
      </c>
      <c r="B16313" s="18"/>
      <c r="E16313" s="330"/>
      <c r="F16313" s="54" t="str">
        <f>+$F$28</f>
        <v>APORTANTE</v>
      </c>
      <c r="G16313" s="337" t="s">
        <v>124</v>
      </c>
      <c r="H16313" s="338"/>
      <c r="I16313" s="338"/>
      <c r="J16313" s="338"/>
      <c r="K16313" s="338"/>
      <c r="L16313" s="339"/>
    </row>
    <row r="16314" spans="1:12" hidden="1" x14ac:dyDescent="0.3">
      <c r="A16314" s="18" t="str">
        <f t="shared" ref="A16314" si="5491">+IF(OR(C16311=""),"NO",1)</f>
        <v>NO</v>
      </c>
      <c r="B16314" s="18"/>
      <c r="E16314" s="330"/>
      <c r="F16314" s="54" t="str">
        <f>+$F$29</f>
        <v>VALOR /SMMLV)</v>
      </c>
      <c r="G16314" s="55" t="s">
        <v>124</v>
      </c>
      <c r="H16314" s="56" t="str">
        <f>+$H$29</f>
        <v>% PART..</v>
      </c>
      <c r="I16314" s="57" t="s">
        <v>124</v>
      </c>
      <c r="J16314" s="58" t="str">
        <f>+$J$29</f>
        <v>VALOR ACREDITADO</v>
      </c>
      <c r="K16314" s="59"/>
      <c r="L16314" s="47" t="s">
        <v>124</v>
      </c>
    </row>
    <row r="16315" spans="1:12" hidden="1" x14ac:dyDescent="0.3">
      <c r="A16315" s="18" t="str">
        <f t="shared" ref="A16315" si="5492">+IF(OR(C16311=""),"NO",1)</f>
        <v>NO</v>
      </c>
      <c r="B16315" s="18"/>
      <c r="E16315" s="330"/>
      <c r="F16315" s="60" t="str">
        <f>+$F$30</f>
        <v>EXPERIENCIA APORTADA</v>
      </c>
      <c r="G16315" s="340" t="s">
        <v>124</v>
      </c>
      <c r="H16315" s="341"/>
      <c r="I16315" s="341"/>
      <c r="J16315" s="341"/>
      <c r="K16315" s="341"/>
      <c r="L16315" s="342"/>
    </row>
    <row r="16316" spans="1:12" hidden="1" x14ac:dyDescent="0.3">
      <c r="A16316" s="18" t="str">
        <f t="shared" ref="A16316" si="5493">+IF(OR(C16311=""),"NO",1)</f>
        <v>NO</v>
      </c>
      <c r="B16316" s="18"/>
      <c r="E16316" s="331"/>
      <c r="F16316" s="62" t="str">
        <f>+$F$31</f>
        <v>OBSERVACIÓN</v>
      </c>
      <c r="G16316" s="343" t="s">
        <v>124</v>
      </c>
      <c r="H16316" s="344"/>
      <c r="I16316" s="344"/>
      <c r="J16316" s="344"/>
      <c r="K16316" s="344"/>
      <c r="L16316" s="345"/>
    </row>
    <row r="16317" spans="1:12" ht="8.5" hidden="1" customHeight="1" x14ac:dyDescent="0.3">
      <c r="A16317" s="18" t="str">
        <f t="shared" ref="A16317" si="5494">+IF(OR(C16311=""),"NO",1)</f>
        <v>NO</v>
      </c>
      <c r="B16317" s="18"/>
      <c r="E16317" s="49"/>
      <c r="F16317" s="50"/>
      <c r="G16317" s="51"/>
      <c r="H16317" s="51"/>
      <c r="I16317" s="51"/>
      <c r="J16317" s="51"/>
      <c r="K16317" s="51"/>
      <c r="L16317" s="52"/>
    </row>
    <row r="16318" spans="1:12" hidden="1" x14ac:dyDescent="0.3">
      <c r="A16318" s="18" t="str">
        <f t="shared" ref="A16318" si="5495">+IF(OR(C16318=""),"NO",1)</f>
        <v>NO</v>
      </c>
      <c r="B16318" s="18"/>
      <c r="C16318" s="1" t="s">
        <v>124</v>
      </c>
      <c r="E16318" s="329">
        <v>7</v>
      </c>
      <c r="F16318" s="53" t="str">
        <f>+$F$26</f>
        <v>OBJETO</v>
      </c>
      <c r="G16318" s="332" t="s">
        <v>124</v>
      </c>
      <c r="H16318" s="333"/>
      <c r="I16318" s="333"/>
      <c r="J16318" s="333"/>
      <c r="K16318" s="333"/>
      <c r="L16318" s="334"/>
    </row>
    <row r="16319" spans="1:12" hidden="1" x14ac:dyDescent="0.3">
      <c r="A16319" s="18" t="str">
        <f t="shared" ref="A16319" si="5496">+IF(OR(C16318=""),"NO",1)</f>
        <v>NO</v>
      </c>
      <c r="B16319" s="18"/>
      <c r="E16319" s="330"/>
      <c r="F16319" s="54" t="str">
        <f>+$F$27</f>
        <v>CONTRATANTE</v>
      </c>
      <c r="G16319" s="335" t="s">
        <v>124</v>
      </c>
      <c r="H16319" s="310"/>
      <c r="I16319" s="310"/>
      <c r="J16319" s="310"/>
      <c r="K16319" s="310"/>
      <c r="L16319" s="336"/>
    </row>
    <row r="16320" spans="1:12" hidden="1" x14ac:dyDescent="0.3">
      <c r="A16320" s="18" t="str">
        <f t="shared" ref="A16320" si="5497">+IF(OR(C16318=""),"NO",1)</f>
        <v>NO</v>
      </c>
      <c r="B16320" s="18"/>
      <c r="E16320" s="330"/>
      <c r="F16320" s="54" t="str">
        <f>+$F$28</f>
        <v>APORTANTE</v>
      </c>
      <c r="G16320" s="337" t="s">
        <v>124</v>
      </c>
      <c r="H16320" s="338"/>
      <c r="I16320" s="338"/>
      <c r="J16320" s="338"/>
      <c r="K16320" s="338"/>
      <c r="L16320" s="339"/>
    </row>
    <row r="16321" spans="1:12" hidden="1" x14ac:dyDescent="0.3">
      <c r="A16321" s="18" t="str">
        <f t="shared" ref="A16321" si="5498">+IF(OR(C16318=""),"NO",1)</f>
        <v>NO</v>
      </c>
      <c r="B16321" s="18"/>
      <c r="E16321" s="330"/>
      <c r="F16321" s="54" t="str">
        <f>+$F$29</f>
        <v>VALOR /SMMLV)</v>
      </c>
      <c r="G16321" s="55" t="s">
        <v>124</v>
      </c>
      <c r="H16321" s="56" t="str">
        <f>+$H$29</f>
        <v>% PART..</v>
      </c>
      <c r="I16321" s="57" t="s">
        <v>124</v>
      </c>
      <c r="J16321" s="58" t="str">
        <f>+$J$29</f>
        <v>VALOR ACREDITADO</v>
      </c>
      <c r="K16321" s="59"/>
      <c r="L16321" s="47" t="s">
        <v>124</v>
      </c>
    </row>
    <row r="16322" spans="1:12" hidden="1" x14ac:dyDescent="0.3">
      <c r="A16322" s="18" t="str">
        <f t="shared" ref="A16322" si="5499">+IF(OR(C16318=""),"NO",1)</f>
        <v>NO</v>
      </c>
      <c r="B16322" s="18"/>
      <c r="E16322" s="330"/>
      <c r="F16322" s="60" t="str">
        <f>+$F$30</f>
        <v>EXPERIENCIA APORTADA</v>
      </c>
      <c r="G16322" s="340" t="s">
        <v>124</v>
      </c>
      <c r="H16322" s="341"/>
      <c r="I16322" s="341"/>
      <c r="J16322" s="341"/>
      <c r="K16322" s="341"/>
      <c r="L16322" s="342"/>
    </row>
    <row r="16323" spans="1:12" hidden="1" x14ac:dyDescent="0.3">
      <c r="A16323" s="18" t="str">
        <f t="shared" ref="A16323" si="5500">+IF(OR(C16318=""),"NO",1)</f>
        <v>NO</v>
      </c>
      <c r="B16323" s="18"/>
      <c r="E16323" s="331"/>
      <c r="F16323" s="62" t="str">
        <f>+$F$31</f>
        <v>OBSERVACIÓN</v>
      </c>
      <c r="G16323" s="343" t="s">
        <v>124</v>
      </c>
      <c r="H16323" s="344"/>
      <c r="I16323" s="344"/>
      <c r="J16323" s="344"/>
      <c r="K16323" s="344"/>
      <c r="L16323" s="345"/>
    </row>
    <row r="16324" spans="1:12" hidden="1" x14ac:dyDescent="0.3">
      <c r="A16324" s="18" t="str">
        <f t="shared" ref="A16324" si="5501">+IF(OR(C16318=""),"NO",1)</f>
        <v>NO</v>
      </c>
      <c r="B16324" s="18"/>
      <c r="E16324" s="49"/>
      <c r="F16324" s="50"/>
      <c r="G16324" s="51"/>
      <c r="H16324" s="51"/>
      <c r="I16324" s="51"/>
      <c r="J16324" s="51"/>
      <c r="K16324" s="51"/>
      <c r="L16324" s="52"/>
    </row>
    <row r="16325" spans="1:12" hidden="1" x14ac:dyDescent="0.3">
      <c r="A16325" s="1" t="str">
        <f>+A16260</f>
        <v>NO</v>
      </c>
      <c r="C16325" s="1" t="str">
        <f>"N"&amp;C16260</f>
        <v>N</v>
      </c>
      <c r="E16325" s="63"/>
      <c r="F16325" s="64" t="str">
        <f>+$F$75</f>
        <v>TOTAL DE CONTRATOS PRESENTADOS VÁLIDOS QUE CUMPLEN EXPERIENCIA ACREDITADA:</v>
      </c>
      <c r="G16325" s="65"/>
      <c r="H16325" s="65"/>
      <c r="I16325" s="65"/>
      <c r="J16325" s="66"/>
      <c r="K16325" s="65"/>
      <c r="L16325" s="67" t="s">
        <v>124</v>
      </c>
    </row>
    <row r="16326" spans="1:12" ht="6.65" hidden="1" customHeight="1" x14ac:dyDescent="0.3">
      <c r="A16326" s="1" t="str">
        <f>+A16260</f>
        <v>NO</v>
      </c>
      <c r="E16326" s="51"/>
      <c r="F16326" s="50"/>
      <c r="G16326" s="51"/>
      <c r="H16326" s="51"/>
      <c r="I16326" s="51"/>
      <c r="J16326" s="51"/>
      <c r="K16326" s="51"/>
      <c r="L16326" s="51"/>
    </row>
    <row r="16327" spans="1:12" hidden="1" x14ac:dyDescent="0.3">
      <c r="A16327" s="1" t="str">
        <f>+A16260</f>
        <v>NO</v>
      </c>
      <c r="E16327" s="63"/>
      <c r="F16327" s="63" t="str">
        <f>+$F$77</f>
        <v>ACREDITA SUMINISTRO E INSTALACIÓN DE MOBILIARIO POR LO MENOS EN UN (1) CONTRATO VÁLIDO</v>
      </c>
      <c r="G16327" s="65"/>
      <c r="H16327" s="65"/>
      <c r="I16327" s="65"/>
      <c r="J16327" s="66"/>
      <c r="K16327" s="65"/>
      <c r="L16327" s="68" t="s">
        <v>157</v>
      </c>
    </row>
    <row r="16328" spans="1:12" ht="5.15" hidden="1" customHeight="1" x14ac:dyDescent="0.3">
      <c r="A16328" s="1" t="str">
        <f>+A16260</f>
        <v>NO</v>
      </c>
      <c r="E16328" s="51"/>
      <c r="F16328" s="50"/>
      <c r="G16328" s="51"/>
      <c r="H16328" s="51"/>
      <c r="I16328" s="51"/>
      <c r="J16328" s="51"/>
      <c r="K16328" s="51"/>
      <c r="L16328" s="51"/>
    </row>
    <row r="16329" spans="1:12" ht="12.75" hidden="1" customHeight="1" x14ac:dyDescent="0.3">
      <c r="A16329" s="1" t="str">
        <f>+A16260</f>
        <v>NO</v>
      </c>
      <c r="E16329" s="69" t="str">
        <f>+$E$79</f>
        <v>EXPERIENCIA ESPECÍFICA NUMERAL 10.1.1 A</v>
      </c>
      <c r="F16329" s="70"/>
      <c r="G16329" s="70"/>
      <c r="H16329" s="70"/>
      <c r="I16329" s="70"/>
      <c r="J16329" s="70"/>
      <c r="K16329" s="70"/>
      <c r="L16329" s="71"/>
    </row>
    <row r="16330" spans="1:12" ht="26.5" hidden="1" customHeight="1" x14ac:dyDescent="0.3">
      <c r="A16330" s="1" t="str">
        <f>+A16260</f>
        <v>NO</v>
      </c>
      <c r="E16330" s="72"/>
      <c r="F16330" s="325" t="str">
        <f>+$F$80</f>
        <v>Por lo menos uno (1) de los contratos válidos aportados como experiencia general debe corresponder mínimo al 60% del presupuesto oficial del presente proceso de selección.  (SMMLV)</v>
      </c>
      <c r="G16330" s="326"/>
      <c r="H16330" s="326"/>
      <c r="I16330" s="326"/>
      <c r="J16330" s="326"/>
      <c r="K16330" s="73" t="s">
        <v>124</v>
      </c>
      <c r="L16330" s="74" t="s">
        <v>124</v>
      </c>
    </row>
    <row r="16331" spans="1:12" ht="23.5" hidden="1" customHeight="1" x14ac:dyDescent="0.3">
      <c r="A16331" s="1" t="str">
        <f>+A16260</f>
        <v>NO</v>
      </c>
      <c r="E16331" s="63"/>
      <c r="F16331" s="325" t="str">
        <f>+$F$81</f>
        <v xml:space="preserve">Deberá acreditarse en al menos uno (1) de los contratos válidos aportados como experiencia general una </v>
      </c>
      <c r="G16331" s="326"/>
      <c r="H16331" s="326"/>
      <c r="I16331" s="326"/>
      <c r="J16331" s="326"/>
      <c r="K16331" s="73" t="s">
        <v>124</v>
      </c>
      <c r="L16331" s="74" t="s">
        <v>124</v>
      </c>
    </row>
    <row r="16332" spans="1:12" ht="23.5" hidden="1" customHeight="1" x14ac:dyDescent="0.3">
      <c r="A16332" s="18" t="s">
        <v>30</v>
      </c>
      <c r="E16332" s="63"/>
      <c r="F16332" s="325" t="str">
        <f>+$F$82</f>
        <v xml:space="preserve">Deberá acreditarse en al menos uno (1) de los contratos válidos aportados interventoría a intervención de </v>
      </c>
      <c r="G16332" s="326"/>
      <c r="H16332" s="326"/>
      <c r="I16332" s="326"/>
      <c r="J16332" s="326"/>
      <c r="K16332" s="73">
        <f>+$K$82</f>
        <v>0</v>
      </c>
      <c r="L16332" s="74" t="s">
        <v>124</v>
      </c>
    </row>
    <row r="16333" spans="1:12" ht="36" hidden="1" customHeight="1" x14ac:dyDescent="0.3">
      <c r="A16333" s="18" t="s">
        <v>30</v>
      </c>
      <c r="E16333" s="63"/>
      <c r="F16333" s="325" t="str">
        <f>+$F$83</f>
        <v xml:space="preserve">Deberá acreditarse en al menos uno (1) de los contratos válidos aportados interventoría a intervención de </v>
      </c>
      <c r="G16333" s="326"/>
      <c r="H16333" s="326"/>
      <c r="I16333" s="326"/>
      <c r="J16333" s="326"/>
      <c r="K16333" s="75">
        <f>+$K$83</f>
        <v>0</v>
      </c>
      <c r="L16333" s="76" t="s">
        <v>124</v>
      </c>
    </row>
    <row r="16334" spans="1:12" hidden="1" x14ac:dyDescent="0.3">
      <c r="A16334" s="1" t="str">
        <f>+A16260</f>
        <v>NO</v>
      </c>
      <c r="E16334" s="51"/>
      <c r="F16334" s="50"/>
      <c r="G16334" s="51"/>
      <c r="H16334" s="51"/>
      <c r="I16334" s="51"/>
      <c r="J16334" s="51"/>
      <c r="K16334" s="51"/>
      <c r="L16334" s="51"/>
    </row>
    <row r="16335" spans="1:12" ht="12.75" hidden="1" customHeight="1" x14ac:dyDescent="0.3">
      <c r="A16335" s="1" t="str">
        <f>+A16260</f>
        <v>NO</v>
      </c>
      <c r="E16335" s="40" t="str">
        <f>+$E$85</f>
        <v>VALOR MÍNIMO A CERIFICAR % P.O EN SMMMLV. NUMERAL 3.9.1</v>
      </c>
      <c r="F16335" s="41"/>
      <c r="G16335" s="41"/>
      <c r="H16335" s="41"/>
      <c r="I16335" s="41"/>
      <c r="J16335" s="41"/>
      <c r="K16335" s="41"/>
      <c r="L16335" s="42"/>
    </row>
    <row r="16336" spans="1:12" hidden="1" x14ac:dyDescent="0.3">
      <c r="A16336" s="1" t="str">
        <f>+A16260</f>
        <v>NO</v>
      </c>
      <c r="C16336" s="1" t="str">
        <f>"M"&amp;C16260</f>
        <v>M</v>
      </c>
      <c r="E16336" s="77" t="str">
        <f>+$E$86</f>
        <v>100% P.O.</v>
      </c>
      <c r="F16336" s="78"/>
      <c r="G16336" s="61">
        <v>242.41716883554506</v>
      </c>
      <c r="H16336" s="124" t="str">
        <f>+$H$86</f>
        <v>TOTAL EJECUTADO DE CONTRATOS ACREDITADOS</v>
      </c>
      <c r="I16336" s="124"/>
      <c r="J16336" s="124"/>
      <c r="K16336" s="55" t="s">
        <v>124</v>
      </c>
      <c r="L16336" s="47" t="s">
        <v>124</v>
      </c>
    </row>
    <row r="16337" spans="1:12" hidden="1" x14ac:dyDescent="0.3">
      <c r="A16337" s="1" t="str">
        <f>+A16260</f>
        <v>NO</v>
      </c>
      <c r="E16337" s="39"/>
      <c r="F16337" s="39"/>
      <c r="G16337" s="39"/>
      <c r="H16337" s="39"/>
      <c r="I16337" s="39"/>
      <c r="J16337" s="39"/>
      <c r="K16337" s="39"/>
      <c r="L16337" s="39"/>
    </row>
    <row r="16338" spans="1:12" ht="12.75" hidden="1" customHeight="1" x14ac:dyDescent="0.3">
      <c r="A16338" s="18" t="s">
        <v>30</v>
      </c>
      <c r="B16338" s="18"/>
      <c r="E16338" s="40" t="str">
        <f>+$E$88</f>
        <v>CONSIDERACIONES PARA LA VALIDEZ DE LA EXPERIENCIA REQUERIDA: EXPERIENCIA PROPONENTES PLURALES NUMERAL 10.1.2 D</v>
      </c>
      <c r="F16338" s="41"/>
      <c r="G16338" s="41"/>
      <c r="H16338" s="41"/>
      <c r="I16338" s="41"/>
      <c r="J16338" s="41"/>
      <c r="K16338" s="41"/>
      <c r="L16338" s="42"/>
    </row>
    <row r="16339" spans="1:12" ht="28" hidden="1" customHeight="1" x14ac:dyDescent="0.3">
      <c r="A16339" s="18" t="s">
        <v>30</v>
      </c>
      <c r="B16339" s="18"/>
      <c r="C16339" s="1" t="str">
        <f>"O"&amp;C16260</f>
        <v>O</v>
      </c>
      <c r="E16339" s="80" t="str">
        <f>+$E$89</f>
        <v>i)</v>
      </c>
      <c r="F16339" s="327" t="str">
        <f>+$F$89</f>
        <v>Uno de los integrantes debe aportar como mínimo el cincuenta por ciento (50 %) de la experiencia solicitada</v>
      </c>
      <c r="G16339" s="328"/>
      <c r="H16339" s="328"/>
      <c r="I16339" s="328"/>
      <c r="J16339" s="328"/>
      <c r="K16339" s="73" t="s">
        <v>124</v>
      </c>
      <c r="L16339" s="47" t="s">
        <v>124</v>
      </c>
    </row>
    <row r="16340" spans="1:12" ht="28" hidden="1" customHeight="1" x14ac:dyDescent="0.3">
      <c r="A16340" s="18" t="s">
        <v>30</v>
      </c>
      <c r="B16340" s="18"/>
      <c r="C16340" s="1" t="str">
        <f>"O"&amp;C16260</f>
        <v>O</v>
      </c>
      <c r="E16340" s="80" t="str">
        <f>+$E$90</f>
        <v>ii)</v>
      </c>
      <c r="F16340" s="327" t="str">
        <f>+$F$90</f>
        <v>Todos los demás ntegrantes deben acreditar al menos el cinco por ciento (5 %) de la experiencia solicitada, solo uno (1) de los integrantes podrá no acreditar experiencia pero su porcentaje de participación  no podrá superar el diez por ciento (10 %)</v>
      </c>
      <c r="G16340" s="328"/>
      <c r="H16340" s="328"/>
      <c r="I16340" s="328"/>
      <c r="J16340" s="328"/>
      <c r="K16340" s="73" t="s">
        <v>124</v>
      </c>
      <c r="L16340" s="47" t="s">
        <v>124</v>
      </c>
    </row>
    <row r="16341" spans="1:12" hidden="1" x14ac:dyDescent="0.3">
      <c r="A16341" s="18" t="s">
        <v>30</v>
      </c>
      <c r="B16341" s="18"/>
      <c r="E16341" s="39"/>
      <c r="F16341" s="39"/>
      <c r="G16341" s="39"/>
      <c r="H16341" s="39"/>
      <c r="I16341" s="39"/>
      <c r="J16341" s="39"/>
      <c r="K16341" s="39"/>
      <c r="L16341" s="39"/>
    </row>
    <row r="16342" spans="1:12" ht="13" hidden="1" customHeight="1" x14ac:dyDescent="0.3">
      <c r="A16342" s="18" t="str">
        <f>+A16260</f>
        <v>NO</v>
      </c>
      <c r="B16342" s="18"/>
      <c r="E16342" s="69" t="str">
        <f>+$E$92</f>
        <v>VERIFICACIÓN Y ASIGNACIÓN DE PUNTAJE POR LA EXPERIENCIA DEL PROPONENTE</v>
      </c>
      <c r="F16342" s="70"/>
      <c r="G16342" s="70"/>
      <c r="H16342" s="70"/>
      <c r="I16342" s="70"/>
      <c r="J16342" s="70"/>
      <c r="K16342" s="70"/>
      <c r="L16342" s="71"/>
    </row>
    <row r="16343" spans="1:12" hidden="1" x14ac:dyDescent="0.3">
      <c r="A16343" s="18" t="str">
        <f>+A16260</f>
        <v>NO</v>
      </c>
      <c r="B16343" s="18"/>
      <c r="E16343" s="81"/>
      <c r="F16343" s="323" t="str">
        <f>+$F$93</f>
        <v>No. CONTRATOS QUE ACREDITAN LA EXPERIENCIA (NO OBJETO DE SUBSANACIÓN)</v>
      </c>
      <c r="G16343" s="324"/>
      <c r="H16343" s="324"/>
      <c r="I16343" s="324"/>
      <c r="J16343" s="324"/>
      <c r="K16343" s="82"/>
      <c r="L16343" s="83" t="s">
        <v>124</v>
      </c>
    </row>
    <row r="16344" spans="1:12" ht="13" hidden="1" customHeight="1" x14ac:dyDescent="0.3">
      <c r="A16344" s="18" t="str">
        <f>+A16260</f>
        <v>NO</v>
      </c>
      <c r="B16344" s="18"/>
      <c r="E16344" s="84"/>
      <c r="F16344" s="323" t="str">
        <f>+$F$94</f>
        <v>TOTAL EJECUTADO DE CONTRATOS ACREDITADOS PROPUESTA INICIAL</v>
      </c>
      <c r="G16344" s="324"/>
      <c r="H16344" s="324"/>
      <c r="I16344" s="324"/>
      <c r="J16344" s="324"/>
      <c r="K16344" s="85"/>
      <c r="L16344" s="86" t="s">
        <v>124</v>
      </c>
    </row>
    <row r="16345" spans="1:12" ht="13" hidden="1" customHeight="1" x14ac:dyDescent="0.3">
      <c r="A16345" s="18" t="str">
        <f>+A16260</f>
        <v>NO</v>
      </c>
      <c r="B16345" s="18"/>
      <c r="E16345" s="87"/>
      <c r="F16345" s="323" t="str">
        <f>+$F$95</f>
        <v>PROMEDIO VALOR ACREDITADO EN SMMLV</v>
      </c>
      <c r="G16345" s="324"/>
      <c r="H16345" s="324"/>
      <c r="I16345" s="324"/>
      <c r="J16345" s="324"/>
      <c r="K16345" s="66"/>
      <c r="L16345" s="88" t="s">
        <v>124</v>
      </c>
    </row>
    <row r="16346" spans="1:12" hidden="1" x14ac:dyDescent="0.3">
      <c r="A16346" s="18" t="str">
        <f>+A16260</f>
        <v>NO</v>
      </c>
      <c r="B16346" s="18"/>
      <c r="E16346" s="89"/>
      <c r="F16346" s="89"/>
      <c r="G16346" s="89"/>
      <c r="H16346" s="89"/>
      <c r="I16346" s="89"/>
      <c r="J16346" s="89"/>
      <c r="K16346" s="89"/>
      <c r="L16346" s="89"/>
    </row>
    <row r="16347" spans="1:12" ht="13" hidden="1" customHeight="1" x14ac:dyDescent="0.3">
      <c r="A16347" s="18" t="str">
        <f>+A16260</f>
        <v>NO</v>
      </c>
      <c r="B16347" s="18"/>
      <c r="E16347" s="69" t="str">
        <f>+$E$97</f>
        <v>3.9.2 EXIGENCIAS MÍNIMAS DE EXPERIENCIA Y FORMACIÓN ACADÉMICA DEL EQUIPO DE TRABAJO</v>
      </c>
      <c r="F16347" s="70"/>
      <c r="G16347" s="70"/>
      <c r="H16347" s="70"/>
      <c r="I16347" s="70"/>
      <c r="J16347" s="70"/>
      <c r="K16347" s="70"/>
      <c r="L16347" s="71"/>
    </row>
    <row r="16348" spans="1:12" hidden="1" x14ac:dyDescent="0.3">
      <c r="A16348" s="18" t="str">
        <f>+A16260</f>
        <v>NO</v>
      </c>
      <c r="B16348" s="18"/>
      <c r="E16348" s="90" t="str">
        <f>+$E$98</f>
        <v>Formulario 8</v>
      </c>
      <c r="F16348" s="315" t="s">
        <v>46</v>
      </c>
      <c r="G16348" s="316"/>
      <c r="H16348" s="317"/>
      <c r="I16348" s="318"/>
      <c r="J16348" s="318"/>
      <c r="K16348" s="318"/>
      <c r="L16348" s="319"/>
    </row>
    <row r="16349" spans="1:12" hidden="1" x14ac:dyDescent="0.3">
      <c r="A16349" s="18" t="str">
        <f>+A16260</f>
        <v>NO</v>
      </c>
      <c r="B16349" s="18"/>
      <c r="E16349" s="91" t="s">
        <v>124</v>
      </c>
      <c r="F16349" s="91" t="str">
        <f>+$F$99</f>
        <v>Director de Interventoría</v>
      </c>
      <c r="G16349" s="91" t="str">
        <f>+$G$99</f>
        <v>Residente de Interventoría</v>
      </c>
      <c r="H16349" s="320"/>
      <c r="I16349" s="321"/>
      <c r="J16349" s="321"/>
      <c r="K16349" s="321"/>
      <c r="L16349" s="322"/>
    </row>
    <row r="16350" spans="1:12" hidden="1" x14ac:dyDescent="0.3">
      <c r="A16350" s="18" t="str">
        <f>+A16260</f>
        <v>NO</v>
      </c>
      <c r="B16350" s="18"/>
      <c r="E16350" s="304" t="str">
        <f>+$E$100</f>
        <v>OBSERVACIONES RESPECTO REQUISITO HABILITANTE DEL PERSONAL CLAVE EVALUABLE</v>
      </c>
      <c r="F16350" s="305"/>
      <c r="G16350" s="305"/>
      <c r="H16350" s="305"/>
      <c r="I16350" s="305"/>
      <c r="J16350" s="305"/>
      <c r="K16350" s="305"/>
      <c r="L16350" s="305"/>
    </row>
    <row r="16351" spans="1:12" hidden="1" x14ac:dyDescent="0.3">
      <c r="A16351" s="18" t="str">
        <f>+A16260</f>
        <v>NO</v>
      </c>
      <c r="B16351" s="18"/>
      <c r="E16351" s="312" t="s">
        <v>124</v>
      </c>
      <c r="F16351" s="313"/>
      <c r="G16351" s="313"/>
      <c r="H16351" s="313"/>
      <c r="I16351" s="313"/>
      <c r="J16351" s="313"/>
      <c r="K16351" s="313"/>
      <c r="L16351" s="314"/>
    </row>
    <row r="16352" spans="1:12" hidden="1" x14ac:dyDescent="0.3">
      <c r="A16352" s="18" t="str">
        <f>+A16260</f>
        <v>NO</v>
      </c>
      <c r="B16352" s="18"/>
      <c r="E16352" s="89"/>
      <c r="F16352" s="89"/>
      <c r="G16352" s="89"/>
      <c r="H16352" s="89"/>
      <c r="I16352" s="89"/>
      <c r="J16352" s="89"/>
      <c r="K16352" s="89"/>
      <c r="L16352" s="89"/>
    </row>
    <row r="16353" spans="1:12" ht="13" hidden="1" customHeight="1" x14ac:dyDescent="0.3">
      <c r="A16353" s="18" t="str">
        <f>+A16260</f>
        <v>NO</v>
      </c>
      <c r="B16353" s="18"/>
      <c r="E16353" s="69" t="str">
        <f>+$E$103</f>
        <v>4.2 EQUIPO DE TRABAJO (Personal Clave Evaluable)</v>
      </c>
      <c r="F16353" s="70"/>
      <c r="G16353" s="70"/>
      <c r="H16353" s="70"/>
      <c r="I16353" s="70"/>
      <c r="J16353" s="70"/>
      <c r="K16353" s="70"/>
      <c r="L16353" s="71"/>
    </row>
    <row r="16354" spans="1:12" ht="23.25" hidden="1" customHeight="1" x14ac:dyDescent="0.3">
      <c r="A16354" s="18" t="str">
        <f>+A16260</f>
        <v>NO</v>
      </c>
      <c r="B16354" s="18"/>
      <c r="E16354" s="90" t="str">
        <f>+$E$104</f>
        <v>Formulario 9</v>
      </c>
      <c r="F16354" s="315" t="s">
        <v>46</v>
      </c>
      <c r="G16354" s="316"/>
      <c r="H16354" s="317"/>
      <c r="I16354" s="318"/>
      <c r="J16354" s="318"/>
      <c r="K16354" s="318"/>
      <c r="L16354" s="319"/>
    </row>
    <row r="16355" spans="1:12" hidden="1" x14ac:dyDescent="0.3">
      <c r="A16355" s="18" t="str">
        <f>+A16260</f>
        <v>NO</v>
      </c>
      <c r="B16355" s="18"/>
      <c r="E16355" s="91" t="s">
        <v>124</v>
      </c>
      <c r="F16355" s="91" t="str">
        <f>+$F$99</f>
        <v>Director de Interventoría</v>
      </c>
      <c r="G16355" s="91" t="str">
        <f>+$G$99</f>
        <v>Residente de Interventoría</v>
      </c>
      <c r="H16355" s="320"/>
      <c r="I16355" s="321"/>
      <c r="J16355" s="321"/>
      <c r="K16355" s="321"/>
      <c r="L16355" s="322"/>
    </row>
    <row r="16356" spans="1:12" hidden="1" x14ac:dyDescent="0.3">
      <c r="A16356" s="18" t="str">
        <f>+A16260</f>
        <v>NO</v>
      </c>
      <c r="B16356" s="18"/>
      <c r="E16356" s="89"/>
      <c r="F16356" s="89"/>
      <c r="G16356" s="89"/>
      <c r="H16356" s="89"/>
      <c r="I16356" s="89"/>
      <c r="J16356" s="89"/>
      <c r="K16356" s="89"/>
      <c r="L16356" s="89"/>
    </row>
    <row r="16357" spans="1:12" hidden="1" x14ac:dyDescent="0.3">
      <c r="A16357" s="1" t="str">
        <f>+A16260</f>
        <v>NO</v>
      </c>
      <c r="E16357" s="92" t="str">
        <f>+E16232</f>
        <v>CRITERIOS DE EVALUACIÓN Y PUNTAJE</v>
      </c>
      <c r="F16357" s="93"/>
      <c r="G16357" s="93"/>
      <c r="H16357" s="93"/>
      <c r="I16357" s="93"/>
      <c r="J16357" s="93"/>
      <c r="K16357" s="94"/>
      <c r="L16357" s="95" t="str">
        <f>+$L$107</f>
        <v>PUNTAJE OBTENIDO</v>
      </c>
    </row>
    <row r="16358" spans="1:12" hidden="1" x14ac:dyDescent="0.3">
      <c r="A16358" s="1" t="str">
        <f>+A16260</f>
        <v>NO</v>
      </c>
      <c r="E16358" s="96" t="str">
        <f>+$E$108</f>
        <v>VALOR</v>
      </c>
      <c r="F16358" s="97" t="str">
        <f>+$F$108</f>
        <v>EQUIPO DE TRABAJO (PERSONAL CLAVE EVALUABLE)</v>
      </c>
      <c r="G16358" s="24"/>
      <c r="H16358" s="24"/>
      <c r="I16358" s="24"/>
      <c r="J16358" s="24"/>
      <c r="K16358" s="24"/>
      <c r="L16358" s="98"/>
    </row>
    <row r="16359" spans="1:12" ht="12.75" hidden="1" customHeight="1" x14ac:dyDescent="0.3">
      <c r="A16359" s="1" t="str">
        <f>+A16260</f>
        <v>NO</v>
      </c>
      <c r="E16359" s="96">
        <f>+$E$109</f>
        <v>5</v>
      </c>
      <c r="F16359" s="307" t="str">
        <f>+$F$109</f>
        <v xml:space="preserve"> Experiencia Específica adicional</v>
      </c>
      <c r="G16359" s="308"/>
      <c r="H16359" s="308"/>
      <c r="I16359" s="308"/>
      <c r="J16359" s="308"/>
      <c r="K16359" s="309"/>
      <c r="L16359" s="99" t="str">
        <f>IFERROR(IF(VLOOKUP(C16260,'R. PUNTAJES'!$C$14:$R$213,'R. PUNTAJES'!$I$10,0)="","",VLOOKUP(C16260,'R. PUNTAJES'!$C$14:$R$213,'R. PUNTAJES'!$I$10,0)),"")</f>
        <v/>
      </c>
    </row>
    <row r="16360" spans="1:12" ht="12.75" hidden="1" customHeight="1" x14ac:dyDescent="0.3">
      <c r="A16360" s="1" t="str">
        <f>+A16260</f>
        <v>NO</v>
      </c>
      <c r="E16360" s="96">
        <f>+$E$110</f>
        <v>5</v>
      </c>
      <c r="F16360" s="307" t="str">
        <f>+$F$110</f>
        <v>Formación Académica adicional</v>
      </c>
      <c r="G16360" s="308"/>
      <c r="H16360" s="308"/>
      <c r="I16360" s="308"/>
      <c r="J16360" s="308"/>
      <c r="K16360" s="309"/>
      <c r="L16360" s="99" t="str">
        <f>IFERROR(IF(VLOOKUP(C16260,'R. PUNTAJES'!$C$14:$R$213,'R. PUNTAJES'!$J$10,0)="","",VLOOKUP(C16260,'R. PUNTAJES'!$C$14:$R$213,'R. PUNTAJES'!$J$10,0)),"")</f>
        <v/>
      </c>
    </row>
    <row r="16361" spans="1:12" hidden="1" x14ac:dyDescent="0.3">
      <c r="A16361" s="18" t="str">
        <f>+A16260</f>
        <v>NO</v>
      </c>
      <c r="B16361" s="18"/>
      <c r="E16361" s="100"/>
      <c r="F16361" s="101" t="str">
        <f>+$F$111</f>
        <v>FACTOR DE SOSTENIBILIDAD</v>
      </c>
      <c r="G16361" s="102"/>
      <c r="H16361" s="102"/>
      <c r="I16361" s="102"/>
      <c r="J16361" s="102"/>
      <c r="K16361" s="102"/>
      <c r="L16361" s="103"/>
    </row>
    <row r="16362" spans="1:12" hidden="1" x14ac:dyDescent="0.3">
      <c r="A16362" s="18" t="str">
        <f>+A16260</f>
        <v>NO</v>
      </c>
      <c r="B16362" s="18"/>
      <c r="E16362" s="104">
        <v>1</v>
      </c>
      <c r="F16362" s="105" t="str">
        <f>+$F$112</f>
        <v>Compromisos Sostenibilidad</v>
      </c>
      <c r="G16362" s="106"/>
      <c r="H16362" s="106"/>
      <c r="I16362" s="106"/>
      <c r="J16362" s="106"/>
      <c r="K16362" s="106"/>
      <c r="L16362" s="107" t="str">
        <f>IFERROR(IF(VLOOKUP(C16260,'R. PUNTAJES'!$C$14:$R$213,'R. PUNTAJES'!$K$10,0)="","",VLOOKUP(C16260,'R. PUNTAJES'!$C$14:$R$213,'R. PUNTAJES'!$K$10,0)),"")</f>
        <v/>
      </c>
    </row>
    <row r="16363" spans="1:12" hidden="1" x14ac:dyDescent="0.3">
      <c r="A16363" s="1" t="str">
        <f>+A16260</f>
        <v>NO</v>
      </c>
      <c r="E16363" s="108"/>
      <c r="F16363" s="109" t="str">
        <f>+$F$113</f>
        <v>APOYO A LA INDUSTRIA NACIONAL</v>
      </c>
      <c r="G16363" s="110"/>
      <c r="H16363" s="110"/>
      <c r="I16363" s="110"/>
      <c r="J16363" s="110"/>
      <c r="K16363" s="110"/>
      <c r="L16363" s="111"/>
    </row>
    <row r="16364" spans="1:12" ht="12.75" hidden="1" customHeight="1" x14ac:dyDescent="0.3">
      <c r="A16364" s="1" t="str">
        <f>+A16260</f>
        <v>NO</v>
      </c>
      <c r="E16364" s="96">
        <v>20</v>
      </c>
      <c r="F16364" s="307" t="str">
        <f>+$F$114</f>
        <v>Promoción de Servicios Nacionales o con Trato Nacional</v>
      </c>
      <c r="G16364" s="308"/>
      <c r="H16364" s="308"/>
      <c r="I16364" s="308"/>
      <c r="J16364" s="308"/>
      <c r="K16364" s="309"/>
      <c r="L16364" s="99" t="str">
        <f>IFERROR(IF(VLOOKUP(C16260,'R. PUNTAJES'!$C$14:$R$213,'R. PUNTAJES'!$L$10,0)="","",
IF(VLOOKUP(C16260,'R. PUNTAJES'!$C$14:$R$213,'R. PUNTAJES'!$L$10,0)=5,0,
VLOOKUP(C16260,'R. PUNTAJES'!$C$14:$R$213,'R. PUNTAJES'!$L$10,0))),"")</f>
        <v/>
      </c>
    </row>
    <row r="16365" spans="1:12" ht="12.75" hidden="1" customHeight="1" x14ac:dyDescent="0.3">
      <c r="A16365" s="1" t="str">
        <f>+A16260</f>
        <v>NO</v>
      </c>
      <c r="E16365" s="96">
        <v>5</v>
      </c>
      <c r="F16365" s="307" t="str">
        <f>+$F$115</f>
        <v>Incorporación de componente nacional en servicios extranjeros</v>
      </c>
      <c r="G16365" s="308"/>
      <c r="H16365" s="308"/>
      <c r="I16365" s="308"/>
      <c r="J16365" s="308"/>
      <c r="K16365" s="309"/>
      <c r="L16365" s="99" t="str">
        <f>IFERROR(IF(VLOOKUP(C16260,'R. PUNTAJES'!$C$14:$R$213,'R. PUNTAJES'!$L$10,0)="","",
IF(VLOOKUP(C16260,'R. PUNTAJES'!$C$14:$R$213,'R. PUNTAJES'!$L$10,0)=20,0,
VLOOKUP(C16260,'R. PUNTAJES'!$C$14:$R$213,'R. PUNTAJES'!$L$10,0))),"")</f>
        <v/>
      </c>
    </row>
    <row r="16366" spans="1:12" hidden="1" x14ac:dyDescent="0.3">
      <c r="A16366" s="1" t="str">
        <f>+A16260</f>
        <v>NO</v>
      </c>
      <c r="E16366" s="112"/>
      <c r="F16366" s="97" t="str">
        <f>+$F$116</f>
        <v>VINCULACIÓN DE PERSONAS CON DISCAPACIDAD</v>
      </c>
      <c r="G16366" s="24"/>
      <c r="H16366" s="24"/>
      <c r="I16366" s="24"/>
      <c r="J16366" s="24"/>
      <c r="K16366" s="24"/>
      <c r="L16366" s="98"/>
    </row>
    <row r="16367" spans="1:12" ht="12.75" hidden="1" customHeight="1" x14ac:dyDescent="0.3">
      <c r="A16367" s="1" t="str">
        <f>+A16260</f>
        <v>NO</v>
      </c>
      <c r="E16367" s="96">
        <v>1</v>
      </c>
      <c r="F16367" s="307" t="str">
        <f>+$F$117</f>
        <v xml:space="preserve">Trabajadores vinculados a la planta de personal </v>
      </c>
      <c r="G16367" s="308"/>
      <c r="H16367" s="308"/>
      <c r="I16367" s="308"/>
      <c r="J16367" s="308"/>
      <c r="K16367" s="309"/>
      <c r="L16367" s="99" t="str">
        <f>IFERROR(IF(VLOOKUP(C16260,'R. PUNTAJES'!$C$14:$R$213,'R. PUNTAJES'!$M$10,0)="","",VLOOKUP(C16260,'R. PUNTAJES'!$C$14:$R$213,'R. PUNTAJES'!$M$10,0)),"")</f>
        <v/>
      </c>
    </row>
    <row r="16368" spans="1:12" hidden="1" x14ac:dyDescent="0.3">
      <c r="A16368" s="1" t="str">
        <f>+A16260</f>
        <v>NO</v>
      </c>
      <c r="E16368" s="112"/>
      <c r="F16368" s="97" t="str">
        <f>+$F$118</f>
        <v>EMPRENDIMIENTOS Y EMPRESAS DE MUJERES</v>
      </c>
      <c r="G16368" s="24"/>
      <c r="H16368" s="24"/>
      <c r="I16368" s="24"/>
      <c r="J16368" s="24"/>
      <c r="K16368" s="24"/>
      <c r="L16368" s="98"/>
    </row>
    <row r="16369" spans="1:16" ht="13" hidden="1" customHeight="1" x14ac:dyDescent="0.3">
      <c r="A16369" s="1" t="str">
        <f>+A16260</f>
        <v>NO</v>
      </c>
      <c r="E16369" s="96">
        <v>0.25</v>
      </c>
      <c r="F16369" s="307" t="str">
        <f>+$F$119</f>
        <v>Emprendimientos y empresas de mujeres</v>
      </c>
      <c r="G16369" s="308"/>
      <c r="H16369" s="308"/>
      <c r="I16369" s="308"/>
      <c r="J16369" s="308"/>
      <c r="K16369" s="309"/>
      <c r="L16369" s="113" t="str">
        <f>IFERROR(IF(VLOOKUP(C16260,'R. PUNTAJES'!$C$14:$R$213,'R. PUNTAJES'!$N$10,0)="","",VLOOKUP(C16260,'R. PUNTAJES'!$C$14:$R$213,'R. PUNTAJES'!$N$10,0)),"")</f>
        <v/>
      </c>
    </row>
    <row r="16370" spans="1:16" hidden="1" x14ac:dyDescent="0.3">
      <c r="A16370" s="18" t="str">
        <f>+A16371</f>
        <v>NO</v>
      </c>
      <c r="B16370" s="18"/>
      <c r="E16370" s="112"/>
      <c r="F16370" s="97" t="str">
        <f>+$F$120</f>
        <v>MIPYME</v>
      </c>
      <c r="G16370" s="24"/>
      <c r="H16370" s="24"/>
      <c r="I16370" s="24"/>
      <c r="J16370" s="24"/>
      <c r="K16370" s="24"/>
      <c r="L16370" s="98"/>
    </row>
    <row r="16371" spans="1:16" hidden="1" x14ac:dyDescent="0.3">
      <c r="A16371" s="18" t="str">
        <f>+IF(E16371=0,"NO",1)</f>
        <v>NO</v>
      </c>
      <c r="B16371" s="18"/>
      <c r="E16371" s="96">
        <v>0</v>
      </c>
      <c r="F16371" s="307" t="str">
        <f>+$F$121</f>
        <v>Mipyme</v>
      </c>
      <c r="G16371" s="308"/>
      <c r="H16371" s="308"/>
      <c r="I16371" s="308"/>
      <c r="J16371" s="308"/>
      <c r="K16371" s="309"/>
      <c r="L16371" s="113" t="str">
        <f>IFERROR(IF(VLOOKUP(C16260,'R. PUNTAJES'!$C$14:$R$213,'R. PUNTAJES'!$O$10,0)="","",VLOOKUP(C16260,'R. PUNTAJES'!$C$14:$R$213,'R. PUNTAJES'!$O$10,0)),"")</f>
        <v/>
      </c>
    </row>
    <row r="16372" spans="1:16" hidden="1" x14ac:dyDescent="0.3">
      <c r="A16372" s="1" t="str">
        <f>+A16260</f>
        <v>NO</v>
      </c>
      <c r="E16372" s="112"/>
      <c r="F16372" s="97" t="str">
        <f>+$F$122</f>
        <v>EXPERIENCIA DEL PROPONENTE</v>
      </c>
      <c r="G16372" s="24"/>
      <c r="H16372" s="24"/>
      <c r="I16372" s="24"/>
      <c r="J16372" s="24"/>
      <c r="K16372" s="24"/>
      <c r="L16372" s="98"/>
    </row>
    <row r="16373" spans="1:16" hidden="1" x14ac:dyDescent="0.3">
      <c r="A16373" s="1" t="str">
        <f>+A16260</f>
        <v>NO</v>
      </c>
      <c r="E16373" s="96">
        <v>59.5</v>
      </c>
      <c r="F16373" s="307" t="str">
        <f>+$F$123</f>
        <v>mediana con valor absoluto</v>
      </c>
      <c r="G16373" s="308"/>
      <c r="H16373" s="308"/>
      <c r="I16373" s="308"/>
      <c r="J16373" s="308"/>
      <c r="K16373" s="309"/>
      <c r="L16373" s="113" t="str">
        <f>IFERROR(IF(VLOOKUP(C16260,'R. PUNTAJES'!$C$14:$R$213,'R. PUNTAJES'!$R$10,0)="","",VLOOKUP(C16260,'R. PUNTAJES'!$C$14:$R$213,'R. PUNTAJES'!$R$10,0)),"")</f>
        <v/>
      </c>
    </row>
    <row r="16374" spans="1:16" hidden="1" x14ac:dyDescent="0.3">
      <c r="A16374" s="1" t="str">
        <f>+A16260</f>
        <v>NO</v>
      </c>
      <c r="E16374" s="112"/>
      <c r="F16374" s="97" t="str">
        <f>+$F$124</f>
        <v>MULTAS</v>
      </c>
      <c r="G16374" s="24"/>
      <c r="H16374" s="24"/>
      <c r="I16374" s="24"/>
      <c r="J16374" s="24"/>
      <c r="K16374" s="24"/>
      <c r="L16374" s="98"/>
    </row>
    <row r="16375" spans="1:16" ht="12.75" hidden="1" customHeight="1" x14ac:dyDescent="0.3">
      <c r="A16375" s="1" t="str">
        <f>+A16260</f>
        <v>NO</v>
      </c>
      <c r="E16375" s="96">
        <v>-2</v>
      </c>
      <c r="F16375" s="307" t="str">
        <f>+$F$125</f>
        <v>Una o más multas o cláusulas penales durante el último año</v>
      </c>
      <c r="G16375" s="310"/>
      <c r="H16375" s="310"/>
      <c r="I16375" s="310"/>
      <c r="J16375" s="310"/>
      <c r="K16375" s="311"/>
      <c r="L16375" s="99" t="str">
        <f>IFERROR(IF(VLOOKUP(C16260,'R. PUNTAJES'!$C$14:$R$213,'R. PUNTAJES'!$Q$10,0)="","",VLOOKUP(C16260,'R. PUNTAJES'!$C$14:$R$213,'R. PUNTAJES'!$Q$10,0)),"")</f>
        <v/>
      </c>
    </row>
    <row r="16376" spans="1:16" hidden="1" x14ac:dyDescent="0.3">
      <c r="A16376" s="1" t="str">
        <f>+A16260</f>
        <v>NO</v>
      </c>
      <c r="E16376" s="112"/>
      <c r="F16376" s="97" t="str">
        <f>+$F$126</f>
        <v>OBRAS INCONCLUSAS</v>
      </c>
      <c r="G16376" s="24"/>
      <c r="H16376" s="24"/>
      <c r="I16376" s="24"/>
      <c r="J16376" s="24"/>
      <c r="K16376" s="24"/>
      <c r="L16376" s="98"/>
    </row>
    <row r="16377" spans="1:16" hidden="1" x14ac:dyDescent="0.3">
      <c r="A16377" s="1" t="str">
        <f>+A16260</f>
        <v>NO</v>
      </c>
      <c r="E16377" s="96">
        <v>-1</v>
      </c>
      <c r="F16377" s="301" t="str">
        <f>+$F$127</f>
        <v>Anotación vigente de obra civil inconclusa</v>
      </c>
      <c r="G16377" s="302"/>
      <c r="H16377" s="302"/>
      <c r="I16377" s="302"/>
      <c r="J16377" s="302"/>
      <c r="K16377" s="303"/>
      <c r="L16377" s="99" t="str">
        <f>IFERROR(IF(VLOOKUP(C16260,'R. PUNTAJES'!$C$14:$R$213,'R. PUNTAJES'!$P$10,0)="","",VLOOKUP(C16260,'R. PUNTAJES'!$C$14:$R$213,'R. PUNTAJES'!$P$10,0)),"")</f>
        <v/>
      </c>
    </row>
    <row r="16378" spans="1:16" ht="7.5" hidden="1" customHeight="1" x14ac:dyDescent="0.3">
      <c r="A16378" s="1" t="str">
        <f>+A16260</f>
        <v>NO</v>
      </c>
      <c r="E16378" s="114"/>
      <c r="F16378" s="45"/>
      <c r="G16378" s="45"/>
      <c r="H16378" s="45"/>
      <c r="I16378" s="45"/>
      <c r="J16378" s="45"/>
      <c r="K16378" s="45"/>
      <c r="L16378" s="48"/>
    </row>
    <row r="16379" spans="1:16" hidden="1" x14ac:dyDescent="0.3">
      <c r="A16379" s="1" t="str">
        <f>+A16260</f>
        <v>NO</v>
      </c>
      <c r="E16379" s="115" t="str">
        <f>+$E$129</f>
        <v>PUNTAJE TOTAL</v>
      </c>
      <c r="F16379" s="116"/>
      <c r="G16379" s="116"/>
      <c r="H16379" s="116"/>
      <c r="I16379" s="116"/>
      <c r="J16379" s="116"/>
      <c r="K16379" s="117"/>
      <c r="L16379" s="118">
        <f>IFERROR(IF(VLOOKUP(C16260,'R. PUNTAJES'!$C$14:$R$213,'R. PUNTAJES'!$H$10,0)="RECHAZO","",SUM(L16359:L16377)),"")</f>
        <v>0</v>
      </c>
    </row>
    <row r="16380" spans="1:16" hidden="1" x14ac:dyDescent="0.3">
      <c r="A16380" s="1" t="str">
        <f>+A16260</f>
        <v>NO</v>
      </c>
      <c r="E16380" s="304" t="str">
        <f>+$E$130</f>
        <v>OBSERVACIONES RESPECTO A PUNTAJES</v>
      </c>
      <c r="F16380" s="305"/>
      <c r="G16380" s="305"/>
      <c r="H16380" s="305"/>
      <c r="I16380" s="305"/>
      <c r="J16380" s="305"/>
      <c r="K16380" s="305"/>
      <c r="L16380" s="305"/>
    </row>
    <row r="16381" spans="1:16" ht="12" hidden="1" customHeight="1" x14ac:dyDescent="0.3">
      <c r="A16381" s="1" t="str">
        <f>+A16260</f>
        <v>NO</v>
      </c>
      <c r="E16381" s="306" t="s">
        <v>124</v>
      </c>
      <c r="F16381" s="305"/>
      <c r="G16381" s="305"/>
      <c r="H16381" s="305"/>
      <c r="I16381" s="305"/>
      <c r="J16381" s="305"/>
      <c r="K16381" s="305"/>
      <c r="L16381" s="305"/>
      <c r="N16381" s="119"/>
      <c r="O16381" s="119"/>
      <c r="P16381" s="120"/>
    </row>
    <row r="16382" spans="1:16" ht="3" hidden="1" customHeight="1" x14ac:dyDescent="0.3">
      <c r="A16382" s="1" t="str">
        <f>+A16261</f>
        <v>NO</v>
      </c>
      <c r="E16382" s="121"/>
      <c r="F16382" s="122"/>
      <c r="G16382" s="122"/>
      <c r="H16382" s="122"/>
      <c r="I16382" s="122"/>
      <c r="J16382" s="122"/>
      <c r="K16382" s="122"/>
      <c r="L16382" s="123"/>
    </row>
    <row r="16383" spans="1:16" hidden="1" x14ac:dyDescent="0.3">
      <c r="A16383" s="1" t="str">
        <f>+IF(OR(C16385=""),"NO",1)</f>
        <v>NO</v>
      </c>
      <c r="E16383" s="346"/>
      <c r="F16383" s="347"/>
      <c r="G16383" s="347"/>
      <c r="H16383" s="347"/>
      <c r="I16383" s="347"/>
      <c r="J16383" s="347"/>
      <c r="K16383" s="347"/>
      <c r="L16383" s="347"/>
    </row>
    <row r="16384" spans="1:16" ht="4.5" hidden="1" customHeight="1" x14ac:dyDescent="0.3">
      <c r="A16384" s="1" t="str">
        <f>+A16385</f>
        <v>NO</v>
      </c>
      <c r="E16384" s="15"/>
      <c r="F16384" s="16"/>
      <c r="G16384" s="16"/>
      <c r="H16384" s="16"/>
      <c r="I16384" s="16"/>
      <c r="J16384" s="16"/>
      <c r="K16384" s="16"/>
      <c r="L16384" s="17"/>
    </row>
    <row r="16385" spans="1:12" ht="15.75" hidden="1" customHeight="1" x14ac:dyDescent="0.3">
      <c r="A16385" s="1" t="str">
        <f>+IF(OR(C16385=""),"NO",1)</f>
        <v>NO</v>
      </c>
      <c r="B16385" s="1">
        <f>1+MAX($B$1:B16384)</f>
        <v>132</v>
      </c>
      <c r="C16385" s="18" t="s">
        <v>124</v>
      </c>
      <c r="E16385" s="19" t="s">
        <v>124</v>
      </c>
      <c r="F16385" s="20"/>
      <c r="G16385" s="20"/>
      <c r="H16385" s="20"/>
      <c r="I16385" s="21"/>
      <c r="J16385" s="20"/>
      <c r="K16385" s="21"/>
      <c r="L16385" s="22"/>
    </row>
    <row r="16386" spans="1:12" hidden="1" x14ac:dyDescent="0.3">
      <c r="A16386" s="1" t="str">
        <f>A16385</f>
        <v>NO</v>
      </c>
      <c r="E16386" s="23" t="str">
        <f>+$E$11</f>
        <v>Integrantes</v>
      </c>
      <c r="F16386" s="24"/>
      <c r="G16386" s="24"/>
      <c r="H16386" s="24"/>
      <c r="I16386" s="24"/>
      <c r="J16386" s="24"/>
      <c r="K16386" s="25" t="str">
        <f>+$K$11</f>
        <v>Nit</v>
      </c>
      <c r="L16386" s="26" t="str">
        <f>+$L$11</f>
        <v>Part.</v>
      </c>
    </row>
    <row r="16387" spans="1:12" hidden="1" x14ac:dyDescent="0.3">
      <c r="A16387" s="1" t="str">
        <f>+A16386</f>
        <v>NO</v>
      </c>
      <c r="C16387" s="1" t="s">
        <v>124</v>
      </c>
      <c r="E16387" s="27" t="s">
        <v>124</v>
      </c>
      <c r="F16387" s="28"/>
      <c r="G16387" s="28"/>
      <c r="H16387" s="28"/>
      <c r="I16387" s="28"/>
      <c r="J16387" s="28"/>
      <c r="K16387" s="29" t="s">
        <v>124</v>
      </c>
      <c r="L16387" s="30" t="s">
        <v>124</v>
      </c>
    </row>
    <row r="16388" spans="1:12" hidden="1" x14ac:dyDescent="0.3">
      <c r="A16388" s="18" t="str">
        <f>+IF(OR(C16388=""),"NO",1)</f>
        <v>NO</v>
      </c>
      <c r="B16388" s="18"/>
      <c r="C16388" s="1" t="s">
        <v>124</v>
      </c>
      <c r="E16388" s="31" t="s">
        <v>124</v>
      </c>
      <c r="F16388" s="32"/>
      <c r="G16388" s="32"/>
      <c r="H16388" s="32"/>
      <c r="I16388" s="32"/>
      <c r="J16388" s="32"/>
      <c r="K16388" s="33" t="s">
        <v>124</v>
      </c>
      <c r="L16388" s="34" t="s">
        <v>124</v>
      </c>
    </row>
    <row r="16389" spans="1:12" hidden="1" x14ac:dyDescent="0.3">
      <c r="A16389" s="18" t="str">
        <f>+IF(OR(C16389=""),"NO",1)</f>
        <v>NO</v>
      </c>
      <c r="B16389" s="18"/>
      <c r="C16389" s="1" t="s">
        <v>124</v>
      </c>
      <c r="E16389" s="31" t="s">
        <v>124</v>
      </c>
      <c r="F16389" s="32"/>
      <c r="G16389" s="32"/>
      <c r="H16389" s="32"/>
      <c r="I16389" s="32"/>
      <c r="J16389" s="32"/>
      <c r="K16389" s="33" t="s">
        <v>124</v>
      </c>
      <c r="L16389" s="34" t="s">
        <v>124</v>
      </c>
    </row>
    <row r="16390" spans="1:12" hidden="1" x14ac:dyDescent="0.3">
      <c r="A16390" s="18" t="str">
        <f>+IF(OR(C16390=""),"NO",1)</f>
        <v>NO</v>
      </c>
      <c r="B16390" s="18"/>
      <c r="C16390" s="1" t="s">
        <v>124</v>
      </c>
      <c r="E16390" s="31" t="s">
        <v>13</v>
      </c>
      <c r="F16390" s="32"/>
      <c r="G16390" s="32"/>
      <c r="H16390" s="32"/>
      <c r="I16390" s="32"/>
      <c r="J16390" s="32"/>
      <c r="K16390" s="33"/>
      <c r="L16390" s="34"/>
    </row>
    <row r="16391" spans="1:12" hidden="1" x14ac:dyDescent="0.3">
      <c r="A16391" s="18" t="str">
        <f>+IF(OR(C16391=""),"NO",1)</f>
        <v>NO</v>
      </c>
      <c r="B16391" s="18"/>
      <c r="C16391" s="1" t="s">
        <v>124</v>
      </c>
      <c r="E16391" s="31" t="s">
        <v>13</v>
      </c>
      <c r="F16391" s="32"/>
      <c r="G16391" s="32"/>
      <c r="H16391" s="32"/>
      <c r="I16391" s="32"/>
      <c r="J16391" s="32"/>
      <c r="K16391" s="33"/>
      <c r="L16391" s="34"/>
    </row>
    <row r="16392" spans="1:12" hidden="1" x14ac:dyDescent="0.3">
      <c r="A16392" s="18" t="str">
        <f>+IF(OR(C16392=""),"NO",1)</f>
        <v>NO</v>
      </c>
      <c r="B16392" s="18"/>
      <c r="C16392" s="1" t="s">
        <v>124</v>
      </c>
      <c r="E16392" s="35" t="s">
        <v>13</v>
      </c>
      <c r="F16392" s="36"/>
      <c r="G16392" s="36"/>
      <c r="H16392" s="36"/>
      <c r="I16392" s="36"/>
      <c r="J16392" s="36"/>
      <c r="K16392" s="37"/>
      <c r="L16392" s="38"/>
    </row>
    <row r="16393" spans="1:12" ht="5.15" hidden="1" customHeight="1" x14ac:dyDescent="0.3">
      <c r="A16393" s="1" t="str">
        <f>+A16385</f>
        <v>NO</v>
      </c>
      <c r="E16393" s="39"/>
      <c r="F16393" s="39"/>
      <c r="G16393" s="39"/>
      <c r="H16393" s="39"/>
      <c r="I16393" s="39"/>
      <c r="J16393" s="39"/>
      <c r="K16393" s="39"/>
      <c r="L16393" s="39"/>
    </row>
    <row r="16394" spans="1:12" ht="15.75" hidden="1" customHeight="1" x14ac:dyDescent="0.3">
      <c r="A16394" s="1" t="str">
        <f>+A16385</f>
        <v>NO</v>
      </c>
      <c r="E16394" s="40" t="str">
        <f>+$E$19</f>
        <v>RESULTADO DE EVALUACIÓN TÉCNICA</v>
      </c>
      <c r="F16394" s="41"/>
      <c r="G16394" s="41"/>
      <c r="H16394" s="41"/>
      <c r="I16394" s="41"/>
      <c r="J16394" s="41"/>
      <c r="K16394" s="41"/>
      <c r="L16394" s="42"/>
    </row>
    <row r="16395" spans="1:12" hidden="1" x14ac:dyDescent="0.3">
      <c r="A16395" s="1" t="str">
        <f>+A16385</f>
        <v>NO</v>
      </c>
      <c r="E16395" s="43"/>
      <c r="F16395" s="44" t="str">
        <f>+$F$20</f>
        <v>Experiencia</v>
      </c>
      <c r="G16395" s="45"/>
      <c r="H16395" s="45"/>
      <c r="I16395" s="45"/>
      <c r="J16395" s="45"/>
      <c r="K16395" s="46"/>
      <c r="L16395" s="47" t="s">
        <v>124</v>
      </c>
    </row>
    <row r="16396" spans="1:12" hidden="1" x14ac:dyDescent="0.3">
      <c r="A16396" s="1" t="str">
        <f>+A16385</f>
        <v>NO</v>
      </c>
      <c r="E16396" s="348" t="str">
        <f>+$E$21</f>
        <v>OBSERVACIONES RESPECTO A LA EVALUACIÓN DE EXPERIENCIA</v>
      </c>
      <c r="F16396" s="308"/>
      <c r="G16396" s="308"/>
      <c r="H16396" s="308"/>
      <c r="I16396" s="308"/>
      <c r="J16396" s="308"/>
      <c r="K16396" s="308"/>
      <c r="L16396" s="349"/>
    </row>
    <row r="16397" spans="1:12" hidden="1" x14ac:dyDescent="0.3">
      <c r="A16397" s="1" t="str">
        <f>+A16385</f>
        <v>NO</v>
      </c>
      <c r="E16397" s="350" t="s">
        <v>124</v>
      </c>
      <c r="F16397" s="351"/>
      <c r="G16397" s="351"/>
      <c r="H16397" s="351"/>
      <c r="I16397" s="351"/>
      <c r="J16397" s="351"/>
      <c r="K16397" s="351"/>
      <c r="L16397" s="352"/>
    </row>
    <row r="16398" spans="1:12" ht="5.15" hidden="1" customHeight="1" x14ac:dyDescent="0.3">
      <c r="A16398" s="1" t="str">
        <f>+A16385</f>
        <v>NO</v>
      </c>
      <c r="E16398" s="39"/>
      <c r="F16398" s="39"/>
      <c r="G16398" s="39"/>
      <c r="H16398" s="39"/>
      <c r="I16398" s="39"/>
      <c r="J16398" s="39"/>
      <c r="K16398" s="39"/>
      <c r="L16398" s="39"/>
    </row>
    <row r="16399" spans="1:12" ht="12.75" hidden="1" customHeight="1" x14ac:dyDescent="0.3">
      <c r="A16399" s="1" t="str">
        <f>+A16385</f>
        <v>NO</v>
      </c>
      <c r="E16399" s="40" t="str">
        <f>+$E$24</f>
        <v>EXPERIENCIA HABILITANTE: CONTRATOS PRESENTADOS</v>
      </c>
      <c r="F16399" s="41"/>
      <c r="G16399" s="41"/>
      <c r="H16399" s="41"/>
      <c r="I16399" s="41"/>
      <c r="J16399" s="41"/>
      <c r="K16399" s="41"/>
      <c r="L16399" s="42"/>
    </row>
    <row r="16400" spans="1:12" ht="8.5" hidden="1" customHeight="1" x14ac:dyDescent="0.3">
      <c r="A16400" s="1" t="str">
        <f>+A16385</f>
        <v>NO</v>
      </c>
      <c r="E16400" s="49"/>
      <c r="F16400" s="50"/>
      <c r="G16400" s="51"/>
      <c r="H16400" s="51"/>
      <c r="I16400" s="51"/>
      <c r="J16400" s="51"/>
      <c r="K16400" s="51"/>
      <c r="L16400" s="52"/>
    </row>
    <row r="16401" spans="1:12" hidden="1" x14ac:dyDescent="0.3">
      <c r="A16401" s="18" t="str">
        <f>+IF(OR(C16401=""),"NO",1)</f>
        <v>NO</v>
      </c>
      <c r="B16401" s="18"/>
      <c r="C16401" s="1" t="s">
        <v>124</v>
      </c>
      <c r="E16401" s="329">
        <v>1</v>
      </c>
      <c r="F16401" s="53" t="str">
        <f>+$F$26</f>
        <v>OBJETO</v>
      </c>
      <c r="G16401" s="332" t="s">
        <v>124</v>
      </c>
      <c r="H16401" s="333"/>
      <c r="I16401" s="333"/>
      <c r="J16401" s="333"/>
      <c r="K16401" s="333"/>
      <c r="L16401" s="334"/>
    </row>
    <row r="16402" spans="1:12" hidden="1" x14ac:dyDescent="0.3">
      <c r="A16402" s="18" t="str">
        <f>+IF(OR(C16401=""),"NO",1)</f>
        <v>NO</v>
      </c>
      <c r="B16402" s="18"/>
      <c r="E16402" s="330"/>
      <c r="F16402" s="54" t="str">
        <f>+$F$27</f>
        <v>CONTRATANTE</v>
      </c>
      <c r="G16402" s="335" t="s">
        <v>124</v>
      </c>
      <c r="H16402" s="310"/>
      <c r="I16402" s="310"/>
      <c r="J16402" s="310"/>
      <c r="K16402" s="310"/>
      <c r="L16402" s="336"/>
    </row>
    <row r="16403" spans="1:12" hidden="1" x14ac:dyDescent="0.3">
      <c r="A16403" s="18" t="str">
        <f>+IF(OR(C16401=""),"NO",1)</f>
        <v>NO</v>
      </c>
      <c r="B16403" s="18"/>
      <c r="E16403" s="330"/>
      <c r="F16403" s="54" t="str">
        <f>+$F$28</f>
        <v>APORTANTE</v>
      </c>
      <c r="G16403" s="337" t="s">
        <v>124</v>
      </c>
      <c r="H16403" s="338"/>
      <c r="I16403" s="338"/>
      <c r="J16403" s="338"/>
      <c r="K16403" s="338"/>
      <c r="L16403" s="339"/>
    </row>
    <row r="16404" spans="1:12" hidden="1" x14ac:dyDescent="0.3">
      <c r="A16404" s="18" t="str">
        <f>+IF(OR(C16401=""),"NO",1)</f>
        <v>NO</v>
      </c>
      <c r="B16404" s="18"/>
      <c r="E16404" s="330"/>
      <c r="F16404" s="54" t="str">
        <f>+$F$29</f>
        <v>VALOR /SMMLV)</v>
      </c>
      <c r="G16404" s="55" t="s">
        <v>124</v>
      </c>
      <c r="H16404" s="56" t="str">
        <f>+$H$29</f>
        <v>% PART..</v>
      </c>
      <c r="I16404" s="57" t="s">
        <v>124</v>
      </c>
      <c r="J16404" s="58" t="str">
        <f>+$J$29</f>
        <v>VALOR ACREDITADO</v>
      </c>
      <c r="K16404" s="59"/>
      <c r="L16404" s="47" t="s">
        <v>124</v>
      </c>
    </row>
    <row r="16405" spans="1:12" hidden="1" x14ac:dyDescent="0.3">
      <c r="A16405" s="18" t="str">
        <f>+IF(OR(C16401=""),"NO",1)</f>
        <v>NO</v>
      </c>
      <c r="B16405" s="18"/>
      <c r="E16405" s="330"/>
      <c r="F16405" s="60" t="str">
        <f>+$F$30</f>
        <v>EXPERIENCIA APORTADA</v>
      </c>
      <c r="G16405" s="340" t="s">
        <v>124</v>
      </c>
      <c r="H16405" s="341"/>
      <c r="I16405" s="341"/>
      <c r="J16405" s="341"/>
      <c r="K16405" s="341"/>
      <c r="L16405" s="342"/>
    </row>
    <row r="16406" spans="1:12" hidden="1" x14ac:dyDescent="0.3">
      <c r="A16406" s="18" t="str">
        <f>+IF(OR(C16401=""),"NO",1)</f>
        <v>NO</v>
      </c>
      <c r="B16406" s="18"/>
      <c r="E16406" s="331"/>
      <c r="F16406" s="62" t="str">
        <f>+$F$31</f>
        <v>OBSERVACIÓN</v>
      </c>
      <c r="G16406" s="343" t="s">
        <v>124</v>
      </c>
      <c r="H16406" s="344"/>
      <c r="I16406" s="344"/>
      <c r="J16406" s="344"/>
      <c r="K16406" s="344"/>
      <c r="L16406" s="345"/>
    </row>
    <row r="16407" spans="1:12" ht="8.5" hidden="1" customHeight="1" x14ac:dyDescent="0.3">
      <c r="A16407" s="18" t="str">
        <f>+IF(OR(C16401=""),"NO",1)</f>
        <v>NO</v>
      </c>
      <c r="B16407" s="18"/>
      <c r="E16407" s="49"/>
      <c r="F16407" s="50"/>
      <c r="G16407" s="51"/>
      <c r="H16407" s="51"/>
      <c r="I16407" s="51"/>
      <c r="J16407" s="51"/>
      <c r="K16407" s="51"/>
      <c r="L16407" s="52"/>
    </row>
    <row r="16408" spans="1:12" hidden="1" x14ac:dyDescent="0.3">
      <c r="A16408" s="18" t="str">
        <f t="shared" ref="A16408" si="5502">+IF(OR(C16408=""),"NO",1)</f>
        <v>NO</v>
      </c>
      <c r="B16408" s="18"/>
      <c r="C16408" s="1" t="s">
        <v>124</v>
      </c>
      <c r="E16408" s="329">
        <v>2</v>
      </c>
      <c r="F16408" s="53" t="str">
        <f>+$F$26</f>
        <v>OBJETO</v>
      </c>
      <c r="G16408" s="332" t="s">
        <v>124</v>
      </c>
      <c r="H16408" s="333"/>
      <c r="I16408" s="333"/>
      <c r="J16408" s="333"/>
      <c r="K16408" s="333"/>
      <c r="L16408" s="334"/>
    </row>
    <row r="16409" spans="1:12" hidden="1" x14ac:dyDescent="0.3">
      <c r="A16409" s="18" t="str">
        <f t="shared" ref="A16409" si="5503">+IF(OR(C16408=""),"NO",1)</f>
        <v>NO</v>
      </c>
      <c r="B16409" s="18"/>
      <c r="E16409" s="330"/>
      <c r="F16409" s="54" t="str">
        <f>+$F$27</f>
        <v>CONTRATANTE</v>
      </c>
      <c r="G16409" s="335" t="s">
        <v>124</v>
      </c>
      <c r="H16409" s="310"/>
      <c r="I16409" s="310"/>
      <c r="J16409" s="310"/>
      <c r="K16409" s="310"/>
      <c r="L16409" s="336"/>
    </row>
    <row r="16410" spans="1:12" hidden="1" x14ac:dyDescent="0.3">
      <c r="A16410" s="18" t="str">
        <f t="shared" ref="A16410" si="5504">+IF(OR(C16408=""),"NO",1)</f>
        <v>NO</v>
      </c>
      <c r="B16410" s="18"/>
      <c r="E16410" s="330"/>
      <c r="F16410" s="54" t="str">
        <f>+$F$28</f>
        <v>APORTANTE</v>
      </c>
      <c r="G16410" s="337" t="s">
        <v>124</v>
      </c>
      <c r="H16410" s="338"/>
      <c r="I16410" s="338"/>
      <c r="J16410" s="338"/>
      <c r="K16410" s="338"/>
      <c r="L16410" s="339"/>
    </row>
    <row r="16411" spans="1:12" hidden="1" x14ac:dyDescent="0.3">
      <c r="A16411" s="18" t="str">
        <f t="shared" ref="A16411" si="5505">+IF(OR(C16408=""),"NO",1)</f>
        <v>NO</v>
      </c>
      <c r="B16411" s="18"/>
      <c r="E16411" s="330"/>
      <c r="F16411" s="54" t="str">
        <f>+$F$29</f>
        <v>VALOR /SMMLV)</v>
      </c>
      <c r="G16411" s="55" t="s">
        <v>124</v>
      </c>
      <c r="H16411" s="56" t="str">
        <f>+$H$29</f>
        <v>% PART..</v>
      </c>
      <c r="I16411" s="57" t="s">
        <v>124</v>
      </c>
      <c r="J16411" s="58" t="str">
        <f>+$J$29</f>
        <v>VALOR ACREDITADO</v>
      </c>
      <c r="K16411" s="59"/>
      <c r="L16411" s="47" t="s">
        <v>124</v>
      </c>
    </row>
    <row r="16412" spans="1:12" hidden="1" x14ac:dyDescent="0.3">
      <c r="A16412" s="18" t="str">
        <f t="shared" ref="A16412" si="5506">+IF(OR(C16408=""),"NO",1)</f>
        <v>NO</v>
      </c>
      <c r="B16412" s="18"/>
      <c r="E16412" s="330"/>
      <c r="F16412" s="60" t="str">
        <f>+$F$30</f>
        <v>EXPERIENCIA APORTADA</v>
      </c>
      <c r="G16412" s="340" t="s">
        <v>124</v>
      </c>
      <c r="H16412" s="341"/>
      <c r="I16412" s="341"/>
      <c r="J16412" s="341"/>
      <c r="K16412" s="341"/>
      <c r="L16412" s="342"/>
    </row>
    <row r="16413" spans="1:12" hidden="1" x14ac:dyDescent="0.3">
      <c r="A16413" s="18" t="str">
        <f t="shared" ref="A16413" si="5507">+IF(OR(C16408=""),"NO",1)</f>
        <v>NO</v>
      </c>
      <c r="B16413" s="18"/>
      <c r="E16413" s="331"/>
      <c r="F16413" s="62" t="str">
        <f>+$F$31</f>
        <v>OBSERVACIÓN</v>
      </c>
      <c r="G16413" s="343" t="s">
        <v>124</v>
      </c>
      <c r="H16413" s="344"/>
      <c r="I16413" s="344"/>
      <c r="J16413" s="344"/>
      <c r="K16413" s="344"/>
      <c r="L16413" s="345"/>
    </row>
    <row r="16414" spans="1:12" ht="8.5" hidden="1" customHeight="1" x14ac:dyDescent="0.3">
      <c r="A16414" s="18" t="str">
        <f t="shared" ref="A16414" si="5508">+IF(OR(C16408=""),"NO",1)</f>
        <v>NO</v>
      </c>
      <c r="B16414" s="18"/>
      <c r="E16414" s="49"/>
      <c r="F16414" s="50"/>
      <c r="G16414" s="51"/>
      <c r="H16414" s="51"/>
      <c r="I16414" s="51"/>
      <c r="J16414" s="51"/>
      <c r="K16414" s="51"/>
      <c r="L16414" s="52"/>
    </row>
    <row r="16415" spans="1:12" hidden="1" x14ac:dyDescent="0.3">
      <c r="A16415" s="18" t="str">
        <f t="shared" ref="A16415" si="5509">+IF(OR(C16415=""),"NO",1)</f>
        <v>NO</v>
      </c>
      <c r="B16415" s="18"/>
      <c r="C16415" s="1" t="s">
        <v>124</v>
      </c>
      <c r="E16415" s="329">
        <v>3</v>
      </c>
      <c r="F16415" s="53" t="str">
        <f>+$F$26</f>
        <v>OBJETO</v>
      </c>
      <c r="G16415" s="332" t="s">
        <v>124</v>
      </c>
      <c r="H16415" s="333"/>
      <c r="I16415" s="333"/>
      <c r="J16415" s="333"/>
      <c r="K16415" s="333"/>
      <c r="L16415" s="334"/>
    </row>
    <row r="16416" spans="1:12" hidden="1" x14ac:dyDescent="0.3">
      <c r="A16416" s="18" t="str">
        <f t="shared" ref="A16416" si="5510">+IF(OR(C16415=""),"NO",1)</f>
        <v>NO</v>
      </c>
      <c r="B16416" s="18"/>
      <c r="E16416" s="330"/>
      <c r="F16416" s="54" t="str">
        <f>+$F$27</f>
        <v>CONTRATANTE</v>
      </c>
      <c r="G16416" s="335" t="s">
        <v>124</v>
      </c>
      <c r="H16416" s="310"/>
      <c r="I16416" s="310"/>
      <c r="J16416" s="310"/>
      <c r="K16416" s="310"/>
      <c r="L16416" s="336"/>
    </row>
    <row r="16417" spans="1:12" hidden="1" x14ac:dyDescent="0.3">
      <c r="A16417" s="18" t="str">
        <f t="shared" ref="A16417" si="5511">+IF(OR(C16415=""),"NO",1)</f>
        <v>NO</v>
      </c>
      <c r="B16417" s="18"/>
      <c r="E16417" s="330"/>
      <c r="F16417" s="54" t="str">
        <f>+$F$28</f>
        <v>APORTANTE</v>
      </c>
      <c r="G16417" s="337" t="s">
        <v>124</v>
      </c>
      <c r="H16417" s="338"/>
      <c r="I16417" s="338"/>
      <c r="J16417" s="338"/>
      <c r="K16417" s="338"/>
      <c r="L16417" s="339"/>
    </row>
    <row r="16418" spans="1:12" hidden="1" x14ac:dyDescent="0.3">
      <c r="A16418" s="18" t="str">
        <f t="shared" ref="A16418" si="5512">+IF(OR(C16415=""),"NO",1)</f>
        <v>NO</v>
      </c>
      <c r="B16418" s="18"/>
      <c r="E16418" s="330"/>
      <c r="F16418" s="54" t="str">
        <f>+$F$29</f>
        <v>VALOR /SMMLV)</v>
      </c>
      <c r="G16418" s="55" t="s">
        <v>124</v>
      </c>
      <c r="H16418" s="56" t="str">
        <f>+$H$29</f>
        <v>% PART..</v>
      </c>
      <c r="I16418" s="57" t="s">
        <v>124</v>
      </c>
      <c r="J16418" s="58" t="str">
        <f>+$J$29</f>
        <v>VALOR ACREDITADO</v>
      </c>
      <c r="K16418" s="59"/>
      <c r="L16418" s="47" t="s">
        <v>124</v>
      </c>
    </row>
    <row r="16419" spans="1:12" hidden="1" x14ac:dyDescent="0.3">
      <c r="A16419" s="18" t="str">
        <f t="shared" ref="A16419" si="5513">+IF(OR(C16415=""),"NO",1)</f>
        <v>NO</v>
      </c>
      <c r="B16419" s="18"/>
      <c r="E16419" s="330"/>
      <c r="F16419" s="60" t="str">
        <f>+$F$30</f>
        <v>EXPERIENCIA APORTADA</v>
      </c>
      <c r="G16419" s="340" t="s">
        <v>124</v>
      </c>
      <c r="H16419" s="341"/>
      <c r="I16419" s="341"/>
      <c r="J16419" s="341"/>
      <c r="K16419" s="341"/>
      <c r="L16419" s="342"/>
    </row>
    <row r="16420" spans="1:12" hidden="1" x14ac:dyDescent="0.3">
      <c r="A16420" s="18" t="str">
        <f t="shared" ref="A16420" si="5514">+IF(OR(C16415=""),"NO",1)</f>
        <v>NO</v>
      </c>
      <c r="B16420" s="18"/>
      <c r="E16420" s="331"/>
      <c r="F16420" s="62" t="str">
        <f>+$F$31</f>
        <v>OBSERVACIÓN</v>
      </c>
      <c r="G16420" s="343" t="s">
        <v>124</v>
      </c>
      <c r="H16420" s="344"/>
      <c r="I16420" s="344"/>
      <c r="J16420" s="344"/>
      <c r="K16420" s="344"/>
      <c r="L16420" s="345"/>
    </row>
    <row r="16421" spans="1:12" ht="8.5" hidden="1" customHeight="1" x14ac:dyDescent="0.3">
      <c r="A16421" s="18" t="str">
        <f t="shared" ref="A16421" si="5515">+IF(OR(C16415=""),"NO",1)</f>
        <v>NO</v>
      </c>
      <c r="B16421" s="18"/>
      <c r="E16421" s="49"/>
      <c r="F16421" s="50"/>
      <c r="G16421" s="51"/>
      <c r="H16421" s="51"/>
      <c r="I16421" s="51"/>
      <c r="J16421" s="51"/>
      <c r="K16421" s="51"/>
      <c r="L16421" s="52"/>
    </row>
    <row r="16422" spans="1:12" hidden="1" x14ac:dyDescent="0.3">
      <c r="A16422" s="18" t="str">
        <f t="shared" ref="A16422" si="5516">+IF(OR(C16422=""),"NO",1)</f>
        <v>NO</v>
      </c>
      <c r="B16422" s="18"/>
      <c r="C16422" s="1" t="s">
        <v>124</v>
      </c>
      <c r="E16422" s="329">
        <v>4</v>
      </c>
      <c r="F16422" s="53" t="str">
        <f>+$F$26</f>
        <v>OBJETO</v>
      </c>
      <c r="G16422" s="332" t="s">
        <v>124</v>
      </c>
      <c r="H16422" s="333"/>
      <c r="I16422" s="333"/>
      <c r="J16422" s="333"/>
      <c r="K16422" s="333"/>
      <c r="L16422" s="334"/>
    </row>
    <row r="16423" spans="1:12" hidden="1" x14ac:dyDescent="0.3">
      <c r="A16423" s="18" t="str">
        <f t="shared" ref="A16423" si="5517">+IF(OR(C16422=""),"NO",1)</f>
        <v>NO</v>
      </c>
      <c r="B16423" s="18"/>
      <c r="E16423" s="330"/>
      <c r="F16423" s="54" t="str">
        <f>+$F$27</f>
        <v>CONTRATANTE</v>
      </c>
      <c r="G16423" s="335" t="s">
        <v>124</v>
      </c>
      <c r="H16423" s="310"/>
      <c r="I16423" s="310"/>
      <c r="J16423" s="310"/>
      <c r="K16423" s="310"/>
      <c r="L16423" s="336"/>
    </row>
    <row r="16424" spans="1:12" hidden="1" x14ac:dyDescent="0.3">
      <c r="A16424" s="18" t="str">
        <f t="shared" ref="A16424" si="5518">+IF(OR(C16422=""),"NO",1)</f>
        <v>NO</v>
      </c>
      <c r="B16424" s="18"/>
      <c r="E16424" s="330"/>
      <c r="F16424" s="54" t="str">
        <f>+$F$28</f>
        <v>APORTANTE</v>
      </c>
      <c r="G16424" s="337" t="s">
        <v>124</v>
      </c>
      <c r="H16424" s="338"/>
      <c r="I16424" s="338"/>
      <c r="J16424" s="338"/>
      <c r="K16424" s="338"/>
      <c r="L16424" s="339"/>
    </row>
    <row r="16425" spans="1:12" hidden="1" x14ac:dyDescent="0.3">
      <c r="A16425" s="18" t="str">
        <f t="shared" ref="A16425" si="5519">+IF(OR(C16422=""),"NO",1)</f>
        <v>NO</v>
      </c>
      <c r="B16425" s="18"/>
      <c r="E16425" s="330"/>
      <c r="F16425" s="54" t="str">
        <f>+$F$29</f>
        <v>VALOR /SMMLV)</v>
      </c>
      <c r="G16425" s="55" t="s">
        <v>124</v>
      </c>
      <c r="H16425" s="56" t="str">
        <f>+$H$29</f>
        <v>% PART..</v>
      </c>
      <c r="I16425" s="57" t="s">
        <v>124</v>
      </c>
      <c r="J16425" s="58" t="str">
        <f>+$J$29</f>
        <v>VALOR ACREDITADO</v>
      </c>
      <c r="K16425" s="59"/>
      <c r="L16425" s="47" t="s">
        <v>124</v>
      </c>
    </row>
    <row r="16426" spans="1:12" hidden="1" x14ac:dyDescent="0.3">
      <c r="A16426" s="18" t="str">
        <f t="shared" ref="A16426" si="5520">+IF(OR(C16422=""),"NO",1)</f>
        <v>NO</v>
      </c>
      <c r="B16426" s="18"/>
      <c r="E16426" s="330"/>
      <c r="F16426" s="60" t="str">
        <f>+$F$30</f>
        <v>EXPERIENCIA APORTADA</v>
      </c>
      <c r="G16426" s="340" t="s">
        <v>124</v>
      </c>
      <c r="H16426" s="341"/>
      <c r="I16426" s="341"/>
      <c r="J16426" s="341"/>
      <c r="K16426" s="341"/>
      <c r="L16426" s="342"/>
    </row>
    <row r="16427" spans="1:12" hidden="1" x14ac:dyDescent="0.3">
      <c r="A16427" s="18" t="str">
        <f t="shared" ref="A16427" si="5521">+IF(OR(C16422=""),"NO",1)</f>
        <v>NO</v>
      </c>
      <c r="B16427" s="18"/>
      <c r="E16427" s="331"/>
      <c r="F16427" s="62" t="str">
        <f>+$F$31</f>
        <v>OBSERVACIÓN</v>
      </c>
      <c r="G16427" s="343" t="s">
        <v>124</v>
      </c>
      <c r="H16427" s="344"/>
      <c r="I16427" s="344"/>
      <c r="J16427" s="344"/>
      <c r="K16427" s="344"/>
      <c r="L16427" s="345"/>
    </row>
    <row r="16428" spans="1:12" ht="8.5" hidden="1" customHeight="1" x14ac:dyDescent="0.3">
      <c r="A16428" s="18" t="str">
        <f t="shared" ref="A16428" si="5522">+IF(OR(C16422=""),"NO",1)</f>
        <v>NO</v>
      </c>
      <c r="B16428" s="18"/>
      <c r="E16428" s="49"/>
      <c r="F16428" s="50"/>
      <c r="G16428" s="51"/>
      <c r="H16428" s="51"/>
      <c r="I16428" s="51"/>
      <c r="J16428" s="51"/>
      <c r="K16428" s="51"/>
      <c r="L16428" s="52"/>
    </row>
    <row r="16429" spans="1:12" hidden="1" x14ac:dyDescent="0.3">
      <c r="A16429" s="18" t="str">
        <f t="shared" ref="A16429" si="5523">+IF(OR(C16429=""),"NO",1)</f>
        <v>NO</v>
      </c>
      <c r="B16429" s="18"/>
      <c r="C16429" s="1" t="s">
        <v>124</v>
      </c>
      <c r="E16429" s="329">
        <v>5</v>
      </c>
      <c r="F16429" s="53" t="str">
        <f>+$F$26</f>
        <v>OBJETO</v>
      </c>
      <c r="G16429" s="332" t="s">
        <v>124</v>
      </c>
      <c r="H16429" s="333"/>
      <c r="I16429" s="333"/>
      <c r="J16429" s="333"/>
      <c r="K16429" s="333"/>
      <c r="L16429" s="334"/>
    </row>
    <row r="16430" spans="1:12" hidden="1" x14ac:dyDescent="0.3">
      <c r="A16430" s="18" t="str">
        <f t="shared" ref="A16430" si="5524">+IF(OR(C16429=""),"NO",1)</f>
        <v>NO</v>
      </c>
      <c r="B16430" s="18"/>
      <c r="E16430" s="330"/>
      <c r="F16430" s="54" t="str">
        <f>+$F$27</f>
        <v>CONTRATANTE</v>
      </c>
      <c r="G16430" s="335" t="s">
        <v>124</v>
      </c>
      <c r="H16430" s="310"/>
      <c r="I16430" s="310"/>
      <c r="J16430" s="310"/>
      <c r="K16430" s="310"/>
      <c r="L16430" s="336"/>
    </row>
    <row r="16431" spans="1:12" hidden="1" x14ac:dyDescent="0.3">
      <c r="A16431" s="18" t="str">
        <f t="shared" ref="A16431" si="5525">+IF(OR(C16429=""),"NO",1)</f>
        <v>NO</v>
      </c>
      <c r="B16431" s="18"/>
      <c r="E16431" s="330"/>
      <c r="F16431" s="54" t="str">
        <f>+$F$28</f>
        <v>APORTANTE</v>
      </c>
      <c r="G16431" s="337" t="s">
        <v>124</v>
      </c>
      <c r="H16431" s="338"/>
      <c r="I16431" s="338"/>
      <c r="J16431" s="338"/>
      <c r="K16431" s="338"/>
      <c r="L16431" s="339"/>
    </row>
    <row r="16432" spans="1:12" hidden="1" x14ac:dyDescent="0.3">
      <c r="A16432" s="18" t="str">
        <f t="shared" ref="A16432" si="5526">+IF(OR(C16429=""),"NO",1)</f>
        <v>NO</v>
      </c>
      <c r="B16432" s="18"/>
      <c r="E16432" s="330"/>
      <c r="F16432" s="54" t="str">
        <f>+$F$29</f>
        <v>VALOR /SMMLV)</v>
      </c>
      <c r="G16432" s="55" t="s">
        <v>124</v>
      </c>
      <c r="H16432" s="56" t="str">
        <f>+$H$29</f>
        <v>% PART..</v>
      </c>
      <c r="I16432" s="57" t="s">
        <v>124</v>
      </c>
      <c r="J16432" s="58" t="str">
        <f>+$J$29</f>
        <v>VALOR ACREDITADO</v>
      </c>
      <c r="K16432" s="59"/>
      <c r="L16432" s="47" t="s">
        <v>124</v>
      </c>
    </row>
    <row r="16433" spans="1:12" hidden="1" x14ac:dyDescent="0.3">
      <c r="A16433" s="18" t="str">
        <f t="shared" ref="A16433" si="5527">+IF(OR(C16429=""),"NO",1)</f>
        <v>NO</v>
      </c>
      <c r="B16433" s="18"/>
      <c r="E16433" s="330"/>
      <c r="F16433" s="60" t="str">
        <f>+$F$30</f>
        <v>EXPERIENCIA APORTADA</v>
      </c>
      <c r="G16433" s="340" t="s">
        <v>124</v>
      </c>
      <c r="H16433" s="341"/>
      <c r="I16433" s="341"/>
      <c r="J16433" s="341"/>
      <c r="K16433" s="341"/>
      <c r="L16433" s="342"/>
    </row>
    <row r="16434" spans="1:12" hidden="1" x14ac:dyDescent="0.3">
      <c r="A16434" s="18" t="str">
        <f t="shared" ref="A16434" si="5528">+IF(OR(C16429=""),"NO",1)</f>
        <v>NO</v>
      </c>
      <c r="B16434" s="18"/>
      <c r="E16434" s="331"/>
      <c r="F16434" s="62" t="str">
        <f>+$F$31</f>
        <v>OBSERVACIÓN</v>
      </c>
      <c r="G16434" s="343" t="s">
        <v>124</v>
      </c>
      <c r="H16434" s="344"/>
      <c r="I16434" s="344"/>
      <c r="J16434" s="344"/>
      <c r="K16434" s="344"/>
      <c r="L16434" s="345"/>
    </row>
    <row r="16435" spans="1:12" ht="8.5" hidden="1" customHeight="1" x14ac:dyDescent="0.3">
      <c r="A16435" s="18" t="str">
        <f t="shared" ref="A16435" si="5529">+IF(OR(C16429=""),"NO",1)</f>
        <v>NO</v>
      </c>
      <c r="B16435" s="18"/>
      <c r="E16435" s="49"/>
      <c r="F16435" s="50"/>
      <c r="G16435" s="51"/>
      <c r="H16435" s="51"/>
      <c r="I16435" s="51"/>
      <c r="J16435" s="51"/>
      <c r="K16435" s="51"/>
      <c r="L16435" s="52"/>
    </row>
    <row r="16436" spans="1:12" hidden="1" x14ac:dyDescent="0.3">
      <c r="A16436" s="18" t="str">
        <f t="shared" ref="A16436" si="5530">+IF(OR(C16436=""),"NO",1)</f>
        <v>NO</v>
      </c>
      <c r="B16436" s="18"/>
      <c r="C16436" s="1" t="s">
        <v>124</v>
      </c>
      <c r="E16436" s="329">
        <v>6</v>
      </c>
      <c r="F16436" s="53" t="str">
        <f>+$F$26</f>
        <v>OBJETO</v>
      </c>
      <c r="G16436" s="332" t="s">
        <v>124</v>
      </c>
      <c r="H16436" s="333"/>
      <c r="I16436" s="333"/>
      <c r="J16436" s="333"/>
      <c r="K16436" s="333"/>
      <c r="L16436" s="334"/>
    </row>
    <row r="16437" spans="1:12" hidden="1" x14ac:dyDescent="0.3">
      <c r="A16437" s="18" t="str">
        <f t="shared" ref="A16437" si="5531">+IF(OR(C16436=""),"NO",1)</f>
        <v>NO</v>
      </c>
      <c r="B16437" s="18"/>
      <c r="E16437" s="330"/>
      <c r="F16437" s="54" t="str">
        <f>+$F$27</f>
        <v>CONTRATANTE</v>
      </c>
      <c r="G16437" s="335" t="s">
        <v>124</v>
      </c>
      <c r="H16437" s="310"/>
      <c r="I16437" s="310"/>
      <c r="J16437" s="310"/>
      <c r="K16437" s="310"/>
      <c r="L16437" s="336"/>
    </row>
    <row r="16438" spans="1:12" hidden="1" x14ac:dyDescent="0.3">
      <c r="A16438" s="18" t="str">
        <f t="shared" ref="A16438" si="5532">+IF(OR(C16436=""),"NO",1)</f>
        <v>NO</v>
      </c>
      <c r="B16438" s="18"/>
      <c r="E16438" s="330"/>
      <c r="F16438" s="54" t="str">
        <f>+$F$28</f>
        <v>APORTANTE</v>
      </c>
      <c r="G16438" s="337" t="s">
        <v>124</v>
      </c>
      <c r="H16438" s="338"/>
      <c r="I16438" s="338"/>
      <c r="J16438" s="338"/>
      <c r="K16438" s="338"/>
      <c r="L16438" s="339"/>
    </row>
    <row r="16439" spans="1:12" hidden="1" x14ac:dyDescent="0.3">
      <c r="A16439" s="18" t="str">
        <f t="shared" ref="A16439" si="5533">+IF(OR(C16436=""),"NO",1)</f>
        <v>NO</v>
      </c>
      <c r="B16439" s="18"/>
      <c r="E16439" s="330"/>
      <c r="F16439" s="54" t="str">
        <f>+$F$29</f>
        <v>VALOR /SMMLV)</v>
      </c>
      <c r="G16439" s="55" t="s">
        <v>124</v>
      </c>
      <c r="H16439" s="56" t="str">
        <f>+$H$29</f>
        <v>% PART..</v>
      </c>
      <c r="I16439" s="57" t="s">
        <v>124</v>
      </c>
      <c r="J16439" s="58" t="str">
        <f>+$J$29</f>
        <v>VALOR ACREDITADO</v>
      </c>
      <c r="K16439" s="59"/>
      <c r="L16439" s="47" t="s">
        <v>124</v>
      </c>
    </row>
    <row r="16440" spans="1:12" hidden="1" x14ac:dyDescent="0.3">
      <c r="A16440" s="18" t="str">
        <f t="shared" ref="A16440" si="5534">+IF(OR(C16436=""),"NO",1)</f>
        <v>NO</v>
      </c>
      <c r="B16440" s="18"/>
      <c r="E16440" s="330"/>
      <c r="F16440" s="60" t="str">
        <f>+$F$30</f>
        <v>EXPERIENCIA APORTADA</v>
      </c>
      <c r="G16440" s="340" t="s">
        <v>124</v>
      </c>
      <c r="H16440" s="341"/>
      <c r="I16440" s="341"/>
      <c r="J16440" s="341"/>
      <c r="K16440" s="341"/>
      <c r="L16440" s="342"/>
    </row>
    <row r="16441" spans="1:12" hidden="1" x14ac:dyDescent="0.3">
      <c r="A16441" s="18" t="str">
        <f t="shared" ref="A16441" si="5535">+IF(OR(C16436=""),"NO",1)</f>
        <v>NO</v>
      </c>
      <c r="B16441" s="18"/>
      <c r="E16441" s="331"/>
      <c r="F16441" s="62" t="str">
        <f>+$F$31</f>
        <v>OBSERVACIÓN</v>
      </c>
      <c r="G16441" s="343" t="s">
        <v>124</v>
      </c>
      <c r="H16441" s="344"/>
      <c r="I16441" s="344"/>
      <c r="J16441" s="344"/>
      <c r="K16441" s="344"/>
      <c r="L16441" s="345"/>
    </row>
    <row r="16442" spans="1:12" ht="8.5" hidden="1" customHeight="1" x14ac:dyDescent="0.3">
      <c r="A16442" s="18" t="str">
        <f t="shared" ref="A16442" si="5536">+IF(OR(C16436=""),"NO",1)</f>
        <v>NO</v>
      </c>
      <c r="B16442" s="18"/>
      <c r="E16442" s="49"/>
      <c r="F16442" s="50"/>
      <c r="G16442" s="51"/>
      <c r="H16442" s="51"/>
      <c r="I16442" s="51"/>
      <c r="J16442" s="51"/>
      <c r="K16442" s="51"/>
      <c r="L16442" s="52"/>
    </row>
    <row r="16443" spans="1:12" hidden="1" x14ac:dyDescent="0.3">
      <c r="A16443" s="18" t="str">
        <f t="shared" ref="A16443" si="5537">+IF(OR(C16443=""),"NO",1)</f>
        <v>NO</v>
      </c>
      <c r="B16443" s="18"/>
      <c r="C16443" s="1" t="s">
        <v>124</v>
      </c>
      <c r="E16443" s="329">
        <v>7</v>
      </c>
      <c r="F16443" s="53" t="str">
        <f>+$F$26</f>
        <v>OBJETO</v>
      </c>
      <c r="G16443" s="332" t="s">
        <v>124</v>
      </c>
      <c r="H16443" s="333"/>
      <c r="I16443" s="333"/>
      <c r="J16443" s="333"/>
      <c r="K16443" s="333"/>
      <c r="L16443" s="334"/>
    </row>
    <row r="16444" spans="1:12" hidden="1" x14ac:dyDescent="0.3">
      <c r="A16444" s="18" t="str">
        <f t="shared" ref="A16444" si="5538">+IF(OR(C16443=""),"NO",1)</f>
        <v>NO</v>
      </c>
      <c r="B16444" s="18"/>
      <c r="E16444" s="330"/>
      <c r="F16444" s="54" t="str">
        <f>+$F$27</f>
        <v>CONTRATANTE</v>
      </c>
      <c r="G16444" s="335" t="s">
        <v>124</v>
      </c>
      <c r="H16444" s="310"/>
      <c r="I16444" s="310"/>
      <c r="J16444" s="310"/>
      <c r="K16444" s="310"/>
      <c r="L16444" s="336"/>
    </row>
    <row r="16445" spans="1:12" hidden="1" x14ac:dyDescent="0.3">
      <c r="A16445" s="18" t="str">
        <f t="shared" ref="A16445" si="5539">+IF(OR(C16443=""),"NO",1)</f>
        <v>NO</v>
      </c>
      <c r="B16445" s="18"/>
      <c r="E16445" s="330"/>
      <c r="F16445" s="54" t="str">
        <f>+$F$28</f>
        <v>APORTANTE</v>
      </c>
      <c r="G16445" s="337" t="s">
        <v>124</v>
      </c>
      <c r="H16445" s="338"/>
      <c r="I16445" s="338"/>
      <c r="J16445" s="338"/>
      <c r="K16445" s="338"/>
      <c r="L16445" s="339"/>
    </row>
    <row r="16446" spans="1:12" hidden="1" x14ac:dyDescent="0.3">
      <c r="A16446" s="18" t="str">
        <f t="shared" ref="A16446" si="5540">+IF(OR(C16443=""),"NO",1)</f>
        <v>NO</v>
      </c>
      <c r="B16446" s="18"/>
      <c r="E16446" s="330"/>
      <c r="F16446" s="54" t="str">
        <f>+$F$29</f>
        <v>VALOR /SMMLV)</v>
      </c>
      <c r="G16446" s="55" t="s">
        <v>124</v>
      </c>
      <c r="H16446" s="56" t="str">
        <f>+$H$29</f>
        <v>% PART..</v>
      </c>
      <c r="I16446" s="57" t="s">
        <v>124</v>
      </c>
      <c r="J16446" s="58" t="str">
        <f>+$J$29</f>
        <v>VALOR ACREDITADO</v>
      </c>
      <c r="K16446" s="59"/>
      <c r="L16446" s="47" t="s">
        <v>124</v>
      </c>
    </row>
    <row r="16447" spans="1:12" hidden="1" x14ac:dyDescent="0.3">
      <c r="A16447" s="18" t="str">
        <f t="shared" ref="A16447" si="5541">+IF(OR(C16443=""),"NO",1)</f>
        <v>NO</v>
      </c>
      <c r="B16447" s="18"/>
      <c r="E16447" s="330"/>
      <c r="F16447" s="60" t="str">
        <f>+$F$30</f>
        <v>EXPERIENCIA APORTADA</v>
      </c>
      <c r="G16447" s="340" t="s">
        <v>124</v>
      </c>
      <c r="H16447" s="341"/>
      <c r="I16447" s="341"/>
      <c r="J16447" s="341"/>
      <c r="K16447" s="341"/>
      <c r="L16447" s="342"/>
    </row>
    <row r="16448" spans="1:12" hidden="1" x14ac:dyDescent="0.3">
      <c r="A16448" s="18" t="str">
        <f t="shared" ref="A16448" si="5542">+IF(OR(C16443=""),"NO",1)</f>
        <v>NO</v>
      </c>
      <c r="B16448" s="18"/>
      <c r="E16448" s="331"/>
      <c r="F16448" s="62" t="str">
        <f>+$F$31</f>
        <v>OBSERVACIÓN</v>
      </c>
      <c r="G16448" s="343" t="s">
        <v>124</v>
      </c>
      <c r="H16448" s="344"/>
      <c r="I16448" s="344"/>
      <c r="J16448" s="344"/>
      <c r="K16448" s="344"/>
      <c r="L16448" s="345"/>
    </row>
    <row r="16449" spans="1:12" hidden="1" x14ac:dyDescent="0.3">
      <c r="A16449" s="18" t="str">
        <f t="shared" ref="A16449" si="5543">+IF(OR(C16443=""),"NO",1)</f>
        <v>NO</v>
      </c>
      <c r="B16449" s="18"/>
      <c r="E16449" s="49"/>
      <c r="F16449" s="50"/>
      <c r="G16449" s="51"/>
      <c r="H16449" s="51"/>
      <c r="I16449" s="51"/>
      <c r="J16449" s="51"/>
      <c r="K16449" s="51"/>
      <c r="L16449" s="52"/>
    </row>
    <row r="16450" spans="1:12" hidden="1" x14ac:dyDescent="0.3">
      <c r="A16450" s="1" t="str">
        <f>+A16385</f>
        <v>NO</v>
      </c>
      <c r="C16450" s="1" t="str">
        <f>"N"&amp;C16385</f>
        <v>N</v>
      </c>
      <c r="E16450" s="63"/>
      <c r="F16450" s="64" t="str">
        <f>+$F$75</f>
        <v>TOTAL DE CONTRATOS PRESENTADOS VÁLIDOS QUE CUMPLEN EXPERIENCIA ACREDITADA:</v>
      </c>
      <c r="G16450" s="65"/>
      <c r="H16450" s="65"/>
      <c r="I16450" s="65"/>
      <c r="J16450" s="66"/>
      <c r="K16450" s="65"/>
      <c r="L16450" s="67" t="s">
        <v>124</v>
      </c>
    </row>
    <row r="16451" spans="1:12" ht="6.65" hidden="1" customHeight="1" x14ac:dyDescent="0.3">
      <c r="A16451" s="1" t="str">
        <f>+A16385</f>
        <v>NO</v>
      </c>
      <c r="E16451" s="51"/>
      <c r="F16451" s="50"/>
      <c r="G16451" s="51"/>
      <c r="H16451" s="51"/>
      <c r="I16451" s="51"/>
      <c r="J16451" s="51"/>
      <c r="K16451" s="51"/>
      <c r="L16451" s="51"/>
    </row>
    <row r="16452" spans="1:12" hidden="1" x14ac:dyDescent="0.3">
      <c r="A16452" s="1" t="str">
        <f>+A16385</f>
        <v>NO</v>
      </c>
      <c r="E16452" s="63"/>
      <c r="F16452" s="63" t="str">
        <f>+$F$77</f>
        <v>ACREDITA SUMINISTRO E INSTALACIÓN DE MOBILIARIO POR LO MENOS EN UN (1) CONTRATO VÁLIDO</v>
      </c>
      <c r="G16452" s="65"/>
      <c r="H16452" s="65"/>
      <c r="I16452" s="65"/>
      <c r="J16452" s="66"/>
      <c r="K16452" s="65"/>
      <c r="L16452" s="68" t="s">
        <v>157</v>
      </c>
    </row>
    <row r="16453" spans="1:12" ht="5.15" hidden="1" customHeight="1" x14ac:dyDescent="0.3">
      <c r="A16453" s="1" t="str">
        <f>+A16385</f>
        <v>NO</v>
      </c>
      <c r="E16453" s="51"/>
      <c r="F16453" s="50"/>
      <c r="G16453" s="51"/>
      <c r="H16453" s="51"/>
      <c r="I16453" s="51"/>
      <c r="J16453" s="51"/>
      <c r="K16453" s="51"/>
      <c r="L16453" s="51"/>
    </row>
    <row r="16454" spans="1:12" ht="12.75" hidden="1" customHeight="1" x14ac:dyDescent="0.3">
      <c r="A16454" s="1" t="str">
        <f>+A16385</f>
        <v>NO</v>
      </c>
      <c r="E16454" s="69" t="str">
        <f>+$E$79</f>
        <v>EXPERIENCIA ESPECÍFICA NUMERAL 10.1.1 A</v>
      </c>
      <c r="F16454" s="70"/>
      <c r="G16454" s="70"/>
      <c r="H16454" s="70"/>
      <c r="I16454" s="70"/>
      <c r="J16454" s="70"/>
      <c r="K16454" s="70"/>
      <c r="L16454" s="71"/>
    </row>
    <row r="16455" spans="1:12" ht="26.5" hidden="1" customHeight="1" x14ac:dyDescent="0.3">
      <c r="A16455" s="1" t="str">
        <f>+A16385</f>
        <v>NO</v>
      </c>
      <c r="E16455" s="72"/>
      <c r="F16455" s="325" t="str">
        <f>+$F$80</f>
        <v>Por lo menos uno (1) de los contratos válidos aportados como experiencia general debe corresponder mínimo al 60% del presupuesto oficial del presente proceso de selección.  (SMMLV)</v>
      </c>
      <c r="G16455" s="326"/>
      <c r="H16455" s="326"/>
      <c r="I16455" s="326"/>
      <c r="J16455" s="326"/>
      <c r="K16455" s="73" t="s">
        <v>124</v>
      </c>
      <c r="L16455" s="74" t="s">
        <v>124</v>
      </c>
    </row>
    <row r="16456" spans="1:12" ht="23.5" hidden="1" customHeight="1" x14ac:dyDescent="0.3">
      <c r="A16456" s="1" t="str">
        <f>+A16385</f>
        <v>NO</v>
      </c>
      <c r="E16456" s="63"/>
      <c r="F16456" s="325" t="str">
        <f>+$F$81</f>
        <v xml:space="preserve">Deberá acreditarse en al menos uno (1) de los contratos válidos aportados como experiencia general una </v>
      </c>
      <c r="G16456" s="326"/>
      <c r="H16456" s="326"/>
      <c r="I16456" s="326"/>
      <c r="J16456" s="326"/>
      <c r="K16456" s="73" t="s">
        <v>124</v>
      </c>
      <c r="L16456" s="74" t="s">
        <v>124</v>
      </c>
    </row>
    <row r="16457" spans="1:12" ht="23.5" hidden="1" customHeight="1" x14ac:dyDescent="0.3">
      <c r="A16457" s="18" t="s">
        <v>30</v>
      </c>
      <c r="E16457" s="63"/>
      <c r="F16457" s="325" t="str">
        <f>+$F$82</f>
        <v xml:space="preserve">Deberá acreditarse en al menos uno (1) de los contratos válidos aportados interventoría a intervención de </v>
      </c>
      <c r="G16457" s="326"/>
      <c r="H16457" s="326"/>
      <c r="I16457" s="326"/>
      <c r="J16457" s="326"/>
      <c r="K16457" s="73">
        <f>+$K$82</f>
        <v>0</v>
      </c>
      <c r="L16457" s="74" t="s">
        <v>124</v>
      </c>
    </row>
    <row r="16458" spans="1:12" ht="36" hidden="1" customHeight="1" x14ac:dyDescent="0.3">
      <c r="A16458" s="18" t="s">
        <v>30</v>
      </c>
      <c r="E16458" s="63"/>
      <c r="F16458" s="325" t="str">
        <f>+$F$83</f>
        <v xml:space="preserve">Deberá acreditarse en al menos uno (1) de los contratos válidos aportados interventoría a intervención de </v>
      </c>
      <c r="G16458" s="326"/>
      <c r="H16458" s="326"/>
      <c r="I16458" s="326"/>
      <c r="J16458" s="326"/>
      <c r="K16458" s="75">
        <f>+$K$83</f>
        <v>0</v>
      </c>
      <c r="L16458" s="76" t="s">
        <v>124</v>
      </c>
    </row>
    <row r="16459" spans="1:12" hidden="1" x14ac:dyDescent="0.3">
      <c r="A16459" s="1" t="str">
        <f>+A16385</f>
        <v>NO</v>
      </c>
      <c r="E16459" s="51"/>
      <c r="F16459" s="50"/>
      <c r="G16459" s="51"/>
      <c r="H16459" s="51"/>
      <c r="I16459" s="51"/>
      <c r="J16459" s="51"/>
      <c r="K16459" s="51"/>
      <c r="L16459" s="51"/>
    </row>
    <row r="16460" spans="1:12" ht="12.75" hidden="1" customHeight="1" x14ac:dyDescent="0.3">
      <c r="A16460" s="1" t="str">
        <f>+A16385</f>
        <v>NO</v>
      </c>
      <c r="E16460" s="40" t="str">
        <f>+$E$85</f>
        <v>VALOR MÍNIMO A CERIFICAR % P.O EN SMMMLV. NUMERAL 3.9.1</v>
      </c>
      <c r="F16460" s="41"/>
      <c r="G16460" s="41"/>
      <c r="H16460" s="41"/>
      <c r="I16460" s="41"/>
      <c r="J16460" s="41"/>
      <c r="K16460" s="41"/>
      <c r="L16460" s="42"/>
    </row>
    <row r="16461" spans="1:12" hidden="1" x14ac:dyDescent="0.3">
      <c r="A16461" s="1" t="str">
        <f>+A16385</f>
        <v>NO</v>
      </c>
      <c r="C16461" s="1" t="str">
        <f>"M"&amp;C16385</f>
        <v>M</v>
      </c>
      <c r="E16461" s="77" t="str">
        <f>+$E$86</f>
        <v>100% P.O.</v>
      </c>
      <c r="F16461" s="78"/>
      <c r="G16461" s="61">
        <v>242.41716883554506</v>
      </c>
      <c r="H16461" s="124" t="str">
        <f>+$H$86</f>
        <v>TOTAL EJECUTADO DE CONTRATOS ACREDITADOS</v>
      </c>
      <c r="I16461" s="124"/>
      <c r="J16461" s="124"/>
      <c r="K16461" s="55" t="s">
        <v>124</v>
      </c>
      <c r="L16461" s="47" t="s">
        <v>124</v>
      </c>
    </row>
    <row r="16462" spans="1:12" hidden="1" x14ac:dyDescent="0.3">
      <c r="A16462" s="1" t="str">
        <f>+A16385</f>
        <v>NO</v>
      </c>
      <c r="E16462" s="39"/>
      <c r="F16462" s="39"/>
      <c r="G16462" s="39"/>
      <c r="H16462" s="39"/>
      <c r="I16462" s="39"/>
      <c r="J16462" s="39"/>
      <c r="K16462" s="39"/>
      <c r="L16462" s="39"/>
    </row>
    <row r="16463" spans="1:12" ht="12.75" hidden="1" customHeight="1" x14ac:dyDescent="0.3">
      <c r="A16463" s="18" t="s">
        <v>30</v>
      </c>
      <c r="B16463" s="18"/>
      <c r="E16463" s="40" t="str">
        <f>+$E$88</f>
        <v>CONSIDERACIONES PARA LA VALIDEZ DE LA EXPERIENCIA REQUERIDA: EXPERIENCIA PROPONENTES PLURALES NUMERAL 10.1.2 D</v>
      </c>
      <c r="F16463" s="41"/>
      <c r="G16463" s="41"/>
      <c r="H16463" s="41"/>
      <c r="I16463" s="41"/>
      <c r="J16463" s="41"/>
      <c r="K16463" s="41"/>
      <c r="L16463" s="42"/>
    </row>
    <row r="16464" spans="1:12" ht="28" hidden="1" customHeight="1" x14ac:dyDescent="0.3">
      <c r="A16464" s="18" t="s">
        <v>30</v>
      </c>
      <c r="B16464" s="18"/>
      <c r="C16464" s="1" t="str">
        <f>"O"&amp;C16385</f>
        <v>O</v>
      </c>
      <c r="E16464" s="80" t="str">
        <f>+$E$89</f>
        <v>i)</v>
      </c>
      <c r="F16464" s="327" t="str">
        <f>+$F$89</f>
        <v>Uno de los integrantes debe aportar como mínimo el cincuenta por ciento (50 %) de la experiencia solicitada</v>
      </c>
      <c r="G16464" s="328"/>
      <c r="H16464" s="328"/>
      <c r="I16464" s="328"/>
      <c r="J16464" s="328"/>
      <c r="K16464" s="73" t="s">
        <v>124</v>
      </c>
      <c r="L16464" s="47" t="s">
        <v>124</v>
      </c>
    </row>
    <row r="16465" spans="1:12" ht="28" hidden="1" customHeight="1" x14ac:dyDescent="0.3">
      <c r="A16465" s="18" t="s">
        <v>30</v>
      </c>
      <c r="B16465" s="18"/>
      <c r="C16465" s="1" t="str">
        <f>"O"&amp;C16385</f>
        <v>O</v>
      </c>
      <c r="E16465" s="80" t="str">
        <f>+$E$90</f>
        <v>ii)</v>
      </c>
      <c r="F16465" s="327" t="str">
        <f>+$F$90</f>
        <v>Todos los demás ntegrantes deben acreditar al menos el cinco por ciento (5 %) de la experiencia solicitada, solo uno (1) de los integrantes podrá no acreditar experiencia pero su porcentaje de participación  no podrá superar el diez por ciento (10 %)</v>
      </c>
      <c r="G16465" s="328"/>
      <c r="H16465" s="328"/>
      <c r="I16465" s="328"/>
      <c r="J16465" s="328"/>
      <c r="K16465" s="73" t="s">
        <v>124</v>
      </c>
      <c r="L16465" s="47" t="s">
        <v>124</v>
      </c>
    </row>
    <row r="16466" spans="1:12" hidden="1" x14ac:dyDescent="0.3">
      <c r="A16466" s="18" t="s">
        <v>30</v>
      </c>
      <c r="B16466" s="18"/>
      <c r="E16466" s="39"/>
      <c r="F16466" s="39"/>
      <c r="G16466" s="39"/>
      <c r="H16466" s="39"/>
      <c r="I16466" s="39"/>
      <c r="J16466" s="39"/>
      <c r="K16466" s="39"/>
      <c r="L16466" s="39"/>
    </row>
    <row r="16467" spans="1:12" ht="13" hidden="1" customHeight="1" x14ac:dyDescent="0.3">
      <c r="A16467" s="18" t="str">
        <f>+A16385</f>
        <v>NO</v>
      </c>
      <c r="B16467" s="18"/>
      <c r="E16467" s="69" t="str">
        <f>+$E$92</f>
        <v>VERIFICACIÓN Y ASIGNACIÓN DE PUNTAJE POR LA EXPERIENCIA DEL PROPONENTE</v>
      </c>
      <c r="F16467" s="70"/>
      <c r="G16467" s="70"/>
      <c r="H16467" s="70"/>
      <c r="I16467" s="70"/>
      <c r="J16467" s="70"/>
      <c r="K16467" s="70"/>
      <c r="L16467" s="71"/>
    </row>
    <row r="16468" spans="1:12" hidden="1" x14ac:dyDescent="0.3">
      <c r="A16468" s="18" t="str">
        <f>+A16385</f>
        <v>NO</v>
      </c>
      <c r="B16468" s="18"/>
      <c r="E16468" s="81"/>
      <c r="F16468" s="323" t="str">
        <f>+$F$93</f>
        <v>No. CONTRATOS QUE ACREDITAN LA EXPERIENCIA (NO OBJETO DE SUBSANACIÓN)</v>
      </c>
      <c r="G16468" s="324"/>
      <c r="H16468" s="324"/>
      <c r="I16468" s="324"/>
      <c r="J16468" s="324"/>
      <c r="K16468" s="82"/>
      <c r="L16468" s="83" t="s">
        <v>124</v>
      </c>
    </row>
    <row r="16469" spans="1:12" ht="13" hidden="1" customHeight="1" x14ac:dyDescent="0.3">
      <c r="A16469" s="18" t="str">
        <f>+A16385</f>
        <v>NO</v>
      </c>
      <c r="B16469" s="18"/>
      <c r="E16469" s="84"/>
      <c r="F16469" s="323" t="str">
        <f>+$F$94</f>
        <v>TOTAL EJECUTADO DE CONTRATOS ACREDITADOS PROPUESTA INICIAL</v>
      </c>
      <c r="G16469" s="324"/>
      <c r="H16469" s="324"/>
      <c r="I16469" s="324"/>
      <c r="J16469" s="324"/>
      <c r="K16469" s="85"/>
      <c r="L16469" s="86" t="s">
        <v>124</v>
      </c>
    </row>
    <row r="16470" spans="1:12" ht="13" hidden="1" customHeight="1" x14ac:dyDescent="0.3">
      <c r="A16470" s="18" t="str">
        <f>+A16385</f>
        <v>NO</v>
      </c>
      <c r="B16470" s="18"/>
      <c r="E16470" s="87"/>
      <c r="F16470" s="323" t="str">
        <f>+$F$95</f>
        <v>PROMEDIO VALOR ACREDITADO EN SMMLV</v>
      </c>
      <c r="G16470" s="324"/>
      <c r="H16470" s="324"/>
      <c r="I16470" s="324"/>
      <c r="J16470" s="324"/>
      <c r="K16470" s="66"/>
      <c r="L16470" s="88" t="s">
        <v>124</v>
      </c>
    </row>
    <row r="16471" spans="1:12" hidden="1" x14ac:dyDescent="0.3">
      <c r="A16471" s="18" t="str">
        <f>+A16385</f>
        <v>NO</v>
      </c>
      <c r="B16471" s="18"/>
      <c r="E16471" s="89"/>
      <c r="F16471" s="89"/>
      <c r="G16471" s="89"/>
      <c r="H16471" s="89"/>
      <c r="I16471" s="89"/>
      <c r="J16471" s="89"/>
      <c r="K16471" s="89"/>
      <c r="L16471" s="89"/>
    </row>
    <row r="16472" spans="1:12" ht="13" hidden="1" customHeight="1" x14ac:dyDescent="0.3">
      <c r="A16472" s="18" t="str">
        <f>+A16385</f>
        <v>NO</v>
      </c>
      <c r="B16472" s="18"/>
      <c r="E16472" s="69" t="str">
        <f>+$E$97</f>
        <v>3.9.2 EXIGENCIAS MÍNIMAS DE EXPERIENCIA Y FORMACIÓN ACADÉMICA DEL EQUIPO DE TRABAJO</v>
      </c>
      <c r="F16472" s="70"/>
      <c r="G16472" s="70"/>
      <c r="H16472" s="70"/>
      <c r="I16472" s="70"/>
      <c r="J16472" s="70"/>
      <c r="K16472" s="70"/>
      <c r="L16472" s="71"/>
    </row>
    <row r="16473" spans="1:12" hidden="1" x14ac:dyDescent="0.3">
      <c r="A16473" s="18" t="str">
        <f>+A16385</f>
        <v>NO</v>
      </c>
      <c r="B16473" s="18"/>
      <c r="E16473" s="90" t="str">
        <f>+$E$98</f>
        <v>Formulario 8</v>
      </c>
      <c r="F16473" s="315" t="s">
        <v>46</v>
      </c>
      <c r="G16473" s="316"/>
      <c r="H16473" s="317"/>
      <c r="I16473" s="318"/>
      <c r="J16473" s="318"/>
      <c r="K16473" s="318"/>
      <c r="L16473" s="319"/>
    </row>
    <row r="16474" spans="1:12" hidden="1" x14ac:dyDescent="0.3">
      <c r="A16474" s="18" t="str">
        <f>+A16385</f>
        <v>NO</v>
      </c>
      <c r="B16474" s="18"/>
      <c r="E16474" s="91" t="s">
        <v>124</v>
      </c>
      <c r="F16474" s="91" t="str">
        <f>+$F$99</f>
        <v>Director de Interventoría</v>
      </c>
      <c r="G16474" s="91" t="str">
        <f>+$G$99</f>
        <v>Residente de Interventoría</v>
      </c>
      <c r="H16474" s="320"/>
      <c r="I16474" s="321"/>
      <c r="J16474" s="321"/>
      <c r="K16474" s="321"/>
      <c r="L16474" s="322"/>
    </row>
    <row r="16475" spans="1:12" hidden="1" x14ac:dyDescent="0.3">
      <c r="A16475" s="18" t="str">
        <f>+A16385</f>
        <v>NO</v>
      </c>
      <c r="B16475" s="18"/>
      <c r="E16475" s="304" t="str">
        <f>+$E$100</f>
        <v>OBSERVACIONES RESPECTO REQUISITO HABILITANTE DEL PERSONAL CLAVE EVALUABLE</v>
      </c>
      <c r="F16475" s="305"/>
      <c r="G16475" s="305"/>
      <c r="H16475" s="305"/>
      <c r="I16475" s="305"/>
      <c r="J16475" s="305"/>
      <c r="K16475" s="305"/>
      <c r="L16475" s="305"/>
    </row>
    <row r="16476" spans="1:12" hidden="1" x14ac:dyDescent="0.3">
      <c r="A16476" s="18" t="str">
        <f>+A16385</f>
        <v>NO</v>
      </c>
      <c r="B16476" s="18"/>
      <c r="E16476" s="312" t="s">
        <v>124</v>
      </c>
      <c r="F16476" s="313"/>
      <c r="G16476" s="313"/>
      <c r="H16476" s="313"/>
      <c r="I16476" s="313"/>
      <c r="J16476" s="313"/>
      <c r="K16476" s="313"/>
      <c r="L16476" s="314"/>
    </row>
    <row r="16477" spans="1:12" hidden="1" x14ac:dyDescent="0.3">
      <c r="A16477" s="18" t="str">
        <f>+A16385</f>
        <v>NO</v>
      </c>
      <c r="B16477" s="18"/>
      <c r="E16477" s="89"/>
      <c r="F16477" s="89"/>
      <c r="G16477" s="89"/>
      <c r="H16477" s="89"/>
      <c r="I16477" s="89"/>
      <c r="J16477" s="89"/>
      <c r="K16477" s="89"/>
      <c r="L16477" s="89"/>
    </row>
    <row r="16478" spans="1:12" ht="13" hidden="1" customHeight="1" x14ac:dyDescent="0.3">
      <c r="A16478" s="18" t="str">
        <f>+A16385</f>
        <v>NO</v>
      </c>
      <c r="B16478" s="18"/>
      <c r="E16478" s="69" t="str">
        <f>+$E$103</f>
        <v>4.2 EQUIPO DE TRABAJO (Personal Clave Evaluable)</v>
      </c>
      <c r="F16478" s="70"/>
      <c r="G16478" s="70"/>
      <c r="H16478" s="70"/>
      <c r="I16478" s="70"/>
      <c r="J16478" s="70"/>
      <c r="K16478" s="70"/>
      <c r="L16478" s="71"/>
    </row>
    <row r="16479" spans="1:12" ht="23.25" hidden="1" customHeight="1" x14ac:dyDescent="0.3">
      <c r="A16479" s="18" t="str">
        <f>+A16385</f>
        <v>NO</v>
      </c>
      <c r="B16479" s="18"/>
      <c r="E16479" s="90" t="str">
        <f>+$E$104</f>
        <v>Formulario 9</v>
      </c>
      <c r="F16479" s="315" t="s">
        <v>46</v>
      </c>
      <c r="G16479" s="316"/>
      <c r="H16479" s="317"/>
      <c r="I16479" s="318"/>
      <c r="J16479" s="318"/>
      <c r="K16479" s="318"/>
      <c r="L16479" s="319"/>
    </row>
    <row r="16480" spans="1:12" hidden="1" x14ac:dyDescent="0.3">
      <c r="A16480" s="18" t="str">
        <f>+A16385</f>
        <v>NO</v>
      </c>
      <c r="B16480" s="18"/>
      <c r="E16480" s="91" t="s">
        <v>124</v>
      </c>
      <c r="F16480" s="91" t="str">
        <f>+$F$99</f>
        <v>Director de Interventoría</v>
      </c>
      <c r="G16480" s="91" t="str">
        <f>+$G$99</f>
        <v>Residente de Interventoría</v>
      </c>
      <c r="H16480" s="320"/>
      <c r="I16480" s="321"/>
      <c r="J16480" s="321"/>
      <c r="K16480" s="321"/>
      <c r="L16480" s="322"/>
    </row>
    <row r="16481" spans="1:12" hidden="1" x14ac:dyDescent="0.3">
      <c r="A16481" s="18" t="str">
        <f>+A16385</f>
        <v>NO</v>
      </c>
      <c r="B16481" s="18"/>
      <c r="E16481" s="89"/>
      <c r="F16481" s="89"/>
      <c r="G16481" s="89"/>
      <c r="H16481" s="89"/>
      <c r="I16481" s="89"/>
      <c r="J16481" s="89"/>
      <c r="K16481" s="89"/>
      <c r="L16481" s="89"/>
    </row>
    <row r="16482" spans="1:12" hidden="1" x14ac:dyDescent="0.3">
      <c r="A16482" s="1" t="str">
        <f>+A16385</f>
        <v>NO</v>
      </c>
      <c r="E16482" s="92" t="str">
        <f>+E16357</f>
        <v>CRITERIOS DE EVALUACIÓN Y PUNTAJE</v>
      </c>
      <c r="F16482" s="93"/>
      <c r="G16482" s="93"/>
      <c r="H16482" s="93"/>
      <c r="I16482" s="93"/>
      <c r="J16482" s="93"/>
      <c r="K16482" s="94"/>
      <c r="L16482" s="95" t="str">
        <f>+$L$107</f>
        <v>PUNTAJE OBTENIDO</v>
      </c>
    </row>
    <row r="16483" spans="1:12" hidden="1" x14ac:dyDescent="0.3">
      <c r="A16483" s="1" t="str">
        <f>+A16385</f>
        <v>NO</v>
      </c>
      <c r="E16483" s="96" t="str">
        <f>+$E$108</f>
        <v>VALOR</v>
      </c>
      <c r="F16483" s="97" t="str">
        <f>+$F$108</f>
        <v>EQUIPO DE TRABAJO (PERSONAL CLAVE EVALUABLE)</v>
      </c>
      <c r="G16483" s="24"/>
      <c r="H16483" s="24"/>
      <c r="I16483" s="24"/>
      <c r="J16483" s="24"/>
      <c r="K16483" s="24"/>
      <c r="L16483" s="98"/>
    </row>
    <row r="16484" spans="1:12" ht="12.75" hidden="1" customHeight="1" x14ac:dyDescent="0.3">
      <c r="A16484" s="1" t="str">
        <f>+A16385</f>
        <v>NO</v>
      </c>
      <c r="E16484" s="96">
        <f>+$E$109</f>
        <v>5</v>
      </c>
      <c r="F16484" s="307" t="str">
        <f>+$F$109</f>
        <v xml:space="preserve"> Experiencia Específica adicional</v>
      </c>
      <c r="G16484" s="308"/>
      <c r="H16484" s="308"/>
      <c r="I16484" s="308"/>
      <c r="J16484" s="308"/>
      <c r="K16484" s="309"/>
      <c r="L16484" s="99" t="str">
        <f>IFERROR(IF(VLOOKUP(C16385,'R. PUNTAJES'!$C$14:$R$213,'R. PUNTAJES'!$I$10,0)="","",VLOOKUP(C16385,'R. PUNTAJES'!$C$14:$R$213,'R. PUNTAJES'!$I$10,0)),"")</f>
        <v/>
      </c>
    </row>
    <row r="16485" spans="1:12" ht="12.75" hidden="1" customHeight="1" x14ac:dyDescent="0.3">
      <c r="A16485" s="1" t="str">
        <f>+A16385</f>
        <v>NO</v>
      </c>
      <c r="E16485" s="96">
        <f>+$E$110</f>
        <v>5</v>
      </c>
      <c r="F16485" s="307" t="str">
        <f>+$F$110</f>
        <v>Formación Académica adicional</v>
      </c>
      <c r="G16485" s="308"/>
      <c r="H16485" s="308"/>
      <c r="I16485" s="308"/>
      <c r="J16485" s="308"/>
      <c r="K16485" s="309"/>
      <c r="L16485" s="99" t="str">
        <f>IFERROR(IF(VLOOKUP(C16385,'R. PUNTAJES'!$C$14:$R$213,'R. PUNTAJES'!$J$10,0)="","",VLOOKUP(C16385,'R. PUNTAJES'!$C$14:$R$213,'R. PUNTAJES'!$J$10,0)),"")</f>
        <v/>
      </c>
    </row>
    <row r="16486" spans="1:12" hidden="1" x14ac:dyDescent="0.3">
      <c r="A16486" s="18" t="str">
        <f>+A16385</f>
        <v>NO</v>
      </c>
      <c r="B16486" s="18"/>
      <c r="E16486" s="100"/>
      <c r="F16486" s="101" t="str">
        <f>+$F$111</f>
        <v>FACTOR DE SOSTENIBILIDAD</v>
      </c>
      <c r="G16486" s="102"/>
      <c r="H16486" s="102"/>
      <c r="I16486" s="102"/>
      <c r="J16486" s="102"/>
      <c r="K16486" s="102"/>
      <c r="L16486" s="103"/>
    </row>
    <row r="16487" spans="1:12" hidden="1" x14ac:dyDescent="0.3">
      <c r="A16487" s="18" t="str">
        <f>+A16385</f>
        <v>NO</v>
      </c>
      <c r="B16487" s="18"/>
      <c r="E16487" s="104">
        <v>1</v>
      </c>
      <c r="F16487" s="105" t="str">
        <f>+$F$112</f>
        <v>Compromisos Sostenibilidad</v>
      </c>
      <c r="G16487" s="106"/>
      <c r="H16487" s="106"/>
      <c r="I16487" s="106"/>
      <c r="J16487" s="106"/>
      <c r="K16487" s="106"/>
      <c r="L16487" s="107" t="str">
        <f>IFERROR(IF(VLOOKUP(C16385,'R. PUNTAJES'!$C$14:$R$213,'R. PUNTAJES'!$K$10,0)="","",VLOOKUP(C16385,'R. PUNTAJES'!$C$14:$R$213,'R. PUNTAJES'!$K$10,0)),"")</f>
        <v/>
      </c>
    </row>
    <row r="16488" spans="1:12" hidden="1" x14ac:dyDescent="0.3">
      <c r="A16488" s="1" t="str">
        <f>+A16385</f>
        <v>NO</v>
      </c>
      <c r="E16488" s="108"/>
      <c r="F16488" s="109" t="str">
        <f>+$F$113</f>
        <v>APOYO A LA INDUSTRIA NACIONAL</v>
      </c>
      <c r="G16488" s="110"/>
      <c r="H16488" s="110"/>
      <c r="I16488" s="110"/>
      <c r="J16488" s="110"/>
      <c r="K16488" s="110"/>
      <c r="L16488" s="111"/>
    </row>
    <row r="16489" spans="1:12" ht="12.75" hidden="1" customHeight="1" x14ac:dyDescent="0.3">
      <c r="A16489" s="1" t="str">
        <f>+A16385</f>
        <v>NO</v>
      </c>
      <c r="E16489" s="96">
        <v>20</v>
      </c>
      <c r="F16489" s="307" t="str">
        <f>+$F$114</f>
        <v>Promoción de Servicios Nacionales o con Trato Nacional</v>
      </c>
      <c r="G16489" s="308"/>
      <c r="H16489" s="308"/>
      <c r="I16489" s="308"/>
      <c r="J16489" s="308"/>
      <c r="K16489" s="309"/>
      <c r="L16489" s="99" t="str">
        <f>IFERROR(IF(VLOOKUP(C16385,'R. PUNTAJES'!$C$14:$R$213,'R. PUNTAJES'!$L$10,0)="","",
IF(VLOOKUP(C16385,'R. PUNTAJES'!$C$14:$R$213,'R. PUNTAJES'!$L$10,0)=5,0,
VLOOKUP(C16385,'R. PUNTAJES'!$C$14:$R$213,'R. PUNTAJES'!$L$10,0))),"")</f>
        <v/>
      </c>
    </row>
    <row r="16490" spans="1:12" ht="12.75" hidden="1" customHeight="1" x14ac:dyDescent="0.3">
      <c r="A16490" s="1" t="str">
        <f>+A16385</f>
        <v>NO</v>
      </c>
      <c r="E16490" s="96">
        <v>5</v>
      </c>
      <c r="F16490" s="307" t="str">
        <f>+$F$115</f>
        <v>Incorporación de componente nacional en servicios extranjeros</v>
      </c>
      <c r="G16490" s="308"/>
      <c r="H16490" s="308"/>
      <c r="I16490" s="308"/>
      <c r="J16490" s="308"/>
      <c r="K16490" s="309"/>
      <c r="L16490" s="99" t="str">
        <f>IFERROR(IF(VLOOKUP(C16385,'R. PUNTAJES'!$C$14:$R$213,'R. PUNTAJES'!$L$10,0)="","",
IF(VLOOKUP(C16385,'R. PUNTAJES'!$C$14:$R$213,'R. PUNTAJES'!$L$10,0)=20,0,
VLOOKUP(C16385,'R. PUNTAJES'!$C$14:$R$213,'R. PUNTAJES'!$L$10,0))),"")</f>
        <v/>
      </c>
    </row>
    <row r="16491" spans="1:12" hidden="1" x14ac:dyDescent="0.3">
      <c r="A16491" s="1" t="str">
        <f>+A16385</f>
        <v>NO</v>
      </c>
      <c r="E16491" s="112"/>
      <c r="F16491" s="97" t="str">
        <f>+$F$116</f>
        <v>VINCULACIÓN DE PERSONAS CON DISCAPACIDAD</v>
      </c>
      <c r="G16491" s="24"/>
      <c r="H16491" s="24"/>
      <c r="I16491" s="24"/>
      <c r="J16491" s="24"/>
      <c r="K16491" s="24"/>
      <c r="L16491" s="98"/>
    </row>
    <row r="16492" spans="1:12" ht="12.75" hidden="1" customHeight="1" x14ac:dyDescent="0.3">
      <c r="A16492" s="1" t="str">
        <f>+A16385</f>
        <v>NO</v>
      </c>
      <c r="E16492" s="96">
        <v>1</v>
      </c>
      <c r="F16492" s="307" t="str">
        <f>+$F$117</f>
        <v xml:space="preserve">Trabajadores vinculados a la planta de personal </v>
      </c>
      <c r="G16492" s="308"/>
      <c r="H16492" s="308"/>
      <c r="I16492" s="308"/>
      <c r="J16492" s="308"/>
      <c r="K16492" s="309"/>
      <c r="L16492" s="99" t="str">
        <f>IFERROR(IF(VLOOKUP(C16385,'R. PUNTAJES'!$C$14:$R$213,'R. PUNTAJES'!$M$10,0)="","",VLOOKUP(C16385,'R. PUNTAJES'!$C$14:$R$213,'R. PUNTAJES'!$M$10,0)),"")</f>
        <v/>
      </c>
    </row>
    <row r="16493" spans="1:12" hidden="1" x14ac:dyDescent="0.3">
      <c r="A16493" s="1" t="str">
        <f>+A16385</f>
        <v>NO</v>
      </c>
      <c r="E16493" s="112"/>
      <c r="F16493" s="97" t="str">
        <f>+$F$118</f>
        <v>EMPRENDIMIENTOS Y EMPRESAS DE MUJERES</v>
      </c>
      <c r="G16493" s="24"/>
      <c r="H16493" s="24"/>
      <c r="I16493" s="24"/>
      <c r="J16493" s="24"/>
      <c r="K16493" s="24"/>
      <c r="L16493" s="98"/>
    </row>
    <row r="16494" spans="1:12" ht="13" hidden="1" customHeight="1" x14ac:dyDescent="0.3">
      <c r="A16494" s="1" t="str">
        <f>+A16385</f>
        <v>NO</v>
      </c>
      <c r="E16494" s="96">
        <v>0.25</v>
      </c>
      <c r="F16494" s="307" t="str">
        <f>+$F$119</f>
        <v>Emprendimientos y empresas de mujeres</v>
      </c>
      <c r="G16494" s="308"/>
      <c r="H16494" s="308"/>
      <c r="I16494" s="308"/>
      <c r="J16494" s="308"/>
      <c r="K16494" s="309"/>
      <c r="L16494" s="113" t="str">
        <f>IFERROR(IF(VLOOKUP(C16385,'R. PUNTAJES'!$C$14:$R$213,'R. PUNTAJES'!$N$10,0)="","",VLOOKUP(C16385,'R. PUNTAJES'!$C$14:$R$213,'R. PUNTAJES'!$N$10,0)),"")</f>
        <v/>
      </c>
    </row>
    <row r="16495" spans="1:12" hidden="1" x14ac:dyDescent="0.3">
      <c r="A16495" s="18" t="str">
        <f>+A16496</f>
        <v>NO</v>
      </c>
      <c r="B16495" s="18"/>
      <c r="E16495" s="112"/>
      <c r="F16495" s="97" t="str">
        <f>+$F$120</f>
        <v>MIPYME</v>
      </c>
      <c r="G16495" s="24"/>
      <c r="H16495" s="24"/>
      <c r="I16495" s="24"/>
      <c r="J16495" s="24"/>
      <c r="K16495" s="24"/>
      <c r="L16495" s="98"/>
    </row>
    <row r="16496" spans="1:12" hidden="1" x14ac:dyDescent="0.3">
      <c r="A16496" s="18" t="str">
        <f>+IF(E16496=0,"NO",1)</f>
        <v>NO</v>
      </c>
      <c r="B16496" s="18"/>
      <c r="E16496" s="96">
        <v>0</v>
      </c>
      <c r="F16496" s="307" t="str">
        <f>+$F$121</f>
        <v>Mipyme</v>
      </c>
      <c r="G16496" s="308"/>
      <c r="H16496" s="308"/>
      <c r="I16496" s="308"/>
      <c r="J16496" s="308"/>
      <c r="K16496" s="309"/>
      <c r="L16496" s="113" t="str">
        <f>IFERROR(IF(VLOOKUP(C16385,'R. PUNTAJES'!$C$14:$R$213,'R. PUNTAJES'!$O$10,0)="","",VLOOKUP(C16385,'R. PUNTAJES'!$C$14:$R$213,'R. PUNTAJES'!$O$10,0)),"")</f>
        <v/>
      </c>
    </row>
    <row r="16497" spans="1:16" hidden="1" x14ac:dyDescent="0.3">
      <c r="A16497" s="1" t="str">
        <f>+A16385</f>
        <v>NO</v>
      </c>
      <c r="E16497" s="112"/>
      <c r="F16497" s="97" t="str">
        <f>+$F$122</f>
        <v>EXPERIENCIA DEL PROPONENTE</v>
      </c>
      <c r="G16497" s="24"/>
      <c r="H16497" s="24"/>
      <c r="I16497" s="24"/>
      <c r="J16497" s="24"/>
      <c r="K16497" s="24"/>
      <c r="L16497" s="98"/>
    </row>
    <row r="16498" spans="1:16" hidden="1" x14ac:dyDescent="0.3">
      <c r="A16498" s="1" t="str">
        <f>+A16385</f>
        <v>NO</v>
      </c>
      <c r="E16498" s="96">
        <v>59.5</v>
      </c>
      <c r="F16498" s="307" t="str">
        <f>+$F$123</f>
        <v>mediana con valor absoluto</v>
      </c>
      <c r="G16498" s="308"/>
      <c r="H16498" s="308"/>
      <c r="I16498" s="308"/>
      <c r="J16498" s="308"/>
      <c r="K16498" s="309"/>
      <c r="L16498" s="113" t="str">
        <f>IFERROR(IF(VLOOKUP(C16385,'R. PUNTAJES'!$C$14:$R$213,'R. PUNTAJES'!$R$10,0)="","",VLOOKUP(C16385,'R. PUNTAJES'!$C$14:$R$213,'R. PUNTAJES'!$R$10,0)),"")</f>
        <v/>
      </c>
    </row>
    <row r="16499" spans="1:16" hidden="1" x14ac:dyDescent="0.3">
      <c r="A16499" s="1" t="str">
        <f>+A16385</f>
        <v>NO</v>
      </c>
      <c r="E16499" s="112"/>
      <c r="F16499" s="97" t="str">
        <f>+$F$124</f>
        <v>MULTAS</v>
      </c>
      <c r="G16499" s="24"/>
      <c r="H16499" s="24"/>
      <c r="I16499" s="24"/>
      <c r="J16499" s="24"/>
      <c r="K16499" s="24"/>
      <c r="L16499" s="98"/>
    </row>
    <row r="16500" spans="1:16" ht="12.75" hidden="1" customHeight="1" x14ac:dyDescent="0.3">
      <c r="A16500" s="1" t="str">
        <f>+A16385</f>
        <v>NO</v>
      </c>
      <c r="E16500" s="96">
        <v>-2</v>
      </c>
      <c r="F16500" s="307" t="str">
        <f>+$F$125</f>
        <v>Una o más multas o cláusulas penales durante el último año</v>
      </c>
      <c r="G16500" s="310"/>
      <c r="H16500" s="310"/>
      <c r="I16500" s="310"/>
      <c r="J16500" s="310"/>
      <c r="K16500" s="311"/>
      <c r="L16500" s="99" t="str">
        <f>IFERROR(IF(VLOOKUP(C16385,'R. PUNTAJES'!$C$14:$R$213,'R. PUNTAJES'!$Q$10,0)="","",VLOOKUP(C16385,'R. PUNTAJES'!$C$14:$R$213,'R. PUNTAJES'!$Q$10,0)),"")</f>
        <v/>
      </c>
    </row>
    <row r="16501" spans="1:16" hidden="1" x14ac:dyDescent="0.3">
      <c r="A16501" s="1" t="str">
        <f>+A16385</f>
        <v>NO</v>
      </c>
      <c r="E16501" s="112"/>
      <c r="F16501" s="97" t="str">
        <f>+$F$126</f>
        <v>OBRAS INCONCLUSAS</v>
      </c>
      <c r="G16501" s="24"/>
      <c r="H16501" s="24"/>
      <c r="I16501" s="24"/>
      <c r="J16501" s="24"/>
      <c r="K16501" s="24"/>
      <c r="L16501" s="98"/>
    </row>
    <row r="16502" spans="1:16" hidden="1" x14ac:dyDescent="0.3">
      <c r="A16502" s="1" t="str">
        <f>+A16385</f>
        <v>NO</v>
      </c>
      <c r="E16502" s="96">
        <v>-1</v>
      </c>
      <c r="F16502" s="301" t="str">
        <f>+$F$127</f>
        <v>Anotación vigente de obra civil inconclusa</v>
      </c>
      <c r="G16502" s="302"/>
      <c r="H16502" s="302"/>
      <c r="I16502" s="302"/>
      <c r="J16502" s="302"/>
      <c r="K16502" s="303"/>
      <c r="L16502" s="99" t="str">
        <f>IFERROR(IF(VLOOKUP(C16385,'R. PUNTAJES'!$C$14:$R$213,'R. PUNTAJES'!$P$10,0)="","",VLOOKUP(C16385,'R. PUNTAJES'!$C$14:$R$213,'R. PUNTAJES'!$P$10,0)),"")</f>
        <v/>
      </c>
    </row>
    <row r="16503" spans="1:16" ht="7.5" hidden="1" customHeight="1" x14ac:dyDescent="0.3">
      <c r="A16503" s="1" t="str">
        <f>+A16385</f>
        <v>NO</v>
      </c>
      <c r="E16503" s="114"/>
      <c r="F16503" s="45"/>
      <c r="G16503" s="45"/>
      <c r="H16503" s="45"/>
      <c r="I16503" s="45"/>
      <c r="J16503" s="45"/>
      <c r="K16503" s="45"/>
      <c r="L16503" s="48"/>
    </row>
    <row r="16504" spans="1:16" hidden="1" x14ac:dyDescent="0.3">
      <c r="A16504" s="1" t="str">
        <f>+A16385</f>
        <v>NO</v>
      </c>
      <c r="E16504" s="115" t="str">
        <f>+$E$129</f>
        <v>PUNTAJE TOTAL</v>
      </c>
      <c r="F16504" s="116"/>
      <c r="G16504" s="116"/>
      <c r="H16504" s="116"/>
      <c r="I16504" s="116"/>
      <c r="J16504" s="116"/>
      <c r="K16504" s="117"/>
      <c r="L16504" s="118">
        <f>IFERROR(IF(VLOOKUP(C16385,'R. PUNTAJES'!$C$14:$R$213,'R. PUNTAJES'!$H$10,0)="RECHAZO","",SUM(L16484:L16502)),"")</f>
        <v>0</v>
      </c>
    </row>
    <row r="16505" spans="1:16" hidden="1" x14ac:dyDescent="0.3">
      <c r="A16505" s="1" t="str">
        <f>+A16385</f>
        <v>NO</v>
      </c>
      <c r="E16505" s="304" t="str">
        <f>+$E$130</f>
        <v>OBSERVACIONES RESPECTO A PUNTAJES</v>
      </c>
      <c r="F16505" s="305"/>
      <c r="G16505" s="305"/>
      <c r="H16505" s="305"/>
      <c r="I16505" s="305"/>
      <c r="J16505" s="305"/>
      <c r="K16505" s="305"/>
      <c r="L16505" s="305"/>
    </row>
    <row r="16506" spans="1:16" ht="12" hidden="1" customHeight="1" x14ac:dyDescent="0.3">
      <c r="A16506" s="1" t="str">
        <f>+A16385</f>
        <v>NO</v>
      </c>
      <c r="E16506" s="306" t="s">
        <v>124</v>
      </c>
      <c r="F16506" s="305"/>
      <c r="G16506" s="305"/>
      <c r="H16506" s="305"/>
      <c r="I16506" s="305"/>
      <c r="J16506" s="305"/>
      <c r="K16506" s="305"/>
      <c r="L16506" s="305"/>
      <c r="N16506" s="119"/>
      <c r="O16506" s="119"/>
      <c r="P16506" s="120"/>
    </row>
    <row r="16507" spans="1:16" ht="3" hidden="1" customHeight="1" x14ac:dyDescent="0.3">
      <c r="A16507" s="1" t="str">
        <f>+A16386</f>
        <v>NO</v>
      </c>
      <c r="E16507" s="121"/>
      <c r="F16507" s="122"/>
      <c r="G16507" s="122"/>
      <c r="H16507" s="122"/>
      <c r="I16507" s="122"/>
      <c r="J16507" s="122"/>
      <c r="K16507" s="122"/>
      <c r="L16507" s="123"/>
    </row>
    <row r="16508" spans="1:16" hidden="1" x14ac:dyDescent="0.3">
      <c r="A16508" s="1" t="str">
        <f>+IF(OR(C16510=""),"NO",1)</f>
        <v>NO</v>
      </c>
      <c r="E16508" s="346"/>
      <c r="F16508" s="347"/>
      <c r="G16508" s="347"/>
      <c r="H16508" s="347"/>
      <c r="I16508" s="347"/>
      <c r="J16508" s="347"/>
      <c r="K16508" s="347"/>
      <c r="L16508" s="347"/>
    </row>
    <row r="16509" spans="1:16" ht="4.5" hidden="1" customHeight="1" x14ac:dyDescent="0.3">
      <c r="A16509" s="1" t="str">
        <f>+A16510</f>
        <v>NO</v>
      </c>
      <c r="E16509" s="15"/>
      <c r="F16509" s="16"/>
      <c r="G16509" s="16"/>
      <c r="H16509" s="16"/>
      <c r="I16509" s="16"/>
      <c r="J16509" s="16"/>
      <c r="K16509" s="16"/>
      <c r="L16509" s="17"/>
    </row>
    <row r="16510" spans="1:16" ht="15.75" hidden="1" customHeight="1" x14ac:dyDescent="0.3">
      <c r="A16510" s="1" t="str">
        <f>+IF(OR(C16510=""),"NO",1)</f>
        <v>NO</v>
      </c>
      <c r="B16510" s="1">
        <f>1+MAX($B$1:B16509)</f>
        <v>133</v>
      </c>
      <c r="C16510" s="18" t="s">
        <v>124</v>
      </c>
      <c r="E16510" s="19" t="s">
        <v>124</v>
      </c>
      <c r="F16510" s="20"/>
      <c r="G16510" s="20"/>
      <c r="H16510" s="20"/>
      <c r="I16510" s="21"/>
      <c r="J16510" s="20"/>
      <c r="K16510" s="21"/>
      <c r="L16510" s="22"/>
    </row>
    <row r="16511" spans="1:16" hidden="1" x14ac:dyDescent="0.3">
      <c r="A16511" s="1" t="str">
        <f>A16510</f>
        <v>NO</v>
      </c>
      <c r="E16511" s="23" t="str">
        <f>+$E$11</f>
        <v>Integrantes</v>
      </c>
      <c r="F16511" s="24"/>
      <c r="G16511" s="24"/>
      <c r="H16511" s="24"/>
      <c r="I16511" s="24"/>
      <c r="J16511" s="24"/>
      <c r="K16511" s="25" t="str">
        <f>+$K$11</f>
        <v>Nit</v>
      </c>
      <c r="L16511" s="26" t="str">
        <f>+$L$11</f>
        <v>Part.</v>
      </c>
    </row>
    <row r="16512" spans="1:16" hidden="1" x14ac:dyDescent="0.3">
      <c r="A16512" s="1" t="str">
        <f>+A16511</f>
        <v>NO</v>
      </c>
      <c r="C16512" s="1" t="s">
        <v>124</v>
      </c>
      <c r="E16512" s="27" t="s">
        <v>124</v>
      </c>
      <c r="F16512" s="28"/>
      <c r="G16512" s="28"/>
      <c r="H16512" s="28"/>
      <c r="I16512" s="28"/>
      <c r="J16512" s="28"/>
      <c r="K16512" s="29" t="s">
        <v>124</v>
      </c>
      <c r="L16512" s="30" t="s">
        <v>124</v>
      </c>
    </row>
    <row r="16513" spans="1:12" hidden="1" x14ac:dyDescent="0.3">
      <c r="A16513" s="18" t="str">
        <f>+IF(OR(C16513=""),"NO",1)</f>
        <v>NO</v>
      </c>
      <c r="B16513" s="18"/>
      <c r="C16513" s="1" t="s">
        <v>124</v>
      </c>
      <c r="E16513" s="31" t="s">
        <v>124</v>
      </c>
      <c r="F16513" s="32"/>
      <c r="G16513" s="32"/>
      <c r="H16513" s="32"/>
      <c r="I16513" s="32"/>
      <c r="J16513" s="32"/>
      <c r="K16513" s="33" t="s">
        <v>124</v>
      </c>
      <c r="L16513" s="34" t="s">
        <v>124</v>
      </c>
    </row>
    <row r="16514" spans="1:12" hidden="1" x14ac:dyDescent="0.3">
      <c r="A16514" s="18" t="str">
        <f>+IF(OR(C16514=""),"NO",1)</f>
        <v>NO</v>
      </c>
      <c r="B16514" s="18"/>
      <c r="C16514" s="1" t="s">
        <v>124</v>
      </c>
      <c r="E16514" s="31" t="s">
        <v>124</v>
      </c>
      <c r="F16514" s="32"/>
      <c r="G16514" s="32"/>
      <c r="H16514" s="32"/>
      <c r="I16514" s="32"/>
      <c r="J16514" s="32"/>
      <c r="K16514" s="33" t="s">
        <v>124</v>
      </c>
      <c r="L16514" s="34" t="s">
        <v>124</v>
      </c>
    </row>
    <row r="16515" spans="1:12" hidden="1" x14ac:dyDescent="0.3">
      <c r="A16515" s="18" t="str">
        <f>+IF(OR(C16515=""),"NO",1)</f>
        <v>NO</v>
      </c>
      <c r="B16515" s="18"/>
      <c r="C16515" s="1" t="s">
        <v>124</v>
      </c>
      <c r="E16515" s="31" t="s">
        <v>13</v>
      </c>
      <c r="F16515" s="32"/>
      <c r="G16515" s="32"/>
      <c r="H16515" s="32"/>
      <c r="I16515" s="32"/>
      <c r="J16515" s="32"/>
      <c r="K16515" s="33"/>
      <c r="L16515" s="34"/>
    </row>
    <row r="16516" spans="1:12" hidden="1" x14ac:dyDescent="0.3">
      <c r="A16516" s="18" t="str">
        <f>+IF(OR(C16516=""),"NO",1)</f>
        <v>NO</v>
      </c>
      <c r="B16516" s="18"/>
      <c r="C16516" s="1" t="s">
        <v>124</v>
      </c>
      <c r="E16516" s="31" t="s">
        <v>13</v>
      </c>
      <c r="F16516" s="32"/>
      <c r="G16516" s="32"/>
      <c r="H16516" s="32"/>
      <c r="I16516" s="32"/>
      <c r="J16516" s="32"/>
      <c r="K16516" s="33"/>
      <c r="L16516" s="34"/>
    </row>
    <row r="16517" spans="1:12" hidden="1" x14ac:dyDescent="0.3">
      <c r="A16517" s="18" t="str">
        <f>+IF(OR(C16517=""),"NO",1)</f>
        <v>NO</v>
      </c>
      <c r="B16517" s="18"/>
      <c r="C16517" s="1" t="s">
        <v>124</v>
      </c>
      <c r="E16517" s="35" t="s">
        <v>13</v>
      </c>
      <c r="F16517" s="36"/>
      <c r="G16517" s="36"/>
      <c r="H16517" s="36"/>
      <c r="I16517" s="36"/>
      <c r="J16517" s="36"/>
      <c r="K16517" s="37"/>
      <c r="L16517" s="38"/>
    </row>
    <row r="16518" spans="1:12" ht="5.15" hidden="1" customHeight="1" x14ac:dyDescent="0.3">
      <c r="A16518" s="1" t="str">
        <f>+A16510</f>
        <v>NO</v>
      </c>
      <c r="E16518" s="39"/>
      <c r="F16518" s="39"/>
      <c r="G16518" s="39"/>
      <c r="H16518" s="39"/>
      <c r="I16518" s="39"/>
      <c r="J16518" s="39"/>
      <c r="K16518" s="39"/>
      <c r="L16518" s="39"/>
    </row>
    <row r="16519" spans="1:12" ht="15.75" hidden="1" customHeight="1" x14ac:dyDescent="0.3">
      <c r="A16519" s="1" t="str">
        <f>+A16510</f>
        <v>NO</v>
      </c>
      <c r="E16519" s="40" t="str">
        <f>+$E$19</f>
        <v>RESULTADO DE EVALUACIÓN TÉCNICA</v>
      </c>
      <c r="F16519" s="41"/>
      <c r="G16519" s="41"/>
      <c r="H16519" s="41"/>
      <c r="I16519" s="41"/>
      <c r="J16519" s="41"/>
      <c r="K16519" s="41"/>
      <c r="L16519" s="42"/>
    </row>
    <row r="16520" spans="1:12" hidden="1" x14ac:dyDescent="0.3">
      <c r="A16520" s="1" t="str">
        <f>+A16510</f>
        <v>NO</v>
      </c>
      <c r="E16520" s="43"/>
      <c r="F16520" s="44" t="str">
        <f>+$F$20</f>
        <v>Experiencia</v>
      </c>
      <c r="G16520" s="45"/>
      <c r="H16520" s="45"/>
      <c r="I16520" s="45"/>
      <c r="J16520" s="45"/>
      <c r="K16520" s="46"/>
      <c r="L16520" s="47" t="s">
        <v>124</v>
      </c>
    </row>
    <row r="16521" spans="1:12" hidden="1" x14ac:dyDescent="0.3">
      <c r="A16521" s="1" t="str">
        <f>+A16510</f>
        <v>NO</v>
      </c>
      <c r="E16521" s="348" t="str">
        <f>+$E$21</f>
        <v>OBSERVACIONES RESPECTO A LA EVALUACIÓN DE EXPERIENCIA</v>
      </c>
      <c r="F16521" s="308"/>
      <c r="G16521" s="308"/>
      <c r="H16521" s="308"/>
      <c r="I16521" s="308"/>
      <c r="J16521" s="308"/>
      <c r="K16521" s="308"/>
      <c r="L16521" s="349"/>
    </row>
    <row r="16522" spans="1:12" hidden="1" x14ac:dyDescent="0.3">
      <c r="A16522" s="1" t="str">
        <f>+A16510</f>
        <v>NO</v>
      </c>
      <c r="E16522" s="350" t="s">
        <v>124</v>
      </c>
      <c r="F16522" s="351"/>
      <c r="G16522" s="351"/>
      <c r="H16522" s="351"/>
      <c r="I16522" s="351"/>
      <c r="J16522" s="351"/>
      <c r="K16522" s="351"/>
      <c r="L16522" s="352"/>
    </row>
    <row r="16523" spans="1:12" ht="5.15" hidden="1" customHeight="1" x14ac:dyDescent="0.3">
      <c r="A16523" s="1" t="str">
        <f>+A16510</f>
        <v>NO</v>
      </c>
      <c r="E16523" s="39"/>
      <c r="F16523" s="39"/>
      <c r="G16523" s="39"/>
      <c r="H16523" s="39"/>
      <c r="I16523" s="39"/>
      <c r="J16523" s="39"/>
      <c r="K16523" s="39"/>
      <c r="L16523" s="39"/>
    </row>
    <row r="16524" spans="1:12" ht="12.75" hidden="1" customHeight="1" x14ac:dyDescent="0.3">
      <c r="A16524" s="1" t="str">
        <f>+A16510</f>
        <v>NO</v>
      </c>
      <c r="E16524" s="40" t="str">
        <f>+$E$24</f>
        <v>EXPERIENCIA HABILITANTE: CONTRATOS PRESENTADOS</v>
      </c>
      <c r="F16524" s="41"/>
      <c r="G16524" s="41"/>
      <c r="H16524" s="41"/>
      <c r="I16524" s="41"/>
      <c r="J16524" s="41"/>
      <c r="K16524" s="41"/>
      <c r="L16524" s="42"/>
    </row>
    <row r="16525" spans="1:12" ht="8.5" hidden="1" customHeight="1" x14ac:dyDescent="0.3">
      <c r="A16525" s="1" t="str">
        <f>+A16510</f>
        <v>NO</v>
      </c>
      <c r="E16525" s="49"/>
      <c r="F16525" s="50"/>
      <c r="G16525" s="51"/>
      <c r="H16525" s="51"/>
      <c r="I16525" s="51"/>
      <c r="J16525" s="51"/>
      <c r="K16525" s="51"/>
      <c r="L16525" s="52"/>
    </row>
    <row r="16526" spans="1:12" hidden="1" x14ac:dyDescent="0.3">
      <c r="A16526" s="18" t="str">
        <f>+IF(OR(C16526=""),"NO",1)</f>
        <v>NO</v>
      </c>
      <c r="B16526" s="18"/>
      <c r="C16526" s="1" t="s">
        <v>124</v>
      </c>
      <c r="E16526" s="329">
        <v>1</v>
      </c>
      <c r="F16526" s="53" t="str">
        <f>+$F$26</f>
        <v>OBJETO</v>
      </c>
      <c r="G16526" s="332" t="s">
        <v>124</v>
      </c>
      <c r="H16526" s="333"/>
      <c r="I16526" s="333"/>
      <c r="J16526" s="333"/>
      <c r="K16526" s="333"/>
      <c r="L16526" s="334"/>
    </row>
    <row r="16527" spans="1:12" hidden="1" x14ac:dyDescent="0.3">
      <c r="A16527" s="18" t="str">
        <f>+IF(OR(C16526=""),"NO",1)</f>
        <v>NO</v>
      </c>
      <c r="B16527" s="18"/>
      <c r="E16527" s="330"/>
      <c r="F16527" s="54" t="str">
        <f>+$F$27</f>
        <v>CONTRATANTE</v>
      </c>
      <c r="G16527" s="335" t="s">
        <v>124</v>
      </c>
      <c r="H16527" s="310"/>
      <c r="I16527" s="310"/>
      <c r="J16527" s="310"/>
      <c r="K16527" s="310"/>
      <c r="L16527" s="336"/>
    </row>
    <row r="16528" spans="1:12" hidden="1" x14ac:dyDescent="0.3">
      <c r="A16528" s="18" t="str">
        <f>+IF(OR(C16526=""),"NO",1)</f>
        <v>NO</v>
      </c>
      <c r="B16528" s="18"/>
      <c r="E16528" s="330"/>
      <c r="F16528" s="54" t="str">
        <f>+$F$28</f>
        <v>APORTANTE</v>
      </c>
      <c r="G16528" s="337" t="s">
        <v>124</v>
      </c>
      <c r="H16528" s="338"/>
      <c r="I16528" s="338"/>
      <c r="J16528" s="338"/>
      <c r="K16528" s="338"/>
      <c r="L16528" s="339"/>
    </row>
    <row r="16529" spans="1:12" hidden="1" x14ac:dyDescent="0.3">
      <c r="A16529" s="18" t="str">
        <f>+IF(OR(C16526=""),"NO",1)</f>
        <v>NO</v>
      </c>
      <c r="B16529" s="18"/>
      <c r="E16529" s="330"/>
      <c r="F16529" s="54" t="str">
        <f>+$F$29</f>
        <v>VALOR /SMMLV)</v>
      </c>
      <c r="G16529" s="55" t="s">
        <v>124</v>
      </c>
      <c r="H16529" s="56" t="str">
        <f>+$H$29</f>
        <v>% PART..</v>
      </c>
      <c r="I16529" s="57" t="s">
        <v>124</v>
      </c>
      <c r="J16529" s="58" t="str">
        <f>+$J$29</f>
        <v>VALOR ACREDITADO</v>
      </c>
      <c r="K16529" s="59"/>
      <c r="L16529" s="47" t="s">
        <v>124</v>
      </c>
    </row>
    <row r="16530" spans="1:12" hidden="1" x14ac:dyDescent="0.3">
      <c r="A16530" s="18" t="str">
        <f>+IF(OR(C16526=""),"NO",1)</f>
        <v>NO</v>
      </c>
      <c r="B16530" s="18"/>
      <c r="E16530" s="330"/>
      <c r="F16530" s="60" t="str">
        <f>+$F$30</f>
        <v>EXPERIENCIA APORTADA</v>
      </c>
      <c r="G16530" s="340" t="s">
        <v>124</v>
      </c>
      <c r="H16530" s="341"/>
      <c r="I16530" s="341"/>
      <c r="J16530" s="341"/>
      <c r="K16530" s="341"/>
      <c r="L16530" s="342"/>
    </row>
    <row r="16531" spans="1:12" hidden="1" x14ac:dyDescent="0.3">
      <c r="A16531" s="18" t="str">
        <f>+IF(OR(C16526=""),"NO",1)</f>
        <v>NO</v>
      </c>
      <c r="B16531" s="18"/>
      <c r="E16531" s="331"/>
      <c r="F16531" s="62" t="str">
        <f>+$F$31</f>
        <v>OBSERVACIÓN</v>
      </c>
      <c r="G16531" s="343" t="s">
        <v>124</v>
      </c>
      <c r="H16531" s="344"/>
      <c r="I16531" s="344"/>
      <c r="J16531" s="344"/>
      <c r="K16531" s="344"/>
      <c r="L16531" s="345"/>
    </row>
    <row r="16532" spans="1:12" ht="8.5" hidden="1" customHeight="1" x14ac:dyDescent="0.3">
      <c r="A16532" s="18" t="str">
        <f>+IF(OR(C16526=""),"NO",1)</f>
        <v>NO</v>
      </c>
      <c r="B16532" s="18"/>
      <c r="E16532" s="49"/>
      <c r="F16532" s="50"/>
      <c r="G16532" s="51"/>
      <c r="H16532" s="51"/>
      <c r="I16532" s="51"/>
      <c r="J16532" s="51"/>
      <c r="K16532" s="51"/>
      <c r="L16532" s="52"/>
    </row>
    <row r="16533" spans="1:12" hidden="1" x14ac:dyDescent="0.3">
      <c r="A16533" s="18" t="str">
        <f t="shared" ref="A16533" si="5544">+IF(OR(C16533=""),"NO",1)</f>
        <v>NO</v>
      </c>
      <c r="B16533" s="18"/>
      <c r="C16533" s="1" t="s">
        <v>124</v>
      </c>
      <c r="E16533" s="329">
        <v>2</v>
      </c>
      <c r="F16533" s="53" t="str">
        <f>+$F$26</f>
        <v>OBJETO</v>
      </c>
      <c r="G16533" s="332" t="s">
        <v>124</v>
      </c>
      <c r="H16533" s="333"/>
      <c r="I16533" s="333"/>
      <c r="J16533" s="333"/>
      <c r="K16533" s="333"/>
      <c r="L16533" s="334"/>
    </row>
    <row r="16534" spans="1:12" hidden="1" x14ac:dyDescent="0.3">
      <c r="A16534" s="18" t="str">
        <f t="shared" ref="A16534" si="5545">+IF(OR(C16533=""),"NO",1)</f>
        <v>NO</v>
      </c>
      <c r="B16534" s="18"/>
      <c r="E16534" s="330"/>
      <c r="F16534" s="54" t="str">
        <f>+$F$27</f>
        <v>CONTRATANTE</v>
      </c>
      <c r="G16534" s="335" t="s">
        <v>124</v>
      </c>
      <c r="H16534" s="310"/>
      <c r="I16534" s="310"/>
      <c r="J16534" s="310"/>
      <c r="K16534" s="310"/>
      <c r="L16534" s="336"/>
    </row>
    <row r="16535" spans="1:12" hidden="1" x14ac:dyDescent="0.3">
      <c r="A16535" s="18" t="str">
        <f t="shared" ref="A16535" si="5546">+IF(OR(C16533=""),"NO",1)</f>
        <v>NO</v>
      </c>
      <c r="B16535" s="18"/>
      <c r="E16535" s="330"/>
      <c r="F16535" s="54" t="str">
        <f>+$F$28</f>
        <v>APORTANTE</v>
      </c>
      <c r="G16535" s="337" t="s">
        <v>124</v>
      </c>
      <c r="H16535" s="338"/>
      <c r="I16535" s="338"/>
      <c r="J16535" s="338"/>
      <c r="K16535" s="338"/>
      <c r="L16535" s="339"/>
    </row>
    <row r="16536" spans="1:12" hidden="1" x14ac:dyDescent="0.3">
      <c r="A16536" s="18" t="str">
        <f t="shared" ref="A16536" si="5547">+IF(OR(C16533=""),"NO",1)</f>
        <v>NO</v>
      </c>
      <c r="B16536" s="18"/>
      <c r="E16536" s="330"/>
      <c r="F16536" s="54" t="str">
        <f>+$F$29</f>
        <v>VALOR /SMMLV)</v>
      </c>
      <c r="G16536" s="55" t="s">
        <v>124</v>
      </c>
      <c r="H16536" s="56" t="str">
        <f>+$H$29</f>
        <v>% PART..</v>
      </c>
      <c r="I16536" s="57" t="s">
        <v>124</v>
      </c>
      <c r="J16536" s="58" t="str">
        <f>+$J$29</f>
        <v>VALOR ACREDITADO</v>
      </c>
      <c r="K16536" s="59"/>
      <c r="L16536" s="47" t="s">
        <v>124</v>
      </c>
    </row>
    <row r="16537" spans="1:12" hidden="1" x14ac:dyDescent="0.3">
      <c r="A16537" s="18" t="str">
        <f t="shared" ref="A16537" si="5548">+IF(OR(C16533=""),"NO",1)</f>
        <v>NO</v>
      </c>
      <c r="B16537" s="18"/>
      <c r="E16537" s="330"/>
      <c r="F16537" s="60" t="str">
        <f>+$F$30</f>
        <v>EXPERIENCIA APORTADA</v>
      </c>
      <c r="G16537" s="340" t="s">
        <v>124</v>
      </c>
      <c r="H16537" s="341"/>
      <c r="I16537" s="341"/>
      <c r="J16537" s="341"/>
      <c r="K16537" s="341"/>
      <c r="L16537" s="342"/>
    </row>
    <row r="16538" spans="1:12" hidden="1" x14ac:dyDescent="0.3">
      <c r="A16538" s="18" t="str">
        <f t="shared" ref="A16538" si="5549">+IF(OR(C16533=""),"NO",1)</f>
        <v>NO</v>
      </c>
      <c r="B16538" s="18"/>
      <c r="E16538" s="331"/>
      <c r="F16538" s="62" t="str">
        <f>+$F$31</f>
        <v>OBSERVACIÓN</v>
      </c>
      <c r="G16538" s="343" t="s">
        <v>124</v>
      </c>
      <c r="H16538" s="344"/>
      <c r="I16538" s="344"/>
      <c r="J16538" s="344"/>
      <c r="K16538" s="344"/>
      <c r="L16538" s="345"/>
    </row>
    <row r="16539" spans="1:12" ht="8.5" hidden="1" customHeight="1" x14ac:dyDescent="0.3">
      <c r="A16539" s="18" t="str">
        <f t="shared" ref="A16539" si="5550">+IF(OR(C16533=""),"NO",1)</f>
        <v>NO</v>
      </c>
      <c r="B16539" s="18"/>
      <c r="E16539" s="49"/>
      <c r="F16539" s="50"/>
      <c r="G16539" s="51"/>
      <c r="H16539" s="51"/>
      <c r="I16539" s="51"/>
      <c r="J16539" s="51"/>
      <c r="K16539" s="51"/>
      <c r="L16539" s="52"/>
    </row>
    <row r="16540" spans="1:12" hidden="1" x14ac:dyDescent="0.3">
      <c r="A16540" s="18" t="str">
        <f t="shared" ref="A16540" si="5551">+IF(OR(C16540=""),"NO",1)</f>
        <v>NO</v>
      </c>
      <c r="B16540" s="18"/>
      <c r="C16540" s="1" t="s">
        <v>124</v>
      </c>
      <c r="E16540" s="329">
        <v>3</v>
      </c>
      <c r="F16540" s="53" t="str">
        <f>+$F$26</f>
        <v>OBJETO</v>
      </c>
      <c r="G16540" s="332" t="s">
        <v>124</v>
      </c>
      <c r="H16540" s="333"/>
      <c r="I16540" s="333"/>
      <c r="J16540" s="333"/>
      <c r="K16540" s="333"/>
      <c r="L16540" s="334"/>
    </row>
    <row r="16541" spans="1:12" hidden="1" x14ac:dyDescent="0.3">
      <c r="A16541" s="18" t="str">
        <f t="shared" ref="A16541" si="5552">+IF(OR(C16540=""),"NO",1)</f>
        <v>NO</v>
      </c>
      <c r="B16541" s="18"/>
      <c r="E16541" s="330"/>
      <c r="F16541" s="54" t="str">
        <f>+$F$27</f>
        <v>CONTRATANTE</v>
      </c>
      <c r="G16541" s="335" t="s">
        <v>124</v>
      </c>
      <c r="H16541" s="310"/>
      <c r="I16541" s="310"/>
      <c r="J16541" s="310"/>
      <c r="K16541" s="310"/>
      <c r="L16541" s="336"/>
    </row>
    <row r="16542" spans="1:12" hidden="1" x14ac:dyDescent="0.3">
      <c r="A16542" s="18" t="str">
        <f t="shared" ref="A16542" si="5553">+IF(OR(C16540=""),"NO",1)</f>
        <v>NO</v>
      </c>
      <c r="B16542" s="18"/>
      <c r="E16542" s="330"/>
      <c r="F16542" s="54" t="str">
        <f>+$F$28</f>
        <v>APORTANTE</v>
      </c>
      <c r="G16542" s="337" t="s">
        <v>124</v>
      </c>
      <c r="H16542" s="338"/>
      <c r="I16542" s="338"/>
      <c r="J16542" s="338"/>
      <c r="K16542" s="338"/>
      <c r="L16542" s="339"/>
    </row>
    <row r="16543" spans="1:12" hidden="1" x14ac:dyDescent="0.3">
      <c r="A16543" s="18" t="str">
        <f t="shared" ref="A16543" si="5554">+IF(OR(C16540=""),"NO",1)</f>
        <v>NO</v>
      </c>
      <c r="B16543" s="18"/>
      <c r="E16543" s="330"/>
      <c r="F16543" s="54" t="str">
        <f>+$F$29</f>
        <v>VALOR /SMMLV)</v>
      </c>
      <c r="G16543" s="55" t="s">
        <v>124</v>
      </c>
      <c r="H16543" s="56" t="str">
        <f>+$H$29</f>
        <v>% PART..</v>
      </c>
      <c r="I16543" s="57" t="s">
        <v>124</v>
      </c>
      <c r="J16543" s="58" t="str">
        <f>+$J$29</f>
        <v>VALOR ACREDITADO</v>
      </c>
      <c r="K16543" s="59"/>
      <c r="L16543" s="47" t="s">
        <v>124</v>
      </c>
    </row>
    <row r="16544" spans="1:12" hidden="1" x14ac:dyDescent="0.3">
      <c r="A16544" s="18" t="str">
        <f t="shared" ref="A16544" si="5555">+IF(OR(C16540=""),"NO",1)</f>
        <v>NO</v>
      </c>
      <c r="B16544" s="18"/>
      <c r="E16544" s="330"/>
      <c r="F16544" s="60" t="str">
        <f>+$F$30</f>
        <v>EXPERIENCIA APORTADA</v>
      </c>
      <c r="G16544" s="340" t="s">
        <v>124</v>
      </c>
      <c r="H16544" s="341"/>
      <c r="I16544" s="341"/>
      <c r="J16544" s="341"/>
      <c r="K16544" s="341"/>
      <c r="L16544" s="342"/>
    </row>
    <row r="16545" spans="1:12" hidden="1" x14ac:dyDescent="0.3">
      <c r="A16545" s="18" t="str">
        <f t="shared" ref="A16545" si="5556">+IF(OR(C16540=""),"NO",1)</f>
        <v>NO</v>
      </c>
      <c r="B16545" s="18"/>
      <c r="E16545" s="331"/>
      <c r="F16545" s="62" t="str">
        <f>+$F$31</f>
        <v>OBSERVACIÓN</v>
      </c>
      <c r="G16545" s="343" t="s">
        <v>124</v>
      </c>
      <c r="H16545" s="344"/>
      <c r="I16545" s="344"/>
      <c r="J16545" s="344"/>
      <c r="K16545" s="344"/>
      <c r="L16545" s="345"/>
    </row>
    <row r="16546" spans="1:12" ht="8.5" hidden="1" customHeight="1" x14ac:dyDescent="0.3">
      <c r="A16546" s="18" t="str">
        <f t="shared" ref="A16546" si="5557">+IF(OR(C16540=""),"NO",1)</f>
        <v>NO</v>
      </c>
      <c r="B16546" s="18"/>
      <c r="E16546" s="49"/>
      <c r="F16546" s="50"/>
      <c r="G16546" s="51"/>
      <c r="H16546" s="51"/>
      <c r="I16546" s="51"/>
      <c r="J16546" s="51"/>
      <c r="K16546" s="51"/>
      <c r="L16546" s="52"/>
    </row>
    <row r="16547" spans="1:12" hidden="1" x14ac:dyDescent="0.3">
      <c r="A16547" s="18" t="str">
        <f t="shared" ref="A16547" si="5558">+IF(OR(C16547=""),"NO",1)</f>
        <v>NO</v>
      </c>
      <c r="B16547" s="18"/>
      <c r="C16547" s="1" t="s">
        <v>124</v>
      </c>
      <c r="E16547" s="329">
        <v>4</v>
      </c>
      <c r="F16547" s="53" t="str">
        <f>+$F$26</f>
        <v>OBJETO</v>
      </c>
      <c r="G16547" s="332" t="s">
        <v>124</v>
      </c>
      <c r="H16547" s="333"/>
      <c r="I16547" s="333"/>
      <c r="J16547" s="333"/>
      <c r="K16547" s="333"/>
      <c r="L16547" s="334"/>
    </row>
    <row r="16548" spans="1:12" hidden="1" x14ac:dyDescent="0.3">
      <c r="A16548" s="18" t="str">
        <f t="shared" ref="A16548" si="5559">+IF(OR(C16547=""),"NO",1)</f>
        <v>NO</v>
      </c>
      <c r="B16548" s="18"/>
      <c r="E16548" s="330"/>
      <c r="F16548" s="54" t="str">
        <f>+$F$27</f>
        <v>CONTRATANTE</v>
      </c>
      <c r="G16548" s="335" t="s">
        <v>124</v>
      </c>
      <c r="H16548" s="310"/>
      <c r="I16548" s="310"/>
      <c r="J16548" s="310"/>
      <c r="K16548" s="310"/>
      <c r="L16548" s="336"/>
    </row>
    <row r="16549" spans="1:12" hidden="1" x14ac:dyDescent="0.3">
      <c r="A16549" s="18" t="str">
        <f t="shared" ref="A16549" si="5560">+IF(OR(C16547=""),"NO",1)</f>
        <v>NO</v>
      </c>
      <c r="B16549" s="18"/>
      <c r="E16549" s="330"/>
      <c r="F16549" s="54" t="str">
        <f>+$F$28</f>
        <v>APORTANTE</v>
      </c>
      <c r="G16549" s="337" t="s">
        <v>124</v>
      </c>
      <c r="H16549" s="338"/>
      <c r="I16549" s="338"/>
      <c r="J16549" s="338"/>
      <c r="K16549" s="338"/>
      <c r="L16549" s="339"/>
    </row>
    <row r="16550" spans="1:12" hidden="1" x14ac:dyDescent="0.3">
      <c r="A16550" s="18" t="str">
        <f t="shared" ref="A16550" si="5561">+IF(OR(C16547=""),"NO",1)</f>
        <v>NO</v>
      </c>
      <c r="B16550" s="18"/>
      <c r="E16550" s="330"/>
      <c r="F16550" s="54" t="str">
        <f>+$F$29</f>
        <v>VALOR /SMMLV)</v>
      </c>
      <c r="G16550" s="55" t="s">
        <v>124</v>
      </c>
      <c r="H16550" s="56" t="str">
        <f>+$H$29</f>
        <v>% PART..</v>
      </c>
      <c r="I16550" s="57" t="s">
        <v>124</v>
      </c>
      <c r="J16550" s="58" t="str">
        <f>+$J$29</f>
        <v>VALOR ACREDITADO</v>
      </c>
      <c r="K16550" s="59"/>
      <c r="L16550" s="47" t="s">
        <v>124</v>
      </c>
    </row>
    <row r="16551" spans="1:12" hidden="1" x14ac:dyDescent="0.3">
      <c r="A16551" s="18" t="str">
        <f t="shared" ref="A16551" si="5562">+IF(OR(C16547=""),"NO",1)</f>
        <v>NO</v>
      </c>
      <c r="B16551" s="18"/>
      <c r="E16551" s="330"/>
      <c r="F16551" s="60" t="str">
        <f>+$F$30</f>
        <v>EXPERIENCIA APORTADA</v>
      </c>
      <c r="G16551" s="340" t="s">
        <v>124</v>
      </c>
      <c r="H16551" s="341"/>
      <c r="I16551" s="341"/>
      <c r="J16551" s="341"/>
      <c r="K16551" s="341"/>
      <c r="L16551" s="342"/>
    </row>
    <row r="16552" spans="1:12" hidden="1" x14ac:dyDescent="0.3">
      <c r="A16552" s="18" t="str">
        <f t="shared" ref="A16552" si="5563">+IF(OR(C16547=""),"NO",1)</f>
        <v>NO</v>
      </c>
      <c r="B16552" s="18"/>
      <c r="E16552" s="331"/>
      <c r="F16552" s="62" t="str">
        <f>+$F$31</f>
        <v>OBSERVACIÓN</v>
      </c>
      <c r="G16552" s="343" t="s">
        <v>124</v>
      </c>
      <c r="H16552" s="344"/>
      <c r="I16552" s="344"/>
      <c r="J16552" s="344"/>
      <c r="K16552" s="344"/>
      <c r="L16552" s="345"/>
    </row>
    <row r="16553" spans="1:12" ht="8.5" hidden="1" customHeight="1" x14ac:dyDescent="0.3">
      <c r="A16553" s="18" t="str">
        <f t="shared" ref="A16553" si="5564">+IF(OR(C16547=""),"NO",1)</f>
        <v>NO</v>
      </c>
      <c r="B16553" s="18"/>
      <c r="E16553" s="49"/>
      <c r="F16553" s="50"/>
      <c r="G16553" s="51"/>
      <c r="H16553" s="51"/>
      <c r="I16553" s="51"/>
      <c r="J16553" s="51"/>
      <c r="K16553" s="51"/>
      <c r="L16553" s="52"/>
    </row>
    <row r="16554" spans="1:12" hidden="1" x14ac:dyDescent="0.3">
      <c r="A16554" s="18" t="str">
        <f t="shared" ref="A16554" si="5565">+IF(OR(C16554=""),"NO",1)</f>
        <v>NO</v>
      </c>
      <c r="B16554" s="18"/>
      <c r="C16554" s="1" t="s">
        <v>124</v>
      </c>
      <c r="E16554" s="329">
        <v>5</v>
      </c>
      <c r="F16554" s="53" t="str">
        <f>+$F$26</f>
        <v>OBJETO</v>
      </c>
      <c r="G16554" s="332" t="s">
        <v>124</v>
      </c>
      <c r="H16554" s="333"/>
      <c r="I16554" s="333"/>
      <c r="J16554" s="333"/>
      <c r="K16554" s="333"/>
      <c r="L16554" s="334"/>
    </row>
    <row r="16555" spans="1:12" hidden="1" x14ac:dyDescent="0.3">
      <c r="A16555" s="18" t="str">
        <f t="shared" ref="A16555" si="5566">+IF(OR(C16554=""),"NO",1)</f>
        <v>NO</v>
      </c>
      <c r="B16555" s="18"/>
      <c r="E16555" s="330"/>
      <c r="F16555" s="54" t="str">
        <f>+$F$27</f>
        <v>CONTRATANTE</v>
      </c>
      <c r="G16555" s="335" t="s">
        <v>124</v>
      </c>
      <c r="H16555" s="310"/>
      <c r="I16555" s="310"/>
      <c r="J16555" s="310"/>
      <c r="K16555" s="310"/>
      <c r="L16555" s="336"/>
    </row>
    <row r="16556" spans="1:12" hidden="1" x14ac:dyDescent="0.3">
      <c r="A16556" s="18" t="str">
        <f t="shared" ref="A16556" si="5567">+IF(OR(C16554=""),"NO",1)</f>
        <v>NO</v>
      </c>
      <c r="B16556" s="18"/>
      <c r="E16556" s="330"/>
      <c r="F16556" s="54" t="str">
        <f>+$F$28</f>
        <v>APORTANTE</v>
      </c>
      <c r="G16556" s="337" t="s">
        <v>124</v>
      </c>
      <c r="H16556" s="338"/>
      <c r="I16556" s="338"/>
      <c r="J16556" s="338"/>
      <c r="K16556" s="338"/>
      <c r="L16556" s="339"/>
    </row>
    <row r="16557" spans="1:12" hidden="1" x14ac:dyDescent="0.3">
      <c r="A16557" s="18" t="str">
        <f t="shared" ref="A16557" si="5568">+IF(OR(C16554=""),"NO",1)</f>
        <v>NO</v>
      </c>
      <c r="B16557" s="18"/>
      <c r="E16557" s="330"/>
      <c r="F16557" s="54" t="str">
        <f>+$F$29</f>
        <v>VALOR /SMMLV)</v>
      </c>
      <c r="G16557" s="55" t="s">
        <v>124</v>
      </c>
      <c r="H16557" s="56" t="str">
        <f>+$H$29</f>
        <v>% PART..</v>
      </c>
      <c r="I16557" s="57" t="s">
        <v>124</v>
      </c>
      <c r="J16557" s="58" t="str">
        <f>+$J$29</f>
        <v>VALOR ACREDITADO</v>
      </c>
      <c r="K16557" s="59"/>
      <c r="L16557" s="47" t="s">
        <v>124</v>
      </c>
    </row>
    <row r="16558" spans="1:12" hidden="1" x14ac:dyDescent="0.3">
      <c r="A16558" s="18" t="str">
        <f t="shared" ref="A16558" si="5569">+IF(OR(C16554=""),"NO",1)</f>
        <v>NO</v>
      </c>
      <c r="B16558" s="18"/>
      <c r="E16558" s="330"/>
      <c r="F16558" s="60" t="str">
        <f>+$F$30</f>
        <v>EXPERIENCIA APORTADA</v>
      </c>
      <c r="G16558" s="340" t="s">
        <v>124</v>
      </c>
      <c r="H16558" s="341"/>
      <c r="I16558" s="341"/>
      <c r="J16558" s="341"/>
      <c r="K16558" s="341"/>
      <c r="L16558" s="342"/>
    </row>
    <row r="16559" spans="1:12" hidden="1" x14ac:dyDescent="0.3">
      <c r="A16559" s="18" t="str">
        <f t="shared" ref="A16559" si="5570">+IF(OR(C16554=""),"NO",1)</f>
        <v>NO</v>
      </c>
      <c r="B16559" s="18"/>
      <c r="E16559" s="331"/>
      <c r="F16559" s="62" t="str">
        <f>+$F$31</f>
        <v>OBSERVACIÓN</v>
      </c>
      <c r="G16559" s="343" t="s">
        <v>124</v>
      </c>
      <c r="H16559" s="344"/>
      <c r="I16559" s="344"/>
      <c r="J16559" s="344"/>
      <c r="K16559" s="344"/>
      <c r="L16559" s="345"/>
    </row>
    <row r="16560" spans="1:12" ht="8.5" hidden="1" customHeight="1" x14ac:dyDescent="0.3">
      <c r="A16560" s="18" t="str">
        <f t="shared" ref="A16560" si="5571">+IF(OR(C16554=""),"NO",1)</f>
        <v>NO</v>
      </c>
      <c r="B16560" s="18"/>
      <c r="E16560" s="49"/>
      <c r="F16560" s="50"/>
      <c r="G16560" s="51"/>
      <c r="H16560" s="51"/>
      <c r="I16560" s="51"/>
      <c r="J16560" s="51"/>
      <c r="K16560" s="51"/>
      <c r="L16560" s="52"/>
    </row>
    <row r="16561" spans="1:12" hidden="1" x14ac:dyDescent="0.3">
      <c r="A16561" s="18" t="str">
        <f t="shared" ref="A16561" si="5572">+IF(OR(C16561=""),"NO",1)</f>
        <v>NO</v>
      </c>
      <c r="B16561" s="18"/>
      <c r="C16561" s="1" t="s">
        <v>124</v>
      </c>
      <c r="E16561" s="329">
        <v>6</v>
      </c>
      <c r="F16561" s="53" t="str">
        <f>+$F$26</f>
        <v>OBJETO</v>
      </c>
      <c r="G16561" s="332" t="s">
        <v>124</v>
      </c>
      <c r="H16561" s="333"/>
      <c r="I16561" s="333"/>
      <c r="J16561" s="333"/>
      <c r="K16561" s="333"/>
      <c r="L16561" s="334"/>
    </row>
    <row r="16562" spans="1:12" hidden="1" x14ac:dyDescent="0.3">
      <c r="A16562" s="18" t="str">
        <f t="shared" ref="A16562" si="5573">+IF(OR(C16561=""),"NO",1)</f>
        <v>NO</v>
      </c>
      <c r="B16562" s="18"/>
      <c r="E16562" s="330"/>
      <c r="F16562" s="54" t="str">
        <f>+$F$27</f>
        <v>CONTRATANTE</v>
      </c>
      <c r="G16562" s="335" t="s">
        <v>124</v>
      </c>
      <c r="H16562" s="310"/>
      <c r="I16562" s="310"/>
      <c r="J16562" s="310"/>
      <c r="K16562" s="310"/>
      <c r="L16562" s="336"/>
    </row>
    <row r="16563" spans="1:12" hidden="1" x14ac:dyDescent="0.3">
      <c r="A16563" s="18" t="str">
        <f t="shared" ref="A16563" si="5574">+IF(OR(C16561=""),"NO",1)</f>
        <v>NO</v>
      </c>
      <c r="B16563" s="18"/>
      <c r="E16563" s="330"/>
      <c r="F16563" s="54" t="str">
        <f>+$F$28</f>
        <v>APORTANTE</v>
      </c>
      <c r="G16563" s="337" t="s">
        <v>124</v>
      </c>
      <c r="H16563" s="338"/>
      <c r="I16563" s="338"/>
      <c r="J16563" s="338"/>
      <c r="K16563" s="338"/>
      <c r="L16563" s="339"/>
    </row>
    <row r="16564" spans="1:12" hidden="1" x14ac:dyDescent="0.3">
      <c r="A16564" s="18" t="str">
        <f t="shared" ref="A16564" si="5575">+IF(OR(C16561=""),"NO",1)</f>
        <v>NO</v>
      </c>
      <c r="B16564" s="18"/>
      <c r="E16564" s="330"/>
      <c r="F16564" s="54" t="str">
        <f>+$F$29</f>
        <v>VALOR /SMMLV)</v>
      </c>
      <c r="G16564" s="55" t="s">
        <v>124</v>
      </c>
      <c r="H16564" s="56" t="str">
        <f>+$H$29</f>
        <v>% PART..</v>
      </c>
      <c r="I16564" s="57" t="s">
        <v>124</v>
      </c>
      <c r="J16564" s="58" t="str">
        <f>+$J$29</f>
        <v>VALOR ACREDITADO</v>
      </c>
      <c r="K16564" s="59"/>
      <c r="L16564" s="47" t="s">
        <v>124</v>
      </c>
    </row>
    <row r="16565" spans="1:12" hidden="1" x14ac:dyDescent="0.3">
      <c r="A16565" s="18" t="str">
        <f t="shared" ref="A16565" si="5576">+IF(OR(C16561=""),"NO",1)</f>
        <v>NO</v>
      </c>
      <c r="B16565" s="18"/>
      <c r="E16565" s="330"/>
      <c r="F16565" s="60" t="str">
        <f>+$F$30</f>
        <v>EXPERIENCIA APORTADA</v>
      </c>
      <c r="G16565" s="340" t="s">
        <v>124</v>
      </c>
      <c r="H16565" s="341"/>
      <c r="I16565" s="341"/>
      <c r="J16565" s="341"/>
      <c r="K16565" s="341"/>
      <c r="L16565" s="342"/>
    </row>
    <row r="16566" spans="1:12" hidden="1" x14ac:dyDescent="0.3">
      <c r="A16566" s="18" t="str">
        <f t="shared" ref="A16566" si="5577">+IF(OR(C16561=""),"NO",1)</f>
        <v>NO</v>
      </c>
      <c r="B16566" s="18"/>
      <c r="E16566" s="331"/>
      <c r="F16566" s="62" t="str">
        <f>+$F$31</f>
        <v>OBSERVACIÓN</v>
      </c>
      <c r="G16566" s="343" t="s">
        <v>124</v>
      </c>
      <c r="H16566" s="344"/>
      <c r="I16566" s="344"/>
      <c r="J16566" s="344"/>
      <c r="K16566" s="344"/>
      <c r="L16566" s="345"/>
    </row>
    <row r="16567" spans="1:12" ht="8.5" hidden="1" customHeight="1" x14ac:dyDescent="0.3">
      <c r="A16567" s="18" t="str">
        <f t="shared" ref="A16567" si="5578">+IF(OR(C16561=""),"NO",1)</f>
        <v>NO</v>
      </c>
      <c r="B16567" s="18"/>
      <c r="E16567" s="49"/>
      <c r="F16567" s="50"/>
      <c r="G16567" s="51"/>
      <c r="H16567" s="51"/>
      <c r="I16567" s="51"/>
      <c r="J16567" s="51"/>
      <c r="K16567" s="51"/>
      <c r="L16567" s="52"/>
    </row>
    <row r="16568" spans="1:12" hidden="1" x14ac:dyDescent="0.3">
      <c r="A16568" s="18" t="str">
        <f t="shared" ref="A16568" si="5579">+IF(OR(C16568=""),"NO",1)</f>
        <v>NO</v>
      </c>
      <c r="B16568" s="18"/>
      <c r="C16568" s="1" t="s">
        <v>124</v>
      </c>
      <c r="E16568" s="329">
        <v>7</v>
      </c>
      <c r="F16568" s="53" t="str">
        <f>+$F$26</f>
        <v>OBJETO</v>
      </c>
      <c r="G16568" s="332" t="s">
        <v>124</v>
      </c>
      <c r="H16568" s="333"/>
      <c r="I16568" s="333"/>
      <c r="J16568" s="333"/>
      <c r="K16568" s="333"/>
      <c r="L16568" s="334"/>
    </row>
    <row r="16569" spans="1:12" hidden="1" x14ac:dyDescent="0.3">
      <c r="A16569" s="18" t="str">
        <f t="shared" ref="A16569" si="5580">+IF(OR(C16568=""),"NO",1)</f>
        <v>NO</v>
      </c>
      <c r="B16569" s="18"/>
      <c r="E16569" s="330"/>
      <c r="F16569" s="54" t="str">
        <f>+$F$27</f>
        <v>CONTRATANTE</v>
      </c>
      <c r="G16569" s="335" t="s">
        <v>124</v>
      </c>
      <c r="H16569" s="310"/>
      <c r="I16569" s="310"/>
      <c r="J16569" s="310"/>
      <c r="K16569" s="310"/>
      <c r="L16569" s="336"/>
    </row>
    <row r="16570" spans="1:12" hidden="1" x14ac:dyDescent="0.3">
      <c r="A16570" s="18" t="str">
        <f t="shared" ref="A16570" si="5581">+IF(OR(C16568=""),"NO",1)</f>
        <v>NO</v>
      </c>
      <c r="B16570" s="18"/>
      <c r="E16570" s="330"/>
      <c r="F16570" s="54" t="str">
        <f>+$F$28</f>
        <v>APORTANTE</v>
      </c>
      <c r="G16570" s="337" t="s">
        <v>124</v>
      </c>
      <c r="H16570" s="338"/>
      <c r="I16570" s="338"/>
      <c r="J16570" s="338"/>
      <c r="K16570" s="338"/>
      <c r="L16570" s="339"/>
    </row>
    <row r="16571" spans="1:12" hidden="1" x14ac:dyDescent="0.3">
      <c r="A16571" s="18" t="str">
        <f t="shared" ref="A16571" si="5582">+IF(OR(C16568=""),"NO",1)</f>
        <v>NO</v>
      </c>
      <c r="B16571" s="18"/>
      <c r="E16571" s="330"/>
      <c r="F16571" s="54" t="str">
        <f>+$F$29</f>
        <v>VALOR /SMMLV)</v>
      </c>
      <c r="G16571" s="55" t="s">
        <v>124</v>
      </c>
      <c r="H16571" s="56" t="str">
        <f>+$H$29</f>
        <v>% PART..</v>
      </c>
      <c r="I16571" s="57" t="s">
        <v>124</v>
      </c>
      <c r="J16571" s="58" t="str">
        <f>+$J$29</f>
        <v>VALOR ACREDITADO</v>
      </c>
      <c r="K16571" s="59"/>
      <c r="L16571" s="47" t="s">
        <v>124</v>
      </c>
    </row>
    <row r="16572" spans="1:12" hidden="1" x14ac:dyDescent="0.3">
      <c r="A16572" s="18" t="str">
        <f t="shared" ref="A16572" si="5583">+IF(OR(C16568=""),"NO",1)</f>
        <v>NO</v>
      </c>
      <c r="B16572" s="18"/>
      <c r="E16572" s="330"/>
      <c r="F16572" s="60" t="str">
        <f>+$F$30</f>
        <v>EXPERIENCIA APORTADA</v>
      </c>
      <c r="G16572" s="340" t="s">
        <v>124</v>
      </c>
      <c r="H16572" s="341"/>
      <c r="I16572" s="341"/>
      <c r="J16572" s="341"/>
      <c r="K16572" s="341"/>
      <c r="L16572" s="342"/>
    </row>
    <row r="16573" spans="1:12" hidden="1" x14ac:dyDescent="0.3">
      <c r="A16573" s="18" t="str">
        <f t="shared" ref="A16573" si="5584">+IF(OR(C16568=""),"NO",1)</f>
        <v>NO</v>
      </c>
      <c r="B16573" s="18"/>
      <c r="E16573" s="331"/>
      <c r="F16573" s="62" t="str">
        <f>+$F$31</f>
        <v>OBSERVACIÓN</v>
      </c>
      <c r="G16573" s="343" t="s">
        <v>124</v>
      </c>
      <c r="H16573" s="344"/>
      <c r="I16573" s="344"/>
      <c r="J16573" s="344"/>
      <c r="K16573" s="344"/>
      <c r="L16573" s="345"/>
    </row>
    <row r="16574" spans="1:12" hidden="1" x14ac:dyDescent="0.3">
      <c r="A16574" s="18" t="str">
        <f t="shared" ref="A16574" si="5585">+IF(OR(C16568=""),"NO",1)</f>
        <v>NO</v>
      </c>
      <c r="B16574" s="18"/>
      <c r="E16574" s="49"/>
      <c r="F16574" s="50"/>
      <c r="G16574" s="51"/>
      <c r="H16574" s="51"/>
      <c r="I16574" s="51"/>
      <c r="J16574" s="51"/>
      <c r="K16574" s="51"/>
      <c r="L16574" s="52"/>
    </row>
    <row r="16575" spans="1:12" hidden="1" x14ac:dyDescent="0.3">
      <c r="A16575" s="1" t="str">
        <f>+A16510</f>
        <v>NO</v>
      </c>
      <c r="C16575" s="1" t="str">
        <f>"N"&amp;C16510</f>
        <v>N</v>
      </c>
      <c r="E16575" s="63"/>
      <c r="F16575" s="64" t="str">
        <f>+$F$75</f>
        <v>TOTAL DE CONTRATOS PRESENTADOS VÁLIDOS QUE CUMPLEN EXPERIENCIA ACREDITADA:</v>
      </c>
      <c r="G16575" s="65"/>
      <c r="H16575" s="65"/>
      <c r="I16575" s="65"/>
      <c r="J16575" s="66"/>
      <c r="K16575" s="65"/>
      <c r="L16575" s="67" t="s">
        <v>124</v>
      </c>
    </row>
    <row r="16576" spans="1:12" ht="6.65" hidden="1" customHeight="1" x14ac:dyDescent="0.3">
      <c r="A16576" s="1" t="str">
        <f>+A16510</f>
        <v>NO</v>
      </c>
      <c r="E16576" s="51"/>
      <c r="F16576" s="50"/>
      <c r="G16576" s="51"/>
      <c r="H16576" s="51"/>
      <c r="I16576" s="51"/>
      <c r="J16576" s="51"/>
      <c r="K16576" s="51"/>
      <c r="L16576" s="51"/>
    </row>
    <row r="16577" spans="1:12" hidden="1" x14ac:dyDescent="0.3">
      <c r="A16577" s="1" t="str">
        <f>+A16510</f>
        <v>NO</v>
      </c>
      <c r="E16577" s="63"/>
      <c r="F16577" s="63" t="str">
        <f>+$F$77</f>
        <v>ACREDITA SUMINISTRO E INSTALACIÓN DE MOBILIARIO POR LO MENOS EN UN (1) CONTRATO VÁLIDO</v>
      </c>
      <c r="G16577" s="65"/>
      <c r="H16577" s="65"/>
      <c r="I16577" s="65"/>
      <c r="J16577" s="66"/>
      <c r="K16577" s="65"/>
      <c r="L16577" s="68" t="s">
        <v>157</v>
      </c>
    </row>
    <row r="16578" spans="1:12" ht="5.15" hidden="1" customHeight="1" x14ac:dyDescent="0.3">
      <c r="A16578" s="1" t="str">
        <f>+A16510</f>
        <v>NO</v>
      </c>
      <c r="E16578" s="51"/>
      <c r="F16578" s="50"/>
      <c r="G16578" s="51"/>
      <c r="H16578" s="51"/>
      <c r="I16578" s="51"/>
      <c r="J16578" s="51"/>
      <c r="K16578" s="51"/>
      <c r="L16578" s="51"/>
    </row>
    <row r="16579" spans="1:12" ht="12.75" hidden="1" customHeight="1" x14ac:dyDescent="0.3">
      <c r="A16579" s="1" t="str">
        <f>+A16510</f>
        <v>NO</v>
      </c>
      <c r="E16579" s="69" t="str">
        <f>+$E$79</f>
        <v>EXPERIENCIA ESPECÍFICA NUMERAL 10.1.1 A</v>
      </c>
      <c r="F16579" s="70"/>
      <c r="G16579" s="70"/>
      <c r="H16579" s="70"/>
      <c r="I16579" s="70"/>
      <c r="J16579" s="70"/>
      <c r="K16579" s="70"/>
      <c r="L16579" s="71"/>
    </row>
    <row r="16580" spans="1:12" ht="26.5" hidden="1" customHeight="1" x14ac:dyDescent="0.3">
      <c r="A16580" s="1" t="str">
        <f>+A16510</f>
        <v>NO</v>
      </c>
      <c r="E16580" s="72"/>
      <c r="F16580" s="325" t="str">
        <f>+$F$80</f>
        <v>Por lo menos uno (1) de los contratos válidos aportados como experiencia general debe corresponder mínimo al 60% del presupuesto oficial del presente proceso de selección.  (SMMLV)</v>
      </c>
      <c r="G16580" s="326"/>
      <c r="H16580" s="326"/>
      <c r="I16580" s="326"/>
      <c r="J16580" s="326"/>
      <c r="K16580" s="73" t="s">
        <v>124</v>
      </c>
      <c r="L16580" s="74" t="s">
        <v>124</v>
      </c>
    </row>
    <row r="16581" spans="1:12" ht="23.5" hidden="1" customHeight="1" x14ac:dyDescent="0.3">
      <c r="A16581" s="1" t="str">
        <f>+A16510</f>
        <v>NO</v>
      </c>
      <c r="E16581" s="63"/>
      <c r="F16581" s="325" t="str">
        <f>+$F$81</f>
        <v xml:space="preserve">Deberá acreditarse en al menos uno (1) de los contratos válidos aportados como experiencia general una </v>
      </c>
      <c r="G16581" s="326"/>
      <c r="H16581" s="326"/>
      <c r="I16581" s="326"/>
      <c r="J16581" s="326"/>
      <c r="K16581" s="73" t="s">
        <v>124</v>
      </c>
      <c r="L16581" s="74" t="s">
        <v>124</v>
      </c>
    </row>
    <row r="16582" spans="1:12" ht="23.5" hidden="1" customHeight="1" x14ac:dyDescent="0.3">
      <c r="A16582" s="18" t="s">
        <v>30</v>
      </c>
      <c r="E16582" s="63"/>
      <c r="F16582" s="325" t="str">
        <f>+$F$82</f>
        <v xml:space="preserve">Deberá acreditarse en al menos uno (1) de los contratos válidos aportados interventoría a intervención de </v>
      </c>
      <c r="G16582" s="326"/>
      <c r="H16582" s="326"/>
      <c r="I16582" s="326"/>
      <c r="J16582" s="326"/>
      <c r="K16582" s="73">
        <f>+$K$82</f>
        <v>0</v>
      </c>
      <c r="L16582" s="74" t="s">
        <v>124</v>
      </c>
    </row>
    <row r="16583" spans="1:12" ht="36" hidden="1" customHeight="1" x14ac:dyDescent="0.3">
      <c r="A16583" s="18" t="s">
        <v>30</v>
      </c>
      <c r="E16583" s="63"/>
      <c r="F16583" s="325" t="str">
        <f>+$F$83</f>
        <v xml:space="preserve">Deberá acreditarse en al menos uno (1) de los contratos válidos aportados interventoría a intervención de </v>
      </c>
      <c r="G16583" s="326"/>
      <c r="H16583" s="326"/>
      <c r="I16583" s="326"/>
      <c r="J16583" s="326"/>
      <c r="K16583" s="75">
        <f>+$K$83</f>
        <v>0</v>
      </c>
      <c r="L16583" s="76" t="s">
        <v>124</v>
      </c>
    </row>
    <row r="16584" spans="1:12" hidden="1" x14ac:dyDescent="0.3">
      <c r="A16584" s="1" t="str">
        <f>+A16510</f>
        <v>NO</v>
      </c>
      <c r="E16584" s="51"/>
      <c r="F16584" s="50"/>
      <c r="G16584" s="51"/>
      <c r="H16584" s="51"/>
      <c r="I16584" s="51"/>
      <c r="J16584" s="51"/>
      <c r="K16584" s="51"/>
      <c r="L16584" s="51"/>
    </row>
    <row r="16585" spans="1:12" ht="12.75" hidden="1" customHeight="1" x14ac:dyDescent="0.3">
      <c r="A16585" s="1" t="str">
        <f>+A16510</f>
        <v>NO</v>
      </c>
      <c r="E16585" s="40" t="str">
        <f>+$E$85</f>
        <v>VALOR MÍNIMO A CERIFICAR % P.O EN SMMMLV. NUMERAL 3.9.1</v>
      </c>
      <c r="F16585" s="41"/>
      <c r="G16585" s="41"/>
      <c r="H16585" s="41"/>
      <c r="I16585" s="41"/>
      <c r="J16585" s="41"/>
      <c r="K16585" s="41"/>
      <c r="L16585" s="42"/>
    </row>
    <row r="16586" spans="1:12" hidden="1" x14ac:dyDescent="0.3">
      <c r="A16586" s="1" t="str">
        <f>+A16510</f>
        <v>NO</v>
      </c>
      <c r="C16586" s="1" t="str">
        <f>"M"&amp;C16510</f>
        <v>M</v>
      </c>
      <c r="E16586" s="77" t="str">
        <f>+$E$86</f>
        <v>100% P.O.</v>
      </c>
      <c r="F16586" s="78"/>
      <c r="G16586" s="61">
        <v>242.41716883554506</v>
      </c>
      <c r="H16586" s="124" t="str">
        <f>+$H$86</f>
        <v>TOTAL EJECUTADO DE CONTRATOS ACREDITADOS</v>
      </c>
      <c r="I16586" s="124"/>
      <c r="J16586" s="124"/>
      <c r="K16586" s="55" t="s">
        <v>124</v>
      </c>
      <c r="L16586" s="47" t="s">
        <v>124</v>
      </c>
    </row>
    <row r="16587" spans="1:12" hidden="1" x14ac:dyDescent="0.3">
      <c r="A16587" s="1" t="str">
        <f>+A16510</f>
        <v>NO</v>
      </c>
      <c r="E16587" s="39"/>
      <c r="F16587" s="39"/>
      <c r="G16587" s="39"/>
      <c r="H16587" s="39"/>
      <c r="I16587" s="39"/>
      <c r="J16587" s="39"/>
      <c r="K16587" s="39"/>
      <c r="L16587" s="39"/>
    </row>
    <row r="16588" spans="1:12" ht="12.75" hidden="1" customHeight="1" x14ac:dyDescent="0.3">
      <c r="A16588" s="18" t="s">
        <v>30</v>
      </c>
      <c r="B16588" s="18"/>
      <c r="E16588" s="40" t="str">
        <f>+$E$88</f>
        <v>CONSIDERACIONES PARA LA VALIDEZ DE LA EXPERIENCIA REQUERIDA: EXPERIENCIA PROPONENTES PLURALES NUMERAL 10.1.2 D</v>
      </c>
      <c r="F16588" s="41"/>
      <c r="G16588" s="41"/>
      <c r="H16588" s="41"/>
      <c r="I16588" s="41"/>
      <c r="J16588" s="41"/>
      <c r="K16588" s="41"/>
      <c r="L16588" s="42"/>
    </row>
    <row r="16589" spans="1:12" ht="28" hidden="1" customHeight="1" x14ac:dyDescent="0.3">
      <c r="A16589" s="18" t="s">
        <v>30</v>
      </c>
      <c r="B16589" s="18"/>
      <c r="C16589" s="1" t="str">
        <f>"O"&amp;C16510</f>
        <v>O</v>
      </c>
      <c r="E16589" s="80" t="str">
        <f>+$E$89</f>
        <v>i)</v>
      </c>
      <c r="F16589" s="327" t="str">
        <f>+$F$89</f>
        <v>Uno de los integrantes debe aportar como mínimo el cincuenta por ciento (50 %) de la experiencia solicitada</v>
      </c>
      <c r="G16589" s="328"/>
      <c r="H16589" s="328"/>
      <c r="I16589" s="328"/>
      <c r="J16589" s="328"/>
      <c r="K16589" s="73" t="s">
        <v>124</v>
      </c>
      <c r="L16589" s="47" t="s">
        <v>124</v>
      </c>
    </row>
    <row r="16590" spans="1:12" ht="28" hidden="1" customHeight="1" x14ac:dyDescent="0.3">
      <c r="A16590" s="18" t="s">
        <v>30</v>
      </c>
      <c r="B16590" s="18"/>
      <c r="C16590" s="1" t="str">
        <f>"O"&amp;C16510</f>
        <v>O</v>
      </c>
      <c r="E16590" s="80" t="str">
        <f>+$E$90</f>
        <v>ii)</v>
      </c>
      <c r="F16590" s="327" t="str">
        <f>+$F$90</f>
        <v>Todos los demás ntegrantes deben acreditar al menos el cinco por ciento (5 %) de la experiencia solicitada, solo uno (1) de los integrantes podrá no acreditar experiencia pero su porcentaje de participación  no podrá superar el diez por ciento (10 %)</v>
      </c>
      <c r="G16590" s="328"/>
      <c r="H16590" s="328"/>
      <c r="I16590" s="328"/>
      <c r="J16590" s="328"/>
      <c r="K16590" s="73" t="s">
        <v>124</v>
      </c>
      <c r="L16590" s="47" t="s">
        <v>124</v>
      </c>
    </row>
    <row r="16591" spans="1:12" hidden="1" x14ac:dyDescent="0.3">
      <c r="A16591" s="18" t="s">
        <v>30</v>
      </c>
      <c r="B16591" s="18"/>
      <c r="E16591" s="39"/>
      <c r="F16591" s="39"/>
      <c r="G16591" s="39"/>
      <c r="H16591" s="39"/>
      <c r="I16591" s="39"/>
      <c r="J16591" s="39"/>
      <c r="K16591" s="39"/>
      <c r="L16591" s="39"/>
    </row>
    <row r="16592" spans="1:12" ht="13" hidden="1" customHeight="1" x14ac:dyDescent="0.3">
      <c r="A16592" s="18" t="str">
        <f>+A16510</f>
        <v>NO</v>
      </c>
      <c r="B16592" s="18"/>
      <c r="E16592" s="69" t="str">
        <f>+$E$92</f>
        <v>VERIFICACIÓN Y ASIGNACIÓN DE PUNTAJE POR LA EXPERIENCIA DEL PROPONENTE</v>
      </c>
      <c r="F16592" s="70"/>
      <c r="G16592" s="70"/>
      <c r="H16592" s="70"/>
      <c r="I16592" s="70"/>
      <c r="J16592" s="70"/>
      <c r="K16592" s="70"/>
      <c r="L16592" s="71"/>
    </row>
    <row r="16593" spans="1:12" hidden="1" x14ac:dyDescent="0.3">
      <c r="A16593" s="18" t="str">
        <f>+A16510</f>
        <v>NO</v>
      </c>
      <c r="B16593" s="18"/>
      <c r="E16593" s="81"/>
      <c r="F16593" s="323" t="str">
        <f>+$F$93</f>
        <v>No. CONTRATOS QUE ACREDITAN LA EXPERIENCIA (NO OBJETO DE SUBSANACIÓN)</v>
      </c>
      <c r="G16593" s="324"/>
      <c r="H16593" s="324"/>
      <c r="I16593" s="324"/>
      <c r="J16593" s="324"/>
      <c r="K16593" s="82"/>
      <c r="L16593" s="83" t="s">
        <v>124</v>
      </c>
    </row>
    <row r="16594" spans="1:12" ht="13" hidden="1" customHeight="1" x14ac:dyDescent="0.3">
      <c r="A16594" s="18" t="str">
        <f>+A16510</f>
        <v>NO</v>
      </c>
      <c r="B16594" s="18"/>
      <c r="E16594" s="84"/>
      <c r="F16594" s="323" t="str">
        <f>+$F$94</f>
        <v>TOTAL EJECUTADO DE CONTRATOS ACREDITADOS PROPUESTA INICIAL</v>
      </c>
      <c r="G16594" s="324"/>
      <c r="H16594" s="324"/>
      <c r="I16594" s="324"/>
      <c r="J16594" s="324"/>
      <c r="K16594" s="85"/>
      <c r="L16594" s="86" t="s">
        <v>124</v>
      </c>
    </row>
    <row r="16595" spans="1:12" ht="13" hidden="1" customHeight="1" x14ac:dyDescent="0.3">
      <c r="A16595" s="18" t="str">
        <f>+A16510</f>
        <v>NO</v>
      </c>
      <c r="B16595" s="18"/>
      <c r="E16595" s="87"/>
      <c r="F16595" s="323" t="str">
        <f>+$F$95</f>
        <v>PROMEDIO VALOR ACREDITADO EN SMMLV</v>
      </c>
      <c r="G16595" s="324"/>
      <c r="H16595" s="324"/>
      <c r="I16595" s="324"/>
      <c r="J16595" s="324"/>
      <c r="K16595" s="66"/>
      <c r="L16595" s="88" t="s">
        <v>124</v>
      </c>
    </row>
    <row r="16596" spans="1:12" hidden="1" x14ac:dyDescent="0.3">
      <c r="A16596" s="18" t="str">
        <f>+A16510</f>
        <v>NO</v>
      </c>
      <c r="B16596" s="18"/>
      <c r="E16596" s="89"/>
      <c r="F16596" s="89"/>
      <c r="G16596" s="89"/>
      <c r="H16596" s="89"/>
      <c r="I16596" s="89"/>
      <c r="J16596" s="89"/>
      <c r="K16596" s="89"/>
      <c r="L16596" s="89"/>
    </row>
    <row r="16597" spans="1:12" ht="13" hidden="1" customHeight="1" x14ac:dyDescent="0.3">
      <c r="A16597" s="18" t="str">
        <f>+A16510</f>
        <v>NO</v>
      </c>
      <c r="B16597" s="18"/>
      <c r="E16597" s="69" t="str">
        <f>+$E$97</f>
        <v>3.9.2 EXIGENCIAS MÍNIMAS DE EXPERIENCIA Y FORMACIÓN ACADÉMICA DEL EQUIPO DE TRABAJO</v>
      </c>
      <c r="F16597" s="70"/>
      <c r="G16597" s="70"/>
      <c r="H16597" s="70"/>
      <c r="I16597" s="70"/>
      <c r="J16597" s="70"/>
      <c r="K16597" s="70"/>
      <c r="L16597" s="71"/>
    </row>
    <row r="16598" spans="1:12" hidden="1" x14ac:dyDescent="0.3">
      <c r="A16598" s="18" t="str">
        <f>+A16510</f>
        <v>NO</v>
      </c>
      <c r="B16598" s="18"/>
      <c r="E16598" s="90" t="str">
        <f>+$E$98</f>
        <v>Formulario 8</v>
      </c>
      <c r="F16598" s="315" t="s">
        <v>46</v>
      </c>
      <c r="G16598" s="316"/>
      <c r="H16598" s="317"/>
      <c r="I16598" s="318"/>
      <c r="J16598" s="318"/>
      <c r="K16598" s="318"/>
      <c r="L16598" s="319"/>
    </row>
    <row r="16599" spans="1:12" hidden="1" x14ac:dyDescent="0.3">
      <c r="A16599" s="18" t="str">
        <f>+A16510</f>
        <v>NO</v>
      </c>
      <c r="B16599" s="18"/>
      <c r="E16599" s="91" t="s">
        <v>124</v>
      </c>
      <c r="F16599" s="91" t="str">
        <f>+$F$99</f>
        <v>Director de Interventoría</v>
      </c>
      <c r="G16599" s="91" t="str">
        <f>+$G$99</f>
        <v>Residente de Interventoría</v>
      </c>
      <c r="H16599" s="320"/>
      <c r="I16599" s="321"/>
      <c r="J16599" s="321"/>
      <c r="K16599" s="321"/>
      <c r="L16599" s="322"/>
    </row>
    <row r="16600" spans="1:12" hidden="1" x14ac:dyDescent="0.3">
      <c r="A16600" s="18" t="str">
        <f>+A16510</f>
        <v>NO</v>
      </c>
      <c r="B16600" s="18"/>
      <c r="E16600" s="304" t="str">
        <f>+$E$100</f>
        <v>OBSERVACIONES RESPECTO REQUISITO HABILITANTE DEL PERSONAL CLAVE EVALUABLE</v>
      </c>
      <c r="F16600" s="305"/>
      <c r="G16600" s="305"/>
      <c r="H16600" s="305"/>
      <c r="I16600" s="305"/>
      <c r="J16600" s="305"/>
      <c r="K16600" s="305"/>
      <c r="L16600" s="305"/>
    </row>
    <row r="16601" spans="1:12" hidden="1" x14ac:dyDescent="0.3">
      <c r="A16601" s="18" t="str">
        <f>+A16510</f>
        <v>NO</v>
      </c>
      <c r="B16601" s="18"/>
      <c r="E16601" s="312" t="s">
        <v>124</v>
      </c>
      <c r="F16601" s="313"/>
      <c r="G16601" s="313"/>
      <c r="H16601" s="313"/>
      <c r="I16601" s="313"/>
      <c r="J16601" s="313"/>
      <c r="K16601" s="313"/>
      <c r="L16601" s="314"/>
    </row>
    <row r="16602" spans="1:12" hidden="1" x14ac:dyDescent="0.3">
      <c r="A16602" s="18" t="str">
        <f>+A16510</f>
        <v>NO</v>
      </c>
      <c r="B16602" s="18"/>
      <c r="E16602" s="89"/>
      <c r="F16602" s="89"/>
      <c r="G16602" s="89"/>
      <c r="H16602" s="89"/>
      <c r="I16602" s="89"/>
      <c r="J16602" s="89"/>
      <c r="K16602" s="89"/>
      <c r="L16602" s="89"/>
    </row>
    <row r="16603" spans="1:12" ht="13" hidden="1" customHeight="1" x14ac:dyDescent="0.3">
      <c r="A16603" s="18" t="str">
        <f>+A16510</f>
        <v>NO</v>
      </c>
      <c r="B16603" s="18"/>
      <c r="E16603" s="69" t="str">
        <f>+$E$103</f>
        <v>4.2 EQUIPO DE TRABAJO (Personal Clave Evaluable)</v>
      </c>
      <c r="F16603" s="70"/>
      <c r="G16603" s="70"/>
      <c r="H16603" s="70"/>
      <c r="I16603" s="70"/>
      <c r="J16603" s="70"/>
      <c r="K16603" s="70"/>
      <c r="L16603" s="71"/>
    </row>
    <row r="16604" spans="1:12" ht="23.25" hidden="1" customHeight="1" x14ac:dyDescent="0.3">
      <c r="A16604" s="18" t="str">
        <f>+A16510</f>
        <v>NO</v>
      </c>
      <c r="B16604" s="18"/>
      <c r="E16604" s="90" t="str">
        <f>+$E$104</f>
        <v>Formulario 9</v>
      </c>
      <c r="F16604" s="315" t="s">
        <v>46</v>
      </c>
      <c r="G16604" s="316"/>
      <c r="H16604" s="317"/>
      <c r="I16604" s="318"/>
      <c r="J16604" s="318"/>
      <c r="K16604" s="318"/>
      <c r="L16604" s="319"/>
    </row>
    <row r="16605" spans="1:12" hidden="1" x14ac:dyDescent="0.3">
      <c r="A16605" s="18" t="str">
        <f>+A16510</f>
        <v>NO</v>
      </c>
      <c r="B16605" s="18"/>
      <c r="E16605" s="91" t="s">
        <v>124</v>
      </c>
      <c r="F16605" s="91" t="str">
        <f>+$F$99</f>
        <v>Director de Interventoría</v>
      </c>
      <c r="G16605" s="91" t="str">
        <f>+$G$99</f>
        <v>Residente de Interventoría</v>
      </c>
      <c r="H16605" s="320"/>
      <c r="I16605" s="321"/>
      <c r="J16605" s="321"/>
      <c r="K16605" s="321"/>
      <c r="L16605" s="322"/>
    </row>
    <row r="16606" spans="1:12" hidden="1" x14ac:dyDescent="0.3">
      <c r="A16606" s="18" t="str">
        <f>+A16510</f>
        <v>NO</v>
      </c>
      <c r="B16606" s="18"/>
      <c r="E16606" s="89"/>
      <c r="F16606" s="89"/>
      <c r="G16606" s="89"/>
      <c r="H16606" s="89"/>
      <c r="I16606" s="89"/>
      <c r="J16606" s="89"/>
      <c r="K16606" s="89"/>
      <c r="L16606" s="89"/>
    </row>
    <row r="16607" spans="1:12" hidden="1" x14ac:dyDescent="0.3">
      <c r="A16607" s="1" t="str">
        <f>+A16510</f>
        <v>NO</v>
      </c>
      <c r="E16607" s="92" t="str">
        <f>+E16482</f>
        <v>CRITERIOS DE EVALUACIÓN Y PUNTAJE</v>
      </c>
      <c r="F16607" s="93"/>
      <c r="G16607" s="93"/>
      <c r="H16607" s="93"/>
      <c r="I16607" s="93"/>
      <c r="J16607" s="93"/>
      <c r="K16607" s="94"/>
      <c r="L16607" s="95" t="str">
        <f>+$L$107</f>
        <v>PUNTAJE OBTENIDO</v>
      </c>
    </row>
    <row r="16608" spans="1:12" hidden="1" x14ac:dyDescent="0.3">
      <c r="A16608" s="1" t="str">
        <f>+A16510</f>
        <v>NO</v>
      </c>
      <c r="E16608" s="96" t="str">
        <f>+$E$108</f>
        <v>VALOR</v>
      </c>
      <c r="F16608" s="97" t="str">
        <f>+$F$108</f>
        <v>EQUIPO DE TRABAJO (PERSONAL CLAVE EVALUABLE)</v>
      </c>
      <c r="G16608" s="24"/>
      <c r="H16608" s="24"/>
      <c r="I16608" s="24"/>
      <c r="J16608" s="24"/>
      <c r="K16608" s="24"/>
      <c r="L16608" s="98"/>
    </row>
    <row r="16609" spans="1:12" ht="12.75" hidden="1" customHeight="1" x14ac:dyDescent="0.3">
      <c r="A16609" s="1" t="str">
        <f>+A16510</f>
        <v>NO</v>
      </c>
      <c r="E16609" s="96">
        <f>+$E$109</f>
        <v>5</v>
      </c>
      <c r="F16609" s="307" t="str">
        <f>+$F$109</f>
        <v xml:space="preserve"> Experiencia Específica adicional</v>
      </c>
      <c r="G16609" s="308"/>
      <c r="H16609" s="308"/>
      <c r="I16609" s="308"/>
      <c r="J16609" s="308"/>
      <c r="K16609" s="309"/>
      <c r="L16609" s="99" t="str">
        <f>IFERROR(IF(VLOOKUP(C16510,'R. PUNTAJES'!$C$14:$R$213,'R. PUNTAJES'!$I$10,0)="","",VLOOKUP(C16510,'R. PUNTAJES'!$C$14:$R$213,'R. PUNTAJES'!$I$10,0)),"")</f>
        <v/>
      </c>
    </row>
    <row r="16610" spans="1:12" ht="12.75" hidden="1" customHeight="1" x14ac:dyDescent="0.3">
      <c r="A16610" s="1" t="str">
        <f>+A16510</f>
        <v>NO</v>
      </c>
      <c r="E16610" s="96">
        <f>+$E$110</f>
        <v>5</v>
      </c>
      <c r="F16610" s="307" t="str">
        <f>+$F$110</f>
        <v>Formación Académica adicional</v>
      </c>
      <c r="G16610" s="308"/>
      <c r="H16610" s="308"/>
      <c r="I16610" s="308"/>
      <c r="J16610" s="308"/>
      <c r="K16610" s="309"/>
      <c r="L16610" s="99" t="str">
        <f>IFERROR(IF(VLOOKUP(C16510,'R. PUNTAJES'!$C$14:$R$213,'R. PUNTAJES'!$J$10,0)="","",VLOOKUP(C16510,'R. PUNTAJES'!$C$14:$R$213,'R. PUNTAJES'!$J$10,0)),"")</f>
        <v/>
      </c>
    </row>
    <row r="16611" spans="1:12" hidden="1" x14ac:dyDescent="0.3">
      <c r="A16611" s="18" t="str">
        <f>+A16510</f>
        <v>NO</v>
      </c>
      <c r="B16611" s="18"/>
      <c r="E16611" s="100"/>
      <c r="F16611" s="101" t="str">
        <f>+$F$111</f>
        <v>FACTOR DE SOSTENIBILIDAD</v>
      </c>
      <c r="G16611" s="102"/>
      <c r="H16611" s="102"/>
      <c r="I16611" s="102"/>
      <c r="J16611" s="102"/>
      <c r="K16611" s="102"/>
      <c r="L16611" s="103"/>
    </row>
    <row r="16612" spans="1:12" hidden="1" x14ac:dyDescent="0.3">
      <c r="A16612" s="18" t="str">
        <f>+A16510</f>
        <v>NO</v>
      </c>
      <c r="B16612" s="18"/>
      <c r="E16612" s="104">
        <v>1</v>
      </c>
      <c r="F16612" s="105" t="str">
        <f>+$F$112</f>
        <v>Compromisos Sostenibilidad</v>
      </c>
      <c r="G16612" s="106"/>
      <c r="H16612" s="106"/>
      <c r="I16612" s="106"/>
      <c r="J16612" s="106"/>
      <c r="K16612" s="106"/>
      <c r="L16612" s="107" t="str">
        <f>IFERROR(IF(VLOOKUP(C16510,'R. PUNTAJES'!$C$14:$R$213,'R. PUNTAJES'!$K$10,0)="","",VLOOKUP(C16510,'R. PUNTAJES'!$C$14:$R$213,'R. PUNTAJES'!$K$10,0)),"")</f>
        <v/>
      </c>
    </row>
    <row r="16613" spans="1:12" hidden="1" x14ac:dyDescent="0.3">
      <c r="A16613" s="1" t="str">
        <f>+A16510</f>
        <v>NO</v>
      </c>
      <c r="E16613" s="108"/>
      <c r="F16613" s="109" t="str">
        <f>+$F$113</f>
        <v>APOYO A LA INDUSTRIA NACIONAL</v>
      </c>
      <c r="G16613" s="110"/>
      <c r="H16613" s="110"/>
      <c r="I16613" s="110"/>
      <c r="J16613" s="110"/>
      <c r="K16613" s="110"/>
      <c r="L16613" s="111"/>
    </row>
    <row r="16614" spans="1:12" ht="12.75" hidden="1" customHeight="1" x14ac:dyDescent="0.3">
      <c r="A16614" s="1" t="str">
        <f>+A16510</f>
        <v>NO</v>
      </c>
      <c r="E16614" s="96">
        <v>20</v>
      </c>
      <c r="F16614" s="307" t="str">
        <f>+$F$114</f>
        <v>Promoción de Servicios Nacionales o con Trato Nacional</v>
      </c>
      <c r="G16614" s="308"/>
      <c r="H16614" s="308"/>
      <c r="I16614" s="308"/>
      <c r="J16614" s="308"/>
      <c r="K16614" s="309"/>
      <c r="L16614" s="99" t="str">
        <f>IFERROR(IF(VLOOKUP(C16510,'R. PUNTAJES'!$C$14:$R$213,'R. PUNTAJES'!$L$10,0)="","",
IF(VLOOKUP(C16510,'R. PUNTAJES'!$C$14:$R$213,'R. PUNTAJES'!$L$10,0)=5,0,
VLOOKUP(C16510,'R. PUNTAJES'!$C$14:$R$213,'R. PUNTAJES'!$L$10,0))),"")</f>
        <v/>
      </c>
    </row>
    <row r="16615" spans="1:12" ht="12.75" hidden="1" customHeight="1" x14ac:dyDescent="0.3">
      <c r="A16615" s="1" t="str">
        <f>+A16510</f>
        <v>NO</v>
      </c>
      <c r="E16615" s="96">
        <v>5</v>
      </c>
      <c r="F16615" s="307" t="str">
        <f>+$F$115</f>
        <v>Incorporación de componente nacional en servicios extranjeros</v>
      </c>
      <c r="G16615" s="308"/>
      <c r="H16615" s="308"/>
      <c r="I16615" s="308"/>
      <c r="J16615" s="308"/>
      <c r="K16615" s="309"/>
      <c r="L16615" s="99" t="str">
        <f>IFERROR(IF(VLOOKUP(C16510,'R. PUNTAJES'!$C$14:$R$213,'R. PUNTAJES'!$L$10,0)="","",
IF(VLOOKUP(C16510,'R. PUNTAJES'!$C$14:$R$213,'R. PUNTAJES'!$L$10,0)=20,0,
VLOOKUP(C16510,'R. PUNTAJES'!$C$14:$R$213,'R. PUNTAJES'!$L$10,0))),"")</f>
        <v/>
      </c>
    </row>
    <row r="16616" spans="1:12" hidden="1" x14ac:dyDescent="0.3">
      <c r="A16616" s="1" t="str">
        <f>+A16510</f>
        <v>NO</v>
      </c>
      <c r="E16616" s="112"/>
      <c r="F16616" s="97" t="str">
        <f>+$F$116</f>
        <v>VINCULACIÓN DE PERSONAS CON DISCAPACIDAD</v>
      </c>
      <c r="G16616" s="24"/>
      <c r="H16616" s="24"/>
      <c r="I16616" s="24"/>
      <c r="J16616" s="24"/>
      <c r="K16616" s="24"/>
      <c r="L16616" s="98"/>
    </row>
    <row r="16617" spans="1:12" ht="12.75" hidden="1" customHeight="1" x14ac:dyDescent="0.3">
      <c r="A16617" s="1" t="str">
        <f>+A16510</f>
        <v>NO</v>
      </c>
      <c r="E16617" s="96">
        <v>1</v>
      </c>
      <c r="F16617" s="307" t="str">
        <f>+$F$117</f>
        <v xml:space="preserve">Trabajadores vinculados a la planta de personal </v>
      </c>
      <c r="G16617" s="308"/>
      <c r="H16617" s="308"/>
      <c r="I16617" s="308"/>
      <c r="J16617" s="308"/>
      <c r="K16617" s="309"/>
      <c r="L16617" s="99" t="str">
        <f>IFERROR(IF(VLOOKUP(C16510,'R. PUNTAJES'!$C$14:$R$213,'R. PUNTAJES'!$M$10,0)="","",VLOOKUP(C16510,'R. PUNTAJES'!$C$14:$R$213,'R. PUNTAJES'!$M$10,0)),"")</f>
        <v/>
      </c>
    </row>
    <row r="16618" spans="1:12" hidden="1" x14ac:dyDescent="0.3">
      <c r="A16618" s="1" t="str">
        <f>+A16510</f>
        <v>NO</v>
      </c>
      <c r="E16618" s="112"/>
      <c r="F16618" s="97" t="str">
        <f>+$F$118</f>
        <v>EMPRENDIMIENTOS Y EMPRESAS DE MUJERES</v>
      </c>
      <c r="G16618" s="24"/>
      <c r="H16618" s="24"/>
      <c r="I16618" s="24"/>
      <c r="J16618" s="24"/>
      <c r="K16618" s="24"/>
      <c r="L16618" s="98"/>
    </row>
    <row r="16619" spans="1:12" ht="13" hidden="1" customHeight="1" x14ac:dyDescent="0.3">
      <c r="A16619" s="1" t="str">
        <f>+A16510</f>
        <v>NO</v>
      </c>
      <c r="E16619" s="96">
        <v>0.25</v>
      </c>
      <c r="F16619" s="307" t="str">
        <f>+$F$119</f>
        <v>Emprendimientos y empresas de mujeres</v>
      </c>
      <c r="G16619" s="308"/>
      <c r="H16619" s="308"/>
      <c r="I16619" s="308"/>
      <c r="J16619" s="308"/>
      <c r="K16619" s="309"/>
      <c r="L16619" s="113" t="str">
        <f>IFERROR(IF(VLOOKUP(C16510,'R. PUNTAJES'!$C$14:$R$213,'R. PUNTAJES'!$N$10,0)="","",VLOOKUP(C16510,'R. PUNTAJES'!$C$14:$R$213,'R. PUNTAJES'!$N$10,0)),"")</f>
        <v/>
      </c>
    </row>
    <row r="16620" spans="1:12" hidden="1" x14ac:dyDescent="0.3">
      <c r="A16620" s="18" t="str">
        <f>+A16621</f>
        <v>NO</v>
      </c>
      <c r="B16620" s="18"/>
      <c r="E16620" s="112"/>
      <c r="F16620" s="97" t="str">
        <f>+$F$120</f>
        <v>MIPYME</v>
      </c>
      <c r="G16620" s="24"/>
      <c r="H16620" s="24"/>
      <c r="I16620" s="24"/>
      <c r="J16620" s="24"/>
      <c r="K16620" s="24"/>
      <c r="L16620" s="98"/>
    </row>
    <row r="16621" spans="1:12" hidden="1" x14ac:dyDescent="0.3">
      <c r="A16621" s="18" t="str">
        <f>+IF(E16621=0,"NO",1)</f>
        <v>NO</v>
      </c>
      <c r="B16621" s="18"/>
      <c r="E16621" s="96">
        <v>0</v>
      </c>
      <c r="F16621" s="307" t="str">
        <f>+$F$121</f>
        <v>Mipyme</v>
      </c>
      <c r="G16621" s="308"/>
      <c r="H16621" s="308"/>
      <c r="I16621" s="308"/>
      <c r="J16621" s="308"/>
      <c r="K16621" s="309"/>
      <c r="L16621" s="113" t="str">
        <f>IFERROR(IF(VLOOKUP(C16510,'R. PUNTAJES'!$C$14:$R$213,'R. PUNTAJES'!$O$10,0)="","",VLOOKUP(C16510,'R. PUNTAJES'!$C$14:$R$213,'R. PUNTAJES'!$O$10,0)),"")</f>
        <v/>
      </c>
    </row>
    <row r="16622" spans="1:12" hidden="1" x14ac:dyDescent="0.3">
      <c r="A16622" s="1" t="str">
        <f>+A16510</f>
        <v>NO</v>
      </c>
      <c r="E16622" s="112"/>
      <c r="F16622" s="97" t="str">
        <f>+$F$122</f>
        <v>EXPERIENCIA DEL PROPONENTE</v>
      </c>
      <c r="G16622" s="24"/>
      <c r="H16622" s="24"/>
      <c r="I16622" s="24"/>
      <c r="J16622" s="24"/>
      <c r="K16622" s="24"/>
      <c r="L16622" s="98"/>
    </row>
    <row r="16623" spans="1:12" hidden="1" x14ac:dyDescent="0.3">
      <c r="A16623" s="1" t="str">
        <f>+A16510</f>
        <v>NO</v>
      </c>
      <c r="E16623" s="96">
        <v>59.5</v>
      </c>
      <c r="F16623" s="307" t="str">
        <f>+$F$123</f>
        <v>mediana con valor absoluto</v>
      </c>
      <c r="G16623" s="308"/>
      <c r="H16623" s="308"/>
      <c r="I16623" s="308"/>
      <c r="J16623" s="308"/>
      <c r="K16623" s="309"/>
      <c r="L16623" s="113" t="str">
        <f>IFERROR(IF(VLOOKUP(C16510,'R. PUNTAJES'!$C$14:$R$213,'R. PUNTAJES'!$R$10,0)="","",VLOOKUP(C16510,'R. PUNTAJES'!$C$14:$R$213,'R. PUNTAJES'!$R$10,0)),"")</f>
        <v/>
      </c>
    </row>
    <row r="16624" spans="1:12" hidden="1" x14ac:dyDescent="0.3">
      <c r="A16624" s="1" t="str">
        <f>+A16510</f>
        <v>NO</v>
      </c>
      <c r="E16624" s="112"/>
      <c r="F16624" s="97" t="str">
        <f>+$F$124</f>
        <v>MULTAS</v>
      </c>
      <c r="G16624" s="24"/>
      <c r="H16624" s="24"/>
      <c r="I16624" s="24"/>
      <c r="J16624" s="24"/>
      <c r="K16624" s="24"/>
      <c r="L16624" s="98"/>
    </row>
    <row r="16625" spans="1:16" ht="12.75" hidden="1" customHeight="1" x14ac:dyDescent="0.3">
      <c r="A16625" s="1" t="str">
        <f>+A16510</f>
        <v>NO</v>
      </c>
      <c r="E16625" s="96">
        <v>-2</v>
      </c>
      <c r="F16625" s="307" t="str">
        <f>+$F$125</f>
        <v>Una o más multas o cláusulas penales durante el último año</v>
      </c>
      <c r="G16625" s="310"/>
      <c r="H16625" s="310"/>
      <c r="I16625" s="310"/>
      <c r="J16625" s="310"/>
      <c r="K16625" s="311"/>
      <c r="L16625" s="99" t="str">
        <f>IFERROR(IF(VLOOKUP(C16510,'R. PUNTAJES'!$C$14:$R$213,'R. PUNTAJES'!$Q$10,0)="","",VLOOKUP(C16510,'R. PUNTAJES'!$C$14:$R$213,'R. PUNTAJES'!$Q$10,0)),"")</f>
        <v/>
      </c>
    </row>
    <row r="16626" spans="1:16" hidden="1" x14ac:dyDescent="0.3">
      <c r="A16626" s="1" t="str">
        <f>+A16510</f>
        <v>NO</v>
      </c>
      <c r="E16626" s="112"/>
      <c r="F16626" s="97" t="str">
        <f>+$F$126</f>
        <v>OBRAS INCONCLUSAS</v>
      </c>
      <c r="G16626" s="24"/>
      <c r="H16626" s="24"/>
      <c r="I16626" s="24"/>
      <c r="J16626" s="24"/>
      <c r="K16626" s="24"/>
      <c r="L16626" s="98"/>
    </row>
    <row r="16627" spans="1:16" hidden="1" x14ac:dyDescent="0.3">
      <c r="A16627" s="1" t="str">
        <f>+A16510</f>
        <v>NO</v>
      </c>
      <c r="E16627" s="96">
        <v>-1</v>
      </c>
      <c r="F16627" s="301" t="str">
        <f>+$F$127</f>
        <v>Anotación vigente de obra civil inconclusa</v>
      </c>
      <c r="G16627" s="302"/>
      <c r="H16627" s="302"/>
      <c r="I16627" s="302"/>
      <c r="J16627" s="302"/>
      <c r="K16627" s="303"/>
      <c r="L16627" s="99" t="str">
        <f>IFERROR(IF(VLOOKUP(C16510,'R. PUNTAJES'!$C$14:$R$213,'R. PUNTAJES'!$P$10,0)="","",VLOOKUP(C16510,'R. PUNTAJES'!$C$14:$R$213,'R. PUNTAJES'!$P$10,0)),"")</f>
        <v/>
      </c>
    </row>
    <row r="16628" spans="1:16" ht="7.5" hidden="1" customHeight="1" x14ac:dyDescent="0.3">
      <c r="A16628" s="1" t="str">
        <f>+A16510</f>
        <v>NO</v>
      </c>
      <c r="E16628" s="114"/>
      <c r="F16628" s="45"/>
      <c r="G16628" s="45"/>
      <c r="H16628" s="45"/>
      <c r="I16628" s="45"/>
      <c r="J16628" s="45"/>
      <c r="K16628" s="45"/>
      <c r="L16628" s="48"/>
    </row>
    <row r="16629" spans="1:16" hidden="1" x14ac:dyDescent="0.3">
      <c r="A16629" s="1" t="str">
        <f>+A16510</f>
        <v>NO</v>
      </c>
      <c r="E16629" s="115" t="str">
        <f>+$E$129</f>
        <v>PUNTAJE TOTAL</v>
      </c>
      <c r="F16629" s="116"/>
      <c r="G16629" s="116"/>
      <c r="H16629" s="116"/>
      <c r="I16629" s="116"/>
      <c r="J16629" s="116"/>
      <c r="K16629" s="117"/>
      <c r="L16629" s="118">
        <f>IFERROR(IF(VLOOKUP(C16510,'R. PUNTAJES'!$C$14:$R$213,'R. PUNTAJES'!$H$10,0)="RECHAZO","",SUM(L16609:L16627)),"")</f>
        <v>0</v>
      </c>
    </row>
    <row r="16630" spans="1:16" hidden="1" x14ac:dyDescent="0.3">
      <c r="A16630" s="1" t="str">
        <f>+A16510</f>
        <v>NO</v>
      </c>
      <c r="E16630" s="304" t="str">
        <f>+$E$130</f>
        <v>OBSERVACIONES RESPECTO A PUNTAJES</v>
      </c>
      <c r="F16630" s="305"/>
      <c r="G16630" s="305"/>
      <c r="H16630" s="305"/>
      <c r="I16630" s="305"/>
      <c r="J16630" s="305"/>
      <c r="K16630" s="305"/>
      <c r="L16630" s="305"/>
    </row>
    <row r="16631" spans="1:16" ht="12" hidden="1" customHeight="1" x14ac:dyDescent="0.3">
      <c r="A16631" s="1" t="str">
        <f>+A16510</f>
        <v>NO</v>
      </c>
      <c r="E16631" s="306" t="s">
        <v>124</v>
      </c>
      <c r="F16631" s="305"/>
      <c r="G16631" s="305"/>
      <c r="H16631" s="305"/>
      <c r="I16631" s="305"/>
      <c r="J16631" s="305"/>
      <c r="K16631" s="305"/>
      <c r="L16631" s="305"/>
      <c r="N16631" s="119"/>
      <c r="O16631" s="119"/>
      <c r="P16631" s="120"/>
    </row>
    <row r="16632" spans="1:16" ht="3" hidden="1" customHeight="1" x14ac:dyDescent="0.3">
      <c r="A16632" s="1" t="str">
        <f>+A16511</f>
        <v>NO</v>
      </c>
      <c r="E16632" s="121"/>
      <c r="F16632" s="122"/>
      <c r="G16632" s="122"/>
      <c r="H16632" s="122"/>
      <c r="I16632" s="122"/>
      <c r="J16632" s="122"/>
      <c r="K16632" s="122"/>
      <c r="L16632" s="123"/>
    </row>
    <row r="16633" spans="1:16" hidden="1" x14ac:dyDescent="0.3">
      <c r="A16633" s="1" t="str">
        <f>+IF(OR(C16635=""),"NO",1)</f>
        <v>NO</v>
      </c>
      <c r="E16633" s="346"/>
      <c r="F16633" s="347"/>
      <c r="G16633" s="347"/>
      <c r="H16633" s="347"/>
      <c r="I16633" s="347"/>
      <c r="J16633" s="347"/>
      <c r="K16633" s="347"/>
      <c r="L16633" s="347"/>
    </row>
    <row r="16634" spans="1:16" ht="4.5" hidden="1" customHeight="1" x14ac:dyDescent="0.3">
      <c r="A16634" s="1" t="str">
        <f>+A16635</f>
        <v>NO</v>
      </c>
      <c r="E16634" s="15"/>
      <c r="F16634" s="16"/>
      <c r="G16634" s="16"/>
      <c r="H16634" s="16"/>
      <c r="I16634" s="16"/>
      <c r="J16634" s="16"/>
      <c r="K16634" s="16"/>
      <c r="L16634" s="17"/>
    </row>
    <row r="16635" spans="1:16" ht="15.75" hidden="1" customHeight="1" x14ac:dyDescent="0.3">
      <c r="A16635" s="1" t="str">
        <f>+IF(OR(C16635=""),"NO",1)</f>
        <v>NO</v>
      </c>
      <c r="B16635" s="1">
        <f>1+MAX($B$1:B16634)</f>
        <v>134</v>
      </c>
      <c r="C16635" s="18" t="s">
        <v>124</v>
      </c>
      <c r="E16635" s="19" t="s">
        <v>124</v>
      </c>
      <c r="F16635" s="20"/>
      <c r="G16635" s="20"/>
      <c r="H16635" s="20"/>
      <c r="I16635" s="21"/>
      <c r="J16635" s="20"/>
      <c r="K16635" s="21"/>
      <c r="L16635" s="22"/>
    </row>
    <row r="16636" spans="1:16" hidden="1" x14ac:dyDescent="0.3">
      <c r="A16636" s="1" t="str">
        <f>A16635</f>
        <v>NO</v>
      </c>
      <c r="E16636" s="23" t="str">
        <f>+$E$11</f>
        <v>Integrantes</v>
      </c>
      <c r="F16636" s="24"/>
      <c r="G16636" s="24"/>
      <c r="H16636" s="24"/>
      <c r="I16636" s="24"/>
      <c r="J16636" s="24"/>
      <c r="K16636" s="25" t="str">
        <f>+$K$11</f>
        <v>Nit</v>
      </c>
      <c r="L16636" s="26" t="str">
        <f>+$L$11</f>
        <v>Part.</v>
      </c>
    </row>
    <row r="16637" spans="1:16" hidden="1" x14ac:dyDescent="0.3">
      <c r="A16637" s="1" t="str">
        <f>+A16636</f>
        <v>NO</v>
      </c>
      <c r="C16637" s="1" t="s">
        <v>124</v>
      </c>
      <c r="E16637" s="27" t="s">
        <v>124</v>
      </c>
      <c r="F16637" s="28"/>
      <c r="G16637" s="28"/>
      <c r="H16637" s="28"/>
      <c r="I16637" s="28"/>
      <c r="J16637" s="28"/>
      <c r="K16637" s="29" t="s">
        <v>124</v>
      </c>
      <c r="L16637" s="30" t="s">
        <v>124</v>
      </c>
    </row>
    <row r="16638" spans="1:16" hidden="1" x14ac:dyDescent="0.3">
      <c r="A16638" s="18" t="str">
        <f>+IF(OR(C16638=""),"NO",1)</f>
        <v>NO</v>
      </c>
      <c r="B16638" s="18"/>
      <c r="C16638" s="1" t="s">
        <v>124</v>
      </c>
      <c r="E16638" s="31" t="s">
        <v>124</v>
      </c>
      <c r="F16638" s="32"/>
      <c r="G16638" s="32"/>
      <c r="H16638" s="32"/>
      <c r="I16638" s="32"/>
      <c r="J16638" s="32"/>
      <c r="K16638" s="33" t="s">
        <v>124</v>
      </c>
      <c r="L16638" s="34" t="s">
        <v>124</v>
      </c>
    </row>
    <row r="16639" spans="1:16" hidden="1" x14ac:dyDescent="0.3">
      <c r="A16639" s="18" t="str">
        <f>+IF(OR(C16639=""),"NO",1)</f>
        <v>NO</v>
      </c>
      <c r="B16639" s="18"/>
      <c r="C16639" s="1" t="s">
        <v>124</v>
      </c>
      <c r="E16639" s="31" t="s">
        <v>124</v>
      </c>
      <c r="F16639" s="32"/>
      <c r="G16639" s="32"/>
      <c r="H16639" s="32"/>
      <c r="I16639" s="32"/>
      <c r="J16639" s="32"/>
      <c r="K16639" s="33" t="s">
        <v>124</v>
      </c>
      <c r="L16639" s="34" t="s">
        <v>124</v>
      </c>
    </row>
    <row r="16640" spans="1:16" hidden="1" x14ac:dyDescent="0.3">
      <c r="A16640" s="18" t="str">
        <f>+IF(OR(C16640=""),"NO",1)</f>
        <v>NO</v>
      </c>
      <c r="B16640" s="18"/>
      <c r="C16640" s="1" t="s">
        <v>124</v>
      </c>
      <c r="E16640" s="31" t="s">
        <v>13</v>
      </c>
      <c r="F16640" s="32"/>
      <c r="G16640" s="32"/>
      <c r="H16640" s="32"/>
      <c r="I16640" s="32"/>
      <c r="J16640" s="32"/>
      <c r="K16640" s="33"/>
      <c r="L16640" s="34"/>
    </row>
    <row r="16641" spans="1:12" hidden="1" x14ac:dyDescent="0.3">
      <c r="A16641" s="18" t="str">
        <f>+IF(OR(C16641=""),"NO",1)</f>
        <v>NO</v>
      </c>
      <c r="B16641" s="18"/>
      <c r="C16641" s="1" t="s">
        <v>124</v>
      </c>
      <c r="E16641" s="31" t="s">
        <v>13</v>
      </c>
      <c r="F16641" s="32"/>
      <c r="G16641" s="32"/>
      <c r="H16641" s="32"/>
      <c r="I16641" s="32"/>
      <c r="J16641" s="32"/>
      <c r="K16641" s="33"/>
      <c r="L16641" s="34"/>
    </row>
    <row r="16642" spans="1:12" hidden="1" x14ac:dyDescent="0.3">
      <c r="A16642" s="18" t="str">
        <f>+IF(OR(C16642=""),"NO",1)</f>
        <v>NO</v>
      </c>
      <c r="B16642" s="18"/>
      <c r="C16642" s="1" t="s">
        <v>124</v>
      </c>
      <c r="E16642" s="35" t="s">
        <v>13</v>
      </c>
      <c r="F16642" s="36"/>
      <c r="G16642" s="36"/>
      <c r="H16642" s="36"/>
      <c r="I16642" s="36"/>
      <c r="J16642" s="36"/>
      <c r="K16642" s="37"/>
      <c r="L16642" s="38"/>
    </row>
    <row r="16643" spans="1:12" ht="5.15" hidden="1" customHeight="1" x14ac:dyDescent="0.3">
      <c r="A16643" s="1" t="str">
        <f>+A16635</f>
        <v>NO</v>
      </c>
      <c r="E16643" s="39"/>
      <c r="F16643" s="39"/>
      <c r="G16643" s="39"/>
      <c r="H16643" s="39"/>
      <c r="I16643" s="39"/>
      <c r="J16643" s="39"/>
      <c r="K16643" s="39"/>
      <c r="L16643" s="39"/>
    </row>
    <row r="16644" spans="1:12" ht="15.75" hidden="1" customHeight="1" x14ac:dyDescent="0.3">
      <c r="A16644" s="1" t="str">
        <f>+A16635</f>
        <v>NO</v>
      </c>
      <c r="E16644" s="40" t="str">
        <f>+$E$19</f>
        <v>RESULTADO DE EVALUACIÓN TÉCNICA</v>
      </c>
      <c r="F16644" s="41"/>
      <c r="G16644" s="41"/>
      <c r="H16644" s="41"/>
      <c r="I16644" s="41"/>
      <c r="J16644" s="41"/>
      <c r="K16644" s="41"/>
      <c r="L16644" s="42"/>
    </row>
    <row r="16645" spans="1:12" hidden="1" x14ac:dyDescent="0.3">
      <c r="A16645" s="1" t="str">
        <f>+A16635</f>
        <v>NO</v>
      </c>
      <c r="E16645" s="43"/>
      <c r="F16645" s="44" t="str">
        <f>+$F$20</f>
        <v>Experiencia</v>
      </c>
      <c r="G16645" s="45"/>
      <c r="H16645" s="45"/>
      <c r="I16645" s="45"/>
      <c r="J16645" s="45"/>
      <c r="K16645" s="46"/>
      <c r="L16645" s="47" t="s">
        <v>124</v>
      </c>
    </row>
    <row r="16646" spans="1:12" hidden="1" x14ac:dyDescent="0.3">
      <c r="A16646" s="1" t="str">
        <f>+A16635</f>
        <v>NO</v>
      </c>
      <c r="E16646" s="348" t="str">
        <f>+$E$21</f>
        <v>OBSERVACIONES RESPECTO A LA EVALUACIÓN DE EXPERIENCIA</v>
      </c>
      <c r="F16646" s="308"/>
      <c r="G16646" s="308"/>
      <c r="H16646" s="308"/>
      <c r="I16646" s="308"/>
      <c r="J16646" s="308"/>
      <c r="K16646" s="308"/>
      <c r="L16646" s="349"/>
    </row>
    <row r="16647" spans="1:12" hidden="1" x14ac:dyDescent="0.3">
      <c r="A16647" s="1" t="str">
        <f>+A16635</f>
        <v>NO</v>
      </c>
      <c r="E16647" s="350" t="s">
        <v>124</v>
      </c>
      <c r="F16647" s="351"/>
      <c r="G16647" s="351"/>
      <c r="H16647" s="351"/>
      <c r="I16647" s="351"/>
      <c r="J16647" s="351"/>
      <c r="K16647" s="351"/>
      <c r="L16647" s="352"/>
    </row>
    <row r="16648" spans="1:12" ht="5.15" hidden="1" customHeight="1" x14ac:dyDescent="0.3">
      <c r="A16648" s="1" t="str">
        <f>+A16635</f>
        <v>NO</v>
      </c>
      <c r="E16648" s="39"/>
      <c r="F16648" s="39"/>
      <c r="G16648" s="39"/>
      <c r="H16648" s="39"/>
      <c r="I16648" s="39"/>
      <c r="J16648" s="39"/>
      <c r="K16648" s="39"/>
      <c r="L16648" s="39"/>
    </row>
    <row r="16649" spans="1:12" ht="12.75" hidden="1" customHeight="1" x14ac:dyDescent="0.3">
      <c r="A16649" s="1" t="str">
        <f>+A16635</f>
        <v>NO</v>
      </c>
      <c r="E16649" s="40" t="str">
        <f>+$E$24</f>
        <v>EXPERIENCIA HABILITANTE: CONTRATOS PRESENTADOS</v>
      </c>
      <c r="F16649" s="41"/>
      <c r="G16649" s="41"/>
      <c r="H16649" s="41"/>
      <c r="I16649" s="41"/>
      <c r="J16649" s="41"/>
      <c r="K16649" s="41"/>
      <c r="L16649" s="42"/>
    </row>
    <row r="16650" spans="1:12" ht="8.5" hidden="1" customHeight="1" x14ac:dyDescent="0.3">
      <c r="A16650" s="1" t="str">
        <f>+A16635</f>
        <v>NO</v>
      </c>
      <c r="E16650" s="49"/>
      <c r="F16650" s="50"/>
      <c r="G16650" s="51"/>
      <c r="H16650" s="51"/>
      <c r="I16650" s="51"/>
      <c r="J16650" s="51"/>
      <c r="K16650" s="51"/>
      <c r="L16650" s="52"/>
    </row>
    <row r="16651" spans="1:12" hidden="1" x14ac:dyDescent="0.3">
      <c r="A16651" s="18" t="str">
        <f>+IF(OR(C16651=""),"NO",1)</f>
        <v>NO</v>
      </c>
      <c r="B16651" s="18"/>
      <c r="C16651" s="1" t="s">
        <v>124</v>
      </c>
      <c r="E16651" s="329">
        <v>1</v>
      </c>
      <c r="F16651" s="53" t="str">
        <f>+$F$26</f>
        <v>OBJETO</v>
      </c>
      <c r="G16651" s="332" t="s">
        <v>124</v>
      </c>
      <c r="H16651" s="333"/>
      <c r="I16651" s="333"/>
      <c r="J16651" s="333"/>
      <c r="K16651" s="333"/>
      <c r="L16651" s="334"/>
    </row>
    <row r="16652" spans="1:12" hidden="1" x14ac:dyDescent="0.3">
      <c r="A16652" s="18" t="str">
        <f>+IF(OR(C16651=""),"NO",1)</f>
        <v>NO</v>
      </c>
      <c r="B16652" s="18"/>
      <c r="E16652" s="330"/>
      <c r="F16652" s="54" t="str">
        <f>+$F$27</f>
        <v>CONTRATANTE</v>
      </c>
      <c r="G16652" s="335" t="s">
        <v>124</v>
      </c>
      <c r="H16652" s="310"/>
      <c r="I16652" s="310"/>
      <c r="J16652" s="310"/>
      <c r="K16652" s="310"/>
      <c r="L16652" s="336"/>
    </row>
    <row r="16653" spans="1:12" hidden="1" x14ac:dyDescent="0.3">
      <c r="A16653" s="18" t="str">
        <f>+IF(OR(C16651=""),"NO",1)</f>
        <v>NO</v>
      </c>
      <c r="B16653" s="18"/>
      <c r="E16653" s="330"/>
      <c r="F16653" s="54" t="str">
        <f>+$F$28</f>
        <v>APORTANTE</v>
      </c>
      <c r="G16653" s="337" t="s">
        <v>124</v>
      </c>
      <c r="H16653" s="338"/>
      <c r="I16653" s="338"/>
      <c r="J16653" s="338"/>
      <c r="K16653" s="338"/>
      <c r="L16653" s="339"/>
    </row>
    <row r="16654" spans="1:12" hidden="1" x14ac:dyDescent="0.3">
      <c r="A16654" s="18" t="str">
        <f>+IF(OR(C16651=""),"NO",1)</f>
        <v>NO</v>
      </c>
      <c r="B16654" s="18"/>
      <c r="E16654" s="330"/>
      <c r="F16654" s="54" t="str">
        <f>+$F$29</f>
        <v>VALOR /SMMLV)</v>
      </c>
      <c r="G16654" s="55" t="s">
        <v>124</v>
      </c>
      <c r="H16654" s="56" t="str">
        <f>+$H$29</f>
        <v>% PART..</v>
      </c>
      <c r="I16654" s="57" t="s">
        <v>124</v>
      </c>
      <c r="J16654" s="58" t="str">
        <f>+$J$29</f>
        <v>VALOR ACREDITADO</v>
      </c>
      <c r="K16654" s="59"/>
      <c r="L16654" s="47" t="s">
        <v>124</v>
      </c>
    </row>
    <row r="16655" spans="1:12" hidden="1" x14ac:dyDescent="0.3">
      <c r="A16655" s="18" t="str">
        <f>+IF(OR(C16651=""),"NO",1)</f>
        <v>NO</v>
      </c>
      <c r="B16655" s="18"/>
      <c r="E16655" s="330"/>
      <c r="F16655" s="60" t="str">
        <f>+$F$30</f>
        <v>EXPERIENCIA APORTADA</v>
      </c>
      <c r="G16655" s="340" t="s">
        <v>124</v>
      </c>
      <c r="H16655" s="341"/>
      <c r="I16655" s="341"/>
      <c r="J16655" s="341"/>
      <c r="K16655" s="341"/>
      <c r="L16655" s="342"/>
    </row>
    <row r="16656" spans="1:12" hidden="1" x14ac:dyDescent="0.3">
      <c r="A16656" s="18" t="str">
        <f>+IF(OR(C16651=""),"NO",1)</f>
        <v>NO</v>
      </c>
      <c r="B16656" s="18"/>
      <c r="E16656" s="331"/>
      <c r="F16656" s="62" t="str">
        <f>+$F$31</f>
        <v>OBSERVACIÓN</v>
      </c>
      <c r="G16656" s="343" t="s">
        <v>124</v>
      </c>
      <c r="H16656" s="344"/>
      <c r="I16656" s="344"/>
      <c r="J16656" s="344"/>
      <c r="K16656" s="344"/>
      <c r="L16656" s="345"/>
    </row>
    <row r="16657" spans="1:12" ht="8.5" hidden="1" customHeight="1" x14ac:dyDescent="0.3">
      <c r="A16657" s="18" t="str">
        <f>+IF(OR(C16651=""),"NO",1)</f>
        <v>NO</v>
      </c>
      <c r="B16657" s="18"/>
      <c r="E16657" s="49"/>
      <c r="F16657" s="50"/>
      <c r="G16657" s="51"/>
      <c r="H16657" s="51"/>
      <c r="I16657" s="51"/>
      <c r="J16657" s="51"/>
      <c r="K16657" s="51"/>
      <c r="L16657" s="52"/>
    </row>
    <row r="16658" spans="1:12" hidden="1" x14ac:dyDescent="0.3">
      <c r="A16658" s="18" t="str">
        <f t="shared" ref="A16658" si="5586">+IF(OR(C16658=""),"NO",1)</f>
        <v>NO</v>
      </c>
      <c r="B16658" s="18"/>
      <c r="C16658" s="1" t="s">
        <v>124</v>
      </c>
      <c r="E16658" s="329">
        <v>2</v>
      </c>
      <c r="F16658" s="53" t="str">
        <f>+$F$26</f>
        <v>OBJETO</v>
      </c>
      <c r="G16658" s="332" t="s">
        <v>124</v>
      </c>
      <c r="H16658" s="333"/>
      <c r="I16658" s="333"/>
      <c r="J16658" s="333"/>
      <c r="K16658" s="333"/>
      <c r="L16658" s="334"/>
    </row>
    <row r="16659" spans="1:12" hidden="1" x14ac:dyDescent="0.3">
      <c r="A16659" s="18" t="str">
        <f t="shared" ref="A16659" si="5587">+IF(OR(C16658=""),"NO",1)</f>
        <v>NO</v>
      </c>
      <c r="B16659" s="18"/>
      <c r="E16659" s="330"/>
      <c r="F16659" s="54" t="str">
        <f>+$F$27</f>
        <v>CONTRATANTE</v>
      </c>
      <c r="G16659" s="335" t="s">
        <v>124</v>
      </c>
      <c r="H16659" s="310"/>
      <c r="I16659" s="310"/>
      <c r="J16659" s="310"/>
      <c r="K16659" s="310"/>
      <c r="L16659" s="336"/>
    </row>
    <row r="16660" spans="1:12" hidden="1" x14ac:dyDescent="0.3">
      <c r="A16660" s="18" t="str">
        <f t="shared" ref="A16660" si="5588">+IF(OR(C16658=""),"NO",1)</f>
        <v>NO</v>
      </c>
      <c r="B16660" s="18"/>
      <c r="E16660" s="330"/>
      <c r="F16660" s="54" t="str">
        <f>+$F$28</f>
        <v>APORTANTE</v>
      </c>
      <c r="G16660" s="337" t="s">
        <v>124</v>
      </c>
      <c r="H16660" s="338"/>
      <c r="I16660" s="338"/>
      <c r="J16660" s="338"/>
      <c r="K16660" s="338"/>
      <c r="L16660" s="339"/>
    </row>
    <row r="16661" spans="1:12" hidden="1" x14ac:dyDescent="0.3">
      <c r="A16661" s="18" t="str">
        <f t="shared" ref="A16661" si="5589">+IF(OR(C16658=""),"NO",1)</f>
        <v>NO</v>
      </c>
      <c r="B16661" s="18"/>
      <c r="E16661" s="330"/>
      <c r="F16661" s="54" t="str">
        <f>+$F$29</f>
        <v>VALOR /SMMLV)</v>
      </c>
      <c r="G16661" s="55" t="s">
        <v>124</v>
      </c>
      <c r="H16661" s="56" t="str">
        <f>+$H$29</f>
        <v>% PART..</v>
      </c>
      <c r="I16661" s="57" t="s">
        <v>124</v>
      </c>
      <c r="J16661" s="58" t="str">
        <f>+$J$29</f>
        <v>VALOR ACREDITADO</v>
      </c>
      <c r="K16661" s="59"/>
      <c r="L16661" s="47" t="s">
        <v>124</v>
      </c>
    </row>
    <row r="16662" spans="1:12" hidden="1" x14ac:dyDescent="0.3">
      <c r="A16662" s="18" t="str">
        <f t="shared" ref="A16662" si="5590">+IF(OR(C16658=""),"NO",1)</f>
        <v>NO</v>
      </c>
      <c r="B16662" s="18"/>
      <c r="E16662" s="330"/>
      <c r="F16662" s="60" t="str">
        <f>+$F$30</f>
        <v>EXPERIENCIA APORTADA</v>
      </c>
      <c r="G16662" s="340" t="s">
        <v>124</v>
      </c>
      <c r="H16662" s="341"/>
      <c r="I16662" s="341"/>
      <c r="J16662" s="341"/>
      <c r="K16662" s="341"/>
      <c r="L16662" s="342"/>
    </row>
    <row r="16663" spans="1:12" hidden="1" x14ac:dyDescent="0.3">
      <c r="A16663" s="18" t="str">
        <f t="shared" ref="A16663" si="5591">+IF(OR(C16658=""),"NO",1)</f>
        <v>NO</v>
      </c>
      <c r="B16663" s="18"/>
      <c r="E16663" s="331"/>
      <c r="F16663" s="62" t="str">
        <f>+$F$31</f>
        <v>OBSERVACIÓN</v>
      </c>
      <c r="G16663" s="343" t="s">
        <v>124</v>
      </c>
      <c r="H16663" s="344"/>
      <c r="I16663" s="344"/>
      <c r="J16663" s="344"/>
      <c r="K16663" s="344"/>
      <c r="L16663" s="345"/>
    </row>
    <row r="16664" spans="1:12" ht="8.5" hidden="1" customHeight="1" x14ac:dyDescent="0.3">
      <c r="A16664" s="18" t="str">
        <f t="shared" ref="A16664" si="5592">+IF(OR(C16658=""),"NO",1)</f>
        <v>NO</v>
      </c>
      <c r="B16664" s="18"/>
      <c r="E16664" s="49"/>
      <c r="F16664" s="50"/>
      <c r="G16664" s="51"/>
      <c r="H16664" s="51"/>
      <c r="I16664" s="51"/>
      <c r="J16664" s="51"/>
      <c r="K16664" s="51"/>
      <c r="L16664" s="52"/>
    </row>
    <row r="16665" spans="1:12" hidden="1" x14ac:dyDescent="0.3">
      <c r="A16665" s="18" t="str">
        <f t="shared" ref="A16665" si="5593">+IF(OR(C16665=""),"NO",1)</f>
        <v>NO</v>
      </c>
      <c r="B16665" s="18"/>
      <c r="C16665" s="1" t="s">
        <v>124</v>
      </c>
      <c r="E16665" s="329">
        <v>3</v>
      </c>
      <c r="F16665" s="53" t="str">
        <f>+$F$26</f>
        <v>OBJETO</v>
      </c>
      <c r="G16665" s="332" t="s">
        <v>124</v>
      </c>
      <c r="H16665" s="333"/>
      <c r="I16665" s="333"/>
      <c r="J16665" s="333"/>
      <c r="K16665" s="333"/>
      <c r="L16665" s="334"/>
    </row>
    <row r="16666" spans="1:12" hidden="1" x14ac:dyDescent="0.3">
      <c r="A16666" s="18" t="str">
        <f t="shared" ref="A16666" si="5594">+IF(OR(C16665=""),"NO",1)</f>
        <v>NO</v>
      </c>
      <c r="B16666" s="18"/>
      <c r="E16666" s="330"/>
      <c r="F16666" s="54" t="str">
        <f>+$F$27</f>
        <v>CONTRATANTE</v>
      </c>
      <c r="G16666" s="335" t="s">
        <v>124</v>
      </c>
      <c r="H16666" s="310"/>
      <c r="I16666" s="310"/>
      <c r="J16666" s="310"/>
      <c r="K16666" s="310"/>
      <c r="L16666" s="336"/>
    </row>
    <row r="16667" spans="1:12" hidden="1" x14ac:dyDescent="0.3">
      <c r="A16667" s="18" t="str">
        <f t="shared" ref="A16667" si="5595">+IF(OR(C16665=""),"NO",1)</f>
        <v>NO</v>
      </c>
      <c r="B16667" s="18"/>
      <c r="E16667" s="330"/>
      <c r="F16667" s="54" t="str">
        <f>+$F$28</f>
        <v>APORTANTE</v>
      </c>
      <c r="G16667" s="337" t="s">
        <v>124</v>
      </c>
      <c r="H16667" s="338"/>
      <c r="I16667" s="338"/>
      <c r="J16667" s="338"/>
      <c r="K16667" s="338"/>
      <c r="L16667" s="339"/>
    </row>
    <row r="16668" spans="1:12" hidden="1" x14ac:dyDescent="0.3">
      <c r="A16668" s="18" t="str">
        <f t="shared" ref="A16668" si="5596">+IF(OR(C16665=""),"NO",1)</f>
        <v>NO</v>
      </c>
      <c r="B16668" s="18"/>
      <c r="E16668" s="330"/>
      <c r="F16668" s="54" t="str">
        <f>+$F$29</f>
        <v>VALOR /SMMLV)</v>
      </c>
      <c r="G16668" s="55" t="s">
        <v>124</v>
      </c>
      <c r="H16668" s="56" t="str">
        <f>+$H$29</f>
        <v>% PART..</v>
      </c>
      <c r="I16668" s="57" t="s">
        <v>124</v>
      </c>
      <c r="J16668" s="58" t="str">
        <f>+$J$29</f>
        <v>VALOR ACREDITADO</v>
      </c>
      <c r="K16668" s="59"/>
      <c r="L16668" s="47" t="s">
        <v>124</v>
      </c>
    </row>
    <row r="16669" spans="1:12" hidden="1" x14ac:dyDescent="0.3">
      <c r="A16669" s="18" t="str">
        <f t="shared" ref="A16669" si="5597">+IF(OR(C16665=""),"NO",1)</f>
        <v>NO</v>
      </c>
      <c r="B16669" s="18"/>
      <c r="E16669" s="330"/>
      <c r="F16669" s="60" t="str">
        <f>+$F$30</f>
        <v>EXPERIENCIA APORTADA</v>
      </c>
      <c r="G16669" s="340" t="s">
        <v>124</v>
      </c>
      <c r="H16669" s="341"/>
      <c r="I16669" s="341"/>
      <c r="J16669" s="341"/>
      <c r="K16669" s="341"/>
      <c r="L16669" s="342"/>
    </row>
    <row r="16670" spans="1:12" hidden="1" x14ac:dyDescent="0.3">
      <c r="A16670" s="18" t="str">
        <f t="shared" ref="A16670" si="5598">+IF(OR(C16665=""),"NO",1)</f>
        <v>NO</v>
      </c>
      <c r="B16670" s="18"/>
      <c r="E16670" s="331"/>
      <c r="F16670" s="62" t="str">
        <f>+$F$31</f>
        <v>OBSERVACIÓN</v>
      </c>
      <c r="G16670" s="343" t="s">
        <v>124</v>
      </c>
      <c r="H16670" s="344"/>
      <c r="I16670" s="344"/>
      <c r="J16670" s="344"/>
      <c r="K16670" s="344"/>
      <c r="L16670" s="345"/>
    </row>
    <row r="16671" spans="1:12" ht="8.5" hidden="1" customHeight="1" x14ac:dyDescent="0.3">
      <c r="A16671" s="18" t="str">
        <f t="shared" ref="A16671" si="5599">+IF(OR(C16665=""),"NO",1)</f>
        <v>NO</v>
      </c>
      <c r="B16671" s="18"/>
      <c r="E16671" s="49"/>
      <c r="F16671" s="50"/>
      <c r="G16671" s="51"/>
      <c r="H16671" s="51"/>
      <c r="I16671" s="51"/>
      <c r="J16671" s="51"/>
      <c r="K16671" s="51"/>
      <c r="L16671" s="52"/>
    </row>
    <row r="16672" spans="1:12" hidden="1" x14ac:dyDescent="0.3">
      <c r="A16672" s="18" t="str">
        <f t="shared" ref="A16672" si="5600">+IF(OR(C16672=""),"NO",1)</f>
        <v>NO</v>
      </c>
      <c r="B16672" s="18"/>
      <c r="C16672" s="1" t="s">
        <v>124</v>
      </c>
      <c r="E16672" s="329">
        <v>4</v>
      </c>
      <c r="F16672" s="53" t="str">
        <f>+$F$26</f>
        <v>OBJETO</v>
      </c>
      <c r="G16672" s="332" t="s">
        <v>124</v>
      </c>
      <c r="H16672" s="333"/>
      <c r="I16672" s="333"/>
      <c r="J16672" s="333"/>
      <c r="K16672" s="333"/>
      <c r="L16672" s="334"/>
    </row>
    <row r="16673" spans="1:12" hidden="1" x14ac:dyDescent="0.3">
      <c r="A16673" s="18" t="str">
        <f t="shared" ref="A16673" si="5601">+IF(OR(C16672=""),"NO",1)</f>
        <v>NO</v>
      </c>
      <c r="B16673" s="18"/>
      <c r="E16673" s="330"/>
      <c r="F16673" s="54" t="str">
        <f>+$F$27</f>
        <v>CONTRATANTE</v>
      </c>
      <c r="G16673" s="335" t="s">
        <v>124</v>
      </c>
      <c r="H16673" s="310"/>
      <c r="I16673" s="310"/>
      <c r="J16673" s="310"/>
      <c r="K16673" s="310"/>
      <c r="L16673" s="336"/>
    </row>
    <row r="16674" spans="1:12" hidden="1" x14ac:dyDescent="0.3">
      <c r="A16674" s="18" t="str">
        <f t="shared" ref="A16674" si="5602">+IF(OR(C16672=""),"NO",1)</f>
        <v>NO</v>
      </c>
      <c r="B16674" s="18"/>
      <c r="E16674" s="330"/>
      <c r="F16674" s="54" t="str">
        <f>+$F$28</f>
        <v>APORTANTE</v>
      </c>
      <c r="G16674" s="337" t="s">
        <v>124</v>
      </c>
      <c r="H16674" s="338"/>
      <c r="I16674" s="338"/>
      <c r="J16674" s="338"/>
      <c r="K16674" s="338"/>
      <c r="L16674" s="339"/>
    </row>
    <row r="16675" spans="1:12" hidden="1" x14ac:dyDescent="0.3">
      <c r="A16675" s="18" t="str">
        <f t="shared" ref="A16675" si="5603">+IF(OR(C16672=""),"NO",1)</f>
        <v>NO</v>
      </c>
      <c r="B16675" s="18"/>
      <c r="E16675" s="330"/>
      <c r="F16675" s="54" t="str">
        <f>+$F$29</f>
        <v>VALOR /SMMLV)</v>
      </c>
      <c r="G16675" s="55" t="s">
        <v>124</v>
      </c>
      <c r="H16675" s="56" t="str">
        <f>+$H$29</f>
        <v>% PART..</v>
      </c>
      <c r="I16675" s="57" t="s">
        <v>124</v>
      </c>
      <c r="J16675" s="58" t="str">
        <f>+$J$29</f>
        <v>VALOR ACREDITADO</v>
      </c>
      <c r="K16675" s="59"/>
      <c r="L16675" s="47" t="s">
        <v>124</v>
      </c>
    </row>
    <row r="16676" spans="1:12" hidden="1" x14ac:dyDescent="0.3">
      <c r="A16676" s="18" t="str">
        <f t="shared" ref="A16676" si="5604">+IF(OR(C16672=""),"NO",1)</f>
        <v>NO</v>
      </c>
      <c r="B16676" s="18"/>
      <c r="E16676" s="330"/>
      <c r="F16676" s="60" t="str">
        <f>+$F$30</f>
        <v>EXPERIENCIA APORTADA</v>
      </c>
      <c r="G16676" s="340" t="s">
        <v>124</v>
      </c>
      <c r="H16676" s="341"/>
      <c r="I16676" s="341"/>
      <c r="J16676" s="341"/>
      <c r="K16676" s="341"/>
      <c r="L16676" s="342"/>
    </row>
    <row r="16677" spans="1:12" hidden="1" x14ac:dyDescent="0.3">
      <c r="A16677" s="18" t="str">
        <f t="shared" ref="A16677" si="5605">+IF(OR(C16672=""),"NO",1)</f>
        <v>NO</v>
      </c>
      <c r="B16677" s="18"/>
      <c r="E16677" s="331"/>
      <c r="F16677" s="62" t="str">
        <f>+$F$31</f>
        <v>OBSERVACIÓN</v>
      </c>
      <c r="G16677" s="343" t="s">
        <v>124</v>
      </c>
      <c r="H16677" s="344"/>
      <c r="I16677" s="344"/>
      <c r="J16677" s="344"/>
      <c r="K16677" s="344"/>
      <c r="L16677" s="345"/>
    </row>
    <row r="16678" spans="1:12" ht="8.5" hidden="1" customHeight="1" x14ac:dyDescent="0.3">
      <c r="A16678" s="18" t="str">
        <f t="shared" ref="A16678" si="5606">+IF(OR(C16672=""),"NO",1)</f>
        <v>NO</v>
      </c>
      <c r="B16678" s="18"/>
      <c r="E16678" s="49"/>
      <c r="F16678" s="50"/>
      <c r="G16678" s="51"/>
      <c r="H16678" s="51"/>
      <c r="I16678" s="51"/>
      <c r="J16678" s="51"/>
      <c r="K16678" s="51"/>
      <c r="L16678" s="52"/>
    </row>
    <row r="16679" spans="1:12" hidden="1" x14ac:dyDescent="0.3">
      <c r="A16679" s="18" t="str">
        <f t="shared" ref="A16679" si="5607">+IF(OR(C16679=""),"NO",1)</f>
        <v>NO</v>
      </c>
      <c r="B16679" s="18"/>
      <c r="C16679" s="1" t="s">
        <v>124</v>
      </c>
      <c r="E16679" s="329">
        <v>5</v>
      </c>
      <c r="F16679" s="53" t="str">
        <f>+$F$26</f>
        <v>OBJETO</v>
      </c>
      <c r="G16679" s="332" t="s">
        <v>124</v>
      </c>
      <c r="H16679" s="333"/>
      <c r="I16679" s="333"/>
      <c r="J16679" s="333"/>
      <c r="K16679" s="333"/>
      <c r="L16679" s="334"/>
    </row>
    <row r="16680" spans="1:12" hidden="1" x14ac:dyDescent="0.3">
      <c r="A16680" s="18" t="str">
        <f t="shared" ref="A16680" si="5608">+IF(OR(C16679=""),"NO",1)</f>
        <v>NO</v>
      </c>
      <c r="B16680" s="18"/>
      <c r="E16680" s="330"/>
      <c r="F16680" s="54" t="str">
        <f>+$F$27</f>
        <v>CONTRATANTE</v>
      </c>
      <c r="G16680" s="335" t="s">
        <v>124</v>
      </c>
      <c r="H16680" s="310"/>
      <c r="I16680" s="310"/>
      <c r="J16680" s="310"/>
      <c r="K16680" s="310"/>
      <c r="L16680" s="336"/>
    </row>
    <row r="16681" spans="1:12" hidden="1" x14ac:dyDescent="0.3">
      <c r="A16681" s="18" t="str">
        <f t="shared" ref="A16681" si="5609">+IF(OR(C16679=""),"NO",1)</f>
        <v>NO</v>
      </c>
      <c r="B16681" s="18"/>
      <c r="E16681" s="330"/>
      <c r="F16681" s="54" t="str">
        <f>+$F$28</f>
        <v>APORTANTE</v>
      </c>
      <c r="G16681" s="337" t="s">
        <v>124</v>
      </c>
      <c r="H16681" s="338"/>
      <c r="I16681" s="338"/>
      <c r="J16681" s="338"/>
      <c r="K16681" s="338"/>
      <c r="L16681" s="339"/>
    </row>
    <row r="16682" spans="1:12" hidden="1" x14ac:dyDescent="0.3">
      <c r="A16682" s="18" t="str">
        <f t="shared" ref="A16682" si="5610">+IF(OR(C16679=""),"NO",1)</f>
        <v>NO</v>
      </c>
      <c r="B16682" s="18"/>
      <c r="E16682" s="330"/>
      <c r="F16682" s="54" t="str">
        <f>+$F$29</f>
        <v>VALOR /SMMLV)</v>
      </c>
      <c r="G16682" s="55" t="s">
        <v>124</v>
      </c>
      <c r="H16682" s="56" t="str">
        <f>+$H$29</f>
        <v>% PART..</v>
      </c>
      <c r="I16682" s="57" t="s">
        <v>124</v>
      </c>
      <c r="J16682" s="58" t="str">
        <f>+$J$29</f>
        <v>VALOR ACREDITADO</v>
      </c>
      <c r="K16682" s="59"/>
      <c r="L16682" s="47" t="s">
        <v>124</v>
      </c>
    </row>
    <row r="16683" spans="1:12" hidden="1" x14ac:dyDescent="0.3">
      <c r="A16683" s="18" t="str">
        <f t="shared" ref="A16683" si="5611">+IF(OR(C16679=""),"NO",1)</f>
        <v>NO</v>
      </c>
      <c r="B16683" s="18"/>
      <c r="E16683" s="330"/>
      <c r="F16683" s="60" t="str">
        <f>+$F$30</f>
        <v>EXPERIENCIA APORTADA</v>
      </c>
      <c r="G16683" s="340" t="s">
        <v>124</v>
      </c>
      <c r="H16683" s="341"/>
      <c r="I16683" s="341"/>
      <c r="J16683" s="341"/>
      <c r="K16683" s="341"/>
      <c r="L16683" s="342"/>
    </row>
    <row r="16684" spans="1:12" hidden="1" x14ac:dyDescent="0.3">
      <c r="A16684" s="18" t="str">
        <f t="shared" ref="A16684" si="5612">+IF(OR(C16679=""),"NO",1)</f>
        <v>NO</v>
      </c>
      <c r="B16684" s="18"/>
      <c r="E16684" s="331"/>
      <c r="F16684" s="62" t="str">
        <f>+$F$31</f>
        <v>OBSERVACIÓN</v>
      </c>
      <c r="G16684" s="343" t="s">
        <v>124</v>
      </c>
      <c r="H16684" s="344"/>
      <c r="I16684" s="344"/>
      <c r="J16684" s="344"/>
      <c r="K16684" s="344"/>
      <c r="L16684" s="345"/>
    </row>
    <row r="16685" spans="1:12" ht="8.5" hidden="1" customHeight="1" x14ac:dyDescent="0.3">
      <c r="A16685" s="18" t="str">
        <f t="shared" ref="A16685" si="5613">+IF(OR(C16679=""),"NO",1)</f>
        <v>NO</v>
      </c>
      <c r="B16685" s="18"/>
      <c r="E16685" s="49"/>
      <c r="F16685" s="50"/>
      <c r="G16685" s="51"/>
      <c r="H16685" s="51"/>
      <c r="I16685" s="51"/>
      <c r="J16685" s="51"/>
      <c r="K16685" s="51"/>
      <c r="L16685" s="52"/>
    </row>
    <row r="16686" spans="1:12" hidden="1" x14ac:dyDescent="0.3">
      <c r="A16686" s="18" t="str">
        <f t="shared" ref="A16686" si="5614">+IF(OR(C16686=""),"NO",1)</f>
        <v>NO</v>
      </c>
      <c r="B16686" s="18"/>
      <c r="C16686" s="1" t="s">
        <v>124</v>
      </c>
      <c r="E16686" s="329">
        <v>6</v>
      </c>
      <c r="F16686" s="53" t="str">
        <f>+$F$26</f>
        <v>OBJETO</v>
      </c>
      <c r="G16686" s="332" t="s">
        <v>124</v>
      </c>
      <c r="H16686" s="333"/>
      <c r="I16686" s="333"/>
      <c r="J16686" s="333"/>
      <c r="K16686" s="333"/>
      <c r="L16686" s="334"/>
    </row>
    <row r="16687" spans="1:12" hidden="1" x14ac:dyDescent="0.3">
      <c r="A16687" s="18" t="str">
        <f t="shared" ref="A16687" si="5615">+IF(OR(C16686=""),"NO",1)</f>
        <v>NO</v>
      </c>
      <c r="B16687" s="18"/>
      <c r="E16687" s="330"/>
      <c r="F16687" s="54" t="str">
        <f>+$F$27</f>
        <v>CONTRATANTE</v>
      </c>
      <c r="G16687" s="335" t="s">
        <v>124</v>
      </c>
      <c r="H16687" s="310"/>
      <c r="I16687" s="310"/>
      <c r="J16687" s="310"/>
      <c r="K16687" s="310"/>
      <c r="L16687" s="336"/>
    </row>
    <row r="16688" spans="1:12" hidden="1" x14ac:dyDescent="0.3">
      <c r="A16688" s="18" t="str">
        <f t="shared" ref="A16688" si="5616">+IF(OR(C16686=""),"NO",1)</f>
        <v>NO</v>
      </c>
      <c r="B16688" s="18"/>
      <c r="E16688" s="330"/>
      <c r="F16688" s="54" t="str">
        <f>+$F$28</f>
        <v>APORTANTE</v>
      </c>
      <c r="G16688" s="337" t="s">
        <v>124</v>
      </c>
      <c r="H16688" s="338"/>
      <c r="I16688" s="338"/>
      <c r="J16688" s="338"/>
      <c r="K16688" s="338"/>
      <c r="L16688" s="339"/>
    </row>
    <row r="16689" spans="1:12" hidden="1" x14ac:dyDescent="0.3">
      <c r="A16689" s="18" t="str">
        <f t="shared" ref="A16689" si="5617">+IF(OR(C16686=""),"NO",1)</f>
        <v>NO</v>
      </c>
      <c r="B16689" s="18"/>
      <c r="E16689" s="330"/>
      <c r="F16689" s="54" t="str">
        <f>+$F$29</f>
        <v>VALOR /SMMLV)</v>
      </c>
      <c r="G16689" s="55" t="s">
        <v>124</v>
      </c>
      <c r="H16689" s="56" t="str">
        <f>+$H$29</f>
        <v>% PART..</v>
      </c>
      <c r="I16689" s="57" t="s">
        <v>124</v>
      </c>
      <c r="J16689" s="58" t="str">
        <f>+$J$29</f>
        <v>VALOR ACREDITADO</v>
      </c>
      <c r="K16689" s="59"/>
      <c r="L16689" s="47" t="s">
        <v>124</v>
      </c>
    </row>
    <row r="16690" spans="1:12" hidden="1" x14ac:dyDescent="0.3">
      <c r="A16690" s="18" t="str">
        <f t="shared" ref="A16690" si="5618">+IF(OR(C16686=""),"NO",1)</f>
        <v>NO</v>
      </c>
      <c r="B16690" s="18"/>
      <c r="E16690" s="330"/>
      <c r="F16690" s="60" t="str">
        <f>+$F$30</f>
        <v>EXPERIENCIA APORTADA</v>
      </c>
      <c r="G16690" s="340" t="s">
        <v>124</v>
      </c>
      <c r="H16690" s="341"/>
      <c r="I16690" s="341"/>
      <c r="J16690" s="341"/>
      <c r="K16690" s="341"/>
      <c r="L16690" s="342"/>
    </row>
    <row r="16691" spans="1:12" hidden="1" x14ac:dyDescent="0.3">
      <c r="A16691" s="18" t="str">
        <f t="shared" ref="A16691" si="5619">+IF(OR(C16686=""),"NO",1)</f>
        <v>NO</v>
      </c>
      <c r="B16691" s="18"/>
      <c r="E16691" s="331"/>
      <c r="F16691" s="62" t="str">
        <f>+$F$31</f>
        <v>OBSERVACIÓN</v>
      </c>
      <c r="G16691" s="343" t="s">
        <v>124</v>
      </c>
      <c r="H16691" s="344"/>
      <c r="I16691" s="344"/>
      <c r="J16691" s="344"/>
      <c r="K16691" s="344"/>
      <c r="L16691" s="345"/>
    </row>
    <row r="16692" spans="1:12" ht="8.5" hidden="1" customHeight="1" x14ac:dyDescent="0.3">
      <c r="A16692" s="18" t="str">
        <f t="shared" ref="A16692" si="5620">+IF(OR(C16686=""),"NO",1)</f>
        <v>NO</v>
      </c>
      <c r="B16692" s="18"/>
      <c r="E16692" s="49"/>
      <c r="F16692" s="50"/>
      <c r="G16692" s="51"/>
      <c r="H16692" s="51"/>
      <c r="I16692" s="51"/>
      <c r="J16692" s="51"/>
      <c r="K16692" s="51"/>
      <c r="L16692" s="52"/>
    </row>
    <row r="16693" spans="1:12" hidden="1" x14ac:dyDescent="0.3">
      <c r="A16693" s="18" t="str">
        <f t="shared" ref="A16693" si="5621">+IF(OR(C16693=""),"NO",1)</f>
        <v>NO</v>
      </c>
      <c r="B16693" s="18"/>
      <c r="C16693" s="1" t="s">
        <v>124</v>
      </c>
      <c r="E16693" s="329">
        <v>7</v>
      </c>
      <c r="F16693" s="53" t="str">
        <f>+$F$26</f>
        <v>OBJETO</v>
      </c>
      <c r="G16693" s="332" t="s">
        <v>124</v>
      </c>
      <c r="H16693" s="333"/>
      <c r="I16693" s="333"/>
      <c r="J16693" s="333"/>
      <c r="K16693" s="333"/>
      <c r="L16693" s="334"/>
    </row>
    <row r="16694" spans="1:12" hidden="1" x14ac:dyDescent="0.3">
      <c r="A16694" s="18" t="str">
        <f t="shared" ref="A16694" si="5622">+IF(OR(C16693=""),"NO",1)</f>
        <v>NO</v>
      </c>
      <c r="B16694" s="18"/>
      <c r="E16694" s="330"/>
      <c r="F16694" s="54" t="str">
        <f>+$F$27</f>
        <v>CONTRATANTE</v>
      </c>
      <c r="G16694" s="335" t="s">
        <v>124</v>
      </c>
      <c r="H16694" s="310"/>
      <c r="I16694" s="310"/>
      <c r="J16694" s="310"/>
      <c r="K16694" s="310"/>
      <c r="L16694" s="336"/>
    </row>
    <row r="16695" spans="1:12" hidden="1" x14ac:dyDescent="0.3">
      <c r="A16695" s="18" t="str">
        <f t="shared" ref="A16695" si="5623">+IF(OR(C16693=""),"NO",1)</f>
        <v>NO</v>
      </c>
      <c r="B16695" s="18"/>
      <c r="E16695" s="330"/>
      <c r="F16695" s="54" t="str">
        <f>+$F$28</f>
        <v>APORTANTE</v>
      </c>
      <c r="G16695" s="337" t="s">
        <v>124</v>
      </c>
      <c r="H16695" s="338"/>
      <c r="I16695" s="338"/>
      <c r="J16695" s="338"/>
      <c r="K16695" s="338"/>
      <c r="L16695" s="339"/>
    </row>
    <row r="16696" spans="1:12" hidden="1" x14ac:dyDescent="0.3">
      <c r="A16696" s="18" t="str">
        <f t="shared" ref="A16696" si="5624">+IF(OR(C16693=""),"NO",1)</f>
        <v>NO</v>
      </c>
      <c r="B16696" s="18"/>
      <c r="E16696" s="330"/>
      <c r="F16696" s="54" t="str">
        <f>+$F$29</f>
        <v>VALOR /SMMLV)</v>
      </c>
      <c r="G16696" s="55" t="s">
        <v>124</v>
      </c>
      <c r="H16696" s="56" t="str">
        <f>+$H$29</f>
        <v>% PART..</v>
      </c>
      <c r="I16696" s="57" t="s">
        <v>124</v>
      </c>
      <c r="J16696" s="58" t="str">
        <f>+$J$29</f>
        <v>VALOR ACREDITADO</v>
      </c>
      <c r="K16696" s="59"/>
      <c r="L16696" s="47" t="s">
        <v>124</v>
      </c>
    </row>
    <row r="16697" spans="1:12" hidden="1" x14ac:dyDescent="0.3">
      <c r="A16697" s="18" t="str">
        <f t="shared" ref="A16697" si="5625">+IF(OR(C16693=""),"NO",1)</f>
        <v>NO</v>
      </c>
      <c r="B16697" s="18"/>
      <c r="E16697" s="330"/>
      <c r="F16697" s="60" t="str">
        <f>+$F$30</f>
        <v>EXPERIENCIA APORTADA</v>
      </c>
      <c r="G16697" s="340" t="s">
        <v>124</v>
      </c>
      <c r="H16697" s="341"/>
      <c r="I16697" s="341"/>
      <c r="J16697" s="341"/>
      <c r="K16697" s="341"/>
      <c r="L16697" s="342"/>
    </row>
    <row r="16698" spans="1:12" hidden="1" x14ac:dyDescent="0.3">
      <c r="A16698" s="18" t="str">
        <f t="shared" ref="A16698" si="5626">+IF(OR(C16693=""),"NO",1)</f>
        <v>NO</v>
      </c>
      <c r="B16698" s="18"/>
      <c r="E16698" s="331"/>
      <c r="F16698" s="62" t="str">
        <f>+$F$31</f>
        <v>OBSERVACIÓN</v>
      </c>
      <c r="G16698" s="343" t="s">
        <v>124</v>
      </c>
      <c r="H16698" s="344"/>
      <c r="I16698" s="344"/>
      <c r="J16698" s="344"/>
      <c r="K16698" s="344"/>
      <c r="L16698" s="345"/>
    </row>
    <row r="16699" spans="1:12" hidden="1" x14ac:dyDescent="0.3">
      <c r="A16699" s="18" t="str">
        <f t="shared" ref="A16699" si="5627">+IF(OR(C16693=""),"NO",1)</f>
        <v>NO</v>
      </c>
      <c r="B16699" s="18"/>
      <c r="E16699" s="49"/>
      <c r="F16699" s="50"/>
      <c r="G16699" s="51"/>
      <c r="H16699" s="51"/>
      <c r="I16699" s="51"/>
      <c r="J16699" s="51"/>
      <c r="K16699" s="51"/>
      <c r="L16699" s="52"/>
    </row>
    <row r="16700" spans="1:12" hidden="1" x14ac:dyDescent="0.3">
      <c r="A16700" s="1" t="str">
        <f>+A16635</f>
        <v>NO</v>
      </c>
      <c r="C16700" s="1" t="str">
        <f>"N"&amp;C16635</f>
        <v>N</v>
      </c>
      <c r="E16700" s="63"/>
      <c r="F16700" s="64" t="str">
        <f>+$F$75</f>
        <v>TOTAL DE CONTRATOS PRESENTADOS VÁLIDOS QUE CUMPLEN EXPERIENCIA ACREDITADA:</v>
      </c>
      <c r="G16700" s="65"/>
      <c r="H16700" s="65"/>
      <c r="I16700" s="65"/>
      <c r="J16700" s="66"/>
      <c r="K16700" s="65"/>
      <c r="L16700" s="67" t="s">
        <v>124</v>
      </c>
    </row>
    <row r="16701" spans="1:12" ht="6.65" hidden="1" customHeight="1" x14ac:dyDescent="0.3">
      <c r="A16701" s="1" t="str">
        <f>+A16635</f>
        <v>NO</v>
      </c>
      <c r="E16701" s="51"/>
      <c r="F16701" s="50"/>
      <c r="G16701" s="51"/>
      <c r="H16701" s="51"/>
      <c r="I16701" s="51"/>
      <c r="J16701" s="51"/>
      <c r="K16701" s="51"/>
      <c r="L16701" s="51"/>
    </row>
    <row r="16702" spans="1:12" hidden="1" x14ac:dyDescent="0.3">
      <c r="A16702" s="1" t="str">
        <f>+A16635</f>
        <v>NO</v>
      </c>
      <c r="E16702" s="63"/>
      <c r="F16702" s="63" t="str">
        <f>+$F$77</f>
        <v>ACREDITA SUMINISTRO E INSTALACIÓN DE MOBILIARIO POR LO MENOS EN UN (1) CONTRATO VÁLIDO</v>
      </c>
      <c r="G16702" s="65"/>
      <c r="H16702" s="65"/>
      <c r="I16702" s="65"/>
      <c r="J16702" s="66"/>
      <c r="K16702" s="65"/>
      <c r="L16702" s="68" t="s">
        <v>157</v>
      </c>
    </row>
    <row r="16703" spans="1:12" ht="5.15" hidden="1" customHeight="1" x14ac:dyDescent="0.3">
      <c r="A16703" s="1" t="str">
        <f>+A16635</f>
        <v>NO</v>
      </c>
      <c r="E16703" s="51"/>
      <c r="F16703" s="50"/>
      <c r="G16703" s="51"/>
      <c r="H16703" s="51"/>
      <c r="I16703" s="51"/>
      <c r="J16703" s="51"/>
      <c r="K16703" s="51"/>
      <c r="L16703" s="51"/>
    </row>
    <row r="16704" spans="1:12" ht="12.75" hidden="1" customHeight="1" x14ac:dyDescent="0.3">
      <c r="A16704" s="1" t="str">
        <f>+A16635</f>
        <v>NO</v>
      </c>
      <c r="E16704" s="69" t="str">
        <f>+$E$79</f>
        <v>EXPERIENCIA ESPECÍFICA NUMERAL 10.1.1 A</v>
      </c>
      <c r="F16704" s="70"/>
      <c r="G16704" s="70"/>
      <c r="H16704" s="70"/>
      <c r="I16704" s="70"/>
      <c r="J16704" s="70"/>
      <c r="K16704" s="70"/>
      <c r="L16704" s="71"/>
    </row>
    <row r="16705" spans="1:12" ht="26.5" hidden="1" customHeight="1" x14ac:dyDescent="0.3">
      <c r="A16705" s="1" t="str">
        <f>+A16635</f>
        <v>NO</v>
      </c>
      <c r="E16705" s="72"/>
      <c r="F16705" s="325" t="str">
        <f>+$F$80</f>
        <v>Por lo menos uno (1) de los contratos válidos aportados como experiencia general debe corresponder mínimo al 60% del presupuesto oficial del presente proceso de selección.  (SMMLV)</v>
      </c>
      <c r="G16705" s="326"/>
      <c r="H16705" s="326"/>
      <c r="I16705" s="326"/>
      <c r="J16705" s="326"/>
      <c r="K16705" s="73" t="s">
        <v>124</v>
      </c>
      <c r="L16705" s="74" t="s">
        <v>124</v>
      </c>
    </row>
    <row r="16706" spans="1:12" ht="23.5" hidden="1" customHeight="1" x14ac:dyDescent="0.3">
      <c r="A16706" s="1" t="str">
        <f>+A16635</f>
        <v>NO</v>
      </c>
      <c r="E16706" s="63"/>
      <c r="F16706" s="325" t="str">
        <f>+$F$81</f>
        <v xml:space="preserve">Deberá acreditarse en al menos uno (1) de los contratos válidos aportados como experiencia general una </v>
      </c>
      <c r="G16706" s="326"/>
      <c r="H16706" s="326"/>
      <c r="I16706" s="326"/>
      <c r="J16706" s="326"/>
      <c r="K16706" s="73" t="s">
        <v>124</v>
      </c>
      <c r="L16706" s="74" t="s">
        <v>124</v>
      </c>
    </row>
    <row r="16707" spans="1:12" ht="23.5" hidden="1" customHeight="1" x14ac:dyDescent="0.3">
      <c r="A16707" s="18" t="s">
        <v>30</v>
      </c>
      <c r="E16707" s="63"/>
      <c r="F16707" s="325" t="str">
        <f>+$F$82</f>
        <v xml:space="preserve">Deberá acreditarse en al menos uno (1) de los contratos válidos aportados interventoría a intervención de </v>
      </c>
      <c r="G16707" s="326"/>
      <c r="H16707" s="326"/>
      <c r="I16707" s="326"/>
      <c r="J16707" s="326"/>
      <c r="K16707" s="73">
        <f>+$K$82</f>
        <v>0</v>
      </c>
      <c r="L16707" s="74" t="s">
        <v>124</v>
      </c>
    </row>
    <row r="16708" spans="1:12" ht="36" hidden="1" customHeight="1" x14ac:dyDescent="0.3">
      <c r="A16708" s="18" t="s">
        <v>30</v>
      </c>
      <c r="E16708" s="63"/>
      <c r="F16708" s="325" t="str">
        <f>+$F$83</f>
        <v xml:space="preserve">Deberá acreditarse en al menos uno (1) de los contratos válidos aportados interventoría a intervención de </v>
      </c>
      <c r="G16708" s="326"/>
      <c r="H16708" s="326"/>
      <c r="I16708" s="326"/>
      <c r="J16708" s="326"/>
      <c r="K16708" s="75">
        <f>+$K$83</f>
        <v>0</v>
      </c>
      <c r="L16708" s="76" t="s">
        <v>124</v>
      </c>
    </row>
    <row r="16709" spans="1:12" hidden="1" x14ac:dyDescent="0.3">
      <c r="A16709" s="1" t="str">
        <f>+A16635</f>
        <v>NO</v>
      </c>
      <c r="E16709" s="51"/>
      <c r="F16709" s="50"/>
      <c r="G16709" s="51"/>
      <c r="H16709" s="51"/>
      <c r="I16709" s="51"/>
      <c r="J16709" s="51"/>
      <c r="K16709" s="51"/>
      <c r="L16709" s="51"/>
    </row>
    <row r="16710" spans="1:12" ht="12.75" hidden="1" customHeight="1" x14ac:dyDescent="0.3">
      <c r="A16710" s="1" t="str">
        <f>+A16635</f>
        <v>NO</v>
      </c>
      <c r="E16710" s="40" t="str">
        <f>+$E$85</f>
        <v>VALOR MÍNIMO A CERIFICAR % P.O EN SMMMLV. NUMERAL 3.9.1</v>
      </c>
      <c r="F16710" s="41"/>
      <c r="G16710" s="41"/>
      <c r="H16710" s="41"/>
      <c r="I16710" s="41"/>
      <c r="J16710" s="41"/>
      <c r="K16710" s="41"/>
      <c r="L16710" s="42"/>
    </row>
    <row r="16711" spans="1:12" hidden="1" x14ac:dyDescent="0.3">
      <c r="A16711" s="1" t="str">
        <f>+A16635</f>
        <v>NO</v>
      </c>
      <c r="C16711" s="1" t="str">
        <f>"M"&amp;C16635</f>
        <v>M</v>
      </c>
      <c r="E16711" s="77" t="str">
        <f>+$E$86</f>
        <v>100% P.O.</v>
      </c>
      <c r="F16711" s="78"/>
      <c r="G16711" s="61">
        <v>242.41716883554506</v>
      </c>
      <c r="H16711" s="124" t="str">
        <f>+$H$86</f>
        <v>TOTAL EJECUTADO DE CONTRATOS ACREDITADOS</v>
      </c>
      <c r="I16711" s="124"/>
      <c r="J16711" s="124"/>
      <c r="K16711" s="55" t="s">
        <v>124</v>
      </c>
      <c r="L16711" s="47" t="s">
        <v>124</v>
      </c>
    </row>
    <row r="16712" spans="1:12" hidden="1" x14ac:dyDescent="0.3">
      <c r="A16712" s="1" t="str">
        <f>+A16635</f>
        <v>NO</v>
      </c>
      <c r="E16712" s="39"/>
      <c r="F16712" s="39"/>
      <c r="G16712" s="39"/>
      <c r="H16712" s="39"/>
      <c r="I16712" s="39"/>
      <c r="J16712" s="39"/>
      <c r="K16712" s="39"/>
      <c r="L16712" s="39"/>
    </row>
    <row r="16713" spans="1:12" ht="12.75" hidden="1" customHeight="1" x14ac:dyDescent="0.3">
      <c r="A16713" s="18" t="s">
        <v>30</v>
      </c>
      <c r="B16713" s="18"/>
      <c r="E16713" s="40" t="str">
        <f>+$E$88</f>
        <v>CONSIDERACIONES PARA LA VALIDEZ DE LA EXPERIENCIA REQUERIDA: EXPERIENCIA PROPONENTES PLURALES NUMERAL 10.1.2 D</v>
      </c>
      <c r="F16713" s="41"/>
      <c r="G16713" s="41"/>
      <c r="H16713" s="41"/>
      <c r="I16713" s="41"/>
      <c r="J16713" s="41"/>
      <c r="K16713" s="41"/>
      <c r="L16713" s="42"/>
    </row>
    <row r="16714" spans="1:12" ht="28" hidden="1" customHeight="1" x14ac:dyDescent="0.3">
      <c r="A16714" s="18" t="s">
        <v>30</v>
      </c>
      <c r="B16714" s="18"/>
      <c r="C16714" s="1" t="str">
        <f>"O"&amp;C16635</f>
        <v>O</v>
      </c>
      <c r="E16714" s="80" t="str">
        <f>+$E$89</f>
        <v>i)</v>
      </c>
      <c r="F16714" s="327" t="str">
        <f>+$F$89</f>
        <v>Uno de los integrantes debe aportar como mínimo el cincuenta por ciento (50 %) de la experiencia solicitada</v>
      </c>
      <c r="G16714" s="328"/>
      <c r="H16714" s="328"/>
      <c r="I16714" s="328"/>
      <c r="J16714" s="328"/>
      <c r="K16714" s="73" t="s">
        <v>124</v>
      </c>
      <c r="L16714" s="47" t="s">
        <v>124</v>
      </c>
    </row>
    <row r="16715" spans="1:12" ht="28" hidden="1" customHeight="1" x14ac:dyDescent="0.3">
      <c r="A16715" s="18" t="s">
        <v>30</v>
      </c>
      <c r="B16715" s="18"/>
      <c r="C16715" s="1" t="str">
        <f>"O"&amp;C16635</f>
        <v>O</v>
      </c>
      <c r="E16715" s="80" t="str">
        <f>+$E$90</f>
        <v>ii)</v>
      </c>
      <c r="F16715" s="327" t="str">
        <f>+$F$90</f>
        <v>Todos los demás ntegrantes deben acreditar al menos el cinco por ciento (5 %) de la experiencia solicitada, solo uno (1) de los integrantes podrá no acreditar experiencia pero su porcentaje de participación  no podrá superar el diez por ciento (10 %)</v>
      </c>
      <c r="G16715" s="328"/>
      <c r="H16715" s="328"/>
      <c r="I16715" s="328"/>
      <c r="J16715" s="328"/>
      <c r="K16715" s="73" t="s">
        <v>124</v>
      </c>
      <c r="L16715" s="47" t="s">
        <v>124</v>
      </c>
    </row>
    <row r="16716" spans="1:12" hidden="1" x14ac:dyDescent="0.3">
      <c r="A16716" s="18" t="s">
        <v>30</v>
      </c>
      <c r="B16716" s="18"/>
      <c r="E16716" s="39"/>
      <c r="F16716" s="39"/>
      <c r="G16716" s="39"/>
      <c r="H16716" s="39"/>
      <c r="I16716" s="39"/>
      <c r="J16716" s="39"/>
      <c r="K16716" s="39"/>
      <c r="L16716" s="39"/>
    </row>
    <row r="16717" spans="1:12" ht="13" hidden="1" customHeight="1" x14ac:dyDescent="0.3">
      <c r="A16717" s="18" t="str">
        <f>+A16635</f>
        <v>NO</v>
      </c>
      <c r="B16717" s="18"/>
      <c r="E16717" s="69" t="str">
        <f>+$E$92</f>
        <v>VERIFICACIÓN Y ASIGNACIÓN DE PUNTAJE POR LA EXPERIENCIA DEL PROPONENTE</v>
      </c>
      <c r="F16717" s="70"/>
      <c r="G16717" s="70"/>
      <c r="H16717" s="70"/>
      <c r="I16717" s="70"/>
      <c r="J16717" s="70"/>
      <c r="K16717" s="70"/>
      <c r="L16717" s="71"/>
    </row>
    <row r="16718" spans="1:12" hidden="1" x14ac:dyDescent="0.3">
      <c r="A16718" s="18" t="str">
        <f>+A16635</f>
        <v>NO</v>
      </c>
      <c r="B16718" s="18"/>
      <c r="E16718" s="81"/>
      <c r="F16718" s="323" t="str">
        <f>+$F$93</f>
        <v>No. CONTRATOS QUE ACREDITAN LA EXPERIENCIA (NO OBJETO DE SUBSANACIÓN)</v>
      </c>
      <c r="G16718" s="324"/>
      <c r="H16718" s="324"/>
      <c r="I16718" s="324"/>
      <c r="J16718" s="324"/>
      <c r="K16718" s="82"/>
      <c r="L16718" s="83" t="s">
        <v>124</v>
      </c>
    </row>
    <row r="16719" spans="1:12" ht="13" hidden="1" customHeight="1" x14ac:dyDescent="0.3">
      <c r="A16719" s="18" t="str">
        <f>+A16635</f>
        <v>NO</v>
      </c>
      <c r="B16719" s="18"/>
      <c r="E16719" s="84"/>
      <c r="F16719" s="323" t="str">
        <f>+$F$94</f>
        <v>TOTAL EJECUTADO DE CONTRATOS ACREDITADOS PROPUESTA INICIAL</v>
      </c>
      <c r="G16719" s="324"/>
      <c r="H16719" s="324"/>
      <c r="I16719" s="324"/>
      <c r="J16719" s="324"/>
      <c r="K16719" s="85"/>
      <c r="L16719" s="86" t="s">
        <v>124</v>
      </c>
    </row>
    <row r="16720" spans="1:12" ht="13" hidden="1" customHeight="1" x14ac:dyDescent="0.3">
      <c r="A16720" s="18" t="str">
        <f>+A16635</f>
        <v>NO</v>
      </c>
      <c r="B16720" s="18"/>
      <c r="E16720" s="87"/>
      <c r="F16720" s="323" t="str">
        <f>+$F$95</f>
        <v>PROMEDIO VALOR ACREDITADO EN SMMLV</v>
      </c>
      <c r="G16720" s="324"/>
      <c r="H16720" s="324"/>
      <c r="I16720" s="324"/>
      <c r="J16720" s="324"/>
      <c r="K16720" s="66"/>
      <c r="L16720" s="88" t="s">
        <v>124</v>
      </c>
    </row>
    <row r="16721" spans="1:12" hidden="1" x14ac:dyDescent="0.3">
      <c r="A16721" s="18" t="str">
        <f>+A16635</f>
        <v>NO</v>
      </c>
      <c r="B16721" s="18"/>
      <c r="E16721" s="89"/>
      <c r="F16721" s="89"/>
      <c r="G16721" s="89"/>
      <c r="H16721" s="89"/>
      <c r="I16721" s="89"/>
      <c r="J16721" s="89"/>
      <c r="K16721" s="89"/>
      <c r="L16721" s="89"/>
    </row>
    <row r="16722" spans="1:12" ht="13" hidden="1" customHeight="1" x14ac:dyDescent="0.3">
      <c r="A16722" s="18" t="str">
        <f>+A16635</f>
        <v>NO</v>
      </c>
      <c r="B16722" s="18"/>
      <c r="E16722" s="69" t="str">
        <f>+$E$97</f>
        <v>3.9.2 EXIGENCIAS MÍNIMAS DE EXPERIENCIA Y FORMACIÓN ACADÉMICA DEL EQUIPO DE TRABAJO</v>
      </c>
      <c r="F16722" s="70"/>
      <c r="G16722" s="70"/>
      <c r="H16722" s="70"/>
      <c r="I16722" s="70"/>
      <c r="J16722" s="70"/>
      <c r="K16722" s="70"/>
      <c r="L16722" s="71"/>
    </row>
    <row r="16723" spans="1:12" hidden="1" x14ac:dyDescent="0.3">
      <c r="A16723" s="18" t="str">
        <f>+A16635</f>
        <v>NO</v>
      </c>
      <c r="B16723" s="18"/>
      <c r="E16723" s="90" t="str">
        <f>+$E$98</f>
        <v>Formulario 8</v>
      </c>
      <c r="F16723" s="315" t="s">
        <v>46</v>
      </c>
      <c r="G16723" s="316"/>
      <c r="H16723" s="317"/>
      <c r="I16723" s="318"/>
      <c r="J16723" s="318"/>
      <c r="K16723" s="318"/>
      <c r="L16723" s="319"/>
    </row>
    <row r="16724" spans="1:12" hidden="1" x14ac:dyDescent="0.3">
      <c r="A16724" s="18" t="str">
        <f>+A16635</f>
        <v>NO</v>
      </c>
      <c r="B16724" s="18"/>
      <c r="E16724" s="91" t="s">
        <v>124</v>
      </c>
      <c r="F16724" s="91" t="str">
        <f>+$F$99</f>
        <v>Director de Interventoría</v>
      </c>
      <c r="G16724" s="91" t="str">
        <f>+$G$99</f>
        <v>Residente de Interventoría</v>
      </c>
      <c r="H16724" s="320"/>
      <c r="I16724" s="321"/>
      <c r="J16724" s="321"/>
      <c r="K16724" s="321"/>
      <c r="L16724" s="322"/>
    </row>
    <row r="16725" spans="1:12" hidden="1" x14ac:dyDescent="0.3">
      <c r="A16725" s="18" t="str">
        <f>+A16635</f>
        <v>NO</v>
      </c>
      <c r="B16725" s="18"/>
      <c r="E16725" s="304" t="str">
        <f>+$E$100</f>
        <v>OBSERVACIONES RESPECTO REQUISITO HABILITANTE DEL PERSONAL CLAVE EVALUABLE</v>
      </c>
      <c r="F16725" s="305"/>
      <c r="G16725" s="305"/>
      <c r="H16725" s="305"/>
      <c r="I16725" s="305"/>
      <c r="J16725" s="305"/>
      <c r="K16725" s="305"/>
      <c r="L16725" s="305"/>
    </row>
    <row r="16726" spans="1:12" hidden="1" x14ac:dyDescent="0.3">
      <c r="A16726" s="18" t="str">
        <f>+A16635</f>
        <v>NO</v>
      </c>
      <c r="B16726" s="18"/>
      <c r="E16726" s="312" t="s">
        <v>124</v>
      </c>
      <c r="F16726" s="313"/>
      <c r="G16726" s="313"/>
      <c r="H16726" s="313"/>
      <c r="I16726" s="313"/>
      <c r="J16726" s="313"/>
      <c r="K16726" s="313"/>
      <c r="L16726" s="314"/>
    </row>
    <row r="16727" spans="1:12" hidden="1" x14ac:dyDescent="0.3">
      <c r="A16727" s="18" t="str">
        <f>+A16635</f>
        <v>NO</v>
      </c>
      <c r="B16727" s="18"/>
      <c r="E16727" s="89"/>
      <c r="F16727" s="89"/>
      <c r="G16727" s="89"/>
      <c r="H16727" s="89"/>
      <c r="I16727" s="89"/>
      <c r="J16727" s="89"/>
      <c r="K16727" s="89"/>
      <c r="L16727" s="89"/>
    </row>
    <row r="16728" spans="1:12" ht="13" hidden="1" customHeight="1" x14ac:dyDescent="0.3">
      <c r="A16728" s="18" t="str">
        <f>+A16635</f>
        <v>NO</v>
      </c>
      <c r="B16728" s="18"/>
      <c r="E16728" s="69" t="str">
        <f>+$E$103</f>
        <v>4.2 EQUIPO DE TRABAJO (Personal Clave Evaluable)</v>
      </c>
      <c r="F16728" s="70"/>
      <c r="G16728" s="70"/>
      <c r="H16728" s="70"/>
      <c r="I16728" s="70"/>
      <c r="J16728" s="70"/>
      <c r="K16728" s="70"/>
      <c r="L16728" s="71"/>
    </row>
    <row r="16729" spans="1:12" ht="23.25" hidden="1" customHeight="1" x14ac:dyDescent="0.3">
      <c r="A16729" s="18" t="str">
        <f>+A16635</f>
        <v>NO</v>
      </c>
      <c r="B16729" s="18"/>
      <c r="E16729" s="90" t="str">
        <f>+$E$104</f>
        <v>Formulario 9</v>
      </c>
      <c r="F16729" s="315" t="s">
        <v>46</v>
      </c>
      <c r="G16729" s="316"/>
      <c r="H16729" s="317"/>
      <c r="I16729" s="318"/>
      <c r="J16729" s="318"/>
      <c r="K16729" s="318"/>
      <c r="L16729" s="319"/>
    </row>
    <row r="16730" spans="1:12" hidden="1" x14ac:dyDescent="0.3">
      <c r="A16730" s="18" t="str">
        <f>+A16635</f>
        <v>NO</v>
      </c>
      <c r="B16730" s="18"/>
      <c r="E16730" s="91" t="s">
        <v>124</v>
      </c>
      <c r="F16730" s="91" t="str">
        <f>+$F$99</f>
        <v>Director de Interventoría</v>
      </c>
      <c r="G16730" s="91" t="str">
        <f>+$G$99</f>
        <v>Residente de Interventoría</v>
      </c>
      <c r="H16730" s="320"/>
      <c r="I16730" s="321"/>
      <c r="J16730" s="321"/>
      <c r="K16730" s="321"/>
      <c r="L16730" s="322"/>
    </row>
    <row r="16731" spans="1:12" hidden="1" x14ac:dyDescent="0.3">
      <c r="A16731" s="18" t="str">
        <f>+A16635</f>
        <v>NO</v>
      </c>
      <c r="B16731" s="18"/>
      <c r="E16731" s="89"/>
      <c r="F16731" s="89"/>
      <c r="G16731" s="89"/>
      <c r="H16731" s="89"/>
      <c r="I16731" s="89"/>
      <c r="J16731" s="89"/>
      <c r="K16731" s="89"/>
      <c r="L16731" s="89"/>
    </row>
    <row r="16732" spans="1:12" hidden="1" x14ac:dyDescent="0.3">
      <c r="A16732" s="1" t="str">
        <f>+A16635</f>
        <v>NO</v>
      </c>
      <c r="E16732" s="92" t="str">
        <f>+E16607</f>
        <v>CRITERIOS DE EVALUACIÓN Y PUNTAJE</v>
      </c>
      <c r="F16732" s="93"/>
      <c r="G16732" s="93"/>
      <c r="H16732" s="93"/>
      <c r="I16732" s="93"/>
      <c r="J16732" s="93"/>
      <c r="K16732" s="94"/>
      <c r="L16732" s="95" t="str">
        <f>+$L$107</f>
        <v>PUNTAJE OBTENIDO</v>
      </c>
    </row>
    <row r="16733" spans="1:12" hidden="1" x14ac:dyDescent="0.3">
      <c r="A16733" s="1" t="str">
        <f>+A16635</f>
        <v>NO</v>
      </c>
      <c r="E16733" s="96" t="str">
        <f>+$E$108</f>
        <v>VALOR</v>
      </c>
      <c r="F16733" s="97" t="str">
        <f>+$F$108</f>
        <v>EQUIPO DE TRABAJO (PERSONAL CLAVE EVALUABLE)</v>
      </c>
      <c r="G16733" s="24"/>
      <c r="H16733" s="24"/>
      <c r="I16733" s="24"/>
      <c r="J16733" s="24"/>
      <c r="K16733" s="24"/>
      <c r="L16733" s="98"/>
    </row>
    <row r="16734" spans="1:12" ht="12.75" hidden="1" customHeight="1" x14ac:dyDescent="0.3">
      <c r="A16734" s="1" t="str">
        <f>+A16635</f>
        <v>NO</v>
      </c>
      <c r="E16734" s="96">
        <f>+$E$109</f>
        <v>5</v>
      </c>
      <c r="F16734" s="307" t="str">
        <f>+$F$109</f>
        <v xml:space="preserve"> Experiencia Específica adicional</v>
      </c>
      <c r="G16734" s="308"/>
      <c r="H16734" s="308"/>
      <c r="I16734" s="308"/>
      <c r="J16734" s="308"/>
      <c r="K16734" s="309"/>
      <c r="L16734" s="99" t="str">
        <f>IFERROR(IF(VLOOKUP(C16635,'R. PUNTAJES'!$C$14:$R$213,'R. PUNTAJES'!$I$10,0)="","",VLOOKUP(C16635,'R. PUNTAJES'!$C$14:$R$213,'R. PUNTAJES'!$I$10,0)),"")</f>
        <v/>
      </c>
    </row>
    <row r="16735" spans="1:12" ht="12.75" hidden="1" customHeight="1" x14ac:dyDescent="0.3">
      <c r="A16735" s="1" t="str">
        <f>+A16635</f>
        <v>NO</v>
      </c>
      <c r="E16735" s="96">
        <f>+$E$110</f>
        <v>5</v>
      </c>
      <c r="F16735" s="307" t="str">
        <f>+$F$110</f>
        <v>Formación Académica adicional</v>
      </c>
      <c r="G16735" s="308"/>
      <c r="H16735" s="308"/>
      <c r="I16735" s="308"/>
      <c r="J16735" s="308"/>
      <c r="K16735" s="309"/>
      <c r="L16735" s="99" t="str">
        <f>IFERROR(IF(VLOOKUP(C16635,'R. PUNTAJES'!$C$14:$R$213,'R. PUNTAJES'!$J$10,0)="","",VLOOKUP(C16635,'R. PUNTAJES'!$C$14:$R$213,'R. PUNTAJES'!$J$10,0)),"")</f>
        <v/>
      </c>
    </row>
    <row r="16736" spans="1:12" hidden="1" x14ac:dyDescent="0.3">
      <c r="A16736" s="18" t="str">
        <f>+A16635</f>
        <v>NO</v>
      </c>
      <c r="B16736" s="18"/>
      <c r="E16736" s="100"/>
      <c r="F16736" s="101" t="str">
        <f>+$F$111</f>
        <v>FACTOR DE SOSTENIBILIDAD</v>
      </c>
      <c r="G16736" s="102"/>
      <c r="H16736" s="102"/>
      <c r="I16736" s="102"/>
      <c r="J16736" s="102"/>
      <c r="K16736" s="102"/>
      <c r="L16736" s="103"/>
    </row>
    <row r="16737" spans="1:12" hidden="1" x14ac:dyDescent="0.3">
      <c r="A16737" s="18" t="str">
        <f>+A16635</f>
        <v>NO</v>
      </c>
      <c r="B16737" s="18"/>
      <c r="E16737" s="104">
        <v>1</v>
      </c>
      <c r="F16737" s="105" t="str">
        <f>+$F$112</f>
        <v>Compromisos Sostenibilidad</v>
      </c>
      <c r="G16737" s="106"/>
      <c r="H16737" s="106"/>
      <c r="I16737" s="106"/>
      <c r="J16737" s="106"/>
      <c r="K16737" s="106"/>
      <c r="L16737" s="107" t="str">
        <f>IFERROR(IF(VLOOKUP(C16635,'R. PUNTAJES'!$C$14:$R$213,'R. PUNTAJES'!$K$10,0)="","",VLOOKUP(C16635,'R. PUNTAJES'!$C$14:$R$213,'R. PUNTAJES'!$K$10,0)),"")</f>
        <v/>
      </c>
    </row>
    <row r="16738" spans="1:12" hidden="1" x14ac:dyDescent="0.3">
      <c r="A16738" s="1" t="str">
        <f>+A16635</f>
        <v>NO</v>
      </c>
      <c r="E16738" s="108"/>
      <c r="F16738" s="109" t="str">
        <f>+$F$113</f>
        <v>APOYO A LA INDUSTRIA NACIONAL</v>
      </c>
      <c r="G16738" s="110"/>
      <c r="H16738" s="110"/>
      <c r="I16738" s="110"/>
      <c r="J16738" s="110"/>
      <c r="K16738" s="110"/>
      <c r="L16738" s="111"/>
    </row>
    <row r="16739" spans="1:12" ht="12.75" hidden="1" customHeight="1" x14ac:dyDescent="0.3">
      <c r="A16739" s="1" t="str">
        <f>+A16635</f>
        <v>NO</v>
      </c>
      <c r="E16739" s="96">
        <v>20</v>
      </c>
      <c r="F16739" s="307" t="str">
        <f>+$F$114</f>
        <v>Promoción de Servicios Nacionales o con Trato Nacional</v>
      </c>
      <c r="G16739" s="308"/>
      <c r="H16739" s="308"/>
      <c r="I16739" s="308"/>
      <c r="J16739" s="308"/>
      <c r="K16739" s="309"/>
      <c r="L16739" s="99" t="str">
        <f>IFERROR(IF(VLOOKUP(C16635,'R. PUNTAJES'!$C$14:$R$213,'R. PUNTAJES'!$L$10,0)="","",
IF(VLOOKUP(C16635,'R. PUNTAJES'!$C$14:$R$213,'R. PUNTAJES'!$L$10,0)=5,0,
VLOOKUP(C16635,'R. PUNTAJES'!$C$14:$R$213,'R. PUNTAJES'!$L$10,0))),"")</f>
        <v/>
      </c>
    </row>
    <row r="16740" spans="1:12" ht="12.75" hidden="1" customHeight="1" x14ac:dyDescent="0.3">
      <c r="A16740" s="1" t="str">
        <f>+A16635</f>
        <v>NO</v>
      </c>
      <c r="E16740" s="96">
        <v>5</v>
      </c>
      <c r="F16740" s="307" t="str">
        <f>+$F$115</f>
        <v>Incorporación de componente nacional en servicios extranjeros</v>
      </c>
      <c r="G16740" s="308"/>
      <c r="H16740" s="308"/>
      <c r="I16740" s="308"/>
      <c r="J16740" s="308"/>
      <c r="K16740" s="309"/>
      <c r="L16740" s="99" t="str">
        <f>IFERROR(IF(VLOOKUP(C16635,'R. PUNTAJES'!$C$14:$R$213,'R. PUNTAJES'!$L$10,0)="","",
IF(VLOOKUP(C16635,'R. PUNTAJES'!$C$14:$R$213,'R. PUNTAJES'!$L$10,0)=20,0,
VLOOKUP(C16635,'R. PUNTAJES'!$C$14:$R$213,'R. PUNTAJES'!$L$10,0))),"")</f>
        <v/>
      </c>
    </row>
    <row r="16741" spans="1:12" hidden="1" x14ac:dyDescent="0.3">
      <c r="A16741" s="1" t="str">
        <f>+A16635</f>
        <v>NO</v>
      </c>
      <c r="E16741" s="112"/>
      <c r="F16741" s="97" t="str">
        <f>+$F$116</f>
        <v>VINCULACIÓN DE PERSONAS CON DISCAPACIDAD</v>
      </c>
      <c r="G16741" s="24"/>
      <c r="H16741" s="24"/>
      <c r="I16741" s="24"/>
      <c r="J16741" s="24"/>
      <c r="K16741" s="24"/>
      <c r="L16741" s="98"/>
    </row>
    <row r="16742" spans="1:12" ht="12.75" hidden="1" customHeight="1" x14ac:dyDescent="0.3">
      <c r="A16742" s="1" t="str">
        <f>+A16635</f>
        <v>NO</v>
      </c>
      <c r="E16742" s="96">
        <v>1</v>
      </c>
      <c r="F16742" s="307" t="str">
        <f>+$F$117</f>
        <v xml:space="preserve">Trabajadores vinculados a la planta de personal </v>
      </c>
      <c r="G16742" s="308"/>
      <c r="H16742" s="308"/>
      <c r="I16742" s="308"/>
      <c r="J16742" s="308"/>
      <c r="K16742" s="309"/>
      <c r="L16742" s="99" t="str">
        <f>IFERROR(IF(VLOOKUP(C16635,'R. PUNTAJES'!$C$14:$R$213,'R. PUNTAJES'!$M$10,0)="","",VLOOKUP(C16635,'R. PUNTAJES'!$C$14:$R$213,'R. PUNTAJES'!$M$10,0)),"")</f>
        <v/>
      </c>
    </row>
    <row r="16743" spans="1:12" hidden="1" x14ac:dyDescent="0.3">
      <c r="A16743" s="1" t="str">
        <f>+A16635</f>
        <v>NO</v>
      </c>
      <c r="E16743" s="112"/>
      <c r="F16743" s="97" t="str">
        <f>+$F$118</f>
        <v>EMPRENDIMIENTOS Y EMPRESAS DE MUJERES</v>
      </c>
      <c r="G16743" s="24"/>
      <c r="H16743" s="24"/>
      <c r="I16743" s="24"/>
      <c r="J16743" s="24"/>
      <c r="K16743" s="24"/>
      <c r="L16743" s="98"/>
    </row>
    <row r="16744" spans="1:12" ht="13" hidden="1" customHeight="1" x14ac:dyDescent="0.3">
      <c r="A16744" s="1" t="str">
        <f>+A16635</f>
        <v>NO</v>
      </c>
      <c r="E16744" s="96">
        <v>0.25</v>
      </c>
      <c r="F16744" s="307" t="str">
        <f>+$F$119</f>
        <v>Emprendimientos y empresas de mujeres</v>
      </c>
      <c r="G16744" s="308"/>
      <c r="H16744" s="308"/>
      <c r="I16744" s="308"/>
      <c r="J16744" s="308"/>
      <c r="K16744" s="309"/>
      <c r="L16744" s="113" t="str">
        <f>IFERROR(IF(VLOOKUP(C16635,'R. PUNTAJES'!$C$14:$R$213,'R. PUNTAJES'!$N$10,0)="","",VLOOKUP(C16635,'R. PUNTAJES'!$C$14:$R$213,'R. PUNTAJES'!$N$10,0)),"")</f>
        <v/>
      </c>
    </row>
    <row r="16745" spans="1:12" hidden="1" x14ac:dyDescent="0.3">
      <c r="A16745" s="18" t="str">
        <f>+A16746</f>
        <v>NO</v>
      </c>
      <c r="B16745" s="18"/>
      <c r="E16745" s="112"/>
      <c r="F16745" s="97" t="str">
        <f>+$F$120</f>
        <v>MIPYME</v>
      </c>
      <c r="G16745" s="24"/>
      <c r="H16745" s="24"/>
      <c r="I16745" s="24"/>
      <c r="J16745" s="24"/>
      <c r="K16745" s="24"/>
      <c r="L16745" s="98"/>
    </row>
    <row r="16746" spans="1:12" hidden="1" x14ac:dyDescent="0.3">
      <c r="A16746" s="18" t="str">
        <f>+IF(E16746=0,"NO",1)</f>
        <v>NO</v>
      </c>
      <c r="B16746" s="18"/>
      <c r="E16746" s="96">
        <v>0</v>
      </c>
      <c r="F16746" s="307" t="str">
        <f>+$F$121</f>
        <v>Mipyme</v>
      </c>
      <c r="G16746" s="308"/>
      <c r="H16746" s="308"/>
      <c r="I16746" s="308"/>
      <c r="J16746" s="308"/>
      <c r="K16746" s="309"/>
      <c r="L16746" s="113" t="str">
        <f>IFERROR(IF(VLOOKUP(C16635,'R. PUNTAJES'!$C$14:$R$213,'R. PUNTAJES'!$O$10,0)="","",VLOOKUP(C16635,'R. PUNTAJES'!$C$14:$R$213,'R. PUNTAJES'!$O$10,0)),"")</f>
        <v/>
      </c>
    </row>
    <row r="16747" spans="1:12" hidden="1" x14ac:dyDescent="0.3">
      <c r="A16747" s="1" t="str">
        <f>+A16635</f>
        <v>NO</v>
      </c>
      <c r="E16747" s="112"/>
      <c r="F16747" s="97" t="str">
        <f>+$F$122</f>
        <v>EXPERIENCIA DEL PROPONENTE</v>
      </c>
      <c r="G16747" s="24"/>
      <c r="H16747" s="24"/>
      <c r="I16747" s="24"/>
      <c r="J16747" s="24"/>
      <c r="K16747" s="24"/>
      <c r="L16747" s="98"/>
    </row>
    <row r="16748" spans="1:12" hidden="1" x14ac:dyDescent="0.3">
      <c r="A16748" s="1" t="str">
        <f>+A16635</f>
        <v>NO</v>
      </c>
      <c r="E16748" s="96">
        <v>59.5</v>
      </c>
      <c r="F16748" s="307" t="str">
        <f>+$F$123</f>
        <v>mediana con valor absoluto</v>
      </c>
      <c r="G16748" s="308"/>
      <c r="H16748" s="308"/>
      <c r="I16748" s="308"/>
      <c r="J16748" s="308"/>
      <c r="K16748" s="309"/>
      <c r="L16748" s="113" t="str">
        <f>IFERROR(IF(VLOOKUP(C16635,'R. PUNTAJES'!$C$14:$R$213,'R. PUNTAJES'!$R$10,0)="","",VLOOKUP(C16635,'R. PUNTAJES'!$C$14:$R$213,'R. PUNTAJES'!$R$10,0)),"")</f>
        <v/>
      </c>
    </row>
    <row r="16749" spans="1:12" hidden="1" x14ac:dyDescent="0.3">
      <c r="A16749" s="1" t="str">
        <f>+A16635</f>
        <v>NO</v>
      </c>
      <c r="E16749" s="112"/>
      <c r="F16749" s="97" t="str">
        <f>+$F$124</f>
        <v>MULTAS</v>
      </c>
      <c r="G16749" s="24"/>
      <c r="H16749" s="24"/>
      <c r="I16749" s="24"/>
      <c r="J16749" s="24"/>
      <c r="K16749" s="24"/>
      <c r="L16749" s="98"/>
    </row>
    <row r="16750" spans="1:12" ht="12.75" hidden="1" customHeight="1" x14ac:dyDescent="0.3">
      <c r="A16750" s="1" t="str">
        <f>+A16635</f>
        <v>NO</v>
      </c>
      <c r="E16750" s="96">
        <v>-2</v>
      </c>
      <c r="F16750" s="307" t="str">
        <f>+$F$125</f>
        <v>Una o más multas o cláusulas penales durante el último año</v>
      </c>
      <c r="G16750" s="310"/>
      <c r="H16750" s="310"/>
      <c r="I16750" s="310"/>
      <c r="J16750" s="310"/>
      <c r="K16750" s="311"/>
      <c r="L16750" s="99" t="str">
        <f>IFERROR(IF(VLOOKUP(C16635,'R. PUNTAJES'!$C$14:$R$213,'R. PUNTAJES'!$Q$10,0)="","",VLOOKUP(C16635,'R. PUNTAJES'!$C$14:$R$213,'R. PUNTAJES'!$Q$10,0)),"")</f>
        <v/>
      </c>
    </row>
    <row r="16751" spans="1:12" hidden="1" x14ac:dyDescent="0.3">
      <c r="A16751" s="1" t="str">
        <f>+A16635</f>
        <v>NO</v>
      </c>
      <c r="E16751" s="112"/>
      <c r="F16751" s="97" t="str">
        <f>+$F$126</f>
        <v>OBRAS INCONCLUSAS</v>
      </c>
      <c r="G16751" s="24"/>
      <c r="H16751" s="24"/>
      <c r="I16751" s="24"/>
      <c r="J16751" s="24"/>
      <c r="K16751" s="24"/>
      <c r="L16751" s="98"/>
    </row>
    <row r="16752" spans="1:12" hidden="1" x14ac:dyDescent="0.3">
      <c r="A16752" s="1" t="str">
        <f>+A16635</f>
        <v>NO</v>
      </c>
      <c r="E16752" s="96">
        <v>-1</v>
      </c>
      <c r="F16752" s="301" t="str">
        <f>+$F$127</f>
        <v>Anotación vigente de obra civil inconclusa</v>
      </c>
      <c r="G16752" s="302"/>
      <c r="H16752" s="302"/>
      <c r="I16752" s="302"/>
      <c r="J16752" s="302"/>
      <c r="K16752" s="303"/>
      <c r="L16752" s="99" t="str">
        <f>IFERROR(IF(VLOOKUP(C16635,'R. PUNTAJES'!$C$14:$R$213,'R. PUNTAJES'!$P$10,0)="","",VLOOKUP(C16635,'R. PUNTAJES'!$C$14:$R$213,'R. PUNTAJES'!$P$10,0)),"")</f>
        <v/>
      </c>
    </row>
    <row r="16753" spans="1:16" ht="7.5" hidden="1" customHeight="1" x14ac:dyDescent="0.3">
      <c r="A16753" s="1" t="str">
        <f>+A16635</f>
        <v>NO</v>
      </c>
      <c r="E16753" s="114"/>
      <c r="F16753" s="45"/>
      <c r="G16753" s="45"/>
      <c r="H16753" s="45"/>
      <c r="I16753" s="45"/>
      <c r="J16753" s="45"/>
      <c r="K16753" s="45"/>
      <c r="L16753" s="48"/>
    </row>
    <row r="16754" spans="1:16" hidden="1" x14ac:dyDescent="0.3">
      <c r="A16754" s="1" t="str">
        <f>+A16635</f>
        <v>NO</v>
      </c>
      <c r="E16754" s="115" t="str">
        <f>+$E$129</f>
        <v>PUNTAJE TOTAL</v>
      </c>
      <c r="F16754" s="116"/>
      <c r="G16754" s="116"/>
      <c r="H16754" s="116"/>
      <c r="I16754" s="116"/>
      <c r="J16754" s="116"/>
      <c r="K16754" s="117"/>
      <c r="L16754" s="118">
        <f>IFERROR(IF(VLOOKUP(C16635,'R. PUNTAJES'!$C$14:$R$213,'R. PUNTAJES'!$H$10,0)="RECHAZO","",SUM(L16734:L16752)),"")</f>
        <v>0</v>
      </c>
    </row>
    <row r="16755" spans="1:16" hidden="1" x14ac:dyDescent="0.3">
      <c r="A16755" s="1" t="str">
        <f>+A16635</f>
        <v>NO</v>
      </c>
      <c r="E16755" s="304" t="str">
        <f>+$E$130</f>
        <v>OBSERVACIONES RESPECTO A PUNTAJES</v>
      </c>
      <c r="F16755" s="305"/>
      <c r="G16755" s="305"/>
      <c r="H16755" s="305"/>
      <c r="I16755" s="305"/>
      <c r="J16755" s="305"/>
      <c r="K16755" s="305"/>
      <c r="L16755" s="305"/>
    </row>
    <row r="16756" spans="1:16" ht="12" hidden="1" customHeight="1" x14ac:dyDescent="0.3">
      <c r="A16756" s="1" t="str">
        <f>+A16635</f>
        <v>NO</v>
      </c>
      <c r="E16756" s="306" t="s">
        <v>124</v>
      </c>
      <c r="F16756" s="305"/>
      <c r="G16756" s="305"/>
      <c r="H16756" s="305"/>
      <c r="I16756" s="305"/>
      <c r="J16756" s="305"/>
      <c r="K16756" s="305"/>
      <c r="L16756" s="305"/>
      <c r="N16756" s="119"/>
      <c r="O16756" s="119"/>
      <c r="P16756" s="120"/>
    </row>
    <row r="16757" spans="1:16" ht="3" hidden="1" customHeight="1" x14ac:dyDescent="0.3">
      <c r="A16757" s="1" t="str">
        <f>+A16636</f>
        <v>NO</v>
      </c>
      <c r="E16757" s="121"/>
      <c r="F16757" s="122"/>
      <c r="G16757" s="122"/>
      <c r="H16757" s="122"/>
      <c r="I16757" s="122"/>
      <c r="J16757" s="122"/>
      <c r="K16757" s="122"/>
      <c r="L16757" s="123"/>
    </row>
    <row r="16758" spans="1:16" hidden="1" x14ac:dyDescent="0.3">
      <c r="A16758" s="1" t="str">
        <f>+IF(OR(C16760=""),"NO",1)</f>
        <v>NO</v>
      </c>
      <c r="E16758" s="346"/>
      <c r="F16758" s="347"/>
      <c r="G16758" s="347"/>
      <c r="H16758" s="347"/>
      <c r="I16758" s="347"/>
      <c r="J16758" s="347"/>
      <c r="K16758" s="347"/>
      <c r="L16758" s="347"/>
    </row>
    <row r="16759" spans="1:16" ht="4.5" hidden="1" customHeight="1" x14ac:dyDescent="0.3">
      <c r="A16759" s="1" t="str">
        <f>+A16760</f>
        <v>NO</v>
      </c>
      <c r="E16759" s="15"/>
      <c r="F16759" s="16"/>
      <c r="G16759" s="16"/>
      <c r="H16759" s="16"/>
      <c r="I16759" s="16"/>
      <c r="J16759" s="16"/>
      <c r="K16759" s="16"/>
      <c r="L16759" s="17"/>
    </row>
    <row r="16760" spans="1:16" ht="15.75" hidden="1" customHeight="1" x14ac:dyDescent="0.3">
      <c r="A16760" s="1" t="str">
        <f>+IF(OR(C16760=""),"NO",1)</f>
        <v>NO</v>
      </c>
      <c r="B16760" s="1">
        <f>1+MAX($B$1:B16759)</f>
        <v>135</v>
      </c>
      <c r="C16760" s="18" t="s">
        <v>124</v>
      </c>
      <c r="E16760" s="19" t="s">
        <v>124</v>
      </c>
      <c r="F16760" s="20"/>
      <c r="G16760" s="20"/>
      <c r="H16760" s="20"/>
      <c r="I16760" s="21"/>
      <c r="J16760" s="20"/>
      <c r="K16760" s="21"/>
      <c r="L16760" s="22"/>
    </row>
    <row r="16761" spans="1:16" hidden="1" x14ac:dyDescent="0.3">
      <c r="A16761" s="1" t="str">
        <f>A16760</f>
        <v>NO</v>
      </c>
      <c r="E16761" s="23" t="str">
        <f>+$E$11</f>
        <v>Integrantes</v>
      </c>
      <c r="F16761" s="24"/>
      <c r="G16761" s="24"/>
      <c r="H16761" s="24"/>
      <c r="I16761" s="24"/>
      <c r="J16761" s="24"/>
      <c r="K16761" s="25" t="str">
        <f>+$K$11</f>
        <v>Nit</v>
      </c>
      <c r="L16761" s="26" t="str">
        <f>+$L$11</f>
        <v>Part.</v>
      </c>
    </row>
    <row r="16762" spans="1:16" hidden="1" x14ac:dyDescent="0.3">
      <c r="A16762" s="1" t="str">
        <f>+A16761</f>
        <v>NO</v>
      </c>
      <c r="C16762" s="1" t="s">
        <v>124</v>
      </c>
      <c r="E16762" s="27" t="s">
        <v>124</v>
      </c>
      <c r="F16762" s="28"/>
      <c r="G16762" s="28"/>
      <c r="H16762" s="28"/>
      <c r="I16762" s="28"/>
      <c r="J16762" s="28"/>
      <c r="K16762" s="29" t="s">
        <v>124</v>
      </c>
      <c r="L16762" s="30" t="s">
        <v>124</v>
      </c>
    </row>
    <row r="16763" spans="1:16" hidden="1" x14ac:dyDescent="0.3">
      <c r="A16763" s="18" t="str">
        <f>+IF(OR(C16763=""),"NO",1)</f>
        <v>NO</v>
      </c>
      <c r="B16763" s="18"/>
      <c r="C16763" s="1" t="s">
        <v>124</v>
      </c>
      <c r="E16763" s="31" t="s">
        <v>124</v>
      </c>
      <c r="F16763" s="32"/>
      <c r="G16763" s="32"/>
      <c r="H16763" s="32"/>
      <c r="I16763" s="32"/>
      <c r="J16763" s="32"/>
      <c r="K16763" s="33" t="s">
        <v>124</v>
      </c>
      <c r="L16763" s="34" t="s">
        <v>124</v>
      </c>
    </row>
    <row r="16764" spans="1:16" hidden="1" x14ac:dyDescent="0.3">
      <c r="A16764" s="18" t="str">
        <f>+IF(OR(C16764=""),"NO",1)</f>
        <v>NO</v>
      </c>
      <c r="B16764" s="18"/>
      <c r="C16764" s="1" t="s">
        <v>124</v>
      </c>
      <c r="E16764" s="31" t="s">
        <v>124</v>
      </c>
      <c r="F16764" s="32"/>
      <c r="G16764" s="32"/>
      <c r="H16764" s="32"/>
      <c r="I16764" s="32"/>
      <c r="J16764" s="32"/>
      <c r="K16764" s="33" t="s">
        <v>124</v>
      </c>
      <c r="L16764" s="34" t="s">
        <v>124</v>
      </c>
    </row>
    <row r="16765" spans="1:16" hidden="1" x14ac:dyDescent="0.3">
      <c r="A16765" s="18" t="str">
        <f>+IF(OR(C16765=""),"NO",1)</f>
        <v>NO</v>
      </c>
      <c r="B16765" s="18"/>
      <c r="C16765" s="1" t="s">
        <v>124</v>
      </c>
      <c r="E16765" s="31" t="s">
        <v>13</v>
      </c>
      <c r="F16765" s="32"/>
      <c r="G16765" s="32"/>
      <c r="H16765" s="32"/>
      <c r="I16765" s="32"/>
      <c r="J16765" s="32"/>
      <c r="K16765" s="33"/>
      <c r="L16765" s="34"/>
    </row>
    <row r="16766" spans="1:16" hidden="1" x14ac:dyDescent="0.3">
      <c r="A16766" s="18" t="str">
        <f>+IF(OR(C16766=""),"NO",1)</f>
        <v>NO</v>
      </c>
      <c r="B16766" s="18"/>
      <c r="C16766" s="1" t="s">
        <v>124</v>
      </c>
      <c r="E16766" s="31" t="s">
        <v>13</v>
      </c>
      <c r="F16766" s="32"/>
      <c r="G16766" s="32"/>
      <c r="H16766" s="32"/>
      <c r="I16766" s="32"/>
      <c r="J16766" s="32"/>
      <c r="K16766" s="33"/>
      <c r="L16766" s="34"/>
    </row>
    <row r="16767" spans="1:16" hidden="1" x14ac:dyDescent="0.3">
      <c r="A16767" s="18" t="str">
        <f>+IF(OR(C16767=""),"NO",1)</f>
        <v>NO</v>
      </c>
      <c r="B16767" s="18"/>
      <c r="C16767" s="1" t="s">
        <v>124</v>
      </c>
      <c r="E16767" s="35" t="s">
        <v>13</v>
      </c>
      <c r="F16767" s="36"/>
      <c r="G16767" s="36"/>
      <c r="H16767" s="36"/>
      <c r="I16767" s="36"/>
      <c r="J16767" s="36"/>
      <c r="K16767" s="37"/>
      <c r="L16767" s="38"/>
    </row>
    <row r="16768" spans="1:16" ht="5.15" hidden="1" customHeight="1" x14ac:dyDescent="0.3">
      <c r="A16768" s="1" t="str">
        <f>+A16760</f>
        <v>NO</v>
      </c>
      <c r="E16768" s="39"/>
      <c r="F16768" s="39"/>
      <c r="G16768" s="39"/>
      <c r="H16768" s="39"/>
      <c r="I16768" s="39"/>
      <c r="J16768" s="39"/>
      <c r="K16768" s="39"/>
      <c r="L16768" s="39"/>
    </row>
    <row r="16769" spans="1:12" ht="15.75" hidden="1" customHeight="1" x14ac:dyDescent="0.3">
      <c r="A16769" s="1" t="str">
        <f>+A16760</f>
        <v>NO</v>
      </c>
      <c r="E16769" s="40" t="str">
        <f>+$E$19</f>
        <v>RESULTADO DE EVALUACIÓN TÉCNICA</v>
      </c>
      <c r="F16769" s="41"/>
      <c r="G16769" s="41"/>
      <c r="H16769" s="41"/>
      <c r="I16769" s="41"/>
      <c r="J16769" s="41"/>
      <c r="K16769" s="41"/>
      <c r="L16769" s="42"/>
    </row>
    <row r="16770" spans="1:12" hidden="1" x14ac:dyDescent="0.3">
      <c r="A16770" s="1" t="str">
        <f>+A16760</f>
        <v>NO</v>
      </c>
      <c r="E16770" s="43"/>
      <c r="F16770" s="44" t="str">
        <f>+$F$20</f>
        <v>Experiencia</v>
      </c>
      <c r="G16770" s="45"/>
      <c r="H16770" s="45"/>
      <c r="I16770" s="45"/>
      <c r="J16770" s="45"/>
      <c r="K16770" s="46"/>
      <c r="L16770" s="47" t="s">
        <v>124</v>
      </c>
    </row>
    <row r="16771" spans="1:12" hidden="1" x14ac:dyDescent="0.3">
      <c r="A16771" s="1" t="str">
        <f>+A16760</f>
        <v>NO</v>
      </c>
      <c r="E16771" s="348" t="str">
        <f>+$E$21</f>
        <v>OBSERVACIONES RESPECTO A LA EVALUACIÓN DE EXPERIENCIA</v>
      </c>
      <c r="F16771" s="308"/>
      <c r="G16771" s="308"/>
      <c r="H16771" s="308"/>
      <c r="I16771" s="308"/>
      <c r="J16771" s="308"/>
      <c r="K16771" s="308"/>
      <c r="L16771" s="349"/>
    </row>
    <row r="16772" spans="1:12" hidden="1" x14ac:dyDescent="0.3">
      <c r="A16772" s="1" t="str">
        <f>+A16760</f>
        <v>NO</v>
      </c>
      <c r="E16772" s="350" t="s">
        <v>124</v>
      </c>
      <c r="F16772" s="351"/>
      <c r="G16772" s="351"/>
      <c r="H16772" s="351"/>
      <c r="I16772" s="351"/>
      <c r="J16772" s="351"/>
      <c r="K16772" s="351"/>
      <c r="L16772" s="352"/>
    </row>
    <row r="16773" spans="1:12" ht="5.15" hidden="1" customHeight="1" x14ac:dyDescent="0.3">
      <c r="A16773" s="1" t="str">
        <f>+A16760</f>
        <v>NO</v>
      </c>
      <c r="E16773" s="39"/>
      <c r="F16773" s="39"/>
      <c r="G16773" s="39"/>
      <c r="H16773" s="39"/>
      <c r="I16773" s="39"/>
      <c r="J16773" s="39"/>
      <c r="K16773" s="39"/>
      <c r="L16773" s="39"/>
    </row>
    <row r="16774" spans="1:12" ht="12.75" hidden="1" customHeight="1" x14ac:dyDescent="0.3">
      <c r="A16774" s="1" t="str">
        <f>+A16760</f>
        <v>NO</v>
      </c>
      <c r="E16774" s="40" t="str">
        <f>+$E$24</f>
        <v>EXPERIENCIA HABILITANTE: CONTRATOS PRESENTADOS</v>
      </c>
      <c r="F16774" s="41"/>
      <c r="G16774" s="41"/>
      <c r="H16774" s="41"/>
      <c r="I16774" s="41"/>
      <c r="J16774" s="41"/>
      <c r="K16774" s="41"/>
      <c r="L16774" s="42"/>
    </row>
    <row r="16775" spans="1:12" ht="8.5" hidden="1" customHeight="1" x14ac:dyDescent="0.3">
      <c r="A16775" s="1" t="str">
        <f>+A16760</f>
        <v>NO</v>
      </c>
      <c r="E16775" s="49"/>
      <c r="F16775" s="50"/>
      <c r="G16775" s="51"/>
      <c r="H16775" s="51"/>
      <c r="I16775" s="51"/>
      <c r="J16775" s="51"/>
      <c r="K16775" s="51"/>
      <c r="L16775" s="52"/>
    </row>
    <row r="16776" spans="1:12" hidden="1" x14ac:dyDescent="0.3">
      <c r="A16776" s="18" t="str">
        <f>+IF(OR(C16776=""),"NO",1)</f>
        <v>NO</v>
      </c>
      <c r="B16776" s="18"/>
      <c r="C16776" s="1" t="s">
        <v>124</v>
      </c>
      <c r="E16776" s="329">
        <v>1</v>
      </c>
      <c r="F16776" s="53" t="str">
        <f>+$F$26</f>
        <v>OBJETO</v>
      </c>
      <c r="G16776" s="332" t="s">
        <v>124</v>
      </c>
      <c r="H16776" s="333"/>
      <c r="I16776" s="333"/>
      <c r="J16776" s="333"/>
      <c r="K16776" s="333"/>
      <c r="L16776" s="334"/>
    </row>
    <row r="16777" spans="1:12" hidden="1" x14ac:dyDescent="0.3">
      <c r="A16777" s="18" t="str">
        <f>+IF(OR(C16776=""),"NO",1)</f>
        <v>NO</v>
      </c>
      <c r="B16777" s="18"/>
      <c r="E16777" s="330"/>
      <c r="F16777" s="54" t="str">
        <f>+$F$27</f>
        <v>CONTRATANTE</v>
      </c>
      <c r="G16777" s="335" t="s">
        <v>124</v>
      </c>
      <c r="H16777" s="310"/>
      <c r="I16777" s="310"/>
      <c r="J16777" s="310"/>
      <c r="K16777" s="310"/>
      <c r="L16777" s="336"/>
    </row>
    <row r="16778" spans="1:12" hidden="1" x14ac:dyDescent="0.3">
      <c r="A16778" s="18" t="str">
        <f>+IF(OR(C16776=""),"NO",1)</f>
        <v>NO</v>
      </c>
      <c r="B16778" s="18"/>
      <c r="E16778" s="330"/>
      <c r="F16778" s="54" t="str">
        <f>+$F$28</f>
        <v>APORTANTE</v>
      </c>
      <c r="G16778" s="337" t="s">
        <v>124</v>
      </c>
      <c r="H16778" s="338"/>
      <c r="I16778" s="338"/>
      <c r="J16778" s="338"/>
      <c r="K16778" s="338"/>
      <c r="L16778" s="339"/>
    </row>
    <row r="16779" spans="1:12" hidden="1" x14ac:dyDescent="0.3">
      <c r="A16779" s="18" t="str">
        <f>+IF(OR(C16776=""),"NO",1)</f>
        <v>NO</v>
      </c>
      <c r="B16779" s="18"/>
      <c r="E16779" s="330"/>
      <c r="F16779" s="54" t="str">
        <f>+$F$29</f>
        <v>VALOR /SMMLV)</v>
      </c>
      <c r="G16779" s="55" t="s">
        <v>124</v>
      </c>
      <c r="H16779" s="56" t="str">
        <f>+$H$29</f>
        <v>% PART..</v>
      </c>
      <c r="I16779" s="57" t="s">
        <v>124</v>
      </c>
      <c r="J16779" s="58" t="str">
        <f>+$J$29</f>
        <v>VALOR ACREDITADO</v>
      </c>
      <c r="K16779" s="59"/>
      <c r="L16779" s="47" t="s">
        <v>124</v>
      </c>
    </row>
    <row r="16780" spans="1:12" hidden="1" x14ac:dyDescent="0.3">
      <c r="A16780" s="18" t="str">
        <f>+IF(OR(C16776=""),"NO",1)</f>
        <v>NO</v>
      </c>
      <c r="B16780" s="18"/>
      <c r="E16780" s="330"/>
      <c r="F16780" s="60" t="str">
        <f>+$F$30</f>
        <v>EXPERIENCIA APORTADA</v>
      </c>
      <c r="G16780" s="340" t="s">
        <v>124</v>
      </c>
      <c r="H16780" s="341"/>
      <c r="I16780" s="341"/>
      <c r="J16780" s="341"/>
      <c r="K16780" s="341"/>
      <c r="L16780" s="342"/>
    </row>
    <row r="16781" spans="1:12" hidden="1" x14ac:dyDescent="0.3">
      <c r="A16781" s="18" t="str">
        <f>+IF(OR(C16776=""),"NO",1)</f>
        <v>NO</v>
      </c>
      <c r="B16781" s="18"/>
      <c r="E16781" s="331"/>
      <c r="F16781" s="62" t="str">
        <f>+$F$31</f>
        <v>OBSERVACIÓN</v>
      </c>
      <c r="G16781" s="343" t="s">
        <v>124</v>
      </c>
      <c r="H16781" s="344"/>
      <c r="I16781" s="344"/>
      <c r="J16781" s="344"/>
      <c r="K16781" s="344"/>
      <c r="L16781" s="345"/>
    </row>
    <row r="16782" spans="1:12" ht="8.5" hidden="1" customHeight="1" x14ac:dyDescent="0.3">
      <c r="A16782" s="18" t="str">
        <f>+IF(OR(C16776=""),"NO",1)</f>
        <v>NO</v>
      </c>
      <c r="B16782" s="18"/>
      <c r="E16782" s="49"/>
      <c r="F16782" s="50"/>
      <c r="G16782" s="51"/>
      <c r="H16782" s="51"/>
      <c r="I16782" s="51"/>
      <c r="J16782" s="51"/>
      <c r="K16782" s="51"/>
      <c r="L16782" s="52"/>
    </row>
    <row r="16783" spans="1:12" hidden="1" x14ac:dyDescent="0.3">
      <c r="A16783" s="18" t="str">
        <f t="shared" ref="A16783" si="5628">+IF(OR(C16783=""),"NO",1)</f>
        <v>NO</v>
      </c>
      <c r="B16783" s="18"/>
      <c r="C16783" s="1" t="s">
        <v>124</v>
      </c>
      <c r="E16783" s="329">
        <v>2</v>
      </c>
      <c r="F16783" s="53" t="str">
        <f>+$F$26</f>
        <v>OBJETO</v>
      </c>
      <c r="G16783" s="332" t="s">
        <v>124</v>
      </c>
      <c r="H16783" s="333"/>
      <c r="I16783" s="333"/>
      <c r="J16783" s="333"/>
      <c r="K16783" s="333"/>
      <c r="L16783" s="334"/>
    </row>
    <row r="16784" spans="1:12" hidden="1" x14ac:dyDescent="0.3">
      <c r="A16784" s="18" t="str">
        <f t="shared" ref="A16784" si="5629">+IF(OR(C16783=""),"NO",1)</f>
        <v>NO</v>
      </c>
      <c r="B16784" s="18"/>
      <c r="E16784" s="330"/>
      <c r="F16784" s="54" t="str">
        <f>+$F$27</f>
        <v>CONTRATANTE</v>
      </c>
      <c r="G16784" s="335" t="s">
        <v>124</v>
      </c>
      <c r="H16784" s="310"/>
      <c r="I16784" s="310"/>
      <c r="J16784" s="310"/>
      <c r="K16784" s="310"/>
      <c r="L16784" s="336"/>
    </row>
    <row r="16785" spans="1:12" hidden="1" x14ac:dyDescent="0.3">
      <c r="A16785" s="18" t="str">
        <f t="shared" ref="A16785" si="5630">+IF(OR(C16783=""),"NO",1)</f>
        <v>NO</v>
      </c>
      <c r="B16785" s="18"/>
      <c r="E16785" s="330"/>
      <c r="F16785" s="54" t="str">
        <f>+$F$28</f>
        <v>APORTANTE</v>
      </c>
      <c r="G16785" s="337" t="s">
        <v>124</v>
      </c>
      <c r="H16785" s="338"/>
      <c r="I16785" s="338"/>
      <c r="J16785" s="338"/>
      <c r="K16785" s="338"/>
      <c r="L16785" s="339"/>
    </row>
    <row r="16786" spans="1:12" hidden="1" x14ac:dyDescent="0.3">
      <c r="A16786" s="18" t="str">
        <f t="shared" ref="A16786" si="5631">+IF(OR(C16783=""),"NO",1)</f>
        <v>NO</v>
      </c>
      <c r="B16786" s="18"/>
      <c r="E16786" s="330"/>
      <c r="F16786" s="54" t="str">
        <f>+$F$29</f>
        <v>VALOR /SMMLV)</v>
      </c>
      <c r="G16786" s="55" t="s">
        <v>124</v>
      </c>
      <c r="H16786" s="56" t="str">
        <f>+$H$29</f>
        <v>% PART..</v>
      </c>
      <c r="I16786" s="57" t="s">
        <v>124</v>
      </c>
      <c r="J16786" s="58" t="str">
        <f>+$J$29</f>
        <v>VALOR ACREDITADO</v>
      </c>
      <c r="K16786" s="59"/>
      <c r="L16786" s="47" t="s">
        <v>124</v>
      </c>
    </row>
    <row r="16787" spans="1:12" hidden="1" x14ac:dyDescent="0.3">
      <c r="A16787" s="18" t="str">
        <f t="shared" ref="A16787" si="5632">+IF(OR(C16783=""),"NO",1)</f>
        <v>NO</v>
      </c>
      <c r="B16787" s="18"/>
      <c r="E16787" s="330"/>
      <c r="F16787" s="60" t="str">
        <f>+$F$30</f>
        <v>EXPERIENCIA APORTADA</v>
      </c>
      <c r="G16787" s="340" t="s">
        <v>124</v>
      </c>
      <c r="H16787" s="341"/>
      <c r="I16787" s="341"/>
      <c r="J16787" s="341"/>
      <c r="K16787" s="341"/>
      <c r="L16787" s="342"/>
    </row>
    <row r="16788" spans="1:12" hidden="1" x14ac:dyDescent="0.3">
      <c r="A16788" s="18" t="str">
        <f t="shared" ref="A16788" si="5633">+IF(OR(C16783=""),"NO",1)</f>
        <v>NO</v>
      </c>
      <c r="B16788" s="18"/>
      <c r="E16788" s="331"/>
      <c r="F16788" s="62" t="str">
        <f>+$F$31</f>
        <v>OBSERVACIÓN</v>
      </c>
      <c r="G16788" s="343" t="s">
        <v>124</v>
      </c>
      <c r="H16788" s="344"/>
      <c r="I16788" s="344"/>
      <c r="J16788" s="344"/>
      <c r="K16788" s="344"/>
      <c r="L16788" s="345"/>
    </row>
    <row r="16789" spans="1:12" ht="8.5" hidden="1" customHeight="1" x14ac:dyDescent="0.3">
      <c r="A16789" s="18" t="str">
        <f t="shared" ref="A16789" si="5634">+IF(OR(C16783=""),"NO",1)</f>
        <v>NO</v>
      </c>
      <c r="B16789" s="18"/>
      <c r="E16789" s="49"/>
      <c r="F16789" s="50"/>
      <c r="G16789" s="51"/>
      <c r="H16789" s="51"/>
      <c r="I16789" s="51"/>
      <c r="J16789" s="51"/>
      <c r="K16789" s="51"/>
      <c r="L16789" s="52"/>
    </row>
    <row r="16790" spans="1:12" hidden="1" x14ac:dyDescent="0.3">
      <c r="A16790" s="18" t="str">
        <f t="shared" ref="A16790" si="5635">+IF(OR(C16790=""),"NO",1)</f>
        <v>NO</v>
      </c>
      <c r="B16790" s="18"/>
      <c r="C16790" s="1" t="s">
        <v>124</v>
      </c>
      <c r="E16790" s="329">
        <v>3</v>
      </c>
      <c r="F16790" s="53" t="str">
        <f>+$F$26</f>
        <v>OBJETO</v>
      </c>
      <c r="G16790" s="332" t="s">
        <v>124</v>
      </c>
      <c r="H16790" s="333"/>
      <c r="I16790" s="333"/>
      <c r="J16790" s="333"/>
      <c r="K16790" s="333"/>
      <c r="L16790" s="334"/>
    </row>
    <row r="16791" spans="1:12" hidden="1" x14ac:dyDescent="0.3">
      <c r="A16791" s="18" t="str">
        <f t="shared" ref="A16791" si="5636">+IF(OR(C16790=""),"NO",1)</f>
        <v>NO</v>
      </c>
      <c r="B16791" s="18"/>
      <c r="E16791" s="330"/>
      <c r="F16791" s="54" t="str">
        <f>+$F$27</f>
        <v>CONTRATANTE</v>
      </c>
      <c r="G16791" s="335" t="s">
        <v>124</v>
      </c>
      <c r="H16791" s="310"/>
      <c r="I16791" s="310"/>
      <c r="J16791" s="310"/>
      <c r="K16791" s="310"/>
      <c r="L16791" s="336"/>
    </row>
    <row r="16792" spans="1:12" hidden="1" x14ac:dyDescent="0.3">
      <c r="A16792" s="18" t="str">
        <f t="shared" ref="A16792" si="5637">+IF(OR(C16790=""),"NO",1)</f>
        <v>NO</v>
      </c>
      <c r="B16792" s="18"/>
      <c r="E16792" s="330"/>
      <c r="F16792" s="54" t="str">
        <f>+$F$28</f>
        <v>APORTANTE</v>
      </c>
      <c r="G16792" s="337" t="s">
        <v>124</v>
      </c>
      <c r="H16792" s="338"/>
      <c r="I16792" s="338"/>
      <c r="J16792" s="338"/>
      <c r="K16792" s="338"/>
      <c r="L16792" s="339"/>
    </row>
    <row r="16793" spans="1:12" hidden="1" x14ac:dyDescent="0.3">
      <c r="A16793" s="18" t="str">
        <f t="shared" ref="A16793" si="5638">+IF(OR(C16790=""),"NO",1)</f>
        <v>NO</v>
      </c>
      <c r="B16793" s="18"/>
      <c r="E16793" s="330"/>
      <c r="F16793" s="54" t="str">
        <f>+$F$29</f>
        <v>VALOR /SMMLV)</v>
      </c>
      <c r="G16793" s="55" t="s">
        <v>124</v>
      </c>
      <c r="H16793" s="56" t="str">
        <f>+$H$29</f>
        <v>% PART..</v>
      </c>
      <c r="I16793" s="57" t="s">
        <v>124</v>
      </c>
      <c r="J16793" s="58" t="str">
        <f>+$J$29</f>
        <v>VALOR ACREDITADO</v>
      </c>
      <c r="K16793" s="59"/>
      <c r="L16793" s="47" t="s">
        <v>124</v>
      </c>
    </row>
    <row r="16794" spans="1:12" hidden="1" x14ac:dyDescent="0.3">
      <c r="A16794" s="18" t="str">
        <f t="shared" ref="A16794" si="5639">+IF(OR(C16790=""),"NO",1)</f>
        <v>NO</v>
      </c>
      <c r="B16794" s="18"/>
      <c r="E16794" s="330"/>
      <c r="F16794" s="60" t="str">
        <f>+$F$30</f>
        <v>EXPERIENCIA APORTADA</v>
      </c>
      <c r="G16794" s="340" t="s">
        <v>124</v>
      </c>
      <c r="H16794" s="341"/>
      <c r="I16794" s="341"/>
      <c r="J16794" s="341"/>
      <c r="K16794" s="341"/>
      <c r="L16794" s="342"/>
    </row>
    <row r="16795" spans="1:12" hidden="1" x14ac:dyDescent="0.3">
      <c r="A16795" s="18" t="str">
        <f t="shared" ref="A16795" si="5640">+IF(OR(C16790=""),"NO",1)</f>
        <v>NO</v>
      </c>
      <c r="B16795" s="18"/>
      <c r="E16795" s="331"/>
      <c r="F16795" s="62" t="str">
        <f>+$F$31</f>
        <v>OBSERVACIÓN</v>
      </c>
      <c r="G16795" s="343" t="s">
        <v>124</v>
      </c>
      <c r="H16795" s="344"/>
      <c r="I16795" s="344"/>
      <c r="J16795" s="344"/>
      <c r="K16795" s="344"/>
      <c r="L16795" s="345"/>
    </row>
    <row r="16796" spans="1:12" ht="8.5" hidden="1" customHeight="1" x14ac:dyDescent="0.3">
      <c r="A16796" s="18" t="str">
        <f t="shared" ref="A16796" si="5641">+IF(OR(C16790=""),"NO",1)</f>
        <v>NO</v>
      </c>
      <c r="B16796" s="18"/>
      <c r="E16796" s="49"/>
      <c r="F16796" s="50"/>
      <c r="G16796" s="51"/>
      <c r="H16796" s="51"/>
      <c r="I16796" s="51"/>
      <c r="J16796" s="51"/>
      <c r="K16796" s="51"/>
      <c r="L16796" s="52"/>
    </row>
    <row r="16797" spans="1:12" hidden="1" x14ac:dyDescent="0.3">
      <c r="A16797" s="18" t="str">
        <f t="shared" ref="A16797" si="5642">+IF(OR(C16797=""),"NO",1)</f>
        <v>NO</v>
      </c>
      <c r="B16797" s="18"/>
      <c r="C16797" s="1" t="s">
        <v>124</v>
      </c>
      <c r="E16797" s="329">
        <v>4</v>
      </c>
      <c r="F16797" s="53" t="str">
        <f>+$F$26</f>
        <v>OBJETO</v>
      </c>
      <c r="G16797" s="332" t="s">
        <v>124</v>
      </c>
      <c r="H16797" s="333"/>
      <c r="I16797" s="333"/>
      <c r="J16797" s="333"/>
      <c r="K16797" s="333"/>
      <c r="L16797" s="334"/>
    </row>
    <row r="16798" spans="1:12" hidden="1" x14ac:dyDescent="0.3">
      <c r="A16798" s="18" t="str">
        <f t="shared" ref="A16798" si="5643">+IF(OR(C16797=""),"NO",1)</f>
        <v>NO</v>
      </c>
      <c r="B16798" s="18"/>
      <c r="E16798" s="330"/>
      <c r="F16798" s="54" t="str">
        <f>+$F$27</f>
        <v>CONTRATANTE</v>
      </c>
      <c r="G16798" s="335" t="s">
        <v>124</v>
      </c>
      <c r="H16798" s="310"/>
      <c r="I16798" s="310"/>
      <c r="J16798" s="310"/>
      <c r="K16798" s="310"/>
      <c r="L16798" s="336"/>
    </row>
    <row r="16799" spans="1:12" hidden="1" x14ac:dyDescent="0.3">
      <c r="A16799" s="18" t="str">
        <f t="shared" ref="A16799" si="5644">+IF(OR(C16797=""),"NO",1)</f>
        <v>NO</v>
      </c>
      <c r="B16799" s="18"/>
      <c r="E16799" s="330"/>
      <c r="F16799" s="54" t="str">
        <f>+$F$28</f>
        <v>APORTANTE</v>
      </c>
      <c r="G16799" s="337" t="s">
        <v>124</v>
      </c>
      <c r="H16799" s="338"/>
      <c r="I16799" s="338"/>
      <c r="J16799" s="338"/>
      <c r="K16799" s="338"/>
      <c r="L16799" s="339"/>
    </row>
    <row r="16800" spans="1:12" hidden="1" x14ac:dyDescent="0.3">
      <c r="A16800" s="18" t="str">
        <f t="shared" ref="A16800" si="5645">+IF(OR(C16797=""),"NO",1)</f>
        <v>NO</v>
      </c>
      <c r="B16800" s="18"/>
      <c r="E16800" s="330"/>
      <c r="F16800" s="54" t="str">
        <f>+$F$29</f>
        <v>VALOR /SMMLV)</v>
      </c>
      <c r="G16800" s="55" t="s">
        <v>124</v>
      </c>
      <c r="H16800" s="56" t="str">
        <f>+$H$29</f>
        <v>% PART..</v>
      </c>
      <c r="I16800" s="57" t="s">
        <v>124</v>
      </c>
      <c r="J16800" s="58" t="str">
        <f>+$J$29</f>
        <v>VALOR ACREDITADO</v>
      </c>
      <c r="K16800" s="59"/>
      <c r="L16800" s="47" t="s">
        <v>124</v>
      </c>
    </row>
    <row r="16801" spans="1:12" hidden="1" x14ac:dyDescent="0.3">
      <c r="A16801" s="18" t="str">
        <f t="shared" ref="A16801" si="5646">+IF(OR(C16797=""),"NO",1)</f>
        <v>NO</v>
      </c>
      <c r="B16801" s="18"/>
      <c r="E16801" s="330"/>
      <c r="F16801" s="60" t="str">
        <f>+$F$30</f>
        <v>EXPERIENCIA APORTADA</v>
      </c>
      <c r="G16801" s="340" t="s">
        <v>124</v>
      </c>
      <c r="H16801" s="341"/>
      <c r="I16801" s="341"/>
      <c r="J16801" s="341"/>
      <c r="K16801" s="341"/>
      <c r="L16801" s="342"/>
    </row>
    <row r="16802" spans="1:12" hidden="1" x14ac:dyDescent="0.3">
      <c r="A16802" s="18" t="str">
        <f t="shared" ref="A16802" si="5647">+IF(OR(C16797=""),"NO",1)</f>
        <v>NO</v>
      </c>
      <c r="B16802" s="18"/>
      <c r="E16802" s="331"/>
      <c r="F16802" s="62" t="str">
        <f>+$F$31</f>
        <v>OBSERVACIÓN</v>
      </c>
      <c r="G16802" s="343" t="s">
        <v>124</v>
      </c>
      <c r="H16802" s="344"/>
      <c r="I16802" s="344"/>
      <c r="J16802" s="344"/>
      <c r="K16802" s="344"/>
      <c r="L16802" s="345"/>
    </row>
    <row r="16803" spans="1:12" ht="8.5" hidden="1" customHeight="1" x14ac:dyDescent="0.3">
      <c r="A16803" s="18" t="str">
        <f t="shared" ref="A16803" si="5648">+IF(OR(C16797=""),"NO",1)</f>
        <v>NO</v>
      </c>
      <c r="B16803" s="18"/>
      <c r="E16803" s="49"/>
      <c r="F16803" s="50"/>
      <c r="G16803" s="51"/>
      <c r="H16803" s="51"/>
      <c r="I16803" s="51"/>
      <c r="J16803" s="51"/>
      <c r="K16803" s="51"/>
      <c r="L16803" s="52"/>
    </row>
    <row r="16804" spans="1:12" hidden="1" x14ac:dyDescent="0.3">
      <c r="A16804" s="18" t="str">
        <f t="shared" ref="A16804" si="5649">+IF(OR(C16804=""),"NO",1)</f>
        <v>NO</v>
      </c>
      <c r="B16804" s="18"/>
      <c r="C16804" s="1" t="s">
        <v>124</v>
      </c>
      <c r="E16804" s="329">
        <v>5</v>
      </c>
      <c r="F16804" s="53" t="str">
        <f>+$F$26</f>
        <v>OBJETO</v>
      </c>
      <c r="G16804" s="332" t="s">
        <v>124</v>
      </c>
      <c r="H16804" s="333"/>
      <c r="I16804" s="333"/>
      <c r="J16804" s="333"/>
      <c r="K16804" s="333"/>
      <c r="L16804" s="334"/>
    </row>
    <row r="16805" spans="1:12" hidden="1" x14ac:dyDescent="0.3">
      <c r="A16805" s="18" t="str">
        <f t="shared" ref="A16805" si="5650">+IF(OR(C16804=""),"NO",1)</f>
        <v>NO</v>
      </c>
      <c r="B16805" s="18"/>
      <c r="E16805" s="330"/>
      <c r="F16805" s="54" t="str">
        <f>+$F$27</f>
        <v>CONTRATANTE</v>
      </c>
      <c r="G16805" s="335" t="s">
        <v>124</v>
      </c>
      <c r="H16805" s="310"/>
      <c r="I16805" s="310"/>
      <c r="J16805" s="310"/>
      <c r="K16805" s="310"/>
      <c r="L16805" s="336"/>
    </row>
    <row r="16806" spans="1:12" hidden="1" x14ac:dyDescent="0.3">
      <c r="A16806" s="18" t="str">
        <f t="shared" ref="A16806" si="5651">+IF(OR(C16804=""),"NO",1)</f>
        <v>NO</v>
      </c>
      <c r="B16806" s="18"/>
      <c r="E16806" s="330"/>
      <c r="F16806" s="54" t="str">
        <f>+$F$28</f>
        <v>APORTANTE</v>
      </c>
      <c r="G16806" s="337" t="s">
        <v>124</v>
      </c>
      <c r="H16806" s="338"/>
      <c r="I16806" s="338"/>
      <c r="J16806" s="338"/>
      <c r="K16806" s="338"/>
      <c r="L16806" s="339"/>
    </row>
    <row r="16807" spans="1:12" hidden="1" x14ac:dyDescent="0.3">
      <c r="A16807" s="18" t="str">
        <f t="shared" ref="A16807" si="5652">+IF(OR(C16804=""),"NO",1)</f>
        <v>NO</v>
      </c>
      <c r="B16807" s="18"/>
      <c r="E16807" s="330"/>
      <c r="F16807" s="54" t="str">
        <f>+$F$29</f>
        <v>VALOR /SMMLV)</v>
      </c>
      <c r="G16807" s="55" t="s">
        <v>124</v>
      </c>
      <c r="H16807" s="56" t="str">
        <f>+$H$29</f>
        <v>% PART..</v>
      </c>
      <c r="I16807" s="57" t="s">
        <v>124</v>
      </c>
      <c r="J16807" s="58" t="str">
        <f>+$J$29</f>
        <v>VALOR ACREDITADO</v>
      </c>
      <c r="K16807" s="59"/>
      <c r="L16807" s="47" t="s">
        <v>124</v>
      </c>
    </row>
    <row r="16808" spans="1:12" hidden="1" x14ac:dyDescent="0.3">
      <c r="A16808" s="18" t="str">
        <f t="shared" ref="A16808" si="5653">+IF(OR(C16804=""),"NO",1)</f>
        <v>NO</v>
      </c>
      <c r="B16808" s="18"/>
      <c r="E16808" s="330"/>
      <c r="F16808" s="60" t="str">
        <f>+$F$30</f>
        <v>EXPERIENCIA APORTADA</v>
      </c>
      <c r="G16808" s="340" t="s">
        <v>124</v>
      </c>
      <c r="H16808" s="341"/>
      <c r="I16808" s="341"/>
      <c r="J16808" s="341"/>
      <c r="K16808" s="341"/>
      <c r="L16808" s="342"/>
    </row>
    <row r="16809" spans="1:12" hidden="1" x14ac:dyDescent="0.3">
      <c r="A16809" s="18" t="str">
        <f t="shared" ref="A16809" si="5654">+IF(OR(C16804=""),"NO",1)</f>
        <v>NO</v>
      </c>
      <c r="B16809" s="18"/>
      <c r="E16809" s="331"/>
      <c r="F16809" s="62" t="str">
        <f>+$F$31</f>
        <v>OBSERVACIÓN</v>
      </c>
      <c r="G16809" s="343" t="s">
        <v>124</v>
      </c>
      <c r="H16809" s="344"/>
      <c r="I16809" s="344"/>
      <c r="J16809" s="344"/>
      <c r="K16809" s="344"/>
      <c r="L16809" s="345"/>
    </row>
    <row r="16810" spans="1:12" ht="8.5" hidden="1" customHeight="1" x14ac:dyDescent="0.3">
      <c r="A16810" s="18" t="str">
        <f t="shared" ref="A16810" si="5655">+IF(OR(C16804=""),"NO",1)</f>
        <v>NO</v>
      </c>
      <c r="B16810" s="18"/>
      <c r="E16810" s="49"/>
      <c r="F16810" s="50"/>
      <c r="G16810" s="51"/>
      <c r="H16810" s="51"/>
      <c r="I16810" s="51"/>
      <c r="J16810" s="51"/>
      <c r="K16810" s="51"/>
      <c r="L16810" s="52"/>
    </row>
    <row r="16811" spans="1:12" hidden="1" x14ac:dyDescent="0.3">
      <c r="A16811" s="18" t="str">
        <f t="shared" ref="A16811" si="5656">+IF(OR(C16811=""),"NO",1)</f>
        <v>NO</v>
      </c>
      <c r="B16811" s="18"/>
      <c r="C16811" s="1" t="s">
        <v>124</v>
      </c>
      <c r="E16811" s="329">
        <v>6</v>
      </c>
      <c r="F16811" s="53" t="str">
        <f>+$F$26</f>
        <v>OBJETO</v>
      </c>
      <c r="G16811" s="332" t="s">
        <v>124</v>
      </c>
      <c r="H16811" s="333"/>
      <c r="I16811" s="333"/>
      <c r="J16811" s="333"/>
      <c r="K16811" s="333"/>
      <c r="L16811" s="334"/>
    </row>
    <row r="16812" spans="1:12" hidden="1" x14ac:dyDescent="0.3">
      <c r="A16812" s="18" t="str">
        <f t="shared" ref="A16812" si="5657">+IF(OR(C16811=""),"NO",1)</f>
        <v>NO</v>
      </c>
      <c r="B16812" s="18"/>
      <c r="E16812" s="330"/>
      <c r="F16812" s="54" t="str">
        <f>+$F$27</f>
        <v>CONTRATANTE</v>
      </c>
      <c r="G16812" s="335" t="s">
        <v>124</v>
      </c>
      <c r="H16812" s="310"/>
      <c r="I16812" s="310"/>
      <c r="J16812" s="310"/>
      <c r="K16812" s="310"/>
      <c r="L16812" s="336"/>
    </row>
    <row r="16813" spans="1:12" hidden="1" x14ac:dyDescent="0.3">
      <c r="A16813" s="18" t="str">
        <f t="shared" ref="A16813" si="5658">+IF(OR(C16811=""),"NO",1)</f>
        <v>NO</v>
      </c>
      <c r="B16813" s="18"/>
      <c r="E16813" s="330"/>
      <c r="F16813" s="54" t="str">
        <f>+$F$28</f>
        <v>APORTANTE</v>
      </c>
      <c r="G16813" s="337" t="s">
        <v>124</v>
      </c>
      <c r="H16813" s="338"/>
      <c r="I16813" s="338"/>
      <c r="J16813" s="338"/>
      <c r="K16813" s="338"/>
      <c r="L16813" s="339"/>
    </row>
    <row r="16814" spans="1:12" hidden="1" x14ac:dyDescent="0.3">
      <c r="A16814" s="18" t="str">
        <f t="shared" ref="A16814" si="5659">+IF(OR(C16811=""),"NO",1)</f>
        <v>NO</v>
      </c>
      <c r="B16814" s="18"/>
      <c r="E16814" s="330"/>
      <c r="F16814" s="54" t="str">
        <f>+$F$29</f>
        <v>VALOR /SMMLV)</v>
      </c>
      <c r="G16814" s="55" t="s">
        <v>124</v>
      </c>
      <c r="H16814" s="56" t="str">
        <f>+$H$29</f>
        <v>% PART..</v>
      </c>
      <c r="I16814" s="57" t="s">
        <v>124</v>
      </c>
      <c r="J16814" s="58" t="str">
        <f>+$J$29</f>
        <v>VALOR ACREDITADO</v>
      </c>
      <c r="K16814" s="59"/>
      <c r="L16814" s="47" t="s">
        <v>124</v>
      </c>
    </row>
    <row r="16815" spans="1:12" hidden="1" x14ac:dyDescent="0.3">
      <c r="A16815" s="18" t="str">
        <f t="shared" ref="A16815" si="5660">+IF(OR(C16811=""),"NO",1)</f>
        <v>NO</v>
      </c>
      <c r="B16815" s="18"/>
      <c r="E16815" s="330"/>
      <c r="F16815" s="60" t="str">
        <f>+$F$30</f>
        <v>EXPERIENCIA APORTADA</v>
      </c>
      <c r="G16815" s="340" t="s">
        <v>124</v>
      </c>
      <c r="H16815" s="341"/>
      <c r="I16815" s="341"/>
      <c r="J16815" s="341"/>
      <c r="K16815" s="341"/>
      <c r="L16815" s="342"/>
    </row>
    <row r="16816" spans="1:12" hidden="1" x14ac:dyDescent="0.3">
      <c r="A16816" s="18" t="str">
        <f t="shared" ref="A16816" si="5661">+IF(OR(C16811=""),"NO",1)</f>
        <v>NO</v>
      </c>
      <c r="B16816" s="18"/>
      <c r="E16816" s="331"/>
      <c r="F16816" s="62" t="str">
        <f>+$F$31</f>
        <v>OBSERVACIÓN</v>
      </c>
      <c r="G16816" s="343" t="s">
        <v>124</v>
      </c>
      <c r="H16816" s="344"/>
      <c r="I16816" s="344"/>
      <c r="J16816" s="344"/>
      <c r="K16816" s="344"/>
      <c r="L16816" s="345"/>
    </row>
    <row r="16817" spans="1:12" ht="8.5" hidden="1" customHeight="1" x14ac:dyDescent="0.3">
      <c r="A16817" s="18" t="str">
        <f t="shared" ref="A16817" si="5662">+IF(OR(C16811=""),"NO",1)</f>
        <v>NO</v>
      </c>
      <c r="B16817" s="18"/>
      <c r="E16817" s="49"/>
      <c r="F16817" s="50"/>
      <c r="G16817" s="51"/>
      <c r="H16817" s="51"/>
      <c r="I16817" s="51"/>
      <c r="J16817" s="51"/>
      <c r="K16817" s="51"/>
      <c r="L16817" s="52"/>
    </row>
    <row r="16818" spans="1:12" hidden="1" x14ac:dyDescent="0.3">
      <c r="A16818" s="18" t="str">
        <f t="shared" ref="A16818" si="5663">+IF(OR(C16818=""),"NO",1)</f>
        <v>NO</v>
      </c>
      <c r="B16818" s="18"/>
      <c r="C16818" s="1" t="s">
        <v>124</v>
      </c>
      <c r="E16818" s="329">
        <v>7</v>
      </c>
      <c r="F16818" s="53" t="str">
        <f>+$F$26</f>
        <v>OBJETO</v>
      </c>
      <c r="G16818" s="332" t="s">
        <v>124</v>
      </c>
      <c r="H16818" s="333"/>
      <c r="I16818" s="333"/>
      <c r="J16818" s="333"/>
      <c r="K16818" s="333"/>
      <c r="L16818" s="334"/>
    </row>
    <row r="16819" spans="1:12" hidden="1" x14ac:dyDescent="0.3">
      <c r="A16819" s="18" t="str">
        <f t="shared" ref="A16819" si="5664">+IF(OR(C16818=""),"NO",1)</f>
        <v>NO</v>
      </c>
      <c r="B16819" s="18"/>
      <c r="E16819" s="330"/>
      <c r="F16819" s="54" t="str">
        <f>+$F$27</f>
        <v>CONTRATANTE</v>
      </c>
      <c r="G16819" s="335" t="s">
        <v>124</v>
      </c>
      <c r="H16819" s="310"/>
      <c r="I16819" s="310"/>
      <c r="J16819" s="310"/>
      <c r="K16819" s="310"/>
      <c r="L16819" s="336"/>
    </row>
    <row r="16820" spans="1:12" hidden="1" x14ac:dyDescent="0.3">
      <c r="A16820" s="18" t="str">
        <f t="shared" ref="A16820" si="5665">+IF(OR(C16818=""),"NO",1)</f>
        <v>NO</v>
      </c>
      <c r="B16820" s="18"/>
      <c r="E16820" s="330"/>
      <c r="F16820" s="54" t="str">
        <f>+$F$28</f>
        <v>APORTANTE</v>
      </c>
      <c r="G16820" s="337" t="s">
        <v>124</v>
      </c>
      <c r="H16820" s="338"/>
      <c r="I16820" s="338"/>
      <c r="J16820" s="338"/>
      <c r="K16820" s="338"/>
      <c r="L16820" s="339"/>
    </row>
    <row r="16821" spans="1:12" hidden="1" x14ac:dyDescent="0.3">
      <c r="A16821" s="18" t="str">
        <f t="shared" ref="A16821" si="5666">+IF(OR(C16818=""),"NO",1)</f>
        <v>NO</v>
      </c>
      <c r="B16821" s="18"/>
      <c r="E16821" s="330"/>
      <c r="F16821" s="54" t="str">
        <f>+$F$29</f>
        <v>VALOR /SMMLV)</v>
      </c>
      <c r="G16821" s="55" t="s">
        <v>124</v>
      </c>
      <c r="H16821" s="56" t="str">
        <f>+$H$29</f>
        <v>% PART..</v>
      </c>
      <c r="I16821" s="57" t="s">
        <v>124</v>
      </c>
      <c r="J16821" s="58" t="str">
        <f>+$J$29</f>
        <v>VALOR ACREDITADO</v>
      </c>
      <c r="K16821" s="59"/>
      <c r="L16821" s="47" t="s">
        <v>124</v>
      </c>
    </row>
    <row r="16822" spans="1:12" hidden="1" x14ac:dyDescent="0.3">
      <c r="A16822" s="18" t="str">
        <f t="shared" ref="A16822" si="5667">+IF(OR(C16818=""),"NO",1)</f>
        <v>NO</v>
      </c>
      <c r="B16822" s="18"/>
      <c r="E16822" s="330"/>
      <c r="F16822" s="60" t="str">
        <f>+$F$30</f>
        <v>EXPERIENCIA APORTADA</v>
      </c>
      <c r="G16822" s="340" t="s">
        <v>124</v>
      </c>
      <c r="H16822" s="341"/>
      <c r="I16822" s="341"/>
      <c r="J16822" s="341"/>
      <c r="K16822" s="341"/>
      <c r="L16822" s="342"/>
    </row>
    <row r="16823" spans="1:12" hidden="1" x14ac:dyDescent="0.3">
      <c r="A16823" s="18" t="str">
        <f t="shared" ref="A16823" si="5668">+IF(OR(C16818=""),"NO",1)</f>
        <v>NO</v>
      </c>
      <c r="B16823" s="18"/>
      <c r="E16823" s="331"/>
      <c r="F16823" s="62" t="str">
        <f>+$F$31</f>
        <v>OBSERVACIÓN</v>
      </c>
      <c r="G16823" s="343" t="s">
        <v>124</v>
      </c>
      <c r="H16823" s="344"/>
      <c r="I16823" s="344"/>
      <c r="J16823" s="344"/>
      <c r="K16823" s="344"/>
      <c r="L16823" s="345"/>
    </row>
    <row r="16824" spans="1:12" hidden="1" x14ac:dyDescent="0.3">
      <c r="A16824" s="18" t="str">
        <f t="shared" ref="A16824" si="5669">+IF(OR(C16818=""),"NO",1)</f>
        <v>NO</v>
      </c>
      <c r="B16824" s="18"/>
      <c r="E16824" s="49"/>
      <c r="F16824" s="50"/>
      <c r="G16824" s="51"/>
      <c r="H16824" s="51"/>
      <c r="I16824" s="51"/>
      <c r="J16824" s="51"/>
      <c r="K16824" s="51"/>
      <c r="L16824" s="52"/>
    </row>
    <row r="16825" spans="1:12" hidden="1" x14ac:dyDescent="0.3">
      <c r="A16825" s="1" t="str">
        <f>+A16760</f>
        <v>NO</v>
      </c>
      <c r="C16825" s="1" t="str">
        <f>"N"&amp;C16760</f>
        <v>N</v>
      </c>
      <c r="E16825" s="63"/>
      <c r="F16825" s="64" t="str">
        <f>+$F$75</f>
        <v>TOTAL DE CONTRATOS PRESENTADOS VÁLIDOS QUE CUMPLEN EXPERIENCIA ACREDITADA:</v>
      </c>
      <c r="G16825" s="65"/>
      <c r="H16825" s="65"/>
      <c r="I16825" s="65"/>
      <c r="J16825" s="66"/>
      <c r="K16825" s="65"/>
      <c r="L16825" s="67" t="s">
        <v>124</v>
      </c>
    </row>
    <row r="16826" spans="1:12" ht="6.65" hidden="1" customHeight="1" x14ac:dyDescent="0.3">
      <c r="A16826" s="1" t="str">
        <f>+A16760</f>
        <v>NO</v>
      </c>
      <c r="E16826" s="51"/>
      <c r="F16826" s="50"/>
      <c r="G16826" s="51"/>
      <c r="H16826" s="51"/>
      <c r="I16826" s="51"/>
      <c r="J16826" s="51"/>
      <c r="K16826" s="51"/>
      <c r="L16826" s="51"/>
    </row>
    <row r="16827" spans="1:12" hidden="1" x14ac:dyDescent="0.3">
      <c r="A16827" s="1" t="str">
        <f>+A16760</f>
        <v>NO</v>
      </c>
      <c r="E16827" s="63"/>
      <c r="F16827" s="63" t="str">
        <f>+$F$77</f>
        <v>ACREDITA SUMINISTRO E INSTALACIÓN DE MOBILIARIO POR LO MENOS EN UN (1) CONTRATO VÁLIDO</v>
      </c>
      <c r="G16827" s="65"/>
      <c r="H16827" s="65"/>
      <c r="I16827" s="65"/>
      <c r="J16827" s="66"/>
      <c r="K16827" s="65"/>
      <c r="L16827" s="68" t="s">
        <v>157</v>
      </c>
    </row>
    <row r="16828" spans="1:12" ht="5.15" hidden="1" customHeight="1" x14ac:dyDescent="0.3">
      <c r="A16828" s="1" t="str">
        <f>+A16760</f>
        <v>NO</v>
      </c>
      <c r="E16828" s="51"/>
      <c r="F16828" s="50"/>
      <c r="G16828" s="51"/>
      <c r="H16828" s="51"/>
      <c r="I16828" s="51"/>
      <c r="J16828" s="51"/>
      <c r="K16828" s="51"/>
      <c r="L16828" s="51"/>
    </row>
    <row r="16829" spans="1:12" ht="12.75" hidden="1" customHeight="1" x14ac:dyDescent="0.3">
      <c r="A16829" s="1" t="str">
        <f>+A16760</f>
        <v>NO</v>
      </c>
      <c r="E16829" s="69" t="str">
        <f>+$E$79</f>
        <v>EXPERIENCIA ESPECÍFICA NUMERAL 10.1.1 A</v>
      </c>
      <c r="F16829" s="70"/>
      <c r="G16829" s="70"/>
      <c r="H16829" s="70"/>
      <c r="I16829" s="70"/>
      <c r="J16829" s="70"/>
      <c r="K16829" s="70"/>
      <c r="L16829" s="71"/>
    </row>
    <row r="16830" spans="1:12" ht="26.5" hidden="1" customHeight="1" x14ac:dyDescent="0.3">
      <c r="A16830" s="1" t="str">
        <f>+A16760</f>
        <v>NO</v>
      </c>
      <c r="E16830" s="72"/>
      <c r="F16830" s="325" t="str">
        <f>+$F$80</f>
        <v>Por lo menos uno (1) de los contratos válidos aportados como experiencia general debe corresponder mínimo al 60% del presupuesto oficial del presente proceso de selección.  (SMMLV)</v>
      </c>
      <c r="G16830" s="326"/>
      <c r="H16830" s="326"/>
      <c r="I16830" s="326"/>
      <c r="J16830" s="326"/>
      <c r="K16830" s="73" t="s">
        <v>124</v>
      </c>
      <c r="L16830" s="74" t="s">
        <v>124</v>
      </c>
    </row>
    <row r="16831" spans="1:12" ht="23.5" hidden="1" customHeight="1" x14ac:dyDescent="0.3">
      <c r="A16831" s="1" t="str">
        <f>+A16760</f>
        <v>NO</v>
      </c>
      <c r="E16831" s="63"/>
      <c r="F16831" s="325" t="str">
        <f>+$F$81</f>
        <v xml:space="preserve">Deberá acreditarse en al menos uno (1) de los contratos válidos aportados como experiencia general una </v>
      </c>
      <c r="G16831" s="326"/>
      <c r="H16831" s="326"/>
      <c r="I16831" s="326"/>
      <c r="J16831" s="326"/>
      <c r="K16831" s="73" t="s">
        <v>124</v>
      </c>
      <c r="L16831" s="74" t="s">
        <v>124</v>
      </c>
    </row>
    <row r="16832" spans="1:12" ht="23.5" hidden="1" customHeight="1" x14ac:dyDescent="0.3">
      <c r="A16832" s="18" t="s">
        <v>30</v>
      </c>
      <c r="E16832" s="63"/>
      <c r="F16832" s="325" t="str">
        <f>+$F$82</f>
        <v xml:space="preserve">Deberá acreditarse en al menos uno (1) de los contratos válidos aportados interventoría a intervención de </v>
      </c>
      <c r="G16832" s="326"/>
      <c r="H16832" s="326"/>
      <c r="I16832" s="326"/>
      <c r="J16832" s="326"/>
      <c r="K16832" s="73">
        <f>+$K$82</f>
        <v>0</v>
      </c>
      <c r="L16832" s="74" t="s">
        <v>124</v>
      </c>
    </row>
    <row r="16833" spans="1:12" ht="36" hidden="1" customHeight="1" x14ac:dyDescent="0.3">
      <c r="A16833" s="18" t="s">
        <v>30</v>
      </c>
      <c r="E16833" s="63"/>
      <c r="F16833" s="325" t="str">
        <f>+$F$83</f>
        <v xml:space="preserve">Deberá acreditarse en al menos uno (1) de los contratos válidos aportados interventoría a intervención de </v>
      </c>
      <c r="G16833" s="326"/>
      <c r="H16833" s="326"/>
      <c r="I16833" s="326"/>
      <c r="J16833" s="326"/>
      <c r="K16833" s="75">
        <f>+$K$83</f>
        <v>0</v>
      </c>
      <c r="L16833" s="76" t="s">
        <v>124</v>
      </c>
    </row>
    <row r="16834" spans="1:12" hidden="1" x14ac:dyDescent="0.3">
      <c r="A16834" s="1" t="str">
        <f>+A16760</f>
        <v>NO</v>
      </c>
      <c r="E16834" s="51"/>
      <c r="F16834" s="50"/>
      <c r="G16834" s="51"/>
      <c r="H16834" s="51"/>
      <c r="I16834" s="51"/>
      <c r="J16834" s="51"/>
      <c r="K16834" s="51"/>
      <c r="L16834" s="51"/>
    </row>
    <row r="16835" spans="1:12" ht="12.75" hidden="1" customHeight="1" x14ac:dyDescent="0.3">
      <c r="A16835" s="1" t="str">
        <f>+A16760</f>
        <v>NO</v>
      </c>
      <c r="E16835" s="40" t="str">
        <f>+$E$85</f>
        <v>VALOR MÍNIMO A CERIFICAR % P.O EN SMMMLV. NUMERAL 3.9.1</v>
      </c>
      <c r="F16835" s="41"/>
      <c r="G16835" s="41"/>
      <c r="H16835" s="41"/>
      <c r="I16835" s="41"/>
      <c r="J16835" s="41"/>
      <c r="K16835" s="41"/>
      <c r="L16835" s="42"/>
    </row>
    <row r="16836" spans="1:12" hidden="1" x14ac:dyDescent="0.3">
      <c r="A16836" s="1" t="str">
        <f>+A16760</f>
        <v>NO</v>
      </c>
      <c r="C16836" s="1" t="str">
        <f>"M"&amp;C16760</f>
        <v>M</v>
      </c>
      <c r="E16836" s="77" t="str">
        <f>+$E$86</f>
        <v>100% P.O.</v>
      </c>
      <c r="F16836" s="78"/>
      <c r="G16836" s="61">
        <v>242.41716883554506</v>
      </c>
      <c r="H16836" s="124" t="str">
        <f>+$H$86</f>
        <v>TOTAL EJECUTADO DE CONTRATOS ACREDITADOS</v>
      </c>
      <c r="I16836" s="124"/>
      <c r="J16836" s="124"/>
      <c r="K16836" s="55" t="s">
        <v>124</v>
      </c>
      <c r="L16836" s="47" t="s">
        <v>124</v>
      </c>
    </row>
    <row r="16837" spans="1:12" hidden="1" x14ac:dyDescent="0.3">
      <c r="A16837" s="1" t="str">
        <f>+A16760</f>
        <v>NO</v>
      </c>
      <c r="E16837" s="39"/>
      <c r="F16837" s="39"/>
      <c r="G16837" s="39"/>
      <c r="H16837" s="39"/>
      <c r="I16837" s="39"/>
      <c r="J16837" s="39"/>
      <c r="K16837" s="39"/>
      <c r="L16837" s="39"/>
    </row>
    <row r="16838" spans="1:12" ht="12.75" hidden="1" customHeight="1" x14ac:dyDescent="0.3">
      <c r="A16838" s="18" t="s">
        <v>30</v>
      </c>
      <c r="B16838" s="18"/>
      <c r="E16838" s="40" t="str">
        <f>+$E$88</f>
        <v>CONSIDERACIONES PARA LA VALIDEZ DE LA EXPERIENCIA REQUERIDA: EXPERIENCIA PROPONENTES PLURALES NUMERAL 10.1.2 D</v>
      </c>
      <c r="F16838" s="41"/>
      <c r="G16838" s="41"/>
      <c r="H16838" s="41"/>
      <c r="I16838" s="41"/>
      <c r="J16838" s="41"/>
      <c r="K16838" s="41"/>
      <c r="L16838" s="42"/>
    </row>
    <row r="16839" spans="1:12" ht="28" hidden="1" customHeight="1" x14ac:dyDescent="0.3">
      <c r="A16839" s="18" t="s">
        <v>30</v>
      </c>
      <c r="B16839" s="18"/>
      <c r="C16839" s="1" t="str">
        <f>"O"&amp;C16760</f>
        <v>O</v>
      </c>
      <c r="E16839" s="80" t="str">
        <f>+$E$89</f>
        <v>i)</v>
      </c>
      <c r="F16839" s="327" t="str">
        <f>+$F$89</f>
        <v>Uno de los integrantes debe aportar como mínimo el cincuenta por ciento (50 %) de la experiencia solicitada</v>
      </c>
      <c r="G16839" s="328"/>
      <c r="H16839" s="328"/>
      <c r="I16839" s="328"/>
      <c r="J16839" s="328"/>
      <c r="K16839" s="73" t="s">
        <v>124</v>
      </c>
      <c r="L16839" s="47" t="s">
        <v>124</v>
      </c>
    </row>
    <row r="16840" spans="1:12" ht="28" hidden="1" customHeight="1" x14ac:dyDescent="0.3">
      <c r="A16840" s="18" t="s">
        <v>30</v>
      </c>
      <c r="B16840" s="18"/>
      <c r="C16840" s="1" t="str">
        <f>"O"&amp;C16760</f>
        <v>O</v>
      </c>
      <c r="E16840" s="80" t="str">
        <f>+$E$90</f>
        <v>ii)</v>
      </c>
      <c r="F16840" s="327" t="str">
        <f>+$F$90</f>
        <v>Todos los demás ntegrantes deben acreditar al menos el cinco por ciento (5 %) de la experiencia solicitada, solo uno (1) de los integrantes podrá no acreditar experiencia pero su porcentaje de participación  no podrá superar el diez por ciento (10 %)</v>
      </c>
      <c r="G16840" s="328"/>
      <c r="H16840" s="328"/>
      <c r="I16840" s="328"/>
      <c r="J16840" s="328"/>
      <c r="K16840" s="73" t="s">
        <v>124</v>
      </c>
      <c r="L16840" s="47" t="s">
        <v>124</v>
      </c>
    </row>
    <row r="16841" spans="1:12" hidden="1" x14ac:dyDescent="0.3">
      <c r="A16841" s="18" t="s">
        <v>30</v>
      </c>
      <c r="B16841" s="18"/>
      <c r="E16841" s="39"/>
      <c r="F16841" s="39"/>
      <c r="G16841" s="39"/>
      <c r="H16841" s="39"/>
      <c r="I16841" s="39"/>
      <c r="J16841" s="39"/>
      <c r="K16841" s="39"/>
      <c r="L16841" s="39"/>
    </row>
    <row r="16842" spans="1:12" ht="13" hidden="1" customHeight="1" x14ac:dyDescent="0.3">
      <c r="A16842" s="18" t="str">
        <f>+A16760</f>
        <v>NO</v>
      </c>
      <c r="B16842" s="18"/>
      <c r="E16842" s="69" t="str">
        <f>+$E$92</f>
        <v>VERIFICACIÓN Y ASIGNACIÓN DE PUNTAJE POR LA EXPERIENCIA DEL PROPONENTE</v>
      </c>
      <c r="F16842" s="70"/>
      <c r="G16842" s="70"/>
      <c r="H16842" s="70"/>
      <c r="I16842" s="70"/>
      <c r="J16842" s="70"/>
      <c r="K16842" s="70"/>
      <c r="L16842" s="71"/>
    </row>
    <row r="16843" spans="1:12" hidden="1" x14ac:dyDescent="0.3">
      <c r="A16843" s="18" t="str">
        <f>+A16760</f>
        <v>NO</v>
      </c>
      <c r="B16843" s="18"/>
      <c r="E16843" s="81"/>
      <c r="F16843" s="323" t="str">
        <f>+$F$93</f>
        <v>No. CONTRATOS QUE ACREDITAN LA EXPERIENCIA (NO OBJETO DE SUBSANACIÓN)</v>
      </c>
      <c r="G16843" s="324"/>
      <c r="H16843" s="324"/>
      <c r="I16843" s="324"/>
      <c r="J16843" s="324"/>
      <c r="K16843" s="82"/>
      <c r="L16843" s="83" t="s">
        <v>124</v>
      </c>
    </row>
    <row r="16844" spans="1:12" ht="13" hidden="1" customHeight="1" x14ac:dyDescent="0.3">
      <c r="A16844" s="18" t="str">
        <f>+A16760</f>
        <v>NO</v>
      </c>
      <c r="B16844" s="18"/>
      <c r="E16844" s="84"/>
      <c r="F16844" s="323" t="str">
        <f>+$F$94</f>
        <v>TOTAL EJECUTADO DE CONTRATOS ACREDITADOS PROPUESTA INICIAL</v>
      </c>
      <c r="G16844" s="324"/>
      <c r="H16844" s="324"/>
      <c r="I16844" s="324"/>
      <c r="J16844" s="324"/>
      <c r="K16844" s="85"/>
      <c r="L16844" s="86" t="s">
        <v>124</v>
      </c>
    </row>
    <row r="16845" spans="1:12" ht="13" hidden="1" customHeight="1" x14ac:dyDescent="0.3">
      <c r="A16845" s="18" t="str">
        <f>+A16760</f>
        <v>NO</v>
      </c>
      <c r="B16845" s="18"/>
      <c r="E16845" s="87"/>
      <c r="F16845" s="323" t="str">
        <f>+$F$95</f>
        <v>PROMEDIO VALOR ACREDITADO EN SMMLV</v>
      </c>
      <c r="G16845" s="324"/>
      <c r="H16845" s="324"/>
      <c r="I16845" s="324"/>
      <c r="J16845" s="324"/>
      <c r="K16845" s="66"/>
      <c r="L16845" s="88" t="s">
        <v>124</v>
      </c>
    </row>
    <row r="16846" spans="1:12" hidden="1" x14ac:dyDescent="0.3">
      <c r="A16846" s="18" t="str">
        <f>+A16760</f>
        <v>NO</v>
      </c>
      <c r="B16846" s="18"/>
      <c r="E16846" s="89"/>
      <c r="F16846" s="89"/>
      <c r="G16846" s="89"/>
      <c r="H16846" s="89"/>
      <c r="I16846" s="89"/>
      <c r="J16846" s="89"/>
      <c r="K16846" s="89"/>
      <c r="L16846" s="89"/>
    </row>
    <row r="16847" spans="1:12" ht="13" hidden="1" customHeight="1" x14ac:dyDescent="0.3">
      <c r="A16847" s="18" t="str">
        <f>+A16760</f>
        <v>NO</v>
      </c>
      <c r="B16847" s="18"/>
      <c r="E16847" s="69" t="str">
        <f>+$E$97</f>
        <v>3.9.2 EXIGENCIAS MÍNIMAS DE EXPERIENCIA Y FORMACIÓN ACADÉMICA DEL EQUIPO DE TRABAJO</v>
      </c>
      <c r="F16847" s="70"/>
      <c r="G16847" s="70"/>
      <c r="H16847" s="70"/>
      <c r="I16847" s="70"/>
      <c r="J16847" s="70"/>
      <c r="K16847" s="70"/>
      <c r="L16847" s="71"/>
    </row>
    <row r="16848" spans="1:12" hidden="1" x14ac:dyDescent="0.3">
      <c r="A16848" s="18" t="str">
        <f>+A16760</f>
        <v>NO</v>
      </c>
      <c r="B16848" s="18"/>
      <c r="E16848" s="90" t="str">
        <f>+$E$98</f>
        <v>Formulario 8</v>
      </c>
      <c r="F16848" s="315" t="s">
        <v>46</v>
      </c>
      <c r="G16848" s="316"/>
      <c r="H16848" s="317"/>
      <c r="I16848" s="318"/>
      <c r="J16848" s="318"/>
      <c r="K16848" s="318"/>
      <c r="L16848" s="319"/>
    </row>
    <row r="16849" spans="1:12" hidden="1" x14ac:dyDescent="0.3">
      <c r="A16849" s="18" t="str">
        <f>+A16760</f>
        <v>NO</v>
      </c>
      <c r="B16849" s="18"/>
      <c r="E16849" s="91" t="s">
        <v>124</v>
      </c>
      <c r="F16849" s="91" t="str">
        <f>+$F$99</f>
        <v>Director de Interventoría</v>
      </c>
      <c r="G16849" s="91" t="str">
        <f>+$G$99</f>
        <v>Residente de Interventoría</v>
      </c>
      <c r="H16849" s="320"/>
      <c r="I16849" s="321"/>
      <c r="J16849" s="321"/>
      <c r="K16849" s="321"/>
      <c r="L16849" s="322"/>
    </row>
    <row r="16850" spans="1:12" hidden="1" x14ac:dyDescent="0.3">
      <c r="A16850" s="18" t="str">
        <f>+A16760</f>
        <v>NO</v>
      </c>
      <c r="B16850" s="18"/>
      <c r="E16850" s="304" t="str">
        <f>+$E$100</f>
        <v>OBSERVACIONES RESPECTO REQUISITO HABILITANTE DEL PERSONAL CLAVE EVALUABLE</v>
      </c>
      <c r="F16850" s="305"/>
      <c r="G16850" s="305"/>
      <c r="H16850" s="305"/>
      <c r="I16850" s="305"/>
      <c r="J16850" s="305"/>
      <c r="K16850" s="305"/>
      <c r="L16850" s="305"/>
    </row>
    <row r="16851" spans="1:12" hidden="1" x14ac:dyDescent="0.3">
      <c r="A16851" s="18" t="str">
        <f>+A16760</f>
        <v>NO</v>
      </c>
      <c r="B16851" s="18"/>
      <c r="E16851" s="312" t="s">
        <v>124</v>
      </c>
      <c r="F16851" s="313"/>
      <c r="G16851" s="313"/>
      <c r="H16851" s="313"/>
      <c r="I16851" s="313"/>
      <c r="J16851" s="313"/>
      <c r="K16851" s="313"/>
      <c r="L16851" s="314"/>
    </row>
    <row r="16852" spans="1:12" hidden="1" x14ac:dyDescent="0.3">
      <c r="A16852" s="18" t="str">
        <f>+A16760</f>
        <v>NO</v>
      </c>
      <c r="B16852" s="18"/>
      <c r="E16852" s="89"/>
      <c r="F16852" s="89"/>
      <c r="G16852" s="89"/>
      <c r="H16852" s="89"/>
      <c r="I16852" s="89"/>
      <c r="J16852" s="89"/>
      <c r="K16852" s="89"/>
      <c r="L16852" s="89"/>
    </row>
    <row r="16853" spans="1:12" ht="13" hidden="1" customHeight="1" x14ac:dyDescent="0.3">
      <c r="A16853" s="18" t="str">
        <f>+A16760</f>
        <v>NO</v>
      </c>
      <c r="B16853" s="18"/>
      <c r="E16853" s="69" t="str">
        <f>+$E$103</f>
        <v>4.2 EQUIPO DE TRABAJO (Personal Clave Evaluable)</v>
      </c>
      <c r="F16853" s="70"/>
      <c r="G16853" s="70"/>
      <c r="H16853" s="70"/>
      <c r="I16853" s="70"/>
      <c r="J16853" s="70"/>
      <c r="K16853" s="70"/>
      <c r="L16853" s="71"/>
    </row>
    <row r="16854" spans="1:12" ht="23.25" hidden="1" customHeight="1" x14ac:dyDescent="0.3">
      <c r="A16854" s="18" t="str">
        <f>+A16760</f>
        <v>NO</v>
      </c>
      <c r="B16854" s="18"/>
      <c r="E16854" s="90" t="str">
        <f>+$E$104</f>
        <v>Formulario 9</v>
      </c>
      <c r="F16854" s="315" t="s">
        <v>46</v>
      </c>
      <c r="G16854" s="316"/>
      <c r="H16854" s="317"/>
      <c r="I16854" s="318"/>
      <c r="J16854" s="318"/>
      <c r="K16854" s="318"/>
      <c r="L16854" s="319"/>
    </row>
    <row r="16855" spans="1:12" hidden="1" x14ac:dyDescent="0.3">
      <c r="A16855" s="18" t="str">
        <f>+A16760</f>
        <v>NO</v>
      </c>
      <c r="B16855" s="18"/>
      <c r="E16855" s="91" t="s">
        <v>124</v>
      </c>
      <c r="F16855" s="91" t="str">
        <f>+$F$99</f>
        <v>Director de Interventoría</v>
      </c>
      <c r="G16855" s="91" t="str">
        <f>+$G$99</f>
        <v>Residente de Interventoría</v>
      </c>
      <c r="H16855" s="320"/>
      <c r="I16855" s="321"/>
      <c r="J16855" s="321"/>
      <c r="K16855" s="321"/>
      <c r="L16855" s="322"/>
    </row>
    <row r="16856" spans="1:12" hidden="1" x14ac:dyDescent="0.3">
      <c r="A16856" s="18" t="str">
        <f>+A16760</f>
        <v>NO</v>
      </c>
      <c r="B16856" s="18"/>
      <c r="E16856" s="89"/>
      <c r="F16856" s="89"/>
      <c r="G16856" s="89"/>
      <c r="H16856" s="89"/>
      <c r="I16856" s="89"/>
      <c r="J16856" s="89"/>
      <c r="K16856" s="89"/>
      <c r="L16856" s="89"/>
    </row>
    <row r="16857" spans="1:12" hidden="1" x14ac:dyDescent="0.3">
      <c r="A16857" s="1" t="str">
        <f>+A16760</f>
        <v>NO</v>
      </c>
      <c r="E16857" s="92" t="str">
        <f>+E16732</f>
        <v>CRITERIOS DE EVALUACIÓN Y PUNTAJE</v>
      </c>
      <c r="F16857" s="93"/>
      <c r="G16857" s="93"/>
      <c r="H16857" s="93"/>
      <c r="I16857" s="93"/>
      <c r="J16857" s="93"/>
      <c r="K16857" s="94"/>
      <c r="L16857" s="95" t="str">
        <f>+$L$107</f>
        <v>PUNTAJE OBTENIDO</v>
      </c>
    </row>
    <row r="16858" spans="1:12" hidden="1" x14ac:dyDescent="0.3">
      <c r="A16858" s="1" t="str">
        <f>+A16760</f>
        <v>NO</v>
      </c>
      <c r="E16858" s="96" t="str">
        <f>+$E$108</f>
        <v>VALOR</v>
      </c>
      <c r="F16858" s="97" t="str">
        <f>+$F$108</f>
        <v>EQUIPO DE TRABAJO (PERSONAL CLAVE EVALUABLE)</v>
      </c>
      <c r="G16858" s="24"/>
      <c r="H16858" s="24"/>
      <c r="I16858" s="24"/>
      <c r="J16858" s="24"/>
      <c r="K16858" s="24"/>
      <c r="L16858" s="98"/>
    </row>
    <row r="16859" spans="1:12" ht="12.75" hidden="1" customHeight="1" x14ac:dyDescent="0.3">
      <c r="A16859" s="1" t="str">
        <f>+A16760</f>
        <v>NO</v>
      </c>
      <c r="E16859" s="96">
        <f>+$E$109</f>
        <v>5</v>
      </c>
      <c r="F16859" s="307" t="str">
        <f>+$F$109</f>
        <v xml:space="preserve"> Experiencia Específica adicional</v>
      </c>
      <c r="G16859" s="308"/>
      <c r="H16859" s="308"/>
      <c r="I16859" s="308"/>
      <c r="J16859" s="308"/>
      <c r="K16859" s="309"/>
      <c r="L16859" s="99" t="str">
        <f>IFERROR(IF(VLOOKUP(C16760,'R. PUNTAJES'!$C$14:$R$213,'R. PUNTAJES'!$I$10,0)="","",VLOOKUP(C16760,'R. PUNTAJES'!$C$14:$R$213,'R. PUNTAJES'!$I$10,0)),"")</f>
        <v/>
      </c>
    </row>
    <row r="16860" spans="1:12" ht="12.75" hidden="1" customHeight="1" x14ac:dyDescent="0.3">
      <c r="A16860" s="1" t="str">
        <f>+A16760</f>
        <v>NO</v>
      </c>
      <c r="E16860" s="96">
        <f>+$E$110</f>
        <v>5</v>
      </c>
      <c r="F16860" s="307" t="str">
        <f>+$F$110</f>
        <v>Formación Académica adicional</v>
      </c>
      <c r="G16860" s="308"/>
      <c r="H16860" s="308"/>
      <c r="I16860" s="308"/>
      <c r="J16860" s="308"/>
      <c r="K16860" s="309"/>
      <c r="L16860" s="99" t="str">
        <f>IFERROR(IF(VLOOKUP(C16760,'R. PUNTAJES'!$C$14:$R$213,'R. PUNTAJES'!$J$10,0)="","",VLOOKUP(C16760,'R. PUNTAJES'!$C$14:$R$213,'R. PUNTAJES'!$J$10,0)),"")</f>
        <v/>
      </c>
    </row>
    <row r="16861" spans="1:12" hidden="1" x14ac:dyDescent="0.3">
      <c r="A16861" s="18" t="str">
        <f>+A16760</f>
        <v>NO</v>
      </c>
      <c r="B16861" s="18"/>
      <c r="E16861" s="100"/>
      <c r="F16861" s="101" t="str">
        <f>+$F$111</f>
        <v>FACTOR DE SOSTENIBILIDAD</v>
      </c>
      <c r="G16861" s="102"/>
      <c r="H16861" s="102"/>
      <c r="I16861" s="102"/>
      <c r="J16861" s="102"/>
      <c r="K16861" s="102"/>
      <c r="L16861" s="103"/>
    </row>
    <row r="16862" spans="1:12" hidden="1" x14ac:dyDescent="0.3">
      <c r="A16862" s="18" t="str">
        <f>+A16760</f>
        <v>NO</v>
      </c>
      <c r="B16862" s="18"/>
      <c r="E16862" s="104">
        <v>1</v>
      </c>
      <c r="F16862" s="105" t="str">
        <f>+$F$112</f>
        <v>Compromisos Sostenibilidad</v>
      </c>
      <c r="G16862" s="106"/>
      <c r="H16862" s="106"/>
      <c r="I16862" s="106"/>
      <c r="J16862" s="106"/>
      <c r="K16862" s="106"/>
      <c r="L16862" s="107" t="str">
        <f>IFERROR(IF(VLOOKUP(C16760,'R. PUNTAJES'!$C$14:$R$213,'R. PUNTAJES'!$K$10,0)="","",VLOOKUP(C16760,'R. PUNTAJES'!$C$14:$R$213,'R. PUNTAJES'!$K$10,0)),"")</f>
        <v/>
      </c>
    </row>
    <row r="16863" spans="1:12" hidden="1" x14ac:dyDescent="0.3">
      <c r="A16863" s="1" t="str">
        <f>+A16760</f>
        <v>NO</v>
      </c>
      <c r="E16863" s="108"/>
      <c r="F16863" s="109" t="str">
        <f>+$F$113</f>
        <v>APOYO A LA INDUSTRIA NACIONAL</v>
      </c>
      <c r="G16863" s="110"/>
      <c r="H16863" s="110"/>
      <c r="I16863" s="110"/>
      <c r="J16863" s="110"/>
      <c r="K16863" s="110"/>
      <c r="L16863" s="111"/>
    </row>
    <row r="16864" spans="1:12" ht="12.75" hidden="1" customHeight="1" x14ac:dyDescent="0.3">
      <c r="A16864" s="1" t="str">
        <f>+A16760</f>
        <v>NO</v>
      </c>
      <c r="E16864" s="96">
        <v>20</v>
      </c>
      <c r="F16864" s="307" t="str">
        <f>+$F$114</f>
        <v>Promoción de Servicios Nacionales o con Trato Nacional</v>
      </c>
      <c r="G16864" s="308"/>
      <c r="H16864" s="308"/>
      <c r="I16864" s="308"/>
      <c r="J16864" s="308"/>
      <c r="K16864" s="309"/>
      <c r="L16864" s="99" t="str">
        <f>IFERROR(IF(VLOOKUP(C16760,'R. PUNTAJES'!$C$14:$R$213,'R. PUNTAJES'!$L$10,0)="","",
IF(VLOOKUP(C16760,'R. PUNTAJES'!$C$14:$R$213,'R. PUNTAJES'!$L$10,0)=5,0,
VLOOKUP(C16760,'R. PUNTAJES'!$C$14:$R$213,'R. PUNTAJES'!$L$10,0))),"")</f>
        <v/>
      </c>
    </row>
    <row r="16865" spans="1:12" ht="12.75" hidden="1" customHeight="1" x14ac:dyDescent="0.3">
      <c r="A16865" s="1" t="str">
        <f>+A16760</f>
        <v>NO</v>
      </c>
      <c r="E16865" s="96">
        <v>5</v>
      </c>
      <c r="F16865" s="307" t="str">
        <f>+$F$115</f>
        <v>Incorporación de componente nacional en servicios extranjeros</v>
      </c>
      <c r="G16865" s="308"/>
      <c r="H16865" s="308"/>
      <c r="I16865" s="308"/>
      <c r="J16865" s="308"/>
      <c r="K16865" s="309"/>
      <c r="L16865" s="99" t="str">
        <f>IFERROR(IF(VLOOKUP(C16760,'R. PUNTAJES'!$C$14:$R$213,'R. PUNTAJES'!$L$10,0)="","",
IF(VLOOKUP(C16760,'R. PUNTAJES'!$C$14:$R$213,'R. PUNTAJES'!$L$10,0)=20,0,
VLOOKUP(C16760,'R. PUNTAJES'!$C$14:$R$213,'R. PUNTAJES'!$L$10,0))),"")</f>
        <v/>
      </c>
    </row>
    <row r="16866" spans="1:12" hidden="1" x14ac:dyDescent="0.3">
      <c r="A16866" s="1" t="str">
        <f>+A16760</f>
        <v>NO</v>
      </c>
      <c r="E16866" s="112"/>
      <c r="F16866" s="97" t="str">
        <f>+$F$116</f>
        <v>VINCULACIÓN DE PERSONAS CON DISCAPACIDAD</v>
      </c>
      <c r="G16866" s="24"/>
      <c r="H16866" s="24"/>
      <c r="I16866" s="24"/>
      <c r="J16866" s="24"/>
      <c r="K16866" s="24"/>
      <c r="L16866" s="98"/>
    </row>
    <row r="16867" spans="1:12" ht="12.75" hidden="1" customHeight="1" x14ac:dyDescent="0.3">
      <c r="A16867" s="1" t="str">
        <f>+A16760</f>
        <v>NO</v>
      </c>
      <c r="E16867" s="96">
        <v>1</v>
      </c>
      <c r="F16867" s="307" t="str">
        <f>+$F$117</f>
        <v xml:space="preserve">Trabajadores vinculados a la planta de personal </v>
      </c>
      <c r="G16867" s="308"/>
      <c r="H16867" s="308"/>
      <c r="I16867" s="308"/>
      <c r="J16867" s="308"/>
      <c r="K16867" s="309"/>
      <c r="L16867" s="99" t="str">
        <f>IFERROR(IF(VLOOKUP(C16760,'R. PUNTAJES'!$C$14:$R$213,'R. PUNTAJES'!$M$10,0)="","",VLOOKUP(C16760,'R. PUNTAJES'!$C$14:$R$213,'R. PUNTAJES'!$M$10,0)),"")</f>
        <v/>
      </c>
    </row>
    <row r="16868" spans="1:12" hidden="1" x14ac:dyDescent="0.3">
      <c r="A16868" s="1" t="str">
        <f>+A16760</f>
        <v>NO</v>
      </c>
      <c r="E16868" s="112"/>
      <c r="F16868" s="97" t="str">
        <f>+$F$118</f>
        <v>EMPRENDIMIENTOS Y EMPRESAS DE MUJERES</v>
      </c>
      <c r="G16868" s="24"/>
      <c r="H16868" s="24"/>
      <c r="I16868" s="24"/>
      <c r="J16868" s="24"/>
      <c r="K16868" s="24"/>
      <c r="L16868" s="98"/>
    </row>
    <row r="16869" spans="1:12" ht="13" hidden="1" customHeight="1" x14ac:dyDescent="0.3">
      <c r="A16869" s="1" t="str">
        <f>+A16760</f>
        <v>NO</v>
      </c>
      <c r="E16869" s="96">
        <v>0.25</v>
      </c>
      <c r="F16869" s="307" t="str">
        <f>+$F$119</f>
        <v>Emprendimientos y empresas de mujeres</v>
      </c>
      <c r="G16869" s="308"/>
      <c r="H16869" s="308"/>
      <c r="I16869" s="308"/>
      <c r="J16869" s="308"/>
      <c r="K16869" s="309"/>
      <c r="L16869" s="113" t="str">
        <f>IFERROR(IF(VLOOKUP(C16760,'R. PUNTAJES'!$C$14:$R$213,'R. PUNTAJES'!$N$10,0)="","",VLOOKUP(C16760,'R. PUNTAJES'!$C$14:$R$213,'R. PUNTAJES'!$N$10,0)),"")</f>
        <v/>
      </c>
    </row>
    <row r="16870" spans="1:12" hidden="1" x14ac:dyDescent="0.3">
      <c r="A16870" s="18" t="str">
        <f>+A16871</f>
        <v>NO</v>
      </c>
      <c r="B16870" s="18"/>
      <c r="E16870" s="112"/>
      <c r="F16870" s="97" t="str">
        <f>+$F$120</f>
        <v>MIPYME</v>
      </c>
      <c r="G16870" s="24"/>
      <c r="H16870" s="24"/>
      <c r="I16870" s="24"/>
      <c r="J16870" s="24"/>
      <c r="K16870" s="24"/>
      <c r="L16870" s="98"/>
    </row>
    <row r="16871" spans="1:12" hidden="1" x14ac:dyDescent="0.3">
      <c r="A16871" s="18" t="str">
        <f>+IF(E16871=0,"NO",1)</f>
        <v>NO</v>
      </c>
      <c r="B16871" s="18"/>
      <c r="E16871" s="96">
        <v>0</v>
      </c>
      <c r="F16871" s="307" t="str">
        <f>+$F$121</f>
        <v>Mipyme</v>
      </c>
      <c r="G16871" s="308"/>
      <c r="H16871" s="308"/>
      <c r="I16871" s="308"/>
      <c r="J16871" s="308"/>
      <c r="K16871" s="309"/>
      <c r="L16871" s="113" t="str">
        <f>IFERROR(IF(VLOOKUP(C16760,'R. PUNTAJES'!$C$14:$R$213,'R. PUNTAJES'!$O$10,0)="","",VLOOKUP(C16760,'R. PUNTAJES'!$C$14:$R$213,'R. PUNTAJES'!$O$10,0)),"")</f>
        <v/>
      </c>
    </row>
    <row r="16872" spans="1:12" hidden="1" x14ac:dyDescent="0.3">
      <c r="A16872" s="1" t="str">
        <f>+A16760</f>
        <v>NO</v>
      </c>
      <c r="E16872" s="112"/>
      <c r="F16872" s="97" t="str">
        <f>+$F$122</f>
        <v>EXPERIENCIA DEL PROPONENTE</v>
      </c>
      <c r="G16872" s="24"/>
      <c r="H16872" s="24"/>
      <c r="I16872" s="24"/>
      <c r="J16872" s="24"/>
      <c r="K16872" s="24"/>
      <c r="L16872" s="98"/>
    </row>
    <row r="16873" spans="1:12" hidden="1" x14ac:dyDescent="0.3">
      <c r="A16873" s="1" t="str">
        <f>+A16760</f>
        <v>NO</v>
      </c>
      <c r="E16873" s="96">
        <v>59.5</v>
      </c>
      <c r="F16873" s="307" t="str">
        <f>+$F$123</f>
        <v>mediana con valor absoluto</v>
      </c>
      <c r="G16873" s="308"/>
      <c r="H16873" s="308"/>
      <c r="I16873" s="308"/>
      <c r="J16873" s="308"/>
      <c r="K16873" s="309"/>
      <c r="L16873" s="113" t="str">
        <f>IFERROR(IF(VLOOKUP(C16760,'R. PUNTAJES'!$C$14:$R$213,'R. PUNTAJES'!$R$10,0)="","",VLOOKUP(C16760,'R. PUNTAJES'!$C$14:$R$213,'R. PUNTAJES'!$R$10,0)),"")</f>
        <v/>
      </c>
    </row>
    <row r="16874" spans="1:12" hidden="1" x14ac:dyDescent="0.3">
      <c r="A16874" s="1" t="str">
        <f>+A16760</f>
        <v>NO</v>
      </c>
      <c r="E16874" s="112"/>
      <c r="F16874" s="97" t="str">
        <f>+$F$124</f>
        <v>MULTAS</v>
      </c>
      <c r="G16874" s="24"/>
      <c r="H16874" s="24"/>
      <c r="I16874" s="24"/>
      <c r="J16874" s="24"/>
      <c r="K16874" s="24"/>
      <c r="L16874" s="98"/>
    </row>
    <row r="16875" spans="1:12" ht="12.75" hidden="1" customHeight="1" x14ac:dyDescent="0.3">
      <c r="A16875" s="1" t="str">
        <f>+A16760</f>
        <v>NO</v>
      </c>
      <c r="E16875" s="96">
        <v>-2</v>
      </c>
      <c r="F16875" s="307" t="str">
        <f>+$F$125</f>
        <v>Una o más multas o cláusulas penales durante el último año</v>
      </c>
      <c r="G16875" s="310"/>
      <c r="H16875" s="310"/>
      <c r="I16875" s="310"/>
      <c r="J16875" s="310"/>
      <c r="K16875" s="311"/>
      <c r="L16875" s="99" t="str">
        <f>IFERROR(IF(VLOOKUP(C16760,'R. PUNTAJES'!$C$14:$R$213,'R. PUNTAJES'!$Q$10,0)="","",VLOOKUP(C16760,'R. PUNTAJES'!$C$14:$R$213,'R. PUNTAJES'!$Q$10,0)),"")</f>
        <v/>
      </c>
    </row>
    <row r="16876" spans="1:12" hidden="1" x14ac:dyDescent="0.3">
      <c r="A16876" s="1" t="str">
        <f>+A16760</f>
        <v>NO</v>
      </c>
      <c r="E16876" s="112"/>
      <c r="F16876" s="97" t="str">
        <f>+$F$126</f>
        <v>OBRAS INCONCLUSAS</v>
      </c>
      <c r="G16876" s="24"/>
      <c r="H16876" s="24"/>
      <c r="I16876" s="24"/>
      <c r="J16876" s="24"/>
      <c r="K16876" s="24"/>
      <c r="L16876" s="98"/>
    </row>
    <row r="16877" spans="1:12" hidden="1" x14ac:dyDescent="0.3">
      <c r="A16877" s="1" t="str">
        <f>+A16760</f>
        <v>NO</v>
      </c>
      <c r="E16877" s="96">
        <v>-1</v>
      </c>
      <c r="F16877" s="301" t="str">
        <f>+$F$127</f>
        <v>Anotación vigente de obra civil inconclusa</v>
      </c>
      <c r="G16877" s="302"/>
      <c r="H16877" s="302"/>
      <c r="I16877" s="302"/>
      <c r="J16877" s="302"/>
      <c r="K16877" s="303"/>
      <c r="L16877" s="99" t="str">
        <f>IFERROR(IF(VLOOKUP(C16760,'R. PUNTAJES'!$C$14:$R$213,'R. PUNTAJES'!$P$10,0)="","",VLOOKUP(C16760,'R. PUNTAJES'!$C$14:$R$213,'R. PUNTAJES'!$P$10,0)),"")</f>
        <v/>
      </c>
    </row>
    <row r="16878" spans="1:12" ht="7.5" hidden="1" customHeight="1" x14ac:dyDescent="0.3">
      <c r="A16878" s="1" t="str">
        <f>+A16760</f>
        <v>NO</v>
      </c>
      <c r="E16878" s="114"/>
      <c r="F16878" s="45"/>
      <c r="G16878" s="45"/>
      <c r="H16878" s="45"/>
      <c r="I16878" s="45"/>
      <c r="J16878" s="45"/>
      <c r="K16878" s="45"/>
      <c r="L16878" s="48"/>
    </row>
    <row r="16879" spans="1:12" hidden="1" x14ac:dyDescent="0.3">
      <c r="A16879" s="1" t="str">
        <f>+A16760</f>
        <v>NO</v>
      </c>
      <c r="E16879" s="115" t="str">
        <f>+$E$129</f>
        <v>PUNTAJE TOTAL</v>
      </c>
      <c r="F16879" s="116"/>
      <c r="G16879" s="116"/>
      <c r="H16879" s="116"/>
      <c r="I16879" s="116"/>
      <c r="J16879" s="116"/>
      <c r="K16879" s="117"/>
      <c r="L16879" s="118">
        <f>IFERROR(IF(VLOOKUP(C16760,'R. PUNTAJES'!$C$14:$R$213,'R. PUNTAJES'!$H$10,0)="RECHAZO","",SUM(L16859:L16877)),"")</f>
        <v>0</v>
      </c>
    </row>
    <row r="16880" spans="1:12" hidden="1" x14ac:dyDescent="0.3">
      <c r="A16880" s="1" t="str">
        <f>+A16760</f>
        <v>NO</v>
      </c>
      <c r="E16880" s="304" t="str">
        <f>+$E$130</f>
        <v>OBSERVACIONES RESPECTO A PUNTAJES</v>
      </c>
      <c r="F16880" s="305"/>
      <c r="G16880" s="305"/>
      <c r="H16880" s="305"/>
      <c r="I16880" s="305"/>
      <c r="J16880" s="305"/>
      <c r="K16880" s="305"/>
      <c r="L16880" s="305"/>
    </row>
    <row r="16881" spans="1:16" ht="12" hidden="1" customHeight="1" x14ac:dyDescent="0.3">
      <c r="A16881" s="1" t="str">
        <f>+A16760</f>
        <v>NO</v>
      </c>
      <c r="E16881" s="306" t="s">
        <v>124</v>
      </c>
      <c r="F16881" s="305"/>
      <c r="G16881" s="305"/>
      <c r="H16881" s="305"/>
      <c r="I16881" s="305"/>
      <c r="J16881" s="305"/>
      <c r="K16881" s="305"/>
      <c r="L16881" s="305"/>
      <c r="N16881" s="119"/>
      <c r="O16881" s="119"/>
      <c r="P16881" s="120"/>
    </row>
    <row r="16882" spans="1:16" ht="3" hidden="1" customHeight="1" x14ac:dyDescent="0.3">
      <c r="A16882" s="1" t="str">
        <f>+A16761</f>
        <v>NO</v>
      </c>
      <c r="E16882" s="121"/>
      <c r="F16882" s="122"/>
      <c r="G16882" s="122"/>
      <c r="H16882" s="122"/>
      <c r="I16882" s="122"/>
      <c r="J16882" s="122"/>
      <c r="K16882" s="122"/>
      <c r="L16882" s="123"/>
    </row>
    <row r="16883" spans="1:16" hidden="1" x14ac:dyDescent="0.3">
      <c r="A16883" s="1" t="str">
        <f>+IF(OR(C16885=""),"NO",1)</f>
        <v>NO</v>
      </c>
      <c r="E16883" s="346"/>
      <c r="F16883" s="347"/>
      <c r="G16883" s="347"/>
      <c r="H16883" s="347"/>
      <c r="I16883" s="347"/>
      <c r="J16883" s="347"/>
      <c r="K16883" s="347"/>
      <c r="L16883" s="347"/>
    </row>
    <row r="16884" spans="1:16" ht="4.5" hidden="1" customHeight="1" x14ac:dyDescent="0.3">
      <c r="A16884" s="1" t="str">
        <f>+A16885</f>
        <v>NO</v>
      </c>
      <c r="E16884" s="15"/>
      <c r="F16884" s="16"/>
      <c r="G16884" s="16"/>
      <c r="H16884" s="16"/>
      <c r="I16884" s="16"/>
      <c r="J16884" s="16"/>
      <c r="K16884" s="16"/>
      <c r="L16884" s="17"/>
    </row>
    <row r="16885" spans="1:16" ht="15.75" hidden="1" customHeight="1" x14ac:dyDescent="0.3">
      <c r="A16885" s="1" t="str">
        <f>+IF(OR(C16885=""),"NO",1)</f>
        <v>NO</v>
      </c>
      <c r="B16885" s="1">
        <f>1+MAX($B$1:B16884)</f>
        <v>136</v>
      </c>
      <c r="C16885" s="18" t="s">
        <v>124</v>
      </c>
      <c r="E16885" s="19" t="s">
        <v>124</v>
      </c>
      <c r="F16885" s="20"/>
      <c r="G16885" s="20"/>
      <c r="H16885" s="20"/>
      <c r="I16885" s="21"/>
      <c r="J16885" s="20"/>
      <c r="K16885" s="21"/>
      <c r="L16885" s="22"/>
    </row>
    <row r="16886" spans="1:16" hidden="1" x14ac:dyDescent="0.3">
      <c r="A16886" s="1" t="str">
        <f>A16885</f>
        <v>NO</v>
      </c>
      <c r="E16886" s="23" t="str">
        <f>+$E$11</f>
        <v>Integrantes</v>
      </c>
      <c r="F16886" s="24"/>
      <c r="G16886" s="24"/>
      <c r="H16886" s="24"/>
      <c r="I16886" s="24"/>
      <c r="J16886" s="24"/>
      <c r="K16886" s="25" t="str">
        <f>+$K$11</f>
        <v>Nit</v>
      </c>
      <c r="L16886" s="26" t="str">
        <f>+$L$11</f>
        <v>Part.</v>
      </c>
    </row>
    <row r="16887" spans="1:16" hidden="1" x14ac:dyDescent="0.3">
      <c r="A16887" s="1" t="str">
        <f>+A16886</f>
        <v>NO</v>
      </c>
      <c r="C16887" s="1" t="s">
        <v>124</v>
      </c>
      <c r="E16887" s="27" t="s">
        <v>124</v>
      </c>
      <c r="F16887" s="28"/>
      <c r="G16887" s="28"/>
      <c r="H16887" s="28"/>
      <c r="I16887" s="28"/>
      <c r="J16887" s="28"/>
      <c r="K16887" s="29" t="s">
        <v>124</v>
      </c>
      <c r="L16887" s="30" t="s">
        <v>124</v>
      </c>
    </row>
    <row r="16888" spans="1:16" hidden="1" x14ac:dyDescent="0.3">
      <c r="A16888" s="18" t="str">
        <f>+IF(OR(C16888=""),"NO",1)</f>
        <v>NO</v>
      </c>
      <c r="B16888" s="18"/>
      <c r="C16888" s="1" t="s">
        <v>124</v>
      </c>
      <c r="E16888" s="31" t="s">
        <v>124</v>
      </c>
      <c r="F16888" s="32"/>
      <c r="G16888" s="32"/>
      <c r="H16888" s="32"/>
      <c r="I16888" s="32"/>
      <c r="J16888" s="32"/>
      <c r="K16888" s="33" t="s">
        <v>124</v>
      </c>
      <c r="L16888" s="34" t="s">
        <v>124</v>
      </c>
    </row>
    <row r="16889" spans="1:16" hidden="1" x14ac:dyDescent="0.3">
      <c r="A16889" s="18" t="str">
        <f>+IF(OR(C16889=""),"NO",1)</f>
        <v>NO</v>
      </c>
      <c r="B16889" s="18"/>
      <c r="C16889" s="1" t="s">
        <v>124</v>
      </c>
      <c r="E16889" s="31" t="s">
        <v>124</v>
      </c>
      <c r="F16889" s="32"/>
      <c r="G16889" s="32"/>
      <c r="H16889" s="32"/>
      <c r="I16889" s="32"/>
      <c r="J16889" s="32"/>
      <c r="K16889" s="33" t="s">
        <v>124</v>
      </c>
      <c r="L16889" s="34" t="s">
        <v>124</v>
      </c>
    </row>
    <row r="16890" spans="1:16" hidden="1" x14ac:dyDescent="0.3">
      <c r="A16890" s="18" t="str">
        <f>+IF(OR(C16890=""),"NO",1)</f>
        <v>NO</v>
      </c>
      <c r="B16890" s="18"/>
      <c r="C16890" s="1" t="s">
        <v>124</v>
      </c>
      <c r="E16890" s="31" t="s">
        <v>13</v>
      </c>
      <c r="F16890" s="32"/>
      <c r="G16890" s="32"/>
      <c r="H16890" s="32"/>
      <c r="I16890" s="32"/>
      <c r="J16890" s="32"/>
      <c r="K16890" s="33"/>
      <c r="L16890" s="34"/>
    </row>
    <row r="16891" spans="1:16" hidden="1" x14ac:dyDescent="0.3">
      <c r="A16891" s="18" t="str">
        <f>+IF(OR(C16891=""),"NO",1)</f>
        <v>NO</v>
      </c>
      <c r="B16891" s="18"/>
      <c r="C16891" s="1" t="s">
        <v>124</v>
      </c>
      <c r="E16891" s="31" t="s">
        <v>13</v>
      </c>
      <c r="F16891" s="32"/>
      <c r="G16891" s="32"/>
      <c r="H16891" s="32"/>
      <c r="I16891" s="32"/>
      <c r="J16891" s="32"/>
      <c r="K16891" s="33"/>
      <c r="L16891" s="34"/>
    </row>
    <row r="16892" spans="1:16" hidden="1" x14ac:dyDescent="0.3">
      <c r="A16892" s="18" t="str">
        <f>+IF(OR(C16892=""),"NO",1)</f>
        <v>NO</v>
      </c>
      <c r="B16892" s="18"/>
      <c r="C16892" s="1" t="s">
        <v>124</v>
      </c>
      <c r="E16892" s="35" t="s">
        <v>13</v>
      </c>
      <c r="F16892" s="36"/>
      <c r="G16892" s="36"/>
      <c r="H16892" s="36"/>
      <c r="I16892" s="36"/>
      <c r="J16892" s="36"/>
      <c r="K16892" s="37"/>
      <c r="L16892" s="38"/>
    </row>
    <row r="16893" spans="1:16" ht="5.15" hidden="1" customHeight="1" x14ac:dyDescent="0.3">
      <c r="A16893" s="1" t="str">
        <f>+A16885</f>
        <v>NO</v>
      </c>
      <c r="E16893" s="39"/>
      <c r="F16893" s="39"/>
      <c r="G16893" s="39"/>
      <c r="H16893" s="39"/>
      <c r="I16893" s="39"/>
      <c r="J16893" s="39"/>
      <c r="K16893" s="39"/>
      <c r="L16893" s="39"/>
    </row>
    <row r="16894" spans="1:16" ht="15.75" hidden="1" customHeight="1" x14ac:dyDescent="0.3">
      <c r="A16894" s="1" t="str">
        <f>+A16885</f>
        <v>NO</v>
      </c>
      <c r="E16894" s="40" t="str">
        <f>+$E$19</f>
        <v>RESULTADO DE EVALUACIÓN TÉCNICA</v>
      </c>
      <c r="F16894" s="41"/>
      <c r="G16894" s="41"/>
      <c r="H16894" s="41"/>
      <c r="I16894" s="41"/>
      <c r="J16894" s="41"/>
      <c r="K16894" s="41"/>
      <c r="L16894" s="42"/>
    </row>
    <row r="16895" spans="1:16" hidden="1" x14ac:dyDescent="0.3">
      <c r="A16895" s="1" t="str">
        <f>+A16885</f>
        <v>NO</v>
      </c>
      <c r="E16895" s="43"/>
      <c r="F16895" s="44" t="str">
        <f>+$F$20</f>
        <v>Experiencia</v>
      </c>
      <c r="G16895" s="45"/>
      <c r="H16895" s="45"/>
      <c r="I16895" s="45"/>
      <c r="J16895" s="45"/>
      <c r="K16895" s="46"/>
      <c r="L16895" s="47" t="s">
        <v>124</v>
      </c>
    </row>
    <row r="16896" spans="1:16" hidden="1" x14ac:dyDescent="0.3">
      <c r="A16896" s="1" t="str">
        <f>+A16885</f>
        <v>NO</v>
      </c>
      <c r="E16896" s="348" t="str">
        <f>+$E$21</f>
        <v>OBSERVACIONES RESPECTO A LA EVALUACIÓN DE EXPERIENCIA</v>
      </c>
      <c r="F16896" s="308"/>
      <c r="G16896" s="308"/>
      <c r="H16896" s="308"/>
      <c r="I16896" s="308"/>
      <c r="J16896" s="308"/>
      <c r="K16896" s="308"/>
      <c r="L16896" s="349"/>
    </row>
    <row r="16897" spans="1:12" hidden="1" x14ac:dyDescent="0.3">
      <c r="A16897" s="1" t="str">
        <f>+A16885</f>
        <v>NO</v>
      </c>
      <c r="E16897" s="350" t="s">
        <v>124</v>
      </c>
      <c r="F16897" s="351"/>
      <c r="G16897" s="351"/>
      <c r="H16897" s="351"/>
      <c r="I16897" s="351"/>
      <c r="J16897" s="351"/>
      <c r="K16897" s="351"/>
      <c r="L16897" s="352"/>
    </row>
    <row r="16898" spans="1:12" ht="5.15" hidden="1" customHeight="1" x14ac:dyDescent="0.3">
      <c r="A16898" s="1" t="str">
        <f>+A16885</f>
        <v>NO</v>
      </c>
      <c r="E16898" s="39"/>
      <c r="F16898" s="39"/>
      <c r="G16898" s="39"/>
      <c r="H16898" s="39"/>
      <c r="I16898" s="39"/>
      <c r="J16898" s="39"/>
      <c r="K16898" s="39"/>
      <c r="L16898" s="39"/>
    </row>
    <row r="16899" spans="1:12" ht="12.75" hidden="1" customHeight="1" x14ac:dyDescent="0.3">
      <c r="A16899" s="1" t="str">
        <f>+A16885</f>
        <v>NO</v>
      </c>
      <c r="E16899" s="40" t="str">
        <f>+$E$24</f>
        <v>EXPERIENCIA HABILITANTE: CONTRATOS PRESENTADOS</v>
      </c>
      <c r="F16899" s="41"/>
      <c r="G16899" s="41"/>
      <c r="H16899" s="41"/>
      <c r="I16899" s="41"/>
      <c r="J16899" s="41"/>
      <c r="K16899" s="41"/>
      <c r="L16899" s="42"/>
    </row>
    <row r="16900" spans="1:12" ht="8.5" hidden="1" customHeight="1" x14ac:dyDescent="0.3">
      <c r="A16900" s="1" t="str">
        <f>+A16885</f>
        <v>NO</v>
      </c>
      <c r="E16900" s="49"/>
      <c r="F16900" s="50"/>
      <c r="G16900" s="51"/>
      <c r="H16900" s="51"/>
      <c r="I16900" s="51"/>
      <c r="J16900" s="51"/>
      <c r="K16900" s="51"/>
      <c r="L16900" s="52"/>
    </row>
    <row r="16901" spans="1:12" hidden="1" x14ac:dyDescent="0.3">
      <c r="A16901" s="18" t="str">
        <f>+IF(OR(C16901=""),"NO",1)</f>
        <v>NO</v>
      </c>
      <c r="B16901" s="18"/>
      <c r="C16901" s="1" t="s">
        <v>124</v>
      </c>
      <c r="E16901" s="329">
        <v>1</v>
      </c>
      <c r="F16901" s="53" t="str">
        <f>+$F$26</f>
        <v>OBJETO</v>
      </c>
      <c r="G16901" s="332" t="s">
        <v>124</v>
      </c>
      <c r="H16901" s="333"/>
      <c r="I16901" s="333"/>
      <c r="J16901" s="333"/>
      <c r="K16901" s="333"/>
      <c r="L16901" s="334"/>
    </row>
    <row r="16902" spans="1:12" hidden="1" x14ac:dyDescent="0.3">
      <c r="A16902" s="18" t="str">
        <f>+IF(OR(C16901=""),"NO",1)</f>
        <v>NO</v>
      </c>
      <c r="B16902" s="18"/>
      <c r="E16902" s="330"/>
      <c r="F16902" s="54" t="str">
        <f>+$F$27</f>
        <v>CONTRATANTE</v>
      </c>
      <c r="G16902" s="335" t="s">
        <v>124</v>
      </c>
      <c r="H16902" s="310"/>
      <c r="I16902" s="310"/>
      <c r="J16902" s="310"/>
      <c r="K16902" s="310"/>
      <c r="L16902" s="336"/>
    </row>
    <row r="16903" spans="1:12" hidden="1" x14ac:dyDescent="0.3">
      <c r="A16903" s="18" t="str">
        <f>+IF(OR(C16901=""),"NO",1)</f>
        <v>NO</v>
      </c>
      <c r="B16903" s="18"/>
      <c r="E16903" s="330"/>
      <c r="F16903" s="54" t="str">
        <f>+$F$28</f>
        <v>APORTANTE</v>
      </c>
      <c r="G16903" s="337" t="s">
        <v>124</v>
      </c>
      <c r="H16903" s="338"/>
      <c r="I16903" s="338"/>
      <c r="J16903" s="338"/>
      <c r="K16903" s="338"/>
      <c r="L16903" s="339"/>
    </row>
    <row r="16904" spans="1:12" hidden="1" x14ac:dyDescent="0.3">
      <c r="A16904" s="18" t="str">
        <f>+IF(OR(C16901=""),"NO",1)</f>
        <v>NO</v>
      </c>
      <c r="B16904" s="18"/>
      <c r="E16904" s="330"/>
      <c r="F16904" s="54" t="str">
        <f>+$F$29</f>
        <v>VALOR /SMMLV)</v>
      </c>
      <c r="G16904" s="55" t="s">
        <v>124</v>
      </c>
      <c r="H16904" s="56" t="str">
        <f>+$H$29</f>
        <v>% PART..</v>
      </c>
      <c r="I16904" s="57" t="s">
        <v>124</v>
      </c>
      <c r="J16904" s="58" t="str">
        <f>+$J$29</f>
        <v>VALOR ACREDITADO</v>
      </c>
      <c r="K16904" s="59"/>
      <c r="L16904" s="47" t="s">
        <v>124</v>
      </c>
    </row>
    <row r="16905" spans="1:12" hidden="1" x14ac:dyDescent="0.3">
      <c r="A16905" s="18" t="str">
        <f>+IF(OR(C16901=""),"NO",1)</f>
        <v>NO</v>
      </c>
      <c r="B16905" s="18"/>
      <c r="E16905" s="330"/>
      <c r="F16905" s="60" t="str">
        <f>+$F$30</f>
        <v>EXPERIENCIA APORTADA</v>
      </c>
      <c r="G16905" s="340" t="s">
        <v>124</v>
      </c>
      <c r="H16905" s="341"/>
      <c r="I16905" s="341"/>
      <c r="J16905" s="341"/>
      <c r="K16905" s="341"/>
      <c r="L16905" s="342"/>
    </row>
    <row r="16906" spans="1:12" hidden="1" x14ac:dyDescent="0.3">
      <c r="A16906" s="18" t="str">
        <f>+IF(OR(C16901=""),"NO",1)</f>
        <v>NO</v>
      </c>
      <c r="B16906" s="18"/>
      <c r="E16906" s="331"/>
      <c r="F16906" s="62" t="str">
        <f>+$F$31</f>
        <v>OBSERVACIÓN</v>
      </c>
      <c r="G16906" s="343" t="s">
        <v>124</v>
      </c>
      <c r="H16906" s="344"/>
      <c r="I16906" s="344"/>
      <c r="J16906" s="344"/>
      <c r="K16906" s="344"/>
      <c r="L16906" s="345"/>
    </row>
    <row r="16907" spans="1:12" ht="8.5" hidden="1" customHeight="1" x14ac:dyDescent="0.3">
      <c r="A16907" s="18" t="str">
        <f>+IF(OR(C16901=""),"NO",1)</f>
        <v>NO</v>
      </c>
      <c r="B16907" s="18"/>
      <c r="E16907" s="49"/>
      <c r="F16907" s="50"/>
      <c r="G16907" s="51"/>
      <c r="H16907" s="51"/>
      <c r="I16907" s="51"/>
      <c r="J16907" s="51"/>
      <c r="K16907" s="51"/>
      <c r="L16907" s="52"/>
    </row>
    <row r="16908" spans="1:12" hidden="1" x14ac:dyDescent="0.3">
      <c r="A16908" s="18" t="str">
        <f t="shared" ref="A16908" si="5670">+IF(OR(C16908=""),"NO",1)</f>
        <v>NO</v>
      </c>
      <c r="B16908" s="18"/>
      <c r="C16908" s="1" t="s">
        <v>124</v>
      </c>
      <c r="E16908" s="329">
        <v>2</v>
      </c>
      <c r="F16908" s="53" t="str">
        <f>+$F$26</f>
        <v>OBJETO</v>
      </c>
      <c r="G16908" s="332" t="s">
        <v>124</v>
      </c>
      <c r="H16908" s="333"/>
      <c r="I16908" s="333"/>
      <c r="J16908" s="333"/>
      <c r="K16908" s="333"/>
      <c r="L16908" s="334"/>
    </row>
    <row r="16909" spans="1:12" hidden="1" x14ac:dyDescent="0.3">
      <c r="A16909" s="18" t="str">
        <f t="shared" ref="A16909" si="5671">+IF(OR(C16908=""),"NO",1)</f>
        <v>NO</v>
      </c>
      <c r="B16909" s="18"/>
      <c r="E16909" s="330"/>
      <c r="F16909" s="54" t="str">
        <f>+$F$27</f>
        <v>CONTRATANTE</v>
      </c>
      <c r="G16909" s="335" t="s">
        <v>124</v>
      </c>
      <c r="H16909" s="310"/>
      <c r="I16909" s="310"/>
      <c r="J16909" s="310"/>
      <c r="K16909" s="310"/>
      <c r="L16909" s="336"/>
    </row>
    <row r="16910" spans="1:12" hidden="1" x14ac:dyDescent="0.3">
      <c r="A16910" s="18" t="str">
        <f t="shared" ref="A16910" si="5672">+IF(OR(C16908=""),"NO",1)</f>
        <v>NO</v>
      </c>
      <c r="B16910" s="18"/>
      <c r="E16910" s="330"/>
      <c r="F16910" s="54" t="str">
        <f>+$F$28</f>
        <v>APORTANTE</v>
      </c>
      <c r="G16910" s="337" t="s">
        <v>124</v>
      </c>
      <c r="H16910" s="338"/>
      <c r="I16910" s="338"/>
      <c r="J16910" s="338"/>
      <c r="K16910" s="338"/>
      <c r="L16910" s="339"/>
    </row>
    <row r="16911" spans="1:12" hidden="1" x14ac:dyDescent="0.3">
      <c r="A16911" s="18" t="str">
        <f t="shared" ref="A16911" si="5673">+IF(OR(C16908=""),"NO",1)</f>
        <v>NO</v>
      </c>
      <c r="B16911" s="18"/>
      <c r="E16911" s="330"/>
      <c r="F16911" s="54" t="str">
        <f>+$F$29</f>
        <v>VALOR /SMMLV)</v>
      </c>
      <c r="G16911" s="55" t="s">
        <v>124</v>
      </c>
      <c r="H16911" s="56" t="str">
        <f>+$H$29</f>
        <v>% PART..</v>
      </c>
      <c r="I16911" s="57" t="s">
        <v>124</v>
      </c>
      <c r="J16911" s="58" t="str">
        <f>+$J$29</f>
        <v>VALOR ACREDITADO</v>
      </c>
      <c r="K16911" s="59"/>
      <c r="L16911" s="47" t="s">
        <v>124</v>
      </c>
    </row>
    <row r="16912" spans="1:12" hidden="1" x14ac:dyDescent="0.3">
      <c r="A16912" s="18" t="str">
        <f t="shared" ref="A16912" si="5674">+IF(OR(C16908=""),"NO",1)</f>
        <v>NO</v>
      </c>
      <c r="B16912" s="18"/>
      <c r="E16912" s="330"/>
      <c r="F16912" s="60" t="str">
        <f>+$F$30</f>
        <v>EXPERIENCIA APORTADA</v>
      </c>
      <c r="G16912" s="340" t="s">
        <v>124</v>
      </c>
      <c r="H16912" s="341"/>
      <c r="I16912" s="341"/>
      <c r="J16912" s="341"/>
      <c r="K16912" s="341"/>
      <c r="L16912" s="342"/>
    </row>
    <row r="16913" spans="1:12" hidden="1" x14ac:dyDescent="0.3">
      <c r="A16913" s="18" t="str">
        <f t="shared" ref="A16913" si="5675">+IF(OR(C16908=""),"NO",1)</f>
        <v>NO</v>
      </c>
      <c r="B16913" s="18"/>
      <c r="E16913" s="331"/>
      <c r="F16913" s="62" t="str">
        <f>+$F$31</f>
        <v>OBSERVACIÓN</v>
      </c>
      <c r="G16913" s="343" t="s">
        <v>124</v>
      </c>
      <c r="H16913" s="344"/>
      <c r="I16913" s="344"/>
      <c r="J16913" s="344"/>
      <c r="K16913" s="344"/>
      <c r="L16913" s="345"/>
    </row>
    <row r="16914" spans="1:12" ht="8.5" hidden="1" customHeight="1" x14ac:dyDescent="0.3">
      <c r="A16914" s="18" t="str">
        <f t="shared" ref="A16914" si="5676">+IF(OR(C16908=""),"NO",1)</f>
        <v>NO</v>
      </c>
      <c r="B16914" s="18"/>
      <c r="E16914" s="49"/>
      <c r="F16914" s="50"/>
      <c r="G16914" s="51"/>
      <c r="H16914" s="51"/>
      <c r="I16914" s="51"/>
      <c r="J16914" s="51"/>
      <c r="K16914" s="51"/>
      <c r="L16914" s="52"/>
    </row>
    <row r="16915" spans="1:12" hidden="1" x14ac:dyDescent="0.3">
      <c r="A16915" s="18" t="str">
        <f t="shared" ref="A16915" si="5677">+IF(OR(C16915=""),"NO",1)</f>
        <v>NO</v>
      </c>
      <c r="B16915" s="18"/>
      <c r="C16915" s="1" t="s">
        <v>124</v>
      </c>
      <c r="E16915" s="329">
        <v>3</v>
      </c>
      <c r="F16915" s="53" t="str">
        <f>+$F$26</f>
        <v>OBJETO</v>
      </c>
      <c r="G16915" s="332" t="s">
        <v>124</v>
      </c>
      <c r="H16915" s="333"/>
      <c r="I16915" s="333"/>
      <c r="J16915" s="333"/>
      <c r="K16915" s="333"/>
      <c r="L16915" s="334"/>
    </row>
    <row r="16916" spans="1:12" hidden="1" x14ac:dyDescent="0.3">
      <c r="A16916" s="18" t="str">
        <f t="shared" ref="A16916" si="5678">+IF(OR(C16915=""),"NO",1)</f>
        <v>NO</v>
      </c>
      <c r="B16916" s="18"/>
      <c r="E16916" s="330"/>
      <c r="F16916" s="54" t="str">
        <f>+$F$27</f>
        <v>CONTRATANTE</v>
      </c>
      <c r="G16916" s="335" t="s">
        <v>124</v>
      </c>
      <c r="H16916" s="310"/>
      <c r="I16916" s="310"/>
      <c r="J16916" s="310"/>
      <c r="K16916" s="310"/>
      <c r="L16916" s="336"/>
    </row>
    <row r="16917" spans="1:12" hidden="1" x14ac:dyDescent="0.3">
      <c r="A16917" s="18" t="str">
        <f t="shared" ref="A16917" si="5679">+IF(OR(C16915=""),"NO",1)</f>
        <v>NO</v>
      </c>
      <c r="B16917" s="18"/>
      <c r="E16917" s="330"/>
      <c r="F16917" s="54" t="str">
        <f>+$F$28</f>
        <v>APORTANTE</v>
      </c>
      <c r="G16917" s="337" t="s">
        <v>124</v>
      </c>
      <c r="H16917" s="338"/>
      <c r="I16917" s="338"/>
      <c r="J16917" s="338"/>
      <c r="K16917" s="338"/>
      <c r="L16917" s="339"/>
    </row>
    <row r="16918" spans="1:12" hidden="1" x14ac:dyDescent="0.3">
      <c r="A16918" s="18" t="str">
        <f t="shared" ref="A16918" si="5680">+IF(OR(C16915=""),"NO",1)</f>
        <v>NO</v>
      </c>
      <c r="B16918" s="18"/>
      <c r="E16918" s="330"/>
      <c r="F16918" s="54" t="str">
        <f>+$F$29</f>
        <v>VALOR /SMMLV)</v>
      </c>
      <c r="G16918" s="55" t="s">
        <v>124</v>
      </c>
      <c r="H16918" s="56" t="str">
        <f>+$H$29</f>
        <v>% PART..</v>
      </c>
      <c r="I16918" s="57" t="s">
        <v>124</v>
      </c>
      <c r="J16918" s="58" t="str">
        <f>+$J$29</f>
        <v>VALOR ACREDITADO</v>
      </c>
      <c r="K16918" s="59"/>
      <c r="L16918" s="47" t="s">
        <v>124</v>
      </c>
    </row>
    <row r="16919" spans="1:12" hidden="1" x14ac:dyDescent="0.3">
      <c r="A16919" s="18" t="str">
        <f t="shared" ref="A16919" si="5681">+IF(OR(C16915=""),"NO",1)</f>
        <v>NO</v>
      </c>
      <c r="B16919" s="18"/>
      <c r="E16919" s="330"/>
      <c r="F16919" s="60" t="str">
        <f>+$F$30</f>
        <v>EXPERIENCIA APORTADA</v>
      </c>
      <c r="G16919" s="340" t="s">
        <v>124</v>
      </c>
      <c r="H16919" s="341"/>
      <c r="I16919" s="341"/>
      <c r="J16919" s="341"/>
      <c r="K16919" s="341"/>
      <c r="L16919" s="342"/>
    </row>
    <row r="16920" spans="1:12" hidden="1" x14ac:dyDescent="0.3">
      <c r="A16920" s="18" t="str">
        <f t="shared" ref="A16920" si="5682">+IF(OR(C16915=""),"NO",1)</f>
        <v>NO</v>
      </c>
      <c r="B16920" s="18"/>
      <c r="E16920" s="331"/>
      <c r="F16920" s="62" t="str">
        <f>+$F$31</f>
        <v>OBSERVACIÓN</v>
      </c>
      <c r="G16920" s="343" t="s">
        <v>124</v>
      </c>
      <c r="H16920" s="344"/>
      <c r="I16920" s="344"/>
      <c r="J16920" s="344"/>
      <c r="K16920" s="344"/>
      <c r="L16920" s="345"/>
    </row>
    <row r="16921" spans="1:12" ht="8.5" hidden="1" customHeight="1" x14ac:dyDescent="0.3">
      <c r="A16921" s="18" t="str">
        <f t="shared" ref="A16921" si="5683">+IF(OR(C16915=""),"NO",1)</f>
        <v>NO</v>
      </c>
      <c r="B16921" s="18"/>
      <c r="E16921" s="49"/>
      <c r="F16921" s="50"/>
      <c r="G16921" s="51"/>
      <c r="H16921" s="51"/>
      <c r="I16921" s="51"/>
      <c r="J16921" s="51"/>
      <c r="K16921" s="51"/>
      <c r="L16921" s="52"/>
    </row>
    <row r="16922" spans="1:12" hidden="1" x14ac:dyDescent="0.3">
      <c r="A16922" s="18" t="str">
        <f t="shared" ref="A16922" si="5684">+IF(OR(C16922=""),"NO",1)</f>
        <v>NO</v>
      </c>
      <c r="B16922" s="18"/>
      <c r="C16922" s="1" t="s">
        <v>124</v>
      </c>
      <c r="E16922" s="329">
        <v>4</v>
      </c>
      <c r="F16922" s="53" t="str">
        <f>+$F$26</f>
        <v>OBJETO</v>
      </c>
      <c r="G16922" s="332" t="s">
        <v>124</v>
      </c>
      <c r="H16922" s="333"/>
      <c r="I16922" s="333"/>
      <c r="J16922" s="333"/>
      <c r="K16922" s="333"/>
      <c r="L16922" s="334"/>
    </row>
    <row r="16923" spans="1:12" hidden="1" x14ac:dyDescent="0.3">
      <c r="A16923" s="18" t="str">
        <f t="shared" ref="A16923" si="5685">+IF(OR(C16922=""),"NO",1)</f>
        <v>NO</v>
      </c>
      <c r="B16923" s="18"/>
      <c r="E16923" s="330"/>
      <c r="F16923" s="54" t="str">
        <f>+$F$27</f>
        <v>CONTRATANTE</v>
      </c>
      <c r="G16923" s="335" t="s">
        <v>124</v>
      </c>
      <c r="H16923" s="310"/>
      <c r="I16923" s="310"/>
      <c r="J16923" s="310"/>
      <c r="K16923" s="310"/>
      <c r="L16923" s="336"/>
    </row>
    <row r="16924" spans="1:12" hidden="1" x14ac:dyDescent="0.3">
      <c r="A16924" s="18" t="str">
        <f t="shared" ref="A16924" si="5686">+IF(OR(C16922=""),"NO",1)</f>
        <v>NO</v>
      </c>
      <c r="B16924" s="18"/>
      <c r="E16924" s="330"/>
      <c r="F16924" s="54" t="str">
        <f>+$F$28</f>
        <v>APORTANTE</v>
      </c>
      <c r="G16924" s="337" t="s">
        <v>124</v>
      </c>
      <c r="H16924" s="338"/>
      <c r="I16924" s="338"/>
      <c r="J16924" s="338"/>
      <c r="K16924" s="338"/>
      <c r="L16924" s="339"/>
    </row>
    <row r="16925" spans="1:12" hidden="1" x14ac:dyDescent="0.3">
      <c r="A16925" s="18" t="str">
        <f t="shared" ref="A16925" si="5687">+IF(OR(C16922=""),"NO",1)</f>
        <v>NO</v>
      </c>
      <c r="B16925" s="18"/>
      <c r="E16925" s="330"/>
      <c r="F16925" s="54" t="str">
        <f>+$F$29</f>
        <v>VALOR /SMMLV)</v>
      </c>
      <c r="G16925" s="55" t="s">
        <v>124</v>
      </c>
      <c r="H16925" s="56" t="str">
        <f>+$H$29</f>
        <v>% PART..</v>
      </c>
      <c r="I16925" s="57" t="s">
        <v>124</v>
      </c>
      <c r="J16925" s="58" t="str">
        <f>+$J$29</f>
        <v>VALOR ACREDITADO</v>
      </c>
      <c r="K16925" s="59"/>
      <c r="L16925" s="47" t="s">
        <v>124</v>
      </c>
    </row>
    <row r="16926" spans="1:12" hidden="1" x14ac:dyDescent="0.3">
      <c r="A16926" s="18" t="str">
        <f t="shared" ref="A16926" si="5688">+IF(OR(C16922=""),"NO",1)</f>
        <v>NO</v>
      </c>
      <c r="B16926" s="18"/>
      <c r="E16926" s="330"/>
      <c r="F16926" s="60" t="str">
        <f>+$F$30</f>
        <v>EXPERIENCIA APORTADA</v>
      </c>
      <c r="G16926" s="340" t="s">
        <v>124</v>
      </c>
      <c r="H16926" s="341"/>
      <c r="I16926" s="341"/>
      <c r="J16926" s="341"/>
      <c r="K16926" s="341"/>
      <c r="L16926" s="342"/>
    </row>
    <row r="16927" spans="1:12" hidden="1" x14ac:dyDescent="0.3">
      <c r="A16927" s="18" t="str">
        <f t="shared" ref="A16927" si="5689">+IF(OR(C16922=""),"NO",1)</f>
        <v>NO</v>
      </c>
      <c r="B16927" s="18"/>
      <c r="E16927" s="331"/>
      <c r="F16927" s="62" t="str">
        <f>+$F$31</f>
        <v>OBSERVACIÓN</v>
      </c>
      <c r="G16927" s="343" t="s">
        <v>124</v>
      </c>
      <c r="H16927" s="344"/>
      <c r="I16927" s="344"/>
      <c r="J16927" s="344"/>
      <c r="K16927" s="344"/>
      <c r="L16927" s="345"/>
    </row>
    <row r="16928" spans="1:12" ht="8.5" hidden="1" customHeight="1" x14ac:dyDescent="0.3">
      <c r="A16928" s="18" t="str">
        <f t="shared" ref="A16928" si="5690">+IF(OR(C16922=""),"NO",1)</f>
        <v>NO</v>
      </c>
      <c r="B16928" s="18"/>
      <c r="E16928" s="49"/>
      <c r="F16928" s="50"/>
      <c r="G16928" s="51"/>
      <c r="H16928" s="51"/>
      <c r="I16928" s="51"/>
      <c r="J16928" s="51"/>
      <c r="K16928" s="51"/>
      <c r="L16928" s="52"/>
    </row>
    <row r="16929" spans="1:12" hidden="1" x14ac:dyDescent="0.3">
      <c r="A16929" s="18" t="str">
        <f t="shared" ref="A16929" si="5691">+IF(OR(C16929=""),"NO",1)</f>
        <v>NO</v>
      </c>
      <c r="B16929" s="18"/>
      <c r="C16929" s="1" t="s">
        <v>124</v>
      </c>
      <c r="E16929" s="329">
        <v>5</v>
      </c>
      <c r="F16929" s="53" t="str">
        <f>+$F$26</f>
        <v>OBJETO</v>
      </c>
      <c r="G16929" s="332" t="s">
        <v>124</v>
      </c>
      <c r="H16929" s="333"/>
      <c r="I16929" s="333"/>
      <c r="J16929" s="333"/>
      <c r="K16929" s="333"/>
      <c r="L16929" s="334"/>
    </row>
    <row r="16930" spans="1:12" hidden="1" x14ac:dyDescent="0.3">
      <c r="A16930" s="18" t="str">
        <f t="shared" ref="A16930" si="5692">+IF(OR(C16929=""),"NO",1)</f>
        <v>NO</v>
      </c>
      <c r="B16930" s="18"/>
      <c r="E16930" s="330"/>
      <c r="F16930" s="54" t="str">
        <f>+$F$27</f>
        <v>CONTRATANTE</v>
      </c>
      <c r="G16930" s="335" t="s">
        <v>124</v>
      </c>
      <c r="H16930" s="310"/>
      <c r="I16930" s="310"/>
      <c r="J16930" s="310"/>
      <c r="K16930" s="310"/>
      <c r="L16930" s="336"/>
    </row>
    <row r="16931" spans="1:12" hidden="1" x14ac:dyDescent="0.3">
      <c r="A16931" s="18" t="str">
        <f t="shared" ref="A16931" si="5693">+IF(OR(C16929=""),"NO",1)</f>
        <v>NO</v>
      </c>
      <c r="B16931" s="18"/>
      <c r="E16931" s="330"/>
      <c r="F16931" s="54" t="str">
        <f>+$F$28</f>
        <v>APORTANTE</v>
      </c>
      <c r="G16931" s="337" t="s">
        <v>124</v>
      </c>
      <c r="H16931" s="338"/>
      <c r="I16931" s="338"/>
      <c r="J16931" s="338"/>
      <c r="K16931" s="338"/>
      <c r="L16931" s="339"/>
    </row>
    <row r="16932" spans="1:12" hidden="1" x14ac:dyDescent="0.3">
      <c r="A16932" s="18" t="str">
        <f t="shared" ref="A16932" si="5694">+IF(OR(C16929=""),"NO",1)</f>
        <v>NO</v>
      </c>
      <c r="B16932" s="18"/>
      <c r="E16932" s="330"/>
      <c r="F16932" s="54" t="str">
        <f>+$F$29</f>
        <v>VALOR /SMMLV)</v>
      </c>
      <c r="G16932" s="55" t="s">
        <v>124</v>
      </c>
      <c r="H16932" s="56" t="str">
        <f>+$H$29</f>
        <v>% PART..</v>
      </c>
      <c r="I16932" s="57" t="s">
        <v>124</v>
      </c>
      <c r="J16932" s="58" t="str">
        <f>+$J$29</f>
        <v>VALOR ACREDITADO</v>
      </c>
      <c r="K16932" s="59"/>
      <c r="L16932" s="47" t="s">
        <v>124</v>
      </c>
    </row>
    <row r="16933" spans="1:12" hidden="1" x14ac:dyDescent="0.3">
      <c r="A16933" s="18" t="str">
        <f t="shared" ref="A16933" si="5695">+IF(OR(C16929=""),"NO",1)</f>
        <v>NO</v>
      </c>
      <c r="B16933" s="18"/>
      <c r="E16933" s="330"/>
      <c r="F16933" s="60" t="str">
        <f>+$F$30</f>
        <v>EXPERIENCIA APORTADA</v>
      </c>
      <c r="G16933" s="340" t="s">
        <v>124</v>
      </c>
      <c r="H16933" s="341"/>
      <c r="I16933" s="341"/>
      <c r="J16933" s="341"/>
      <c r="K16933" s="341"/>
      <c r="L16933" s="342"/>
    </row>
    <row r="16934" spans="1:12" hidden="1" x14ac:dyDescent="0.3">
      <c r="A16934" s="18" t="str">
        <f t="shared" ref="A16934" si="5696">+IF(OR(C16929=""),"NO",1)</f>
        <v>NO</v>
      </c>
      <c r="B16934" s="18"/>
      <c r="E16934" s="331"/>
      <c r="F16934" s="62" t="str">
        <f>+$F$31</f>
        <v>OBSERVACIÓN</v>
      </c>
      <c r="G16934" s="343" t="s">
        <v>124</v>
      </c>
      <c r="H16934" s="344"/>
      <c r="I16934" s="344"/>
      <c r="J16934" s="344"/>
      <c r="K16934" s="344"/>
      <c r="L16934" s="345"/>
    </row>
    <row r="16935" spans="1:12" ht="8.5" hidden="1" customHeight="1" x14ac:dyDescent="0.3">
      <c r="A16935" s="18" t="str">
        <f t="shared" ref="A16935" si="5697">+IF(OR(C16929=""),"NO",1)</f>
        <v>NO</v>
      </c>
      <c r="B16935" s="18"/>
      <c r="E16935" s="49"/>
      <c r="F16935" s="50"/>
      <c r="G16935" s="51"/>
      <c r="H16935" s="51"/>
      <c r="I16935" s="51"/>
      <c r="J16935" s="51"/>
      <c r="K16935" s="51"/>
      <c r="L16935" s="52"/>
    </row>
    <row r="16936" spans="1:12" hidden="1" x14ac:dyDescent="0.3">
      <c r="A16936" s="18" t="str">
        <f t="shared" ref="A16936" si="5698">+IF(OR(C16936=""),"NO",1)</f>
        <v>NO</v>
      </c>
      <c r="B16936" s="18"/>
      <c r="C16936" s="1" t="s">
        <v>124</v>
      </c>
      <c r="E16936" s="329">
        <v>6</v>
      </c>
      <c r="F16936" s="53" t="str">
        <f>+$F$26</f>
        <v>OBJETO</v>
      </c>
      <c r="G16936" s="332" t="s">
        <v>124</v>
      </c>
      <c r="H16936" s="333"/>
      <c r="I16936" s="333"/>
      <c r="J16936" s="333"/>
      <c r="K16936" s="333"/>
      <c r="L16936" s="334"/>
    </row>
    <row r="16937" spans="1:12" hidden="1" x14ac:dyDescent="0.3">
      <c r="A16937" s="18" t="str">
        <f t="shared" ref="A16937" si="5699">+IF(OR(C16936=""),"NO",1)</f>
        <v>NO</v>
      </c>
      <c r="B16937" s="18"/>
      <c r="E16937" s="330"/>
      <c r="F16937" s="54" t="str">
        <f>+$F$27</f>
        <v>CONTRATANTE</v>
      </c>
      <c r="G16937" s="335" t="s">
        <v>124</v>
      </c>
      <c r="H16937" s="310"/>
      <c r="I16937" s="310"/>
      <c r="J16937" s="310"/>
      <c r="K16937" s="310"/>
      <c r="L16937" s="336"/>
    </row>
    <row r="16938" spans="1:12" hidden="1" x14ac:dyDescent="0.3">
      <c r="A16938" s="18" t="str">
        <f t="shared" ref="A16938" si="5700">+IF(OR(C16936=""),"NO",1)</f>
        <v>NO</v>
      </c>
      <c r="B16938" s="18"/>
      <c r="E16938" s="330"/>
      <c r="F16938" s="54" t="str">
        <f>+$F$28</f>
        <v>APORTANTE</v>
      </c>
      <c r="G16938" s="337" t="s">
        <v>124</v>
      </c>
      <c r="H16938" s="338"/>
      <c r="I16938" s="338"/>
      <c r="J16938" s="338"/>
      <c r="K16938" s="338"/>
      <c r="L16938" s="339"/>
    </row>
    <row r="16939" spans="1:12" hidden="1" x14ac:dyDescent="0.3">
      <c r="A16939" s="18" t="str">
        <f t="shared" ref="A16939" si="5701">+IF(OR(C16936=""),"NO",1)</f>
        <v>NO</v>
      </c>
      <c r="B16939" s="18"/>
      <c r="E16939" s="330"/>
      <c r="F16939" s="54" t="str">
        <f>+$F$29</f>
        <v>VALOR /SMMLV)</v>
      </c>
      <c r="G16939" s="55" t="s">
        <v>124</v>
      </c>
      <c r="H16939" s="56" t="str">
        <f>+$H$29</f>
        <v>% PART..</v>
      </c>
      <c r="I16939" s="57" t="s">
        <v>124</v>
      </c>
      <c r="J16939" s="58" t="str">
        <f>+$J$29</f>
        <v>VALOR ACREDITADO</v>
      </c>
      <c r="K16939" s="59"/>
      <c r="L16939" s="47" t="s">
        <v>124</v>
      </c>
    </row>
    <row r="16940" spans="1:12" hidden="1" x14ac:dyDescent="0.3">
      <c r="A16940" s="18" t="str">
        <f t="shared" ref="A16940" si="5702">+IF(OR(C16936=""),"NO",1)</f>
        <v>NO</v>
      </c>
      <c r="B16940" s="18"/>
      <c r="E16940" s="330"/>
      <c r="F16940" s="60" t="str">
        <f>+$F$30</f>
        <v>EXPERIENCIA APORTADA</v>
      </c>
      <c r="G16940" s="340" t="s">
        <v>124</v>
      </c>
      <c r="H16940" s="341"/>
      <c r="I16940" s="341"/>
      <c r="J16940" s="341"/>
      <c r="K16940" s="341"/>
      <c r="L16940" s="342"/>
    </row>
    <row r="16941" spans="1:12" hidden="1" x14ac:dyDescent="0.3">
      <c r="A16941" s="18" t="str">
        <f t="shared" ref="A16941" si="5703">+IF(OR(C16936=""),"NO",1)</f>
        <v>NO</v>
      </c>
      <c r="B16941" s="18"/>
      <c r="E16941" s="331"/>
      <c r="F16941" s="62" t="str">
        <f>+$F$31</f>
        <v>OBSERVACIÓN</v>
      </c>
      <c r="G16941" s="343" t="s">
        <v>124</v>
      </c>
      <c r="H16941" s="344"/>
      <c r="I16941" s="344"/>
      <c r="J16941" s="344"/>
      <c r="K16941" s="344"/>
      <c r="L16941" s="345"/>
    </row>
    <row r="16942" spans="1:12" ht="8.5" hidden="1" customHeight="1" x14ac:dyDescent="0.3">
      <c r="A16942" s="18" t="str">
        <f t="shared" ref="A16942" si="5704">+IF(OR(C16936=""),"NO",1)</f>
        <v>NO</v>
      </c>
      <c r="B16942" s="18"/>
      <c r="E16942" s="49"/>
      <c r="F16942" s="50"/>
      <c r="G16942" s="51"/>
      <c r="H16942" s="51"/>
      <c r="I16942" s="51"/>
      <c r="J16942" s="51"/>
      <c r="K16942" s="51"/>
      <c r="L16942" s="52"/>
    </row>
    <row r="16943" spans="1:12" hidden="1" x14ac:dyDescent="0.3">
      <c r="A16943" s="18" t="str">
        <f t="shared" ref="A16943" si="5705">+IF(OR(C16943=""),"NO",1)</f>
        <v>NO</v>
      </c>
      <c r="B16943" s="18"/>
      <c r="C16943" s="1" t="s">
        <v>124</v>
      </c>
      <c r="E16943" s="329">
        <v>7</v>
      </c>
      <c r="F16943" s="53" t="str">
        <f>+$F$26</f>
        <v>OBJETO</v>
      </c>
      <c r="G16943" s="332" t="s">
        <v>124</v>
      </c>
      <c r="H16943" s="333"/>
      <c r="I16943" s="333"/>
      <c r="J16943" s="333"/>
      <c r="K16943" s="333"/>
      <c r="L16943" s="334"/>
    </row>
    <row r="16944" spans="1:12" hidden="1" x14ac:dyDescent="0.3">
      <c r="A16944" s="18" t="str">
        <f t="shared" ref="A16944" si="5706">+IF(OR(C16943=""),"NO",1)</f>
        <v>NO</v>
      </c>
      <c r="B16944" s="18"/>
      <c r="E16944" s="330"/>
      <c r="F16944" s="54" t="str">
        <f>+$F$27</f>
        <v>CONTRATANTE</v>
      </c>
      <c r="G16944" s="335" t="s">
        <v>124</v>
      </c>
      <c r="H16944" s="310"/>
      <c r="I16944" s="310"/>
      <c r="J16944" s="310"/>
      <c r="K16944" s="310"/>
      <c r="L16944" s="336"/>
    </row>
    <row r="16945" spans="1:12" hidden="1" x14ac:dyDescent="0.3">
      <c r="A16945" s="18" t="str">
        <f t="shared" ref="A16945" si="5707">+IF(OR(C16943=""),"NO",1)</f>
        <v>NO</v>
      </c>
      <c r="B16945" s="18"/>
      <c r="E16945" s="330"/>
      <c r="F16945" s="54" t="str">
        <f>+$F$28</f>
        <v>APORTANTE</v>
      </c>
      <c r="G16945" s="337" t="s">
        <v>124</v>
      </c>
      <c r="H16945" s="338"/>
      <c r="I16945" s="338"/>
      <c r="J16945" s="338"/>
      <c r="K16945" s="338"/>
      <c r="L16945" s="339"/>
    </row>
    <row r="16946" spans="1:12" hidden="1" x14ac:dyDescent="0.3">
      <c r="A16946" s="18" t="str">
        <f t="shared" ref="A16946" si="5708">+IF(OR(C16943=""),"NO",1)</f>
        <v>NO</v>
      </c>
      <c r="B16946" s="18"/>
      <c r="E16946" s="330"/>
      <c r="F16946" s="54" t="str">
        <f>+$F$29</f>
        <v>VALOR /SMMLV)</v>
      </c>
      <c r="G16946" s="55" t="s">
        <v>124</v>
      </c>
      <c r="H16946" s="56" t="str">
        <f>+$H$29</f>
        <v>% PART..</v>
      </c>
      <c r="I16946" s="57" t="s">
        <v>124</v>
      </c>
      <c r="J16946" s="58" t="str">
        <f>+$J$29</f>
        <v>VALOR ACREDITADO</v>
      </c>
      <c r="K16946" s="59"/>
      <c r="L16946" s="47" t="s">
        <v>124</v>
      </c>
    </row>
    <row r="16947" spans="1:12" hidden="1" x14ac:dyDescent="0.3">
      <c r="A16947" s="18" t="str">
        <f t="shared" ref="A16947" si="5709">+IF(OR(C16943=""),"NO",1)</f>
        <v>NO</v>
      </c>
      <c r="B16947" s="18"/>
      <c r="E16947" s="330"/>
      <c r="F16947" s="60" t="str">
        <f>+$F$30</f>
        <v>EXPERIENCIA APORTADA</v>
      </c>
      <c r="G16947" s="340" t="s">
        <v>124</v>
      </c>
      <c r="H16947" s="341"/>
      <c r="I16947" s="341"/>
      <c r="J16947" s="341"/>
      <c r="K16947" s="341"/>
      <c r="L16947" s="342"/>
    </row>
    <row r="16948" spans="1:12" hidden="1" x14ac:dyDescent="0.3">
      <c r="A16948" s="18" t="str">
        <f t="shared" ref="A16948" si="5710">+IF(OR(C16943=""),"NO",1)</f>
        <v>NO</v>
      </c>
      <c r="B16948" s="18"/>
      <c r="E16948" s="331"/>
      <c r="F16948" s="62" t="str">
        <f>+$F$31</f>
        <v>OBSERVACIÓN</v>
      </c>
      <c r="G16948" s="343" t="s">
        <v>124</v>
      </c>
      <c r="H16948" s="344"/>
      <c r="I16948" s="344"/>
      <c r="J16948" s="344"/>
      <c r="K16948" s="344"/>
      <c r="L16948" s="345"/>
    </row>
    <row r="16949" spans="1:12" hidden="1" x14ac:dyDescent="0.3">
      <c r="A16949" s="18" t="str">
        <f t="shared" ref="A16949" si="5711">+IF(OR(C16943=""),"NO",1)</f>
        <v>NO</v>
      </c>
      <c r="B16949" s="18"/>
      <c r="E16949" s="49"/>
      <c r="F16949" s="50"/>
      <c r="G16949" s="51"/>
      <c r="H16949" s="51"/>
      <c r="I16949" s="51"/>
      <c r="J16949" s="51"/>
      <c r="K16949" s="51"/>
      <c r="L16949" s="52"/>
    </row>
    <row r="16950" spans="1:12" hidden="1" x14ac:dyDescent="0.3">
      <c r="A16950" s="1" t="str">
        <f>+A16885</f>
        <v>NO</v>
      </c>
      <c r="C16950" s="1" t="str">
        <f>"N"&amp;C16885</f>
        <v>N</v>
      </c>
      <c r="E16950" s="63"/>
      <c r="F16950" s="64" t="str">
        <f>+$F$75</f>
        <v>TOTAL DE CONTRATOS PRESENTADOS VÁLIDOS QUE CUMPLEN EXPERIENCIA ACREDITADA:</v>
      </c>
      <c r="G16950" s="65"/>
      <c r="H16950" s="65"/>
      <c r="I16950" s="65"/>
      <c r="J16950" s="66"/>
      <c r="K16950" s="65"/>
      <c r="L16950" s="67" t="s">
        <v>124</v>
      </c>
    </row>
    <row r="16951" spans="1:12" ht="6.65" hidden="1" customHeight="1" x14ac:dyDescent="0.3">
      <c r="A16951" s="1" t="str">
        <f>+A16885</f>
        <v>NO</v>
      </c>
      <c r="E16951" s="51"/>
      <c r="F16951" s="50"/>
      <c r="G16951" s="51"/>
      <c r="H16951" s="51"/>
      <c r="I16951" s="51"/>
      <c r="J16951" s="51"/>
      <c r="K16951" s="51"/>
      <c r="L16951" s="51"/>
    </row>
    <row r="16952" spans="1:12" hidden="1" x14ac:dyDescent="0.3">
      <c r="A16952" s="1" t="str">
        <f>+A16885</f>
        <v>NO</v>
      </c>
      <c r="E16952" s="63"/>
      <c r="F16952" s="63" t="str">
        <f>+$F$77</f>
        <v>ACREDITA SUMINISTRO E INSTALACIÓN DE MOBILIARIO POR LO MENOS EN UN (1) CONTRATO VÁLIDO</v>
      </c>
      <c r="G16952" s="65"/>
      <c r="H16952" s="65"/>
      <c r="I16952" s="65"/>
      <c r="J16952" s="66"/>
      <c r="K16952" s="65"/>
      <c r="L16952" s="68" t="s">
        <v>157</v>
      </c>
    </row>
    <row r="16953" spans="1:12" ht="5.15" hidden="1" customHeight="1" x14ac:dyDescent="0.3">
      <c r="A16953" s="1" t="str">
        <f>+A16885</f>
        <v>NO</v>
      </c>
      <c r="E16953" s="51"/>
      <c r="F16953" s="50"/>
      <c r="G16953" s="51"/>
      <c r="H16953" s="51"/>
      <c r="I16953" s="51"/>
      <c r="J16953" s="51"/>
      <c r="K16953" s="51"/>
      <c r="L16953" s="51"/>
    </row>
    <row r="16954" spans="1:12" ht="12.75" hidden="1" customHeight="1" x14ac:dyDescent="0.3">
      <c r="A16954" s="1" t="str">
        <f>+A16885</f>
        <v>NO</v>
      </c>
      <c r="E16954" s="69" t="str">
        <f>+$E$79</f>
        <v>EXPERIENCIA ESPECÍFICA NUMERAL 10.1.1 A</v>
      </c>
      <c r="F16954" s="70"/>
      <c r="G16954" s="70"/>
      <c r="H16954" s="70"/>
      <c r="I16954" s="70"/>
      <c r="J16954" s="70"/>
      <c r="K16954" s="70"/>
      <c r="L16954" s="71"/>
    </row>
    <row r="16955" spans="1:12" ht="26.5" hidden="1" customHeight="1" x14ac:dyDescent="0.3">
      <c r="A16955" s="1" t="str">
        <f>+A16885</f>
        <v>NO</v>
      </c>
      <c r="E16955" s="72"/>
      <c r="F16955" s="325" t="str">
        <f>+$F$80</f>
        <v>Por lo menos uno (1) de los contratos válidos aportados como experiencia general debe corresponder mínimo al 60% del presupuesto oficial del presente proceso de selección.  (SMMLV)</v>
      </c>
      <c r="G16955" s="326"/>
      <c r="H16955" s="326"/>
      <c r="I16955" s="326"/>
      <c r="J16955" s="326"/>
      <c r="K16955" s="73" t="s">
        <v>124</v>
      </c>
      <c r="L16955" s="74" t="s">
        <v>124</v>
      </c>
    </row>
    <row r="16956" spans="1:12" ht="23.5" hidden="1" customHeight="1" x14ac:dyDescent="0.3">
      <c r="A16956" s="1" t="str">
        <f>+A16885</f>
        <v>NO</v>
      </c>
      <c r="E16956" s="63"/>
      <c r="F16956" s="325" t="str">
        <f>+$F$81</f>
        <v xml:space="preserve">Deberá acreditarse en al menos uno (1) de los contratos válidos aportados como experiencia general una </v>
      </c>
      <c r="G16956" s="326"/>
      <c r="H16956" s="326"/>
      <c r="I16956" s="326"/>
      <c r="J16956" s="326"/>
      <c r="K16956" s="73" t="s">
        <v>124</v>
      </c>
      <c r="L16956" s="74" t="s">
        <v>124</v>
      </c>
    </row>
    <row r="16957" spans="1:12" ht="23.5" hidden="1" customHeight="1" x14ac:dyDescent="0.3">
      <c r="A16957" s="18" t="s">
        <v>30</v>
      </c>
      <c r="E16957" s="63"/>
      <c r="F16957" s="325" t="str">
        <f>+$F$82</f>
        <v xml:space="preserve">Deberá acreditarse en al menos uno (1) de los contratos válidos aportados interventoría a intervención de </v>
      </c>
      <c r="G16957" s="326"/>
      <c r="H16957" s="326"/>
      <c r="I16957" s="326"/>
      <c r="J16957" s="326"/>
      <c r="K16957" s="73">
        <f>+$K$82</f>
        <v>0</v>
      </c>
      <c r="L16957" s="74" t="s">
        <v>124</v>
      </c>
    </row>
    <row r="16958" spans="1:12" ht="36" hidden="1" customHeight="1" x14ac:dyDescent="0.3">
      <c r="A16958" s="18" t="s">
        <v>30</v>
      </c>
      <c r="E16958" s="63"/>
      <c r="F16958" s="325" t="str">
        <f>+$F$83</f>
        <v xml:space="preserve">Deberá acreditarse en al menos uno (1) de los contratos válidos aportados interventoría a intervención de </v>
      </c>
      <c r="G16958" s="326"/>
      <c r="H16958" s="326"/>
      <c r="I16958" s="326"/>
      <c r="J16958" s="326"/>
      <c r="K16958" s="75">
        <f>+$K$83</f>
        <v>0</v>
      </c>
      <c r="L16958" s="76" t="s">
        <v>124</v>
      </c>
    </row>
    <row r="16959" spans="1:12" hidden="1" x14ac:dyDescent="0.3">
      <c r="A16959" s="1" t="str">
        <f>+A16885</f>
        <v>NO</v>
      </c>
      <c r="E16959" s="51"/>
      <c r="F16959" s="50"/>
      <c r="G16959" s="51"/>
      <c r="H16959" s="51"/>
      <c r="I16959" s="51"/>
      <c r="J16959" s="51"/>
      <c r="K16959" s="51"/>
      <c r="L16959" s="51"/>
    </row>
    <row r="16960" spans="1:12" ht="12.75" hidden="1" customHeight="1" x14ac:dyDescent="0.3">
      <c r="A16960" s="1" t="str">
        <f>+A16885</f>
        <v>NO</v>
      </c>
      <c r="E16960" s="40" t="str">
        <f>+$E$85</f>
        <v>VALOR MÍNIMO A CERIFICAR % P.O EN SMMMLV. NUMERAL 3.9.1</v>
      </c>
      <c r="F16960" s="41"/>
      <c r="G16960" s="41"/>
      <c r="H16960" s="41"/>
      <c r="I16960" s="41"/>
      <c r="J16960" s="41"/>
      <c r="K16960" s="41"/>
      <c r="L16960" s="42"/>
    </row>
    <row r="16961" spans="1:12" hidden="1" x14ac:dyDescent="0.3">
      <c r="A16961" s="1" t="str">
        <f>+A16885</f>
        <v>NO</v>
      </c>
      <c r="C16961" s="1" t="str">
        <f>"M"&amp;C16885</f>
        <v>M</v>
      </c>
      <c r="E16961" s="77" t="str">
        <f>+$E$86</f>
        <v>100% P.O.</v>
      </c>
      <c r="F16961" s="78"/>
      <c r="G16961" s="61">
        <v>242.41716883554506</v>
      </c>
      <c r="H16961" s="124" t="str">
        <f>+$H$86</f>
        <v>TOTAL EJECUTADO DE CONTRATOS ACREDITADOS</v>
      </c>
      <c r="I16961" s="124"/>
      <c r="J16961" s="124"/>
      <c r="K16961" s="55" t="s">
        <v>124</v>
      </c>
      <c r="L16961" s="47" t="s">
        <v>124</v>
      </c>
    </row>
    <row r="16962" spans="1:12" hidden="1" x14ac:dyDescent="0.3">
      <c r="A16962" s="1" t="str">
        <f>+A16885</f>
        <v>NO</v>
      </c>
      <c r="E16962" s="39"/>
      <c r="F16962" s="39"/>
      <c r="G16962" s="39"/>
      <c r="H16962" s="39"/>
      <c r="I16962" s="39"/>
      <c r="J16962" s="39"/>
      <c r="K16962" s="39"/>
      <c r="L16962" s="39"/>
    </row>
    <row r="16963" spans="1:12" ht="12.75" hidden="1" customHeight="1" x14ac:dyDescent="0.3">
      <c r="A16963" s="18" t="s">
        <v>30</v>
      </c>
      <c r="B16963" s="18"/>
      <c r="E16963" s="40" t="str">
        <f>+$E$88</f>
        <v>CONSIDERACIONES PARA LA VALIDEZ DE LA EXPERIENCIA REQUERIDA: EXPERIENCIA PROPONENTES PLURALES NUMERAL 10.1.2 D</v>
      </c>
      <c r="F16963" s="41"/>
      <c r="G16963" s="41"/>
      <c r="H16963" s="41"/>
      <c r="I16963" s="41"/>
      <c r="J16963" s="41"/>
      <c r="K16963" s="41"/>
      <c r="L16963" s="42"/>
    </row>
    <row r="16964" spans="1:12" ht="28" hidden="1" customHeight="1" x14ac:dyDescent="0.3">
      <c r="A16964" s="18" t="s">
        <v>30</v>
      </c>
      <c r="B16964" s="18"/>
      <c r="C16964" s="1" t="str">
        <f>"O"&amp;C16885</f>
        <v>O</v>
      </c>
      <c r="E16964" s="80" t="str">
        <f>+$E$89</f>
        <v>i)</v>
      </c>
      <c r="F16964" s="327" t="str">
        <f>+$F$89</f>
        <v>Uno de los integrantes debe aportar como mínimo el cincuenta por ciento (50 %) de la experiencia solicitada</v>
      </c>
      <c r="G16964" s="328"/>
      <c r="H16964" s="328"/>
      <c r="I16964" s="328"/>
      <c r="J16964" s="328"/>
      <c r="K16964" s="73" t="s">
        <v>124</v>
      </c>
      <c r="L16964" s="47" t="s">
        <v>124</v>
      </c>
    </row>
    <row r="16965" spans="1:12" ht="28" hidden="1" customHeight="1" x14ac:dyDescent="0.3">
      <c r="A16965" s="18" t="s">
        <v>30</v>
      </c>
      <c r="B16965" s="18"/>
      <c r="C16965" s="1" t="str">
        <f>"O"&amp;C16885</f>
        <v>O</v>
      </c>
      <c r="E16965" s="80" t="str">
        <f>+$E$90</f>
        <v>ii)</v>
      </c>
      <c r="F16965" s="327" t="str">
        <f>+$F$90</f>
        <v>Todos los demás ntegrantes deben acreditar al menos el cinco por ciento (5 %) de la experiencia solicitada, solo uno (1) de los integrantes podrá no acreditar experiencia pero su porcentaje de participación  no podrá superar el diez por ciento (10 %)</v>
      </c>
      <c r="G16965" s="328"/>
      <c r="H16965" s="328"/>
      <c r="I16965" s="328"/>
      <c r="J16965" s="328"/>
      <c r="K16965" s="73" t="s">
        <v>124</v>
      </c>
      <c r="L16965" s="47" t="s">
        <v>124</v>
      </c>
    </row>
    <row r="16966" spans="1:12" hidden="1" x14ac:dyDescent="0.3">
      <c r="A16966" s="18" t="s">
        <v>30</v>
      </c>
      <c r="B16966" s="18"/>
      <c r="E16966" s="39"/>
      <c r="F16966" s="39"/>
      <c r="G16966" s="39"/>
      <c r="H16966" s="39"/>
      <c r="I16966" s="39"/>
      <c r="J16966" s="39"/>
      <c r="K16966" s="39"/>
      <c r="L16966" s="39"/>
    </row>
    <row r="16967" spans="1:12" ht="13" hidden="1" customHeight="1" x14ac:dyDescent="0.3">
      <c r="A16967" s="18" t="str">
        <f>+A16885</f>
        <v>NO</v>
      </c>
      <c r="B16967" s="18"/>
      <c r="E16967" s="69" t="str">
        <f>+$E$92</f>
        <v>VERIFICACIÓN Y ASIGNACIÓN DE PUNTAJE POR LA EXPERIENCIA DEL PROPONENTE</v>
      </c>
      <c r="F16967" s="70"/>
      <c r="G16967" s="70"/>
      <c r="H16967" s="70"/>
      <c r="I16967" s="70"/>
      <c r="J16967" s="70"/>
      <c r="K16967" s="70"/>
      <c r="L16967" s="71"/>
    </row>
    <row r="16968" spans="1:12" hidden="1" x14ac:dyDescent="0.3">
      <c r="A16968" s="18" t="str">
        <f>+A16885</f>
        <v>NO</v>
      </c>
      <c r="B16968" s="18"/>
      <c r="E16968" s="81"/>
      <c r="F16968" s="323" t="str">
        <f>+$F$93</f>
        <v>No. CONTRATOS QUE ACREDITAN LA EXPERIENCIA (NO OBJETO DE SUBSANACIÓN)</v>
      </c>
      <c r="G16968" s="324"/>
      <c r="H16968" s="324"/>
      <c r="I16968" s="324"/>
      <c r="J16968" s="324"/>
      <c r="K16968" s="82"/>
      <c r="L16968" s="83" t="s">
        <v>124</v>
      </c>
    </row>
    <row r="16969" spans="1:12" ht="13" hidden="1" customHeight="1" x14ac:dyDescent="0.3">
      <c r="A16969" s="18" t="str">
        <f>+A16885</f>
        <v>NO</v>
      </c>
      <c r="B16969" s="18"/>
      <c r="E16969" s="84"/>
      <c r="F16969" s="323" t="str">
        <f>+$F$94</f>
        <v>TOTAL EJECUTADO DE CONTRATOS ACREDITADOS PROPUESTA INICIAL</v>
      </c>
      <c r="G16969" s="324"/>
      <c r="H16969" s="324"/>
      <c r="I16969" s="324"/>
      <c r="J16969" s="324"/>
      <c r="K16969" s="85"/>
      <c r="L16969" s="86" t="s">
        <v>124</v>
      </c>
    </row>
    <row r="16970" spans="1:12" ht="13" hidden="1" customHeight="1" x14ac:dyDescent="0.3">
      <c r="A16970" s="18" t="str">
        <f>+A16885</f>
        <v>NO</v>
      </c>
      <c r="B16970" s="18"/>
      <c r="E16970" s="87"/>
      <c r="F16970" s="323" t="str">
        <f>+$F$95</f>
        <v>PROMEDIO VALOR ACREDITADO EN SMMLV</v>
      </c>
      <c r="G16970" s="324"/>
      <c r="H16970" s="324"/>
      <c r="I16970" s="324"/>
      <c r="J16970" s="324"/>
      <c r="K16970" s="66"/>
      <c r="L16970" s="88" t="s">
        <v>124</v>
      </c>
    </row>
    <row r="16971" spans="1:12" hidden="1" x14ac:dyDescent="0.3">
      <c r="A16971" s="18" t="str">
        <f>+A16885</f>
        <v>NO</v>
      </c>
      <c r="B16971" s="18"/>
      <c r="E16971" s="89"/>
      <c r="F16971" s="89"/>
      <c r="G16971" s="89"/>
      <c r="H16971" s="89"/>
      <c r="I16971" s="89"/>
      <c r="J16971" s="89"/>
      <c r="K16971" s="89"/>
      <c r="L16971" s="89"/>
    </row>
    <row r="16972" spans="1:12" ht="13" hidden="1" customHeight="1" x14ac:dyDescent="0.3">
      <c r="A16972" s="18" t="str">
        <f>+A16885</f>
        <v>NO</v>
      </c>
      <c r="B16972" s="18"/>
      <c r="E16972" s="69" t="str">
        <f>+$E$97</f>
        <v>3.9.2 EXIGENCIAS MÍNIMAS DE EXPERIENCIA Y FORMACIÓN ACADÉMICA DEL EQUIPO DE TRABAJO</v>
      </c>
      <c r="F16972" s="70"/>
      <c r="G16972" s="70"/>
      <c r="H16972" s="70"/>
      <c r="I16972" s="70"/>
      <c r="J16972" s="70"/>
      <c r="K16972" s="70"/>
      <c r="L16972" s="71"/>
    </row>
    <row r="16973" spans="1:12" hidden="1" x14ac:dyDescent="0.3">
      <c r="A16973" s="18" t="str">
        <f>+A16885</f>
        <v>NO</v>
      </c>
      <c r="B16973" s="18"/>
      <c r="E16973" s="90" t="str">
        <f>+$E$98</f>
        <v>Formulario 8</v>
      </c>
      <c r="F16973" s="315" t="s">
        <v>46</v>
      </c>
      <c r="G16973" s="316"/>
      <c r="H16973" s="317"/>
      <c r="I16973" s="318"/>
      <c r="J16973" s="318"/>
      <c r="K16973" s="318"/>
      <c r="L16973" s="319"/>
    </row>
    <row r="16974" spans="1:12" hidden="1" x14ac:dyDescent="0.3">
      <c r="A16974" s="18" t="str">
        <f>+A16885</f>
        <v>NO</v>
      </c>
      <c r="B16974" s="18"/>
      <c r="E16974" s="91" t="s">
        <v>124</v>
      </c>
      <c r="F16974" s="91" t="str">
        <f>+$F$99</f>
        <v>Director de Interventoría</v>
      </c>
      <c r="G16974" s="91" t="str">
        <f>+$G$99</f>
        <v>Residente de Interventoría</v>
      </c>
      <c r="H16974" s="320"/>
      <c r="I16974" s="321"/>
      <c r="J16974" s="321"/>
      <c r="K16974" s="321"/>
      <c r="L16974" s="322"/>
    </row>
    <row r="16975" spans="1:12" hidden="1" x14ac:dyDescent="0.3">
      <c r="A16975" s="18" t="str">
        <f>+A16885</f>
        <v>NO</v>
      </c>
      <c r="B16975" s="18"/>
      <c r="E16975" s="304" t="str">
        <f>+$E$100</f>
        <v>OBSERVACIONES RESPECTO REQUISITO HABILITANTE DEL PERSONAL CLAVE EVALUABLE</v>
      </c>
      <c r="F16975" s="305"/>
      <c r="G16975" s="305"/>
      <c r="H16975" s="305"/>
      <c r="I16975" s="305"/>
      <c r="J16975" s="305"/>
      <c r="K16975" s="305"/>
      <c r="L16975" s="305"/>
    </row>
    <row r="16976" spans="1:12" hidden="1" x14ac:dyDescent="0.3">
      <c r="A16976" s="18" t="str">
        <f>+A16885</f>
        <v>NO</v>
      </c>
      <c r="B16976" s="18"/>
      <c r="E16976" s="312" t="s">
        <v>124</v>
      </c>
      <c r="F16976" s="313"/>
      <c r="G16976" s="313"/>
      <c r="H16976" s="313"/>
      <c r="I16976" s="313"/>
      <c r="J16976" s="313"/>
      <c r="K16976" s="313"/>
      <c r="L16976" s="314"/>
    </row>
    <row r="16977" spans="1:12" hidden="1" x14ac:dyDescent="0.3">
      <c r="A16977" s="18" t="str">
        <f>+A16885</f>
        <v>NO</v>
      </c>
      <c r="B16977" s="18"/>
      <c r="E16977" s="89"/>
      <c r="F16977" s="89"/>
      <c r="G16977" s="89"/>
      <c r="H16977" s="89"/>
      <c r="I16977" s="89"/>
      <c r="J16977" s="89"/>
      <c r="K16977" s="89"/>
      <c r="L16977" s="89"/>
    </row>
    <row r="16978" spans="1:12" ht="13" hidden="1" customHeight="1" x14ac:dyDescent="0.3">
      <c r="A16978" s="18" t="str">
        <f>+A16885</f>
        <v>NO</v>
      </c>
      <c r="B16978" s="18"/>
      <c r="E16978" s="69" t="str">
        <f>+$E$103</f>
        <v>4.2 EQUIPO DE TRABAJO (Personal Clave Evaluable)</v>
      </c>
      <c r="F16978" s="70"/>
      <c r="G16978" s="70"/>
      <c r="H16978" s="70"/>
      <c r="I16978" s="70"/>
      <c r="J16978" s="70"/>
      <c r="K16978" s="70"/>
      <c r="L16978" s="71"/>
    </row>
    <row r="16979" spans="1:12" ht="23.25" hidden="1" customHeight="1" x14ac:dyDescent="0.3">
      <c r="A16979" s="18" t="str">
        <f>+A16885</f>
        <v>NO</v>
      </c>
      <c r="B16979" s="18"/>
      <c r="E16979" s="90" t="str">
        <f>+$E$104</f>
        <v>Formulario 9</v>
      </c>
      <c r="F16979" s="315" t="s">
        <v>46</v>
      </c>
      <c r="G16979" s="316"/>
      <c r="H16979" s="317"/>
      <c r="I16979" s="318"/>
      <c r="J16979" s="318"/>
      <c r="K16979" s="318"/>
      <c r="L16979" s="319"/>
    </row>
    <row r="16980" spans="1:12" hidden="1" x14ac:dyDescent="0.3">
      <c r="A16980" s="18" t="str">
        <f>+A16885</f>
        <v>NO</v>
      </c>
      <c r="B16980" s="18"/>
      <c r="E16980" s="91" t="s">
        <v>124</v>
      </c>
      <c r="F16980" s="91" t="str">
        <f>+$F$99</f>
        <v>Director de Interventoría</v>
      </c>
      <c r="G16980" s="91" t="str">
        <f>+$G$99</f>
        <v>Residente de Interventoría</v>
      </c>
      <c r="H16980" s="320"/>
      <c r="I16980" s="321"/>
      <c r="J16980" s="321"/>
      <c r="K16980" s="321"/>
      <c r="L16980" s="322"/>
    </row>
    <row r="16981" spans="1:12" hidden="1" x14ac:dyDescent="0.3">
      <c r="A16981" s="18" t="str">
        <f>+A16885</f>
        <v>NO</v>
      </c>
      <c r="B16981" s="18"/>
      <c r="E16981" s="89"/>
      <c r="F16981" s="89"/>
      <c r="G16981" s="89"/>
      <c r="H16981" s="89"/>
      <c r="I16981" s="89"/>
      <c r="J16981" s="89"/>
      <c r="K16981" s="89"/>
      <c r="L16981" s="89"/>
    </row>
    <row r="16982" spans="1:12" hidden="1" x14ac:dyDescent="0.3">
      <c r="A16982" s="1" t="str">
        <f>+A16885</f>
        <v>NO</v>
      </c>
      <c r="E16982" s="92" t="str">
        <f>+E16857</f>
        <v>CRITERIOS DE EVALUACIÓN Y PUNTAJE</v>
      </c>
      <c r="F16982" s="93"/>
      <c r="G16982" s="93"/>
      <c r="H16982" s="93"/>
      <c r="I16982" s="93"/>
      <c r="J16982" s="93"/>
      <c r="K16982" s="94"/>
      <c r="L16982" s="95" t="str">
        <f>+$L$107</f>
        <v>PUNTAJE OBTENIDO</v>
      </c>
    </row>
    <row r="16983" spans="1:12" hidden="1" x14ac:dyDescent="0.3">
      <c r="A16983" s="1" t="str">
        <f>+A16885</f>
        <v>NO</v>
      </c>
      <c r="E16983" s="96" t="str">
        <f>+$E$108</f>
        <v>VALOR</v>
      </c>
      <c r="F16983" s="97" t="str">
        <f>+$F$108</f>
        <v>EQUIPO DE TRABAJO (PERSONAL CLAVE EVALUABLE)</v>
      </c>
      <c r="G16983" s="24"/>
      <c r="H16983" s="24"/>
      <c r="I16983" s="24"/>
      <c r="J16983" s="24"/>
      <c r="K16983" s="24"/>
      <c r="L16983" s="98"/>
    </row>
    <row r="16984" spans="1:12" ht="12.75" hidden="1" customHeight="1" x14ac:dyDescent="0.3">
      <c r="A16984" s="1" t="str">
        <f>+A16885</f>
        <v>NO</v>
      </c>
      <c r="E16984" s="96">
        <f>+$E$109</f>
        <v>5</v>
      </c>
      <c r="F16984" s="307" t="str">
        <f>+$F$109</f>
        <v xml:space="preserve"> Experiencia Específica adicional</v>
      </c>
      <c r="G16984" s="308"/>
      <c r="H16984" s="308"/>
      <c r="I16984" s="308"/>
      <c r="J16984" s="308"/>
      <c r="K16984" s="309"/>
      <c r="L16984" s="99" t="str">
        <f>IFERROR(IF(VLOOKUP(C16885,'R. PUNTAJES'!$C$14:$R$213,'R. PUNTAJES'!$I$10,0)="","",VLOOKUP(C16885,'R. PUNTAJES'!$C$14:$R$213,'R. PUNTAJES'!$I$10,0)),"")</f>
        <v/>
      </c>
    </row>
    <row r="16985" spans="1:12" ht="12.75" hidden="1" customHeight="1" x14ac:dyDescent="0.3">
      <c r="A16985" s="1" t="str">
        <f>+A16885</f>
        <v>NO</v>
      </c>
      <c r="E16985" s="96">
        <f>+$E$110</f>
        <v>5</v>
      </c>
      <c r="F16985" s="307" t="str">
        <f>+$F$110</f>
        <v>Formación Académica adicional</v>
      </c>
      <c r="G16985" s="308"/>
      <c r="H16985" s="308"/>
      <c r="I16985" s="308"/>
      <c r="J16985" s="308"/>
      <c r="K16985" s="309"/>
      <c r="L16985" s="99" t="str">
        <f>IFERROR(IF(VLOOKUP(C16885,'R. PUNTAJES'!$C$14:$R$213,'R. PUNTAJES'!$J$10,0)="","",VLOOKUP(C16885,'R. PUNTAJES'!$C$14:$R$213,'R. PUNTAJES'!$J$10,0)),"")</f>
        <v/>
      </c>
    </row>
    <row r="16986" spans="1:12" hidden="1" x14ac:dyDescent="0.3">
      <c r="A16986" s="18" t="str">
        <f>+A16885</f>
        <v>NO</v>
      </c>
      <c r="B16986" s="18"/>
      <c r="E16986" s="100"/>
      <c r="F16986" s="101" t="str">
        <f>+$F$111</f>
        <v>FACTOR DE SOSTENIBILIDAD</v>
      </c>
      <c r="G16986" s="102"/>
      <c r="H16986" s="102"/>
      <c r="I16986" s="102"/>
      <c r="J16986" s="102"/>
      <c r="K16986" s="102"/>
      <c r="L16986" s="103"/>
    </row>
    <row r="16987" spans="1:12" hidden="1" x14ac:dyDescent="0.3">
      <c r="A16987" s="18" t="str">
        <f>+A16885</f>
        <v>NO</v>
      </c>
      <c r="B16987" s="18"/>
      <c r="E16987" s="104">
        <v>1</v>
      </c>
      <c r="F16987" s="105" t="str">
        <f>+$F$112</f>
        <v>Compromisos Sostenibilidad</v>
      </c>
      <c r="G16987" s="106"/>
      <c r="H16987" s="106"/>
      <c r="I16987" s="106"/>
      <c r="J16987" s="106"/>
      <c r="K16987" s="106"/>
      <c r="L16987" s="107" t="str">
        <f>IFERROR(IF(VLOOKUP(C16885,'R. PUNTAJES'!$C$14:$R$213,'R. PUNTAJES'!$K$10,0)="","",VLOOKUP(C16885,'R. PUNTAJES'!$C$14:$R$213,'R. PUNTAJES'!$K$10,0)),"")</f>
        <v/>
      </c>
    </row>
    <row r="16988" spans="1:12" hidden="1" x14ac:dyDescent="0.3">
      <c r="A16988" s="1" t="str">
        <f>+A16885</f>
        <v>NO</v>
      </c>
      <c r="E16988" s="108"/>
      <c r="F16988" s="109" t="str">
        <f>+$F$113</f>
        <v>APOYO A LA INDUSTRIA NACIONAL</v>
      </c>
      <c r="G16988" s="110"/>
      <c r="H16988" s="110"/>
      <c r="I16988" s="110"/>
      <c r="J16988" s="110"/>
      <c r="K16988" s="110"/>
      <c r="L16988" s="111"/>
    </row>
    <row r="16989" spans="1:12" ht="12.75" hidden="1" customHeight="1" x14ac:dyDescent="0.3">
      <c r="A16989" s="1" t="str">
        <f>+A16885</f>
        <v>NO</v>
      </c>
      <c r="E16989" s="96">
        <v>20</v>
      </c>
      <c r="F16989" s="307" t="str">
        <f>+$F$114</f>
        <v>Promoción de Servicios Nacionales o con Trato Nacional</v>
      </c>
      <c r="G16989" s="308"/>
      <c r="H16989" s="308"/>
      <c r="I16989" s="308"/>
      <c r="J16989" s="308"/>
      <c r="K16989" s="309"/>
      <c r="L16989" s="99" t="str">
        <f>IFERROR(IF(VLOOKUP(C16885,'R. PUNTAJES'!$C$14:$R$213,'R. PUNTAJES'!$L$10,0)="","",
IF(VLOOKUP(C16885,'R. PUNTAJES'!$C$14:$R$213,'R. PUNTAJES'!$L$10,0)=5,0,
VLOOKUP(C16885,'R. PUNTAJES'!$C$14:$R$213,'R. PUNTAJES'!$L$10,0))),"")</f>
        <v/>
      </c>
    </row>
    <row r="16990" spans="1:12" ht="12.75" hidden="1" customHeight="1" x14ac:dyDescent="0.3">
      <c r="A16990" s="1" t="str">
        <f>+A16885</f>
        <v>NO</v>
      </c>
      <c r="E16990" s="96">
        <v>5</v>
      </c>
      <c r="F16990" s="307" t="str">
        <f>+$F$115</f>
        <v>Incorporación de componente nacional en servicios extranjeros</v>
      </c>
      <c r="G16990" s="308"/>
      <c r="H16990" s="308"/>
      <c r="I16990" s="308"/>
      <c r="J16990" s="308"/>
      <c r="K16990" s="309"/>
      <c r="L16990" s="99" t="str">
        <f>IFERROR(IF(VLOOKUP(C16885,'R. PUNTAJES'!$C$14:$R$213,'R. PUNTAJES'!$L$10,0)="","",
IF(VLOOKUP(C16885,'R. PUNTAJES'!$C$14:$R$213,'R. PUNTAJES'!$L$10,0)=20,0,
VLOOKUP(C16885,'R. PUNTAJES'!$C$14:$R$213,'R. PUNTAJES'!$L$10,0))),"")</f>
        <v/>
      </c>
    </row>
    <row r="16991" spans="1:12" hidden="1" x14ac:dyDescent="0.3">
      <c r="A16991" s="1" t="str">
        <f>+A16885</f>
        <v>NO</v>
      </c>
      <c r="E16991" s="112"/>
      <c r="F16991" s="97" t="str">
        <f>+$F$116</f>
        <v>VINCULACIÓN DE PERSONAS CON DISCAPACIDAD</v>
      </c>
      <c r="G16991" s="24"/>
      <c r="H16991" s="24"/>
      <c r="I16991" s="24"/>
      <c r="J16991" s="24"/>
      <c r="K16991" s="24"/>
      <c r="L16991" s="98"/>
    </row>
    <row r="16992" spans="1:12" ht="12.75" hidden="1" customHeight="1" x14ac:dyDescent="0.3">
      <c r="A16992" s="1" t="str">
        <f>+A16885</f>
        <v>NO</v>
      </c>
      <c r="E16992" s="96">
        <v>1</v>
      </c>
      <c r="F16992" s="307" t="str">
        <f>+$F$117</f>
        <v xml:space="preserve">Trabajadores vinculados a la planta de personal </v>
      </c>
      <c r="G16992" s="308"/>
      <c r="H16992" s="308"/>
      <c r="I16992" s="308"/>
      <c r="J16992" s="308"/>
      <c r="K16992" s="309"/>
      <c r="L16992" s="99" t="str">
        <f>IFERROR(IF(VLOOKUP(C16885,'R. PUNTAJES'!$C$14:$R$213,'R. PUNTAJES'!$M$10,0)="","",VLOOKUP(C16885,'R. PUNTAJES'!$C$14:$R$213,'R. PUNTAJES'!$M$10,0)),"")</f>
        <v/>
      </c>
    </row>
    <row r="16993" spans="1:16" hidden="1" x14ac:dyDescent="0.3">
      <c r="A16993" s="1" t="str">
        <f>+A16885</f>
        <v>NO</v>
      </c>
      <c r="E16993" s="112"/>
      <c r="F16993" s="97" t="str">
        <f>+$F$118</f>
        <v>EMPRENDIMIENTOS Y EMPRESAS DE MUJERES</v>
      </c>
      <c r="G16993" s="24"/>
      <c r="H16993" s="24"/>
      <c r="I16993" s="24"/>
      <c r="J16993" s="24"/>
      <c r="K16993" s="24"/>
      <c r="L16993" s="98"/>
    </row>
    <row r="16994" spans="1:16" ht="13" hidden="1" customHeight="1" x14ac:dyDescent="0.3">
      <c r="A16994" s="1" t="str">
        <f>+A16885</f>
        <v>NO</v>
      </c>
      <c r="E16994" s="96">
        <v>0.25</v>
      </c>
      <c r="F16994" s="307" t="str">
        <f>+$F$119</f>
        <v>Emprendimientos y empresas de mujeres</v>
      </c>
      <c r="G16994" s="308"/>
      <c r="H16994" s="308"/>
      <c r="I16994" s="308"/>
      <c r="J16994" s="308"/>
      <c r="K16994" s="309"/>
      <c r="L16994" s="113" t="str">
        <f>IFERROR(IF(VLOOKUP(C16885,'R. PUNTAJES'!$C$14:$R$213,'R. PUNTAJES'!$N$10,0)="","",VLOOKUP(C16885,'R. PUNTAJES'!$C$14:$R$213,'R. PUNTAJES'!$N$10,0)),"")</f>
        <v/>
      </c>
    </row>
    <row r="16995" spans="1:16" hidden="1" x14ac:dyDescent="0.3">
      <c r="A16995" s="18" t="str">
        <f>+A16996</f>
        <v>NO</v>
      </c>
      <c r="B16995" s="18"/>
      <c r="E16995" s="112"/>
      <c r="F16995" s="97" t="str">
        <f>+$F$120</f>
        <v>MIPYME</v>
      </c>
      <c r="G16995" s="24"/>
      <c r="H16995" s="24"/>
      <c r="I16995" s="24"/>
      <c r="J16995" s="24"/>
      <c r="K16995" s="24"/>
      <c r="L16995" s="98"/>
    </row>
    <row r="16996" spans="1:16" hidden="1" x14ac:dyDescent="0.3">
      <c r="A16996" s="18" t="str">
        <f>+IF(E16996=0,"NO",1)</f>
        <v>NO</v>
      </c>
      <c r="B16996" s="18"/>
      <c r="E16996" s="96">
        <v>0</v>
      </c>
      <c r="F16996" s="307" t="str">
        <f>+$F$121</f>
        <v>Mipyme</v>
      </c>
      <c r="G16996" s="308"/>
      <c r="H16996" s="308"/>
      <c r="I16996" s="308"/>
      <c r="J16996" s="308"/>
      <c r="K16996" s="309"/>
      <c r="L16996" s="113" t="str">
        <f>IFERROR(IF(VLOOKUP(C16885,'R. PUNTAJES'!$C$14:$R$213,'R. PUNTAJES'!$O$10,0)="","",VLOOKUP(C16885,'R. PUNTAJES'!$C$14:$R$213,'R. PUNTAJES'!$O$10,0)),"")</f>
        <v/>
      </c>
    </row>
    <row r="16997" spans="1:16" hidden="1" x14ac:dyDescent="0.3">
      <c r="A16997" s="1" t="str">
        <f>+A16885</f>
        <v>NO</v>
      </c>
      <c r="E16997" s="112"/>
      <c r="F16997" s="97" t="str">
        <f>+$F$122</f>
        <v>EXPERIENCIA DEL PROPONENTE</v>
      </c>
      <c r="G16997" s="24"/>
      <c r="H16997" s="24"/>
      <c r="I16997" s="24"/>
      <c r="J16997" s="24"/>
      <c r="K16997" s="24"/>
      <c r="L16997" s="98"/>
    </row>
    <row r="16998" spans="1:16" hidden="1" x14ac:dyDescent="0.3">
      <c r="A16998" s="1" t="str">
        <f>+A16885</f>
        <v>NO</v>
      </c>
      <c r="E16998" s="96">
        <v>59.5</v>
      </c>
      <c r="F16998" s="307" t="str">
        <f>+$F$123</f>
        <v>mediana con valor absoluto</v>
      </c>
      <c r="G16998" s="308"/>
      <c r="H16998" s="308"/>
      <c r="I16998" s="308"/>
      <c r="J16998" s="308"/>
      <c r="K16998" s="309"/>
      <c r="L16998" s="113" t="str">
        <f>IFERROR(IF(VLOOKUP(C16885,'R. PUNTAJES'!$C$14:$R$213,'R. PUNTAJES'!$R$10,0)="","",VLOOKUP(C16885,'R. PUNTAJES'!$C$14:$R$213,'R. PUNTAJES'!$R$10,0)),"")</f>
        <v/>
      </c>
    </row>
    <row r="16999" spans="1:16" hidden="1" x14ac:dyDescent="0.3">
      <c r="A16999" s="1" t="str">
        <f>+A16885</f>
        <v>NO</v>
      </c>
      <c r="E16999" s="112"/>
      <c r="F16999" s="97" t="str">
        <f>+$F$124</f>
        <v>MULTAS</v>
      </c>
      <c r="G16999" s="24"/>
      <c r="H16999" s="24"/>
      <c r="I16999" s="24"/>
      <c r="J16999" s="24"/>
      <c r="K16999" s="24"/>
      <c r="L16999" s="98"/>
    </row>
    <row r="17000" spans="1:16" ht="12.75" hidden="1" customHeight="1" x14ac:dyDescent="0.3">
      <c r="A17000" s="1" t="str">
        <f>+A16885</f>
        <v>NO</v>
      </c>
      <c r="E17000" s="96">
        <v>-2</v>
      </c>
      <c r="F17000" s="307" t="str">
        <f>+$F$125</f>
        <v>Una o más multas o cláusulas penales durante el último año</v>
      </c>
      <c r="G17000" s="310"/>
      <c r="H17000" s="310"/>
      <c r="I17000" s="310"/>
      <c r="J17000" s="310"/>
      <c r="K17000" s="311"/>
      <c r="L17000" s="99" t="str">
        <f>IFERROR(IF(VLOOKUP(C16885,'R. PUNTAJES'!$C$14:$R$213,'R. PUNTAJES'!$Q$10,0)="","",VLOOKUP(C16885,'R. PUNTAJES'!$C$14:$R$213,'R. PUNTAJES'!$Q$10,0)),"")</f>
        <v/>
      </c>
    </row>
    <row r="17001" spans="1:16" hidden="1" x14ac:dyDescent="0.3">
      <c r="A17001" s="1" t="str">
        <f>+A16885</f>
        <v>NO</v>
      </c>
      <c r="E17001" s="112"/>
      <c r="F17001" s="97" t="str">
        <f>+$F$126</f>
        <v>OBRAS INCONCLUSAS</v>
      </c>
      <c r="G17001" s="24"/>
      <c r="H17001" s="24"/>
      <c r="I17001" s="24"/>
      <c r="J17001" s="24"/>
      <c r="K17001" s="24"/>
      <c r="L17001" s="98"/>
    </row>
    <row r="17002" spans="1:16" hidden="1" x14ac:dyDescent="0.3">
      <c r="A17002" s="1" t="str">
        <f>+A16885</f>
        <v>NO</v>
      </c>
      <c r="E17002" s="96">
        <v>-1</v>
      </c>
      <c r="F17002" s="301" t="str">
        <f>+$F$127</f>
        <v>Anotación vigente de obra civil inconclusa</v>
      </c>
      <c r="G17002" s="302"/>
      <c r="H17002" s="302"/>
      <c r="I17002" s="302"/>
      <c r="J17002" s="302"/>
      <c r="K17002" s="303"/>
      <c r="L17002" s="99" t="str">
        <f>IFERROR(IF(VLOOKUP(C16885,'R. PUNTAJES'!$C$14:$R$213,'R. PUNTAJES'!$P$10,0)="","",VLOOKUP(C16885,'R. PUNTAJES'!$C$14:$R$213,'R. PUNTAJES'!$P$10,0)),"")</f>
        <v/>
      </c>
    </row>
    <row r="17003" spans="1:16" ht="7.5" hidden="1" customHeight="1" x14ac:dyDescent="0.3">
      <c r="A17003" s="1" t="str">
        <f>+A16885</f>
        <v>NO</v>
      </c>
      <c r="E17003" s="114"/>
      <c r="F17003" s="45"/>
      <c r="G17003" s="45"/>
      <c r="H17003" s="45"/>
      <c r="I17003" s="45"/>
      <c r="J17003" s="45"/>
      <c r="K17003" s="45"/>
      <c r="L17003" s="48"/>
    </row>
    <row r="17004" spans="1:16" hidden="1" x14ac:dyDescent="0.3">
      <c r="A17004" s="1" t="str">
        <f>+A16885</f>
        <v>NO</v>
      </c>
      <c r="E17004" s="115" t="str">
        <f>+$E$129</f>
        <v>PUNTAJE TOTAL</v>
      </c>
      <c r="F17004" s="116"/>
      <c r="G17004" s="116"/>
      <c r="H17004" s="116"/>
      <c r="I17004" s="116"/>
      <c r="J17004" s="116"/>
      <c r="K17004" s="117"/>
      <c r="L17004" s="118">
        <f>IFERROR(IF(VLOOKUP(C16885,'R. PUNTAJES'!$C$14:$R$213,'R. PUNTAJES'!$H$10,0)="RECHAZO","",SUM(L16984:L17002)),"")</f>
        <v>0</v>
      </c>
    </row>
    <row r="17005" spans="1:16" hidden="1" x14ac:dyDescent="0.3">
      <c r="A17005" s="1" t="str">
        <f>+A16885</f>
        <v>NO</v>
      </c>
      <c r="E17005" s="304" t="str">
        <f>+$E$130</f>
        <v>OBSERVACIONES RESPECTO A PUNTAJES</v>
      </c>
      <c r="F17005" s="305"/>
      <c r="G17005" s="305"/>
      <c r="H17005" s="305"/>
      <c r="I17005" s="305"/>
      <c r="J17005" s="305"/>
      <c r="K17005" s="305"/>
      <c r="L17005" s="305"/>
    </row>
    <row r="17006" spans="1:16" ht="12" hidden="1" customHeight="1" x14ac:dyDescent="0.3">
      <c r="A17006" s="1" t="str">
        <f>+A16885</f>
        <v>NO</v>
      </c>
      <c r="E17006" s="306" t="s">
        <v>124</v>
      </c>
      <c r="F17006" s="305"/>
      <c r="G17006" s="305"/>
      <c r="H17006" s="305"/>
      <c r="I17006" s="305"/>
      <c r="J17006" s="305"/>
      <c r="K17006" s="305"/>
      <c r="L17006" s="305"/>
      <c r="N17006" s="119"/>
      <c r="O17006" s="119"/>
      <c r="P17006" s="120"/>
    </row>
    <row r="17007" spans="1:16" ht="3" hidden="1" customHeight="1" x14ac:dyDescent="0.3">
      <c r="A17007" s="1" t="str">
        <f>+A16886</f>
        <v>NO</v>
      </c>
      <c r="E17007" s="121"/>
      <c r="F17007" s="122"/>
      <c r="G17007" s="122"/>
      <c r="H17007" s="122"/>
      <c r="I17007" s="122"/>
      <c r="J17007" s="122"/>
      <c r="K17007" s="122"/>
      <c r="L17007" s="123"/>
    </row>
    <row r="17008" spans="1:16" hidden="1" x14ac:dyDescent="0.3">
      <c r="A17008" s="1" t="str">
        <f>+IF(OR(C17010=""),"NO",1)</f>
        <v>NO</v>
      </c>
      <c r="E17008" s="346"/>
      <c r="F17008" s="347"/>
      <c r="G17008" s="347"/>
      <c r="H17008" s="347"/>
      <c r="I17008" s="347"/>
      <c r="J17008" s="347"/>
      <c r="K17008" s="347"/>
      <c r="L17008" s="347"/>
    </row>
    <row r="17009" spans="1:12" ht="4.5" hidden="1" customHeight="1" x14ac:dyDescent="0.3">
      <c r="A17009" s="1" t="str">
        <f>+A17010</f>
        <v>NO</v>
      </c>
      <c r="E17009" s="15"/>
      <c r="F17009" s="16"/>
      <c r="G17009" s="16"/>
      <c r="H17009" s="16"/>
      <c r="I17009" s="16"/>
      <c r="J17009" s="16"/>
      <c r="K17009" s="16"/>
      <c r="L17009" s="17"/>
    </row>
    <row r="17010" spans="1:12" ht="15.75" hidden="1" customHeight="1" x14ac:dyDescent="0.3">
      <c r="A17010" s="1" t="str">
        <f>+IF(OR(C17010=""),"NO",1)</f>
        <v>NO</v>
      </c>
      <c r="B17010" s="1">
        <f>1+MAX($B$1:B17009)</f>
        <v>137</v>
      </c>
      <c r="C17010" s="18" t="s">
        <v>124</v>
      </c>
      <c r="E17010" s="19" t="s">
        <v>124</v>
      </c>
      <c r="F17010" s="20"/>
      <c r="G17010" s="20"/>
      <c r="H17010" s="20"/>
      <c r="I17010" s="21"/>
      <c r="J17010" s="20"/>
      <c r="K17010" s="21"/>
      <c r="L17010" s="22"/>
    </row>
    <row r="17011" spans="1:12" hidden="1" x14ac:dyDescent="0.3">
      <c r="A17011" s="1" t="str">
        <f>A17010</f>
        <v>NO</v>
      </c>
      <c r="E17011" s="23" t="str">
        <f>+$E$11</f>
        <v>Integrantes</v>
      </c>
      <c r="F17011" s="24"/>
      <c r="G17011" s="24"/>
      <c r="H17011" s="24"/>
      <c r="I17011" s="24"/>
      <c r="J17011" s="24"/>
      <c r="K17011" s="25" t="str">
        <f>+$K$11</f>
        <v>Nit</v>
      </c>
      <c r="L17011" s="26" t="str">
        <f>+$L$11</f>
        <v>Part.</v>
      </c>
    </row>
    <row r="17012" spans="1:12" hidden="1" x14ac:dyDescent="0.3">
      <c r="A17012" s="1" t="str">
        <f>+A17011</f>
        <v>NO</v>
      </c>
      <c r="C17012" s="1" t="s">
        <v>124</v>
      </c>
      <c r="E17012" s="27" t="s">
        <v>124</v>
      </c>
      <c r="F17012" s="28"/>
      <c r="G17012" s="28"/>
      <c r="H17012" s="28"/>
      <c r="I17012" s="28"/>
      <c r="J17012" s="28"/>
      <c r="K17012" s="29" t="s">
        <v>124</v>
      </c>
      <c r="L17012" s="30" t="s">
        <v>124</v>
      </c>
    </row>
    <row r="17013" spans="1:12" hidden="1" x14ac:dyDescent="0.3">
      <c r="A17013" s="18" t="str">
        <f>+IF(OR(C17013=""),"NO",1)</f>
        <v>NO</v>
      </c>
      <c r="B17013" s="18"/>
      <c r="C17013" s="1" t="s">
        <v>124</v>
      </c>
      <c r="E17013" s="31" t="s">
        <v>124</v>
      </c>
      <c r="F17013" s="32"/>
      <c r="G17013" s="32"/>
      <c r="H17013" s="32"/>
      <c r="I17013" s="32"/>
      <c r="J17013" s="32"/>
      <c r="K17013" s="33" t="s">
        <v>124</v>
      </c>
      <c r="L17013" s="34" t="s">
        <v>124</v>
      </c>
    </row>
    <row r="17014" spans="1:12" hidden="1" x14ac:dyDescent="0.3">
      <c r="A17014" s="18" t="str">
        <f>+IF(OR(C17014=""),"NO",1)</f>
        <v>NO</v>
      </c>
      <c r="B17014" s="18"/>
      <c r="C17014" s="1" t="s">
        <v>124</v>
      </c>
      <c r="E17014" s="31" t="s">
        <v>124</v>
      </c>
      <c r="F17014" s="32"/>
      <c r="G17014" s="32"/>
      <c r="H17014" s="32"/>
      <c r="I17014" s="32"/>
      <c r="J17014" s="32"/>
      <c r="K17014" s="33" t="s">
        <v>124</v>
      </c>
      <c r="L17014" s="34" t="s">
        <v>124</v>
      </c>
    </row>
    <row r="17015" spans="1:12" hidden="1" x14ac:dyDescent="0.3">
      <c r="A17015" s="18" t="str">
        <f>+IF(OR(C17015=""),"NO",1)</f>
        <v>NO</v>
      </c>
      <c r="B17015" s="18"/>
      <c r="C17015" s="1" t="s">
        <v>124</v>
      </c>
      <c r="E17015" s="31" t="s">
        <v>13</v>
      </c>
      <c r="F17015" s="32"/>
      <c r="G17015" s="32"/>
      <c r="H17015" s="32"/>
      <c r="I17015" s="32"/>
      <c r="J17015" s="32"/>
      <c r="K17015" s="33"/>
      <c r="L17015" s="34"/>
    </row>
    <row r="17016" spans="1:12" hidden="1" x14ac:dyDescent="0.3">
      <c r="A17016" s="18" t="str">
        <f>+IF(OR(C17016=""),"NO",1)</f>
        <v>NO</v>
      </c>
      <c r="B17016" s="18"/>
      <c r="C17016" s="1" t="s">
        <v>124</v>
      </c>
      <c r="E17016" s="31" t="s">
        <v>13</v>
      </c>
      <c r="F17016" s="32"/>
      <c r="G17016" s="32"/>
      <c r="H17016" s="32"/>
      <c r="I17016" s="32"/>
      <c r="J17016" s="32"/>
      <c r="K17016" s="33"/>
      <c r="L17016" s="34"/>
    </row>
    <row r="17017" spans="1:12" hidden="1" x14ac:dyDescent="0.3">
      <c r="A17017" s="18" t="str">
        <f>+IF(OR(C17017=""),"NO",1)</f>
        <v>NO</v>
      </c>
      <c r="B17017" s="18"/>
      <c r="C17017" s="1" t="s">
        <v>124</v>
      </c>
      <c r="E17017" s="35" t="s">
        <v>13</v>
      </c>
      <c r="F17017" s="36"/>
      <c r="G17017" s="36"/>
      <c r="H17017" s="36"/>
      <c r="I17017" s="36"/>
      <c r="J17017" s="36"/>
      <c r="K17017" s="37"/>
      <c r="L17017" s="38"/>
    </row>
    <row r="17018" spans="1:12" ht="5.15" hidden="1" customHeight="1" x14ac:dyDescent="0.3">
      <c r="A17018" s="1" t="str">
        <f>+A17010</f>
        <v>NO</v>
      </c>
      <c r="E17018" s="39"/>
      <c r="F17018" s="39"/>
      <c r="G17018" s="39"/>
      <c r="H17018" s="39"/>
      <c r="I17018" s="39"/>
      <c r="J17018" s="39"/>
      <c r="K17018" s="39"/>
      <c r="L17018" s="39"/>
    </row>
    <row r="17019" spans="1:12" ht="15.75" hidden="1" customHeight="1" x14ac:dyDescent="0.3">
      <c r="A17019" s="1" t="str">
        <f>+A17010</f>
        <v>NO</v>
      </c>
      <c r="E17019" s="40" t="str">
        <f>+$E$19</f>
        <v>RESULTADO DE EVALUACIÓN TÉCNICA</v>
      </c>
      <c r="F17019" s="41"/>
      <c r="G17019" s="41"/>
      <c r="H17019" s="41"/>
      <c r="I17019" s="41"/>
      <c r="J17019" s="41"/>
      <c r="K17019" s="41"/>
      <c r="L17019" s="42"/>
    </row>
    <row r="17020" spans="1:12" hidden="1" x14ac:dyDescent="0.3">
      <c r="A17020" s="1" t="str">
        <f>+A17010</f>
        <v>NO</v>
      </c>
      <c r="E17020" s="43"/>
      <c r="F17020" s="44" t="str">
        <f>+$F$20</f>
        <v>Experiencia</v>
      </c>
      <c r="G17020" s="45"/>
      <c r="H17020" s="45"/>
      <c r="I17020" s="45"/>
      <c r="J17020" s="45"/>
      <c r="K17020" s="46"/>
      <c r="L17020" s="47" t="s">
        <v>124</v>
      </c>
    </row>
    <row r="17021" spans="1:12" hidden="1" x14ac:dyDescent="0.3">
      <c r="A17021" s="1" t="str">
        <f>+A17010</f>
        <v>NO</v>
      </c>
      <c r="E17021" s="348" t="str">
        <f>+$E$21</f>
        <v>OBSERVACIONES RESPECTO A LA EVALUACIÓN DE EXPERIENCIA</v>
      </c>
      <c r="F17021" s="308"/>
      <c r="G17021" s="308"/>
      <c r="H17021" s="308"/>
      <c r="I17021" s="308"/>
      <c r="J17021" s="308"/>
      <c r="K17021" s="308"/>
      <c r="L17021" s="349"/>
    </row>
    <row r="17022" spans="1:12" hidden="1" x14ac:dyDescent="0.3">
      <c r="A17022" s="1" t="str">
        <f>+A17010</f>
        <v>NO</v>
      </c>
      <c r="E17022" s="350" t="s">
        <v>124</v>
      </c>
      <c r="F17022" s="351"/>
      <c r="G17022" s="351"/>
      <c r="H17022" s="351"/>
      <c r="I17022" s="351"/>
      <c r="J17022" s="351"/>
      <c r="K17022" s="351"/>
      <c r="L17022" s="352"/>
    </row>
    <row r="17023" spans="1:12" ht="5.15" hidden="1" customHeight="1" x14ac:dyDescent="0.3">
      <c r="A17023" s="1" t="str">
        <f>+A17010</f>
        <v>NO</v>
      </c>
      <c r="E17023" s="39"/>
      <c r="F17023" s="39"/>
      <c r="G17023" s="39"/>
      <c r="H17023" s="39"/>
      <c r="I17023" s="39"/>
      <c r="J17023" s="39"/>
      <c r="K17023" s="39"/>
      <c r="L17023" s="39"/>
    </row>
    <row r="17024" spans="1:12" ht="12.75" hidden="1" customHeight="1" x14ac:dyDescent="0.3">
      <c r="A17024" s="1" t="str">
        <f>+A17010</f>
        <v>NO</v>
      </c>
      <c r="E17024" s="40" t="str">
        <f>+$E$24</f>
        <v>EXPERIENCIA HABILITANTE: CONTRATOS PRESENTADOS</v>
      </c>
      <c r="F17024" s="41"/>
      <c r="G17024" s="41"/>
      <c r="H17024" s="41"/>
      <c r="I17024" s="41"/>
      <c r="J17024" s="41"/>
      <c r="K17024" s="41"/>
      <c r="L17024" s="42"/>
    </row>
    <row r="17025" spans="1:12" ht="8.5" hidden="1" customHeight="1" x14ac:dyDescent="0.3">
      <c r="A17025" s="1" t="str">
        <f>+A17010</f>
        <v>NO</v>
      </c>
      <c r="E17025" s="49"/>
      <c r="F17025" s="50"/>
      <c r="G17025" s="51"/>
      <c r="H17025" s="51"/>
      <c r="I17025" s="51"/>
      <c r="J17025" s="51"/>
      <c r="K17025" s="51"/>
      <c r="L17025" s="52"/>
    </row>
    <row r="17026" spans="1:12" hidden="1" x14ac:dyDescent="0.3">
      <c r="A17026" s="18" t="str">
        <f>+IF(OR(C17026=""),"NO",1)</f>
        <v>NO</v>
      </c>
      <c r="B17026" s="18"/>
      <c r="C17026" s="1" t="s">
        <v>124</v>
      </c>
      <c r="E17026" s="329">
        <v>1</v>
      </c>
      <c r="F17026" s="53" t="str">
        <f>+$F$26</f>
        <v>OBJETO</v>
      </c>
      <c r="G17026" s="332" t="s">
        <v>124</v>
      </c>
      <c r="H17026" s="333"/>
      <c r="I17026" s="333"/>
      <c r="J17026" s="333"/>
      <c r="K17026" s="333"/>
      <c r="L17026" s="334"/>
    </row>
    <row r="17027" spans="1:12" hidden="1" x14ac:dyDescent="0.3">
      <c r="A17027" s="18" t="str">
        <f>+IF(OR(C17026=""),"NO",1)</f>
        <v>NO</v>
      </c>
      <c r="B17027" s="18"/>
      <c r="E17027" s="330"/>
      <c r="F17027" s="54" t="str">
        <f>+$F$27</f>
        <v>CONTRATANTE</v>
      </c>
      <c r="G17027" s="335" t="s">
        <v>124</v>
      </c>
      <c r="H17027" s="310"/>
      <c r="I17027" s="310"/>
      <c r="J17027" s="310"/>
      <c r="K17027" s="310"/>
      <c r="L17027" s="336"/>
    </row>
    <row r="17028" spans="1:12" hidden="1" x14ac:dyDescent="0.3">
      <c r="A17028" s="18" t="str">
        <f>+IF(OR(C17026=""),"NO",1)</f>
        <v>NO</v>
      </c>
      <c r="B17028" s="18"/>
      <c r="E17028" s="330"/>
      <c r="F17028" s="54" t="str">
        <f>+$F$28</f>
        <v>APORTANTE</v>
      </c>
      <c r="G17028" s="337" t="s">
        <v>124</v>
      </c>
      <c r="H17028" s="338"/>
      <c r="I17028" s="338"/>
      <c r="J17028" s="338"/>
      <c r="K17028" s="338"/>
      <c r="L17028" s="339"/>
    </row>
    <row r="17029" spans="1:12" hidden="1" x14ac:dyDescent="0.3">
      <c r="A17029" s="18" t="str">
        <f>+IF(OR(C17026=""),"NO",1)</f>
        <v>NO</v>
      </c>
      <c r="B17029" s="18"/>
      <c r="E17029" s="330"/>
      <c r="F17029" s="54" t="str">
        <f>+$F$29</f>
        <v>VALOR /SMMLV)</v>
      </c>
      <c r="G17029" s="55" t="s">
        <v>124</v>
      </c>
      <c r="H17029" s="56" t="str">
        <f>+$H$29</f>
        <v>% PART..</v>
      </c>
      <c r="I17029" s="57" t="s">
        <v>124</v>
      </c>
      <c r="J17029" s="58" t="str">
        <f>+$J$29</f>
        <v>VALOR ACREDITADO</v>
      </c>
      <c r="K17029" s="59"/>
      <c r="L17029" s="47" t="s">
        <v>124</v>
      </c>
    </row>
    <row r="17030" spans="1:12" hidden="1" x14ac:dyDescent="0.3">
      <c r="A17030" s="18" t="str">
        <f>+IF(OR(C17026=""),"NO",1)</f>
        <v>NO</v>
      </c>
      <c r="B17030" s="18"/>
      <c r="E17030" s="330"/>
      <c r="F17030" s="60" t="str">
        <f>+$F$30</f>
        <v>EXPERIENCIA APORTADA</v>
      </c>
      <c r="G17030" s="340" t="s">
        <v>124</v>
      </c>
      <c r="H17030" s="341"/>
      <c r="I17030" s="341"/>
      <c r="J17030" s="341"/>
      <c r="K17030" s="341"/>
      <c r="L17030" s="342"/>
    </row>
    <row r="17031" spans="1:12" hidden="1" x14ac:dyDescent="0.3">
      <c r="A17031" s="18" t="str">
        <f>+IF(OR(C17026=""),"NO",1)</f>
        <v>NO</v>
      </c>
      <c r="B17031" s="18"/>
      <c r="E17031" s="331"/>
      <c r="F17031" s="62" t="str">
        <f>+$F$31</f>
        <v>OBSERVACIÓN</v>
      </c>
      <c r="G17031" s="343" t="s">
        <v>124</v>
      </c>
      <c r="H17031" s="344"/>
      <c r="I17031" s="344"/>
      <c r="J17031" s="344"/>
      <c r="K17031" s="344"/>
      <c r="L17031" s="345"/>
    </row>
    <row r="17032" spans="1:12" ht="8.5" hidden="1" customHeight="1" x14ac:dyDescent="0.3">
      <c r="A17032" s="18" t="str">
        <f>+IF(OR(C17026=""),"NO",1)</f>
        <v>NO</v>
      </c>
      <c r="B17032" s="18"/>
      <c r="E17032" s="49"/>
      <c r="F17032" s="50"/>
      <c r="G17032" s="51"/>
      <c r="H17032" s="51"/>
      <c r="I17032" s="51"/>
      <c r="J17032" s="51"/>
      <c r="K17032" s="51"/>
      <c r="L17032" s="52"/>
    </row>
    <row r="17033" spans="1:12" hidden="1" x14ac:dyDescent="0.3">
      <c r="A17033" s="18" t="str">
        <f t="shared" ref="A17033" si="5712">+IF(OR(C17033=""),"NO",1)</f>
        <v>NO</v>
      </c>
      <c r="B17033" s="18"/>
      <c r="C17033" s="1" t="s">
        <v>124</v>
      </c>
      <c r="E17033" s="329">
        <v>2</v>
      </c>
      <c r="F17033" s="53" t="str">
        <f>+$F$26</f>
        <v>OBJETO</v>
      </c>
      <c r="G17033" s="332" t="s">
        <v>124</v>
      </c>
      <c r="H17033" s="333"/>
      <c r="I17033" s="333"/>
      <c r="J17033" s="333"/>
      <c r="K17033" s="333"/>
      <c r="L17033" s="334"/>
    </row>
    <row r="17034" spans="1:12" hidden="1" x14ac:dyDescent="0.3">
      <c r="A17034" s="18" t="str">
        <f t="shared" ref="A17034" si="5713">+IF(OR(C17033=""),"NO",1)</f>
        <v>NO</v>
      </c>
      <c r="B17034" s="18"/>
      <c r="E17034" s="330"/>
      <c r="F17034" s="54" t="str">
        <f>+$F$27</f>
        <v>CONTRATANTE</v>
      </c>
      <c r="G17034" s="335" t="s">
        <v>124</v>
      </c>
      <c r="H17034" s="310"/>
      <c r="I17034" s="310"/>
      <c r="J17034" s="310"/>
      <c r="K17034" s="310"/>
      <c r="L17034" s="336"/>
    </row>
    <row r="17035" spans="1:12" hidden="1" x14ac:dyDescent="0.3">
      <c r="A17035" s="18" t="str">
        <f t="shared" ref="A17035" si="5714">+IF(OR(C17033=""),"NO",1)</f>
        <v>NO</v>
      </c>
      <c r="B17035" s="18"/>
      <c r="E17035" s="330"/>
      <c r="F17035" s="54" t="str">
        <f>+$F$28</f>
        <v>APORTANTE</v>
      </c>
      <c r="G17035" s="337" t="s">
        <v>124</v>
      </c>
      <c r="H17035" s="338"/>
      <c r="I17035" s="338"/>
      <c r="J17035" s="338"/>
      <c r="K17035" s="338"/>
      <c r="L17035" s="339"/>
    </row>
    <row r="17036" spans="1:12" hidden="1" x14ac:dyDescent="0.3">
      <c r="A17036" s="18" t="str">
        <f t="shared" ref="A17036" si="5715">+IF(OR(C17033=""),"NO",1)</f>
        <v>NO</v>
      </c>
      <c r="B17036" s="18"/>
      <c r="E17036" s="330"/>
      <c r="F17036" s="54" t="str">
        <f>+$F$29</f>
        <v>VALOR /SMMLV)</v>
      </c>
      <c r="G17036" s="55" t="s">
        <v>124</v>
      </c>
      <c r="H17036" s="56" t="str">
        <f>+$H$29</f>
        <v>% PART..</v>
      </c>
      <c r="I17036" s="57" t="s">
        <v>124</v>
      </c>
      <c r="J17036" s="58" t="str">
        <f>+$J$29</f>
        <v>VALOR ACREDITADO</v>
      </c>
      <c r="K17036" s="59"/>
      <c r="L17036" s="47" t="s">
        <v>124</v>
      </c>
    </row>
    <row r="17037" spans="1:12" hidden="1" x14ac:dyDescent="0.3">
      <c r="A17037" s="18" t="str">
        <f t="shared" ref="A17037" si="5716">+IF(OR(C17033=""),"NO",1)</f>
        <v>NO</v>
      </c>
      <c r="B17037" s="18"/>
      <c r="E17037" s="330"/>
      <c r="F17037" s="60" t="str">
        <f>+$F$30</f>
        <v>EXPERIENCIA APORTADA</v>
      </c>
      <c r="G17037" s="340" t="s">
        <v>124</v>
      </c>
      <c r="H17037" s="341"/>
      <c r="I17037" s="341"/>
      <c r="J17037" s="341"/>
      <c r="K17037" s="341"/>
      <c r="L17037" s="342"/>
    </row>
    <row r="17038" spans="1:12" hidden="1" x14ac:dyDescent="0.3">
      <c r="A17038" s="18" t="str">
        <f t="shared" ref="A17038" si="5717">+IF(OR(C17033=""),"NO",1)</f>
        <v>NO</v>
      </c>
      <c r="B17038" s="18"/>
      <c r="E17038" s="331"/>
      <c r="F17038" s="62" t="str">
        <f>+$F$31</f>
        <v>OBSERVACIÓN</v>
      </c>
      <c r="G17038" s="343" t="s">
        <v>124</v>
      </c>
      <c r="H17038" s="344"/>
      <c r="I17038" s="344"/>
      <c r="J17038" s="344"/>
      <c r="K17038" s="344"/>
      <c r="L17038" s="345"/>
    </row>
    <row r="17039" spans="1:12" ht="8.5" hidden="1" customHeight="1" x14ac:dyDescent="0.3">
      <c r="A17039" s="18" t="str">
        <f t="shared" ref="A17039" si="5718">+IF(OR(C17033=""),"NO",1)</f>
        <v>NO</v>
      </c>
      <c r="B17039" s="18"/>
      <c r="E17039" s="49"/>
      <c r="F17039" s="50"/>
      <c r="G17039" s="51"/>
      <c r="H17039" s="51"/>
      <c r="I17039" s="51"/>
      <c r="J17039" s="51"/>
      <c r="K17039" s="51"/>
      <c r="L17039" s="52"/>
    </row>
    <row r="17040" spans="1:12" hidden="1" x14ac:dyDescent="0.3">
      <c r="A17040" s="18" t="str">
        <f t="shared" ref="A17040" si="5719">+IF(OR(C17040=""),"NO",1)</f>
        <v>NO</v>
      </c>
      <c r="B17040" s="18"/>
      <c r="C17040" s="1" t="s">
        <v>124</v>
      </c>
      <c r="E17040" s="329">
        <v>3</v>
      </c>
      <c r="F17040" s="53" t="str">
        <f>+$F$26</f>
        <v>OBJETO</v>
      </c>
      <c r="G17040" s="332" t="s">
        <v>124</v>
      </c>
      <c r="H17040" s="333"/>
      <c r="I17040" s="333"/>
      <c r="J17040" s="333"/>
      <c r="K17040" s="333"/>
      <c r="L17040" s="334"/>
    </row>
    <row r="17041" spans="1:12" hidden="1" x14ac:dyDescent="0.3">
      <c r="A17041" s="18" t="str">
        <f t="shared" ref="A17041" si="5720">+IF(OR(C17040=""),"NO",1)</f>
        <v>NO</v>
      </c>
      <c r="B17041" s="18"/>
      <c r="E17041" s="330"/>
      <c r="F17041" s="54" t="str">
        <f>+$F$27</f>
        <v>CONTRATANTE</v>
      </c>
      <c r="G17041" s="335" t="s">
        <v>124</v>
      </c>
      <c r="H17041" s="310"/>
      <c r="I17041" s="310"/>
      <c r="J17041" s="310"/>
      <c r="K17041" s="310"/>
      <c r="L17041" s="336"/>
    </row>
    <row r="17042" spans="1:12" hidden="1" x14ac:dyDescent="0.3">
      <c r="A17042" s="18" t="str">
        <f t="shared" ref="A17042" si="5721">+IF(OR(C17040=""),"NO",1)</f>
        <v>NO</v>
      </c>
      <c r="B17042" s="18"/>
      <c r="E17042" s="330"/>
      <c r="F17042" s="54" t="str">
        <f>+$F$28</f>
        <v>APORTANTE</v>
      </c>
      <c r="G17042" s="337" t="s">
        <v>124</v>
      </c>
      <c r="H17042" s="338"/>
      <c r="I17042" s="338"/>
      <c r="J17042" s="338"/>
      <c r="K17042" s="338"/>
      <c r="L17042" s="339"/>
    </row>
    <row r="17043" spans="1:12" hidden="1" x14ac:dyDescent="0.3">
      <c r="A17043" s="18" t="str">
        <f t="shared" ref="A17043" si="5722">+IF(OR(C17040=""),"NO",1)</f>
        <v>NO</v>
      </c>
      <c r="B17043" s="18"/>
      <c r="E17043" s="330"/>
      <c r="F17043" s="54" t="str">
        <f>+$F$29</f>
        <v>VALOR /SMMLV)</v>
      </c>
      <c r="G17043" s="55" t="s">
        <v>124</v>
      </c>
      <c r="H17043" s="56" t="str">
        <f>+$H$29</f>
        <v>% PART..</v>
      </c>
      <c r="I17043" s="57" t="s">
        <v>124</v>
      </c>
      <c r="J17043" s="58" t="str">
        <f>+$J$29</f>
        <v>VALOR ACREDITADO</v>
      </c>
      <c r="K17043" s="59"/>
      <c r="L17043" s="47" t="s">
        <v>124</v>
      </c>
    </row>
    <row r="17044" spans="1:12" hidden="1" x14ac:dyDescent="0.3">
      <c r="A17044" s="18" t="str">
        <f t="shared" ref="A17044" si="5723">+IF(OR(C17040=""),"NO",1)</f>
        <v>NO</v>
      </c>
      <c r="B17044" s="18"/>
      <c r="E17044" s="330"/>
      <c r="F17044" s="60" t="str">
        <f>+$F$30</f>
        <v>EXPERIENCIA APORTADA</v>
      </c>
      <c r="G17044" s="340" t="s">
        <v>124</v>
      </c>
      <c r="H17044" s="341"/>
      <c r="I17044" s="341"/>
      <c r="J17044" s="341"/>
      <c r="K17044" s="341"/>
      <c r="L17044" s="342"/>
    </row>
    <row r="17045" spans="1:12" hidden="1" x14ac:dyDescent="0.3">
      <c r="A17045" s="18" t="str">
        <f t="shared" ref="A17045" si="5724">+IF(OR(C17040=""),"NO",1)</f>
        <v>NO</v>
      </c>
      <c r="B17045" s="18"/>
      <c r="E17045" s="331"/>
      <c r="F17045" s="62" t="str">
        <f>+$F$31</f>
        <v>OBSERVACIÓN</v>
      </c>
      <c r="G17045" s="343" t="s">
        <v>124</v>
      </c>
      <c r="H17045" s="344"/>
      <c r="I17045" s="344"/>
      <c r="J17045" s="344"/>
      <c r="K17045" s="344"/>
      <c r="L17045" s="345"/>
    </row>
    <row r="17046" spans="1:12" ht="8.5" hidden="1" customHeight="1" x14ac:dyDescent="0.3">
      <c r="A17046" s="18" t="str">
        <f t="shared" ref="A17046" si="5725">+IF(OR(C17040=""),"NO",1)</f>
        <v>NO</v>
      </c>
      <c r="B17046" s="18"/>
      <c r="E17046" s="49"/>
      <c r="F17046" s="50"/>
      <c r="G17046" s="51"/>
      <c r="H17046" s="51"/>
      <c r="I17046" s="51"/>
      <c r="J17046" s="51"/>
      <c r="K17046" s="51"/>
      <c r="L17046" s="52"/>
    </row>
    <row r="17047" spans="1:12" hidden="1" x14ac:dyDescent="0.3">
      <c r="A17047" s="18" t="str">
        <f t="shared" ref="A17047" si="5726">+IF(OR(C17047=""),"NO",1)</f>
        <v>NO</v>
      </c>
      <c r="B17047" s="18"/>
      <c r="C17047" s="1" t="s">
        <v>124</v>
      </c>
      <c r="E17047" s="329">
        <v>4</v>
      </c>
      <c r="F17047" s="53" t="str">
        <f>+$F$26</f>
        <v>OBJETO</v>
      </c>
      <c r="G17047" s="332" t="s">
        <v>124</v>
      </c>
      <c r="H17047" s="333"/>
      <c r="I17047" s="333"/>
      <c r="J17047" s="333"/>
      <c r="K17047" s="333"/>
      <c r="L17047" s="334"/>
    </row>
    <row r="17048" spans="1:12" hidden="1" x14ac:dyDescent="0.3">
      <c r="A17048" s="18" t="str">
        <f t="shared" ref="A17048" si="5727">+IF(OR(C17047=""),"NO",1)</f>
        <v>NO</v>
      </c>
      <c r="B17048" s="18"/>
      <c r="E17048" s="330"/>
      <c r="F17048" s="54" t="str">
        <f>+$F$27</f>
        <v>CONTRATANTE</v>
      </c>
      <c r="G17048" s="335" t="s">
        <v>124</v>
      </c>
      <c r="H17048" s="310"/>
      <c r="I17048" s="310"/>
      <c r="J17048" s="310"/>
      <c r="K17048" s="310"/>
      <c r="L17048" s="336"/>
    </row>
    <row r="17049" spans="1:12" hidden="1" x14ac:dyDescent="0.3">
      <c r="A17049" s="18" t="str">
        <f t="shared" ref="A17049" si="5728">+IF(OR(C17047=""),"NO",1)</f>
        <v>NO</v>
      </c>
      <c r="B17049" s="18"/>
      <c r="E17049" s="330"/>
      <c r="F17049" s="54" t="str">
        <f>+$F$28</f>
        <v>APORTANTE</v>
      </c>
      <c r="G17049" s="337" t="s">
        <v>124</v>
      </c>
      <c r="H17049" s="338"/>
      <c r="I17049" s="338"/>
      <c r="J17049" s="338"/>
      <c r="K17049" s="338"/>
      <c r="L17049" s="339"/>
    </row>
    <row r="17050" spans="1:12" hidden="1" x14ac:dyDescent="0.3">
      <c r="A17050" s="18" t="str">
        <f t="shared" ref="A17050" si="5729">+IF(OR(C17047=""),"NO",1)</f>
        <v>NO</v>
      </c>
      <c r="B17050" s="18"/>
      <c r="E17050" s="330"/>
      <c r="F17050" s="54" t="str">
        <f>+$F$29</f>
        <v>VALOR /SMMLV)</v>
      </c>
      <c r="G17050" s="55" t="s">
        <v>124</v>
      </c>
      <c r="H17050" s="56" t="str">
        <f>+$H$29</f>
        <v>% PART..</v>
      </c>
      <c r="I17050" s="57" t="s">
        <v>124</v>
      </c>
      <c r="J17050" s="58" t="str">
        <f>+$J$29</f>
        <v>VALOR ACREDITADO</v>
      </c>
      <c r="K17050" s="59"/>
      <c r="L17050" s="47" t="s">
        <v>124</v>
      </c>
    </row>
    <row r="17051" spans="1:12" hidden="1" x14ac:dyDescent="0.3">
      <c r="A17051" s="18" t="str">
        <f t="shared" ref="A17051" si="5730">+IF(OR(C17047=""),"NO",1)</f>
        <v>NO</v>
      </c>
      <c r="B17051" s="18"/>
      <c r="E17051" s="330"/>
      <c r="F17051" s="60" t="str">
        <f>+$F$30</f>
        <v>EXPERIENCIA APORTADA</v>
      </c>
      <c r="G17051" s="340" t="s">
        <v>124</v>
      </c>
      <c r="H17051" s="341"/>
      <c r="I17051" s="341"/>
      <c r="J17051" s="341"/>
      <c r="K17051" s="341"/>
      <c r="L17051" s="342"/>
    </row>
    <row r="17052" spans="1:12" hidden="1" x14ac:dyDescent="0.3">
      <c r="A17052" s="18" t="str">
        <f t="shared" ref="A17052" si="5731">+IF(OR(C17047=""),"NO",1)</f>
        <v>NO</v>
      </c>
      <c r="B17052" s="18"/>
      <c r="E17052" s="331"/>
      <c r="F17052" s="62" t="str">
        <f>+$F$31</f>
        <v>OBSERVACIÓN</v>
      </c>
      <c r="G17052" s="343" t="s">
        <v>124</v>
      </c>
      <c r="H17052" s="344"/>
      <c r="I17052" s="344"/>
      <c r="J17052" s="344"/>
      <c r="K17052" s="344"/>
      <c r="L17052" s="345"/>
    </row>
    <row r="17053" spans="1:12" ht="8.5" hidden="1" customHeight="1" x14ac:dyDescent="0.3">
      <c r="A17053" s="18" t="str">
        <f t="shared" ref="A17053" si="5732">+IF(OR(C17047=""),"NO",1)</f>
        <v>NO</v>
      </c>
      <c r="B17053" s="18"/>
      <c r="E17053" s="49"/>
      <c r="F17053" s="50"/>
      <c r="G17053" s="51"/>
      <c r="H17053" s="51"/>
      <c r="I17053" s="51"/>
      <c r="J17053" s="51"/>
      <c r="K17053" s="51"/>
      <c r="L17053" s="52"/>
    </row>
    <row r="17054" spans="1:12" hidden="1" x14ac:dyDescent="0.3">
      <c r="A17054" s="18" t="str">
        <f t="shared" ref="A17054" si="5733">+IF(OR(C17054=""),"NO",1)</f>
        <v>NO</v>
      </c>
      <c r="B17054" s="18"/>
      <c r="C17054" s="1" t="s">
        <v>124</v>
      </c>
      <c r="E17054" s="329">
        <v>5</v>
      </c>
      <c r="F17054" s="53" t="str">
        <f>+$F$26</f>
        <v>OBJETO</v>
      </c>
      <c r="G17054" s="332" t="s">
        <v>124</v>
      </c>
      <c r="H17054" s="333"/>
      <c r="I17054" s="333"/>
      <c r="J17054" s="333"/>
      <c r="K17054" s="333"/>
      <c r="L17054" s="334"/>
    </row>
    <row r="17055" spans="1:12" hidden="1" x14ac:dyDescent="0.3">
      <c r="A17055" s="18" t="str">
        <f t="shared" ref="A17055" si="5734">+IF(OR(C17054=""),"NO",1)</f>
        <v>NO</v>
      </c>
      <c r="B17055" s="18"/>
      <c r="E17055" s="330"/>
      <c r="F17055" s="54" t="str">
        <f>+$F$27</f>
        <v>CONTRATANTE</v>
      </c>
      <c r="G17055" s="335" t="s">
        <v>124</v>
      </c>
      <c r="H17055" s="310"/>
      <c r="I17055" s="310"/>
      <c r="J17055" s="310"/>
      <c r="K17055" s="310"/>
      <c r="L17055" s="336"/>
    </row>
    <row r="17056" spans="1:12" hidden="1" x14ac:dyDescent="0.3">
      <c r="A17056" s="18" t="str">
        <f t="shared" ref="A17056" si="5735">+IF(OR(C17054=""),"NO",1)</f>
        <v>NO</v>
      </c>
      <c r="B17056" s="18"/>
      <c r="E17056" s="330"/>
      <c r="F17056" s="54" t="str">
        <f>+$F$28</f>
        <v>APORTANTE</v>
      </c>
      <c r="G17056" s="337" t="s">
        <v>124</v>
      </c>
      <c r="H17056" s="338"/>
      <c r="I17056" s="338"/>
      <c r="J17056" s="338"/>
      <c r="K17056" s="338"/>
      <c r="L17056" s="339"/>
    </row>
    <row r="17057" spans="1:12" hidden="1" x14ac:dyDescent="0.3">
      <c r="A17057" s="18" t="str">
        <f t="shared" ref="A17057" si="5736">+IF(OR(C17054=""),"NO",1)</f>
        <v>NO</v>
      </c>
      <c r="B17057" s="18"/>
      <c r="E17057" s="330"/>
      <c r="F17057" s="54" t="str">
        <f>+$F$29</f>
        <v>VALOR /SMMLV)</v>
      </c>
      <c r="G17057" s="55" t="s">
        <v>124</v>
      </c>
      <c r="H17057" s="56" t="str">
        <f>+$H$29</f>
        <v>% PART..</v>
      </c>
      <c r="I17057" s="57" t="s">
        <v>124</v>
      </c>
      <c r="J17057" s="58" t="str">
        <f>+$J$29</f>
        <v>VALOR ACREDITADO</v>
      </c>
      <c r="K17057" s="59"/>
      <c r="L17057" s="47" t="s">
        <v>124</v>
      </c>
    </row>
    <row r="17058" spans="1:12" hidden="1" x14ac:dyDescent="0.3">
      <c r="A17058" s="18" t="str">
        <f t="shared" ref="A17058" si="5737">+IF(OR(C17054=""),"NO",1)</f>
        <v>NO</v>
      </c>
      <c r="B17058" s="18"/>
      <c r="E17058" s="330"/>
      <c r="F17058" s="60" t="str">
        <f>+$F$30</f>
        <v>EXPERIENCIA APORTADA</v>
      </c>
      <c r="G17058" s="340" t="s">
        <v>124</v>
      </c>
      <c r="H17058" s="341"/>
      <c r="I17058" s="341"/>
      <c r="J17058" s="341"/>
      <c r="K17058" s="341"/>
      <c r="L17058" s="342"/>
    </row>
    <row r="17059" spans="1:12" hidden="1" x14ac:dyDescent="0.3">
      <c r="A17059" s="18" t="str">
        <f t="shared" ref="A17059" si="5738">+IF(OR(C17054=""),"NO",1)</f>
        <v>NO</v>
      </c>
      <c r="B17059" s="18"/>
      <c r="E17059" s="331"/>
      <c r="F17059" s="62" t="str">
        <f>+$F$31</f>
        <v>OBSERVACIÓN</v>
      </c>
      <c r="G17059" s="343" t="s">
        <v>124</v>
      </c>
      <c r="H17059" s="344"/>
      <c r="I17059" s="344"/>
      <c r="J17059" s="344"/>
      <c r="K17059" s="344"/>
      <c r="L17059" s="345"/>
    </row>
    <row r="17060" spans="1:12" ht="8.5" hidden="1" customHeight="1" x14ac:dyDescent="0.3">
      <c r="A17060" s="18" t="str">
        <f t="shared" ref="A17060" si="5739">+IF(OR(C17054=""),"NO",1)</f>
        <v>NO</v>
      </c>
      <c r="B17060" s="18"/>
      <c r="E17060" s="49"/>
      <c r="F17060" s="50"/>
      <c r="G17060" s="51"/>
      <c r="H17060" s="51"/>
      <c r="I17060" s="51"/>
      <c r="J17060" s="51"/>
      <c r="K17060" s="51"/>
      <c r="L17060" s="52"/>
    </row>
    <row r="17061" spans="1:12" hidden="1" x14ac:dyDescent="0.3">
      <c r="A17061" s="18" t="str">
        <f t="shared" ref="A17061" si="5740">+IF(OR(C17061=""),"NO",1)</f>
        <v>NO</v>
      </c>
      <c r="B17061" s="18"/>
      <c r="C17061" s="1" t="s">
        <v>124</v>
      </c>
      <c r="E17061" s="329">
        <v>6</v>
      </c>
      <c r="F17061" s="53" t="str">
        <f>+$F$26</f>
        <v>OBJETO</v>
      </c>
      <c r="G17061" s="332" t="s">
        <v>124</v>
      </c>
      <c r="H17061" s="333"/>
      <c r="I17061" s="333"/>
      <c r="J17061" s="333"/>
      <c r="K17061" s="333"/>
      <c r="L17061" s="334"/>
    </row>
    <row r="17062" spans="1:12" hidden="1" x14ac:dyDescent="0.3">
      <c r="A17062" s="18" t="str">
        <f t="shared" ref="A17062" si="5741">+IF(OR(C17061=""),"NO",1)</f>
        <v>NO</v>
      </c>
      <c r="B17062" s="18"/>
      <c r="E17062" s="330"/>
      <c r="F17062" s="54" t="str">
        <f>+$F$27</f>
        <v>CONTRATANTE</v>
      </c>
      <c r="G17062" s="335" t="s">
        <v>124</v>
      </c>
      <c r="H17062" s="310"/>
      <c r="I17062" s="310"/>
      <c r="J17062" s="310"/>
      <c r="K17062" s="310"/>
      <c r="L17062" s="336"/>
    </row>
    <row r="17063" spans="1:12" hidden="1" x14ac:dyDescent="0.3">
      <c r="A17063" s="18" t="str">
        <f t="shared" ref="A17063" si="5742">+IF(OR(C17061=""),"NO",1)</f>
        <v>NO</v>
      </c>
      <c r="B17063" s="18"/>
      <c r="E17063" s="330"/>
      <c r="F17063" s="54" t="str">
        <f>+$F$28</f>
        <v>APORTANTE</v>
      </c>
      <c r="G17063" s="337" t="s">
        <v>124</v>
      </c>
      <c r="H17063" s="338"/>
      <c r="I17063" s="338"/>
      <c r="J17063" s="338"/>
      <c r="K17063" s="338"/>
      <c r="L17063" s="339"/>
    </row>
    <row r="17064" spans="1:12" hidden="1" x14ac:dyDescent="0.3">
      <c r="A17064" s="18" t="str">
        <f t="shared" ref="A17064" si="5743">+IF(OR(C17061=""),"NO",1)</f>
        <v>NO</v>
      </c>
      <c r="B17064" s="18"/>
      <c r="E17064" s="330"/>
      <c r="F17064" s="54" t="str">
        <f>+$F$29</f>
        <v>VALOR /SMMLV)</v>
      </c>
      <c r="G17064" s="55" t="s">
        <v>124</v>
      </c>
      <c r="H17064" s="56" t="str">
        <f>+$H$29</f>
        <v>% PART..</v>
      </c>
      <c r="I17064" s="57" t="s">
        <v>124</v>
      </c>
      <c r="J17064" s="58" t="str">
        <f>+$J$29</f>
        <v>VALOR ACREDITADO</v>
      </c>
      <c r="K17064" s="59"/>
      <c r="L17064" s="47" t="s">
        <v>124</v>
      </c>
    </row>
    <row r="17065" spans="1:12" hidden="1" x14ac:dyDescent="0.3">
      <c r="A17065" s="18" t="str">
        <f t="shared" ref="A17065" si="5744">+IF(OR(C17061=""),"NO",1)</f>
        <v>NO</v>
      </c>
      <c r="B17065" s="18"/>
      <c r="E17065" s="330"/>
      <c r="F17065" s="60" t="str">
        <f>+$F$30</f>
        <v>EXPERIENCIA APORTADA</v>
      </c>
      <c r="G17065" s="340" t="s">
        <v>124</v>
      </c>
      <c r="H17065" s="341"/>
      <c r="I17065" s="341"/>
      <c r="J17065" s="341"/>
      <c r="K17065" s="341"/>
      <c r="L17065" s="342"/>
    </row>
    <row r="17066" spans="1:12" hidden="1" x14ac:dyDescent="0.3">
      <c r="A17066" s="18" t="str">
        <f t="shared" ref="A17066" si="5745">+IF(OR(C17061=""),"NO",1)</f>
        <v>NO</v>
      </c>
      <c r="B17066" s="18"/>
      <c r="E17066" s="331"/>
      <c r="F17066" s="62" t="str">
        <f>+$F$31</f>
        <v>OBSERVACIÓN</v>
      </c>
      <c r="G17066" s="343" t="s">
        <v>124</v>
      </c>
      <c r="H17066" s="344"/>
      <c r="I17066" s="344"/>
      <c r="J17066" s="344"/>
      <c r="K17066" s="344"/>
      <c r="L17066" s="345"/>
    </row>
    <row r="17067" spans="1:12" ht="8.5" hidden="1" customHeight="1" x14ac:dyDescent="0.3">
      <c r="A17067" s="18" t="str">
        <f t="shared" ref="A17067" si="5746">+IF(OR(C17061=""),"NO",1)</f>
        <v>NO</v>
      </c>
      <c r="B17067" s="18"/>
      <c r="E17067" s="49"/>
      <c r="F17067" s="50"/>
      <c r="G17067" s="51"/>
      <c r="H17067" s="51"/>
      <c r="I17067" s="51"/>
      <c r="J17067" s="51"/>
      <c r="K17067" s="51"/>
      <c r="L17067" s="52"/>
    </row>
    <row r="17068" spans="1:12" hidden="1" x14ac:dyDescent="0.3">
      <c r="A17068" s="18" t="str">
        <f t="shared" ref="A17068" si="5747">+IF(OR(C17068=""),"NO",1)</f>
        <v>NO</v>
      </c>
      <c r="B17068" s="18"/>
      <c r="C17068" s="1" t="s">
        <v>124</v>
      </c>
      <c r="E17068" s="329">
        <v>7</v>
      </c>
      <c r="F17068" s="53" t="str">
        <f>+$F$26</f>
        <v>OBJETO</v>
      </c>
      <c r="G17068" s="332" t="s">
        <v>124</v>
      </c>
      <c r="H17068" s="333"/>
      <c r="I17068" s="333"/>
      <c r="J17068" s="333"/>
      <c r="K17068" s="333"/>
      <c r="L17068" s="334"/>
    </row>
    <row r="17069" spans="1:12" hidden="1" x14ac:dyDescent="0.3">
      <c r="A17069" s="18" t="str">
        <f t="shared" ref="A17069" si="5748">+IF(OR(C17068=""),"NO",1)</f>
        <v>NO</v>
      </c>
      <c r="B17069" s="18"/>
      <c r="E17069" s="330"/>
      <c r="F17069" s="54" t="str">
        <f>+$F$27</f>
        <v>CONTRATANTE</v>
      </c>
      <c r="G17069" s="335" t="s">
        <v>124</v>
      </c>
      <c r="H17069" s="310"/>
      <c r="I17069" s="310"/>
      <c r="J17069" s="310"/>
      <c r="K17069" s="310"/>
      <c r="L17069" s="336"/>
    </row>
    <row r="17070" spans="1:12" hidden="1" x14ac:dyDescent="0.3">
      <c r="A17070" s="18" t="str">
        <f t="shared" ref="A17070" si="5749">+IF(OR(C17068=""),"NO",1)</f>
        <v>NO</v>
      </c>
      <c r="B17070" s="18"/>
      <c r="E17070" s="330"/>
      <c r="F17070" s="54" t="str">
        <f>+$F$28</f>
        <v>APORTANTE</v>
      </c>
      <c r="G17070" s="337" t="s">
        <v>124</v>
      </c>
      <c r="H17070" s="338"/>
      <c r="I17070" s="338"/>
      <c r="J17070" s="338"/>
      <c r="K17070" s="338"/>
      <c r="L17070" s="339"/>
    </row>
    <row r="17071" spans="1:12" hidden="1" x14ac:dyDescent="0.3">
      <c r="A17071" s="18" t="str">
        <f t="shared" ref="A17071" si="5750">+IF(OR(C17068=""),"NO",1)</f>
        <v>NO</v>
      </c>
      <c r="B17071" s="18"/>
      <c r="E17071" s="330"/>
      <c r="F17071" s="54" t="str">
        <f>+$F$29</f>
        <v>VALOR /SMMLV)</v>
      </c>
      <c r="G17071" s="55" t="s">
        <v>124</v>
      </c>
      <c r="H17071" s="56" t="str">
        <f>+$H$29</f>
        <v>% PART..</v>
      </c>
      <c r="I17071" s="57" t="s">
        <v>124</v>
      </c>
      <c r="J17071" s="58" t="str">
        <f>+$J$29</f>
        <v>VALOR ACREDITADO</v>
      </c>
      <c r="K17071" s="59"/>
      <c r="L17071" s="47" t="s">
        <v>124</v>
      </c>
    </row>
    <row r="17072" spans="1:12" hidden="1" x14ac:dyDescent="0.3">
      <c r="A17072" s="18" t="str">
        <f t="shared" ref="A17072" si="5751">+IF(OR(C17068=""),"NO",1)</f>
        <v>NO</v>
      </c>
      <c r="B17072" s="18"/>
      <c r="E17072" s="330"/>
      <c r="F17072" s="60" t="str">
        <f>+$F$30</f>
        <v>EXPERIENCIA APORTADA</v>
      </c>
      <c r="G17072" s="340" t="s">
        <v>124</v>
      </c>
      <c r="H17072" s="341"/>
      <c r="I17072" s="341"/>
      <c r="J17072" s="341"/>
      <c r="K17072" s="341"/>
      <c r="L17072" s="342"/>
    </row>
    <row r="17073" spans="1:12" hidden="1" x14ac:dyDescent="0.3">
      <c r="A17073" s="18" t="str">
        <f t="shared" ref="A17073" si="5752">+IF(OR(C17068=""),"NO",1)</f>
        <v>NO</v>
      </c>
      <c r="B17073" s="18"/>
      <c r="E17073" s="331"/>
      <c r="F17073" s="62" t="str">
        <f>+$F$31</f>
        <v>OBSERVACIÓN</v>
      </c>
      <c r="G17073" s="343" t="s">
        <v>124</v>
      </c>
      <c r="H17073" s="344"/>
      <c r="I17073" s="344"/>
      <c r="J17073" s="344"/>
      <c r="K17073" s="344"/>
      <c r="L17073" s="345"/>
    </row>
    <row r="17074" spans="1:12" hidden="1" x14ac:dyDescent="0.3">
      <c r="A17074" s="18" t="str">
        <f t="shared" ref="A17074" si="5753">+IF(OR(C17068=""),"NO",1)</f>
        <v>NO</v>
      </c>
      <c r="B17074" s="18"/>
      <c r="E17074" s="49"/>
      <c r="F17074" s="50"/>
      <c r="G17074" s="51"/>
      <c r="H17074" s="51"/>
      <c r="I17074" s="51"/>
      <c r="J17074" s="51"/>
      <c r="K17074" s="51"/>
      <c r="L17074" s="52"/>
    </row>
    <row r="17075" spans="1:12" hidden="1" x14ac:dyDescent="0.3">
      <c r="A17075" s="1" t="str">
        <f>+A17010</f>
        <v>NO</v>
      </c>
      <c r="C17075" s="1" t="str">
        <f>"N"&amp;C17010</f>
        <v>N</v>
      </c>
      <c r="E17075" s="63"/>
      <c r="F17075" s="64" t="str">
        <f>+$F$75</f>
        <v>TOTAL DE CONTRATOS PRESENTADOS VÁLIDOS QUE CUMPLEN EXPERIENCIA ACREDITADA:</v>
      </c>
      <c r="G17075" s="65"/>
      <c r="H17075" s="65"/>
      <c r="I17075" s="65"/>
      <c r="J17075" s="66"/>
      <c r="K17075" s="65"/>
      <c r="L17075" s="67" t="s">
        <v>124</v>
      </c>
    </row>
    <row r="17076" spans="1:12" ht="6.65" hidden="1" customHeight="1" x14ac:dyDescent="0.3">
      <c r="A17076" s="1" t="str">
        <f>+A17010</f>
        <v>NO</v>
      </c>
      <c r="E17076" s="51"/>
      <c r="F17076" s="50"/>
      <c r="G17076" s="51"/>
      <c r="H17076" s="51"/>
      <c r="I17076" s="51"/>
      <c r="J17076" s="51"/>
      <c r="K17076" s="51"/>
      <c r="L17076" s="51"/>
    </row>
    <row r="17077" spans="1:12" hidden="1" x14ac:dyDescent="0.3">
      <c r="A17077" s="1" t="str">
        <f>+A17010</f>
        <v>NO</v>
      </c>
      <c r="E17077" s="63"/>
      <c r="F17077" s="63" t="str">
        <f>+$F$77</f>
        <v>ACREDITA SUMINISTRO E INSTALACIÓN DE MOBILIARIO POR LO MENOS EN UN (1) CONTRATO VÁLIDO</v>
      </c>
      <c r="G17077" s="65"/>
      <c r="H17077" s="65"/>
      <c r="I17077" s="65"/>
      <c r="J17077" s="66"/>
      <c r="K17077" s="65"/>
      <c r="L17077" s="68" t="s">
        <v>157</v>
      </c>
    </row>
    <row r="17078" spans="1:12" ht="5.15" hidden="1" customHeight="1" x14ac:dyDescent="0.3">
      <c r="A17078" s="1" t="str">
        <f>+A17010</f>
        <v>NO</v>
      </c>
      <c r="E17078" s="51"/>
      <c r="F17078" s="50"/>
      <c r="G17078" s="51"/>
      <c r="H17078" s="51"/>
      <c r="I17078" s="51"/>
      <c r="J17078" s="51"/>
      <c r="K17078" s="51"/>
      <c r="L17078" s="51"/>
    </row>
    <row r="17079" spans="1:12" ht="12.75" hidden="1" customHeight="1" x14ac:dyDescent="0.3">
      <c r="A17079" s="1" t="str">
        <f>+A17010</f>
        <v>NO</v>
      </c>
      <c r="E17079" s="69" t="str">
        <f>+$E$79</f>
        <v>EXPERIENCIA ESPECÍFICA NUMERAL 10.1.1 A</v>
      </c>
      <c r="F17079" s="70"/>
      <c r="G17079" s="70"/>
      <c r="H17079" s="70"/>
      <c r="I17079" s="70"/>
      <c r="J17079" s="70"/>
      <c r="K17079" s="70"/>
      <c r="L17079" s="71"/>
    </row>
    <row r="17080" spans="1:12" ht="26.5" hidden="1" customHeight="1" x14ac:dyDescent="0.3">
      <c r="A17080" s="1" t="str">
        <f>+A17010</f>
        <v>NO</v>
      </c>
      <c r="E17080" s="72"/>
      <c r="F17080" s="325" t="str">
        <f>+$F$80</f>
        <v>Por lo menos uno (1) de los contratos válidos aportados como experiencia general debe corresponder mínimo al 60% del presupuesto oficial del presente proceso de selección.  (SMMLV)</v>
      </c>
      <c r="G17080" s="326"/>
      <c r="H17080" s="326"/>
      <c r="I17080" s="326"/>
      <c r="J17080" s="326"/>
      <c r="K17080" s="73" t="s">
        <v>124</v>
      </c>
      <c r="L17080" s="74" t="s">
        <v>124</v>
      </c>
    </row>
    <row r="17081" spans="1:12" ht="23.5" hidden="1" customHeight="1" x14ac:dyDescent="0.3">
      <c r="A17081" s="1" t="str">
        <f>+A17010</f>
        <v>NO</v>
      </c>
      <c r="E17081" s="63"/>
      <c r="F17081" s="325" t="str">
        <f>+$F$81</f>
        <v xml:space="preserve">Deberá acreditarse en al menos uno (1) de los contratos válidos aportados como experiencia general una </v>
      </c>
      <c r="G17081" s="326"/>
      <c r="H17081" s="326"/>
      <c r="I17081" s="326"/>
      <c r="J17081" s="326"/>
      <c r="K17081" s="73" t="s">
        <v>124</v>
      </c>
      <c r="L17081" s="74" t="s">
        <v>124</v>
      </c>
    </row>
    <row r="17082" spans="1:12" ht="23.5" hidden="1" customHeight="1" x14ac:dyDescent="0.3">
      <c r="A17082" s="18" t="s">
        <v>30</v>
      </c>
      <c r="E17082" s="63"/>
      <c r="F17082" s="325" t="str">
        <f>+$F$82</f>
        <v xml:space="preserve">Deberá acreditarse en al menos uno (1) de los contratos válidos aportados interventoría a intervención de </v>
      </c>
      <c r="G17082" s="326"/>
      <c r="H17082" s="326"/>
      <c r="I17082" s="326"/>
      <c r="J17082" s="326"/>
      <c r="K17082" s="73">
        <f>+$K$82</f>
        <v>0</v>
      </c>
      <c r="L17082" s="74" t="s">
        <v>124</v>
      </c>
    </row>
    <row r="17083" spans="1:12" ht="36" hidden="1" customHeight="1" x14ac:dyDescent="0.3">
      <c r="A17083" s="18" t="s">
        <v>30</v>
      </c>
      <c r="E17083" s="63"/>
      <c r="F17083" s="325" t="str">
        <f>+$F$83</f>
        <v xml:space="preserve">Deberá acreditarse en al menos uno (1) de los contratos válidos aportados interventoría a intervención de </v>
      </c>
      <c r="G17083" s="326"/>
      <c r="H17083" s="326"/>
      <c r="I17083" s="326"/>
      <c r="J17083" s="326"/>
      <c r="K17083" s="75">
        <f>+$K$83</f>
        <v>0</v>
      </c>
      <c r="L17083" s="76" t="s">
        <v>124</v>
      </c>
    </row>
    <row r="17084" spans="1:12" hidden="1" x14ac:dyDescent="0.3">
      <c r="A17084" s="1" t="str">
        <f>+A17010</f>
        <v>NO</v>
      </c>
      <c r="E17084" s="51"/>
      <c r="F17084" s="50"/>
      <c r="G17084" s="51"/>
      <c r="H17084" s="51"/>
      <c r="I17084" s="51"/>
      <c r="J17084" s="51"/>
      <c r="K17084" s="51"/>
      <c r="L17084" s="51"/>
    </row>
    <row r="17085" spans="1:12" ht="12.75" hidden="1" customHeight="1" x14ac:dyDescent="0.3">
      <c r="A17085" s="1" t="str">
        <f>+A17010</f>
        <v>NO</v>
      </c>
      <c r="E17085" s="40" t="str">
        <f>+$E$85</f>
        <v>VALOR MÍNIMO A CERIFICAR % P.O EN SMMMLV. NUMERAL 3.9.1</v>
      </c>
      <c r="F17085" s="41"/>
      <c r="G17085" s="41"/>
      <c r="H17085" s="41"/>
      <c r="I17085" s="41"/>
      <c r="J17085" s="41"/>
      <c r="K17085" s="41"/>
      <c r="L17085" s="42"/>
    </row>
    <row r="17086" spans="1:12" hidden="1" x14ac:dyDescent="0.3">
      <c r="A17086" s="1" t="str">
        <f>+A17010</f>
        <v>NO</v>
      </c>
      <c r="C17086" s="1" t="str">
        <f>"M"&amp;C17010</f>
        <v>M</v>
      </c>
      <c r="E17086" s="77" t="str">
        <f>+$E$86</f>
        <v>100% P.O.</v>
      </c>
      <c r="F17086" s="78"/>
      <c r="G17086" s="61">
        <v>242.41716883554506</v>
      </c>
      <c r="H17086" s="124" t="str">
        <f>+$H$86</f>
        <v>TOTAL EJECUTADO DE CONTRATOS ACREDITADOS</v>
      </c>
      <c r="I17086" s="124"/>
      <c r="J17086" s="124"/>
      <c r="K17086" s="55" t="s">
        <v>124</v>
      </c>
      <c r="L17086" s="47" t="s">
        <v>124</v>
      </c>
    </row>
    <row r="17087" spans="1:12" hidden="1" x14ac:dyDescent="0.3">
      <c r="A17087" s="1" t="str">
        <f>+A17010</f>
        <v>NO</v>
      </c>
      <c r="E17087" s="39"/>
      <c r="F17087" s="39"/>
      <c r="G17087" s="39"/>
      <c r="H17087" s="39"/>
      <c r="I17087" s="39"/>
      <c r="J17087" s="39"/>
      <c r="K17087" s="39"/>
      <c r="L17087" s="39"/>
    </row>
    <row r="17088" spans="1:12" ht="12.75" hidden="1" customHeight="1" x14ac:dyDescent="0.3">
      <c r="A17088" s="18" t="s">
        <v>30</v>
      </c>
      <c r="B17088" s="18"/>
      <c r="E17088" s="40" t="str">
        <f>+$E$88</f>
        <v>CONSIDERACIONES PARA LA VALIDEZ DE LA EXPERIENCIA REQUERIDA: EXPERIENCIA PROPONENTES PLURALES NUMERAL 10.1.2 D</v>
      </c>
      <c r="F17088" s="41"/>
      <c r="G17088" s="41"/>
      <c r="H17088" s="41"/>
      <c r="I17088" s="41"/>
      <c r="J17088" s="41"/>
      <c r="K17088" s="41"/>
      <c r="L17088" s="42"/>
    </row>
    <row r="17089" spans="1:12" ht="28" hidden="1" customHeight="1" x14ac:dyDescent="0.3">
      <c r="A17089" s="18" t="s">
        <v>30</v>
      </c>
      <c r="B17089" s="18"/>
      <c r="C17089" s="1" t="str">
        <f>"O"&amp;C17010</f>
        <v>O</v>
      </c>
      <c r="E17089" s="80" t="str">
        <f>+$E$89</f>
        <v>i)</v>
      </c>
      <c r="F17089" s="327" t="str">
        <f>+$F$89</f>
        <v>Uno de los integrantes debe aportar como mínimo el cincuenta por ciento (50 %) de la experiencia solicitada</v>
      </c>
      <c r="G17089" s="328"/>
      <c r="H17089" s="328"/>
      <c r="I17089" s="328"/>
      <c r="J17089" s="328"/>
      <c r="K17089" s="73" t="s">
        <v>124</v>
      </c>
      <c r="L17089" s="47" t="s">
        <v>124</v>
      </c>
    </row>
    <row r="17090" spans="1:12" ht="28" hidden="1" customHeight="1" x14ac:dyDescent="0.3">
      <c r="A17090" s="18" t="s">
        <v>30</v>
      </c>
      <c r="B17090" s="18"/>
      <c r="C17090" s="1" t="str">
        <f>"O"&amp;C17010</f>
        <v>O</v>
      </c>
      <c r="E17090" s="80" t="str">
        <f>+$E$90</f>
        <v>ii)</v>
      </c>
      <c r="F17090" s="327" t="str">
        <f>+$F$90</f>
        <v>Todos los demás ntegrantes deben acreditar al menos el cinco por ciento (5 %) de la experiencia solicitada, solo uno (1) de los integrantes podrá no acreditar experiencia pero su porcentaje de participación  no podrá superar el diez por ciento (10 %)</v>
      </c>
      <c r="G17090" s="328"/>
      <c r="H17090" s="328"/>
      <c r="I17090" s="328"/>
      <c r="J17090" s="328"/>
      <c r="K17090" s="73" t="s">
        <v>124</v>
      </c>
      <c r="L17090" s="47" t="s">
        <v>124</v>
      </c>
    </row>
    <row r="17091" spans="1:12" hidden="1" x14ac:dyDescent="0.3">
      <c r="A17091" s="18" t="s">
        <v>30</v>
      </c>
      <c r="B17091" s="18"/>
      <c r="E17091" s="39"/>
      <c r="F17091" s="39"/>
      <c r="G17091" s="39"/>
      <c r="H17091" s="39"/>
      <c r="I17091" s="39"/>
      <c r="J17091" s="39"/>
      <c r="K17091" s="39"/>
      <c r="L17091" s="39"/>
    </row>
    <row r="17092" spans="1:12" ht="13" hidden="1" customHeight="1" x14ac:dyDescent="0.3">
      <c r="A17092" s="18" t="str">
        <f>+A17010</f>
        <v>NO</v>
      </c>
      <c r="B17092" s="18"/>
      <c r="E17092" s="69" t="str">
        <f>+$E$92</f>
        <v>VERIFICACIÓN Y ASIGNACIÓN DE PUNTAJE POR LA EXPERIENCIA DEL PROPONENTE</v>
      </c>
      <c r="F17092" s="70"/>
      <c r="G17092" s="70"/>
      <c r="H17092" s="70"/>
      <c r="I17092" s="70"/>
      <c r="J17092" s="70"/>
      <c r="K17092" s="70"/>
      <c r="L17092" s="71"/>
    </row>
    <row r="17093" spans="1:12" hidden="1" x14ac:dyDescent="0.3">
      <c r="A17093" s="18" t="str">
        <f>+A17010</f>
        <v>NO</v>
      </c>
      <c r="B17093" s="18"/>
      <c r="E17093" s="81"/>
      <c r="F17093" s="323" t="str">
        <f>+$F$93</f>
        <v>No. CONTRATOS QUE ACREDITAN LA EXPERIENCIA (NO OBJETO DE SUBSANACIÓN)</v>
      </c>
      <c r="G17093" s="324"/>
      <c r="H17093" s="324"/>
      <c r="I17093" s="324"/>
      <c r="J17093" s="324"/>
      <c r="K17093" s="82"/>
      <c r="L17093" s="83" t="s">
        <v>124</v>
      </c>
    </row>
    <row r="17094" spans="1:12" ht="13" hidden="1" customHeight="1" x14ac:dyDescent="0.3">
      <c r="A17094" s="18" t="str">
        <f>+A17010</f>
        <v>NO</v>
      </c>
      <c r="B17094" s="18"/>
      <c r="E17094" s="84"/>
      <c r="F17094" s="323" t="str">
        <f>+$F$94</f>
        <v>TOTAL EJECUTADO DE CONTRATOS ACREDITADOS PROPUESTA INICIAL</v>
      </c>
      <c r="G17094" s="324"/>
      <c r="H17094" s="324"/>
      <c r="I17094" s="324"/>
      <c r="J17094" s="324"/>
      <c r="K17094" s="85"/>
      <c r="L17094" s="86" t="s">
        <v>124</v>
      </c>
    </row>
    <row r="17095" spans="1:12" ht="13" hidden="1" customHeight="1" x14ac:dyDescent="0.3">
      <c r="A17095" s="18" t="str">
        <f>+A17010</f>
        <v>NO</v>
      </c>
      <c r="B17095" s="18"/>
      <c r="E17095" s="87"/>
      <c r="F17095" s="323" t="str">
        <f>+$F$95</f>
        <v>PROMEDIO VALOR ACREDITADO EN SMMLV</v>
      </c>
      <c r="G17095" s="324"/>
      <c r="H17095" s="324"/>
      <c r="I17095" s="324"/>
      <c r="J17095" s="324"/>
      <c r="K17095" s="66"/>
      <c r="L17095" s="88" t="s">
        <v>124</v>
      </c>
    </row>
    <row r="17096" spans="1:12" hidden="1" x14ac:dyDescent="0.3">
      <c r="A17096" s="18" t="str">
        <f>+A17010</f>
        <v>NO</v>
      </c>
      <c r="B17096" s="18"/>
      <c r="E17096" s="89"/>
      <c r="F17096" s="89"/>
      <c r="G17096" s="89"/>
      <c r="H17096" s="89"/>
      <c r="I17096" s="89"/>
      <c r="J17096" s="89"/>
      <c r="K17096" s="89"/>
      <c r="L17096" s="89"/>
    </row>
    <row r="17097" spans="1:12" ht="13" hidden="1" customHeight="1" x14ac:dyDescent="0.3">
      <c r="A17097" s="18" t="str">
        <f>+A17010</f>
        <v>NO</v>
      </c>
      <c r="B17097" s="18"/>
      <c r="E17097" s="69" t="str">
        <f>+$E$97</f>
        <v>3.9.2 EXIGENCIAS MÍNIMAS DE EXPERIENCIA Y FORMACIÓN ACADÉMICA DEL EQUIPO DE TRABAJO</v>
      </c>
      <c r="F17097" s="70"/>
      <c r="G17097" s="70"/>
      <c r="H17097" s="70"/>
      <c r="I17097" s="70"/>
      <c r="J17097" s="70"/>
      <c r="K17097" s="70"/>
      <c r="L17097" s="71"/>
    </row>
    <row r="17098" spans="1:12" hidden="1" x14ac:dyDescent="0.3">
      <c r="A17098" s="18" t="str">
        <f>+A17010</f>
        <v>NO</v>
      </c>
      <c r="B17098" s="18"/>
      <c r="E17098" s="90" t="str">
        <f>+$E$98</f>
        <v>Formulario 8</v>
      </c>
      <c r="F17098" s="315" t="s">
        <v>46</v>
      </c>
      <c r="G17098" s="316"/>
      <c r="H17098" s="317"/>
      <c r="I17098" s="318"/>
      <c r="J17098" s="318"/>
      <c r="K17098" s="318"/>
      <c r="L17098" s="319"/>
    </row>
    <row r="17099" spans="1:12" hidden="1" x14ac:dyDescent="0.3">
      <c r="A17099" s="18" t="str">
        <f>+A17010</f>
        <v>NO</v>
      </c>
      <c r="B17099" s="18"/>
      <c r="E17099" s="91" t="s">
        <v>124</v>
      </c>
      <c r="F17099" s="91" t="str">
        <f>+$F$99</f>
        <v>Director de Interventoría</v>
      </c>
      <c r="G17099" s="91" t="str">
        <f>+$G$99</f>
        <v>Residente de Interventoría</v>
      </c>
      <c r="H17099" s="320"/>
      <c r="I17099" s="321"/>
      <c r="J17099" s="321"/>
      <c r="K17099" s="321"/>
      <c r="L17099" s="322"/>
    </row>
    <row r="17100" spans="1:12" hidden="1" x14ac:dyDescent="0.3">
      <c r="A17100" s="18" t="str">
        <f>+A17010</f>
        <v>NO</v>
      </c>
      <c r="B17100" s="18"/>
      <c r="E17100" s="304" t="str">
        <f>+$E$100</f>
        <v>OBSERVACIONES RESPECTO REQUISITO HABILITANTE DEL PERSONAL CLAVE EVALUABLE</v>
      </c>
      <c r="F17100" s="305"/>
      <c r="G17100" s="305"/>
      <c r="H17100" s="305"/>
      <c r="I17100" s="305"/>
      <c r="J17100" s="305"/>
      <c r="K17100" s="305"/>
      <c r="L17100" s="305"/>
    </row>
    <row r="17101" spans="1:12" hidden="1" x14ac:dyDescent="0.3">
      <c r="A17101" s="18" t="str">
        <f>+A17010</f>
        <v>NO</v>
      </c>
      <c r="B17101" s="18"/>
      <c r="E17101" s="312" t="s">
        <v>124</v>
      </c>
      <c r="F17101" s="313"/>
      <c r="G17101" s="313"/>
      <c r="H17101" s="313"/>
      <c r="I17101" s="313"/>
      <c r="J17101" s="313"/>
      <c r="K17101" s="313"/>
      <c r="L17101" s="314"/>
    </row>
    <row r="17102" spans="1:12" hidden="1" x14ac:dyDescent="0.3">
      <c r="A17102" s="18" t="str">
        <f>+A17010</f>
        <v>NO</v>
      </c>
      <c r="B17102" s="18"/>
      <c r="E17102" s="89"/>
      <c r="F17102" s="89"/>
      <c r="G17102" s="89"/>
      <c r="H17102" s="89"/>
      <c r="I17102" s="89"/>
      <c r="J17102" s="89"/>
      <c r="K17102" s="89"/>
      <c r="L17102" s="89"/>
    </row>
    <row r="17103" spans="1:12" ht="13" hidden="1" customHeight="1" x14ac:dyDescent="0.3">
      <c r="A17103" s="18" t="str">
        <f>+A17010</f>
        <v>NO</v>
      </c>
      <c r="B17103" s="18"/>
      <c r="E17103" s="69" t="str">
        <f>+$E$103</f>
        <v>4.2 EQUIPO DE TRABAJO (Personal Clave Evaluable)</v>
      </c>
      <c r="F17103" s="70"/>
      <c r="G17103" s="70"/>
      <c r="H17103" s="70"/>
      <c r="I17103" s="70"/>
      <c r="J17103" s="70"/>
      <c r="K17103" s="70"/>
      <c r="L17103" s="71"/>
    </row>
    <row r="17104" spans="1:12" ht="23.25" hidden="1" customHeight="1" x14ac:dyDescent="0.3">
      <c r="A17104" s="18" t="str">
        <f>+A17010</f>
        <v>NO</v>
      </c>
      <c r="B17104" s="18"/>
      <c r="E17104" s="90" t="str">
        <f>+$E$104</f>
        <v>Formulario 9</v>
      </c>
      <c r="F17104" s="315" t="s">
        <v>46</v>
      </c>
      <c r="G17104" s="316"/>
      <c r="H17104" s="317"/>
      <c r="I17104" s="318"/>
      <c r="J17104" s="318"/>
      <c r="K17104" s="318"/>
      <c r="L17104" s="319"/>
    </row>
    <row r="17105" spans="1:12" hidden="1" x14ac:dyDescent="0.3">
      <c r="A17105" s="18" t="str">
        <f>+A17010</f>
        <v>NO</v>
      </c>
      <c r="B17105" s="18"/>
      <c r="E17105" s="91" t="s">
        <v>124</v>
      </c>
      <c r="F17105" s="91" t="str">
        <f>+$F$99</f>
        <v>Director de Interventoría</v>
      </c>
      <c r="G17105" s="91" t="str">
        <f>+$G$99</f>
        <v>Residente de Interventoría</v>
      </c>
      <c r="H17105" s="320"/>
      <c r="I17105" s="321"/>
      <c r="J17105" s="321"/>
      <c r="K17105" s="321"/>
      <c r="L17105" s="322"/>
    </row>
    <row r="17106" spans="1:12" hidden="1" x14ac:dyDescent="0.3">
      <c r="A17106" s="18" t="str">
        <f>+A17010</f>
        <v>NO</v>
      </c>
      <c r="B17106" s="18"/>
      <c r="E17106" s="89"/>
      <c r="F17106" s="89"/>
      <c r="G17106" s="89"/>
      <c r="H17106" s="89"/>
      <c r="I17106" s="89"/>
      <c r="J17106" s="89"/>
      <c r="K17106" s="89"/>
      <c r="L17106" s="89"/>
    </row>
    <row r="17107" spans="1:12" hidden="1" x14ac:dyDescent="0.3">
      <c r="A17107" s="1" t="str">
        <f>+A17010</f>
        <v>NO</v>
      </c>
      <c r="E17107" s="92" t="str">
        <f>+E16982</f>
        <v>CRITERIOS DE EVALUACIÓN Y PUNTAJE</v>
      </c>
      <c r="F17107" s="93"/>
      <c r="G17107" s="93"/>
      <c r="H17107" s="93"/>
      <c r="I17107" s="93"/>
      <c r="J17107" s="93"/>
      <c r="K17107" s="94"/>
      <c r="L17107" s="95" t="str">
        <f>+$L$107</f>
        <v>PUNTAJE OBTENIDO</v>
      </c>
    </row>
    <row r="17108" spans="1:12" hidden="1" x14ac:dyDescent="0.3">
      <c r="A17108" s="1" t="str">
        <f>+A17010</f>
        <v>NO</v>
      </c>
      <c r="E17108" s="96" t="str">
        <f>+$E$108</f>
        <v>VALOR</v>
      </c>
      <c r="F17108" s="97" t="str">
        <f>+$F$108</f>
        <v>EQUIPO DE TRABAJO (PERSONAL CLAVE EVALUABLE)</v>
      </c>
      <c r="G17108" s="24"/>
      <c r="H17108" s="24"/>
      <c r="I17108" s="24"/>
      <c r="J17108" s="24"/>
      <c r="K17108" s="24"/>
      <c r="L17108" s="98"/>
    </row>
    <row r="17109" spans="1:12" ht="12.75" hidden="1" customHeight="1" x14ac:dyDescent="0.3">
      <c r="A17109" s="1" t="str">
        <f>+A17010</f>
        <v>NO</v>
      </c>
      <c r="E17109" s="96">
        <f>+$E$109</f>
        <v>5</v>
      </c>
      <c r="F17109" s="307" t="str">
        <f>+$F$109</f>
        <v xml:space="preserve"> Experiencia Específica adicional</v>
      </c>
      <c r="G17109" s="308"/>
      <c r="H17109" s="308"/>
      <c r="I17109" s="308"/>
      <c r="J17109" s="308"/>
      <c r="K17109" s="309"/>
      <c r="L17109" s="99" t="str">
        <f>IFERROR(IF(VLOOKUP(C17010,'R. PUNTAJES'!$C$14:$R$213,'R. PUNTAJES'!$I$10,0)="","",VLOOKUP(C17010,'R. PUNTAJES'!$C$14:$R$213,'R. PUNTAJES'!$I$10,0)),"")</f>
        <v/>
      </c>
    </row>
    <row r="17110" spans="1:12" ht="12.75" hidden="1" customHeight="1" x14ac:dyDescent="0.3">
      <c r="A17110" s="1" t="str">
        <f>+A17010</f>
        <v>NO</v>
      </c>
      <c r="E17110" s="96">
        <f>+$E$110</f>
        <v>5</v>
      </c>
      <c r="F17110" s="307" t="str">
        <f>+$F$110</f>
        <v>Formación Académica adicional</v>
      </c>
      <c r="G17110" s="308"/>
      <c r="H17110" s="308"/>
      <c r="I17110" s="308"/>
      <c r="J17110" s="308"/>
      <c r="K17110" s="309"/>
      <c r="L17110" s="99" t="str">
        <f>IFERROR(IF(VLOOKUP(C17010,'R. PUNTAJES'!$C$14:$R$213,'R. PUNTAJES'!$J$10,0)="","",VLOOKUP(C17010,'R. PUNTAJES'!$C$14:$R$213,'R. PUNTAJES'!$J$10,0)),"")</f>
        <v/>
      </c>
    </row>
    <row r="17111" spans="1:12" hidden="1" x14ac:dyDescent="0.3">
      <c r="A17111" s="18" t="str">
        <f>+A17010</f>
        <v>NO</v>
      </c>
      <c r="B17111" s="18"/>
      <c r="E17111" s="100"/>
      <c r="F17111" s="101" t="str">
        <f>+$F$111</f>
        <v>FACTOR DE SOSTENIBILIDAD</v>
      </c>
      <c r="G17111" s="102"/>
      <c r="H17111" s="102"/>
      <c r="I17111" s="102"/>
      <c r="J17111" s="102"/>
      <c r="K17111" s="102"/>
      <c r="L17111" s="103"/>
    </row>
    <row r="17112" spans="1:12" hidden="1" x14ac:dyDescent="0.3">
      <c r="A17112" s="18" t="str">
        <f>+A17010</f>
        <v>NO</v>
      </c>
      <c r="B17112" s="18"/>
      <c r="E17112" s="104">
        <v>1</v>
      </c>
      <c r="F17112" s="105" t="str">
        <f>+$F$112</f>
        <v>Compromisos Sostenibilidad</v>
      </c>
      <c r="G17112" s="106"/>
      <c r="H17112" s="106"/>
      <c r="I17112" s="106"/>
      <c r="J17112" s="106"/>
      <c r="K17112" s="106"/>
      <c r="L17112" s="107" t="str">
        <f>IFERROR(IF(VLOOKUP(C17010,'R. PUNTAJES'!$C$14:$R$213,'R. PUNTAJES'!$K$10,0)="","",VLOOKUP(C17010,'R. PUNTAJES'!$C$14:$R$213,'R. PUNTAJES'!$K$10,0)),"")</f>
        <v/>
      </c>
    </row>
    <row r="17113" spans="1:12" hidden="1" x14ac:dyDescent="0.3">
      <c r="A17113" s="1" t="str">
        <f>+A17010</f>
        <v>NO</v>
      </c>
      <c r="E17113" s="108"/>
      <c r="F17113" s="109" t="str">
        <f>+$F$113</f>
        <v>APOYO A LA INDUSTRIA NACIONAL</v>
      </c>
      <c r="G17113" s="110"/>
      <c r="H17113" s="110"/>
      <c r="I17113" s="110"/>
      <c r="J17113" s="110"/>
      <c r="K17113" s="110"/>
      <c r="L17113" s="111"/>
    </row>
    <row r="17114" spans="1:12" ht="12.75" hidden="1" customHeight="1" x14ac:dyDescent="0.3">
      <c r="A17114" s="1" t="str">
        <f>+A17010</f>
        <v>NO</v>
      </c>
      <c r="E17114" s="96">
        <v>20</v>
      </c>
      <c r="F17114" s="307" t="str">
        <f>+$F$114</f>
        <v>Promoción de Servicios Nacionales o con Trato Nacional</v>
      </c>
      <c r="G17114" s="308"/>
      <c r="H17114" s="308"/>
      <c r="I17114" s="308"/>
      <c r="J17114" s="308"/>
      <c r="K17114" s="309"/>
      <c r="L17114" s="99" t="str">
        <f>IFERROR(IF(VLOOKUP(C17010,'R. PUNTAJES'!$C$14:$R$213,'R. PUNTAJES'!$L$10,0)="","",
IF(VLOOKUP(C17010,'R. PUNTAJES'!$C$14:$R$213,'R. PUNTAJES'!$L$10,0)=5,0,
VLOOKUP(C17010,'R. PUNTAJES'!$C$14:$R$213,'R. PUNTAJES'!$L$10,0))),"")</f>
        <v/>
      </c>
    </row>
    <row r="17115" spans="1:12" ht="12.75" hidden="1" customHeight="1" x14ac:dyDescent="0.3">
      <c r="A17115" s="1" t="str">
        <f>+A17010</f>
        <v>NO</v>
      </c>
      <c r="E17115" s="96">
        <v>5</v>
      </c>
      <c r="F17115" s="307" t="str">
        <f>+$F$115</f>
        <v>Incorporación de componente nacional en servicios extranjeros</v>
      </c>
      <c r="G17115" s="308"/>
      <c r="H17115" s="308"/>
      <c r="I17115" s="308"/>
      <c r="J17115" s="308"/>
      <c r="K17115" s="309"/>
      <c r="L17115" s="99" t="str">
        <f>IFERROR(IF(VLOOKUP(C17010,'R. PUNTAJES'!$C$14:$R$213,'R. PUNTAJES'!$L$10,0)="","",
IF(VLOOKUP(C17010,'R. PUNTAJES'!$C$14:$R$213,'R. PUNTAJES'!$L$10,0)=20,0,
VLOOKUP(C17010,'R. PUNTAJES'!$C$14:$R$213,'R. PUNTAJES'!$L$10,0))),"")</f>
        <v/>
      </c>
    </row>
    <row r="17116" spans="1:12" hidden="1" x14ac:dyDescent="0.3">
      <c r="A17116" s="1" t="str">
        <f>+A17010</f>
        <v>NO</v>
      </c>
      <c r="E17116" s="112"/>
      <c r="F17116" s="97" t="str">
        <f>+$F$116</f>
        <v>VINCULACIÓN DE PERSONAS CON DISCAPACIDAD</v>
      </c>
      <c r="G17116" s="24"/>
      <c r="H17116" s="24"/>
      <c r="I17116" s="24"/>
      <c r="J17116" s="24"/>
      <c r="K17116" s="24"/>
      <c r="L17116" s="98"/>
    </row>
    <row r="17117" spans="1:12" ht="12.75" hidden="1" customHeight="1" x14ac:dyDescent="0.3">
      <c r="A17117" s="1" t="str">
        <f>+A17010</f>
        <v>NO</v>
      </c>
      <c r="E17117" s="96">
        <v>1</v>
      </c>
      <c r="F17117" s="307" t="str">
        <f>+$F$117</f>
        <v xml:space="preserve">Trabajadores vinculados a la planta de personal </v>
      </c>
      <c r="G17117" s="308"/>
      <c r="H17117" s="308"/>
      <c r="I17117" s="308"/>
      <c r="J17117" s="308"/>
      <c r="K17117" s="309"/>
      <c r="L17117" s="99" t="str">
        <f>IFERROR(IF(VLOOKUP(C17010,'R. PUNTAJES'!$C$14:$R$213,'R. PUNTAJES'!$M$10,0)="","",VLOOKUP(C17010,'R. PUNTAJES'!$C$14:$R$213,'R. PUNTAJES'!$M$10,0)),"")</f>
        <v/>
      </c>
    </row>
    <row r="17118" spans="1:12" hidden="1" x14ac:dyDescent="0.3">
      <c r="A17118" s="1" t="str">
        <f>+A17010</f>
        <v>NO</v>
      </c>
      <c r="E17118" s="112"/>
      <c r="F17118" s="97" t="str">
        <f>+$F$118</f>
        <v>EMPRENDIMIENTOS Y EMPRESAS DE MUJERES</v>
      </c>
      <c r="G17118" s="24"/>
      <c r="H17118" s="24"/>
      <c r="I17118" s="24"/>
      <c r="J17118" s="24"/>
      <c r="K17118" s="24"/>
      <c r="L17118" s="98"/>
    </row>
    <row r="17119" spans="1:12" ht="13" hidden="1" customHeight="1" x14ac:dyDescent="0.3">
      <c r="A17119" s="1" t="str">
        <f>+A17010</f>
        <v>NO</v>
      </c>
      <c r="E17119" s="96">
        <v>0.25</v>
      </c>
      <c r="F17119" s="307" t="str">
        <f>+$F$119</f>
        <v>Emprendimientos y empresas de mujeres</v>
      </c>
      <c r="G17119" s="308"/>
      <c r="H17119" s="308"/>
      <c r="I17119" s="308"/>
      <c r="J17119" s="308"/>
      <c r="K17119" s="309"/>
      <c r="L17119" s="113" t="str">
        <f>IFERROR(IF(VLOOKUP(C17010,'R. PUNTAJES'!$C$14:$R$213,'R. PUNTAJES'!$N$10,0)="","",VLOOKUP(C17010,'R. PUNTAJES'!$C$14:$R$213,'R. PUNTAJES'!$N$10,0)),"")</f>
        <v/>
      </c>
    </row>
    <row r="17120" spans="1:12" hidden="1" x14ac:dyDescent="0.3">
      <c r="A17120" s="18" t="str">
        <f>+A17121</f>
        <v>NO</v>
      </c>
      <c r="B17120" s="18"/>
      <c r="E17120" s="112"/>
      <c r="F17120" s="97" t="str">
        <f>+$F$120</f>
        <v>MIPYME</v>
      </c>
      <c r="G17120" s="24"/>
      <c r="H17120" s="24"/>
      <c r="I17120" s="24"/>
      <c r="J17120" s="24"/>
      <c r="K17120" s="24"/>
      <c r="L17120" s="98"/>
    </row>
    <row r="17121" spans="1:16" hidden="1" x14ac:dyDescent="0.3">
      <c r="A17121" s="18" t="str">
        <f>+IF(E17121=0,"NO",1)</f>
        <v>NO</v>
      </c>
      <c r="B17121" s="18"/>
      <c r="E17121" s="96">
        <v>0</v>
      </c>
      <c r="F17121" s="307" t="str">
        <f>+$F$121</f>
        <v>Mipyme</v>
      </c>
      <c r="G17121" s="308"/>
      <c r="H17121" s="308"/>
      <c r="I17121" s="308"/>
      <c r="J17121" s="308"/>
      <c r="K17121" s="309"/>
      <c r="L17121" s="113" t="str">
        <f>IFERROR(IF(VLOOKUP(C17010,'R. PUNTAJES'!$C$14:$R$213,'R. PUNTAJES'!$O$10,0)="","",VLOOKUP(C17010,'R. PUNTAJES'!$C$14:$R$213,'R. PUNTAJES'!$O$10,0)),"")</f>
        <v/>
      </c>
    </row>
    <row r="17122" spans="1:16" hidden="1" x14ac:dyDescent="0.3">
      <c r="A17122" s="1" t="str">
        <f>+A17010</f>
        <v>NO</v>
      </c>
      <c r="E17122" s="112"/>
      <c r="F17122" s="97" t="str">
        <f>+$F$122</f>
        <v>EXPERIENCIA DEL PROPONENTE</v>
      </c>
      <c r="G17122" s="24"/>
      <c r="H17122" s="24"/>
      <c r="I17122" s="24"/>
      <c r="J17122" s="24"/>
      <c r="K17122" s="24"/>
      <c r="L17122" s="98"/>
    </row>
    <row r="17123" spans="1:16" hidden="1" x14ac:dyDescent="0.3">
      <c r="A17123" s="1" t="str">
        <f>+A17010</f>
        <v>NO</v>
      </c>
      <c r="E17123" s="96">
        <v>59.5</v>
      </c>
      <c r="F17123" s="307" t="str">
        <f>+$F$123</f>
        <v>mediana con valor absoluto</v>
      </c>
      <c r="G17123" s="308"/>
      <c r="H17123" s="308"/>
      <c r="I17123" s="308"/>
      <c r="J17123" s="308"/>
      <c r="K17123" s="309"/>
      <c r="L17123" s="113" t="str">
        <f>IFERROR(IF(VLOOKUP(C17010,'R. PUNTAJES'!$C$14:$R$213,'R. PUNTAJES'!$R$10,0)="","",VLOOKUP(C17010,'R. PUNTAJES'!$C$14:$R$213,'R. PUNTAJES'!$R$10,0)),"")</f>
        <v/>
      </c>
    </row>
    <row r="17124" spans="1:16" hidden="1" x14ac:dyDescent="0.3">
      <c r="A17124" s="1" t="str">
        <f>+A17010</f>
        <v>NO</v>
      </c>
      <c r="E17124" s="112"/>
      <c r="F17124" s="97" t="str">
        <f>+$F$124</f>
        <v>MULTAS</v>
      </c>
      <c r="G17124" s="24"/>
      <c r="H17124" s="24"/>
      <c r="I17124" s="24"/>
      <c r="J17124" s="24"/>
      <c r="K17124" s="24"/>
      <c r="L17124" s="98"/>
    </row>
    <row r="17125" spans="1:16" ht="12.75" hidden="1" customHeight="1" x14ac:dyDescent="0.3">
      <c r="A17125" s="1" t="str">
        <f>+A17010</f>
        <v>NO</v>
      </c>
      <c r="E17125" s="96">
        <v>-2</v>
      </c>
      <c r="F17125" s="307" t="str">
        <f>+$F$125</f>
        <v>Una o más multas o cláusulas penales durante el último año</v>
      </c>
      <c r="G17125" s="310"/>
      <c r="H17125" s="310"/>
      <c r="I17125" s="310"/>
      <c r="J17125" s="310"/>
      <c r="K17125" s="311"/>
      <c r="L17125" s="99" t="str">
        <f>IFERROR(IF(VLOOKUP(C17010,'R. PUNTAJES'!$C$14:$R$213,'R. PUNTAJES'!$Q$10,0)="","",VLOOKUP(C17010,'R. PUNTAJES'!$C$14:$R$213,'R. PUNTAJES'!$Q$10,0)),"")</f>
        <v/>
      </c>
    </row>
    <row r="17126" spans="1:16" hidden="1" x14ac:dyDescent="0.3">
      <c r="A17126" s="1" t="str">
        <f>+A17010</f>
        <v>NO</v>
      </c>
      <c r="E17126" s="112"/>
      <c r="F17126" s="97" t="str">
        <f>+$F$126</f>
        <v>OBRAS INCONCLUSAS</v>
      </c>
      <c r="G17126" s="24"/>
      <c r="H17126" s="24"/>
      <c r="I17126" s="24"/>
      <c r="J17126" s="24"/>
      <c r="K17126" s="24"/>
      <c r="L17126" s="98"/>
    </row>
    <row r="17127" spans="1:16" hidden="1" x14ac:dyDescent="0.3">
      <c r="A17127" s="1" t="str">
        <f>+A17010</f>
        <v>NO</v>
      </c>
      <c r="E17127" s="96">
        <v>-1</v>
      </c>
      <c r="F17127" s="301" t="str">
        <f>+$F$127</f>
        <v>Anotación vigente de obra civil inconclusa</v>
      </c>
      <c r="G17127" s="302"/>
      <c r="H17127" s="302"/>
      <c r="I17127" s="302"/>
      <c r="J17127" s="302"/>
      <c r="K17127" s="303"/>
      <c r="L17127" s="99" t="str">
        <f>IFERROR(IF(VLOOKUP(C17010,'R. PUNTAJES'!$C$14:$R$213,'R. PUNTAJES'!$P$10,0)="","",VLOOKUP(C17010,'R. PUNTAJES'!$C$14:$R$213,'R. PUNTAJES'!$P$10,0)),"")</f>
        <v/>
      </c>
    </row>
    <row r="17128" spans="1:16" ht="7.5" hidden="1" customHeight="1" x14ac:dyDescent="0.3">
      <c r="A17128" s="1" t="str">
        <f>+A17010</f>
        <v>NO</v>
      </c>
      <c r="E17128" s="114"/>
      <c r="F17128" s="45"/>
      <c r="G17128" s="45"/>
      <c r="H17128" s="45"/>
      <c r="I17128" s="45"/>
      <c r="J17128" s="45"/>
      <c r="K17128" s="45"/>
      <c r="L17128" s="48"/>
    </row>
    <row r="17129" spans="1:16" hidden="1" x14ac:dyDescent="0.3">
      <c r="A17129" s="1" t="str">
        <f>+A17010</f>
        <v>NO</v>
      </c>
      <c r="E17129" s="115" t="str">
        <f>+$E$129</f>
        <v>PUNTAJE TOTAL</v>
      </c>
      <c r="F17129" s="116"/>
      <c r="G17129" s="116"/>
      <c r="H17129" s="116"/>
      <c r="I17129" s="116"/>
      <c r="J17129" s="116"/>
      <c r="K17129" s="117"/>
      <c r="L17129" s="118">
        <f>IFERROR(IF(VLOOKUP(C17010,'R. PUNTAJES'!$C$14:$R$213,'R. PUNTAJES'!$H$10,0)="RECHAZO","",SUM(L17109:L17127)),"")</f>
        <v>0</v>
      </c>
    </row>
    <row r="17130" spans="1:16" hidden="1" x14ac:dyDescent="0.3">
      <c r="A17130" s="1" t="str">
        <f>+A17010</f>
        <v>NO</v>
      </c>
      <c r="E17130" s="304" t="str">
        <f>+$E$130</f>
        <v>OBSERVACIONES RESPECTO A PUNTAJES</v>
      </c>
      <c r="F17130" s="305"/>
      <c r="G17130" s="305"/>
      <c r="H17130" s="305"/>
      <c r="I17130" s="305"/>
      <c r="J17130" s="305"/>
      <c r="K17130" s="305"/>
      <c r="L17130" s="305"/>
    </row>
    <row r="17131" spans="1:16" ht="12" hidden="1" customHeight="1" x14ac:dyDescent="0.3">
      <c r="A17131" s="1" t="str">
        <f>+A17010</f>
        <v>NO</v>
      </c>
      <c r="E17131" s="306" t="s">
        <v>124</v>
      </c>
      <c r="F17131" s="305"/>
      <c r="G17131" s="305"/>
      <c r="H17131" s="305"/>
      <c r="I17131" s="305"/>
      <c r="J17131" s="305"/>
      <c r="K17131" s="305"/>
      <c r="L17131" s="305"/>
      <c r="N17131" s="119"/>
      <c r="O17131" s="119"/>
      <c r="P17131" s="120"/>
    </row>
    <row r="17132" spans="1:16" ht="3" hidden="1" customHeight="1" x14ac:dyDescent="0.3">
      <c r="A17132" s="1" t="str">
        <f>+A17011</f>
        <v>NO</v>
      </c>
      <c r="E17132" s="121"/>
      <c r="F17132" s="122"/>
      <c r="G17132" s="122"/>
      <c r="H17132" s="122"/>
      <c r="I17132" s="122"/>
      <c r="J17132" s="122"/>
      <c r="K17132" s="122"/>
      <c r="L17132" s="123"/>
    </row>
    <row r="17133" spans="1:16" hidden="1" x14ac:dyDescent="0.3">
      <c r="A17133" s="1" t="str">
        <f>+IF(OR(C17135=""),"NO",1)</f>
        <v>NO</v>
      </c>
      <c r="E17133" s="346"/>
      <c r="F17133" s="347"/>
      <c r="G17133" s="347"/>
      <c r="H17133" s="347"/>
      <c r="I17133" s="347"/>
      <c r="J17133" s="347"/>
      <c r="K17133" s="347"/>
      <c r="L17133" s="347"/>
    </row>
    <row r="17134" spans="1:16" ht="4.5" hidden="1" customHeight="1" x14ac:dyDescent="0.3">
      <c r="A17134" s="1" t="str">
        <f>+A17135</f>
        <v>NO</v>
      </c>
      <c r="E17134" s="15"/>
      <c r="F17134" s="16"/>
      <c r="G17134" s="16"/>
      <c r="H17134" s="16"/>
      <c r="I17134" s="16"/>
      <c r="J17134" s="16"/>
      <c r="K17134" s="16"/>
      <c r="L17134" s="17"/>
    </row>
    <row r="17135" spans="1:16" ht="15.75" hidden="1" customHeight="1" x14ac:dyDescent="0.3">
      <c r="A17135" s="1" t="str">
        <f>+IF(OR(C17135=""),"NO",1)</f>
        <v>NO</v>
      </c>
      <c r="B17135" s="1">
        <f>1+MAX($B$1:B17134)</f>
        <v>138</v>
      </c>
      <c r="C17135" s="18" t="s">
        <v>124</v>
      </c>
      <c r="E17135" s="19" t="s">
        <v>124</v>
      </c>
      <c r="F17135" s="20"/>
      <c r="G17135" s="20"/>
      <c r="H17135" s="20"/>
      <c r="I17135" s="21"/>
      <c r="J17135" s="20"/>
      <c r="K17135" s="21"/>
      <c r="L17135" s="22"/>
    </row>
    <row r="17136" spans="1:16" hidden="1" x14ac:dyDescent="0.3">
      <c r="A17136" s="1" t="str">
        <f>A17135</f>
        <v>NO</v>
      </c>
      <c r="E17136" s="23" t="str">
        <f>+$E$11</f>
        <v>Integrantes</v>
      </c>
      <c r="F17136" s="24"/>
      <c r="G17136" s="24"/>
      <c r="H17136" s="24"/>
      <c r="I17136" s="24"/>
      <c r="J17136" s="24"/>
      <c r="K17136" s="25" t="str">
        <f>+$K$11</f>
        <v>Nit</v>
      </c>
      <c r="L17136" s="26" t="str">
        <f>+$L$11</f>
        <v>Part.</v>
      </c>
    </row>
    <row r="17137" spans="1:12" hidden="1" x14ac:dyDescent="0.3">
      <c r="A17137" s="1" t="str">
        <f>+A17136</f>
        <v>NO</v>
      </c>
      <c r="C17137" s="1" t="s">
        <v>124</v>
      </c>
      <c r="E17137" s="27" t="s">
        <v>124</v>
      </c>
      <c r="F17137" s="28"/>
      <c r="G17137" s="28"/>
      <c r="H17137" s="28"/>
      <c r="I17137" s="28"/>
      <c r="J17137" s="28"/>
      <c r="K17137" s="29" t="s">
        <v>124</v>
      </c>
      <c r="L17137" s="30" t="s">
        <v>124</v>
      </c>
    </row>
    <row r="17138" spans="1:12" hidden="1" x14ac:dyDescent="0.3">
      <c r="A17138" s="18" t="str">
        <f>+IF(OR(C17138=""),"NO",1)</f>
        <v>NO</v>
      </c>
      <c r="B17138" s="18"/>
      <c r="C17138" s="1" t="s">
        <v>124</v>
      </c>
      <c r="E17138" s="31" t="s">
        <v>124</v>
      </c>
      <c r="F17138" s="32"/>
      <c r="G17138" s="32"/>
      <c r="H17138" s="32"/>
      <c r="I17138" s="32"/>
      <c r="J17138" s="32"/>
      <c r="K17138" s="33" t="s">
        <v>124</v>
      </c>
      <c r="L17138" s="34" t="s">
        <v>124</v>
      </c>
    </row>
    <row r="17139" spans="1:12" hidden="1" x14ac:dyDescent="0.3">
      <c r="A17139" s="18" t="str">
        <f>+IF(OR(C17139=""),"NO",1)</f>
        <v>NO</v>
      </c>
      <c r="B17139" s="18"/>
      <c r="C17139" s="1" t="s">
        <v>124</v>
      </c>
      <c r="E17139" s="31" t="s">
        <v>124</v>
      </c>
      <c r="F17139" s="32"/>
      <c r="G17139" s="32"/>
      <c r="H17139" s="32"/>
      <c r="I17139" s="32"/>
      <c r="J17139" s="32"/>
      <c r="K17139" s="33" t="s">
        <v>124</v>
      </c>
      <c r="L17139" s="34" t="s">
        <v>124</v>
      </c>
    </row>
    <row r="17140" spans="1:12" hidden="1" x14ac:dyDescent="0.3">
      <c r="A17140" s="18" t="str">
        <f>+IF(OR(C17140=""),"NO",1)</f>
        <v>NO</v>
      </c>
      <c r="B17140" s="18"/>
      <c r="C17140" s="1" t="s">
        <v>124</v>
      </c>
      <c r="E17140" s="31" t="s">
        <v>13</v>
      </c>
      <c r="F17140" s="32"/>
      <c r="G17140" s="32"/>
      <c r="H17140" s="32"/>
      <c r="I17140" s="32"/>
      <c r="J17140" s="32"/>
      <c r="K17140" s="33"/>
      <c r="L17140" s="34"/>
    </row>
    <row r="17141" spans="1:12" hidden="1" x14ac:dyDescent="0.3">
      <c r="A17141" s="18" t="str">
        <f>+IF(OR(C17141=""),"NO",1)</f>
        <v>NO</v>
      </c>
      <c r="B17141" s="18"/>
      <c r="C17141" s="1" t="s">
        <v>124</v>
      </c>
      <c r="E17141" s="31" t="s">
        <v>13</v>
      </c>
      <c r="F17141" s="32"/>
      <c r="G17141" s="32"/>
      <c r="H17141" s="32"/>
      <c r="I17141" s="32"/>
      <c r="J17141" s="32"/>
      <c r="K17141" s="33"/>
      <c r="L17141" s="34"/>
    </row>
    <row r="17142" spans="1:12" hidden="1" x14ac:dyDescent="0.3">
      <c r="A17142" s="18" t="str">
        <f>+IF(OR(C17142=""),"NO",1)</f>
        <v>NO</v>
      </c>
      <c r="B17142" s="18"/>
      <c r="C17142" s="1" t="s">
        <v>124</v>
      </c>
      <c r="E17142" s="35" t="s">
        <v>13</v>
      </c>
      <c r="F17142" s="36"/>
      <c r="G17142" s="36"/>
      <c r="H17142" s="36"/>
      <c r="I17142" s="36"/>
      <c r="J17142" s="36"/>
      <c r="K17142" s="37"/>
      <c r="L17142" s="38"/>
    </row>
    <row r="17143" spans="1:12" ht="5.15" hidden="1" customHeight="1" x14ac:dyDescent="0.3">
      <c r="A17143" s="1" t="str">
        <f>+A17135</f>
        <v>NO</v>
      </c>
      <c r="E17143" s="39"/>
      <c r="F17143" s="39"/>
      <c r="G17143" s="39"/>
      <c r="H17143" s="39"/>
      <c r="I17143" s="39"/>
      <c r="J17143" s="39"/>
      <c r="K17143" s="39"/>
      <c r="L17143" s="39"/>
    </row>
    <row r="17144" spans="1:12" ht="15.75" hidden="1" customHeight="1" x14ac:dyDescent="0.3">
      <c r="A17144" s="1" t="str">
        <f>+A17135</f>
        <v>NO</v>
      </c>
      <c r="E17144" s="40" t="str">
        <f>+$E$19</f>
        <v>RESULTADO DE EVALUACIÓN TÉCNICA</v>
      </c>
      <c r="F17144" s="41"/>
      <c r="G17144" s="41"/>
      <c r="H17144" s="41"/>
      <c r="I17144" s="41"/>
      <c r="J17144" s="41"/>
      <c r="K17144" s="41"/>
      <c r="L17144" s="42"/>
    </row>
    <row r="17145" spans="1:12" hidden="1" x14ac:dyDescent="0.3">
      <c r="A17145" s="1" t="str">
        <f>+A17135</f>
        <v>NO</v>
      </c>
      <c r="E17145" s="43"/>
      <c r="F17145" s="44" t="str">
        <f>+$F$20</f>
        <v>Experiencia</v>
      </c>
      <c r="G17145" s="45"/>
      <c r="H17145" s="45"/>
      <c r="I17145" s="45"/>
      <c r="J17145" s="45"/>
      <c r="K17145" s="46"/>
      <c r="L17145" s="47" t="s">
        <v>124</v>
      </c>
    </row>
    <row r="17146" spans="1:12" hidden="1" x14ac:dyDescent="0.3">
      <c r="A17146" s="1" t="str">
        <f>+A17135</f>
        <v>NO</v>
      </c>
      <c r="E17146" s="348" t="str">
        <f>+$E$21</f>
        <v>OBSERVACIONES RESPECTO A LA EVALUACIÓN DE EXPERIENCIA</v>
      </c>
      <c r="F17146" s="308"/>
      <c r="G17146" s="308"/>
      <c r="H17146" s="308"/>
      <c r="I17146" s="308"/>
      <c r="J17146" s="308"/>
      <c r="K17146" s="308"/>
      <c r="L17146" s="349"/>
    </row>
    <row r="17147" spans="1:12" hidden="1" x14ac:dyDescent="0.3">
      <c r="A17147" s="1" t="str">
        <f>+A17135</f>
        <v>NO</v>
      </c>
      <c r="E17147" s="350" t="s">
        <v>124</v>
      </c>
      <c r="F17147" s="351"/>
      <c r="G17147" s="351"/>
      <c r="H17147" s="351"/>
      <c r="I17147" s="351"/>
      <c r="J17147" s="351"/>
      <c r="K17147" s="351"/>
      <c r="L17147" s="352"/>
    </row>
    <row r="17148" spans="1:12" ht="5.15" hidden="1" customHeight="1" x14ac:dyDescent="0.3">
      <c r="A17148" s="1" t="str">
        <f>+A17135</f>
        <v>NO</v>
      </c>
      <c r="E17148" s="39"/>
      <c r="F17148" s="39"/>
      <c r="G17148" s="39"/>
      <c r="H17148" s="39"/>
      <c r="I17148" s="39"/>
      <c r="J17148" s="39"/>
      <c r="K17148" s="39"/>
      <c r="L17148" s="39"/>
    </row>
    <row r="17149" spans="1:12" ht="12.75" hidden="1" customHeight="1" x14ac:dyDescent="0.3">
      <c r="A17149" s="1" t="str">
        <f>+A17135</f>
        <v>NO</v>
      </c>
      <c r="E17149" s="40" t="str">
        <f>+$E$24</f>
        <v>EXPERIENCIA HABILITANTE: CONTRATOS PRESENTADOS</v>
      </c>
      <c r="F17149" s="41"/>
      <c r="G17149" s="41"/>
      <c r="H17149" s="41"/>
      <c r="I17149" s="41"/>
      <c r="J17149" s="41"/>
      <c r="K17149" s="41"/>
      <c r="L17149" s="42"/>
    </row>
    <row r="17150" spans="1:12" ht="8.5" hidden="1" customHeight="1" x14ac:dyDescent="0.3">
      <c r="A17150" s="1" t="str">
        <f>+A17135</f>
        <v>NO</v>
      </c>
      <c r="E17150" s="49"/>
      <c r="F17150" s="50"/>
      <c r="G17150" s="51"/>
      <c r="H17150" s="51"/>
      <c r="I17150" s="51"/>
      <c r="J17150" s="51"/>
      <c r="K17150" s="51"/>
      <c r="L17150" s="52"/>
    </row>
    <row r="17151" spans="1:12" hidden="1" x14ac:dyDescent="0.3">
      <c r="A17151" s="18" t="str">
        <f>+IF(OR(C17151=""),"NO",1)</f>
        <v>NO</v>
      </c>
      <c r="B17151" s="18"/>
      <c r="C17151" s="1" t="s">
        <v>124</v>
      </c>
      <c r="E17151" s="329">
        <v>1</v>
      </c>
      <c r="F17151" s="53" t="str">
        <f>+$F$26</f>
        <v>OBJETO</v>
      </c>
      <c r="G17151" s="332" t="s">
        <v>124</v>
      </c>
      <c r="H17151" s="333"/>
      <c r="I17151" s="333"/>
      <c r="J17151" s="333"/>
      <c r="K17151" s="333"/>
      <c r="L17151" s="334"/>
    </row>
    <row r="17152" spans="1:12" hidden="1" x14ac:dyDescent="0.3">
      <c r="A17152" s="18" t="str">
        <f>+IF(OR(C17151=""),"NO",1)</f>
        <v>NO</v>
      </c>
      <c r="B17152" s="18"/>
      <c r="E17152" s="330"/>
      <c r="F17152" s="54" t="str">
        <f>+$F$27</f>
        <v>CONTRATANTE</v>
      </c>
      <c r="G17152" s="335" t="s">
        <v>124</v>
      </c>
      <c r="H17152" s="310"/>
      <c r="I17152" s="310"/>
      <c r="J17152" s="310"/>
      <c r="K17152" s="310"/>
      <c r="L17152" s="336"/>
    </row>
    <row r="17153" spans="1:12" hidden="1" x14ac:dyDescent="0.3">
      <c r="A17153" s="18" t="str">
        <f>+IF(OR(C17151=""),"NO",1)</f>
        <v>NO</v>
      </c>
      <c r="B17153" s="18"/>
      <c r="E17153" s="330"/>
      <c r="F17153" s="54" t="str">
        <f>+$F$28</f>
        <v>APORTANTE</v>
      </c>
      <c r="G17153" s="337" t="s">
        <v>124</v>
      </c>
      <c r="H17153" s="338"/>
      <c r="I17153" s="338"/>
      <c r="J17153" s="338"/>
      <c r="K17153" s="338"/>
      <c r="L17153" s="339"/>
    </row>
    <row r="17154" spans="1:12" hidden="1" x14ac:dyDescent="0.3">
      <c r="A17154" s="18" t="str">
        <f>+IF(OR(C17151=""),"NO",1)</f>
        <v>NO</v>
      </c>
      <c r="B17154" s="18"/>
      <c r="E17154" s="330"/>
      <c r="F17154" s="54" t="str">
        <f>+$F$29</f>
        <v>VALOR /SMMLV)</v>
      </c>
      <c r="G17154" s="55" t="s">
        <v>124</v>
      </c>
      <c r="H17154" s="56" t="str">
        <f>+$H$29</f>
        <v>% PART..</v>
      </c>
      <c r="I17154" s="57" t="s">
        <v>124</v>
      </c>
      <c r="J17154" s="58" t="str">
        <f>+$J$29</f>
        <v>VALOR ACREDITADO</v>
      </c>
      <c r="K17154" s="59"/>
      <c r="L17154" s="47" t="s">
        <v>124</v>
      </c>
    </row>
    <row r="17155" spans="1:12" hidden="1" x14ac:dyDescent="0.3">
      <c r="A17155" s="18" t="str">
        <f>+IF(OR(C17151=""),"NO",1)</f>
        <v>NO</v>
      </c>
      <c r="B17155" s="18"/>
      <c r="E17155" s="330"/>
      <c r="F17155" s="60" t="str">
        <f>+$F$30</f>
        <v>EXPERIENCIA APORTADA</v>
      </c>
      <c r="G17155" s="340" t="s">
        <v>124</v>
      </c>
      <c r="H17155" s="341"/>
      <c r="I17155" s="341"/>
      <c r="J17155" s="341"/>
      <c r="K17155" s="341"/>
      <c r="L17155" s="342"/>
    </row>
    <row r="17156" spans="1:12" hidden="1" x14ac:dyDescent="0.3">
      <c r="A17156" s="18" t="str">
        <f>+IF(OR(C17151=""),"NO",1)</f>
        <v>NO</v>
      </c>
      <c r="B17156" s="18"/>
      <c r="E17156" s="331"/>
      <c r="F17156" s="62" t="str">
        <f>+$F$31</f>
        <v>OBSERVACIÓN</v>
      </c>
      <c r="G17156" s="343" t="s">
        <v>124</v>
      </c>
      <c r="H17156" s="344"/>
      <c r="I17156" s="344"/>
      <c r="J17156" s="344"/>
      <c r="K17156" s="344"/>
      <c r="L17156" s="345"/>
    </row>
    <row r="17157" spans="1:12" ht="8.5" hidden="1" customHeight="1" x14ac:dyDescent="0.3">
      <c r="A17157" s="18" t="str">
        <f>+IF(OR(C17151=""),"NO",1)</f>
        <v>NO</v>
      </c>
      <c r="B17157" s="18"/>
      <c r="E17157" s="49"/>
      <c r="F17157" s="50"/>
      <c r="G17157" s="51"/>
      <c r="H17157" s="51"/>
      <c r="I17157" s="51"/>
      <c r="J17157" s="51"/>
      <c r="K17157" s="51"/>
      <c r="L17157" s="52"/>
    </row>
    <row r="17158" spans="1:12" hidden="1" x14ac:dyDescent="0.3">
      <c r="A17158" s="18" t="str">
        <f t="shared" ref="A17158" si="5754">+IF(OR(C17158=""),"NO",1)</f>
        <v>NO</v>
      </c>
      <c r="B17158" s="18"/>
      <c r="C17158" s="1" t="s">
        <v>124</v>
      </c>
      <c r="E17158" s="329">
        <v>2</v>
      </c>
      <c r="F17158" s="53" t="str">
        <f>+$F$26</f>
        <v>OBJETO</v>
      </c>
      <c r="G17158" s="332" t="s">
        <v>124</v>
      </c>
      <c r="H17158" s="333"/>
      <c r="I17158" s="333"/>
      <c r="J17158" s="333"/>
      <c r="K17158" s="333"/>
      <c r="L17158" s="334"/>
    </row>
    <row r="17159" spans="1:12" hidden="1" x14ac:dyDescent="0.3">
      <c r="A17159" s="18" t="str">
        <f t="shared" ref="A17159" si="5755">+IF(OR(C17158=""),"NO",1)</f>
        <v>NO</v>
      </c>
      <c r="B17159" s="18"/>
      <c r="E17159" s="330"/>
      <c r="F17159" s="54" t="str">
        <f>+$F$27</f>
        <v>CONTRATANTE</v>
      </c>
      <c r="G17159" s="335" t="s">
        <v>124</v>
      </c>
      <c r="H17159" s="310"/>
      <c r="I17159" s="310"/>
      <c r="J17159" s="310"/>
      <c r="K17159" s="310"/>
      <c r="L17159" s="336"/>
    </row>
    <row r="17160" spans="1:12" hidden="1" x14ac:dyDescent="0.3">
      <c r="A17160" s="18" t="str">
        <f t="shared" ref="A17160" si="5756">+IF(OR(C17158=""),"NO",1)</f>
        <v>NO</v>
      </c>
      <c r="B17160" s="18"/>
      <c r="E17160" s="330"/>
      <c r="F17160" s="54" t="str">
        <f>+$F$28</f>
        <v>APORTANTE</v>
      </c>
      <c r="G17160" s="337" t="s">
        <v>124</v>
      </c>
      <c r="H17160" s="338"/>
      <c r="I17160" s="338"/>
      <c r="J17160" s="338"/>
      <c r="K17160" s="338"/>
      <c r="L17160" s="339"/>
    </row>
    <row r="17161" spans="1:12" hidden="1" x14ac:dyDescent="0.3">
      <c r="A17161" s="18" t="str">
        <f t="shared" ref="A17161" si="5757">+IF(OR(C17158=""),"NO",1)</f>
        <v>NO</v>
      </c>
      <c r="B17161" s="18"/>
      <c r="E17161" s="330"/>
      <c r="F17161" s="54" t="str">
        <f>+$F$29</f>
        <v>VALOR /SMMLV)</v>
      </c>
      <c r="G17161" s="55" t="s">
        <v>124</v>
      </c>
      <c r="H17161" s="56" t="str">
        <f>+$H$29</f>
        <v>% PART..</v>
      </c>
      <c r="I17161" s="57" t="s">
        <v>124</v>
      </c>
      <c r="J17161" s="58" t="str">
        <f>+$J$29</f>
        <v>VALOR ACREDITADO</v>
      </c>
      <c r="K17161" s="59"/>
      <c r="L17161" s="47" t="s">
        <v>124</v>
      </c>
    </row>
    <row r="17162" spans="1:12" hidden="1" x14ac:dyDescent="0.3">
      <c r="A17162" s="18" t="str">
        <f t="shared" ref="A17162" si="5758">+IF(OR(C17158=""),"NO",1)</f>
        <v>NO</v>
      </c>
      <c r="B17162" s="18"/>
      <c r="E17162" s="330"/>
      <c r="F17162" s="60" t="str">
        <f>+$F$30</f>
        <v>EXPERIENCIA APORTADA</v>
      </c>
      <c r="G17162" s="340" t="s">
        <v>124</v>
      </c>
      <c r="H17162" s="341"/>
      <c r="I17162" s="341"/>
      <c r="J17162" s="341"/>
      <c r="K17162" s="341"/>
      <c r="L17162" s="342"/>
    </row>
    <row r="17163" spans="1:12" hidden="1" x14ac:dyDescent="0.3">
      <c r="A17163" s="18" t="str">
        <f t="shared" ref="A17163" si="5759">+IF(OR(C17158=""),"NO",1)</f>
        <v>NO</v>
      </c>
      <c r="B17163" s="18"/>
      <c r="E17163" s="331"/>
      <c r="F17163" s="62" t="str">
        <f>+$F$31</f>
        <v>OBSERVACIÓN</v>
      </c>
      <c r="G17163" s="343" t="s">
        <v>124</v>
      </c>
      <c r="H17163" s="344"/>
      <c r="I17163" s="344"/>
      <c r="J17163" s="344"/>
      <c r="K17163" s="344"/>
      <c r="L17163" s="345"/>
    </row>
    <row r="17164" spans="1:12" ht="8.5" hidden="1" customHeight="1" x14ac:dyDescent="0.3">
      <c r="A17164" s="18" t="str">
        <f t="shared" ref="A17164" si="5760">+IF(OR(C17158=""),"NO",1)</f>
        <v>NO</v>
      </c>
      <c r="B17164" s="18"/>
      <c r="E17164" s="49"/>
      <c r="F17164" s="50"/>
      <c r="G17164" s="51"/>
      <c r="H17164" s="51"/>
      <c r="I17164" s="51"/>
      <c r="J17164" s="51"/>
      <c r="K17164" s="51"/>
      <c r="L17164" s="52"/>
    </row>
    <row r="17165" spans="1:12" hidden="1" x14ac:dyDescent="0.3">
      <c r="A17165" s="18" t="str">
        <f t="shared" ref="A17165" si="5761">+IF(OR(C17165=""),"NO",1)</f>
        <v>NO</v>
      </c>
      <c r="B17165" s="18"/>
      <c r="C17165" s="1" t="s">
        <v>124</v>
      </c>
      <c r="E17165" s="329">
        <v>3</v>
      </c>
      <c r="F17165" s="53" t="str">
        <f>+$F$26</f>
        <v>OBJETO</v>
      </c>
      <c r="G17165" s="332" t="s">
        <v>124</v>
      </c>
      <c r="H17165" s="333"/>
      <c r="I17165" s="333"/>
      <c r="J17165" s="333"/>
      <c r="K17165" s="333"/>
      <c r="L17165" s="334"/>
    </row>
    <row r="17166" spans="1:12" hidden="1" x14ac:dyDescent="0.3">
      <c r="A17166" s="18" t="str">
        <f t="shared" ref="A17166" si="5762">+IF(OR(C17165=""),"NO",1)</f>
        <v>NO</v>
      </c>
      <c r="B17166" s="18"/>
      <c r="E17166" s="330"/>
      <c r="F17166" s="54" t="str">
        <f>+$F$27</f>
        <v>CONTRATANTE</v>
      </c>
      <c r="G17166" s="335" t="s">
        <v>124</v>
      </c>
      <c r="H17166" s="310"/>
      <c r="I17166" s="310"/>
      <c r="J17166" s="310"/>
      <c r="K17166" s="310"/>
      <c r="L17166" s="336"/>
    </row>
    <row r="17167" spans="1:12" hidden="1" x14ac:dyDescent="0.3">
      <c r="A17167" s="18" t="str">
        <f t="shared" ref="A17167" si="5763">+IF(OR(C17165=""),"NO",1)</f>
        <v>NO</v>
      </c>
      <c r="B17167" s="18"/>
      <c r="E17167" s="330"/>
      <c r="F17167" s="54" t="str">
        <f>+$F$28</f>
        <v>APORTANTE</v>
      </c>
      <c r="G17167" s="337" t="s">
        <v>124</v>
      </c>
      <c r="H17167" s="338"/>
      <c r="I17167" s="338"/>
      <c r="J17167" s="338"/>
      <c r="K17167" s="338"/>
      <c r="L17167" s="339"/>
    </row>
    <row r="17168" spans="1:12" hidden="1" x14ac:dyDescent="0.3">
      <c r="A17168" s="18" t="str">
        <f t="shared" ref="A17168" si="5764">+IF(OR(C17165=""),"NO",1)</f>
        <v>NO</v>
      </c>
      <c r="B17168" s="18"/>
      <c r="E17168" s="330"/>
      <c r="F17168" s="54" t="str">
        <f>+$F$29</f>
        <v>VALOR /SMMLV)</v>
      </c>
      <c r="G17168" s="55" t="s">
        <v>124</v>
      </c>
      <c r="H17168" s="56" t="str">
        <f>+$H$29</f>
        <v>% PART..</v>
      </c>
      <c r="I17168" s="57" t="s">
        <v>124</v>
      </c>
      <c r="J17168" s="58" t="str">
        <f>+$J$29</f>
        <v>VALOR ACREDITADO</v>
      </c>
      <c r="K17168" s="59"/>
      <c r="L17168" s="47" t="s">
        <v>124</v>
      </c>
    </row>
    <row r="17169" spans="1:12" hidden="1" x14ac:dyDescent="0.3">
      <c r="A17169" s="18" t="str">
        <f t="shared" ref="A17169" si="5765">+IF(OR(C17165=""),"NO",1)</f>
        <v>NO</v>
      </c>
      <c r="B17169" s="18"/>
      <c r="E17169" s="330"/>
      <c r="F17169" s="60" t="str">
        <f>+$F$30</f>
        <v>EXPERIENCIA APORTADA</v>
      </c>
      <c r="G17169" s="340" t="s">
        <v>124</v>
      </c>
      <c r="H17169" s="341"/>
      <c r="I17169" s="341"/>
      <c r="J17169" s="341"/>
      <c r="K17169" s="341"/>
      <c r="L17169" s="342"/>
    </row>
    <row r="17170" spans="1:12" hidden="1" x14ac:dyDescent="0.3">
      <c r="A17170" s="18" t="str">
        <f t="shared" ref="A17170" si="5766">+IF(OR(C17165=""),"NO",1)</f>
        <v>NO</v>
      </c>
      <c r="B17170" s="18"/>
      <c r="E17170" s="331"/>
      <c r="F17170" s="62" t="str">
        <f>+$F$31</f>
        <v>OBSERVACIÓN</v>
      </c>
      <c r="G17170" s="343" t="s">
        <v>124</v>
      </c>
      <c r="H17170" s="344"/>
      <c r="I17170" s="344"/>
      <c r="J17170" s="344"/>
      <c r="K17170" s="344"/>
      <c r="L17170" s="345"/>
    </row>
    <row r="17171" spans="1:12" ht="8.5" hidden="1" customHeight="1" x14ac:dyDescent="0.3">
      <c r="A17171" s="18" t="str">
        <f t="shared" ref="A17171" si="5767">+IF(OR(C17165=""),"NO",1)</f>
        <v>NO</v>
      </c>
      <c r="B17171" s="18"/>
      <c r="E17171" s="49"/>
      <c r="F17171" s="50"/>
      <c r="G17171" s="51"/>
      <c r="H17171" s="51"/>
      <c r="I17171" s="51"/>
      <c r="J17171" s="51"/>
      <c r="K17171" s="51"/>
      <c r="L17171" s="52"/>
    </row>
    <row r="17172" spans="1:12" hidden="1" x14ac:dyDescent="0.3">
      <c r="A17172" s="18" t="str">
        <f t="shared" ref="A17172" si="5768">+IF(OR(C17172=""),"NO",1)</f>
        <v>NO</v>
      </c>
      <c r="B17172" s="18"/>
      <c r="C17172" s="1" t="s">
        <v>124</v>
      </c>
      <c r="E17172" s="329">
        <v>4</v>
      </c>
      <c r="F17172" s="53" t="str">
        <f>+$F$26</f>
        <v>OBJETO</v>
      </c>
      <c r="G17172" s="332" t="s">
        <v>124</v>
      </c>
      <c r="H17172" s="333"/>
      <c r="I17172" s="333"/>
      <c r="J17172" s="333"/>
      <c r="K17172" s="333"/>
      <c r="L17172" s="334"/>
    </row>
    <row r="17173" spans="1:12" hidden="1" x14ac:dyDescent="0.3">
      <c r="A17173" s="18" t="str">
        <f t="shared" ref="A17173" si="5769">+IF(OR(C17172=""),"NO",1)</f>
        <v>NO</v>
      </c>
      <c r="B17173" s="18"/>
      <c r="E17173" s="330"/>
      <c r="F17173" s="54" t="str">
        <f>+$F$27</f>
        <v>CONTRATANTE</v>
      </c>
      <c r="G17173" s="335" t="s">
        <v>124</v>
      </c>
      <c r="H17173" s="310"/>
      <c r="I17173" s="310"/>
      <c r="J17173" s="310"/>
      <c r="K17173" s="310"/>
      <c r="L17173" s="336"/>
    </row>
    <row r="17174" spans="1:12" hidden="1" x14ac:dyDescent="0.3">
      <c r="A17174" s="18" t="str">
        <f t="shared" ref="A17174" si="5770">+IF(OR(C17172=""),"NO",1)</f>
        <v>NO</v>
      </c>
      <c r="B17174" s="18"/>
      <c r="E17174" s="330"/>
      <c r="F17174" s="54" t="str">
        <f>+$F$28</f>
        <v>APORTANTE</v>
      </c>
      <c r="G17174" s="337" t="s">
        <v>124</v>
      </c>
      <c r="H17174" s="338"/>
      <c r="I17174" s="338"/>
      <c r="J17174" s="338"/>
      <c r="K17174" s="338"/>
      <c r="L17174" s="339"/>
    </row>
    <row r="17175" spans="1:12" hidden="1" x14ac:dyDescent="0.3">
      <c r="A17175" s="18" t="str">
        <f t="shared" ref="A17175" si="5771">+IF(OR(C17172=""),"NO",1)</f>
        <v>NO</v>
      </c>
      <c r="B17175" s="18"/>
      <c r="E17175" s="330"/>
      <c r="F17175" s="54" t="str">
        <f>+$F$29</f>
        <v>VALOR /SMMLV)</v>
      </c>
      <c r="G17175" s="55" t="s">
        <v>124</v>
      </c>
      <c r="H17175" s="56" t="str">
        <f>+$H$29</f>
        <v>% PART..</v>
      </c>
      <c r="I17175" s="57" t="s">
        <v>124</v>
      </c>
      <c r="J17175" s="58" t="str">
        <f>+$J$29</f>
        <v>VALOR ACREDITADO</v>
      </c>
      <c r="K17175" s="59"/>
      <c r="L17175" s="47" t="s">
        <v>124</v>
      </c>
    </row>
    <row r="17176" spans="1:12" hidden="1" x14ac:dyDescent="0.3">
      <c r="A17176" s="18" t="str">
        <f t="shared" ref="A17176" si="5772">+IF(OR(C17172=""),"NO",1)</f>
        <v>NO</v>
      </c>
      <c r="B17176" s="18"/>
      <c r="E17176" s="330"/>
      <c r="F17176" s="60" t="str">
        <f>+$F$30</f>
        <v>EXPERIENCIA APORTADA</v>
      </c>
      <c r="G17176" s="340" t="s">
        <v>124</v>
      </c>
      <c r="H17176" s="341"/>
      <c r="I17176" s="341"/>
      <c r="J17176" s="341"/>
      <c r="K17176" s="341"/>
      <c r="L17176" s="342"/>
    </row>
    <row r="17177" spans="1:12" hidden="1" x14ac:dyDescent="0.3">
      <c r="A17177" s="18" t="str">
        <f t="shared" ref="A17177" si="5773">+IF(OR(C17172=""),"NO",1)</f>
        <v>NO</v>
      </c>
      <c r="B17177" s="18"/>
      <c r="E17177" s="331"/>
      <c r="F17177" s="62" t="str">
        <f>+$F$31</f>
        <v>OBSERVACIÓN</v>
      </c>
      <c r="G17177" s="343" t="s">
        <v>124</v>
      </c>
      <c r="H17177" s="344"/>
      <c r="I17177" s="344"/>
      <c r="J17177" s="344"/>
      <c r="K17177" s="344"/>
      <c r="L17177" s="345"/>
    </row>
    <row r="17178" spans="1:12" ht="8.5" hidden="1" customHeight="1" x14ac:dyDescent="0.3">
      <c r="A17178" s="18" t="str">
        <f t="shared" ref="A17178" si="5774">+IF(OR(C17172=""),"NO",1)</f>
        <v>NO</v>
      </c>
      <c r="B17178" s="18"/>
      <c r="E17178" s="49"/>
      <c r="F17178" s="50"/>
      <c r="G17178" s="51"/>
      <c r="H17178" s="51"/>
      <c r="I17178" s="51"/>
      <c r="J17178" s="51"/>
      <c r="K17178" s="51"/>
      <c r="L17178" s="52"/>
    </row>
    <row r="17179" spans="1:12" hidden="1" x14ac:dyDescent="0.3">
      <c r="A17179" s="18" t="str">
        <f t="shared" ref="A17179" si="5775">+IF(OR(C17179=""),"NO",1)</f>
        <v>NO</v>
      </c>
      <c r="B17179" s="18"/>
      <c r="C17179" s="1" t="s">
        <v>124</v>
      </c>
      <c r="E17179" s="329">
        <v>5</v>
      </c>
      <c r="F17179" s="53" t="str">
        <f>+$F$26</f>
        <v>OBJETO</v>
      </c>
      <c r="G17179" s="332" t="s">
        <v>124</v>
      </c>
      <c r="H17179" s="333"/>
      <c r="I17179" s="333"/>
      <c r="J17179" s="333"/>
      <c r="K17179" s="333"/>
      <c r="L17179" s="334"/>
    </row>
    <row r="17180" spans="1:12" hidden="1" x14ac:dyDescent="0.3">
      <c r="A17180" s="18" t="str">
        <f t="shared" ref="A17180" si="5776">+IF(OR(C17179=""),"NO",1)</f>
        <v>NO</v>
      </c>
      <c r="B17180" s="18"/>
      <c r="E17180" s="330"/>
      <c r="F17180" s="54" t="str">
        <f>+$F$27</f>
        <v>CONTRATANTE</v>
      </c>
      <c r="G17180" s="335" t="s">
        <v>124</v>
      </c>
      <c r="H17180" s="310"/>
      <c r="I17180" s="310"/>
      <c r="J17180" s="310"/>
      <c r="K17180" s="310"/>
      <c r="L17180" s="336"/>
    </row>
    <row r="17181" spans="1:12" hidden="1" x14ac:dyDescent="0.3">
      <c r="A17181" s="18" t="str">
        <f t="shared" ref="A17181" si="5777">+IF(OR(C17179=""),"NO",1)</f>
        <v>NO</v>
      </c>
      <c r="B17181" s="18"/>
      <c r="E17181" s="330"/>
      <c r="F17181" s="54" t="str">
        <f>+$F$28</f>
        <v>APORTANTE</v>
      </c>
      <c r="G17181" s="337" t="s">
        <v>124</v>
      </c>
      <c r="H17181" s="338"/>
      <c r="I17181" s="338"/>
      <c r="J17181" s="338"/>
      <c r="K17181" s="338"/>
      <c r="L17181" s="339"/>
    </row>
    <row r="17182" spans="1:12" hidden="1" x14ac:dyDescent="0.3">
      <c r="A17182" s="18" t="str">
        <f t="shared" ref="A17182" si="5778">+IF(OR(C17179=""),"NO",1)</f>
        <v>NO</v>
      </c>
      <c r="B17182" s="18"/>
      <c r="E17182" s="330"/>
      <c r="F17182" s="54" t="str">
        <f>+$F$29</f>
        <v>VALOR /SMMLV)</v>
      </c>
      <c r="G17182" s="55" t="s">
        <v>124</v>
      </c>
      <c r="H17182" s="56" t="str">
        <f>+$H$29</f>
        <v>% PART..</v>
      </c>
      <c r="I17182" s="57" t="s">
        <v>124</v>
      </c>
      <c r="J17182" s="58" t="str">
        <f>+$J$29</f>
        <v>VALOR ACREDITADO</v>
      </c>
      <c r="K17182" s="59"/>
      <c r="L17182" s="47" t="s">
        <v>124</v>
      </c>
    </row>
    <row r="17183" spans="1:12" hidden="1" x14ac:dyDescent="0.3">
      <c r="A17183" s="18" t="str">
        <f t="shared" ref="A17183" si="5779">+IF(OR(C17179=""),"NO",1)</f>
        <v>NO</v>
      </c>
      <c r="B17183" s="18"/>
      <c r="E17183" s="330"/>
      <c r="F17183" s="60" t="str">
        <f>+$F$30</f>
        <v>EXPERIENCIA APORTADA</v>
      </c>
      <c r="G17183" s="340" t="s">
        <v>124</v>
      </c>
      <c r="H17183" s="341"/>
      <c r="I17183" s="341"/>
      <c r="J17183" s="341"/>
      <c r="K17183" s="341"/>
      <c r="L17183" s="342"/>
    </row>
    <row r="17184" spans="1:12" hidden="1" x14ac:dyDescent="0.3">
      <c r="A17184" s="18" t="str">
        <f t="shared" ref="A17184" si="5780">+IF(OR(C17179=""),"NO",1)</f>
        <v>NO</v>
      </c>
      <c r="B17184" s="18"/>
      <c r="E17184" s="331"/>
      <c r="F17184" s="62" t="str">
        <f>+$F$31</f>
        <v>OBSERVACIÓN</v>
      </c>
      <c r="G17184" s="343" t="s">
        <v>124</v>
      </c>
      <c r="H17184" s="344"/>
      <c r="I17184" s="344"/>
      <c r="J17184" s="344"/>
      <c r="K17184" s="344"/>
      <c r="L17184" s="345"/>
    </row>
    <row r="17185" spans="1:12" ht="8.5" hidden="1" customHeight="1" x14ac:dyDescent="0.3">
      <c r="A17185" s="18" t="str">
        <f t="shared" ref="A17185" si="5781">+IF(OR(C17179=""),"NO",1)</f>
        <v>NO</v>
      </c>
      <c r="B17185" s="18"/>
      <c r="E17185" s="49"/>
      <c r="F17185" s="50"/>
      <c r="G17185" s="51"/>
      <c r="H17185" s="51"/>
      <c r="I17185" s="51"/>
      <c r="J17185" s="51"/>
      <c r="K17185" s="51"/>
      <c r="L17185" s="52"/>
    </row>
    <row r="17186" spans="1:12" hidden="1" x14ac:dyDescent="0.3">
      <c r="A17186" s="18" t="str">
        <f t="shared" ref="A17186" si="5782">+IF(OR(C17186=""),"NO",1)</f>
        <v>NO</v>
      </c>
      <c r="B17186" s="18"/>
      <c r="C17186" s="1" t="s">
        <v>124</v>
      </c>
      <c r="E17186" s="329">
        <v>6</v>
      </c>
      <c r="F17186" s="53" t="str">
        <f>+$F$26</f>
        <v>OBJETO</v>
      </c>
      <c r="G17186" s="332" t="s">
        <v>124</v>
      </c>
      <c r="H17186" s="333"/>
      <c r="I17186" s="333"/>
      <c r="J17186" s="333"/>
      <c r="K17186" s="333"/>
      <c r="L17186" s="334"/>
    </row>
    <row r="17187" spans="1:12" hidden="1" x14ac:dyDescent="0.3">
      <c r="A17187" s="18" t="str">
        <f t="shared" ref="A17187" si="5783">+IF(OR(C17186=""),"NO",1)</f>
        <v>NO</v>
      </c>
      <c r="B17187" s="18"/>
      <c r="E17187" s="330"/>
      <c r="F17187" s="54" t="str">
        <f>+$F$27</f>
        <v>CONTRATANTE</v>
      </c>
      <c r="G17187" s="335" t="s">
        <v>124</v>
      </c>
      <c r="H17187" s="310"/>
      <c r="I17187" s="310"/>
      <c r="J17187" s="310"/>
      <c r="K17187" s="310"/>
      <c r="L17187" s="336"/>
    </row>
    <row r="17188" spans="1:12" hidden="1" x14ac:dyDescent="0.3">
      <c r="A17188" s="18" t="str">
        <f t="shared" ref="A17188" si="5784">+IF(OR(C17186=""),"NO",1)</f>
        <v>NO</v>
      </c>
      <c r="B17188" s="18"/>
      <c r="E17188" s="330"/>
      <c r="F17188" s="54" t="str">
        <f>+$F$28</f>
        <v>APORTANTE</v>
      </c>
      <c r="G17188" s="337" t="s">
        <v>124</v>
      </c>
      <c r="H17188" s="338"/>
      <c r="I17188" s="338"/>
      <c r="J17188" s="338"/>
      <c r="K17188" s="338"/>
      <c r="L17188" s="339"/>
    </row>
    <row r="17189" spans="1:12" hidden="1" x14ac:dyDescent="0.3">
      <c r="A17189" s="18" t="str">
        <f t="shared" ref="A17189" si="5785">+IF(OR(C17186=""),"NO",1)</f>
        <v>NO</v>
      </c>
      <c r="B17189" s="18"/>
      <c r="E17189" s="330"/>
      <c r="F17189" s="54" t="str">
        <f>+$F$29</f>
        <v>VALOR /SMMLV)</v>
      </c>
      <c r="G17189" s="55" t="s">
        <v>124</v>
      </c>
      <c r="H17189" s="56" t="str">
        <f>+$H$29</f>
        <v>% PART..</v>
      </c>
      <c r="I17189" s="57" t="s">
        <v>124</v>
      </c>
      <c r="J17189" s="58" t="str">
        <f>+$J$29</f>
        <v>VALOR ACREDITADO</v>
      </c>
      <c r="K17189" s="59"/>
      <c r="L17189" s="47" t="s">
        <v>124</v>
      </c>
    </row>
    <row r="17190" spans="1:12" hidden="1" x14ac:dyDescent="0.3">
      <c r="A17190" s="18" t="str">
        <f t="shared" ref="A17190" si="5786">+IF(OR(C17186=""),"NO",1)</f>
        <v>NO</v>
      </c>
      <c r="B17190" s="18"/>
      <c r="E17190" s="330"/>
      <c r="F17190" s="60" t="str">
        <f>+$F$30</f>
        <v>EXPERIENCIA APORTADA</v>
      </c>
      <c r="G17190" s="340" t="s">
        <v>124</v>
      </c>
      <c r="H17190" s="341"/>
      <c r="I17190" s="341"/>
      <c r="J17190" s="341"/>
      <c r="K17190" s="341"/>
      <c r="L17190" s="342"/>
    </row>
    <row r="17191" spans="1:12" hidden="1" x14ac:dyDescent="0.3">
      <c r="A17191" s="18" t="str">
        <f t="shared" ref="A17191" si="5787">+IF(OR(C17186=""),"NO",1)</f>
        <v>NO</v>
      </c>
      <c r="B17191" s="18"/>
      <c r="E17191" s="331"/>
      <c r="F17191" s="62" t="str">
        <f>+$F$31</f>
        <v>OBSERVACIÓN</v>
      </c>
      <c r="G17191" s="343" t="s">
        <v>124</v>
      </c>
      <c r="H17191" s="344"/>
      <c r="I17191" s="344"/>
      <c r="J17191" s="344"/>
      <c r="K17191" s="344"/>
      <c r="L17191" s="345"/>
    </row>
    <row r="17192" spans="1:12" ht="8.5" hidden="1" customHeight="1" x14ac:dyDescent="0.3">
      <c r="A17192" s="18" t="str">
        <f t="shared" ref="A17192" si="5788">+IF(OR(C17186=""),"NO",1)</f>
        <v>NO</v>
      </c>
      <c r="B17192" s="18"/>
      <c r="E17192" s="49"/>
      <c r="F17192" s="50"/>
      <c r="G17192" s="51"/>
      <c r="H17192" s="51"/>
      <c r="I17192" s="51"/>
      <c r="J17192" s="51"/>
      <c r="K17192" s="51"/>
      <c r="L17192" s="52"/>
    </row>
    <row r="17193" spans="1:12" hidden="1" x14ac:dyDescent="0.3">
      <c r="A17193" s="18" t="str">
        <f t="shared" ref="A17193" si="5789">+IF(OR(C17193=""),"NO",1)</f>
        <v>NO</v>
      </c>
      <c r="B17193" s="18"/>
      <c r="C17193" s="1" t="s">
        <v>124</v>
      </c>
      <c r="E17193" s="329">
        <v>7</v>
      </c>
      <c r="F17193" s="53" t="str">
        <f>+$F$26</f>
        <v>OBJETO</v>
      </c>
      <c r="G17193" s="332" t="s">
        <v>124</v>
      </c>
      <c r="H17193" s="333"/>
      <c r="I17193" s="333"/>
      <c r="J17193" s="333"/>
      <c r="K17193" s="333"/>
      <c r="L17193" s="334"/>
    </row>
    <row r="17194" spans="1:12" hidden="1" x14ac:dyDescent="0.3">
      <c r="A17194" s="18" t="str">
        <f t="shared" ref="A17194" si="5790">+IF(OR(C17193=""),"NO",1)</f>
        <v>NO</v>
      </c>
      <c r="B17194" s="18"/>
      <c r="E17194" s="330"/>
      <c r="F17194" s="54" t="str">
        <f>+$F$27</f>
        <v>CONTRATANTE</v>
      </c>
      <c r="G17194" s="335" t="s">
        <v>124</v>
      </c>
      <c r="H17194" s="310"/>
      <c r="I17194" s="310"/>
      <c r="J17194" s="310"/>
      <c r="K17194" s="310"/>
      <c r="L17194" s="336"/>
    </row>
    <row r="17195" spans="1:12" hidden="1" x14ac:dyDescent="0.3">
      <c r="A17195" s="18" t="str">
        <f t="shared" ref="A17195" si="5791">+IF(OR(C17193=""),"NO",1)</f>
        <v>NO</v>
      </c>
      <c r="B17195" s="18"/>
      <c r="E17195" s="330"/>
      <c r="F17195" s="54" t="str">
        <f>+$F$28</f>
        <v>APORTANTE</v>
      </c>
      <c r="G17195" s="337" t="s">
        <v>124</v>
      </c>
      <c r="H17195" s="338"/>
      <c r="I17195" s="338"/>
      <c r="J17195" s="338"/>
      <c r="K17195" s="338"/>
      <c r="L17195" s="339"/>
    </row>
    <row r="17196" spans="1:12" hidden="1" x14ac:dyDescent="0.3">
      <c r="A17196" s="18" t="str">
        <f t="shared" ref="A17196" si="5792">+IF(OR(C17193=""),"NO",1)</f>
        <v>NO</v>
      </c>
      <c r="B17196" s="18"/>
      <c r="E17196" s="330"/>
      <c r="F17196" s="54" t="str">
        <f>+$F$29</f>
        <v>VALOR /SMMLV)</v>
      </c>
      <c r="G17196" s="55" t="s">
        <v>124</v>
      </c>
      <c r="H17196" s="56" t="str">
        <f>+$H$29</f>
        <v>% PART..</v>
      </c>
      <c r="I17196" s="57" t="s">
        <v>124</v>
      </c>
      <c r="J17196" s="58" t="str">
        <f>+$J$29</f>
        <v>VALOR ACREDITADO</v>
      </c>
      <c r="K17196" s="59"/>
      <c r="L17196" s="47" t="s">
        <v>124</v>
      </c>
    </row>
    <row r="17197" spans="1:12" hidden="1" x14ac:dyDescent="0.3">
      <c r="A17197" s="18" t="str">
        <f t="shared" ref="A17197" si="5793">+IF(OR(C17193=""),"NO",1)</f>
        <v>NO</v>
      </c>
      <c r="B17197" s="18"/>
      <c r="E17197" s="330"/>
      <c r="F17197" s="60" t="str">
        <f>+$F$30</f>
        <v>EXPERIENCIA APORTADA</v>
      </c>
      <c r="G17197" s="340" t="s">
        <v>124</v>
      </c>
      <c r="H17197" s="341"/>
      <c r="I17197" s="341"/>
      <c r="J17197" s="341"/>
      <c r="K17197" s="341"/>
      <c r="L17197" s="342"/>
    </row>
    <row r="17198" spans="1:12" hidden="1" x14ac:dyDescent="0.3">
      <c r="A17198" s="18" t="str">
        <f t="shared" ref="A17198" si="5794">+IF(OR(C17193=""),"NO",1)</f>
        <v>NO</v>
      </c>
      <c r="B17198" s="18"/>
      <c r="E17198" s="331"/>
      <c r="F17198" s="62" t="str">
        <f>+$F$31</f>
        <v>OBSERVACIÓN</v>
      </c>
      <c r="G17198" s="343" t="s">
        <v>124</v>
      </c>
      <c r="H17198" s="344"/>
      <c r="I17198" s="344"/>
      <c r="J17198" s="344"/>
      <c r="K17198" s="344"/>
      <c r="L17198" s="345"/>
    </row>
    <row r="17199" spans="1:12" hidden="1" x14ac:dyDescent="0.3">
      <c r="A17199" s="18" t="str">
        <f t="shared" ref="A17199" si="5795">+IF(OR(C17193=""),"NO",1)</f>
        <v>NO</v>
      </c>
      <c r="B17199" s="18"/>
      <c r="E17199" s="49"/>
      <c r="F17199" s="50"/>
      <c r="G17199" s="51"/>
      <c r="H17199" s="51"/>
      <c r="I17199" s="51"/>
      <c r="J17199" s="51"/>
      <c r="K17199" s="51"/>
      <c r="L17199" s="52"/>
    </row>
    <row r="17200" spans="1:12" hidden="1" x14ac:dyDescent="0.3">
      <c r="A17200" s="1" t="str">
        <f>+A17135</f>
        <v>NO</v>
      </c>
      <c r="C17200" s="1" t="str">
        <f>"N"&amp;C17135</f>
        <v>N</v>
      </c>
      <c r="E17200" s="63"/>
      <c r="F17200" s="64" t="str">
        <f>+$F$75</f>
        <v>TOTAL DE CONTRATOS PRESENTADOS VÁLIDOS QUE CUMPLEN EXPERIENCIA ACREDITADA:</v>
      </c>
      <c r="G17200" s="65"/>
      <c r="H17200" s="65"/>
      <c r="I17200" s="65"/>
      <c r="J17200" s="66"/>
      <c r="K17200" s="65"/>
      <c r="L17200" s="67" t="s">
        <v>124</v>
      </c>
    </row>
    <row r="17201" spans="1:12" ht="6.65" hidden="1" customHeight="1" x14ac:dyDescent="0.3">
      <c r="A17201" s="1" t="str">
        <f>+A17135</f>
        <v>NO</v>
      </c>
      <c r="E17201" s="51"/>
      <c r="F17201" s="50"/>
      <c r="G17201" s="51"/>
      <c r="H17201" s="51"/>
      <c r="I17201" s="51"/>
      <c r="J17201" s="51"/>
      <c r="K17201" s="51"/>
      <c r="L17201" s="51"/>
    </row>
    <row r="17202" spans="1:12" hidden="1" x14ac:dyDescent="0.3">
      <c r="A17202" s="1" t="str">
        <f>+A17135</f>
        <v>NO</v>
      </c>
      <c r="E17202" s="63"/>
      <c r="F17202" s="63" t="str">
        <f>+$F$77</f>
        <v>ACREDITA SUMINISTRO E INSTALACIÓN DE MOBILIARIO POR LO MENOS EN UN (1) CONTRATO VÁLIDO</v>
      </c>
      <c r="G17202" s="65"/>
      <c r="H17202" s="65"/>
      <c r="I17202" s="65"/>
      <c r="J17202" s="66"/>
      <c r="K17202" s="65"/>
      <c r="L17202" s="68" t="s">
        <v>157</v>
      </c>
    </row>
    <row r="17203" spans="1:12" ht="5.15" hidden="1" customHeight="1" x14ac:dyDescent="0.3">
      <c r="A17203" s="1" t="str">
        <f>+A17135</f>
        <v>NO</v>
      </c>
      <c r="E17203" s="51"/>
      <c r="F17203" s="50"/>
      <c r="G17203" s="51"/>
      <c r="H17203" s="51"/>
      <c r="I17203" s="51"/>
      <c r="J17203" s="51"/>
      <c r="K17203" s="51"/>
      <c r="L17203" s="51"/>
    </row>
    <row r="17204" spans="1:12" ht="12.75" hidden="1" customHeight="1" x14ac:dyDescent="0.3">
      <c r="A17204" s="1" t="str">
        <f>+A17135</f>
        <v>NO</v>
      </c>
      <c r="E17204" s="69" t="str">
        <f>+$E$79</f>
        <v>EXPERIENCIA ESPECÍFICA NUMERAL 10.1.1 A</v>
      </c>
      <c r="F17204" s="70"/>
      <c r="G17204" s="70"/>
      <c r="H17204" s="70"/>
      <c r="I17204" s="70"/>
      <c r="J17204" s="70"/>
      <c r="K17204" s="70"/>
      <c r="L17204" s="71"/>
    </row>
    <row r="17205" spans="1:12" ht="26.5" hidden="1" customHeight="1" x14ac:dyDescent="0.3">
      <c r="A17205" s="1" t="str">
        <f>+A17135</f>
        <v>NO</v>
      </c>
      <c r="E17205" s="72"/>
      <c r="F17205" s="325" t="str">
        <f>+$F$80</f>
        <v>Por lo menos uno (1) de los contratos válidos aportados como experiencia general debe corresponder mínimo al 60% del presupuesto oficial del presente proceso de selección.  (SMMLV)</v>
      </c>
      <c r="G17205" s="326"/>
      <c r="H17205" s="326"/>
      <c r="I17205" s="326"/>
      <c r="J17205" s="326"/>
      <c r="K17205" s="73" t="s">
        <v>124</v>
      </c>
      <c r="L17205" s="74" t="s">
        <v>124</v>
      </c>
    </row>
    <row r="17206" spans="1:12" ht="23.5" hidden="1" customHeight="1" x14ac:dyDescent="0.3">
      <c r="A17206" s="1" t="str">
        <f>+A17135</f>
        <v>NO</v>
      </c>
      <c r="E17206" s="63"/>
      <c r="F17206" s="325" t="str">
        <f>+$F$81</f>
        <v xml:space="preserve">Deberá acreditarse en al menos uno (1) de los contratos válidos aportados como experiencia general una </v>
      </c>
      <c r="G17206" s="326"/>
      <c r="H17206" s="326"/>
      <c r="I17206" s="326"/>
      <c r="J17206" s="326"/>
      <c r="K17206" s="73" t="s">
        <v>124</v>
      </c>
      <c r="L17206" s="74" t="s">
        <v>124</v>
      </c>
    </row>
    <row r="17207" spans="1:12" ht="23.5" hidden="1" customHeight="1" x14ac:dyDescent="0.3">
      <c r="A17207" s="18" t="s">
        <v>30</v>
      </c>
      <c r="E17207" s="63"/>
      <c r="F17207" s="325" t="str">
        <f>+$F$82</f>
        <v xml:space="preserve">Deberá acreditarse en al menos uno (1) de los contratos válidos aportados interventoría a intervención de </v>
      </c>
      <c r="G17207" s="326"/>
      <c r="H17207" s="326"/>
      <c r="I17207" s="326"/>
      <c r="J17207" s="326"/>
      <c r="K17207" s="73">
        <f>+$K$82</f>
        <v>0</v>
      </c>
      <c r="L17207" s="74" t="s">
        <v>124</v>
      </c>
    </row>
    <row r="17208" spans="1:12" ht="36" hidden="1" customHeight="1" x14ac:dyDescent="0.3">
      <c r="A17208" s="18" t="s">
        <v>30</v>
      </c>
      <c r="E17208" s="63"/>
      <c r="F17208" s="325" t="str">
        <f>+$F$83</f>
        <v xml:space="preserve">Deberá acreditarse en al menos uno (1) de los contratos válidos aportados interventoría a intervención de </v>
      </c>
      <c r="G17208" s="326"/>
      <c r="H17208" s="326"/>
      <c r="I17208" s="326"/>
      <c r="J17208" s="326"/>
      <c r="K17208" s="75">
        <f>+$K$83</f>
        <v>0</v>
      </c>
      <c r="L17208" s="76" t="s">
        <v>124</v>
      </c>
    </row>
    <row r="17209" spans="1:12" hidden="1" x14ac:dyDescent="0.3">
      <c r="A17209" s="1" t="str">
        <f>+A17135</f>
        <v>NO</v>
      </c>
      <c r="E17209" s="51"/>
      <c r="F17209" s="50"/>
      <c r="G17209" s="51"/>
      <c r="H17209" s="51"/>
      <c r="I17209" s="51"/>
      <c r="J17209" s="51"/>
      <c r="K17209" s="51"/>
      <c r="L17209" s="51"/>
    </row>
    <row r="17210" spans="1:12" ht="12.75" hidden="1" customHeight="1" x14ac:dyDescent="0.3">
      <c r="A17210" s="1" t="str">
        <f>+A17135</f>
        <v>NO</v>
      </c>
      <c r="E17210" s="40" t="str">
        <f>+$E$85</f>
        <v>VALOR MÍNIMO A CERIFICAR % P.O EN SMMMLV. NUMERAL 3.9.1</v>
      </c>
      <c r="F17210" s="41"/>
      <c r="G17210" s="41"/>
      <c r="H17210" s="41"/>
      <c r="I17210" s="41"/>
      <c r="J17210" s="41"/>
      <c r="K17210" s="41"/>
      <c r="L17210" s="42"/>
    </row>
    <row r="17211" spans="1:12" hidden="1" x14ac:dyDescent="0.3">
      <c r="A17211" s="1" t="str">
        <f>+A17135</f>
        <v>NO</v>
      </c>
      <c r="C17211" s="1" t="str">
        <f>"M"&amp;C17135</f>
        <v>M</v>
      </c>
      <c r="E17211" s="77" t="str">
        <f>+$E$86</f>
        <v>100% P.O.</v>
      </c>
      <c r="F17211" s="78"/>
      <c r="G17211" s="61">
        <v>242.41716883554506</v>
      </c>
      <c r="H17211" s="124" t="str">
        <f>+$H$86</f>
        <v>TOTAL EJECUTADO DE CONTRATOS ACREDITADOS</v>
      </c>
      <c r="I17211" s="124"/>
      <c r="J17211" s="124"/>
      <c r="K17211" s="55" t="s">
        <v>124</v>
      </c>
      <c r="L17211" s="47" t="s">
        <v>124</v>
      </c>
    </row>
    <row r="17212" spans="1:12" hidden="1" x14ac:dyDescent="0.3">
      <c r="A17212" s="1" t="str">
        <f>+A17135</f>
        <v>NO</v>
      </c>
      <c r="E17212" s="39"/>
      <c r="F17212" s="39"/>
      <c r="G17212" s="39"/>
      <c r="H17212" s="39"/>
      <c r="I17212" s="39"/>
      <c r="J17212" s="39"/>
      <c r="K17212" s="39"/>
      <c r="L17212" s="39"/>
    </row>
    <row r="17213" spans="1:12" ht="12.75" hidden="1" customHeight="1" x14ac:dyDescent="0.3">
      <c r="A17213" s="18" t="s">
        <v>30</v>
      </c>
      <c r="B17213" s="18"/>
      <c r="E17213" s="40" t="str">
        <f>+$E$88</f>
        <v>CONSIDERACIONES PARA LA VALIDEZ DE LA EXPERIENCIA REQUERIDA: EXPERIENCIA PROPONENTES PLURALES NUMERAL 10.1.2 D</v>
      </c>
      <c r="F17213" s="41"/>
      <c r="G17213" s="41"/>
      <c r="H17213" s="41"/>
      <c r="I17213" s="41"/>
      <c r="J17213" s="41"/>
      <c r="K17213" s="41"/>
      <c r="L17213" s="42"/>
    </row>
    <row r="17214" spans="1:12" ht="28" hidden="1" customHeight="1" x14ac:dyDescent="0.3">
      <c r="A17214" s="18" t="s">
        <v>30</v>
      </c>
      <c r="B17214" s="18"/>
      <c r="C17214" s="1" t="str">
        <f>"O"&amp;C17135</f>
        <v>O</v>
      </c>
      <c r="E17214" s="80" t="str">
        <f>+$E$89</f>
        <v>i)</v>
      </c>
      <c r="F17214" s="327" t="str">
        <f>+$F$89</f>
        <v>Uno de los integrantes debe aportar como mínimo el cincuenta por ciento (50 %) de la experiencia solicitada</v>
      </c>
      <c r="G17214" s="328"/>
      <c r="H17214" s="328"/>
      <c r="I17214" s="328"/>
      <c r="J17214" s="328"/>
      <c r="K17214" s="73" t="s">
        <v>124</v>
      </c>
      <c r="L17214" s="47" t="s">
        <v>124</v>
      </c>
    </row>
    <row r="17215" spans="1:12" ht="28" hidden="1" customHeight="1" x14ac:dyDescent="0.3">
      <c r="A17215" s="18" t="s">
        <v>30</v>
      </c>
      <c r="B17215" s="18"/>
      <c r="C17215" s="1" t="str">
        <f>"O"&amp;C17135</f>
        <v>O</v>
      </c>
      <c r="E17215" s="80" t="str">
        <f>+$E$90</f>
        <v>ii)</v>
      </c>
      <c r="F17215" s="327" t="str">
        <f>+$F$90</f>
        <v>Todos los demás ntegrantes deben acreditar al menos el cinco por ciento (5 %) de la experiencia solicitada, solo uno (1) de los integrantes podrá no acreditar experiencia pero su porcentaje de participación  no podrá superar el diez por ciento (10 %)</v>
      </c>
      <c r="G17215" s="328"/>
      <c r="H17215" s="328"/>
      <c r="I17215" s="328"/>
      <c r="J17215" s="328"/>
      <c r="K17215" s="73" t="s">
        <v>124</v>
      </c>
      <c r="L17215" s="47" t="s">
        <v>124</v>
      </c>
    </row>
    <row r="17216" spans="1:12" hidden="1" x14ac:dyDescent="0.3">
      <c r="A17216" s="18" t="s">
        <v>30</v>
      </c>
      <c r="B17216" s="18"/>
      <c r="E17216" s="39"/>
      <c r="F17216" s="39"/>
      <c r="G17216" s="39"/>
      <c r="H17216" s="39"/>
      <c r="I17216" s="39"/>
      <c r="J17216" s="39"/>
      <c r="K17216" s="39"/>
      <c r="L17216" s="39"/>
    </row>
    <row r="17217" spans="1:12" ht="13" hidden="1" customHeight="1" x14ac:dyDescent="0.3">
      <c r="A17217" s="18" t="str">
        <f>+A17135</f>
        <v>NO</v>
      </c>
      <c r="B17217" s="18"/>
      <c r="E17217" s="69" t="str">
        <f>+$E$92</f>
        <v>VERIFICACIÓN Y ASIGNACIÓN DE PUNTAJE POR LA EXPERIENCIA DEL PROPONENTE</v>
      </c>
      <c r="F17217" s="70"/>
      <c r="G17217" s="70"/>
      <c r="H17217" s="70"/>
      <c r="I17217" s="70"/>
      <c r="J17217" s="70"/>
      <c r="K17217" s="70"/>
      <c r="L17217" s="71"/>
    </row>
    <row r="17218" spans="1:12" hidden="1" x14ac:dyDescent="0.3">
      <c r="A17218" s="18" t="str">
        <f>+A17135</f>
        <v>NO</v>
      </c>
      <c r="B17218" s="18"/>
      <c r="E17218" s="81"/>
      <c r="F17218" s="323" t="str">
        <f>+$F$93</f>
        <v>No. CONTRATOS QUE ACREDITAN LA EXPERIENCIA (NO OBJETO DE SUBSANACIÓN)</v>
      </c>
      <c r="G17218" s="324"/>
      <c r="H17218" s="324"/>
      <c r="I17218" s="324"/>
      <c r="J17218" s="324"/>
      <c r="K17218" s="82"/>
      <c r="L17218" s="83" t="s">
        <v>124</v>
      </c>
    </row>
    <row r="17219" spans="1:12" ht="13" hidden="1" customHeight="1" x14ac:dyDescent="0.3">
      <c r="A17219" s="18" t="str">
        <f>+A17135</f>
        <v>NO</v>
      </c>
      <c r="B17219" s="18"/>
      <c r="E17219" s="84"/>
      <c r="F17219" s="323" t="str">
        <f>+$F$94</f>
        <v>TOTAL EJECUTADO DE CONTRATOS ACREDITADOS PROPUESTA INICIAL</v>
      </c>
      <c r="G17219" s="324"/>
      <c r="H17219" s="324"/>
      <c r="I17219" s="324"/>
      <c r="J17219" s="324"/>
      <c r="K17219" s="85"/>
      <c r="L17219" s="86" t="s">
        <v>124</v>
      </c>
    </row>
    <row r="17220" spans="1:12" ht="13" hidden="1" customHeight="1" x14ac:dyDescent="0.3">
      <c r="A17220" s="18" t="str">
        <f>+A17135</f>
        <v>NO</v>
      </c>
      <c r="B17220" s="18"/>
      <c r="E17220" s="87"/>
      <c r="F17220" s="323" t="str">
        <f>+$F$95</f>
        <v>PROMEDIO VALOR ACREDITADO EN SMMLV</v>
      </c>
      <c r="G17220" s="324"/>
      <c r="H17220" s="324"/>
      <c r="I17220" s="324"/>
      <c r="J17220" s="324"/>
      <c r="K17220" s="66"/>
      <c r="L17220" s="88" t="s">
        <v>124</v>
      </c>
    </row>
    <row r="17221" spans="1:12" hidden="1" x14ac:dyDescent="0.3">
      <c r="A17221" s="18" t="str">
        <f>+A17135</f>
        <v>NO</v>
      </c>
      <c r="B17221" s="18"/>
      <c r="E17221" s="89"/>
      <c r="F17221" s="89"/>
      <c r="G17221" s="89"/>
      <c r="H17221" s="89"/>
      <c r="I17221" s="89"/>
      <c r="J17221" s="89"/>
      <c r="K17221" s="89"/>
      <c r="L17221" s="89"/>
    </row>
    <row r="17222" spans="1:12" ht="13" hidden="1" customHeight="1" x14ac:dyDescent="0.3">
      <c r="A17222" s="18" t="str">
        <f>+A17135</f>
        <v>NO</v>
      </c>
      <c r="B17222" s="18"/>
      <c r="E17222" s="69" t="str">
        <f>+$E$97</f>
        <v>3.9.2 EXIGENCIAS MÍNIMAS DE EXPERIENCIA Y FORMACIÓN ACADÉMICA DEL EQUIPO DE TRABAJO</v>
      </c>
      <c r="F17222" s="70"/>
      <c r="G17222" s="70"/>
      <c r="H17222" s="70"/>
      <c r="I17222" s="70"/>
      <c r="J17222" s="70"/>
      <c r="K17222" s="70"/>
      <c r="L17222" s="71"/>
    </row>
    <row r="17223" spans="1:12" hidden="1" x14ac:dyDescent="0.3">
      <c r="A17223" s="18" t="str">
        <f>+A17135</f>
        <v>NO</v>
      </c>
      <c r="B17223" s="18"/>
      <c r="E17223" s="90" t="str">
        <f>+$E$98</f>
        <v>Formulario 8</v>
      </c>
      <c r="F17223" s="315" t="s">
        <v>46</v>
      </c>
      <c r="G17223" s="316"/>
      <c r="H17223" s="317"/>
      <c r="I17223" s="318"/>
      <c r="J17223" s="318"/>
      <c r="K17223" s="318"/>
      <c r="L17223" s="319"/>
    </row>
    <row r="17224" spans="1:12" hidden="1" x14ac:dyDescent="0.3">
      <c r="A17224" s="18" t="str">
        <f>+A17135</f>
        <v>NO</v>
      </c>
      <c r="B17224" s="18"/>
      <c r="E17224" s="91" t="s">
        <v>124</v>
      </c>
      <c r="F17224" s="91" t="str">
        <f>+$F$99</f>
        <v>Director de Interventoría</v>
      </c>
      <c r="G17224" s="91" t="str">
        <f>+$G$99</f>
        <v>Residente de Interventoría</v>
      </c>
      <c r="H17224" s="320"/>
      <c r="I17224" s="321"/>
      <c r="J17224" s="321"/>
      <c r="K17224" s="321"/>
      <c r="L17224" s="322"/>
    </row>
    <row r="17225" spans="1:12" hidden="1" x14ac:dyDescent="0.3">
      <c r="A17225" s="18" t="str">
        <f>+A17135</f>
        <v>NO</v>
      </c>
      <c r="B17225" s="18"/>
      <c r="E17225" s="304" t="str">
        <f>+$E$100</f>
        <v>OBSERVACIONES RESPECTO REQUISITO HABILITANTE DEL PERSONAL CLAVE EVALUABLE</v>
      </c>
      <c r="F17225" s="305"/>
      <c r="G17225" s="305"/>
      <c r="H17225" s="305"/>
      <c r="I17225" s="305"/>
      <c r="J17225" s="305"/>
      <c r="K17225" s="305"/>
      <c r="L17225" s="305"/>
    </row>
    <row r="17226" spans="1:12" hidden="1" x14ac:dyDescent="0.3">
      <c r="A17226" s="18" t="str">
        <f>+A17135</f>
        <v>NO</v>
      </c>
      <c r="B17226" s="18"/>
      <c r="E17226" s="312" t="s">
        <v>124</v>
      </c>
      <c r="F17226" s="313"/>
      <c r="G17226" s="313"/>
      <c r="H17226" s="313"/>
      <c r="I17226" s="313"/>
      <c r="J17226" s="313"/>
      <c r="K17226" s="313"/>
      <c r="L17226" s="314"/>
    </row>
    <row r="17227" spans="1:12" hidden="1" x14ac:dyDescent="0.3">
      <c r="A17227" s="18" t="str">
        <f>+A17135</f>
        <v>NO</v>
      </c>
      <c r="B17227" s="18"/>
      <c r="E17227" s="89"/>
      <c r="F17227" s="89"/>
      <c r="G17227" s="89"/>
      <c r="H17227" s="89"/>
      <c r="I17227" s="89"/>
      <c r="J17227" s="89"/>
      <c r="K17227" s="89"/>
      <c r="L17227" s="89"/>
    </row>
    <row r="17228" spans="1:12" ht="13" hidden="1" customHeight="1" x14ac:dyDescent="0.3">
      <c r="A17228" s="18" t="str">
        <f>+A17135</f>
        <v>NO</v>
      </c>
      <c r="B17228" s="18"/>
      <c r="E17228" s="69" t="str">
        <f>+$E$103</f>
        <v>4.2 EQUIPO DE TRABAJO (Personal Clave Evaluable)</v>
      </c>
      <c r="F17228" s="70"/>
      <c r="G17228" s="70"/>
      <c r="H17228" s="70"/>
      <c r="I17228" s="70"/>
      <c r="J17228" s="70"/>
      <c r="K17228" s="70"/>
      <c r="L17228" s="71"/>
    </row>
    <row r="17229" spans="1:12" ht="23.25" hidden="1" customHeight="1" x14ac:dyDescent="0.3">
      <c r="A17229" s="18" t="str">
        <f>+A17135</f>
        <v>NO</v>
      </c>
      <c r="B17229" s="18"/>
      <c r="E17229" s="90" t="str">
        <f>+$E$104</f>
        <v>Formulario 9</v>
      </c>
      <c r="F17229" s="315" t="s">
        <v>46</v>
      </c>
      <c r="G17229" s="316"/>
      <c r="H17229" s="317"/>
      <c r="I17229" s="318"/>
      <c r="J17229" s="318"/>
      <c r="K17229" s="318"/>
      <c r="L17229" s="319"/>
    </row>
    <row r="17230" spans="1:12" hidden="1" x14ac:dyDescent="0.3">
      <c r="A17230" s="18" t="str">
        <f>+A17135</f>
        <v>NO</v>
      </c>
      <c r="B17230" s="18"/>
      <c r="E17230" s="91" t="s">
        <v>124</v>
      </c>
      <c r="F17230" s="91" t="str">
        <f>+$F$99</f>
        <v>Director de Interventoría</v>
      </c>
      <c r="G17230" s="91" t="str">
        <f>+$G$99</f>
        <v>Residente de Interventoría</v>
      </c>
      <c r="H17230" s="320"/>
      <c r="I17230" s="321"/>
      <c r="J17230" s="321"/>
      <c r="K17230" s="321"/>
      <c r="L17230" s="322"/>
    </row>
    <row r="17231" spans="1:12" hidden="1" x14ac:dyDescent="0.3">
      <c r="A17231" s="18" t="str">
        <f>+A17135</f>
        <v>NO</v>
      </c>
      <c r="B17231" s="18"/>
      <c r="E17231" s="89"/>
      <c r="F17231" s="89"/>
      <c r="G17231" s="89"/>
      <c r="H17231" s="89"/>
      <c r="I17231" s="89"/>
      <c r="J17231" s="89"/>
      <c r="K17231" s="89"/>
      <c r="L17231" s="89"/>
    </row>
    <row r="17232" spans="1:12" hidden="1" x14ac:dyDescent="0.3">
      <c r="A17232" s="1" t="str">
        <f>+A17135</f>
        <v>NO</v>
      </c>
      <c r="E17232" s="92" t="str">
        <f>+E17107</f>
        <v>CRITERIOS DE EVALUACIÓN Y PUNTAJE</v>
      </c>
      <c r="F17232" s="93"/>
      <c r="G17232" s="93"/>
      <c r="H17232" s="93"/>
      <c r="I17232" s="93"/>
      <c r="J17232" s="93"/>
      <c r="K17232" s="94"/>
      <c r="L17232" s="95" t="str">
        <f>+$L$107</f>
        <v>PUNTAJE OBTENIDO</v>
      </c>
    </row>
    <row r="17233" spans="1:12" hidden="1" x14ac:dyDescent="0.3">
      <c r="A17233" s="1" t="str">
        <f>+A17135</f>
        <v>NO</v>
      </c>
      <c r="E17233" s="96" t="str">
        <f>+$E$108</f>
        <v>VALOR</v>
      </c>
      <c r="F17233" s="97" t="str">
        <f>+$F$108</f>
        <v>EQUIPO DE TRABAJO (PERSONAL CLAVE EVALUABLE)</v>
      </c>
      <c r="G17233" s="24"/>
      <c r="H17233" s="24"/>
      <c r="I17233" s="24"/>
      <c r="J17233" s="24"/>
      <c r="K17233" s="24"/>
      <c r="L17233" s="98"/>
    </row>
    <row r="17234" spans="1:12" ht="12.75" hidden="1" customHeight="1" x14ac:dyDescent="0.3">
      <c r="A17234" s="1" t="str">
        <f>+A17135</f>
        <v>NO</v>
      </c>
      <c r="E17234" s="96">
        <f>+$E$109</f>
        <v>5</v>
      </c>
      <c r="F17234" s="307" t="str">
        <f>+$F$109</f>
        <v xml:space="preserve"> Experiencia Específica adicional</v>
      </c>
      <c r="G17234" s="308"/>
      <c r="H17234" s="308"/>
      <c r="I17234" s="308"/>
      <c r="J17234" s="308"/>
      <c r="K17234" s="309"/>
      <c r="L17234" s="99" t="str">
        <f>IFERROR(IF(VLOOKUP(C17135,'R. PUNTAJES'!$C$14:$R$213,'R. PUNTAJES'!$I$10,0)="","",VLOOKUP(C17135,'R. PUNTAJES'!$C$14:$R$213,'R. PUNTAJES'!$I$10,0)),"")</f>
        <v/>
      </c>
    </row>
    <row r="17235" spans="1:12" ht="12.75" hidden="1" customHeight="1" x14ac:dyDescent="0.3">
      <c r="A17235" s="1" t="str">
        <f>+A17135</f>
        <v>NO</v>
      </c>
      <c r="E17235" s="96">
        <f>+$E$110</f>
        <v>5</v>
      </c>
      <c r="F17235" s="307" t="str">
        <f>+$F$110</f>
        <v>Formación Académica adicional</v>
      </c>
      <c r="G17235" s="308"/>
      <c r="H17235" s="308"/>
      <c r="I17235" s="308"/>
      <c r="J17235" s="308"/>
      <c r="K17235" s="309"/>
      <c r="L17235" s="99" t="str">
        <f>IFERROR(IF(VLOOKUP(C17135,'R. PUNTAJES'!$C$14:$R$213,'R. PUNTAJES'!$J$10,0)="","",VLOOKUP(C17135,'R. PUNTAJES'!$C$14:$R$213,'R. PUNTAJES'!$J$10,0)),"")</f>
        <v/>
      </c>
    </row>
    <row r="17236" spans="1:12" hidden="1" x14ac:dyDescent="0.3">
      <c r="A17236" s="18" t="str">
        <f>+A17135</f>
        <v>NO</v>
      </c>
      <c r="B17236" s="18"/>
      <c r="E17236" s="100"/>
      <c r="F17236" s="101" t="str">
        <f>+$F$111</f>
        <v>FACTOR DE SOSTENIBILIDAD</v>
      </c>
      <c r="G17236" s="102"/>
      <c r="H17236" s="102"/>
      <c r="I17236" s="102"/>
      <c r="J17236" s="102"/>
      <c r="K17236" s="102"/>
      <c r="L17236" s="103"/>
    </row>
    <row r="17237" spans="1:12" hidden="1" x14ac:dyDescent="0.3">
      <c r="A17237" s="18" t="str">
        <f>+A17135</f>
        <v>NO</v>
      </c>
      <c r="B17237" s="18"/>
      <c r="E17237" s="104">
        <v>1</v>
      </c>
      <c r="F17237" s="105" t="str">
        <f>+$F$112</f>
        <v>Compromisos Sostenibilidad</v>
      </c>
      <c r="G17237" s="106"/>
      <c r="H17237" s="106"/>
      <c r="I17237" s="106"/>
      <c r="J17237" s="106"/>
      <c r="K17237" s="106"/>
      <c r="L17237" s="107" t="str">
        <f>IFERROR(IF(VLOOKUP(C17135,'R. PUNTAJES'!$C$14:$R$213,'R. PUNTAJES'!$K$10,0)="","",VLOOKUP(C17135,'R. PUNTAJES'!$C$14:$R$213,'R. PUNTAJES'!$K$10,0)),"")</f>
        <v/>
      </c>
    </row>
    <row r="17238" spans="1:12" hidden="1" x14ac:dyDescent="0.3">
      <c r="A17238" s="1" t="str">
        <f>+A17135</f>
        <v>NO</v>
      </c>
      <c r="E17238" s="108"/>
      <c r="F17238" s="109" t="str">
        <f>+$F$113</f>
        <v>APOYO A LA INDUSTRIA NACIONAL</v>
      </c>
      <c r="G17238" s="110"/>
      <c r="H17238" s="110"/>
      <c r="I17238" s="110"/>
      <c r="J17238" s="110"/>
      <c r="K17238" s="110"/>
      <c r="L17238" s="111"/>
    </row>
    <row r="17239" spans="1:12" ht="12.75" hidden="1" customHeight="1" x14ac:dyDescent="0.3">
      <c r="A17239" s="1" t="str">
        <f>+A17135</f>
        <v>NO</v>
      </c>
      <c r="E17239" s="96">
        <v>20</v>
      </c>
      <c r="F17239" s="307" t="str">
        <f>+$F$114</f>
        <v>Promoción de Servicios Nacionales o con Trato Nacional</v>
      </c>
      <c r="G17239" s="308"/>
      <c r="H17239" s="308"/>
      <c r="I17239" s="308"/>
      <c r="J17239" s="308"/>
      <c r="K17239" s="309"/>
      <c r="L17239" s="99" t="str">
        <f>IFERROR(IF(VLOOKUP(C17135,'R. PUNTAJES'!$C$14:$R$213,'R. PUNTAJES'!$L$10,0)="","",
IF(VLOOKUP(C17135,'R. PUNTAJES'!$C$14:$R$213,'R. PUNTAJES'!$L$10,0)=5,0,
VLOOKUP(C17135,'R. PUNTAJES'!$C$14:$R$213,'R. PUNTAJES'!$L$10,0))),"")</f>
        <v/>
      </c>
    </row>
    <row r="17240" spans="1:12" ht="12.75" hidden="1" customHeight="1" x14ac:dyDescent="0.3">
      <c r="A17240" s="1" t="str">
        <f>+A17135</f>
        <v>NO</v>
      </c>
      <c r="E17240" s="96">
        <v>5</v>
      </c>
      <c r="F17240" s="307" t="str">
        <f>+$F$115</f>
        <v>Incorporación de componente nacional en servicios extranjeros</v>
      </c>
      <c r="G17240" s="308"/>
      <c r="H17240" s="308"/>
      <c r="I17240" s="308"/>
      <c r="J17240" s="308"/>
      <c r="K17240" s="309"/>
      <c r="L17240" s="99" t="str">
        <f>IFERROR(IF(VLOOKUP(C17135,'R. PUNTAJES'!$C$14:$R$213,'R. PUNTAJES'!$L$10,0)="","",
IF(VLOOKUP(C17135,'R. PUNTAJES'!$C$14:$R$213,'R. PUNTAJES'!$L$10,0)=20,0,
VLOOKUP(C17135,'R. PUNTAJES'!$C$14:$R$213,'R. PUNTAJES'!$L$10,0))),"")</f>
        <v/>
      </c>
    </row>
    <row r="17241" spans="1:12" hidden="1" x14ac:dyDescent="0.3">
      <c r="A17241" s="1" t="str">
        <f>+A17135</f>
        <v>NO</v>
      </c>
      <c r="E17241" s="112"/>
      <c r="F17241" s="97" t="str">
        <f>+$F$116</f>
        <v>VINCULACIÓN DE PERSONAS CON DISCAPACIDAD</v>
      </c>
      <c r="G17241" s="24"/>
      <c r="H17241" s="24"/>
      <c r="I17241" s="24"/>
      <c r="J17241" s="24"/>
      <c r="K17241" s="24"/>
      <c r="L17241" s="98"/>
    </row>
    <row r="17242" spans="1:12" ht="12.75" hidden="1" customHeight="1" x14ac:dyDescent="0.3">
      <c r="A17242" s="1" t="str">
        <f>+A17135</f>
        <v>NO</v>
      </c>
      <c r="E17242" s="96">
        <v>1</v>
      </c>
      <c r="F17242" s="307" t="str">
        <f>+$F$117</f>
        <v xml:space="preserve">Trabajadores vinculados a la planta de personal </v>
      </c>
      <c r="G17242" s="308"/>
      <c r="H17242" s="308"/>
      <c r="I17242" s="308"/>
      <c r="J17242" s="308"/>
      <c r="K17242" s="309"/>
      <c r="L17242" s="99" t="str">
        <f>IFERROR(IF(VLOOKUP(C17135,'R. PUNTAJES'!$C$14:$R$213,'R. PUNTAJES'!$M$10,0)="","",VLOOKUP(C17135,'R. PUNTAJES'!$C$14:$R$213,'R. PUNTAJES'!$M$10,0)),"")</f>
        <v/>
      </c>
    </row>
    <row r="17243" spans="1:12" hidden="1" x14ac:dyDescent="0.3">
      <c r="A17243" s="1" t="str">
        <f>+A17135</f>
        <v>NO</v>
      </c>
      <c r="E17243" s="112"/>
      <c r="F17243" s="97" t="str">
        <f>+$F$118</f>
        <v>EMPRENDIMIENTOS Y EMPRESAS DE MUJERES</v>
      </c>
      <c r="G17243" s="24"/>
      <c r="H17243" s="24"/>
      <c r="I17243" s="24"/>
      <c r="J17243" s="24"/>
      <c r="K17243" s="24"/>
      <c r="L17243" s="98"/>
    </row>
    <row r="17244" spans="1:12" ht="13" hidden="1" customHeight="1" x14ac:dyDescent="0.3">
      <c r="A17244" s="1" t="str">
        <f>+A17135</f>
        <v>NO</v>
      </c>
      <c r="E17244" s="96">
        <v>0.25</v>
      </c>
      <c r="F17244" s="307" t="str">
        <f>+$F$119</f>
        <v>Emprendimientos y empresas de mujeres</v>
      </c>
      <c r="G17244" s="308"/>
      <c r="H17244" s="308"/>
      <c r="I17244" s="308"/>
      <c r="J17244" s="308"/>
      <c r="K17244" s="309"/>
      <c r="L17244" s="113" t="str">
        <f>IFERROR(IF(VLOOKUP(C17135,'R. PUNTAJES'!$C$14:$R$213,'R. PUNTAJES'!$N$10,0)="","",VLOOKUP(C17135,'R. PUNTAJES'!$C$14:$R$213,'R. PUNTAJES'!$N$10,0)),"")</f>
        <v/>
      </c>
    </row>
    <row r="17245" spans="1:12" hidden="1" x14ac:dyDescent="0.3">
      <c r="A17245" s="18" t="str">
        <f>+A17246</f>
        <v>NO</v>
      </c>
      <c r="B17245" s="18"/>
      <c r="E17245" s="112"/>
      <c r="F17245" s="97" t="str">
        <f>+$F$120</f>
        <v>MIPYME</v>
      </c>
      <c r="G17245" s="24"/>
      <c r="H17245" s="24"/>
      <c r="I17245" s="24"/>
      <c r="J17245" s="24"/>
      <c r="K17245" s="24"/>
      <c r="L17245" s="98"/>
    </row>
    <row r="17246" spans="1:12" hidden="1" x14ac:dyDescent="0.3">
      <c r="A17246" s="18" t="str">
        <f>+IF(E17246=0,"NO",1)</f>
        <v>NO</v>
      </c>
      <c r="B17246" s="18"/>
      <c r="E17246" s="96">
        <v>0</v>
      </c>
      <c r="F17246" s="307" t="str">
        <f>+$F$121</f>
        <v>Mipyme</v>
      </c>
      <c r="G17246" s="308"/>
      <c r="H17246" s="308"/>
      <c r="I17246" s="308"/>
      <c r="J17246" s="308"/>
      <c r="K17246" s="309"/>
      <c r="L17246" s="113" t="str">
        <f>IFERROR(IF(VLOOKUP(C17135,'R. PUNTAJES'!$C$14:$R$213,'R. PUNTAJES'!$O$10,0)="","",VLOOKUP(C17135,'R. PUNTAJES'!$C$14:$R$213,'R. PUNTAJES'!$O$10,0)),"")</f>
        <v/>
      </c>
    </row>
    <row r="17247" spans="1:12" hidden="1" x14ac:dyDescent="0.3">
      <c r="A17247" s="1" t="str">
        <f>+A17135</f>
        <v>NO</v>
      </c>
      <c r="E17247" s="112"/>
      <c r="F17247" s="97" t="str">
        <f>+$F$122</f>
        <v>EXPERIENCIA DEL PROPONENTE</v>
      </c>
      <c r="G17247" s="24"/>
      <c r="H17247" s="24"/>
      <c r="I17247" s="24"/>
      <c r="J17247" s="24"/>
      <c r="K17247" s="24"/>
      <c r="L17247" s="98"/>
    </row>
    <row r="17248" spans="1:12" hidden="1" x14ac:dyDescent="0.3">
      <c r="A17248" s="1" t="str">
        <f>+A17135</f>
        <v>NO</v>
      </c>
      <c r="E17248" s="96">
        <v>59.5</v>
      </c>
      <c r="F17248" s="307" t="str">
        <f>+$F$123</f>
        <v>mediana con valor absoluto</v>
      </c>
      <c r="G17248" s="308"/>
      <c r="H17248" s="308"/>
      <c r="I17248" s="308"/>
      <c r="J17248" s="308"/>
      <c r="K17248" s="309"/>
      <c r="L17248" s="113" t="str">
        <f>IFERROR(IF(VLOOKUP(C17135,'R. PUNTAJES'!$C$14:$R$213,'R. PUNTAJES'!$R$10,0)="","",VLOOKUP(C17135,'R. PUNTAJES'!$C$14:$R$213,'R. PUNTAJES'!$R$10,0)),"")</f>
        <v/>
      </c>
    </row>
    <row r="17249" spans="1:16" hidden="1" x14ac:dyDescent="0.3">
      <c r="A17249" s="1" t="str">
        <f>+A17135</f>
        <v>NO</v>
      </c>
      <c r="E17249" s="112"/>
      <c r="F17249" s="97" t="str">
        <f>+$F$124</f>
        <v>MULTAS</v>
      </c>
      <c r="G17249" s="24"/>
      <c r="H17249" s="24"/>
      <c r="I17249" s="24"/>
      <c r="J17249" s="24"/>
      <c r="K17249" s="24"/>
      <c r="L17249" s="98"/>
    </row>
    <row r="17250" spans="1:16" ht="12.75" hidden="1" customHeight="1" x14ac:dyDescent="0.3">
      <c r="A17250" s="1" t="str">
        <f>+A17135</f>
        <v>NO</v>
      </c>
      <c r="E17250" s="96">
        <v>-2</v>
      </c>
      <c r="F17250" s="307" t="str">
        <f>+$F$125</f>
        <v>Una o más multas o cláusulas penales durante el último año</v>
      </c>
      <c r="G17250" s="310"/>
      <c r="H17250" s="310"/>
      <c r="I17250" s="310"/>
      <c r="J17250" s="310"/>
      <c r="K17250" s="311"/>
      <c r="L17250" s="99" t="str">
        <f>IFERROR(IF(VLOOKUP(C17135,'R. PUNTAJES'!$C$14:$R$213,'R. PUNTAJES'!$Q$10,0)="","",VLOOKUP(C17135,'R. PUNTAJES'!$C$14:$R$213,'R. PUNTAJES'!$Q$10,0)),"")</f>
        <v/>
      </c>
    </row>
    <row r="17251" spans="1:16" hidden="1" x14ac:dyDescent="0.3">
      <c r="A17251" s="1" t="str">
        <f>+A17135</f>
        <v>NO</v>
      </c>
      <c r="E17251" s="112"/>
      <c r="F17251" s="97" t="str">
        <f>+$F$126</f>
        <v>OBRAS INCONCLUSAS</v>
      </c>
      <c r="G17251" s="24"/>
      <c r="H17251" s="24"/>
      <c r="I17251" s="24"/>
      <c r="J17251" s="24"/>
      <c r="K17251" s="24"/>
      <c r="L17251" s="98"/>
    </row>
    <row r="17252" spans="1:16" hidden="1" x14ac:dyDescent="0.3">
      <c r="A17252" s="1" t="str">
        <f>+A17135</f>
        <v>NO</v>
      </c>
      <c r="E17252" s="96">
        <v>-1</v>
      </c>
      <c r="F17252" s="301" t="str">
        <f>+$F$127</f>
        <v>Anotación vigente de obra civil inconclusa</v>
      </c>
      <c r="G17252" s="302"/>
      <c r="H17252" s="302"/>
      <c r="I17252" s="302"/>
      <c r="J17252" s="302"/>
      <c r="K17252" s="303"/>
      <c r="L17252" s="99" t="str">
        <f>IFERROR(IF(VLOOKUP(C17135,'R. PUNTAJES'!$C$14:$R$213,'R. PUNTAJES'!$P$10,0)="","",VLOOKUP(C17135,'R. PUNTAJES'!$C$14:$R$213,'R. PUNTAJES'!$P$10,0)),"")</f>
        <v/>
      </c>
    </row>
    <row r="17253" spans="1:16" ht="7.5" hidden="1" customHeight="1" x14ac:dyDescent="0.3">
      <c r="A17253" s="1" t="str">
        <f>+A17135</f>
        <v>NO</v>
      </c>
      <c r="E17253" s="114"/>
      <c r="F17253" s="45"/>
      <c r="G17253" s="45"/>
      <c r="H17253" s="45"/>
      <c r="I17253" s="45"/>
      <c r="J17253" s="45"/>
      <c r="K17253" s="45"/>
      <c r="L17253" s="48"/>
    </row>
    <row r="17254" spans="1:16" hidden="1" x14ac:dyDescent="0.3">
      <c r="A17254" s="1" t="str">
        <f>+A17135</f>
        <v>NO</v>
      </c>
      <c r="E17254" s="115" t="str">
        <f>+$E$129</f>
        <v>PUNTAJE TOTAL</v>
      </c>
      <c r="F17254" s="116"/>
      <c r="G17254" s="116"/>
      <c r="H17254" s="116"/>
      <c r="I17254" s="116"/>
      <c r="J17254" s="116"/>
      <c r="K17254" s="117"/>
      <c r="L17254" s="118">
        <f>IFERROR(IF(VLOOKUP(C17135,'R. PUNTAJES'!$C$14:$R$213,'R. PUNTAJES'!$H$10,0)="RECHAZO","",SUM(L17234:L17252)),"")</f>
        <v>0</v>
      </c>
    </row>
    <row r="17255" spans="1:16" hidden="1" x14ac:dyDescent="0.3">
      <c r="A17255" s="1" t="str">
        <f>+A17135</f>
        <v>NO</v>
      </c>
      <c r="E17255" s="304" t="str">
        <f>+$E$130</f>
        <v>OBSERVACIONES RESPECTO A PUNTAJES</v>
      </c>
      <c r="F17255" s="305"/>
      <c r="G17255" s="305"/>
      <c r="H17255" s="305"/>
      <c r="I17255" s="305"/>
      <c r="J17255" s="305"/>
      <c r="K17255" s="305"/>
      <c r="L17255" s="305"/>
    </row>
    <row r="17256" spans="1:16" ht="12" hidden="1" customHeight="1" x14ac:dyDescent="0.3">
      <c r="A17256" s="1" t="str">
        <f>+A17135</f>
        <v>NO</v>
      </c>
      <c r="E17256" s="306" t="s">
        <v>124</v>
      </c>
      <c r="F17256" s="305"/>
      <c r="G17256" s="305"/>
      <c r="H17256" s="305"/>
      <c r="I17256" s="305"/>
      <c r="J17256" s="305"/>
      <c r="K17256" s="305"/>
      <c r="L17256" s="305"/>
      <c r="N17256" s="119"/>
      <c r="O17256" s="119"/>
      <c r="P17256" s="120"/>
    </row>
    <row r="17257" spans="1:16" ht="3" hidden="1" customHeight="1" x14ac:dyDescent="0.3">
      <c r="A17257" s="1" t="str">
        <f>+A17136</f>
        <v>NO</v>
      </c>
      <c r="E17257" s="121"/>
      <c r="F17257" s="122"/>
      <c r="G17257" s="122"/>
      <c r="H17257" s="122"/>
      <c r="I17257" s="122"/>
      <c r="J17257" s="122"/>
      <c r="K17257" s="122"/>
      <c r="L17257" s="123"/>
    </row>
    <row r="17258" spans="1:16" hidden="1" x14ac:dyDescent="0.3">
      <c r="A17258" s="1" t="str">
        <f>+IF(OR(C17260=""),"NO",1)</f>
        <v>NO</v>
      </c>
      <c r="E17258" s="346"/>
      <c r="F17258" s="347"/>
      <c r="G17258" s="347"/>
      <c r="H17258" s="347"/>
      <c r="I17258" s="347"/>
      <c r="J17258" s="347"/>
      <c r="K17258" s="347"/>
      <c r="L17258" s="347"/>
    </row>
    <row r="17259" spans="1:16" ht="4.5" hidden="1" customHeight="1" x14ac:dyDescent="0.3">
      <c r="A17259" s="1" t="str">
        <f>+A17260</f>
        <v>NO</v>
      </c>
      <c r="E17259" s="15"/>
      <c r="F17259" s="16"/>
      <c r="G17259" s="16"/>
      <c r="H17259" s="16"/>
      <c r="I17259" s="16"/>
      <c r="J17259" s="16"/>
      <c r="K17259" s="16"/>
      <c r="L17259" s="17"/>
    </row>
    <row r="17260" spans="1:16" ht="15.75" hidden="1" customHeight="1" x14ac:dyDescent="0.3">
      <c r="A17260" s="1" t="str">
        <f>+IF(OR(C17260=""),"NO",1)</f>
        <v>NO</v>
      </c>
      <c r="B17260" s="1">
        <f>1+MAX($B$1:B17259)</f>
        <v>139</v>
      </c>
      <c r="C17260" s="18" t="s">
        <v>124</v>
      </c>
      <c r="E17260" s="19" t="s">
        <v>124</v>
      </c>
      <c r="F17260" s="20"/>
      <c r="G17260" s="20"/>
      <c r="H17260" s="20"/>
      <c r="I17260" s="21"/>
      <c r="J17260" s="20"/>
      <c r="K17260" s="21"/>
      <c r="L17260" s="22"/>
    </row>
    <row r="17261" spans="1:16" hidden="1" x14ac:dyDescent="0.3">
      <c r="A17261" s="1" t="str">
        <f>A17260</f>
        <v>NO</v>
      </c>
      <c r="E17261" s="23" t="str">
        <f>+$E$11</f>
        <v>Integrantes</v>
      </c>
      <c r="F17261" s="24"/>
      <c r="G17261" s="24"/>
      <c r="H17261" s="24"/>
      <c r="I17261" s="24"/>
      <c r="J17261" s="24"/>
      <c r="K17261" s="25" t="str">
        <f>+$K$11</f>
        <v>Nit</v>
      </c>
      <c r="L17261" s="26" t="str">
        <f>+$L$11</f>
        <v>Part.</v>
      </c>
    </row>
    <row r="17262" spans="1:16" hidden="1" x14ac:dyDescent="0.3">
      <c r="A17262" s="1" t="str">
        <f>+A17261</f>
        <v>NO</v>
      </c>
      <c r="C17262" s="1" t="s">
        <v>124</v>
      </c>
      <c r="E17262" s="27" t="s">
        <v>124</v>
      </c>
      <c r="F17262" s="28"/>
      <c r="G17262" s="28"/>
      <c r="H17262" s="28"/>
      <c r="I17262" s="28"/>
      <c r="J17262" s="28"/>
      <c r="K17262" s="29" t="s">
        <v>124</v>
      </c>
      <c r="L17262" s="30" t="s">
        <v>124</v>
      </c>
    </row>
    <row r="17263" spans="1:16" hidden="1" x14ac:dyDescent="0.3">
      <c r="A17263" s="18" t="str">
        <f>+IF(OR(C17263=""),"NO",1)</f>
        <v>NO</v>
      </c>
      <c r="B17263" s="18"/>
      <c r="C17263" s="1" t="s">
        <v>124</v>
      </c>
      <c r="E17263" s="31" t="s">
        <v>124</v>
      </c>
      <c r="F17263" s="32"/>
      <c r="G17263" s="32"/>
      <c r="H17263" s="32"/>
      <c r="I17263" s="32"/>
      <c r="J17263" s="32"/>
      <c r="K17263" s="33" t="s">
        <v>124</v>
      </c>
      <c r="L17263" s="34" t="s">
        <v>124</v>
      </c>
    </row>
    <row r="17264" spans="1:16" hidden="1" x14ac:dyDescent="0.3">
      <c r="A17264" s="18" t="str">
        <f>+IF(OR(C17264=""),"NO",1)</f>
        <v>NO</v>
      </c>
      <c r="B17264" s="18"/>
      <c r="C17264" s="1" t="s">
        <v>124</v>
      </c>
      <c r="E17264" s="31" t="s">
        <v>124</v>
      </c>
      <c r="F17264" s="32"/>
      <c r="G17264" s="32"/>
      <c r="H17264" s="32"/>
      <c r="I17264" s="32"/>
      <c r="J17264" s="32"/>
      <c r="K17264" s="33" t="s">
        <v>124</v>
      </c>
      <c r="L17264" s="34" t="s">
        <v>124</v>
      </c>
    </row>
    <row r="17265" spans="1:12" hidden="1" x14ac:dyDescent="0.3">
      <c r="A17265" s="18" t="str">
        <f>+IF(OR(C17265=""),"NO",1)</f>
        <v>NO</v>
      </c>
      <c r="B17265" s="18"/>
      <c r="C17265" s="1" t="s">
        <v>124</v>
      </c>
      <c r="E17265" s="31" t="s">
        <v>13</v>
      </c>
      <c r="F17265" s="32"/>
      <c r="G17265" s="32"/>
      <c r="H17265" s="32"/>
      <c r="I17265" s="32"/>
      <c r="J17265" s="32"/>
      <c r="K17265" s="33"/>
      <c r="L17265" s="34"/>
    </row>
    <row r="17266" spans="1:12" hidden="1" x14ac:dyDescent="0.3">
      <c r="A17266" s="18" t="str">
        <f>+IF(OR(C17266=""),"NO",1)</f>
        <v>NO</v>
      </c>
      <c r="B17266" s="18"/>
      <c r="C17266" s="1" t="s">
        <v>124</v>
      </c>
      <c r="E17266" s="31" t="s">
        <v>13</v>
      </c>
      <c r="F17266" s="32"/>
      <c r="G17266" s="32"/>
      <c r="H17266" s="32"/>
      <c r="I17266" s="32"/>
      <c r="J17266" s="32"/>
      <c r="K17266" s="33"/>
      <c r="L17266" s="34"/>
    </row>
    <row r="17267" spans="1:12" hidden="1" x14ac:dyDescent="0.3">
      <c r="A17267" s="18" t="str">
        <f>+IF(OR(C17267=""),"NO",1)</f>
        <v>NO</v>
      </c>
      <c r="B17267" s="18"/>
      <c r="C17267" s="1" t="s">
        <v>124</v>
      </c>
      <c r="E17267" s="35" t="s">
        <v>13</v>
      </c>
      <c r="F17267" s="36"/>
      <c r="G17267" s="36"/>
      <c r="H17267" s="36"/>
      <c r="I17267" s="36"/>
      <c r="J17267" s="36"/>
      <c r="K17267" s="37"/>
      <c r="L17267" s="38"/>
    </row>
    <row r="17268" spans="1:12" ht="5.15" hidden="1" customHeight="1" x14ac:dyDescent="0.3">
      <c r="A17268" s="1" t="str">
        <f>+A17260</f>
        <v>NO</v>
      </c>
      <c r="E17268" s="39"/>
      <c r="F17268" s="39"/>
      <c r="G17268" s="39"/>
      <c r="H17268" s="39"/>
      <c r="I17268" s="39"/>
      <c r="J17268" s="39"/>
      <c r="K17268" s="39"/>
      <c r="L17268" s="39"/>
    </row>
    <row r="17269" spans="1:12" ht="15.75" hidden="1" customHeight="1" x14ac:dyDescent="0.3">
      <c r="A17269" s="1" t="str">
        <f>+A17260</f>
        <v>NO</v>
      </c>
      <c r="E17269" s="40" t="str">
        <f>+$E$19</f>
        <v>RESULTADO DE EVALUACIÓN TÉCNICA</v>
      </c>
      <c r="F17269" s="41"/>
      <c r="G17269" s="41"/>
      <c r="H17269" s="41"/>
      <c r="I17269" s="41"/>
      <c r="J17269" s="41"/>
      <c r="K17269" s="41"/>
      <c r="L17269" s="42"/>
    </row>
    <row r="17270" spans="1:12" hidden="1" x14ac:dyDescent="0.3">
      <c r="A17270" s="1" t="str">
        <f>+A17260</f>
        <v>NO</v>
      </c>
      <c r="E17270" s="43"/>
      <c r="F17270" s="44" t="str">
        <f>+$F$20</f>
        <v>Experiencia</v>
      </c>
      <c r="G17270" s="45"/>
      <c r="H17270" s="45"/>
      <c r="I17270" s="45"/>
      <c r="J17270" s="45"/>
      <c r="K17270" s="46"/>
      <c r="L17270" s="47" t="s">
        <v>124</v>
      </c>
    </row>
    <row r="17271" spans="1:12" hidden="1" x14ac:dyDescent="0.3">
      <c r="A17271" s="1" t="str">
        <f>+A17260</f>
        <v>NO</v>
      </c>
      <c r="E17271" s="348" t="str">
        <f>+$E$21</f>
        <v>OBSERVACIONES RESPECTO A LA EVALUACIÓN DE EXPERIENCIA</v>
      </c>
      <c r="F17271" s="308"/>
      <c r="G17271" s="308"/>
      <c r="H17271" s="308"/>
      <c r="I17271" s="308"/>
      <c r="J17271" s="308"/>
      <c r="K17271" s="308"/>
      <c r="L17271" s="349"/>
    </row>
    <row r="17272" spans="1:12" hidden="1" x14ac:dyDescent="0.3">
      <c r="A17272" s="1" t="str">
        <f>+A17260</f>
        <v>NO</v>
      </c>
      <c r="E17272" s="350" t="s">
        <v>124</v>
      </c>
      <c r="F17272" s="351"/>
      <c r="G17272" s="351"/>
      <c r="H17272" s="351"/>
      <c r="I17272" s="351"/>
      <c r="J17272" s="351"/>
      <c r="K17272" s="351"/>
      <c r="L17272" s="352"/>
    </row>
    <row r="17273" spans="1:12" ht="5.15" hidden="1" customHeight="1" x14ac:dyDescent="0.3">
      <c r="A17273" s="1" t="str">
        <f>+A17260</f>
        <v>NO</v>
      </c>
      <c r="E17273" s="39"/>
      <c r="F17273" s="39"/>
      <c r="G17273" s="39"/>
      <c r="H17273" s="39"/>
      <c r="I17273" s="39"/>
      <c r="J17273" s="39"/>
      <c r="K17273" s="39"/>
      <c r="L17273" s="39"/>
    </row>
    <row r="17274" spans="1:12" ht="12.75" hidden="1" customHeight="1" x14ac:dyDescent="0.3">
      <c r="A17274" s="1" t="str">
        <f>+A17260</f>
        <v>NO</v>
      </c>
      <c r="E17274" s="40" t="str">
        <f>+$E$24</f>
        <v>EXPERIENCIA HABILITANTE: CONTRATOS PRESENTADOS</v>
      </c>
      <c r="F17274" s="41"/>
      <c r="G17274" s="41"/>
      <c r="H17274" s="41"/>
      <c r="I17274" s="41"/>
      <c r="J17274" s="41"/>
      <c r="K17274" s="41"/>
      <c r="L17274" s="42"/>
    </row>
    <row r="17275" spans="1:12" ht="8.5" hidden="1" customHeight="1" x14ac:dyDescent="0.3">
      <c r="A17275" s="1" t="str">
        <f>+A17260</f>
        <v>NO</v>
      </c>
      <c r="E17275" s="49"/>
      <c r="F17275" s="50"/>
      <c r="G17275" s="51"/>
      <c r="H17275" s="51"/>
      <c r="I17275" s="51"/>
      <c r="J17275" s="51"/>
      <c r="K17275" s="51"/>
      <c r="L17275" s="52"/>
    </row>
    <row r="17276" spans="1:12" hidden="1" x14ac:dyDescent="0.3">
      <c r="A17276" s="18" t="str">
        <f>+IF(OR(C17276=""),"NO",1)</f>
        <v>NO</v>
      </c>
      <c r="B17276" s="18"/>
      <c r="C17276" s="1" t="s">
        <v>124</v>
      </c>
      <c r="E17276" s="329">
        <v>1</v>
      </c>
      <c r="F17276" s="53" t="str">
        <f>+$F$26</f>
        <v>OBJETO</v>
      </c>
      <c r="G17276" s="332" t="s">
        <v>124</v>
      </c>
      <c r="H17276" s="333"/>
      <c r="I17276" s="333"/>
      <c r="J17276" s="333"/>
      <c r="K17276" s="333"/>
      <c r="L17276" s="334"/>
    </row>
    <row r="17277" spans="1:12" hidden="1" x14ac:dyDescent="0.3">
      <c r="A17277" s="18" t="str">
        <f>+IF(OR(C17276=""),"NO",1)</f>
        <v>NO</v>
      </c>
      <c r="B17277" s="18"/>
      <c r="E17277" s="330"/>
      <c r="F17277" s="54" t="str">
        <f>+$F$27</f>
        <v>CONTRATANTE</v>
      </c>
      <c r="G17277" s="335" t="s">
        <v>124</v>
      </c>
      <c r="H17277" s="310"/>
      <c r="I17277" s="310"/>
      <c r="J17277" s="310"/>
      <c r="K17277" s="310"/>
      <c r="L17277" s="336"/>
    </row>
    <row r="17278" spans="1:12" hidden="1" x14ac:dyDescent="0.3">
      <c r="A17278" s="18" t="str">
        <f>+IF(OR(C17276=""),"NO",1)</f>
        <v>NO</v>
      </c>
      <c r="B17278" s="18"/>
      <c r="E17278" s="330"/>
      <c r="F17278" s="54" t="str">
        <f>+$F$28</f>
        <v>APORTANTE</v>
      </c>
      <c r="G17278" s="337" t="s">
        <v>124</v>
      </c>
      <c r="H17278" s="338"/>
      <c r="I17278" s="338"/>
      <c r="J17278" s="338"/>
      <c r="K17278" s="338"/>
      <c r="L17278" s="339"/>
    </row>
    <row r="17279" spans="1:12" hidden="1" x14ac:dyDescent="0.3">
      <c r="A17279" s="18" t="str">
        <f>+IF(OR(C17276=""),"NO",1)</f>
        <v>NO</v>
      </c>
      <c r="B17279" s="18"/>
      <c r="E17279" s="330"/>
      <c r="F17279" s="54" t="str">
        <f>+$F$29</f>
        <v>VALOR /SMMLV)</v>
      </c>
      <c r="G17279" s="55" t="s">
        <v>124</v>
      </c>
      <c r="H17279" s="56" t="str">
        <f>+$H$29</f>
        <v>% PART..</v>
      </c>
      <c r="I17279" s="57" t="s">
        <v>124</v>
      </c>
      <c r="J17279" s="58" t="str">
        <f>+$J$29</f>
        <v>VALOR ACREDITADO</v>
      </c>
      <c r="K17279" s="59"/>
      <c r="L17279" s="47" t="s">
        <v>124</v>
      </c>
    </row>
    <row r="17280" spans="1:12" hidden="1" x14ac:dyDescent="0.3">
      <c r="A17280" s="18" t="str">
        <f>+IF(OR(C17276=""),"NO",1)</f>
        <v>NO</v>
      </c>
      <c r="B17280" s="18"/>
      <c r="E17280" s="330"/>
      <c r="F17280" s="60" t="str">
        <f>+$F$30</f>
        <v>EXPERIENCIA APORTADA</v>
      </c>
      <c r="G17280" s="340" t="s">
        <v>124</v>
      </c>
      <c r="H17280" s="341"/>
      <c r="I17280" s="341"/>
      <c r="J17280" s="341"/>
      <c r="K17280" s="341"/>
      <c r="L17280" s="342"/>
    </row>
    <row r="17281" spans="1:12" hidden="1" x14ac:dyDescent="0.3">
      <c r="A17281" s="18" t="str">
        <f>+IF(OR(C17276=""),"NO",1)</f>
        <v>NO</v>
      </c>
      <c r="B17281" s="18"/>
      <c r="E17281" s="331"/>
      <c r="F17281" s="62" t="str">
        <f>+$F$31</f>
        <v>OBSERVACIÓN</v>
      </c>
      <c r="G17281" s="343" t="s">
        <v>124</v>
      </c>
      <c r="H17281" s="344"/>
      <c r="I17281" s="344"/>
      <c r="J17281" s="344"/>
      <c r="K17281" s="344"/>
      <c r="L17281" s="345"/>
    </row>
    <row r="17282" spans="1:12" ht="8.5" hidden="1" customHeight="1" x14ac:dyDescent="0.3">
      <c r="A17282" s="18" t="str">
        <f>+IF(OR(C17276=""),"NO",1)</f>
        <v>NO</v>
      </c>
      <c r="B17282" s="18"/>
      <c r="E17282" s="49"/>
      <c r="F17282" s="50"/>
      <c r="G17282" s="51"/>
      <c r="H17282" s="51"/>
      <c r="I17282" s="51"/>
      <c r="J17282" s="51"/>
      <c r="K17282" s="51"/>
      <c r="L17282" s="52"/>
    </row>
    <row r="17283" spans="1:12" hidden="1" x14ac:dyDescent="0.3">
      <c r="A17283" s="18" t="str">
        <f t="shared" ref="A17283" si="5796">+IF(OR(C17283=""),"NO",1)</f>
        <v>NO</v>
      </c>
      <c r="B17283" s="18"/>
      <c r="C17283" s="1" t="s">
        <v>124</v>
      </c>
      <c r="E17283" s="329">
        <v>2</v>
      </c>
      <c r="F17283" s="53" t="str">
        <f>+$F$26</f>
        <v>OBJETO</v>
      </c>
      <c r="G17283" s="332" t="s">
        <v>124</v>
      </c>
      <c r="H17283" s="333"/>
      <c r="I17283" s="333"/>
      <c r="J17283" s="333"/>
      <c r="K17283" s="333"/>
      <c r="L17283" s="334"/>
    </row>
    <row r="17284" spans="1:12" hidden="1" x14ac:dyDescent="0.3">
      <c r="A17284" s="18" t="str">
        <f t="shared" ref="A17284" si="5797">+IF(OR(C17283=""),"NO",1)</f>
        <v>NO</v>
      </c>
      <c r="B17284" s="18"/>
      <c r="E17284" s="330"/>
      <c r="F17284" s="54" t="str">
        <f>+$F$27</f>
        <v>CONTRATANTE</v>
      </c>
      <c r="G17284" s="335" t="s">
        <v>124</v>
      </c>
      <c r="H17284" s="310"/>
      <c r="I17284" s="310"/>
      <c r="J17284" s="310"/>
      <c r="K17284" s="310"/>
      <c r="L17284" s="336"/>
    </row>
    <row r="17285" spans="1:12" hidden="1" x14ac:dyDescent="0.3">
      <c r="A17285" s="18" t="str">
        <f t="shared" ref="A17285" si="5798">+IF(OR(C17283=""),"NO",1)</f>
        <v>NO</v>
      </c>
      <c r="B17285" s="18"/>
      <c r="E17285" s="330"/>
      <c r="F17285" s="54" t="str">
        <f>+$F$28</f>
        <v>APORTANTE</v>
      </c>
      <c r="G17285" s="337" t="s">
        <v>124</v>
      </c>
      <c r="H17285" s="338"/>
      <c r="I17285" s="338"/>
      <c r="J17285" s="338"/>
      <c r="K17285" s="338"/>
      <c r="L17285" s="339"/>
    </row>
    <row r="17286" spans="1:12" hidden="1" x14ac:dyDescent="0.3">
      <c r="A17286" s="18" t="str">
        <f t="shared" ref="A17286" si="5799">+IF(OR(C17283=""),"NO",1)</f>
        <v>NO</v>
      </c>
      <c r="B17286" s="18"/>
      <c r="E17286" s="330"/>
      <c r="F17286" s="54" t="str">
        <f>+$F$29</f>
        <v>VALOR /SMMLV)</v>
      </c>
      <c r="G17286" s="55" t="s">
        <v>124</v>
      </c>
      <c r="H17286" s="56" t="str">
        <f>+$H$29</f>
        <v>% PART..</v>
      </c>
      <c r="I17286" s="57" t="s">
        <v>124</v>
      </c>
      <c r="J17286" s="58" t="str">
        <f>+$J$29</f>
        <v>VALOR ACREDITADO</v>
      </c>
      <c r="K17286" s="59"/>
      <c r="L17286" s="47" t="s">
        <v>124</v>
      </c>
    </row>
    <row r="17287" spans="1:12" hidden="1" x14ac:dyDescent="0.3">
      <c r="A17287" s="18" t="str">
        <f t="shared" ref="A17287" si="5800">+IF(OR(C17283=""),"NO",1)</f>
        <v>NO</v>
      </c>
      <c r="B17287" s="18"/>
      <c r="E17287" s="330"/>
      <c r="F17287" s="60" t="str">
        <f>+$F$30</f>
        <v>EXPERIENCIA APORTADA</v>
      </c>
      <c r="G17287" s="340" t="s">
        <v>124</v>
      </c>
      <c r="H17287" s="341"/>
      <c r="I17287" s="341"/>
      <c r="J17287" s="341"/>
      <c r="K17287" s="341"/>
      <c r="L17287" s="342"/>
    </row>
    <row r="17288" spans="1:12" hidden="1" x14ac:dyDescent="0.3">
      <c r="A17288" s="18" t="str">
        <f t="shared" ref="A17288" si="5801">+IF(OR(C17283=""),"NO",1)</f>
        <v>NO</v>
      </c>
      <c r="B17288" s="18"/>
      <c r="E17288" s="331"/>
      <c r="F17288" s="62" t="str">
        <f>+$F$31</f>
        <v>OBSERVACIÓN</v>
      </c>
      <c r="G17288" s="343" t="s">
        <v>124</v>
      </c>
      <c r="H17288" s="344"/>
      <c r="I17288" s="344"/>
      <c r="J17288" s="344"/>
      <c r="K17288" s="344"/>
      <c r="L17288" s="345"/>
    </row>
    <row r="17289" spans="1:12" ht="8.5" hidden="1" customHeight="1" x14ac:dyDescent="0.3">
      <c r="A17289" s="18" t="str">
        <f t="shared" ref="A17289" si="5802">+IF(OR(C17283=""),"NO",1)</f>
        <v>NO</v>
      </c>
      <c r="B17289" s="18"/>
      <c r="E17289" s="49"/>
      <c r="F17289" s="50"/>
      <c r="G17289" s="51"/>
      <c r="H17289" s="51"/>
      <c r="I17289" s="51"/>
      <c r="J17289" s="51"/>
      <c r="K17289" s="51"/>
      <c r="L17289" s="52"/>
    </row>
    <row r="17290" spans="1:12" hidden="1" x14ac:dyDescent="0.3">
      <c r="A17290" s="18" t="str">
        <f t="shared" ref="A17290" si="5803">+IF(OR(C17290=""),"NO",1)</f>
        <v>NO</v>
      </c>
      <c r="B17290" s="18"/>
      <c r="C17290" s="1" t="s">
        <v>124</v>
      </c>
      <c r="E17290" s="329">
        <v>3</v>
      </c>
      <c r="F17290" s="53" t="str">
        <f>+$F$26</f>
        <v>OBJETO</v>
      </c>
      <c r="G17290" s="332" t="s">
        <v>124</v>
      </c>
      <c r="H17290" s="333"/>
      <c r="I17290" s="333"/>
      <c r="J17290" s="333"/>
      <c r="K17290" s="333"/>
      <c r="L17290" s="334"/>
    </row>
    <row r="17291" spans="1:12" hidden="1" x14ac:dyDescent="0.3">
      <c r="A17291" s="18" t="str">
        <f t="shared" ref="A17291" si="5804">+IF(OR(C17290=""),"NO",1)</f>
        <v>NO</v>
      </c>
      <c r="B17291" s="18"/>
      <c r="E17291" s="330"/>
      <c r="F17291" s="54" t="str">
        <f>+$F$27</f>
        <v>CONTRATANTE</v>
      </c>
      <c r="G17291" s="335" t="s">
        <v>124</v>
      </c>
      <c r="H17291" s="310"/>
      <c r="I17291" s="310"/>
      <c r="J17291" s="310"/>
      <c r="K17291" s="310"/>
      <c r="L17291" s="336"/>
    </row>
    <row r="17292" spans="1:12" hidden="1" x14ac:dyDescent="0.3">
      <c r="A17292" s="18" t="str">
        <f t="shared" ref="A17292" si="5805">+IF(OR(C17290=""),"NO",1)</f>
        <v>NO</v>
      </c>
      <c r="B17292" s="18"/>
      <c r="E17292" s="330"/>
      <c r="F17292" s="54" t="str">
        <f>+$F$28</f>
        <v>APORTANTE</v>
      </c>
      <c r="G17292" s="337" t="s">
        <v>124</v>
      </c>
      <c r="H17292" s="338"/>
      <c r="I17292" s="338"/>
      <c r="J17292" s="338"/>
      <c r="K17292" s="338"/>
      <c r="L17292" s="339"/>
    </row>
    <row r="17293" spans="1:12" hidden="1" x14ac:dyDescent="0.3">
      <c r="A17293" s="18" t="str">
        <f t="shared" ref="A17293" si="5806">+IF(OR(C17290=""),"NO",1)</f>
        <v>NO</v>
      </c>
      <c r="B17293" s="18"/>
      <c r="E17293" s="330"/>
      <c r="F17293" s="54" t="str">
        <f>+$F$29</f>
        <v>VALOR /SMMLV)</v>
      </c>
      <c r="G17293" s="55" t="s">
        <v>124</v>
      </c>
      <c r="H17293" s="56" t="str">
        <f>+$H$29</f>
        <v>% PART..</v>
      </c>
      <c r="I17293" s="57" t="s">
        <v>124</v>
      </c>
      <c r="J17293" s="58" t="str">
        <f>+$J$29</f>
        <v>VALOR ACREDITADO</v>
      </c>
      <c r="K17293" s="59"/>
      <c r="L17293" s="47" t="s">
        <v>124</v>
      </c>
    </row>
    <row r="17294" spans="1:12" hidden="1" x14ac:dyDescent="0.3">
      <c r="A17294" s="18" t="str">
        <f t="shared" ref="A17294" si="5807">+IF(OR(C17290=""),"NO",1)</f>
        <v>NO</v>
      </c>
      <c r="B17294" s="18"/>
      <c r="E17294" s="330"/>
      <c r="F17294" s="60" t="str">
        <f>+$F$30</f>
        <v>EXPERIENCIA APORTADA</v>
      </c>
      <c r="G17294" s="340" t="s">
        <v>124</v>
      </c>
      <c r="H17294" s="341"/>
      <c r="I17294" s="341"/>
      <c r="J17294" s="341"/>
      <c r="K17294" s="341"/>
      <c r="L17294" s="342"/>
    </row>
    <row r="17295" spans="1:12" hidden="1" x14ac:dyDescent="0.3">
      <c r="A17295" s="18" t="str">
        <f t="shared" ref="A17295" si="5808">+IF(OR(C17290=""),"NO",1)</f>
        <v>NO</v>
      </c>
      <c r="B17295" s="18"/>
      <c r="E17295" s="331"/>
      <c r="F17295" s="62" t="str">
        <f>+$F$31</f>
        <v>OBSERVACIÓN</v>
      </c>
      <c r="G17295" s="343" t="s">
        <v>124</v>
      </c>
      <c r="H17295" s="344"/>
      <c r="I17295" s="344"/>
      <c r="J17295" s="344"/>
      <c r="K17295" s="344"/>
      <c r="L17295" s="345"/>
    </row>
    <row r="17296" spans="1:12" ht="8.5" hidden="1" customHeight="1" x14ac:dyDescent="0.3">
      <c r="A17296" s="18" t="str">
        <f t="shared" ref="A17296" si="5809">+IF(OR(C17290=""),"NO",1)</f>
        <v>NO</v>
      </c>
      <c r="B17296" s="18"/>
      <c r="E17296" s="49"/>
      <c r="F17296" s="50"/>
      <c r="G17296" s="51"/>
      <c r="H17296" s="51"/>
      <c r="I17296" s="51"/>
      <c r="J17296" s="51"/>
      <c r="K17296" s="51"/>
      <c r="L17296" s="52"/>
    </row>
    <row r="17297" spans="1:12" hidden="1" x14ac:dyDescent="0.3">
      <c r="A17297" s="18" t="str">
        <f t="shared" ref="A17297" si="5810">+IF(OR(C17297=""),"NO",1)</f>
        <v>NO</v>
      </c>
      <c r="B17297" s="18"/>
      <c r="C17297" s="1" t="s">
        <v>124</v>
      </c>
      <c r="E17297" s="329">
        <v>4</v>
      </c>
      <c r="F17297" s="53" t="str">
        <f>+$F$26</f>
        <v>OBJETO</v>
      </c>
      <c r="G17297" s="332" t="s">
        <v>124</v>
      </c>
      <c r="H17297" s="333"/>
      <c r="I17297" s="333"/>
      <c r="J17297" s="333"/>
      <c r="K17297" s="333"/>
      <c r="L17297" s="334"/>
    </row>
    <row r="17298" spans="1:12" hidden="1" x14ac:dyDescent="0.3">
      <c r="A17298" s="18" t="str">
        <f t="shared" ref="A17298" si="5811">+IF(OR(C17297=""),"NO",1)</f>
        <v>NO</v>
      </c>
      <c r="B17298" s="18"/>
      <c r="E17298" s="330"/>
      <c r="F17298" s="54" t="str">
        <f>+$F$27</f>
        <v>CONTRATANTE</v>
      </c>
      <c r="G17298" s="335" t="s">
        <v>124</v>
      </c>
      <c r="H17298" s="310"/>
      <c r="I17298" s="310"/>
      <c r="J17298" s="310"/>
      <c r="K17298" s="310"/>
      <c r="L17298" s="336"/>
    </row>
    <row r="17299" spans="1:12" hidden="1" x14ac:dyDescent="0.3">
      <c r="A17299" s="18" t="str">
        <f t="shared" ref="A17299" si="5812">+IF(OR(C17297=""),"NO",1)</f>
        <v>NO</v>
      </c>
      <c r="B17299" s="18"/>
      <c r="E17299" s="330"/>
      <c r="F17299" s="54" t="str">
        <f>+$F$28</f>
        <v>APORTANTE</v>
      </c>
      <c r="G17299" s="337" t="s">
        <v>124</v>
      </c>
      <c r="H17299" s="338"/>
      <c r="I17299" s="338"/>
      <c r="J17299" s="338"/>
      <c r="K17299" s="338"/>
      <c r="L17299" s="339"/>
    </row>
    <row r="17300" spans="1:12" hidden="1" x14ac:dyDescent="0.3">
      <c r="A17300" s="18" t="str">
        <f t="shared" ref="A17300" si="5813">+IF(OR(C17297=""),"NO",1)</f>
        <v>NO</v>
      </c>
      <c r="B17300" s="18"/>
      <c r="E17300" s="330"/>
      <c r="F17300" s="54" t="str">
        <f>+$F$29</f>
        <v>VALOR /SMMLV)</v>
      </c>
      <c r="G17300" s="55" t="s">
        <v>124</v>
      </c>
      <c r="H17300" s="56" t="str">
        <f>+$H$29</f>
        <v>% PART..</v>
      </c>
      <c r="I17300" s="57" t="s">
        <v>124</v>
      </c>
      <c r="J17300" s="58" t="str">
        <f>+$J$29</f>
        <v>VALOR ACREDITADO</v>
      </c>
      <c r="K17300" s="59"/>
      <c r="L17300" s="47" t="s">
        <v>124</v>
      </c>
    </row>
    <row r="17301" spans="1:12" hidden="1" x14ac:dyDescent="0.3">
      <c r="A17301" s="18" t="str">
        <f t="shared" ref="A17301" si="5814">+IF(OR(C17297=""),"NO",1)</f>
        <v>NO</v>
      </c>
      <c r="B17301" s="18"/>
      <c r="E17301" s="330"/>
      <c r="F17301" s="60" t="str">
        <f>+$F$30</f>
        <v>EXPERIENCIA APORTADA</v>
      </c>
      <c r="G17301" s="340" t="s">
        <v>124</v>
      </c>
      <c r="H17301" s="341"/>
      <c r="I17301" s="341"/>
      <c r="J17301" s="341"/>
      <c r="K17301" s="341"/>
      <c r="L17301" s="342"/>
    </row>
    <row r="17302" spans="1:12" hidden="1" x14ac:dyDescent="0.3">
      <c r="A17302" s="18" t="str">
        <f t="shared" ref="A17302" si="5815">+IF(OR(C17297=""),"NO",1)</f>
        <v>NO</v>
      </c>
      <c r="B17302" s="18"/>
      <c r="E17302" s="331"/>
      <c r="F17302" s="62" t="str">
        <f>+$F$31</f>
        <v>OBSERVACIÓN</v>
      </c>
      <c r="G17302" s="343" t="s">
        <v>124</v>
      </c>
      <c r="H17302" s="344"/>
      <c r="I17302" s="344"/>
      <c r="J17302" s="344"/>
      <c r="K17302" s="344"/>
      <c r="L17302" s="345"/>
    </row>
    <row r="17303" spans="1:12" ht="8.5" hidden="1" customHeight="1" x14ac:dyDescent="0.3">
      <c r="A17303" s="18" t="str">
        <f t="shared" ref="A17303" si="5816">+IF(OR(C17297=""),"NO",1)</f>
        <v>NO</v>
      </c>
      <c r="B17303" s="18"/>
      <c r="E17303" s="49"/>
      <c r="F17303" s="50"/>
      <c r="G17303" s="51"/>
      <c r="H17303" s="51"/>
      <c r="I17303" s="51"/>
      <c r="J17303" s="51"/>
      <c r="K17303" s="51"/>
      <c r="L17303" s="52"/>
    </row>
    <row r="17304" spans="1:12" hidden="1" x14ac:dyDescent="0.3">
      <c r="A17304" s="18" t="str">
        <f t="shared" ref="A17304" si="5817">+IF(OR(C17304=""),"NO",1)</f>
        <v>NO</v>
      </c>
      <c r="B17304" s="18"/>
      <c r="C17304" s="1" t="s">
        <v>124</v>
      </c>
      <c r="E17304" s="329">
        <v>5</v>
      </c>
      <c r="F17304" s="53" t="str">
        <f>+$F$26</f>
        <v>OBJETO</v>
      </c>
      <c r="G17304" s="332" t="s">
        <v>124</v>
      </c>
      <c r="H17304" s="333"/>
      <c r="I17304" s="333"/>
      <c r="J17304" s="333"/>
      <c r="K17304" s="333"/>
      <c r="L17304" s="334"/>
    </row>
    <row r="17305" spans="1:12" hidden="1" x14ac:dyDescent="0.3">
      <c r="A17305" s="18" t="str">
        <f t="shared" ref="A17305" si="5818">+IF(OR(C17304=""),"NO",1)</f>
        <v>NO</v>
      </c>
      <c r="B17305" s="18"/>
      <c r="E17305" s="330"/>
      <c r="F17305" s="54" t="str">
        <f>+$F$27</f>
        <v>CONTRATANTE</v>
      </c>
      <c r="G17305" s="335" t="s">
        <v>124</v>
      </c>
      <c r="H17305" s="310"/>
      <c r="I17305" s="310"/>
      <c r="J17305" s="310"/>
      <c r="K17305" s="310"/>
      <c r="L17305" s="336"/>
    </row>
    <row r="17306" spans="1:12" hidden="1" x14ac:dyDescent="0.3">
      <c r="A17306" s="18" t="str">
        <f t="shared" ref="A17306" si="5819">+IF(OR(C17304=""),"NO",1)</f>
        <v>NO</v>
      </c>
      <c r="B17306" s="18"/>
      <c r="E17306" s="330"/>
      <c r="F17306" s="54" t="str">
        <f>+$F$28</f>
        <v>APORTANTE</v>
      </c>
      <c r="G17306" s="337" t="s">
        <v>124</v>
      </c>
      <c r="H17306" s="338"/>
      <c r="I17306" s="338"/>
      <c r="J17306" s="338"/>
      <c r="K17306" s="338"/>
      <c r="L17306" s="339"/>
    </row>
    <row r="17307" spans="1:12" hidden="1" x14ac:dyDescent="0.3">
      <c r="A17307" s="18" t="str">
        <f t="shared" ref="A17307" si="5820">+IF(OR(C17304=""),"NO",1)</f>
        <v>NO</v>
      </c>
      <c r="B17307" s="18"/>
      <c r="E17307" s="330"/>
      <c r="F17307" s="54" t="str">
        <f>+$F$29</f>
        <v>VALOR /SMMLV)</v>
      </c>
      <c r="G17307" s="55" t="s">
        <v>124</v>
      </c>
      <c r="H17307" s="56" t="str">
        <f>+$H$29</f>
        <v>% PART..</v>
      </c>
      <c r="I17307" s="57" t="s">
        <v>124</v>
      </c>
      <c r="J17307" s="58" t="str">
        <f>+$J$29</f>
        <v>VALOR ACREDITADO</v>
      </c>
      <c r="K17307" s="59"/>
      <c r="L17307" s="47" t="s">
        <v>124</v>
      </c>
    </row>
    <row r="17308" spans="1:12" hidden="1" x14ac:dyDescent="0.3">
      <c r="A17308" s="18" t="str">
        <f t="shared" ref="A17308" si="5821">+IF(OR(C17304=""),"NO",1)</f>
        <v>NO</v>
      </c>
      <c r="B17308" s="18"/>
      <c r="E17308" s="330"/>
      <c r="F17308" s="60" t="str">
        <f>+$F$30</f>
        <v>EXPERIENCIA APORTADA</v>
      </c>
      <c r="G17308" s="340" t="s">
        <v>124</v>
      </c>
      <c r="H17308" s="341"/>
      <c r="I17308" s="341"/>
      <c r="J17308" s="341"/>
      <c r="K17308" s="341"/>
      <c r="L17308" s="342"/>
    </row>
    <row r="17309" spans="1:12" hidden="1" x14ac:dyDescent="0.3">
      <c r="A17309" s="18" t="str">
        <f t="shared" ref="A17309" si="5822">+IF(OR(C17304=""),"NO",1)</f>
        <v>NO</v>
      </c>
      <c r="B17309" s="18"/>
      <c r="E17309" s="331"/>
      <c r="F17309" s="62" t="str">
        <f>+$F$31</f>
        <v>OBSERVACIÓN</v>
      </c>
      <c r="G17309" s="343" t="s">
        <v>124</v>
      </c>
      <c r="H17309" s="344"/>
      <c r="I17309" s="344"/>
      <c r="J17309" s="344"/>
      <c r="K17309" s="344"/>
      <c r="L17309" s="345"/>
    </row>
    <row r="17310" spans="1:12" ht="8.5" hidden="1" customHeight="1" x14ac:dyDescent="0.3">
      <c r="A17310" s="18" t="str">
        <f t="shared" ref="A17310" si="5823">+IF(OR(C17304=""),"NO",1)</f>
        <v>NO</v>
      </c>
      <c r="B17310" s="18"/>
      <c r="E17310" s="49"/>
      <c r="F17310" s="50"/>
      <c r="G17310" s="51"/>
      <c r="H17310" s="51"/>
      <c r="I17310" s="51"/>
      <c r="J17310" s="51"/>
      <c r="K17310" s="51"/>
      <c r="L17310" s="52"/>
    </row>
    <row r="17311" spans="1:12" hidden="1" x14ac:dyDescent="0.3">
      <c r="A17311" s="18" t="str">
        <f t="shared" ref="A17311" si="5824">+IF(OR(C17311=""),"NO",1)</f>
        <v>NO</v>
      </c>
      <c r="B17311" s="18"/>
      <c r="C17311" s="1" t="s">
        <v>124</v>
      </c>
      <c r="E17311" s="329">
        <v>6</v>
      </c>
      <c r="F17311" s="53" t="str">
        <f>+$F$26</f>
        <v>OBJETO</v>
      </c>
      <c r="G17311" s="332" t="s">
        <v>124</v>
      </c>
      <c r="H17311" s="333"/>
      <c r="I17311" s="333"/>
      <c r="J17311" s="333"/>
      <c r="K17311" s="333"/>
      <c r="L17311" s="334"/>
    </row>
    <row r="17312" spans="1:12" hidden="1" x14ac:dyDescent="0.3">
      <c r="A17312" s="18" t="str">
        <f t="shared" ref="A17312" si="5825">+IF(OR(C17311=""),"NO",1)</f>
        <v>NO</v>
      </c>
      <c r="B17312" s="18"/>
      <c r="E17312" s="330"/>
      <c r="F17312" s="54" t="str">
        <f>+$F$27</f>
        <v>CONTRATANTE</v>
      </c>
      <c r="G17312" s="335" t="s">
        <v>124</v>
      </c>
      <c r="H17312" s="310"/>
      <c r="I17312" s="310"/>
      <c r="J17312" s="310"/>
      <c r="K17312" s="310"/>
      <c r="L17312" s="336"/>
    </row>
    <row r="17313" spans="1:12" hidden="1" x14ac:dyDescent="0.3">
      <c r="A17313" s="18" t="str">
        <f t="shared" ref="A17313" si="5826">+IF(OR(C17311=""),"NO",1)</f>
        <v>NO</v>
      </c>
      <c r="B17313" s="18"/>
      <c r="E17313" s="330"/>
      <c r="F17313" s="54" t="str">
        <f>+$F$28</f>
        <v>APORTANTE</v>
      </c>
      <c r="G17313" s="337" t="s">
        <v>124</v>
      </c>
      <c r="H17313" s="338"/>
      <c r="I17313" s="338"/>
      <c r="J17313" s="338"/>
      <c r="K17313" s="338"/>
      <c r="L17313" s="339"/>
    </row>
    <row r="17314" spans="1:12" hidden="1" x14ac:dyDescent="0.3">
      <c r="A17314" s="18" t="str">
        <f t="shared" ref="A17314" si="5827">+IF(OR(C17311=""),"NO",1)</f>
        <v>NO</v>
      </c>
      <c r="B17314" s="18"/>
      <c r="E17314" s="330"/>
      <c r="F17314" s="54" t="str">
        <f>+$F$29</f>
        <v>VALOR /SMMLV)</v>
      </c>
      <c r="G17314" s="55" t="s">
        <v>124</v>
      </c>
      <c r="H17314" s="56" t="str">
        <f>+$H$29</f>
        <v>% PART..</v>
      </c>
      <c r="I17314" s="57" t="s">
        <v>124</v>
      </c>
      <c r="J17314" s="58" t="str">
        <f>+$J$29</f>
        <v>VALOR ACREDITADO</v>
      </c>
      <c r="K17314" s="59"/>
      <c r="L17314" s="47" t="s">
        <v>124</v>
      </c>
    </row>
    <row r="17315" spans="1:12" hidden="1" x14ac:dyDescent="0.3">
      <c r="A17315" s="18" t="str">
        <f t="shared" ref="A17315" si="5828">+IF(OR(C17311=""),"NO",1)</f>
        <v>NO</v>
      </c>
      <c r="B17315" s="18"/>
      <c r="E17315" s="330"/>
      <c r="F17315" s="60" t="str">
        <f>+$F$30</f>
        <v>EXPERIENCIA APORTADA</v>
      </c>
      <c r="G17315" s="340" t="s">
        <v>124</v>
      </c>
      <c r="H17315" s="341"/>
      <c r="I17315" s="341"/>
      <c r="J17315" s="341"/>
      <c r="K17315" s="341"/>
      <c r="L17315" s="342"/>
    </row>
    <row r="17316" spans="1:12" hidden="1" x14ac:dyDescent="0.3">
      <c r="A17316" s="18" t="str">
        <f t="shared" ref="A17316" si="5829">+IF(OR(C17311=""),"NO",1)</f>
        <v>NO</v>
      </c>
      <c r="B17316" s="18"/>
      <c r="E17316" s="331"/>
      <c r="F17316" s="62" t="str">
        <f>+$F$31</f>
        <v>OBSERVACIÓN</v>
      </c>
      <c r="G17316" s="343" t="s">
        <v>124</v>
      </c>
      <c r="H17316" s="344"/>
      <c r="I17316" s="344"/>
      <c r="J17316" s="344"/>
      <c r="K17316" s="344"/>
      <c r="L17316" s="345"/>
    </row>
    <row r="17317" spans="1:12" ht="8.5" hidden="1" customHeight="1" x14ac:dyDescent="0.3">
      <c r="A17317" s="18" t="str">
        <f t="shared" ref="A17317" si="5830">+IF(OR(C17311=""),"NO",1)</f>
        <v>NO</v>
      </c>
      <c r="B17317" s="18"/>
      <c r="E17317" s="49"/>
      <c r="F17317" s="50"/>
      <c r="G17317" s="51"/>
      <c r="H17317" s="51"/>
      <c r="I17317" s="51"/>
      <c r="J17317" s="51"/>
      <c r="K17317" s="51"/>
      <c r="L17317" s="52"/>
    </row>
    <row r="17318" spans="1:12" hidden="1" x14ac:dyDescent="0.3">
      <c r="A17318" s="18" t="str">
        <f t="shared" ref="A17318" si="5831">+IF(OR(C17318=""),"NO",1)</f>
        <v>NO</v>
      </c>
      <c r="B17318" s="18"/>
      <c r="C17318" s="1" t="s">
        <v>124</v>
      </c>
      <c r="E17318" s="329">
        <v>7</v>
      </c>
      <c r="F17318" s="53" t="str">
        <f>+$F$26</f>
        <v>OBJETO</v>
      </c>
      <c r="G17318" s="332" t="s">
        <v>124</v>
      </c>
      <c r="H17318" s="333"/>
      <c r="I17318" s="333"/>
      <c r="J17318" s="333"/>
      <c r="K17318" s="333"/>
      <c r="L17318" s="334"/>
    </row>
    <row r="17319" spans="1:12" hidden="1" x14ac:dyDescent="0.3">
      <c r="A17319" s="18" t="str">
        <f t="shared" ref="A17319" si="5832">+IF(OR(C17318=""),"NO",1)</f>
        <v>NO</v>
      </c>
      <c r="B17319" s="18"/>
      <c r="E17319" s="330"/>
      <c r="F17319" s="54" t="str">
        <f>+$F$27</f>
        <v>CONTRATANTE</v>
      </c>
      <c r="G17319" s="335" t="s">
        <v>124</v>
      </c>
      <c r="H17319" s="310"/>
      <c r="I17319" s="310"/>
      <c r="J17319" s="310"/>
      <c r="K17319" s="310"/>
      <c r="L17319" s="336"/>
    </row>
    <row r="17320" spans="1:12" hidden="1" x14ac:dyDescent="0.3">
      <c r="A17320" s="18" t="str">
        <f t="shared" ref="A17320" si="5833">+IF(OR(C17318=""),"NO",1)</f>
        <v>NO</v>
      </c>
      <c r="B17320" s="18"/>
      <c r="E17320" s="330"/>
      <c r="F17320" s="54" t="str">
        <f>+$F$28</f>
        <v>APORTANTE</v>
      </c>
      <c r="G17320" s="337" t="s">
        <v>124</v>
      </c>
      <c r="H17320" s="338"/>
      <c r="I17320" s="338"/>
      <c r="J17320" s="338"/>
      <c r="K17320" s="338"/>
      <c r="L17320" s="339"/>
    </row>
    <row r="17321" spans="1:12" hidden="1" x14ac:dyDescent="0.3">
      <c r="A17321" s="18" t="str">
        <f t="shared" ref="A17321" si="5834">+IF(OR(C17318=""),"NO",1)</f>
        <v>NO</v>
      </c>
      <c r="B17321" s="18"/>
      <c r="E17321" s="330"/>
      <c r="F17321" s="54" t="str">
        <f>+$F$29</f>
        <v>VALOR /SMMLV)</v>
      </c>
      <c r="G17321" s="55" t="s">
        <v>124</v>
      </c>
      <c r="H17321" s="56" t="str">
        <f>+$H$29</f>
        <v>% PART..</v>
      </c>
      <c r="I17321" s="57" t="s">
        <v>124</v>
      </c>
      <c r="J17321" s="58" t="str">
        <f>+$J$29</f>
        <v>VALOR ACREDITADO</v>
      </c>
      <c r="K17321" s="59"/>
      <c r="L17321" s="47" t="s">
        <v>124</v>
      </c>
    </row>
    <row r="17322" spans="1:12" hidden="1" x14ac:dyDescent="0.3">
      <c r="A17322" s="18" t="str">
        <f t="shared" ref="A17322" si="5835">+IF(OR(C17318=""),"NO",1)</f>
        <v>NO</v>
      </c>
      <c r="B17322" s="18"/>
      <c r="E17322" s="330"/>
      <c r="F17322" s="60" t="str">
        <f>+$F$30</f>
        <v>EXPERIENCIA APORTADA</v>
      </c>
      <c r="G17322" s="340" t="s">
        <v>124</v>
      </c>
      <c r="H17322" s="341"/>
      <c r="I17322" s="341"/>
      <c r="J17322" s="341"/>
      <c r="K17322" s="341"/>
      <c r="L17322" s="342"/>
    </row>
    <row r="17323" spans="1:12" hidden="1" x14ac:dyDescent="0.3">
      <c r="A17323" s="18" t="str">
        <f t="shared" ref="A17323" si="5836">+IF(OR(C17318=""),"NO",1)</f>
        <v>NO</v>
      </c>
      <c r="B17323" s="18"/>
      <c r="E17323" s="331"/>
      <c r="F17323" s="62" t="str">
        <f>+$F$31</f>
        <v>OBSERVACIÓN</v>
      </c>
      <c r="G17323" s="343" t="s">
        <v>124</v>
      </c>
      <c r="H17323" s="344"/>
      <c r="I17323" s="344"/>
      <c r="J17323" s="344"/>
      <c r="K17323" s="344"/>
      <c r="L17323" s="345"/>
    </row>
    <row r="17324" spans="1:12" hidden="1" x14ac:dyDescent="0.3">
      <c r="A17324" s="18" t="str">
        <f t="shared" ref="A17324" si="5837">+IF(OR(C17318=""),"NO",1)</f>
        <v>NO</v>
      </c>
      <c r="B17324" s="18"/>
      <c r="E17324" s="49"/>
      <c r="F17324" s="50"/>
      <c r="G17324" s="51"/>
      <c r="H17324" s="51"/>
      <c r="I17324" s="51"/>
      <c r="J17324" s="51"/>
      <c r="K17324" s="51"/>
      <c r="L17324" s="52"/>
    </row>
    <row r="17325" spans="1:12" hidden="1" x14ac:dyDescent="0.3">
      <c r="A17325" s="1" t="str">
        <f>+A17260</f>
        <v>NO</v>
      </c>
      <c r="C17325" s="1" t="str">
        <f>"N"&amp;C17260</f>
        <v>N</v>
      </c>
      <c r="E17325" s="63"/>
      <c r="F17325" s="64" t="str">
        <f>+$F$75</f>
        <v>TOTAL DE CONTRATOS PRESENTADOS VÁLIDOS QUE CUMPLEN EXPERIENCIA ACREDITADA:</v>
      </c>
      <c r="G17325" s="65"/>
      <c r="H17325" s="65"/>
      <c r="I17325" s="65"/>
      <c r="J17325" s="66"/>
      <c r="K17325" s="65"/>
      <c r="L17325" s="67" t="s">
        <v>124</v>
      </c>
    </row>
    <row r="17326" spans="1:12" ht="6.65" hidden="1" customHeight="1" x14ac:dyDescent="0.3">
      <c r="A17326" s="1" t="str">
        <f>+A17260</f>
        <v>NO</v>
      </c>
      <c r="E17326" s="51"/>
      <c r="F17326" s="50"/>
      <c r="G17326" s="51"/>
      <c r="H17326" s="51"/>
      <c r="I17326" s="51"/>
      <c r="J17326" s="51"/>
      <c r="K17326" s="51"/>
      <c r="L17326" s="51"/>
    </row>
    <row r="17327" spans="1:12" hidden="1" x14ac:dyDescent="0.3">
      <c r="A17327" s="1" t="str">
        <f>+A17260</f>
        <v>NO</v>
      </c>
      <c r="E17327" s="63"/>
      <c r="F17327" s="63" t="str">
        <f>+$F$77</f>
        <v>ACREDITA SUMINISTRO E INSTALACIÓN DE MOBILIARIO POR LO MENOS EN UN (1) CONTRATO VÁLIDO</v>
      </c>
      <c r="G17327" s="65"/>
      <c r="H17327" s="65"/>
      <c r="I17327" s="65"/>
      <c r="J17327" s="66"/>
      <c r="K17327" s="65"/>
      <c r="L17327" s="68" t="s">
        <v>157</v>
      </c>
    </row>
    <row r="17328" spans="1:12" ht="5.15" hidden="1" customHeight="1" x14ac:dyDescent="0.3">
      <c r="A17328" s="1" t="str">
        <f>+A17260</f>
        <v>NO</v>
      </c>
      <c r="E17328" s="51"/>
      <c r="F17328" s="50"/>
      <c r="G17328" s="51"/>
      <c r="H17328" s="51"/>
      <c r="I17328" s="51"/>
      <c r="J17328" s="51"/>
      <c r="K17328" s="51"/>
      <c r="L17328" s="51"/>
    </row>
    <row r="17329" spans="1:12" ht="12.75" hidden="1" customHeight="1" x14ac:dyDescent="0.3">
      <c r="A17329" s="1" t="str">
        <f>+A17260</f>
        <v>NO</v>
      </c>
      <c r="E17329" s="69" t="str">
        <f>+$E$79</f>
        <v>EXPERIENCIA ESPECÍFICA NUMERAL 10.1.1 A</v>
      </c>
      <c r="F17329" s="70"/>
      <c r="G17329" s="70"/>
      <c r="H17329" s="70"/>
      <c r="I17329" s="70"/>
      <c r="J17329" s="70"/>
      <c r="K17329" s="70"/>
      <c r="L17329" s="71"/>
    </row>
    <row r="17330" spans="1:12" ht="26.5" hidden="1" customHeight="1" x14ac:dyDescent="0.3">
      <c r="A17330" s="1" t="str">
        <f>+A17260</f>
        <v>NO</v>
      </c>
      <c r="E17330" s="72"/>
      <c r="F17330" s="325" t="str">
        <f>+$F$80</f>
        <v>Por lo menos uno (1) de los contratos válidos aportados como experiencia general debe corresponder mínimo al 60% del presupuesto oficial del presente proceso de selección.  (SMMLV)</v>
      </c>
      <c r="G17330" s="326"/>
      <c r="H17330" s="326"/>
      <c r="I17330" s="326"/>
      <c r="J17330" s="326"/>
      <c r="K17330" s="73" t="s">
        <v>124</v>
      </c>
      <c r="L17330" s="74" t="s">
        <v>124</v>
      </c>
    </row>
    <row r="17331" spans="1:12" ht="23.5" hidden="1" customHeight="1" x14ac:dyDescent="0.3">
      <c r="A17331" s="1" t="str">
        <f>+A17260</f>
        <v>NO</v>
      </c>
      <c r="E17331" s="63"/>
      <c r="F17331" s="325" t="str">
        <f>+$F$81</f>
        <v xml:space="preserve">Deberá acreditarse en al menos uno (1) de los contratos válidos aportados como experiencia general una </v>
      </c>
      <c r="G17331" s="326"/>
      <c r="H17331" s="326"/>
      <c r="I17331" s="326"/>
      <c r="J17331" s="326"/>
      <c r="K17331" s="73" t="s">
        <v>124</v>
      </c>
      <c r="L17331" s="74" t="s">
        <v>124</v>
      </c>
    </row>
    <row r="17332" spans="1:12" ht="23.5" hidden="1" customHeight="1" x14ac:dyDescent="0.3">
      <c r="A17332" s="18" t="s">
        <v>30</v>
      </c>
      <c r="E17332" s="63"/>
      <c r="F17332" s="325" t="str">
        <f>+$F$82</f>
        <v xml:space="preserve">Deberá acreditarse en al menos uno (1) de los contratos válidos aportados interventoría a intervención de </v>
      </c>
      <c r="G17332" s="326"/>
      <c r="H17332" s="326"/>
      <c r="I17332" s="326"/>
      <c r="J17332" s="326"/>
      <c r="K17332" s="73">
        <f>+$K$82</f>
        <v>0</v>
      </c>
      <c r="L17332" s="74" t="s">
        <v>124</v>
      </c>
    </row>
    <row r="17333" spans="1:12" ht="36" hidden="1" customHeight="1" x14ac:dyDescent="0.3">
      <c r="A17333" s="18" t="s">
        <v>30</v>
      </c>
      <c r="E17333" s="63"/>
      <c r="F17333" s="325" t="str">
        <f>+$F$83</f>
        <v xml:space="preserve">Deberá acreditarse en al menos uno (1) de los contratos válidos aportados interventoría a intervención de </v>
      </c>
      <c r="G17333" s="326"/>
      <c r="H17333" s="326"/>
      <c r="I17333" s="326"/>
      <c r="J17333" s="326"/>
      <c r="K17333" s="75">
        <f>+$K$83</f>
        <v>0</v>
      </c>
      <c r="L17333" s="76" t="s">
        <v>124</v>
      </c>
    </row>
    <row r="17334" spans="1:12" hidden="1" x14ac:dyDescent="0.3">
      <c r="A17334" s="1" t="str">
        <f>+A17260</f>
        <v>NO</v>
      </c>
      <c r="E17334" s="51"/>
      <c r="F17334" s="50"/>
      <c r="G17334" s="51"/>
      <c r="H17334" s="51"/>
      <c r="I17334" s="51"/>
      <c r="J17334" s="51"/>
      <c r="K17334" s="51"/>
      <c r="L17334" s="51"/>
    </row>
    <row r="17335" spans="1:12" ht="12.75" hidden="1" customHeight="1" x14ac:dyDescent="0.3">
      <c r="A17335" s="1" t="str">
        <f>+A17260</f>
        <v>NO</v>
      </c>
      <c r="E17335" s="40" t="str">
        <f>+$E$85</f>
        <v>VALOR MÍNIMO A CERIFICAR % P.O EN SMMMLV. NUMERAL 3.9.1</v>
      </c>
      <c r="F17335" s="41"/>
      <c r="G17335" s="41"/>
      <c r="H17335" s="41"/>
      <c r="I17335" s="41"/>
      <c r="J17335" s="41"/>
      <c r="K17335" s="41"/>
      <c r="L17335" s="42"/>
    </row>
    <row r="17336" spans="1:12" hidden="1" x14ac:dyDescent="0.3">
      <c r="A17336" s="1" t="str">
        <f>+A17260</f>
        <v>NO</v>
      </c>
      <c r="C17336" s="1" t="str">
        <f>"M"&amp;C17260</f>
        <v>M</v>
      </c>
      <c r="E17336" s="77" t="str">
        <f>+$E$86</f>
        <v>100% P.O.</v>
      </c>
      <c r="F17336" s="78"/>
      <c r="G17336" s="61">
        <v>242.41716883554506</v>
      </c>
      <c r="H17336" s="124" t="str">
        <f>+$H$86</f>
        <v>TOTAL EJECUTADO DE CONTRATOS ACREDITADOS</v>
      </c>
      <c r="I17336" s="124"/>
      <c r="J17336" s="124"/>
      <c r="K17336" s="55" t="s">
        <v>124</v>
      </c>
      <c r="L17336" s="47" t="s">
        <v>124</v>
      </c>
    </row>
    <row r="17337" spans="1:12" hidden="1" x14ac:dyDescent="0.3">
      <c r="A17337" s="1" t="str">
        <f>+A17260</f>
        <v>NO</v>
      </c>
      <c r="E17337" s="39"/>
      <c r="F17337" s="39"/>
      <c r="G17337" s="39"/>
      <c r="H17337" s="39"/>
      <c r="I17337" s="39"/>
      <c r="J17337" s="39"/>
      <c r="K17337" s="39"/>
      <c r="L17337" s="39"/>
    </row>
    <row r="17338" spans="1:12" ht="12.75" hidden="1" customHeight="1" x14ac:dyDescent="0.3">
      <c r="A17338" s="18" t="s">
        <v>30</v>
      </c>
      <c r="B17338" s="18"/>
      <c r="E17338" s="40" t="str">
        <f>+$E$88</f>
        <v>CONSIDERACIONES PARA LA VALIDEZ DE LA EXPERIENCIA REQUERIDA: EXPERIENCIA PROPONENTES PLURALES NUMERAL 10.1.2 D</v>
      </c>
      <c r="F17338" s="41"/>
      <c r="G17338" s="41"/>
      <c r="H17338" s="41"/>
      <c r="I17338" s="41"/>
      <c r="J17338" s="41"/>
      <c r="K17338" s="41"/>
      <c r="L17338" s="42"/>
    </row>
    <row r="17339" spans="1:12" ht="28" hidden="1" customHeight="1" x14ac:dyDescent="0.3">
      <c r="A17339" s="18" t="s">
        <v>30</v>
      </c>
      <c r="B17339" s="18"/>
      <c r="C17339" s="1" t="str">
        <f>"O"&amp;C17260</f>
        <v>O</v>
      </c>
      <c r="E17339" s="80" t="str">
        <f>+$E$89</f>
        <v>i)</v>
      </c>
      <c r="F17339" s="327" t="str">
        <f>+$F$89</f>
        <v>Uno de los integrantes debe aportar como mínimo el cincuenta por ciento (50 %) de la experiencia solicitada</v>
      </c>
      <c r="G17339" s="328"/>
      <c r="H17339" s="328"/>
      <c r="I17339" s="328"/>
      <c r="J17339" s="328"/>
      <c r="K17339" s="73" t="s">
        <v>124</v>
      </c>
      <c r="L17339" s="47" t="s">
        <v>124</v>
      </c>
    </row>
    <row r="17340" spans="1:12" ht="28" hidden="1" customHeight="1" x14ac:dyDescent="0.3">
      <c r="A17340" s="18" t="s">
        <v>30</v>
      </c>
      <c r="B17340" s="18"/>
      <c r="C17340" s="1" t="str">
        <f>"O"&amp;C17260</f>
        <v>O</v>
      </c>
      <c r="E17340" s="80" t="str">
        <f>+$E$90</f>
        <v>ii)</v>
      </c>
      <c r="F17340" s="327" t="str">
        <f>+$F$90</f>
        <v>Todos los demás ntegrantes deben acreditar al menos el cinco por ciento (5 %) de la experiencia solicitada, solo uno (1) de los integrantes podrá no acreditar experiencia pero su porcentaje de participación  no podrá superar el diez por ciento (10 %)</v>
      </c>
      <c r="G17340" s="328"/>
      <c r="H17340" s="328"/>
      <c r="I17340" s="328"/>
      <c r="J17340" s="328"/>
      <c r="K17340" s="73" t="s">
        <v>124</v>
      </c>
      <c r="L17340" s="47" t="s">
        <v>124</v>
      </c>
    </row>
    <row r="17341" spans="1:12" hidden="1" x14ac:dyDescent="0.3">
      <c r="A17341" s="18" t="s">
        <v>30</v>
      </c>
      <c r="B17341" s="18"/>
      <c r="E17341" s="39"/>
      <c r="F17341" s="39"/>
      <c r="G17341" s="39"/>
      <c r="H17341" s="39"/>
      <c r="I17341" s="39"/>
      <c r="J17341" s="39"/>
      <c r="K17341" s="39"/>
      <c r="L17341" s="39"/>
    </row>
    <row r="17342" spans="1:12" ht="13" hidden="1" customHeight="1" x14ac:dyDescent="0.3">
      <c r="A17342" s="18" t="str">
        <f>+A17260</f>
        <v>NO</v>
      </c>
      <c r="B17342" s="18"/>
      <c r="E17342" s="69" t="str">
        <f>+$E$92</f>
        <v>VERIFICACIÓN Y ASIGNACIÓN DE PUNTAJE POR LA EXPERIENCIA DEL PROPONENTE</v>
      </c>
      <c r="F17342" s="70"/>
      <c r="G17342" s="70"/>
      <c r="H17342" s="70"/>
      <c r="I17342" s="70"/>
      <c r="J17342" s="70"/>
      <c r="K17342" s="70"/>
      <c r="L17342" s="71"/>
    </row>
    <row r="17343" spans="1:12" hidden="1" x14ac:dyDescent="0.3">
      <c r="A17343" s="18" t="str">
        <f>+A17260</f>
        <v>NO</v>
      </c>
      <c r="B17343" s="18"/>
      <c r="E17343" s="81"/>
      <c r="F17343" s="323" t="str">
        <f>+$F$93</f>
        <v>No. CONTRATOS QUE ACREDITAN LA EXPERIENCIA (NO OBJETO DE SUBSANACIÓN)</v>
      </c>
      <c r="G17343" s="324"/>
      <c r="H17343" s="324"/>
      <c r="I17343" s="324"/>
      <c r="J17343" s="324"/>
      <c r="K17343" s="82"/>
      <c r="L17343" s="83" t="s">
        <v>124</v>
      </c>
    </row>
    <row r="17344" spans="1:12" ht="13" hidden="1" customHeight="1" x14ac:dyDescent="0.3">
      <c r="A17344" s="18" t="str">
        <f>+A17260</f>
        <v>NO</v>
      </c>
      <c r="B17344" s="18"/>
      <c r="E17344" s="84"/>
      <c r="F17344" s="323" t="str">
        <f>+$F$94</f>
        <v>TOTAL EJECUTADO DE CONTRATOS ACREDITADOS PROPUESTA INICIAL</v>
      </c>
      <c r="G17344" s="324"/>
      <c r="H17344" s="324"/>
      <c r="I17344" s="324"/>
      <c r="J17344" s="324"/>
      <c r="K17344" s="85"/>
      <c r="L17344" s="86" t="s">
        <v>124</v>
      </c>
    </row>
    <row r="17345" spans="1:12" ht="13" hidden="1" customHeight="1" x14ac:dyDescent="0.3">
      <c r="A17345" s="18" t="str">
        <f>+A17260</f>
        <v>NO</v>
      </c>
      <c r="B17345" s="18"/>
      <c r="E17345" s="87"/>
      <c r="F17345" s="323" t="str">
        <f>+$F$95</f>
        <v>PROMEDIO VALOR ACREDITADO EN SMMLV</v>
      </c>
      <c r="G17345" s="324"/>
      <c r="H17345" s="324"/>
      <c r="I17345" s="324"/>
      <c r="J17345" s="324"/>
      <c r="K17345" s="66"/>
      <c r="L17345" s="88" t="s">
        <v>124</v>
      </c>
    </row>
    <row r="17346" spans="1:12" hidden="1" x14ac:dyDescent="0.3">
      <c r="A17346" s="18" t="str">
        <f>+A17260</f>
        <v>NO</v>
      </c>
      <c r="B17346" s="18"/>
      <c r="E17346" s="89"/>
      <c r="F17346" s="89"/>
      <c r="G17346" s="89"/>
      <c r="H17346" s="89"/>
      <c r="I17346" s="89"/>
      <c r="J17346" s="89"/>
      <c r="K17346" s="89"/>
      <c r="L17346" s="89"/>
    </row>
    <row r="17347" spans="1:12" ht="13" hidden="1" customHeight="1" x14ac:dyDescent="0.3">
      <c r="A17347" s="18" t="str">
        <f>+A17260</f>
        <v>NO</v>
      </c>
      <c r="B17347" s="18"/>
      <c r="E17347" s="69" t="str">
        <f>+$E$97</f>
        <v>3.9.2 EXIGENCIAS MÍNIMAS DE EXPERIENCIA Y FORMACIÓN ACADÉMICA DEL EQUIPO DE TRABAJO</v>
      </c>
      <c r="F17347" s="70"/>
      <c r="G17347" s="70"/>
      <c r="H17347" s="70"/>
      <c r="I17347" s="70"/>
      <c r="J17347" s="70"/>
      <c r="K17347" s="70"/>
      <c r="L17347" s="71"/>
    </row>
    <row r="17348" spans="1:12" hidden="1" x14ac:dyDescent="0.3">
      <c r="A17348" s="18" t="str">
        <f>+A17260</f>
        <v>NO</v>
      </c>
      <c r="B17348" s="18"/>
      <c r="E17348" s="90" t="str">
        <f>+$E$98</f>
        <v>Formulario 8</v>
      </c>
      <c r="F17348" s="315" t="s">
        <v>46</v>
      </c>
      <c r="G17348" s="316"/>
      <c r="H17348" s="317"/>
      <c r="I17348" s="318"/>
      <c r="J17348" s="318"/>
      <c r="K17348" s="318"/>
      <c r="L17348" s="319"/>
    </row>
    <row r="17349" spans="1:12" hidden="1" x14ac:dyDescent="0.3">
      <c r="A17349" s="18" t="str">
        <f>+A17260</f>
        <v>NO</v>
      </c>
      <c r="B17349" s="18"/>
      <c r="E17349" s="91" t="s">
        <v>124</v>
      </c>
      <c r="F17349" s="91" t="str">
        <f>+$F$99</f>
        <v>Director de Interventoría</v>
      </c>
      <c r="G17349" s="91" t="str">
        <f>+$G$99</f>
        <v>Residente de Interventoría</v>
      </c>
      <c r="H17349" s="320"/>
      <c r="I17349" s="321"/>
      <c r="J17349" s="321"/>
      <c r="K17349" s="321"/>
      <c r="L17349" s="322"/>
    </row>
    <row r="17350" spans="1:12" hidden="1" x14ac:dyDescent="0.3">
      <c r="A17350" s="18" t="str">
        <f>+A17260</f>
        <v>NO</v>
      </c>
      <c r="B17350" s="18"/>
      <c r="E17350" s="304" t="str">
        <f>+$E$100</f>
        <v>OBSERVACIONES RESPECTO REQUISITO HABILITANTE DEL PERSONAL CLAVE EVALUABLE</v>
      </c>
      <c r="F17350" s="305"/>
      <c r="G17350" s="305"/>
      <c r="H17350" s="305"/>
      <c r="I17350" s="305"/>
      <c r="J17350" s="305"/>
      <c r="K17350" s="305"/>
      <c r="L17350" s="305"/>
    </row>
    <row r="17351" spans="1:12" hidden="1" x14ac:dyDescent="0.3">
      <c r="A17351" s="18" t="str">
        <f>+A17260</f>
        <v>NO</v>
      </c>
      <c r="B17351" s="18"/>
      <c r="E17351" s="312" t="s">
        <v>124</v>
      </c>
      <c r="F17351" s="313"/>
      <c r="G17351" s="313"/>
      <c r="H17351" s="313"/>
      <c r="I17351" s="313"/>
      <c r="J17351" s="313"/>
      <c r="K17351" s="313"/>
      <c r="L17351" s="314"/>
    </row>
    <row r="17352" spans="1:12" hidden="1" x14ac:dyDescent="0.3">
      <c r="A17352" s="18" t="str">
        <f>+A17260</f>
        <v>NO</v>
      </c>
      <c r="B17352" s="18"/>
      <c r="E17352" s="89"/>
      <c r="F17352" s="89"/>
      <c r="G17352" s="89"/>
      <c r="H17352" s="89"/>
      <c r="I17352" s="89"/>
      <c r="J17352" s="89"/>
      <c r="K17352" s="89"/>
      <c r="L17352" s="89"/>
    </row>
    <row r="17353" spans="1:12" ht="13" hidden="1" customHeight="1" x14ac:dyDescent="0.3">
      <c r="A17353" s="18" t="str">
        <f>+A17260</f>
        <v>NO</v>
      </c>
      <c r="B17353" s="18"/>
      <c r="E17353" s="69" t="str">
        <f>+$E$103</f>
        <v>4.2 EQUIPO DE TRABAJO (Personal Clave Evaluable)</v>
      </c>
      <c r="F17353" s="70"/>
      <c r="G17353" s="70"/>
      <c r="H17353" s="70"/>
      <c r="I17353" s="70"/>
      <c r="J17353" s="70"/>
      <c r="K17353" s="70"/>
      <c r="L17353" s="71"/>
    </row>
    <row r="17354" spans="1:12" ht="23.25" hidden="1" customHeight="1" x14ac:dyDescent="0.3">
      <c r="A17354" s="18" t="str">
        <f>+A17260</f>
        <v>NO</v>
      </c>
      <c r="B17354" s="18"/>
      <c r="E17354" s="90" t="str">
        <f>+$E$104</f>
        <v>Formulario 9</v>
      </c>
      <c r="F17354" s="315" t="s">
        <v>46</v>
      </c>
      <c r="G17354" s="316"/>
      <c r="H17354" s="317"/>
      <c r="I17354" s="318"/>
      <c r="J17354" s="318"/>
      <c r="K17354" s="318"/>
      <c r="L17354" s="319"/>
    </row>
    <row r="17355" spans="1:12" hidden="1" x14ac:dyDescent="0.3">
      <c r="A17355" s="18" t="str">
        <f>+A17260</f>
        <v>NO</v>
      </c>
      <c r="B17355" s="18"/>
      <c r="E17355" s="91" t="s">
        <v>124</v>
      </c>
      <c r="F17355" s="91" t="str">
        <f>+$F$99</f>
        <v>Director de Interventoría</v>
      </c>
      <c r="G17355" s="91" t="str">
        <f>+$G$99</f>
        <v>Residente de Interventoría</v>
      </c>
      <c r="H17355" s="320"/>
      <c r="I17355" s="321"/>
      <c r="J17355" s="321"/>
      <c r="K17355" s="321"/>
      <c r="L17355" s="322"/>
    </row>
    <row r="17356" spans="1:12" hidden="1" x14ac:dyDescent="0.3">
      <c r="A17356" s="18" t="str">
        <f>+A17260</f>
        <v>NO</v>
      </c>
      <c r="B17356" s="18"/>
      <c r="E17356" s="89"/>
      <c r="F17356" s="89"/>
      <c r="G17356" s="89"/>
      <c r="H17356" s="89"/>
      <c r="I17356" s="89"/>
      <c r="J17356" s="89"/>
      <c r="K17356" s="89"/>
      <c r="L17356" s="89"/>
    </row>
    <row r="17357" spans="1:12" hidden="1" x14ac:dyDescent="0.3">
      <c r="A17357" s="1" t="str">
        <f>+A17260</f>
        <v>NO</v>
      </c>
      <c r="E17357" s="92" t="str">
        <f>+E17232</f>
        <v>CRITERIOS DE EVALUACIÓN Y PUNTAJE</v>
      </c>
      <c r="F17357" s="93"/>
      <c r="G17357" s="93"/>
      <c r="H17357" s="93"/>
      <c r="I17357" s="93"/>
      <c r="J17357" s="93"/>
      <c r="K17357" s="94"/>
      <c r="L17357" s="95" t="str">
        <f>+$L$107</f>
        <v>PUNTAJE OBTENIDO</v>
      </c>
    </row>
    <row r="17358" spans="1:12" hidden="1" x14ac:dyDescent="0.3">
      <c r="A17358" s="1" t="str">
        <f>+A17260</f>
        <v>NO</v>
      </c>
      <c r="E17358" s="96" t="str">
        <f>+$E$108</f>
        <v>VALOR</v>
      </c>
      <c r="F17358" s="97" t="str">
        <f>+$F$108</f>
        <v>EQUIPO DE TRABAJO (PERSONAL CLAVE EVALUABLE)</v>
      </c>
      <c r="G17358" s="24"/>
      <c r="H17358" s="24"/>
      <c r="I17358" s="24"/>
      <c r="J17358" s="24"/>
      <c r="K17358" s="24"/>
      <c r="L17358" s="98"/>
    </row>
    <row r="17359" spans="1:12" ht="12.75" hidden="1" customHeight="1" x14ac:dyDescent="0.3">
      <c r="A17359" s="1" t="str">
        <f>+A17260</f>
        <v>NO</v>
      </c>
      <c r="E17359" s="96">
        <f>+$E$109</f>
        <v>5</v>
      </c>
      <c r="F17359" s="307" t="str">
        <f>+$F$109</f>
        <v xml:space="preserve"> Experiencia Específica adicional</v>
      </c>
      <c r="G17359" s="308"/>
      <c r="H17359" s="308"/>
      <c r="I17359" s="308"/>
      <c r="J17359" s="308"/>
      <c r="K17359" s="309"/>
      <c r="L17359" s="99" t="str">
        <f>IFERROR(IF(VLOOKUP(C17260,'R. PUNTAJES'!$C$14:$R$213,'R. PUNTAJES'!$I$10,0)="","",VLOOKUP(C17260,'R. PUNTAJES'!$C$14:$R$213,'R. PUNTAJES'!$I$10,0)),"")</f>
        <v/>
      </c>
    </row>
    <row r="17360" spans="1:12" ht="12.75" hidden="1" customHeight="1" x14ac:dyDescent="0.3">
      <c r="A17360" s="1" t="str">
        <f>+A17260</f>
        <v>NO</v>
      </c>
      <c r="E17360" s="96">
        <f>+$E$110</f>
        <v>5</v>
      </c>
      <c r="F17360" s="307" t="str">
        <f>+$F$110</f>
        <v>Formación Académica adicional</v>
      </c>
      <c r="G17360" s="308"/>
      <c r="H17360" s="308"/>
      <c r="I17360" s="308"/>
      <c r="J17360" s="308"/>
      <c r="K17360" s="309"/>
      <c r="L17360" s="99" t="str">
        <f>IFERROR(IF(VLOOKUP(C17260,'R. PUNTAJES'!$C$14:$R$213,'R. PUNTAJES'!$J$10,0)="","",VLOOKUP(C17260,'R. PUNTAJES'!$C$14:$R$213,'R. PUNTAJES'!$J$10,0)),"")</f>
        <v/>
      </c>
    </row>
    <row r="17361" spans="1:12" hidden="1" x14ac:dyDescent="0.3">
      <c r="A17361" s="18" t="str">
        <f>+A17260</f>
        <v>NO</v>
      </c>
      <c r="B17361" s="18"/>
      <c r="E17361" s="100"/>
      <c r="F17361" s="101" t="str">
        <f>+$F$111</f>
        <v>FACTOR DE SOSTENIBILIDAD</v>
      </c>
      <c r="G17361" s="102"/>
      <c r="H17361" s="102"/>
      <c r="I17361" s="102"/>
      <c r="J17361" s="102"/>
      <c r="K17361" s="102"/>
      <c r="L17361" s="103"/>
    </row>
    <row r="17362" spans="1:12" hidden="1" x14ac:dyDescent="0.3">
      <c r="A17362" s="18" t="str">
        <f>+A17260</f>
        <v>NO</v>
      </c>
      <c r="B17362" s="18"/>
      <c r="E17362" s="104">
        <v>1</v>
      </c>
      <c r="F17362" s="105" t="str">
        <f>+$F$112</f>
        <v>Compromisos Sostenibilidad</v>
      </c>
      <c r="G17362" s="106"/>
      <c r="H17362" s="106"/>
      <c r="I17362" s="106"/>
      <c r="J17362" s="106"/>
      <c r="K17362" s="106"/>
      <c r="L17362" s="107" t="str">
        <f>IFERROR(IF(VLOOKUP(C17260,'R. PUNTAJES'!$C$14:$R$213,'R. PUNTAJES'!$K$10,0)="","",VLOOKUP(C17260,'R. PUNTAJES'!$C$14:$R$213,'R. PUNTAJES'!$K$10,0)),"")</f>
        <v/>
      </c>
    </row>
    <row r="17363" spans="1:12" hidden="1" x14ac:dyDescent="0.3">
      <c r="A17363" s="1" t="str">
        <f>+A17260</f>
        <v>NO</v>
      </c>
      <c r="E17363" s="108"/>
      <c r="F17363" s="109" t="str">
        <f>+$F$113</f>
        <v>APOYO A LA INDUSTRIA NACIONAL</v>
      </c>
      <c r="G17363" s="110"/>
      <c r="H17363" s="110"/>
      <c r="I17363" s="110"/>
      <c r="J17363" s="110"/>
      <c r="K17363" s="110"/>
      <c r="L17363" s="111"/>
    </row>
    <row r="17364" spans="1:12" ht="12.75" hidden="1" customHeight="1" x14ac:dyDescent="0.3">
      <c r="A17364" s="1" t="str">
        <f>+A17260</f>
        <v>NO</v>
      </c>
      <c r="E17364" s="96">
        <v>20</v>
      </c>
      <c r="F17364" s="307" t="str">
        <f>+$F$114</f>
        <v>Promoción de Servicios Nacionales o con Trato Nacional</v>
      </c>
      <c r="G17364" s="308"/>
      <c r="H17364" s="308"/>
      <c r="I17364" s="308"/>
      <c r="J17364" s="308"/>
      <c r="K17364" s="309"/>
      <c r="L17364" s="99" t="str">
        <f>IFERROR(IF(VLOOKUP(C17260,'R. PUNTAJES'!$C$14:$R$213,'R. PUNTAJES'!$L$10,0)="","",
IF(VLOOKUP(C17260,'R. PUNTAJES'!$C$14:$R$213,'R. PUNTAJES'!$L$10,0)=5,0,
VLOOKUP(C17260,'R. PUNTAJES'!$C$14:$R$213,'R. PUNTAJES'!$L$10,0))),"")</f>
        <v/>
      </c>
    </row>
    <row r="17365" spans="1:12" ht="12.75" hidden="1" customHeight="1" x14ac:dyDescent="0.3">
      <c r="A17365" s="1" t="str">
        <f>+A17260</f>
        <v>NO</v>
      </c>
      <c r="E17365" s="96">
        <v>5</v>
      </c>
      <c r="F17365" s="307" t="str">
        <f>+$F$115</f>
        <v>Incorporación de componente nacional en servicios extranjeros</v>
      </c>
      <c r="G17365" s="308"/>
      <c r="H17365" s="308"/>
      <c r="I17365" s="308"/>
      <c r="J17365" s="308"/>
      <c r="K17365" s="309"/>
      <c r="L17365" s="99" t="str">
        <f>IFERROR(IF(VLOOKUP(C17260,'R. PUNTAJES'!$C$14:$R$213,'R. PUNTAJES'!$L$10,0)="","",
IF(VLOOKUP(C17260,'R. PUNTAJES'!$C$14:$R$213,'R. PUNTAJES'!$L$10,0)=20,0,
VLOOKUP(C17260,'R. PUNTAJES'!$C$14:$R$213,'R. PUNTAJES'!$L$10,0))),"")</f>
        <v/>
      </c>
    </row>
    <row r="17366" spans="1:12" hidden="1" x14ac:dyDescent="0.3">
      <c r="A17366" s="1" t="str">
        <f>+A17260</f>
        <v>NO</v>
      </c>
      <c r="E17366" s="112"/>
      <c r="F17366" s="97" t="str">
        <f>+$F$116</f>
        <v>VINCULACIÓN DE PERSONAS CON DISCAPACIDAD</v>
      </c>
      <c r="G17366" s="24"/>
      <c r="H17366" s="24"/>
      <c r="I17366" s="24"/>
      <c r="J17366" s="24"/>
      <c r="K17366" s="24"/>
      <c r="L17366" s="98"/>
    </row>
    <row r="17367" spans="1:12" ht="12.75" hidden="1" customHeight="1" x14ac:dyDescent="0.3">
      <c r="A17367" s="1" t="str">
        <f>+A17260</f>
        <v>NO</v>
      </c>
      <c r="E17367" s="96">
        <v>1</v>
      </c>
      <c r="F17367" s="307" t="str">
        <f>+$F$117</f>
        <v xml:space="preserve">Trabajadores vinculados a la planta de personal </v>
      </c>
      <c r="G17367" s="308"/>
      <c r="H17367" s="308"/>
      <c r="I17367" s="308"/>
      <c r="J17367" s="308"/>
      <c r="K17367" s="309"/>
      <c r="L17367" s="99" t="str">
        <f>IFERROR(IF(VLOOKUP(C17260,'R. PUNTAJES'!$C$14:$R$213,'R. PUNTAJES'!$M$10,0)="","",VLOOKUP(C17260,'R. PUNTAJES'!$C$14:$R$213,'R. PUNTAJES'!$M$10,0)),"")</f>
        <v/>
      </c>
    </row>
    <row r="17368" spans="1:12" hidden="1" x14ac:dyDescent="0.3">
      <c r="A17368" s="1" t="str">
        <f>+A17260</f>
        <v>NO</v>
      </c>
      <c r="E17368" s="112"/>
      <c r="F17368" s="97" t="str">
        <f>+$F$118</f>
        <v>EMPRENDIMIENTOS Y EMPRESAS DE MUJERES</v>
      </c>
      <c r="G17368" s="24"/>
      <c r="H17368" s="24"/>
      <c r="I17368" s="24"/>
      <c r="J17368" s="24"/>
      <c r="K17368" s="24"/>
      <c r="L17368" s="98"/>
    </row>
    <row r="17369" spans="1:12" ht="13" hidden="1" customHeight="1" x14ac:dyDescent="0.3">
      <c r="A17369" s="1" t="str">
        <f>+A17260</f>
        <v>NO</v>
      </c>
      <c r="E17369" s="96">
        <v>0.25</v>
      </c>
      <c r="F17369" s="307" t="str">
        <f>+$F$119</f>
        <v>Emprendimientos y empresas de mujeres</v>
      </c>
      <c r="G17369" s="308"/>
      <c r="H17369" s="308"/>
      <c r="I17369" s="308"/>
      <c r="J17369" s="308"/>
      <c r="K17369" s="309"/>
      <c r="L17369" s="113" t="str">
        <f>IFERROR(IF(VLOOKUP(C17260,'R. PUNTAJES'!$C$14:$R$213,'R. PUNTAJES'!$N$10,0)="","",VLOOKUP(C17260,'R. PUNTAJES'!$C$14:$R$213,'R. PUNTAJES'!$N$10,0)),"")</f>
        <v/>
      </c>
    </row>
    <row r="17370" spans="1:12" hidden="1" x14ac:dyDescent="0.3">
      <c r="A17370" s="18" t="str">
        <f>+A17371</f>
        <v>NO</v>
      </c>
      <c r="B17370" s="18"/>
      <c r="E17370" s="112"/>
      <c r="F17370" s="97" t="str">
        <f>+$F$120</f>
        <v>MIPYME</v>
      </c>
      <c r="G17370" s="24"/>
      <c r="H17370" s="24"/>
      <c r="I17370" s="24"/>
      <c r="J17370" s="24"/>
      <c r="K17370" s="24"/>
      <c r="L17370" s="98"/>
    </row>
    <row r="17371" spans="1:12" hidden="1" x14ac:dyDescent="0.3">
      <c r="A17371" s="18" t="str">
        <f>+IF(E17371=0,"NO",1)</f>
        <v>NO</v>
      </c>
      <c r="B17371" s="18"/>
      <c r="E17371" s="96">
        <v>0</v>
      </c>
      <c r="F17371" s="307" t="str">
        <f>+$F$121</f>
        <v>Mipyme</v>
      </c>
      <c r="G17371" s="308"/>
      <c r="H17371" s="308"/>
      <c r="I17371" s="308"/>
      <c r="J17371" s="308"/>
      <c r="K17371" s="309"/>
      <c r="L17371" s="113" t="str">
        <f>IFERROR(IF(VLOOKUP(C17260,'R. PUNTAJES'!$C$14:$R$213,'R. PUNTAJES'!$O$10,0)="","",VLOOKUP(C17260,'R. PUNTAJES'!$C$14:$R$213,'R. PUNTAJES'!$O$10,0)),"")</f>
        <v/>
      </c>
    </row>
    <row r="17372" spans="1:12" hidden="1" x14ac:dyDescent="0.3">
      <c r="A17372" s="1" t="str">
        <f>+A17260</f>
        <v>NO</v>
      </c>
      <c r="E17372" s="112"/>
      <c r="F17372" s="97" t="str">
        <f>+$F$122</f>
        <v>EXPERIENCIA DEL PROPONENTE</v>
      </c>
      <c r="G17372" s="24"/>
      <c r="H17372" s="24"/>
      <c r="I17372" s="24"/>
      <c r="J17372" s="24"/>
      <c r="K17372" s="24"/>
      <c r="L17372" s="98"/>
    </row>
    <row r="17373" spans="1:12" hidden="1" x14ac:dyDescent="0.3">
      <c r="A17373" s="1" t="str">
        <f>+A17260</f>
        <v>NO</v>
      </c>
      <c r="E17373" s="96">
        <v>59.5</v>
      </c>
      <c r="F17373" s="307" t="str">
        <f>+$F$123</f>
        <v>mediana con valor absoluto</v>
      </c>
      <c r="G17373" s="308"/>
      <c r="H17373" s="308"/>
      <c r="I17373" s="308"/>
      <c r="J17373" s="308"/>
      <c r="K17373" s="309"/>
      <c r="L17373" s="113" t="str">
        <f>IFERROR(IF(VLOOKUP(C17260,'R. PUNTAJES'!$C$14:$R$213,'R. PUNTAJES'!$R$10,0)="","",VLOOKUP(C17260,'R. PUNTAJES'!$C$14:$R$213,'R. PUNTAJES'!$R$10,0)),"")</f>
        <v/>
      </c>
    </row>
    <row r="17374" spans="1:12" hidden="1" x14ac:dyDescent="0.3">
      <c r="A17374" s="1" t="str">
        <f>+A17260</f>
        <v>NO</v>
      </c>
      <c r="E17374" s="112"/>
      <c r="F17374" s="97" t="str">
        <f>+$F$124</f>
        <v>MULTAS</v>
      </c>
      <c r="G17374" s="24"/>
      <c r="H17374" s="24"/>
      <c r="I17374" s="24"/>
      <c r="J17374" s="24"/>
      <c r="K17374" s="24"/>
      <c r="L17374" s="98"/>
    </row>
    <row r="17375" spans="1:12" ht="12.75" hidden="1" customHeight="1" x14ac:dyDescent="0.3">
      <c r="A17375" s="1" t="str">
        <f>+A17260</f>
        <v>NO</v>
      </c>
      <c r="E17375" s="96">
        <v>-2</v>
      </c>
      <c r="F17375" s="307" t="str">
        <f>+$F$125</f>
        <v>Una o más multas o cláusulas penales durante el último año</v>
      </c>
      <c r="G17375" s="310"/>
      <c r="H17375" s="310"/>
      <c r="I17375" s="310"/>
      <c r="J17375" s="310"/>
      <c r="K17375" s="311"/>
      <c r="L17375" s="99" t="str">
        <f>IFERROR(IF(VLOOKUP(C17260,'R. PUNTAJES'!$C$14:$R$213,'R. PUNTAJES'!$Q$10,0)="","",VLOOKUP(C17260,'R. PUNTAJES'!$C$14:$R$213,'R. PUNTAJES'!$Q$10,0)),"")</f>
        <v/>
      </c>
    </row>
    <row r="17376" spans="1:12" hidden="1" x14ac:dyDescent="0.3">
      <c r="A17376" s="1" t="str">
        <f>+A17260</f>
        <v>NO</v>
      </c>
      <c r="E17376" s="112"/>
      <c r="F17376" s="97" t="str">
        <f>+$F$126</f>
        <v>OBRAS INCONCLUSAS</v>
      </c>
      <c r="G17376" s="24"/>
      <c r="H17376" s="24"/>
      <c r="I17376" s="24"/>
      <c r="J17376" s="24"/>
      <c r="K17376" s="24"/>
      <c r="L17376" s="98"/>
    </row>
    <row r="17377" spans="1:16" hidden="1" x14ac:dyDescent="0.3">
      <c r="A17377" s="1" t="str">
        <f>+A17260</f>
        <v>NO</v>
      </c>
      <c r="E17377" s="96">
        <v>-1</v>
      </c>
      <c r="F17377" s="301" t="str">
        <f>+$F$127</f>
        <v>Anotación vigente de obra civil inconclusa</v>
      </c>
      <c r="G17377" s="302"/>
      <c r="H17377" s="302"/>
      <c r="I17377" s="302"/>
      <c r="J17377" s="302"/>
      <c r="K17377" s="303"/>
      <c r="L17377" s="99" t="str">
        <f>IFERROR(IF(VLOOKUP(C17260,'R. PUNTAJES'!$C$14:$R$213,'R. PUNTAJES'!$P$10,0)="","",VLOOKUP(C17260,'R. PUNTAJES'!$C$14:$R$213,'R. PUNTAJES'!$P$10,0)),"")</f>
        <v/>
      </c>
    </row>
    <row r="17378" spans="1:16" ht="7.5" hidden="1" customHeight="1" x14ac:dyDescent="0.3">
      <c r="A17378" s="1" t="str">
        <f>+A17260</f>
        <v>NO</v>
      </c>
      <c r="E17378" s="114"/>
      <c r="F17378" s="45"/>
      <c r="G17378" s="45"/>
      <c r="H17378" s="45"/>
      <c r="I17378" s="45"/>
      <c r="J17378" s="45"/>
      <c r="K17378" s="45"/>
      <c r="L17378" s="48"/>
    </row>
    <row r="17379" spans="1:16" hidden="1" x14ac:dyDescent="0.3">
      <c r="A17379" s="1" t="str">
        <f>+A17260</f>
        <v>NO</v>
      </c>
      <c r="E17379" s="115" t="str">
        <f>+$E$129</f>
        <v>PUNTAJE TOTAL</v>
      </c>
      <c r="F17379" s="116"/>
      <c r="G17379" s="116"/>
      <c r="H17379" s="116"/>
      <c r="I17379" s="116"/>
      <c r="J17379" s="116"/>
      <c r="K17379" s="117"/>
      <c r="L17379" s="118">
        <f>IFERROR(IF(VLOOKUP(C17260,'R. PUNTAJES'!$C$14:$R$213,'R. PUNTAJES'!$H$10,0)="RECHAZO","",SUM(L17359:L17377)),"")</f>
        <v>0</v>
      </c>
    </row>
    <row r="17380" spans="1:16" hidden="1" x14ac:dyDescent="0.3">
      <c r="A17380" s="1" t="str">
        <f>+A17260</f>
        <v>NO</v>
      </c>
      <c r="E17380" s="304" t="str">
        <f>+$E$130</f>
        <v>OBSERVACIONES RESPECTO A PUNTAJES</v>
      </c>
      <c r="F17380" s="305"/>
      <c r="G17380" s="305"/>
      <c r="H17380" s="305"/>
      <c r="I17380" s="305"/>
      <c r="J17380" s="305"/>
      <c r="K17380" s="305"/>
      <c r="L17380" s="305"/>
    </row>
    <row r="17381" spans="1:16" ht="12" hidden="1" customHeight="1" x14ac:dyDescent="0.3">
      <c r="A17381" s="1" t="str">
        <f>+A17260</f>
        <v>NO</v>
      </c>
      <c r="E17381" s="306" t="s">
        <v>124</v>
      </c>
      <c r="F17381" s="305"/>
      <c r="G17381" s="305"/>
      <c r="H17381" s="305"/>
      <c r="I17381" s="305"/>
      <c r="J17381" s="305"/>
      <c r="K17381" s="305"/>
      <c r="L17381" s="305"/>
      <c r="N17381" s="119"/>
      <c r="O17381" s="119"/>
      <c r="P17381" s="120"/>
    </row>
    <row r="17382" spans="1:16" ht="3" hidden="1" customHeight="1" x14ac:dyDescent="0.3">
      <c r="A17382" s="1" t="str">
        <f>+A17261</f>
        <v>NO</v>
      </c>
      <c r="E17382" s="121"/>
      <c r="F17382" s="122"/>
      <c r="G17382" s="122"/>
      <c r="H17382" s="122"/>
      <c r="I17382" s="122"/>
      <c r="J17382" s="122"/>
      <c r="K17382" s="122"/>
      <c r="L17382" s="123"/>
    </row>
    <row r="17383" spans="1:16" hidden="1" x14ac:dyDescent="0.3">
      <c r="A17383" s="1" t="str">
        <f>+IF(OR(C17385=""),"NO",1)</f>
        <v>NO</v>
      </c>
      <c r="E17383" s="346"/>
      <c r="F17383" s="347"/>
      <c r="G17383" s="347"/>
      <c r="H17383" s="347"/>
      <c r="I17383" s="347"/>
      <c r="J17383" s="347"/>
      <c r="K17383" s="347"/>
      <c r="L17383" s="347"/>
    </row>
    <row r="17384" spans="1:16" ht="4.5" hidden="1" customHeight="1" x14ac:dyDescent="0.3">
      <c r="A17384" s="1" t="str">
        <f>+A17385</f>
        <v>NO</v>
      </c>
      <c r="E17384" s="15"/>
      <c r="F17384" s="16"/>
      <c r="G17384" s="16"/>
      <c r="H17384" s="16"/>
      <c r="I17384" s="16"/>
      <c r="J17384" s="16"/>
      <c r="K17384" s="16"/>
      <c r="L17384" s="17"/>
    </row>
    <row r="17385" spans="1:16" ht="15.75" hidden="1" customHeight="1" x14ac:dyDescent="0.3">
      <c r="A17385" s="1" t="str">
        <f>+IF(OR(C17385=""),"NO",1)</f>
        <v>NO</v>
      </c>
      <c r="B17385" s="1">
        <f>1+MAX($B$1:B17384)</f>
        <v>140</v>
      </c>
      <c r="C17385" s="18" t="s">
        <v>124</v>
      </c>
      <c r="E17385" s="19" t="s">
        <v>124</v>
      </c>
      <c r="F17385" s="20"/>
      <c r="G17385" s="20"/>
      <c r="H17385" s="20"/>
      <c r="I17385" s="21"/>
      <c r="J17385" s="20"/>
      <c r="K17385" s="21"/>
      <c r="L17385" s="22"/>
    </row>
    <row r="17386" spans="1:16" hidden="1" x14ac:dyDescent="0.3">
      <c r="A17386" s="1" t="str">
        <f>A17385</f>
        <v>NO</v>
      </c>
      <c r="E17386" s="23" t="str">
        <f>+$E$11</f>
        <v>Integrantes</v>
      </c>
      <c r="F17386" s="24"/>
      <c r="G17386" s="24"/>
      <c r="H17386" s="24"/>
      <c r="I17386" s="24"/>
      <c r="J17386" s="24"/>
      <c r="K17386" s="25" t="str">
        <f>+$K$11</f>
        <v>Nit</v>
      </c>
      <c r="L17386" s="26" t="str">
        <f>+$L$11</f>
        <v>Part.</v>
      </c>
    </row>
    <row r="17387" spans="1:16" hidden="1" x14ac:dyDescent="0.3">
      <c r="A17387" s="1" t="str">
        <f>+A17386</f>
        <v>NO</v>
      </c>
      <c r="C17387" s="1" t="s">
        <v>124</v>
      </c>
      <c r="E17387" s="27" t="s">
        <v>124</v>
      </c>
      <c r="F17387" s="28"/>
      <c r="G17387" s="28"/>
      <c r="H17387" s="28"/>
      <c r="I17387" s="28"/>
      <c r="J17387" s="28"/>
      <c r="K17387" s="29" t="s">
        <v>124</v>
      </c>
      <c r="L17387" s="30" t="s">
        <v>124</v>
      </c>
    </row>
    <row r="17388" spans="1:16" hidden="1" x14ac:dyDescent="0.3">
      <c r="A17388" s="18" t="str">
        <f>+IF(OR(C17388=""),"NO",1)</f>
        <v>NO</v>
      </c>
      <c r="B17388" s="18"/>
      <c r="C17388" s="1" t="s">
        <v>124</v>
      </c>
      <c r="E17388" s="31" t="s">
        <v>124</v>
      </c>
      <c r="F17388" s="32"/>
      <c r="G17388" s="32"/>
      <c r="H17388" s="32"/>
      <c r="I17388" s="32"/>
      <c r="J17388" s="32"/>
      <c r="K17388" s="33" t="s">
        <v>124</v>
      </c>
      <c r="L17388" s="34" t="s">
        <v>124</v>
      </c>
    </row>
    <row r="17389" spans="1:16" hidden="1" x14ac:dyDescent="0.3">
      <c r="A17389" s="18" t="str">
        <f>+IF(OR(C17389=""),"NO",1)</f>
        <v>NO</v>
      </c>
      <c r="B17389" s="18"/>
      <c r="C17389" s="1" t="s">
        <v>124</v>
      </c>
      <c r="E17389" s="31" t="s">
        <v>124</v>
      </c>
      <c r="F17389" s="32"/>
      <c r="G17389" s="32"/>
      <c r="H17389" s="32"/>
      <c r="I17389" s="32"/>
      <c r="J17389" s="32"/>
      <c r="K17389" s="33" t="s">
        <v>124</v>
      </c>
      <c r="L17389" s="34" t="s">
        <v>124</v>
      </c>
    </row>
    <row r="17390" spans="1:16" hidden="1" x14ac:dyDescent="0.3">
      <c r="A17390" s="18" t="str">
        <f>+IF(OR(C17390=""),"NO",1)</f>
        <v>NO</v>
      </c>
      <c r="B17390" s="18"/>
      <c r="C17390" s="1" t="s">
        <v>124</v>
      </c>
      <c r="E17390" s="31" t="s">
        <v>13</v>
      </c>
      <c r="F17390" s="32"/>
      <c r="G17390" s="32"/>
      <c r="H17390" s="32"/>
      <c r="I17390" s="32"/>
      <c r="J17390" s="32"/>
      <c r="K17390" s="33"/>
      <c r="L17390" s="34"/>
    </row>
    <row r="17391" spans="1:16" hidden="1" x14ac:dyDescent="0.3">
      <c r="A17391" s="18" t="str">
        <f>+IF(OR(C17391=""),"NO",1)</f>
        <v>NO</v>
      </c>
      <c r="B17391" s="18"/>
      <c r="C17391" s="1" t="s">
        <v>124</v>
      </c>
      <c r="E17391" s="31" t="s">
        <v>13</v>
      </c>
      <c r="F17391" s="32"/>
      <c r="G17391" s="32"/>
      <c r="H17391" s="32"/>
      <c r="I17391" s="32"/>
      <c r="J17391" s="32"/>
      <c r="K17391" s="33"/>
      <c r="L17391" s="34"/>
    </row>
    <row r="17392" spans="1:16" hidden="1" x14ac:dyDescent="0.3">
      <c r="A17392" s="18" t="str">
        <f>+IF(OR(C17392=""),"NO",1)</f>
        <v>NO</v>
      </c>
      <c r="B17392" s="18"/>
      <c r="C17392" s="1" t="s">
        <v>124</v>
      </c>
      <c r="E17392" s="35" t="s">
        <v>13</v>
      </c>
      <c r="F17392" s="36"/>
      <c r="G17392" s="36"/>
      <c r="H17392" s="36"/>
      <c r="I17392" s="36"/>
      <c r="J17392" s="36"/>
      <c r="K17392" s="37"/>
      <c r="L17392" s="38"/>
    </row>
    <row r="17393" spans="1:12" ht="5.15" hidden="1" customHeight="1" x14ac:dyDescent="0.3">
      <c r="A17393" s="1" t="str">
        <f>+A17385</f>
        <v>NO</v>
      </c>
      <c r="E17393" s="39"/>
      <c r="F17393" s="39"/>
      <c r="G17393" s="39"/>
      <c r="H17393" s="39"/>
      <c r="I17393" s="39"/>
      <c r="J17393" s="39"/>
      <c r="K17393" s="39"/>
      <c r="L17393" s="39"/>
    </row>
    <row r="17394" spans="1:12" ht="15.75" hidden="1" customHeight="1" x14ac:dyDescent="0.3">
      <c r="A17394" s="1" t="str">
        <f>+A17385</f>
        <v>NO</v>
      </c>
      <c r="E17394" s="40" t="str">
        <f>+$E$19</f>
        <v>RESULTADO DE EVALUACIÓN TÉCNICA</v>
      </c>
      <c r="F17394" s="41"/>
      <c r="G17394" s="41"/>
      <c r="H17394" s="41"/>
      <c r="I17394" s="41"/>
      <c r="J17394" s="41"/>
      <c r="K17394" s="41"/>
      <c r="L17394" s="42"/>
    </row>
    <row r="17395" spans="1:12" hidden="1" x14ac:dyDescent="0.3">
      <c r="A17395" s="1" t="str">
        <f>+A17385</f>
        <v>NO</v>
      </c>
      <c r="E17395" s="43"/>
      <c r="F17395" s="44" t="str">
        <f>+$F$20</f>
        <v>Experiencia</v>
      </c>
      <c r="G17395" s="45"/>
      <c r="H17395" s="45"/>
      <c r="I17395" s="45"/>
      <c r="J17395" s="45"/>
      <c r="K17395" s="46"/>
      <c r="L17395" s="47" t="s">
        <v>124</v>
      </c>
    </row>
    <row r="17396" spans="1:12" hidden="1" x14ac:dyDescent="0.3">
      <c r="A17396" s="1" t="str">
        <f>+A17385</f>
        <v>NO</v>
      </c>
      <c r="E17396" s="348" t="str">
        <f>+$E$21</f>
        <v>OBSERVACIONES RESPECTO A LA EVALUACIÓN DE EXPERIENCIA</v>
      </c>
      <c r="F17396" s="308"/>
      <c r="G17396" s="308"/>
      <c r="H17396" s="308"/>
      <c r="I17396" s="308"/>
      <c r="J17396" s="308"/>
      <c r="K17396" s="308"/>
      <c r="L17396" s="349"/>
    </row>
    <row r="17397" spans="1:12" hidden="1" x14ac:dyDescent="0.3">
      <c r="A17397" s="1" t="str">
        <f>+A17385</f>
        <v>NO</v>
      </c>
      <c r="E17397" s="350" t="s">
        <v>124</v>
      </c>
      <c r="F17397" s="351"/>
      <c r="G17397" s="351"/>
      <c r="H17397" s="351"/>
      <c r="I17397" s="351"/>
      <c r="J17397" s="351"/>
      <c r="K17397" s="351"/>
      <c r="L17397" s="352"/>
    </row>
    <row r="17398" spans="1:12" ht="5.15" hidden="1" customHeight="1" x14ac:dyDescent="0.3">
      <c r="A17398" s="1" t="str">
        <f>+A17385</f>
        <v>NO</v>
      </c>
      <c r="E17398" s="39"/>
      <c r="F17398" s="39"/>
      <c r="G17398" s="39"/>
      <c r="H17398" s="39"/>
      <c r="I17398" s="39"/>
      <c r="J17398" s="39"/>
      <c r="K17398" s="39"/>
      <c r="L17398" s="39"/>
    </row>
    <row r="17399" spans="1:12" ht="12.75" hidden="1" customHeight="1" x14ac:dyDescent="0.3">
      <c r="A17399" s="1" t="str">
        <f>+A17385</f>
        <v>NO</v>
      </c>
      <c r="E17399" s="40" t="str">
        <f>+$E$24</f>
        <v>EXPERIENCIA HABILITANTE: CONTRATOS PRESENTADOS</v>
      </c>
      <c r="F17399" s="41"/>
      <c r="G17399" s="41"/>
      <c r="H17399" s="41"/>
      <c r="I17399" s="41"/>
      <c r="J17399" s="41"/>
      <c r="K17399" s="41"/>
      <c r="L17399" s="42"/>
    </row>
    <row r="17400" spans="1:12" ht="8.5" hidden="1" customHeight="1" x14ac:dyDescent="0.3">
      <c r="A17400" s="1" t="str">
        <f>+A17385</f>
        <v>NO</v>
      </c>
      <c r="E17400" s="49"/>
      <c r="F17400" s="50"/>
      <c r="G17400" s="51"/>
      <c r="H17400" s="51"/>
      <c r="I17400" s="51"/>
      <c r="J17400" s="51"/>
      <c r="K17400" s="51"/>
      <c r="L17400" s="52"/>
    </row>
    <row r="17401" spans="1:12" hidden="1" x14ac:dyDescent="0.3">
      <c r="A17401" s="18" t="str">
        <f>+IF(OR(C17401=""),"NO",1)</f>
        <v>NO</v>
      </c>
      <c r="B17401" s="18"/>
      <c r="C17401" s="1" t="s">
        <v>124</v>
      </c>
      <c r="E17401" s="329">
        <v>1</v>
      </c>
      <c r="F17401" s="53" t="str">
        <f>+$F$26</f>
        <v>OBJETO</v>
      </c>
      <c r="G17401" s="332" t="s">
        <v>124</v>
      </c>
      <c r="H17401" s="333"/>
      <c r="I17401" s="333"/>
      <c r="J17401" s="333"/>
      <c r="K17401" s="333"/>
      <c r="L17401" s="334"/>
    </row>
    <row r="17402" spans="1:12" hidden="1" x14ac:dyDescent="0.3">
      <c r="A17402" s="18" t="str">
        <f>+IF(OR(C17401=""),"NO",1)</f>
        <v>NO</v>
      </c>
      <c r="B17402" s="18"/>
      <c r="E17402" s="330"/>
      <c r="F17402" s="54" t="str">
        <f>+$F$27</f>
        <v>CONTRATANTE</v>
      </c>
      <c r="G17402" s="335" t="s">
        <v>124</v>
      </c>
      <c r="H17402" s="310"/>
      <c r="I17402" s="310"/>
      <c r="J17402" s="310"/>
      <c r="K17402" s="310"/>
      <c r="L17402" s="336"/>
    </row>
    <row r="17403" spans="1:12" hidden="1" x14ac:dyDescent="0.3">
      <c r="A17403" s="18" t="str">
        <f>+IF(OR(C17401=""),"NO",1)</f>
        <v>NO</v>
      </c>
      <c r="B17403" s="18"/>
      <c r="E17403" s="330"/>
      <c r="F17403" s="54" t="str">
        <f>+$F$28</f>
        <v>APORTANTE</v>
      </c>
      <c r="G17403" s="337" t="s">
        <v>124</v>
      </c>
      <c r="H17403" s="338"/>
      <c r="I17403" s="338"/>
      <c r="J17403" s="338"/>
      <c r="K17403" s="338"/>
      <c r="L17403" s="339"/>
    </row>
    <row r="17404" spans="1:12" hidden="1" x14ac:dyDescent="0.3">
      <c r="A17404" s="18" t="str">
        <f>+IF(OR(C17401=""),"NO",1)</f>
        <v>NO</v>
      </c>
      <c r="B17404" s="18"/>
      <c r="E17404" s="330"/>
      <c r="F17404" s="54" t="str">
        <f>+$F$29</f>
        <v>VALOR /SMMLV)</v>
      </c>
      <c r="G17404" s="55" t="s">
        <v>124</v>
      </c>
      <c r="H17404" s="56" t="str">
        <f>+$H$29</f>
        <v>% PART..</v>
      </c>
      <c r="I17404" s="57" t="s">
        <v>124</v>
      </c>
      <c r="J17404" s="58" t="str">
        <f>+$J$29</f>
        <v>VALOR ACREDITADO</v>
      </c>
      <c r="K17404" s="59"/>
      <c r="L17404" s="47" t="s">
        <v>124</v>
      </c>
    </row>
    <row r="17405" spans="1:12" hidden="1" x14ac:dyDescent="0.3">
      <c r="A17405" s="18" t="str">
        <f>+IF(OR(C17401=""),"NO",1)</f>
        <v>NO</v>
      </c>
      <c r="B17405" s="18"/>
      <c r="E17405" s="330"/>
      <c r="F17405" s="60" t="str">
        <f>+$F$30</f>
        <v>EXPERIENCIA APORTADA</v>
      </c>
      <c r="G17405" s="340" t="s">
        <v>124</v>
      </c>
      <c r="H17405" s="341"/>
      <c r="I17405" s="341"/>
      <c r="J17405" s="341"/>
      <c r="K17405" s="341"/>
      <c r="L17405" s="342"/>
    </row>
    <row r="17406" spans="1:12" hidden="1" x14ac:dyDescent="0.3">
      <c r="A17406" s="18" t="str">
        <f>+IF(OR(C17401=""),"NO",1)</f>
        <v>NO</v>
      </c>
      <c r="B17406" s="18"/>
      <c r="E17406" s="331"/>
      <c r="F17406" s="62" t="str">
        <f>+$F$31</f>
        <v>OBSERVACIÓN</v>
      </c>
      <c r="G17406" s="343" t="s">
        <v>124</v>
      </c>
      <c r="H17406" s="344"/>
      <c r="I17406" s="344"/>
      <c r="J17406" s="344"/>
      <c r="K17406" s="344"/>
      <c r="L17406" s="345"/>
    </row>
    <row r="17407" spans="1:12" ht="8.5" hidden="1" customHeight="1" x14ac:dyDescent="0.3">
      <c r="A17407" s="18" t="str">
        <f>+IF(OR(C17401=""),"NO",1)</f>
        <v>NO</v>
      </c>
      <c r="B17407" s="18"/>
      <c r="E17407" s="49"/>
      <c r="F17407" s="50"/>
      <c r="G17407" s="51"/>
      <c r="H17407" s="51"/>
      <c r="I17407" s="51"/>
      <c r="J17407" s="51"/>
      <c r="K17407" s="51"/>
      <c r="L17407" s="52"/>
    </row>
    <row r="17408" spans="1:12" hidden="1" x14ac:dyDescent="0.3">
      <c r="A17408" s="18" t="str">
        <f t="shared" ref="A17408" si="5838">+IF(OR(C17408=""),"NO",1)</f>
        <v>NO</v>
      </c>
      <c r="B17408" s="18"/>
      <c r="C17408" s="1" t="s">
        <v>124</v>
      </c>
      <c r="E17408" s="329">
        <v>2</v>
      </c>
      <c r="F17408" s="53" t="str">
        <f>+$F$26</f>
        <v>OBJETO</v>
      </c>
      <c r="G17408" s="332" t="s">
        <v>124</v>
      </c>
      <c r="H17408" s="333"/>
      <c r="I17408" s="333"/>
      <c r="J17408" s="333"/>
      <c r="K17408" s="333"/>
      <c r="L17408" s="334"/>
    </row>
    <row r="17409" spans="1:12" hidden="1" x14ac:dyDescent="0.3">
      <c r="A17409" s="18" t="str">
        <f t="shared" ref="A17409" si="5839">+IF(OR(C17408=""),"NO",1)</f>
        <v>NO</v>
      </c>
      <c r="B17409" s="18"/>
      <c r="E17409" s="330"/>
      <c r="F17409" s="54" t="str">
        <f>+$F$27</f>
        <v>CONTRATANTE</v>
      </c>
      <c r="G17409" s="335" t="s">
        <v>124</v>
      </c>
      <c r="H17409" s="310"/>
      <c r="I17409" s="310"/>
      <c r="J17409" s="310"/>
      <c r="K17409" s="310"/>
      <c r="L17409" s="336"/>
    </row>
    <row r="17410" spans="1:12" hidden="1" x14ac:dyDescent="0.3">
      <c r="A17410" s="18" t="str">
        <f t="shared" ref="A17410" si="5840">+IF(OR(C17408=""),"NO",1)</f>
        <v>NO</v>
      </c>
      <c r="B17410" s="18"/>
      <c r="E17410" s="330"/>
      <c r="F17410" s="54" t="str">
        <f>+$F$28</f>
        <v>APORTANTE</v>
      </c>
      <c r="G17410" s="337" t="s">
        <v>124</v>
      </c>
      <c r="H17410" s="338"/>
      <c r="I17410" s="338"/>
      <c r="J17410" s="338"/>
      <c r="K17410" s="338"/>
      <c r="L17410" s="339"/>
    </row>
    <row r="17411" spans="1:12" hidden="1" x14ac:dyDescent="0.3">
      <c r="A17411" s="18" t="str">
        <f t="shared" ref="A17411" si="5841">+IF(OR(C17408=""),"NO",1)</f>
        <v>NO</v>
      </c>
      <c r="B17411" s="18"/>
      <c r="E17411" s="330"/>
      <c r="F17411" s="54" t="str">
        <f>+$F$29</f>
        <v>VALOR /SMMLV)</v>
      </c>
      <c r="G17411" s="55" t="s">
        <v>124</v>
      </c>
      <c r="H17411" s="56" t="str">
        <f>+$H$29</f>
        <v>% PART..</v>
      </c>
      <c r="I17411" s="57" t="s">
        <v>124</v>
      </c>
      <c r="J17411" s="58" t="str">
        <f>+$J$29</f>
        <v>VALOR ACREDITADO</v>
      </c>
      <c r="K17411" s="59"/>
      <c r="L17411" s="47" t="s">
        <v>124</v>
      </c>
    </row>
    <row r="17412" spans="1:12" hidden="1" x14ac:dyDescent="0.3">
      <c r="A17412" s="18" t="str">
        <f t="shared" ref="A17412" si="5842">+IF(OR(C17408=""),"NO",1)</f>
        <v>NO</v>
      </c>
      <c r="B17412" s="18"/>
      <c r="E17412" s="330"/>
      <c r="F17412" s="60" t="str">
        <f>+$F$30</f>
        <v>EXPERIENCIA APORTADA</v>
      </c>
      <c r="G17412" s="340" t="s">
        <v>124</v>
      </c>
      <c r="H17412" s="341"/>
      <c r="I17412" s="341"/>
      <c r="J17412" s="341"/>
      <c r="K17412" s="341"/>
      <c r="L17412" s="342"/>
    </row>
    <row r="17413" spans="1:12" hidden="1" x14ac:dyDescent="0.3">
      <c r="A17413" s="18" t="str">
        <f t="shared" ref="A17413" si="5843">+IF(OR(C17408=""),"NO",1)</f>
        <v>NO</v>
      </c>
      <c r="B17413" s="18"/>
      <c r="E17413" s="331"/>
      <c r="F17413" s="62" t="str">
        <f>+$F$31</f>
        <v>OBSERVACIÓN</v>
      </c>
      <c r="G17413" s="343" t="s">
        <v>124</v>
      </c>
      <c r="H17413" s="344"/>
      <c r="I17413" s="344"/>
      <c r="J17413" s="344"/>
      <c r="K17413" s="344"/>
      <c r="L17413" s="345"/>
    </row>
    <row r="17414" spans="1:12" ht="8.5" hidden="1" customHeight="1" x14ac:dyDescent="0.3">
      <c r="A17414" s="18" t="str">
        <f t="shared" ref="A17414" si="5844">+IF(OR(C17408=""),"NO",1)</f>
        <v>NO</v>
      </c>
      <c r="B17414" s="18"/>
      <c r="E17414" s="49"/>
      <c r="F17414" s="50"/>
      <c r="G17414" s="51"/>
      <c r="H17414" s="51"/>
      <c r="I17414" s="51"/>
      <c r="J17414" s="51"/>
      <c r="K17414" s="51"/>
      <c r="L17414" s="52"/>
    </row>
    <row r="17415" spans="1:12" hidden="1" x14ac:dyDescent="0.3">
      <c r="A17415" s="18" t="str">
        <f t="shared" ref="A17415" si="5845">+IF(OR(C17415=""),"NO",1)</f>
        <v>NO</v>
      </c>
      <c r="B17415" s="18"/>
      <c r="C17415" s="1" t="s">
        <v>124</v>
      </c>
      <c r="E17415" s="329">
        <v>3</v>
      </c>
      <c r="F17415" s="53" t="str">
        <f>+$F$26</f>
        <v>OBJETO</v>
      </c>
      <c r="G17415" s="332" t="s">
        <v>124</v>
      </c>
      <c r="H17415" s="333"/>
      <c r="I17415" s="333"/>
      <c r="J17415" s="333"/>
      <c r="K17415" s="333"/>
      <c r="L17415" s="334"/>
    </row>
    <row r="17416" spans="1:12" hidden="1" x14ac:dyDescent="0.3">
      <c r="A17416" s="18" t="str">
        <f t="shared" ref="A17416" si="5846">+IF(OR(C17415=""),"NO",1)</f>
        <v>NO</v>
      </c>
      <c r="B17416" s="18"/>
      <c r="E17416" s="330"/>
      <c r="F17416" s="54" t="str">
        <f>+$F$27</f>
        <v>CONTRATANTE</v>
      </c>
      <c r="G17416" s="335" t="s">
        <v>124</v>
      </c>
      <c r="H17416" s="310"/>
      <c r="I17416" s="310"/>
      <c r="J17416" s="310"/>
      <c r="K17416" s="310"/>
      <c r="L17416" s="336"/>
    </row>
    <row r="17417" spans="1:12" hidden="1" x14ac:dyDescent="0.3">
      <c r="A17417" s="18" t="str">
        <f t="shared" ref="A17417" si="5847">+IF(OR(C17415=""),"NO",1)</f>
        <v>NO</v>
      </c>
      <c r="B17417" s="18"/>
      <c r="E17417" s="330"/>
      <c r="F17417" s="54" t="str">
        <f>+$F$28</f>
        <v>APORTANTE</v>
      </c>
      <c r="G17417" s="337" t="s">
        <v>124</v>
      </c>
      <c r="H17417" s="338"/>
      <c r="I17417" s="338"/>
      <c r="J17417" s="338"/>
      <c r="K17417" s="338"/>
      <c r="L17417" s="339"/>
    </row>
    <row r="17418" spans="1:12" hidden="1" x14ac:dyDescent="0.3">
      <c r="A17418" s="18" t="str">
        <f t="shared" ref="A17418" si="5848">+IF(OR(C17415=""),"NO",1)</f>
        <v>NO</v>
      </c>
      <c r="B17418" s="18"/>
      <c r="E17418" s="330"/>
      <c r="F17418" s="54" t="str">
        <f>+$F$29</f>
        <v>VALOR /SMMLV)</v>
      </c>
      <c r="G17418" s="55" t="s">
        <v>124</v>
      </c>
      <c r="H17418" s="56" t="str">
        <f>+$H$29</f>
        <v>% PART..</v>
      </c>
      <c r="I17418" s="57" t="s">
        <v>124</v>
      </c>
      <c r="J17418" s="58" t="str">
        <f>+$J$29</f>
        <v>VALOR ACREDITADO</v>
      </c>
      <c r="K17418" s="59"/>
      <c r="L17418" s="47" t="s">
        <v>124</v>
      </c>
    </row>
    <row r="17419" spans="1:12" hidden="1" x14ac:dyDescent="0.3">
      <c r="A17419" s="18" t="str">
        <f t="shared" ref="A17419" si="5849">+IF(OR(C17415=""),"NO",1)</f>
        <v>NO</v>
      </c>
      <c r="B17419" s="18"/>
      <c r="E17419" s="330"/>
      <c r="F17419" s="60" t="str">
        <f>+$F$30</f>
        <v>EXPERIENCIA APORTADA</v>
      </c>
      <c r="G17419" s="340" t="s">
        <v>124</v>
      </c>
      <c r="H17419" s="341"/>
      <c r="I17419" s="341"/>
      <c r="J17419" s="341"/>
      <c r="K17419" s="341"/>
      <c r="L17419" s="342"/>
    </row>
    <row r="17420" spans="1:12" hidden="1" x14ac:dyDescent="0.3">
      <c r="A17420" s="18" t="str">
        <f t="shared" ref="A17420" si="5850">+IF(OR(C17415=""),"NO",1)</f>
        <v>NO</v>
      </c>
      <c r="B17420" s="18"/>
      <c r="E17420" s="331"/>
      <c r="F17420" s="62" t="str">
        <f>+$F$31</f>
        <v>OBSERVACIÓN</v>
      </c>
      <c r="G17420" s="343" t="s">
        <v>124</v>
      </c>
      <c r="H17420" s="344"/>
      <c r="I17420" s="344"/>
      <c r="J17420" s="344"/>
      <c r="K17420" s="344"/>
      <c r="L17420" s="345"/>
    </row>
    <row r="17421" spans="1:12" ht="8.5" hidden="1" customHeight="1" x14ac:dyDescent="0.3">
      <c r="A17421" s="18" t="str">
        <f t="shared" ref="A17421" si="5851">+IF(OR(C17415=""),"NO",1)</f>
        <v>NO</v>
      </c>
      <c r="B17421" s="18"/>
      <c r="E17421" s="49"/>
      <c r="F17421" s="50"/>
      <c r="G17421" s="51"/>
      <c r="H17421" s="51"/>
      <c r="I17421" s="51"/>
      <c r="J17421" s="51"/>
      <c r="K17421" s="51"/>
      <c r="L17421" s="52"/>
    </row>
    <row r="17422" spans="1:12" hidden="1" x14ac:dyDescent="0.3">
      <c r="A17422" s="18" t="str">
        <f t="shared" ref="A17422" si="5852">+IF(OR(C17422=""),"NO",1)</f>
        <v>NO</v>
      </c>
      <c r="B17422" s="18"/>
      <c r="C17422" s="1" t="s">
        <v>124</v>
      </c>
      <c r="E17422" s="329">
        <v>4</v>
      </c>
      <c r="F17422" s="53" t="str">
        <f>+$F$26</f>
        <v>OBJETO</v>
      </c>
      <c r="G17422" s="332" t="s">
        <v>124</v>
      </c>
      <c r="H17422" s="333"/>
      <c r="I17422" s="333"/>
      <c r="J17422" s="333"/>
      <c r="K17422" s="333"/>
      <c r="L17422" s="334"/>
    </row>
    <row r="17423" spans="1:12" hidden="1" x14ac:dyDescent="0.3">
      <c r="A17423" s="18" t="str">
        <f t="shared" ref="A17423" si="5853">+IF(OR(C17422=""),"NO",1)</f>
        <v>NO</v>
      </c>
      <c r="B17423" s="18"/>
      <c r="E17423" s="330"/>
      <c r="F17423" s="54" t="str">
        <f>+$F$27</f>
        <v>CONTRATANTE</v>
      </c>
      <c r="G17423" s="335" t="s">
        <v>124</v>
      </c>
      <c r="H17423" s="310"/>
      <c r="I17423" s="310"/>
      <c r="J17423" s="310"/>
      <c r="K17423" s="310"/>
      <c r="L17423" s="336"/>
    </row>
    <row r="17424" spans="1:12" hidden="1" x14ac:dyDescent="0.3">
      <c r="A17424" s="18" t="str">
        <f t="shared" ref="A17424" si="5854">+IF(OR(C17422=""),"NO",1)</f>
        <v>NO</v>
      </c>
      <c r="B17424" s="18"/>
      <c r="E17424" s="330"/>
      <c r="F17424" s="54" t="str">
        <f>+$F$28</f>
        <v>APORTANTE</v>
      </c>
      <c r="G17424" s="337" t="s">
        <v>124</v>
      </c>
      <c r="H17424" s="338"/>
      <c r="I17424" s="338"/>
      <c r="J17424" s="338"/>
      <c r="K17424" s="338"/>
      <c r="L17424" s="339"/>
    </row>
    <row r="17425" spans="1:12" hidden="1" x14ac:dyDescent="0.3">
      <c r="A17425" s="18" t="str">
        <f t="shared" ref="A17425" si="5855">+IF(OR(C17422=""),"NO",1)</f>
        <v>NO</v>
      </c>
      <c r="B17425" s="18"/>
      <c r="E17425" s="330"/>
      <c r="F17425" s="54" t="str">
        <f>+$F$29</f>
        <v>VALOR /SMMLV)</v>
      </c>
      <c r="G17425" s="55" t="s">
        <v>124</v>
      </c>
      <c r="H17425" s="56" t="str">
        <f>+$H$29</f>
        <v>% PART..</v>
      </c>
      <c r="I17425" s="57" t="s">
        <v>124</v>
      </c>
      <c r="J17425" s="58" t="str">
        <f>+$J$29</f>
        <v>VALOR ACREDITADO</v>
      </c>
      <c r="K17425" s="59"/>
      <c r="L17425" s="47" t="s">
        <v>124</v>
      </c>
    </row>
    <row r="17426" spans="1:12" hidden="1" x14ac:dyDescent="0.3">
      <c r="A17426" s="18" t="str">
        <f t="shared" ref="A17426" si="5856">+IF(OR(C17422=""),"NO",1)</f>
        <v>NO</v>
      </c>
      <c r="B17426" s="18"/>
      <c r="E17426" s="330"/>
      <c r="F17426" s="60" t="str">
        <f>+$F$30</f>
        <v>EXPERIENCIA APORTADA</v>
      </c>
      <c r="G17426" s="340" t="s">
        <v>124</v>
      </c>
      <c r="H17426" s="341"/>
      <c r="I17426" s="341"/>
      <c r="J17426" s="341"/>
      <c r="K17426" s="341"/>
      <c r="L17426" s="342"/>
    </row>
    <row r="17427" spans="1:12" hidden="1" x14ac:dyDescent="0.3">
      <c r="A17427" s="18" t="str">
        <f t="shared" ref="A17427" si="5857">+IF(OR(C17422=""),"NO",1)</f>
        <v>NO</v>
      </c>
      <c r="B17427" s="18"/>
      <c r="E17427" s="331"/>
      <c r="F17427" s="62" t="str">
        <f>+$F$31</f>
        <v>OBSERVACIÓN</v>
      </c>
      <c r="G17427" s="343" t="s">
        <v>124</v>
      </c>
      <c r="H17427" s="344"/>
      <c r="I17427" s="344"/>
      <c r="J17427" s="344"/>
      <c r="K17427" s="344"/>
      <c r="L17427" s="345"/>
    </row>
    <row r="17428" spans="1:12" ht="8.5" hidden="1" customHeight="1" x14ac:dyDescent="0.3">
      <c r="A17428" s="18" t="str">
        <f t="shared" ref="A17428" si="5858">+IF(OR(C17422=""),"NO",1)</f>
        <v>NO</v>
      </c>
      <c r="B17428" s="18"/>
      <c r="E17428" s="49"/>
      <c r="F17428" s="50"/>
      <c r="G17428" s="51"/>
      <c r="H17428" s="51"/>
      <c r="I17428" s="51"/>
      <c r="J17428" s="51"/>
      <c r="K17428" s="51"/>
      <c r="L17428" s="52"/>
    </row>
    <row r="17429" spans="1:12" hidden="1" x14ac:dyDescent="0.3">
      <c r="A17429" s="18" t="str">
        <f t="shared" ref="A17429" si="5859">+IF(OR(C17429=""),"NO",1)</f>
        <v>NO</v>
      </c>
      <c r="B17429" s="18"/>
      <c r="C17429" s="1" t="s">
        <v>124</v>
      </c>
      <c r="E17429" s="329">
        <v>5</v>
      </c>
      <c r="F17429" s="53" t="str">
        <f>+$F$26</f>
        <v>OBJETO</v>
      </c>
      <c r="G17429" s="332" t="s">
        <v>124</v>
      </c>
      <c r="H17429" s="333"/>
      <c r="I17429" s="333"/>
      <c r="J17429" s="333"/>
      <c r="K17429" s="333"/>
      <c r="L17429" s="334"/>
    </row>
    <row r="17430" spans="1:12" hidden="1" x14ac:dyDescent="0.3">
      <c r="A17430" s="18" t="str">
        <f t="shared" ref="A17430" si="5860">+IF(OR(C17429=""),"NO",1)</f>
        <v>NO</v>
      </c>
      <c r="B17430" s="18"/>
      <c r="E17430" s="330"/>
      <c r="F17430" s="54" t="str">
        <f>+$F$27</f>
        <v>CONTRATANTE</v>
      </c>
      <c r="G17430" s="335" t="s">
        <v>124</v>
      </c>
      <c r="H17430" s="310"/>
      <c r="I17430" s="310"/>
      <c r="J17430" s="310"/>
      <c r="K17430" s="310"/>
      <c r="L17430" s="336"/>
    </row>
    <row r="17431" spans="1:12" hidden="1" x14ac:dyDescent="0.3">
      <c r="A17431" s="18" t="str">
        <f t="shared" ref="A17431" si="5861">+IF(OR(C17429=""),"NO",1)</f>
        <v>NO</v>
      </c>
      <c r="B17431" s="18"/>
      <c r="E17431" s="330"/>
      <c r="F17431" s="54" t="str">
        <f>+$F$28</f>
        <v>APORTANTE</v>
      </c>
      <c r="G17431" s="337" t="s">
        <v>124</v>
      </c>
      <c r="H17431" s="338"/>
      <c r="I17431" s="338"/>
      <c r="J17431" s="338"/>
      <c r="K17431" s="338"/>
      <c r="L17431" s="339"/>
    </row>
    <row r="17432" spans="1:12" hidden="1" x14ac:dyDescent="0.3">
      <c r="A17432" s="18" t="str">
        <f t="shared" ref="A17432" si="5862">+IF(OR(C17429=""),"NO",1)</f>
        <v>NO</v>
      </c>
      <c r="B17432" s="18"/>
      <c r="E17432" s="330"/>
      <c r="F17432" s="54" t="str">
        <f>+$F$29</f>
        <v>VALOR /SMMLV)</v>
      </c>
      <c r="G17432" s="55" t="s">
        <v>124</v>
      </c>
      <c r="H17432" s="56" t="str">
        <f>+$H$29</f>
        <v>% PART..</v>
      </c>
      <c r="I17432" s="57" t="s">
        <v>124</v>
      </c>
      <c r="J17432" s="58" t="str">
        <f>+$J$29</f>
        <v>VALOR ACREDITADO</v>
      </c>
      <c r="K17432" s="59"/>
      <c r="L17432" s="47" t="s">
        <v>124</v>
      </c>
    </row>
    <row r="17433" spans="1:12" hidden="1" x14ac:dyDescent="0.3">
      <c r="A17433" s="18" t="str">
        <f t="shared" ref="A17433" si="5863">+IF(OR(C17429=""),"NO",1)</f>
        <v>NO</v>
      </c>
      <c r="B17433" s="18"/>
      <c r="E17433" s="330"/>
      <c r="F17433" s="60" t="str">
        <f>+$F$30</f>
        <v>EXPERIENCIA APORTADA</v>
      </c>
      <c r="G17433" s="340" t="s">
        <v>124</v>
      </c>
      <c r="H17433" s="341"/>
      <c r="I17433" s="341"/>
      <c r="J17433" s="341"/>
      <c r="K17433" s="341"/>
      <c r="L17433" s="342"/>
    </row>
    <row r="17434" spans="1:12" hidden="1" x14ac:dyDescent="0.3">
      <c r="A17434" s="18" t="str">
        <f t="shared" ref="A17434" si="5864">+IF(OR(C17429=""),"NO",1)</f>
        <v>NO</v>
      </c>
      <c r="B17434" s="18"/>
      <c r="E17434" s="331"/>
      <c r="F17434" s="62" t="str">
        <f>+$F$31</f>
        <v>OBSERVACIÓN</v>
      </c>
      <c r="G17434" s="343" t="s">
        <v>124</v>
      </c>
      <c r="H17434" s="344"/>
      <c r="I17434" s="344"/>
      <c r="J17434" s="344"/>
      <c r="K17434" s="344"/>
      <c r="L17434" s="345"/>
    </row>
    <row r="17435" spans="1:12" ht="8.5" hidden="1" customHeight="1" x14ac:dyDescent="0.3">
      <c r="A17435" s="18" t="str">
        <f t="shared" ref="A17435" si="5865">+IF(OR(C17429=""),"NO",1)</f>
        <v>NO</v>
      </c>
      <c r="B17435" s="18"/>
      <c r="E17435" s="49"/>
      <c r="F17435" s="50"/>
      <c r="G17435" s="51"/>
      <c r="H17435" s="51"/>
      <c r="I17435" s="51"/>
      <c r="J17435" s="51"/>
      <c r="K17435" s="51"/>
      <c r="L17435" s="52"/>
    </row>
    <row r="17436" spans="1:12" hidden="1" x14ac:dyDescent="0.3">
      <c r="A17436" s="18" t="str">
        <f t="shared" ref="A17436" si="5866">+IF(OR(C17436=""),"NO",1)</f>
        <v>NO</v>
      </c>
      <c r="B17436" s="18"/>
      <c r="C17436" s="1" t="s">
        <v>124</v>
      </c>
      <c r="E17436" s="329">
        <v>6</v>
      </c>
      <c r="F17436" s="53" t="str">
        <f>+$F$26</f>
        <v>OBJETO</v>
      </c>
      <c r="G17436" s="332" t="s">
        <v>124</v>
      </c>
      <c r="H17436" s="333"/>
      <c r="I17436" s="333"/>
      <c r="J17436" s="333"/>
      <c r="K17436" s="333"/>
      <c r="L17436" s="334"/>
    </row>
    <row r="17437" spans="1:12" hidden="1" x14ac:dyDescent="0.3">
      <c r="A17437" s="18" t="str">
        <f t="shared" ref="A17437" si="5867">+IF(OR(C17436=""),"NO",1)</f>
        <v>NO</v>
      </c>
      <c r="B17437" s="18"/>
      <c r="E17437" s="330"/>
      <c r="F17437" s="54" t="str">
        <f>+$F$27</f>
        <v>CONTRATANTE</v>
      </c>
      <c r="G17437" s="335" t="s">
        <v>124</v>
      </c>
      <c r="H17437" s="310"/>
      <c r="I17437" s="310"/>
      <c r="J17437" s="310"/>
      <c r="K17437" s="310"/>
      <c r="L17437" s="336"/>
    </row>
    <row r="17438" spans="1:12" hidden="1" x14ac:dyDescent="0.3">
      <c r="A17438" s="18" t="str">
        <f t="shared" ref="A17438" si="5868">+IF(OR(C17436=""),"NO",1)</f>
        <v>NO</v>
      </c>
      <c r="B17438" s="18"/>
      <c r="E17438" s="330"/>
      <c r="F17438" s="54" t="str">
        <f>+$F$28</f>
        <v>APORTANTE</v>
      </c>
      <c r="G17438" s="337" t="s">
        <v>124</v>
      </c>
      <c r="H17438" s="338"/>
      <c r="I17438" s="338"/>
      <c r="J17438" s="338"/>
      <c r="K17438" s="338"/>
      <c r="L17438" s="339"/>
    </row>
    <row r="17439" spans="1:12" hidden="1" x14ac:dyDescent="0.3">
      <c r="A17439" s="18" t="str">
        <f t="shared" ref="A17439" si="5869">+IF(OR(C17436=""),"NO",1)</f>
        <v>NO</v>
      </c>
      <c r="B17439" s="18"/>
      <c r="E17439" s="330"/>
      <c r="F17439" s="54" t="str">
        <f>+$F$29</f>
        <v>VALOR /SMMLV)</v>
      </c>
      <c r="G17439" s="55" t="s">
        <v>124</v>
      </c>
      <c r="H17439" s="56" t="str">
        <f>+$H$29</f>
        <v>% PART..</v>
      </c>
      <c r="I17439" s="57" t="s">
        <v>124</v>
      </c>
      <c r="J17439" s="58" t="str">
        <f>+$J$29</f>
        <v>VALOR ACREDITADO</v>
      </c>
      <c r="K17439" s="59"/>
      <c r="L17439" s="47" t="s">
        <v>124</v>
      </c>
    </row>
    <row r="17440" spans="1:12" hidden="1" x14ac:dyDescent="0.3">
      <c r="A17440" s="18" t="str">
        <f t="shared" ref="A17440" si="5870">+IF(OR(C17436=""),"NO",1)</f>
        <v>NO</v>
      </c>
      <c r="B17440" s="18"/>
      <c r="E17440" s="330"/>
      <c r="F17440" s="60" t="str">
        <f>+$F$30</f>
        <v>EXPERIENCIA APORTADA</v>
      </c>
      <c r="G17440" s="340" t="s">
        <v>124</v>
      </c>
      <c r="H17440" s="341"/>
      <c r="I17440" s="341"/>
      <c r="J17440" s="341"/>
      <c r="K17440" s="341"/>
      <c r="L17440" s="342"/>
    </row>
    <row r="17441" spans="1:12" hidden="1" x14ac:dyDescent="0.3">
      <c r="A17441" s="18" t="str">
        <f t="shared" ref="A17441" si="5871">+IF(OR(C17436=""),"NO",1)</f>
        <v>NO</v>
      </c>
      <c r="B17441" s="18"/>
      <c r="E17441" s="331"/>
      <c r="F17441" s="62" t="str">
        <f>+$F$31</f>
        <v>OBSERVACIÓN</v>
      </c>
      <c r="G17441" s="343" t="s">
        <v>124</v>
      </c>
      <c r="H17441" s="344"/>
      <c r="I17441" s="344"/>
      <c r="J17441" s="344"/>
      <c r="K17441" s="344"/>
      <c r="L17441" s="345"/>
    </row>
    <row r="17442" spans="1:12" ht="8.5" hidden="1" customHeight="1" x14ac:dyDescent="0.3">
      <c r="A17442" s="18" t="str">
        <f t="shared" ref="A17442" si="5872">+IF(OR(C17436=""),"NO",1)</f>
        <v>NO</v>
      </c>
      <c r="B17442" s="18"/>
      <c r="E17442" s="49"/>
      <c r="F17442" s="50"/>
      <c r="G17442" s="51"/>
      <c r="H17442" s="51"/>
      <c r="I17442" s="51"/>
      <c r="J17442" s="51"/>
      <c r="K17442" s="51"/>
      <c r="L17442" s="52"/>
    </row>
    <row r="17443" spans="1:12" hidden="1" x14ac:dyDescent="0.3">
      <c r="A17443" s="18" t="str">
        <f t="shared" ref="A17443" si="5873">+IF(OR(C17443=""),"NO",1)</f>
        <v>NO</v>
      </c>
      <c r="B17443" s="18"/>
      <c r="C17443" s="1" t="s">
        <v>124</v>
      </c>
      <c r="E17443" s="329">
        <v>7</v>
      </c>
      <c r="F17443" s="53" t="str">
        <f>+$F$26</f>
        <v>OBJETO</v>
      </c>
      <c r="G17443" s="332" t="s">
        <v>124</v>
      </c>
      <c r="H17443" s="333"/>
      <c r="I17443" s="333"/>
      <c r="J17443" s="333"/>
      <c r="K17443" s="333"/>
      <c r="L17443" s="334"/>
    </row>
    <row r="17444" spans="1:12" hidden="1" x14ac:dyDescent="0.3">
      <c r="A17444" s="18" t="str">
        <f t="shared" ref="A17444" si="5874">+IF(OR(C17443=""),"NO",1)</f>
        <v>NO</v>
      </c>
      <c r="B17444" s="18"/>
      <c r="E17444" s="330"/>
      <c r="F17444" s="54" t="str">
        <f>+$F$27</f>
        <v>CONTRATANTE</v>
      </c>
      <c r="G17444" s="335" t="s">
        <v>124</v>
      </c>
      <c r="H17444" s="310"/>
      <c r="I17444" s="310"/>
      <c r="J17444" s="310"/>
      <c r="K17444" s="310"/>
      <c r="L17444" s="336"/>
    </row>
    <row r="17445" spans="1:12" hidden="1" x14ac:dyDescent="0.3">
      <c r="A17445" s="18" t="str">
        <f t="shared" ref="A17445" si="5875">+IF(OR(C17443=""),"NO",1)</f>
        <v>NO</v>
      </c>
      <c r="B17445" s="18"/>
      <c r="E17445" s="330"/>
      <c r="F17445" s="54" t="str">
        <f>+$F$28</f>
        <v>APORTANTE</v>
      </c>
      <c r="G17445" s="337" t="s">
        <v>124</v>
      </c>
      <c r="H17445" s="338"/>
      <c r="I17445" s="338"/>
      <c r="J17445" s="338"/>
      <c r="K17445" s="338"/>
      <c r="L17445" s="339"/>
    </row>
    <row r="17446" spans="1:12" hidden="1" x14ac:dyDescent="0.3">
      <c r="A17446" s="18" t="str">
        <f t="shared" ref="A17446" si="5876">+IF(OR(C17443=""),"NO",1)</f>
        <v>NO</v>
      </c>
      <c r="B17446" s="18"/>
      <c r="E17446" s="330"/>
      <c r="F17446" s="54" t="str">
        <f>+$F$29</f>
        <v>VALOR /SMMLV)</v>
      </c>
      <c r="G17446" s="55" t="s">
        <v>124</v>
      </c>
      <c r="H17446" s="56" t="str">
        <f>+$H$29</f>
        <v>% PART..</v>
      </c>
      <c r="I17446" s="57" t="s">
        <v>124</v>
      </c>
      <c r="J17446" s="58" t="str">
        <f>+$J$29</f>
        <v>VALOR ACREDITADO</v>
      </c>
      <c r="K17446" s="59"/>
      <c r="L17446" s="47" t="s">
        <v>124</v>
      </c>
    </row>
    <row r="17447" spans="1:12" hidden="1" x14ac:dyDescent="0.3">
      <c r="A17447" s="18" t="str">
        <f t="shared" ref="A17447" si="5877">+IF(OR(C17443=""),"NO",1)</f>
        <v>NO</v>
      </c>
      <c r="B17447" s="18"/>
      <c r="E17447" s="330"/>
      <c r="F17447" s="60" t="str">
        <f>+$F$30</f>
        <v>EXPERIENCIA APORTADA</v>
      </c>
      <c r="G17447" s="340" t="s">
        <v>124</v>
      </c>
      <c r="H17447" s="341"/>
      <c r="I17447" s="341"/>
      <c r="J17447" s="341"/>
      <c r="K17447" s="341"/>
      <c r="L17447" s="342"/>
    </row>
    <row r="17448" spans="1:12" hidden="1" x14ac:dyDescent="0.3">
      <c r="A17448" s="18" t="str">
        <f t="shared" ref="A17448" si="5878">+IF(OR(C17443=""),"NO",1)</f>
        <v>NO</v>
      </c>
      <c r="B17448" s="18"/>
      <c r="E17448" s="331"/>
      <c r="F17448" s="62" t="str">
        <f>+$F$31</f>
        <v>OBSERVACIÓN</v>
      </c>
      <c r="G17448" s="343" t="s">
        <v>124</v>
      </c>
      <c r="H17448" s="344"/>
      <c r="I17448" s="344"/>
      <c r="J17448" s="344"/>
      <c r="K17448" s="344"/>
      <c r="L17448" s="345"/>
    </row>
    <row r="17449" spans="1:12" hidden="1" x14ac:dyDescent="0.3">
      <c r="A17449" s="18" t="str">
        <f t="shared" ref="A17449" si="5879">+IF(OR(C17443=""),"NO",1)</f>
        <v>NO</v>
      </c>
      <c r="B17449" s="18"/>
      <c r="E17449" s="49"/>
      <c r="F17449" s="50"/>
      <c r="G17449" s="51"/>
      <c r="H17449" s="51"/>
      <c r="I17449" s="51"/>
      <c r="J17449" s="51"/>
      <c r="K17449" s="51"/>
      <c r="L17449" s="52"/>
    </row>
    <row r="17450" spans="1:12" hidden="1" x14ac:dyDescent="0.3">
      <c r="A17450" s="1" t="str">
        <f>+A17385</f>
        <v>NO</v>
      </c>
      <c r="C17450" s="1" t="str">
        <f>"N"&amp;C17385</f>
        <v>N</v>
      </c>
      <c r="E17450" s="63"/>
      <c r="F17450" s="64" t="str">
        <f>+$F$75</f>
        <v>TOTAL DE CONTRATOS PRESENTADOS VÁLIDOS QUE CUMPLEN EXPERIENCIA ACREDITADA:</v>
      </c>
      <c r="G17450" s="65"/>
      <c r="H17450" s="65"/>
      <c r="I17450" s="65"/>
      <c r="J17450" s="66"/>
      <c r="K17450" s="65"/>
      <c r="L17450" s="67" t="s">
        <v>124</v>
      </c>
    </row>
    <row r="17451" spans="1:12" ht="6.65" hidden="1" customHeight="1" x14ac:dyDescent="0.3">
      <c r="A17451" s="1" t="str">
        <f>+A17385</f>
        <v>NO</v>
      </c>
      <c r="E17451" s="51"/>
      <c r="F17451" s="50"/>
      <c r="G17451" s="51"/>
      <c r="H17451" s="51"/>
      <c r="I17451" s="51"/>
      <c r="J17451" s="51"/>
      <c r="K17451" s="51"/>
      <c r="L17451" s="51"/>
    </row>
    <row r="17452" spans="1:12" hidden="1" x14ac:dyDescent="0.3">
      <c r="A17452" s="1" t="str">
        <f>+A17385</f>
        <v>NO</v>
      </c>
      <c r="E17452" s="63"/>
      <c r="F17452" s="63" t="str">
        <f>+$F$77</f>
        <v>ACREDITA SUMINISTRO E INSTALACIÓN DE MOBILIARIO POR LO MENOS EN UN (1) CONTRATO VÁLIDO</v>
      </c>
      <c r="G17452" s="65"/>
      <c r="H17452" s="65"/>
      <c r="I17452" s="65"/>
      <c r="J17452" s="66"/>
      <c r="K17452" s="65"/>
      <c r="L17452" s="68" t="s">
        <v>157</v>
      </c>
    </row>
    <row r="17453" spans="1:12" ht="5.15" hidden="1" customHeight="1" x14ac:dyDescent="0.3">
      <c r="A17453" s="1" t="str">
        <f>+A17385</f>
        <v>NO</v>
      </c>
      <c r="E17453" s="51"/>
      <c r="F17453" s="50"/>
      <c r="G17453" s="51"/>
      <c r="H17453" s="51"/>
      <c r="I17453" s="51"/>
      <c r="J17453" s="51"/>
      <c r="K17453" s="51"/>
      <c r="L17453" s="51"/>
    </row>
    <row r="17454" spans="1:12" ht="12.75" hidden="1" customHeight="1" x14ac:dyDescent="0.3">
      <c r="A17454" s="1" t="str">
        <f>+A17385</f>
        <v>NO</v>
      </c>
      <c r="E17454" s="69" t="str">
        <f>+$E$79</f>
        <v>EXPERIENCIA ESPECÍFICA NUMERAL 10.1.1 A</v>
      </c>
      <c r="F17454" s="70"/>
      <c r="G17454" s="70"/>
      <c r="H17454" s="70"/>
      <c r="I17454" s="70"/>
      <c r="J17454" s="70"/>
      <c r="K17454" s="70"/>
      <c r="L17454" s="71"/>
    </row>
    <row r="17455" spans="1:12" ht="26.5" hidden="1" customHeight="1" x14ac:dyDescent="0.3">
      <c r="A17455" s="1" t="str">
        <f>+A17385</f>
        <v>NO</v>
      </c>
      <c r="E17455" s="72"/>
      <c r="F17455" s="325" t="str">
        <f>+$F$80</f>
        <v>Por lo menos uno (1) de los contratos válidos aportados como experiencia general debe corresponder mínimo al 60% del presupuesto oficial del presente proceso de selección.  (SMMLV)</v>
      </c>
      <c r="G17455" s="326"/>
      <c r="H17455" s="326"/>
      <c r="I17455" s="326"/>
      <c r="J17455" s="326"/>
      <c r="K17455" s="73" t="s">
        <v>124</v>
      </c>
      <c r="L17455" s="74" t="s">
        <v>124</v>
      </c>
    </row>
    <row r="17456" spans="1:12" ht="23.5" hidden="1" customHeight="1" x14ac:dyDescent="0.3">
      <c r="A17456" s="1" t="str">
        <f>+A17385</f>
        <v>NO</v>
      </c>
      <c r="E17456" s="63"/>
      <c r="F17456" s="325" t="str">
        <f>+$F$81</f>
        <v xml:space="preserve">Deberá acreditarse en al menos uno (1) de los contratos válidos aportados como experiencia general una </v>
      </c>
      <c r="G17456" s="326"/>
      <c r="H17456" s="326"/>
      <c r="I17456" s="326"/>
      <c r="J17456" s="326"/>
      <c r="K17456" s="73" t="s">
        <v>124</v>
      </c>
      <c r="L17456" s="74" t="s">
        <v>124</v>
      </c>
    </row>
    <row r="17457" spans="1:12" ht="23.5" hidden="1" customHeight="1" x14ac:dyDescent="0.3">
      <c r="A17457" s="18" t="s">
        <v>30</v>
      </c>
      <c r="E17457" s="63"/>
      <c r="F17457" s="325" t="str">
        <f>+$F$82</f>
        <v xml:space="preserve">Deberá acreditarse en al menos uno (1) de los contratos válidos aportados interventoría a intervención de </v>
      </c>
      <c r="G17457" s="326"/>
      <c r="H17457" s="326"/>
      <c r="I17457" s="326"/>
      <c r="J17457" s="326"/>
      <c r="K17457" s="73">
        <f>+$K$82</f>
        <v>0</v>
      </c>
      <c r="L17457" s="74" t="s">
        <v>124</v>
      </c>
    </row>
    <row r="17458" spans="1:12" ht="36" hidden="1" customHeight="1" x14ac:dyDescent="0.3">
      <c r="A17458" s="18" t="s">
        <v>30</v>
      </c>
      <c r="E17458" s="63"/>
      <c r="F17458" s="325" t="str">
        <f>+$F$83</f>
        <v xml:space="preserve">Deberá acreditarse en al menos uno (1) de los contratos válidos aportados interventoría a intervención de </v>
      </c>
      <c r="G17458" s="326"/>
      <c r="H17458" s="326"/>
      <c r="I17458" s="326"/>
      <c r="J17458" s="326"/>
      <c r="K17458" s="75">
        <f>+$K$83</f>
        <v>0</v>
      </c>
      <c r="L17458" s="76" t="s">
        <v>124</v>
      </c>
    </row>
    <row r="17459" spans="1:12" hidden="1" x14ac:dyDescent="0.3">
      <c r="A17459" s="1" t="str">
        <f>+A17385</f>
        <v>NO</v>
      </c>
      <c r="E17459" s="51"/>
      <c r="F17459" s="50"/>
      <c r="G17459" s="51"/>
      <c r="H17459" s="51"/>
      <c r="I17459" s="51"/>
      <c r="J17459" s="51"/>
      <c r="K17459" s="51"/>
      <c r="L17459" s="51"/>
    </row>
    <row r="17460" spans="1:12" ht="12.75" hidden="1" customHeight="1" x14ac:dyDescent="0.3">
      <c r="A17460" s="1" t="str">
        <f>+A17385</f>
        <v>NO</v>
      </c>
      <c r="E17460" s="40" t="str">
        <f>+$E$85</f>
        <v>VALOR MÍNIMO A CERIFICAR % P.O EN SMMMLV. NUMERAL 3.9.1</v>
      </c>
      <c r="F17460" s="41"/>
      <c r="G17460" s="41"/>
      <c r="H17460" s="41"/>
      <c r="I17460" s="41"/>
      <c r="J17460" s="41"/>
      <c r="K17460" s="41"/>
      <c r="L17460" s="42"/>
    </row>
    <row r="17461" spans="1:12" hidden="1" x14ac:dyDescent="0.3">
      <c r="A17461" s="1" t="str">
        <f>+A17385</f>
        <v>NO</v>
      </c>
      <c r="C17461" s="1" t="str">
        <f>"M"&amp;C17385</f>
        <v>M</v>
      </c>
      <c r="E17461" s="77" t="str">
        <f>+$E$86</f>
        <v>100% P.O.</v>
      </c>
      <c r="F17461" s="78"/>
      <c r="G17461" s="61">
        <v>242.41716883554506</v>
      </c>
      <c r="H17461" s="124" t="str">
        <f>+$H$86</f>
        <v>TOTAL EJECUTADO DE CONTRATOS ACREDITADOS</v>
      </c>
      <c r="I17461" s="124"/>
      <c r="J17461" s="124"/>
      <c r="K17461" s="55" t="s">
        <v>124</v>
      </c>
      <c r="L17461" s="47" t="s">
        <v>124</v>
      </c>
    </row>
    <row r="17462" spans="1:12" hidden="1" x14ac:dyDescent="0.3">
      <c r="A17462" s="1" t="str">
        <f>+A17385</f>
        <v>NO</v>
      </c>
      <c r="E17462" s="39"/>
      <c r="F17462" s="39"/>
      <c r="G17462" s="39"/>
      <c r="H17462" s="39"/>
      <c r="I17462" s="39"/>
      <c r="J17462" s="39"/>
      <c r="K17462" s="39"/>
      <c r="L17462" s="39"/>
    </row>
    <row r="17463" spans="1:12" ht="12.75" hidden="1" customHeight="1" x14ac:dyDescent="0.3">
      <c r="A17463" s="18" t="s">
        <v>30</v>
      </c>
      <c r="B17463" s="18"/>
      <c r="E17463" s="40" t="str">
        <f>+$E$88</f>
        <v>CONSIDERACIONES PARA LA VALIDEZ DE LA EXPERIENCIA REQUERIDA: EXPERIENCIA PROPONENTES PLURALES NUMERAL 10.1.2 D</v>
      </c>
      <c r="F17463" s="41"/>
      <c r="G17463" s="41"/>
      <c r="H17463" s="41"/>
      <c r="I17463" s="41"/>
      <c r="J17463" s="41"/>
      <c r="K17463" s="41"/>
      <c r="L17463" s="42"/>
    </row>
    <row r="17464" spans="1:12" ht="28" hidden="1" customHeight="1" x14ac:dyDescent="0.3">
      <c r="A17464" s="18" t="s">
        <v>30</v>
      </c>
      <c r="B17464" s="18"/>
      <c r="C17464" s="1" t="str">
        <f>"O"&amp;C17385</f>
        <v>O</v>
      </c>
      <c r="E17464" s="80" t="str">
        <f>+$E$89</f>
        <v>i)</v>
      </c>
      <c r="F17464" s="327" t="str">
        <f>+$F$89</f>
        <v>Uno de los integrantes debe aportar como mínimo el cincuenta por ciento (50 %) de la experiencia solicitada</v>
      </c>
      <c r="G17464" s="328"/>
      <c r="H17464" s="328"/>
      <c r="I17464" s="328"/>
      <c r="J17464" s="328"/>
      <c r="K17464" s="73" t="s">
        <v>124</v>
      </c>
      <c r="L17464" s="47" t="s">
        <v>124</v>
      </c>
    </row>
    <row r="17465" spans="1:12" ht="28" hidden="1" customHeight="1" x14ac:dyDescent="0.3">
      <c r="A17465" s="18" t="s">
        <v>30</v>
      </c>
      <c r="B17465" s="18"/>
      <c r="C17465" s="1" t="str">
        <f>"O"&amp;C17385</f>
        <v>O</v>
      </c>
      <c r="E17465" s="80" t="str">
        <f>+$E$90</f>
        <v>ii)</v>
      </c>
      <c r="F17465" s="327" t="str">
        <f>+$F$90</f>
        <v>Todos los demás ntegrantes deben acreditar al menos el cinco por ciento (5 %) de la experiencia solicitada, solo uno (1) de los integrantes podrá no acreditar experiencia pero su porcentaje de participación  no podrá superar el diez por ciento (10 %)</v>
      </c>
      <c r="G17465" s="328"/>
      <c r="H17465" s="328"/>
      <c r="I17465" s="328"/>
      <c r="J17465" s="328"/>
      <c r="K17465" s="73" t="s">
        <v>124</v>
      </c>
      <c r="L17465" s="47" t="s">
        <v>124</v>
      </c>
    </row>
    <row r="17466" spans="1:12" hidden="1" x14ac:dyDescent="0.3">
      <c r="A17466" s="18" t="s">
        <v>30</v>
      </c>
      <c r="B17466" s="18"/>
      <c r="E17466" s="39"/>
      <c r="F17466" s="39"/>
      <c r="G17466" s="39"/>
      <c r="H17466" s="39"/>
      <c r="I17466" s="39"/>
      <c r="J17466" s="39"/>
      <c r="K17466" s="39"/>
      <c r="L17466" s="39"/>
    </row>
    <row r="17467" spans="1:12" ht="13" hidden="1" customHeight="1" x14ac:dyDescent="0.3">
      <c r="A17467" s="18" t="str">
        <f>+A17385</f>
        <v>NO</v>
      </c>
      <c r="B17467" s="18"/>
      <c r="E17467" s="69" t="str">
        <f>+$E$92</f>
        <v>VERIFICACIÓN Y ASIGNACIÓN DE PUNTAJE POR LA EXPERIENCIA DEL PROPONENTE</v>
      </c>
      <c r="F17467" s="70"/>
      <c r="G17467" s="70"/>
      <c r="H17467" s="70"/>
      <c r="I17467" s="70"/>
      <c r="J17467" s="70"/>
      <c r="K17467" s="70"/>
      <c r="L17467" s="71"/>
    </row>
    <row r="17468" spans="1:12" hidden="1" x14ac:dyDescent="0.3">
      <c r="A17468" s="18" t="str">
        <f>+A17385</f>
        <v>NO</v>
      </c>
      <c r="B17468" s="18"/>
      <c r="E17468" s="81"/>
      <c r="F17468" s="323" t="str">
        <f>+$F$93</f>
        <v>No. CONTRATOS QUE ACREDITAN LA EXPERIENCIA (NO OBJETO DE SUBSANACIÓN)</v>
      </c>
      <c r="G17468" s="324"/>
      <c r="H17468" s="324"/>
      <c r="I17468" s="324"/>
      <c r="J17468" s="324"/>
      <c r="K17468" s="82"/>
      <c r="L17468" s="83" t="s">
        <v>124</v>
      </c>
    </row>
    <row r="17469" spans="1:12" ht="13" hidden="1" customHeight="1" x14ac:dyDescent="0.3">
      <c r="A17469" s="18" t="str">
        <f>+A17385</f>
        <v>NO</v>
      </c>
      <c r="B17469" s="18"/>
      <c r="E17469" s="84"/>
      <c r="F17469" s="323" t="str">
        <f>+$F$94</f>
        <v>TOTAL EJECUTADO DE CONTRATOS ACREDITADOS PROPUESTA INICIAL</v>
      </c>
      <c r="G17469" s="324"/>
      <c r="H17469" s="324"/>
      <c r="I17469" s="324"/>
      <c r="J17469" s="324"/>
      <c r="K17469" s="85"/>
      <c r="L17469" s="86" t="s">
        <v>124</v>
      </c>
    </row>
    <row r="17470" spans="1:12" ht="13" hidden="1" customHeight="1" x14ac:dyDescent="0.3">
      <c r="A17470" s="18" t="str">
        <f>+A17385</f>
        <v>NO</v>
      </c>
      <c r="B17470" s="18"/>
      <c r="E17470" s="87"/>
      <c r="F17470" s="323" t="str">
        <f>+$F$95</f>
        <v>PROMEDIO VALOR ACREDITADO EN SMMLV</v>
      </c>
      <c r="G17470" s="324"/>
      <c r="H17470" s="324"/>
      <c r="I17470" s="324"/>
      <c r="J17470" s="324"/>
      <c r="K17470" s="66"/>
      <c r="L17470" s="88" t="s">
        <v>124</v>
      </c>
    </row>
    <row r="17471" spans="1:12" hidden="1" x14ac:dyDescent="0.3">
      <c r="A17471" s="18" t="str">
        <f>+A17385</f>
        <v>NO</v>
      </c>
      <c r="B17471" s="18"/>
      <c r="E17471" s="89"/>
      <c r="F17471" s="89"/>
      <c r="G17471" s="89"/>
      <c r="H17471" s="89"/>
      <c r="I17471" s="89"/>
      <c r="J17471" s="89"/>
      <c r="K17471" s="89"/>
      <c r="L17471" s="89"/>
    </row>
    <row r="17472" spans="1:12" ht="13" hidden="1" customHeight="1" x14ac:dyDescent="0.3">
      <c r="A17472" s="18" t="str">
        <f>+A17385</f>
        <v>NO</v>
      </c>
      <c r="B17472" s="18"/>
      <c r="E17472" s="69" t="str">
        <f>+$E$97</f>
        <v>3.9.2 EXIGENCIAS MÍNIMAS DE EXPERIENCIA Y FORMACIÓN ACADÉMICA DEL EQUIPO DE TRABAJO</v>
      </c>
      <c r="F17472" s="70"/>
      <c r="G17472" s="70"/>
      <c r="H17472" s="70"/>
      <c r="I17472" s="70"/>
      <c r="J17472" s="70"/>
      <c r="K17472" s="70"/>
      <c r="L17472" s="71"/>
    </row>
    <row r="17473" spans="1:12" hidden="1" x14ac:dyDescent="0.3">
      <c r="A17473" s="18" t="str">
        <f>+A17385</f>
        <v>NO</v>
      </c>
      <c r="B17473" s="18"/>
      <c r="E17473" s="90" t="str">
        <f>+$E$98</f>
        <v>Formulario 8</v>
      </c>
      <c r="F17473" s="315" t="s">
        <v>46</v>
      </c>
      <c r="G17473" s="316"/>
      <c r="H17473" s="317"/>
      <c r="I17473" s="318"/>
      <c r="J17473" s="318"/>
      <c r="K17473" s="318"/>
      <c r="L17473" s="319"/>
    </row>
    <row r="17474" spans="1:12" hidden="1" x14ac:dyDescent="0.3">
      <c r="A17474" s="18" t="str">
        <f>+A17385</f>
        <v>NO</v>
      </c>
      <c r="B17474" s="18"/>
      <c r="E17474" s="91" t="s">
        <v>124</v>
      </c>
      <c r="F17474" s="91" t="str">
        <f>+$F$99</f>
        <v>Director de Interventoría</v>
      </c>
      <c r="G17474" s="91" t="str">
        <f>+$G$99</f>
        <v>Residente de Interventoría</v>
      </c>
      <c r="H17474" s="320"/>
      <c r="I17474" s="321"/>
      <c r="J17474" s="321"/>
      <c r="K17474" s="321"/>
      <c r="L17474" s="322"/>
    </row>
    <row r="17475" spans="1:12" hidden="1" x14ac:dyDescent="0.3">
      <c r="A17475" s="18" t="str">
        <f>+A17385</f>
        <v>NO</v>
      </c>
      <c r="B17475" s="18"/>
      <c r="E17475" s="304" t="str">
        <f>+$E$100</f>
        <v>OBSERVACIONES RESPECTO REQUISITO HABILITANTE DEL PERSONAL CLAVE EVALUABLE</v>
      </c>
      <c r="F17475" s="305"/>
      <c r="G17475" s="305"/>
      <c r="H17475" s="305"/>
      <c r="I17475" s="305"/>
      <c r="J17475" s="305"/>
      <c r="K17475" s="305"/>
      <c r="L17475" s="305"/>
    </row>
    <row r="17476" spans="1:12" hidden="1" x14ac:dyDescent="0.3">
      <c r="A17476" s="18" t="str">
        <f>+A17385</f>
        <v>NO</v>
      </c>
      <c r="B17476" s="18"/>
      <c r="E17476" s="312" t="s">
        <v>124</v>
      </c>
      <c r="F17476" s="313"/>
      <c r="G17476" s="313"/>
      <c r="H17476" s="313"/>
      <c r="I17476" s="313"/>
      <c r="J17476" s="313"/>
      <c r="K17476" s="313"/>
      <c r="L17476" s="314"/>
    </row>
    <row r="17477" spans="1:12" hidden="1" x14ac:dyDescent="0.3">
      <c r="A17477" s="18" t="str">
        <f>+A17385</f>
        <v>NO</v>
      </c>
      <c r="B17477" s="18"/>
      <c r="E17477" s="89"/>
      <c r="F17477" s="89"/>
      <c r="G17477" s="89"/>
      <c r="H17477" s="89"/>
      <c r="I17477" s="89"/>
      <c r="J17477" s="89"/>
      <c r="K17477" s="89"/>
      <c r="L17477" s="89"/>
    </row>
    <row r="17478" spans="1:12" ht="13" hidden="1" customHeight="1" x14ac:dyDescent="0.3">
      <c r="A17478" s="18" t="str">
        <f>+A17385</f>
        <v>NO</v>
      </c>
      <c r="B17478" s="18"/>
      <c r="E17478" s="69" t="str">
        <f>+$E$103</f>
        <v>4.2 EQUIPO DE TRABAJO (Personal Clave Evaluable)</v>
      </c>
      <c r="F17478" s="70"/>
      <c r="G17478" s="70"/>
      <c r="H17478" s="70"/>
      <c r="I17478" s="70"/>
      <c r="J17478" s="70"/>
      <c r="K17478" s="70"/>
      <c r="L17478" s="71"/>
    </row>
    <row r="17479" spans="1:12" ht="23.25" hidden="1" customHeight="1" x14ac:dyDescent="0.3">
      <c r="A17479" s="18" t="str">
        <f>+A17385</f>
        <v>NO</v>
      </c>
      <c r="B17479" s="18"/>
      <c r="E17479" s="90" t="str">
        <f>+$E$104</f>
        <v>Formulario 9</v>
      </c>
      <c r="F17479" s="315" t="s">
        <v>46</v>
      </c>
      <c r="G17479" s="316"/>
      <c r="H17479" s="317"/>
      <c r="I17479" s="318"/>
      <c r="J17479" s="318"/>
      <c r="K17479" s="318"/>
      <c r="L17479" s="319"/>
    </row>
    <row r="17480" spans="1:12" hidden="1" x14ac:dyDescent="0.3">
      <c r="A17480" s="18" t="str">
        <f>+A17385</f>
        <v>NO</v>
      </c>
      <c r="B17480" s="18"/>
      <c r="E17480" s="91" t="s">
        <v>124</v>
      </c>
      <c r="F17480" s="91" t="str">
        <f>+$F$99</f>
        <v>Director de Interventoría</v>
      </c>
      <c r="G17480" s="91" t="str">
        <f>+$G$99</f>
        <v>Residente de Interventoría</v>
      </c>
      <c r="H17480" s="320"/>
      <c r="I17480" s="321"/>
      <c r="J17480" s="321"/>
      <c r="K17480" s="321"/>
      <c r="L17480" s="322"/>
    </row>
    <row r="17481" spans="1:12" hidden="1" x14ac:dyDescent="0.3">
      <c r="A17481" s="18" t="str">
        <f>+A17385</f>
        <v>NO</v>
      </c>
      <c r="B17481" s="18"/>
      <c r="E17481" s="89"/>
      <c r="F17481" s="89"/>
      <c r="G17481" s="89"/>
      <c r="H17481" s="89"/>
      <c r="I17481" s="89"/>
      <c r="J17481" s="89"/>
      <c r="K17481" s="89"/>
      <c r="L17481" s="89"/>
    </row>
    <row r="17482" spans="1:12" hidden="1" x14ac:dyDescent="0.3">
      <c r="A17482" s="1" t="str">
        <f>+A17385</f>
        <v>NO</v>
      </c>
      <c r="E17482" s="92" t="str">
        <f>+E17357</f>
        <v>CRITERIOS DE EVALUACIÓN Y PUNTAJE</v>
      </c>
      <c r="F17482" s="93"/>
      <c r="G17482" s="93"/>
      <c r="H17482" s="93"/>
      <c r="I17482" s="93"/>
      <c r="J17482" s="93"/>
      <c r="K17482" s="94"/>
      <c r="L17482" s="95" t="str">
        <f>+$L$107</f>
        <v>PUNTAJE OBTENIDO</v>
      </c>
    </row>
    <row r="17483" spans="1:12" hidden="1" x14ac:dyDescent="0.3">
      <c r="A17483" s="1" t="str">
        <f>+A17385</f>
        <v>NO</v>
      </c>
      <c r="E17483" s="96" t="str">
        <f>+$E$108</f>
        <v>VALOR</v>
      </c>
      <c r="F17483" s="97" t="str">
        <f>+$F$108</f>
        <v>EQUIPO DE TRABAJO (PERSONAL CLAVE EVALUABLE)</v>
      </c>
      <c r="G17483" s="24"/>
      <c r="H17483" s="24"/>
      <c r="I17483" s="24"/>
      <c r="J17483" s="24"/>
      <c r="K17483" s="24"/>
      <c r="L17483" s="98"/>
    </row>
    <row r="17484" spans="1:12" ht="12.75" hidden="1" customHeight="1" x14ac:dyDescent="0.3">
      <c r="A17484" s="1" t="str">
        <f>+A17385</f>
        <v>NO</v>
      </c>
      <c r="E17484" s="96">
        <f>+$E$109</f>
        <v>5</v>
      </c>
      <c r="F17484" s="307" t="str">
        <f>+$F$109</f>
        <v xml:space="preserve"> Experiencia Específica adicional</v>
      </c>
      <c r="G17484" s="308"/>
      <c r="H17484" s="308"/>
      <c r="I17484" s="308"/>
      <c r="J17484" s="308"/>
      <c r="K17484" s="309"/>
      <c r="L17484" s="99" t="str">
        <f>IFERROR(IF(VLOOKUP(C17385,'R. PUNTAJES'!$C$14:$R$213,'R. PUNTAJES'!$I$10,0)="","",VLOOKUP(C17385,'R. PUNTAJES'!$C$14:$R$213,'R. PUNTAJES'!$I$10,0)),"")</f>
        <v/>
      </c>
    </row>
    <row r="17485" spans="1:12" ht="12.75" hidden="1" customHeight="1" x14ac:dyDescent="0.3">
      <c r="A17485" s="1" t="str">
        <f>+A17385</f>
        <v>NO</v>
      </c>
      <c r="E17485" s="96">
        <f>+$E$110</f>
        <v>5</v>
      </c>
      <c r="F17485" s="307" t="str">
        <f>+$F$110</f>
        <v>Formación Académica adicional</v>
      </c>
      <c r="G17485" s="308"/>
      <c r="H17485" s="308"/>
      <c r="I17485" s="308"/>
      <c r="J17485" s="308"/>
      <c r="K17485" s="309"/>
      <c r="L17485" s="99" t="str">
        <f>IFERROR(IF(VLOOKUP(C17385,'R. PUNTAJES'!$C$14:$R$213,'R. PUNTAJES'!$J$10,0)="","",VLOOKUP(C17385,'R. PUNTAJES'!$C$14:$R$213,'R. PUNTAJES'!$J$10,0)),"")</f>
        <v/>
      </c>
    </row>
    <row r="17486" spans="1:12" hidden="1" x14ac:dyDescent="0.3">
      <c r="A17486" s="18" t="str">
        <f>+A17385</f>
        <v>NO</v>
      </c>
      <c r="B17486" s="18"/>
      <c r="E17486" s="100"/>
      <c r="F17486" s="101" t="str">
        <f>+$F$111</f>
        <v>FACTOR DE SOSTENIBILIDAD</v>
      </c>
      <c r="G17486" s="102"/>
      <c r="H17486" s="102"/>
      <c r="I17486" s="102"/>
      <c r="J17486" s="102"/>
      <c r="K17486" s="102"/>
      <c r="L17486" s="103"/>
    </row>
    <row r="17487" spans="1:12" hidden="1" x14ac:dyDescent="0.3">
      <c r="A17487" s="18" t="str">
        <f>+A17385</f>
        <v>NO</v>
      </c>
      <c r="B17487" s="18"/>
      <c r="E17487" s="104">
        <v>1</v>
      </c>
      <c r="F17487" s="105" t="str">
        <f>+$F$112</f>
        <v>Compromisos Sostenibilidad</v>
      </c>
      <c r="G17487" s="106"/>
      <c r="H17487" s="106"/>
      <c r="I17487" s="106"/>
      <c r="J17487" s="106"/>
      <c r="K17487" s="106"/>
      <c r="L17487" s="107" t="str">
        <f>IFERROR(IF(VLOOKUP(C17385,'R. PUNTAJES'!$C$14:$R$213,'R. PUNTAJES'!$K$10,0)="","",VLOOKUP(C17385,'R. PUNTAJES'!$C$14:$R$213,'R. PUNTAJES'!$K$10,0)),"")</f>
        <v/>
      </c>
    </row>
    <row r="17488" spans="1:12" hidden="1" x14ac:dyDescent="0.3">
      <c r="A17488" s="1" t="str">
        <f>+A17385</f>
        <v>NO</v>
      </c>
      <c r="E17488" s="108"/>
      <c r="F17488" s="109" t="str">
        <f>+$F$113</f>
        <v>APOYO A LA INDUSTRIA NACIONAL</v>
      </c>
      <c r="G17488" s="110"/>
      <c r="H17488" s="110"/>
      <c r="I17488" s="110"/>
      <c r="J17488" s="110"/>
      <c r="K17488" s="110"/>
      <c r="L17488" s="111"/>
    </row>
    <row r="17489" spans="1:12" ht="12.75" hidden="1" customHeight="1" x14ac:dyDescent="0.3">
      <c r="A17489" s="1" t="str">
        <f>+A17385</f>
        <v>NO</v>
      </c>
      <c r="E17489" s="96">
        <v>20</v>
      </c>
      <c r="F17489" s="307" t="str">
        <f>+$F$114</f>
        <v>Promoción de Servicios Nacionales o con Trato Nacional</v>
      </c>
      <c r="G17489" s="308"/>
      <c r="H17489" s="308"/>
      <c r="I17489" s="308"/>
      <c r="J17489" s="308"/>
      <c r="K17489" s="309"/>
      <c r="L17489" s="99" t="str">
        <f>IFERROR(IF(VLOOKUP(C17385,'R. PUNTAJES'!$C$14:$R$213,'R. PUNTAJES'!$L$10,0)="","",
IF(VLOOKUP(C17385,'R. PUNTAJES'!$C$14:$R$213,'R. PUNTAJES'!$L$10,0)=5,0,
VLOOKUP(C17385,'R. PUNTAJES'!$C$14:$R$213,'R. PUNTAJES'!$L$10,0))),"")</f>
        <v/>
      </c>
    </row>
    <row r="17490" spans="1:12" ht="12.75" hidden="1" customHeight="1" x14ac:dyDescent="0.3">
      <c r="A17490" s="1" t="str">
        <f>+A17385</f>
        <v>NO</v>
      </c>
      <c r="E17490" s="96">
        <v>5</v>
      </c>
      <c r="F17490" s="307" t="str">
        <f>+$F$115</f>
        <v>Incorporación de componente nacional en servicios extranjeros</v>
      </c>
      <c r="G17490" s="308"/>
      <c r="H17490" s="308"/>
      <c r="I17490" s="308"/>
      <c r="J17490" s="308"/>
      <c r="K17490" s="309"/>
      <c r="L17490" s="99" t="str">
        <f>IFERROR(IF(VLOOKUP(C17385,'R. PUNTAJES'!$C$14:$R$213,'R. PUNTAJES'!$L$10,0)="","",
IF(VLOOKUP(C17385,'R. PUNTAJES'!$C$14:$R$213,'R. PUNTAJES'!$L$10,0)=20,0,
VLOOKUP(C17385,'R. PUNTAJES'!$C$14:$R$213,'R. PUNTAJES'!$L$10,0))),"")</f>
        <v/>
      </c>
    </row>
    <row r="17491" spans="1:12" hidden="1" x14ac:dyDescent="0.3">
      <c r="A17491" s="1" t="str">
        <f>+A17385</f>
        <v>NO</v>
      </c>
      <c r="E17491" s="112"/>
      <c r="F17491" s="97" t="str">
        <f>+$F$116</f>
        <v>VINCULACIÓN DE PERSONAS CON DISCAPACIDAD</v>
      </c>
      <c r="G17491" s="24"/>
      <c r="H17491" s="24"/>
      <c r="I17491" s="24"/>
      <c r="J17491" s="24"/>
      <c r="K17491" s="24"/>
      <c r="L17491" s="98"/>
    </row>
    <row r="17492" spans="1:12" ht="12.75" hidden="1" customHeight="1" x14ac:dyDescent="0.3">
      <c r="A17492" s="1" t="str">
        <f>+A17385</f>
        <v>NO</v>
      </c>
      <c r="E17492" s="96">
        <v>1</v>
      </c>
      <c r="F17492" s="307" t="str">
        <f>+$F$117</f>
        <v xml:space="preserve">Trabajadores vinculados a la planta de personal </v>
      </c>
      <c r="G17492" s="308"/>
      <c r="H17492" s="308"/>
      <c r="I17492" s="308"/>
      <c r="J17492" s="308"/>
      <c r="K17492" s="309"/>
      <c r="L17492" s="99" t="str">
        <f>IFERROR(IF(VLOOKUP(C17385,'R. PUNTAJES'!$C$14:$R$213,'R. PUNTAJES'!$M$10,0)="","",VLOOKUP(C17385,'R. PUNTAJES'!$C$14:$R$213,'R. PUNTAJES'!$M$10,0)),"")</f>
        <v/>
      </c>
    </row>
    <row r="17493" spans="1:12" hidden="1" x14ac:dyDescent="0.3">
      <c r="A17493" s="1" t="str">
        <f>+A17385</f>
        <v>NO</v>
      </c>
      <c r="E17493" s="112"/>
      <c r="F17493" s="97" t="str">
        <f>+$F$118</f>
        <v>EMPRENDIMIENTOS Y EMPRESAS DE MUJERES</v>
      </c>
      <c r="G17493" s="24"/>
      <c r="H17493" s="24"/>
      <c r="I17493" s="24"/>
      <c r="J17493" s="24"/>
      <c r="K17493" s="24"/>
      <c r="L17493" s="98"/>
    </row>
    <row r="17494" spans="1:12" ht="13" hidden="1" customHeight="1" x14ac:dyDescent="0.3">
      <c r="A17494" s="1" t="str">
        <f>+A17385</f>
        <v>NO</v>
      </c>
      <c r="E17494" s="96">
        <v>0.25</v>
      </c>
      <c r="F17494" s="307" t="str">
        <f>+$F$119</f>
        <v>Emprendimientos y empresas de mujeres</v>
      </c>
      <c r="G17494" s="308"/>
      <c r="H17494" s="308"/>
      <c r="I17494" s="308"/>
      <c r="J17494" s="308"/>
      <c r="K17494" s="309"/>
      <c r="L17494" s="113" t="str">
        <f>IFERROR(IF(VLOOKUP(C17385,'R. PUNTAJES'!$C$14:$R$213,'R. PUNTAJES'!$N$10,0)="","",VLOOKUP(C17385,'R. PUNTAJES'!$C$14:$R$213,'R. PUNTAJES'!$N$10,0)),"")</f>
        <v/>
      </c>
    </row>
    <row r="17495" spans="1:12" hidden="1" x14ac:dyDescent="0.3">
      <c r="A17495" s="18" t="str">
        <f>+A17496</f>
        <v>NO</v>
      </c>
      <c r="B17495" s="18"/>
      <c r="E17495" s="112"/>
      <c r="F17495" s="97" t="str">
        <f>+$F$120</f>
        <v>MIPYME</v>
      </c>
      <c r="G17495" s="24"/>
      <c r="H17495" s="24"/>
      <c r="I17495" s="24"/>
      <c r="J17495" s="24"/>
      <c r="K17495" s="24"/>
      <c r="L17495" s="98"/>
    </row>
    <row r="17496" spans="1:12" hidden="1" x14ac:dyDescent="0.3">
      <c r="A17496" s="18" t="str">
        <f>+IF(E17496=0,"NO",1)</f>
        <v>NO</v>
      </c>
      <c r="B17496" s="18"/>
      <c r="E17496" s="96">
        <v>0</v>
      </c>
      <c r="F17496" s="307" t="str">
        <f>+$F$121</f>
        <v>Mipyme</v>
      </c>
      <c r="G17496" s="308"/>
      <c r="H17496" s="308"/>
      <c r="I17496" s="308"/>
      <c r="J17496" s="308"/>
      <c r="K17496" s="309"/>
      <c r="L17496" s="113" t="str">
        <f>IFERROR(IF(VLOOKUP(C17385,'R. PUNTAJES'!$C$14:$R$213,'R. PUNTAJES'!$O$10,0)="","",VLOOKUP(C17385,'R. PUNTAJES'!$C$14:$R$213,'R. PUNTAJES'!$O$10,0)),"")</f>
        <v/>
      </c>
    </row>
    <row r="17497" spans="1:12" hidden="1" x14ac:dyDescent="0.3">
      <c r="A17497" s="1" t="str">
        <f>+A17385</f>
        <v>NO</v>
      </c>
      <c r="E17497" s="112"/>
      <c r="F17497" s="97" t="str">
        <f>+$F$122</f>
        <v>EXPERIENCIA DEL PROPONENTE</v>
      </c>
      <c r="G17497" s="24"/>
      <c r="H17497" s="24"/>
      <c r="I17497" s="24"/>
      <c r="J17497" s="24"/>
      <c r="K17497" s="24"/>
      <c r="L17497" s="98"/>
    </row>
    <row r="17498" spans="1:12" hidden="1" x14ac:dyDescent="0.3">
      <c r="A17498" s="1" t="str">
        <f>+A17385</f>
        <v>NO</v>
      </c>
      <c r="E17498" s="96">
        <v>59.5</v>
      </c>
      <c r="F17498" s="307" t="str">
        <f>+$F$123</f>
        <v>mediana con valor absoluto</v>
      </c>
      <c r="G17498" s="308"/>
      <c r="H17498" s="308"/>
      <c r="I17498" s="308"/>
      <c r="J17498" s="308"/>
      <c r="K17498" s="309"/>
      <c r="L17498" s="113" t="str">
        <f>IFERROR(IF(VLOOKUP(C17385,'R. PUNTAJES'!$C$14:$R$213,'R. PUNTAJES'!$R$10,0)="","",VLOOKUP(C17385,'R. PUNTAJES'!$C$14:$R$213,'R. PUNTAJES'!$R$10,0)),"")</f>
        <v/>
      </c>
    </row>
    <row r="17499" spans="1:12" hidden="1" x14ac:dyDescent="0.3">
      <c r="A17499" s="1" t="str">
        <f>+A17385</f>
        <v>NO</v>
      </c>
      <c r="E17499" s="112"/>
      <c r="F17499" s="97" t="str">
        <f>+$F$124</f>
        <v>MULTAS</v>
      </c>
      <c r="G17499" s="24"/>
      <c r="H17499" s="24"/>
      <c r="I17499" s="24"/>
      <c r="J17499" s="24"/>
      <c r="K17499" s="24"/>
      <c r="L17499" s="98"/>
    </row>
    <row r="17500" spans="1:12" ht="12.75" hidden="1" customHeight="1" x14ac:dyDescent="0.3">
      <c r="A17500" s="1" t="str">
        <f>+A17385</f>
        <v>NO</v>
      </c>
      <c r="E17500" s="96">
        <v>-2</v>
      </c>
      <c r="F17500" s="307" t="str">
        <f>+$F$125</f>
        <v>Una o más multas o cláusulas penales durante el último año</v>
      </c>
      <c r="G17500" s="310"/>
      <c r="H17500" s="310"/>
      <c r="I17500" s="310"/>
      <c r="J17500" s="310"/>
      <c r="K17500" s="311"/>
      <c r="L17500" s="99" t="str">
        <f>IFERROR(IF(VLOOKUP(C17385,'R. PUNTAJES'!$C$14:$R$213,'R. PUNTAJES'!$Q$10,0)="","",VLOOKUP(C17385,'R. PUNTAJES'!$C$14:$R$213,'R. PUNTAJES'!$Q$10,0)),"")</f>
        <v/>
      </c>
    </row>
    <row r="17501" spans="1:12" hidden="1" x14ac:dyDescent="0.3">
      <c r="A17501" s="1" t="str">
        <f>+A17385</f>
        <v>NO</v>
      </c>
      <c r="E17501" s="112"/>
      <c r="F17501" s="97" t="str">
        <f>+$F$126</f>
        <v>OBRAS INCONCLUSAS</v>
      </c>
      <c r="G17501" s="24"/>
      <c r="H17501" s="24"/>
      <c r="I17501" s="24"/>
      <c r="J17501" s="24"/>
      <c r="K17501" s="24"/>
      <c r="L17501" s="98"/>
    </row>
    <row r="17502" spans="1:12" hidden="1" x14ac:dyDescent="0.3">
      <c r="A17502" s="1" t="str">
        <f>+A17385</f>
        <v>NO</v>
      </c>
      <c r="E17502" s="96">
        <v>-1</v>
      </c>
      <c r="F17502" s="301" t="str">
        <f>+$F$127</f>
        <v>Anotación vigente de obra civil inconclusa</v>
      </c>
      <c r="G17502" s="302"/>
      <c r="H17502" s="302"/>
      <c r="I17502" s="302"/>
      <c r="J17502" s="302"/>
      <c r="K17502" s="303"/>
      <c r="L17502" s="99" t="str">
        <f>IFERROR(IF(VLOOKUP(C17385,'R. PUNTAJES'!$C$14:$R$213,'R. PUNTAJES'!$P$10,0)="","",VLOOKUP(C17385,'R. PUNTAJES'!$C$14:$R$213,'R. PUNTAJES'!$P$10,0)),"")</f>
        <v/>
      </c>
    </row>
    <row r="17503" spans="1:12" ht="7.5" hidden="1" customHeight="1" x14ac:dyDescent="0.3">
      <c r="A17503" s="1" t="str">
        <f>+A17385</f>
        <v>NO</v>
      </c>
      <c r="E17503" s="114"/>
      <c r="F17503" s="45"/>
      <c r="G17503" s="45"/>
      <c r="H17503" s="45"/>
      <c r="I17503" s="45"/>
      <c r="J17503" s="45"/>
      <c r="K17503" s="45"/>
      <c r="L17503" s="48"/>
    </row>
    <row r="17504" spans="1:12" hidden="1" x14ac:dyDescent="0.3">
      <c r="A17504" s="1" t="str">
        <f>+A17385</f>
        <v>NO</v>
      </c>
      <c r="E17504" s="115" t="str">
        <f>+$E$129</f>
        <v>PUNTAJE TOTAL</v>
      </c>
      <c r="F17504" s="116"/>
      <c r="G17504" s="116"/>
      <c r="H17504" s="116"/>
      <c r="I17504" s="116"/>
      <c r="J17504" s="116"/>
      <c r="K17504" s="117"/>
      <c r="L17504" s="118">
        <f>IFERROR(IF(VLOOKUP(C17385,'R. PUNTAJES'!$C$14:$R$213,'R. PUNTAJES'!$H$10,0)="RECHAZO","",SUM(L17484:L17502)),"")</f>
        <v>0</v>
      </c>
    </row>
    <row r="17505" spans="1:16" hidden="1" x14ac:dyDescent="0.3">
      <c r="A17505" s="1" t="str">
        <f>+A17385</f>
        <v>NO</v>
      </c>
      <c r="E17505" s="304" t="str">
        <f>+$E$130</f>
        <v>OBSERVACIONES RESPECTO A PUNTAJES</v>
      </c>
      <c r="F17505" s="305"/>
      <c r="G17505" s="305"/>
      <c r="H17505" s="305"/>
      <c r="I17505" s="305"/>
      <c r="J17505" s="305"/>
      <c r="K17505" s="305"/>
      <c r="L17505" s="305"/>
    </row>
    <row r="17506" spans="1:16" ht="12" hidden="1" customHeight="1" x14ac:dyDescent="0.3">
      <c r="A17506" s="1" t="str">
        <f>+A17385</f>
        <v>NO</v>
      </c>
      <c r="E17506" s="306" t="s">
        <v>124</v>
      </c>
      <c r="F17506" s="305"/>
      <c r="G17506" s="305"/>
      <c r="H17506" s="305"/>
      <c r="I17506" s="305"/>
      <c r="J17506" s="305"/>
      <c r="K17506" s="305"/>
      <c r="L17506" s="305"/>
      <c r="N17506" s="119"/>
      <c r="O17506" s="119"/>
      <c r="P17506" s="120"/>
    </row>
    <row r="17507" spans="1:16" ht="3" hidden="1" customHeight="1" x14ac:dyDescent="0.3">
      <c r="A17507" s="1" t="str">
        <f>+A17386</f>
        <v>NO</v>
      </c>
      <c r="E17507" s="121"/>
      <c r="F17507" s="122"/>
      <c r="G17507" s="122"/>
      <c r="H17507" s="122"/>
      <c r="I17507" s="122"/>
      <c r="J17507" s="122"/>
      <c r="K17507" s="122"/>
      <c r="L17507" s="123"/>
    </row>
    <row r="17508" spans="1:16" hidden="1" x14ac:dyDescent="0.3">
      <c r="A17508" s="1" t="str">
        <f>+IF(OR(C17510=""),"NO",1)</f>
        <v>NO</v>
      </c>
      <c r="E17508" s="346"/>
      <c r="F17508" s="347"/>
      <c r="G17508" s="347"/>
      <c r="H17508" s="347"/>
      <c r="I17508" s="347"/>
      <c r="J17508" s="347"/>
      <c r="K17508" s="347"/>
      <c r="L17508" s="347"/>
    </row>
    <row r="17509" spans="1:16" ht="4.5" hidden="1" customHeight="1" x14ac:dyDescent="0.3">
      <c r="A17509" s="1" t="str">
        <f>+A17510</f>
        <v>NO</v>
      </c>
      <c r="E17509" s="15"/>
      <c r="F17509" s="16"/>
      <c r="G17509" s="16"/>
      <c r="H17509" s="16"/>
      <c r="I17509" s="16"/>
      <c r="J17509" s="16"/>
      <c r="K17509" s="16"/>
      <c r="L17509" s="17"/>
    </row>
    <row r="17510" spans="1:16" ht="15.75" hidden="1" customHeight="1" x14ac:dyDescent="0.3">
      <c r="A17510" s="1" t="str">
        <f>+IF(OR(C17510=""),"NO",1)</f>
        <v>NO</v>
      </c>
      <c r="B17510" s="1">
        <f>1+MAX($B$1:B17509)</f>
        <v>141</v>
      </c>
      <c r="C17510" s="18" t="s">
        <v>124</v>
      </c>
      <c r="E17510" s="19" t="s">
        <v>124</v>
      </c>
      <c r="F17510" s="20"/>
      <c r="G17510" s="20"/>
      <c r="H17510" s="20"/>
      <c r="I17510" s="21"/>
      <c r="J17510" s="20"/>
      <c r="K17510" s="21"/>
      <c r="L17510" s="22"/>
    </row>
    <row r="17511" spans="1:16" hidden="1" x14ac:dyDescent="0.3">
      <c r="A17511" s="1" t="str">
        <f>A17510</f>
        <v>NO</v>
      </c>
      <c r="E17511" s="23" t="str">
        <f>+$E$11</f>
        <v>Integrantes</v>
      </c>
      <c r="F17511" s="24"/>
      <c r="G17511" s="24"/>
      <c r="H17511" s="24"/>
      <c r="I17511" s="24"/>
      <c r="J17511" s="24"/>
      <c r="K17511" s="25" t="str">
        <f>+$K$11</f>
        <v>Nit</v>
      </c>
      <c r="L17511" s="26" t="str">
        <f>+$L$11</f>
        <v>Part.</v>
      </c>
    </row>
    <row r="17512" spans="1:16" hidden="1" x14ac:dyDescent="0.3">
      <c r="A17512" s="1" t="str">
        <f>+A17511</f>
        <v>NO</v>
      </c>
      <c r="C17512" s="1" t="s">
        <v>124</v>
      </c>
      <c r="E17512" s="27" t="s">
        <v>124</v>
      </c>
      <c r="F17512" s="28"/>
      <c r="G17512" s="28"/>
      <c r="H17512" s="28"/>
      <c r="I17512" s="28"/>
      <c r="J17512" s="28"/>
      <c r="K17512" s="29" t="s">
        <v>124</v>
      </c>
      <c r="L17512" s="30" t="s">
        <v>124</v>
      </c>
    </row>
    <row r="17513" spans="1:16" hidden="1" x14ac:dyDescent="0.3">
      <c r="A17513" s="18" t="str">
        <f>+IF(OR(C17513=""),"NO",1)</f>
        <v>NO</v>
      </c>
      <c r="B17513" s="18"/>
      <c r="C17513" s="1" t="s">
        <v>124</v>
      </c>
      <c r="E17513" s="31" t="s">
        <v>124</v>
      </c>
      <c r="F17513" s="32"/>
      <c r="G17513" s="32"/>
      <c r="H17513" s="32"/>
      <c r="I17513" s="32"/>
      <c r="J17513" s="32"/>
      <c r="K17513" s="33" t="s">
        <v>124</v>
      </c>
      <c r="L17513" s="34" t="s">
        <v>124</v>
      </c>
    </row>
    <row r="17514" spans="1:16" hidden="1" x14ac:dyDescent="0.3">
      <c r="A17514" s="18" t="str">
        <f>+IF(OR(C17514=""),"NO",1)</f>
        <v>NO</v>
      </c>
      <c r="B17514" s="18"/>
      <c r="C17514" s="1" t="s">
        <v>124</v>
      </c>
      <c r="E17514" s="31" t="s">
        <v>124</v>
      </c>
      <c r="F17514" s="32"/>
      <c r="G17514" s="32"/>
      <c r="H17514" s="32"/>
      <c r="I17514" s="32"/>
      <c r="J17514" s="32"/>
      <c r="K17514" s="33" t="s">
        <v>124</v>
      </c>
      <c r="L17514" s="34" t="s">
        <v>124</v>
      </c>
    </row>
    <row r="17515" spans="1:16" hidden="1" x14ac:dyDescent="0.3">
      <c r="A17515" s="18" t="str">
        <f>+IF(OR(C17515=""),"NO",1)</f>
        <v>NO</v>
      </c>
      <c r="B17515" s="18"/>
      <c r="C17515" s="1" t="s">
        <v>124</v>
      </c>
      <c r="E17515" s="31" t="s">
        <v>13</v>
      </c>
      <c r="F17515" s="32"/>
      <c r="G17515" s="32"/>
      <c r="H17515" s="32"/>
      <c r="I17515" s="32"/>
      <c r="J17515" s="32"/>
      <c r="K17515" s="33"/>
      <c r="L17515" s="34"/>
    </row>
    <row r="17516" spans="1:16" hidden="1" x14ac:dyDescent="0.3">
      <c r="A17516" s="18" t="str">
        <f>+IF(OR(C17516=""),"NO",1)</f>
        <v>NO</v>
      </c>
      <c r="B17516" s="18"/>
      <c r="C17516" s="1" t="s">
        <v>124</v>
      </c>
      <c r="E17516" s="31" t="s">
        <v>13</v>
      </c>
      <c r="F17516" s="32"/>
      <c r="G17516" s="32"/>
      <c r="H17516" s="32"/>
      <c r="I17516" s="32"/>
      <c r="J17516" s="32"/>
      <c r="K17516" s="33"/>
      <c r="L17516" s="34"/>
    </row>
    <row r="17517" spans="1:16" hidden="1" x14ac:dyDescent="0.3">
      <c r="A17517" s="18" t="str">
        <f>+IF(OR(C17517=""),"NO",1)</f>
        <v>NO</v>
      </c>
      <c r="B17517" s="18"/>
      <c r="C17517" s="1" t="s">
        <v>124</v>
      </c>
      <c r="E17517" s="35" t="s">
        <v>13</v>
      </c>
      <c r="F17517" s="36"/>
      <c r="G17517" s="36"/>
      <c r="H17517" s="36"/>
      <c r="I17517" s="36"/>
      <c r="J17517" s="36"/>
      <c r="K17517" s="37"/>
      <c r="L17517" s="38"/>
    </row>
    <row r="17518" spans="1:16" ht="5.15" hidden="1" customHeight="1" x14ac:dyDescent="0.3">
      <c r="A17518" s="1" t="str">
        <f>+A17510</f>
        <v>NO</v>
      </c>
      <c r="E17518" s="39"/>
      <c r="F17518" s="39"/>
      <c r="G17518" s="39"/>
      <c r="H17518" s="39"/>
      <c r="I17518" s="39"/>
      <c r="J17518" s="39"/>
      <c r="K17518" s="39"/>
      <c r="L17518" s="39"/>
    </row>
    <row r="17519" spans="1:16" ht="15.75" hidden="1" customHeight="1" x14ac:dyDescent="0.3">
      <c r="A17519" s="1" t="str">
        <f>+A17510</f>
        <v>NO</v>
      </c>
      <c r="E17519" s="40" t="str">
        <f>+$E$19</f>
        <v>RESULTADO DE EVALUACIÓN TÉCNICA</v>
      </c>
      <c r="F17519" s="41"/>
      <c r="G17519" s="41"/>
      <c r="H17519" s="41"/>
      <c r="I17519" s="41"/>
      <c r="J17519" s="41"/>
      <c r="K17519" s="41"/>
      <c r="L17519" s="42"/>
    </row>
    <row r="17520" spans="1:16" hidden="1" x14ac:dyDescent="0.3">
      <c r="A17520" s="1" t="str">
        <f>+A17510</f>
        <v>NO</v>
      </c>
      <c r="E17520" s="43"/>
      <c r="F17520" s="44" t="str">
        <f>+$F$20</f>
        <v>Experiencia</v>
      </c>
      <c r="G17520" s="45"/>
      <c r="H17520" s="45"/>
      <c r="I17520" s="45"/>
      <c r="J17520" s="45"/>
      <c r="K17520" s="46"/>
      <c r="L17520" s="47" t="s">
        <v>124</v>
      </c>
    </row>
    <row r="17521" spans="1:12" hidden="1" x14ac:dyDescent="0.3">
      <c r="A17521" s="1" t="str">
        <f>+A17510</f>
        <v>NO</v>
      </c>
      <c r="E17521" s="348" t="str">
        <f>+$E$21</f>
        <v>OBSERVACIONES RESPECTO A LA EVALUACIÓN DE EXPERIENCIA</v>
      </c>
      <c r="F17521" s="308"/>
      <c r="G17521" s="308"/>
      <c r="H17521" s="308"/>
      <c r="I17521" s="308"/>
      <c r="J17521" s="308"/>
      <c r="K17521" s="308"/>
      <c r="L17521" s="349"/>
    </row>
    <row r="17522" spans="1:12" hidden="1" x14ac:dyDescent="0.3">
      <c r="A17522" s="1" t="str">
        <f>+A17510</f>
        <v>NO</v>
      </c>
      <c r="E17522" s="350" t="s">
        <v>124</v>
      </c>
      <c r="F17522" s="351"/>
      <c r="G17522" s="351"/>
      <c r="H17522" s="351"/>
      <c r="I17522" s="351"/>
      <c r="J17522" s="351"/>
      <c r="K17522" s="351"/>
      <c r="L17522" s="352"/>
    </row>
    <row r="17523" spans="1:12" ht="5.15" hidden="1" customHeight="1" x14ac:dyDescent="0.3">
      <c r="A17523" s="1" t="str">
        <f>+A17510</f>
        <v>NO</v>
      </c>
      <c r="E17523" s="39"/>
      <c r="F17523" s="39"/>
      <c r="G17523" s="39"/>
      <c r="H17523" s="39"/>
      <c r="I17523" s="39"/>
      <c r="J17523" s="39"/>
      <c r="K17523" s="39"/>
      <c r="L17523" s="39"/>
    </row>
    <row r="17524" spans="1:12" ht="12.75" hidden="1" customHeight="1" x14ac:dyDescent="0.3">
      <c r="A17524" s="1" t="str">
        <f>+A17510</f>
        <v>NO</v>
      </c>
      <c r="E17524" s="40" t="str">
        <f>+$E$24</f>
        <v>EXPERIENCIA HABILITANTE: CONTRATOS PRESENTADOS</v>
      </c>
      <c r="F17524" s="41"/>
      <c r="G17524" s="41"/>
      <c r="H17524" s="41"/>
      <c r="I17524" s="41"/>
      <c r="J17524" s="41"/>
      <c r="K17524" s="41"/>
      <c r="L17524" s="42"/>
    </row>
    <row r="17525" spans="1:12" ht="8.5" hidden="1" customHeight="1" x14ac:dyDescent="0.3">
      <c r="A17525" s="1" t="str">
        <f>+A17510</f>
        <v>NO</v>
      </c>
      <c r="E17525" s="49"/>
      <c r="F17525" s="50"/>
      <c r="G17525" s="51"/>
      <c r="H17525" s="51"/>
      <c r="I17525" s="51"/>
      <c r="J17525" s="51"/>
      <c r="K17525" s="51"/>
      <c r="L17525" s="52"/>
    </row>
    <row r="17526" spans="1:12" hidden="1" x14ac:dyDescent="0.3">
      <c r="A17526" s="18" t="str">
        <f>+IF(OR(C17526=""),"NO",1)</f>
        <v>NO</v>
      </c>
      <c r="B17526" s="18"/>
      <c r="C17526" s="1" t="s">
        <v>124</v>
      </c>
      <c r="E17526" s="329">
        <v>1</v>
      </c>
      <c r="F17526" s="53" t="str">
        <f>+$F$26</f>
        <v>OBJETO</v>
      </c>
      <c r="G17526" s="332" t="s">
        <v>124</v>
      </c>
      <c r="H17526" s="333"/>
      <c r="I17526" s="333"/>
      <c r="J17526" s="333"/>
      <c r="K17526" s="333"/>
      <c r="L17526" s="334"/>
    </row>
    <row r="17527" spans="1:12" hidden="1" x14ac:dyDescent="0.3">
      <c r="A17527" s="18" t="str">
        <f>+IF(OR(C17526=""),"NO",1)</f>
        <v>NO</v>
      </c>
      <c r="B17527" s="18"/>
      <c r="E17527" s="330"/>
      <c r="F17527" s="54" t="str">
        <f>+$F$27</f>
        <v>CONTRATANTE</v>
      </c>
      <c r="G17527" s="335" t="s">
        <v>124</v>
      </c>
      <c r="H17527" s="310"/>
      <c r="I17527" s="310"/>
      <c r="J17527" s="310"/>
      <c r="K17527" s="310"/>
      <c r="L17527" s="336"/>
    </row>
    <row r="17528" spans="1:12" hidden="1" x14ac:dyDescent="0.3">
      <c r="A17528" s="18" t="str">
        <f>+IF(OR(C17526=""),"NO",1)</f>
        <v>NO</v>
      </c>
      <c r="B17528" s="18"/>
      <c r="E17528" s="330"/>
      <c r="F17528" s="54" t="str">
        <f>+$F$28</f>
        <v>APORTANTE</v>
      </c>
      <c r="G17528" s="337" t="s">
        <v>124</v>
      </c>
      <c r="H17528" s="338"/>
      <c r="I17528" s="338"/>
      <c r="J17528" s="338"/>
      <c r="K17528" s="338"/>
      <c r="L17528" s="339"/>
    </row>
    <row r="17529" spans="1:12" hidden="1" x14ac:dyDescent="0.3">
      <c r="A17529" s="18" t="str">
        <f>+IF(OR(C17526=""),"NO",1)</f>
        <v>NO</v>
      </c>
      <c r="B17529" s="18"/>
      <c r="E17529" s="330"/>
      <c r="F17529" s="54" t="str">
        <f>+$F$29</f>
        <v>VALOR /SMMLV)</v>
      </c>
      <c r="G17529" s="55" t="s">
        <v>124</v>
      </c>
      <c r="H17529" s="56" t="str">
        <f>+$H$29</f>
        <v>% PART..</v>
      </c>
      <c r="I17529" s="57" t="s">
        <v>124</v>
      </c>
      <c r="J17529" s="58" t="str">
        <f>+$J$29</f>
        <v>VALOR ACREDITADO</v>
      </c>
      <c r="K17529" s="59"/>
      <c r="L17529" s="47" t="s">
        <v>124</v>
      </c>
    </row>
    <row r="17530" spans="1:12" hidden="1" x14ac:dyDescent="0.3">
      <c r="A17530" s="18" t="str">
        <f>+IF(OR(C17526=""),"NO",1)</f>
        <v>NO</v>
      </c>
      <c r="B17530" s="18"/>
      <c r="E17530" s="330"/>
      <c r="F17530" s="60" t="str">
        <f>+$F$30</f>
        <v>EXPERIENCIA APORTADA</v>
      </c>
      <c r="G17530" s="340" t="s">
        <v>124</v>
      </c>
      <c r="H17530" s="341"/>
      <c r="I17530" s="341"/>
      <c r="J17530" s="341"/>
      <c r="K17530" s="341"/>
      <c r="L17530" s="342"/>
    </row>
    <row r="17531" spans="1:12" hidden="1" x14ac:dyDescent="0.3">
      <c r="A17531" s="18" t="str">
        <f>+IF(OR(C17526=""),"NO",1)</f>
        <v>NO</v>
      </c>
      <c r="B17531" s="18"/>
      <c r="E17531" s="331"/>
      <c r="F17531" s="62" t="str">
        <f>+$F$31</f>
        <v>OBSERVACIÓN</v>
      </c>
      <c r="G17531" s="343" t="s">
        <v>124</v>
      </c>
      <c r="H17531" s="344"/>
      <c r="I17531" s="344"/>
      <c r="J17531" s="344"/>
      <c r="K17531" s="344"/>
      <c r="L17531" s="345"/>
    </row>
    <row r="17532" spans="1:12" ht="8.5" hidden="1" customHeight="1" x14ac:dyDescent="0.3">
      <c r="A17532" s="18" t="str">
        <f>+IF(OR(C17526=""),"NO",1)</f>
        <v>NO</v>
      </c>
      <c r="B17532" s="18"/>
      <c r="E17532" s="49"/>
      <c r="F17532" s="50"/>
      <c r="G17532" s="51"/>
      <c r="H17532" s="51"/>
      <c r="I17532" s="51"/>
      <c r="J17532" s="51"/>
      <c r="K17532" s="51"/>
      <c r="L17532" s="52"/>
    </row>
    <row r="17533" spans="1:12" hidden="1" x14ac:dyDescent="0.3">
      <c r="A17533" s="18" t="str">
        <f t="shared" ref="A17533" si="5880">+IF(OR(C17533=""),"NO",1)</f>
        <v>NO</v>
      </c>
      <c r="B17533" s="18"/>
      <c r="C17533" s="1" t="s">
        <v>124</v>
      </c>
      <c r="E17533" s="329">
        <v>2</v>
      </c>
      <c r="F17533" s="53" t="str">
        <f>+$F$26</f>
        <v>OBJETO</v>
      </c>
      <c r="G17533" s="332" t="s">
        <v>124</v>
      </c>
      <c r="H17533" s="333"/>
      <c r="I17533" s="333"/>
      <c r="J17533" s="333"/>
      <c r="K17533" s="333"/>
      <c r="L17533" s="334"/>
    </row>
    <row r="17534" spans="1:12" hidden="1" x14ac:dyDescent="0.3">
      <c r="A17534" s="18" t="str">
        <f t="shared" ref="A17534" si="5881">+IF(OR(C17533=""),"NO",1)</f>
        <v>NO</v>
      </c>
      <c r="B17534" s="18"/>
      <c r="E17534" s="330"/>
      <c r="F17534" s="54" t="str">
        <f>+$F$27</f>
        <v>CONTRATANTE</v>
      </c>
      <c r="G17534" s="335" t="s">
        <v>124</v>
      </c>
      <c r="H17534" s="310"/>
      <c r="I17534" s="310"/>
      <c r="J17534" s="310"/>
      <c r="K17534" s="310"/>
      <c r="L17534" s="336"/>
    </row>
    <row r="17535" spans="1:12" hidden="1" x14ac:dyDescent="0.3">
      <c r="A17535" s="18" t="str">
        <f t="shared" ref="A17535" si="5882">+IF(OR(C17533=""),"NO",1)</f>
        <v>NO</v>
      </c>
      <c r="B17535" s="18"/>
      <c r="E17535" s="330"/>
      <c r="F17535" s="54" t="str">
        <f>+$F$28</f>
        <v>APORTANTE</v>
      </c>
      <c r="G17535" s="337" t="s">
        <v>124</v>
      </c>
      <c r="H17535" s="338"/>
      <c r="I17535" s="338"/>
      <c r="J17535" s="338"/>
      <c r="K17535" s="338"/>
      <c r="L17535" s="339"/>
    </row>
    <row r="17536" spans="1:12" hidden="1" x14ac:dyDescent="0.3">
      <c r="A17536" s="18" t="str">
        <f t="shared" ref="A17536" si="5883">+IF(OR(C17533=""),"NO",1)</f>
        <v>NO</v>
      </c>
      <c r="B17536" s="18"/>
      <c r="E17536" s="330"/>
      <c r="F17536" s="54" t="str">
        <f>+$F$29</f>
        <v>VALOR /SMMLV)</v>
      </c>
      <c r="G17536" s="55" t="s">
        <v>124</v>
      </c>
      <c r="H17536" s="56" t="str">
        <f>+$H$29</f>
        <v>% PART..</v>
      </c>
      <c r="I17536" s="57" t="s">
        <v>124</v>
      </c>
      <c r="J17536" s="58" t="str">
        <f>+$J$29</f>
        <v>VALOR ACREDITADO</v>
      </c>
      <c r="K17536" s="59"/>
      <c r="L17536" s="47" t="s">
        <v>124</v>
      </c>
    </row>
    <row r="17537" spans="1:12" hidden="1" x14ac:dyDescent="0.3">
      <c r="A17537" s="18" t="str">
        <f t="shared" ref="A17537" si="5884">+IF(OR(C17533=""),"NO",1)</f>
        <v>NO</v>
      </c>
      <c r="B17537" s="18"/>
      <c r="E17537" s="330"/>
      <c r="F17537" s="60" t="str">
        <f>+$F$30</f>
        <v>EXPERIENCIA APORTADA</v>
      </c>
      <c r="G17537" s="340" t="s">
        <v>124</v>
      </c>
      <c r="H17537" s="341"/>
      <c r="I17537" s="341"/>
      <c r="J17537" s="341"/>
      <c r="K17537" s="341"/>
      <c r="L17537" s="342"/>
    </row>
    <row r="17538" spans="1:12" hidden="1" x14ac:dyDescent="0.3">
      <c r="A17538" s="18" t="str">
        <f t="shared" ref="A17538" si="5885">+IF(OR(C17533=""),"NO",1)</f>
        <v>NO</v>
      </c>
      <c r="B17538" s="18"/>
      <c r="E17538" s="331"/>
      <c r="F17538" s="62" t="str">
        <f>+$F$31</f>
        <v>OBSERVACIÓN</v>
      </c>
      <c r="G17538" s="343" t="s">
        <v>124</v>
      </c>
      <c r="H17538" s="344"/>
      <c r="I17538" s="344"/>
      <c r="J17538" s="344"/>
      <c r="K17538" s="344"/>
      <c r="L17538" s="345"/>
    </row>
    <row r="17539" spans="1:12" ht="8.5" hidden="1" customHeight="1" x14ac:dyDescent="0.3">
      <c r="A17539" s="18" t="str">
        <f t="shared" ref="A17539" si="5886">+IF(OR(C17533=""),"NO",1)</f>
        <v>NO</v>
      </c>
      <c r="B17539" s="18"/>
      <c r="E17539" s="49"/>
      <c r="F17539" s="50"/>
      <c r="G17539" s="51"/>
      <c r="H17539" s="51"/>
      <c r="I17539" s="51"/>
      <c r="J17539" s="51"/>
      <c r="K17539" s="51"/>
      <c r="L17539" s="52"/>
    </row>
    <row r="17540" spans="1:12" hidden="1" x14ac:dyDescent="0.3">
      <c r="A17540" s="18" t="str">
        <f t="shared" ref="A17540" si="5887">+IF(OR(C17540=""),"NO",1)</f>
        <v>NO</v>
      </c>
      <c r="B17540" s="18"/>
      <c r="C17540" s="1" t="s">
        <v>124</v>
      </c>
      <c r="E17540" s="329">
        <v>3</v>
      </c>
      <c r="F17540" s="53" t="str">
        <f>+$F$26</f>
        <v>OBJETO</v>
      </c>
      <c r="G17540" s="332" t="s">
        <v>124</v>
      </c>
      <c r="H17540" s="333"/>
      <c r="I17540" s="333"/>
      <c r="J17540" s="333"/>
      <c r="K17540" s="333"/>
      <c r="L17540" s="334"/>
    </row>
    <row r="17541" spans="1:12" hidden="1" x14ac:dyDescent="0.3">
      <c r="A17541" s="18" t="str">
        <f t="shared" ref="A17541" si="5888">+IF(OR(C17540=""),"NO",1)</f>
        <v>NO</v>
      </c>
      <c r="B17541" s="18"/>
      <c r="E17541" s="330"/>
      <c r="F17541" s="54" t="str">
        <f>+$F$27</f>
        <v>CONTRATANTE</v>
      </c>
      <c r="G17541" s="335" t="s">
        <v>124</v>
      </c>
      <c r="H17541" s="310"/>
      <c r="I17541" s="310"/>
      <c r="J17541" s="310"/>
      <c r="K17541" s="310"/>
      <c r="L17541" s="336"/>
    </row>
    <row r="17542" spans="1:12" hidden="1" x14ac:dyDescent="0.3">
      <c r="A17542" s="18" t="str">
        <f t="shared" ref="A17542" si="5889">+IF(OR(C17540=""),"NO",1)</f>
        <v>NO</v>
      </c>
      <c r="B17542" s="18"/>
      <c r="E17542" s="330"/>
      <c r="F17542" s="54" t="str">
        <f>+$F$28</f>
        <v>APORTANTE</v>
      </c>
      <c r="G17542" s="337" t="s">
        <v>124</v>
      </c>
      <c r="H17542" s="338"/>
      <c r="I17542" s="338"/>
      <c r="J17542" s="338"/>
      <c r="K17542" s="338"/>
      <c r="L17542" s="339"/>
    </row>
    <row r="17543" spans="1:12" hidden="1" x14ac:dyDescent="0.3">
      <c r="A17543" s="18" t="str">
        <f t="shared" ref="A17543" si="5890">+IF(OR(C17540=""),"NO",1)</f>
        <v>NO</v>
      </c>
      <c r="B17543" s="18"/>
      <c r="E17543" s="330"/>
      <c r="F17543" s="54" t="str">
        <f>+$F$29</f>
        <v>VALOR /SMMLV)</v>
      </c>
      <c r="G17543" s="55" t="s">
        <v>124</v>
      </c>
      <c r="H17543" s="56" t="str">
        <f>+$H$29</f>
        <v>% PART..</v>
      </c>
      <c r="I17543" s="57" t="s">
        <v>124</v>
      </c>
      <c r="J17543" s="58" t="str">
        <f>+$J$29</f>
        <v>VALOR ACREDITADO</v>
      </c>
      <c r="K17543" s="59"/>
      <c r="L17543" s="47" t="s">
        <v>124</v>
      </c>
    </row>
    <row r="17544" spans="1:12" hidden="1" x14ac:dyDescent="0.3">
      <c r="A17544" s="18" t="str">
        <f t="shared" ref="A17544" si="5891">+IF(OR(C17540=""),"NO",1)</f>
        <v>NO</v>
      </c>
      <c r="B17544" s="18"/>
      <c r="E17544" s="330"/>
      <c r="F17544" s="60" t="str">
        <f>+$F$30</f>
        <v>EXPERIENCIA APORTADA</v>
      </c>
      <c r="G17544" s="340" t="s">
        <v>124</v>
      </c>
      <c r="H17544" s="341"/>
      <c r="I17544" s="341"/>
      <c r="J17544" s="341"/>
      <c r="K17544" s="341"/>
      <c r="L17544" s="342"/>
    </row>
    <row r="17545" spans="1:12" hidden="1" x14ac:dyDescent="0.3">
      <c r="A17545" s="18" t="str">
        <f t="shared" ref="A17545" si="5892">+IF(OR(C17540=""),"NO",1)</f>
        <v>NO</v>
      </c>
      <c r="B17545" s="18"/>
      <c r="E17545" s="331"/>
      <c r="F17545" s="62" t="str">
        <f>+$F$31</f>
        <v>OBSERVACIÓN</v>
      </c>
      <c r="G17545" s="343" t="s">
        <v>124</v>
      </c>
      <c r="H17545" s="344"/>
      <c r="I17545" s="344"/>
      <c r="J17545" s="344"/>
      <c r="K17545" s="344"/>
      <c r="L17545" s="345"/>
    </row>
    <row r="17546" spans="1:12" ht="8.5" hidden="1" customHeight="1" x14ac:dyDescent="0.3">
      <c r="A17546" s="18" t="str">
        <f t="shared" ref="A17546" si="5893">+IF(OR(C17540=""),"NO",1)</f>
        <v>NO</v>
      </c>
      <c r="B17546" s="18"/>
      <c r="E17546" s="49"/>
      <c r="F17546" s="50"/>
      <c r="G17546" s="51"/>
      <c r="H17546" s="51"/>
      <c r="I17546" s="51"/>
      <c r="J17546" s="51"/>
      <c r="K17546" s="51"/>
      <c r="L17546" s="52"/>
    </row>
    <row r="17547" spans="1:12" hidden="1" x14ac:dyDescent="0.3">
      <c r="A17547" s="18" t="str">
        <f t="shared" ref="A17547" si="5894">+IF(OR(C17547=""),"NO",1)</f>
        <v>NO</v>
      </c>
      <c r="B17547" s="18"/>
      <c r="C17547" s="1" t="s">
        <v>124</v>
      </c>
      <c r="E17547" s="329">
        <v>4</v>
      </c>
      <c r="F17547" s="53" t="str">
        <f>+$F$26</f>
        <v>OBJETO</v>
      </c>
      <c r="G17547" s="332" t="s">
        <v>124</v>
      </c>
      <c r="H17547" s="333"/>
      <c r="I17547" s="333"/>
      <c r="J17547" s="333"/>
      <c r="K17547" s="333"/>
      <c r="L17547" s="334"/>
    </row>
    <row r="17548" spans="1:12" hidden="1" x14ac:dyDescent="0.3">
      <c r="A17548" s="18" t="str">
        <f t="shared" ref="A17548" si="5895">+IF(OR(C17547=""),"NO",1)</f>
        <v>NO</v>
      </c>
      <c r="B17548" s="18"/>
      <c r="E17548" s="330"/>
      <c r="F17548" s="54" t="str">
        <f>+$F$27</f>
        <v>CONTRATANTE</v>
      </c>
      <c r="G17548" s="335" t="s">
        <v>124</v>
      </c>
      <c r="H17548" s="310"/>
      <c r="I17548" s="310"/>
      <c r="J17548" s="310"/>
      <c r="K17548" s="310"/>
      <c r="L17548" s="336"/>
    </row>
    <row r="17549" spans="1:12" hidden="1" x14ac:dyDescent="0.3">
      <c r="A17549" s="18" t="str">
        <f t="shared" ref="A17549" si="5896">+IF(OR(C17547=""),"NO",1)</f>
        <v>NO</v>
      </c>
      <c r="B17549" s="18"/>
      <c r="E17549" s="330"/>
      <c r="F17549" s="54" t="str">
        <f>+$F$28</f>
        <v>APORTANTE</v>
      </c>
      <c r="G17549" s="337" t="s">
        <v>124</v>
      </c>
      <c r="H17549" s="338"/>
      <c r="I17549" s="338"/>
      <c r="J17549" s="338"/>
      <c r="K17549" s="338"/>
      <c r="L17549" s="339"/>
    </row>
    <row r="17550" spans="1:12" hidden="1" x14ac:dyDescent="0.3">
      <c r="A17550" s="18" t="str">
        <f t="shared" ref="A17550" si="5897">+IF(OR(C17547=""),"NO",1)</f>
        <v>NO</v>
      </c>
      <c r="B17550" s="18"/>
      <c r="E17550" s="330"/>
      <c r="F17550" s="54" t="str">
        <f>+$F$29</f>
        <v>VALOR /SMMLV)</v>
      </c>
      <c r="G17550" s="55" t="s">
        <v>124</v>
      </c>
      <c r="H17550" s="56" t="str">
        <f>+$H$29</f>
        <v>% PART..</v>
      </c>
      <c r="I17550" s="57" t="s">
        <v>124</v>
      </c>
      <c r="J17550" s="58" t="str">
        <f>+$J$29</f>
        <v>VALOR ACREDITADO</v>
      </c>
      <c r="K17550" s="59"/>
      <c r="L17550" s="47" t="s">
        <v>124</v>
      </c>
    </row>
    <row r="17551" spans="1:12" hidden="1" x14ac:dyDescent="0.3">
      <c r="A17551" s="18" t="str">
        <f t="shared" ref="A17551" si="5898">+IF(OR(C17547=""),"NO",1)</f>
        <v>NO</v>
      </c>
      <c r="B17551" s="18"/>
      <c r="E17551" s="330"/>
      <c r="F17551" s="60" t="str">
        <f>+$F$30</f>
        <v>EXPERIENCIA APORTADA</v>
      </c>
      <c r="G17551" s="340" t="s">
        <v>124</v>
      </c>
      <c r="H17551" s="341"/>
      <c r="I17551" s="341"/>
      <c r="J17551" s="341"/>
      <c r="K17551" s="341"/>
      <c r="L17551" s="342"/>
    </row>
    <row r="17552" spans="1:12" hidden="1" x14ac:dyDescent="0.3">
      <c r="A17552" s="18" t="str">
        <f t="shared" ref="A17552" si="5899">+IF(OR(C17547=""),"NO",1)</f>
        <v>NO</v>
      </c>
      <c r="B17552" s="18"/>
      <c r="E17552" s="331"/>
      <c r="F17552" s="62" t="str">
        <f>+$F$31</f>
        <v>OBSERVACIÓN</v>
      </c>
      <c r="G17552" s="343" t="s">
        <v>124</v>
      </c>
      <c r="H17552" s="344"/>
      <c r="I17552" s="344"/>
      <c r="J17552" s="344"/>
      <c r="K17552" s="344"/>
      <c r="L17552" s="345"/>
    </row>
    <row r="17553" spans="1:12" ht="8.5" hidden="1" customHeight="1" x14ac:dyDescent="0.3">
      <c r="A17553" s="18" t="str">
        <f t="shared" ref="A17553" si="5900">+IF(OR(C17547=""),"NO",1)</f>
        <v>NO</v>
      </c>
      <c r="B17553" s="18"/>
      <c r="E17553" s="49"/>
      <c r="F17553" s="50"/>
      <c r="G17553" s="51"/>
      <c r="H17553" s="51"/>
      <c r="I17553" s="51"/>
      <c r="J17553" s="51"/>
      <c r="K17553" s="51"/>
      <c r="L17553" s="52"/>
    </row>
    <row r="17554" spans="1:12" hidden="1" x14ac:dyDescent="0.3">
      <c r="A17554" s="18" t="str">
        <f t="shared" ref="A17554" si="5901">+IF(OR(C17554=""),"NO",1)</f>
        <v>NO</v>
      </c>
      <c r="B17554" s="18"/>
      <c r="C17554" s="1" t="s">
        <v>124</v>
      </c>
      <c r="E17554" s="329">
        <v>5</v>
      </c>
      <c r="F17554" s="53" t="str">
        <f>+$F$26</f>
        <v>OBJETO</v>
      </c>
      <c r="G17554" s="332" t="s">
        <v>124</v>
      </c>
      <c r="H17554" s="333"/>
      <c r="I17554" s="333"/>
      <c r="J17554" s="333"/>
      <c r="K17554" s="333"/>
      <c r="L17554" s="334"/>
    </row>
    <row r="17555" spans="1:12" hidden="1" x14ac:dyDescent="0.3">
      <c r="A17555" s="18" t="str">
        <f t="shared" ref="A17555" si="5902">+IF(OR(C17554=""),"NO",1)</f>
        <v>NO</v>
      </c>
      <c r="B17555" s="18"/>
      <c r="E17555" s="330"/>
      <c r="F17555" s="54" t="str">
        <f>+$F$27</f>
        <v>CONTRATANTE</v>
      </c>
      <c r="G17555" s="335" t="s">
        <v>124</v>
      </c>
      <c r="H17555" s="310"/>
      <c r="I17555" s="310"/>
      <c r="J17555" s="310"/>
      <c r="K17555" s="310"/>
      <c r="L17555" s="336"/>
    </row>
    <row r="17556" spans="1:12" hidden="1" x14ac:dyDescent="0.3">
      <c r="A17556" s="18" t="str">
        <f t="shared" ref="A17556" si="5903">+IF(OR(C17554=""),"NO",1)</f>
        <v>NO</v>
      </c>
      <c r="B17556" s="18"/>
      <c r="E17556" s="330"/>
      <c r="F17556" s="54" t="str">
        <f>+$F$28</f>
        <v>APORTANTE</v>
      </c>
      <c r="G17556" s="337" t="s">
        <v>124</v>
      </c>
      <c r="H17556" s="338"/>
      <c r="I17556" s="338"/>
      <c r="J17556" s="338"/>
      <c r="K17556" s="338"/>
      <c r="L17556" s="339"/>
    </row>
    <row r="17557" spans="1:12" hidden="1" x14ac:dyDescent="0.3">
      <c r="A17557" s="18" t="str">
        <f t="shared" ref="A17557" si="5904">+IF(OR(C17554=""),"NO",1)</f>
        <v>NO</v>
      </c>
      <c r="B17557" s="18"/>
      <c r="E17557" s="330"/>
      <c r="F17557" s="54" t="str">
        <f>+$F$29</f>
        <v>VALOR /SMMLV)</v>
      </c>
      <c r="G17557" s="55" t="s">
        <v>124</v>
      </c>
      <c r="H17557" s="56" t="str">
        <f>+$H$29</f>
        <v>% PART..</v>
      </c>
      <c r="I17557" s="57" t="s">
        <v>124</v>
      </c>
      <c r="J17557" s="58" t="str">
        <f>+$J$29</f>
        <v>VALOR ACREDITADO</v>
      </c>
      <c r="K17557" s="59"/>
      <c r="L17557" s="47" t="s">
        <v>124</v>
      </c>
    </row>
    <row r="17558" spans="1:12" hidden="1" x14ac:dyDescent="0.3">
      <c r="A17558" s="18" t="str">
        <f t="shared" ref="A17558" si="5905">+IF(OR(C17554=""),"NO",1)</f>
        <v>NO</v>
      </c>
      <c r="B17558" s="18"/>
      <c r="E17558" s="330"/>
      <c r="F17558" s="60" t="str">
        <f>+$F$30</f>
        <v>EXPERIENCIA APORTADA</v>
      </c>
      <c r="G17558" s="340" t="s">
        <v>124</v>
      </c>
      <c r="H17558" s="341"/>
      <c r="I17558" s="341"/>
      <c r="J17558" s="341"/>
      <c r="K17558" s="341"/>
      <c r="L17558" s="342"/>
    </row>
    <row r="17559" spans="1:12" hidden="1" x14ac:dyDescent="0.3">
      <c r="A17559" s="18" t="str">
        <f t="shared" ref="A17559" si="5906">+IF(OR(C17554=""),"NO",1)</f>
        <v>NO</v>
      </c>
      <c r="B17559" s="18"/>
      <c r="E17559" s="331"/>
      <c r="F17559" s="62" t="str">
        <f>+$F$31</f>
        <v>OBSERVACIÓN</v>
      </c>
      <c r="G17559" s="343" t="s">
        <v>124</v>
      </c>
      <c r="H17559" s="344"/>
      <c r="I17559" s="344"/>
      <c r="J17559" s="344"/>
      <c r="K17559" s="344"/>
      <c r="L17559" s="345"/>
    </row>
    <row r="17560" spans="1:12" ht="8.5" hidden="1" customHeight="1" x14ac:dyDescent="0.3">
      <c r="A17560" s="18" t="str">
        <f t="shared" ref="A17560" si="5907">+IF(OR(C17554=""),"NO",1)</f>
        <v>NO</v>
      </c>
      <c r="B17560" s="18"/>
      <c r="E17560" s="49"/>
      <c r="F17560" s="50"/>
      <c r="G17560" s="51"/>
      <c r="H17560" s="51"/>
      <c r="I17560" s="51"/>
      <c r="J17560" s="51"/>
      <c r="K17560" s="51"/>
      <c r="L17560" s="52"/>
    </row>
    <row r="17561" spans="1:12" hidden="1" x14ac:dyDescent="0.3">
      <c r="A17561" s="18" t="str">
        <f t="shared" ref="A17561" si="5908">+IF(OR(C17561=""),"NO",1)</f>
        <v>NO</v>
      </c>
      <c r="B17561" s="18"/>
      <c r="C17561" s="1" t="s">
        <v>124</v>
      </c>
      <c r="E17561" s="329">
        <v>6</v>
      </c>
      <c r="F17561" s="53" t="str">
        <f>+$F$26</f>
        <v>OBJETO</v>
      </c>
      <c r="G17561" s="332" t="s">
        <v>124</v>
      </c>
      <c r="H17561" s="333"/>
      <c r="I17561" s="333"/>
      <c r="J17561" s="333"/>
      <c r="K17561" s="333"/>
      <c r="L17561" s="334"/>
    </row>
    <row r="17562" spans="1:12" hidden="1" x14ac:dyDescent="0.3">
      <c r="A17562" s="18" t="str">
        <f t="shared" ref="A17562" si="5909">+IF(OR(C17561=""),"NO",1)</f>
        <v>NO</v>
      </c>
      <c r="B17562" s="18"/>
      <c r="E17562" s="330"/>
      <c r="F17562" s="54" t="str">
        <f>+$F$27</f>
        <v>CONTRATANTE</v>
      </c>
      <c r="G17562" s="335" t="s">
        <v>124</v>
      </c>
      <c r="H17562" s="310"/>
      <c r="I17562" s="310"/>
      <c r="J17562" s="310"/>
      <c r="K17562" s="310"/>
      <c r="L17562" s="336"/>
    </row>
    <row r="17563" spans="1:12" hidden="1" x14ac:dyDescent="0.3">
      <c r="A17563" s="18" t="str">
        <f t="shared" ref="A17563" si="5910">+IF(OR(C17561=""),"NO",1)</f>
        <v>NO</v>
      </c>
      <c r="B17563" s="18"/>
      <c r="E17563" s="330"/>
      <c r="F17563" s="54" t="str">
        <f>+$F$28</f>
        <v>APORTANTE</v>
      </c>
      <c r="G17563" s="337" t="s">
        <v>124</v>
      </c>
      <c r="H17563" s="338"/>
      <c r="I17563" s="338"/>
      <c r="J17563" s="338"/>
      <c r="K17563" s="338"/>
      <c r="L17563" s="339"/>
    </row>
    <row r="17564" spans="1:12" hidden="1" x14ac:dyDescent="0.3">
      <c r="A17564" s="18" t="str">
        <f t="shared" ref="A17564" si="5911">+IF(OR(C17561=""),"NO",1)</f>
        <v>NO</v>
      </c>
      <c r="B17564" s="18"/>
      <c r="E17564" s="330"/>
      <c r="F17564" s="54" t="str">
        <f>+$F$29</f>
        <v>VALOR /SMMLV)</v>
      </c>
      <c r="G17564" s="55" t="s">
        <v>124</v>
      </c>
      <c r="H17564" s="56" t="str">
        <f>+$H$29</f>
        <v>% PART..</v>
      </c>
      <c r="I17564" s="57" t="s">
        <v>124</v>
      </c>
      <c r="J17564" s="58" t="str">
        <f>+$J$29</f>
        <v>VALOR ACREDITADO</v>
      </c>
      <c r="K17564" s="59"/>
      <c r="L17564" s="47" t="s">
        <v>124</v>
      </c>
    </row>
    <row r="17565" spans="1:12" hidden="1" x14ac:dyDescent="0.3">
      <c r="A17565" s="18" t="str">
        <f t="shared" ref="A17565" si="5912">+IF(OR(C17561=""),"NO",1)</f>
        <v>NO</v>
      </c>
      <c r="B17565" s="18"/>
      <c r="E17565" s="330"/>
      <c r="F17565" s="60" t="str">
        <f>+$F$30</f>
        <v>EXPERIENCIA APORTADA</v>
      </c>
      <c r="G17565" s="340" t="s">
        <v>124</v>
      </c>
      <c r="H17565" s="341"/>
      <c r="I17565" s="341"/>
      <c r="J17565" s="341"/>
      <c r="K17565" s="341"/>
      <c r="L17565" s="342"/>
    </row>
    <row r="17566" spans="1:12" hidden="1" x14ac:dyDescent="0.3">
      <c r="A17566" s="18" t="str">
        <f t="shared" ref="A17566" si="5913">+IF(OR(C17561=""),"NO",1)</f>
        <v>NO</v>
      </c>
      <c r="B17566" s="18"/>
      <c r="E17566" s="331"/>
      <c r="F17566" s="62" t="str">
        <f>+$F$31</f>
        <v>OBSERVACIÓN</v>
      </c>
      <c r="G17566" s="343" t="s">
        <v>124</v>
      </c>
      <c r="H17566" s="344"/>
      <c r="I17566" s="344"/>
      <c r="J17566" s="344"/>
      <c r="K17566" s="344"/>
      <c r="L17566" s="345"/>
    </row>
    <row r="17567" spans="1:12" ht="8.5" hidden="1" customHeight="1" x14ac:dyDescent="0.3">
      <c r="A17567" s="18" t="str">
        <f t="shared" ref="A17567" si="5914">+IF(OR(C17561=""),"NO",1)</f>
        <v>NO</v>
      </c>
      <c r="B17567" s="18"/>
      <c r="E17567" s="49"/>
      <c r="F17567" s="50"/>
      <c r="G17567" s="51"/>
      <c r="H17567" s="51"/>
      <c r="I17567" s="51"/>
      <c r="J17567" s="51"/>
      <c r="K17567" s="51"/>
      <c r="L17567" s="52"/>
    </row>
    <row r="17568" spans="1:12" hidden="1" x14ac:dyDescent="0.3">
      <c r="A17568" s="18" t="str">
        <f t="shared" ref="A17568" si="5915">+IF(OR(C17568=""),"NO",1)</f>
        <v>NO</v>
      </c>
      <c r="B17568" s="18"/>
      <c r="C17568" s="1" t="s">
        <v>124</v>
      </c>
      <c r="E17568" s="329">
        <v>7</v>
      </c>
      <c r="F17568" s="53" t="str">
        <f>+$F$26</f>
        <v>OBJETO</v>
      </c>
      <c r="G17568" s="332" t="s">
        <v>124</v>
      </c>
      <c r="H17568" s="333"/>
      <c r="I17568" s="333"/>
      <c r="J17568" s="333"/>
      <c r="K17568" s="333"/>
      <c r="L17568" s="334"/>
    </row>
    <row r="17569" spans="1:12" hidden="1" x14ac:dyDescent="0.3">
      <c r="A17569" s="18" t="str">
        <f t="shared" ref="A17569" si="5916">+IF(OR(C17568=""),"NO",1)</f>
        <v>NO</v>
      </c>
      <c r="B17569" s="18"/>
      <c r="E17569" s="330"/>
      <c r="F17569" s="54" t="str">
        <f>+$F$27</f>
        <v>CONTRATANTE</v>
      </c>
      <c r="G17569" s="335" t="s">
        <v>124</v>
      </c>
      <c r="H17569" s="310"/>
      <c r="I17569" s="310"/>
      <c r="J17569" s="310"/>
      <c r="K17569" s="310"/>
      <c r="L17569" s="336"/>
    </row>
    <row r="17570" spans="1:12" hidden="1" x14ac:dyDescent="0.3">
      <c r="A17570" s="18" t="str">
        <f t="shared" ref="A17570" si="5917">+IF(OR(C17568=""),"NO",1)</f>
        <v>NO</v>
      </c>
      <c r="B17570" s="18"/>
      <c r="E17570" s="330"/>
      <c r="F17570" s="54" t="str">
        <f>+$F$28</f>
        <v>APORTANTE</v>
      </c>
      <c r="G17570" s="337" t="s">
        <v>124</v>
      </c>
      <c r="H17570" s="338"/>
      <c r="I17570" s="338"/>
      <c r="J17570" s="338"/>
      <c r="K17570" s="338"/>
      <c r="L17570" s="339"/>
    </row>
    <row r="17571" spans="1:12" hidden="1" x14ac:dyDescent="0.3">
      <c r="A17571" s="18" t="str">
        <f t="shared" ref="A17571" si="5918">+IF(OR(C17568=""),"NO",1)</f>
        <v>NO</v>
      </c>
      <c r="B17571" s="18"/>
      <c r="E17571" s="330"/>
      <c r="F17571" s="54" t="str">
        <f>+$F$29</f>
        <v>VALOR /SMMLV)</v>
      </c>
      <c r="G17571" s="55" t="s">
        <v>124</v>
      </c>
      <c r="H17571" s="56" t="str">
        <f>+$H$29</f>
        <v>% PART..</v>
      </c>
      <c r="I17571" s="57" t="s">
        <v>124</v>
      </c>
      <c r="J17571" s="58" t="str">
        <f>+$J$29</f>
        <v>VALOR ACREDITADO</v>
      </c>
      <c r="K17571" s="59"/>
      <c r="L17571" s="47" t="s">
        <v>124</v>
      </c>
    </row>
    <row r="17572" spans="1:12" hidden="1" x14ac:dyDescent="0.3">
      <c r="A17572" s="18" t="str">
        <f t="shared" ref="A17572" si="5919">+IF(OR(C17568=""),"NO",1)</f>
        <v>NO</v>
      </c>
      <c r="B17572" s="18"/>
      <c r="E17572" s="330"/>
      <c r="F17572" s="60" t="str">
        <f>+$F$30</f>
        <v>EXPERIENCIA APORTADA</v>
      </c>
      <c r="G17572" s="340" t="s">
        <v>124</v>
      </c>
      <c r="H17572" s="341"/>
      <c r="I17572" s="341"/>
      <c r="J17572" s="341"/>
      <c r="K17572" s="341"/>
      <c r="L17572" s="342"/>
    </row>
    <row r="17573" spans="1:12" hidden="1" x14ac:dyDescent="0.3">
      <c r="A17573" s="18" t="str">
        <f t="shared" ref="A17573" si="5920">+IF(OR(C17568=""),"NO",1)</f>
        <v>NO</v>
      </c>
      <c r="B17573" s="18"/>
      <c r="E17573" s="331"/>
      <c r="F17573" s="62" t="str">
        <f>+$F$31</f>
        <v>OBSERVACIÓN</v>
      </c>
      <c r="G17573" s="343" t="s">
        <v>124</v>
      </c>
      <c r="H17573" s="344"/>
      <c r="I17573" s="344"/>
      <c r="J17573" s="344"/>
      <c r="K17573" s="344"/>
      <c r="L17573" s="345"/>
    </row>
    <row r="17574" spans="1:12" hidden="1" x14ac:dyDescent="0.3">
      <c r="A17574" s="18" t="str">
        <f t="shared" ref="A17574" si="5921">+IF(OR(C17568=""),"NO",1)</f>
        <v>NO</v>
      </c>
      <c r="B17574" s="18"/>
      <c r="E17574" s="49"/>
      <c r="F17574" s="50"/>
      <c r="G17574" s="51"/>
      <c r="H17574" s="51"/>
      <c r="I17574" s="51"/>
      <c r="J17574" s="51"/>
      <c r="K17574" s="51"/>
      <c r="L17574" s="52"/>
    </row>
    <row r="17575" spans="1:12" hidden="1" x14ac:dyDescent="0.3">
      <c r="A17575" s="1" t="str">
        <f>+A17510</f>
        <v>NO</v>
      </c>
      <c r="C17575" s="1" t="str">
        <f>"N"&amp;C17510</f>
        <v>N</v>
      </c>
      <c r="E17575" s="63"/>
      <c r="F17575" s="64" t="str">
        <f>+$F$75</f>
        <v>TOTAL DE CONTRATOS PRESENTADOS VÁLIDOS QUE CUMPLEN EXPERIENCIA ACREDITADA:</v>
      </c>
      <c r="G17575" s="65"/>
      <c r="H17575" s="65"/>
      <c r="I17575" s="65"/>
      <c r="J17575" s="66"/>
      <c r="K17575" s="65"/>
      <c r="L17575" s="67" t="s">
        <v>124</v>
      </c>
    </row>
    <row r="17576" spans="1:12" ht="6.65" hidden="1" customHeight="1" x14ac:dyDescent="0.3">
      <c r="A17576" s="1" t="str">
        <f>+A17510</f>
        <v>NO</v>
      </c>
      <c r="E17576" s="51"/>
      <c r="F17576" s="50"/>
      <c r="G17576" s="51"/>
      <c r="H17576" s="51"/>
      <c r="I17576" s="51"/>
      <c r="J17576" s="51"/>
      <c r="K17576" s="51"/>
      <c r="L17576" s="51"/>
    </row>
    <row r="17577" spans="1:12" hidden="1" x14ac:dyDescent="0.3">
      <c r="A17577" s="1" t="str">
        <f>+A17510</f>
        <v>NO</v>
      </c>
      <c r="E17577" s="63"/>
      <c r="F17577" s="63" t="str">
        <f>+$F$77</f>
        <v>ACREDITA SUMINISTRO E INSTALACIÓN DE MOBILIARIO POR LO MENOS EN UN (1) CONTRATO VÁLIDO</v>
      </c>
      <c r="G17577" s="65"/>
      <c r="H17577" s="65"/>
      <c r="I17577" s="65"/>
      <c r="J17577" s="66"/>
      <c r="K17577" s="65"/>
      <c r="L17577" s="68" t="s">
        <v>157</v>
      </c>
    </row>
    <row r="17578" spans="1:12" ht="5.15" hidden="1" customHeight="1" x14ac:dyDescent="0.3">
      <c r="A17578" s="1" t="str">
        <f>+A17510</f>
        <v>NO</v>
      </c>
      <c r="E17578" s="51"/>
      <c r="F17578" s="50"/>
      <c r="G17578" s="51"/>
      <c r="H17578" s="51"/>
      <c r="I17578" s="51"/>
      <c r="J17578" s="51"/>
      <c r="K17578" s="51"/>
      <c r="L17578" s="51"/>
    </row>
    <row r="17579" spans="1:12" ht="12.75" hidden="1" customHeight="1" x14ac:dyDescent="0.3">
      <c r="A17579" s="1" t="str">
        <f>+A17510</f>
        <v>NO</v>
      </c>
      <c r="E17579" s="69" t="str">
        <f>+$E$79</f>
        <v>EXPERIENCIA ESPECÍFICA NUMERAL 10.1.1 A</v>
      </c>
      <c r="F17579" s="70"/>
      <c r="G17579" s="70"/>
      <c r="H17579" s="70"/>
      <c r="I17579" s="70"/>
      <c r="J17579" s="70"/>
      <c r="K17579" s="70"/>
      <c r="L17579" s="71"/>
    </row>
    <row r="17580" spans="1:12" ht="26.5" hidden="1" customHeight="1" x14ac:dyDescent="0.3">
      <c r="A17580" s="1" t="str">
        <f>+A17510</f>
        <v>NO</v>
      </c>
      <c r="E17580" s="72"/>
      <c r="F17580" s="325" t="str">
        <f>+$F$80</f>
        <v>Por lo menos uno (1) de los contratos válidos aportados como experiencia general debe corresponder mínimo al 60% del presupuesto oficial del presente proceso de selección.  (SMMLV)</v>
      </c>
      <c r="G17580" s="326"/>
      <c r="H17580" s="326"/>
      <c r="I17580" s="326"/>
      <c r="J17580" s="326"/>
      <c r="K17580" s="73" t="s">
        <v>124</v>
      </c>
      <c r="L17580" s="74" t="s">
        <v>124</v>
      </c>
    </row>
    <row r="17581" spans="1:12" ht="23.5" hidden="1" customHeight="1" x14ac:dyDescent="0.3">
      <c r="A17581" s="1" t="str">
        <f>+A17510</f>
        <v>NO</v>
      </c>
      <c r="E17581" s="63"/>
      <c r="F17581" s="325" t="str">
        <f>+$F$81</f>
        <v xml:space="preserve">Deberá acreditarse en al menos uno (1) de los contratos válidos aportados como experiencia general una </v>
      </c>
      <c r="G17581" s="326"/>
      <c r="H17581" s="326"/>
      <c r="I17581" s="326"/>
      <c r="J17581" s="326"/>
      <c r="K17581" s="73" t="s">
        <v>124</v>
      </c>
      <c r="L17581" s="74" t="s">
        <v>124</v>
      </c>
    </row>
    <row r="17582" spans="1:12" ht="23.5" hidden="1" customHeight="1" x14ac:dyDescent="0.3">
      <c r="A17582" s="18" t="s">
        <v>30</v>
      </c>
      <c r="E17582" s="63"/>
      <c r="F17582" s="325" t="str">
        <f>+$F$82</f>
        <v xml:space="preserve">Deberá acreditarse en al menos uno (1) de los contratos válidos aportados interventoría a intervención de </v>
      </c>
      <c r="G17582" s="326"/>
      <c r="H17582" s="326"/>
      <c r="I17582" s="326"/>
      <c r="J17582" s="326"/>
      <c r="K17582" s="73">
        <f>+$K$82</f>
        <v>0</v>
      </c>
      <c r="L17582" s="74" t="s">
        <v>124</v>
      </c>
    </row>
    <row r="17583" spans="1:12" ht="36" hidden="1" customHeight="1" x14ac:dyDescent="0.3">
      <c r="A17583" s="18" t="s">
        <v>30</v>
      </c>
      <c r="E17583" s="63"/>
      <c r="F17583" s="325" t="str">
        <f>+$F$83</f>
        <v xml:space="preserve">Deberá acreditarse en al menos uno (1) de los contratos válidos aportados interventoría a intervención de </v>
      </c>
      <c r="G17583" s="326"/>
      <c r="H17583" s="326"/>
      <c r="I17583" s="326"/>
      <c r="J17583" s="326"/>
      <c r="K17583" s="75">
        <f>+$K$83</f>
        <v>0</v>
      </c>
      <c r="L17583" s="76" t="s">
        <v>124</v>
      </c>
    </row>
    <row r="17584" spans="1:12" hidden="1" x14ac:dyDescent="0.3">
      <c r="A17584" s="1" t="str">
        <f>+A17510</f>
        <v>NO</v>
      </c>
      <c r="E17584" s="51"/>
      <c r="F17584" s="50"/>
      <c r="G17584" s="51"/>
      <c r="H17584" s="51"/>
      <c r="I17584" s="51"/>
      <c r="J17584" s="51"/>
      <c r="K17584" s="51"/>
      <c r="L17584" s="51"/>
    </row>
    <row r="17585" spans="1:12" ht="12.75" hidden="1" customHeight="1" x14ac:dyDescent="0.3">
      <c r="A17585" s="1" t="str">
        <f>+A17510</f>
        <v>NO</v>
      </c>
      <c r="E17585" s="40" t="str">
        <f>+$E$85</f>
        <v>VALOR MÍNIMO A CERIFICAR % P.O EN SMMMLV. NUMERAL 3.9.1</v>
      </c>
      <c r="F17585" s="41"/>
      <c r="G17585" s="41"/>
      <c r="H17585" s="41"/>
      <c r="I17585" s="41"/>
      <c r="J17585" s="41"/>
      <c r="K17585" s="41"/>
      <c r="L17585" s="42"/>
    </row>
    <row r="17586" spans="1:12" hidden="1" x14ac:dyDescent="0.3">
      <c r="A17586" s="1" t="str">
        <f>+A17510</f>
        <v>NO</v>
      </c>
      <c r="C17586" s="1" t="str">
        <f>"M"&amp;C17510</f>
        <v>M</v>
      </c>
      <c r="E17586" s="77" t="str">
        <f>+$E$86</f>
        <v>100% P.O.</v>
      </c>
      <c r="F17586" s="78"/>
      <c r="G17586" s="61">
        <v>242.41716883554506</v>
      </c>
      <c r="H17586" s="124" t="str">
        <f>+$H$86</f>
        <v>TOTAL EJECUTADO DE CONTRATOS ACREDITADOS</v>
      </c>
      <c r="I17586" s="124"/>
      <c r="J17586" s="124"/>
      <c r="K17586" s="55" t="s">
        <v>124</v>
      </c>
      <c r="L17586" s="47" t="s">
        <v>124</v>
      </c>
    </row>
    <row r="17587" spans="1:12" hidden="1" x14ac:dyDescent="0.3">
      <c r="A17587" s="1" t="str">
        <f>+A17510</f>
        <v>NO</v>
      </c>
      <c r="E17587" s="39"/>
      <c r="F17587" s="39"/>
      <c r="G17587" s="39"/>
      <c r="H17587" s="39"/>
      <c r="I17587" s="39"/>
      <c r="J17587" s="39"/>
      <c r="K17587" s="39"/>
      <c r="L17587" s="39"/>
    </row>
    <row r="17588" spans="1:12" ht="12.75" hidden="1" customHeight="1" x14ac:dyDescent="0.3">
      <c r="A17588" s="18" t="s">
        <v>30</v>
      </c>
      <c r="B17588" s="18"/>
      <c r="E17588" s="40" t="str">
        <f>+$E$88</f>
        <v>CONSIDERACIONES PARA LA VALIDEZ DE LA EXPERIENCIA REQUERIDA: EXPERIENCIA PROPONENTES PLURALES NUMERAL 10.1.2 D</v>
      </c>
      <c r="F17588" s="41"/>
      <c r="G17588" s="41"/>
      <c r="H17588" s="41"/>
      <c r="I17588" s="41"/>
      <c r="J17588" s="41"/>
      <c r="K17588" s="41"/>
      <c r="L17588" s="42"/>
    </row>
    <row r="17589" spans="1:12" ht="28" hidden="1" customHeight="1" x14ac:dyDescent="0.3">
      <c r="A17589" s="18" t="s">
        <v>30</v>
      </c>
      <c r="B17589" s="18"/>
      <c r="C17589" s="1" t="str">
        <f>"O"&amp;C17510</f>
        <v>O</v>
      </c>
      <c r="E17589" s="80" t="str">
        <f>+$E$89</f>
        <v>i)</v>
      </c>
      <c r="F17589" s="327" t="str">
        <f>+$F$89</f>
        <v>Uno de los integrantes debe aportar como mínimo el cincuenta por ciento (50 %) de la experiencia solicitada</v>
      </c>
      <c r="G17589" s="328"/>
      <c r="H17589" s="328"/>
      <c r="I17589" s="328"/>
      <c r="J17589" s="328"/>
      <c r="K17589" s="73" t="s">
        <v>124</v>
      </c>
      <c r="L17589" s="47" t="s">
        <v>124</v>
      </c>
    </row>
    <row r="17590" spans="1:12" ht="28" hidden="1" customHeight="1" x14ac:dyDescent="0.3">
      <c r="A17590" s="18" t="s">
        <v>30</v>
      </c>
      <c r="B17590" s="18"/>
      <c r="C17590" s="1" t="str">
        <f>"O"&amp;C17510</f>
        <v>O</v>
      </c>
      <c r="E17590" s="80" t="str">
        <f>+$E$90</f>
        <v>ii)</v>
      </c>
      <c r="F17590" s="327" t="str">
        <f>+$F$90</f>
        <v>Todos los demás ntegrantes deben acreditar al menos el cinco por ciento (5 %) de la experiencia solicitada, solo uno (1) de los integrantes podrá no acreditar experiencia pero su porcentaje de participación  no podrá superar el diez por ciento (10 %)</v>
      </c>
      <c r="G17590" s="328"/>
      <c r="H17590" s="328"/>
      <c r="I17590" s="328"/>
      <c r="J17590" s="328"/>
      <c r="K17590" s="73" t="s">
        <v>124</v>
      </c>
      <c r="L17590" s="47" t="s">
        <v>124</v>
      </c>
    </row>
    <row r="17591" spans="1:12" hidden="1" x14ac:dyDescent="0.3">
      <c r="A17591" s="18" t="s">
        <v>30</v>
      </c>
      <c r="B17591" s="18"/>
      <c r="E17591" s="39"/>
      <c r="F17591" s="39"/>
      <c r="G17591" s="39"/>
      <c r="H17591" s="39"/>
      <c r="I17591" s="39"/>
      <c r="J17591" s="39"/>
      <c r="K17591" s="39"/>
      <c r="L17591" s="39"/>
    </row>
    <row r="17592" spans="1:12" ht="13" hidden="1" customHeight="1" x14ac:dyDescent="0.3">
      <c r="A17592" s="18" t="str">
        <f>+A17510</f>
        <v>NO</v>
      </c>
      <c r="B17592" s="18"/>
      <c r="E17592" s="69" t="str">
        <f>+$E$92</f>
        <v>VERIFICACIÓN Y ASIGNACIÓN DE PUNTAJE POR LA EXPERIENCIA DEL PROPONENTE</v>
      </c>
      <c r="F17592" s="70"/>
      <c r="G17592" s="70"/>
      <c r="H17592" s="70"/>
      <c r="I17592" s="70"/>
      <c r="J17592" s="70"/>
      <c r="K17592" s="70"/>
      <c r="L17592" s="71"/>
    </row>
    <row r="17593" spans="1:12" hidden="1" x14ac:dyDescent="0.3">
      <c r="A17593" s="18" t="str">
        <f>+A17510</f>
        <v>NO</v>
      </c>
      <c r="B17593" s="18"/>
      <c r="E17593" s="81"/>
      <c r="F17593" s="323" t="str">
        <f>+$F$93</f>
        <v>No. CONTRATOS QUE ACREDITAN LA EXPERIENCIA (NO OBJETO DE SUBSANACIÓN)</v>
      </c>
      <c r="G17593" s="324"/>
      <c r="H17593" s="324"/>
      <c r="I17593" s="324"/>
      <c r="J17593" s="324"/>
      <c r="K17593" s="82"/>
      <c r="L17593" s="83" t="s">
        <v>124</v>
      </c>
    </row>
    <row r="17594" spans="1:12" ht="13" hidden="1" customHeight="1" x14ac:dyDescent="0.3">
      <c r="A17594" s="18" t="str">
        <f>+A17510</f>
        <v>NO</v>
      </c>
      <c r="B17594" s="18"/>
      <c r="E17594" s="84"/>
      <c r="F17594" s="323" t="str">
        <f>+$F$94</f>
        <v>TOTAL EJECUTADO DE CONTRATOS ACREDITADOS PROPUESTA INICIAL</v>
      </c>
      <c r="G17594" s="324"/>
      <c r="H17594" s="324"/>
      <c r="I17594" s="324"/>
      <c r="J17594" s="324"/>
      <c r="K17594" s="85"/>
      <c r="L17594" s="86" t="s">
        <v>124</v>
      </c>
    </row>
    <row r="17595" spans="1:12" ht="13" hidden="1" customHeight="1" x14ac:dyDescent="0.3">
      <c r="A17595" s="18" t="str">
        <f>+A17510</f>
        <v>NO</v>
      </c>
      <c r="B17595" s="18"/>
      <c r="E17595" s="87"/>
      <c r="F17595" s="323" t="str">
        <f>+$F$95</f>
        <v>PROMEDIO VALOR ACREDITADO EN SMMLV</v>
      </c>
      <c r="G17595" s="324"/>
      <c r="H17595" s="324"/>
      <c r="I17595" s="324"/>
      <c r="J17595" s="324"/>
      <c r="K17595" s="66"/>
      <c r="L17595" s="88" t="s">
        <v>124</v>
      </c>
    </row>
    <row r="17596" spans="1:12" hidden="1" x14ac:dyDescent="0.3">
      <c r="A17596" s="18" t="str">
        <f>+A17510</f>
        <v>NO</v>
      </c>
      <c r="B17596" s="18"/>
      <c r="E17596" s="89"/>
      <c r="F17596" s="89"/>
      <c r="G17596" s="89"/>
      <c r="H17596" s="89"/>
      <c r="I17596" s="89"/>
      <c r="J17596" s="89"/>
      <c r="K17596" s="89"/>
      <c r="L17596" s="89"/>
    </row>
    <row r="17597" spans="1:12" ht="13" hidden="1" customHeight="1" x14ac:dyDescent="0.3">
      <c r="A17597" s="18" t="str">
        <f>+A17510</f>
        <v>NO</v>
      </c>
      <c r="B17597" s="18"/>
      <c r="E17597" s="69" t="str">
        <f>+$E$97</f>
        <v>3.9.2 EXIGENCIAS MÍNIMAS DE EXPERIENCIA Y FORMACIÓN ACADÉMICA DEL EQUIPO DE TRABAJO</v>
      </c>
      <c r="F17597" s="70"/>
      <c r="G17597" s="70"/>
      <c r="H17597" s="70"/>
      <c r="I17597" s="70"/>
      <c r="J17597" s="70"/>
      <c r="K17597" s="70"/>
      <c r="L17597" s="71"/>
    </row>
    <row r="17598" spans="1:12" hidden="1" x14ac:dyDescent="0.3">
      <c r="A17598" s="18" t="str">
        <f>+A17510</f>
        <v>NO</v>
      </c>
      <c r="B17598" s="18"/>
      <c r="E17598" s="90" t="str">
        <f>+$E$98</f>
        <v>Formulario 8</v>
      </c>
      <c r="F17598" s="315" t="s">
        <v>46</v>
      </c>
      <c r="G17598" s="316"/>
      <c r="H17598" s="317"/>
      <c r="I17598" s="318"/>
      <c r="J17598" s="318"/>
      <c r="K17598" s="318"/>
      <c r="L17598" s="319"/>
    </row>
    <row r="17599" spans="1:12" hidden="1" x14ac:dyDescent="0.3">
      <c r="A17599" s="18" t="str">
        <f>+A17510</f>
        <v>NO</v>
      </c>
      <c r="B17599" s="18"/>
      <c r="E17599" s="91" t="s">
        <v>124</v>
      </c>
      <c r="F17599" s="91" t="str">
        <f>+$F$99</f>
        <v>Director de Interventoría</v>
      </c>
      <c r="G17599" s="91" t="str">
        <f>+$G$99</f>
        <v>Residente de Interventoría</v>
      </c>
      <c r="H17599" s="320"/>
      <c r="I17599" s="321"/>
      <c r="J17599" s="321"/>
      <c r="K17599" s="321"/>
      <c r="L17599" s="322"/>
    </row>
    <row r="17600" spans="1:12" hidden="1" x14ac:dyDescent="0.3">
      <c r="A17600" s="18" t="str">
        <f>+A17510</f>
        <v>NO</v>
      </c>
      <c r="B17600" s="18"/>
      <c r="E17600" s="304" t="str">
        <f>+$E$100</f>
        <v>OBSERVACIONES RESPECTO REQUISITO HABILITANTE DEL PERSONAL CLAVE EVALUABLE</v>
      </c>
      <c r="F17600" s="305"/>
      <c r="G17600" s="305"/>
      <c r="H17600" s="305"/>
      <c r="I17600" s="305"/>
      <c r="J17600" s="305"/>
      <c r="K17600" s="305"/>
      <c r="L17600" s="305"/>
    </row>
    <row r="17601" spans="1:12" hidden="1" x14ac:dyDescent="0.3">
      <c r="A17601" s="18" t="str">
        <f>+A17510</f>
        <v>NO</v>
      </c>
      <c r="B17601" s="18"/>
      <c r="E17601" s="312" t="s">
        <v>124</v>
      </c>
      <c r="F17601" s="313"/>
      <c r="G17601" s="313"/>
      <c r="H17601" s="313"/>
      <c r="I17601" s="313"/>
      <c r="J17601" s="313"/>
      <c r="K17601" s="313"/>
      <c r="L17601" s="314"/>
    </row>
    <row r="17602" spans="1:12" hidden="1" x14ac:dyDescent="0.3">
      <c r="A17602" s="18" t="str">
        <f>+A17510</f>
        <v>NO</v>
      </c>
      <c r="B17602" s="18"/>
      <c r="E17602" s="89"/>
      <c r="F17602" s="89"/>
      <c r="G17602" s="89"/>
      <c r="H17602" s="89"/>
      <c r="I17602" s="89"/>
      <c r="J17602" s="89"/>
      <c r="K17602" s="89"/>
      <c r="L17602" s="89"/>
    </row>
    <row r="17603" spans="1:12" ht="13" hidden="1" customHeight="1" x14ac:dyDescent="0.3">
      <c r="A17603" s="18" t="str">
        <f>+A17510</f>
        <v>NO</v>
      </c>
      <c r="B17603" s="18"/>
      <c r="E17603" s="69" t="str">
        <f>+$E$103</f>
        <v>4.2 EQUIPO DE TRABAJO (Personal Clave Evaluable)</v>
      </c>
      <c r="F17603" s="70"/>
      <c r="G17603" s="70"/>
      <c r="H17603" s="70"/>
      <c r="I17603" s="70"/>
      <c r="J17603" s="70"/>
      <c r="K17603" s="70"/>
      <c r="L17603" s="71"/>
    </row>
    <row r="17604" spans="1:12" ht="23.25" hidden="1" customHeight="1" x14ac:dyDescent="0.3">
      <c r="A17604" s="18" t="str">
        <f>+A17510</f>
        <v>NO</v>
      </c>
      <c r="B17604" s="18"/>
      <c r="E17604" s="90" t="str">
        <f>+$E$104</f>
        <v>Formulario 9</v>
      </c>
      <c r="F17604" s="315" t="s">
        <v>46</v>
      </c>
      <c r="G17604" s="316"/>
      <c r="H17604" s="317"/>
      <c r="I17604" s="318"/>
      <c r="J17604" s="318"/>
      <c r="K17604" s="318"/>
      <c r="L17604" s="319"/>
    </row>
    <row r="17605" spans="1:12" hidden="1" x14ac:dyDescent="0.3">
      <c r="A17605" s="18" t="str">
        <f>+A17510</f>
        <v>NO</v>
      </c>
      <c r="B17605" s="18"/>
      <c r="E17605" s="91" t="s">
        <v>124</v>
      </c>
      <c r="F17605" s="91" t="str">
        <f>+$F$99</f>
        <v>Director de Interventoría</v>
      </c>
      <c r="G17605" s="91" t="str">
        <f>+$G$99</f>
        <v>Residente de Interventoría</v>
      </c>
      <c r="H17605" s="320"/>
      <c r="I17605" s="321"/>
      <c r="J17605" s="321"/>
      <c r="K17605" s="321"/>
      <c r="L17605" s="322"/>
    </row>
    <row r="17606" spans="1:12" hidden="1" x14ac:dyDescent="0.3">
      <c r="A17606" s="18" t="str">
        <f>+A17510</f>
        <v>NO</v>
      </c>
      <c r="B17606" s="18"/>
      <c r="E17606" s="89"/>
      <c r="F17606" s="89"/>
      <c r="G17606" s="89"/>
      <c r="H17606" s="89"/>
      <c r="I17606" s="89"/>
      <c r="J17606" s="89"/>
      <c r="K17606" s="89"/>
      <c r="L17606" s="89"/>
    </row>
    <row r="17607" spans="1:12" hidden="1" x14ac:dyDescent="0.3">
      <c r="A17607" s="1" t="str">
        <f>+A17510</f>
        <v>NO</v>
      </c>
      <c r="E17607" s="92" t="str">
        <f>+E17482</f>
        <v>CRITERIOS DE EVALUACIÓN Y PUNTAJE</v>
      </c>
      <c r="F17607" s="93"/>
      <c r="G17607" s="93"/>
      <c r="H17607" s="93"/>
      <c r="I17607" s="93"/>
      <c r="J17607" s="93"/>
      <c r="K17607" s="94"/>
      <c r="L17607" s="95" t="str">
        <f>+$L$107</f>
        <v>PUNTAJE OBTENIDO</v>
      </c>
    </row>
    <row r="17608" spans="1:12" hidden="1" x14ac:dyDescent="0.3">
      <c r="A17608" s="1" t="str">
        <f>+A17510</f>
        <v>NO</v>
      </c>
      <c r="E17608" s="96" t="str">
        <f>+$E$108</f>
        <v>VALOR</v>
      </c>
      <c r="F17608" s="97" t="str">
        <f>+$F$108</f>
        <v>EQUIPO DE TRABAJO (PERSONAL CLAVE EVALUABLE)</v>
      </c>
      <c r="G17608" s="24"/>
      <c r="H17608" s="24"/>
      <c r="I17608" s="24"/>
      <c r="J17608" s="24"/>
      <c r="K17608" s="24"/>
      <c r="L17608" s="98"/>
    </row>
    <row r="17609" spans="1:12" ht="12.75" hidden="1" customHeight="1" x14ac:dyDescent="0.3">
      <c r="A17609" s="1" t="str">
        <f>+A17510</f>
        <v>NO</v>
      </c>
      <c r="E17609" s="96">
        <f>+$E$109</f>
        <v>5</v>
      </c>
      <c r="F17609" s="307" t="str">
        <f>+$F$109</f>
        <v xml:space="preserve"> Experiencia Específica adicional</v>
      </c>
      <c r="G17609" s="308"/>
      <c r="H17609" s="308"/>
      <c r="I17609" s="308"/>
      <c r="J17609" s="308"/>
      <c r="K17609" s="309"/>
      <c r="L17609" s="99" t="str">
        <f>IFERROR(IF(VLOOKUP(C17510,'R. PUNTAJES'!$C$14:$R$213,'R. PUNTAJES'!$I$10,0)="","",VLOOKUP(C17510,'R. PUNTAJES'!$C$14:$R$213,'R. PUNTAJES'!$I$10,0)),"")</f>
        <v/>
      </c>
    </row>
    <row r="17610" spans="1:12" ht="12.75" hidden="1" customHeight="1" x14ac:dyDescent="0.3">
      <c r="A17610" s="1" t="str">
        <f>+A17510</f>
        <v>NO</v>
      </c>
      <c r="E17610" s="96">
        <f>+$E$110</f>
        <v>5</v>
      </c>
      <c r="F17610" s="307" t="str">
        <f>+$F$110</f>
        <v>Formación Académica adicional</v>
      </c>
      <c r="G17610" s="308"/>
      <c r="H17610" s="308"/>
      <c r="I17610" s="308"/>
      <c r="J17610" s="308"/>
      <c r="K17610" s="309"/>
      <c r="L17610" s="99" t="str">
        <f>IFERROR(IF(VLOOKUP(C17510,'R. PUNTAJES'!$C$14:$R$213,'R. PUNTAJES'!$J$10,0)="","",VLOOKUP(C17510,'R. PUNTAJES'!$C$14:$R$213,'R. PUNTAJES'!$J$10,0)),"")</f>
        <v/>
      </c>
    </row>
    <row r="17611" spans="1:12" hidden="1" x14ac:dyDescent="0.3">
      <c r="A17611" s="18" t="str">
        <f>+A17510</f>
        <v>NO</v>
      </c>
      <c r="B17611" s="18"/>
      <c r="E17611" s="100"/>
      <c r="F17611" s="101" t="str">
        <f>+$F$111</f>
        <v>FACTOR DE SOSTENIBILIDAD</v>
      </c>
      <c r="G17611" s="102"/>
      <c r="H17611" s="102"/>
      <c r="I17611" s="102"/>
      <c r="J17611" s="102"/>
      <c r="K17611" s="102"/>
      <c r="L17611" s="103"/>
    </row>
    <row r="17612" spans="1:12" hidden="1" x14ac:dyDescent="0.3">
      <c r="A17612" s="18" t="str">
        <f>+A17510</f>
        <v>NO</v>
      </c>
      <c r="B17612" s="18"/>
      <c r="E17612" s="104">
        <v>1</v>
      </c>
      <c r="F17612" s="105" t="str">
        <f>+$F$112</f>
        <v>Compromisos Sostenibilidad</v>
      </c>
      <c r="G17612" s="106"/>
      <c r="H17612" s="106"/>
      <c r="I17612" s="106"/>
      <c r="J17612" s="106"/>
      <c r="K17612" s="106"/>
      <c r="L17612" s="107" t="str">
        <f>IFERROR(IF(VLOOKUP(C17510,'R. PUNTAJES'!$C$14:$R$213,'R. PUNTAJES'!$K$10,0)="","",VLOOKUP(C17510,'R. PUNTAJES'!$C$14:$R$213,'R. PUNTAJES'!$K$10,0)),"")</f>
        <v/>
      </c>
    </row>
    <row r="17613" spans="1:12" hidden="1" x14ac:dyDescent="0.3">
      <c r="A17613" s="1" t="str">
        <f>+A17510</f>
        <v>NO</v>
      </c>
      <c r="E17613" s="108"/>
      <c r="F17613" s="109" t="str">
        <f>+$F$113</f>
        <v>APOYO A LA INDUSTRIA NACIONAL</v>
      </c>
      <c r="G17613" s="110"/>
      <c r="H17613" s="110"/>
      <c r="I17613" s="110"/>
      <c r="J17613" s="110"/>
      <c r="K17613" s="110"/>
      <c r="L17613" s="111"/>
    </row>
    <row r="17614" spans="1:12" ht="12.75" hidden="1" customHeight="1" x14ac:dyDescent="0.3">
      <c r="A17614" s="1" t="str">
        <f>+A17510</f>
        <v>NO</v>
      </c>
      <c r="E17614" s="96">
        <v>20</v>
      </c>
      <c r="F17614" s="307" t="str">
        <f>+$F$114</f>
        <v>Promoción de Servicios Nacionales o con Trato Nacional</v>
      </c>
      <c r="G17614" s="308"/>
      <c r="H17614" s="308"/>
      <c r="I17614" s="308"/>
      <c r="J17614" s="308"/>
      <c r="K17614" s="309"/>
      <c r="L17614" s="99" t="str">
        <f>IFERROR(IF(VLOOKUP(C17510,'R. PUNTAJES'!$C$14:$R$213,'R. PUNTAJES'!$L$10,0)="","",
IF(VLOOKUP(C17510,'R. PUNTAJES'!$C$14:$R$213,'R. PUNTAJES'!$L$10,0)=5,0,
VLOOKUP(C17510,'R. PUNTAJES'!$C$14:$R$213,'R. PUNTAJES'!$L$10,0))),"")</f>
        <v/>
      </c>
    </row>
    <row r="17615" spans="1:12" ht="12.75" hidden="1" customHeight="1" x14ac:dyDescent="0.3">
      <c r="A17615" s="1" t="str">
        <f>+A17510</f>
        <v>NO</v>
      </c>
      <c r="E17615" s="96">
        <v>5</v>
      </c>
      <c r="F17615" s="307" t="str">
        <f>+$F$115</f>
        <v>Incorporación de componente nacional en servicios extranjeros</v>
      </c>
      <c r="G17615" s="308"/>
      <c r="H17615" s="308"/>
      <c r="I17615" s="308"/>
      <c r="J17615" s="308"/>
      <c r="K17615" s="309"/>
      <c r="L17615" s="99" t="str">
        <f>IFERROR(IF(VLOOKUP(C17510,'R. PUNTAJES'!$C$14:$R$213,'R. PUNTAJES'!$L$10,0)="","",
IF(VLOOKUP(C17510,'R. PUNTAJES'!$C$14:$R$213,'R. PUNTAJES'!$L$10,0)=20,0,
VLOOKUP(C17510,'R. PUNTAJES'!$C$14:$R$213,'R. PUNTAJES'!$L$10,0))),"")</f>
        <v/>
      </c>
    </row>
    <row r="17616" spans="1:12" hidden="1" x14ac:dyDescent="0.3">
      <c r="A17616" s="1" t="str">
        <f>+A17510</f>
        <v>NO</v>
      </c>
      <c r="E17616" s="112"/>
      <c r="F17616" s="97" t="str">
        <f>+$F$116</f>
        <v>VINCULACIÓN DE PERSONAS CON DISCAPACIDAD</v>
      </c>
      <c r="G17616" s="24"/>
      <c r="H17616" s="24"/>
      <c r="I17616" s="24"/>
      <c r="J17616" s="24"/>
      <c r="K17616" s="24"/>
      <c r="L17616" s="98"/>
    </row>
    <row r="17617" spans="1:16" ht="12.75" hidden="1" customHeight="1" x14ac:dyDescent="0.3">
      <c r="A17617" s="1" t="str">
        <f>+A17510</f>
        <v>NO</v>
      </c>
      <c r="E17617" s="96">
        <v>1</v>
      </c>
      <c r="F17617" s="307" t="str">
        <f>+$F$117</f>
        <v xml:space="preserve">Trabajadores vinculados a la planta de personal </v>
      </c>
      <c r="G17617" s="308"/>
      <c r="H17617" s="308"/>
      <c r="I17617" s="308"/>
      <c r="J17617" s="308"/>
      <c r="K17617" s="309"/>
      <c r="L17617" s="99" t="str">
        <f>IFERROR(IF(VLOOKUP(C17510,'R. PUNTAJES'!$C$14:$R$213,'R. PUNTAJES'!$M$10,0)="","",VLOOKUP(C17510,'R. PUNTAJES'!$C$14:$R$213,'R. PUNTAJES'!$M$10,0)),"")</f>
        <v/>
      </c>
    </row>
    <row r="17618" spans="1:16" hidden="1" x14ac:dyDescent="0.3">
      <c r="A17618" s="1" t="str">
        <f>+A17510</f>
        <v>NO</v>
      </c>
      <c r="E17618" s="112"/>
      <c r="F17618" s="97" t="str">
        <f>+$F$118</f>
        <v>EMPRENDIMIENTOS Y EMPRESAS DE MUJERES</v>
      </c>
      <c r="G17618" s="24"/>
      <c r="H17618" s="24"/>
      <c r="I17618" s="24"/>
      <c r="J17618" s="24"/>
      <c r="K17618" s="24"/>
      <c r="L17618" s="98"/>
    </row>
    <row r="17619" spans="1:16" ht="13" hidden="1" customHeight="1" x14ac:dyDescent="0.3">
      <c r="A17619" s="1" t="str">
        <f>+A17510</f>
        <v>NO</v>
      </c>
      <c r="E17619" s="96">
        <v>0.25</v>
      </c>
      <c r="F17619" s="307" t="str">
        <f>+$F$119</f>
        <v>Emprendimientos y empresas de mujeres</v>
      </c>
      <c r="G17619" s="308"/>
      <c r="H17619" s="308"/>
      <c r="I17619" s="308"/>
      <c r="J17619" s="308"/>
      <c r="K17619" s="309"/>
      <c r="L17619" s="113" t="str">
        <f>IFERROR(IF(VLOOKUP(C17510,'R. PUNTAJES'!$C$14:$R$213,'R. PUNTAJES'!$N$10,0)="","",VLOOKUP(C17510,'R. PUNTAJES'!$C$14:$R$213,'R. PUNTAJES'!$N$10,0)),"")</f>
        <v/>
      </c>
    </row>
    <row r="17620" spans="1:16" hidden="1" x14ac:dyDescent="0.3">
      <c r="A17620" s="18" t="str">
        <f>+A17621</f>
        <v>NO</v>
      </c>
      <c r="B17620" s="18"/>
      <c r="E17620" s="112"/>
      <c r="F17620" s="97" t="str">
        <f>+$F$120</f>
        <v>MIPYME</v>
      </c>
      <c r="G17620" s="24"/>
      <c r="H17620" s="24"/>
      <c r="I17620" s="24"/>
      <c r="J17620" s="24"/>
      <c r="K17620" s="24"/>
      <c r="L17620" s="98"/>
    </row>
    <row r="17621" spans="1:16" hidden="1" x14ac:dyDescent="0.3">
      <c r="A17621" s="18" t="str">
        <f>+IF(E17621=0,"NO",1)</f>
        <v>NO</v>
      </c>
      <c r="B17621" s="18"/>
      <c r="E17621" s="96">
        <v>0</v>
      </c>
      <c r="F17621" s="307" t="str">
        <f>+$F$121</f>
        <v>Mipyme</v>
      </c>
      <c r="G17621" s="308"/>
      <c r="H17621" s="308"/>
      <c r="I17621" s="308"/>
      <c r="J17621" s="308"/>
      <c r="K17621" s="309"/>
      <c r="L17621" s="113" t="str">
        <f>IFERROR(IF(VLOOKUP(C17510,'R. PUNTAJES'!$C$14:$R$213,'R. PUNTAJES'!$O$10,0)="","",VLOOKUP(C17510,'R. PUNTAJES'!$C$14:$R$213,'R. PUNTAJES'!$O$10,0)),"")</f>
        <v/>
      </c>
    </row>
    <row r="17622" spans="1:16" hidden="1" x14ac:dyDescent="0.3">
      <c r="A17622" s="1" t="str">
        <f>+A17510</f>
        <v>NO</v>
      </c>
      <c r="E17622" s="112"/>
      <c r="F17622" s="97" t="str">
        <f>+$F$122</f>
        <v>EXPERIENCIA DEL PROPONENTE</v>
      </c>
      <c r="G17622" s="24"/>
      <c r="H17622" s="24"/>
      <c r="I17622" s="24"/>
      <c r="J17622" s="24"/>
      <c r="K17622" s="24"/>
      <c r="L17622" s="98"/>
    </row>
    <row r="17623" spans="1:16" hidden="1" x14ac:dyDescent="0.3">
      <c r="A17623" s="1" t="str">
        <f>+A17510</f>
        <v>NO</v>
      </c>
      <c r="E17623" s="96">
        <v>59.5</v>
      </c>
      <c r="F17623" s="307" t="str">
        <f>+$F$123</f>
        <v>mediana con valor absoluto</v>
      </c>
      <c r="G17623" s="308"/>
      <c r="H17623" s="308"/>
      <c r="I17623" s="308"/>
      <c r="J17623" s="308"/>
      <c r="K17623" s="309"/>
      <c r="L17623" s="113" t="str">
        <f>IFERROR(IF(VLOOKUP(C17510,'R. PUNTAJES'!$C$14:$R$213,'R. PUNTAJES'!$R$10,0)="","",VLOOKUP(C17510,'R. PUNTAJES'!$C$14:$R$213,'R. PUNTAJES'!$R$10,0)),"")</f>
        <v/>
      </c>
    </row>
    <row r="17624" spans="1:16" hidden="1" x14ac:dyDescent="0.3">
      <c r="A17624" s="1" t="str">
        <f>+A17510</f>
        <v>NO</v>
      </c>
      <c r="E17624" s="112"/>
      <c r="F17624" s="97" t="str">
        <f>+$F$124</f>
        <v>MULTAS</v>
      </c>
      <c r="G17624" s="24"/>
      <c r="H17624" s="24"/>
      <c r="I17624" s="24"/>
      <c r="J17624" s="24"/>
      <c r="K17624" s="24"/>
      <c r="L17624" s="98"/>
    </row>
    <row r="17625" spans="1:16" ht="12.75" hidden="1" customHeight="1" x14ac:dyDescent="0.3">
      <c r="A17625" s="1" t="str">
        <f>+A17510</f>
        <v>NO</v>
      </c>
      <c r="E17625" s="96">
        <v>-2</v>
      </c>
      <c r="F17625" s="307" t="str">
        <f>+$F$125</f>
        <v>Una o más multas o cláusulas penales durante el último año</v>
      </c>
      <c r="G17625" s="310"/>
      <c r="H17625" s="310"/>
      <c r="I17625" s="310"/>
      <c r="J17625" s="310"/>
      <c r="K17625" s="311"/>
      <c r="L17625" s="99" t="str">
        <f>IFERROR(IF(VLOOKUP(C17510,'R. PUNTAJES'!$C$14:$R$213,'R. PUNTAJES'!$Q$10,0)="","",VLOOKUP(C17510,'R. PUNTAJES'!$C$14:$R$213,'R. PUNTAJES'!$Q$10,0)),"")</f>
        <v/>
      </c>
    </row>
    <row r="17626" spans="1:16" hidden="1" x14ac:dyDescent="0.3">
      <c r="A17626" s="1" t="str">
        <f>+A17510</f>
        <v>NO</v>
      </c>
      <c r="E17626" s="112"/>
      <c r="F17626" s="97" t="str">
        <f>+$F$126</f>
        <v>OBRAS INCONCLUSAS</v>
      </c>
      <c r="G17626" s="24"/>
      <c r="H17626" s="24"/>
      <c r="I17626" s="24"/>
      <c r="J17626" s="24"/>
      <c r="K17626" s="24"/>
      <c r="L17626" s="98"/>
    </row>
    <row r="17627" spans="1:16" hidden="1" x14ac:dyDescent="0.3">
      <c r="A17627" s="1" t="str">
        <f>+A17510</f>
        <v>NO</v>
      </c>
      <c r="E17627" s="96">
        <v>-1</v>
      </c>
      <c r="F17627" s="301" t="str">
        <f>+$F$127</f>
        <v>Anotación vigente de obra civil inconclusa</v>
      </c>
      <c r="G17627" s="302"/>
      <c r="H17627" s="302"/>
      <c r="I17627" s="302"/>
      <c r="J17627" s="302"/>
      <c r="K17627" s="303"/>
      <c r="L17627" s="99" t="str">
        <f>IFERROR(IF(VLOOKUP(C17510,'R. PUNTAJES'!$C$14:$R$213,'R. PUNTAJES'!$P$10,0)="","",VLOOKUP(C17510,'R. PUNTAJES'!$C$14:$R$213,'R. PUNTAJES'!$P$10,0)),"")</f>
        <v/>
      </c>
    </row>
    <row r="17628" spans="1:16" ht="7.5" hidden="1" customHeight="1" x14ac:dyDescent="0.3">
      <c r="A17628" s="1" t="str">
        <f>+A17510</f>
        <v>NO</v>
      </c>
      <c r="E17628" s="114"/>
      <c r="F17628" s="45"/>
      <c r="G17628" s="45"/>
      <c r="H17628" s="45"/>
      <c r="I17628" s="45"/>
      <c r="J17628" s="45"/>
      <c r="K17628" s="45"/>
      <c r="L17628" s="48"/>
    </row>
    <row r="17629" spans="1:16" hidden="1" x14ac:dyDescent="0.3">
      <c r="A17629" s="1" t="str">
        <f>+A17510</f>
        <v>NO</v>
      </c>
      <c r="E17629" s="115" t="str">
        <f>+$E$129</f>
        <v>PUNTAJE TOTAL</v>
      </c>
      <c r="F17629" s="116"/>
      <c r="G17629" s="116"/>
      <c r="H17629" s="116"/>
      <c r="I17629" s="116"/>
      <c r="J17629" s="116"/>
      <c r="K17629" s="117"/>
      <c r="L17629" s="118">
        <f>IFERROR(IF(VLOOKUP(C17510,'R. PUNTAJES'!$C$14:$R$213,'R. PUNTAJES'!$H$10,0)="RECHAZO","",SUM(L17609:L17627)),"")</f>
        <v>0</v>
      </c>
    </row>
    <row r="17630" spans="1:16" hidden="1" x14ac:dyDescent="0.3">
      <c r="A17630" s="1" t="str">
        <f>+A17510</f>
        <v>NO</v>
      </c>
      <c r="E17630" s="304" t="str">
        <f>+$E$130</f>
        <v>OBSERVACIONES RESPECTO A PUNTAJES</v>
      </c>
      <c r="F17630" s="305"/>
      <c r="G17630" s="305"/>
      <c r="H17630" s="305"/>
      <c r="I17630" s="305"/>
      <c r="J17630" s="305"/>
      <c r="K17630" s="305"/>
      <c r="L17630" s="305"/>
    </row>
    <row r="17631" spans="1:16" ht="12" hidden="1" customHeight="1" x14ac:dyDescent="0.3">
      <c r="A17631" s="1" t="str">
        <f>+A17510</f>
        <v>NO</v>
      </c>
      <c r="E17631" s="306" t="s">
        <v>124</v>
      </c>
      <c r="F17631" s="305"/>
      <c r="G17631" s="305"/>
      <c r="H17631" s="305"/>
      <c r="I17631" s="305"/>
      <c r="J17631" s="305"/>
      <c r="K17631" s="305"/>
      <c r="L17631" s="305"/>
      <c r="N17631" s="119"/>
      <c r="O17631" s="119"/>
      <c r="P17631" s="120"/>
    </row>
    <row r="17632" spans="1:16" ht="3" hidden="1" customHeight="1" x14ac:dyDescent="0.3">
      <c r="A17632" s="1" t="str">
        <f>+A17511</f>
        <v>NO</v>
      </c>
      <c r="E17632" s="121"/>
      <c r="F17632" s="122"/>
      <c r="G17632" s="122"/>
      <c r="H17632" s="122"/>
      <c r="I17632" s="122"/>
      <c r="J17632" s="122"/>
      <c r="K17632" s="122"/>
      <c r="L17632" s="123"/>
    </row>
    <row r="17633" spans="1:12" hidden="1" x14ac:dyDescent="0.3">
      <c r="A17633" s="1" t="str">
        <f>+IF(OR(C17635=""),"NO",1)</f>
        <v>NO</v>
      </c>
      <c r="E17633" s="346"/>
      <c r="F17633" s="347"/>
      <c r="G17633" s="347"/>
      <c r="H17633" s="347"/>
      <c r="I17633" s="347"/>
      <c r="J17633" s="347"/>
      <c r="K17633" s="347"/>
      <c r="L17633" s="347"/>
    </row>
    <row r="17634" spans="1:12" ht="4.5" hidden="1" customHeight="1" x14ac:dyDescent="0.3">
      <c r="A17634" s="1" t="str">
        <f>+A17635</f>
        <v>NO</v>
      </c>
      <c r="E17634" s="15"/>
      <c r="F17634" s="16"/>
      <c r="G17634" s="16"/>
      <c r="H17634" s="16"/>
      <c r="I17634" s="16"/>
      <c r="J17634" s="16"/>
      <c r="K17634" s="16"/>
      <c r="L17634" s="17"/>
    </row>
    <row r="17635" spans="1:12" ht="15.75" hidden="1" customHeight="1" x14ac:dyDescent="0.3">
      <c r="A17635" s="1" t="str">
        <f>+IF(OR(C17635=""),"NO",1)</f>
        <v>NO</v>
      </c>
      <c r="B17635" s="1">
        <f>1+MAX($B$1:B17634)</f>
        <v>142</v>
      </c>
      <c r="C17635" s="18" t="s">
        <v>124</v>
      </c>
      <c r="E17635" s="19" t="s">
        <v>124</v>
      </c>
      <c r="F17635" s="20"/>
      <c r="G17635" s="20"/>
      <c r="H17635" s="20"/>
      <c r="I17635" s="21"/>
      <c r="J17635" s="20"/>
      <c r="K17635" s="21"/>
      <c r="L17635" s="22"/>
    </row>
    <row r="17636" spans="1:12" hidden="1" x14ac:dyDescent="0.3">
      <c r="A17636" s="1" t="str">
        <f>A17635</f>
        <v>NO</v>
      </c>
      <c r="E17636" s="23" t="str">
        <f>+$E$11</f>
        <v>Integrantes</v>
      </c>
      <c r="F17636" s="24"/>
      <c r="G17636" s="24"/>
      <c r="H17636" s="24"/>
      <c r="I17636" s="24"/>
      <c r="J17636" s="24"/>
      <c r="K17636" s="25" t="str">
        <f>+$K$11</f>
        <v>Nit</v>
      </c>
      <c r="L17636" s="26" t="str">
        <f>+$L$11</f>
        <v>Part.</v>
      </c>
    </row>
    <row r="17637" spans="1:12" hidden="1" x14ac:dyDescent="0.3">
      <c r="A17637" s="1" t="str">
        <f>+A17636</f>
        <v>NO</v>
      </c>
      <c r="C17637" s="1" t="s">
        <v>124</v>
      </c>
      <c r="E17637" s="27" t="s">
        <v>124</v>
      </c>
      <c r="F17637" s="28"/>
      <c r="G17637" s="28"/>
      <c r="H17637" s="28"/>
      <c r="I17637" s="28"/>
      <c r="J17637" s="28"/>
      <c r="K17637" s="29" t="s">
        <v>124</v>
      </c>
      <c r="L17637" s="30" t="s">
        <v>124</v>
      </c>
    </row>
    <row r="17638" spans="1:12" hidden="1" x14ac:dyDescent="0.3">
      <c r="A17638" s="18" t="str">
        <f>+IF(OR(C17638=""),"NO",1)</f>
        <v>NO</v>
      </c>
      <c r="B17638" s="18"/>
      <c r="C17638" s="1" t="s">
        <v>124</v>
      </c>
      <c r="E17638" s="31" t="s">
        <v>124</v>
      </c>
      <c r="F17638" s="32"/>
      <c r="G17638" s="32"/>
      <c r="H17638" s="32"/>
      <c r="I17638" s="32"/>
      <c r="J17638" s="32"/>
      <c r="K17638" s="33" t="s">
        <v>124</v>
      </c>
      <c r="L17638" s="34" t="s">
        <v>124</v>
      </c>
    </row>
    <row r="17639" spans="1:12" hidden="1" x14ac:dyDescent="0.3">
      <c r="A17639" s="18" t="str">
        <f>+IF(OR(C17639=""),"NO",1)</f>
        <v>NO</v>
      </c>
      <c r="B17639" s="18"/>
      <c r="C17639" s="1" t="s">
        <v>124</v>
      </c>
      <c r="E17639" s="31" t="s">
        <v>124</v>
      </c>
      <c r="F17639" s="32"/>
      <c r="G17639" s="32"/>
      <c r="H17639" s="32"/>
      <c r="I17639" s="32"/>
      <c r="J17639" s="32"/>
      <c r="K17639" s="33" t="s">
        <v>124</v>
      </c>
      <c r="L17639" s="34" t="s">
        <v>124</v>
      </c>
    </row>
    <row r="17640" spans="1:12" hidden="1" x14ac:dyDescent="0.3">
      <c r="A17640" s="18" t="str">
        <f>+IF(OR(C17640=""),"NO",1)</f>
        <v>NO</v>
      </c>
      <c r="B17640" s="18"/>
      <c r="C17640" s="1" t="s">
        <v>124</v>
      </c>
      <c r="E17640" s="31" t="s">
        <v>13</v>
      </c>
      <c r="F17640" s="32"/>
      <c r="G17640" s="32"/>
      <c r="H17640" s="32"/>
      <c r="I17640" s="32"/>
      <c r="J17640" s="32"/>
      <c r="K17640" s="33"/>
      <c r="L17640" s="34"/>
    </row>
    <row r="17641" spans="1:12" hidden="1" x14ac:dyDescent="0.3">
      <c r="A17641" s="18" t="str">
        <f>+IF(OR(C17641=""),"NO",1)</f>
        <v>NO</v>
      </c>
      <c r="B17641" s="18"/>
      <c r="C17641" s="1" t="s">
        <v>124</v>
      </c>
      <c r="E17641" s="31" t="s">
        <v>13</v>
      </c>
      <c r="F17641" s="32"/>
      <c r="G17641" s="32"/>
      <c r="H17641" s="32"/>
      <c r="I17641" s="32"/>
      <c r="J17641" s="32"/>
      <c r="K17641" s="33"/>
      <c r="L17641" s="34"/>
    </row>
    <row r="17642" spans="1:12" hidden="1" x14ac:dyDescent="0.3">
      <c r="A17642" s="18" t="str">
        <f>+IF(OR(C17642=""),"NO",1)</f>
        <v>NO</v>
      </c>
      <c r="B17642" s="18"/>
      <c r="C17642" s="1" t="s">
        <v>124</v>
      </c>
      <c r="E17642" s="35" t="s">
        <v>13</v>
      </c>
      <c r="F17642" s="36"/>
      <c r="G17642" s="36"/>
      <c r="H17642" s="36"/>
      <c r="I17642" s="36"/>
      <c r="J17642" s="36"/>
      <c r="K17642" s="37"/>
      <c r="L17642" s="38"/>
    </row>
    <row r="17643" spans="1:12" ht="5.15" hidden="1" customHeight="1" x14ac:dyDescent="0.3">
      <c r="A17643" s="1" t="str">
        <f>+A17635</f>
        <v>NO</v>
      </c>
      <c r="E17643" s="39"/>
      <c r="F17643" s="39"/>
      <c r="G17643" s="39"/>
      <c r="H17643" s="39"/>
      <c r="I17643" s="39"/>
      <c r="J17643" s="39"/>
      <c r="K17643" s="39"/>
      <c r="L17643" s="39"/>
    </row>
    <row r="17644" spans="1:12" ht="15.75" hidden="1" customHeight="1" x14ac:dyDescent="0.3">
      <c r="A17644" s="1" t="str">
        <f>+A17635</f>
        <v>NO</v>
      </c>
      <c r="E17644" s="40" t="str">
        <f>+$E$19</f>
        <v>RESULTADO DE EVALUACIÓN TÉCNICA</v>
      </c>
      <c r="F17644" s="41"/>
      <c r="G17644" s="41"/>
      <c r="H17644" s="41"/>
      <c r="I17644" s="41"/>
      <c r="J17644" s="41"/>
      <c r="K17644" s="41"/>
      <c r="L17644" s="42"/>
    </row>
    <row r="17645" spans="1:12" hidden="1" x14ac:dyDescent="0.3">
      <c r="A17645" s="1" t="str">
        <f>+A17635</f>
        <v>NO</v>
      </c>
      <c r="E17645" s="43"/>
      <c r="F17645" s="44" t="str">
        <f>+$F$20</f>
        <v>Experiencia</v>
      </c>
      <c r="G17645" s="45"/>
      <c r="H17645" s="45"/>
      <c r="I17645" s="45"/>
      <c r="J17645" s="45"/>
      <c r="K17645" s="46"/>
      <c r="L17645" s="47" t="s">
        <v>124</v>
      </c>
    </row>
    <row r="17646" spans="1:12" hidden="1" x14ac:dyDescent="0.3">
      <c r="A17646" s="1" t="str">
        <f>+A17635</f>
        <v>NO</v>
      </c>
      <c r="E17646" s="348" t="str">
        <f>+$E$21</f>
        <v>OBSERVACIONES RESPECTO A LA EVALUACIÓN DE EXPERIENCIA</v>
      </c>
      <c r="F17646" s="308"/>
      <c r="G17646" s="308"/>
      <c r="H17646" s="308"/>
      <c r="I17646" s="308"/>
      <c r="J17646" s="308"/>
      <c r="K17646" s="308"/>
      <c r="L17646" s="349"/>
    </row>
    <row r="17647" spans="1:12" hidden="1" x14ac:dyDescent="0.3">
      <c r="A17647" s="1" t="str">
        <f>+A17635</f>
        <v>NO</v>
      </c>
      <c r="E17647" s="350" t="s">
        <v>124</v>
      </c>
      <c r="F17647" s="351"/>
      <c r="G17647" s="351"/>
      <c r="H17647" s="351"/>
      <c r="I17647" s="351"/>
      <c r="J17647" s="351"/>
      <c r="K17647" s="351"/>
      <c r="L17647" s="352"/>
    </row>
    <row r="17648" spans="1:12" ht="5.15" hidden="1" customHeight="1" x14ac:dyDescent="0.3">
      <c r="A17648" s="1" t="str">
        <f>+A17635</f>
        <v>NO</v>
      </c>
      <c r="E17648" s="39"/>
      <c r="F17648" s="39"/>
      <c r="G17648" s="39"/>
      <c r="H17648" s="39"/>
      <c r="I17648" s="39"/>
      <c r="J17648" s="39"/>
      <c r="K17648" s="39"/>
      <c r="L17648" s="39"/>
    </row>
    <row r="17649" spans="1:12" ht="12.75" hidden="1" customHeight="1" x14ac:dyDescent="0.3">
      <c r="A17649" s="1" t="str">
        <f>+A17635</f>
        <v>NO</v>
      </c>
      <c r="E17649" s="40" t="str">
        <f>+$E$24</f>
        <v>EXPERIENCIA HABILITANTE: CONTRATOS PRESENTADOS</v>
      </c>
      <c r="F17649" s="41"/>
      <c r="G17649" s="41"/>
      <c r="H17649" s="41"/>
      <c r="I17649" s="41"/>
      <c r="J17649" s="41"/>
      <c r="K17649" s="41"/>
      <c r="L17649" s="42"/>
    </row>
    <row r="17650" spans="1:12" ht="8.5" hidden="1" customHeight="1" x14ac:dyDescent="0.3">
      <c r="A17650" s="1" t="str">
        <f>+A17635</f>
        <v>NO</v>
      </c>
      <c r="E17650" s="49"/>
      <c r="F17650" s="50"/>
      <c r="G17650" s="51"/>
      <c r="H17650" s="51"/>
      <c r="I17650" s="51"/>
      <c r="J17650" s="51"/>
      <c r="K17650" s="51"/>
      <c r="L17650" s="52"/>
    </row>
    <row r="17651" spans="1:12" hidden="1" x14ac:dyDescent="0.3">
      <c r="A17651" s="18" t="str">
        <f>+IF(OR(C17651=""),"NO",1)</f>
        <v>NO</v>
      </c>
      <c r="B17651" s="18"/>
      <c r="C17651" s="1" t="s">
        <v>124</v>
      </c>
      <c r="E17651" s="329">
        <v>1</v>
      </c>
      <c r="F17651" s="53" t="str">
        <f>+$F$26</f>
        <v>OBJETO</v>
      </c>
      <c r="G17651" s="332" t="s">
        <v>124</v>
      </c>
      <c r="H17651" s="333"/>
      <c r="I17651" s="333"/>
      <c r="J17651" s="333"/>
      <c r="K17651" s="333"/>
      <c r="L17651" s="334"/>
    </row>
    <row r="17652" spans="1:12" hidden="1" x14ac:dyDescent="0.3">
      <c r="A17652" s="18" t="str">
        <f>+IF(OR(C17651=""),"NO",1)</f>
        <v>NO</v>
      </c>
      <c r="B17652" s="18"/>
      <c r="E17652" s="330"/>
      <c r="F17652" s="54" t="str">
        <f>+$F$27</f>
        <v>CONTRATANTE</v>
      </c>
      <c r="G17652" s="335" t="s">
        <v>124</v>
      </c>
      <c r="H17652" s="310"/>
      <c r="I17652" s="310"/>
      <c r="J17652" s="310"/>
      <c r="K17652" s="310"/>
      <c r="L17652" s="336"/>
    </row>
    <row r="17653" spans="1:12" hidden="1" x14ac:dyDescent="0.3">
      <c r="A17653" s="18" t="str">
        <f>+IF(OR(C17651=""),"NO",1)</f>
        <v>NO</v>
      </c>
      <c r="B17653" s="18"/>
      <c r="E17653" s="330"/>
      <c r="F17653" s="54" t="str">
        <f>+$F$28</f>
        <v>APORTANTE</v>
      </c>
      <c r="G17653" s="337" t="s">
        <v>124</v>
      </c>
      <c r="H17653" s="338"/>
      <c r="I17653" s="338"/>
      <c r="J17653" s="338"/>
      <c r="K17653" s="338"/>
      <c r="L17653" s="339"/>
    </row>
    <row r="17654" spans="1:12" hidden="1" x14ac:dyDescent="0.3">
      <c r="A17654" s="18" t="str">
        <f>+IF(OR(C17651=""),"NO",1)</f>
        <v>NO</v>
      </c>
      <c r="B17654" s="18"/>
      <c r="E17654" s="330"/>
      <c r="F17654" s="54" t="str">
        <f>+$F$29</f>
        <v>VALOR /SMMLV)</v>
      </c>
      <c r="G17654" s="55" t="s">
        <v>124</v>
      </c>
      <c r="H17654" s="56" t="str">
        <f>+$H$29</f>
        <v>% PART..</v>
      </c>
      <c r="I17654" s="57" t="s">
        <v>124</v>
      </c>
      <c r="J17654" s="58" t="str">
        <f>+$J$29</f>
        <v>VALOR ACREDITADO</v>
      </c>
      <c r="K17654" s="59"/>
      <c r="L17654" s="47" t="s">
        <v>124</v>
      </c>
    </row>
    <row r="17655" spans="1:12" hidden="1" x14ac:dyDescent="0.3">
      <c r="A17655" s="18" t="str">
        <f>+IF(OR(C17651=""),"NO",1)</f>
        <v>NO</v>
      </c>
      <c r="B17655" s="18"/>
      <c r="E17655" s="330"/>
      <c r="F17655" s="60" t="str">
        <f>+$F$30</f>
        <v>EXPERIENCIA APORTADA</v>
      </c>
      <c r="G17655" s="340" t="s">
        <v>124</v>
      </c>
      <c r="H17655" s="341"/>
      <c r="I17655" s="341"/>
      <c r="J17655" s="341"/>
      <c r="K17655" s="341"/>
      <c r="L17655" s="342"/>
    </row>
    <row r="17656" spans="1:12" hidden="1" x14ac:dyDescent="0.3">
      <c r="A17656" s="18" t="str">
        <f>+IF(OR(C17651=""),"NO",1)</f>
        <v>NO</v>
      </c>
      <c r="B17656" s="18"/>
      <c r="E17656" s="331"/>
      <c r="F17656" s="62" t="str">
        <f>+$F$31</f>
        <v>OBSERVACIÓN</v>
      </c>
      <c r="G17656" s="343" t="s">
        <v>124</v>
      </c>
      <c r="H17656" s="344"/>
      <c r="I17656" s="344"/>
      <c r="J17656" s="344"/>
      <c r="K17656" s="344"/>
      <c r="L17656" s="345"/>
    </row>
    <row r="17657" spans="1:12" ht="8.5" hidden="1" customHeight="1" x14ac:dyDescent="0.3">
      <c r="A17657" s="18" t="str">
        <f>+IF(OR(C17651=""),"NO",1)</f>
        <v>NO</v>
      </c>
      <c r="B17657" s="18"/>
      <c r="E17657" s="49"/>
      <c r="F17657" s="50"/>
      <c r="G17657" s="51"/>
      <c r="H17657" s="51"/>
      <c r="I17657" s="51"/>
      <c r="J17657" s="51"/>
      <c r="K17657" s="51"/>
      <c r="L17657" s="52"/>
    </row>
    <row r="17658" spans="1:12" hidden="1" x14ac:dyDescent="0.3">
      <c r="A17658" s="18" t="str">
        <f t="shared" ref="A17658" si="5922">+IF(OR(C17658=""),"NO",1)</f>
        <v>NO</v>
      </c>
      <c r="B17658" s="18"/>
      <c r="C17658" s="1" t="s">
        <v>124</v>
      </c>
      <c r="E17658" s="329">
        <v>2</v>
      </c>
      <c r="F17658" s="53" t="str">
        <f>+$F$26</f>
        <v>OBJETO</v>
      </c>
      <c r="G17658" s="332" t="s">
        <v>124</v>
      </c>
      <c r="H17658" s="333"/>
      <c r="I17658" s="333"/>
      <c r="J17658" s="333"/>
      <c r="K17658" s="333"/>
      <c r="L17658" s="334"/>
    </row>
    <row r="17659" spans="1:12" hidden="1" x14ac:dyDescent="0.3">
      <c r="A17659" s="18" t="str">
        <f t="shared" ref="A17659" si="5923">+IF(OR(C17658=""),"NO",1)</f>
        <v>NO</v>
      </c>
      <c r="B17659" s="18"/>
      <c r="E17659" s="330"/>
      <c r="F17659" s="54" t="str">
        <f>+$F$27</f>
        <v>CONTRATANTE</v>
      </c>
      <c r="G17659" s="335" t="s">
        <v>124</v>
      </c>
      <c r="H17659" s="310"/>
      <c r="I17659" s="310"/>
      <c r="J17659" s="310"/>
      <c r="K17659" s="310"/>
      <c r="L17659" s="336"/>
    </row>
    <row r="17660" spans="1:12" hidden="1" x14ac:dyDescent="0.3">
      <c r="A17660" s="18" t="str">
        <f t="shared" ref="A17660" si="5924">+IF(OR(C17658=""),"NO",1)</f>
        <v>NO</v>
      </c>
      <c r="B17660" s="18"/>
      <c r="E17660" s="330"/>
      <c r="F17660" s="54" t="str">
        <f>+$F$28</f>
        <v>APORTANTE</v>
      </c>
      <c r="G17660" s="337" t="s">
        <v>124</v>
      </c>
      <c r="H17660" s="338"/>
      <c r="I17660" s="338"/>
      <c r="J17660" s="338"/>
      <c r="K17660" s="338"/>
      <c r="L17660" s="339"/>
    </row>
    <row r="17661" spans="1:12" hidden="1" x14ac:dyDescent="0.3">
      <c r="A17661" s="18" t="str">
        <f t="shared" ref="A17661" si="5925">+IF(OR(C17658=""),"NO",1)</f>
        <v>NO</v>
      </c>
      <c r="B17661" s="18"/>
      <c r="E17661" s="330"/>
      <c r="F17661" s="54" t="str">
        <f>+$F$29</f>
        <v>VALOR /SMMLV)</v>
      </c>
      <c r="G17661" s="55" t="s">
        <v>124</v>
      </c>
      <c r="H17661" s="56" t="str">
        <f>+$H$29</f>
        <v>% PART..</v>
      </c>
      <c r="I17661" s="57" t="s">
        <v>124</v>
      </c>
      <c r="J17661" s="58" t="str">
        <f>+$J$29</f>
        <v>VALOR ACREDITADO</v>
      </c>
      <c r="K17661" s="59"/>
      <c r="L17661" s="47" t="s">
        <v>124</v>
      </c>
    </row>
    <row r="17662" spans="1:12" hidden="1" x14ac:dyDescent="0.3">
      <c r="A17662" s="18" t="str">
        <f t="shared" ref="A17662" si="5926">+IF(OR(C17658=""),"NO",1)</f>
        <v>NO</v>
      </c>
      <c r="B17662" s="18"/>
      <c r="E17662" s="330"/>
      <c r="F17662" s="60" t="str">
        <f>+$F$30</f>
        <v>EXPERIENCIA APORTADA</v>
      </c>
      <c r="G17662" s="340" t="s">
        <v>124</v>
      </c>
      <c r="H17662" s="341"/>
      <c r="I17662" s="341"/>
      <c r="J17662" s="341"/>
      <c r="K17662" s="341"/>
      <c r="L17662" s="342"/>
    </row>
    <row r="17663" spans="1:12" hidden="1" x14ac:dyDescent="0.3">
      <c r="A17663" s="18" t="str">
        <f t="shared" ref="A17663" si="5927">+IF(OR(C17658=""),"NO",1)</f>
        <v>NO</v>
      </c>
      <c r="B17663" s="18"/>
      <c r="E17663" s="331"/>
      <c r="F17663" s="62" t="str">
        <f>+$F$31</f>
        <v>OBSERVACIÓN</v>
      </c>
      <c r="G17663" s="343" t="s">
        <v>124</v>
      </c>
      <c r="H17663" s="344"/>
      <c r="I17663" s="344"/>
      <c r="J17663" s="344"/>
      <c r="K17663" s="344"/>
      <c r="L17663" s="345"/>
    </row>
    <row r="17664" spans="1:12" ht="8.5" hidden="1" customHeight="1" x14ac:dyDescent="0.3">
      <c r="A17664" s="18" t="str">
        <f t="shared" ref="A17664" si="5928">+IF(OR(C17658=""),"NO",1)</f>
        <v>NO</v>
      </c>
      <c r="B17664" s="18"/>
      <c r="E17664" s="49"/>
      <c r="F17664" s="50"/>
      <c r="G17664" s="51"/>
      <c r="H17664" s="51"/>
      <c r="I17664" s="51"/>
      <c r="J17664" s="51"/>
      <c r="K17664" s="51"/>
      <c r="L17664" s="52"/>
    </row>
    <row r="17665" spans="1:12" hidden="1" x14ac:dyDescent="0.3">
      <c r="A17665" s="18" t="str">
        <f t="shared" ref="A17665" si="5929">+IF(OR(C17665=""),"NO",1)</f>
        <v>NO</v>
      </c>
      <c r="B17665" s="18"/>
      <c r="C17665" s="1" t="s">
        <v>124</v>
      </c>
      <c r="E17665" s="329">
        <v>3</v>
      </c>
      <c r="F17665" s="53" t="str">
        <f>+$F$26</f>
        <v>OBJETO</v>
      </c>
      <c r="G17665" s="332" t="s">
        <v>124</v>
      </c>
      <c r="H17665" s="333"/>
      <c r="I17665" s="333"/>
      <c r="J17665" s="333"/>
      <c r="K17665" s="333"/>
      <c r="L17665" s="334"/>
    </row>
    <row r="17666" spans="1:12" hidden="1" x14ac:dyDescent="0.3">
      <c r="A17666" s="18" t="str">
        <f t="shared" ref="A17666" si="5930">+IF(OR(C17665=""),"NO",1)</f>
        <v>NO</v>
      </c>
      <c r="B17666" s="18"/>
      <c r="E17666" s="330"/>
      <c r="F17666" s="54" t="str">
        <f>+$F$27</f>
        <v>CONTRATANTE</v>
      </c>
      <c r="G17666" s="335" t="s">
        <v>124</v>
      </c>
      <c r="H17666" s="310"/>
      <c r="I17666" s="310"/>
      <c r="J17666" s="310"/>
      <c r="K17666" s="310"/>
      <c r="L17666" s="336"/>
    </row>
    <row r="17667" spans="1:12" hidden="1" x14ac:dyDescent="0.3">
      <c r="A17667" s="18" t="str">
        <f t="shared" ref="A17667" si="5931">+IF(OR(C17665=""),"NO",1)</f>
        <v>NO</v>
      </c>
      <c r="B17667" s="18"/>
      <c r="E17667" s="330"/>
      <c r="F17667" s="54" t="str">
        <f>+$F$28</f>
        <v>APORTANTE</v>
      </c>
      <c r="G17667" s="337" t="s">
        <v>124</v>
      </c>
      <c r="H17667" s="338"/>
      <c r="I17667" s="338"/>
      <c r="J17667" s="338"/>
      <c r="K17667" s="338"/>
      <c r="L17667" s="339"/>
    </row>
    <row r="17668" spans="1:12" hidden="1" x14ac:dyDescent="0.3">
      <c r="A17668" s="18" t="str">
        <f t="shared" ref="A17668" si="5932">+IF(OR(C17665=""),"NO",1)</f>
        <v>NO</v>
      </c>
      <c r="B17668" s="18"/>
      <c r="E17668" s="330"/>
      <c r="F17668" s="54" t="str">
        <f>+$F$29</f>
        <v>VALOR /SMMLV)</v>
      </c>
      <c r="G17668" s="55" t="s">
        <v>124</v>
      </c>
      <c r="H17668" s="56" t="str">
        <f>+$H$29</f>
        <v>% PART..</v>
      </c>
      <c r="I17668" s="57" t="s">
        <v>124</v>
      </c>
      <c r="J17668" s="58" t="str">
        <f>+$J$29</f>
        <v>VALOR ACREDITADO</v>
      </c>
      <c r="K17668" s="59"/>
      <c r="L17668" s="47" t="s">
        <v>124</v>
      </c>
    </row>
    <row r="17669" spans="1:12" hidden="1" x14ac:dyDescent="0.3">
      <c r="A17669" s="18" t="str">
        <f t="shared" ref="A17669" si="5933">+IF(OR(C17665=""),"NO",1)</f>
        <v>NO</v>
      </c>
      <c r="B17669" s="18"/>
      <c r="E17669" s="330"/>
      <c r="F17669" s="60" t="str">
        <f>+$F$30</f>
        <v>EXPERIENCIA APORTADA</v>
      </c>
      <c r="G17669" s="340" t="s">
        <v>124</v>
      </c>
      <c r="H17669" s="341"/>
      <c r="I17669" s="341"/>
      <c r="J17669" s="341"/>
      <c r="K17669" s="341"/>
      <c r="L17669" s="342"/>
    </row>
    <row r="17670" spans="1:12" hidden="1" x14ac:dyDescent="0.3">
      <c r="A17670" s="18" t="str">
        <f t="shared" ref="A17670" si="5934">+IF(OR(C17665=""),"NO",1)</f>
        <v>NO</v>
      </c>
      <c r="B17670" s="18"/>
      <c r="E17670" s="331"/>
      <c r="F17670" s="62" t="str">
        <f>+$F$31</f>
        <v>OBSERVACIÓN</v>
      </c>
      <c r="G17670" s="343" t="s">
        <v>124</v>
      </c>
      <c r="H17670" s="344"/>
      <c r="I17670" s="344"/>
      <c r="J17670" s="344"/>
      <c r="K17670" s="344"/>
      <c r="L17670" s="345"/>
    </row>
    <row r="17671" spans="1:12" ht="8.5" hidden="1" customHeight="1" x14ac:dyDescent="0.3">
      <c r="A17671" s="18" t="str">
        <f t="shared" ref="A17671" si="5935">+IF(OR(C17665=""),"NO",1)</f>
        <v>NO</v>
      </c>
      <c r="B17671" s="18"/>
      <c r="E17671" s="49"/>
      <c r="F17671" s="50"/>
      <c r="G17671" s="51"/>
      <c r="H17671" s="51"/>
      <c r="I17671" s="51"/>
      <c r="J17671" s="51"/>
      <c r="K17671" s="51"/>
      <c r="L17671" s="52"/>
    </row>
    <row r="17672" spans="1:12" hidden="1" x14ac:dyDescent="0.3">
      <c r="A17672" s="18" t="str">
        <f t="shared" ref="A17672" si="5936">+IF(OR(C17672=""),"NO",1)</f>
        <v>NO</v>
      </c>
      <c r="B17672" s="18"/>
      <c r="C17672" s="1" t="s">
        <v>124</v>
      </c>
      <c r="E17672" s="329">
        <v>4</v>
      </c>
      <c r="F17672" s="53" t="str">
        <f>+$F$26</f>
        <v>OBJETO</v>
      </c>
      <c r="G17672" s="332" t="s">
        <v>124</v>
      </c>
      <c r="H17672" s="333"/>
      <c r="I17672" s="333"/>
      <c r="J17672" s="333"/>
      <c r="K17672" s="333"/>
      <c r="L17672" s="334"/>
    </row>
    <row r="17673" spans="1:12" hidden="1" x14ac:dyDescent="0.3">
      <c r="A17673" s="18" t="str">
        <f t="shared" ref="A17673" si="5937">+IF(OR(C17672=""),"NO",1)</f>
        <v>NO</v>
      </c>
      <c r="B17673" s="18"/>
      <c r="E17673" s="330"/>
      <c r="F17673" s="54" t="str">
        <f>+$F$27</f>
        <v>CONTRATANTE</v>
      </c>
      <c r="G17673" s="335" t="s">
        <v>124</v>
      </c>
      <c r="H17673" s="310"/>
      <c r="I17673" s="310"/>
      <c r="J17673" s="310"/>
      <c r="K17673" s="310"/>
      <c r="L17673" s="336"/>
    </row>
    <row r="17674" spans="1:12" hidden="1" x14ac:dyDescent="0.3">
      <c r="A17674" s="18" t="str">
        <f t="shared" ref="A17674" si="5938">+IF(OR(C17672=""),"NO",1)</f>
        <v>NO</v>
      </c>
      <c r="B17674" s="18"/>
      <c r="E17674" s="330"/>
      <c r="F17674" s="54" t="str">
        <f>+$F$28</f>
        <v>APORTANTE</v>
      </c>
      <c r="G17674" s="337" t="s">
        <v>124</v>
      </c>
      <c r="H17674" s="338"/>
      <c r="I17674" s="338"/>
      <c r="J17674" s="338"/>
      <c r="K17674" s="338"/>
      <c r="L17674" s="339"/>
    </row>
    <row r="17675" spans="1:12" hidden="1" x14ac:dyDescent="0.3">
      <c r="A17675" s="18" t="str">
        <f t="shared" ref="A17675" si="5939">+IF(OR(C17672=""),"NO",1)</f>
        <v>NO</v>
      </c>
      <c r="B17675" s="18"/>
      <c r="E17675" s="330"/>
      <c r="F17675" s="54" t="str">
        <f>+$F$29</f>
        <v>VALOR /SMMLV)</v>
      </c>
      <c r="G17675" s="55" t="s">
        <v>124</v>
      </c>
      <c r="H17675" s="56" t="str">
        <f>+$H$29</f>
        <v>% PART..</v>
      </c>
      <c r="I17675" s="57" t="s">
        <v>124</v>
      </c>
      <c r="J17675" s="58" t="str">
        <f>+$J$29</f>
        <v>VALOR ACREDITADO</v>
      </c>
      <c r="K17675" s="59"/>
      <c r="L17675" s="47" t="s">
        <v>124</v>
      </c>
    </row>
    <row r="17676" spans="1:12" hidden="1" x14ac:dyDescent="0.3">
      <c r="A17676" s="18" t="str">
        <f t="shared" ref="A17676" si="5940">+IF(OR(C17672=""),"NO",1)</f>
        <v>NO</v>
      </c>
      <c r="B17676" s="18"/>
      <c r="E17676" s="330"/>
      <c r="F17676" s="60" t="str">
        <f>+$F$30</f>
        <v>EXPERIENCIA APORTADA</v>
      </c>
      <c r="G17676" s="340" t="s">
        <v>124</v>
      </c>
      <c r="H17676" s="341"/>
      <c r="I17676" s="341"/>
      <c r="J17676" s="341"/>
      <c r="K17676" s="341"/>
      <c r="L17676" s="342"/>
    </row>
    <row r="17677" spans="1:12" hidden="1" x14ac:dyDescent="0.3">
      <c r="A17677" s="18" t="str">
        <f t="shared" ref="A17677" si="5941">+IF(OR(C17672=""),"NO",1)</f>
        <v>NO</v>
      </c>
      <c r="B17677" s="18"/>
      <c r="E17677" s="331"/>
      <c r="F17677" s="62" t="str">
        <f>+$F$31</f>
        <v>OBSERVACIÓN</v>
      </c>
      <c r="G17677" s="343" t="s">
        <v>124</v>
      </c>
      <c r="H17677" s="344"/>
      <c r="I17677" s="344"/>
      <c r="J17677" s="344"/>
      <c r="K17677" s="344"/>
      <c r="L17677" s="345"/>
    </row>
    <row r="17678" spans="1:12" ht="8.5" hidden="1" customHeight="1" x14ac:dyDescent="0.3">
      <c r="A17678" s="18" t="str">
        <f t="shared" ref="A17678" si="5942">+IF(OR(C17672=""),"NO",1)</f>
        <v>NO</v>
      </c>
      <c r="B17678" s="18"/>
      <c r="E17678" s="49"/>
      <c r="F17678" s="50"/>
      <c r="G17678" s="51"/>
      <c r="H17678" s="51"/>
      <c r="I17678" s="51"/>
      <c r="J17678" s="51"/>
      <c r="K17678" s="51"/>
      <c r="L17678" s="52"/>
    </row>
    <row r="17679" spans="1:12" hidden="1" x14ac:dyDescent="0.3">
      <c r="A17679" s="18" t="str">
        <f t="shared" ref="A17679" si="5943">+IF(OR(C17679=""),"NO",1)</f>
        <v>NO</v>
      </c>
      <c r="B17679" s="18"/>
      <c r="C17679" s="1" t="s">
        <v>124</v>
      </c>
      <c r="E17679" s="329">
        <v>5</v>
      </c>
      <c r="F17679" s="53" t="str">
        <f>+$F$26</f>
        <v>OBJETO</v>
      </c>
      <c r="G17679" s="332" t="s">
        <v>124</v>
      </c>
      <c r="H17679" s="333"/>
      <c r="I17679" s="333"/>
      <c r="J17679" s="333"/>
      <c r="K17679" s="333"/>
      <c r="L17679" s="334"/>
    </row>
    <row r="17680" spans="1:12" hidden="1" x14ac:dyDescent="0.3">
      <c r="A17680" s="18" t="str">
        <f t="shared" ref="A17680" si="5944">+IF(OR(C17679=""),"NO",1)</f>
        <v>NO</v>
      </c>
      <c r="B17680" s="18"/>
      <c r="E17680" s="330"/>
      <c r="F17680" s="54" t="str">
        <f>+$F$27</f>
        <v>CONTRATANTE</v>
      </c>
      <c r="G17680" s="335" t="s">
        <v>124</v>
      </c>
      <c r="H17680" s="310"/>
      <c r="I17680" s="310"/>
      <c r="J17680" s="310"/>
      <c r="K17680" s="310"/>
      <c r="L17680" s="336"/>
    </row>
    <row r="17681" spans="1:12" hidden="1" x14ac:dyDescent="0.3">
      <c r="A17681" s="18" t="str">
        <f t="shared" ref="A17681" si="5945">+IF(OR(C17679=""),"NO",1)</f>
        <v>NO</v>
      </c>
      <c r="B17681" s="18"/>
      <c r="E17681" s="330"/>
      <c r="F17681" s="54" t="str">
        <f>+$F$28</f>
        <v>APORTANTE</v>
      </c>
      <c r="G17681" s="337" t="s">
        <v>124</v>
      </c>
      <c r="H17681" s="338"/>
      <c r="I17681" s="338"/>
      <c r="J17681" s="338"/>
      <c r="K17681" s="338"/>
      <c r="L17681" s="339"/>
    </row>
    <row r="17682" spans="1:12" hidden="1" x14ac:dyDescent="0.3">
      <c r="A17682" s="18" t="str">
        <f t="shared" ref="A17682" si="5946">+IF(OR(C17679=""),"NO",1)</f>
        <v>NO</v>
      </c>
      <c r="B17682" s="18"/>
      <c r="E17682" s="330"/>
      <c r="F17682" s="54" t="str">
        <f>+$F$29</f>
        <v>VALOR /SMMLV)</v>
      </c>
      <c r="G17682" s="55" t="s">
        <v>124</v>
      </c>
      <c r="H17682" s="56" t="str">
        <f>+$H$29</f>
        <v>% PART..</v>
      </c>
      <c r="I17682" s="57" t="s">
        <v>124</v>
      </c>
      <c r="J17682" s="58" t="str">
        <f>+$J$29</f>
        <v>VALOR ACREDITADO</v>
      </c>
      <c r="K17682" s="59"/>
      <c r="L17682" s="47" t="s">
        <v>124</v>
      </c>
    </row>
    <row r="17683" spans="1:12" hidden="1" x14ac:dyDescent="0.3">
      <c r="A17683" s="18" t="str">
        <f t="shared" ref="A17683" si="5947">+IF(OR(C17679=""),"NO",1)</f>
        <v>NO</v>
      </c>
      <c r="B17683" s="18"/>
      <c r="E17683" s="330"/>
      <c r="F17683" s="60" t="str">
        <f>+$F$30</f>
        <v>EXPERIENCIA APORTADA</v>
      </c>
      <c r="G17683" s="340" t="s">
        <v>124</v>
      </c>
      <c r="H17683" s="341"/>
      <c r="I17683" s="341"/>
      <c r="J17683" s="341"/>
      <c r="K17683" s="341"/>
      <c r="L17683" s="342"/>
    </row>
    <row r="17684" spans="1:12" hidden="1" x14ac:dyDescent="0.3">
      <c r="A17684" s="18" t="str">
        <f t="shared" ref="A17684" si="5948">+IF(OR(C17679=""),"NO",1)</f>
        <v>NO</v>
      </c>
      <c r="B17684" s="18"/>
      <c r="E17684" s="331"/>
      <c r="F17684" s="62" t="str">
        <f>+$F$31</f>
        <v>OBSERVACIÓN</v>
      </c>
      <c r="G17684" s="343" t="s">
        <v>124</v>
      </c>
      <c r="H17684" s="344"/>
      <c r="I17684" s="344"/>
      <c r="J17684" s="344"/>
      <c r="K17684" s="344"/>
      <c r="L17684" s="345"/>
    </row>
    <row r="17685" spans="1:12" ht="8.5" hidden="1" customHeight="1" x14ac:dyDescent="0.3">
      <c r="A17685" s="18" t="str">
        <f t="shared" ref="A17685" si="5949">+IF(OR(C17679=""),"NO",1)</f>
        <v>NO</v>
      </c>
      <c r="B17685" s="18"/>
      <c r="E17685" s="49"/>
      <c r="F17685" s="50"/>
      <c r="G17685" s="51"/>
      <c r="H17685" s="51"/>
      <c r="I17685" s="51"/>
      <c r="J17685" s="51"/>
      <c r="K17685" s="51"/>
      <c r="L17685" s="52"/>
    </row>
    <row r="17686" spans="1:12" hidden="1" x14ac:dyDescent="0.3">
      <c r="A17686" s="18" t="str">
        <f t="shared" ref="A17686" si="5950">+IF(OR(C17686=""),"NO",1)</f>
        <v>NO</v>
      </c>
      <c r="B17686" s="18"/>
      <c r="C17686" s="1" t="s">
        <v>124</v>
      </c>
      <c r="E17686" s="329">
        <v>6</v>
      </c>
      <c r="F17686" s="53" t="str">
        <f>+$F$26</f>
        <v>OBJETO</v>
      </c>
      <c r="G17686" s="332" t="s">
        <v>124</v>
      </c>
      <c r="H17686" s="333"/>
      <c r="I17686" s="333"/>
      <c r="J17686" s="333"/>
      <c r="K17686" s="333"/>
      <c r="L17686" s="334"/>
    </row>
    <row r="17687" spans="1:12" hidden="1" x14ac:dyDescent="0.3">
      <c r="A17687" s="18" t="str">
        <f t="shared" ref="A17687" si="5951">+IF(OR(C17686=""),"NO",1)</f>
        <v>NO</v>
      </c>
      <c r="B17687" s="18"/>
      <c r="E17687" s="330"/>
      <c r="F17687" s="54" t="str">
        <f>+$F$27</f>
        <v>CONTRATANTE</v>
      </c>
      <c r="G17687" s="335" t="s">
        <v>124</v>
      </c>
      <c r="H17687" s="310"/>
      <c r="I17687" s="310"/>
      <c r="J17687" s="310"/>
      <c r="K17687" s="310"/>
      <c r="L17687" s="336"/>
    </row>
    <row r="17688" spans="1:12" hidden="1" x14ac:dyDescent="0.3">
      <c r="A17688" s="18" t="str">
        <f t="shared" ref="A17688" si="5952">+IF(OR(C17686=""),"NO",1)</f>
        <v>NO</v>
      </c>
      <c r="B17688" s="18"/>
      <c r="E17688" s="330"/>
      <c r="F17688" s="54" t="str">
        <f>+$F$28</f>
        <v>APORTANTE</v>
      </c>
      <c r="G17688" s="337" t="s">
        <v>124</v>
      </c>
      <c r="H17688" s="338"/>
      <c r="I17688" s="338"/>
      <c r="J17688" s="338"/>
      <c r="K17688" s="338"/>
      <c r="L17688" s="339"/>
    </row>
    <row r="17689" spans="1:12" hidden="1" x14ac:dyDescent="0.3">
      <c r="A17689" s="18" t="str">
        <f t="shared" ref="A17689" si="5953">+IF(OR(C17686=""),"NO",1)</f>
        <v>NO</v>
      </c>
      <c r="B17689" s="18"/>
      <c r="E17689" s="330"/>
      <c r="F17689" s="54" t="str">
        <f>+$F$29</f>
        <v>VALOR /SMMLV)</v>
      </c>
      <c r="G17689" s="55" t="s">
        <v>124</v>
      </c>
      <c r="H17689" s="56" t="str">
        <f>+$H$29</f>
        <v>% PART..</v>
      </c>
      <c r="I17689" s="57" t="s">
        <v>124</v>
      </c>
      <c r="J17689" s="58" t="str">
        <f>+$J$29</f>
        <v>VALOR ACREDITADO</v>
      </c>
      <c r="K17689" s="59"/>
      <c r="L17689" s="47" t="s">
        <v>124</v>
      </c>
    </row>
    <row r="17690" spans="1:12" hidden="1" x14ac:dyDescent="0.3">
      <c r="A17690" s="18" t="str">
        <f t="shared" ref="A17690" si="5954">+IF(OR(C17686=""),"NO",1)</f>
        <v>NO</v>
      </c>
      <c r="B17690" s="18"/>
      <c r="E17690" s="330"/>
      <c r="F17690" s="60" t="str">
        <f>+$F$30</f>
        <v>EXPERIENCIA APORTADA</v>
      </c>
      <c r="G17690" s="340" t="s">
        <v>124</v>
      </c>
      <c r="H17690" s="341"/>
      <c r="I17690" s="341"/>
      <c r="J17690" s="341"/>
      <c r="K17690" s="341"/>
      <c r="L17690" s="342"/>
    </row>
    <row r="17691" spans="1:12" hidden="1" x14ac:dyDescent="0.3">
      <c r="A17691" s="18" t="str">
        <f t="shared" ref="A17691" si="5955">+IF(OR(C17686=""),"NO",1)</f>
        <v>NO</v>
      </c>
      <c r="B17691" s="18"/>
      <c r="E17691" s="331"/>
      <c r="F17691" s="62" t="str">
        <f>+$F$31</f>
        <v>OBSERVACIÓN</v>
      </c>
      <c r="G17691" s="343" t="s">
        <v>124</v>
      </c>
      <c r="H17691" s="344"/>
      <c r="I17691" s="344"/>
      <c r="J17691" s="344"/>
      <c r="K17691" s="344"/>
      <c r="L17691" s="345"/>
    </row>
    <row r="17692" spans="1:12" ht="8.5" hidden="1" customHeight="1" x14ac:dyDescent="0.3">
      <c r="A17692" s="18" t="str">
        <f t="shared" ref="A17692" si="5956">+IF(OR(C17686=""),"NO",1)</f>
        <v>NO</v>
      </c>
      <c r="B17692" s="18"/>
      <c r="E17692" s="49"/>
      <c r="F17692" s="50"/>
      <c r="G17692" s="51"/>
      <c r="H17692" s="51"/>
      <c r="I17692" s="51"/>
      <c r="J17692" s="51"/>
      <c r="K17692" s="51"/>
      <c r="L17692" s="52"/>
    </row>
    <row r="17693" spans="1:12" hidden="1" x14ac:dyDescent="0.3">
      <c r="A17693" s="18" t="str">
        <f t="shared" ref="A17693" si="5957">+IF(OR(C17693=""),"NO",1)</f>
        <v>NO</v>
      </c>
      <c r="B17693" s="18"/>
      <c r="C17693" s="1" t="s">
        <v>124</v>
      </c>
      <c r="E17693" s="329">
        <v>7</v>
      </c>
      <c r="F17693" s="53" t="str">
        <f>+$F$26</f>
        <v>OBJETO</v>
      </c>
      <c r="G17693" s="332" t="s">
        <v>124</v>
      </c>
      <c r="H17693" s="333"/>
      <c r="I17693" s="333"/>
      <c r="J17693" s="333"/>
      <c r="K17693" s="333"/>
      <c r="L17693" s="334"/>
    </row>
    <row r="17694" spans="1:12" hidden="1" x14ac:dyDescent="0.3">
      <c r="A17694" s="18" t="str">
        <f t="shared" ref="A17694" si="5958">+IF(OR(C17693=""),"NO",1)</f>
        <v>NO</v>
      </c>
      <c r="B17694" s="18"/>
      <c r="E17694" s="330"/>
      <c r="F17694" s="54" t="str">
        <f>+$F$27</f>
        <v>CONTRATANTE</v>
      </c>
      <c r="G17694" s="335" t="s">
        <v>124</v>
      </c>
      <c r="H17694" s="310"/>
      <c r="I17694" s="310"/>
      <c r="J17694" s="310"/>
      <c r="K17694" s="310"/>
      <c r="L17694" s="336"/>
    </row>
    <row r="17695" spans="1:12" hidden="1" x14ac:dyDescent="0.3">
      <c r="A17695" s="18" t="str">
        <f t="shared" ref="A17695" si="5959">+IF(OR(C17693=""),"NO",1)</f>
        <v>NO</v>
      </c>
      <c r="B17695" s="18"/>
      <c r="E17695" s="330"/>
      <c r="F17695" s="54" t="str">
        <f>+$F$28</f>
        <v>APORTANTE</v>
      </c>
      <c r="G17695" s="337" t="s">
        <v>124</v>
      </c>
      <c r="H17695" s="338"/>
      <c r="I17695" s="338"/>
      <c r="J17695" s="338"/>
      <c r="K17695" s="338"/>
      <c r="L17695" s="339"/>
    </row>
    <row r="17696" spans="1:12" hidden="1" x14ac:dyDescent="0.3">
      <c r="A17696" s="18" t="str">
        <f t="shared" ref="A17696" si="5960">+IF(OR(C17693=""),"NO",1)</f>
        <v>NO</v>
      </c>
      <c r="B17696" s="18"/>
      <c r="E17696" s="330"/>
      <c r="F17696" s="54" t="str">
        <f>+$F$29</f>
        <v>VALOR /SMMLV)</v>
      </c>
      <c r="G17696" s="55" t="s">
        <v>124</v>
      </c>
      <c r="H17696" s="56" t="str">
        <f>+$H$29</f>
        <v>% PART..</v>
      </c>
      <c r="I17696" s="57" t="s">
        <v>124</v>
      </c>
      <c r="J17696" s="58" t="str">
        <f>+$J$29</f>
        <v>VALOR ACREDITADO</v>
      </c>
      <c r="K17696" s="59"/>
      <c r="L17696" s="47" t="s">
        <v>124</v>
      </c>
    </row>
    <row r="17697" spans="1:12" hidden="1" x14ac:dyDescent="0.3">
      <c r="A17697" s="18" t="str">
        <f t="shared" ref="A17697" si="5961">+IF(OR(C17693=""),"NO",1)</f>
        <v>NO</v>
      </c>
      <c r="B17697" s="18"/>
      <c r="E17697" s="330"/>
      <c r="F17697" s="60" t="str">
        <f>+$F$30</f>
        <v>EXPERIENCIA APORTADA</v>
      </c>
      <c r="G17697" s="340" t="s">
        <v>124</v>
      </c>
      <c r="H17697" s="341"/>
      <c r="I17697" s="341"/>
      <c r="J17697" s="341"/>
      <c r="K17697" s="341"/>
      <c r="L17697" s="342"/>
    </row>
    <row r="17698" spans="1:12" hidden="1" x14ac:dyDescent="0.3">
      <c r="A17698" s="18" t="str">
        <f t="shared" ref="A17698" si="5962">+IF(OR(C17693=""),"NO",1)</f>
        <v>NO</v>
      </c>
      <c r="B17698" s="18"/>
      <c r="E17698" s="331"/>
      <c r="F17698" s="62" t="str">
        <f>+$F$31</f>
        <v>OBSERVACIÓN</v>
      </c>
      <c r="G17698" s="343" t="s">
        <v>124</v>
      </c>
      <c r="H17698" s="344"/>
      <c r="I17698" s="344"/>
      <c r="J17698" s="344"/>
      <c r="K17698" s="344"/>
      <c r="L17698" s="345"/>
    </row>
    <row r="17699" spans="1:12" hidden="1" x14ac:dyDescent="0.3">
      <c r="A17699" s="18" t="str">
        <f t="shared" ref="A17699" si="5963">+IF(OR(C17693=""),"NO",1)</f>
        <v>NO</v>
      </c>
      <c r="B17699" s="18"/>
      <c r="E17699" s="49"/>
      <c r="F17699" s="50"/>
      <c r="G17699" s="51"/>
      <c r="H17699" s="51"/>
      <c r="I17699" s="51"/>
      <c r="J17699" s="51"/>
      <c r="K17699" s="51"/>
      <c r="L17699" s="52"/>
    </row>
    <row r="17700" spans="1:12" hidden="1" x14ac:dyDescent="0.3">
      <c r="A17700" s="1" t="str">
        <f>+A17635</f>
        <v>NO</v>
      </c>
      <c r="C17700" s="1" t="str">
        <f>"N"&amp;C17635</f>
        <v>N</v>
      </c>
      <c r="E17700" s="63"/>
      <c r="F17700" s="64" t="str">
        <f>+$F$75</f>
        <v>TOTAL DE CONTRATOS PRESENTADOS VÁLIDOS QUE CUMPLEN EXPERIENCIA ACREDITADA:</v>
      </c>
      <c r="G17700" s="65"/>
      <c r="H17700" s="65"/>
      <c r="I17700" s="65"/>
      <c r="J17700" s="66"/>
      <c r="K17700" s="65"/>
      <c r="L17700" s="67" t="s">
        <v>124</v>
      </c>
    </row>
    <row r="17701" spans="1:12" ht="6.65" hidden="1" customHeight="1" x14ac:dyDescent="0.3">
      <c r="A17701" s="1" t="str">
        <f>+A17635</f>
        <v>NO</v>
      </c>
      <c r="E17701" s="51"/>
      <c r="F17701" s="50"/>
      <c r="G17701" s="51"/>
      <c r="H17701" s="51"/>
      <c r="I17701" s="51"/>
      <c r="J17701" s="51"/>
      <c r="K17701" s="51"/>
      <c r="L17701" s="51"/>
    </row>
    <row r="17702" spans="1:12" hidden="1" x14ac:dyDescent="0.3">
      <c r="A17702" s="1" t="str">
        <f>+A17635</f>
        <v>NO</v>
      </c>
      <c r="E17702" s="63"/>
      <c r="F17702" s="63" t="str">
        <f>+$F$77</f>
        <v>ACREDITA SUMINISTRO E INSTALACIÓN DE MOBILIARIO POR LO MENOS EN UN (1) CONTRATO VÁLIDO</v>
      </c>
      <c r="G17702" s="65"/>
      <c r="H17702" s="65"/>
      <c r="I17702" s="65"/>
      <c r="J17702" s="66"/>
      <c r="K17702" s="65"/>
      <c r="L17702" s="68" t="s">
        <v>157</v>
      </c>
    </row>
    <row r="17703" spans="1:12" ht="5.15" hidden="1" customHeight="1" x14ac:dyDescent="0.3">
      <c r="A17703" s="1" t="str">
        <f>+A17635</f>
        <v>NO</v>
      </c>
      <c r="E17703" s="51"/>
      <c r="F17703" s="50"/>
      <c r="G17703" s="51"/>
      <c r="H17703" s="51"/>
      <c r="I17703" s="51"/>
      <c r="J17703" s="51"/>
      <c r="K17703" s="51"/>
      <c r="L17703" s="51"/>
    </row>
    <row r="17704" spans="1:12" ht="12.75" hidden="1" customHeight="1" x14ac:dyDescent="0.3">
      <c r="A17704" s="1" t="str">
        <f>+A17635</f>
        <v>NO</v>
      </c>
      <c r="E17704" s="69" t="str">
        <f>+$E$79</f>
        <v>EXPERIENCIA ESPECÍFICA NUMERAL 10.1.1 A</v>
      </c>
      <c r="F17704" s="70"/>
      <c r="G17704" s="70"/>
      <c r="H17704" s="70"/>
      <c r="I17704" s="70"/>
      <c r="J17704" s="70"/>
      <c r="K17704" s="70"/>
      <c r="L17704" s="71"/>
    </row>
    <row r="17705" spans="1:12" ht="26.5" hidden="1" customHeight="1" x14ac:dyDescent="0.3">
      <c r="A17705" s="1" t="str">
        <f>+A17635</f>
        <v>NO</v>
      </c>
      <c r="E17705" s="72"/>
      <c r="F17705" s="325" t="str">
        <f>+$F$80</f>
        <v>Por lo menos uno (1) de los contratos válidos aportados como experiencia general debe corresponder mínimo al 60% del presupuesto oficial del presente proceso de selección.  (SMMLV)</v>
      </c>
      <c r="G17705" s="326"/>
      <c r="H17705" s="326"/>
      <c r="I17705" s="326"/>
      <c r="J17705" s="326"/>
      <c r="K17705" s="73" t="s">
        <v>124</v>
      </c>
      <c r="L17705" s="74" t="s">
        <v>124</v>
      </c>
    </row>
    <row r="17706" spans="1:12" ht="23.5" hidden="1" customHeight="1" x14ac:dyDescent="0.3">
      <c r="A17706" s="1" t="str">
        <f>+A17635</f>
        <v>NO</v>
      </c>
      <c r="E17706" s="63"/>
      <c r="F17706" s="325" t="str">
        <f>+$F$81</f>
        <v xml:space="preserve">Deberá acreditarse en al menos uno (1) de los contratos válidos aportados como experiencia general una </v>
      </c>
      <c r="G17706" s="326"/>
      <c r="H17706" s="326"/>
      <c r="I17706" s="326"/>
      <c r="J17706" s="326"/>
      <c r="K17706" s="73" t="s">
        <v>124</v>
      </c>
      <c r="L17706" s="74" t="s">
        <v>124</v>
      </c>
    </row>
    <row r="17707" spans="1:12" ht="23.5" hidden="1" customHeight="1" x14ac:dyDescent="0.3">
      <c r="A17707" s="18" t="s">
        <v>30</v>
      </c>
      <c r="E17707" s="63"/>
      <c r="F17707" s="325" t="str">
        <f>+$F$82</f>
        <v xml:space="preserve">Deberá acreditarse en al menos uno (1) de los contratos válidos aportados interventoría a intervención de </v>
      </c>
      <c r="G17707" s="326"/>
      <c r="H17707" s="326"/>
      <c r="I17707" s="326"/>
      <c r="J17707" s="326"/>
      <c r="K17707" s="73">
        <f>+$K$82</f>
        <v>0</v>
      </c>
      <c r="L17707" s="74" t="s">
        <v>124</v>
      </c>
    </row>
    <row r="17708" spans="1:12" ht="36" hidden="1" customHeight="1" x14ac:dyDescent="0.3">
      <c r="A17708" s="18" t="s">
        <v>30</v>
      </c>
      <c r="E17708" s="63"/>
      <c r="F17708" s="325" t="str">
        <f>+$F$83</f>
        <v xml:space="preserve">Deberá acreditarse en al menos uno (1) de los contratos válidos aportados interventoría a intervención de </v>
      </c>
      <c r="G17708" s="326"/>
      <c r="H17708" s="326"/>
      <c r="I17708" s="326"/>
      <c r="J17708" s="326"/>
      <c r="K17708" s="75">
        <f>+$K$83</f>
        <v>0</v>
      </c>
      <c r="L17708" s="76" t="s">
        <v>124</v>
      </c>
    </row>
    <row r="17709" spans="1:12" hidden="1" x14ac:dyDescent="0.3">
      <c r="A17709" s="1" t="str">
        <f>+A17635</f>
        <v>NO</v>
      </c>
      <c r="E17709" s="51"/>
      <c r="F17709" s="50"/>
      <c r="G17709" s="51"/>
      <c r="H17709" s="51"/>
      <c r="I17709" s="51"/>
      <c r="J17709" s="51"/>
      <c r="K17709" s="51"/>
      <c r="L17709" s="51"/>
    </row>
    <row r="17710" spans="1:12" ht="12.75" hidden="1" customHeight="1" x14ac:dyDescent="0.3">
      <c r="A17710" s="1" t="str">
        <f>+A17635</f>
        <v>NO</v>
      </c>
      <c r="E17710" s="40" t="str">
        <f>+$E$85</f>
        <v>VALOR MÍNIMO A CERIFICAR % P.O EN SMMMLV. NUMERAL 3.9.1</v>
      </c>
      <c r="F17710" s="41"/>
      <c r="G17710" s="41"/>
      <c r="H17710" s="41"/>
      <c r="I17710" s="41"/>
      <c r="J17710" s="41"/>
      <c r="K17710" s="41"/>
      <c r="L17710" s="42"/>
    </row>
    <row r="17711" spans="1:12" hidden="1" x14ac:dyDescent="0.3">
      <c r="A17711" s="1" t="str">
        <f>+A17635</f>
        <v>NO</v>
      </c>
      <c r="C17711" s="1" t="str">
        <f>"M"&amp;C17635</f>
        <v>M</v>
      </c>
      <c r="E17711" s="77" t="str">
        <f>+$E$86</f>
        <v>100% P.O.</v>
      </c>
      <c r="F17711" s="78"/>
      <c r="G17711" s="61">
        <v>242.41716883554506</v>
      </c>
      <c r="H17711" s="124" t="str">
        <f>+$H$86</f>
        <v>TOTAL EJECUTADO DE CONTRATOS ACREDITADOS</v>
      </c>
      <c r="I17711" s="124"/>
      <c r="J17711" s="124"/>
      <c r="K17711" s="55" t="s">
        <v>124</v>
      </c>
      <c r="L17711" s="47" t="s">
        <v>124</v>
      </c>
    </row>
    <row r="17712" spans="1:12" hidden="1" x14ac:dyDescent="0.3">
      <c r="A17712" s="1" t="str">
        <f>+A17635</f>
        <v>NO</v>
      </c>
      <c r="E17712" s="39"/>
      <c r="F17712" s="39"/>
      <c r="G17712" s="39"/>
      <c r="H17712" s="39"/>
      <c r="I17712" s="39"/>
      <c r="J17712" s="39"/>
      <c r="K17712" s="39"/>
      <c r="L17712" s="39"/>
    </row>
    <row r="17713" spans="1:12" ht="12.75" hidden="1" customHeight="1" x14ac:dyDescent="0.3">
      <c r="A17713" s="18" t="s">
        <v>30</v>
      </c>
      <c r="B17713" s="18"/>
      <c r="E17713" s="40" t="str">
        <f>+$E$88</f>
        <v>CONSIDERACIONES PARA LA VALIDEZ DE LA EXPERIENCIA REQUERIDA: EXPERIENCIA PROPONENTES PLURALES NUMERAL 10.1.2 D</v>
      </c>
      <c r="F17713" s="41"/>
      <c r="G17713" s="41"/>
      <c r="H17713" s="41"/>
      <c r="I17713" s="41"/>
      <c r="J17713" s="41"/>
      <c r="K17713" s="41"/>
      <c r="L17713" s="42"/>
    </row>
    <row r="17714" spans="1:12" ht="28" hidden="1" customHeight="1" x14ac:dyDescent="0.3">
      <c r="A17714" s="18" t="s">
        <v>30</v>
      </c>
      <c r="B17714" s="18"/>
      <c r="C17714" s="1" t="str">
        <f>"O"&amp;C17635</f>
        <v>O</v>
      </c>
      <c r="E17714" s="80" t="str">
        <f>+$E$89</f>
        <v>i)</v>
      </c>
      <c r="F17714" s="327" t="str">
        <f>+$F$89</f>
        <v>Uno de los integrantes debe aportar como mínimo el cincuenta por ciento (50 %) de la experiencia solicitada</v>
      </c>
      <c r="G17714" s="328"/>
      <c r="H17714" s="328"/>
      <c r="I17714" s="328"/>
      <c r="J17714" s="328"/>
      <c r="K17714" s="73" t="s">
        <v>124</v>
      </c>
      <c r="L17714" s="47" t="s">
        <v>124</v>
      </c>
    </row>
    <row r="17715" spans="1:12" ht="28" hidden="1" customHeight="1" x14ac:dyDescent="0.3">
      <c r="A17715" s="18" t="s">
        <v>30</v>
      </c>
      <c r="B17715" s="18"/>
      <c r="C17715" s="1" t="str">
        <f>"O"&amp;C17635</f>
        <v>O</v>
      </c>
      <c r="E17715" s="80" t="str">
        <f>+$E$90</f>
        <v>ii)</v>
      </c>
      <c r="F17715" s="327" t="str">
        <f>+$F$90</f>
        <v>Todos los demás ntegrantes deben acreditar al menos el cinco por ciento (5 %) de la experiencia solicitada, solo uno (1) de los integrantes podrá no acreditar experiencia pero su porcentaje de participación  no podrá superar el diez por ciento (10 %)</v>
      </c>
      <c r="G17715" s="328"/>
      <c r="H17715" s="328"/>
      <c r="I17715" s="328"/>
      <c r="J17715" s="328"/>
      <c r="K17715" s="73" t="s">
        <v>124</v>
      </c>
      <c r="L17715" s="47" t="s">
        <v>124</v>
      </c>
    </row>
    <row r="17716" spans="1:12" hidden="1" x14ac:dyDescent="0.3">
      <c r="A17716" s="18" t="s">
        <v>30</v>
      </c>
      <c r="B17716" s="18"/>
      <c r="E17716" s="39"/>
      <c r="F17716" s="39"/>
      <c r="G17716" s="39"/>
      <c r="H17716" s="39"/>
      <c r="I17716" s="39"/>
      <c r="J17716" s="39"/>
      <c r="K17716" s="39"/>
      <c r="L17716" s="39"/>
    </row>
    <row r="17717" spans="1:12" ht="13" hidden="1" customHeight="1" x14ac:dyDescent="0.3">
      <c r="A17717" s="18" t="str">
        <f>+A17635</f>
        <v>NO</v>
      </c>
      <c r="B17717" s="18"/>
      <c r="E17717" s="69" t="str">
        <f>+$E$92</f>
        <v>VERIFICACIÓN Y ASIGNACIÓN DE PUNTAJE POR LA EXPERIENCIA DEL PROPONENTE</v>
      </c>
      <c r="F17717" s="70"/>
      <c r="G17717" s="70"/>
      <c r="H17717" s="70"/>
      <c r="I17717" s="70"/>
      <c r="J17717" s="70"/>
      <c r="K17717" s="70"/>
      <c r="L17717" s="71"/>
    </row>
    <row r="17718" spans="1:12" hidden="1" x14ac:dyDescent="0.3">
      <c r="A17718" s="18" t="str">
        <f>+A17635</f>
        <v>NO</v>
      </c>
      <c r="B17718" s="18"/>
      <c r="E17718" s="81"/>
      <c r="F17718" s="323" t="str">
        <f>+$F$93</f>
        <v>No. CONTRATOS QUE ACREDITAN LA EXPERIENCIA (NO OBJETO DE SUBSANACIÓN)</v>
      </c>
      <c r="G17718" s="324"/>
      <c r="H17718" s="324"/>
      <c r="I17718" s="324"/>
      <c r="J17718" s="324"/>
      <c r="K17718" s="82"/>
      <c r="L17718" s="83" t="s">
        <v>124</v>
      </c>
    </row>
    <row r="17719" spans="1:12" ht="13" hidden="1" customHeight="1" x14ac:dyDescent="0.3">
      <c r="A17719" s="18" t="str">
        <f>+A17635</f>
        <v>NO</v>
      </c>
      <c r="B17719" s="18"/>
      <c r="E17719" s="84"/>
      <c r="F17719" s="323" t="str">
        <f>+$F$94</f>
        <v>TOTAL EJECUTADO DE CONTRATOS ACREDITADOS PROPUESTA INICIAL</v>
      </c>
      <c r="G17719" s="324"/>
      <c r="H17719" s="324"/>
      <c r="I17719" s="324"/>
      <c r="J17719" s="324"/>
      <c r="K17719" s="85"/>
      <c r="L17719" s="86" t="s">
        <v>124</v>
      </c>
    </row>
    <row r="17720" spans="1:12" ht="13" hidden="1" customHeight="1" x14ac:dyDescent="0.3">
      <c r="A17720" s="18" t="str">
        <f>+A17635</f>
        <v>NO</v>
      </c>
      <c r="B17720" s="18"/>
      <c r="E17720" s="87"/>
      <c r="F17720" s="323" t="str">
        <f>+$F$95</f>
        <v>PROMEDIO VALOR ACREDITADO EN SMMLV</v>
      </c>
      <c r="G17720" s="324"/>
      <c r="H17720" s="324"/>
      <c r="I17720" s="324"/>
      <c r="J17720" s="324"/>
      <c r="K17720" s="66"/>
      <c r="L17720" s="88" t="s">
        <v>124</v>
      </c>
    </row>
    <row r="17721" spans="1:12" hidden="1" x14ac:dyDescent="0.3">
      <c r="A17721" s="18" t="str">
        <f>+A17635</f>
        <v>NO</v>
      </c>
      <c r="B17721" s="18"/>
      <c r="E17721" s="89"/>
      <c r="F17721" s="89"/>
      <c r="G17721" s="89"/>
      <c r="H17721" s="89"/>
      <c r="I17721" s="89"/>
      <c r="J17721" s="89"/>
      <c r="K17721" s="89"/>
      <c r="L17721" s="89"/>
    </row>
    <row r="17722" spans="1:12" ht="13" hidden="1" customHeight="1" x14ac:dyDescent="0.3">
      <c r="A17722" s="18" t="str">
        <f>+A17635</f>
        <v>NO</v>
      </c>
      <c r="B17722" s="18"/>
      <c r="E17722" s="69" t="str">
        <f>+$E$97</f>
        <v>3.9.2 EXIGENCIAS MÍNIMAS DE EXPERIENCIA Y FORMACIÓN ACADÉMICA DEL EQUIPO DE TRABAJO</v>
      </c>
      <c r="F17722" s="70"/>
      <c r="G17722" s="70"/>
      <c r="H17722" s="70"/>
      <c r="I17722" s="70"/>
      <c r="J17722" s="70"/>
      <c r="K17722" s="70"/>
      <c r="L17722" s="71"/>
    </row>
    <row r="17723" spans="1:12" hidden="1" x14ac:dyDescent="0.3">
      <c r="A17723" s="18" t="str">
        <f>+A17635</f>
        <v>NO</v>
      </c>
      <c r="B17723" s="18"/>
      <c r="E17723" s="90" t="str">
        <f>+$E$98</f>
        <v>Formulario 8</v>
      </c>
      <c r="F17723" s="315" t="s">
        <v>46</v>
      </c>
      <c r="G17723" s="316"/>
      <c r="H17723" s="317"/>
      <c r="I17723" s="318"/>
      <c r="J17723" s="318"/>
      <c r="K17723" s="318"/>
      <c r="L17723" s="319"/>
    </row>
    <row r="17724" spans="1:12" hidden="1" x14ac:dyDescent="0.3">
      <c r="A17724" s="18" t="str">
        <f>+A17635</f>
        <v>NO</v>
      </c>
      <c r="B17724" s="18"/>
      <c r="E17724" s="91" t="s">
        <v>124</v>
      </c>
      <c r="F17724" s="91" t="str">
        <f>+$F$99</f>
        <v>Director de Interventoría</v>
      </c>
      <c r="G17724" s="91" t="str">
        <f>+$G$99</f>
        <v>Residente de Interventoría</v>
      </c>
      <c r="H17724" s="320"/>
      <c r="I17724" s="321"/>
      <c r="J17724" s="321"/>
      <c r="K17724" s="321"/>
      <c r="L17724" s="322"/>
    </row>
    <row r="17725" spans="1:12" hidden="1" x14ac:dyDescent="0.3">
      <c r="A17725" s="18" t="str">
        <f>+A17635</f>
        <v>NO</v>
      </c>
      <c r="B17725" s="18"/>
      <c r="E17725" s="304" t="str">
        <f>+$E$100</f>
        <v>OBSERVACIONES RESPECTO REQUISITO HABILITANTE DEL PERSONAL CLAVE EVALUABLE</v>
      </c>
      <c r="F17725" s="305"/>
      <c r="G17725" s="305"/>
      <c r="H17725" s="305"/>
      <c r="I17725" s="305"/>
      <c r="J17725" s="305"/>
      <c r="K17725" s="305"/>
      <c r="L17725" s="305"/>
    </row>
    <row r="17726" spans="1:12" hidden="1" x14ac:dyDescent="0.3">
      <c r="A17726" s="18" t="str">
        <f>+A17635</f>
        <v>NO</v>
      </c>
      <c r="B17726" s="18"/>
      <c r="E17726" s="312" t="s">
        <v>124</v>
      </c>
      <c r="F17726" s="313"/>
      <c r="G17726" s="313"/>
      <c r="H17726" s="313"/>
      <c r="I17726" s="313"/>
      <c r="J17726" s="313"/>
      <c r="K17726" s="313"/>
      <c r="L17726" s="314"/>
    </row>
    <row r="17727" spans="1:12" hidden="1" x14ac:dyDescent="0.3">
      <c r="A17727" s="18" t="str">
        <f>+A17635</f>
        <v>NO</v>
      </c>
      <c r="B17727" s="18"/>
      <c r="E17727" s="89"/>
      <c r="F17727" s="89"/>
      <c r="G17727" s="89"/>
      <c r="H17727" s="89"/>
      <c r="I17727" s="89"/>
      <c r="J17727" s="89"/>
      <c r="K17727" s="89"/>
      <c r="L17727" s="89"/>
    </row>
    <row r="17728" spans="1:12" ht="13" hidden="1" customHeight="1" x14ac:dyDescent="0.3">
      <c r="A17728" s="18" t="str">
        <f>+A17635</f>
        <v>NO</v>
      </c>
      <c r="B17728" s="18"/>
      <c r="E17728" s="69" t="str">
        <f>+$E$103</f>
        <v>4.2 EQUIPO DE TRABAJO (Personal Clave Evaluable)</v>
      </c>
      <c r="F17728" s="70"/>
      <c r="G17728" s="70"/>
      <c r="H17728" s="70"/>
      <c r="I17728" s="70"/>
      <c r="J17728" s="70"/>
      <c r="K17728" s="70"/>
      <c r="L17728" s="71"/>
    </row>
    <row r="17729" spans="1:12" ht="23.25" hidden="1" customHeight="1" x14ac:dyDescent="0.3">
      <c r="A17729" s="18" t="str">
        <f>+A17635</f>
        <v>NO</v>
      </c>
      <c r="B17729" s="18"/>
      <c r="E17729" s="90" t="str">
        <f>+$E$104</f>
        <v>Formulario 9</v>
      </c>
      <c r="F17729" s="315" t="s">
        <v>46</v>
      </c>
      <c r="G17729" s="316"/>
      <c r="H17729" s="317"/>
      <c r="I17729" s="318"/>
      <c r="J17729" s="318"/>
      <c r="K17729" s="318"/>
      <c r="L17729" s="319"/>
    </row>
    <row r="17730" spans="1:12" hidden="1" x14ac:dyDescent="0.3">
      <c r="A17730" s="18" t="str">
        <f>+A17635</f>
        <v>NO</v>
      </c>
      <c r="B17730" s="18"/>
      <c r="E17730" s="91" t="s">
        <v>124</v>
      </c>
      <c r="F17730" s="91" t="str">
        <f>+$F$99</f>
        <v>Director de Interventoría</v>
      </c>
      <c r="G17730" s="91" t="str">
        <f>+$G$99</f>
        <v>Residente de Interventoría</v>
      </c>
      <c r="H17730" s="320"/>
      <c r="I17730" s="321"/>
      <c r="J17730" s="321"/>
      <c r="K17730" s="321"/>
      <c r="L17730" s="322"/>
    </row>
    <row r="17731" spans="1:12" hidden="1" x14ac:dyDescent="0.3">
      <c r="A17731" s="18" t="str">
        <f>+A17635</f>
        <v>NO</v>
      </c>
      <c r="B17731" s="18"/>
      <c r="E17731" s="89"/>
      <c r="F17731" s="89"/>
      <c r="G17731" s="89"/>
      <c r="H17731" s="89"/>
      <c r="I17731" s="89"/>
      <c r="J17731" s="89"/>
      <c r="K17731" s="89"/>
      <c r="L17731" s="89"/>
    </row>
    <row r="17732" spans="1:12" hidden="1" x14ac:dyDescent="0.3">
      <c r="A17732" s="1" t="str">
        <f>+A17635</f>
        <v>NO</v>
      </c>
      <c r="E17732" s="92" t="str">
        <f>+E17607</f>
        <v>CRITERIOS DE EVALUACIÓN Y PUNTAJE</v>
      </c>
      <c r="F17732" s="93"/>
      <c r="G17732" s="93"/>
      <c r="H17732" s="93"/>
      <c r="I17732" s="93"/>
      <c r="J17732" s="93"/>
      <c r="K17732" s="94"/>
      <c r="L17732" s="95" t="str">
        <f>+$L$107</f>
        <v>PUNTAJE OBTENIDO</v>
      </c>
    </row>
    <row r="17733" spans="1:12" hidden="1" x14ac:dyDescent="0.3">
      <c r="A17733" s="1" t="str">
        <f>+A17635</f>
        <v>NO</v>
      </c>
      <c r="E17733" s="96" t="str">
        <f>+$E$108</f>
        <v>VALOR</v>
      </c>
      <c r="F17733" s="97" t="str">
        <f>+$F$108</f>
        <v>EQUIPO DE TRABAJO (PERSONAL CLAVE EVALUABLE)</v>
      </c>
      <c r="G17733" s="24"/>
      <c r="H17733" s="24"/>
      <c r="I17733" s="24"/>
      <c r="J17733" s="24"/>
      <c r="K17733" s="24"/>
      <c r="L17733" s="98"/>
    </row>
    <row r="17734" spans="1:12" ht="12.75" hidden="1" customHeight="1" x14ac:dyDescent="0.3">
      <c r="A17734" s="1" t="str">
        <f>+A17635</f>
        <v>NO</v>
      </c>
      <c r="E17734" s="96">
        <f>+$E$109</f>
        <v>5</v>
      </c>
      <c r="F17734" s="307" t="str">
        <f>+$F$109</f>
        <v xml:space="preserve"> Experiencia Específica adicional</v>
      </c>
      <c r="G17734" s="308"/>
      <c r="H17734" s="308"/>
      <c r="I17734" s="308"/>
      <c r="J17734" s="308"/>
      <c r="K17734" s="309"/>
      <c r="L17734" s="99" t="str">
        <f>IFERROR(IF(VLOOKUP(C17635,'R. PUNTAJES'!$C$14:$R$213,'R. PUNTAJES'!$I$10,0)="","",VLOOKUP(C17635,'R. PUNTAJES'!$C$14:$R$213,'R. PUNTAJES'!$I$10,0)),"")</f>
        <v/>
      </c>
    </row>
    <row r="17735" spans="1:12" ht="12.75" hidden="1" customHeight="1" x14ac:dyDescent="0.3">
      <c r="A17735" s="1" t="str">
        <f>+A17635</f>
        <v>NO</v>
      </c>
      <c r="E17735" s="96">
        <f>+$E$110</f>
        <v>5</v>
      </c>
      <c r="F17735" s="307" t="str">
        <f>+$F$110</f>
        <v>Formación Académica adicional</v>
      </c>
      <c r="G17735" s="308"/>
      <c r="H17735" s="308"/>
      <c r="I17735" s="308"/>
      <c r="J17735" s="308"/>
      <c r="K17735" s="309"/>
      <c r="L17735" s="99" t="str">
        <f>IFERROR(IF(VLOOKUP(C17635,'R. PUNTAJES'!$C$14:$R$213,'R. PUNTAJES'!$J$10,0)="","",VLOOKUP(C17635,'R. PUNTAJES'!$C$14:$R$213,'R. PUNTAJES'!$J$10,0)),"")</f>
        <v/>
      </c>
    </row>
    <row r="17736" spans="1:12" hidden="1" x14ac:dyDescent="0.3">
      <c r="A17736" s="18" t="str">
        <f>+A17635</f>
        <v>NO</v>
      </c>
      <c r="B17736" s="18"/>
      <c r="E17736" s="100"/>
      <c r="F17736" s="101" t="str">
        <f>+$F$111</f>
        <v>FACTOR DE SOSTENIBILIDAD</v>
      </c>
      <c r="G17736" s="102"/>
      <c r="H17736" s="102"/>
      <c r="I17736" s="102"/>
      <c r="J17736" s="102"/>
      <c r="K17736" s="102"/>
      <c r="L17736" s="103"/>
    </row>
    <row r="17737" spans="1:12" hidden="1" x14ac:dyDescent="0.3">
      <c r="A17737" s="18" t="str">
        <f>+A17635</f>
        <v>NO</v>
      </c>
      <c r="B17737" s="18"/>
      <c r="E17737" s="104">
        <v>1</v>
      </c>
      <c r="F17737" s="105" t="str">
        <f>+$F$112</f>
        <v>Compromisos Sostenibilidad</v>
      </c>
      <c r="G17737" s="106"/>
      <c r="H17737" s="106"/>
      <c r="I17737" s="106"/>
      <c r="J17737" s="106"/>
      <c r="K17737" s="106"/>
      <c r="L17737" s="107" t="str">
        <f>IFERROR(IF(VLOOKUP(C17635,'R. PUNTAJES'!$C$14:$R$213,'R. PUNTAJES'!$K$10,0)="","",VLOOKUP(C17635,'R. PUNTAJES'!$C$14:$R$213,'R. PUNTAJES'!$K$10,0)),"")</f>
        <v/>
      </c>
    </row>
    <row r="17738" spans="1:12" hidden="1" x14ac:dyDescent="0.3">
      <c r="A17738" s="1" t="str">
        <f>+A17635</f>
        <v>NO</v>
      </c>
      <c r="E17738" s="108"/>
      <c r="F17738" s="109" t="str">
        <f>+$F$113</f>
        <v>APOYO A LA INDUSTRIA NACIONAL</v>
      </c>
      <c r="G17738" s="110"/>
      <c r="H17738" s="110"/>
      <c r="I17738" s="110"/>
      <c r="J17738" s="110"/>
      <c r="K17738" s="110"/>
      <c r="L17738" s="111"/>
    </row>
    <row r="17739" spans="1:12" ht="12.75" hidden="1" customHeight="1" x14ac:dyDescent="0.3">
      <c r="A17739" s="1" t="str">
        <f>+A17635</f>
        <v>NO</v>
      </c>
      <c r="E17739" s="96">
        <v>20</v>
      </c>
      <c r="F17739" s="307" t="str">
        <f>+$F$114</f>
        <v>Promoción de Servicios Nacionales o con Trato Nacional</v>
      </c>
      <c r="G17739" s="308"/>
      <c r="H17739" s="308"/>
      <c r="I17739" s="308"/>
      <c r="J17739" s="308"/>
      <c r="K17739" s="309"/>
      <c r="L17739" s="99" t="str">
        <f>IFERROR(IF(VLOOKUP(C17635,'R. PUNTAJES'!$C$14:$R$213,'R. PUNTAJES'!$L$10,0)="","",
IF(VLOOKUP(C17635,'R. PUNTAJES'!$C$14:$R$213,'R. PUNTAJES'!$L$10,0)=5,0,
VLOOKUP(C17635,'R. PUNTAJES'!$C$14:$R$213,'R. PUNTAJES'!$L$10,0))),"")</f>
        <v/>
      </c>
    </row>
    <row r="17740" spans="1:12" ht="12.75" hidden="1" customHeight="1" x14ac:dyDescent="0.3">
      <c r="A17740" s="1" t="str">
        <f>+A17635</f>
        <v>NO</v>
      </c>
      <c r="E17740" s="96">
        <v>5</v>
      </c>
      <c r="F17740" s="307" t="str">
        <f>+$F$115</f>
        <v>Incorporación de componente nacional en servicios extranjeros</v>
      </c>
      <c r="G17740" s="308"/>
      <c r="H17740" s="308"/>
      <c r="I17740" s="308"/>
      <c r="J17740" s="308"/>
      <c r="K17740" s="309"/>
      <c r="L17740" s="99" t="str">
        <f>IFERROR(IF(VLOOKUP(C17635,'R. PUNTAJES'!$C$14:$R$213,'R. PUNTAJES'!$L$10,0)="","",
IF(VLOOKUP(C17635,'R. PUNTAJES'!$C$14:$R$213,'R. PUNTAJES'!$L$10,0)=20,0,
VLOOKUP(C17635,'R. PUNTAJES'!$C$14:$R$213,'R. PUNTAJES'!$L$10,0))),"")</f>
        <v/>
      </c>
    </row>
    <row r="17741" spans="1:12" hidden="1" x14ac:dyDescent="0.3">
      <c r="A17741" s="1" t="str">
        <f>+A17635</f>
        <v>NO</v>
      </c>
      <c r="E17741" s="112"/>
      <c r="F17741" s="97" t="str">
        <f>+$F$116</f>
        <v>VINCULACIÓN DE PERSONAS CON DISCAPACIDAD</v>
      </c>
      <c r="G17741" s="24"/>
      <c r="H17741" s="24"/>
      <c r="I17741" s="24"/>
      <c r="J17741" s="24"/>
      <c r="K17741" s="24"/>
      <c r="L17741" s="98"/>
    </row>
    <row r="17742" spans="1:12" ht="12.75" hidden="1" customHeight="1" x14ac:dyDescent="0.3">
      <c r="A17742" s="1" t="str">
        <f>+A17635</f>
        <v>NO</v>
      </c>
      <c r="E17742" s="96">
        <v>1</v>
      </c>
      <c r="F17742" s="307" t="str">
        <f>+$F$117</f>
        <v xml:space="preserve">Trabajadores vinculados a la planta de personal </v>
      </c>
      <c r="G17742" s="308"/>
      <c r="H17742" s="308"/>
      <c r="I17742" s="308"/>
      <c r="J17742" s="308"/>
      <c r="K17742" s="309"/>
      <c r="L17742" s="99" t="str">
        <f>IFERROR(IF(VLOOKUP(C17635,'R. PUNTAJES'!$C$14:$R$213,'R. PUNTAJES'!$M$10,0)="","",VLOOKUP(C17635,'R. PUNTAJES'!$C$14:$R$213,'R. PUNTAJES'!$M$10,0)),"")</f>
        <v/>
      </c>
    </row>
    <row r="17743" spans="1:12" hidden="1" x14ac:dyDescent="0.3">
      <c r="A17743" s="1" t="str">
        <f>+A17635</f>
        <v>NO</v>
      </c>
      <c r="E17743" s="112"/>
      <c r="F17743" s="97" t="str">
        <f>+$F$118</f>
        <v>EMPRENDIMIENTOS Y EMPRESAS DE MUJERES</v>
      </c>
      <c r="G17743" s="24"/>
      <c r="H17743" s="24"/>
      <c r="I17743" s="24"/>
      <c r="J17743" s="24"/>
      <c r="K17743" s="24"/>
      <c r="L17743" s="98"/>
    </row>
    <row r="17744" spans="1:12" ht="13" hidden="1" customHeight="1" x14ac:dyDescent="0.3">
      <c r="A17744" s="1" t="str">
        <f>+A17635</f>
        <v>NO</v>
      </c>
      <c r="E17744" s="96">
        <v>0.25</v>
      </c>
      <c r="F17744" s="307" t="str">
        <f>+$F$119</f>
        <v>Emprendimientos y empresas de mujeres</v>
      </c>
      <c r="G17744" s="308"/>
      <c r="H17744" s="308"/>
      <c r="I17744" s="308"/>
      <c r="J17744" s="308"/>
      <c r="K17744" s="309"/>
      <c r="L17744" s="113" t="str">
        <f>IFERROR(IF(VLOOKUP(C17635,'R. PUNTAJES'!$C$14:$R$213,'R. PUNTAJES'!$N$10,0)="","",VLOOKUP(C17635,'R. PUNTAJES'!$C$14:$R$213,'R. PUNTAJES'!$N$10,0)),"")</f>
        <v/>
      </c>
    </row>
    <row r="17745" spans="1:16" hidden="1" x14ac:dyDescent="0.3">
      <c r="A17745" s="18" t="str">
        <f>+A17746</f>
        <v>NO</v>
      </c>
      <c r="B17745" s="18"/>
      <c r="E17745" s="112"/>
      <c r="F17745" s="97" t="str">
        <f>+$F$120</f>
        <v>MIPYME</v>
      </c>
      <c r="G17745" s="24"/>
      <c r="H17745" s="24"/>
      <c r="I17745" s="24"/>
      <c r="J17745" s="24"/>
      <c r="K17745" s="24"/>
      <c r="L17745" s="98"/>
    </row>
    <row r="17746" spans="1:16" hidden="1" x14ac:dyDescent="0.3">
      <c r="A17746" s="18" t="str">
        <f>+IF(E17746=0,"NO",1)</f>
        <v>NO</v>
      </c>
      <c r="B17746" s="18"/>
      <c r="E17746" s="96">
        <v>0</v>
      </c>
      <c r="F17746" s="307" t="str">
        <f>+$F$121</f>
        <v>Mipyme</v>
      </c>
      <c r="G17746" s="308"/>
      <c r="H17746" s="308"/>
      <c r="I17746" s="308"/>
      <c r="J17746" s="308"/>
      <c r="K17746" s="309"/>
      <c r="L17746" s="113" t="str">
        <f>IFERROR(IF(VLOOKUP(C17635,'R. PUNTAJES'!$C$14:$R$213,'R. PUNTAJES'!$O$10,0)="","",VLOOKUP(C17635,'R. PUNTAJES'!$C$14:$R$213,'R. PUNTAJES'!$O$10,0)),"")</f>
        <v/>
      </c>
    </row>
    <row r="17747" spans="1:16" hidden="1" x14ac:dyDescent="0.3">
      <c r="A17747" s="1" t="str">
        <f>+A17635</f>
        <v>NO</v>
      </c>
      <c r="E17747" s="112"/>
      <c r="F17747" s="97" t="str">
        <f>+$F$122</f>
        <v>EXPERIENCIA DEL PROPONENTE</v>
      </c>
      <c r="G17747" s="24"/>
      <c r="H17747" s="24"/>
      <c r="I17747" s="24"/>
      <c r="J17747" s="24"/>
      <c r="K17747" s="24"/>
      <c r="L17747" s="98"/>
    </row>
    <row r="17748" spans="1:16" hidden="1" x14ac:dyDescent="0.3">
      <c r="A17748" s="1" t="str">
        <f>+A17635</f>
        <v>NO</v>
      </c>
      <c r="E17748" s="96">
        <v>59.5</v>
      </c>
      <c r="F17748" s="307" t="str">
        <f>+$F$123</f>
        <v>mediana con valor absoluto</v>
      </c>
      <c r="G17748" s="308"/>
      <c r="H17748" s="308"/>
      <c r="I17748" s="308"/>
      <c r="J17748" s="308"/>
      <c r="K17748" s="309"/>
      <c r="L17748" s="113" t="str">
        <f>IFERROR(IF(VLOOKUP(C17635,'R. PUNTAJES'!$C$14:$R$213,'R. PUNTAJES'!$R$10,0)="","",VLOOKUP(C17635,'R. PUNTAJES'!$C$14:$R$213,'R. PUNTAJES'!$R$10,0)),"")</f>
        <v/>
      </c>
    </row>
    <row r="17749" spans="1:16" hidden="1" x14ac:dyDescent="0.3">
      <c r="A17749" s="1" t="str">
        <f>+A17635</f>
        <v>NO</v>
      </c>
      <c r="E17749" s="112"/>
      <c r="F17749" s="97" t="str">
        <f>+$F$124</f>
        <v>MULTAS</v>
      </c>
      <c r="G17749" s="24"/>
      <c r="H17749" s="24"/>
      <c r="I17749" s="24"/>
      <c r="J17749" s="24"/>
      <c r="K17749" s="24"/>
      <c r="L17749" s="98"/>
    </row>
    <row r="17750" spans="1:16" ht="12.75" hidden="1" customHeight="1" x14ac:dyDescent="0.3">
      <c r="A17750" s="1" t="str">
        <f>+A17635</f>
        <v>NO</v>
      </c>
      <c r="E17750" s="96">
        <v>-2</v>
      </c>
      <c r="F17750" s="307" t="str">
        <f>+$F$125</f>
        <v>Una o más multas o cláusulas penales durante el último año</v>
      </c>
      <c r="G17750" s="310"/>
      <c r="H17750" s="310"/>
      <c r="I17750" s="310"/>
      <c r="J17750" s="310"/>
      <c r="K17750" s="311"/>
      <c r="L17750" s="99" t="str">
        <f>IFERROR(IF(VLOOKUP(C17635,'R. PUNTAJES'!$C$14:$R$213,'R. PUNTAJES'!$Q$10,0)="","",VLOOKUP(C17635,'R. PUNTAJES'!$C$14:$R$213,'R. PUNTAJES'!$Q$10,0)),"")</f>
        <v/>
      </c>
    </row>
    <row r="17751" spans="1:16" hidden="1" x14ac:dyDescent="0.3">
      <c r="A17751" s="1" t="str">
        <f>+A17635</f>
        <v>NO</v>
      </c>
      <c r="E17751" s="112"/>
      <c r="F17751" s="97" t="str">
        <f>+$F$126</f>
        <v>OBRAS INCONCLUSAS</v>
      </c>
      <c r="G17751" s="24"/>
      <c r="H17751" s="24"/>
      <c r="I17751" s="24"/>
      <c r="J17751" s="24"/>
      <c r="K17751" s="24"/>
      <c r="L17751" s="98"/>
    </row>
    <row r="17752" spans="1:16" hidden="1" x14ac:dyDescent="0.3">
      <c r="A17752" s="1" t="str">
        <f>+A17635</f>
        <v>NO</v>
      </c>
      <c r="E17752" s="96">
        <v>-1</v>
      </c>
      <c r="F17752" s="301" t="str">
        <f>+$F$127</f>
        <v>Anotación vigente de obra civil inconclusa</v>
      </c>
      <c r="G17752" s="302"/>
      <c r="H17752" s="302"/>
      <c r="I17752" s="302"/>
      <c r="J17752" s="302"/>
      <c r="K17752" s="303"/>
      <c r="L17752" s="99" t="str">
        <f>IFERROR(IF(VLOOKUP(C17635,'R. PUNTAJES'!$C$14:$R$213,'R. PUNTAJES'!$P$10,0)="","",VLOOKUP(C17635,'R. PUNTAJES'!$C$14:$R$213,'R. PUNTAJES'!$P$10,0)),"")</f>
        <v/>
      </c>
    </row>
    <row r="17753" spans="1:16" ht="7.5" hidden="1" customHeight="1" x14ac:dyDescent="0.3">
      <c r="A17753" s="1" t="str">
        <f>+A17635</f>
        <v>NO</v>
      </c>
      <c r="E17753" s="114"/>
      <c r="F17753" s="45"/>
      <c r="G17753" s="45"/>
      <c r="H17753" s="45"/>
      <c r="I17753" s="45"/>
      <c r="J17753" s="45"/>
      <c r="K17753" s="45"/>
      <c r="L17753" s="48"/>
    </row>
    <row r="17754" spans="1:16" hidden="1" x14ac:dyDescent="0.3">
      <c r="A17754" s="1" t="str">
        <f>+A17635</f>
        <v>NO</v>
      </c>
      <c r="E17754" s="115" t="str">
        <f>+$E$129</f>
        <v>PUNTAJE TOTAL</v>
      </c>
      <c r="F17754" s="116"/>
      <c r="G17754" s="116"/>
      <c r="H17754" s="116"/>
      <c r="I17754" s="116"/>
      <c r="J17754" s="116"/>
      <c r="K17754" s="117"/>
      <c r="L17754" s="118">
        <f>IFERROR(IF(VLOOKUP(C17635,'R. PUNTAJES'!$C$14:$R$213,'R. PUNTAJES'!$H$10,0)="RECHAZO","",SUM(L17734:L17752)),"")</f>
        <v>0</v>
      </c>
    </row>
    <row r="17755" spans="1:16" hidden="1" x14ac:dyDescent="0.3">
      <c r="A17755" s="1" t="str">
        <f>+A17635</f>
        <v>NO</v>
      </c>
      <c r="E17755" s="304" t="str">
        <f>+$E$130</f>
        <v>OBSERVACIONES RESPECTO A PUNTAJES</v>
      </c>
      <c r="F17755" s="305"/>
      <c r="G17755" s="305"/>
      <c r="H17755" s="305"/>
      <c r="I17755" s="305"/>
      <c r="J17755" s="305"/>
      <c r="K17755" s="305"/>
      <c r="L17755" s="305"/>
    </row>
    <row r="17756" spans="1:16" ht="12" hidden="1" customHeight="1" x14ac:dyDescent="0.3">
      <c r="A17756" s="1" t="str">
        <f>+A17635</f>
        <v>NO</v>
      </c>
      <c r="E17756" s="306" t="s">
        <v>124</v>
      </c>
      <c r="F17756" s="305"/>
      <c r="G17756" s="305"/>
      <c r="H17756" s="305"/>
      <c r="I17756" s="305"/>
      <c r="J17756" s="305"/>
      <c r="K17756" s="305"/>
      <c r="L17756" s="305"/>
      <c r="N17756" s="119"/>
      <c r="O17756" s="119"/>
      <c r="P17756" s="120"/>
    </row>
    <row r="17757" spans="1:16" ht="3" hidden="1" customHeight="1" x14ac:dyDescent="0.3">
      <c r="A17757" s="1" t="str">
        <f>+A17636</f>
        <v>NO</v>
      </c>
      <c r="E17757" s="121"/>
      <c r="F17757" s="122"/>
      <c r="G17757" s="122"/>
      <c r="H17757" s="122"/>
      <c r="I17757" s="122"/>
      <c r="J17757" s="122"/>
      <c r="K17757" s="122"/>
      <c r="L17757" s="123"/>
    </row>
    <row r="17758" spans="1:16" hidden="1" x14ac:dyDescent="0.3">
      <c r="A17758" s="1" t="str">
        <f>+IF(OR(C17760=""),"NO",1)</f>
        <v>NO</v>
      </c>
      <c r="E17758" s="346"/>
      <c r="F17758" s="347"/>
      <c r="G17758" s="347"/>
      <c r="H17758" s="347"/>
      <c r="I17758" s="347"/>
      <c r="J17758" s="347"/>
      <c r="K17758" s="347"/>
      <c r="L17758" s="347"/>
    </row>
    <row r="17759" spans="1:16" ht="4.5" hidden="1" customHeight="1" x14ac:dyDescent="0.3">
      <c r="A17759" s="1" t="str">
        <f>+A17760</f>
        <v>NO</v>
      </c>
      <c r="E17759" s="15"/>
      <c r="F17759" s="16"/>
      <c r="G17759" s="16"/>
      <c r="H17759" s="16"/>
      <c r="I17759" s="16"/>
      <c r="J17759" s="16"/>
      <c r="K17759" s="16"/>
      <c r="L17759" s="17"/>
    </row>
    <row r="17760" spans="1:16" ht="15.75" hidden="1" customHeight="1" x14ac:dyDescent="0.3">
      <c r="A17760" s="1" t="str">
        <f>+IF(OR(C17760=""),"NO",1)</f>
        <v>NO</v>
      </c>
      <c r="B17760" s="1">
        <f>1+MAX($B$1:B17759)</f>
        <v>143</v>
      </c>
      <c r="C17760" s="18" t="s">
        <v>124</v>
      </c>
      <c r="E17760" s="19" t="s">
        <v>124</v>
      </c>
      <c r="F17760" s="20"/>
      <c r="G17760" s="20"/>
      <c r="H17760" s="20"/>
      <c r="I17760" s="21"/>
      <c r="J17760" s="20"/>
      <c r="K17760" s="21"/>
      <c r="L17760" s="22"/>
    </row>
    <row r="17761" spans="1:12" hidden="1" x14ac:dyDescent="0.3">
      <c r="A17761" s="1" t="str">
        <f>A17760</f>
        <v>NO</v>
      </c>
      <c r="E17761" s="23" t="str">
        <f>+$E$11</f>
        <v>Integrantes</v>
      </c>
      <c r="F17761" s="24"/>
      <c r="G17761" s="24"/>
      <c r="H17761" s="24"/>
      <c r="I17761" s="24"/>
      <c r="J17761" s="24"/>
      <c r="K17761" s="25" t="str">
        <f>+$K$11</f>
        <v>Nit</v>
      </c>
      <c r="L17761" s="26" t="str">
        <f>+$L$11</f>
        <v>Part.</v>
      </c>
    </row>
    <row r="17762" spans="1:12" hidden="1" x14ac:dyDescent="0.3">
      <c r="A17762" s="1" t="str">
        <f>+A17761</f>
        <v>NO</v>
      </c>
      <c r="C17762" s="1" t="s">
        <v>124</v>
      </c>
      <c r="E17762" s="27" t="s">
        <v>124</v>
      </c>
      <c r="F17762" s="28"/>
      <c r="G17762" s="28"/>
      <c r="H17762" s="28"/>
      <c r="I17762" s="28"/>
      <c r="J17762" s="28"/>
      <c r="K17762" s="29" t="s">
        <v>124</v>
      </c>
      <c r="L17762" s="30" t="s">
        <v>124</v>
      </c>
    </row>
    <row r="17763" spans="1:12" hidden="1" x14ac:dyDescent="0.3">
      <c r="A17763" s="18" t="str">
        <f>+IF(OR(C17763=""),"NO",1)</f>
        <v>NO</v>
      </c>
      <c r="B17763" s="18"/>
      <c r="C17763" s="1" t="s">
        <v>124</v>
      </c>
      <c r="E17763" s="31" t="s">
        <v>124</v>
      </c>
      <c r="F17763" s="32"/>
      <c r="G17763" s="32"/>
      <c r="H17763" s="32"/>
      <c r="I17763" s="32"/>
      <c r="J17763" s="32"/>
      <c r="K17763" s="33" t="s">
        <v>124</v>
      </c>
      <c r="L17763" s="34" t="s">
        <v>124</v>
      </c>
    </row>
    <row r="17764" spans="1:12" hidden="1" x14ac:dyDescent="0.3">
      <c r="A17764" s="18" t="str">
        <f>+IF(OR(C17764=""),"NO",1)</f>
        <v>NO</v>
      </c>
      <c r="B17764" s="18"/>
      <c r="C17764" s="1" t="s">
        <v>124</v>
      </c>
      <c r="E17764" s="31" t="s">
        <v>124</v>
      </c>
      <c r="F17764" s="32"/>
      <c r="G17764" s="32"/>
      <c r="H17764" s="32"/>
      <c r="I17764" s="32"/>
      <c r="J17764" s="32"/>
      <c r="K17764" s="33" t="s">
        <v>124</v>
      </c>
      <c r="L17764" s="34" t="s">
        <v>124</v>
      </c>
    </row>
    <row r="17765" spans="1:12" hidden="1" x14ac:dyDescent="0.3">
      <c r="A17765" s="18" t="str">
        <f>+IF(OR(C17765=""),"NO",1)</f>
        <v>NO</v>
      </c>
      <c r="B17765" s="18"/>
      <c r="C17765" s="1" t="s">
        <v>124</v>
      </c>
      <c r="E17765" s="31" t="s">
        <v>13</v>
      </c>
      <c r="F17765" s="32"/>
      <c r="G17765" s="32"/>
      <c r="H17765" s="32"/>
      <c r="I17765" s="32"/>
      <c r="J17765" s="32"/>
      <c r="K17765" s="33"/>
      <c r="L17765" s="34"/>
    </row>
    <row r="17766" spans="1:12" hidden="1" x14ac:dyDescent="0.3">
      <c r="A17766" s="18" t="str">
        <f>+IF(OR(C17766=""),"NO",1)</f>
        <v>NO</v>
      </c>
      <c r="B17766" s="18"/>
      <c r="C17766" s="1" t="s">
        <v>124</v>
      </c>
      <c r="E17766" s="31" t="s">
        <v>13</v>
      </c>
      <c r="F17766" s="32"/>
      <c r="G17766" s="32"/>
      <c r="H17766" s="32"/>
      <c r="I17766" s="32"/>
      <c r="J17766" s="32"/>
      <c r="K17766" s="33"/>
      <c r="L17766" s="34"/>
    </row>
    <row r="17767" spans="1:12" hidden="1" x14ac:dyDescent="0.3">
      <c r="A17767" s="18" t="str">
        <f>+IF(OR(C17767=""),"NO",1)</f>
        <v>NO</v>
      </c>
      <c r="B17767" s="18"/>
      <c r="C17767" s="1" t="s">
        <v>124</v>
      </c>
      <c r="E17767" s="35" t="s">
        <v>13</v>
      </c>
      <c r="F17767" s="36"/>
      <c r="G17767" s="36"/>
      <c r="H17767" s="36"/>
      <c r="I17767" s="36"/>
      <c r="J17767" s="36"/>
      <c r="K17767" s="37"/>
      <c r="L17767" s="38"/>
    </row>
    <row r="17768" spans="1:12" ht="5.15" hidden="1" customHeight="1" x14ac:dyDescent="0.3">
      <c r="A17768" s="1" t="str">
        <f>+A17760</f>
        <v>NO</v>
      </c>
      <c r="E17768" s="39"/>
      <c r="F17768" s="39"/>
      <c r="G17768" s="39"/>
      <c r="H17768" s="39"/>
      <c r="I17768" s="39"/>
      <c r="J17768" s="39"/>
      <c r="K17768" s="39"/>
      <c r="L17768" s="39"/>
    </row>
    <row r="17769" spans="1:12" ht="15.75" hidden="1" customHeight="1" x14ac:dyDescent="0.3">
      <c r="A17769" s="1" t="str">
        <f>+A17760</f>
        <v>NO</v>
      </c>
      <c r="E17769" s="40" t="str">
        <f>+$E$19</f>
        <v>RESULTADO DE EVALUACIÓN TÉCNICA</v>
      </c>
      <c r="F17769" s="41"/>
      <c r="G17769" s="41"/>
      <c r="H17769" s="41"/>
      <c r="I17769" s="41"/>
      <c r="J17769" s="41"/>
      <c r="K17769" s="41"/>
      <c r="L17769" s="42"/>
    </row>
    <row r="17770" spans="1:12" hidden="1" x14ac:dyDescent="0.3">
      <c r="A17770" s="1" t="str">
        <f>+A17760</f>
        <v>NO</v>
      </c>
      <c r="E17770" s="43"/>
      <c r="F17770" s="44" t="str">
        <f>+$F$20</f>
        <v>Experiencia</v>
      </c>
      <c r="G17770" s="45"/>
      <c r="H17770" s="45"/>
      <c r="I17770" s="45"/>
      <c r="J17770" s="45"/>
      <c r="K17770" s="46"/>
      <c r="L17770" s="47" t="s">
        <v>124</v>
      </c>
    </row>
    <row r="17771" spans="1:12" hidden="1" x14ac:dyDescent="0.3">
      <c r="A17771" s="1" t="str">
        <f>+A17760</f>
        <v>NO</v>
      </c>
      <c r="E17771" s="348" t="str">
        <f>+$E$21</f>
        <v>OBSERVACIONES RESPECTO A LA EVALUACIÓN DE EXPERIENCIA</v>
      </c>
      <c r="F17771" s="308"/>
      <c r="G17771" s="308"/>
      <c r="H17771" s="308"/>
      <c r="I17771" s="308"/>
      <c r="J17771" s="308"/>
      <c r="K17771" s="308"/>
      <c r="L17771" s="349"/>
    </row>
    <row r="17772" spans="1:12" hidden="1" x14ac:dyDescent="0.3">
      <c r="A17772" s="1" t="str">
        <f>+A17760</f>
        <v>NO</v>
      </c>
      <c r="E17772" s="350" t="s">
        <v>124</v>
      </c>
      <c r="F17772" s="351"/>
      <c r="G17772" s="351"/>
      <c r="H17772" s="351"/>
      <c r="I17772" s="351"/>
      <c r="J17772" s="351"/>
      <c r="K17772" s="351"/>
      <c r="L17772" s="352"/>
    </row>
    <row r="17773" spans="1:12" ht="5.15" hidden="1" customHeight="1" x14ac:dyDescent="0.3">
      <c r="A17773" s="1" t="str">
        <f>+A17760</f>
        <v>NO</v>
      </c>
      <c r="E17773" s="39"/>
      <c r="F17773" s="39"/>
      <c r="G17773" s="39"/>
      <c r="H17773" s="39"/>
      <c r="I17773" s="39"/>
      <c r="J17773" s="39"/>
      <c r="K17773" s="39"/>
      <c r="L17773" s="39"/>
    </row>
    <row r="17774" spans="1:12" ht="12.75" hidden="1" customHeight="1" x14ac:dyDescent="0.3">
      <c r="A17774" s="1" t="str">
        <f>+A17760</f>
        <v>NO</v>
      </c>
      <c r="E17774" s="40" t="str">
        <f>+$E$24</f>
        <v>EXPERIENCIA HABILITANTE: CONTRATOS PRESENTADOS</v>
      </c>
      <c r="F17774" s="41"/>
      <c r="G17774" s="41"/>
      <c r="H17774" s="41"/>
      <c r="I17774" s="41"/>
      <c r="J17774" s="41"/>
      <c r="K17774" s="41"/>
      <c r="L17774" s="42"/>
    </row>
    <row r="17775" spans="1:12" ht="8.5" hidden="1" customHeight="1" x14ac:dyDescent="0.3">
      <c r="A17775" s="1" t="str">
        <f>+A17760</f>
        <v>NO</v>
      </c>
      <c r="E17775" s="49"/>
      <c r="F17775" s="50"/>
      <c r="G17775" s="51"/>
      <c r="H17775" s="51"/>
      <c r="I17775" s="51"/>
      <c r="J17775" s="51"/>
      <c r="K17775" s="51"/>
      <c r="L17775" s="52"/>
    </row>
    <row r="17776" spans="1:12" hidden="1" x14ac:dyDescent="0.3">
      <c r="A17776" s="18" t="str">
        <f>+IF(OR(C17776=""),"NO",1)</f>
        <v>NO</v>
      </c>
      <c r="B17776" s="18"/>
      <c r="C17776" s="1" t="s">
        <v>124</v>
      </c>
      <c r="E17776" s="329">
        <v>1</v>
      </c>
      <c r="F17776" s="53" t="str">
        <f>+$F$26</f>
        <v>OBJETO</v>
      </c>
      <c r="G17776" s="332" t="s">
        <v>124</v>
      </c>
      <c r="H17776" s="333"/>
      <c r="I17776" s="333"/>
      <c r="J17776" s="333"/>
      <c r="K17776" s="333"/>
      <c r="L17776" s="334"/>
    </row>
    <row r="17777" spans="1:12" hidden="1" x14ac:dyDescent="0.3">
      <c r="A17777" s="18" t="str">
        <f>+IF(OR(C17776=""),"NO",1)</f>
        <v>NO</v>
      </c>
      <c r="B17777" s="18"/>
      <c r="E17777" s="330"/>
      <c r="F17777" s="54" t="str">
        <f>+$F$27</f>
        <v>CONTRATANTE</v>
      </c>
      <c r="G17777" s="335" t="s">
        <v>124</v>
      </c>
      <c r="H17777" s="310"/>
      <c r="I17777" s="310"/>
      <c r="J17777" s="310"/>
      <c r="K17777" s="310"/>
      <c r="L17777" s="336"/>
    </row>
    <row r="17778" spans="1:12" hidden="1" x14ac:dyDescent="0.3">
      <c r="A17778" s="18" t="str">
        <f>+IF(OR(C17776=""),"NO",1)</f>
        <v>NO</v>
      </c>
      <c r="B17778" s="18"/>
      <c r="E17778" s="330"/>
      <c r="F17778" s="54" t="str">
        <f>+$F$28</f>
        <v>APORTANTE</v>
      </c>
      <c r="G17778" s="337" t="s">
        <v>124</v>
      </c>
      <c r="H17778" s="338"/>
      <c r="I17778" s="338"/>
      <c r="J17778" s="338"/>
      <c r="K17778" s="338"/>
      <c r="L17778" s="339"/>
    </row>
    <row r="17779" spans="1:12" hidden="1" x14ac:dyDescent="0.3">
      <c r="A17779" s="18" t="str">
        <f>+IF(OR(C17776=""),"NO",1)</f>
        <v>NO</v>
      </c>
      <c r="B17779" s="18"/>
      <c r="E17779" s="330"/>
      <c r="F17779" s="54" t="str">
        <f>+$F$29</f>
        <v>VALOR /SMMLV)</v>
      </c>
      <c r="G17779" s="55" t="s">
        <v>124</v>
      </c>
      <c r="H17779" s="56" t="str">
        <f>+$H$29</f>
        <v>% PART..</v>
      </c>
      <c r="I17779" s="57" t="s">
        <v>124</v>
      </c>
      <c r="J17779" s="58" t="str">
        <f>+$J$29</f>
        <v>VALOR ACREDITADO</v>
      </c>
      <c r="K17779" s="59"/>
      <c r="L17779" s="47" t="s">
        <v>124</v>
      </c>
    </row>
    <row r="17780" spans="1:12" hidden="1" x14ac:dyDescent="0.3">
      <c r="A17780" s="18" t="str">
        <f>+IF(OR(C17776=""),"NO",1)</f>
        <v>NO</v>
      </c>
      <c r="B17780" s="18"/>
      <c r="E17780" s="330"/>
      <c r="F17780" s="60" t="str">
        <f>+$F$30</f>
        <v>EXPERIENCIA APORTADA</v>
      </c>
      <c r="G17780" s="340" t="s">
        <v>124</v>
      </c>
      <c r="H17780" s="341"/>
      <c r="I17780" s="341"/>
      <c r="J17780" s="341"/>
      <c r="K17780" s="341"/>
      <c r="L17780" s="342"/>
    </row>
    <row r="17781" spans="1:12" hidden="1" x14ac:dyDescent="0.3">
      <c r="A17781" s="18" t="str">
        <f>+IF(OR(C17776=""),"NO",1)</f>
        <v>NO</v>
      </c>
      <c r="B17781" s="18"/>
      <c r="E17781" s="331"/>
      <c r="F17781" s="62" t="str">
        <f>+$F$31</f>
        <v>OBSERVACIÓN</v>
      </c>
      <c r="G17781" s="343" t="s">
        <v>124</v>
      </c>
      <c r="H17781" s="344"/>
      <c r="I17781" s="344"/>
      <c r="J17781" s="344"/>
      <c r="K17781" s="344"/>
      <c r="L17781" s="345"/>
    </row>
    <row r="17782" spans="1:12" ht="8.5" hidden="1" customHeight="1" x14ac:dyDescent="0.3">
      <c r="A17782" s="18" t="str">
        <f>+IF(OR(C17776=""),"NO",1)</f>
        <v>NO</v>
      </c>
      <c r="B17782" s="18"/>
      <c r="E17782" s="49"/>
      <c r="F17782" s="50"/>
      <c r="G17782" s="51"/>
      <c r="H17782" s="51"/>
      <c r="I17782" s="51"/>
      <c r="J17782" s="51"/>
      <c r="K17782" s="51"/>
      <c r="L17782" s="52"/>
    </row>
    <row r="17783" spans="1:12" hidden="1" x14ac:dyDescent="0.3">
      <c r="A17783" s="18" t="str">
        <f t="shared" ref="A17783" si="5964">+IF(OR(C17783=""),"NO",1)</f>
        <v>NO</v>
      </c>
      <c r="B17783" s="18"/>
      <c r="C17783" s="1" t="s">
        <v>124</v>
      </c>
      <c r="E17783" s="329">
        <v>2</v>
      </c>
      <c r="F17783" s="53" t="str">
        <f>+$F$26</f>
        <v>OBJETO</v>
      </c>
      <c r="G17783" s="332" t="s">
        <v>124</v>
      </c>
      <c r="H17783" s="333"/>
      <c r="I17783" s="333"/>
      <c r="J17783" s="333"/>
      <c r="K17783" s="333"/>
      <c r="L17783" s="334"/>
    </row>
    <row r="17784" spans="1:12" hidden="1" x14ac:dyDescent="0.3">
      <c r="A17784" s="18" t="str">
        <f t="shared" ref="A17784" si="5965">+IF(OR(C17783=""),"NO",1)</f>
        <v>NO</v>
      </c>
      <c r="B17784" s="18"/>
      <c r="E17784" s="330"/>
      <c r="F17784" s="54" t="str">
        <f>+$F$27</f>
        <v>CONTRATANTE</v>
      </c>
      <c r="G17784" s="335" t="s">
        <v>124</v>
      </c>
      <c r="H17784" s="310"/>
      <c r="I17784" s="310"/>
      <c r="J17784" s="310"/>
      <c r="K17784" s="310"/>
      <c r="L17784" s="336"/>
    </row>
    <row r="17785" spans="1:12" hidden="1" x14ac:dyDescent="0.3">
      <c r="A17785" s="18" t="str">
        <f t="shared" ref="A17785" si="5966">+IF(OR(C17783=""),"NO",1)</f>
        <v>NO</v>
      </c>
      <c r="B17785" s="18"/>
      <c r="E17785" s="330"/>
      <c r="F17785" s="54" t="str">
        <f>+$F$28</f>
        <v>APORTANTE</v>
      </c>
      <c r="G17785" s="337" t="s">
        <v>124</v>
      </c>
      <c r="H17785" s="338"/>
      <c r="I17785" s="338"/>
      <c r="J17785" s="338"/>
      <c r="K17785" s="338"/>
      <c r="L17785" s="339"/>
    </row>
    <row r="17786" spans="1:12" hidden="1" x14ac:dyDescent="0.3">
      <c r="A17786" s="18" t="str">
        <f t="shared" ref="A17786" si="5967">+IF(OR(C17783=""),"NO",1)</f>
        <v>NO</v>
      </c>
      <c r="B17786" s="18"/>
      <c r="E17786" s="330"/>
      <c r="F17786" s="54" t="str">
        <f>+$F$29</f>
        <v>VALOR /SMMLV)</v>
      </c>
      <c r="G17786" s="55" t="s">
        <v>124</v>
      </c>
      <c r="H17786" s="56" t="str">
        <f>+$H$29</f>
        <v>% PART..</v>
      </c>
      <c r="I17786" s="57" t="s">
        <v>124</v>
      </c>
      <c r="J17786" s="58" t="str">
        <f>+$J$29</f>
        <v>VALOR ACREDITADO</v>
      </c>
      <c r="K17786" s="59"/>
      <c r="L17786" s="47" t="s">
        <v>124</v>
      </c>
    </row>
    <row r="17787" spans="1:12" hidden="1" x14ac:dyDescent="0.3">
      <c r="A17787" s="18" t="str">
        <f t="shared" ref="A17787" si="5968">+IF(OR(C17783=""),"NO",1)</f>
        <v>NO</v>
      </c>
      <c r="B17787" s="18"/>
      <c r="E17787" s="330"/>
      <c r="F17787" s="60" t="str">
        <f>+$F$30</f>
        <v>EXPERIENCIA APORTADA</v>
      </c>
      <c r="G17787" s="340" t="s">
        <v>124</v>
      </c>
      <c r="H17787" s="341"/>
      <c r="I17787" s="341"/>
      <c r="J17787" s="341"/>
      <c r="K17787" s="341"/>
      <c r="L17787" s="342"/>
    </row>
    <row r="17788" spans="1:12" hidden="1" x14ac:dyDescent="0.3">
      <c r="A17788" s="18" t="str">
        <f t="shared" ref="A17788" si="5969">+IF(OR(C17783=""),"NO",1)</f>
        <v>NO</v>
      </c>
      <c r="B17788" s="18"/>
      <c r="E17788" s="331"/>
      <c r="F17788" s="62" t="str">
        <f>+$F$31</f>
        <v>OBSERVACIÓN</v>
      </c>
      <c r="G17788" s="343" t="s">
        <v>124</v>
      </c>
      <c r="H17788" s="344"/>
      <c r="I17788" s="344"/>
      <c r="J17788" s="344"/>
      <c r="K17788" s="344"/>
      <c r="L17788" s="345"/>
    </row>
    <row r="17789" spans="1:12" ht="8.5" hidden="1" customHeight="1" x14ac:dyDescent="0.3">
      <c r="A17789" s="18" t="str">
        <f t="shared" ref="A17789" si="5970">+IF(OR(C17783=""),"NO",1)</f>
        <v>NO</v>
      </c>
      <c r="B17789" s="18"/>
      <c r="E17789" s="49"/>
      <c r="F17789" s="50"/>
      <c r="G17789" s="51"/>
      <c r="H17789" s="51"/>
      <c r="I17789" s="51"/>
      <c r="J17789" s="51"/>
      <c r="K17789" s="51"/>
      <c r="L17789" s="52"/>
    </row>
    <row r="17790" spans="1:12" hidden="1" x14ac:dyDescent="0.3">
      <c r="A17790" s="18" t="str">
        <f t="shared" ref="A17790" si="5971">+IF(OR(C17790=""),"NO",1)</f>
        <v>NO</v>
      </c>
      <c r="B17790" s="18"/>
      <c r="C17790" s="1" t="s">
        <v>124</v>
      </c>
      <c r="E17790" s="329">
        <v>3</v>
      </c>
      <c r="F17790" s="53" t="str">
        <f>+$F$26</f>
        <v>OBJETO</v>
      </c>
      <c r="G17790" s="332" t="s">
        <v>124</v>
      </c>
      <c r="H17790" s="333"/>
      <c r="I17790" s="333"/>
      <c r="J17790" s="333"/>
      <c r="K17790" s="333"/>
      <c r="L17790" s="334"/>
    </row>
    <row r="17791" spans="1:12" hidden="1" x14ac:dyDescent="0.3">
      <c r="A17791" s="18" t="str">
        <f t="shared" ref="A17791" si="5972">+IF(OR(C17790=""),"NO",1)</f>
        <v>NO</v>
      </c>
      <c r="B17791" s="18"/>
      <c r="E17791" s="330"/>
      <c r="F17791" s="54" t="str">
        <f>+$F$27</f>
        <v>CONTRATANTE</v>
      </c>
      <c r="G17791" s="335" t="s">
        <v>124</v>
      </c>
      <c r="H17791" s="310"/>
      <c r="I17791" s="310"/>
      <c r="J17791" s="310"/>
      <c r="K17791" s="310"/>
      <c r="L17791" s="336"/>
    </row>
    <row r="17792" spans="1:12" hidden="1" x14ac:dyDescent="0.3">
      <c r="A17792" s="18" t="str">
        <f t="shared" ref="A17792" si="5973">+IF(OR(C17790=""),"NO",1)</f>
        <v>NO</v>
      </c>
      <c r="B17792" s="18"/>
      <c r="E17792" s="330"/>
      <c r="F17792" s="54" t="str">
        <f>+$F$28</f>
        <v>APORTANTE</v>
      </c>
      <c r="G17792" s="337" t="s">
        <v>124</v>
      </c>
      <c r="H17792" s="338"/>
      <c r="I17792" s="338"/>
      <c r="J17792" s="338"/>
      <c r="K17792" s="338"/>
      <c r="L17792" s="339"/>
    </row>
    <row r="17793" spans="1:12" hidden="1" x14ac:dyDescent="0.3">
      <c r="A17793" s="18" t="str">
        <f t="shared" ref="A17793" si="5974">+IF(OR(C17790=""),"NO",1)</f>
        <v>NO</v>
      </c>
      <c r="B17793" s="18"/>
      <c r="E17793" s="330"/>
      <c r="F17793" s="54" t="str">
        <f>+$F$29</f>
        <v>VALOR /SMMLV)</v>
      </c>
      <c r="G17793" s="55" t="s">
        <v>124</v>
      </c>
      <c r="H17793" s="56" t="str">
        <f>+$H$29</f>
        <v>% PART..</v>
      </c>
      <c r="I17793" s="57" t="s">
        <v>124</v>
      </c>
      <c r="J17793" s="58" t="str">
        <f>+$J$29</f>
        <v>VALOR ACREDITADO</v>
      </c>
      <c r="K17793" s="59"/>
      <c r="L17793" s="47" t="s">
        <v>124</v>
      </c>
    </row>
    <row r="17794" spans="1:12" hidden="1" x14ac:dyDescent="0.3">
      <c r="A17794" s="18" t="str">
        <f t="shared" ref="A17794" si="5975">+IF(OR(C17790=""),"NO",1)</f>
        <v>NO</v>
      </c>
      <c r="B17794" s="18"/>
      <c r="E17794" s="330"/>
      <c r="F17794" s="60" t="str">
        <f>+$F$30</f>
        <v>EXPERIENCIA APORTADA</v>
      </c>
      <c r="G17794" s="340" t="s">
        <v>124</v>
      </c>
      <c r="H17794" s="341"/>
      <c r="I17794" s="341"/>
      <c r="J17794" s="341"/>
      <c r="K17794" s="341"/>
      <c r="L17794" s="342"/>
    </row>
    <row r="17795" spans="1:12" hidden="1" x14ac:dyDescent="0.3">
      <c r="A17795" s="18" t="str">
        <f t="shared" ref="A17795" si="5976">+IF(OR(C17790=""),"NO",1)</f>
        <v>NO</v>
      </c>
      <c r="B17795" s="18"/>
      <c r="E17795" s="331"/>
      <c r="F17795" s="62" t="str">
        <f>+$F$31</f>
        <v>OBSERVACIÓN</v>
      </c>
      <c r="G17795" s="343" t="s">
        <v>124</v>
      </c>
      <c r="H17795" s="344"/>
      <c r="I17795" s="344"/>
      <c r="J17795" s="344"/>
      <c r="K17795" s="344"/>
      <c r="L17795" s="345"/>
    </row>
    <row r="17796" spans="1:12" ht="8.5" hidden="1" customHeight="1" x14ac:dyDescent="0.3">
      <c r="A17796" s="18" t="str">
        <f t="shared" ref="A17796" si="5977">+IF(OR(C17790=""),"NO",1)</f>
        <v>NO</v>
      </c>
      <c r="B17796" s="18"/>
      <c r="E17796" s="49"/>
      <c r="F17796" s="50"/>
      <c r="G17796" s="51"/>
      <c r="H17796" s="51"/>
      <c r="I17796" s="51"/>
      <c r="J17796" s="51"/>
      <c r="K17796" s="51"/>
      <c r="L17796" s="52"/>
    </row>
    <row r="17797" spans="1:12" hidden="1" x14ac:dyDescent="0.3">
      <c r="A17797" s="18" t="str">
        <f t="shared" ref="A17797" si="5978">+IF(OR(C17797=""),"NO",1)</f>
        <v>NO</v>
      </c>
      <c r="B17797" s="18"/>
      <c r="C17797" s="1" t="s">
        <v>124</v>
      </c>
      <c r="E17797" s="329">
        <v>4</v>
      </c>
      <c r="F17797" s="53" t="str">
        <f>+$F$26</f>
        <v>OBJETO</v>
      </c>
      <c r="G17797" s="332" t="s">
        <v>124</v>
      </c>
      <c r="H17797" s="333"/>
      <c r="I17797" s="333"/>
      <c r="J17797" s="333"/>
      <c r="K17797" s="333"/>
      <c r="L17797" s="334"/>
    </row>
    <row r="17798" spans="1:12" hidden="1" x14ac:dyDescent="0.3">
      <c r="A17798" s="18" t="str">
        <f t="shared" ref="A17798" si="5979">+IF(OR(C17797=""),"NO",1)</f>
        <v>NO</v>
      </c>
      <c r="B17798" s="18"/>
      <c r="E17798" s="330"/>
      <c r="F17798" s="54" t="str">
        <f>+$F$27</f>
        <v>CONTRATANTE</v>
      </c>
      <c r="G17798" s="335" t="s">
        <v>124</v>
      </c>
      <c r="H17798" s="310"/>
      <c r="I17798" s="310"/>
      <c r="J17798" s="310"/>
      <c r="K17798" s="310"/>
      <c r="L17798" s="336"/>
    </row>
    <row r="17799" spans="1:12" hidden="1" x14ac:dyDescent="0.3">
      <c r="A17799" s="18" t="str">
        <f t="shared" ref="A17799" si="5980">+IF(OR(C17797=""),"NO",1)</f>
        <v>NO</v>
      </c>
      <c r="B17799" s="18"/>
      <c r="E17799" s="330"/>
      <c r="F17799" s="54" t="str">
        <f>+$F$28</f>
        <v>APORTANTE</v>
      </c>
      <c r="G17799" s="337" t="s">
        <v>124</v>
      </c>
      <c r="H17799" s="338"/>
      <c r="I17799" s="338"/>
      <c r="J17799" s="338"/>
      <c r="K17799" s="338"/>
      <c r="L17799" s="339"/>
    </row>
    <row r="17800" spans="1:12" hidden="1" x14ac:dyDescent="0.3">
      <c r="A17800" s="18" t="str">
        <f t="shared" ref="A17800" si="5981">+IF(OR(C17797=""),"NO",1)</f>
        <v>NO</v>
      </c>
      <c r="B17800" s="18"/>
      <c r="E17800" s="330"/>
      <c r="F17800" s="54" t="str">
        <f>+$F$29</f>
        <v>VALOR /SMMLV)</v>
      </c>
      <c r="G17800" s="55" t="s">
        <v>124</v>
      </c>
      <c r="H17800" s="56" t="str">
        <f>+$H$29</f>
        <v>% PART..</v>
      </c>
      <c r="I17800" s="57" t="s">
        <v>124</v>
      </c>
      <c r="J17800" s="58" t="str">
        <f>+$J$29</f>
        <v>VALOR ACREDITADO</v>
      </c>
      <c r="K17800" s="59"/>
      <c r="L17800" s="47" t="s">
        <v>124</v>
      </c>
    </row>
    <row r="17801" spans="1:12" hidden="1" x14ac:dyDescent="0.3">
      <c r="A17801" s="18" t="str">
        <f t="shared" ref="A17801" si="5982">+IF(OR(C17797=""),"NO",1)</f>
        <v>NO</v>
      </c>
      <c r="B17801" s="18"/>
      <c r="E17801" s="330"/>
      <c r="F17801" s="60" t="str">
        <f>+$F$30</f>
        <v>EXPERIENCIA APORTADA</v>
      </c>
      <c r="G17801" s="340" t="s">
        <v>124</v>
      </c>
      <c r="H17801" s="341"/>
      <c r="I17801" s="341"/>
      <c r="J17801" s="341"/>
      <c r="K17801" s="341"/>
      <c r="L17801" s="342"/>
    </row>
    <row r="17802" spans="1:12" hidden="1" x14ac:dyDescent="0.3">
      <c r="A17802" s="18" t="str">
        <f t="shared" ref="A17802" si="5983">+IF(OR(C17797=""),"NO",1)</f>
        <v>NO</v>
      </c>
      <c r="B17802" s="18"/>
      <c r="E17802" s="331"/>
      <c r="F17802" s="62" t="str">
        <f>+$F$31</f>
        <v>OBSERVACIÓN</v>
      </c>
      <c r="G17802" s="343" t="s">
        <v>124</v>
      </c>
      <c r="H17802" s="344"/>
      <c r="I17802" s="344"/>
      <c r="J17802" s="344"/>
      <c r="K17802" s="344"/>
      <c r="L17802" s="345"/>
    </row>
    <row r="17803" spans="1:12" ht="8.5" hidden="1" customHeight="1" x14ac:dyDescent="0.3">
      <c r="A17803" s="18" t="str">
        <f t="shared" ref="A17803" si="5984">+IF(OR(C17797=""),"NO",1)</f>
        <v>NO</v>
      </c>
      <c r="B17803" s="18"/>
      <c r="E17803" s="49"/>
      <c r="F17803" s="50"/>
      <c r="G17803" s="51"/>
      <c r="H17803" s="51"/>
      <c r="I17803" s="51"/>
      <c r="J17803" s="51"/>
      <c r="K17803" s="51"/>
      <c r="L17803" s="52"/>
    </row>
    <row r="17804" spans="1:12" hidden="1" x14ac:dyDescent="0.3">
      <c r="A17804" s="18" t="str">
        <f t="shared" ref="A17804" si="5985">+IF(OR(C17804=""),"NO",1)</f>
        <v>NO</v>
      </c>
      <c r="B17804" s="18"/>
      <c r="C17804" s="1" t="s">
        <v>124</v>
      </c>
      <c r="E17804" s="329">
        <v>5</v>
      </c>
      <c r="F17804" s="53" t="str">
        <f>+$F$26</f>
        <v>OBJETO</v>
      </c>
      <c r="G17804" s="332" t="s">
        <v>124</v>
      </c>
      <c r="H17804" s="333"/>
      <c r="I17804" s="333"/>
      <c r="J17804" s="333"/>
      <c r="K17804" s="333"/>
      <c r="L17804" s="334"/>
    </row>
    <row r="17805" spans="1:12" hidden="1" x14ac:dyDescent="0.3">
      <c r="A17805" s="18" t="str">
        <f t="shared" ref="A17805" si="5986">+IF(OR(C17804=""),"NO",1)</f>
        <v>NO</v>
      </c>
      <c r="B17805" s="18"/>
      <c r="E17805" s="330"/>
      <c r="F17805" s="54" t="str">
        <f>+$F$27</f>
        <v>CONTRATANTE</v>
      </c>
      <c r="G17805" s="335" t="s">
        <v>124</v>
      </c>
      <c r="H17805" s="310"/>
      <c r="I17805" s="310"/>
      <c r="J17805" s="310"/>
      <c r="K17805" s="310"/>
      <c r="L17805" s="336"/>
    </row>
    <row r="17806" spans="1:12" hidden="1" x14ac:dyDescent="0.3">
      <c r="A17806" s="18" t="str">
        <f t="shared" ref="A17806" si="5987">+IF(OR(C17804=""),"NO",1)</f>
        <v>NO</v>
      </c>
      <c r="B17806" s="18"/>
      <c r="E17806" s="330"/>
      <c r="F17806" s="54" t="str">
        <f>+$F$28</f>
        <v>APORTANTE</v>
      </c>
      <c r="G17806" s="337" t="s">
        <v>124</v>
      </c>
      <c r="H17806" s="338"/>
      <c r="I17806" s="338"/>
      <c r="J17806" s="338"/>
      <c r="K17806" s="338"/>
      <c r="L17806" s="339"/>
    </row>
    <row r="17807" spans="1:12" hidden="1" x14ac:dyDescent="0.3">
      <c r="A17807" s="18" t="str">
        <f t="shared" ref="A17807" si="5988">+IF(OR(C17804=""),"NO",1)</f>
        <v>NO</v>
      </c>
      <c r="B17807" s="18"/>
      <c r="E17807" s="330"/>
      <c r="F17807" s="54" t="str">
        <f>+$F$29</f>
        <v>VALOR /SMMLV)</v>
      </c>
      <c r="G17807" s="55" t="s">
        <v>124</v>
      </c>
      <c r="H17807" s="56" t="str">
        <f>+$H$29</f>
        <v>% PART..</v>
      </c>
      <c r="I17807" s="57" t="s">
        <v>124</v>
      </c>
      <c r="J17807" s="58" t="str">
        <f>+$J$29</f>
        <v>VALOR ACREDITADO</v>
      </c>
      <c r="K17807" s="59"/>
      <c r="L17807" s="47" t="s">
        <v>124</v>
      </c>
    </row>
    <row r="17808" spans="1:12" hidden="1" x14ac:dyDescent="0.3">
      <c r="A17808" s="18" t="str">
        <f t="shared" ref="A17808" si="5989">+IF(OR(C17804=""),"NO",1)</f>
        <v>NO</v>
      </c>
      <c r="B17808" s="18"/>
      <c r="E17808" s="330"/>
      <c r="F17808" s="60" t="str">
        <f>+$F$30</f>
        <v>EXPERIENCIA APORTADA</v>
      </c>
      <c r="G17808" s="340" t="s">
        <v>124</v>
      </c>
      <c r="H17808" s="341"/>
      <c r="I17808" s="341"/>
      <c r="J17808" s="341"/>
      <c r="K17808" s="341"/>
      <c r="L17808" s="342"/>
    </row>
    <row r="17809" spans="1:12" hidden="1" x14ac:dyDescent="0.3">
      <c r="A17809" s="18" t="str">
        <f t="shared" ref="A17809" si="5990">+IF(OR(C17804=""),"NO",1)</f>
        <v>NO</v>
      </c>
      <c r="B17809" s="18"/>
      <c r="E17809" s="331"/>
      <c r="F17809" s="62" t="str">
        <f>+$F$31</f>
        <v>OBSERVACIÓN</v>
      </c>
      <c r="G17809" s="343" t="s">
        <v>124</v>
      </c>
      <c r="H17809" s="344"/>
      <c r="I17809" s="344"/>
      <c r="J17809" s="344"/>
      <c r="K17809" s="344"/>
      <c r="L17809" s="345"/>
    </row>
    <row r="17810" spans="1:12" ht="8.5" hidden="1" customHeight="1" x14ac:dyDescent="0.3">
      <c r="A17810" s="18" t="str">
        <f t="shared" ref="A17810" si="5991">+IF(OR(C17804=""),"NO",1)</f>
        <v>NO</v>
      </c>
      <c r="B17810" s="18"/>
      <c r="E17810" s="49"/>
      <c r="F17810" s="50"/>
      <c r="G17810" s="51"/>
      <c r="H17810" s="51"/>
      <c r="I17810" s="51"/>
      <c r="J17810" s="51"/>
      <c r="K17810" s="51"/>
      <c r="L17810" s="52"/>
    </row>
    <row r="17811" spans="1:12" hidden="1" x14ac:dyDescent="0.3">
      <c r="A17811" s="18" t="str">
        <f t="shared" ref="A17811" si="5992">+IF(OR(C17811=""),"NO",1)</f>
        <v>NO</v>
      </c>
      <c r="B17811" s="18"/>
      <c r="C17811" s="1" t="s">
        <v>124</v>
      </c>
      <c r="E17811" s="329">
        <v>6</v>
      </c>
      <c r="F17811" s="53" t="str">
        <f>+$F$26</f>
        <v>OBJETO</v>
      </c>
      <c r="G17811" s="332" t="s">
        <v>124</v>
      </c>
      <c r="H17811" s="333"/>
      <c r="I17811" s="333"/>
      <c r="J17811" s="333"/>
      <c r="K17811" s="333"/>
      <c r="L17811" s="334"/>
    </row>
    <row r="17812" spans="1:12" hidden="1" x14ac:dyDescent="0.3">
      <c r="A17812" s="18" t="str">
        <f t="shared" ref="A17812" si="5993">+IF(OR(C17811=""),"NO",1)</f>
        <v>NO</v>
      </c>
      <c r="B17812" s="18"/>
      <c r="E17812" s="330"/>
      <c r="F17812" s="54" t="str">
        <f>+$F$27</f>
        <v>CONTRATANTE</v>
      </c>
      <c r="G17812" s="335" t="s">
        <v>124</v>
      </c>
      <c r="H17812" s="310"/>
      <c r="I17812" s="310"/>
      <c r="J17812" s="310"/>
      <c r="K17812" s="310"/>
      <c r="L17812" s="336"/>
    </row>
    <row r="17813" spans="1:12" hidden="1" x14ac:dyDescent="0.3">
      <c r="A17813" s="18" t="str">
        <f t="shared" ref="A17813" si="5994">+IF(OR(C17811=""),"NO",1)</f>
        <v>NO</v>
      </c>
      <c r="B17813" s="18"/>
      <c r="E17813" s="330"/>
      <c r="F17813" s="54" t="str">
        <f>+$F$28</f>
        <v>APORTANTE</v>
      </c>
      <c r="G17813" s="337" t="s">
        <v>124</v>
      </c>
      <c r="H17813" s="338"/>
      <c r="I17813" s="338"/>
      <c r="J17813" s="338"/>
      <c r="K17813" s="338"/>
      <c r="L17813" s="339"/>
    </row>
    <row r="17814" spans="1:12" hidden="1" x14ac:dyDescent="0.3">
      <c r="A17814" s="18" t="str">
        <f t="shared" ref="A17814" si="5995">+IF(OR(C17811=""),"NO",1)</f>
        <v>NO</v>
      </c>
      <c r="B17814" s="18"/>
      <c r="E17814" s="330"/>
      <c r="F17814" s="54" t="str">
        <f>+$F$29</f>
        <v>VALOR /SMMLV)</v>
      </c>
      <c r="G17814" s="55" t="s">
        <v>124</v>
      </c>
      <c r="H17814" s="56" t="str">
        <f>+$H$29</f>
        <v>% PART..</v>
      </c>
      <c r="I17814" s="57" t="s">
        <v>124</v>
      </c>
      <c r="J17814" s="58" t="str">
        <f>+$J$29</f>
        <v>VALOR ACREDITADO</v>
      </c>
      <c r="K17814" s="59"/>
      <c r="L17814" s="47" t="s">
        <v>124</v>
      </c>
    </row>
    <row r="17815" spans="1:12" hidden="1" x14ac:dyDescent="0.3">
      <c r="A17815" s="18" t="str">
        <f t="shared" ref="A17815" si="5996">+IF(OR(C17811=""),"NO",1)</f>
        <v>NO</v>
      </c>
      <c r="B17815" s="18"/>
      <c r="E17815" s="330"/>
      <c r="F17815" s="60" t="str">
        <f>+$F$30</f>
        <v>EXPERIENCIA APORTADA</v>
      </c>
      <c r="G17815" s="340" t="s">
        <v>124</v>
      </c>
      <c r="H17815" s="341"/>
      <c r="I17815" s="341"/>
      <c r="J17815" s="341"/>
      <c r="K17815" s="341"/>
      <c r="L17815" s="342"/>
    </row>
    <row r="17816" spans="1:12" hidden="1" x14ac:dyDescent="0.3">
      <c r="A17816" s="18" t="str">
        <f t="shared" ref="A17816" si="5997">+IF(OR(C17811=""),"NO",1)</f>
        <v>NO</v>
      </c>
      <c r="B17816" s="18"/>
      <c r="E17816" s="331"/>
      <c r="F17816" s="62" t="str">
        <f>+$F$31</f>
        <v>OBSERVACIÓN</v>
      </c>
      <c r="G17816" s="343" t="s">
        <v>124</v>
      </c>
      <c r="H17816" s="344"/>
      <c r="I17816" s="344"/>
      <c r="J17816" s="344"/>
      <c r="K17816" s="344"/>
      <c r="L17816" s="345"/>
    </row>
    <row r="17817" spans="1:12" ht="8.5" hidden="1" customHeight="1" x14ac:dyDescent="0.3">
      <c r="A17817" s="18" t="str">
        <f t="shared" ref="A17817" si="5998">+IF(OR(C17811=""),"NO",1)</f>
        <v>NO</v>
      </c>
      <c r="B17817" s="18"/>
      <c r="E17817" s="49"/>
      <c r="F17817" s="50"/>
      <c r="G17817" s="51"/>
      <c r="H17817" s="51"/>
      <c r="I17817" s="51"/>
      <c r="J17817" s="51"/>
      <c r="K17817" s="51"/>
      <c r="L17817" s="52"/>
    </row>
    <row r="17818" spans="1:12" hidden="1" x14ac:dyDescent="0.3">
      <c r="A17818" s="18" t="str">
        <f t="shared" ref="A17818" si="5999">+IF(OR(C17818=""),"NO",1)</f>
        <v>NO</v>
      </c>
      <c r="B17818" s="18"/>
      <c r="C17818" s="1" t="s">
        <v>124</v>
      </c>
      <c r="E17818" s="329">
        <v>7</v>
      </c>
      <c r="F17818" s="53" t="str">
        <f>+$F$26</f>
        <v>OBJETO</v>
      </c>
      <c r="G17818" s="332" t="s">
        <v>124</v>
      </c>
      <c r="H17818" s="333"/>
      <c r="I17818" s="333"/>
      <c r="J17818" s="333"/>
      <c r="K17818" s="333"/>
      <c r="L17818" s="334"/>
    </row>
    <row r="17819" spans="1:12" hidden="1" x14ac:dyDescent="0.3">
      <c r="A17819" s="18" t="str">
        <f t="shared" ref="A17819" si="6000">+IF(OR(C17818=""),"NO",1)</f>
        <v>NO</v>
      </c>
      <c r="B17819" s="18"/>
      <c r="E17819" s="330"/>
      <c r="F17819" s="54" t="str">
        <f>+$F$27</f>
        <v>CONTRATANTE</v>
      </c>
      <c r="G17819" s="335" t="s">
        <v>124</v>
      </c>
      <c r="H17819" s="310"/>
      <c r="I17819" s="310"/>
      <c r="J17819" s="310"/>
      <c r="K17819" s="310"/>
      <c r="L17819" s="336"/>
    </row>
    <row r="17820" spans="1:12" hidden="1" x14ac:dyDescent="0.3">
      <c r="A17820" s="18" t="str">
        <f t="shared" ref="A17820" si="6001">+IF(OR(C17818=""),"NO",1)</f>
        <v>NO</v>
      </c>
      <c r="B17820" s="18"/>
      <c r="E17820" s="330"/>
      <c r="F17820" s="54" t="str">
        <f>+$F$28</f>
        <v>APORTANTE</v>
      </c>
      <c r="G17820" s="337" t="s">
        <v>124</v>
      </c>
      <c r="H17820" s="338"/>
      <c r="I17820" s="338"/>
      <c r="J17820" s="338"/>
      <c r="K17820" s="338"/>
      <c r="L17820" s="339"/>
    </row>
    <row r="17821" spans="1:12" hidden="1" x14ac:dyDescent="0.3">
      <c r="A17821" s="18" t="str">
        <f t="shared" ref="A17821" si="6002">+IF(OR(C17818=""),"NO",1)</f>
        <v>NO</v>
      </c>
      <c r="B17821" s="18"/>
      <c r="E17821" s="330"/>
      <c r="F17821" s="54" t="str">
        <f>+$F$29</f>
        <v>VALOR /SMMLV)</v>
      </c>
      <c r="G17821" s="55" t="s">
        <v>124</v>
      </c>
      <c r="H17821" s="56" t="str">
        <f>+$H$29</f>
        <v>% PART..</v>
      </c>
      <c r="I17821" s="57" t="s">
        <v>124</v>
      </c>
      <c r="J17821" s="58" t="str">
        <f>+$J$29</f>
        <v>VALOR ACREDITADO</v>
      </c>
      <c r="K17821" s="59"/>
      <c r="L17821" s="47" t="s">
        <v>124</v>
      </c>
    </row>
    <row r="17822" spans="1:12" hidden="1" x14ac:dyDescent="0.3">
      <c r="A17822" s="18" t="str">
        <f t="shared" ref="A17822" si="6003">+IF(OR(C17818=""),"NO",1)</f>
        <v>NO</v>
      </c>
      <c r="B17822" s="18"/>
      <c r="E17822" s="330"/>
      <c r="F17822" s="60" t="str">
        <f>+$F$30</f>
        <v>EXPERIENCIA APORTADA</v>
      </c>
      <c r="G17822" s="340" t="s">
        <v>124</v>
      </c>
      <c r="H17822" s="341"/>
      <c r="I17822" s="341"/>
      <c r="J17822" s="341"/>
      <c r="K17822" s="341"/>
      <c r="L17822" s="342"/>
    </row>
    <row r="17823" spans="1:12" hidden="1" x14ac:dyDescent="0.3">
      <c r="A17823" s="18" t="str">
        <f t="shared" ref="A17823" si="6004">+IF(OR(C17818=""),"NO",1)</f>
        <v>NO</v>
      </c>
      <c r="B17823" s="18"/>
      <c r="E17823" s="331"/>
      <c r="F17823" s="62" t="str">
        <f>+$F$31</f>
        <v>OBSERVACIÓN</v>
      </c>
      <c r="G17823" s="343" t="s">
        <v>124</v>
      </c>
      <c r="H17823" s="344"/>
      <c r="I17823" s="344"/>
      <c r="J17823" s="344"/>
      <c r="K17823" s="344"/>
      <c r="L17823" s="345"/>
    </row>
    <row r="17824" spans="1:12" hidden="1" x14ac:dyDescent="0.3">
      <c r="A17824" s="18" t="str">
        <f t="shared" ref="A17824" si="6005">+IF(OR(C17818=""),"NO",1)</f>
        <v>NO</v>
      </c>
      <c r="B17824" s="18"/>
      <c r="E17824" s="49"/>
      <c r="F17824" s="50"/>
      <c r="G17824" s="51"/>
      <c r="H17824" s="51"/>
      <c r="I17824" s="51"/>
      <c r="J17824" s="51"/>
      <c r="K17824" s="51"/>
      <c r="L17824" s="52"/>
    </row>
    <row r="17825" spans="1:12" hidden="1" x14ac:dyDescent="0.3">
      <c r="A17825" s="1" t="str">
        <f>+A17760</f>
        <v>NO</v>
      </c>
      <c r="C17825" s="1" t="str">
        <f>"N"&amp;C17760</f>
        <v>N</v>
      </c>
      <c r="E17825" s="63"/>
      <c r="F17825" s="64" t="str">
        <f>+$F$75</f>
        <v>TOTAL DE CONTRATOS PRESENTADOS VÁLIDOS QUE CUMPLEN EXPERIENCIA ACREDITADA:</v>
      </c>
      <c r="G17825" s="65"/>
      <c r="H17825" s="65"/>
      <c r="I17825" s="65"/>
      <c r="J17825" s="66"/>
      <c r="K17825" s="65"/>
      <c r="L17825" s="67" t="s">
        <v>124</v>
      </c>
    </row>
    <row r="17826" spans="1:12" ht="6.65" hidden="1" customHeight="1" x14ac:dyDescent="0.3">
      <c r="A17826" s="1" t="str">
        <f>+A17760</f>
        <v>NO</v>
      </c>
      <c r="E17826" s="51"/>
      <c r="F17826" s="50"/>
      <c r="G17826" s="51"/>
      <c r="H17826" s="51"/>
      <c r="I17826" s="51"/>
      <c r="J17826" s="51"/>
      <c r="K17826" s="51"/>
      <c r="L17826" s="51"/>
    </row>
    <row r="17827" spans="1:12" hidden="1" x14ac:dyDescent="0.3">
      <c r="A17827" s="1" t="str">
        <f>+A17760</f>
        <v>NO</v>
      </c>
      <c r="E17827" s="63"/>
      <c r="F17827" s="63" t="str">
        <f>+$F$77</f>
        <v>ACREDITA SUMINISTRO E INSTALACIÓN DE MOBILIARIO POR LO MENOS EN UN (1) CONTRATO VÁLIDO</v>
      </c>
      <c r="G17827" s="65"/>
      <c r="H17827" s="65"/>
      <c r="I17827" s="65"/>
      <c r="J17827" s="66"/>
      <c r="K17827" s="65"/>
      <c r="L17827" s="68" t="s">
        <v>157</v>
      </c>
    </row>
    <row r="17828" spans="1:12" ht="5.15" hidden="1" customHeight="1" x14ac:dyDescent="0.3">
      <c r="A17828" s="1" t="str">
        <f>+A17760</f>
        <v>NO</v>
      </c>
      <c r="E17828" s="51"/>
      <c r="F17828" s="50"/>
      <c r="G17828" s="51"/>
      <c r="H17828" s="51"/>
      <c r="I17828" s="51"/>
      <c r="J17828" s="51"/>
      <c r="K17828" s="51"/>
      <c r="L17828" s="51"/>
    </row>
    <row r="17829" spans="1:12" ht="12.75" hidden="1" customHeight="1" x14ac:dyDescent="0.3">
      <c r="A17829" s="1" t="str">
        <f>+A17760</f>
        <v>NO</v>
      </c>
      <c r="E17829" s="69" t="str">
        <f>+$E$79</f>
        <v>EXPERIENCIA ESPECÍFICA NUMERAL 10.1.1 A</v>
      </c>
      <c r="F17829" s="70"/>
      <c r="G17829" s="70"/>
      <c r="H17829" s="70"/>
      <c r="I17829" s="70"/>
      <c r="J17829" s="70"/>
      <c r="K17829" s="70"/>
      <c r="L17829" s="71"/>
    </row>
    <row r="17830" spans="1:12" ht="26.5" hidden="1" customHeight="1" x14ac:dyDescent="0.3">
      <c r="A17830" s="1" t="str">
        <f>+A17760</f>
        <v>NO</v>
      </c>
      <c r="E17830" s="72"/>
      <c r="F17830" s="325" t="str">
        <f>+$F$80</f>
        <v>Por lo menos uno (1) de los contratos válidos aportados como experiencia general debe corresponder mínimo al 60% del presupuesto oficial del presente proceso de selección.  (SMMLV)</v>
      </c>
      <c r="G17830" s="326"/>
      <c r="H17830" s="326"/>
      <c r="I17830" s="326"/>
      <c r="J17830" s="326"/>
      <c r="K17830" s="73" t="s">
        <v>124</v>
      </c>
      <c r="L17830" s="74" t="s">
        <v>124</v>
      </c>
    </row>
    <row r="17831" spans="1:12" ht="23.5" hidden="1" customHeight="1" x14ac:dyDescent="0.3">
      <c r="A17831" s="1" t="str">
        <f>+A17760</f>
        <v>NO</v>
      </c>
      <c r="E17831" s="63"/>
      <c r="F17831" s="325" t="str">
        <f>+$F$81</f>
        <v xml:space="preserve">Deberá acreditarse en al menos uno (1) de los contratos válidos aportados como experiencia general una </v>
      </c>
      <c r="G17831" s="326"/>
      <c r="H17831" s="326"/>
      <c r="I17831" s="326"/>
      <c r="J17831" s="326"/>
      <c r="K17831" s="73" t="s">
        <v>124</v>
      </c>
      <c r="L17831" s="74" t="s">
        <v>124</v>
      </c>
    </row>
    <row r="17832" spans="1:12" ht="23.5" hidden="1" customHeight="1" x14ac:dyDescent="0.3">
      <c r="A17832" s="18" t="s">
        <v>30</v>
      </c>
      <c r="E17832" s="63"/>
      <c r="F17832" s="325" t="str">
        <f>+$F$82</f>
        <v xml:space="preserve">Deberá acreditarse en al menos uno (1) de los contratos válidos aportados interventoría a intervención de </v>
      </c>
      <c r="G17832" s="326"/>
      <c r="H17832" s="326"/>
      <c r="I17832" s="326"/>
      <c r="J17832" s="326"/>
      <c r="K17832" s="73">
        <f>+$K$82</f>
        <v>0</v>
      </c>
      <c r="L17832" s="74" t="s">
        <v>124</v>
      </c>
    </row>
    <row r="17833" spans="1:12" ht="36" hidden="1" customHeight="1" x14ac:dyDescent="0.3">
      <c r="A17833" s="18" t="s">
        <v>30</v>
      </c>
      <c r="E17833" s="63"/>
      <c r="F17833" s="325" t="str">
        <f>+$F$83</f>
        <v xml:space="preserve">Deberá acreditarse en al menos uno (1) de los contratos válidos aportados interventoría a intervención de </v>
      </c>
      <c r="G17833" s="326"/>
      <c r="H17833" s="326"/>
      <c r="I17833" s="326"/>
      <c r="J17833" s="326"/>
      <c r="K17833" s="75">
        <f>+$K$83</f>
        <v>0</v>
      </c>
      <c r="L17833" s="76" t="s">
        <v>124</v>
      </c>
    </row>
    <row r="17834" spans="1:12" hidden="1" x14ac:dyDescent="0.3">
      <c r="A17834" s="1" t="str">
        <f>+A17760</f>
        <v>NO</v>
      </c>
      <c r="E17834" s="51"/>
      <c r="F17834" s="50"/>
      <c r="G17834" s="51"/>
      <c r="H17834" s="51"/>
      <c r="I17834" s="51"/>
      <c r="J17834" s="51"/>
      <c r="K17834" s="51"/>
      <c r="L17834" s="51"/>
    </row>
    <row r="17835" spans="1:12" ht="12.75" hidden="1" customHeight="1" x14ac:dyDescent="0.3">
      <c r="A17835" s="1" t="str">
        <f>+A17760</f>
        <v>NO</v>
      </c>
      <c r="E17835" s="40" t="str">
        <f>+$E$85</f>
        <v>VALOR MÍNIMO A CERIFICAR % P.O EN SMMMLV. NUMERAL 3.9.1</v>
      </c>
      <c r="F17835" s="41"/>
      <c r="G17835" s="41"/>
      <c r="H17835" s="41"/>
      <c r="I17835" s="41"/>
      <c r="J17835" s="41"/>
      <c r="K17835" s="41"/>
      <c r="L17835" s="42"/>
    </row>
    <row r="17836" spans="1:12" hidden="1" x14ac:dyDescent="0.3">
      <c r="A17836" s="1" t="str">
        <f>+A17760</f>
        <v>NO</v>
      </c>
      <c r="C17836" s="1" t="str">
        <f>"M"&amp;C17760</f>
        <v>M</v>
      </c>
      <c r="E17836" s="77" t="str">
        <f>+$E$86</f>
        <v>100% P.O.</v>
      </c>
      <c r="F17836" s="78"/>
      <c r="G17836" s="61">
        <v>242.41716883554506</v>
      </c>
      <c r="H17836" s="124" t="str">
        <f>+$H$86</f>
        <v>TOTAL EJECUTADO DE CONTRATOS ACREDITADOS</v>
      </c>
      <c r="I17836" s="124"/>
      <c r="J17836" s="124"/>
      <c r="K17836" s="55" t="s">
        <v>124</v>
      </c>
      <c r="L17836" s="47" t="s">
        <v>124</v>
      </c>
    </row>
    <row r="17837" spans="1:12" hidden="1" x14ac:dyDescent="0.3">
      <c r="A17837" s="1" t="str">
        <f>+A17760</f>
        <v>NO</v>
      </c>
      <c r="E17837" s="39"/>
      <c r="F17837" s="39"/>
      <c r="G17837" s="39"/>
      <c r="H17837" s="39"/>
      <c r="I17837" s="39"/>
      <c r="J17837" s="39"/>
      <c r="K17837" s="39"/>
      <c r="L17837" s="39"/>
    </row>
    <row r="17838" spans="1:12" ht="12.75" hidden="1" customHeight="1" x14ac:dyDescent="0.3">
      <c r="A17838" s="18" t="s">
        <v>30</v>
      </c>
      <c r="B17838" s="18"/>
      <c r="E17838" s="40" t="str">
        <f>+$E$88</f>
        <v>CONSIDERACIONES PARA LA VALIDEZ DE LA EXPERIENCIA REQUERIDA: EXPERIENCIA PROPONENTES PLURALES NUMERAL 10.1.2 D</v>
      </c>
      <c r="F17838" s="41"/>
      <c r="G17838" s="41"/>
      <c r="H17838" s="41"/>
      <c r="I17838" s="41"/>
      <c r="J17838" s="41"/>
      <c r="K17838" s="41"/>
      <c r="L17838" s="42"/>
    </row>
    <row r="17839" spans="1:12" ht="28" hidden="1" customHeight="1" x14ac:dyDescent="0.3">
      <c r="A17839" s="18" t="s">
        <v>30</v>
      </c>
      <c r="B17839" s="18"/>
      <c r="C17839" s="1" t="str">
        <f>"O"&amp;C17760</f>
        <v>O</v>
      </c>
      <c r="E17839" s="80" t="str">
        <f>+$E$89</f>
        <v>i)</v>
      </c>
      <c r="F17839" s="327" t="str">
        <f>+$F$89</f>
        <v>Uno de los integrantes debe aportar como mínimo el cincuenta por ciento (50 %) de la experiencia solicitada</v>
      </c>
      <c r="G17839" s="328"/>
      <c r="H17839" s="328"/>
      <c r="I17839" s="328"/>
      <c r="J17839" s="328"/>
      <c r="K17839" s="73" t="s">
        <v>124</v>
      </c>
      <c r="L17839" s="47" t="s">
        <v>124</v>
      </c>
    </row>
    <row r="17840" spans="1:12" ht="28" hidden="1" customHeight="1" x14ac:dyDescent="0.3">
      <c r="A17840" s="18" t="s">
        <v>30</v>
      </c>
      <c r="B17840" s="18"/>
      <c r="C17840" s="1" t="str">
        <f>"O"&amp;C17760</f>
        <v>O</v>
      </c>
      <c r="E17840" s="80" t="str">
        <f>+$E$90</f>
        <v>ii)</v>
      </c>
      <c r="F17840" s="327" t="str">
        <f>+$F$90</f>
        <v>Todos los demás ntegrantes deben acreditar al menos el cinco por ciento (5 %) de la experiencia solicitada, solo uno (1) de los integrantes podrá no acreditar experiencia pero su porcentaje de participación  no podrá superar el diez por ciento (10 %)</v>
      </c>
      <c r="G17840" s="328"/>
      <c r="H17840" s="328"/>
      <c r="I17840" s="328"/>
      <c r="J17840" s="328"/>
      <c r="K17840" s="73" t="s">
        <v>124</v>
      </c>
      <c r="L17840" s="47" t="s">
        <v>124</v>
      </c>
    </row>
    <row r="17841" spans="1:12" hidden="1" x14ac:dyDescent="0.3">
      <c r="A17841" s="18" t="s">
        <v>30</v>
      </c>
      <c r="B17841" s="18"/>
      <c r="E17841" s="39"/>
      <c r="F17841" s="39"/>
      <c r="G17841" s="39"/>
      <c r="H17841" s="39"/>
      <c r="I17841" s="39"/>
      <c r="J17841" s="39"/>
      <c r="K17841" s="39"/>
      <c r="L17841" s="39"/>
    </row>
    <row r="17842" spans="1:12" ht="13" hidden="1" customHeight="1" x14ac:dyDescent="0.3">
      <c r="A17842" s="18" t="str">
        <f>+A17760</f>
        <v>NO</v>
      </c>
      <c r="B17842" s="18"/>
      <c r="E17842" s="69" t="str">
        <f>+$E$92</f>
        <v>VERIFICACIÓN Y ASIGNACIÓN DE PUNTAJE POR LA EXPERIENCIA DEL PROPONENTE</v>
      </c>
      <c r="F17842" s="70"/>
      <c r="G17842" s="70"/>
      <c r="H17842" s="70"/>
      <c r="I17842" s="70"/>
      <c r="J17842" s="70"/>
      <c r="K17842" s="70"/>
      <c r="L17842" s="71"/>
    </row>
    <row r="17843" spans="1:12" hidden="1" x14ac:dyDescent="0.3">
      <c r="A17843" s="18" t="str">
        <f>+A17760</f>
        <v>NO</v>
      </c>
      <c r="B17843" s="18"/>
      <c r="E17843" s="81"/>
      <c r="F17843" s="323" t="str">
        <f>+$F$93</f>
        <v>No. CONTRATOS QUE ACREDITAN LA EXPERIENCIA (NO OBJETO DE SUBSANACIÓN)</v>
      </c>
      <c r="G17843" s="324"/>
      <c r="H17843" s="324"/>
      <c r="I17843" s="324"/>
      <c r="J17843" s="324"/>
      <c r="K17843" s="82"/>
      <c r="L17843" s="83" t="s">
        <v>124</v>
      </c>
    </row>
    <row r="17844" spans="1:12" ht="13" hidden="1" customHeight="1" x14ac:dyDescent="0.3">
      <c r="A17844" s="18" t="str">
        <f>+A17760</f>
        <v>NO</v>
      </c>
      <c r="B17844" s="18"/>
      <c r="E17844" s="84"/>
      <c r="F17844" s="323" t="str">
        <f>+$F$94</f>
        <v>TOTAL EJECUTADO DE CONTRATOS ACREDITADOS PROPUESTA INICIAL</v>
      </c>
      <c r="G17844" s="324"/>
      <c r="H17844" s="324"/>
      <c r="I17844" s="324"/>
      <c r="J17844" s="324"/>
      <c r="K17844" s="85"/>
      <c r="L17844" s="86" t="s">
        <v>124</v>
      </c>
    </row>
    <row r="17845" spans="1:12" ht="13" hidden="1" customHeight="1" x14ac:dyDescent="0.3">
      <c r="A17845" s="18" t="str">
        <f>+A17760</f>
        <v>NO</v>
      </c>
      <c r="B17845" s="18"/>
      <c r="E17845" s="87"/>
      <c r="F17845" s="323" t="str">
        <f>+$F$95</f>
        <v>PROMEDIO VALOR ACREDITADO EN SMMLV</v>
      </c>
      <c r="G17845" s="324"/>
      <c r="H17845" s="324"/>
      <c r="I17845" s="324"/>
      <c r="J17845" s="324"/>
      <c r="K17845" s="66"/>
      <c r="L17845" s="88" t="s">
        <v>124</v>
      </c>
    </row>
    <row r="17846" spans="1:12" hidden="1" x14ac:dyDescent="0.3">
      <c r="A17846" s="18" t="str">
        <f>+A17760</f>
        <v>NO</v>
      </c>
      <c r="B17846" s="18"/>
      <c r="E17846" s="89"/>
      <c r="F17846" s="89"/>
      <c r="G17846" s="89"/>
      <c r="H17846" s="89"/>
      <c r="I17846" s="89"/>
      <c r="J17846" s="89"/>
      <c r="K17846" s="89"/>
      <c r="L17846" s="89"/>
    </row>
    <row r="17847" spans="1:12" ht="13" hidden="1" customHeight="1" x14ac:dyDescent="0.3">
      <c r="A17847" s="18" t="str">
        <f>+A17760</f>
        <v>NO</v>
      </c>
      <c r="B17847" s="18"/>
      <c r="E17847" s="69" t="str">
        <f>+$E$97</f>
        <v>3.9.2 EXIGENCIAS MÍNIMAS DE EXPERIENCIA Y FORMACIÓN ACADÉMICA DEL EQUIPO DE TRABAJO</v>
      </c>
      <c r="F17847" s="70"/>
      <c r="G17847" s="70"/>
      <c r="H17847" s="70"/>
      <c r="I17847" s="70"/>
      <c r="J17847" s="70"/>
      <c r="K17847" s="70"/>
      <c r="L17847" s="71"/>
    </row>
    <row r="17848" spans="1:12" hidden="1" x14ac:dyDescent="0.3">
      <c r="A17848" s="18" t="str">
        <f>+A17760</f>
        <v>NO</v>
      </c>
      <c r="B17848" s="18"/>
      <c r="E17848" s="90" t="str">
        <f>+$E$98</f>
        <v>Formulario 8</v>
      </c>
      <c r="F17848" s="315" t="s">
        <v>46</v>
      </c>
      <c r="G17848" s="316"/>
      <c r="H17848" s="317"/>
      <c r="I17848" s="318"/>
      <c r="J17848" s="318"/>
      <c r="K17848" s="318"/>
      <c r="L17848" s="319"/>
    </row>
    <row r="17849" spans="1:12" hidden="1" x14ac:dyDescent="0.3">
      <c r="A17849" s="18" t="str">
        <f>+A17760</f>
        <v>NO</v>
      </c>
      <c r="B17849" s="18"/>
      <c r="E17849" s="91" t="s">
        <v>124</v>
      </c>
      <c r="F17849" s="91" t="str">
        <f>+$F$99</f>
        <v>Director de Interventoría</v>
      </c>
      <c r="G17849" s="91" t="str">
        <f>+$G$99</f>
        <v>Residente de Interventoría</v>
      </c>
      <c r="H17849" s="320"/>
      <c r="I17849" s="321"/>
      <c r="J17849" s="321"/>
      <c r="K17849" s="321"/>
      <c r="L17849" s="322"/>
    </row>
    <row r="17850" spans="1:12" hidden="1" x14ac:dyDescent="0.3">
      <c r="A17850" s="18" t="str">
        <f>+A17760</f>
        <v>NO</v>
      </c>
      <c r="B17850" s="18"/>
      <c r="E17850" s="304" t="str">
        <f>+$E$100</f>
        <v>OBSERVACIONES RESPECTO REQUISITO HABILITANTE DEL PERSONAL CLAVE EVALUABLE</v>
      </c>
      <c r="F17850" s="305"/>
      <c r="G17850" s="305"/>
      <c r="H17850" s="305"/>
      <c r="I17850" s="305"/>
      <c r="J17850" s="305"/>
      <c r="K17850" s="305"/>
      <c r="L17850" s="305"/>
    </row>
    <row r="17851" spans="1:12" hidden="1" x14ac:dyDescent="0.3">
      <c r="A17851" s="18" t="str">
        <f>+A17760</f>
        <v>NO</v>
      </c>
      <c r="B17851" s="18"/>
      <c r="E17851" s="312" t="s">
        <v>124</v>
      </c>
      <c r="F17851" s="313"/>
      <c r="G17851" s="313"/>
      <c r="H17851" s="313"/>
      <c r="I17851" s="313"/>
      <c r="J17851" s="313"/>
      <c r="K17851" s="313"/>
      <c r="L17851" s="314"/>
    </row>
    <row r="17852" spans="1:12" hidden="1" x14ac:dyDescent="0.3">
      <c r="A17852" s="18" t="str">
        <f>+A17760</f>
        <v>NO</v>
      </c>
      <c r="B17852" s="18"/>
      <c r="E17852" s="89"/>
      <c r="F17852" s="89"/>
      <c r="G17852" s="89"/>
      <c r="H17852" s="89"/>
      <c r="I17852" s="89"/>
      <c r="J17852" s="89"/>
      <c r="K17852" s="89"/>
      <c r="L17852" s="89"/>
    </row>
    <row r="17853" spans="1:12" ht="13" hidden="1" customHeight="1" x14ac:dyDescent="0.3">
      <c r="A17853" s="18" t="str">
        <f>+A17760</f>
        <v>NO</v>
      </c>
      <c r="B17853" s="18"/>
      <c r="E17853" s="69" t="str">
        <f>+$E$103</f>
        <v>4.2 EQUIPO DE TRABAJO (Personal Clave Evaluable)</v>
      </c>
      <c r="F17853" s="70"/>
      <c r="G17853" s="70"/>
      <c r="H17853" s="70"/>
      <c r="I17853" s="70"/>
      <c r="J17853" s="70"/>
      <c r="K17853" s="70"/>
      <c r="L17853" s="71"/>
    </row>
    <row r="17854" spans="1:12" ht="23.25" hidden="1" customHeight="1" x14ac:dyDescent="0.3">
      <c r="A17854" s="18" t="str">
        <f>+A17760</f>
        <v>NO</v>
      </c>
      <c r="B17854" s="18"/>
      <c r="E17854" s="90" t="str">
        <f>+$E$104</f>
        <v>Formulario 9</v>
      </c>
      <c r="F17854" s="315" t="s">
        <v>46</v>
      </c>
      <c r="G17854" s="316"/>
      <c r="H17854" s="317"/>
      <c r="I17854" s="318"/>
      <c r="J17854" s="318"/>
      <c r="K17854" s="318"/>
      <c r="L17854" s="319"/>
    </row>
    <row r="17855" spans="1:12" hidden="1" x14ac:dyDescent="0.3">
      <c r="A17855" s="18" t="str">
        <f>+A17760</f>
        <v>NO</v>
      </c>
      <c r="B17855" s="18"/>
      <c r="E17855" s="91" t="s">
        <v>124</v>
      </c>
      <c r="F17855" s="91" t="str">
        <f>+$F$99</f>
        <v>Director de Interventoría</v>
      </c>
      <c r="G17855" s="91" t="str">
        <f>+$G$99</f>
        <v>Residente de Interventoría</v>
      </c>
      <c r="H17855" s="320"/>
      <c r="I17855" s="321"/>
      <c r="J17855" s="321"/>
      <c r="K17855" s="321"/>
      <c r="L17855" s="322"/>
    </row>
    <row r="17856" spans="1:12" hidden="1" x14ac:dyDescent="0.3">
      <c r="A17856" s="18" t="str">
        <f>+A17760</f>
        <v>NO</v>
      </c>
      <c r="B17856" s="18"/>
      <c r="E17856" s="89"/>
      <c r="F17856" s="89"/>
      <c r="G17856" s="89"/>
      <c r="H17856" s="89"/>
      <c r="I17856" s="89"/>
      <c r="J17856" s="89"/>
      <c r="K17856" s="89"/>
      <c r="L17856" s="89"/>
    </row>
    <row r="17857" spans="1:12" hidden="1" x14ac:dyDescent="0.3">
      <c r="A17857" s="1" t="str">
        <f>+A17760</f>
        <v>NO</v>
      </c>
      <c r="E17857" s="92" t="str">
        <f>+E17732</f>
        <v>CRITERIOS DE EVALUACIÓN Y PUNTAJE</v>
      </c>
      <c r="F17857" s="93"/>
      <c r="G17857" s="93"/>
      <c r="H17857" s="93"/>
      <c r="I17857" s="93"/>
      <c r="J17857" s="93"/>
      <c r="K17857" s="94"/>
      <c r="L17857" s="95" t="str">
        <f>+$L$107</f>
        <v>PUNTAJE OBTENIDO</v>
      </c>
    </row>
    <row r="17858" spans="1:12" hidden="1" x14ac:dyDescent="0.3">
      <c r="A17858" s="1" t="str">
        <f>+A17760</f>
        <v>NO</v>
      </c>
      <c r="E17858" s="96" t="str">
        <f>+$E$108</f>
        <v>VALOR</v>
      </c>
      <c r="F17858" s="97" t="str">
        <f>+$F$108</f>
        <v>EQUIPO DE TRABAJO (PERSONAL CLAVE EVALUABLE)</v>
      </c>
      <c r="G17858" s="24"/>
      <c r="H17858" s="24"/>
      <c r="I17858" s="24"/>
      <c r="J17858" s="24"/>
      <c r="K17858" s="24"/>
      <c r="L17858" s="98"/>
    </row>
    <row r="17859" spans="1:12" ht="12.75" hidden="1" customHeight="1" x14ac:dyDescent="0.3">
      <c r="A17859" s="1" t="str">
        <f>+A17760</f>
        <v>NO</v>
      </c>
      <c r="E17859" s="96">
        <f>+$E$109</f>
        <v>5</v>
      </c>
      <c r="F17859" s="307" t="str">
        <f>+$F$109</f>
        <v xml:space="preserve"> Experiencia Específica adicional</v>
      </c>
      <c r="G17859" s="308"/>
      <c r="H17859" s="308"/>
      <c r="I17859" s="308"/>
      <c r="J17859" s="308"/>
      <c r="K17859" s="309"/>
      <c r="L17859" s="99" t="str">
        <f>IFERROR(IF(VLOOKUP(C17760,'R. PUNTAJES'!$C$14:$R$213,'R. PUNTAJES'!$I$10,0)="","",VLOOKUP(C17760,'R. PUNTAJES'!$C$14:$R$213,'R. PUNTAJES'!$I$10,0)),"")</f>
        <v/>
      </c>
    </row>
    <row r="17860" spans="1:12" ht="12.75" hidden="1" customHeight="1" x14ac:dyDescent="0.3">
      <c r="A17860" s="1" t="str">
        <f>+A17760</f>
        <v>NO</v>
      </c>
      <c r="E17860" s="96">
        <f>+$E$110</f>
        <v>5</v>
      </c>
      <c r="F17860" s="307" t="str">
        <f>+$F$110</f>
        <v>Formación Académica adicional</v>
      </c>
      <c r="G17860" s="308"/>
      <c r="H17860" s="308"/>
      <c r="I17860" s="308"/>
      <c r="J17860" s="308"/>
      <c r="K17860" s="309"/>
      <c r="L17860" s="99" t="str">
        <f>IFERROR(IF(VLOOKUP(C17760,'R. PUNTAJES'!$C$14:$R$213,'R. PUNTAJES'!$J$10,0)="","",VLOOKUP(C17760,'R. PUNTAJES'!$C$14:$R$213,'R. PUNTAJES'!$J$10,0)),"")</f>
        <v/>
      </c>
    </row>
    <row r="17861" spans="1:12" hidden="1" x14ac:dyDescent="0.3">
      <c r="A17861" s="18" t="str">
        <f>+A17760</f>
        <v>NO</v>
      </c>
      <c r="B17861" s="18"/>
      <c r="E17861" s="100"/>
      <c r="F17861" s="101" t="str">
        <f>+$F$111</f>
        <v>FACTOR DE SOSTENIBILIDAD</v>
      </c>
      <c r="G17861" s="102"/>
      <c r="H17861" s="102"/>
      <c r="I17861" s="102"/>
      <c r="J17861" s="102"/>
      <c r="K17861" s="102"/>
      <c r="L17861" s="103"/>
    </row>
    <row r="17862" spans="1:12" hidden="1" x14ac:dyDescent="0.3">
      <c r="A17862" s="18" t="str">
        <f>+A17760</f>
        <v>NO</v>
      </c>
      <c r="B17862" s="18"/>
      <c r="E17862" s="104">
        <v>1</v>
      </c>
      <c r="F17862" s="105" t="str">
        <f>+$F$112</f>
        <v>Compromisos Sostenibilidad</v>
      </c>
      <c r="G17862" s="106"/>
      <c r="H17862" s="106"/>
      <c r="I17862" s="106"/>
      <c r="J17862" s="106"/>
      <c r="K17862" s="106"/>
      <c r="L17862" s="107" t="str">
        <f>IFERROR(IF(VLOOKUP(C17760,'R. PUNTAJES'!$C$14:$R$213,'R. PUNTAJES'!$K$10,0)="","",VLOOKUP(C17760,'R. PUNTAJES'!$C$14:$R$213,'R. PUNTAJES'!$K$10,0)),"")</f>
        <v/>
      </c>
    </row>
    <row r="17863" spans="1:12" hidden="1" x14ac:dyDescent="0.3">
      <c r="A17863" s="1" t="str">
        <f>+A17760</f>
        <v>NO</v>
      </c>
      <c r="E17863" s="108"/>
      <c r="F17863" s="109" t="str">
        <f>+$F$113</f>
        <v>APOYO A LA INDUSTRIA NACIONAL</v>
      </c>
      <c r="G17863" s="110"/>
      <c r="H17863" s="110"/>
      <c r="I17863" s="110"/>
      <c r="J17863" s="110"/>
      <c r="K17863" s="110"/>
      <c r="L17863" s="111"/>
    </row>
    <row r="17864" spans="1:12" ht="12.75" hidden="1" customHeight="1" x14ac:dyDescent="0.3">
      <c r="A17864" s="1" t="str">
        <f>+A17760</f>
        <v>NO</v>
      </c>
      <c r="E17864" s="96">
        <v>20</v>
      </c>
      <c r="F17864" s="307" t="str">
        <f>+$F$114</f>
        <v>Promoción de Servicios Nacionales o con Trato Nacional</v>
      </c>
      <c r="G17864" s="308"/>
      <c r="H17864" s="308"/>
      <c r="I17864" s="308"/>
      <c r="J17864" s="308"/>
      <c r="K17864" s="309"/>
      <c r="L17864" s="99" t="str">
        <f>IFERROR(IF(VLOOKUP(C17760,'R. PUNTAJES'!$C$14:$R$213,'R. PUNTAJES'!$L$10,0)="","",
IF(VLOOKUP(C17760,'R. PUNTAJES'!$C$14:$R$213,'R. PUNTAJES'!$L$10,0)=5,0,
VLOOKUP(C17760,'R. PUNTAJES'!$C$14:$R$213,'R. PUNTAJES'!$L$10,0))),"")</f>
        <v/>
      </c>
    </row>
    <row r="17865" spans="1:12" ht="12.75" hidden="1" customHeight="1" x14ac:dyDescent="0.3">
      <c r="A17865" s="1" t="str">
        <f>+A17760</f>
        <v>NO</v>
      </c>
      <c r="E17865" s="96">
        <v>5</v>
      </c>
      <c r="F17865" s="307" t="str">
        <f>+$F$115</f>
        <v>Incorporación de componente nacional en servicios extranjeros</v>
      </c>
      <c r="G17865" s="308"/>
      <c r="H17865" s="308"/>
      <c r="I17865" s="308"/>
      <c r="J17865" s="308"/>
      <c r="K17865" s="309"/>
      <c r="L17865" s="99" t="str">
        <f>IFERROR(IF(VLOOKUP(C17760,'R. PUNTAJES'!$C$14:$R$213,'R. PUNTAJES'!$L$10,0)="","",
IF(VLOOKUP(C17760,'R. PUNTAJES'!$C$14:$R$213,'R. PUNTAJES'!$L$10,0)=20,0,
VLOOKUP(C17760,'R. PUNTAJES'!$C$14:$R$213,'R. PUNTAJES'!$L$10,0))),"")</f>
        <v/>
      </c>
    </row>
    <row r="17866" spans="1:12" hidden="1" x14ac:dyDescent="0.3">
      <c r="A17866" s="1" t="str">
        <f>+A17760</f>
        <v>NO</v>
      </c>
      <c r="E17866" s="112"/>
      <c r="F17866" s="97" t="str">
        <f>+$F$116</f>
        <v>VINCULACIÓN DE PERSONAS CON DISCAPACIDAD</v>
      </c>
      <c r="G17866" s="24"/>
      <c r="H17866" s="24"/>
      <c r="I17866" s="24"/>
      <c r="J17866" s="24"/>
      <c r="K17866" s="24"/>
      <c r="L17866" s="98"/>
    </row>
    <row r="17867" spans="1:12" ht="12.75" hidden="1" customHeight="1" x14ac:dyDescent="0.3">
      <c r="A17867" s="1" t="str">
        <f>+A17760</f>
        <v>NO</v>
      </c>
      <c r="E17867" s="96">
        <v>1</v>
      </c>
      <c r="F17867" s="307" t="str">
        <f>+$F$117</f>
        <v xml:space="preserve">Trabajadores vinculados a la planta de personal </v>
      </c>
      <c r="G17867" s="308"/>
      <c r="H17867" s="308"/>
      <c r="I17867" s="308"/>
      <c r="J17867" s="308"/>
      <c r="K17867" s="309"/>
      <c r="L17867" s="99" t="str">
        <f>IFERROR(IF(VLOOKUP(C17760,'R. PUNTAJES'!$C$14:$R$213,'R. PUNTAJES'!$M$10,0)="","",VLOOKUP(C17760,'R. PUNTAJES'!$C$14:$R$213,'R. PUNTAJES'!$M$10,0)),"")</f>
        <v/>
      </c>
    </row>
    <row r="17868" spans="1:12" hidden="1" x14ac:dyDescent="0.3">
      <c r="A17868" s="1" t="str">
        <f>+A17760</f>
        <v>NO</v>
      </c>
      <c r="E17868" s="112"/>
      <c r="F17868" s="97" t="str">
        <f>+$F$118</f>
        <v>EMPRENDIMIENTOS Y EMPRESAS DE MUJERES</v>
      </c>
      <c r="G17868" s="24"/>
      <c r="H17868" s="24"/>
      <c r="I17868" s="24"/>
      <c r="J17868" s="24"/>
      <c r="K17868" s="24"/>
      <c r="L17868" s="98"/>
    </row>
    <row r="17869" spans="1:12" ht="13" hidden="1" customHeight="1" x14ac:dyDescent="0.3">
      <c r="A17869" s="1" t="str">
        <f>+A17760</f>
        <v>NO</v>
      </c>
      <c r="E17869" s="96">
        <v>0.25</v>
      </c>
      <c r="F17869" s="307" t="str">
        <f>+$F$119</f>
        <v>Emprendimientos y empresas de mujeres</v>
      </c>
      <c r="G17869" s="308"/>
      <c r="H17869" s="308"/>
      <c r="I17869" s="308"/>
      <c r="J17869" s="308"/>
      <c r="K17869" s="309"/>
      <c r="L17869" s="113" t="str">
        <f>IFERROR(IF(VLOOKUP(C17760,'R. PUNTAJES'!$C$14:$R$213,'R. PUNTAJES'!$N$10,0)="","",VLOOKUP(C17760,'R. PUNTAJES'!$C$14:$R$213,'R. PUNTAJES'!$N$10,0)),"")</f>
        <v/>
      </c>
    </row>
    <row r="17870" spans="1:12" hidden="1" x14ac:dyDescent="0.3">
      <c r="A17870" s="18" t="str">
        <f>+A17871</f>
        <v>NO</v>
      </c>
      <c r="B17870" s="18"/>
      <c r="E17870" s="112"/>
      <c r="F17870" s="97" t="str">
        <f>+$F$120</f>
        <v>MIPYME</v>
      </c>
      <c r="G17870" s="24"/>
      <c r="H17870" s="24"/>
      <c r="I17870" s="24"/>
      <c r="J17870" s="24"/>
      <c r="K17870" s="24"/>
      <c r="L17870" s="98"/>
    </row>
    <row r="17871" spans="1:12" hidden="1" x14ac:dyDescent="0.3">
      <c r="A17871" s="18" t="str">
        <f>+IF(E17871=0,"NO",1)</f>
        <v>NO</v>
      </c>
      <c r="B17871" s="18"/>
      <c r="E17871" s="96">
        <v>0</v>
      </c>
      <c r="F17871" s="307" t="str">
        <f>+$F$121</f>
        <v>Mipyme</v>
      </c>
      <c r="G17871" s="308"/>
      <c r="H17871" s="308"/>
      <c r="I17871" s="308"/>
      <c r="J17871" s="308"/>
      <c r="K17871" s="309"/>
      <c r="L17871" s="113" t="str">
        <f>IFERROR(IF(VLOOKUP(C17760,'R. PUNTAJES'!$C$14:$R$213,'R. PUNTAJES'!$O$10,0)="","",VLOOKUP(C17760,'R. PUNTAJES'!$C$14:$R$213,'R. PUNTAJES'!$O$10,0)),"")</f>
        <v/>
      </c>
    </row>
    <row r="17872" spans="1:12" hidden="1" x14ac:dyDescent="0.3">
      <c r="A17872" s="1" t="str">
        <f>+A17760</f>
        <v>NO</v>
      </c>
      <c r="E17872" s="112"/>
      <c r="F17872" s="97" t="str">
        <f>+$F$122</f>
        <v>EXPERIENCIA DEL PROPONENTE</v>
      </c>
      <c r="G17872" s="24"/>
      <c r="H17872" s="24"/>
      <c r="I17872" s="24"/>
      <c r="J17872" s="24"/>
      <c r="K17872" s="24"/>
      <c r="L17872" s="98"/>
    </row>
    <row r="17873" spans="1:16" hidden="1" x14ac:dyDescent="0.3">
      <c r="A17873" s="1" t="str">
        <f>+A17760</f>
        <v>NO</v>
      </c>
      <c r="E17873" s="96">
        <v>59.5</v>
      </c>
      <c r="F17873" s="307" t="str">
        <f>+$F$123</f>
        <v>mediana con valor absoluto</v>
      </c>
      <c r="G17873" s="308"/>
      <c r="H17873" s="308"/>
      <c r="I17873" s="308"/>
      <c r="J17873" s="308"/>
      <c r="K17873" s="309"/>
      <c r="L17873" s="113" t="str">
        <f>IFERROR(IF(VLOOKUP(C17760,'R. PUNTAJES'!$C$14:$R$213,'R. PUNTAJES'!$R$10,0)="","",VLOOKUP(C17760,'R. PUNTAJES'!$C$14:$R$213,'R. PUNTAJES'!$R$10,0)),"")</f>
        <v/>
      </c>
    </row>
    <row r="17874" spans="1:16" hidden="1" x14ac:dyDescent="0.3">
      <c r="A17874" s="1" t="str">
        <f>+A17760</f>
        <v>NO</v>
      </c>
      <c r="E17874" s="112"/>
      <c r="F17874" s="97" t="str">
        <f>+$F$124</f>
        <v>MULTAS</v>
      </c>
      <c r="G17874" s="24"/>
      <c r="H17874" s="24"/>
      <c r="I17874" s="24"/>
      <c r="J17874" s="24"/>
      <c r="K17874" s="24"/>
      <c r="L17874" s="98"/>
    </row>
    <row r="17875" spans="1:16" ht="12.75" hidden="1" customHeight="1" x14ac:dyDescent="0.3">
      <c r="A17875" s="1" t="str">
        <f>+A17760</f>
        <v>NO</v>
      </c>
      <c r="E17875" s="96">
        <v>-2</v>
      </c>
      <c r="F17875" s="307" t="str">
        <f>+$F$125</f>
        <v>Una o más multas o cláusulas penales durante el último año</v>
      </c>
      <c r="G17875" s="310"/>
      <c r="H17875" s="310"/>
      <c r="I17875" s="310"/>
      <c r="J17875" s="310"/>
      <c r="K17875" s="311"/>
      <c r="L17875" s="99" t="str">
        <f>IFERROR(IF(VLOOKUP(C17760,'R. PUNTAJES'!$C$14:$R$213,'R. PUNTAJES'!$Q$10,0)="","",VLOOKUP(C17760,'R. PUNTAJES'!$C$14:$R$213,'R. PUNTAJES'!$Q$10,0)),"")</f>
        <v/>
      </c>
    </row>
    <row r="17876" spans="1:16" hidden="1" x14ac:dyDescent="0.3">
      <c r="A17876" s="1" t="str">
        <f>+A17760</f>
        <v>NO</v>
      </c>
      <c r="E17876" s="112"/>
      <c r="F17876" s="97" t="str">
        <f>+$F$126</f>
        <v>OBRAS INCONCLUSAS</v>
      </c>
      <c r="G17876" s="24"/>
      <c r="H17876" s="24"/>
      <c r="I17876" s="24"/>
      <c r="J17876" s="24"/>
      <c r="K17876" s="24"/>
      <c r="L17876" s="98"/>
    </row>
    <row r="17877" spans="1:16" hidden="1" x14ac:dyDescent="0.3">
      <c r="A17877" s="1" t="str">
        <f>+A17760</f>
        <v>NO</v>
      </c>
      <c r="E17877" s="96">
        <v>-1</v>
      </c>
      <c r="F17877" s="301" t="str">
        <f>+$F$127</f>
        <v>Anotación vigente de obra civil inconclusa</v>
      </c>
      <c r="G17877" s="302"/>
      <c r="H17877" s="302"/>
      <c r="I17877" s="302"/>
      <c r="J17877" s="302"/>
      <c r="K17877" s="303"/>
      <c r="L17877" s="99" t="str">
        <f>IFERROR(IF(VLOOKUP(C17760,'R. PUNTAJES'!$C$14:$R$213,'R. PUNTAJES'!$P$10,0)="","",VLOOKUP(C17760,'R. PUNTAJES'!$C$14:$R$213,'R. PUNTAJES'!$P$10,0)),"")</f>
        <v/>
      </c>
    </row>
    <row r="17878" spans="1:16" ht="7.5" hidden="1" customHeight="1" x14ac:dyDescent="0.3">
      <c r="A17878" s="1" t="str">
        <f>+A17760</f>
        <v>NO</v>
      </c>
      <c r="E17878" s="114"/>
      <c r="F17878" s="45"/>
      <c r="G17878" s="45"/>
      <c r="H17878" s="45"/>
      <c r="I17878" s="45"/>
      <c r="J17878" s="45"/>
      <c r="K17878" s="45"/>
      <c r="L17878" s="48"/>
    </row>
    <row r="17879" spans="1:16" hidden="1" x14ac:dyDescent="0.3">
      <c r="A17879" s="1" t="str">
        <f>+A17760</f>
        <v>NO</v>
      </c>
      <c r="E17879" s="115" t="str">
        <f>+$E$129</f>
        <v>PUNTAJE TOTAL</v>
      </c>
      <c r="F17879" s="116"/>
      <c r="G17879" s="116"/>
      <c r="H17879" s="116"/>
      <c r="I17879" s="116"/>
      <c r="J17879" s="116"/>
      <c r="K17879" s="117"/>
      <c r="L17879" s="118">
        <f>IFERROR(IF(VLOOKUP(C17760,'R. PUNTAJES'!$C$14:$R$213,'R. PUNTAJES'!$H$10,0)="RECHAZO","",SUM(L17859:L17877)),"")</f>
        <v>0</v>
      </c>
    </row>
    <row r="17880" spans="1:16" hidden="1" x14ac:dyDescent="0.3">
      <c r="A17880" s="1" t="str">
        <f>+A17760</f>
        <v>NO</v>
      </c>
      <c r="E17880" s="304" t="str">
        <f>+$E$130</f>
        <v>OBSERVACIONES RESPECTO A PUNTAJES</v>
      </c>
      <c r="F17880" s="305"/>
      <c r="G17880" s="305"/>
      <c r="H17880" s="305"/>
      <c r="I17880" s="305"/>
      <c r="J17880" s="305"/>
      <c r="K17880" s="305"/>
      <c r="L17880" s="305"/>
    </row>
    <row r="17881" spans="1:16" ht="12" hidden="1" customHeight="1" x14ac:dyDescent="0.3">
      <c r="A17881" s="1" t="str">
        <f>+A17760</f>
        <v>NO</v>
      </c>
      <c r="E17881" s="306" t="s">
        <v>124</v>
      </c>
      <c r="F17881" s="305"/>
      <c r="G17881" s="305"/>
      <c r="H17881" s="305"/>
      <c r="I17881" s="305"/>
      <c r="J17881" s="305"/>
      <c r="K17881" s="305"/>
      <c r="L17881" s="305"/>
      <c r="N17881" s="119"/>
      <c r="O17881" s="119"/>
      <c r="P17881" s="120"/>
    </row>
    <row r="17882" spans="1:16" ht="3" hidden="1" customHeight="1" x14ac:dyDescent="0.3">
      <c r="A17882" s="1" t="str">
        <f>+A17761</f>
        <v>NO</v>
      </c>
      <c r="E17882" s="121"/>
      <c r="F17882" s="122"/>
      <c r="G17882" s="122"/>
      <c r="H17882" s="122"/>
      <c r="I17882" s="122"/>
      <c r="J17882" s="122"/>
      <c r="K17882" s="122"/>
      <c r="L17882" s="123"/>
    </row>
    <row r="17883" spans="1:16" hidden="1" x14ac:dyDescent="0.3">
      <c r="A17883" s="1" t="str">
        <f>+IF(OR(C17885=""),"NO",1)</f>
        <v>NO</v>
      </c>
      <c r="E17883" s="346"/>
      <c r="F17883" s="347"/>
      <c r="G17883" s="347"/>
      <c r="H17883" s="347"/>
      <c r="I17883" s="347"/>
      <c r="J17883" s="347"/>
      <c r="K17883" s="347"/>
      <c r="L17883" s="347"/>
    </row>
    <row r="17884" spans="1:16" ht="4.5" hidden="1" customHeight="1" x14ac:dyDescent="0.3">
      <c r="A17884" s="1" t="str">
        <f>+A17885</f>
        <v>NO</v>
      </c>
      <c r="E17884" s="15"/>
      <c r="F17884" s="16"/>
      <c r="G17884" s="16"/>
      <c r="H17884" s="16"/>
      <c r="I17884" s="16"/>
      <c r="J17884" s="16"/>
      <c r="K17884" s="16"/>
      <c r="L17884" s="17"/>
    </row>
    <row r="17885" spans="1:16" ht="15.75" hidden="1" customHeight="1" x14ac:dyDescent="0.3">
      <c r="A17885" s="1" t="str">
        <f>+IF(OR(C17885=""),"NO",1)</f>
        <v>NO</v>
      </c>
      <c r="B17885" s="1">
        <f>1+MAX($B$1:B17884)</f>
        <v>144</v>
      </c>
      <c r="C17885" s="18" t="s">
        <v>124</v>
      </c>
      <c r="E17885" s="19" t="s">
        <v>124</v>
      </c>
      <c r="F17885" s="20"/>
      <c r="G17885" s="20"/>
      <c r="H17885" s="20"/>
      <c r="I17885" s="21"/>
      <c r="J17885" s="20"/>
      <c r="K17885" s="21"/>
      <c r="L17885" s="22"/>
    </row>
    <row r="17886" spans="1:16" hidden="1" x14ac:dyDescent="0.3">
      <c r="A17886" s="1" t="str">
        <f>A17885</f>
        <v>NO</v>
      </c>
      <c r="E17886" s="23" t="str">
        <f>+$E$11</f>
        <v>Integrantes</v>
      </c>
      <c r="F17886" s="24"/>
      <c r="G17886" s="24"/>
      <c r="H17886" s="24"/>
      <c r="I17886" s="24"/>
      <c r="J17886" s="24"/>
      <c r="K17886" s="25" t="str">
        <f>+$K$11</f>
        <v>Nit</v>
      </c>
      <c r="L17886" s="26" t="str">
        <f>+$L$11</f>
        <v>Part.</v>
      </c>
    </row>
    <row r="17887" spans="1:16" hidden="1" x14ac:dyDescent="0.3">
      <c r="A17887" s="1" t="str">
        <f>+A17886</f>
        <v>NO</v>
      </c>
      <c r="C17887" s="1" t="s">
        <v>124</v>
      </c>
      <c r="E17887" s="27" t="s">
        <v>124</v>
      </c>
      <c r="F17887" s="28"/>
      <c r="G17887" s="28"/>
      <c r="H17887" s="28"/>
      <c r="I17887" s="28"/>
      <c r="J17887" s="28"/>
      <c r="K17887" s="29" t="s">
        <v>124</v>
      </c>
      <c r="L17887" s="30" t="s">
        <v>124</v>
      </c>
    </row>
    <row r="17888" spans="1:16" hidden="1" x14ac:dyDescent="0.3">
      <c r="A17888" s="18" t="str">
        <f>+IF(OR(C17888=""),"NO",1)</f>
        <v>NO</v>
      </c>
      <c r="B17888" s="18"/>
      <c r="C17888" s="1" t="s">
        <v>124</v>
      </c>
      <c r="E17888" s="31" t="s">
        <v>124</v>
      </c>
      <c r="F17888" s="32"/>
      <c r="G17888" s="32"/>
      <c r="H17888" s="32"/>
      <c r="I17888" s="32"/>
      <c r="J17888" s="32"/>
      <c r="K17888" s="33" t="s">
        <v>124</v>
      </c>
      <c r="L17888" s="34" t="s">
        <v>124</v>
      </c>
    </row>
    <row r="17889" spans="1:12" hidden="1" x14ac:dyDescent="0.3">
      <c r="A17889" s="18" t="str">
        <f>+IF(OR(C17889=""),"NO",1)</f>
        <v>NO</v>
      </c>
      <c r="B17889" s="18"/>
      <c r="C17889" s="1" t="s">
        <v>124</v>
      </c>
      <c r="E17889" s="31" t="s">
        <v>124</v>
      </c>
      <c r="F17889" s="32"/>
      <c r="G17889" s="32"/>
      <c r="H17889" s="32"/>
      <c r="I17889" s="32"/>
      <c r="J17889" s="32"/>
      <c r="K17889" s="33" t="s">
        <v>124</v>
      </c>
      <c r="L17889" s="34" t="s">
        <v>124</v>
      </c>
    </row>
    <row r="17890" spans="1:12" hidden="1" x14ac:dyDescent="0.3">
      <c r="A17890" s="18" t="str">
        <f>+IF(OR(C17890=""),"NO",1)</f>
        <v>NO</v>
      </c>
      <c r="B17890" s="18"/>
      <c r="C17890" s="1" t="s">
        <v>124</v>
      </c>
      <c r="E17890" s="31" t="s">
        <v>13</v>
      </c>
      <c r="F17890" s="32"/>
      <c r="G17890" s="32"/>
      <c r="H17890" s="32"/>
      <c r="I17890" s="32"/>
      <c r="J17890" s="32"/>
      <c r="K17890" s="33"/>
      <c r="L17890" s="34"/>
    </row>
    <row r="17891" spans="1:12" hidden="1" x14ac:dyDescent="0.3">
      <c r="A17891" s="18" t="str">
        <f>+IF(OR(C17891=""),"NO",1)</f>
        <v>NO</v>
      </c>
      <c r="B17891" s="18"/>
      <c r="C17891" s="1" t="s">
        <v>124</v>
      </c>
      <c r="E17891" s="31" t="s">
        <v>13</v>
      </c>
      <c r="F17891" s="32"/>
      <c r="G17891" s="32"/>
      <c r="H17891" s="32"/>
      <c r="I17891" s="32"/>
      <c r="J17891" s="32"/>
      <c r="K17891" s="33"/>
      <c r="L17891" s="34"/>
    </row>
    <row r="17892" spans="1:12" hidden="1" x14ac:dyDescent="0.3">
      <c r="A17892" s="18" t="str">
        <f>+IF(OR(C17892=""),"NO",1)</f>
        <v>NO</v>
      </c>
      <c r="B17892" s="18"/>
      <c r="C17892" s="1" t="s">
        <v>124</v>
      </c>
      <c r="E17892" s="35" t="s">
        <v>13</v>
      </c>
      <c r="F17892" s="36"/>
      <c r="G17892" s="36"/>
      <c r="H17892" s="36"/>
      <c r="I17892" s="36"/>
      <c r="J17892" s="36"/>
      <c r="K17892" s="37"/>
      <c r="L17892" s="38"/>
    </row>
    <row r="17893" spans="1:12" ht="5.15" hidden="1" customHeight="1" x14ac:dyDescent="0.3">
      <c r="A17893" s="1" t="str">
        <f>+A17885</f>
        <v>NO</v>
      </c>
      <c r="E17893" s="39"/>
      <c r="F17893" s="39"/>
      <c r="G17893" s="39"/>
      <c r="H17893" s="39"/>
      <c r="I17893" s="39"/>
      <c r="J17893" s="39"/>
      <c r="K17893" s="39"/>
      <c r="L17893" s="39"/>
    </row>
    <row r="17894" spans="1:12" ht="15.75" hidden="1" customHeight="1" x14ac:dyDescent="0.3">
      <c r="A17894" s="1" t="str">
        <f>+A17885</f>
        <v>NO</v>
      </c>
      <c r="E17894" s="40" t="str">
        <f>+$E$19</f>
        <v>RESULTADO DE EVALUACIÓN TÉCNICA</v>
      </c>
      <c r="F17894" s="41"/>
      <c r="G17894" s="41"/>
      <c r="H17894" s="41"/>
      <c r="I17894" s="41"/>
      <c r="J17894" s="41"/>
      <c r="K17894" s="41"/>
      <c r="L17894" s="42"/>
    </row>
    <row r="17895" spans="1:12" hidden="1" x14ac:dyDescent="0.3">
      <c r="A17895" s="1" t="str">
        <f>+A17885</f>
        <v>NO</v>
      </c>
      <c r="E17895" s="43"/>
      <c r="F17895" s="44" t="str">
        <f>+$F$20</f>
        <v>Experiencia</v>
      </c>
      <c r="G17895" s="45"/>
      <c r="H17895" s="45"/>
      <c r="I17895" s="45"/>
      <c r="J17895" s="45"/>
      <c r="K17895" s="46"/>
      <c r="L17895" s="47" t="s">
        <v>124</v>
      </c>
    </row>
    <row r="17896" spans="1:12" hidden="1" x14ac:dyDescent="0.3">
      <c r="A17896" s="1" t="str">
        <f>+A17885</f>
        <v>NO</v>
      </c>
      <c r="E17896" s="348" t="str">
        <f>+$E$21</f>
        <v>OBSERVACIONES RESPECTO A LA EVALUACIÓN DE EXPERIENCIA</v>
      </c>
      <c r="F17896" s="308"/>
      <c r="G17896" s="308"/>
      <c r="H17896" s="308"/>
      <c r="I17896" s="308"/>
      <c r="J17896" s="308"/>
      <c r="K17896" s="308"/>
      <c r="L17896" s="349"/>
    </row>
    <row r="17897" spans="1:12" hidden="1" x14ac:dyDescent="0.3">
      <c r="A17897" s="1" t="str">
        <f>+A17885</f>
        <v>NO</v>
      </c>
      <c r="E17897" s="350" t="s">
        <v>124</v>
      </c>
      <c r="F17897" s="351"/>
      <c r="G17897" s="351"/>
      <c r="H17897" s="351"/>
      <c r="I17897" s="351"/>
      <c r="J17897" s="351"/>
      <c r="K17897" s="351"/>
      <c r="L17897" s="352"/>
    </row>
    <row r="17898" spans="1:12" ht="5.15" hidden="1" customHeight="1" x14ac:dyDescent="0.3">
      <c r="A17898" s="1" t="str">
        <f>+A17885</f>
        <v>NO</v>
      </c>
      <c r="E17898" s="39"/>
      <c r="F17898" s="39"/>
      <c r="G17898" s="39"/>
      <c r="H17898" s="39"/>
      <c r="I17898" s="39"/>
      <c r="J17898" s="39"/>
      <c r="K17898" s="39"/>
      <c r="L17898" s="39"/>
    </row>
    <row r="17899" spans="1:12" ht="12.75" hidden="1" customHeight="1" x14ac:dyDescent="0.3">
      <c r="A17899" s="1" t="str">
        <f>+A17885</f>
        <v>NO</v>
      </c>
      <c r="E17899" s="40" t="str">
        <f>+$E$24</f>
        <v>EXPERIENCIA HABILITANTE: CONTRATOS PRESENTADOS</v>
      </c>
      <c r="F17899" s="41"/>
      <c r="G17899" s="41"/>
      <c r="H17899" s="41"/>
      <c r="I17899" s="41"/>
      <c r="J17899" s="41"/>
      <c r="K17899" s="41"/>
      <c r="L17899" s="42"/>
    </row>
    <row r="17900" spans="1:12" ht="8.5" hidden="1" customHeight="1" x14ac:dyDescent="0.3">
      <c r="A17900" s="1" t="str">
        <f>+A17885</f>
        <v>NO</v>
      </c>
      <c r="E17900" s="49"/>
      <c r="F17900" s="50"/>
      <c r="G17900" s="51"/>
      <c r="H17900" s="51"/>
      <c r="I17900" s="51"/>
      <c r="J17900" s="51"/>
      <c r="K17900" s="51"/>
      <c r="L17900" s="52"/>
    </row>
    <row r="17901" spans="1:12" hidden="1" x14ac:dyDescent="0.3">
      <c r="A17901" s="18" t="str">
        <f>+IF(OR(C17901=""),"NO",1)</f>
        <v>NO</v>
      </c>
      <c r="B17901" s="18"/>
      <c r="C17901" s="1" t="s">
        <v>124</v>
      </c>
      <c r="E17901" s="329">
        <v>1</v>
      </c>
      <c r="F17901" s="53" t="str">
        <f>+$F$26</f>
        <v>OBJETO</v>
      </c>
      <c r="G17901" s="332" t="s">
        <v>124</v>
      </c>
      <c r="H17901" s="333"/>
      <c r="I17901" s="333"/>
      <c r="J17901" s="333"/>
      <c r="K17901" s="333"/>
      <c r="L17901" s="334"/>
    </row>
    <row r="17902" spans="1:12" hidden="1" x14ac:dyDescent="0.3">
      <c r="A17902" s="18" t="str">
        <f>+IF(OR(C17901=""),"NO",1)</f>
        <v>NO</v>
      </c>
      <c r="B17902" s="18"/>
      <c r="E17902" s="330"/>
      <c r="F17902" s="54" t="str">
        <f>+$F$27</f>
        <v>CONTRATANTE</v>
      </c>
      <c r="G17902" s="335" t="s">
        <v>124</v>
      </c>
      <c r="H17902" s="310"/>
      <c r="I17902" s="310"/>
      <c r="J17902" s="310"/>
      <c r="K17902" s="310"/>
      <c r="L17902" s="336"/>
    </row>
    <row r="17903" spans="1:12" hidden="1" x14ac:dyDescent="0.3">
      <c r="A17903" s="18" t="str">
        <f>+IF(OR(C17901=""),"NO",1)</f>
        <v>NO</v>
      </c>
      <c r="B17903" s="18"/>
      <c r="E17903" s="330"/>
      <c r="F17903" s="54" t="str">
        <f>+$F$28</f>
        <v>APORTANTE</v>
      </c>
      <c r="G17903" s="337" t="s">
        <v>124</v>
      </c>
      <c r="H17903" s="338"/>
      <c r="I17903" s="338"/>
      <c r="J17903" s="338"/>
      <c r="K17903" s="338"/>
      <c r="L17903" s="339"/>
    </row>
    <row r="17904" spans="1:12" hidden="1" x14ac:dyDescent="0.3">
      <c r="A17904" s="18" t="str">
        <f>+IF(OR(C17901=""),"NO",1)</f>
        <v>NO</v>
      </c>
      <c r="B17904" s="18"/>
      <c r="E17904" s="330"/>
      <c r="F17904" s="54" t="str">
        <f>+$F$29</f>
        <v>VALOR /SMMLV)</v>
      </c>
      <c r="G17904" s="55" t="s">
        <v>124</v>
      </c>
      <c r="H17904" s="56" t="str">
        <f>+$H$29</f>
        <v>% PART..</v>
      </c>
      <c r="I17904" s="57" t="s">
        <v>124</v>
      </c>
      <c r="J17904" s="58" t="str">
        <f>+$J$29</f>
        <v>VALOR ACREDITADO</v>
      </c>
      <c r="K17904" s="59"/>
      <c r="L17904" s="47" t="s">
        <v>124</v>
      </c>
    </row>
    <row r="17905" spans="1:12" hidden="1" x14ac:dyDescent="0.3">
      <c r="A17905" s="18" t="str">
        <f>+IF(OR(C17901=""),"NO",1)</f>
        <v>NO</v>
      </c>
      <c r="B17905" s="18"/>
      <c r="E17905" s="330"/>
      <c r="F17905" s="60" t="str">
        <f>+$F$30</f>
        <v>EXPERIENCIA APORTADA</v>
      </c>
      <c r="G17905" s="340" t="s">
        <v>124</v>
      </c>
      <c r="H17905" s="341"/>
      <c r="I17905" s="341"/>
      <c r="J17905" s="341"/>
      <c r="K17905" s="341"/>
      <c r="L17905" s="342"/>
    </row>
    <row r="17906" spans="1:12" hidden="1" x14ac:dyDescent="0.3">
      <c r="A17906" s="18" t="str">
        <f>+IF(OR(C17901=""),"NO",1)</f>
        <v>NO</v>
      </c>
      <c r="B17906" s="18"/>
      <c r="E17906" s="331"/>
      <c r="F17906" s="62" t="str">
        <f>+$F$31</f>
        <v>OBSERVACIÓN</v>
      </c>
      <c r="G17906" s="343" t="s">
        <v>124</v>
      </c>
      <c r="H17906" s="344"/>
      <c r="I17906" s="344"/>
      <c r="J17906" s="344"/>
      <c r="K17906" s="344"/>
      <c r="L17906" s="345"/>
    </row>
    <row r="17907" spans="1:12" ht="8.5" hidden="1" customHeight="1" x14ac:dyDescent="0.3">
      <c r="A17907" s="18" t="str">
        <f>+IF(OR(C17901=""),"NO",1)</f>
        <v>NO</v>
      </c>
      <c r="B17907" s="18"/>
      <c r="E17907" s="49"/>
      <c r="F17907" s="50"/>
      <c r="G17907" s="51"/>
      <c r="H17907" s="51"/>
      <c r="I17907" s="51"/>
      <c r="J17907" s="51"/>
      <c r="K17907" s="51"/>
      <c r="L17907" s="52"/>
    </row>
    <row r="17908" spans="1:12" hidden="1" x14ac:dyDescent="0.3">
      <c r="A17908" s="18" t="str">
        <f t="shared" ref="A17908" si="6006">+IF(OR(C17908=""),"NO",1)</f>
        <v>NO</v>
      </c>
      <c r="B17908" s="18"/>
      <c r="C17908" s="1" t="s">
        <v>124</v>
      </c>
      <c r="E17908" s="329">
        <v>2</v>
      </c>
      <c r="F17908" s="53" t="str">
        <f>+$F$26</f>
        <v>OBJETO</v>
      </c>
      <c r="G17908" s="332" t="s">
        <v>124</v>
      </c>
      <c r="H17908" s="333"/>
      <c r="I17908" s="333"/>
      <c r="J17908" s="333"/>
      <c r="K17908" s="333"/>
      <c r="L17908" s="334"/>
    </row>
    <row r="17909" spans="1:12" hidden="1" x14ac:dyDescent="0.3">
      <c r="A17909" s="18" t="str">
        <f t="shared" ref="A17909" si="6007">+IF(OR(C17908=""),"NO",1)</f>
        <v>NO</v>
      </c>
      <c r="B17909" s="18"/>
      <c r="E17909" s="330"/>
      <c r="F17909" s="54" t="str">
        <f>+$F$27</f>
        <v>CONTRATANTE</v>
      </c>
      <c r="G17909" s="335" t="s">
        <v>124</v>
      </c>
      <c r="H17909" s="310"/>
      <c r="I17909" s="310"/>
      <c r="J17909" s="310"/>
      <c r="K17909" s="310"/>
      <c r="L17909" s="336"/>
    </row>
    <row r="17910" spans="1:12" hidden="1" x14ac:dyDescent="0.3">
      <c r="A17910" s="18" t="str">
        <f t="shared" ref="A17910" si="6008">+IF(OR(C17908=""),"NO",1)</f>
        <v>NO</v>
      </c>
      <c r="B17910" s="18"/>
      <c r="E17910" s="330"/>
      <c r="F17910" s="54" t="str">
        <f>+$F$28</f>
        <v>APORTANTE</v>
      </c>
      <c r="G17910" s="337" t="s">
        <v>124</v>
      </c>
      <c r="H17910" s="338"/>
      <c r="I17910" s="338"/>
      <c r="J17910" s="338"/>
      <c r="K17910" s="338"/>
      <c r="L17910" s="339"/>
    </row>
    <row r="17911" spans="1:12" hidden="1" x14ac:dyDescent="0.3">
      <c r="A17911" s="18" t="str">
        <f t="shared" ref="A17911" si="6009">+IF(OR(C17908=""),"NO",1)</f>
        <v>NO</v>
      </c>
      <c r="B17911" s="18"/>
      <c r="E17911" s="330"/>
      <c r="F17911" s="54" t="str">
        <f>+$F$29</f>
        <v>VALOR /SMMLV)</v>
      </c>
      <c r="G17911" s="55" t="s">
        <v>124</v>
      </c>
      <c r="H17911" s="56" t="str">
        <f>+$H$29</f>
        <v>% PART..</v>
      </c>
      <c r="I17911" s="57" t="s">
        <v>124</v>
      </c>
      <c r="J17911" s="58" t="str">
        <f>+$J$29</f>
        <v>VALOR ACREDITADO</v>
      </c>
      <c r="K17911" s="59"/>
      <c r="L17911" s="47" t="s">
        <v>124</v>
      </c>
    </row>
    <row r="17912" spans="1:12" hidden="1" x14ac:dyDescent="0.3">
      <c r="A17912" s="18" t="str">
        <f t="shared" ref="A17912" si="6010">+IF(OR(C17908=""),"NO",1)</f>
        <v>NO</v>
      </c>
      <c r="B17912" s="18"/>
      <c r="E17912" s="330"/>
      <c r="F17912" s="60" t="str">
        <f>+$F$30</f>
        <v>EXPERIENCIA APORTADA</v>
      </c>
      <c r="G17912" s="340" t="s">
        <v>124</v>
      </c>
      <c r="H17912" s="341"/>
      <c r="I17912" s="341"/>
      <c r="J17912" s="341"/>
      <c r="K17912" s="341"/>
      <c r="L17912" s="342"/>
    </row>
    <row r="17913" spans="1:12" hidden="1" x14ac:dyDescent="0.3">
      <c r="A17913" s="18" t="str">
        <f t="shared" ref="A17913" si="6011">+IF(OR(C17908=""),"NO",1)</f>
        <v>NO</v>
      </c>
      <c r="B17913" s="18"/>
      <c r="E17913" s="331"/>
      <c r="F17913" s="62" t="str">
        <f>+$F$31</f>
        <v>OBSERVACIÓN</v>
      </c>
      <c r="G17913" s="343" t="s">
        <v>124</v>
      </c>
      <c r="H17913" s="344"/>
      <c r="I17913" s="344"/>
      <c r="J17913" s="344"/>
      <c r="K17913" s="344"/>
      <c r="L17913" s="345"/>
    </row>
    <row r="17914" spans="1:12" ht="8.5" hidden="1" customHeight="1" x14ac:dyDescent="0.3">
      <c r="A17914" s="18" t="str">
        <f t="shared" ref="A17914" si="6012">+IF(OR(C17908=""),"NO",1)</f>
        <v>NO</v>
      </c>
      <c r="B17914" s="18"/>
      <c r="E17914" s="49"/>
      <c r="F17914" s="50"/>
      <c r="G17914" s="51"/>
      <c r="H17914" s="51"/>
      <c r="I17914" s="51"/>
      <c r="J17914" s="51"/>
      <c r="K17914" s="51"/>
      <c r="L17914" s="52"/>
    </row>
    <row r="17915" spans="1:12" hidden="1" x14ac:dyDescent="0.3">
      <c r="A17915" s="18" t="str">
        <f t="shared" ref="A17915" si="6013">+IF(OR(C17915=""),"NO",1)</f>
        <v>NO</v>
      </c>
      <c r="B17915" s="18"/>
      <c r="C17915" s="1" t="s">
        <v>124</v>
      </c>
      <c r="E17915" s="329">
        <v>3</v>
      </c>
      <c r="F17915" s="53" t="str">
        <f>+$F$26</f>
        <v>OBJETO</v>
      </c>
      <c r="G17915" s="332" t="s">
        <v>124</v>
      </c>
      <c r="H17915" s="333"/>
      <c r="I17915" s="333"/>
      <c r="J17915" s="333"/>
      <c r="K17915" s="333"/>
      <c r="L17915" s="334"/>
    </row>
    <row r="17916" spans="1:12" hidden="1" x14ac:dyDescent="0.3">
      <c r="A17916" s="18" t="str">
        <f t="shared" ref="A17916" si="6014">+IF(OR(C17915=""),"NO",1)</f>
        <v>NO</v>
      </c>
      <c r="B17916" s="18"/>
      <c r="E17916" s="330"/>
      <c r="F17916" s="54" t="str">
        <f>+$F$27</f>
        <v>CONTRATANTE</v>
      </c>
      <c r="G17916" s="335" t="s">
        <v>124</v>
      </c>
      <c r="H17916" s="310"/>
      <c r="I17916" s="310"/>
      <c r="J17916" s="310"/>
      <c r="K17916" s="310"/>
      <c r="L17916" s="336"/>
    </row>
    <row r="17917" spans="1:12" hidden="1" x14ac:dyDescent="0.3">
      <c r="A17917" s="18" t="str">
        <f t="shared" ref="A17917" si="6015">+IF(OR(C17915=""),"NO",1)</f>
        <v>NO</v>
      </c>
      <c r="B17917" s="18"/>
      <c r="E17917" s="330"/>
      <c r="F17917" s="54" t="str">
        <f>+$F$28</f>
        <v>APORTANTE</v>
      </c>
      <c r="G17917" s="337" t="s">
        <v>124</v>
      </c>
      <c r="H17917" s="338"/>
      <c r="I17917" s="338"/>
      <c r="J17917" s="338"/>
      <c r="K17917" s="338"/>
      <c r="L17917" s="339"/>
    </row>
    <row r="17918" spans="1:12" hidden="1" x14ac:dyDescent="0.3">
      <c r="A17918" s="18" t="str">
        <f t="shared" ref="A17918" si="6016">+IF(OR(C17915=""),"NO",1)</f>
        <v>NO</v>
      </c>
      <c r="B17918" s="18"/>
      <c r="E17918" s="330"/>
      <c r="F17918" s="54" t="str">
        <f>+$F$29</f>
        <v>VALOR /SMMLV)</v>
      </c>
      <c r="G17918" s="55" t="s">
        <v>124</v>
      </c>
      <c r="H17918" s="56" t="str">
        <f>+$H$29</f>
        <v>% PART..</v>
      </c>
      <c r="I17918" s="57" t="s">
        <v>124</v>
      </c>
      <c r="J17918" s="58" t="str">
        <f>+$J$29</f>
        <v>VALOR ACREDITADO</v>
      </c>
      <c r="K17918" s="59"/>
      <c r="L17918" s="47" t="s">
        <v>124</v>
      </c>
    </row>
    <row r="17919" spans="1:12" hidden="1" x14ac:dyDescent="0.3">
      <c r="A17919" s="18" t="str">
        <f t="shared" ref="A17919" si="6017">+IF(OR(C17915=""),"NO",1)</f>
        <v>NO</v>
      </c>
      <c r="B17919" s="18"/>
      <c r="E17919" s="330"/>
      <c r="F17919" s="60" t="str">
        <f>+$F$30</f>
        <v>EXPERIENCIA APORTADA</v>
      </c>
      <c r="G17919" s="340" t="s">
        <v>124</v>
      </c>
      <c r="H17919" s="341"/>
      <c r="I17919" s="341"/>
      <c r="J17919" s="341"/>
      <c r="K17919" s="341"/>
      <c r="L17919" s="342"/>
    </row>
    <row r="17920" spans="1:12" hidden="1" x14ac:dyDescent="0.3">
      <c r="A17920" s="18" t="str">
        <f t="shared" ref="A17920" si="6018">+IF(OR(C17915=""),"NO",1)</f>
        <v>NO</v>
      </c>
      <c r="B17920" s="18"/>
      <c r="E17920" s="331"/>
      <c r="F17920" s="62" t="str">
        <f>+$F$31</f>
        <v>OBSERVACIÓN</v>
      </c>
      <c r="G17920" s="343" t="s">
        <v>124</v>
      </c>
      <c r="H17920" s="344"/>
      <c r="I17920" s="344"/>
      <c r="J17920" s="344"/>
      <c r="K17920" s="344"/>
      <c r="L17920" s="345"/>
    </row>
    <row r="17921" spans="1:12" ht="8.5" hidden="1" customHeight="1" x14ac:dyDescent="0.3">
      <c r="A17921" s="18" t="str">
        <f t="shared" ref="A17921" si="6019">+IF(OR(C17915=""),"NO",1)</f>
        <v>NO</v>
      </c>
      <c r="B17921" s="18"/>
      <c r="E17921" s="49"/>
      <c r="F17921" s="50"/>
      <c r="G17921" s="51"/>
      <c r="H17921" s="51"/>
      <c r="I17921" s="51"/>
      <c r="J17921" s="51"/>
      <c r="K17921" s="51"/>
      <c r="L17921" s="52"/>
    </row>
    <row r="17922" spans="1:12" hidden="1" x14ac:dyDescent="0.3">
      <c r="A17922" s="18" t="str">
        <f t="shared" ref="A17922" si="6020">+IF(OR(C17922=""),"NO",1)</f>
        <v>NO</v>
      </c>
      <c r="B17922" s="18"/>
      <c r="C17922" s="1" t="s">
        <v>124</v>
      </c>
      <c r="E17922" s="329">
        <v>4</v>
      </c>
      <c r="F17922" s="53" t="str">
        <f>+$F$26</f>
        <v>OBJETO</v>
      </c>
      <c r="G17922" s="332" t="s">
        <v>124</v>
      </c>
      <c r="H17922" s="333"/>
      <c r="I17922" s="333"/>
      <c r="J17922" s="333"/>
      <c r="K17922" s="333"/>
      <c r="L17922" s="334"/>
    </row>
    <row r="17923" spans="1:12" hidden="1" x14ac:dyDescent="0.3">
      <c r="A17923" s="18" t="str">
        <f t="shared" ref="A17923" si="6021">+IF(OR(C17922=""),"NO",1)</f>
        <v>NO</v>
      </c>
      <c r="B17923" s="18"/>
      <c r="E17923" s="330"/>
      <c r="F17923" s="54" t="str">
        <f>+$F$27</f>
        <v>CONTRATANTE</v>
      </c>
      <c r="G17923" s="335" t="s">
        <v>124</v>
      </c>
      <c r="H17923" s="310"/>
      <c r="I17923" s="310"/>
      <c r="J17923" s="310"/>
      <c r="K17923" s="310"/>
      <c r="L17923" s="336"/>
    </row>
    <row r="17924" spans="1:12" hidden="1" x14ac:dyDescent="0.3">
      <c r="A17924" s="18" t="str">
        <f t="shared" ref="A17924" si="6022">+IF(OR(C17922=""),"NO",1)</f>
        <v>NO</v>
      </c>
      <c r="B17924" s="18"/>
      <c r="E17924" s="330"/>
      <c r="F17924" s="54" t="str">
        <f>+$F$28</f>
        <v>APORTANTE</v>
      </c>
      <c r="G17924" s="337" t="s">
        <v>124</v>
      </c>
      <c r="H17924" s="338"/>
      <c r="I17924" s="338"/>
      <c r="J17924" s="338"/>
      <c r="K17924" s="338"/>
      <c r="L17924" s="339"/>
    </row>
    <row r="17925" spans="1:12" hidden="1" x14ac:dyDescent="0.3">
      <c r="A17925" s="18" t="str">
        <f t="shared" ref="A17925" si="6023">+IF(OR(C17922=""),"NO",1)</f>
        <v>NO</v>
      </c>
      <c r="B17925" s="18"/>
      <c r="E17925" s="330"/>
      <c r="F17925" s="54" t="str">
        <f>+$F$29</f>
        <v>VALOR /SMMLV)</v>
      </c>
      <c r="G17925" s="55" t="s">
        <v>124</v>
      </c>
      <c r="H17925" s="56" t="str">
        <f>+$H$29</f>
        <v>% PART..</v>
      </c>
      <c r="I17925" s="57" t="s">
        <v>124</v>
      </c>
      <c r="J17925" s="58" t="str">
        <f>+$J$29</f>
        <v>VALOR ACREDITADO</v>
      </c>
      <c r="K17925" s="59"/>
      <c r="L17925" s="47" t="s">
        <v>124</v>
      </c>
    </row>
    <row r="17926" spans="1:12" hidden="1" x14ac:dyDescent="0.3">
      <c r="A17926" s="18" t="str">
        <f t="shared" ref="A17926" si="6024">+IF(OR(C17922=""),"NO",1)</f>
        <v>NO</v>
      </c>
      <c r="B17926" s="18"/>
      <c r="E17926" s="330"/>
      <c r="F17926" s="60" t="str">
        <f>+$F$30</f>
        <v>EXPERIENCIA APORTADA</v>
      </c>
      <c r="G17926" s="340" t="s">
        <v>124</v>
      </c>
      <c r="H17926" s="341"/>
      <c r="I17926" s="341"/>
      <c r="J17926" s="341"/>
      <c r="K17926" s="341"/>
      <c r="L17926" s="342"/>
    </row>
    <row r="17927" spans="1:12" hidden="1" x14ac:dyDescent="0.3">
      <c r="A17927" s="18" t="str">
        <f t="shared" ref="A17927" si="6025">+IF(OR(C17922=""),"NO",1)</f>
        <v>NO</v>
      </c>
      <c r="B17927" s="18"/>
      <c r="E17927" s="331"/>
      <c r="F17927" s="62" t="str">
        <f>+$F$31</f>
        <v>OBSERVACIÓN</v>
      </c>
      <c r="G17927" s="343" t="s">
        <v>124</v>
      </c>
      <c r="H17927" s="344"/>
      <c r="I17927" s="344"/>
      <c r="J17927" s="344"/>
      <c r="K17927" s="344"/>
      <c r="L17927" s="345"/>
    </row>
    <row r="17928" spans="1:12" ht="8.5" hidden="1" customHeight="1" x14ac:dyDescent="0.3">
      <c r="A17928" s="18" t="str">
        <f t="shared" ref="A17928" si="6026">+IF(OR(C17922=""),"NO",1)</f>
        <v>NO</v>
      </c>
      <c r="B17928" s="18"/>
      <c r="E17928" s="49"/>
      <c r="F17928" s="50"/>
      <c r="G17928" s="51"/>
      <c r="H17928" s="51"/>
      <c r="I17928" s="51"/>
      <c r="J17928" s="51"/>
      <c r="K17928" s="51"/>
      <c r="L17928" s="52"/>
    </row>
    <row r="17929" spans="1:12" hidden="1" x14ac:dyDescent="0.3">
      <c r="A17929" s="18" t="str">
        <f t="shared" ref="A17929" si="6027">+IF(OR(C17929=""),"NO",1)</f>
        <v>NO</v>
      </c>
      <c r="B17929" s="18"/>
      <c r="C17929" s="1" t="s">
        <v>124</v>
      </c>
      <c r="E17929" s="329">
        <v>5</v>
      </c>
      <c r="F17929" s="53" t="str">
        <f>+$F$26</f>
        <v>OBJETO</v>
      </c>
      <c r="G17929" s="332" t="s">
        <v>124</v>
      </c>
      <c r="H17929" s="333"/>
      <c r="I17929" s="333"/>
      <c r="J17929" s="333"/>
      <c r="K17929" s="333"/>
      <c r="L17929" s="334"/>
    </row>
    <row r="17930" spans="1:12" hidden="1" x14ac:dyDescent="0.3">
      <c r="A17930" s="18" t="str">
        <f t="shared" ref="A17930" si="6028">+IF(OR(C17929=""),"NO",1)</f>
        <v>NO</v>
      </c>
      <c r="B17930" s="18"/>
      <c r="E17930" s="330"/>
      <c r="F17930" s="54" t="str">
        <f>+$F$27</f>
        <v>CONTRATANTE</v>
      </c>
      <c r="G17930" s="335" t="s">
        <v>124</v>
      </c>
      <c r="H17930" s="310"/>
      <c r="I17930" s="310"/>
      <c r="J17930" s="310"/>
      <c r="K17930" s="310"/>
      <c r="L17930" s="336"/>
    </row>
    <row r="17931" spans="1:12" hidden="1" x14ac:dyDescent="0.3">
      <c r="A17931" s="18" t="str">
        <f t="shared" ref="A17931" si="6029">+IF(OR(C17929=""),"NO",1)</f>
        <v>NO</v>
      </c>
      <c r="B17931" s="18"/>
      <c r="E17931" s="330"/>
      <c r="F17931" s="54" t="str">
        <f>+$F$28</f>
        <v>APORTANTE</v>
      </c>
      <c r="G17931" s="337" t="s">
        <v>124</v>
      </c>
      <c r="H17931" s="338"/>
      <c r="I17931" s="338"/>
      <c r="J17931" s="338"/>
      <c r="K17931" s="338"/>
      <c r="L17931" s="339"/>
    </row>
    <row r="17932" spans="1:12" hidden="1" x14ac:dyDescent="0.3">
      <c r="A17932" s="18" t="str">
        <f t="shared" ref="A17932" si="6030">+IF(OR(C17929=""),"NO",1)</f>
        <v>NO</v>
      </c>
      <c r="B17932" s="18"/>
      <c r="E17932" s="330"/>
      <c r="F17932" s="54" t="str">
        <f>+$F$29</f>
        <v>VALOR /SMMLV)</v>
      </c>
      <c r="G17932" s="55" t="s">
        <v>124</v>
      </c>
      <c r="H17932" s="56" t="str">
        <f>+$H$29</f>
        <v>% PART..</v>
      </c>
      <c r="I17932" s="57" t="s">
        <v>124</v>
      </c>
      <c r="J17932" s="58" t="str">
        <f>+$J$29</f>
        <v>VALOR ACREDITADO</v>
      </c>
      <c r="K17932" s="59"/>
      <c r="L17932" s="47" t="s">
        <v>124</v>
      </c>
    </row>
    <row r="17933" spans="1:12" hidden="1" x14ac:dyDescent="0.3">
      <c r="A17933" s="18" t="str">
        <f t="shared" ref="A17933" si="6031">+IF(OR(C17929=""),"NO",1)</f>
        <v>NO</v>
      </c>
      <c r="B17933" s="18"/>
      <c r="E17933" s="330"/>
      <c r="F17933" s="60" t="str">
        <f>+$F$30</f>
        <v>EXPERIENCIA APORTADA</v>
      </c>
      <c r="G17933" s="340" t="s">
        <v>124</v>
      </c>
      <c r="H17933" s="341"/>
      <c r="I17933" s="341"/>
      <c r="J17933" s="341"/>
      <c r="K17933" s="341"/>
      <c r="L17933" s="342"/>
    </row>
    <row r="17934" spans="1:12" hidden="1" x14ac:dyDescent="0.3">
      <c r="A17934" s="18" t="str">
        <f t="shared" ref="A17934" si="6032">+IF(OR(C17929=""),"NO",1)</f>
        <v>NO</v>
      </c>
      <c r="B17934" s="18"/>
      <c r="E17934" s="331"/>
      <c r="F17934" s="62" t="str">
        <f>+$F$31</f>
        <v>OBSERVACIÓN</v>
      </c>
      <c r="G17934" s="343" t="s">
        <v>124</v>
      </c>
      <c r="H17934" s="344"/>
      <c r="I17934" s="344"/>
      <c r="J17934" s="344"/>
      <c r="K17934" s="344"/>
      <c r="L17934" s="345"/>
    </row>
    <row r="17935" spans="1:12" ht="8.5" hidden="1" customHeight="1" x14ac:dyDescent="0.3">
      <c r="A17935" s="18" t="str">
        <f t="shared" ref="A17935" si="6033">+IF(OR(C17929=""),"NO",1)</f>
        <v>NO</v>
      </c>
      <c r="B17935" s="18"/>
      <c r="E17935" s="49"/>
      <c r="F17935" s="50"/>
      <c r="G17935" s="51"/>
      <c r="H17935" s="51"/>
      <c r="I17935" s="51"/>
      <c r="J17935" s="51"/>
      <c r="K17935" s="51"/>
      <c r="L17935" s="52"/>
    </row>
    <row r="17936" spans="1:12" hidden="1" x14ac:dyDescent="0.3">
      <c r="A17936" s="18" t="str">
        <f t="shared" ref="A17936" si="6034">+IF(OR(C17936=""),"NO",1)</f>
        <v>NO</v>
      </c>
      <c r="B17936" s="18"/>
      <c r="C17936" s="1" t="s">
        <v>124</v>
      </c>
      <c r="E17936" s="329">
        <v>6</v>
      </c>
      <c r="F17936" s="53" t="str">
        <f>+$F$26</f>
        <v>OBJETO</v>
      </c>
      <c r="G17936" s="332" t="s">
        <v>124</v>
      </c>
      <c r="H17936" s="333"/>
      <c r="I17936" s="333"/>
      <c r="J17936" s="333"/>
      <c r="K17936" s="333"/>
      <c r="L17936" s="334"/>
    </row>
    <row r="17937" spans="1:12" hidden="1" x14ac:dyDescent="0.3">
      <c r="A17937" s="18" t="str">
        <f t="shared" ref="A17937" si="6035">+IF(OR(C17936=""),"NO",1)</f>
        <v>NO</v>
      </c>
      <c r="B17937" s="18"/>
      <c r="E17937" s="330"/>
      <c r="F17937" s="54" t="str">
        <f>+$F$27</f>
        <v>CONTRATANTE</v>
      </c>
      <c r="G17937" s="335" t="s">
        <v>124</v>
      </c>
      <c r="H17937" s="310"/>
      <c r="I17937" s="310"/>
      <c r="J17937" s="310"/>
      <c r="K17937" s="310"/>
      <c r="L17937" s="336"/>
    </row>
    <row r="17938" spans="1:12" hidden="1" x14ac:dyDescent="0.3">
      <c r="A17938" s="18" t="str">
        <f t="shared" ref="A17938" si="6036">+IF(OR(C17936=""),"NO",1)</f>
        <v>NO</v>
      </c>
      <c r="B17938" s="18"/>
      <c r="E17938" s="330"/>
      <c r="F17938" s="54" t="str">
        <f>+$F$28</f>
        <v>APORTANTE</v>
      </c>
      <c r="G17938" s="337" t="s">
        <v>124</v>
      </c>
      <c r="H17938" s="338"/>
      <c r="I17938" s="338"/>
      <c r="J17938" s="338"/>
      <c r="K17938" s="338"/>
      <c r="L17938" s="339"/>
    </row>
    <row r="17939" spans="1:12" hidden="1" x14ac:dyDescent="0.3">
      <c r="A17939" s="18" t="str">
        <f t="shared" ref="A17939" si="6037">+IF(OR(C17936=""),"NO",1)</f>
        <v>NO</v>
      </c>
      <c r="B17939" s="18"/>
      <c r="E17939" s="330"/>
      <c r="F17939" s="54" t="str">
        <f>+$F$29</f>
        <v>VALOR /SMMLV)</v>
      </c>
      <c r="G17939" s="55" t="s">
        <v>124</v>
      </c>
      <c r="H17939" s="56" t="str">
        <f>+$H$29</f>
        <v>% PART..</v>
      </c>
      <c r="I17939" s="57" t="s">
        <v>124</v>
      </c>
      <c r="J17939" s="58" t="str">
        <f>+$J$29</f>
        <v>VALOR ACREDITADO</v>
      </c>
      <c r="K17939" s="59"/>
      <c r="L17939" s="47" t="s">
        <v>124</v>
      </c>
    </row>
    <row r="17940" spans="1:12" hidden="1" x14ac:dyDescent="0.3">
      <c r="A17940" s="18" t="str">
        <f t="shared" ref="A17940" si="6038">+IF(OR(C17936=""),"NO",1)</f>
        <v>NO</v>
      </c>
      <c r="B17940" s="18"/>
      <c r="E17940" s="330"/>
      <c r="F17940" s="60" t="str">
        <f>+$F$30</f>
        <v>EXPERIENCIA APORTADA</v>
      </c>
      <c r="G17940" s="340" t="s">
        <v>124</v>
      </c>
      <c r="H17940" s="341"/>
      <c r="I17940" s="341"/>
      <c r="J17940" s="341"/>
      <c r="K17940" s="341"/>
      <c r="L17940" s="342"/>
    </row>
    <row r="17941" spans="1:12" hidden="1" x14ac:dyDescent="0.3">
      <c r="A17941" s="18" t="str">
        <f t="shared" ref="A17941" si="6039">+IF(OR(C17936=""),"NO",1)</f>
        <v>NO</v>
      </c>
      <c r="B17941" s="18"/>
      <c r="E17941" s="331"/>
      <c r="F17941" s="62" t="str">
        <f>+$F$31</f>
        <v>OBSERVACIÓN</v>
      </c>
      <c r="G17941" s="343" t="s">
        <v>124</v>
      </c>
      <c r="H17941" s="344"/>
      <c r="I17941" s="344"/>
      <c r="J17941" s="344"/>
      <c r="K17941" s="344"/>
      <c r="L17941" s="345"/>
    </row>
    <row r="17942" spans="1:12" ht="8.5" hidden="1" customHeight="1" x14ac:dyDescent="0.3">
      <c r="A17942" s="18" t="str">
        <f t="shared" ref="A17942" si="6040">+IF(OR(C17936=""),"NO",1)</f>
        <v>NO</v>
      </c>
      <c r="B17942" s="18"/>
      <c r="E17942" s="49"/>
      <c r="F17942" s="50"/>
      <c r="G17942" s="51"/>
      <c r="H17942" s="51"/>
      <c r="I17942" s="51"/>
      <c r="J17942" s="51"/>
      <c r="K17942" s="51"/>
      <c r="L17942" s="52"/>
    </row>
    <row r="17943" spans="1:12" hidden="1" x14ac:dyDescent="0.3">
      <c r="A17943" s="18" t="str">
        <f t="shared" ref="A17943" si="6041">+IF(OR(C17943=""),"NO",1)</f>
        <v>NO</v>
      </c>
      <c r="B17943" s="18"/>
      <c r="C17943" s="1" t="s">
        <v>124</v>
      </c>
      <c r="E17943" s="329">
        <v>7</v>
      </c>
      <c r="F17943" s="53" t="str">
        <f>+$F$26</f>
        <v>OBJETO</v>
      </c>
      <c r="G17943" s="332" t="s">
        <v>124</v>
      </c>
      <c r="H17943" s="333"/>
      <c r="I17943" s="333"/>
      <c r="J17943" s="333"/>
      <c r="K17943" s="333"/>
      <c r="L17943" s="334"/>
    </row>
    <row r="17944" spans="1:12" hidden="1" x14ac:dyDescent="0.3">
      <c r="A17944" s="18" t="str">
        <f t="shared" ref="A17944" si="6042">+IF(OR(C17943=""),"NO",1)</f>
        <v>NO</v>
      </c>
      <c r="B17944" s="18"/>
      <c r="E17944" s="330"/>
      <c r="F17944" s="54" t="str">
        <f>+$F$27</f>
        <v>CONTRATANTE</v>
      </c>
      <c r="G17944" s="335" t="s">
        <v>124</v>
      </c>
      <c r="H17944" s="310"/>
      <c r="I17944" s="310"/>
      <c r="J17944" s="310"/>
      <c r="K17944" s="310"/>
      <c r="L17944" s="336"/>
    </row>
    <row r="17945" spans="1:12" hidden="1" x14ac:dyDescent="0.3">
      <c r="A17945" s="18" t="str">
        <f t="shared" ref="A17945" si="6043">+IF(OR(C17943=""),"NO",1)</f>
        <v>NO</v>
      </c>
      <c r="B17945" s="18"/>
      <c r="E17945" s="330"/>
      <c r="F17945" s="54" t="str">
        <f>+$F$28</f>
        <v>APORTANTE</v>
      </c>
      <c r="G17945" s="337" t="s">
        <v>124</v>
      </c>
      <c r="H17945" s="338"/>
      <c r="I17945" s="338"/>
      <c r="J17945" s="338"/>
      <c r="K17945" s="338"/>
      <c r="L17945" s="339"/>
    </row>
    <row r="17946" spans="1:12" hidden="1" x14ac:dyDescent="0.3">
      <c r="A17946" s="18" t="str">
        <f t="shared" ref="A17946" si="6044">+IF(OR(C17943=""),"NO",1)</f>
        <v>NO</v>
      </c>
      <c r="B17946" s="18"/>
      <c r="E17946" s="330"/>
      <c r="F17946" s="54" t="str">
        <f>+$F$29</f>
        <v>VALOR /SMMLV)</v>
      </c>
      <c r="G17946" s="55" t="s">
        <v>124</v>
      </c>
      <c r="H17946" s="56" t="str">
        <f>+$H$29</f>
        <v>% PART..</v>
      </c>
      <c r="I17946" s="57" t="s">
        <v>124</v>
      </c>
      <c r="J17946" s="58" t="str">
        <f>+$J$29</f>
        <v>VALOR ACREDITADO</v>
      </c>
      <c r="K17946" s="59"/>
      <c r="L17946" s="47" t="s">
        <v>124</v>
      </c>
    </row>
    <row r="17947" spans="1:12" hidden="1" x14ac:dyDescent="0.3">
      <c r="A17947" s="18" t="str">
        <f t="shared" ref="A17947" si="6045">+IF(OR(C17943=""),"NO",1)</f>
        <v>NO</v>
      </c>
      <c r="B17947" s="18"/>
      <c r="E17947" s="330"/>
      <c r="F17947" s="60" t="str">
        <f>+$F$30</f>
        <v>EXPERIENCIA APORTADA</v>
      </c>
      <c r="G17947" s="340" t="s">
        <v>124</v>
      </c>
      <c r="H17947" s="341"/>
      <c r="I17947" s="341"/>
      <c r="J17947" s="341"/>
      <c r="K17947" s="341"/>
      <c r="L17947" s="342"/>
    </row>
    <row r="17948" spans="1:12" hidden="1" x14ac:dyDescent="0.3">
      <c r="A17948" s="18" t="str">
        <f t="shared" ref="A17948" si="6046">+IF(OR(C17943=""),"NO",1)</f>
        <v>NO</v>
      </c>
      <c r="B17948" s="18"/>
      <c r="E17948" s="331"/>
      <c r="F17948" s="62" t="str">
        <f>+$F$31</f>
        <v>OBSERVACIÓN</v>
      </c>
      <c r="G17948" s="343" t="s">
        <v>124</v>
      </c>
      <c r="H17948" s="344"/>
      <c r="I17948" s="344"/>
      <c r="J17948" s="344"/>
      <c r="K17948" s="344"/>
      <c r="L17948" s="345"/>
    </row>
    <row r="17949" spans="1:12" hidden="1" x14ac:dyDescent="0.3">
      <c r="A17949" s="18" t="str">
        <f t="shared" ref="A17949" si="6047">+IF(OR(C17943=""),"NO",1)</f>
        <v>NO</v>
      </c>
      <c r="B17949" s="18"/>
      <c r="E17949" s="49"/>
      <c r="F17949" s="50"/>
      <c r="G17949" s="51"/>
      <c r="H17949" s="51"/>
      <c r="I17949" s="51"/>
      <c r="J17949" s="51"/>
      <c r="K17949" s="51"/>
      <c r="L17949" s="52"/>
    </row>
    <row r="17950" spans="1:12" hidden="1" x14ac:dyDescent="0.3">
      <c r="A17950" s="1" t="str">
        <f>+A17885</f>
        <v>NO</v>
      </c>
      <c r="C17950" s="1" t="str">
        <f>"N"&amp;C17885</f>
        <v>N</v>
      </c>
      <c r="E17950" s="63"/>
      <c r="F17950" s="64" t="str">
        <f>+$F$75</f>
        <v>TOTAL DE CONTRATOS PRESENTADOS VÁLIDOS QUE CUMPLEN EXPERIENCIA ACREDITADA:</v>
      </c>
      <c r="G17950" s="65"/>
      <c r="H17950" s="65"/>
      <c r="I17950" s="65"/>
      <c r="J17950" s="66"/>
      <c r="K17950" s="65"/>
      <c r="L17950" s="67" t="s">
        <v>124</v>
      </c>
    </row>
    <row r="17951" spans="1:12" ht="6.65" hidden="1" customHeight="1" x14ac:dyDescent="0.3">
      <c r="A17951" s="1" t="str">
        <f>+A17885</f>
        <v>NO</v>
      </c>
      <c r="E17951" s="51"/>
      <c r="F17951" s="50"/>
      <c r="G17951" s="51"/>
      <c r="H17951" s="51"/>
      <c r="I17951" s="51"/>
      <c r="J17951" s="51"/>
      <c r="K17951" s="51"/>
      <c r="L17951" s="51"/>
    </row>
    <row r="17952" spans="1:12" hidden="1" x14ac:dyDescent="0.3">
      <c r="A17952" s="1" t="str">
        <f>+A17885</f>
        <v>NO</v>
      </c>
      <c r="E17952" s="63"/>
      <c r="F17952" s="63" t="str">
        <f>+$F$77</f>
        <v>ACREDITA SUMINISTRO E INSTALACIÓN DE MOBILIARIO POR LO MENOS EN UN (1) CONTRATO VÁLIDO</v>
      </c>
      <c r="G17952" s="65"/>
      <c r="H17952" s="65"/>
      <c r="I17952" s="65"/>
      <c r="J17952" s="66"/>
      <c r="K17952" s="65"/>
      <c r="L17952" s="68" t="s">
        <v>157</v>
      </c>
    </row>
    <row r="17953" spans="1:12" ht="5.15" hidden="1" customHeight="1" x14ac:dyDescent="0.3">
      <c r="A17953" s="1" t="str">
        <f>+A17885</f>
        <v>NO</v>
      </c>
      <c r="E17953" s="51"/>
      <c r="F17953" s="50"/>
      <c r="G17953" s="51"/>
      <c r="H17953" s="51"/>
      <c r="I17953" s="51"/>
      <c r="J17953" s="51"/>
      <c r="K17953" s="51"/>
      <c r="L17953" s="51"/>
    </row>
    <row r="17954" spans="1:12" ht="12.75" hidden="1" customHeight="1" x14ac:dyDescent="0.3">
      <c r="A17954" s="1" t="str">
        <f>+A17885</f>
        <v>NO</v>
      </c>
      <c r="E17954" s="69" t="str">
        <f>+$E$79</f>
        <v>EXPERIENCIA ESPECÍFICA NUMERAL 10.1.1 A</v>
      </c>
      <c r="F17954" s="70"/>
      <c r="G17954" s="70"/>
      <c r="H17954" s="70"/>
      <c r="I17954" s="70"/>
      <c r="J17954" s="70"/>
      <c r="K17954" s="70"/>
      <c r="L17954" s="71"/>
    </row>
    <row r="17955" spans="1:12" ht="26.5" hidden="1" customHeight="1" x14ac:dyDescent="0.3">
      <c r="A17955" s="1" t="str">
        <f>+A17885</f>
        <v>NO</v>
      </c>
      <c r="E17955" s="72"/>
      <c r="F17955" s="325" t="str">
        <f>+$F$80</f>
        <v>Por lo menos uno (1) de los contratos válidos aportados como experiencia general debe corresponder mínimo al 60% del presupuesto oficial del presente proceso de selección.  (SMMLV)</v>
      </c>
      <c r="G17955" s="326"/>
      <c r="H17955" s="326"/>
      <c r="I17955" s="326"/>
      <c r="J17955" s="326"/>
      <c r="K17955" s="73" t="s">
        <v>124</v>
      </c>
      <c r="L17955" s="74" t="s">
        <v>124</v>
      </c>
    </row>
    <row r="17956" spans="1:12" ht="23.5" hidden="1" customHeight="1" x14ac:dyDescent="0.3">
      <c r="A17956" s="1" t="str">
        <f>+A17885</f>
        <v>NO</v>
      </c>
      <c r="E17956" s="63"/>
      <c r="F17956" s="325" t="str">
        <f>+$F$81</f>
        <v xml:space="preserve">Deberá acreditarse en al menos uno (1) de los contratos válidos aportados como experiencia general una </v>
      </c>
      <c r="G17956" s="326"/>
      <c r="H17956" s="326"/>
      <c r="I17956" s="326"/>
      <c r="J17956" s="326"/>
      <c r="K17956" s="73" t="s">
        <v>124</v>
      </c>
      <c r="L17956" s="74" t="s">
        <v>124</v>
      </c>
    </row>
    <row r="17957" spans="1:12" ht="23.5" hidden="1" customHeight="1" x14ac:dyDescent="0.3">
      <c r="A17957" s="18" t="s">
        <v>30</v>
      </c>
      <c r="E17957" s="63"/>
      <c r="F17957" s="325" t="str">
        <f>+$F$82</f>
        <v xml:space="preserve">Deberá acreditarse en al menos uno (1) de los contratos válidos aportados interventoría a intervención de </v>
      </c>
      <c r="G17957" s="326"/>
      <c r="H17957" s="326"/>
      <c r="I17957" s="326"/>
      <c r="J17957" s="326"/>
      <c r="K17957" s="73">
        <f>+$K$82</f>
        <v>0</v>
      </c>
      <c r="L17957" s="74" t="s">
        <v>124</v>
      </c>
    </row>
    <row r="17958" spans="1:12" ht="36" hidden="1" customHeight="1" x14ac:dyDescent="0.3">
      <c r="A17958" s="18" t="s">
        <v>30</v>
      </c>
      <c r="E17958" s="63"/>
      <c r="F17958" s="325" t="str">
        <f>+$F$83</f>
        <v xml:space="preserve">Deberá acreditarse en al menos uno (1) de los contratos válidos aportados interventoría a intervención de </v>
      </c>
      <c r="G17958" s="326"/>
      <c r="H17958" s="326"/>
      <c r="I17958" s="326"/>
      <c r="J17958" s="326"/>
      <c r="K17958" s="75">
        <f>+$K$83</f>
        <v>0</v>
      </c>
      <c r="L17958" s="76" t="s">
        <v>124</v>
      </c>
    </row>
    <row r="17959" spans="1:12" hidden="1" x14ac:dyDescent="0.3">
      <c r="A17959" s="1" t="str">
        <f>+A17885</f>
        <v>NO</v>
      </c>
      <c r="E17959" s="51"/>
      <c r="F17959" s="50"/>
      <c r="G17959" s="51"/>
      <c r="H17959" s="51"/>
      <c r="I17959" s="51"/>
      <c r="J17959" s="51"/>
      <c r="K17959" s="51"/>
      <c r="L17959" s="51"/>
    </row>
    <row r="17960" spans="1:12" ht="12.75" hidden="1" customHeight="1" x14ac:dyDescent="0.3">
      <c r="A17960" s="1" t="str">
        <f>+A17885</f>
        <v>NO</v>
      </c>
      <c r="E17960" s="40" t="str">
        <f>+$E$85</f>
        <v>VALOR MÍNIMO A CERIFICAR % P.O EN SMMMLV. NUMERAL 3.9.1</v>
      </c>
      <c r="F17960" s="41"/>
      <c r="G17960" s="41"/>
      <c r="H17960" s="41"/>
      <c r="I17960" s="41"/>
      <c r="J17960" s="41"/>
      <c r="K17960" s="41"/>
      <c r="L17960" s="42"/>
    </row>
    <row r="17961" spans="1:12" hidden="1" x14ac:dyDescent="0.3">
      <c r="A17961" s="1" t="str">
        <f>+A17885</f>
        <v>NO</v>
      </c>
      <c r="C17961" s="1" t="str">
        <f>"M"&amp;C17885</f>
        <v>M</v>
      </c>
      <c r="E17961" s="77" t="str">
        <f>+$E$86</f>
        <v>100% P.O.</v>
      </c>
      <c r="F17961" s="78"/>
      <c r="G17961" s="61">
        <v>242.41716883554506</v>
      </c>
      <c r="H17961" s="124" t="str">
        <f>+$H$86</f>
        <v>TOTAL EJECUTADO DE CONTRATOS ACREDITADOS</v>
      </c>
      <c r="I17961" s="124"/>
      <c r="J17961" s="124"/>
      <c r="K17961" s="55" t="s">
        <v>124</v>
      </c>
      <c r="L17961" s="47" t="s">
        <v>124</v>
      </c>
    </row>
    <row r="17962" spans="1:12" hidden="1" x14ac:dyDescent="0.3">
      <c r="A17962" s="1" t="str">
        <f>+A17885</f>
        <v>NO</v>
      </c>
      <c r="E17962" s="39"/>
      <c r="F17962" s="39"/>
      <c r="G17962" s="39"/>
      <c r="H17962" s="39"/>
      <c r="I17962" s="39"/>
      <c r="J17962" s="39"/>
      <c r="K17962" s="39"/>
      <c r="L17962" s="39"/>
    </row>
    <row r="17963" spans="1:12" ht="12.75" hidden="1" customHeight="1" x14ac:dyDescent="0.3">
      <c r="A17963" s="18" t="s">
        <v>30</v>
      </c>
      <c r="B17963" s="18"/>
      <c r="E17963" s="40" t="str">
        <f>+$E$88</f>
        <v>CONSIDERACIONES PARA LA VALIDEZ DE LA EXPERIENCIA REQUERIDA: EXPERIENCIA PROPONENTES PLURALES NUMERAL 10.1.2 D</v>
      </c>
      <c r="F17963" s="41"/>
      <c r="G17963" s="41"/>
      <c r="H17963" s="41"/>
      <c r="I17963" s="41"/>
      <c r="J17963" s="41"/>
      <c r="K17963" s="41"/>
      <c r="L17963" s="42"/>
    </row>
    <row r="17964" spans="1:12" ht="28" hidden="1" customHeight="1" x14ac:dyDescent="0.3">
      <c r="A17964" s="18" t="s">
        <v>30</v>
      </c>
      <c r="B17964" s="18"/>
      <c r="C17964" s="1" t="str">
        <f>"O"&amp;C17885</f>
        <v>O</v>
      </c>
      <c r="E17964" s="80" t="str">
        <f>+$E$89</f>
        <v>i)</v>
      </c>
      <c r="F17964" s="327" t="str">
        <f>+$F$89</f>
        <v>Uno de los integrantes debe aportar como mínimo el cincuenta por ciento (50 %) de la experiencia solicitada</v>
      </c>
      <c r="G17964" s="328"/>
      <c r="H17964" s="328"/>
      <c r="I17964" s="328"/>
      <c r="J17964" s="328"/>
      <c r="K17964" s="73" t="s">
        <v>124</v>
      </c>
      <c r="L17964" s="47" t="s">
        <v>124</v>
      </c>
    </row>
    <row r="17965" spans="1:12" ht="28" hidden="1" customHeight="1" x14ac:dyDescent="0.3">
      <c r="A17965" s="18" t="s">
        <v>30</v>
      </c>
      <c r="B17965" s="18"/>
      <c r="C17965" s="1" t="str">
        <f>"O"&amp;C17885</f>
        <v>O</v>
      </c>
      <c r="E17965" s="80" t="str">
        <f>+$E$90</f>
        <v>ii)</v>
      </c>
      <c r="F17965" s="327" t="str">
        <f>+$F$90</f>
        <v>Todos los demás ntegrantes deben acreditar al menos el cinco por ciento (5 %) de la experiencia solicitada, solo uno (1) de los integrantes podrá no acreditar experiencia pero su porcentaje de participación  no podrá superar el diez por ciento (10 %)</v>
      </c>
      <c r="G17965" s="328"/>
      <c r="H17965" s="328"/>
      <c r="I17965" s="328"/>
      <c r="J17965" s="328"/>
      <c r="K17965" s="73" t="s">
        <v>124</v>
      </c>
      <c r="L17965" s="47" t="s">
        <v>124</v>
      </c>
    </row>
    <row r="17966" spans="1:12" hidden="1" x14ac:dyDescent="0.3">
      <c r="A17966" s="18" t="s">
        <v>30</v>
      </c>
      <c r="B17966" s="18"/>
      <c r="E17966" s="39"/>
      <c r="F17966" s="39"/>
      <c r="G17966" s="39"/>
      <c r="H17966" s="39"/>
      <c r="I17966" s="39"/>
      <c r="J17966" s="39"/>
      <c r="K17966" s="39"/>
      <c r="L17966" s="39"/>
    </row>
    <row r="17967" spans="1:12" ht="13" hidden="1" customHeight="1" x14ac:dyDescent="0.3">
      <c r="A17967" s="18" t="str">
        <f>+A17885</f>
        <v>NO</v>
      </c>
      <c r="B17967" s="18"/>
      <c r="E17967" s="69" t="str">
        <f>+$E$92</f>
        <v>VERIFICACIÓN Y ASIGNACIÓN DE PUNTAJE POR LA EXPERIENCIA DEL PROPONENTE</v>
      </c>
      <c r="F17967" s="70"/>
      <c r="G17967" s="70"/>
      <c r="H17967" s="70"/>
      <c r="I17967" s="70"/>
      <c r="J17967" s="70"/>
      <c r="K17967" s="70"/>
      <c r="L17967" s="71"/>
    </row>
    <row r="17968" spans="1:12" hidden="1" x14ac:dyDescent="0.3">
      <c r="A17968" s="18" t="str">
        <f>+A17885</f>
        <v>NO</v>
      </c>
      <c r="B17968" s="18"/>
      <c r="E17968" s="81"/>
      <c r="F17968" s="323" t="str">
        <f>+$F$93</f>
        <v>No. CONTRATOS QUE ACREDITAN LA EXPERIENCIA (NO OBJETO DE SUBSANACIÓN)</v>
      </c>
      <c r="G17968" s="324"/>
      <c r="H17968" s="324"/>
      <c r="I17968" s="324"/>
      <c r="J17968" s="324"/>
      <c r="K17968" s="82"/>
      <c r="L17968" s="83" t="s">
        <v>124</v>
      </c>
    </row>
    <row r="17969" spans="1:12" ht="13" hidden="1" customHeight="1" x14ac:dyDescent="0.3">
      <c r="A17969" s="18" t="str">
        <f>+A17885</f>
        <v>NO</v>
      </c>
      <c r="B17969" s="18"/>
      <c r="E17969" s="84"/>
      <c r="F17969" s="323" t="str">
        <f>+$F$94</f>
        <v>TOTAL EJECUTADO DE CONTRATOS ACREDITADOS PROPUESTA INICIAL</v>
      </c>
      <c r="G17969" s="324"/>
      <c r="H17969" s="324"/>
      <c r="I17969" s="324"/>
      <c r="J17969" s="324"/>
      <c r="K17969" s="85"/>
      <c r="L17969" s="86" t="s">
        <v>124</v>
      </c>
    </row>
    <row r="17970" spans="1:12" ht="13" hidden="1" customHeight="1" x14ac:dyDescent="0.3">
      <c r="A17970" s="18" t="str">
        <f>+A17885</f>
        <v>NO</v>
      </c>
      <c r="B17970" s="18"/>
      <c r="E17970" s="87"/>
      <c r="F17970" s="323" t="str">
        <f>+$F$95</f>
        <v>PROMEDIO VALOR ACREDITADO EN SMMLV</v>
      </c>
      <c r="G17970" s="324"/>
      <c r="H17970" s="324"/>
      <c r="I17970" s="324"/>
      <c r="J17970" s="324"/>
      <c r="K17970" s="66"/>
      <c r="L17970" s="88" t="s">
        <v>124</v>
      </c>
    </row>
    <row r="17971" spans="1:12" hidden="1" x14ac:dyDescent="0.3">
      <c r="A17971" s="18" t="str">
        <f>+A17885</f>
        <v>NO</v>
      </c>
      <c r="B17971" s="18"/>
      <c r="E17971" s="89"/>
      <c r="F17971" s="89"/>
      <c r="G17971" s="89"/>
      <c r="H17971" s="89"/>
      <c r="I17971" s="89"/>
      <c r="J17971" s="89"/>
      <c r="K17971" s="89"/>
      <c r="L17971" s="89"/>
    </row>
    <row r="17972" spans="1:12" ht="13" hidden="1" customHeight="1" x14ac:dyDescent="0.3">
      <c r="A17972" s="18" t="str">
        <f>+A17885</f>
        <v>NO</v>
      </c>
      <c r="B17972" s="18"/>
      <c r="E17972" s="69" t="str">
        <f>+$E$97</f>
        <v>3.9.2 EXIGENCIAS MÍNIMAS DE EXPERIENCIA Y FORMACIÓN ACADÉMICA DEL EQUIPO DE TRABAJO</v>
      </c>
      <c r="F17972" s="70"/>
      <c r="G17972" s="70"/>
      <c r="H17972" s="70"/>
      <c r="I17972" s="70"/>
      <c r="J17972" s="70"/>
      <c r="K17972" s="70"/>
      <c r="L17972" s="71"/>
    </row>
    <row r="17973" spans="1:12" hidden="1" x14ac:dyDescent="0.3">
      <c r="A17973" s="18" t="str">
        <f>+A17885</f>
        <v>NO</v>
      </c>
      <c r="B17973" s="18"/>
      <c r="E17973" s="90" t="str">
        <f>+$E$98</f>
        <v>Formulario 8</v>
      </c>
      <c r="F17973" s="315" t="s">
        <v>46</v>
      </c>
      <c r="G17973" s="316"/>
      <c r="H17973" s="317"/>
      <c r="I17973" s="318"/>
      <c r="J17973" s="318"/>
      <c r="K17973" s="318"/>
      <c r="L17973" s="319"/>
    </row>
    <row r="17974" spans="1:12" hidden="1" x14ac:dyDescent="0.3">
      <c r="A17974" s="18" t="str">
        <f>+A17885</f>
        <v>NO</v>
      </c>
      <c r="B17974" s="18"/>
      <c r="E17974" s="91" t="s">
        <v>124</v>
      </c>
      <c r="F17974" s="91" t="str">
        <f>+$F$99</f>
        <v>Director de Interventoría</v>
      </c>
      <c r="G17974" s="91" t="str">
        <f>+$G$99</f>
        <v>Residente de Interventoría</v>
      </c>
      <c r="H17974" s="320"/>
      <c r="I17974" s="321"/>
      <c r="J17974" s="321"/>
      <c r="K17974" s="321"/>
      <c r="L17974" s="322"/>
    </row>
    <row r="17975" spans="1:12" hidden="1" x14ac:dyDescent="0.3">
      <c r="A17975" s="18" t="str">
        <f>+A17885</f>
        <v>NO</v>
      </c>
      <c r="B17975" s="18"/>
      <c r="E17975" s="304" t="str">
        <f>+$E$100</f>
        <v>OBSERVACIONES RESPECTO REQUISITO HABILITANTE DEL PERSONAL CLAVE EVALUABLE</v>
      </c>
      <c r="F17975" s="305"/>
      <c r="G17975" s="305"/>
      <c r="H17975" s="305"/>
      <c r="I17975" s="305"/>
      <c r="J17975" s="305"/>
      <c r="K17975" s="305"/>
      <c r="L17975" s="305"/>
    </row>
    <row r="17976" spans="1:12" hidden="1" x14ac:dyDescent="0.3">
      <c r="A17976" s="18" t="str">
        <f>+A17885</f>
        <v>NO</v>
      </c>
      <c r="B17976" s="18"/>
      <c r="E17976" s="312" t="s">
        <v>124</v>
      </c>
      <c r="F17976" s="313"/>
      <c r="G17976" s="313"/>
      <c r="H17976" s="313"/>
      <c r="I17976" s="313"/>
      <c r="J17976" s="313"/>
      <c r="K17976" s="313"/>
      <c r="L17976" s="314"/>
    </row>
    <row r="17977" spans="1:12" hidden="1" x14ac:dyDescent="0.3">
      <c r="A17977" s="18" t="str">
        <f>+A17885</f>
        <v>NO</v>
      </c>
      <c r="B17977" s="18"/>
      <c r="E17977" s="89"/>
      <c r="F17977" s="89"/>
      <c r="G17977" s="89"/>
      <c r="H17977" s="89"/>
      <c r="I17977" s="89"/>
      <c r="J17977" s="89"/>
      <c r="K17977" s="89"/>
      <c r="L17977" s="89"/>
    </row>
    <row r="17978" spans="1:12" ht="13" hidden="1" customHeight="1" x14ac:dyDescent="0.3">
      <c r="A17978" s="18" t="str">
        <f>+A17885</f>
        <v>NO</v>
      </c>
      <c r="B17978" s="18"/>
      <c r="E17978" s="69" t="str">
        <f>+$E$103</f>
        <v>4.2 EQUIPO DE TRABAJO (Personal Clave Evaluable)</v>
      </c>
      <c r="F17978" s="70"/>
      <c r="G17978" s="70"/>
      <c r="H17978" s="70"/>
      <c r="I17978" s="70"/>
      <c r="J17978" s="70"/>
      <c r="K17978" s="70"/>
      <c r="L17978" s="71"/>
    </row>
    <row r="17979" spans="1:12" ht="23.25" hidden="1" customHeight="1" x14ac:dyDescent="0.3">
      <c r="A17979" s="18" t="str">
        <f>+A17885</f>
        <v>NO</v>
      </c>
      <c r="B17979" s="18"/>
      <c r="E17979" s="90" t="str">
        <f>+$E$104</f>
        <v>Formulario 9</v>
      </c>
      <c r="F17979" s="315" t="s">
        <v>46</v>
      </c>
      <c r="G17979" s="316"/>
      <c r="H17979" s="317"/>
      <c r="I17979" s="318"/>
      <c r="J17979" s="318"/>
      <c r="K17979" s="318"/>
      <c r="L17979" s="319"/>
    </row>
    <row r="17980" spans="1:12" hidden="1" x14ac:dyDescent="0.3">
      <c r="A17980" s="18" t="str">
        <f>+A17885</f>
        <v>NO</v>
      </c>
      <c r="B17980" s="18"/>
      <c r="E17980" s="91" t="s">
        <v>124</v>
      </c>
      <c r="F17980" s="91" t="str">
        <f>+$F$99</f>
        <v>Director de Interventoría</v>
      </c>
      <c r="G17980" s="91" t="str">
        <f>+$G$99</f>
        <v>Residente de Interventoría</v>
      </c>
      <c r="H17980" s="320"/>
      <c r="I17980" s="321"/>
      <c r="J17980" s="321"/>
      <c r="K17980" s="321"/>
      <c r="L17980" s="322"/>
    </row>
    <row r="17981" spans="1:12" hidden="1" x14ac:dyDescent="0.3">
      <c r="A17981" s="18" t="str">
        <f>+A17885</f>
        <v>NO</v>
      </c>
      <c r="B17981" s="18"/>
      <c r="E17981" s="89"/>
      <c r="F17981" s="89"/>
      <c r="G17981" s="89"/>
      <c r="H17981" s="89"/>
      <c r="I17981" s="89"/>
      <c r="J17981" s="89"/>
      <c r="K17981" s="89"/>
      <c r="L17981" s="89"/>
    </row>
    <row r="17982" spans="1:12" hidden="1" x14ac:dyDescent="0.3">
      <c r="A17982" s="1" t="str">
        <f>+A17885</f>
        <v>NO</v>
      </c>
      <c r="E17982" s="92" t="str">
        <f>+E17857</f>
        <v>CRITERIOS DE EVALUACIÓN Y PUNTAJE</v>
      </c>
      <c r="F17982" s="93"/>
      <c r="G17982" s="93"/>
      <c r="H17982" s="93"/>
      <c r="I17982" s="93"/>
      <c r="J17982" s="93"/>
      <c r="K17982" s="94"/>
      <c r="L17982" s="95" t="str">
        <f>+$L$107</f>
        <v>PUNTAJE OBTENIDO</v>
      </c>
    </row>
    <row r="17983" spans="1:12" hidden="1" x14ac:dyDescent="0.3">
      <c r="A17983" s="1" t="str">
        <f>+A17885</f>
        <v>NO</v>
      </c>
      <c r="E17983" s="96" t="str">
        <f>+$E$108</f>
        <v>VALOR</v>
      </c>
      <c r="F17983" s="97" t="str">
        <f>+$F$108</f>
        <v>EQUIPO DE TRABAJO (PERSONAL CLAVE EVALUABLE)</v>
      </c>
      <c r="G17983" s="24"/>
      <c r="H17983" s="24"/>
      <c r="I17983" s="24"/>
      <c r="J17983" s="24"/>
      <c r="K17983" s="24"/>
      <c r="L17983" s="98"/>
    </row>
    <row r="17984" spans="1:12" ht="12.75" hidden="1" customHeight="1" x14ac:dyDescent="0.3">
      <c r="A17984" s="1" t="str">
        <f>+A17885</f>
        <v>NO</v>
      </c>
      <c r="E17984" s="96">
        <f>+$E$109</f>
        <v>5</v>
      </c>
      <c r="F17984" s="307" t="str">
        <f>+$F$109</f>
        <v xml:space="preserve"> Experiencia Específica adicional</v>
      </c>
      <c r="G17984" s="308"/>
      <c r="H17984" s="308"/>
      <c r="I17984" s="308"/>
      <c r="J17984" s="308"/>
      <c r="K17984" s="309"/>
      <c r="L17984" s="99" t="str">
        <f>IFERROR(IF(VLOOKUP(C17885,'R. PUNTAJES'!$C$14:$R$213,'R. PUNTAJES'!$I$10,0)="","",VLOOKUP(C17885,'R. PUNTAJES'!$C$14:$R$213,'R. PUNTAJES'!$I$10,0)),"")</f>
        <v/>
      </c>
    </row>
    <row r="17985" spans="1:12" ht="12.75" hidden="1" customHeight="1" x14ac:dyDescent="0.3">
      <c r="A17985" s="1" t="str">
        <f>+A17885</f>
        <v>NO</v>
      </c>
      <c r="E17985" s="96">
        <f>+$E$110</f>
        <v>5</v>
      </c>
      <c r="F17985" s="307" t="str">
        <f>+$F$110</f>
        <v>Formación Académica adicional</v>
      </c>
      <c r="G17985" s="308"/>
      <c r="H17985" s="308"/>
      <c r="I17985" s="308"/>
      <c r="J17985" s="308"/>
      <c r="K17985" s="309"/>
      <c r="L17985" s="99" t="str">
        <f>IFERROR(IF(VLOOKUP(C17885,'R. PUNTAJES'!$C$14:$R$213,'R. PUNTAJES'!$J$10,0)="","",VLOOKUP(C17885,'R. PUNTAJES'!$C$14:$R$213,'R. PUNTAJES'!$J$10,0)),"")</f>
        <v/>
      </c>
    </row>
    <row r="17986" spans="1:12" hidden="1" x14ac:dyDescent="0.3">
      <c r="A17986" s="18" t="str">
        <f>+A17885</f>
        <v>NO</v>
      </c>
      <c r="B17986" s="18"/>
      <c r="E17986" s="100"/>
      <c r="F17986" s="101" t="str">
        <f>+$F$111</f>
        <v>FACTOR DE SOSTENIBILIDAD</v>
      </c>
      <c r="G17986" s="102"/>
      <c r="H17986" s="102"/>
      <c r="I17986" s="102"/>
      <c r="J17986" s="102"/>
      <c r="K17986" s="102"/>
      <c r="L17986" s="103"/>
    </row>
    <row r="17987" spans="1:12" hidden="1" x14ac:dyDescent="0.3">
      <c r="A17987" s="18" t="str">
        <f>+A17885</f>
        <v>NO</v>
      </c>
      <c r="B17987" s="18"/>
      <c r="E17987" s="104">
        <v>1</v>
      </c>
      <c r="F17987" s="105" t="str">
        <f>+$F$112</f>
        <v>Compromisos Sostenibilidad</v>
      </c>
      <c r="G17987" s="106"/>
      <c r="H17987" s="106"/>
      <c r="I17987" s="106"/>
      <c r="J17987" s="106"/>
      <c r="K17987" s="106"/>
      <c r="L17987" s="107" t="str">
        <f>IFERROR(IF(VLOOKUP(C17885,'R. PUNTAJES'!$C$14:$R$213,'R. PUNTAJES'!$K$10,0)="","",VLOOKUP(C17885,'R. PUNTAJES'!$C$14:$R$213,'R. PUNTAJES'!$K$10,0)),"")</f>
        <v/>
      </c>
    </row>
    <row r="17988" spans="1:12" hidden="1" x14ac:dyDescent="0.3">
      <c r="A17988" s="1" t="str">
        <f>+A17885</f>
        <v>NO</v>
      </c>
      <c r="E17988" s="108"/>
      <c r="F17988" s="109" t="str">
        <f>+$F$113</f>
        <v>APOYO A LA INDUSTRIA NACIONAL</v>
      </c>
      <c r="G17988" s="110"/>
      <c r="H17988" s="110"/>
      <c r="I17988" s="110"/>
      <c r="J17988" s="110"/>
      <c r="K17988" s="110"/>
      <c r="L17988" s="111"/>
    </row>
    <row r="17989" spans="1:12" ht="12.75" hidden="1" customHeight="1" x14ac:dyDescent="0.3">
      <c r="A17989" s="1" t="str">
        <f>+A17885</f>
        <v>NO</v>
      </c>
      <c r="E17989" s="96">
        <v>20</v>
      </c>
      <c r="F17989" s="307" t="str">
        <f>+$F$114</f>
        <v>Promoción de Servicios Nacionales o con Trato Nacional</v>
      </c>
      <c r="G17989" s="308"/>
      <c r="H17989" s="308"/>
      <c r="I17989" s="308"/>
      <c r="J17989" s="308"/>
      <c r="K17989" s="309"/>
      <c r="L17989" s="99" t="str">
        <f>IFERROR(IF(VLOOKUP(C17885,'R. PUNTAJES'!$C$14:$R$213,'R. PUNTAJES'!$L$10,0)="","",
IF(VLOOKUP(C17885,'R. PUNTAJES'!$C$14:$R$213,'R. PUNTAJES'!$L$10,0)=5,0,
VLOOKUP(C17885,'R. PUNTAJES'!$C$14:$R$213,'R. PUNTAJES'!$L$10,0))),"")</f>
        <v/>
      </c>
    </row>
    <row r="17990" spans="1:12" ht="12.75" hidden="1" customHeight="1" x14ac:dyDescent="0.3">
      <c r="A17990" s="1" t="str">
        <f>+A17885</f>
        <v>NO</v>
      </c>
      <c r="E17990" s="96">
        <v>5</v>
      </c>
      <c r="F17990" s="307" t="str">
        <f>+$F$115</f>
        <v>Incorporación de componente nacional en servicios extranjeros</v>
      </c>
      <c r="G17990" s="308"/>
      <c r="H17990" s="308"/>
      <c r="I17990" s="308"/>
      <c r="J17990" s="308"/>
      <c r="K17990" s="309"/>
      <c r="L17990" s="99" t="str">
        <f>IFERROR(IF(VLOOKUP(C17885,'R. PUNTAJES'!$C$14:$R$213,'R. PUNTAJES'!$L$10,0)="","",
IF(VLOOKUP(C17885,'R. PUNTAJES'!$C$14:$R$213,'R. PUNTAJES'!$L$10,0)=20,0,
VLOOKUP(C17885,'R. PUNTAJES'!$C$14:$R$213,'R. PUNTAJES'!$L$10,0))),"")</f>
        <v/>
      </c>
    </row>
    <row r="17991" spans="1:12" hidden="1" x14ac:dyDescent="0.3">
      <c r="A17991" s="1" t="str">
        <f>+A17885</f>
        <v>NO</v>
      </c>
      <c r="E17991" s="112"/>
      <c r="F17991" s="97" t="str">
        <f>+$F$116</f>
        <v>VINCULACIÓN DE PERSONAS CON DISCAPACIDAD</v>
      </c>
      <c r="G17991" s="24"/>
      <c r="H17991" s="24"/>
      <c r="I17991" s="24"/>
      <c r="J17991" s="24"/>
      <c r="K17991" s="24"/>
      <c r="L17991" s="98"/>
    </row>
    <row r="17992" spans="1:12" ht="12.75" hidden="1" customHeight="1" x14ac:dyDescent="0.3">
      <c r="A17992" s="1" t="str">
        <f>+A17885</f>
        <v>NO</v>
      </c>
      <c r="E17992" s="96">
        <v>1</v>
      </c>
      <c r="F17992" s="307" t="str">
        <f>+$F$117</f>
        <v xml:space="preserve">Trabajadores vinculados a la planta de personal </v>
      </c>
      <c r="G17992" s="308"/>
      <c r="H17992" s="308"/>
      <c r="I17992" s="308"/>
      <c r="J17992" s="308"/>
      <c r="K17992" s="309"/>
      <c r="L17992" s="99" t="str">
        <f>IFERROR(IF(VLOOKUP(C17885,'R. PUNTAJES'!$C$14:$R$213,'R. PUNTAJES'!$M$10,0)="","",VLOOKUP(C17885,'R. PUNTAJES'!$C$14:$R$213,'R. PUNTAJES'!$M$10,0)),"")</f>
        <v/>
      </c>
    </row>
    <row r="17993" spans="1:12" hidden="1" x14ac:dyDescent="0.3">
      <c r="A17993" s="1" t="str">
        <f>+A17885</f>
        <v>NO</v>
      </c>
      <c r="E17993" s="112"/>
      <c r="F17993" s="97" t="str">
        <f>+$F$118</f>
        <v>EMPRENDIMIENTOS Y EMPRESAS DE MUJERES</v>
      </c>
      <c r="G17993" s="24"/>
      <c r="H17993" s="24"/>
      <c r="I17993" s="24"/>
      <c r="J17993" s="24"/>
      <c r="K17993" s="24"/>
      <c r="L17993" s="98"/>
    </row>
    <row r="17994" spans="1:12" ht="13" hidden="1" customHeight="1" x14ac:dyDescent="0.3">
      <c r="A17994" s="1" t="str">
        <f>+A17885</f>
        <v>NO</v>
      </c>
      <c r="E17994" s="96">
        <v>0.25</v>
      </c>
      <c r="F17994" s="307" t="str">
        <f>+$F$119</f>
        <v>Emprendimientos y empresas de mujeres</v>
      </c>
      <c r="G17994" s="308"/>
      <c r="H17994" s="308"/>
      <c r="I17994" s="308"/>
      <c r="J17994" s="308"/>
      <c r="K17994" s="309"/>
      <c r="L17994" s="113" t="str">
        <f>IFERROR(IF(VLOOKUP(C17885,'R. PUNTAJES'!$C$14:$R$213,'R. PUNTAJES'!$N$10,0)="","",VLOOKUP(C17885,'R. PUNTAJES'!$C$14:$R$213,'R. PUNTAJES'!$N$10,0)),"")</f>
        <v/>
      </c>
    </row>
    <row r="17995" spans="1:12" hidden="1" x14ac:dyDescent="0.3">
      <c r="A17995" s="18" t="str">
        <f>+A17996</f>
        <v>NO</v>
      </c>
      <c r="B17995" s="18"/>
      <c r="E17995" s="112"/>
      <c r="F17995" s="97" t="str">
        <f>+$F$120</f>
        <v>MIPYME</v>
      </c>
      <c r="G17995" s="24"/>
      <c r="H17995" s="24"/>
      <c r="I17995" s="24"/>
      <c r="J17995" s="24"/>
      <c r="K17995" s="24"/>
      <c r="L17995" s="98"/>
    </row>
    <row r="17996" spans="1:12" hidden="1" x14ac:dyDescent="0.3">
      <c r="A17996" s="18" t="str">
        <f>+IF(E17996=0,"NO",1)</f>
        <v>NO</v>
      </c>
      <c r="B17996" s="18"/>
      <c r="E17996" s="96">
        <v>0</v>
      </c>
      <c r="F17996" s="307" t="str">
        <f>+$F$121</f>
        <v>Mipyme</v>
      </c>
      <c r="G17996" s="308"/>
      <c r="H17996" s="308"/>
      <c r="I17996" s="308"/>
      <c r="J17996" s="308"/>
      <c r="K17996" s="309"/>
      <c r="L17996" s="113" t="str">
        <f>IFERROR(IF(VLOOKUP(C17885,'R. PUNTAJES'!$C$14:$R$213,'R. PUNTAJES'!$O$10,0)="","",VLOOKUP(C17885,'R. PUNTAJES'!$C$14:$R$213,'R. PUNTAJES'!$O$10,0)),"")</f>
        <v/>
      </c>
    </row>
    <row r="17997" spans="1:12" hidden="1" x14ac:dyDescent="0.3">
      <c r="A17997" s="1" t="str">
        <f>+A17885</f>
        <v>NO</v>
      </c>
      <c r="E17997" s="112"/>
      <c r="F17997" s="97" t="str">
        <f>+$F$122</f>
        <v>EXPERIENCIA DEL PROPONENTE</v>
      </c>
      <c r="G17997" s="24"/>
      <c r="H17997" s="24"/>
      <c r="I17997" s="24"/>
      <c r="J17997" s="24"/>
      <c r="K17997" s="24"/>
      <c r="L17997" s="98"/>
    </row>
    <row r="17998" spans="1:12" hidden="1" x14ac:dyDescent="0.3">
      <c r="A17998" s="1" t="str">
        <f>+A17885</f>
        <v>NO</v>
      </c>
      <c r="E17998" s="96">
        <v>59.5</v>
      </c>
      <c r="F17998" s="307" t="str">
        <f>+$F$123</f>
        <v>mediana con valor absoluto</v>
      </c>
      <c r="G17998" s="308"/>
      <c r="H17998" s="308"/>
      <c r="I17998" s="308"/>
      <c r="J17998" s="308"/>
      <c r="K17998" s="309"/>
      <c r="L17998" s="113" t="str">
        <f>IFERROR(IF(VLOOKUP(C17885,'R. PUNTAJES'!$C$14:$R$213,'R. PUNTAJES'!$R$10,0)="","",VLOOKUP(C17885,'R. PUNTAJES'!$C$14:$R$213,'R. PUNTAJES'!$R$10,0)),"")</f>
        <v/>
      </c>
    </row>
    <row r="17999" spans="1:12" hidden="1" x14ac:dyDescent="0.3">
      <c r="A17999" s="1" t="str">
        <f>+A17885</f>
        <v>NO</v>
      </c>
      <c r="E17999" s="112"/>
      <c r="F17999" s="97" t="str">
        <f>+$F$124</f>
        <v>MULTAS</v>
      </c>
      <c r="G17999" s="24"/>
      <c r="H17999" s="24"/>
      <c r="I17999" s="24"/>
      <c r="J17999" s="24"/>
      <c r="K17999" s="24"/>
      <c r="L17999" s="98"/>
    </row>
    <row r="18000" spans="1:12" ht="12.75" hidden="1" customHeight="1" x14ac:dyDescent="0.3">
      <c r="A18000" s="1" t="str">
        <f>+A17885</f>
        <v>NO</v>
      </c>
      <c r="E18000" s="96">
        <v>-2</v>
      </c>
      <c r="F18000" s="307" t="str">
        <f>+$F$125</f>
        <v>Una o más multas o cláusulas penales durante el último año</v>
      </c>
      <c r="G18000" s="310"/>
      <c r="H18000" s="310"/>
      <c r="I18000" s="310"/>
      <c r="J18000" s="310"/>
      <c r="K18000" s="311"/>
      <c r="L18000" s="99" t="str">
        <f>IFERROR(IF(VLOOKUP(C17885,'R. PUNTAJES'!$C$14:$R$213,'R. PUNTAJES'!$Q$10,0)="","",VLOOKUP(C17885,'R. PUNTAJES'!$C$14:$R$213,'R. PUNTAJES'!$Q$10,0)),"")</f>
        <v/>
      </c>
    </row>
    <row r="18001" spans="1:16" hidden="1" x14ac:dyDescent="0.3">
      <c r="A18001" s="1" t="str">
        <f>+A17885</f>
        <v>NO</v>
      </c>
      <c r="E18001" s="112"/>
      <c r="F18001" s="97" t="str">
        <f>+$F$126</f>
        <v>OBRAS INCONCLUSAS</v>
      </c>
      <c r="G18001" s="24"/>
      <c r="H18001" s="24"/>
      <c r="I18001" s="24"/>
      <c r="J18001" s="24"/>
      <c r="K18001" s="24"/>
      <c r="L18001" s="98"/>
    </row>
    <row r="18002" spans="1:16" hidden="1" x14ac:dyDescent="0.3">
      <c r="A18002" s="1" t="str">
        <f>+A17885</f>
        <v>NO</v>
      </c>
      <c r="E18002" s="96">
        <v>-1</v>
      </c>
      <c r="F18002" s="301" t="str">
        <f>+$F$127</f>
        <v>Anotación vigente de obra civil inconclusa</v>
      </c>
      <c r="G18002" s="302"/>
      <c r="H18002" s="302"/>
      <c r="I18002" s="302"/>
      <c r="J18002" s="302"/>
      <c r="K18002" s="303"/>
      <c r="L18002" s="99" t="str">
        <f>IFERROR(IF(VLOOKUP(C17885,'R. PUNTAJES'!$C$14:$R$213,'R. PUNTAJES'!$P$10,0)="","",VLOOKUP(C17885,'R. PUNTAJES'!$C$14:$R$213,'R. PUNTAJES'!$P$10,0)),"")</f>
        <v/>
      </c>
    </row>
    <row r="18003" spans="1:16" ht="7.5" hidden="1" customHeight="1" x14ac:dyDescent="0.3">
      <c r="A18003" s="1" t="str">
        <f>+A17885</f>
        <v>NO</v>
      </c>
      <c r="E18003" s="114"/>
      <c r="F18003" s="45"/>
      <c r="G18003" s="45"/>
      <c r="H18003" s="45"/>
      <c r="I18003" s="45"/>
      <c r="J18003" s="45"/>
      <c r="K18003" s="45"/>
      <c r="L18003" s="48"/>
    </row>
    <row r="18004" spans="1:16" hidden="1" x14ac:dyDescent="0.3">
      <c r="A18004" s="1" t="str">
        <f>+A17885</f>
        <v>NO</v>
      </c>
      <c r="E18004" s="115" t="str">
        <f>+$E$129</f>
        <v>PUNTAJE TOTAL</v>
      </c>
      <c r="F18004" s="116"/>
      <c r="G18004" s="116"/>
      <c r="H18004" s="116"/>
      <c r="I18004" s="116"/>
      <c r="J18004" s="116"/>
      <c r="K18004" s="117"/>
      <c r="L18004" s="118">
        <f>IFERROR(IF(VLOOKUP(C17885,'R. PUNTAJES'!$C$14:$R$213,'R. PUNTAJES'!$H$10,0)="RECHAZO","",SUM(L17984:L18002)),"")</f>
        <v>0</v>
      </c>
    </row>
    <row r="18005" spans="1:16" hidden="1" x14ac:dyDescent="0.3">
      <c r="A18005" s="1" t="str">
        <f>+A17885</f>
        <v>NO</v>
      </c>
      <c r="E18005" s="304" t="str">
        <f>+$E$130</f>
        <v>OBSERVACIONES RESPECTO A PUNTAJES</v>
      </c>
      <c r="F18005" s="305"/>
      <c r="G18005" s="305"/>
      <c r="H18005" s="305"/>
      <c r="I18005" s="305"/>
      <c r="J18005" s="305"/>
      <c r="K18005" s="305"/>
      <c r="L18005" s="305"/>
    </row>
    <row r="18006" spans="1:16" ht="12" hidden="1" customHeight="1" x14ac:dyDescent="0.3">
      <c r="A18006" s="1" t="str">
        <f>+A17885</f>
        <v>NO</v>
      </c>
      <c r="E18006" s="306" t="s">
        <v>124</v>
      </c>
      <c r="F18006" s="305"/>
      <c r="G18006" s="305"/>
      <c r="H18006" s="305"/>
      <c r="I18006" s="305"/>
      <c r="J18006" s="305"/>
      <c r="K18006" s="305"/>
      <c r="L18006" s="305"/>
      <c r="N18006" s="119"/>
      <c r="O18006" s="119"/>
      <c r="P18006" s="120"/>
    </row>
    <row r="18007" spans="1:16" ht="3" hidden="1" customHeight="1" x14ac:dyDescent="0.3">
      <c r="A18007" s="1" t="str">
        <f>+A17886</f>
        <v>NO</v>
      </c>
      <c r="E18007" s="121"/>
      <c r="F18007" s="122"/>
      <c r="G18007" s="122"/>
      <c r="H18007" s="122"/>
      <c r="I18007" s="122"/>
      <c r="J18007" s="122"/>
      <c r="K18007" s="122"/>
      <c r="L18007" s="123"/>
    </row>
    <row r="18008" spans="1:16" hidden="1" x14ac:dyDescent="0.3">
      <c r="A18008" s="1" t="str">
        <f>+IF(OR(C18010=""),"NO",1)</f>
        <v>NO</v>
      </c>
      <c r="E18008" s="346"/>
      <c r="F18008" s="347"/>
      <c r="G18008" s="347"/>
      <c r="H18008" s="347"/>
      <c r="I18008" s="347"/>
      <c r="J18008" s="347"/>
      <c r="K18008" s="347"/>
      <c r="L18008" s="347"/>
    </row>
    <row r="18009" spans="1:16" ht="4.5" hidden="1" customHeight="1" x14ac:dyDescent="0.3">
      <c r="A18009" s="1" t="str">
        <f>+A18010</f>
        <v>NO</v>
      </c>
      <c r="E18009" s="15"/>
      <c r="F18009" s="16"/>
      <c r="G18009" s="16"/>
      <c r="H18009" s="16"/>
      <c r="I18009" s="16"/>
      <c r="J18009" s="16"/>
      <c r="K18009" s="16"/>
      <c r="L18009" s="17"/>
    </row>
    <row r="18010" spans="1:16" ht="15.75" hidden="1" customHeight="1" x14ac:dyDescent="0.3">
      <c r="A18010" s="1" t="str">
        <f>+IF(OR(C18010=""),"NO",1)</f>
        <v>NO</v>
      </c>
      <c r="B18010" s="1">
        <f>1+MAX($B$1:B18009)</f>
        <v>145</v>
      </c>
      <c r="C18010" s="18" t="s">
        <v>124</v>
      </c>
      <c r="E18010" s="19" t="s">
        <v>124</v>
      </c>
      <c r="F18010" s="20"/>
      <c r="G18010" s="20"/>
      <c r="H18010" s="20"/>
      <c r="I18010" s="21"/>
      <c r="J18010" s="20"/>
      <c r="K18010" s="21"/>
      <c r="L18010" s="22"/>
    </row>
    <row r="18011" spans="1:16" hidden="1" x14ac:dyDescent="0.3">
      <c r="A18011" s="1" t="str">
        <f>A18010</f>
        <v>NO</v>
      </c>
      <c r="E18011" s="23" t="str">
        <f>+$E$11</f>
        <v>Integrantes</v>
      </c>
      <c r="F18011" s="24"/>
      <c r="G18011" s="24"/>
      <c r="H18011" s="24"/>
      <c r="I18011" s="24"/>
      <c r="J18011" s="24"/>
      <c r="K18011" s="25" t="str">
        <f>+$K$11</f>
        <v>Nit</v>
      </c>
      <c r="L18011" s="26" t="str">
        <f>+$L$11</f>
        <v>Part.</v>
      </c>
    </row>
    <row r="18012" spans="1:16" hidden="1" x14ac:dyDescent="0.3">
      <c r="A18012" s="1" t="str">
        <f>+A18011</f>
        <v>NO</v>
      </c>
      <c r="C18012" s="1" t="s">
        <v>124</v>
      </c>
      <c r="E18012" s="27" t="s">
        <v>124</v>
      </c>
      <c r="F18012" s="28"/>
      <c r="G18012" s="28"/>
      <c r="H18012" s="28"/>
      <c r="I18012" s="28"/>
      <c r="J18012" s="28"/>
      <c r="K18012" s="29" t="s">
        <v>124</v>
      </c>
      <c r="L18012" s="30" t="s">
        <v>124</v>
      </c>
    </row>
    <row r="18013" spans="1:16" hidden="1" x14ac:dyDescent="0.3">
      <c r="A18013" s="18" t="str">
        <f>+IF(OR(C18013=""),"NO",1)</f>
        <v>NO</v>
      </c>
      <c r="B18013" s="18"/>
      <c r="C18013" s="1" t="s">
        <v>124</v>
      </c>
      <c r="E18013" s="31" t="s">
        <v>124</v>
      </c>
      <c r="F18013" s="32"/>
      <c r="G18013" s="32"/>
      <c r="H18013" s="32"/>
      <c r="I18013" s="32"/>
      <c r="J18013" s="32"/>
      <c r="K18013" s="33" t="s">
        <v>124</v>
      </c>
      <c r="L18013" s="34" t="s">
        <v>124</v>
      </c>
    </row>
    <row r="18014" spans="1:16" hidden="1" x14ac:dyDescent="0.3">
      <c r="A18014" s="18" t="str">
        <f>+IF(OR(C18014=""),"NO",1)</f>
        <v>NO</v>
      </c>
      <c r="B18014" s="18"/>
      <c r="C18014" s="1" t="s">
        <v>124</v>
      </c>
      <c r="E18014" s="31" t="s">
        <v>124</v>
      </c>
      <c r="F18014" s="32"/>
      <c r="G18014" s="32"/>
      <c r="H18014" s="32"/>
      <c r="I18014" s="32"/>
      <c r="J18014" s="32"/>
      <c r="K18014" s="33" t="s">
        <v>124</v>
      </c>
      <c r="L18014" s="34" t="s">
        <v>124</v>
      </c>
    </row>
    <row r="18015" spans="1:16" hidden="1" x14ac:dyDescent="0.3">
      <c r="A18015" s="18" t="str">
        <f>+IF(OR(C18015=""),"NO",1)</f>
        <v>NO</v>
      </c>
      <c r="B18015" s="18"/>
      <c r="C18015" s="1" t="s">
        <v>124</v>
      </c>
      <c r="E18015" s="31" t="s">
        <v>13</v>
      </c>
      <c r="F18015" s="32"/>
      <c r="G18015" s="32"/>
      <c r="H18015" s="32"/>
      <c r="I18015" s="32"/>
      <c r="J18015" s="32"/>
      <c r="K18015" s="33"/>
      <c r="L18015" s="34"/>
    </row>
    <row r="18016" spans="1:16" hidden="1" x14ac:dyDescent="0.3">
      <c r="A18016" s="18" t="str">
        <f>+IF(OR(C18016=""),"NO",1)</f>
        <v>NO</v>
      </c>
      <c r="B18016" s="18"/>
      <c r="C18016" s="1" t="s">
        <v>124</v>
      </c>
      <c r="E18016" s="31" t="s">
        <v>13</v>
      </c>
      <c r="F18016" s="32"/>
      <c r="G18016" s="32"/>
      <c r="H18016" s="32"/>
      <c r="I18016" s="32"/>
      <c r="J18016" s="32"/>
      <c r="K18016" s="33"/>
      <c r="L18016" s="34"/>
    </row>
    <row r="18017" spans="1:12" hidden="1" x14ac:dyDescent="0.3">
      <c r="A18017" s="18" t="str">
        <f>+IF(OR(C18017=""),"NO",1)</f>
        <v>NO</v>
      </c>
      <c r="B18017" s="18"/>
      <c r="C18017" s="1" t="s">
        <v>124</v>
      </c>
      <c r="E18017" s="35" t="s">
        <v>13</v>
      </c>
      <c r="F18017" s="36"/>
      <c r="G18017" s="36"/>
      <c r="H18017" s="36"/>
      <c r="I18017" s="36"/>
      <c r="J18017" s="36"/>
      <c r="K18017" s="37"/>
      <c r="L18017" s="38"/>
    </row>
    <row r="18018" spans="1:12" ht="5.15" hidden="1" customHeight="1" x14ac:dyDescent="0.3">
      <c r="A18018" s="1" t="str">
        <f>+A18010</f>
        <v>NO</v>
      </c>
      <c r="E18018" s="39"/>
      <c r="F18018" s="39"/>
      <c r="G18018" s="39"/>
      <c r="H18018" s="39"/>
      <c r="I18018" s="39"/>
      <c r="J18018" s="39"/>
      <c r="K18018" s="39"/>
      <c r="L18018" s="39"/>
    </row>
    <row r="18019" spans="1:12" ht="15.75" hidden="1" customHeight="1" x14ac:dyDescent="0.3">
      <c r="A18019" s="1" t="str">
        <f>+A18010</f>
        <v>NO</v>
      </c>
      <c r="E18019" s="40" t="str">
        <f>+$E$19</f>
        <v>RESULTADO DE EVALUACIÓN TÉCNICA</v>
      </c>
      <c r="F18019" s="41"/>
      <c r="G18019" s="41"/>
      <c r="H18019" s="41"/>
      <c r="I18019" s="41"/>
      <c r="J18019" s="41"/>
      <c r="K18019" s="41"/>
      <c r="L18019" s="42"/>
    </row>
    <row r="18020" spans="1:12" hidden="1" x14ac:dyDescent="0.3">
      <c r="A18020" s="1" t="str">
        <f>+A18010</f>
        <v>NO</v>
      </c>
      <c r="E18020" s="43"/>
      <c r="F18020" s="44" t="str">
        <f>+$F$20</f>
        <v>Experiencia</v>
      </c>
      <c r="G18020" s="45"/>
      <c r="H18020" s="45"/>
      <c r="I18020" s="45"/>
      <c r="J18020" s="45"/>
      <c r="K18020" s="46"/>
      <c r="L18020" s="47" t="s">
        <v>124</v>
      </c>
    </row>
    <row r="18021" spans="1:12" hidden="1" x14ac:dyDescent="0.3">
      <c r="A18021" s="1" t="str">
        <f>+A18010</f>
        <v>NO</v>
      </c>
      <c r="E18021" s="348" t="str">
        <f>+$E$21</f>
        <v>OBSERVACIONES RESPECTO A LA EVALUACIÓN DE EXPERIENCIA</v>
      </c>
      <c r="F18021" s="308"/>
      <c r="G18021" s="308"/>
      <c r="H18021" s="308"/>
      <c r="I18021" s="308"/>
      <c r="J18021" s="308"/>
      <c r="K18021" s="308"/>
      <c r="L18021" s="349"/>
    </row>
    <row r="18022" spans="1:12" hidden="1" x14ac:dyDescent="0.3">
      <c r="A18022" s="1" t="str">
        <f>+A18010</f>
        <v>NO</v>
      </c>
      <c r="E18022" s="350" t="s">
        <v>124</v>
      </c>
      <c r="F18022" s="351"/>
      <c r="G18022" s="351"/>
      <c r="H18022" s="351"/>
      <c r="I18022" s="351"/>
      <c r="J18022" s="351"/>
      <c r="K18022" s="351"/>
      <c r="L18022" s="352"/>
    </row>
    <row r="18023" spans="1:12" ht="5.15" hidden="1" customHeight="1" x14ac:dyDescent="0.3">
      <c r="A18023" s="1" t="str">
        <f>+A18010</f>
        <v>NO</v>
      </c>
      <c r="E18023" s="39"/>
      <c r="F18023" s="39"/>
      <c r="G18023" s="39"/>
      <c r="H18023" s="39"/>
      <c r="I18023" s="39"/>
      <c r="J18023" s="39"/>
      <c r="K18023" s="39"/>
      <c r="L18023" s="39"/>
    </row>
    <row r="18024" spans="1:12" ht="12.75" hidden="1" customHeight="1" x14ac:dyDescent="0.3">
      <c r="A18024" s="1" t="str">
        <f>+A18010</f>
        <v>NO</v>
      </c>
      <c r="E18024" s="40" t="str">
        <f>+$E$24</f>
        <v>EXPERIENCIA HABILITANTE: CONTRATOS PRESENTADOS</v>
      </c>
      <c r="F18024" s="41"/>
      <c r="G18024" s="41"/>
      <c r="H18024" s="41"/>
      <c r="I18024" s="41"/>
      <c r="J18024" s="41"/>
      <c r="K18024" s="41"/>
      <c r="L18024" s="42"/>
    </row>
    <row r="18025" spans="1:12" ht="8.5" hidden="1" customHeight="1" x14ac:dyDescent="0.3">
      <c r="A18025" s="1" t="str">
        <f>+A18010</f>
        <v>NO</v>
      </c>
      <c r="E18025" s="49"/>
      <c r="F18025" s="50"/>
      <c r="G18025" s="51"/>
      <c r="H18025" s="51"/>
      <c r="I18025" s="51"/>
      <c r="J18025" s="51"/>
      <c r="K18025" s="51"/>
      <c r="L18025" s="52"/>
    </row>
    <row r="18026" spans="1:12" hidden="1" x14ac:dyDescent="0.3">
      <c r="A18026" s="18" t="str">
        <f>+IF(OR(C18026=""),"NO",1)</f>
        <v>NO</v>
      </c>
      <c r="B18026" s="18"/>
      <c r="C18026" s="1" t="s">
        <v>124</v>
      </c>
      <c r="E18026" s="329">
        <v>1</v>
      </c>
      <c r="F18026" s="53" t="str">
        <f>+$F$26</f>
        <v>OBJETO</v>
      </c>
      <c r="G18026" s="332" t="s">
        <v>124</v>
      </c>
      <c r="H18026" s="333"/>
      <c r="I18026" s="333"/>
      <c r="J18026" s="333"/>
      <c r="K18026" s="333"/>
      <c r="L18026" s="334"/>
    </row>
    <row r="18027" spans="1:12" hidden="1" x14ac:dyDescent="0.3">
      <c r="A18027" s="18" t="str">
        <f>+IF(OR(C18026=""),"NO",1)</f>
        <v>NO</v>
      </c>
      <c r="B18027" s="18"/>
      <c r="E18027" s="330"/>
      <c r="F18027" s="54" t="str">
        <f>+$F$27</f>
        <v>CONTRATANTE</v>
      </c>
      <c r="G18027" s="335" t="s">
        <v>124</v>
      </c>
      <c r="H18027" s="310"/>
      <c r="I18027" s="310"/>
      <c r="J18027" s="310"/>
      <c r="K18027" s="310"/>
      <c r="L18027" s="336"/>
    </row>
    <row r="18028" spans="1:12" hidden="1" x14ac:dyDescent="0.3">
      <c r="A18028" s="18" t="str">
        <f>+IF(OR(C18026=""),"NO",1)</f>
        <v>NO</v>
      </c>
      <c r="B18028" s="18"/>
      <c r="E18028" s="330"/>
      <c r="F18028" s="54" t="str">
        <f>+$F$28</f>
        <v>APORTANTE</v>
      </c>
      <c r="G18028" s="337" t="s">
        <v>124</v>
      </c>
      <c r="H18028" s="338"/>
      <c r="I18028" s="338"/>
      <c r="J18028" s="338"/>
      <c r="K18028" s="338"/>
      <c r="L18028" s="339"/>
    </row>
    <row r="18029" spans="1:12" hidden="1" x14ac:dyDescent="0.3">
      <c r="A18029" s="18" t="str">
        <f>+IF(OR(C18026=""),"NO",1)</f>
        <v>NO</v>
      </c>
      <c r="B18029" s="18"/>
      <c r="E18029" s="330"/>
      <c r="F18029" s="54" t="str">
        <f>+$F$29</f>
        <v>VALOR /SMMLV)</v>
      </c>
      <c r="G18029" s="55" t="s">
        <v>124</v>
      </c>
      <c r="H18029" s="56" t="str">
        <f>+$H$29</f>
        <v>% PART..</v>
      </c>
      <c r="I18029" s="57" t="s">
        <v>124</v>
      </c>
      <c r="J18029" s="58" t="str">
        <f>+$J$29</f>
        <v>VALOR ACREDITADO</v>
      </c>
      <c r="K18029" s="59"/>
      <c r="L18029" s="47" t="s">
        <v>124</v>
      </c>
    </row>
    <row r="18030" spans="1:12" hidden="1" x14ac:dyDescent="0.3">
      <c r="A18030" s="18" t="str">
        <f>+IF(OR(C18026=""),"NO",1)</f>
        <v>NO</v>
      </c>
      <c r="B18030" s="18"/>
      <c r="E18030" s="330"/>
      <c r="F18030" s="60" t="str">
        <f>+$F$30</f>
        <v>EXPERIENCIA APORTADA</v>
      </c>
      <c r="G18030" s="340" t="s">
        <v>124</v>
      </c>
      <c r="H18030" s="341"/>
      <c r="I18030" s="341"/>
      <c r="J18030" s="341"/>
      <c r="K18030" s="341"/>
      <c r="L18030" s="342"/>
    </row>
    <row r="18031" spans="1:12" hidden="1" x14ac:dyDescent="0.3">
      <c r="A18031" s="18" t="str">
        <f>+IF(OR(C18026=""),"NO",1)</f>
        <v>NO</v>
      </c>
      <c r="B18031" s="18"/>
      <c r="E18031" s="331"/>
      <c r="F18031" s="62" t="str">
        <f>+$F$31</f>
        <v>OBSERVACIÓN</v>
      </c>
      <c r="G18031" s="343" t="s">
        <v>124</v>
      </c>
      <c r="H18031" s="344"/>
      <c r="I18031" s="344"/>
      <c r="J18031" s="344"/>
      <c r="K18031" s="344"/>
      <c r="L18031" s="345"/>
    </row>
    <row r="18032" spans="1:12" ht="8.5" hidden="1" customHeight="1" x14ac:dyDescent="0.3">
      <c r="A18032" s="18" t="str">
        <f>+IF(OR(C18026=""),"NO",1)</f>
        <v>NO</v>
      </c>
      <c r="B18032" s="18"/>
      <c r="E18032" s="49"/>
      <c r="F18032" s="50"/>
      <c r="G18032" s="51"/>
      <c r="H18032" s="51"/>
      <c r="I18032" s="51"/>
      <c r="J18032" s="51"/>
      <c r="K18032" s="51"/>
      <c r="L18032" s="52"/>
    </row>
    <row r="18033" spans="1:12" hidden="1" x14ac:dyDescent="0.3">
      <c r="A18033" s="18" t="str">
        <f t="shared" ref="A18033" si="6048">+IF(OR(C18033=""),"NO",1)</f>
        <v>NO</v>
      </c>
      <c r="B18033" s="18"/>
      <c r="C18033" s="1" t="s">
        <v>124</v>
      </c>
      <c r="E18033" s="329">
        <v>2</v>
      </c>
      <c r="F18033" s="53" t="str">
        <f>+$F$26</f>
        <v>OBJETO</v>
      </c>
      <c r="G18033" s="332" t="s">
        <v>124</v>
      </c>
      <c r="H18033" s="333"/>
      <c r="I18033" s="333"/>
      <c r="J18033" s="333"/>
      <c r="K18033" s="333"/>
      <c r="L18033" s="334"/>
    </row>
    <row r="18034" spans="1:12" hidden="1" x14ac:dyDescent="0.3">
      <c r="A18034" s="18" t="str">
        <f t="shared" ref="A18034" si="6049">+IF(OR(C18033=""),"NO",1)</f>
        <v>NO</v>
      </c>
      <c r="B18034" s="18"/>
      <c r="E18034" s="330"/>
      <c r="F18034" s="54" t="str">
        <f>+$F$27</f>
        <v>CONTRATANTE</v>
      </c>
      <c r="G18034" s="335" t="s">
        <v>124</v>
      </c>
      <c r="H18034" s="310"/>
      <c r="I18034" s="310"/>
      <c r="J18034" s="310"/>
      <c r="K18034" s="310"/>
      <c r="L18034" s="336"/>
    </row>
    <row r="18035" spans="1:12" hidden="1" x14ac:dyDescent="0.3">
      <c r="A18035" s="18" t="str">
        <f t="shared" ref="A18035" si="6050">+IF(OR(C18033=""),"NO",1)</f>
        <v>NO</v>
      </c>
      <c r="B18035" s="18"/>
      <c r="E18035" s="330"/>
      <c r="F18035" s="54" t="str">
        <f>+$F$28</f>
        <v>APORTANTE</v>
      </c>
      <c r="G18035" s="337" t="s">
        <v>124</v>
      </c>
      <c r="H18035" s="338"/>
      <c r="I18035" s="338"/>
      <c r="J18035" s="338"/>
      <c r="K18035" s="338"/>
      <c r="L18035" s="339"/>
    </row>
    <row r="18036" spans="1:12" hidden="1" x14ac:dyDescent="0.3">
      <c r="A18036" s="18" t="str">
        <f t="shared" ref="A18036" si="6051">+IF(OR(C18033=""),"NO",1)</f>
        <v>NO</v>
      </c>
      <c r="B18036" s="18"/>
      <c r="E18036" s="330"/>
      <c r="F18036" s="54" t="str">
        <f>+$F$29</f>
        <v>VALOR /SMMLV)</v>
      </c>
      <c r="G18036" s="55" t="s">
        <v>124</v>
      </c>
      <c r="H18036" s="56" t="str">
        <f>+$H$29</f>
        <v>% PART..</v>
      </c>
      <c r="I18036" s="57" t="s">
        <v>124</v>
      </c>
      <c r="J18036" s="58" t="str">
        <f>+$J$29</f>
        <v>VALOR ACREDITADO</v>
      </c>
      <c r="K18036" s="59"/>
      <c r="L18036" s="47" t="s">
        <v>124</v>
      </c>
    </row>
    <row r="18037" spans="1:12" hidden="1" x14ac:dyDescent="0.3">
      <c r="A18037" s="18" t="str">
        <f t="shared" ref="A18037" si="6052">+IF(OR(C18033=""),"NO",1)</f>
        <v>NO</v>
      </c>
      <c r="B18037" s="18"/>
      <c r="E18037" s="330"/>
      <c r="F18037" s="60" t="str">
        <f>+$F$30</f>
        <v>EXPERIENCIA APORTADA</v>
      </c>
      <c r="G18037" s="340" t="s">
        <v>124</v>
      </c>
      <c r="H18037" s="341"/>
      <c r="I18037" s="341"/>
      <c r="J18037" s="341"/>
      <c r="K18037" s="341"/>
      <c r="L18037" s="342"/>
    </row>
    <row r="18038" spans="1:12" hidden="1" x14ac:dyDescent="0.3">
      <c r="A18038" s="18" t="str">
        <f t="shared" ref="A18038" si="6053">+IF(OR(C18033=""),"NO",1)</f>
        <v>NO</v>
      </c>
      <c r="B18038" s="18"/>
      <c r="E18038" s="331"/>
      <c r="F18038" s="62" t="str">
        <f>+$F$31</f>
        <v>OBSERVACIÓN</v>
      </c>
      <c r="G18038" s="343" t="s">
        <v>124</v>
      </c>
      <c r="H18038" s="344"/>
      <c r="I18038" s="344"/>
      <c r="J18038" s="344"/>
      <c r="K18038" s="344"/>
      <c r="L18038" s="345"/>
    </row>
    <row r="18039" spans="1:12" ht="8.5" hidden="1" customHeight="1" x14ac:dyDescent="0.3">
      <c r="A18039" s="18" t="str">
        <f t="shared" ref="A18039" si="6054">+IF(OR(C18033=""),"NO",1)</f>
        <v>NO</v>
      </c>
      <c r="B18039" s="18"/>
      <c r="E18039" s="49"/>
      <c r="F18039" s="50"/>
      <c r="G18039" s="51"/>
      <c r="H18039" s="51"/>
      <c r="I18039" s="51"/>
      <c r="J18039" s="51"/>
      <c r="K18039" s="51"/>
      <c r="L18039" s="52"/>
    </row>
    <row r="18040" spans="1:12" hidden="1" x14ac:dyDescent="0.3">
      <c r="A18040" s="18" t="str">
        <f t="shared" ref="A18040" si="6055">+IF(OR(C18040=""),"NO",1)</f>
        <v>NO</v>
      </c>
      <c r="B18040" s="18"/>
      <c r="C18040" s="1" t="s">
        <v>124</v>
      </c>
      <c r="E18040" s="329">
        <v>3</v>
      </c>
      <c r="F18040" s="53" t="str">
        <f>+$F$26</f>
        <v>OBJETO</v>
      </c>
      <c r="G18040" s="332" t="s">
        <v>124</v>
      </c>
      <c r="H18040" s="333"/>
      <c r="I18040" s="333"/>
      <c r="J18040" s="333"/>
      <c r="K18040" s="333"/>
      <c r="L18040" s="334"/>
    </row>
    <row r="18041" spans="1:12" hidden="1" x14ac:dyDescent="0.3">
      <c r="A18041" s="18" t="str">
        <f t="shared" ref="A18041" si="6056">+IF(OR(C18040=""),"NO",1)</f>
        <v>NO</v>
      </c>
      <c r="B18041" s="18"/>
      <c r="E18041" s="330"/>
      <c r="F18041" s="54" t="str">
        <f>+$F$27</f>
        <v>CONTRATANTE</v>
      </c>
      <c r="G18041" s="335" t="s">
        <v>124</v>
      </c>
      <c r="H18041" s="310"/>
      <c r="I18041" s="310"/>
      <c r="J18041" s="310"/>
      <c r="K18041" s="310"/>
      <c r="L18041" s="336"/>
    </row>
    <row r="18042" spans="1:12" hidden="1" x14ac:dyDescent="0.3">
      <c r="A18042" s="18" t="str">
        <f t="shared" ref="A18042" si="6057">+IF(OR(C18040=""),"NO",1)</f>
        <v>NO</v>
      </c>
      <c r="B18042" s="18"/>
      <c r="E18042" s="330"/>
      <c r="F18042" s="54" t="str">
        <f>+$F$28</f>
        <v>APORTANTE</v>
      </c>
      <c r="G18042" s="337" t="s">
        <v>124</v>
      </c>
      <c r="H18042" s="338"/>
      <c r="I18042" s="338"/>
      <c r="J18042" s="338"/>
      <c r="K18042" s="338"/>
      <c r="L18042" s="339"/>
    </row>
    <row r="18043" spans="1:12" hidden="1" x14ac:dyDescent="0.3">
      <c r="A18043" s="18" t="str">
        <f t="shared" ref="A18043" si="6058">+IF(OR(C18040=""),"NO",1)</f>
        <v>NO</v>
      </c>
      <c r="B18043" s="18"/>
      <c r="E18043" s="330"/>
      <c r="F18043" s="54" t="str">
        <f>+$F$29</f>
        <v>VALOR /SMMLV)</v>
      </c>
      <c r="G18043" s="55" t="s">
        <v>124</v>
      </c>
      <c r="H18043" s="56" t="str">
        <f>+$H$29</f>
        <v>% PART..</v>
      </c>
      <c r="I18043" s="57" t="s">
        <v>124</v>
      </c>
      <c r="J18043" s="58" t="str">
        <f>+$J$29</f>
        <v>VALOR ACREDITADO</v>
      </c>
      <c r="K18043" s="59"/>
      <c r="L18043" s="47" t="s">
        <v>124</v>
      </c>
    </row>
    <row r="18044" spans="1:12" hidden="1" x14ac:dyDescent="0.3">
      <c r="A18044" s="18" t="str">
        <f t="shared" ref="A18044" si="6059">+IF(OR(C18040=""),"NO",1)</f>
        <v>NO</v>
      </c>
      <c r="B18044" s="18"/>
      <c r="E18044" s="330"/>
      <c r="F18044" s="60" t="str">
        <f>+$F$30</f>
        <v>EXPERIENCIA APORTADA</v>
      </c>
      <c r="G18044" s="340" t="s">
        <v>124</v>
      </c>
      <c r="H18044" s="341"/>
      <c r="I18044" s="341"/>
      <c r="J18044" s="341"/>
      <c r="K18044" s="341"/>
      <c r="L18044" s="342"/>
    </row>
    <row r="18045" spans="1:12" hidden="1" x14ac:dyDescent="0.3">
      <c r="A18045" s="18" t="str">
        <f t="shared" ref="A18045" si="6060">+IF(OR(C18040=""),"NO",1)</f>
        <v>NO</v>
      </c>
      <c r="B18045" s="18"/>
      <c r="E18045" s="331"/>
      <c r="F18045" s="62" t="str">
        <f>+$F$31</f>
        <v>OBSERVACIÓN</v>
      </c>
      <c r="G18045" s="343" t="s">
        <v>124</v>
      </c>
      <c r="H18045" s="344"/>
      <c r="I18045" s="344"/>
      <c r="J18045" s="344"/>
      <c r="K18045" s="344"/>
      <c r="L18045" s="345"/>
    </row>
    <row r="18046" spans="1:12" ht="8.5" hidden="1" customHeight="1" x14ac:dyDescent="0.3">
      <c r="A18046" s="18" t="str">
        <f t="shared" ref="A18046" si="6061">+IF(OR(C18040=""),"NO",1)</f>
        <v>NO</v>
      </c>
      <c r="B18046" s="18"/>
      <c r="E18046" s="49"/>
      <c r="F18046" s="50"/>
      <c r="G18046" s="51"/>
      <c r="H18046" s="51"/>
      <c r="I18046" s="51"/>
      <c r="J18046" s="51"/>
      <c r="K18046" s="51"/>
      <c r="L18046" s="52"/>
    </row>
    <row r="18047" spans="1:12" hidden="1" x14ac:dyDescent="0.3">
      <c r="A18047" s="18" t="str">
        <f t="shared" ref="A18047" si="6062">+IF(OR(C18047=""),"NO",1)</f>
        <v>NO</v>
      </c>
      <c r="B18047" s="18"/>
      <c r="C18047" s="1" t="s">
        <v>124</v>
      </c>
      <c r="E18047" s="329">
        <v>4</v>
      </c>
      <c r="F18047" s="53" t="str">
        <f>+$F$26</f>
        <v>OBJETO</v>
      </c>
      <c r="G18047" s="332" t="s">
        <v>124</v>
      </c>
      <c r="H18047" s="333"/>
      <c r="I18047" s="333"/>
      <c r="J18047" s="333"/>
      <c r="K18047" s="333"/>
      <c r="L18047" s="334"/>
    </row>
    <row r="18048" spans="1:12" hidden="1" x14ac:dyDescent="0.3">
      <c r="A18048" s="18" t="str">
        <f t="shared" ref="A18048" si="6063">+IF(OR(C18047=""),"NO",1)</f>
        <v>NO</v>
      </c>
      <c r="B18048" s="18"/>
      <c r="E18048" s="330"/>
      <c r="F18048" s="54" t="str">
        <f>+$F$27</f>
        <v>CONTRATANTE</v>
      </c>
      <c r="G18048" s="335" t="s">
        <v>124</v>
      </c>
      <c r="H18048" s="310"/>
      <c r="I18048" s="310"/>
      <c r="J18048" s="310"/>
      <c r="K18048" s="310"/>
      <c r="L18048" s="336"/>
    </row>
    <row r="18049" spans="1:12" hidden="1" x14ac:dyDescent="0.3">
      <c r="A18049" s="18" t="str">
        <f t="shared" ref="A18049" si="6064">+IF(OR(C18047=""),"NO",1)</f>
        <v>NO</v>
      </c>
      <c r="B18049" s="18"/>
      <c r="E18049" s="330"/>
      <c r="F18049" s="54" t="str">
        <f>+$F$28</f>
        <v>APORTANTE</v>
      </c>
      <c r="G18049" s="337" t="s">
        <v>124</v>
      </c>
      <c r="H18049" s="338"/>
      <c r="I18049" s="338"/>
      <c r="J18049" s="338"/>
      <c r="K18049" s="338"/>
      <c r="L18049" s="339"/>
    </row>
    <row r="18050" spans="1:12" hidden="1" x14ac:dyDescent="0.3">
      <c r="A18050" s="18" t="str">
        <f t="shared" ref="A18050" si="6065">+IF(OR(C18047=""),"NO",1)</f>
        <v>NO</v>
      </c>
      <c r="B18050" s="18"/>
      <c r="E18050" s="330"/>
      <c r="F18050" s="54" t="str">
        <f>+$F$29</f>
        <v>VALOR /SMMLV)</v>
      </c>
      <c r="G18050" s="55" t="s">
        <v>124</v>
      </c>
      <c r="H18050" s="56" t="str">
        <f>+$H$29</f>
        <v>% PART..</v>
      </c>
      <c r="I18050" s="57" t="s">
        <v>124</v>
      </c>
      <c r="J18050" s="58" t="str">
        <f>+$J$29</f>
        <v>VALOR ACREDITADO</v>
      </c>
      <c r="K18050" s="59"/>
      <c r="L18050" s="47" t="s">
        <v>124</v>
      </c>
    </row>
    <row r="18051" spans="1:12" hidden="1" x14ac:dyDescent="0.3">
      <c r="A18051" s="18" t="str">
        <f t="shared" ref="A18051" si="6066">+IF(OR(C18047=""),"NO",1)</f>
        <v>NO</v>
      </c>
      <c r="B18051" s="18"/>
      <c r="E18051" s="330"/>
      <c r="F18051" s="60" t="str">
        <f>+$F$30</f>
        <v>EXPERIENCIA APORTADA</v>
      </c>
      <c r="G18051" s="340" t="s">
        <v>124</v>
      </c>
      <c r="H18051" s="341"/>
      <c r="I18051" s="341"/>
      <c r="J18051" s="341"/>
      <c r="K18051" s="341"/>
      <c r="L18051" s="342"/>
    </row>
    <row r="18052" spans="1:12" hidden="1" x14ac:dyDescent="0.3">
      <c r="A18052" s="18" t="str">
        <f t="shared" ref="A18052" si="6067">+IF(OR(C18047=""),"NO",1)</f>
        <v>NO</v>
      </c>
      <c r="B18052" s="18"/>
      <c r="E18052" s="331"/>
      <c r="F18052" s="62" t="str">
        <f>+$F$31</f>
        <v>OBSERVACIÓN</v>
      </c>
      <c r="G18052" s="343" t="s">
        <v>124</v>
      </c>
      <c r="H18052" s="344"/>
      <c r="I18052" s="344"/>
      <c r="J18052" s="344"/>
      <c r="K18052" s="344"/>
      <c r="L18052" s="345"/>
    </row>
    <row r="18053" spans="1:12" ht="8.5" hidden="1" customHeight="1" x14ac:dyDescent="0.3">
      <c r="A18053" s="18" t="str">
        <f t="shared" ref="A18053" si="6068">+IF(OR(C18047=""),"NO",1)</f>
        <v>NO</v>
      </c>
      <c r="B18053" s="18"/>
      <c r="E18053" s="49"/>
      <c r="F18053" s="50"/>
      <c r="G18053" s="51"/>
      <c r="H18053" s="51"/>
      <c r="I18053" s="51"/>
      <c r="J18053" s="51"/>
      <c r="K18053" s="51"/>
      <c r="L18053" s="52"/>
    </row>
    <row r="18054" spans="1:12" hidden="1" x14ac:dyDescent="0.3">
      <c r="A18054" s="18" t="str">
        <f t="shared" ref="A18054" si="6069">+IF(OR(C18054=""),"NO",1)</f>
        <v>NO</v>
      </c>
      <c r="B18054" s="18"/>
      <c r="C18054" s="1" t="s">
        <v>124</v>
      </c>
      <c r="E18054" s="329">
        <v>5</v>
      </c>
      <c r="F18054" s="53" t="str">
        <f>+$F$26</f>
        <v>OBJETO</v>
      </c>
      <c r="G18054" s="332" t="s">
        <v>124</v>
      </c>
      <c r="H18054" s="333"/>
      <c r="I18054" s="333"/>
      <c r="J18054" s="333"/>
      <c r="K18054" s="333"/>
      <c r="L18054" s="334"/>
    </row>
    <row r="18055" spans="1:12" hidden="1" x14ac:dyDescent="0.3">
      <c r="A18055" s="18" t="str">
        <f t="shared" ref="A18055" si="6070">+IF(OR(C18054=""),"NO",1)</f>
        <v>NO</v>
      </c>
      <c r="B18055" s="18"/>
      <c r="E18055" s="330"/>
      <c r="F18055" s="54" t="str">
        <f>+$F$27</f>
        <v>CONTRATANTE</v>
      </c>
      <c r="G18055" s="335" t="s">
        <v>124</v>
      </c>
      <c r="H18055" s="310"/>
      <c r="I18055" s="310"/>
      <c r="J18055" s="310"/>
      <c r="K18055" s="310"/>
      <c r="L18055" s="336"/>
    </row>
    <row r="18056" spans="1:12" hidden="1" x14ac:dyDescent="0.3">
      <c r="A18056" s="18" t="str">
        <f t="shared" ref="A18056" si="6071">+IF(OR(C18054=""),"NO",1)</f>
        <v>NO</v>
      </c>
      <c r="B18056" s="18"/>
      <c r="E18056" s="330"/>
      <c r="F18056" s="54" t="str">
        <f>+$F$28</f>
        <v>APORTANTE</v>
      </c>
      <c r="G18056" s="337" t="s">
        <v>124</v>
      </c>
      <c r="H18056" s="338"/>
      <c r="I18056" s="338"/>
      <c r="J18056" s="338"/>
      <c r="K18056" s="338"/>
      <c r="L18056" s="339"/>
    </row>
    <row r="18057" spans="1:12" hidden="1" x14ac:dyDescent="0.3">
      <c r="A18057" s="18" t="str">
        <f t="shared" ref="A18057" si="6072">+IF(OR(C18054=""),"NO",1)</f>
        <v>NO</v>
      </c>
      <c r="B18057" s="18"/>
      <c r="E18057" s="330"/>
      <c r="F18057" s="54" t="str">
        <f>+$F$29</f>
        <v>VALOR /SMMLV)</v>
      </c>
      <c r="G18057" s="55" t="s">
        <v>124</v>
      </c>
      <c r="H18057" s="56" t="str">
        <f>+$H$29</f>
        <v>% PART..</v>
      </c>
      <c r="I18057" s="57" t="s">
        <v>124</v>
      </c>
      <c r="J18057" s="58" t="str">
        <f>+$J$29</f>
        <v>VALOR ACREDITADO</v>
      </c>
      <c r="K18057" s="59"/>
      <c r="L18057" s="47" t="s">
        <v>124</v>
      </c>
    </row>
    <row r="18058" spans="1:12" hidden="1" x14ac:dyDescent="0.3">
      <c r="A18058" s="18" t="str">
        <f t="shared" ref="A18058" si="6073">+IF(OR(C18054=""),"NO",1)</f>
        <v>NO</v>
      </c>
      <c r="B18058" s="18"/>
      <c r="E18058" s="330"/>
      <c r="F18058" s="60" t="str">
        <f>+$F$30</f>
        <v>EXPERIENCIA APORTADA</v>
      </c>
      <c r="G18058" s="340" t="s">
        <v>124</v>
      </c>
      <c r="H18058" s="341"/>
      <c r="I18058" s="341"/>
      <c r="J18058" s="341"/>
      <c r="K18058" s="341"/>
      <c r="L18058" s="342"/>
    </row>
    <row r="18059" spans="1:12" hidden="1" x14ac:dyDescent="0.3">
      <c r="A18059" s="18" t="str">
        <f t="shared" ref="A18059" si="6074">+IF(OR(C18054=""),"NO",1)</f>
        <v>NO</v>
      </c>
      <c r="B18059" s="18"/>
      <c r="E18059" s="331"/>
      <c r="F18059" s="62" t="str">
        <f>+$F$31</f>
        <v>OBSERVACIÓN</v>
      </c>
      <c r="G18059" s="343" t="s">
        <v>124</v>
      </c>
      <c r="H18059" s="344"/>
      <c r="I18059" s="344"/>
      <c r="J18059" s="344"/>
      <c r="K18059" s="344"/>
      <c r="L18059" s="345"/>
    </row>
    <row r="18060" spans="1:12" ht="8.5" hidden="1" customHeight="1" x14ac:dyDescent="0.3">
      <c r="A18060" s="18" t="str">
        <f t="shared" ref="A18060" si="6075">+IF(OR(C18054=""),"NO",1)</f>
        <v>NO</v>
      </c>
      <c r="B18060" s="18"/>
      <c r="E18060" s="49"/>
      <c r="F18060" s="50"/>
      <c r="G18060" s="51"/>
      <c r="H18060" s="51"/>
      <c r="I18060" s="51"/>
      <c r="J18060" s="51"/>
      <c r="K18060" s="51"/>
      <c r="L18060" s="52"/>
    </row>
    <row r="18061" spans="1:12" hidden="1" x14ac:dyDescent="0.3">
      <c r="A18061" s="18" t="str">
        <f t="shared" ref="A18061" si="6076">+IF(OR(C18061=""),"NO",1)</f>
        <v>NO</v>
      </c>
      <c r="B18061" s="18"/>
      <c r="C18061" s="1" t="s">
        <v>124</v>
      </c>
      <c r="E18061" s="329">
        <v>6</v>
      </c>
      <c r="F18061" s="53" t="str">
        <f>+$F$26</f>
        <v>OBJETO</v>
      </c>
      <c r="G18061" s="332" t="s">
        <v>124</v>
      </c>
      <c r="H18061" s="333"/>
      <c r="I18061" s="333"/>
      <c r="J18061" s="333"/>
      <c r="K18061" s="333"/>
      <c r="L18061" s="334"/>
    </row>
    <row r="18062" spans="1:12" hidden="1" x14ac:dyDescent="0.3">
      <c r="A18062" s="18" t="str">
        <f t="shared" ref="A18062" si="6077">+IF(OR(C18061=""),"NO",1)</f>
        <v>NO</v>
      </c>
      <c r="B18062" s="18"/>
      <c r="E18062" s="330"/>
      <c r="F18062" s="54" t="str">
        <f>+$F$27</f>
        <v>CONTRATANTE</v>
      </c>
      <c r="G18062" s="335" t="s">
        <v>124</v>
      </c>
      <c r="H18062" s="310"/>
      <c r="I18062" s="310"/>
      <c r="J18062" s="310"/>
      <c r="K18062" s="310"/>
      <c r="L18062" s="336"/>
    </row>
    <row r="18063" spans="1:12" hidden="1" x14ac:dyDescent="0.3">
      <c r="A18063" s="18" t="str">
        <f t="shared" ref="A18063" si="6078">+IF(OR(C18061=""),"NO",1)</f>
        <v>NO</v>
      </c>
      <c r="B18063" s="18"/>
      <c r="E18063" s="330"/>
      <c r="F18063" s="54" t="str">
        <f>+$F$28</f>
        <v>APORTANTE</v>
      </c>
      <c r="G18063" s="337" t="s">
        <v>124</v>
      </c>
      <c r="H18063" s="338"/>
      <c r="I18063" s="338"/>
      <c r="J18063" s="338"/>
      <c r="K18063" s="338"/>
      <c r="L18063" s="339"/>
    </row>
    <row r="18064" spans="1:12" hidden="1" x14ac:dyDescent="0.3">
      <c r="A18064" s="18" t="str">
        <f t="shared" ref="A18064" si="6079">+IF(OR(C18061=""),"NO",1)</f>
        <v>NO</v>
      </c>
      <c r="B18064" s="18"/>
      <c r="E18064" s="330"/>
      <c r="F18064" s="54" t="str">
        <f>+$F$29</f>
        <v>VALOR /SMMLV)</v>
      </c>
      <c r="G18064" s="55" t="s">
        <v>124</v>
      </c>
      <c r="H18064" s="56" t="str">
        <f>+$H$29</f>
        <v>% PART..</v>
      </c>
      <c r="I18064" s="57" t="s">
        <v>124</v>
      </c>
      <c r="J18064" s="58" t="str">
        <f>+$J$29</f>
        <v>VALOR ACREDITADO</v>
      </c>
      <c r="K18064" s="59"/>
      <c r="L18064" s="47" t="s">
        <v>124</v>
      </c>
    </row>
    <row r="18065" spans="1:12" hidden="1" x14ac:dyDescent="0.3">
      <c r="A18065" s="18" t="str">
        <f t="shared" ref="A18065" si="6080">+IF(OR(C18061=""),"NO",1)</f>
        <v>NO</v>
      </c>
      <c r="B18065" s="18"/>
      <c r="E18065" s="330"/>
      <c r="F18065" s="60" t="str">
        <f>+$F$30</f>
        <v>EXPERIENCIA APORTADA</v>
      </c>
      <c r="G18065" s="340" t="s">
        <v>124</v>
      </c>
      <c r="H18065" s="341"/>
      <c r="I18065" s="341"/>
      <c r="J18065" s="341"/>
      <c r="K18065" s="341"/>
      <c r="L18065" s="342"/>
    </row>
    <row r="18066" spans="1:12" hidden="1" x14ac:dyDescent="0.3">
      <c r="A18066" s="18" t="str">
        <f t="shared" ref="A18066" si="6081">+IF(OR(C18061=""),"NO",1)</f>
        <v>NO</v>
      </c>
      <c r="B18066" s="18"/>
      <c r="E18066" s="331"/>
      <c r="F18066" s="62" t="str">
        <f>+$F$31</f>
        <v>OBSERVACIÓN</v>
      </c>
      <c r="G18066" s="343" t="s">
        <v>124</v>
      </c>
      <c r="H18066" s="344"/>
      <c r="I18066" s="344"/>
      <c r="J18066" s="344"/>
      <c r="K18066" s="344"/>
      <c r="L18066" s="345"/>
    </row>
    <row r="18067" spans="1:12" ht="8.5" hidden="1" customHeight="1" x14ac:dyDescent="0.3">
      <c r="A18067" s="18" t="str">
        <f t="shared" ref="A18067" si="6082">+IF(OR(C18061=""),"NO",1)</f>
        <v>NO</v>
      </c>
      <c r="B18067" s="18"/>
      <c r="E18067" s="49"/>
      <c r="F18067" s="50"/>
      <c r="G18067" s="51"/>
      <c r="H18067" s="51"/>
      <c r="I18067" s="51"/>
      <c r="J18067" s="51"/>
      <c r="K18067" s="51"/>
      <c r="L18067" s="52"/>
    </row>
    <row r="18068" spans="1:12" hidden="1" x14ac:dyDescent="0.3">
      <c r="A18068" s="18" t="str">
        <f t="shared" ref="A18068" si="6083">+IF(OR(C18068=""),"NO",1)</f>
        <v>NO</v>
      </c>
      <c r="B18068" s="18"/>
      <c r="C18068" s="1" t="s">
        <v>124</v>
      </c>
      <c r="E18068" s="329">
        <v>7</v>
      </c>
      <c r="F18068" s="53" t="str">
        <f>+$F$26</f>
        <v>OBJETO</v>
      </c>
      <c r="G18068" s="332" t="s">
        <v>124</v>
      </c>
      <c r="H18068" s="333"/>
      <c r="I18068" s="333"/>
      <c r="J18068" s="333"/>
      <c r="K18068" s="333"/>
      <c r="L18068" s="334"/>
    </row>
    <row r="18069" spans="1:12" hidden="1" x14ac:dyDescent="0.3">
      <c r="A18069" s="18" t="str">
        <f t="shared" ref="A18069" si="6084">+IF(OR(C18068=""),"NO",1)</f>
        <v>NO</v>
      </c>
      <c r="B18069" s="18"/>
      <c r="E18069" s="330"/>
      <c r="F18069" s="54" t="str">
        <f>+$F$27</f>
        <v>CONTRATANTE</v>
      </c>
      <c r="G18069" s="335" t="s">
        <v>124</v>
      </c>
      <c r="H18069" s="310"/>
      <c r="I18069" s="310"/>
      <c r="J18069" s="310"/>
      <c r="K18069" s="310"/>
      <c r="L18069" s="336"/>
    </row>
    <row r="18070" spans="1:12" hidden="1" x14ac:dyDescent="0.3">
      <c r="A18070" s="18" t="str">
        <f t="shared" ref="A18070" si="6085">+IF(OR(C18068=""),"NO",1)</f>
        <v>NO</v>
      </c>
      <c r="B18070" s="18"/>
      <c r="E18070" s="330"/>
      <c r="F18070" s="54" t="str">
        <f>+$F$28</f>
        <v>APORTANTE</v>
      </c>
      <c r="G18070" s="337" t="s">
        <v>124</v>
      </c>
      <c r="H18070" s="338"/>
      <c r="I18070" s="338"/>
      <c r="J18070" s="338"/>
      <c r="K18070" s="338"/>
      <c r="L18070" s="339"/>
    </row>
    <row r="18071" spans="1:12" hidden="1" x14ac:dyDescent="0.3">
      <c r="A18071" s="18" t="str">
        <f t="shared" ref="A18071" si="6086">+IF(OR(C18068=""),"NO",1)</f>
        <v>NO</v>
      </c>
      <c r="B18071" s="18"/>
      <c r="E18071" s="330"/>
      <c r="F18071" s="54" t="str">
        <f>+$F$29</f>
        <v>VALOR /SMMLV)</v>
      </c>
      <c r="G18071" s="55" t="s">
        <v>124</v>
      </c>
      <c r="H18071" s="56" t="str">
        <f>+$H$29</f>
        <v>% PART..</v>
      </c>
      <c r="I18071" s="57" t="s">
        <v>124</v>
      </c>
      <c r="J18071" s="58" t="str">
        <f>+$J$29</f>
        <v>VALOR ACREDITADO</v>
      </c>
      <c r="K18071" s="59"/>
      <c r="L18071" s="47" t="s">
        <v>124</v>
      </c>
    </row>
    <row r="18072" spans="1:12" hidden="1" x14ac:dyDescent="0.3">
      <c r="A18072" s="18" t="str">
        <f t="shared" ref="A18072" si="6087">+IF(OR(C18068=""),"NO",1)</f>
        <v>NO</v>
      </c>
      <c r="B18072" s="18"/>
      <c r="E18072" s="330"/>
      <c r="F18072" s="60" t="str">
        <f>+$F$30</f>
        <v>EXPERIENCIA APORTADA</v>
      </c>
      <c r="G18072" s="340" t="s">
        <v>124</v>
      </c>
      <c r="H18072" s="341"/>
      <c r="I18072" s="341"/>
      <c r="J18072" s="341"/>
      <c r="K18072" s="341"/>
      <c r="L18072" s="342"/>
    </row>
    <row r="18073" spans="1:12" hidden="1" x14ac:dyDescent="0.3">
      <c r="A18073" s="18" t="str">
        <f t="shared" ref="A18073" si="6088">+IF(OR(C18068=""),"NO",1)</f>
        <v>NO</v>
      </c>
      <c r="B18073" s="18"/>
      <c r="E18073" s="331"/>
      <c r="F18073" s="62" t="str">
        <f>+$F$31</f>
        <v>OBSERVACIÓN</v>
      </c>
      <c r="G18073" s="343" t="s">
        <v>124</v>
      </c>
      <c r="H18073" s="344"/>
      <c r="I18073" s="344"/>
      <c r="J18073" s="344"/>
      <c r="K18073" s="344"/>
      <c r="L18073" s="345"/>
    </row>
    <row r="18074" spans="1:12" hidden="1" x14ac:dyDescent="0.3">
      <c r="A18074" s="18" t="str">
        <f t="shared" ref="A18074" si="6089">+IF(OR(C18068=""),"NO",1)</f>
        <v>NO</v>
      </c>
      <c r="B18074" s="18"/>
      <c r="E18074" s="49"/>
      <c r="F18074" s="50"/>
      <c r="G18074" s="51"/>
      <c r="H18074" s="51"/>
      <c r="I18074" s="51"/>
      <c r="J18074" s="51"/>
      <c r="K18074" s="51"/>
      <c r="L18074" s="52"/>
    </row>
    <row r="18075" spans="1:12" hidden="1" x14ac:dyDescent="0.3">
      <c r="A18075" s="1" t="str">
        <f>+A18010</f>
        <v>NO</v>
      </c>
      <c r="C18075" s="1" t="str">
        <f>"N"&amp;C18010</f>
        <v>N</v>
      </c>
      <c r="E18075" s="63"/>
      <c r="F18075" s="64" t="str">
        <f>+$F$75</f>
        <v>TOTAL DE CONTRATOS PRESENTADOS VÁLIDOS QUE CUMPLEN EXPERIENCIA ACREDITADA:</v>
      </c>
      <c r="G18075" s="65"/>
      <c r="H18075" s="65"/>
      <c r="I18075" s="65"/>
      <c r="J18075" s="66"/>
      <c r="K18075" s="65"/>
      <c r="L18075" s="67" t="s">
        <v>124</v>
      </c>
    </row>
    <row r="18076" spans="1:12" ht="6.65" hidden="1" customHeight="1" x14ac:dyDescent="0.3">
      <c r="A18076" s="1" t="str">
        <f>+A18010</f>
        <v>NO</v>
      </c>
      <c r="E18076" s="51"/>
      <c r="F18076" s="50"/>
      <c r="G18076" s="51"/>
      <c r="H18076" s="51"/>
      <c r="I18076" s="51"/>
      <c r="J18076" s="51"/>
      <c r="K18076" s="51"/>
      <c r="L18076" s="51"/>
    </row>
    <row r="18077" spans="1:12" hidden="1" x14ac:dyDescent="0.3">
      <c r="A18077" s="1" t="str">
        <f>+A18010</f>
        <v>NO</v>
      </c>
      <c r="E18077" s="63"/>
      <c r="F18077" s="63" t="str">
        <f>+$F$77</f>
        <v>ACREDITA SUMINISTRO E INSTALACIÓN DE MOBILIARIO POR LO MENOS EN UN (1) CONTRATO VÁLIDO</v>
      </c>
      <c r="G18077" s="65"/>
      <c r="H18077" s="65"/>
      <c r="I18077" s="65"/>
      <c r="J18077" s="66"/>
      <c r="K18077" s="65"/>
      <c r="L18077" s="68" t="s">
        <v>157</v>
      </c>
    </row>
    <row r="18078" spans="1:12" ht="5.15" hidden="1" customHeight="1" x14ac:dyDescent="0.3">
      <c r="A18078" s="1" t="str">
        <f>+A18010</f>
        <v>NO</v>
      </c>
      <c r="E18078" s="51"/>
      <c r="F18078" s="50"/>
      <c r="G18078" s="51"/>
      <c r="H18078" s="51"/>
      <c r="I18078" s="51"/>
      <c r="J18078" s="51"/>
      <c r="K18078" s="51"/>
      <c r="L18078" s="51"/>
    </row>
    <row r="18079" spans="1:12" ht="12.75" hidden="1" customHeight="1" x14ac:dyDescent="0.3">
      <c r="A18079" s="1" t="str">
        <f>+A18010</f>
        <v>NO</v>
      </c>
      <c r="E18079" s="69" t="str">
        <f>+$E$79</f>
        <v>EXPERIENCIA ESPECÍFICA NUMERAL 10.1.1 A</v>
      </c>
      <c r="F18079" s="70"/>
      <c r="G18079" s="70"/>
      <c r="H18079" s="70"/>
      <c r="I18079" s="70"/>
      <c r="J18079" s="70"/>
      <c r="K18079" s="70"/>
      <c r="L18079" s="71"/>
    </row>
    <row r="18080" spans="1:12" ht="26.5" hidden="1" customHeight="1" x14ac:dyDescent="0.3">
      <c r="A18080" s="1" t="str">
        <f>+A18010</f>
        <v>NO</v>
      </c>
      <c r="E18080" s="72"/>
      <c r="F18080" s="325" t="str">
        <f>+$F$80</f>
        <v>Por lo menos uno (1) de los contratos válidos aportados como experiencia general debe corresponder mínimo al 60% del presupuesto oficial del presente proceso de selección.  (SMMLV)</v>
      </c>
      <c r="G18080" s="326"/>
      <c r="H18080" s="326"/>
      <c r="I18080" s="326"/>
      <c r="J18080" s="326"/>
      <c r="K18080" s="73" t="s">
        <v>124</v>
      </c>
      <c r="L18080" s="74" t="s">
        <v>124</v>
      </c>
    </row>
    <row r="18081" spans="1:12" ht="23.5" hidden="1" customHeight="1" x14ac:dyDescent="0.3">
      <c r="A18081" s="1" t="str">
        <f>+A18010</f>
        <v>NO</v>
      </c>
      <c r="E18081" s="63"/>
      <c r="F18081" s="325" t="str">
        <f>+$F$81</f>
        <v xml:space="preserve">Deberá acreditarse en al menos uno (1) de los contratos válidos aportados como experiencia general una </v>
      </c>
      <c r="G18081" s="326"/>
      <c r="H18081" s="326"/>
      <c r="I18081" s="326"/>
      <c r="J18081" s="326"/>
      <c r="K18081" s="73" t="s">
        <v>124</v>
      </c>
      <c r="L18081" s="74" t="s">
        <v>124</v>
      </c>
    </row>
    <row r="18082" spans="1:12" ht="23.5" hidden="1" customHeight="1" x14ac:dyDescent="0.3">
      <c r="A18082" s="18" t="s">
        <v>30</v>
      </c>
      <c r="E18082" s="63"/>
      <c r="F18082" s="325" t="str">
        <f>+$F$82</f>
        <v xml:space="preserve">Deberá acreditarse en al menos uno (1) de los contratos válidos aportados interventoría a intervención de </v>
      </c>
      <c r="G18082" s="326"/>
      <c r="H18082" s="326"/>
      <c r="I18082" s="326"/>
      <c r="J18082" s="326"/>
      <c r="K18082" s="73">
        <f>+$K$82</f>
        <v>0</v>
      </c>
      <c r="L18082" s="74" t="s">
        <v>124</v>
      </c>
    </row>
    <row r="18083" spans="1:12" ht="36" hidden="1" customHeight="1" x14ac:dyDescent="0.3">
      <c r="A18083" s="18" t="s">
        <v>30</v>
      </c>
      <c r="E18083" s="63"/>
      <c r="F18083" s="325" t="str">
        <f>+$F$83</f>
        <v xml:space="preserve">Deberá acreditarse en al menos uno (1) de los contratos válidos aportados interventoría a intervención de </v>
      </c>
      <c r="G18083" s="326"/>
      <c r="H18083" s="326"/>
      <c r="I18083" s="326"/>
      <c r="J18083" s="326"/>
      <c r="K18083" s="75">
        <f>+$K$83</f>
        <v>0</v>
      </c>
      <c r="L18083" s="76" t="s">
        <v>124</v>
      </c>
    </row>
    <row r="18084" spans="1:12" hidden="1" x14ac:dyDescent="0.3">
      <c r="A18084" s="1" t="str">
        <f>+A18010</f>
        <v>NO</v>
      </c>
      <c r="E18084" s="51"/>
      <c r="F18084" s="50"/>
      <c r="G18084" s="51"/>
      <c r="H18084" s="51"/>
      <c r="I18084" s="51"/>
      <c r="J18084" s="51"/>
      <c r="K18084" s="51"/>
      <c r="L18084" s="51"/>
    </row>
    <row r="18085" spans="1:12" ht="12.75" hidden="1" customHeight="1" x14ac:dyDescent="0.3">
      <c r="A18085" s="1" t="str">
        <f>+A18010</f>
        <v>NO</v>
      </c>
      <c r="E18085" s="40" t="str">
        <f>+$E$85</f>
        <v>VALOR MÍNIMO A CERIFICAR % P.O EN SMMMLV. NUMERAL 3.9.1</v>
      </c>
      <c r="F18085" s="41"/>
      <c r="G18085" s="41"/>
      <c r="H18085" s="41"/>
      <c r="I18085" s="41"/>
      <c r="J18085" s="41"/>
      <c r="K18085" s="41"/>
      <c r="L18085" s="42"/>
    </row>
    <row r="18086" spans="1:12" hidden="1" x14ac:dyDescent="0.3">
      <c r="A18086" s="1" t="str">
        <f>+A18010</f>
        <v>NO</v>
      </c>
      <c r="C18086" s="1" t="str">
        <f>"M"&amp;C18010</f>
        <v>M</v>
      </c>
      <c r="E18086" s="77" t="str">
        <f>+$E$86</f>
        <v>100% P.O.</v>
      </c>
      <c r="F18086" s="78"/>
      <c r="G18086" s="61">
        <v>242.41716883554506</v>
      </c>
      <c r="H18086" s="124" t="str">
        <f>+$H$86</f>
        <v>TOTAL EJECUTADO DE CONTRATOS ACREDITADOS</v>
      </c>
      <c r="I18086" s="124"/>
      <c r="J18086" s="124"/>
      <c r="K18086" s="55" t="s">
        <v>124</v>
      </c>
      <c r="L18086" s="47" t="s">
        <v>124</v>
      </c>
    </row>
    <row r="18087" spans="1:12" hidden="1" x14ac:dyDescent="0.3">
      <c r="A18087" s="1" t="str">
        <f>+A18010</f>
        <v>NO</v>
      </c>
      <c r="E18087" s="39"/>
      <c r="F18087" s="39"/>
      <c r="G18087" s="39"/>
      <c r="H18087" s="39"/>
      <c r="I18087" s="39"/>
      <c r="J18087" s="39"/>
      <c r="K18087" s="39"/>
      <c r="L18087" s="39"/>
    </row>
    <row r="18088" spans="1:12" ht="12.75" hidden="1" customHeight="1" x14ac:dyDescent="0.3">
      <c r="A18088" s="18" t="s">
        <v>30</v>
      </c>
      <c r="B18088" s="18"/>
      <c r="E18088" s="40" t="str">
        <f>+$E$88</f>
        <v>CONSIDERACIONES PARA LA VALIDEZ DE LA EXPERIENCIA REQUERIDA: EXPERIENCIA PROPONENTES PLURALES NUMERAL 10.1.2 D</v>
      </c>
      <c r="F18088" s="41"/>
      <c r="G18088" s="41"/>
      <c r="H18088" s="41"/>
      <c r="I18088" s="41"/>
      <c r="J18088" s="41"/>
      <c r="K18088" s="41"/>
      <c r="L18088" s="42"/>
    </row>
    <row r="18089" spans="1:12" ht="28" hidden="1" customHeight="1" x14ac:dyDescent="0.3">
      <c r="A18089" s="18" t="s">
        <v>30</v>
      </c>
      <c r="B18089" s="18"/>
      <c r="C18089" s="1" t="str">
        <f>"O"&amp;C18010</f>
        <v>O</v>
      </c>
      <c r="E18089" s="80" t="str">
        <f>+$E$89</f>
        <v>i)</v>
      </c>
      <c r="F18089" s="327" t="str">
        <f>+$F$89</f>
        <v>Uno de los integrantes debe aportar como mínimo el cincuenta por ciento (50 %) de la experiencia solicitada</v>
      </c>
      <c r="G18089" s="328"/>
      <c r="H18089" s="328"/>
      <c r="I18089" s="328"/>
      <c r="J18089" s="328"/>
      <c r="K18089" s="73" t="s">
        <v>124</v>
      </c>
      <c r="L18089" s="47" t="s">
        <v>124</v>
      </c>
    </row>
    <row r="18090" spans="1:12" ht="28" hidden="1" customHeight="1" x14ac:dyDescent="0.3">
      <c r="A18090" s="18" t="s">
        <v>30</v>
      </c>
      <c r="B18090" s="18"/>
      <c r="C18090" s="1" t="str">
        <f>"O"&amp;C18010</f>
        <v>O</v>
      </c>
      <c r="E18090" s="80" t="str">
        <f>+$E$90</f>
        <v>ii)</v>
      </c>
      <c r="F18090" s="327" t="str">
        <f>+$F$90</f>
        <v>Todos los demás ntegrantes deben acreditar al menos el cinco por ciento (5 %) de la experiencia solicitada, solo uno (1) de los integrantes podrá no acreditar experiencia pero su porcentaje de participación  no podrá superar el diez por ciento (10 %)</v>
      </c>
      <c r="G18090" s="328"/>
      <c r="H18090" s="328"/>
      <c r="I18090" s="328"/>
      <c r="J18090" s="328"/>
      <c r="K18090" s="73" t="s">
        <v>124</v>
      </c>
      <c r="L18090" s="47" t="s">
        <v>124</v>
      </c>
    </row>
    <row r="18091" spans="1:12" hidden="1" x14ac:dyDescent="0.3">
      <c r="A18091" s="18" t="s">
        <v>30</v>
      </c>
      <c r="B18091" s="18"/>
      <c r="E18091" s="39"/>
      <c r="F18091" s="39"/>
      <c r="G18091" s="39"/>
      <c r="H18091" s="39"/>
      <c r="I18091" s="39"/>
      <c r="J18091" s="39"/>
      <c r="K18091" s="39"/>
      <c r="L18091" s="39"/>
    </row>
    <row r="18092" spans="1:12" ht="13" hidden="1" customHeight="1" x14ac:dyDescent="0.3">
      <c r="A18092" s="18" t="str">
        <f>+A18010</f>
        <v>NO</v>
      </c>
      <c r="B18092" s="18"/>
      <c r="E18092" s="69" t="str">
        <f>+$E$92</f>
        <v>VERIFICACIÓN Y ASIGNACIÓN DE PUNTAJE POR LA EXPERIENCIA DEL PROPONENTE</v>
      </c>
      <c r="F18092" s="70"/>
      <c r="G18092" s="70"/>
      <c r="H18092" s="70"/>
      <c r="I18092" s="70"/>
      <c r="J18092" s="70"/>
      <c r="K18092" s="70"/>
      <c r="L18092" s="71"/>
    </row>
    <row r="18093" spans="1:12" hidden="1" x14ac:dyDescent="0.3">
      <c r="A18093" s="18" t="str">
        <f>+A18010</f>
        <v>NO</v>
      </c>
      <c r="B18093" s="18"/>
      <c r="E18093" s="81"/>
      <c r="F18093" s="323" t="str">
        <f>+$F$93</f>
        <v>No. CONTRATOS QUE ACREDITAN LA EXPERIENCIA (NO OBJETO DE SUBSANACIÓN)</v>
      </c>
      <c r="G18093" s="324"/>
      <c r="H18093" s="324"/>
      <c r="I18093" s="324"/>
      <c r="J18093" s="324"/>
      <c r="K18093" s="82"/>
      <c r="L18093" s="83" t="s">
        <v>124</v>
      </c>
    </row>
    <row r="18094" spans="1:12" ht="13" hidden="1" customHeight="1" x14ac:dyDescent="0.3">
      <c r="A18094" s="18" t="str">
        <f>+A18010</f>
        <v>NO</v>
      </c>
      <c r="B18094" s="18"/>
      <c r="E18094" s="84"/>
      <c r="F18094" s="323" t="str">
        <f>+$F$94</f>
        <v>TOTAL EJECUTADO DE CONTRATOS ACREDITADOS PROPUESTA INICIAL</v>
      </c>
      <c r="G18094" s="324"/>
      <c r="H18094" s="324"/>
      <c r="I18094" s="324"/>
      <c r="J18094" s="324"/>
      <c r="K18094" s="85"/>
      <c r="L18094" s="86" t="s">
        <v>124</v>
      </c>
    </row>
    <row r="18095" spans="1:12" ht="13" hidden="1" customHeight="1" x14ac:dyDescent="0.3">
      <c r="A18095" s="18" t="str">
        <f>+A18010</f>
        <v>NO</v>
      </c>
      <c r="B18095" s="18"/>
      <c r="E18095" s="87"/>
      <c r="F18095" s="323" t="str">
        <f>+$F$95</f>
        <v>PROMEDIO VALOR ACREDITADO EN SMMLV</v>
      </c>
      <c r="G18095" s="324"/>
      <c r="H18095" s="324"/>
      <c r="I18095" s="324"/>
      <c r="J18095" s="324"/>
      <c r="K18095" s="66"/>
      <c r="L18095" s="88" t="s">
        <v>124</v>
      </c>
    </row>
    <row r="18096" spans="1:12" hidden="1" x14ac:dyDescent="0.3">
      <c r="A18096" s="18" t="str">
        <f>+A18010</f>
        <v>NO</v>
      </c>
      <c r="B18096" s="18"/>
      <c r="E18096" s="89"/>
      <c r="F18096" s="89"/>
      <c r="G18096" s="89"/>
      <c r="H18096" s="89"/>
      <c r="I18096" s="89"/>
      <c r="J18096" s="89"/>
      <c r="K18096" s="89"/>
      <c r="L18096" s="89"/>
    </row>
    <row r="18097" spans="1:12" ht="13" hidden="1" customHeight="1" x14ac:dyDescent="0.3">
      <c r="A18097" s="18" t="str">
        <f>+A18010</f>
        <v>NO</v>
      </c>
      <c r="B18097" s="18"/>
      <c r="E18097" s="69" t="str">
        <f>+$E$97</f>
        <v>3.9.2 EXIGENCIAS MÍNIMAS DE EXPERIENCIA Y FORMACIÓN ACADÉMICA DEL EQUIPO DE TRABAJO</v>
      </c>
      <c r="F18097" s="70"/>
      <c r="G18097" s="70"/>
      <c r="H18097" s="70"/>
      <c r="I18097" s="70"/>
      <c r="J18097" s="70"/>
      <c r="K18097" s="70"/>
      <c r="L18097" s="71"/>
    </row>
    <row r="18098" spans="1:12" hidden="1" x14ac:dyDescent="0.3">
      <c r="A18098" s="18" t="str">
        <f>+A18010</f>
        <v>NO</v>
      </c>
      <c r="B18098" s="18"/>
      <c r="E18098" s="90" t="str">
        <f>+$E$98</f>
        <v>Formulario 8</v>
      </c>
      <c r="F18098" s="315" t="s">
        <v>46</v>
      </c>
      <c r="G18098" s="316"/>
      <c r="H18098" s="317"/>
      <c r="I18098" s="318"/>
      <c r="J18098" s="318"/>
      <c r="K18098" s="318"/>
      <c r="L18098" s="319"/>
    </row>
    <row r="18099" spans="1:12" hidden="1" x14ac:dyDescent="0.3">
      <c r="A18099" s="18" t="str">
        <f>+A18010</f>
        <v>NO</v>
      </c>
      <c r="B18099" s="18"/>
      <c r="E18099" s="91" t="s">
        <v>124</v>
      </c>
      <c r="F18099" s="91" t="str">
        <f>+$F$99</f>
        <v>Director de Interventoría</v>
      </c>
      <c r="G18099" s="91" t="str">
        <f>+$G$99</f>
        <v>Residente de Interventoría</v>
      </c>
      <c r="H18099" s="320"/>
      <c r="I18099" s="321"/>
      <c r="J18099" s="321"/>
      <c r="K18099" s="321"/>
      <c r="L18099" s="322"/>
    </row>
    <row r="18100" spans="1:12" hidden="1" x14ac:dyDescent="0.3">
      <c r="A18100" s="18" t="str">
        <f>+A18010</f>
        <v>NO</v>
      </c>
      <c r="B18100" s="18"/>
      <c r="E18100" s="304" t="str">
        <f>+$E$100</f>
        <v>OBSERVACIONES RESPECTO REQUISITO HABILITANTE DEL PERSONAL CLAVE EVALUABLE</v>
      </c>
      <c r="F18100" s="305"/>
      <c r="G18100" s="305"/>
      <c r="H18100" s="305"/>
      <c r="I18100" s="305"/>
      <c r="J18100" s="305"/>
      <c r="K18100" s="305"/>
      <c r="L18100" s="305"/>
    </row>
    <row r="18101" spans="1:12" hidden="1" x14ac:dyDescent="0.3">
      <c r="A18101" s="18" t="str">
        <f>+A18010</f>
        <v>NO</v>
      </c>
      <c r="B18101" s="18"/>
      <c r="E18101" s="312" t="s">
        <v>124</v>
      </c>
      <c r="F18101" s="313"/>
      <c r="G18101" s="313"/>
      <c r="H18101" s="313"/>
      <c r="I18101" s="313"/>
      <c r="J18101" s="313"/>
      <c r="K18101" s="313"/>
      <c r="L18101" s="314"/>
    </row>
    <row r="18102" spans="1:12" hidden="1" x14ac:dyDescent="0.3">
      <c r="A18102" s="18" t="str">
        <f>+A18010</f>
        <v>NO</v>
      </c>
      <c r="B18102" s="18"/>
      <c r="E18102" s="89"/>
      <c r="F18102" s="89"/>
      <c r="G18102" s="89"/>
      <c r="H18102" s="89"/>
      <c r="I18102" s="89"/>
      <c r="J18102" s="89"/>
      <c r="K18102" s="89"/>
      <c r="L18102" s="89"/>
    </row>
    <row r="18103" spans="1:12" ht="13" hidden="1" customHeight="1" x14ac:dyDescent="0.3">
      <c r="A18103" s="18" t="str">
        <f>+A18010</f>
        <v>NO</v>
      </c>
      <c r="B18103" s="18"/>
      <c r="E18103" s="69" t="str">
        <f>+$E$103</f>
        <v>4.2 EQUIPO DE TRABAJO (Personal Clave Evaluable)</v>
      </c>
      <c r="F18103" s="70"/>
      <c r="G18103" s="70"/>
      <c r="H18103" s="70"/>
      <c r="I18103" s="70"/>
      <c r="J18103" s="70"/>
      <c r="K18103" s="70"/>
      <c r="L18103" s="71"/>
    </row>
    <row r="18104" spans="1:12" ht="23.25" hidden="1" customHeight="1" x14ac:dyDescent="0.3">
      <c r="A18104" s="18" t="str">
        <f>+A18010</f>
        <v>NO</v>
      </c>
      <c r="B18104" s="18"/>
      <c r="E18104" s="90" t="str">
        <f>+$E$104</f>
        <v>Formulario 9</v>
      </c>
      <c r="F18104" s="315" t="s">
        <v>46</v>
      </c>
      <c r="G18104" s="316"/>
      <c r="H18104" s="317"/>
      <c r="I18104" s="318"/>
      <c r="J18104" s="318"/>
      <c r="K18104" s="318"/>
      <c r="L18104" s="319"/>
    </row>
    <row r="18105" spans="1:12" hidden="1" x14ac:dyDescent="0.3">
      <c r="A18105" s="18" t="str">
        <f>+A18010</f>
        <v>NO</v>
      </c>
      <c r="B18105" s="18"/>
      <c r="E18105" s="91" t="s">
        <v>124</v>
      </c>
      <c r="F18105" s="91" t="str">
        <f>+$F$99</f>
        <v>Director de Interventoría</v>
      </c>
      <c r="G18105" s="91" t="str">
        <f>+$G$99</f>
        <v>Residente de Interventoría</v>
      </c>
      <c r="H18105" s="320"/>
      <c r="I18105" s="321"/>
      <c r="J18105" s="321"/>
      <c r="K18105" s="321"/>
      <c r="L18105" s="322"/>
    </row>
    <row r="18106" spans="1:12" hidden="1" x14ac:dyDescent="0.3">
      <c r="A18106" s="18" t="str">
        <f>+A18010</f>
        <v>NO</v>
      </c>
      <c r="B18106" s="18"/>
      <c r="E18106" s="89"/>
      <c r="F18106" s="89"/>
      <c r="G18106" s="89"/>
      <c r="H18106" s="89"/>
      <c r="I18106" s="89"/>
      <c r="J18106" s="89"/>
      <c r="K18106" s="89"/>
      <c r="L18106" s="89"/>
    </row>
    <row r="18107" spans="1:12" hidden="1" x14ac:dyDescent="0.3">
      <c r="A18107" s="1" t="str">
        <f>+A18010</f>
        <v>NO</v>
      </c>
      <c r="E18107" s="92" t="str">
        <f>+E17982</f>
        <v>CRITERIOS DE EVALUACIÓN Y PUNTAJE</v>
      </c>
      <c r="F18107" s="93"/>
      <c r="G18107" s="93"/>
      <c r="H18107" s="93"/>
      <c r="I18107" s="93"/>
      <c r="J18107" s="93"/>
      <c r="K18107" s="94"/>
      <c r="L18107" s="95" t="str">
        <f>+$L$107</f>
        <v>PUNTAJE OBTENIDO</v>
      </c>
    </row>
    <row r="18108" spans="1:12" hidden="1" x14ac:dyDescent="0.3">
      <c r="A18108" s="1" t="str">
        <f>+A18010</f>
        <v>NO</v>
      </c>
      <c r="E18108" s="96" t="str">
        <f>+$E$108</f>
        <v>VALOR</v>
      </c>
      <c r="F18108" s="97" t="str">
        <f>+$F$108</f>
        <v>EQUIPO DE TRABAJO (PERSONAL CLAVE EVALUABLE)</v>
      </c>
      <c r="G18108" s="24"/>
      <c r="H18108" s="24"/>
      <c r="I18108" s="24"/>
      <c r="J18108" s="24"/>
      <c r="K18108" s="24"/>
      <c r="L18108" s="98"/>
    </row>
    <row r="18109" spans="1:12" ht="12.75" hidden="1" customHeight="1" x14ac:dyDescent="0.3">
      <c r="A18109" s="1" t="str">
        <f>+A18010</f>
        <v>NO</v>
      </c>
      <c r="E18109" s="96">
        <f>+$E$109</f>
        <v>5</v>
      </c>
      <c r="F18109" s="307" t="str">
        <f>+$F$109</f>
        <v xml:space="preserve"> Experiencia Específica adicional</v>
      </c>
      <c r="G18109" s="308"/>
      <c r="H18109" s="308"/>
      <c r="I18109" s="308"/>
      <c r="J18109" s="308"/>
      <c r="K18109" s="309"/>
      <c r="L18109" s="99" t="str">
        <f>IFERROR(IF(VLOOKUP(C18010,'R. PUNTAJES'!$C$14:$R$213,'R. PUNTAJES'!$I$10,0)="","",VLOOKUP(C18010,'R. PUNTAJES'!$C$14:$R$213,'R. PUNTAJES'!$I$10,0)),"")</f>
        <v/>
      </c>
    </row>
    <row r="18110" spans="1:12" ht="12.75" hidden="1" customHeight="1" x14ac:dyDescent="0.3">
      <c r="A18110" s="1" t="str">
        <f>+A18010</f>
        <v>NO</v>
      </c>
      <c r="E18110" s="96">
        <f>+$E$110</f>
        <v>5</v>
      </c>
      <c r="F18110" s="307" t="str">
        <f>+$F$110</f>
        <v>Formación Académica adicional</v>
      </c>
      <c r="G18110" s="308"/>
      <c r="H18110" s="308"/>
      <c r="I18110" s="308"/>
      <c r="J18110" s="308"/>
      <c r="K18110" s="309"/>
      <c r="L18110" s="99" t="str">
        <f>IFERROR(IF(VLOOKUP(C18010,'R. PUNTAJES'!$C$14:$R$213,'R. PUNTAJES'!$J$10,0)="","",VLOOKUP(C18010,'R. PUNTAJES'!$C$14:$R$213,'R. PUNTAJES'!$J$10,0)),"")</f>
        <v/>
      </c>
    </row>
    <row r="18111" spans="1:12" hidden="1" x14ac:dyDescent="0.3">
      <c r="A18111" s="18" t="str">
        <f>+A18010</f>
        <v>NO</v>
      </c>
      <c r="B18111" s="18"/>
      <c r="E18111" s="100"/>
      <c r="F18111" s="101" t="str">
        <f>+$F$111</f>
        <v>FACTOR DE SOSTENIBILIDAD</v>
      </c>
      <c r="G18111" s="102"/>
      <c r="H18111" s="102"/>
      <c r="I18111" s="102"/>
      <c r="J18111" s="102"/>
      <c r="K18111" s="102"/>
      <c r="L18111" s="103"/>
    </row>
    <row r="18112" spans="1:12" hidden="1" x14ac:dyDescent="0.3">
      <c r="A18112" s="18" t="str">
        <f>+A18010</f>
        <v>NO</v>
      </c>
      <c r="B18112" s="18"/>
      <c r="E18112" s="104">
        <v>1</v>
      </c>
      <c r="F18112" s="105" t="str">
        <f>+$F$112</f>
        <v>Compromisos Sostenibilidad</v>
      </c>
      <c r="G18112" s="106"/>
      <c r="H18112" s="106"/>
      <c r="I18112" s="106"/>
      <c r="J18112" s="106"/>
      <c r="K18112" s="106"/>
      <c r="L18112" s="107" t="str">
        <f>IFERROR(IF(VLOOKUP(C18010,'R. PUNTAJES'!$C$14:$R$213,'R. PUNTAJES'!$K$10,0)="","",VLOOKUP(C18010,'R. PUNTAJES'!$C$14:$R$213,'R. PUNTAJES'!$K$10,0)),"")</f>
        <v/>
      </c>
    </row>
    <row r="18113" spans="1:12" hidden="1" x14ac:dyDescent="0.3">
      <c r="A18113" s="1" t="str">
        <f>+A18010</f>
        <v>NO</v>
      </c>
      <c r="E18113" s="108"/>
      <c r="F18113" s="109" t="str">
        <f>+$F$113</f>
        <v>APOYO A LA INDUSTRIA NACIONAL</v>
      </c>
      <c r="G18113" s="110"/>
      <c r="H18113" s="110"/>
      <c r="I18113" s="110"/>
      <c r="J18113" s="110"/>
      <c r="K18113" s="110"/>
      <c r="L18113" s="111"/>
    </row>
    <row r="18114" spans="1:12" ht="12.75" hidden="1" customHeight="1" x14ac:dyDescent="0.3">
      <c r="A18114" s="1" t="str">
        <f>+A18010</f>
        <v>NO</v>
      </c>
      <c r="E18114" s="96">
        <v>20</v>
      </c>
      <c r="F18114" s="307" t="str">
        <f>+$F$114</f>
        <v>Promoción de Servicios Nacionales o con Trato Nacional</v>
      </c>
      <c r="G18114" s="308"/>
      <c r="H18114" s="308"/>
      <c r="I18114" s="308"/>
      <c r="J18114" s="308"/>
      <c r="K18114" s="309"/>
      <c r="L18114" s="99" t="str">
        <f>IFERROR(IF(VLOOKUP(C18010,'R. PUNTAJES'!$C$14:$R$213,'R. PUNTAJES'!$L$10,0)="","",
IF(VLOOKUP(C18010,'R. PUNTAJES'!$C$14:$R$213,'R. PUNTAJES'!$L$10,0)=5,0,
VLOOKUP(C18010,'R. PUNTAJES'!$C$14:$R$213,'R. PUNTAJES'!$L$10,0))),"")</f>
        <v/>
      </c>
    </row>
    <row r="18115" spans="1:12" ht="12.75" hidden="1" customHeight="1" x14ac:dyDescent="0.3">
      <c r="A18115" s="1" t="str">
        <f>+A18010</f>
        <v>NO</v>
      </c>
      <c r="E18115" s="96">
        <v>5</v>
      </c>
      <c r="F18115" s="307" t="str">
        <f>+$F$115</f>
        <v>Incorporación de componente nacional en servicios extranjeros</v>
      </c>
      <c r="G18115" s="308"/>
      <c r="H18115" s="308"/>
      <c r="I18115" s="308"/>
      <c r="J18115" s="308"/>
      <c r="K18115" s="309"/>
      <c r="L18115" s="99" t="str">
        <f>IFERROR(IF(VLOOKUP(C18010,'R. PUNTAJES'!$C$14:$R$213,'R. PUNTAJES'!$L$10,0)="","",
IF(VLOOKUP(C18010,'R. PUNTAJES'!$C$14:$R$213,'R. PUNTAJES'!$L$10,0)=20,0,
VLOOKUP(C18010,'R. PUNTAJES'!$C$14:$R$213,'R. PUNTAJES'!$L$10,0))),"")</f>
        <v/>
      </c>
    </row>
    <row r="18116" spans="1:12" hidden="1" x14ac:dyDescent="0.3">
      <c r="A18116" s="1" t="str">
        <f>+A18010</f>
        <v>NO</v>
      </c>
      <c r="E18116" s="112"/>
      <c r="F18116" s="97" t="str">
        <f>+$F$116</f>
        <v>VINCULACIÓN DE PERSONAS CON DISCAPACIDAD</v>
      </c>
      <c r="G18116" s="24"/>
      <c r="H18116" s="24"/>
      <c r="I18116" s="24"/>
      <c r="J18116" s="24"/>
      <c r="K18116" s="24"/>
      <c r="L18116" s="98"/>
    </row>
    <row r="18117" spans="1:12" ht="12.75" hidden="1" customHeight="1" x14ac:dyDescent="0.3">
      <c r="A18117" s="1" t="str">
        <f>+A18010</f>
        <v>NO</v>
      </c>
      <c r="E18117" s="96">
        <v>1</v>
      </c>
      <c r="F18117" s="307" t="str">
        <f>+$F$117</f>
        <v xml:space="preserve">Trabajadores vinculados a la planta de personal </v>
      </c>
      <c r="G18117" s="308"/>
      <c r="H18117" s="308"/>
      <c r="I18117" s="308"/>
      <c r="J18117" s="308"/>
      <c r="K18117" s="309"/>
      <c r="L18117" s="99" t="str">
        <f>IFERROR(IF(VLOOKUP(C18010,'R. PUNTAJES'!$C$14:$R$213,'R. PUNTAJES'!$M$10,0)="","",VLOOKUP(C18010,'R. PUNTAJES'!$C$14:$R$213,'R. PUNTAJES'!$M$10,0)),"")</f>
        <v/>
      </c>
    </row>
    <row r="18118" spans="1:12" hidden="1" x14ac:dyDescent="0.3">
      <c r="A18118" s="1" t="str">
        <f>+A18010</f>
        <v>NO</v>
      </c>
      <c r="E18118" s="112"/>
      <c r="F18118" s="97" t="str">
        <f>+$F$118</f>
        <v>EMPRENDIMIENTOS Y EMPRESAS DE MUJERES</v>
      </c>
      <c r="G18118" s="24"/>
      <c r="H18118" s="24"/>
      <c r="I18118" s="24"/>
      <c r="J18118" s="24"/>
      <c r="K18118" s="24"/>
      <c r="L18118" s="98"/>
    </row>
    <row r="18119" spans="1:12" ht="13" hidden="1" customHeight="1" x14ac:dyDescent="0.3">
      <c r="A18119" s="1" t="str">
        <f>+A18010</f>
        <v>NO</v>
      </c>
      <c r="E18119" s="96">
        <v>0.25</v>
      </c>
      <c r="F18119" s="307" t="str">
        <f>+$F$119</f>
        <v>Emprendimientos y empresas de mujeres</v>
      </c>
      <c r="G18119" s="308"/>
      <c r="H18119" s="308"/>
      <c r="I18119" s="308"/>
      <c r="J18119" s="308"/>
      <c r="K18119" s="309"/>
      <c r="L18119" s="113" t="str">
        <f>IFERROR(IF(VLOOKUP(C18010,'R. PUNTAJES'!$C$14:$R$213,'R. PUNTAJES'!$N$10,0)="","",VLOOKUP(C18010,'R. PUNTAJES'!$C$14:$R$213,'R. PUNTAJES'!$N$10,0)),"")</f>
        <v/>
      </c>
    </row>
    <row r="18120" spans="1:12" hidden="1" x14ac:dyDescent="0.3">
      <c r="A18120" s="18" t="str">
        <f>+A18121</f>
        <v>NO</v>
      </c>
      <c r="B18120" s="18"/>
      <c r="E18120" s="112"/>
      <c r="F18120" s="97" t="str">
        <f>+$F$120</f>
        <v>MIPYME</v>
      </c>
      <c r="G18120" s="24"/>
      <c r="H18120" s="24"/>
      <c r="I18120" s="24"/>
      <c r="J18120" s="24"/>
      <c r="K18120" s="24"/>
      <c r="L18120" s="98"/>
    </row>
    <row r="18121" spans="1:12" hidden="1" x14ac:dyDescent="0.3">
      <c r="A18121" s="18" t="str">
        <f>+IF(E18121=0,"NO",1)</f>
        <v>NO</v>
      </c>
      <c r="B18121" s="18"/>
      <c r="E18121" s="96">
        <v>0</v>
      </c>
      <c r="F18121" s="307" t="str">
        <f>+$F$121</f>
        <v>Mipyme</v>
      </c>
      <c r="G18121" s="308"/>
      <c r="H18121" s="308"/>
      <c r="I18121" s="308"/>
      <c r="J18121" s="308"/>
      <c r="K18121" s="309"/>
      <c r="L18121" s="113" t="str">
        <f>IFERROR(IF(VLOOKUP(C18010,'R. PUNTAJES'!$C$14:$R$213,'R. PUNTAJES'!$O$10,0)="","",VLOOKUP(C18010,'R. PUNTAJES'!$C$14:$R$213,'R. PUNTAJES'!$O$10,0)),"")</f>
        <v/>
      </c>
    </row>
    <row r="18122" spans="1:12" hidden="1" x14ac:dyDescent="0.3">
      <c r="A18122" s="1" t="str">
        <f>+A18010</f>
        <v>NO</v>
      </c>
      <c r="E18122" s="112"/>
      <c r="F18122" s="97" t="str">
        <f>+$F$122</f>
        <v>EXPERIENCIA DEL PROPONENTE</v>
      </c>
      <c r="G18122" s="24"/>
      <c r="H18122" s="24"/>
      <c r="I18122" s="24"/>
      <c r="J18122" s="24"/>
      <c r="K18122" s="24"/>
      <c r="L18122" s="98"/>
    </row>
    <row r="18123" spans="1:12" hidden="1" x14ac:dyDescent="0.3">
      <c r="A18123" s="1" t="str">
        <f>+A18010</f>
        <v>NO</v>
      </c>
      <c r="E18123" s="96">
        <v>59.5</v>
      </c>
      <c r="F18123" s="307" t="str">
        <f>+$F$123</f>
        <v>mediana con valor absoluto</v>
      </c>
      <c r="G18123" s="308"/>
      <c r="H18123" s="308"/>
      <c r="I18123" s="308"/>
      <c r="J18123" s="308"/>
      <c r="K18123" s="309"/>
      <c r="L18123" s="113" t="str">
        <f>IFERROR(IF(VLOOKUP(C18010,'R. PUNTAJES'!$C$14:$R$213,'R. PUNTAJES'!$R$10,0)="","",VLOOKUP(C18010,'R. PUNTAJES'!$C$14:$R$213,'R. PUNTAJES'!$R$10,0)),"")</f>
        <v/>
      </c>
    </row>
    <row r="18124" spans="1:12" hidden="1" x14ac:dyDescent="0.3">
      <c r="A18124" s="1" t="str">
        <f>+A18010</f>
        <v>NO</v>
      </c>
      <c r="E18124" s="112"/>
      <c r="F18124" s="97" t="str">
        <f>+$F$124</f>
        <v>MULTAS</v>
      </c>
      <c r="G18124" s="24"/>
      <c r="H18124" s="24"/>
      <c r="I18124" s="24"/>
      <c r="J18124" s="24"/>
      <c r="K18124" s="24"/>
      <c r="L18124" s="98"/>
    </row>
    <row r="18125" spans="1:12" ht="12.75" hidden="1" customHeight="1" x14ac:dyDescent="0.3">
      <c r="A18125" s="1" t="str">
        <f>+A18010</f>
        <v>NO</v>
      </c>
      <c r="E18125" s="96">
        <v>-2</v>
      </c>
      <c r="F18125" s="307" t="str">
        <f>+$F$125</f>
        <v>Una o más multas o cláusulas penales durante el último año</v>
      </c>
      <c r="G18125" s="310"/>
      <c r="H18125" s="310"/>
      <c r="I18125" s="310"/>
      <c r="J18125" s="310"/>
      <c r="K18125" s="311"/>
      <c r="L18125" s="99" t="str">
        <f>IFERROR(IF(VLOOKUP(C18010,'R. PUNTAJES'!$C$14:$R$213,'R. PUNTAJES'!$Q$10,0)="","",VLOOKUP(C18010,'R. PUNTAJES'!$C$14:$R$213,'R. PUNTAJES'!$Q$10,0)),"")</f>
        <v/>
      </c>
    </row>
    <row r="18126" spans="1:12" hidden="1" x14ac:dyDescent="0.3">
      <c r="A18126" s="1" t="str">
        <f>+A18010</f>
        <v>NO</v>
      </c>
      <c r="E18126" s="112"/>
      <c r="F18126" s="97" t="str">
        <f>+$F$126</f>
        <v>OBRAS INCONCLUSAS</v>
      </c>
      <c r="G18126" s="24"/>
      <c r="H18126" s="24"/>
      <c r="I18126" s="24"/>
      <c r="J18126" s="24"/>
      <c r="K18126" s="24"/>
      <c r="L18126" s="98"/>
    </row>
    <row r="18127" spans="1:12" hidden="1" x14ac:dyDescent="0.3">
      <c r="A18127" s="1" t="str">
        <f>+A18010</f>
        <v>NO</v>
      </c>
      <c r="E18127" s="96">
        <v>-1</v>
      </c>
      <c r="F18127" s="301" t="str">
        <f>+$F$127</f>
        <v>Anotación vigente de obra civil inconclusa</v>
      </c>
      <c r="G18127" s="302"/>
      <c r="H18127" s="302"/>
      <c r="I18127" s="302"/>
      <c r="J18127" s="302"/>
      <c r="K18127" s="303"/>
      <c r="L18127" s="99" t="str">
        <f>IFERROR(IF(VLOOKUP(C18010,'R. PUNTAJES'!$C$14:$R$213,'R. PUNTAJES'!$P$10,0)="","",VLOOKUP(C18010,'R. PUNTAJES'!$C$14:$R$213,'R. PUNTAJES'!$P$10,0)),"")</f>
        <v/>
      </c>
    </row>
    <row r="18128" spans="1:12" ht="7.5" hidden="1" customHeight="1" x14ac:dyDescent="0.3">
      <c r="A18128" s="1" t="str">
        <f>+A18010</f>
        <v>NO</v>
      </c>
      <c r="E18128" s="114"/>
      <c r="F18128" s="45"/>
      <c r="G18128" s="45"/>
      <c r="H18128" s="45"/>
      <c r="I18128" s="45"/>
      <c r="J18128" s="45"/>
      <c r="K18128" s="45"/>
      <c r="L18128" s="48"/>
    </row>
    <row r="18129" spans="1:16" hidden="1" x14ac:dyDescent="0.3">
      <c r="A18129" s="1" t="str">
        <f>+A18010</f>
        <v>NO</v>
      </c>
      <c r="E18129" s="115" t="str">
        <f>+$E$129</f>
        <v>PUNTAJE TOTAL</v>
      </c>
      <c r="F18129" s="116"/>
      <c r="G18129" s="116"/>
      <c r="H18129" s="116"/>
      <c r="I18129" s="116"/>
      <c r="J18129" s="116"/>
      <c r="K18129" s="117"/>
      <c r="L18129" s="118">
        <f>IFERROR(IF(VLOOKUP(C18010,'R. PUNTAJES'!$C$14:$R$213,'R. PUNTAJES'!$H$10,0)="RECHAZO","",SUM(L18109:L18127)),"")</f>
        <v>0</v>
      </c>
    </row>
    <row r="18130" spans="1:16" hidden="1" x14ac:dyDescent="0.3">
      <c r="A18130" s="1" t="str">
        <f>+A18010</f>
        <v>NO</v>
      </c>
      <c r="E18130" s="304" t="str">
        <f>+$E$130</f>
        <v>OBSERVACIONES RESPECTO A PUNTAJES</v>
      </c>
      <c r="F18130" s="305"/>
      <c r="G18130" s="305"/>
      <c r="H18130" s="305"/>
      <c r="I18130" s="305"/>
      <c r="J18130" s="305"/>
      <c r="K18130" s="305"/>
      <c r="L18130" s="305"/>
    </row>
    <row r="18131" spans="1:16" ht="12" hidden="1" customHeight="1" x14ac:dyDescent="0.3">
      <c r="A18131" s="1" t="str">
        <f>+A18010</f>
        <v>NO</v>
      </c>
      <c r="E18131" s="306" t="s">
        <v>124</v>
      </c>
      <c r="F18131" s="305"/>
      <c r="G18131" s="305"/>
      <c r="H18131" s="305"/>
      <c r="I18131" s="305"/>
      <c r="J18131" s="305"/>
      <c r="K18131" s="305"/>
      <c r="L18131" s="305"/>
      <c r="N18131" s="119"/>
      <c r="O18131" s="119"/>
      <c r="P18131" s="120"/>
    </row>
    <row r="18132" spans="1:16" ht="3" hidden="1" customHeight="1" x14ac:dyDescent="0.3">
      <c r="A18132" s="1" t="str">
        <f>+A18011</f>
        <v>NO</v>
      </c>
      <c r="E18132" s="121"/>
      <c r="F18132" s="122"/>
      <c r="G18132" s="122"/>
      <c r="H18132" s="122"/>
      <c r="I18132" s="122"/>
      <c r="J18132" s="122"/>
      <c r="K18132" s="122"/>
      <c r="L18132" s="123"/>
    </row>
    <row r="18133" spans="1:16" hidden="1" x14ac:dyDescent="0.3">
      <c r="A18133" s="1" t="str">
        <f>+IF(OR(C18135=""),"NO",1)</f>
        <v>NO</v>
      </c>
      <c r="E18133" s="346"/>
      <c r="F18133" s="347"/>
      <c r="G18133" s="347"/>
      <c r="H18133" s="347"/>
      <c r="I18133" s="347"/>
      <c r="J18133" s="347"/>
      <c r="K18133" s="347"/>
      <c r="L18133" s="347"/>
    </row>
    <row r="18134" spans="1:16" ht="4.5" hidden="1" customHeight="1" x14ac:dyDescent="0.3">
      <c r="A18134" s="1" t="str">
        <f>+A18135</f>
        <v>NO</v>
      </c>
      <c r="E18134" s="15"/>
      <c r="F18134" s="16"/>
      <c r="G18134" s="16"/>
      <c r="H18134" s="16"/>
      <c r="I18134" s="16"/>
      <c r="J18134" s="16"/>
      <c r="K18134" s="16"/>
      <c r="L18134" s="17"/>
    </row>
    <row r="18135" spans="1:16" ht="15.75" hidden="1" customHeight="1" x14ac:dyDescent="0.3">
      <c r="A18135" s="1" t="str">
        <f>+IF(OR(C18135=""),"NO",1)</f>
        <v>NO</v>
      </c>
      <c r="B18135" s="1">
        <f>1+MAX($B$1:B18134)</f>
        <v>146</v>
      </c>
      <c r="C18135" s="18" t="s">
        <v>124</v>
      </c>
      <c r="E18135" s="19" t="s">
        <v>124</v>
      </c>
      <c r="F18135" s="20"/>
      <c r="G18135" s="20"/>
      <c r="H18135" s="20"/>
      <c r="I18135" s="21"/>
      <c r="J18135" s="20"/>
      <c r="K18135" s="21"/>
      <c r="L18135" s="22"/>
    </row>
    <row r="18136" spans="1:16" hidden="1" x14ac:dyDescent="0.3">
      <c r="A18136" s="1" t="str">
        <f>A18135</f>
        <v>NO</v>
      </c>
      <c r="E18136" s="23" t="str">
        <f>+$E$11</f>
        <v>Integrantes</v>
      </c>
      <c r="F18136" s="24"/>
      <c r="G18136" s="24"/>
      <c r="H18136" s="24"/>
      <c r="I18136" s="24"/>
      <c r="J18136" s="24"/>
      <c r="K18136" s="25" t="str">
        <f>+$K$11</f>
        <v>Nit</v>
      </c>
      <c r="L18136" s="26" t="str">
        <f>+$L$11</f>
        <v>Part.</v>
      </c>
    </row>
    <row r="18137" spans="1:16" hidden="1" x14ac:dyDescent="0.3">
      <c r="A18137" s="1" t="str">
        <f>+A18136</f>
        <v>NO</v>
      </c>
      <c r="C18137" s="1" t="s">
        <v>124</v>
      </c>
      <c r="E18137" s="27" t="s">
        <v>124</v>
      </c>
      <c r="F18137" s="28"/>
      <c r="G18137" s="28"/>
      <c r="H18137" s="28"/>
      <c r="I18137" s="28"/>
      <c r="J18137" s="28"/>
      <c r="K18137" s="29" t="s">
        <v>124</v>
      </c>
      <c r="L18137" s="30" t="s">
        <v>124</v>
      </c>
    </row>
    <row r="18138" spans="1:16" hidden="1" x14ac:dyDescent="0.3">
      <c r="A18138" s="18" t="str">
        <f>+IF(OR(C18138=""),"NO",1)</f>
        <v>NO</v>
      </c>
      <c r="B18138" s="18"/>
      <c r="C18138" s="1" t="s">
        <v>124</v>
      </c>
      <c r="E18138" s="31" t="s">
        <v>124</v>
      </c>
      <c r="F18138" s="32"/>
      <c r="G18138" s="32"/>
      <c r="H18138" s="32"/>
      <c r="I18138" s="32"/>
      <c r="J18138" s="32"/>
      <c r="K18138" s="33" t="s">
        <v>124</v>
      </c>
      <c r="L18138" s="34" t="s">
        <v>124</v>
      </c>
    </row>
    <row r="18139" spans="1:16" hidden="1" x14ac:dyDescent="0.3">
      <c r="A18139" s="18" t="str">
        <f>+IF(OR(C18139=""),"NO",1)</f>
        <v>NO</v>
      </c>
      <c r="B18139" s="18"/>
      <c r="C18139" s="1" t="s">
        <v>124</v>
      </c>
      <c r="E18139" s="31" t="s">
        <v>124</v>
      </c>
      <c r="F18139" s="32"/>
      <c r="G18139" s="32"/>
      <c r="H18139" s="32"/>
      <c r="I18139" s="32"/>
      <c r="J18139" s="32"/>
      <c r="K18139" s="33" t="s">
        <v>124</v>
      </c>
      <c r="L18139" s="34" t="s">
        <v>124</v>
      </c>
    </row>
    <row r="18140" spans="1:16" hidden="1" x14ac:dyDescent="0.3">
      <c r="A18140" s="18" t="str">
        <f>+IF(OR(C18140=""),"NO",1)</f>
        <v>NO</v>
      </c>
      <c r="B18140" s="18"/>
      <c r="C18140" s="1" t="s">
        <v>124</v>
      </c>
      <c r="E18140" s="31" t="s">
        <v>13</v>
      </c>
      <c r="F18140" s="32"/>
      <c r="G18140" s="32"/>
      <c r="H18140" s="32"/>
      <c r="I18140" s="32"/>
      <c r="J18140" s="32"/>
      <c r="K18140" s="33"/>
      <c r="L18140" s="34"/>
    </row>
    <row r="18141" spans="1:16" hidden="1" x14ac:dyDescent="0.3">
      <c r="A18141" s="18" t="str">
        <f>+IF(OR(C18141=""),"NO",1)</f>
        <v>NO</v>
      </c>
      <c r="B18141" s="18"/>
      <c r="C18141" s="1" t="s">
        <v>124</v>
      </c>
      <c r="E18141" s="31" t="s">
        <v>13</v>
      </c>
      <c r="F18141" s="32"/>
      <c r="G18141" s="32"/>
      <c r="H18141" s="32"/>
      <c r="I18141" s="32"/>
      <c r="J18141" s="32"/>
      <c r="K18141" s="33"/>
      <c r="L18141" s="34"/>
    </row>
    <row r="18142" spans="1:16" hidden="1" x14ac:dyDescent="0.3">
      <c r="A18142" s="18" t="str">
        <f>+IF(OR(C18142=""),"NO",1)</f>
        <v>NO</v>
      </c>
      <c r="B18142" s="18"/>
      <c r="C18142" s="1" t="s">
        <v>124</v>
      </c>
      <c r="E18142" s="35" t="s">
        <v>13</v>
      </c>
      <c r="F18142" s="36"/>
      <c r="G18142" s="36"/>
      <c r="H18142" s="36"/>
      <c r="I18142" s="36"/>
      <c r="J18142" s="36"/>
      <c r="K18142" s="37"/>
      <c r="L18142" s="38"/>
    </row>
    <row r="18143" spans="1:16" ht="5.15" hidden="1" customHeight="1" x14ac:dyDescent="0.3">
      <c r="A18143" s="1" t="str">
        <f>+A18135</f>
        <v>NO</v>
      </c>
      <c r="E18143" s="39"/>
      <c r="F18143" s="39"/>
      <c r="G18143" s="39"/>
      <c r="H18143" s="39"/>
      <c r="I18143" s="39"/>
      <c r="J18143" s="39"/>
      <c r="K18143" s="39"/>
      <c r="L18143" s="39"/>
    </row>
    <row r="18144" spans="1:16" ht="15.75" hidden="1" customHeight="1" x14ac:dyDescent="0.3">
      <c r="A18144" s="1" t="str">
        <f>+A18135</f>
        <v>NO</v>
      </c>
      <c r="E18144" s="40" t="str">
        <f>+$E$19</f>
        <v>RESULTADO DE EVALUACIÓN TÉCNICA</v>
      </c>
      <c r="F18144" s="41"/>
      <c r="G18144" s="41"/>
      <c r="H18144" s="41"/>
      <c r="I18144" s="41"/>
      <c r="J18144" s="41"/>
      <c r="K18144" s="41"/>
      <c r="L18144" s="42"/>
    </row>
    <row r="18145" spans="1:12" hidden="1" x14ac:dyDescent="0.3">
      <c r="A18145" s="1" t="str">
        <f>+A18135</f>
        <v>NO</v>
      </c>
      <c r="E18145" s="43"/>
      <c r="F18145" s="44" t="str">
        <f>+$F$20</f>
        <v>Experiencia</v>
      </c>
      <c r="G18145" s="45"/>
      <c r="H18145" s="45"/>
      <c r="I18145" s="45"/>
      <c r="J18145" s="45"/>
      <c r="K18145" s="46"/>
      <c r="L18145" s="47" t="s">
        <v>124</v>
      </c>
    </row>
    <row r="18146" spans="1:12" hidden="1" x14ac:dyDescent="0.3">
      <c r="A18146" s="1" t="str">
        <f>+A18135</f>
        <v>NO</v>
      </c>
      <c r="E18146" s="348" t="str">
        <f>+$E$21</f>
        <v>OBSERVACIONES RESPECTO A LA EVALUACIÓN DE EXPERIENCIA</v>
      </c>
      <c r="F18146" s="308"/>
      <c r="G18146" s="308"/>
      <c r="H18146" s="308"/>
      <c r="I18146" s="308"/>
      <c r="J18146" s="308"/>
      <c r="K18146" s="308"/>
      <c r="L18146" s="349"/>
    </row>
    <row r="18147" spans="1:12" hidden="1" x14ac:dyDescent="0.3">
      <c r="A18147" s="1" t="str">
        <f>+A18135</f>
        <v>NO</v>
      </c>
      <c r="E18147" s="350" t="s">
        <v>124</v>
      </c>
      <c r="F18147" s="351"/>
      <c r="G18147" s="351"/>
      <c r="H18147" s="351"/>
      <c r="I18147" s="351"/>
      <c r="J18147" s="351"/>
      <c r="K18147" s="351"/>
      <c r="L18147" s="352"/>
    </row>
    <row r="18148" spans="1:12" ht="5.15" hidden="1" customHeight="1" x14ac:dyDescent="0.3">
      <c r="A18148" s="1" t="str">
        <f>+A18135</f>
        <v>NO</v>
      </c>
      <c r="E18148" s="39"/>
      <c r="F18148" s="39"/>
      <c r="G18148" s="39"/>
      <c r="H18148" s="39"/>
      <c r="I18148" s="39"/>
      <c r="J18148" s="39"/>
      <c r="K18148" s="39"/>
      <c r="L18148" s="39"/>
    </row>
    <row r="18149" spans="1:12" ht="12.75" hidden="1" customHeight="1" x14ac:dyDescent="0.3">
      <c r="A18149" s="1" t="str">
        <f>+A18135</f>
        <v>NO</v>
      </c>
      <c r="E18149" s="40" t="str">
        <f>+$E$24</f>
        <v>EXPERIENCIA HABILITANTE: CONTRATOS PRESENTADOS</v>
      </c>
      <c r="F18149" s="41"/>
      <c r="G18149" s="41"/>
      <c r="H18149" s="41"/>
      <c r="I18149" s="41"/>
      <c r="J18149" s="41"/>
      <c r="K18149" s="41"/>
      <c r="L18149" s="42"/>
    </row>
    <row r="18150" spans="1:12" ht="8.5" hidden="1" customHeight="1" x14ac:dyDescent="0.3">
      <c r="A18150" s="1" t="str">
        <f>+A18135</f>
        <v>NO</v>
      </c>
      <c r="E18150" s="49"/>
      <c r="F18150" s="50"/>
      <c r="G18150" s="51"/>
      <c r="H18150" s="51"/>
      <c r="I18150" s="51"/>
      <c r="J18150" s="51"/>
      <c r="K18150" s="51"/>
      <c r="L18150" s="52"/>
    </row>
    <row r="18151" spans="1:12" hidden="1" x14ac:dyDescent="0.3">
      <c r="A18151" s="18" t="str">
        <f>+IF(OR(C18151=""),"NO",1)</f>
        <v>NO</v>
      </c>
      <c r="B18151" s="18"/>
      <c r="C18151" s="1" t="s">
        <v>124</v>
      </c>
      <c r="E18151" s="329">
        <v>1</v>
      </c>
      <c r="F18151" s="53" t="str">
        <f>+$F$26</f>
        <v>OBJETO</v>
      </c>
      <c r="G18151" s="332" t="s">
        <v>124</v>
      </c>
      <c r="H18151" s="333"/>
      <c r="I18151" s="333"/>
      <c r="J18151" s="333"/>
      <c r="K18151" s="333"/>
      <c r="L18151" s="334"/>
    </row>
    <row r="18152" spans="1:12" hidden="1" x14ac:dyDescent="0.3">
      <c r="A18152" s="18" t="str">
        <f>+IF(OR(C18151=""),"NO",1)</f>
        <v>NO</v>
      </c>
      <c r="B18152" s="18"/>
      <c r="E18152" s="330"/>
      <c r="F18152" s="54" t="str">
        <f>+$F$27</f>
        <v>CONTRATANTE</v>
      </c>
      <c r="G18152" s="335" t="s">
        <v>124</v>
      </c>
      <c r="H18152" s="310"/>
      <c r="I18152" s="310"/>
      <c r="J18152" s="310"/>
      <c r="K18152" s="310"/>
      <c r="L18152" s="336"/>
    </row>
    <row r="18153" spans="1:12" hidden="1" x14ac:dyDescent="0.3">
      <c r="A18153" s="18" t="str">
        <f>+IF(OR(C18151=""),"NO",1)</f>
        <v>NO</v>
      </c>
      <c r="B18153" s="18"/>
      <c r="E18153" s="330"/>
      <c r="F18153" s="54" t="str">
        <f>+$F$28</f>
        <v>APORTANTE</v>
      </c>
      <c r="G18153" s="337" t="s">
        <v>124</v>
      </c>
      <c r="H18153" s="338"/>
      <c r="I18153" s="338"/>
      <c r="J18153" s="338"/>
      <c r="K18153" s="338"/>
      <c r="L18153" s="339"/>
    </row>
    <row r="18154" spans="1:12" hidden="1" x14ac:dyDescent="0.3">
      <c r="A18154" s="18" t="str">
        <f>+IF(OR(C18151=""),"NO",1)</f>
        <v>NO</v>
      </c>
      <c r="B18154" s="18"/>
      <c r="E18154" s="330"/>
      <c r="F18154" s="54" t="str">
        <f>+$F$29</f>
        <v>VALOR /SMMLV)</v>
      </c>
      <c r="G18154" s="55" t="s">
        <v>124</v>
      </c>
      <c r="H18154" s="56" t="str">
        <f>+$H$29</f>
        <v>% PART..</v>
      </c>
      <c r="I18154" s="57" t="s">
        <v>124</v>
      </c>
      <c r="J18154" s="58" t="str">
        <f>+$J$29</f>
        <v>VALOR ACREDITADO</v>
      </c>
      <c r="K18154" s="59"/>
      <c r="L18154" s="47" t="s">
        <v>124</v>
      </c>
    </row>
    <row r="18155" spans="1:12" hidden="1" x14ac:dyDescent="0.3">
      <c r="A18155" s="18" t="str">
        <f>+IF(OR(C18151=""),"NO",1)</f>
        <v>NO</v>
      </c>
      <c r="B18155" s="18"/>
      <c r="E18155" s="330"/>
      <c r="F18155" s="60" t="str">
        <f>+$F$30</f>
        <v>EXPERIENCIA APORTADA</v>
      </c>
      <c r="G18155" s="340" t="s">
        <v>124</v>
      </c>
      <c r="H18155" s="341"/>
      <c r="I18155" s="341"/>
      <c r="J18155" s="341"/>
      <c r="K18155" s="341"/>
      <c r="L18155" s="342"/>
    </row>
    <row r="18156" spans="1:12" hidden="1" x14ac:dyDescent="0.3">
      <c r="A18156" s="18" t="str">
        <f>+IF(OR(C18151=""),"NO",1)</f>
        <v>NO</v>
      </c>
      <c r="B18156" s="18"/>
      <c r="E18156" s="331"/>
      <c r="F18156" s="62" t="str">
        <f>+$F$31</f>
        <v>OBSERVACIÓN</v>
      </c>
      <c r="G18156" s="343" t="s">
        <v>124</v>
      </c>
      <c r="H18156" s="344"/>
      <c r="I18156" s="344"/>
      <c r="J18156" s="344"/>
      <c r="K18156" s="344"/>
      <c r="L18156" s="345"/>
    </row>
    <row r="18157" spans="1:12" ht="8.5" hidden="1" customHeight="1" x14ac:dyDescent="0.3">
      <c r="A18157" s="18" t="str">
        <f>+IF(OR(C18151=""),"NO",1)</f>
        <v>NO</v>
      </c>
      <c r="B18157" s="18"/>
      <c r="E18157" s="49"/>
      <c r="F18157" s="50"/>
      <c r="G18157" s="51"/>
      <c r="H18157" s="51"/>
      <c r="I18157" s="51"/>
      <c r="J18157" s="51"/>
      <c r="K18157" s="51"/>
      <c r="L18157" s="52"/>
    </row>
    <row r="18158" spans="1:12" hidden="1" x14ac:dyDescent="0.3">
      <c r="A18158" s="18" t="str">
        <f t="shared" ref="A18158" si="6090">+IF(OR(C18158=""),"NO",1)</f>
        <v>NO</v>
      </c>
      <c r="B18158" s="18"/>
      <c r="C18158" s="1" t="s">
        <v>124</v>
      </c>
      <c r="E18158" s="329">
        <v>2</v>
      </c>
      <c r="F18158" s="53" t="str">
        <f>+$F$26</f>
        <v>OBJETO</v>
      </c>
      <c r="G18158" s="332" t="s">
        <v>124</v>
      </c>
      <c r="H18158" s="333"/>
      <c r="I18158" s="333"/>
      <c r="J18158" s="333"/>
      <c r="K18158" s="333"/>
      <c r="L18158" s="334"/>
    </row>
    <row r="18159" spans="1:12" hidden="1" x14ac:dyDescent="0.3">
      <c r="A18159" s="18" t="str">
        <f t="shared" ref="A18159" si="6091">+IF(OR(C18158=""),"NO",1)</f>
        <v>NO</v>
      </c>
      <c r="B18159" s="18"/>
      <c r="E18159" s="330"/>
      <c r="F18159" s="54" t="str">
        <f>+$F$27</f>
        <v>CONTRATANTE</v>
      </c>
      <c r="G18159" s="335" t="s">
        <v>124</v>
      </c>
      <c r="H18159" s="310"/>
      <c r="I18159" s="310"/>
      <c r="J18159" s="310"/>
      <c r="K18159" s="310"/>
      <c r="L18159" s="336"/>
    </row>
    <row r="18160" spans="1:12" hidden="1" x14ac:dyDescent="0.3">
      <c r="A18160" s="18" t="str">
        <f t="shared" ref="A18160" si="6092">+IF(OR(C18158=""),"NO",1)</f>
        <v>NO</v>
      </c>
      <c r="B18160" s="18"/>
      <c r="E18160" s="330"/>
      <c r="F18160" s="54" t="str">
        <f>+$F$28</f>
        <v>APORTANTE</v>
      </c>
      <c r="G18160" s="337" t="s">
        <v>124</v>
      </c>
      <c r="H18160" s="338"/>
      <c r="I18160" s="338"/>
      <c r="J18160" s="338"/>
      <c r="K18160" s="338"/>
      <c r="L18160" s="339"/>
    </row>
    <row r="18161" spans="1:12" hidden="1" x14ac:dyDescent="0.3">
      <c r="A18161" s="18" t="str">
        <f t="shared" ref="A18161" si="6093">+IF(OR(C18158=""),"NO",1)</f>
        <v>NO</v>
      </c>
      <c r="B18161" s="18"/>
      <c r="E18161" s="330"/>
      <c r="F18161" s="54" t="str">
        <f>+$F$29</f>
        <v>VALOR /SMMLV)</v>
      </c>
      <c r="G18161" s="55" t="s">
        <v>124</v>
      </c>
      <c r="H18161" s="56" t="str">
        <f>+$H$29</f>
        <v>% PART..</v>
      </c>
      <c r="I18161" s="57" t="s">
        <v>124</v>
      </c>
      <c r="J18161" s="58" t="str">
        <f>+$J$29</f>
        <v>VALOR ACREDITADO</v>
      </c>
      <c r="K18161" s="59"/>
      <c r="L18161" s="47" t="s">
        <v>124</v>
      </c>
    </row>
    <row r="18162" spans="1:12" hidden="1" x14ac:dyDescent="0.3">
      <c r="A18162" s="18" t="str">
        <f t="shared" ref="A18162" si="6094">+IF(OR(C18158=""),"NO",1)</f>
        <v>NO</v>
      </c>
      <c r="B18162" s="18"/>
      <c r="E18162" s="330"/>
      <c r="F18162" s="60" t="str">
        <f>+$F$30</f>
        <v>EXPERIENCIA APORTADA</v>
      </c>
      <c r="G18162" s="340" t="s">
        <v>124</v>
      </c>
      <c r="H18162" s="341"/>
      <c r="I18162" s="341"/>
      <c r="J18162" s="341"/>
      <c r="K18162" s="341"/>
      <c r="L18162" s="342"/>
    </row>
    <row r="18163" spans="1:12" hidden="1" x14ac:dyDescent="0.3">
      <c r="A18163" s="18" t="str">
        <f t="shared" ref="A18163" si="6095">+IF(OR(C18158=""),"NO",1)</f>
        <v>NO</v>
      </c>
      <c r="B18163" s="18"/>
      <c r="E18163" s="331"/>
      <c r="F18163" s="62" t="str">
        <f>+$F$31</f>
        <v>OBSERVACIÓN</v>
      </c>
      <c r="G18163" s="343" t="s">
        <v>124</v>
      </c>
      <c r="H18163" s="344"/>
      <c r="I18163" s="344"/>
      <c r="J18163" s="344"/>
      <c r="K18163" s="344"/>
      <c r="L18163" s="345"/>
    </row>
    <row r="18164" spans="1:12" ht="8.5" hidden="1" customHeight="1" x14ac:dyDescent="0.3">
      <c r="A18164" s="18" t="str">
        <f t="shared" ref="A18164" si="6096">+IF(OR(C18158=""),"NO",1)</f>
        <v>NO</v>
      </c>
      <c r="B18164" s="18"/>
      <c r="E18164" s="49"/>
      <c r="F18164" s="50"/>
      <c r="G18164" s="51"/>
      <c r="H18164" s="51"/>
      <c r="I18164" s="51"/>
      <c r="J18164" s="51"/>
      <c r="K18164" s="51"/>
      <c r="L18164" s="52"/>
    </row>
    <row r="18165" spans="1:12" hidden="1" x14ac:dyDescent="0.3">
      <c r="A18165" s="18" t="str">
        <f t="shared" ref="A18165" si="6097">+IF(OR(C18165=""),"NO",1)</f>
        <v>NO</v>
      </c>
      <c r="B18165" s="18"/>
      <c r="C18165" s="1" t="s">
        <v>124</v>
      </c>
      <c r="E18165" s="329">
        <v>3</v>
      </c>
      <c r="F18165" s="53" t="str">
        <f>+$F$26</f>
        <v>OBJETO</v>
      </c>
      <c r="G18165" s="332" t="s">
        <v>124</v>
      </c>
      <c r="H18165" s="333"/>
      <c r="I18165" s="333"/>
      <c r="J18165" s="333"/>
      <c r="K18165" s="333"/>
      <c r="L18165" s="334"/>
    </row>
    <row r="18166" spans="1:12" hidden="1" x14ac:dyDescent="0.3">
      <c r="A18166" s="18" t="str">
        <f t="shared" ref="A18166" si="6098">+IF(OR(C18165=""),"NO",1)</f>
        <v>NO</v>
      </c>
      <c r="B18166" s="18"/>
      <c r="E18166" s="330"/>
      <c r="F18166" s="54" t="str">
        <f>+$F$27</f>
        <v>CONTRATANTE</v>
      </c>
      <c r="G18166" s="335" t="s">
        <v>124</v>
      </c>
      <c r="H18166" s="310"/>
      <c r="I18166" s="310"/>
      <c r="J18166" s="310"/>
      <c r="K18166" s="310"/>
      <c r="L18166" s="336"/>
    </row>
    <row r="18167" spans="1:12" hidden="1" x14ac:dyDescent="0.3">
      <c r="A18167" s="18" t="str">
        <f t="shared" ref="A18167" si="6099">+IF(OR(C18165=""),"NO",1)</f>
        <v>NO</v>
      </c>
      <c r="B18167" s="18"/>
      <c r="E18167" s="330"/>
      <c r="F18167" s="54" t="str">
        <f>+$F$28</f>
        <v>APORTANTE</v>
      </c>
      <c r="G18167" s="337" t="s">
        <v>124</v>
      </c>
      <c r="H18167" s="338"/>
      <c r="I18167" s="338"/>
      <c r="J18167" s="338"/>
      <c r="K18167" s="338"/>
      <c r="L18167" s="339"/>
    </row>
    <row r="18168" spans="1:12" hidden="1" x14ac:dyDescent="0.3">
      <c r="A18168" s="18" t="str">
        <f t="shared" ref="A18168" si="6100">+IF(OR(C18165=""),"NO",1)</f>
        <v>NO</v>
      </c>
      <c r="B18168" s="18"/>
      <c r="E18168" s="330"/>
      <c r="F18168" s="54" t="str">
        <f>+$F$29</f>
        <v>VALOR /SMMLV)</v>
      </c>
      <c r="G18168" s="55" t="s">
        <v>124</v>
      </c>
      <c r="H18168" s="56" t="str">
        <f>+$H$29</f>
        <v>% PART..</v>
      </c>
      <c r="I18168" s="57" t="s">
        <v>124</v>
      </c>
      <c r="J18168" s="58" t="str">
        <f>+$J$29</f>
        <v>VALOR ACREDITADO</v>
      </c>
      <c r="K18168" s="59"/>
      <c r="L18168" s="47" t="s">
        <v>124</v>
      </c>
    </row>
    <row r="18169" spans="1:12" hidden="1" x14ac:dyDescent="0.3">
      <c r="A18169" s="18" t="str">
        <f t="shared" ref="A18169" si="6101">+IF(OR(C18165=""),"NO",1)</f>
        <v>NO</v>
      </c>
      <c r="B18169" s="18"/>
      <c r="E18169" s="330"/>
      <c r="F18169" s="60" t="str">
        <f>+$F$30</f>
        <v>EXPERIENCIA APORTADA</v>
      </c>
      <c r="G18169" s="340" t="s">
        <v>124</v>
      </c>
      <c r="H18169" s="341"/>
      <c r="I18169" s="341"/>
      <c r="J18169" s="341"/>
      <c r="K18169" s="341"/>
      <c r="L18169" s="342"/>
    </row>
    <row r="18170" spans="1:12" hidden="1" x14ac:dyDescent="0.3">
      <c r="A18170" s="18" t="str">
        <f t="shared" ref="A18170" si="6102">+IF(OR(C18165=""),"NO",1)</f>
        <v>NO</v>
      </c>
      <c r="B18170" s="18"/>
      <c r="E18170" s="331"/>
      <c r="F18170" s="62" t="str">
        <f>+$F$31</f>
        <v>OBSERVACIÓN</v>
      </c>
      <c r="G18170" s="343" t="s">
        <v>124</v>
      </c>
      <c r="H18170" s="344"/>
      <c r="I18170" s="344"/>
      <c r="J18170" s="344"/>
      <c r="K18170" s="344"/>
      <c r="L18170" s="345"/>
    </row>
    <row r="18171" spans="1:12" ht="8.5" hidden="1" customHeight="1" x14ac:dyDescent="0.3">
      <c r="A18171" s="18" t="str">
        <f t="shared" ref="A18171" si="6103">+IF(OR(C18165=""),"NO",1)</f>
        <v>NO</v>
      </c>
      <c r="B18171" s="18"/>
      <c r="E18171" s="49"/>
      <c r="F18171" s="50"/>
      <c r="G18171" s="51"/>
      <c r="H18171" s="51"/>
      <c r="I18171" s="51"/>
      <c r="J18171" s="51"/>
      <c r="K18171" s="51"/>
      <c r="L18171" s="52"/>
    </row>
    <row r="18172" spans="1:12" hidden="1" x14ac:dyDescent="0.3">
      <c r="A18172" s="18" t="str">
        <f t="shared" ref="A18172" si="6104">+IF(OR(C18172=""),"NO",1)</f>
        <v>NO</v>
      </c>
      <c r="B18172" s="18"/>
      <c r="C18172" s="1" t="s">
        <v>124</v>
      </c>
      <c r="E18172" s="329">
        <v>4</v>
      </c>
      <c r="F18172" s="53" t="str">
        <f>+$F$26</f>
        <v>OBJETO</v>
      </c>
      <c r="G18172" s="332" t="s">
        <v>124</v>
      </c>
      <c r="H18172" s="333"/>
      <c r="I18172" s="333"/>
      <c r="J18172" s="333"/>
      <c r="K18172" s="333"/>
      <c r="L18172" s="334"/>
    </row>
    <row r="18173" spans="1:12" hidden="1" x14ac:dyDescent="0.3">
      <c r="A18173" s="18" t="str">
        <f t="shared" ref="A18173" si="6105">+IF(OR(C18172=""),"NO",1)</f>
        <v>NO</v>
      </c>
      <c r="B18173" s="18"/>
      <c r="E18173" s="330"/>
      <c r="F18173" s="54" t="str">
        <f>+$F$27</f>
        <v>CONTRATANTE</v>
      </c>
      <c r="G18173" s="335" t="s">
        <v>124</v>
      </c>
      <c r="H18173" s="310"/>
      <c r="I18173" s="310"/>
      <c r="J18173" s="310"/>
      <c r="K18173" s="310"/>
      <c r="L18173" s="336"/>
    </row>
    <row r="18174" spans="1:12" hidden="1" x14ac:dyDescent="0.3">
      <c r="A18174" s="18" t="str">
        <f t="shared" ref="A18174" si="6106">+IF(OR(C18172=""),"NO",1)</f>
        <v>NO</v>
      </c>
      <c r="B18174" s="18"/>
      <c r="E18174" s="330"/>
      <c r="F18174" s="54" t="str">
        <f>+$F$28</f>
        <v>APORTANTE</v>
      </c>
      <c r="G18174" s="337" t="s">
        <v>124</v>
      </c>
      <c r="H18174" s="338"/>
      <c r="I18174" s="338"/>
      <c r="J18174" s="338"/>
      <c r="K18174" s="338"/>
      <c r="L18174" s="339"/>
    </row>
    <row r="18175" spans="1:12" hidden="1" x14ac:dyDescent="0.3">
      <c r="A18175" s="18" t="str">
        <f t="shared" ref="A18175" si="6107">+IF(OR(C18172=""),"NO",1)</f>
        <v>NO</v>
      </c>
      <c r="B18175" s="18"/>
      <c r="E18175" s="330"/>
      <c r="F18175" s="54" t="str">
        <f>+$F$29</f>
        <v>VALOR /SMMLV)</v>
      </c>
      <c r="G18175" s="55" t="s">
        <v>124</v>
      </c>
      <c r="H18175" s="56" t="str">
        <f>+$H$29</f>
        <v>% PART..</v>
      </c>
      <c r="I18175" s="57" t="s">
        <v>124</v>
      </c>
      <c r="J18175" s="58" t="str">
        <f>+$J$29</f>
        <v>VALOR ACREDITADO</v>
      </c>
      <c r="K18175" s="59"/>
      <c r="L18175" s="47" t="s">
        <v>124</v>
      </c>
    </row>
    <row r="18176" spans="1:12" hidden="1" x14ac:dyDescent="0.3">
      <c r="A18176" s="18" t="str">
        <f t="shared" ref="A18176" si="6108">+IF(OR(C18172=""),"NO",1)</f>
        <v>NO</v>
      </c>
      <c r="B18176" s="18"/>
      <c r="E18176" s="330"/>
      <c r="F18176" s="60" t="str">
        <f>+$F$30</f>
        <v>EXPERIENCIA APORTADA</v>
      </c>
      <c r="G18176" s="340" t="s">
        <v>124</v>
      </c>
      <c r="H18176" s="341"/>
      <c r="I18176" s="341"/>
      <c r="J18176" s="341"/>
      <c r="K18176" s="341"/>
      <c r="L18176" s="342"/>
    </row>
    <row r="18177" spans="1:12" hidden="1" x14ac:dyDescent="0.3">
      <c r="A18177" s="18" t="str">
        <f t="shared" ref="A18177" si="6109">+IF(OR(C18172=""),"NO",1)</f>
        <v>NO</v>
      </c>
      <c r="B18177" s="18"/>
      <c r="E18177" s="331"/>
      <c r="F18177" s="62" t="str">
        <f>+$F$31</f>
        <v>OBSERVACIÓN</v>
      </c>
      <c r="G18177" s="343" t="s">
        <v>124</v>
      </c>
      <c r="H18177" s="344"/>
      <c r="I18177" s="344"/>
      <c r="J18177" s="344"/>
      <c r="K18177" s="344"/>
      <c r="L18177" s="345"/>
    </row>
    <row r="18178" spans="1:12" ht="8.5" hidden="1" customHeight="1" x14ac:dyDescent="0.3">
      <c r="A18178" s="18" t="str">
        <f t="shared" ref="A18178" si="6110">+IF(OR(C18172=""),"NO",1)</f>
        <v>NO</v>
      </c>
      <c r="B18178" s="18"/>
      <c r="E18178" s="49"/>
      <c r="F18178" s="50"/>
      <c r="G18178" s="51"/>
      <c r="H18178" s="51"/>
      <c r="I18178" s="51"/>
      <c r="J18178" s="51"/>
      <c r="K18178" s="51"/>
      <c r="L18178" s="52"/>
    </row>
    <row r="18179" spans="1:12" hidden="1" x14ac:dyDescent="0.3">
      <c r="A18179" s="18" t="str">
        <f t="shared" ref="A18179" si="6111">+IF(OR(C18179=""),"NO",1)</f>
        <v>NO</v>
      </c>
      <c r="B18179" s="18"/>
      <c r="C18179" s="1" t="s">
        <v>124</v>
      </c>
      <c r="E18179" s="329">
        <v>5</v>
      </c>
      <c r="F18179" s="53" t="str">
        <f>+$F$26</f>
        <v>OBJETO</v>
      </c>
      <c r="G18179" s="332" t="s">
        <v>124</v>
      </c>
      <c r="H18179" s="333"/>
      <c r="I18179" s="333"/>
      <c r="J18179" s="333"/>
      <c r="K18179" s="333"/>
      <c r="L18179" s="334"/>
    </row>
    <row r="18180" spans="1:12" hidden="1" x14ac:dyDescent="0.3">
      <c r="A18180" s="18" t="str">
        <f t="shared" ref="A18180" si="6112">+IF(OR(C18179=""),"NO",1)</f>
        <v>NO</v>
      </c>
      <c r="B18180" s="18"/>
      <c r="E18180" s="330"/>
      <c r="F18180" s="54" t="str">
        <f>+$F$27</f>
        <v>CONTRATANTE</v>
      </c>
      <c r="G18180" s="335" t="s">
        <v>124</v>
      </c>
      <c r="H18180" s="310"/>
      <c r="I18180" s="310"/>
      <c r="J18180" s="310"/>
      <c r="K18180" s="310"/>
      <c r="L18180" s="336"/>
    </row>
    <row r="18181" spans="1:12" hidden="1" x14ac:dyDescent="0.3">
      <c r="A18181" s="18" t="str">
        <f t="shared" ref="A18181" si="6113">+IF(OR(C18179=""),"NO",1)</f>
        <v>NO</v>
      </c>
      <c r="B18181" s="18"/>
      <c r="E18181" s="330"/>
      <c r="F18181" s="54" t="str">
        <f>+$F$28</f>
        <v>APORTANTE</v>
      </c>
      <c r="G18181" s="337" t="s">
        <v>124</v>
      </c>
      <c r="H18181" s="338"/>
      <c r="I18181" s="338"/>
      <c r="J18181" s="338"/>
      <c r="K18181" s="338"/>
      <c r="L18181" s="339"/>
    </row>
    <row r="18182" spans="1:12" hidden="1" x14ac:dyDescent="0.3">
      <c r="A18182" s="18" t="str">
        <f t="shared" ref="A18182" si="6114">+IF(OR(C18179=""),"NO",1)</f>
        <v>NO</v>
      </c>
      <c r="B18182" s="18"/>
      <c r="E18182" s="330"/>
      <c r="F18182" s="54" t="str">
        <f>+$F$29</f>
        <v>VALOR /SMMLV)</v>
      </c>
      <c r="G18182" s="55" t="s">
        <v>124</v>
      </c>
      <c r="H18182" s="56" t="str">
        <f>+$H$29</f>
        <v>% PART..</v>
      </c>
      <c r="I18182" s="57" t="s">
        <v>124</v>
      </c>
      <c r="J18182" s="58" t="str">
        <f>+$J$29</f>
        <v>VALOR ACREDITADO</v>
      </c>
      <c r="K18182" s="59"/>
      <c r="L18182" s="47" t="s">
        <v>124</v>
      </c>
    </row>
    <row r="18183" spans="1:12" hidden="1" x14ac:dyDescent="0.3">
      <c r="A18183" s="18" t="str">
        <f t="shared" ref="A18183" si="6115">+IF(OR(C18179=""),"NO",1)</f>
        <v>NO</v>
      </c>
      <c r="B18183" s="18"/>
      <c r="E18183" s="330"/>
      <c r="F18183" s="60" t="str">
        <f>+$F$30</f>
        <v>EXPERIENCIA APORTADA</v>
      </c>
      <c r="G18183" s="340" t="s">
        <v>124</v>
      </c>
      <c r="H18183" s="341"/>
      <c r="I18183" s="341"/>
      <c r="J18183" s="341"/>
      <c r="K18183" s="341"/>
      <c r="L18183" s="342"/>
    </row>
    <row r="18184" spans="1:12" hidden="1" x14ac:dyDescent="0.3">
      <c r="A18184" s="18" t="str">
        <f t="shared" ref="A18184" si="6116">+IF(OR(C18179=""),"NO",1)</f>
        <v>NO</v>
      </c>
      <c r="B18184" s="18"/>
      <c r="E18184" s="331"/>
      <c r="F18184" s="62" t="str">
        <f>+$F$31</f>
        <v>OBSERVACIÓN</v>
      </c>
      <c r="G18184" s="343" t="s">
        <v>124</v>
      </c>
      <c r="H18184" s="344"/>
      <c r="I18184" s="344"/>
      <c r="J18184" s="344"/>
      <c r="K18184" s="344"/>
      <c r="L18184" s="345"/>
    </row>
    <row r="18185" spans="1:12" ht="8.5" hidden="1" customHeight="1" x14ac:dyDescent="0.3">
      <c r="A18185" s="18" t="str">
        <f t="shared" ref="A18185" si="6117">+IF(OR(C18179=""),"NO",1)</f>
        <v>NO</v>
      </c>
      <c r="B18185" s="18"/>
      <c r="E18185" s="49"/>
      <c r="F18185" s="50"/>
      <c r="G18185" s="51"/>
      <c r="H18185" s="51"/>
      <c r="I18185" s="51"/>
      <c r="J18185" s="51"/>
      <c r="K18185" s="51"/>
      <c r="L18185" s="52"/>
    </row>
    <row r="18186" spans="1:12" hidden="1" x14ac:dyDescent="0.3">
      <c r="A18186" s="18" t="str">
        <f t="shared" ref="A18186" si="6118">+IF(OR(C18186=""),"NO",1)</f>
        <v>NO</v>
      </c>
      <c r="B18186" s="18"/>
      <c r="C18186" s="1" t="s">
        <v>124</v>
      </c>
      <c r="E18186" s="329">
        <v>6</v>
      </c>
      <c r="F18186" s="53" t="str">
        <f>+$F$26</f>
        <v>OBJETO</v>
      </c>
      <c r="G18186" s="332" t="s">
        <v>124</v>
      </c>
      <c r="H18186" s="333"/>
      <c r="I18186" s="333"/>
      <c r="J18186" s="333"/>
      <c r="K18186" s="333"/>
      <c r="L18186" s="334"/>
    </row>
    <row r="18187" spans="1:12" hidden="1" x14ac:dyDescent="0.3">
      <c r="A18187" s="18" t="str">
        <f t="shared" ref="A18187" si="6119">+IF(OR(C18186=""),"NO",1)</f>
        <v>NO</v>
      </c>
      <c r="B18187" s="18"/>
      <c r="E18187" s="330"/>
      <c r="F18187" s="54" t="str">
        <f>+$F$27</f>
        <v>CONTRATANTE</v>
      </c>
      <c r="G18187" s="335" t="s">
        <v>124</v>
      </c>
      <c r="H18187" s="310"/>
      <c r="I18187" s="310"/>
      <c r="J18187" s="310"/>
      <c r="K18187" s="310"/>
      <c r="L18187" s="336"/>
    </row>
    <row r="18188" spans="1:12" hidden="1" x14ac:dyDescent="0.3">
      <c r="A18188" s="18" t="str">
        <f t="shared" ref="A18188" si="6120">+IF(OR(C18186=""),"NO",1)</f>
        <v>NO</v>
      </c>
      <c r="B18188" s="18"/>
      <c r="E18188" s="330"/>
      <c r="F18188" s="54" t="str">
        <f>+$F$28</f>
        <v>APORTANTE</v>
      </c>
      <c r="G18188" s="337" t="s">
        <v>124</v>
      </c>
      <c r="H18188" s="338"/>
      <c r="I18188" s="338"/>
      <c r="J18188" s="338"/>
      <c r="K18188" s="338"/>
      <c r="L18188" s="339"/>
    </row>
    <row r="18189" spans="1:12" hidden="1" x14ac:dyDescent="0.3">
      <c r="A18189" s="18" t="str">
        <f t="shared" ref="A18189" si="6121">+IF(OR(C18186=""),"NO",1)</f>
        <v>NO</v>
      </c>
      <c r="B18189" s="18"/>
      <c r="E18189" s="330"/>
      <c r="F18189" s="54" t="str">
        <f>+$F$29</f>
        <v>VALOR /SMMLV)</v>
      </c>
      <c r="G18189" s="55" t="s">
        <v>124</v>
      </c>
      <c r="H18189" s="56" t="str">
        <f>+$H$29</f>
        <v>% PART..</v>
      </c>
      <c r="I18189" s="57" t="s">
        <v>124</v>
      </c>
      <c r="J18189" s="58" t="str">
        <f>+$J$29</f>
        <v>VALOR ACREDITADO</v>
      </c>
      <c r="K18189" s="59"/>
      <c r="L18189" s="47" t="s">
        <v>124</v>
      </c>
    </row>
    <row r="18190" spans="1:12" hidden="1" x14ac:dyDescent="0.3">
      <c r="A18190" s="18" t="str">
        <f t="shared" ref="A18190" si="6122">+IF(OR(C18186=""),"NO",1)</f>
        <v>NO</v>
      </c>
      <c r="B18190" s="18"/>
      <c r="E18190" s="330"/>
      <c r="F18190" s="60" t="str">
        <f>+$F$30</f>
        <v>EXPERIENCIA APORTADA</v>
      </c>
      <c r="G18190" s="340" t="s">
        <v>124</v>
      </c>
      <c r="H18190" s="341"/>
      <c r="I18190" s="341"/>
      <c r="J18190" s="341"/>
      <c r="K18190" s="341"/>
      <c r="L18190" s="342"/>
    </row>
    <row r="18191" spans="1:12" hidden="1" x14ac:dyDescent="0.3">
      <c r="A18191" s="18" t="str">
        <f t="shared" ref="A18191" si="6123">+IF(OR(C18186=""),"NO",1)</f>
        <v>NO</v>
      </c>
      <c r="B18191" s="18"/>
      <c r="E18191" s="331"/>
      <c r="F18191" s="62" t="str">
        <f>+$F$31</f>
        <v>OBSERVACIÓN</v>
      </c>
      <c r="G18191" s="343" t="s">
        <v>124</v>
      </c>
      <c r="H18191" s="344"/>
      <c r="I18191" s="344"/>
      <c r="J18191" s="344"/>
      <c r="K18191" s="344"/>
      <c r="L18191" s="345"/>
    </row>
    <row r="18192" spans="1:12" ht="8.5" hidden="1" customHeight="1" x14ac:dyDescent="0.3">
      <c r="A18192" s="18" t="str">
        <f t="shared" ref="A18192" si="6124">+IF(OR(C18186=""),"NO",1)</f>
        <v>NO</v>
      </c>
      <c r="B18192" s="18"/>
      <c r="E18192" s="49"/>
      <c r="F18192" s="50"/>
      <c r="G18192" s="51"/>
      <c r="H18192" s="51"/>
      <c r="I18192" s="51"/>
      <c r="J18192" s="51"/>
      <c r="K18192" s="51"/>
      <c r="L18192" s="52"/>
    </row>
    <row r="18193" spans="1:12" hidden="1" x14ac:dyDescent="0.3">
      <c r="A18193" s="18" t="str">
        <f t="shared" ref="A18193" si="6125">+IF(OR(C18193=""),"NO",1)</f>
        <v>NO</v>
      </c>
      <c r="B18193" s="18"/>
      <c r="C18193" s="1" t="s">
        <v>124</v>
      </c>
      <c r="E18193" s="329">
        <v>7</v>
      </c>
      <c r="F18193" s="53" t="str">
        <f>+$F$26</f>
        <v>OBJETO</v>
      </c>
      <c r="G18193" s="332" t="s">
        <v>124</v>
      </c>
      <c r="H18193" s="333"/>
      <c r="I18193" s="333"/>
      <c r="J18193" s="333"/>
      <c r="K18193" s="333"/>
      <c r="L18193" s="334"/>
    </row>
    <row r="18194" spans="1:12" hidden="1" x14ac:dyDescent="0.3">
      <c r="A18194" s="18" t="str">
        <f t="shared" ref="A18194" si="6126">+IF(OR(C18193=""),"NO",1)</f>
        <v>NO</v>
      </c>
      <c r="B18194" s="18"/>
      <c r="E18194" s="330"/>
      <c r="F18194" s="54" t="str">
        <f>+$F$27</f>
        <v>CONTRATANTE</v>
      </c>
      <c r="G18194" s="335" t="s">
        <v>124</v>
      </c>
      <c r="H18194" s="310"/>
      <c r="I18194" s="310"/>
      <c r="J18194" s="310"/>
      <c r="K18194" s="310"/>
      <c r="L18194" s="336"/>
    </row>
    <row r="18195" spans="1:12" hidden="1" x14ac:dyDescent="0.3">
      <c r="A18195" s="18" t="str">
        <f t="shared" ref="A18195" si="6127">+IF(OR(C18193=""),"NO",1)</f>
        <v>NO</v>
      </c>
      <c r="B18195" s="18"/>
      <c r="E18195" s="330"/>
      <c r="F18195" s="54" t="str">
        <f>+$F$28</f>
        <v>APORTANTE</v>
      </c>
      <c r="G18195" s="337" t="s">
        <v>124</v>
      </c>
      <c r="H18195" s="338"/>
      <c r="I18195" s="338"/>
      <c r="J18195" s="338"/>
      <c r="K18195" s="338"/>
      <c r="L18195" s="339"/>
    </row>
    <row r="18196" spans="1:12" hidden="1" x14ac:dyDescent="0.3">
      <c r="A18196" s="18" t="str">
        <f t="shared" ref="A18196" si="6128">+IF(OR(C18193=""),"NO",1)</f>
        <v>NO</v>
      </c>
      <c r="B18196" s="18"/>
      <c r="E18196" s="330"/>
      <c r="F18196" s="54" t="str">
        <f>+$F$29</f>
        <v>VALOR /SMMLV)</v>
      </c>
      <c r="G18196" s="55" t="s">
        <v>124</v>
      </c>
      <c r="H18196" s="56" t="str">
        <f>+$H$29</f>
        <v>% PART..</v>
      </c>
      <c r="I18196" s="57" t="s">
        <v>124</v>
      </c>
      <c r="J18196" s="58" t="str">
        <f>+$J$29</f>
        <v>VALOR ACREDITADO</v>
      </c>
      <c r="K18196" s="59"/>
      <c r="L18196" s="47" t="s">
        <v>124</v>
      </c>
    </row>
    <row r="18197" spans="1:12" hidden="1" x14ac:dyDescent="0.3">
      <c r="A18197" s="18" t="str">
        <f t="shared" ref="A18197" si="6129">+IF(OR(C18193=""),"NO",1)</f>
        <v>NO</v>
      </c>
      <c r="B18197" s="18"/>
      <c r="E18197" s="330"/>
      <c r="F18197" s="60" t="str">
        <f>+$F$30</f>
        <v>EXPERIENCIA APORTADA</v>
      </c>
      <c r="G18197" s="340" t="s">
        <v>124</v>
      </c>
      <c r="H18197" s="341"/>
      <c r="I18197" s="341"/>
      <c r="J18197" s="341"/>
      <c r="K18197" s="341"/>
      <c r="L18197" s="342"/>
    </row>
    <row r="18198" spans="1:12" hidden="1" x14ac:dyDescent="0.3">
      <c r="A18198" s="18" t="str">
        <f t="shared" ref="A18198" si="6130">+IF(OR(C18193=""),"NO",1)</f>
        <v>NO</v>
      </c>
      <c r="B18198" s="18"/>
      <c r="E18198" s="331"/>
      <c r="F18198" s="62" t="str">
        <f>+$F$31</f>
        <v>OBSERVACIÓN</v>
      </c>
      <c r="G18198" s="343" t="s">
        <v>124</v>
      </c>
      <c r="H18198" s="344"/>
      <c r="I18198" s="344"/>
      <c r="J18198" s="344"/>
      <c r="K18198" s="344"/>
      <c r="L18198" s="345"/>
    </row>
    <row r="18199" spans="1:12" hidden="1" x14ac:dyDescent="0.3">
      <c r="A18199" s="18" t="str">
        <f t="shared" ref="A18199" si="6131">+IF(OR(C18193=""),"NO",1)</f>
        <v>NO</v>
      </c>
      <c r="B18199" s="18"/>
      <c r="E18199" s="49"/>
      <c r="F18199" s="50"/>
      <c r="G18199" s="51"/>
      <c r="H18199" s="51"/>
      <c r="I18199" s="51"/>
      <c r="J18199" s="51"/>
      <c r="K18199" s="51"/>
      <c r="L18199" s="52"/>
    </row>
    <row r="18200" spans="1:12" hidden="1" x14ac:dyDescent="0.3">
      <c r="A18200" s="1" t="str">
        <f>+A18135</f>
        <v>NO</v>
      </c>
      <c r="C18200" s="1" t="str">
        <f>"N"&amp;C18135</f>
        <v>N</v>
      </c>
      <c r="E18200" s="63"/>
      <c r="F18200" s="64" t="str">
        <f>+$F$75</f>
        <v>TOTAL DE CONTRATOS PRESENTADOS VÁLIDOS QUE CUMPLEN EXPERIENCIA ACREDITADA:</v>
      </c>
      <c r="G18200" s="65"/>
      <c r="H18200" s="65"/>
      <c r="I18200" s="65"/>
      <c r="J18200" s="66"/>
      <c r="K18200" s="65"/>
      <c r="L18200" s="67" t="s">
        <v>124</v>
      </c>
    </row>
    <row r="18201" spans="1:12" ht="6.65" hidden="1" customHeight="1" x14ac:dyDescent="0.3">
      <c r="A18201" s="1" t="str">
        <f>+A18135</f>
        <v>NO</v>
      </c>
      <c r="E18201" s="51"/>
      <c r="F18201" s="50"/>
      <c r="G18201" s="51"/>
      <c r="H18201" s="51"/>
      <c r="I18201" s="51"/>
      <c r="J18201" s="51"/>
      <c r="K18201" s="51"/>
      <c r="L18201" s="51"/>
    </row>
    <row r="18202" spans="1:12" hidden="1" x14ac:dyDescent="0.3">
      <c r="A18202" s="1" t="str">
        <f>+A18135</f>
        <v>NO</v>
      </c>
      <c r="E18202" s="63"/>
      <c r="F18202" s="63" t="str">
        <f>+$F$77</f>
        <v>ACREDITA SUMINISTRO E INSTALACIÓN DE MOBILIARIO POR LO MENOS EN UN (1) CONTRATO VÁLIDO</v>
      </c>
      <c r="G18202" s="65"/>
      <c r="H18202" s="65"/>
      <c r="I18202" s="65"/>
      <c r="J18202" s="66"/>
      <c r="K18202" s="65"/>
      <c r="L18202" s="68" t="s">
        <v>157</v>
      </c>
    </row>
    <row r="18203" spans="1:12" ht="5.15" hidden="1" customHeight="1" x14ac:dyDescent="0.3">
      <c r="A18203" s="1" t="str">
        <f>+A18135</f>
        <v>NO</v>
      </c>
      <c r="E18203" s="51"/>
      <c r="F18203" s="50"/>
      <c r="G18203" s="51"/>
      <c r="H18203" s="51"/>
      <c r="I18203" s="51"/>
      <c r="J18203" s="51"/>
      <c r="K18203" s="51"/>
      <c r="L18203" s="51"/>
    </row>
    <row r="18204" spans="1:12" ht="12.75" hidden="1" customHeight="1" x14ac:dyDescent="0.3">
      <c r="A18204" s="1" t="str">
        <f>+A18135</f>
        <v>NO</v>
      </c>
      <c r="E18204" s="69" t="str">
        <f>+$E$79</f>
        <v>EXPERIENCIA ESPECÍFICA NUMERAL 10.1.1 A</v>
      </c>
      <c r="F18204" s="70"/>
      <c r="G18204" s="70"/>
      <c r="H18204" s="70"/>
      <c r="I18204" s="70"/>
      <c r="J18204" s="70"/>
      <c r="K18204" s="70"/>
      <c r="L18204" s="71"/>
    </row>
    <row r="18205" spans="1:12" ht="26.5" hidden="1" customHeight="1" x14ac:dyDescent="0.3">
      <c r="A18205" s="1" t="str">
        <f>+A18135</f>
        <v>NO</v>
      </c>
      <c r="E18205" s="72"/>
      <c r="F18205" s="325" t="str">
        <f>+$F$80</f>
        <v>Por lo menos uno (1) de los contratos válidos aportados como experiencia general debe corresponder mínimo al 60% del presupuesto oficial del presente proceso de selección.  (SMMLV)</v>
      </c>
      <c r="G18205" s="326"/>
      <c r="H18205" s="326"/>
      <c r="I18205" s="326"/>
      <c r="J18205" s="326"/>
      <c r="K18205" s="73" t="s">
        <v>124</v>
      </c>
      <c r="L18205" s="74" t="s">
        <v>124</v>
      </c>
    </row>
    <row r="18206" spans="1:12" ht="23.5" hidden="1" customHeight="1" x14ac:dyDescent="0.3">
      <c r="A18206" s="1" t="str">
        <f>+A18135</f>
        <v>NO</v>
      </c>
      <c r="E18206" s="63"/>
      <c r="F18206" s="325" t="str">
        <f>+$F$81</f>
        <v xml:space="preserve">Deberá acreditarse en al menos uno (1) de los contratos válidos aportados como experiencia general una </v>
      </c>
      <c r="G18206" s="326"/>
      <c r="H18206" s="326"/>
      <c r="I18206" s="326"/>
      <c r="J18206" s="326"/>
      <c r="K18206" s="73" t="s">
        <v>124</v>
      </c>
      <c r="L18206" s="74" t="s">
        <v>124</v>
      </c>
    </row>
    <row r="18207" spans="1:12" ht="23.5" hidden="1" customHeight="1" x14ac:dyDescent="0.3">
      <c r="A18207" s="18" t="s">
        <v>30</v>
      </c>
      <c r="E18207" s="63"/>
      <c r="F18207" s="325" t="str">
        <f>+$F$82</f>
        <v xml:space="preserve">Deberá acreditarse en al menos uno (1) de los contratos válidos aportados interventoría a intervención de </v>
      </c>
      <c r="G18207" s="326"/>
      <c r="H18207" s="326"/>
      <c r="I18207" s="326"/>
      <c r="J18207" s="326"/>
      <c r="K18207" s="73">
        <f>+$K$82</f>
        <v>0</v>
      </c>
      <c r="L18207" s="74" t="s">
        <v>124</v>
      </c>
    </row>
    <row r="18208" spans="1:12" ht="36" hidden="1" customHeight="1" x14ac:dyDescent="0.3">
      <c r="A18208" s="18" t="s">
        <v>30</v>
      </c>
      <c r="E18208" s="63"/>
      <c r="F18208" s="325" t="str">
        <f>+$F$83</f>
        <v xml:space="preserve">Deberá acreditarse en al menos uno (1) de los contratos válidos aportados interventoría a intervención de </v>
      </c>
      <c r="G18208" s="326"/>
      <c r="H18208" s="326"/>
      <c r="I18208" s="326"/>
      <c r="J18208" s="326"/>
      <c r="K18208" s="75">
        <f>+$K$83</f>
        <v>0</v>
      </c>
      <c r="L18208" s="76" t="s">
        <v>124</v>
      </c>
    </row>
    <row r="18209" spans="1:12" hidden="1" x14ac:dyDescent="0.3">
      <c r="A18209" s="1" t="str">
        <f>+A18135</f>
        <v>NO</v>
      </c>
      <c r="E18209" s="51"/>
      <c r="F18209" s="50"/>
      <c r="G18209" s="51"/>
      <c r="H18209" s="51"/>
      <c r="I18209" s="51"/>
      <c r="J18209" s="51"/>
      <c r="K18209" s="51"/>
      <c r="L18209" s="51"/>
    </row>
    <row r="18210" spans="1:12" ht="12.75" hidden="1" customHeight="1" x14ac:dyDescent="0.3">
      <c r="A18210" s="1" t="str">
        <f>+A18135</f>
        <v>NO</v>
      </c>
      <c r="E18210" s="40" t="str">
        <f>+$E$85</f>
        <v>VALOR MÍNIMO A CERIFICAR % P.O EN SMMMLV. NUMERAL 3.9.1</v>
      </c>
      <c r="F18210" s="41"/>
      <c r="G18210" s="41"/>
      <c r="H18210" s="41"/>
      <c r="I18210" s="41"/>
      <c r="J18210" s="41"/>
      <c r="K18210" s="41"/>
      <c r="L18210" s="42"/>
    </row>
    <row r="18211" spans="1:12" hidden="1" x14ac:dyDescent="0.3">
      <c r="A18211" s="1" t="str">
        <f>+A18135</f>
        <v>NO</v>
      </c>
      <c r="C18211" s="1" t="str">
        <f>"M"&amp;C18135</f>
        <v>M</v>
      </c>
      <c r="E18211" s="77" t="str">
        <f>+$E$86</f>
        <v>100% P.O.</v>
      </c>
      <c r="F18211" s="78"/>
      <c r="G18211" s="61">
        <v>242.41716883554506</v>
      </c>
      <c r="H18211" s="124" t="str">
        <f>+$H$86</f>
        <v>TOTAL EJECUTADO DE CONTRATOS ACREDITADOS</v>
      </c>
      <c r="I18211" s="124"/>
      <c r="J18211" s="124"/>
      <c r="K18211" s="55" t="s">
        <v>124</v>
      </c>
      <c r="L18211" s="47" t="s">
        <v>124</v>
      </c>
    </row>
    <row r="18212" spans="1:12" hidden="1" x14ac:dyDescent="0.3">
      <c r="A18212" s="1" t="str">
        <f>+A18135</f>
        <v>NO</v>
      </c>
      <c r="E18212" s="39"/>
      <c r="F18212" s="39"/>
      <c r="G18212" s="39"/>
      <c r="H18212" s="39"/>
      <c r="I18212" s="39"/>
      <c r="J18212" s="39"/>
      <c r="K18212" s="39"/>
      <c r="L18212" s="39"/>
    </row>
    <row r="18213" spans="1:12" ht="12.75" hidden="1" customHeight="1" x14ac:dyDescent="0.3">
      <c r="A18213" s="18" t="s">
        <v>30</v>
      </c>
      <c r="B18213" s="18"/>
      <c r="E18213" s="40" t="str">
        <f>+$E$88</f>
        <v>CONSIDERACIONES PARA LA VALIDEZ DE LA EXPERIENCIA REQUERIDA: EXPERIENCIA PROPONENTES PLURALES NUMERAL 10.1.2 D</v>
      </c>
      <c r="F18213" s="41"/>
      <c r="G18213" s="41"/>
      <c r="H18213" s="41"/>
      <c r="I18213" s="41"/>
      <c r="J18213" s="41"/>
      <c r="K18213" s="41"/>
      <c r="L18213" s="42"/>
    </row>
    <row r="18214" spans="1:12" ht="28" hidden="1" customHeight="1" x14ac:dyDescent="0.3">
      <c r="A18214" s="18" t="s">
        <v>30</v>
      </c>
      <c r="B18214" s="18"/>
      <c r="C18214" s="1" t="str">
        <f>"O"&amp;C18135</f>
        <v>O</v>
      </c>
      <c r="E18214" s="80" t="str">
        <f>+$E$89</f>
        <v>i)</v>
      </c>
      <c r="F18214" s="327" t="str">
        <f>+$F$89</f>
        <v>Uno de los integrantes debe aportar como mínimo el cincuenta por ciento (50 %) de la experiencia solicitada</v>
      </c>
      <c r="G18214" s="328"/>
      <c r="H18214" s="328"/>
      <c r="I18214" s="328"/>
      <c r="J18214" s="328"/>
      <c r="K18214" s="73" t="s">
        <v>124</v>
      </c>
      <c r="L18214" s="47" t="s">
        <v>124</v>
      </c>
    </row>
    <row r="18215" spans="1:12" ht="28" hidden="1" customHeight="1" x14ac:dyDescent="0.3">
      <c r="A18215" s="18" t="s">
        <v>30</v>
      </c>
      <c r="B18215" s="18"/>
      <c r="C18215" s="1" t="str">
        <f>"O"&amp;C18135</f>
        <v>O</v>
      </c>
      <c r="E18215" s="80" t="str">
        <f>+$E$90</f>
        <v>ii)</v>
      </c>
      <c r="F18215" s="327" t="str">
        <f>+$F$90</f>
        <v>Todos los demás ntegrantes deben acreditar al menos el cinco por ciento (5 %) de la experiencia solicitada, solo uno (1) de los integrantes podrá no acreditar experiencia pero su porcentaje de participación  no podrá superar el diez por ciento (10 %)</v>
      </c>
      <c r="G18215" s="328"/>
      <c r="H18215" s="328"/>
      <c r="I18215" s="328"/>
      <c r="J18215" s="328"/>
      <c r="K18215" s="73" t="s">
        <v>124</v>
      </c>
      <c r="L18215" s="47" t="s">
        <v>124</v>
      </c>
    </row>
    <row r="18216" spans="1:12" hidden="1" x14ac:dyDescent="0.3">
      <c r="A18216" s="18" t="s">
        <v>30</v>
      </c>
      <c r="B18216" s="18"/>
      <c r="E18216" s="39"/>
      <c r="F18216" s="39"/>
      <c r="G18216" s="39"/>
      <c r="H18216" s="39"/>
      <c r="I18216" s="39"/>
      <c r="J18216" s="39"/>
      <c r="K18216" s="39"/>
      <c r="L18216" s="39"/>
    </row>
    <row r="18217" spans="1:12" ht="13" hidden="1" customHeight="1" x14ac:dyDescent="0.3">
      <c r="A18217" s="18" t="str">
        <f>+A18135</f>
        <v>NO</v>
      </c>
      <c r="B18217" s="18"/>
      <c r="E18217" s="69" t="str">
        <f>+$E$92</f>
        <v>VERIFICACIÓN Y ASIGNACIÓN DE PUNTAJE POR LA EXPERIENCIA DEL PROPONENTE</v>
      </c>
      <c r="F18217" s="70"/>
      <c r="G18217" s="70"/>
      <c r="H18217" s="70"/>
      <c r="I18217" s="70"/>
      <c r="J18217" s="70"/>
      <c r="K18217" s="70"/>
      <c r="L18217" s="71"/>
    </row>
    <row r="18218" spans="1:12" hidden="1" x14ac:dyDescent="0.3">
      <c r="A18218" s="18" t="str">
        <f>+A18135</f>
        <v>NO</v>
      </c>
      <c r="B18218" s="18"/>
      <c r="E18218" s="81"/>
      <c r="F18218" s="323" t="str">
        <f>+$F$93</f>
        <v>No. CONTRATOS QUE ACREDITAN LA EXPERIENCIA (NO OBJETO DE SUBSANACIÓN)</v>
      </c>
      <c r="G18218" s="324"/>
      <c r="H18218" s="324"/>
      <c r="I18218" s="324"/>
      <c r="J18218" s="324"/>
      <c r="K18218" s="82"/>
      <c r="L18218" s="83" t="s">
        <v>124</v>
      </c>
    </row>
    <row r="18219" spans="1:12" ht="13" hidden="1" customHeight="1" x14ac:dyDescent="0.3">
      <c r="A18219" s="18" t="str">
        <f>+A18135</f>
        <v>NO</v>
      </c>
      <c r="B18219" s="18"/>
      <c r="E18219" s="84"/>
      <c r="F18219" s="323" t="str">
        <f>+$F$94</f>
        <v>TOTAL EJECUTADO DE CONTRATOS ACREDITADOS PROPUESTA INICIAL</v>
      </c>
      <c r="G18219" s="324"/>
      <c r="H18219" s="324"/>
      <c r="I18219" s="324"/>
      <c r="J18219" s="324"/>
      <c r="K18219" s="85"/>
      <c r="L18219" s="86" t="s">
        <v>124</v>
      </c>
    </row>
    <row r="18220" spans="1:12" ht="13" hidden="1" customHeight="1" x14ac:dyDescent="0.3">
      <c r="A18220" s="18" t="str">
        <f>+A18135</f>
        <v>NO</v>
      </c>
      <c r="B18220" s="18"/>
      <c r="E18220" s="87"/>
      <c r="F18220" s="323" t="str">
        <f>+$F$95</f>
        <v>PROMEDIO VALOR ACREDITADO EN SMMLV</v>
      </c>
      <c r="G18220" s="324"/>
      <c r="H18220" s="324"/>
      <c r="I18220" s="324"/>
      <c r="J18220" s="324"/>
      <c r="K18220" s="66"/>
      <c r="L18220" s="88" t="s">
        <v>124</v>
      </c>
    </row>
    <row r="18221" spans="1:12" hidden="1" x14ac:dyDescent="0.3">
      <c r="A18221" s="18" t="str">
        <f>+A18135</f>
        <v>NO</v>
      </c>
      <c r="B18221" s="18"/>
      <c r="E18221" s="89"/>
      <c r="F18221" s="89"/>
      <c r="G18221" s="89"/>
      <c r="H18221" s="89"/>
      <c r="I18221" s="89"/>
      <c r="J18221" s="89"/>
      <c r="K18221" s="89"/>
      <c r="L18221" s="89"/>
    </row>
    <row r="18222" spans="1:12" ht="13" hidden="1" customHeight="1" x14ac:dyDescent="0.3">
      <c r="A18222" s="18" t="str">
        <f>+A18135</f>
        <v>NO</v>
      </c>
      <c r="B18222" s="18"/>
      <c r="E18222" s="69" t="str">
        <f>+$E$97</f>
        <v>3.9.2 EXIGENCIAS MÍNIMAS DE EXPERIENCIA Y FORMACIÓN ACADÉMICA DEL EQUIPO DE TRABAJO</v>
      </c>
      <c r="F18222" s="70"/>
      <c r="G18222" s="70"/>
      <c r="H18222" s="70"/>
      <c r="I18222" s="70"/>
      <c r="J18222" s="70"/>
      <c r="K18222" s="70"/>
      <c r="L18222" s="71"/>
    </row>
    <row r="18223" spans="1:12" hidden="1" x14ac:dyDescent="0.3">
      <c r="A18223" s="18" t="str">
        <f>+A18135</f>
        <v>NO</v>
      </c>
      <c r="B18223" s="18"/>
      <c r="E18223" s="90" t="str">
        <f>+$E$98</f>
        <v>Formulario 8</v>
      </c>
      <c r="F18223" s="315" t="s">
        <v>46</v>
      </c>
      <c r="G18223" s="316"/>
      <c r="H18223" s="317"/>
      <c r="I18223" s="318"/>
      <c r="J18223" s="318"/>
      <c r="K18223" s="318"/>
      <c r="L18223" s="319"/>
    </row>
    <row r="18224" spans="1:12" hidden="1" x14ac:dyDescent="0.3">
      <c r="A18224" s="18" t="str">
        <f>+A18135</f>
        <v>NO</v>
      </c>
      <c r="B18224" s="18"/>
      <c r="E18224" s="91" t="s">
        <v>124</v>
      </c>
      <c r="F18224" s="91" t="str">
        <f>+$F$99</f>
        <v>Director de Interventoría</v>
      </c>
      <c r="G18224" s="91" t="str">
        <f>+$G$99</f>
        <v>Residente de Interventoría</v>
      </c>
      <c r="H18224" s="320"/>
      <c r="I18224" s="321"/>
      <c r="J18224" s="321"/>
      <c r="K18224" s="321"/>
      <c r="L18224" s="322"/>
    </row>
    <row r="18225" spans="1:12" hidden="1" x14ac:dyDescent="0.3">
      <c r="A18225" s="18" t="str">
        <f>+A18135</f>
        <v>NO</v>
      </c>
      <c r="B18225" s="18"/>
      <c r="E18225" s="304" t="str">
        <f>+$E$100</f>
        <v>OBSERVACIONES RESPECTO REQUISITO HABILITANTE DEL PERSONAL CLAVE EVALUABLE</v>
      </c>
      <c r="F18225" s="305"/>
      <c r="G18225" s="305"/>
      <c r="H18225" s="305"/>
      <c r="I18225" s="305"/>
      <c r="J18225" s="305"/>
      <c r="K18225" s="305"/>
      <c r="L18225" s="305"/>
    </row>
    <row r="18226" spans="1:12" hidden="1" x14ac:dyDescent="0.3">
      <c r="A18226" s="18" t="str">
        <f>+A18135</f>
        <v>NO</v>
      </c>
      <c r="B18226" s="18"/>
      <c r="E18226" s="312" t="s">
        <v>124</v>
      </c>
      <c r="F18226" s="313"/>
      <c r="G18226" s="313"/>
      <c r="H18226" s="313"/>
      <c r="I18226" s="313"/>
      <c r="J18226" s="313"/>
      <c r="K18226" s="313"/>
      <c r="L18226" s="314"/>
    </row>
    <row r="18227" spans="1:12" hidden="1" x14ac:dyDescent="0.3">
      <c r="A18227" s="18" t="str">
        <f>+A18135</f>
        <v>NO</v>
      </c>
      <c r="B18227" s="18"/>
      <c r="E18227" s="89"/>
      <c r="F18227" s="89"/>
      <c r="G18227" s="89"/>
      <c r="H18227" s="89"/>
      <c r="I18227" s="89"/>
      <c r="J18227" s="89"/>
      <c r="K18227" s="89"/>
      <c r="L18227" s="89"/>
    </row>
    <row r="18228" spans="1:12" ht="13" hidden="1" customHeight="1" x14ac:dyDescent="0.3">
      <c r="A18228" s="18" t="str">
        <f>+A18135</f>
        <v>NO</v>
      </c>
      <c r="B18228" s="18"/>
      <c r="E18228" s="69" t="str">
        <f>+$E$103</f>
        <v>4.2 EQUIPO DE TRABAJO (Personal Clave Evaluable)</v>
      </c>
      <c r="F18228" s="70"/>
      <c r="G18228" s="70"/>
      <c r="H18228" s="70"/>
      <c r="I18228" s="70"/>
      <c r="J18228" s="70"/>
      <c r="K18228" s="70"/>
      <c r="L18228" s="71"/>
    </row>
    <row r="18229" spans="1:12" ht="23.25" hidden="1" customHeight="1" x14ac:dyDescent="0.3">
      <c r="A18229" s="18" t="str">
        <f>+A18135</f>
        <v>NO</v>
      </c>
      <c r="B18229" s="18"/>
      <c r="E18229" s="90" t="str">
        <f>+$E$104</f>
        <v>Formulario 9</v>
      </c>
      <c r="F18229" s="315" t="s">
        <v>46</v>
      </c>
      <c r="G18229" s="316"/>
      <c r="H18229" s="317"/>
      <c r="I18229" s="318"/>
      <c r="J18229" s="318"/>
      <c r="K18229" s="318"/>
      <c r="L18229" s="319"/>
    </row>
    <row r="18230" spans="1:12" hidden="1" x14ac:dyDescent="0.3">
      <c r="A18230" s="18" t="str">
        <f>+A18135</f>
        <v>NO</v>
      </c>
      <c r="B18230" s="18"/>
      <c r="E18230" s="91" t="s">
        <v>124</v>
      </c>
      <c r="F18230" s="91" t="str">
        <f>+$F$99</f>
        <v>Director de Interventoría</v>
      </c>
      <c r="G18230" s="91" t="str">
        <f>+$G$99</f>
        <v>Residente de Interventoría</v>
      </c>
      <c r="H18230" s="320"/>
      <c r="I18230" s="321"/>
      <c r="J18230" s="321"/>
      <c r="K18230" s="321"/>
      <c r="L18230" s="322"/>
    </row>
    <row r="18231" spans="1:12" hidden="1" x14ac:dyDescent="0.3">
      <c r="A18231" s="18" t="str">
        <f>+A18135</f>
        <v>NO</v>
      </c>
      <c r="B18231" s="18"/>
      <c r="E18231" s="89"/>
      <c r="F18231" s="89"/>
      <c r="G18231" s="89"/>
      <c r="H18231" s="89"/>
      <c r="I18231" s="89"/>
      <c r="J18231" s="89"/>
      <c r="K18231" s="89"/>
      <c r="L18231" s="89"/>
    </row>
    <row r="18232" spans="1:12" hidden="1" x14ac:dyDescent="0.3">
      <c r="A18232" s="1" t="str">
        <f>+A18135</f>
        <v>NO</v>
      </c>
      <c r="E18232" s="92" t="str">
        <f>+E18107</f>
        <v>CRITERIOS DE EVALUACIÓN Y PUNTAJE</v>
      </c>
      <c r="F18232" s="93"/>
      <c r="G18232" s="93"/>
      <c r="H18232" s="93"/>
      <c r="I18232" s="93"/>
      <c r="J18232" s="93"/>
      <c r="K18232" s="94"/>
      <c r="L18232" s="95" t="str">
        <f>+$L$107</f>
        <v>PUNTAJE OBTENIDO</v>
      </c>
    </row>
    <row r="18233" spans="1:12" hidden="1" x14ac:dyDescent="0.3">
      <c r="A18233" s="1" t="str">
        <f>+A18135</f>
        <v>NO</v>
      </c>
      <c r="E18233" s="96" t="str">
        <f>+$E$108</f>
        <v>VALOR</v>
      </c>
      <c r="F18233" s="97" t="str">
        <f>+$F$108</f>
        <v>EQUIPO DE TRABAJO (PERSONAL CLAVE EVALUABLE)</v>
      </c>
      <c r="G18233" s="24"/>
      <c r="H18233" s="24"/>
      <c r="I18233" s="24"/>
      <c r="J18233" s="24"/>
      <c r="K18233" s="24"/>
      <c r="L18233" s="98"/>
    </row>
    <row r="18234" spans="1:12" ht="12.75" hidden="1" customHeight="1" x14ac:dyDescent="0.3">
      <c r="A18234" s="1" t="str">
        <f>+A18135</f>
        <v>NO</v>
      </c>
      <c r="E18234" s="96">
        <f>+$E$109</f>
        <v>5</v>
      </c>
      <c r="F18234" s="307" t="str">
        <f>+$F$109</f>
        <v xml:space="preserve"> Experiencia Específica adicional</v>
      </c>
      <c r="G18234" s="308"/>
      <c r="H18234" s="308"/>
      <c r="I18234" s="308"/>
      <c r="J18234" s="308"/>
      <c r="K18234" s="309"/>
      <c r="L18234" s="99" t="str">
        <f>IFERROR(IF(VLOOKUP(C18135,'R. PUNTAJES'!$C$14:$R$213,'R. PUNTAJES'!$I$10,0)="","",VLOOKUP(C18135,'R. PUNTAJES'!$C$14:$R$213,'R. PUNTAJES'!$I$10,0)),"")</f>
        <v/>
      </c>
    </row>
    <row r="18235" spans="1:12" ht="12.75" hidden="1" customHeight="1" x14ac:dyDescent="0.3">
      <c r="A18235" s="1" t="str">
        <f>+A18135</f>
        <v>NO</v>
      </c>
      <c r="E18235" s="96">
        <f>+$E$110</f>
        <v>5</v>
      </c>
      <c r="F18235" s="307" t="str">
        <f>+$F$110</f>
        <v>Formación Académica adicional</v>
      </c>
      <c r="G18235" s="308"/>
      <c r="H18235" s="308"/>
      <c r="I18235" s="308"/>
      <c r="J18235" s="308"/>
      <c r="K18235" s="309"/>
      <c r="L18235" s="99" t="str">
        <f>IFERROR(IF(VLOOKUP(C18135,'R. PUNTAJES'!$C$14:$R$213,'R. PUNTAJES'!$J$10,0)="","",VLOOKUP(C18135,'R. PUNTAJES'!$C$14:$R$213,'R. PUNTAJES'!$J$10,0)),"")</f>
        <v/>
      </c>
    </row>
    <row r="18236" spans="1:12" hidden="1" x14ac:dyDescent="0.3">
      <c r="A18236" s="18" t="str">
        <f>+A18135</f>
        <v>NO</v>
      </c>
      <c r="B18236" s="18"/>
      <c r="E18236" s="100"/>
      <c r="F18236" s="101" t="str">
        <f>+$F$111</f>
        <v>FACTOR DE SOSTENIBILIDAD</v>
      </c>
      <c r="G18236" s="102"/>
      <c r="H18236" s="102"/>
      <c r="I18236" s="102"/>
      <c r="J18236" s="102"/>
      <c r="K18236" s="102"/>
      <c r="L18236" s="103"/>
    </row>
    <row r="18237" spans="1:12" hidden="1" x14ac:dyDescent="0.3">
      <c r="A18237" s="18" t="str">
        <f>+A18135</f>
        <v>NO</v>
      </c>
      <c r="B18237" s="18"/>
      <c r="E18237" s="104">
        <v>1</v>
      </c>
      <c r="F18237" s="105" t="str">
        <f>+$F$112</f>
        <v>Compromisos Sostenibilidad</v>
      </c>
      <c r="G18237" s="106"/>
      <c r="H18237" s="106"/>
      <c r="I18237" s="106"/>
      <c r="J18237" s="106"/>
      <c r="K18237" s="106"/>
      <c r="L18237" s="107" t="str">
        <f>IFERROR(IF(VLOOKUP(C18135,'R. PUNTAJES'!$C$14:$R$213,'R. PUNTAJES'!$K$10,0)="","",VLOOKUP(C18135,'R. PUNTAJES'!$C$14:$R$213,'R. PUNTAJES'!$K$10,0)),"")</f>
        <v/>
      </c>
    </row>
    <row r="18238" spans="1:12" hidden="1" x14ac:dyDescent="0.3">
      <c r="A18238" s="1" t="str">
        <f>+A18135</f>
        <v>NO</v>
      </c>
      <c r="E18238" s="108"/>
      <c r="F18238" s="109" t="str">
        <f>+$F$113</f>
        <v>APOYO A LA INDUSTRIA NACIONAL</v>
      </c>
      <c r="G18238" s="110"/>
      <c r="H18238" s="110"/>
      <c r="I18238" s="110"/>
      <c r="J18238" s="110"/>
      <c r="K18238" s="110"/>
      <c r="L18238" s="111"/>
    </row>
    <row r="18239" spans="1:12" ht="12.75" hidden="1" customHeight="1" x14ac:dyDescent="0.3">
      <c r="A18239" s="1" t="str">
        <f>+A18135</f>
        <v>NO</v>
      </c>
      <c r="E18239" s="96">
        <v>20</v>
      </c>
      <c r="F18239" s="307" t="str">
        <f>+$F$114</f>
        <v>Promoción de Servicios Nacionales o con Trato Nacional</v>
      </c>
      <c r="G18239" s="308"/>
      <c r="H18239" s="308"/>
      <c r="I18239" s="308"/>
      <c r="J18239" s="308"/>
      <c r="K18239" s="309"/>
      <c r="L18239" s="99" t="str">
        <f>IFERROR(IF(VLOOKUP(C18135,'R. PUNTAJES'!$C$14:$R$213,'R. PUNTAJES'!$L$10,0)="","",
IF(VLOOKUP(C18135,'R. PUNTAJES'!$C$14:$R$213,'R. PUNTAJES'!$L$10,0)=5,0,
VLOOKUP(C18135,'R. PUNTAJES'!$C$14:$R$213,'R. PUNTAJES'!$L$10,0))),"")</f>
        <v/>
      </c>
    </row>
    <row r="18240" spans="1:12" ht="12.75" hidden="1" customHeight="1" x14ac:dyDescent="0.3">
      <c r="A18240" s="1" t="str">
        <f>+A18135</f>
        <v>NO</v>
      </c>
      <c r="E18240" s="96">
        <v>5</v>
      </c>
      <c r="F18240" s="307" t="str">
        <f>+$F$115</f>
        <v>Incorporación de componente nacional en servicios extranjeros</v>
      </c>
      <c r="G18240" s="308"/>
      <c r="H18240" s="308"/>
      <c r="I18240" s="308"/>
      <c r="J18240" s="308"/>
      <c r="K18240" s="309"/>
      <c r="L18240" s="99" t="str">
        <f>IFERROR(IF(VLOOKUP(C18135,'R. PUNTAJES'!$C$14:$R$213,'R. PUNTAJES'!$L$10,0)="","",
IF(VLOOKUP(C18135,'R. PUNTAJES'!$C$14:$R$213,'R. PUNTAJES'!$L$10,0)=20,0,
VLOOKUP(C18135,'R. PUNTAJES'!$C$14:$R$213,'R. PUNTAJES'!$L$10,0))),"")</f>
        <v/>
      </c>
    </row>
    <row r="18241" spans="1:16" hidden="1" x14ac:dyDescent="0.3">
      <c r="A18241" s="1" t="str">
        <f>+A18135</f>
        <v>NO</v>
      </c>
      <c r="E18241" s="112"/>
      <c r="F18241" s="97" t="str">
        <f>+$F$116</f>
        <v>VINCULACIÓN DE PERSONAS CON DISCAPACIDAD</v>
      </c>
      <c r="G18241" s="24"/>
      <c r="H18241" s="24"/>
      <c r="I18241" s="24"/>
      <c r="J18241" s="24"/>
      <c r="K18241" s="24"/>
      <c r="L18241" s="98"/>
    </row>
    <row r="18242" spans="1:16" ht="12.75" hidden="1" customHeight="1" x14ac:dyDescent="0.3">
      <c r="A18242" s="1" t="str">
        <f>+A18135</f>
        <v>NO</v>
      </c>
      <c r="E18242" s="96">
        <v>1</v>
      </c>
      <c r="F18242" s="307" t="str">
        <f>+$F$117</f>
        <v xml:space="preserve">Trabajadores vinculados a la planta de personal </v>
      </c>
      <c r="G18242" s="308"/>
      <c r="H18242" s="308"/>
      <c r="I18242" s="308"/>
      <c r="J18242" s="308"/>
      <c r="K18242" s="309"/>
      <c r="L18242" s="99" t="str">
        <f>IFERROR(IF(VLOOKUP(C18135,'R. PUNTAJES'!$C$14:$R$213,'R. PUNTAJES'!$M$10,0)="","",VLOOKUP(C18135,'R. PUNTAJES'!$C$14:$R$213,'R. PUNTAJES'!$M$10,0)),"")</f>
        <v/>
      </c>
    </row>
    <row r="18243" spans="1:16" hidden="1" x14ac:dyDescent="0.3">
      <c r="A18243" s="1" t="str">
        <f>+A18135</f>
        <v>NO</v>
      </c>
      <c r="E18243" s="112"/>
      <c r="F18243" s="97" t="str">
        <f>+$F$118</f>
        <v>EMPRENDIMIENTOS Y EMPRESAS DE MUJERES</v>
      </c>
      <c r="G18243" s="24"/>
      <c r="H18243" s="24"/>
      <c r="I18243" s="24"/>
      <c r="J18243" s="24"/>
      <c r="K18243" s="24"/>
      <c r="L18243" s="98"/>
    </row>
    <row r="18244" spans="1:16" ht="13" hidden="1" customHeight="1" x14ac:dyDescent="0.3">
      <c r="A18244" s="1" t="str">
        <f>+A18135</f>
        <v>NO</v>
      </c>
      <c r="E18244" s="96">
        <v>0.25</v>
      </c>
      <c r="F18244" s="307" t="str">
        <f>+$F$119</f>
        <v>Emprendimientos y empresas de mujeres</v>
      </c>
      <c r="G18244" s="308"/>
      <c r="H18244" s="308"/>
      <c r="I18244" s="308"/>
      <c r="J18244" s="308"/>
      <c r="K18244" s="309"/>
      <c r="L18244" s="113" t="str">
        <f>IFERROR(IF(VLOOKUP(C18135,'R. PUNTAJES'!$C$14:$R$213,'R. PUNTAJES'!$N$10,0)="","",VLOOKUP(C18135,'R. PUNTAJES'!$C$14:$R$213,'R. PUNTAJES'!$N$10,0)),"")</f>
        <v/>
      </c>
    </row>
    <row r="18245" spans="1:16" hidden="1" x14ac:dyDescent="0.3">
      <c r="A18245" s="18" t="str">
        <f>+A18246</f>
        <v>NO</v>
      </c>
      <c r="B18245" s="18"/>
      <c r="E18245" s="112"/>
      <c r="F18245" s="97" t="str">
        <f>+$F$120</f>
        <v>MIPYME</v>
      </c>
      <c r="G18245" s="24"/>
      <c r="H18245" s="24"/>
      <c r="I18245" s="24"/>
      <c r="J18245" s="24"/>
      <c r="K18245" s="24"/>
      <c r="L18245" s="98"/>
    </row>
    <row r="18246" spans="1:16" hidden="1" x14ac:dyDescent="0.3">
      <c r="A18246" s="18" t="str">
        <f>+IF(E18246=0,"NO",1)</f>
        <v>NO</v>
      </c>
      <c r="B18246" s="18"/>
      <c r="E18246" s="96">
        <v>0</v>
      </c>
      <c r="F18246" s="307" t="str">
        <f>+$F$121</f>
        <v>Mipyme</v>
      </c>
      <c r="G18246" s="308"/>
      <c r="H18246" s="308"/>
      <c r="I18246" s="308"/>
      <c r="J18246" s="308"/>
      <c r="K18246" s="309"/>
      <c r="L18246" s="113" t="str">
        <f>IFERROR(IF(VLOOKUP(C18135,'R. PUNTAJES'!$C$14:$R$213,'R. PUNTAJES'!$O$10,0)="","",VLOOKUP(C18135,'R. PUNTAJES'!$C$14:$R$213,'R. PUNTAJES'!$O$10,0)),"")</f>
        <v/>
      </c>
    </row>
    <row r="18247" spans="1:16" hidden="1" x14ac:dyDescent="0.3">
      <c r="A18247" s="1" t="str">
        <f>+A18135</f>
        <v>NO</v>
      </c>
      <c r="E18247" s="112"/>
      <c r="F18247" s="97" t="str">
        <f>+$F$122</f>
        <v>EXPERIENCIA DEL PROPONENTE</v>
      </c>
      <c r="G18247" s="24"/>
      <c r="H18247" s="24"/>
      <c r="I18247" s="24"/>
      <c r="J18247" s="24"/>
      <c r="K18247" s="24"/>
      <c r="L18247" s="98"/>
    </row>
    <row r="18248" spans="1:16" hidden="1" x14ac:dyDescent="0.3">
      <c r="A18248" s="1" t="str">
        <f>+A18135</f>
        <v>NO</v>
      </c>
      <c r="E18248" s="96">
        <v>59.5</v>
      </c>
      <c r="F18248" s="307" t="str">
        <f>+$F$123</f>
        <v>mediana con valor absoluto</v>
      </c>
      <c r="G18248" s="308"/>
      <c r="H18248" s="308"/>
      <c r="I18248" s="308"/>
      <c r="J18248" s="308"/>
      <c r="K18248" s="309"/>
      <c r="L18248" s="113" t="str">
        <f>IFERROR(IF(VLOOKUP(C18135,'R. PUNTAJES'!$C$14:$R$213,'R. PUNTAJES'!$R$10,0)="","",VLOOKUP(C18135,'R. PUNTAJES'!$C$14:$R$213,'R. PUNTAJES'!$R$10,0)),"")</f>
        <v/>
      </c>
    </row>
    <row r="18249" spans="1:16" hidden="1" x14ac:dyDescent="0.3">
      <c r="A18249" s="1" t="str">
        <f>+A18135</f>
        <v>NO</v>
      </c>
      <c r="E18249" s="112"/>
      <c r="F18249" s="97" t="str">
        <f>+$F$124</f>
        <v>MULTAS</v>
      </c>
      <c r="G18249" s="24"/>
      <c r="H18249" s="24"/>
      <c r="I18249" s="24"/>
      <c r="J18249" s="24"/>
      <c r="K18249" s="24"/>
      <c r="L18249" s="98"/>
    </row>
    <row r="18250" spans="1:16" ht="12.75" hidden="1" customHeight="1" x14ac:dyDescent="0.3">
      <c r="A18250" s="1" t="str">
        <f>+A18135</f>
        <v>NO</v>
      </c>
      <c r="E18250" s="96">
        <v>-2</v>
      </c>
      <c r="F18250" s="307" t="str">
        <f>+$F$125</f>
        <v>Una o más multas o cláusulas penales durante el último año</v>
      </c>
      <c r="G18250" s="310"/>
      <c r="H18250" s="310"/>
      <c r="I18250" s="310"/>
      <c r="J18250" s="310"/>
      <c r="K18250" s="311"/>
      <c r="L18250" s="99" t="str">
        <f>IFERROR(IF(VLOOKUP(C18135,'R. PUNTAJES'!$C$14:$R$213,'R. PUNTAJES'!$Q$10,0)="","",VLOOKUP(C18135,'R. PUNTAJES'!$C$14:$R$213,'R. PUNTAJES'!$Q$10,0)),"")</f>
        <v/>
      </c>
    </row>
    <row r="18251" spans="1:16" hidden="1" x14ac:dyDescent="0.3">
      <c r="A18251" s="1" t="str">
        <f>+A18135</f>
        <v>NO</v>
      </c>
      <c r="E18251" s="112"/>
      <c r="F18251" s="97" t="str">
        <f>+$F$126</f>
        <v>OBRAS INCONCLUSAS</v>
      </c>
      <c r="G18251" s="24"/>
      <c r="H18251" s="24"/>
      <c r="I18251" s="24"/>
      <c r="J18251" s="24"/>
      <c r="K18251" s="24"/>
      <c r="L18251" s="98"/>
    </row>
    <row r="18252" spans="1:16" hidden="1" x14ac:dyDescent="0.3">
      <c r="A18252" s="1" t="str">
        <f>+A18135</f>
        <v>NO</v>
      </c>
      <c r="E18252" s="96">
        <v>-1</v>
      </c>
      <c r="F18252" s="301" t="str">
        <f>+$F$127</f>
        <v>Anotación vigente de obra civil inconclusa</v>
      </c>
      <c r="G18252" s="302"/>
      <c r="H18252" s="302"/>
      <c r="I18252" s="302"/>
      <c r="J18252" s="302"/>
      <c r="K18252" s="303"/>
      <c r="L18252" s="99" t="str">
        <f>IFERROR(IF(VLOOKUP(C18135,'R. PUNTAJES'!$C$14:$R$213,'R. PUNTAJES'!$P$10,0)="","",VLOOKUP(C18135,'R. PUNTAJES'!$C$14:$R$213,'R. PUNTAJES'!$P$10,0)),"")</f>
        <v/>
      </c>
    </row>
    <row r="18253" spans="1:16" ht="7.5" hidden="1" customHeight="1" x14ac:dyDescent="0.3">
      <c r="A18253" s="1" t="str">
        <f>+A18135</f>
        <v>NO</v>
      </c>
      <c r="E18253" s="114"/>
      <c r="F18253" s="45"/>
      <c r="G18253" s="45"/>
      <c r="H18253" s="45"/>
      <c r="I18253" s="45"/>
      <c r="J18253" s="45"/>
      <c r="K18253" s="45"/>
      <c r="L18253" s="48"/>
    </row>
    <row r="18254" spans="1:16" hidden="1" x14ac:dyDescent="0.3">
      <c r="A18254" s="1" t="str">
        <f>+A18135</f>
        <v>NO</v>
      </c>
      <c r="E18254" s="115" t="str">
        <f>+$E$129</f>
        <v>PUNTAJE TOTAL</v>
      </c>
      <c r="F18254" s="116"/>
      <c r="G18254" s="116"/>
      <c r="H18254" s="116"/>
      <c r="I18254" s="116"/>
      <c r="J18254" s="116"/>
      <c r="K18254" s="117"/>
      <c r="L18254" s="118">
        <f>IFERROR(IF(VLOOKUP(C18135,'R. PUNTAJES'!$C$14:$R$213,'R. PUNTAJES'!$H$10,0)="RECHAZO","",SUM(L18234:L18252)),"")</f>
        <v>0</v>
      </c>
    </row>
    <row r="18255" spans="1:16" hidden="1" x14ac:dyDescent="0.3">
      <c r="A18255" s="1" t="str">
        <f>+A18135</f>
        <v>NO</v>
      </c>
      <c r="E18255" s="304" t="str">
        <f>+$E$130</f>
        <v>OBSERVACIONES RESPECTO A PUNTAJES</v>
      </c>
      <c r="F18255" s="305"/>
      <c r="G18255" s="305"/>
      <c r="H18255" s="305"/>
      <c r="I18255" s="305"/>
      <c r="J18255" s="305"/>
      <c r="K18255" s="305"/>
      <c r="L18255" s="305"/>
    </row>
    <row r="18256" spans="1:16" ht="12" hidden="1" customHeight="1" x14ac:dyDescent="0.3">
      <c r="A18256" s="1" t="str">
        <f>+A18135</f>
        <v>NO</v>
      </c>
      <c r="E18256" s="306" t="s">
        <v>124</v>
      </c>
      <c r="F18256" s="305"/>
      <c r="G18256" s="305"/>
      <c r="H18256" s="305"/>
      <c r="I18256" s="305"/>
      <c r="J18256" s="305"/>
      <c r="K18256" s="305"/>
      <c r="L18256" s="305"/>
      <c r="N18256" s="119"/>
      <c r="O18256" s="119"/>
      <c r="P18256" s="120"/>
    </row>
    <row r="18257" spans="1:12" ht="3" hidden="1" customHeight="1" x14ac:dyDescent="0.3">
      <c r="A18257" s="1" t="str">
        <f>+A18136</f>
        <v>NO</v>
      </c>
      <c r="E18257" s="121"/>
      <c r="F18257" s="122"/>
      <c r="G18257" s="122"/>
      <c r="H18257" s="122"/>
      <c r="I18257" s="122"/>
      <c r="J18257" s="122"/>
      <c r="K18257" s="122"/>
      <c r="L18257" s="123"/>
    </row>
    <row r="18258" spans="1:12" hidden="1" x14ac:dyDescent="0.3">
      <c r="A18258" s="1" t="str">
        <f>+IF(OR(C18260=""),"NO",1)</f>
        <v>NO</v>
      </c>
      <c r="E18258" s="346"/>
      <c r="F18258" s="347"/>
      <c r="G18258" s="347"/>
      <c r="H18258" s="347"/>
      <c r="I18258" s="347"/>
      <c r="J18258" s="347"/>
      <c r="K18258" s="347"/>
      <c r="L18258" s="347"/>
    </row>
    <row r="18259" spans="1:12" ht="4.5" hidden="1" customHeight="1" x14ac:dyDescent="0.3">
      <c r="A18259" s="1" t="str">
        <f>+A18260</f>
        <v>NO</v>
      </c>
      <c r="E18259" s="15"/>
      <c r="F18259" s="16"/>
      <c r="G18259" s="16"/>
      <c r="H18259" s="16"/>
      <c r="I18259" s="16"/>
      <c r="J18259" s="16"/>
      <c r="K18259" s="16"/>
      <c r="L18259" s="17"/>
    </row>
    <row r="18260" spans="1:12" ht="15.75" hidden="1" customHeight="1" x14ac:dyDescent="0.3">
      <c r="A18260" s="1" t="str">
        <f>+IF(OR(C18260=""),"NO",1)</f>
        <v>NO</v>
      </c>
      <c r="B18260" s="1">
        <f>1+MAX($B$1:B18259)</f>
        <v>147</v>
      </c>
      <c r="C18260" s="18" t="s">
        <v>124</v>
      </c>
      <c r="E18260" s="19" t="s">
        <v>124</v>
      </c>
      <c r="F18260" s="20"/>
      <c r="G18260" s="20"/>
      <c r="H18260" s="20"/>
      <c r="I18260" s="21"/>
      <c r="J18260" s="20"/>
      <c r="K18260" s="21"/>
      <c r="L18260" s="22"/>
    </row>
    <row r="18261" spans="1:12" hidden="1" x14ac:dyDescent="0.3">
      <c r="A18261" s="1" t="str">
        <f>A18260</f>
        <v>NO</v>
      </c>
      <c r="E18261" s="23" t="str">
        <f>+$E$11</f>
        <v>Integrantes</v>
      </c>
      <c r="F18261" s="24"/>
      <c r="G18261" s="24"/>
      <c r="H18261" s="24"/>
      <c r="I18261" s="24"/>
      <c r="J18261" s="24"/>
      <c r="K18261" s="25" t="str">
        <f>+$K$11</f>
        <v>Nit</v>
      </c>
      <c r="L18261" s="26" t="str">
        <f>+$L$11</f>
        <v>Part.</v>
      </c>
    </row>
    <row r="18262" spans="1:12" hidden="1" x14ac:dyDescent="0.3">
      <c r="A18262" s="1" t="str">
        <f>+A18261</f>
        <v>NO</v>
      </c>
      <c r="C18262" s="1" t="s">
        <v>124</v>
      </c>
      <c r="E18262" s="27" t="s">
        <v>124</v>
      </c>
      <c r="F18262" s="28"/>
      <c r="G18262" s="28"/>
      <c r="H18262" s="28"/>
      <c r="I18262" s="28"/>
      <c r="J18262" s="28"/>
      <c r="K18262" s="29" t="s">
        <v>124</v>
      </c>
      <c r="L18262" s="30" t="s">
        <v>124</v>
      </c>
    </row>
    <row r="18263" spans="1:12" hidden="1" x14ac:dyDescent="0.3">
      <c r="A18263" s="18" t="str">
        <f>+IF(OR(C18263=""),"NO",1)</f>
        <v>NO</v>
      </c>
      <c r="B18263" s="18"/>
      <c r="C18263" s="1" t="s">
        <v>124</v>
      </c>
      <c r="E18263" s="31" t="s">
        <v>124</v>
      </c>
      <c r="F18263" s="32"/>
      <c r="G18263" s="32"/>
      <c r="H18263" s="32"/>
      <c r="I18263" s="32"/>
      <c r="J18263" s="32"/>
      <c r="K18263" s="33" t="s">
        <v>124</v>
      </c>
      <c r="L18263" s="34" t="s">
        <v>124</v>
      </c>
    </row>
    <row r="18264" spans="1:12" hidden="1" x14ac:dyDescent="0.3">
      <c r="A18264" s="18" t="str">
        <f>+IF(OR(C18264=""),"NO",1)</f>
        <v>NO</v>
      </c>
      <c r="B18264" s="18"/>
      <c r="C18264" s="1" t="s">
        <v>124</v>
      </c>
      <c r="E18264" s="31" t="s">
        <v>124</v>
      </c>
      <c r="F18264" s="32"/>
      <c r="G18264" s="32"/>
      <c r="H18264" s="32"/>
      <c r="I18264" s="32"/>
      <c r="J18264" s="32"/>
      <c r="K18264" s="33" t="s">
        <v>124</v>
      </c>
      <c r="L18264" s="34" t="s">
        <v>124</v>
      </c>
    </row>
    <row r="18265" spans="1:12" hidden="1" x14ac:dyDescent="0.3">
      <c r="A18265" s="18" t="str">
        <f>+IF(OR(C18265=""),"NO",1)</f>
        <v>NO</v>
      </c>
      <c r="B18265" s="18"/>
      <c r="C18265" s="1" t="s">
        <v>124</v>
      </c>
      <c r="E18265" s="31" t="s">
        <v>13</v>
      </c>
      <c r="F18265" s="32"/>
      <c r="G18265" s="32"/>
      <c r="H18265" s="32"/>
      <c r="I18265" s="32"/>
      <c r="J18265" s="32"/>
      <c r="K18265" s="33"/>
      <c r="L18265" s="34"/>
    </row>
    <row r="18266" spans="1:12" hidden="1" x14ac:dyDescent="0.3">
      <c r="A18266" s="18" t="str">
        <f>+IF(OR(C18266=""),"NO",1)</f>
        <v>NO</v>
      </c>
      <c r="B18266" s="18"/>
      <c r="C18266" s="1" t="s">
        <v>124</v>
      </c>
      <c r="E18266" s="31" t="s">
        <v>13</v>
      </c>
      <c r="F18266" s="32"/>
      <c r="G18266" s="32"/>
      <c r="H18266" s="32"/>
      <c r="I18266" s="32"/>
      <c r="J18266" s="32"/>
      <c r="K18266" s="33"/>
      <c r="L18266" s="34"/>
    </row>
    <row r="18267" spans="1:12" hidden="1" x14ac:dyDescent="0.3">
      <c r="A18267" s="18" t="str">
        <f>+IF(OR(C18267=""),"NO",1)</f>
        <v>NO</v>
      </c>
      <c r="B18267" s="18"/>
      <c r="C18267" s="1" t="s">
        <v>124</v>
      </c>
      <c r="E18267" s="35" t="s">
        <v>13</v>
      </c>
      <c r="F18267" s="36"/>
      <c r="G18267" s="36"/>
      <c r="H18267" s="36"/>
      <c r="I18267" s="36"/>
      <c r="J18267" s="36"/>
      <c r="K18267" s="37"/>
      <c r="L18267" s="38"/>
    </row>
    <row r="18268" spans="1:12" ht="5.15" hidden="1" customHeight="1" x14ac:dyDescent="0.3">
      <c r="A18268" s="1" t="str">
        <f>+A18260</f>
        <v>NO</v>
      </c>
      <c r="E18268" s="39"/>
      <c r="F18268" s="39"/>
      <c r="G18268" s="39"/>
      <c r="H18268" s="39"/>
      <c r="I18268" s="39"/>
      <c r="J18268" s="39"/>
      <c r="K18268" s="39"/>
      <c r="L18268" s="39"/>
    </row>
    <row r="18269" spans="1:12" ht="15.75" hidden="1" customHeight="1" x14ac:dyDescent="0.3">
      <c r="A18269" s="1" t="str">
        <f>+A18260</f>
        <v>NO</v>
      </c>
      <c r="E18269" s="40" t="str">
        <f>+$E$19</f>
        <v>RESULTADO DE EVALUACIÓN TÉCNICA</v>
      </c>
      <c r="F18269" s="41"/>
      <c r="G18269" s="41"/>
      <c r="H18269" s="41"/>
      <c r="I18269" s="41"/>
      <c r="J18269" s="41"/>
      <c r="K18269" s="41"/>
      <c r="L18269" s="42"/>
    </row>
    <row r="18270" spans="1:12" hidden="1" x14ac:dyDescent="0.3">
      <c r="A18270" s="1" t="str">
        <f>+A18260</f>
        <v>NO</v>
      </c>
      <c r="E18270" s="43"/>
      <c r="F18270" s="44" t="str">
        <f>+$F$20</f>
        <v>Experiencia</v>
      </c>
      <c r="G18270" s="45"/>
      <c r="H18270" s="45"/>
      <c r="I18270" s="45"/>
      <c r="J18270" s="45"/>
      <c r="K18270" s="46"/>
      <c r="L18270" s="47" t="s">
        <v>124</v>
      </c>
    </row>
    <row r="18271" spans="1:12" hidden="1" x14ac:dyDescent="0.3">
      <c r="A18271" s="1" t="str">
        <f>+A18260</f>
        <v>NO</v>
      </c>
      <c r="E18271" s="348" t="str">
        <f>+$E$21</f>
        <v>OBSERVACIONES RESPECTO A LA EVALUACIÓN DE EXPERIENCIA</v>
      </c>
      <c r="F18271" s="308"/>
      <c r="G18271" s="308"/>
      <c r="H18271" s="308"/>
      <c r="I18271" s="308"/>
      <c r="J18271" s="308"/>
      <c r="K18271" s="308"/>
      <c r="L18271" s="349"/>
    </row>
    <row r="18272" spans="1:12" hidden="1" x14ac:dyDescent="0.3">
      <c r="A18272" s="1" t="str">
        <f>+A18260</f>
        <v>NO</v>
      </c>
      <c r="E18272" s="350" t="s">
        <v>124</v>
      </c>
      <c r="F18272" s="351"/>
      <c r="G18272" s="351"/>
      <c r="H18272" s="351"/>
      <c r="I18272" s="351"/>
      <c r="J18272" s="351"/>
      <c r="K18272" s="351"/>
      <c r="L18272" s="352"/>
    </row>
    <row r="18273" spans="1:12" ht="5.15" hidden="1" customHeight="1" x14ac:dyDescent="0.3">
      <c r="A18273" s="1" t="str">
        <f>+A18260</f>
        <v>NO</v>
      </c>
      <c r="E18273" s="39"/>
      <c r="F18273" s="39"/>
      <c r="G18273" s="39"/>
      <c r="H18273" s="39"/>
      <c r="I18273" s="39"/>
      <c r="J18273" s="39"/>
      <c r="K18273" s="39"/>
      <c r="L18273" s="39"/>
    </row>
    <row r="18274" spans="1:12" ht="12.75" hidden="1" customHeight="1" x14ac:dyDescent="0.3">
      <c r="A18274" s="1" t="str">
        <f>+A18260</f>
        <v>NO</v>
      </c>
      <c r="E18274" s="40" t="str">
        <f>+$E$24</f>
        <v>EXPERIENCIA HABILITANTE: CONTRATOS PRESENTADOS</v>
      </c>
      <c r="F18274" s="41"/>
      <c r="G18274" s="41"/>
      <c r="H18274" s="41"/>
      <c r="I18274" s="41"/>
      <c r="J18274" s="41"/>
      <c r="K18274" s="41"/>
      <c r="L18274" s="42"/>
    </row>
    <row r="18275" spans="1:12" ht="8.5" hidden="1" customHeight="1" x14ac:dyDescent="0.3">
      <c r="A18275" s="1" t="str">
        <f>+A18260</f>
        <v>NO</v>
      </c>
      <c r="E18275" s="49"/>
      <c r="F18275" s="50"/>
      <c r="G18275" s="51"/>
      <c r="H18275" s="51"/>
      <c r="I18275" s="51"/>
      <c r="J18275" s="51"/>
      <c r="K18275" s="51"/>
      <c r="L18275" s="52"/>
    </row>
    <row r="18276" spans="1:12" hidden="1" x14ac:dyDescent="0.3">
      <c r="A18276" s="18" t="str">
        <f>+IF(OR(C18276=""),"NO",1)</f>
        <v>NO</v>
      </c>
      <c r="B18276" s="18"/>
      <c r="C18276" s="1" t="s">
        <v>124</v>
      </c>
      <c r="E18276" s="329">
        <v>1</v>
      </c>
      <c r="F18276" s="53" t="str">
        <f>+$F$26</f>
        <v>OBJETO</v>
      </c>
      <c r="G18276" s="332" t="s">
        <v>124</v>
      </c>
      <c r="H18276" s="333"/>
      <c r="I18276" s="333"/>
      <c r="J18276" s="333"/>
      <c r="K18276" s="333"/>
      <c r="L18276" s="334"/>
    </row>
    <row r="18277" spans="1:12" hidden="1" x14ac:dyDescent="0.3">
      <c r="A18277" s="18" t="str">
        <f>+IF(OR(C18276=""),"NO",1)</f>
        <v>NO</v>
      </c>
      <c r="B18277" s="18"/>
      <c r="E18277" s="330"/>
      <c r="F18277" s="54" t="str">
        <f>+$F$27</f>
        <v>CONTRATANTE</v>
      </c>
      <c r="G18277" s="335" t="s">
        <v>124</v>
      </c>
      <c r="H18277" s="310"/>
      <c r="I18277" s="310"/>
      <c r="J18277" s="310"/>
      <c r="K18277" s="310"/>
      <c r="L18277" s="336"/>
    </row>
    <row r="18278" spans="1:12" hidden="1" x14ac:dyDescent="0.3">
      <c r="A18278" s="18" t="str">
        <f>+IF(OR(C18276=""),"NO",1)</f>
        <v>NO</v>
      </c>
      <c r="B18278" s="18"/>
      <c r="E18278" s="330"/>
      <c r="F18278" s="54" t="str">
        <f>+$F$28</f>
        <v>APORTANTE</v>
      </c>
      <c r="G18278" s="337" t="s">
        <v>124</v>
      </c>
      <c r="H18278" s="338"/>
      <c r="I18278" s="338"/>
      <c r="J18278" s="338"/>
      <c r="K18278" s="338"/>
      <c r="L18278" s="339"/>
    </row>
    <row r="18279" spans="1:12" hidden="1" x14ac:dyDescent="0.3">
      <c r="A18279" s="18" t="str">
        <f>+IF(OR(C18276=""),"NO",1)</f>
        <v>NO</v>
      </c>
      <c r="B18279" s="18"/>
      <c r="E18279" s="330"/>
      <c r="F18279" s="54" t="str">
        <f>+$F$29</f>
        <v>VALOR /SMMLV)</v>
      </c>
      <c r="G18279" s="55" t="s">
        <v>124</v>
      </c>
      <c r="H18279" s="56" t="str">
        <f>+$H$29</f>
        <v>% PART..</v>
      </c>
      <c r="I18279" s="57" t="s">
        <v>124</v>
      </c>
      <c r="J18279" s="58" t="str">
        <f>+$J$29</f>
        <v>VALOR ACREDITADO</v>
      </c>
      <c r="K18279" s="59"/>
      <c r="L18279" s="47" t="s">
        <v>124</v>
      </c>
    </row>
    <row r="18280" spans="1:12" hidden="1" x14ac:dyDescent="0.3">
      <c r="A18280" s="18" t="str">
        <f>+IF(OR(C18276=""),"NO",1)</f>
        <v>NO</v>
      </c>
      <c r="B18280" s="18"/>
      <c r="E18280" s="330"/>
      <c r="F18280" s="60" t="str">
        <f>+$F$30</f>
        <v>EXPERIENCIA APORTADA</v>
      </c>
      <c r="G18280" s="340" t="s">
        <v>124</v>
      </c>
      <c r="H18280" s="341"/>
      <c r="I18280" s="341"/>
      <c r="J18280" s="341"/>
      <c r="K18280" s="341"/>
      <c r="L18280" s="342"/>
    </row>
    <row r="18281" spans="1:12" hidden="1" x14ac:dyDescent="0.3">
      <c r="A18281" s="18" t="str">
        <f>+IF(OR(C18276=""),"NO",1)</f>
        <v>NO</v>
      </c>
      <c r="B18281" s="18"/>
      <c r="E18281" s="331"/>
      <c r="F18281" s="62" t="str">
        <f>+$F$31</f>
        <v>OBSERVACIÓN</v>
      </c>
      <c r="G18281" s="343" t="s">
        <v>124</v>
      </c>
      <c r="H18281" s="344"/>
      <c r="I18281" s="344"/>
      <c r="J18281" s="344"/>
      <c r="K18281" s="344"/>
      <c r="L18281" s="345"/>
    </row>
    <row r="18282" spans="1:12" ht="8.5" hidden="1" customHeight="1" x14ac:dyDescent="0.3">
      <c r="A18282" s="18" t="str">
        <f>+IF(OR(C18276=""),"NO",1)</f>
        <v>NO</v>
      </c>
      <c r="B18282" s="18"/>
      <c r="E18282" s="49"/>
      <c r="F18282" s="50"/>
      <c r="G18282" s="51"/>
      <c r="H18282" s="51"/>
      <c r="I18282" s="51"/>
      <c r="J18282" s="51"/>
      <c r="K18282" s="51"/>
      <c r="L18282" s="52"/>
    </row>
    <row r="18283" spans="1:12" hidden="1" x14ac:dyDescent="0.3">
      <c r="A18283" s="18" t="str">
        <f t="shared" ref="A18283" si="6132">+IF(OR(C18283=""),"NO",1)</f>
        <v>NO</v>
      </c>
      <c r="B18283" s="18"/>
      <c r="C18283" s="1" t="s">
        <v>124</v>
      </c>
      <c r="E18283" s="329">
        <v>2</v>
      </c>
      <c r="F18283" s="53" t="str">
        <f>+$F$26</f>
        <v>OBJETO</v>
      </c>
      <c r="G18283" s="332" t="s">
        <v>124</v>
      </c>
      <c r="H18283" s="333"/>
      <c r="I18283" s="333"/>
      <c r="J18283" s="333"/>
      <c r="K18283" s="333"/>
      <c r="L18283" s="334"/>
    </row>
    <row r="18284" spans="1:12" hidden="1" x14ac:dyDescent="0.3">
      <c r="A18284" s="18" t="str">
        <f t="shared" ref="A18284" si="6133">+IF(OR(C18283=""),"NO",1)</f>
        <v>NO</v>
      </c>
      <c r="B18284" s="18"/>
      <c r="E18284" s="330"/>
      <c r="F18284" s="54" t="str">
        <f>+$F$27</f>
        <v>CONTRATANTE</v>
      </c>
      <c r="G18284" s="335" t="s">
        <v>124</v>
      </c>
      <c r="H18284" s="310"/>
      <c r="I18284" s="310"/>
      <c r="J18284" s="310"/>
      <c r="K18284" s="310"/>
      <c r="L18284" s="336"/>
    </row>
    <row r="18285" spans="1:12" hidden="1" x14ac:dyDescent="0.3">
      <c r="A18285" s="18" t="str">
        <f t="shared" ref="A18285" si="6134">+IF(OR(C18283=""),"NO",1)</f>
        <v>NO</v>
      </c>
      <c r="B18285" s="18"/>
      <c r="E18285" s="330"/>
      <c r="F18285" s="54" t="str">
        <f>+$F$28</f>
        <v>APORTANTE</v>
      </c>
      <c r="G18285" s="337" t="s">
        <v>124</v>
      </c>
      <c r="H18285" s="338"/>
      <c r="I18285" s="338"/>
      <c r="J18285" s="338"/>
      <c r="K18285" s="338"/>
      <c r="L18285" s="339"/>
    </row>
    <row r="18286" spans="1:12" hidden="1" x14ac:dyDescent="0.3">
      <c r="A18286" s="18" t="str">
        <f t="shared" ref="A18286" si="6135">+IF(OR(C18283=""),"NO",1)</f>
        <v>NO</v>
      </c>
      <c r="B18286" s="18"/>
      <c r="E18286" s="330"/>
      <c r="F18286" s="54" t="str">
        <f>+$F$29</f>
        <v>VALOR /SMMLV)</v>
      </c>
      <c r="G18286" s="55" t="s">
        <v>124</v>
      </c>
      <c r="H18286" s="56" t="str">
        <f>+$H$29</f>
        <v>% PART..</v>
      </c>
      <c r="I18286" s="57" t="s">
        <v>124</v>
      </c>
      <c r="J18286" s="58" t="str">
        <f>+$J$29</f>
        <v>VALOR ACREDITADO</v>
      </c>
      <c r="K18286" s="59"/>
      <c r="L18286" s="47" t="s">
        <v>124</v>
      </c>
    </row>
    <row r="18287" spans="1:12" hidden="1" x14ac:dyDescent="0.3">
      <c r="A18287" s="18" t="str">
        <f t="shared" ref="A18287" si="6136">+IF(OR(C18283=""),"NO",1)</f>
        <v>NO</v>
      </c>
      <c r="B18287" s="18"/>
      <c r="E18287" s="330"/>
      <c r="F18287" s="60" t="str">
        <f>+$F$30</f>
        <v>EXPERIENCIA APORTADA</v>
      </c>
      <c r="G18287" s="340" t="s">
        <v>124</v>
      </c>
      <c r="H18287" s="341"/>
      <c r="I18287" s="341"/>
      <c r="J18287" s="341"/>
      <c r="K18287" s="341"/>
      <c r="L18287" s="342"/>
    </row>
    <row r="18288" spans="1:12" hidden="1" x14ac:dyDescent="0.3">
      <c r="A18288" s="18" t="str">
        <f t="shared" ref="A18288" si="6137">+IF(OR(C18283=""),"NO",1)</f>
        <v>NO</v>
      </c>
      <c r="B18288" s="18"/>
      <c r="E18288" s="331"/>
      <c r="F18288" s="62" t="str">
        <f>+$F$31</f>
        <v>OBSERVACIÓN</v>
      </c>
      <c r="G18288" s="343" t="s">
        <v>124</v>
      </c>
      <c r="H18288" s="344"/>
      <c r="I18288" s="344"/>
      <c r="J18288" s="344"/>
      <c r="K18288" s="344"/>
      <c r="L18288" s="345"/>
    </row>
    <row r="18289" spans="1:12" ht="8.5" hidden="1" customHeight="1" x14ac:dyDescent="0.3">
      <c r="A18289" s="18" t="str">
        <f t="shared" ref="A18289" si="6138">+IF(OR(C18283=""),"NO",1)</f>
        <v>NO</v>
      </c>
      <c r="B18289" s="18"/>
      <c r="E18289" s="49"/>
      <c r="F18289" s="50"/>
      <c r="G18289" s="51"/>
      <c r="H18289" s="51"/>
      <c r="I18289" s="51"/>
      <c r="J18289" s="51"/>
      <c r="K18289" s="51"/>
      <c r="L18289" s="52"/>
    </row>
    <row r="18290" spans="1:12" hidden="1" x14ac:dyDescent="0.3">
      <c r="A18290" s="18" t="str">
        <f t="shared" ref="A18290" si="6139">+IF(OR(C18290=""),"NO",1)</f>
        <v>NO</v>
      </c>
      <c r="B18290" s="18"/>
      <c r="C18290" s="1" t="s">
        <v>124</v>
      </c>
      <c r="E18290" s="329">
        <v>3</v>
      </c>
      <c r="F18290" s="53" t="str">
        <f>+$F$26</f>
        <v>OBJETO</v>
      </c>
      <c r="G18290" s="332" t="s">
        <v>124</v>
      </c>
      <c r="H18290" s="333"/>
      <c r="I18290" s="333"/>
      <c r="J18290" s="333"/>
      <c r="K18290" s="333"/>
      <c r="L18290" s="334"/>
    </row>
    <row r="18291" spans="1:12" hidden="1" x14ac:dyDescent="0.3">
      <c r="A18291" s="18" t="str">
        <f t="shared" ref="A18291" si="6140">+IF(OR(C18290=""),"NO",1)</f>
        <v>NO</v>
      </c>
      <c r="B18291" s="18"/>
      <c r="E18291" s="330"/>
      <c r="F18291" s="54" t="str">
        <f>+$F$27</f>
        <v>CONTRATANTE</v>
      </c>
      <c r="G18291" s="335" t="s">
        <v>124</v>
      </c>
      <c r="H18291" s="310"/>
      <c r="I18291" s="310"/>
      <c r="J18291" s="310"/>
      <c r="K18291" s="310"/>
      <c r="L18291" s="336"/>
    </row>
    <row r="18292" spans="1:12" hidden="1" x14ac:dyDescent="0.3">
      <c r="A18292" s="18" t="str">
        <f t="shared" ref="A18292" si="6141">+IF(OR(C18290=""),"NO",1)</f>
        <v>NO</v>
      </c>
      <c r="B18292" s="18"/>
      <c r="E18292" s="330"/>
      <c r="F18292" s="54" t="str">
        <f>+$F$28</f>
        <v>APORTANTE</v>
      </c>
      <c r="G18292" s="337" t="s">
        <v>124</v>
      </c>
      <c r="H18292" s="338"/>
      <c r="I18292" s="338"/>
      <c r="J18292" s="338"/>
      <c r="K18292" s="338"/>
      <c r="L18292" s="339"/>
    </row>
    <row r="18293" spans="1:12" hidden="1" x14ac:dyDescent="0.3">
      <c r="A18293" s="18" t="str">
        <f t="shared" ref="A18293" si="6142">+IF(OR(C18290=""),"NO",1)</f>
        <v>NO</v>
      </c>
      <c r="B18293" s="18"/>
      <c r="E18293" s="330"/>
      <c r="F18293" s="54" t="str">
        <f>+$F$29</f>
        <v>VALOR /SMMLV)</v>
      </c>
      <c r="G18293" s="55" t="s">
        <v>124</v>
      </c>
      <c r="H18293" s="56" t="str">
        <f>+$H$29</f>
        <v>% PART..</v>
      </c>
      <c r="I18293" s="57" t="s">
        <v>124</v>
      </c>
      <c r="J18293" s="58" t="str">
        <f>+$J$29</f>
        <v>VALOR ACREDITADO</v>
      </c>
      <c r="K18293" s="59"/>
      <c r="L18293" s="47" t="s">
        <v>124</v>
      </c>
    </row>
    <row r="18294" spans="1:12" hidden="1" x14ac:dyDescent="0.3">
      <c r="A18294" s="18" t="str">
        <f t="shared" ref="A18294" si="6143">+IF(OR(C18290=""),"NO",1)</f>
        <v>NO</v>
      </c>
      <c r="B18294" s="18"/>
      <c r="E18294" s="330"/>
      <c r="F18294" s="60" t="str">
        <f>+$F$30</f>
        <v>EXPERIENCIA APORTADA</v>
      </c>
      <c r="G18294" s="340" t="s">
        <v>124</v>
      </c>
      <c r="H18294" s="341"/>
      <c r="I18294" s="341"/>
      <c r="J18294" s="341"/>
      <c r="K18294" s="341"/>
      <c r="L18294" s="342"/>
    </row>
    <row r="18295" spans="1:12" hidden="1" x14ac:dyDescent="0.3">
      <c r="A18295" s="18" t="str">
        <f t="shared" ref="A18295" si="6144">+IF(OR(C18290=""),"NO",1)</f>
        <v>NO</v>
      </c>
      <c r="B18295" s="18"/>
      <c r="E18295" s="331"/>
      <c r="F18295" s="62" t="str">
        <f>+$F$31</f>
        <v>OBSERVACIÓN</v>
      </c>
      <c r="G18295" s="343" t="s">
        <v>124</v>
      </c>
      <c r="H18295" s="344"/>
      <c r="I18295" s="344"/>
      <c r="J18295" s="344"/>
      <c r="K18295" s="344"/>
      <c r="L18295" s="345"/>
    </row>
    <row r="18296" spans="1:12" ht="8.5" hidden="1" customHeight="1" x14ac:dyDescent="0.3">
      <c r="A18296" s="18" t="str">
        <f t="shared" ref="A18296" si="6145">+IF(OR(C18290=""),"NO",1)</f>
        <v>NO</v>
      </c>
      <c r="B18296" s="18"/>
      <c r="E18296" s="49"/>
      <c r="F18296" s="50"/>
      <c r="G18296" s="51"/>
      <c r="H18296" s="51"/>
      <c r="I18296" s="51"/>
      <c r="J18296" s="51"/>
      <c r="K18296" s="51"/>
      <c r="L18296" s="52"/>
    </row>
    <row r="18297" spans="1:12" hidden="1" x14ac:dyDescent="0.3">
      <c r="A18297" s="18" t="str">
        <f t="shared" ref="A18297" si="6146">+IF(OR(C18297=""),"NO",1)</f>
        <v>NO</v>
      </c>
      <c r="B18297" s="18"/>
      <c r="C18297" s="1" t="s">
        <v>124</v>
      </c>
      <c r="E18297" s="329">
        <v>4</v>
      </c>
      <c r="F18297" s="53" t="str">
        <f>+$F$26</f>
        <v>OBJETO</v>
      </c>
      <c r="G18297" s="332" t="s">
        <v>124</v>
      </c>
      <c r="H18297" s="333"/>
      <c r="I18297" s="333"/>
      <c r="J18297" s="333"/>
      <c r="K18297" s="333"/>
      <c r="L18297" s="334"/>
    </row>
    <row r="18298" spans="1:12" hidden="1" x14ac:dyDescent="0.3">
      <c r="A18298" s="18" t="str">
        <f t="shared" ref="A18298" si="6147">+IF(OR(C18297=""),"NO",1)</f>
        <v>NO</v>
      </c>
      <c r="B18298" s="18"/>
      <c r="E18298" s="330"/>
      <c r="F18298" s="54" t="str">
        <f>+$F$27</f>
        <v>CONTRATANTE</v>
      </c>
      <c r="G18298" s="335" t="s">
        <v>124</v>
      </c>
      <c r="H18298" s="310"/>
      <c r="I18298" s="310"/>
      <c r="J18298" s="310"/>
      <c r="K18298" s="310"/>
      <c r="L18298" s="336"/>
    </row>
    <row r="18299" spans="1:12" hidden="1" x14ac:dyDescent="0.3">
      <c r="A18299" s="18" t="str">
        <f t="shared" ref="A18299" si="6148">+IF(OR(C18297=""),"NO",1)</f>
        <v>NO</v>
      </c>
      <c r="B18299" s="18"/>
      <c r="E18299" s="330"/>
      <c r="F18299" s="54" t="str">
        <f>+$F$28</f>
        <v>APORTANTE</v>
      </c>
      <c r="G18299" s="337" t="s">
        <v>124</v>
      </c>
      <c r="H18299" s="338"/>
      <c r="I18299" s="338"/>
      <c r="J18299" s="338"/>
      <c r="K18299" s="338"/>
      <c r="L18299" s="339"/>
    </row>
    <row r="18300" spans="1:12" hidden="1" x14ac:dyDescent="0.3">
      <c r="A18300" s="18" t="str">
        <f t="shared" ref="A18300" si="6149">+IF(OR(C18297=""),"NO",1)</f>
        <v>NO</v>
      </c>
      <c r="B18300" s="18"/>
      <c r="E18300" s="330"/>
      <c r="F18300" s="54" t="str">
        <f>+$F$29</f>
        <v>VALOR /SMMLV)</v>
      </c>
      <c r="G18300" s="55" t="s">
        <v>124</v>
      </c>
      <c r="H18300" s="56" t="str">
        <f>+$H$29</f>
        <v>% PART..</v>
      </c>
      <c r="I18300" s="57" t="s">
        <v>124</v>
      </c>
      <c r="J18300" s="58" t="str">
        <f>+$J$29</f>
        <v>VALOR ACREDITADO</v>
      </c>
      <c r="K18300" s="59"/>
      <c r="L18300" s="47" t="s">
        <v>124</v>
      </c>
    </row>
    <row r="18301" spans="1:12" hidden="1" x14ac:dyDescent="0.3">
      <c r="A18301" s="18" t="str">
        <f t="shared" ref="A18301" si="6150">+IF(OR(C18297=""),"NO",1)</f>
        <v>NO</v>
      </c>
      <c r="B18301" s="18"/>
      <c r="E18301" s="330"/>
      <c r="F18301" s="60" t="str">
        <f>+$F$30</f>
        <v>EXPERIENCIA APORTADA</v>
      </c>
      <c r="G18301" s="340" t="s">
        <v>124</v>
      </c>
      <c r="H18301" s="341"/>
      <c r="I18301" s="341"/>
      <c r="J18301" s="341"/>
      <c r="K18301" s="341"/>
      <c r="L18301" s="342"/>
    </row>
    <row r="18302" spans="1:12" hidden="1" x14ac:dyDescent="0.3">
      <c r="A18302" s="18" t="str">
        <f t="shared" ref="A18302" si="6151">+IF(OR(C18297=""),"NO",1)</f>
        <v>NO</v>
      </c>
      <c r="B18302" s="18"/>
      <c r="E18302" s="331"/>
      <c r="F18302" s="62" t="str">
        <f>+$F$31</f>
        <v>OBSERVACIÓN</v>
      </c>
      <c r="G18302" s="343" t="s">
        <v>124</v>
      </c>
      <c r="H18302" s="344"/>
      <c r="I18302" s="344"/>
      <c r="J18302" s="344"/>
      <c r="K18302" s="344"/>
      <c r="L18302" s="345"/>
    </row>
    <row r="18303" spans="1:12" ht="8.5" hidden="1" customHeight="1" x14ac:dyDescent="0.3">
      <c r="A18303" s="18" t="str">
        <f t="shared" ref="A18303" si="6152">+IF(OR(C18297=""),"NO",1)</f>
        <v>NO</v>
      </c>
      <c r="B18303" s="18"/>
      <c r="E18303" s="49"/>
      <c r="F18303" s="50"/>
      <c r="G18303" s="51"/>
      <c r="H18303" s="51"/>
      <c r="I18303" s="51"/>
      <c r="J18303" s="51"/>
      <c r="K18303" s="51"/>
      <c r="L18303" s="52"/>
    </row>
    <row r="18304" spans="1:12" hidden="1" x14ac:dyDescent="0.3">
      <c r="A18304" s="18" t="str">
        <f t="shared" ref="A18304" si="6153">+IF(OR(C18304=""),"NO",1)</f>
        <v>NO</v>
      </c>
      <c r="B18304" s="18"/>
      <c r="C18304" s="1" t="s">
        <v>124</v>
      </c>
      <c r="E18304" s="329">
        <v>5</v>
      </c>
      <c r="F18304" s="53" t="str">
        <f>+$F$26</f>
        <v>OBJETO</v>
      </c>
      <c r="G18304" s="332" t="s">
        <v>124</v>
      </c>
      <c r="H18304" s="333"/>
      <c r="I18304" s="333"/>
      <c r="J18304" s="333"/>
      <c r="K18304" s="333"/>
      <c r="L18304" s="334"/>
    </row>
    <row r="18305" spans="1:12" hidden="1" x14ac:dyDescent="0.3">
      <c r="A18305" s="18" t="str">
        <f t="shared" ref="A18305" si="6154">+IF(OR(C18304=""),"NO",1)</f>
        <v>NO</v>
      </c>
      <c r="B18305" s="18"/>
      <c r="E18305" s="330"/>
      <c r="F18305" s="54" t="str">
        <f>+$F$27</f>
        <v>CONTRATANTE</v>
      </c>
      <c r="G18305" s="335" t="s">
        <v>124</v>
      </c>
      <c r="H18305" s="310"/>
      <c r="I18305" s="310"/>
      <c r="J18305" s="310"/>
      <c r="K18305" s="310"/>
      <c r="L18305" s="336"/>
    </row>
    <row r="18306" spans="1:12" hidden="1" x14ac:dyDescent="0.3">
      <c r="A18306" s="18" t="str">
        <f t="shared" ref="A18306" si="6155">+IF(OR(C18304=""),"NO",1)</f>
        <v>NO</v>
      </c>
      <c r="B18306" s="18"/>
      <c r="E18306" s="330"/>
      <c r="F18306" s="54" t="str">
        <f>+$F$28</f>
        <v>APORTANTE</v>
      </c>
      <c r="G18306" s="337" t="s">
        <v>124</v>
      </c>
      <c r="H18306" s="338"/>
      <c r="I18306" s="338"/>
      <c r="J18306" s="338"/>
      <c r="K18306" s="338"/>
      <c r="L18306" s="339"/>
    </row>
    <row r="18307" spans="1:12" hidden="1" x14ac:dyDescent="0.3">
      <c r="A18307" s="18" t="str">
        <f t="shared" ref="A18307" si="6156">+IF(OR(C18304=""),"NO",1)</f>
        <v>NO</v>
      </c>
      <c r="B18307" s="18"/>
      <c r="E18307" s="330"/>
      <c r="F18307" s="54" t="str">
        <f>+$F$29</f>
        <v>VALOR /SMMLV)</v>
      </c>
      <c r="G18307" s="55" t="s">
        <v>124</v>
      </c>
      <c r="H18307" s="56" t="str">
        <f>+$H$29</f>
        <v>% PART..</v>
      </c>
      <c r="I18307" s="57" t="s">
        <v>124</v>
      </c>
      <c r="J18307" s="58" t="str">
        <f>+$J$29</f>
        <v>VALOR ACREDITADO</v>
      </c>
      <c r="K18307" s="59"/>
      <c r="L18307" s="47" t="s">
        <v>124</v>
      </c>
    </row>
    <row r="18308" spans="1:12" hidden="1" x14ac:dyDescent="0.3">
      <c r="A18308" s="18" t="str">
        <f t="shared" ref="A18308" si="6157">+IF(OR(C18304=""),"NO",1)</f>
        <v>NO</v>
      </c>
      <c r="B18308" s="18"/>
      <c r="E18308" s="330"/>
      <c r="F18308" s="60" t="str">
        <f>+$F$30</f>
        <v>EXPERIENCIA APORTADA</v>
      </c>
      <c r="G18308" s="340" t="s">
        <v>124</v>
      </c>
      <c r="H18308" s="341"/>
      <c r="I18308" s="341"/>
      <c r="J18308" s="341"/>
      <c r="K18308" s="341"/>
      <c r="L18308" s="342"/>
    </row>
    <row r="18309" spans="1:12" hidden="1" x14ac:dyDescent="0.3">
      <c r="A18309" s="18" t="str">
        <f t="shared" ref="A18309" si="6158">+IF(OR(C18304=""),"NO",1)</f>
        <v>NO</v>
      </c>
      <c r="B18309" s="18"/>
      <c r="E18309" s="331"/>
      <c r="F18309" s="62" t="str">
        <f>+$F$31</f>
        <v>OBSERVACIÓN</v>
      </c>
      <c r="G18309" s="343" t="s">
        <v>124</v>
      </c>
      <c r="H18309" s="344"/>
      <c r="I18309" s="344"/>
      <c r="J18309" s="344"/>
      <c r="K18309" s="344"/>
      <c r="L18309" s="345"/>
    </row>
    <row r="18310" spans="1:12" ht="8.5" hidden="1" customHeight="1" x14ac:dyDescent="0.3">
      <c r="A18310" s="18" t="str">
        <f t="shared" ref="A18310" si="6159">+IF(OR(C18304=""),"NO",1)</f>
        <v>NO</v>
      </c>
      <c r="B18310" s="18"/>
      <c r="E18310" s="49"/>
      <c r="F18310" s="50"/>
      <c r="G18310" s="51"/>
      <c r="H18310" s="51"/>
      <c r="I18310" s="51"/>
      <c r="J18310" s="51"/>
      <c r="K18310" s="51"/>
      <c r="L18310" s="52"/>
    </row>
    <row r="18311" spans="1:12" hidden="1" x14ac:dyDescent="0.3">
      <c r="A18311" s="18" t="str">
        <f t="shared" ref="A18311" si="6160">+IF(OR(C18311=""),"NO",1)</f>
        <v>NO</v>
      </c>
      <c r="B18311" s="18"/>
      <c r="C18311" s="1" t="s">
        <v>124</v>
      </c>
      <c r="E18311" s="329">
        <v>6</v>
      </c>
      <c r="F18311" s="53" t="str">
        <f>+$F$26</f>
        <v>OBJETO</v>
      </c>
      <c r="G18311" s="332" t="s">
        <v>124</v>
      </c>
      <c r="H18311" s="333"/>
      <c r="I18311" s="333"/>
      <c r="J18311" s="333"/>
      <c r="K18311" s="333"/>
      <c r="L18311" s="334"/>
    </row>
    <row r="18312" spans="1:12" hidden="1" x14ac:dyDescent="0.3">
      <c r="A18312" s="18" t="str">
        <f t="shared" ref="A18312" si="6161">+IF(OR(C18311=""),"NO",1)</f>
        <v>NO</v>
      </c>
      <c r="B18312" s="18"/>
      <c r="E18312" s="330"/>
      <c r="F18312" s="54" t="str">
        <f>+$F$27</f>
        <v>CONTRATANTE</v>
      </c>
      <c r="G18312" s="335" t="s">
        <v>124</v>
      </c>
      <c r="H18312" s="310"/>
      <c r="I18312" s="310"/>
      <c r="J18312" s="310"/>
      <c r="K18312" s="310"/>
      <c r="L18312" s="336"/>
    </row>
    <row r="18313" spans="1:12" hidden="1" x14ac:dyDescent="0.3">
      <c r="A18313" s="18" t="str">
        <f t="shared" ref="A18313" si="6162">+IF(OR(C18311=""),"NO",1)</f>
        <v>NO</v>
      </c>
      <c r="B18313" s="18"/>
      <c r="E18313" s="330"/>
      <c r="F18313" s="54" t="str">
        <f>+$F$28</f>
        <v>APORTANTE</v>
      </c>
      <c r="G18313" s="337" t="s">
        <v>124</v>
      </c>
      <c r="H18313" s="338"/>
      <c r="I18313" s="338"/>
      <c r="J18313" s="338"/>
      <c r="K18313" s="338"/>
      <c r="L18313" s="339"/>
    </row>
    <row r="18314" spans="1:12" hidden="1" x14ac:dyDescent="0.3">
      <c r="A18314" s="18" t="str">
        <f t="shared" ref="A18314" si="6163">+IF(OR(C18311=""),"NO",1)</f>
        <v>NO</v>
      </c>
      <c r="B18314" s="18"/>
      <c r="E18314" s="330"/>
      <c r="F18314" s="54" t="str">
        <f>+$F$29</f>
        <v>VALOR /SMMLV)</v>
      </c>
      <c r="G18314" s="55" t="s">
        <v>124</v>
      </c>
      <c r="H18314" s="56" t="str">
        <f>+$H$29</f>
        <v>% PART..</v>
      </c>
      <c r="I18314" s="57" t="s">
        <v>124</v>
      </c>
      <c r="J18314" s="58" t="str">
        <f>+$J$29</f>
        <v>VALOR ACREDITADO</v>
      </c>
      <c r="K18314" s="59"/>
      <c r="L18314" s="47" t="s">
        <v>124</v>
      </c>
    </row>
    <row r="18315" spans="1:12" hidden="1" x14ac:dyDescent="0.3">
      <c r="A18315" s="18" t="str">
        <f t="shared" ref="A18315" si="6164">+IF(OR(C18311=""),"NO",1)</f>
        <v>NO</v>
      </c>
      <c r="B18315" s="18"/>
      <c r="E18315" s="330"/>
      <c r="F18315" s="60" t="str">
        <f>+$F$30</f>
        <v>EXPERIENCIA APORTADA</v>
      </c>
      <c r="G18315" s="340" t="s">
        <v>124</v>
      </c>
      <c r="H18315" s="341"/>
      <c r="I18315" s="341"/>
      <c r="J18315" s="341"/>
      <c r="K18315" s="341"/>
      <c r="L18315" s="342"/>
    </row>
    <row r="18316" spans="1:12" hidden="1" x14ac:dyDescent="0.3">
      <c r="A18316" s="18" t="str">
        <f t="shared" ref="A18316" si="6165">+IF(OR(C18311=""),"NO",1)</f>
        <v>NO</v>
      </c>
      <c r="B18316" s="18"/>
      <c r="E18316" s="331"/>
      <c r="F18316" s="62" t="str">
        <f>+$F$31</f>
        <v>OBSERVACIÓN</v>
      </c>
      <c r="G18316" s="343" t="s">
        <v>124</v>
      </c>
      <c r="H18316" s="344"/>
      <c r="I18316" s="344"/>
      <c r="J18316" s="344"/>
      <c r="K18316" s="344"/>
      <c r="L18316" s="345"/>
    </row>
    <row r="18317" spans="1:12" ht="8.5" hidden="1" customHeight="1" x14ac:dyDescent="0.3">
      <c r="A18317" s="18" t="str">
        <f t="shared" ref="A18317" si="6166">+IF(OR(C18311=""),"NO",1)</f>
        <v>NO</v>
      </c>
      <c r="B18317" s="18"/>
      <c r="E18317" s="49"/>
      <c r="F18317" s="50"/>
      <c r="G18317" s="51"/>
      <c r="H18317" s="51"/>
      <c r="I18317" s="51"/>
      <c r="J18317" s="51"/>
      <c r="K18317" s="51"/>
      <c r="L18317" s="52"/>
    </row>
    <row r="18318" spans="1:12" hidden="1" x14ac:dyDescent="0.3">
      <c r="A18318" s="18" t="str">
        <f t="shared" ref="A18318" si="6167">+IF(OR(C18318=""),"NO",1)</f>
        <v>NO</v>
      </c>
      <c r="B18318" s="18"/>
      <c r="C18318" s="1" t="s">
        <v>124</v>
      </c>
      <c r="E18318" s="329">
        <v>7</v>
      </c>
      <c r="F18318" s="53" t="str">
        <f>+$F$26</f>
        <v>OBJETO</v>
      </c>
      <c r="G18318" s="332" t="s">
        <v>124</v>
      </c>
      <c r="H18318" s="333"/>
      <c r="I18318" s="333"/>
      <c r="J18318" s="333"/>
      <c r="K18318" s="333"/>
      <c r="L18318" s="334"/>
    </row>
    <row r="18319" spans="1:12" hidden="1" x14ac:dyDescent="0.3">
      <c r="A18319" s="18" t="str">
        <f t="shared" ref="A18319" si="6168">+IF(OR(C18318=""),"NO",1)</f>
        <v>NO</v>
      </c>
      <c r="B18319" s="18"/>
      <c r="E18319" s="330"/>
      <c r="F18319" s="54" t="str">
        <f>+$F$27</f>
        <v>CONTRATANTE</v>
      </c>
      <c r="G18319" s="335" t="s">
        <v>124</v>
      </c>
      <c r="H18319" s="310"/>
      <c r="I18319" s="310"/>
      <c r="J18319" s="310"/>
      <c r="K18319" s="310"/>
      <c r="L18319" s="336"/>
    </row>
    <row r="18320" spans="1:12" hidden="1" x14ac:dyDescent="0.3">
      <c r="A18320" s="18" t="str">
        <f t="shared" ref="A18320" si="6169">+IF(OR(C18318=""),"NO",1)</f>
        <v>NO</v>
      </c>
      <c r="B18320" s="18"/>
      <c r="E18320" s="330"/>
      <c r="F18320" s="54" t="str">
        <f>+$F$28</f>
        <v>APORTANTE</v>
      </c>
      <c r="G18320" s="337" t="s">
        <v>124</v>
      </c>
      <c r="H18320" s="338"/>
      <c r="I18320" s="338"/>
      <c r="J18320" s="338"/>
      <c r="K18320" s="338"/>
      <c r="L18320" s="339"/>
    </row>
    <row r="18321" spans="1:12" hidden="1" x14ac:dyDescent="0.3">
      <c r="A18321" s="18" t="str">
        <f t="shared" ref="A18321" si="6170">+IF(OR(C18318=""),"NO",1)</f>
        <v>NO</v>
      </c>
      <c r="B18321" s="18"/>
      <c r="E18321" s="330"/>
      <c r="F18321" s="54" t="str">
        <f>+$F$29</f>
        <v>VALOR /SMMLV)</v>
      </c>
      <c r="G18321" s="55" t="s">
        <v>124</v>
      </c>
      <c r="H18321" s="56" t="str">
        <f>+$H$29</f>
        <v>% PART..</v>
      </c>
      <c r="I18321" s="57" t="s">
        <v>124</v>
      </c>
      <c r="J18321" s="58" t="str">
        <f>+$J$29</f>
        <v>VALOR ACREDITADO</v>
      </c>
      <c r="K18321" s="59"/>
      <c r="L18321" s="47" t="s">
        <v>124</v>
      </c>
    </row>
    <row r="18322" spans="1:12" hidden="1" x14ac:dyDescent="0.3">
      <c r="A18322" s="18" t="str">
        <f t="shared" ref="A18322" si="6171">+IF(OR(C18318=""),"NO",1)</f>
        <v>NO</v>
      </c>
      <c r="B18322" s="18"/>
      <c r="E18322" s="330"/>
      <c r="F18322" s="60" t="str">
        <f>+$F$30</f>
        <v>EXPERIENCIA APORTADA</v>
      </c>
      <c r="G18322" s="340" t="s">
        <v>124</v>
      </c>
      <c r="H18322" s="341"/>
      <c r="I18322" s="341"/>
      <c r="J18322" s="341"/>
      <c r="K18322" s="341"/>
      <c r="L18322" s="342"/>
    </row>
    <row r="18323" spans="1:12" hidden="1" x14ac:dyDescent="0.3">
      <c r="A18323" s="18" t="str">
        <f t="shared" ref="A18323" si="6172">+IF(OR(C18318=""),"NO",1)</f>
        <v>NO</v>
      </c>
      <c r="B18323" s="18"/>
      <c r="E18323" s="331"/>
      <c r="F18323" s="62" t="str">
        <f>+$F$31</f>
        <v>OBSERVACIÓN</v>
      </c>
      <c r="G18323" s="343" t="s">
        <v>124</v>
      </c>
      <c r="H18323" s="344"/>
      <c r="I18323" s="344"/>
      <c r="J18323" s="344"/>
      <c r="K18323" s="344"/>
      <c r="L18323" s="345"/>
    </row>
    <row r="18324" spans="1:12" hidden="1" x14ac:dyDescent="0.3">
      <c r="A18324" s="18" t="str">
        <f t="shared" ref="A18324" si="6173">+IF(OR(C18318=""),"NO",1)</f>
        <v>NO</v>
      </c>
      <c r="B18324" s="18"/>
      <c r="E18324" s="49"/>
      <c r="F18324" s="50"/>
      <c r="G18324" s="51"/>
      <c r="H18324" s="51"/>
      <c r="I18324" s="51"/>
      <c r="J18324" s="51"/>
      <c r="K18324" s="51"/>
      <c r="L18324" s="52"/>
    </row>
    <row r="18325" spans="1:12" hidden="1" x14ac:dyDescent="0.3">
      <c r="A18325" s="1" t="str">
        <f>+A18260</f>
        <v>NO</v>
      </c>
      <c r="C18325" s="1" t="str">
        <f>"N"&amp;C18260</f>
        <v>N</v>
      </c>
      <c r="E18325" s="63"/>
      <c r="F18325" s="64" t="str">
        <f>+$F$75</f>
        <v>TOTAL DE CONTRATOS PRESENTADOS VÁLIDOS QUE CUMPLEN EXPERIENCIA ACREDITADA:</v>
      </c>
      <c r="G18325" s="65"/>
      <c r="H18325" s="65"/>
      <c r="I18325" s="65"/>
      <c r="J18325" s="66"/>
      <c r="K18325" s="65"/>
      <c r="L18325" s="67" t="s">
        <v>124</v>
      </c>
    </row>
    <row r="18326" spans="1:12" ht="6.65" hidden="1" customHeight="1" x14ac:dyDescent="0.3">
      <c r="A18326" s="1" t="str">
        <f>+A18260</f>
        <v>NO</v>
      </c>
      <c r="E18326" s="51"/>
      <c r="F18326" s="50"/>
      <c r="G18326" s="51"/>
      <c r="H18326" s="51"/>
      <c r="I18326" s="51"/>
      <c r="J18326" s="51"/>
      <c r="K18326" s="51"/>
      <c r="L18326" s="51"/>
    </row>
    <row r="18327" spans="1:12" hidden="1" x14ac:dyDescent="0.3">
      <c r="A18327" s="1" t="str">
        <f>+A18260</f>
        <v>NO</v>
      </c>
      <c r="E18327" s="63"/>
      <c r="F18327" s="63" t="str">
        <f>+$F$77</f>
        <v>ACREDITA SUMINISTRO E INSTALACIÓN DE MOBILIARIO POR LO MENOS EN UN (1) CONTRATO VÁLIDO</v>
      </c>
      <c r="G18327" s="65"/>
      <c r="H18327" s="65"/>
      <c r="I18327" s="65"/>
      <c r="J18327" s="66"/>
      <c r="K18327" s="65"/>
      <c r="L18327" s="68" t="s">
        <v>157</v>
      </c>
    </row>
    <row r="18328" spans="1:12" ht="5.15" hidden="1" customHeight="1" x14ac:dyDescent="0.3">
      <c r="A18328" s="1" t="str">
        <f>+A18260</f>
        <v>NO</v>
      </c>
      <c r="E18328" s="51"/>
      <c r="F18328" s="50"/>
      <c r="G18328" s="51"/>
      <c r="H18328" s="51"/>
      <c r="I18328" s="51"/>
      <c r="J18328" s="51"/>
      <c r="K18328" s="51"/>
      <c r="L18328" s="51"/>
    </row>
    <row r="18329" spans="1:12" ht="12.75" hidden="1" customHeight="1" x14ac:dyDescent="0.3">
      <c r="A18329" s="1" t="str">
        <f>+A18260</f>
        <v>NO</v>
      </c>
      <c r="E18329" s="69" t="str">
        <f>+$E$79</f>
        <v>EXPERIENCIA ESPECÍFICA NUMERAL 10.1.1 A</v>
      </c>
      <c r="F18329" s="70"/>
      <c r="G18329" s="70"/>
      <c r="H18329" s="70"/>
      <c r="I18329" s="70"/>
      <c r="J18329" s="70"/>
      <c r="K18329" s="70"/>
      <c r="L18329" s="71"/>
    </row>
    <row r="18330" spans="1:12" ht="26.5" hidden="1" customHeight="1" x14ac:dyDescent="0.3">
      <c r="A18330" s="1" t="str">
        <f>+A18260</f>
        <v>NO</v>
      </c>
      <c r="E18330" s="72"/>
      <c r="F18330" s="325" t="str">
        <f>+$F$80</f>
        <v>Por lo menos uno (1) de los contratos válidos aportados como experiencia general debe corresponder mínimo al 60% del presupuesto oficial del presente proceso de selección.  (SMMLV)</v>
      </c>
      <c r="G18330" s="326"/>
      <c r="H18330" s="326"/>
      <c r="I18330" s="326"/>
      <c r="J18330" s="326"/>
      <c r="K18330" s="73" t="s">
        <v>124</v>
      </c>
      <c r="L18330" s="74" t="s">
        <v>124</v>
      </c>
    </row>
    <row r="18331" spans="1:12" ht="23.5" hidden="1" customHeight="1" x14ac:dyDescent="0.3">
      <c r="A18331" s="1" t="str">
        <f>+A18260</f>
        <v>NO</v>
      </c>
      <c r="E18331" s="63"/>
      <c r="F18331" s="325" t="str">
        <f>+$F$81</f>
        <v xml:space="preserve">Deberá acreditarse en al menos uno (1) de los contratos válidos aportados como experiencia general una </v>
      </c>
      <c r="G18331" s="326"/>
      <c r="H18331" s="326"/>
      <c r="I18331" s="326"/>
      <c r="J18331" s="326"/>
      <c r="K18331" s="73" t="s">
        <v>124</v>
      </c>
      <c r="L18331" s="74" t="s">
        <v>124</v>
      </c>
    </row>
    <row r="18332" spans="1:12" ht="23.5" hidden="1" customHeight="1" x14ac:dyDescent="0.3">
      <c r="A18332" s="18" t="s">
        <v>30</v>
      </c>
      <c r="E18332" s="63"/>
      <c r="F18332" s="325" t="str">
        <f>+$F$82</f>
        <v xml:space="preserve">Deberá acreditarse en al menos uno (1) de los contratos válidos aportados interventoría a intervención de </v>
      </c>
      <c r="G18332" s="326"/>
      <c r="H18332" s="326"/>
      <c r="I18332" s="326"/>
      <c r="J18332" s="326"/>
      <c r="K18332" s="73">
        <f>+$K$82</f>
        <v>0</v>
      </c>
      <c r="L18332" s="74" t="s">
        <v>124</v>
      </c>
    </row>
    <row r="18333" spans="1:12" ht="36" hidden="1" customHeight="1" x14ac:dyDescent="0.3">
      <c r="A18333" s="18" t="s">
        <v>30</v>
      </c>
      <c r="E18333" s="63"/>
      <c r="F18333" s="325" t="str">
        <f>+$F$83</f>
        <v xml:space="preserve">Deberá acreditarse en al menos uno (1) de los contratos válidos aportados interventoría a intervención de </v>
      </c>
      <c r="G18333" s="326"/>
      <c r="H18333" s="326"/>
      <c r="I18333" s="326"/>
      <c r="J18333" s="326"/>
      <c r="K18333" s="75">
        <f>+$K$83</f>
        <v>0</v>
      </c>
      <c r="L18333" s="76" t="s">
        <v>124</v>
      </c>
    </row>
    <row r="18334" spans="1:12" hidden="1" x14ac:dyDescent="0.3">
      <c r="A18334" s="1" t="str">
        <f>+A18260</f>
        <v>NO</v>
      </c>
      <c r="E18334" s="51"/>
      <c r="F18334" s="50"/>
      <c r="G18334" s="51"/>
      <c r="H18334" s="51"/>
      <c r="I18334" s="51"/>
      <c r="J18334" s="51"/>
      <c r="K18334" s="51"/>
      <c r="L18334" s="51"/>
    </row>
    <row r="18335" spans="1:12" ht="12.75" hidden="1" customHeight="1" x14ac:dyDescent="0.3">
      <c r="A18335" s="1" t="str">
        <f>+A18260</f>
        <v>NO</v>
      </c>
      <c r="E18335" s="40" t="str">
        <f>+$E$85</f>
        <v>VALOR MÍNIMO A CERIFICAR % P.O EN SMMMLV. NUMERAL 3.9.1</v>
      </c>
      <c r="F18335" s="41"/>
      <c r="G18335" s="41"/>
      <c r="H18335" s="41"/>
      <c r="I18335" s="41"/>
      <c r="J18335" s="41"/>
      <c r="K18335" s="41"/>
      <c r="L18335" s="42"/>
    </row>
    <row r="18336" spans="1:12" hidden="1" x14ac:dyDescent="0.3">
      <c r="A18336" s="1" t="str">
        <f>+A18260</f>
        <v>NO</v>
      </c>
      <c r="C18336" s="1" t="str">
        <f>"M"&amp;C18260</f>
        <v>M</v>
      </c>
      <c r="E18336" s="77" t="str">
        <f>+$E$86</f>
        <v>100% P.O.</v>
      </c>
      <c r="F18336" s="78"/>
      <c r="G18336" s="61">
        <v>242.41716883554506</v>
      </c>
      <c r="H18336" s="124" t="str">
        <f>+$H$86</f>
        <v>TOTAL EJECUTADO DE CONTRATOS ACREDITADOS</v>
      </c>
      <c r="I18336" s="124"/>
      <c r="J18336" s="124"/>
      <c r="K18336" s="55" t="s">
        <v>124</v>
      </c>
      <c r="L18336" s="47" t="s">
        <v>124</v>
      </c>
    </row>
    <row r="18337" spans="1:12" hidden="1" x14ac:dyDescent="0.3">
      <c r="A18337" s="1" t="str">
        <f>+A18260</f>
        <v>NO</v>
      </c>
      <c r="E18337" s="39"/>
      <c r="F18337" s="39"/>
      <c r="G18337" s="39"/>
      <c r="H18337" s="39"/>
      <c r="I18337" s="39"/>
      <c r="J18337" s="39"/>
      <c r="K18337" s="39"/>
      <c r="L18337" s="39"/>
    </row>
    <row r="18338" spans="1:12" ht="12.75" hidden="1" customHeight="1" x14ac:dyDescent="0.3">
      <c r="A18338" s="18" t="s">
        <v>30</v>
      </c>
      <c r="B18338" s="18"/>
      <c r="E18338" s="40" t="str">
        <f>+$E$88</f>
        <v>CONSIDERACIONES PARA LA VALIDEZ DE LA EXPERIENCIA REQUERIDA: EXPERIENCIA PROPONENTES PLURALES NUMERAL 10.1.2 D</v>
      </c>
      <c r="F18338" s="41"/>
      <c r="G18338" s="41"/>
      <c r="H18338" s="41"/>
      <c r="I18338" s="41"/>
      <c r="J18338" s="41"/>
      <c r="K18338" s="41"/>
      <c r="L18338" s="42"/>
    </row>
    <row r="18339" spans="1:12" ht="28" hidden="1" customHeight="1" x14ac:dyDescent="0.3">
      <c r="A18339" s="18" t="s">
        <v>30</v>
      </c>
      <c r="B18339" s="18"/>
      <c r="C18339" s="1" t="str">
        <f>"O"&amp;C18260</f>
        <v>O</v>
      </c>
      <c r="E18339" s="80" t="str">
        <f>+$E$89</f>
        <v>i)</v>
      </c>
      <c r="F18339" s="327" t="str">
        <f>+$F$89</f>
        <v>Uno de los integrantes debe aportar como mínimo el cincuenta por ciento (50 %) de la experiencia solicitada</v>
      </c>
      <c r="G18339" s="328"/>
      <c r="H18339" s="328"/>
      <c r="I18339" s="328"/>
      <c r="J18339" s="328"/>
      <c r="K18339" s="73" t="s">
        <v>124</v>
      </c>
      <c r="L18339" s="47" t="s">
        <v>124</v>
      </c>
    </row>
    <row r="18340" spans="1:12" ht="28" hidden="1" customHeight="1" x14ac:dyDescent="0.3">
      <c r="A18340" s="18" t="s">
        <v>30</v>
      </c>
      <c r="B18340" s="18"/>
      <c r="C18340" s="1" t="str">
        <f>"O"&amp;C18260</f>
        <v>O</v>
      </c>
      <c r="E18340" s="80" t="str">
        <f>+$E$90</f>
        <v>ii)</v>
      </c>
      <c r="F18340" s="327" t="str">
        <f>+$F$90</f>
        <v>Todos los demás ntegrantes deben acreditar al menos el cinco por ciento (5 %) de la experiencia solicitada, solo uno (1) de los integrantes podrá no acreditar experiencia pero su porcentaje de participación  no podrá superar el diez por ciento (10 %)</v>
      </c>
      <c r="G18340" s="328"/>
      <c r="H18340" s="328"/>
      <c r="I18340" s="328"/>
      <c r="J18340" s="328"/>
      <c r="K18340" s="73" t="s">
        <v>124</v>
      </c>
      <c r="L18340" s="47" t="s">
        <v>124</v>
      </c>
    </row>
    <row r="18341" spans="1:12" hidden="1" x14ac:dyDescent="0.3">
      <c r="A18341" s="18" t="s">
        <v>30</v>
      </c>
      <c r="B18341" s="18"/>
      <c r="E18341" s="39"/>
      <c r="F18341" s="39"/>
      <c r="G18341" s="39"/>
      <c r="H18341" s="39"/>
      <c r="I18341" s="39"/>
      <c r="J18341" s="39"/>
      <c r="K18341" s="39"/>
      <c r="L18341" s="39"/>
    </row>
    <row r="18342" spans="1:12" ht="13" hidden="1" customHeight="1" x14ac:dyDescent="0.3">
      <c r="A18342" s="18" t="str">
        <f>+A18260</f>
        <v>NO</v>
      </c>
      <c r="B18342" s="18"/>
      <c r="E18342" s="69" t="str">
        <f>+$E$92</f>
        <v>VERIFICACIÓN Y ASIGNACIÓN DE PUNTAJE POR LA EXPERIENCIA DEL PROPONENTE</v>
      </c>
      <c r="F18342" s="70"/>
      <c r="G18342" s="70"/>
      <c r="H18342" s="70"/>
      <c r="I18342" s="70"/>
      <c r="J18342" s="70"/>
      <c r="K18342" s="70"/>
      <c r="L18342" s="71"/>
    </row>
    <row r="18343" spans="1:12" hidden="1" x14ac:dyDescent="0.3">
      <c r="A18343" s="18" t="str">
        <f>+A18260</f>
        <v>NO</v>
      </c>
      <c r="B18343" s="18"/>
      <c r="E18343" s="81"/>
      <c r="F18343" s="323" t="str">
        <f>+$F$93</f>
        <v>No. CONTRATOS QUE ACREDITAN LA EXPERIENCIA (NO OBJETO DE SUBSANACIÓN)</v>
      </c>
      <c r="G18343" s="324"/>
      <c r="H18343" s="324"/>
      <c r="I18343" s="324"/>
      <c r="J18343" s="324"/>
      <c r="K18343" s="82"/>
      <c r="L18343" s="83" t="s">
        <v>124</v>
      </c>
    </row>
    <row r="18344" spans="1:12" ht="13" hidden="1" customHeight="1" x14ac:dyDescent="0.3">
      <c r="A18344" s="18" t="str">
        <f>+A18260</f>
        <v>NO</v>
      </c>
      <c r="B18344" s="18"/>
      <c r="E18344" s="84"/>
      <c r="F18344" s="323" t="str">
        <f>+$F$94</f>
        <v>TOTAL EJECUTADO DE CONTRATOS ACREDITADOS PROPUESTA INICIAL</v>
      </c>
      <c r="G18344" s="324"/>
      <c r="H18344" s="324"/>
      <c r="I18344" s="324"/>
      <c r="J18344" s="324"/>
      <c r="K18344" s="85"/>
      <c r="L18344" s="86" t="s">
        <v>124</v>
      </c>
    </row>
    <row r="18345" spans="1:12" ht="13" hidden="1" customHeight="1" x14ac:dyDescent="0.3">
      <c r="A18345" s="18" t="str">
        <f>+A18260</f>
        <v>NO</v>
      </c>
      <c r="B18345" s="18"/>
      <c r="E18345" s="87"/>
      <c r="F18345" s="323" t="str">
        <f>+$F$95</f>
        <v>PROMEDIO VALOR ACREDITADO EN SMMLV</v>
      </c>
      <c r="G18345" s="324"/>
      <c r="H18345" s="324"/>
      <c r="I18345" s="324"/>
      <c r="J18345" s="324"/>
      <c r="K18345" s="66"/>
      <c r="L18345" s="88" t="s">
        <v>124</v>
      </c>
    </row>
    <row r="18346" spans="1:12" hidden="1" x14ac:dyDescent="0.3">
      <c r="A18346" s="18" t="str">
        <f>+A18260</f>
        <v>NO</v>
      </c>
      <c r="B18346" s="18"/>
      <c r="E18346" s="89"/>
      <c r="F18346" s="89"/>
      <c r="G18346" s="89"/>
      <c r="H18346" s="89"/>
      <c r="I18346" s="89"/>
      <c r="J18346" s="89"/>
      <c r="K18346" s="89"/>
      <c r="L18346" s="89"/>
    </row>
    <row r="18347" spans="1:12" ht="13" hidden="1" customHeight="1" x14ac:dyDescent="0.3">
      <c r="A18347" s="18" t="str">
        <f>+A18260</f>
        <v>NO</v>
      </c>
      <c r="B18347" s="18"/>
      <c r="E18347" s="69" t="str">
        <f>+$E$97</f>
        <v>3.9.2 EXIGENCIAS MÍNIMAS DE EXPERIENCIA Y FORMACIÓN ACADÉMICA DEL EQUIPO DE TRABAJO</v>
      </c>
      <c r="F18347" s="70"/>
      <c r="G18347" s="70"/>
      <c r="H18347" s="70"/>
      <c r="I18347" s="70"/>
      <c r="J18347" s="70"/>
      <c r="K18347" s="70"/>
      <c r="L18347" s="71"/>
    </row>
    <row r="18348" spans="1:12" hidden="1" x14ac:dyDescent="0.3">
      <c r="A18348" s="18" t="str">
        <f>+A18260</f>
        <v>NO</v>
      </c>
      <c r="B18348" s="18"/>
      <c r="E18348" s="90" t="str">
        <f>+$E$98</f>
        <v>Formulario 8</v>
      </c>
      <c r="F18348" s="315" t="s">
        <v>46</v>
      </c>
      <c r="G18348" s="316"/>
      <c r="H18348" s="317"/>
      <c r="I18348" s="318"/>
      <c r="J18348" s="318"/>
      <c r="K18348" s="318"/>
      <c r="L18348" s="319"/>
    </row>
    <row r="18349" spans="1:12" hidden="1" x14ac:dyDescent="0.3">
      <c r="A18349" s="18" t="str">
        <f>+A18260</f>
        <v>NO</v>
      </c>
      <c r="B18349" s="18"/>
      <c r="E18349" s="91" t="s">
        <v>124</v>
      </c>
      <c r="F18349" s="91" t="str">
        <f>+$F$99</f>
        <v>Director de Interventoría</v>
      </c>
      <c r="G18349" s="91" t="str">
        <f>+$G$99</f>
        <v>Residente de Interventoría</v>
      </c>
      <c r="H18349" s="320"/>
      <c r="I18349" s="321"/>
      <c r="J18349" s="321"/>
      <c r="K18349" s="321"/>
      <c r="L18349" s="322"/>
    </row>
    <row r="18350" spans="1:12" hidden="1" x14ac:dyDescent="0.3">
      <c r="A18350" s="18" t="str">
        <f>+A18260</f>
        <v>NO</v>
      </c>
      <c r="B18350" s="18"/>
      <c r="E18350" s="304" t="str">
        <f>+$E$100</f>
        <v>OBSERVACIONES RESPECTO REQUISITO HABILITANTE DEL PERSONAL CLAVE EVALUABLE</v>
      </c>
      <c r="F18350" s="305"/>
      <c r="G18350" s="305"/>
      <c r="H18350" s="305"/>
      <c r="I18350" s="305"/>
      <c r="J18350" s="305"/>
      <c r="K18350" s="305"/>
      <c r="L18350" s="305"/>
    </row>
    <row r="18351" spans="1:12" hidden="1" x14ac:dyDescent="0.3">
      <c r="A18351" s="18" t="str">
        <f>+A18260</f>
        <v>NO</v>
      </c>
      <c r="B18351" s="18"/>
      <c r="E18351" s="312" t="s">
        <v>124</v>
      </c>
      <c r="F18351" s="313"/>
      <c r="G18351" s="313"/>
      <c r="H18351" s="313"/>
      <c r="I18351" s="313"/>
      <c r="J18351" s="313"/>
      <c r="K18351" s="313"/>
      <c r="L18351" s="314"/>
    </row>
    <row r="18352" spans="1:12" hidden="1" x14ac:dyDescent="0.3">
      <c r="A18352" s="18" t="str">
        <f>+A18260</f>
        <v>NO</v>
      </c>
      <c r="B18352" s="18"/>
      <c r="E18352" s="89"/>
      <c r="F18352" s="89"/>
      <c r="G18352" s="89"/>
      <c r="H18352" s="89"/>
      <c r="I18352" s="89"/>
      <c r="J18352" s="89"/>
      <c r="K18352" s="89"/>
      <c r="L18352" s="89"/>
    </row>
    <row r="18353" spans="1:12" ht="13" hidden="1" customHeight="1" x14ac:dyDescent="0.3">
      <c r="A18353" s="18" t="str">
        <f>+A18260</f>
        <v>NO</v>
      </c>
      <c r="B18353" s="18"/>
      <c r="E18353" s="69" t="str">
        <f>+$E$103</f>
        <v>4.2 EQUIPO DE TRABAJO (Personal Clave Evaluable)</v>
      </c>
      <c r="F18353" s="70"/>
      <c r="G18353" s="70"/>
      <c r="H18353" s="70"/>
      <c r="I18353" s="70"/>
      <c r="J18353" s="70"/>
      <c r="K18353" s="70"/>
      <c r="L18353" s="71"/>
    </row>
    <row r="18354" spans="1:12" ht="23.25" hidden="1" customHeight="1" x14ac:dyDescent="0.3">
      <c r="A18354" s="18" t="str">
        <f>+A18260</f>
        <v>NO</v>
      </c>
      <c r="B18354" s="18"/>
      <c r="E18354" s="90" t="str">
        <f>+$E$104</f>
        <v>Formulario 9</v>
      </c>
      <c r="F18354" s="315" t="s">
        <v>46</v>
      </c>
      <c r="G18354" s="316"/>
      <c r="H18354" s="317"/>
      <c r="I18354" s="318"/>
      <c r="J18354" s="318"/>
      <c r="K18354" s="318"/>
      <c r="L18354" s="319"/>
    </row>
    <row r="18355" spans="1:12" hidden="1" x14ac:dyDescent="0.3">
      <c r="A18355" s="18" t="str">
        <f>+A18260</f>
        <v>NO</v>
      </c>
      <c r="B18355" s="18"/>
      <c r="E18355" s="91" t="s">
        <v>124</v>
      </c>
      <c r="F18355" s="91" t="str">
        <f>+$F$99</f>
        <v>Director de Interventoría</v>
      </c>
      <c r="G18355" s="91" t="str">
        <f>+$G$99</f>
        <v>Residente de Interventoría</v>
      </c>
      <c r="H18355" s="320"/>
      <c r="I18355" s="321"/>
      <c r="J18355" s="321"/>
      <c r="K18355" s="321"/>
      <c r="L18355" s="322"/>
    </row>
    <row r="18356" spans="1:12" hidden="1" x14ac:dyDescent="0.3">
      <c r="A18356" s="18" t="str">
        <f>+A18260</f>
        <v>NO</v>
      </c>
      <c r="B18356" s="18"/>
      <c r="E18356" s="89"/>
      <c r="F18356" s="89"/>
      <c r="G18356" s="89"/>
      <c r="H18356" s="89"/>
      <c r="I18356" s="89"/>
      <c r="J18356" s="89"/>
      <c r="K18356" s="89"/>
      <c r="L18356" s="89"/>
    </row>
    <row r="18357" spans="1:12" hidden="1" x14ac:dyDescent="0.3">
      <c r="A18357" s="1" t="str">
        <f>+A18260</f>
        <v>NO</v>
      </c>
      <c r="E18357" s="92" t="str">
        <f>+E18232</f>
        <v>CRITERIOS DE EVALUACIÓN Y PUNTAJE</v>
      </c>
      <c r="F18357" s="93"/>
      <c r="G18357" s="93"/>
      <c r="H18357" s="93"/>
      <c r="I18357" s="93"/>
      <c r="J18357" s="93"/>
      <c r="K18357" s="94"/>
      <c r="L18357" s="95" t="str">
        <f>+$L$107</f>
        <v>PUNTAJE OBTENIDO</v>
      </c>
    </row>
    <row r="18358" spans="1:12" hidden="1" x14ac:dyDescent="0.3">
      <c r="A18358" s="1" t="str">
        <f>+A18260</f>
        <v>NO</v>
      </c>
      <c r="E18358" s="96" t="str">
        <f>+$E$108</f>
        <v>VALOR</v>
      </c>
      <c r="F18358" s="97" t="str">
        <f>+$F$108</f>
        <v>EQUIPO DE TRABAJO (PERSONAL CLAVE EVALUABLE)</v>
      </c>
      <c r="G18358" s="24"/>
      <c r="H18358" s="24"/>
      <c r="I18358" s="24"/>
      <c r="J18358" s="24"/>
      <c r="K18358" s="24"/>
      <c r="L18358" s="98"/>
    </row>
    <row r="18359" spans="1:12" ht="12.75" hidden="1" customHeight="1" x14ac:dyDescent="0.3">
      <c r="A18359" s="1" t="str">
        <f>+A18260</f>
        <v>NO</v>
      </c>
      <c r="E18359" s="96">
        <f>+$E$109</f>
        <v>5</v>
      </c>
      <c r="F18359" s="307" t="str">
        <f>+$F$109</f>
        <v xml:space="preserve"> Experiencia Específica adicional</v>
      </c>
      <c r="G18359" s="308"/>
      <c r="H18359" s="308"/>
      <c r="I18359" s="308"/>
      <c r="J18359" s="308"/>
      <c r="K18359" s="309"/>
      <c r="L18359" s="99" t="str">
        <f>IFERROR(IF(VLOOKUP(C18260,'R. PUNTAJES'!$C$14:$R$213,'R. PUNTAJES'!$I$10,0)="","",VLOOKUP(C18260,'R. PUNTAJES'!$C$14:$R$213,'R. PUNTAJES'!$I$10,0)),"")</f>
        <v/>
      </c>
    </row>
    <row r="18360" spans="1:12" ht="12.75" hidden="1" customHeight="1" x14ac:dyDescent="0.3">
      <c r="A18360" s="1" t="str">
        <f>+A18260</f>
        <v>NO</v>
      </c>
      <c r="E18360" s="96">
        <f>+$E$110</f>
        <v>5</v>
      </c>
      <c r="F18360" s="307" t="str">
        <f>+$F$110</f>
        <v>Formación Académica adicional</v>
      </c>
      <c r="G18360" s="308"/>
      <c r="H18360" s="308"/>
      <c r="I18360" s="308"/>
      <c r="J18360" s="308"/>
      <c r="K18360" s="309"/>
      <c r="L18360" s="99" t="str">
        <f>IFERROR(IF(VLOOKUP(C18260,'R. PUNTAJES'!$C$14:$R$213,'R. PUNTAJES'!$J$10,0)="","",VLOOKUP(C18260,'R. PUNTAJES'!$C$14:$R$213,'R. PUNTAJES'!$J$10,0)),"")</f>
        <v/>
      </c>
    </row>
    <row r="18361" spans="1:12" hidden="1" x14ac:dyDescent="0.3">
      <c r="A18361" s="18" t="str">
        <f>+A18260</f>
        <v>NO</v>
      </c>
      <c r="B18361" s="18"/>
      <c r="E18361" s="100"/>
      <c r="F18361" s="101" t="str">
        <f>+$F$111</f>
        <v>FACTOR DE SOSTENIBILIDAD</v>
      </c>
      <c r="G18361" s="102"/>
      <c r="H18361" s="102"/>
      <c r="I18361" s="102"/>
      <c r="J18361" s="102"/>
      <c r="K18361" s="102"/>
      <c r="L18361" s="103"/>
    </row>
    <row r="18362" spans="1:12" hidden="1" x14ac:dyDescent="0.3">
      <c r="A18362" s="18" t="str">
        <f>+A18260</f>
        <v>NO</v>
      </c>
      <c r="B18362" s="18"/>
      <c r="E18362" s="104">
        <v>1</v>
      </c>
      <c r="F18362" s="105" t="str">
        <f>+$F$112</f>
        <v>Compromisos Sostenibilidad</v>
      </c>
      <c r="G18362" s="106"/>
      <c r="H18362" s="106"/>
      <c r="I18362" s="106"/>
      <c r="J18362" s="106"/>
      <c r="K18362" s="106"/>
      <c r="L18362" s="107" t="str">
        <f>IFERROR(IF(VLOOKUP(C18260,'R. PUNTAJES'!$C$14:$R$213,'R. PUNTAJES'!$K$10,0)="","",VLOOKUP(C18260,'R. PUNTAJES'!$C$14:$R$213,'R. PUNTAJES'!$K$10,0)),"")</f>
        <v/>
      </c>
    </row>
    <row r="18363" spans="1:12" hidden="1" x14ac:dyDescent="0.3">
      <c r="A18363" s="1" t="str">
        <f>+A18260</f>
        <v>NO</v>
      </c>
      <c r="E18363" s="108"/>
      <c r="F18363" s="109" t="str">
        <f>+$F$113</f>
        <v>APOYO A LA INDUSTRIA NACIONAL</v>
      </c>
      <c r="G18363" s="110"/>
      <c r="H18363" s="110"/>
      <c r="I18363" s="110"/>
      <c r="J18363" s="110"/>
      <c r="K18363" s="110"/>
      <c r="L18363" s="111"/>
    </row>
    <row r="18364" spans="1:12" ht="12.75" hidden="1" customHeight="1" x14ac:dyDescent="0.3">
      <c r="A18364" s="1" t="str">
        <f>+A18260</f>
        <v>NO</v>
      </c>
      <c r="E18364" s="96">
        <v>20</v>
      </c>
      <c r="F18364" s="307" t="str">
        <f>+$F$114</f>
        <v>Promoción de Servicios Nacionales o con Trato Nacional</v>
      </c>
      <c r="G18364" s="308"/>
      <c r="H18364" s="308"/>
      <c r="I18364" s="308"/>
      <c r="J18364" s="308"/>
      <c r="K18364" s="309"/>
      <c r="L18364" s="99" t="str">
        <f>IFERROR(IF(VLOOKUP(C18260,'R. PUNTAJES'!$C$14:$R$213,'R. PUNTAJES'!$L$10,0)="","",
IF(VLOOKUP(C18260,'R. PUNTAJES'!$C$14:$R$213,'R. PUNTAJES'!$L$10,0)=5,0,
VLOOKUP(C18260,'R. PUNTAJES'!$C$14:$R$213,'R. PUNTAJES'!$L$10,0))),"")</f>
        <v/>
      </c>
    </row>
    <row r="18365" spans="1:12" ht="12.75" hidden="1" customHeight="1" x14ac:dyDescent="0.3">
      <c r="A18365" s="1" t="str">
        <f>+A18260</f>
        <v>NO</v>
      </c>
      <c r="E18365" s="96">
        <v>5</v>
      </c>
      <c r="F18365" s="307" t="str">
        <f>+$F$115</f>
        <v>Incorporación de componente nacional en servicios extranjeros</v>
      </c>
      <c r="G18365" s="308"/>
      <c r="H18365" s="308"/>
      <c r="I18365" s="308"/>
      <c r="J18365" s="308"/>
      <c r="K18365" s="309"/>
      <c r="L18365" s="99" t="str">
        <f>IFERROR(IF(VLOOKUP(C18260,'R. PUNTAJES'!$C$14:$R$213,'R. PUNTAJES'!$L$10,0)="","",
IF(VLOOKUP(C18260,'R. PUNTAJES'!$C$14:$R$213,'R. PUNTAJES'!$L$10,0)=20,0,
VLOOKUP(C18260,'R. PUNTAJES'!$C$14:$R$213,'R. PUNTAJES'!$L$10,0))),"")</f>
        <v/>
      </c>
    </row>
    <row r="18366" spans="1:12" hidden="1" x14ac:dyDescent="0.3">
      <c r="A18366" s="1" t="str">
        <f>+A18260</f>
        <v>NO</v>
      </c>
      <c r="E18366" s="112"/>
      <c r="F18366" s="97" t="str">
        <f>+$F$116</f>
        <v>VINCULACIÓN DE PERSONAS CON DISCAPACIDAD</v>
      </c>
      <c r="G18366" s="24"/>
      <c r="H18366" s="24"/>
      <c r="I18366" s="24"/>
      <c r="J18366" s="24"/>
      <c r="K18366" s="24"/>
      <c r="L18366" s="98"/>
    </row>
    <row r="18367" spans="1:12" ht="12.75" hidden="1" customHeight="1" x14ac:dyDescent="0.3">
      <c r="A18367" s="1" t="str">
        <f>+A18260</f>
        <v>NO</v>
      </c>
      <c r="E18367" s="96">
        <v>1</v>
      </c>
      <c r="F18367" s="307" t="str">
        <f>+$F$117</f>
        <v xml:space="preserve">Trabajadores vinculados a la planta de personal </v>
      </c>
      <c r="G18367" s="308"/>
      <c r="H18367" s="308"/>
      <c r="I18367" s="308"/>
      <c r="J18367" s="308"/>
      <c r="K18367" s="309"/>
      <c r="L18367" s="99" t="str">
        <f>IFERROR(IF(VLOOKUP(C18260,'R. PUNTAJES'!$C$14:$R$213,'R. PUNTAJES'!$M$10,0)="","",VLOOKUP(C18260,'R. PUNTAJES'!$C$14:$R$213,'R. PUNTAJES'!$M$10,0)),"")</f>
        <v/>
      </c>
    </row>
    <row r="18368" spans="1:12" hidden="1" x14ac:dyDescent="0.3">
      <c r="A18368" s="1" t="str">
        <f>+A18260</f>
        <v>NO</v>
      </c>
      <c r="E18368" s="112"/>
      <c r="F18368" s="97" t="str">
        <f>+$F$118</f>
        <v>EMPRENDIMIENTOS Y EMPRESAS DE MUJERES</v>
      </c>
      <c r="G18368" s="24"/>
      <c r="H18368" s="24"/>
      <c r="I18368" s="24"/>
      <c r="J18368" s="24"/>
      <c r="K18368" s="24"/>
      <c r="L18368" s="98"/>
    </row>
    <row r="18369" spans="1:16" ht="13" hidden="1" customHeight="1" x14ac:dyDescent="0.3">
      <c r="A18369" s="1" t="str">
        <f>+A18260</f>
        <v>NO</v>
      </c>
      <c r="E18369" s="96">
        <v>0.25</v>
      </c>
      <c r="F18369" s="307" t="str">
        <f>+$F$119</f>
        <v>Emprendimientos y empresas de mujeres</v>
      </c>
      <c r="G18369" s="308"/>
      <c r="H18369" s="308"/>
      <c r="I18369" s="308"/>
      <c r="J18369" s="308"/>
      <c r="K18369" s="309"/>
      <c r="L18369" s="113" t="str">
        <f>IFERROR(IF(VLOOKUP(C18260,'R. PUNTAJES'!$C$14:$R$213,'R. PUNTAJES'!$N$10,0)="","",VLOOKUP(C18260,'R. PUNTAJES'!$C$14:$R$213,'R. PUNTAJES'!$N$10,0)),"")</f>
        <v/>
      </c>
    </row>
    <row r="18370" spans="1:16" hidden="1" x14ac:dyDescent="0.3">
      <c r="A18370" s="18" t="str">
        <f>+A18371</f>
        <v>NO</v>
      </c>
      <c r="B18370" s="18"/>
      <c r="E18370" s="112"/>
      <c r="F18370" s="97" t="str">
        <f>+$F$120</f>
        <v>MIPYME</v>
      </c>
      <c r="G18370" s="24"/>
      <c r="H18370" s="24"/>
      <c r="I18370" s="24"/>
      <c r="J18370" s="24"/>
      <c r="K18370" s="24"/>
      <c r="L18370" s="98"/>
    </row>
    <row r="18371" spans="1:16" hidden="1" x14ac:dyDescent="0.3">
      <c r="A18371" s="18" t="str">
        <f>+IF(E18371=0,"NO",1)</f>
        <v>NO</v>
      </c>
      <c r="B18371" s="18"/>
      <c r="E18371" s="96">
        <v>0</v>
      </c>
      <c r="F18371" s="307" t="str">
        <f>+$F$121</f>
        <v>Mipyme</v>
      </c>
      <c r="G18371" s="308"/>
      <c r="H18371" s="308"/>
      <c r="I18371" s="308"/>
      <c r="J18371" s="308"/>
      <c r="K18371" s="309"/>
      <c r="L18371" s="113" t="str">
        <f>IFERROR(IF(VLOOKUP(C18260,'R. PUNTAJES'!$C$14:$R$213,'R. PUNTAJES'!$O$10,0)="","",VLOOKUP(C18260,'R. PUNTAJES'!$C$14:$R$213,'R. PUNTAJES'!$O$10,0)),"")</f>
        <v/>
      </c>
    </row>
    <row r="18372" spans="1:16" hidden="1" x14ac:dyDescent="0.3">
      <c r="A18372" s="1" t="str">
        <f>+A18260</f>
        <v>NO</v>
      </c>
      <c r="E18372" s="112"/>
      <c r="F18372" s="97" t="str">
        <f>+$F$122</f>
        <v>EXPERIENCIA DEL PROPONENTE</v>
      </c>
      <c r="G18372" s="24"/>
      <c r="H18372" s="24"/>
      <c r="I18372" s="24"/>
      <c r="J18372" s="24"/>
      <c r="K18372" s="24"/>
      <c r="L18372" s="98"/>
    </row>
    <row r="18373" spans="1:16" hidden="1" x14ac:dyDescent="0.3">
      <c r="A18373" s="1" t="str">
        <f>+A18260</f>
        <v>NO</v>
      </c>
      <c r="E18373" s="96">
        <v>59.5</v>
      </c>
      <c r="F18373" s="307" t="str">
        <f>+$F$123</f>
        <v>mediana con valor absoluto</v>
      </c>
      <c r="G18373" s="308"/>
      <c r="H18373" s="308"/>
      <c r="I18373" s="308"/>
      <c r="J18373" s="308"/>
      <c r="K18373" s="309"/>
      <c r="L18373" s="113" t="str">
        <f>IFERROR(IF(VLOOKUP(C18260,'R. PUNTAJES'!$C$14:$R$213,'R. PUNTAJES'!$R$10,0)="","",VLOOKUP(C18260,'R. PUNTAJES'!$C$14:$R$213,'R. PUNTAJES'!$R$10,0)),"")</f>
        <v/>
      </c>
    </row>
    <row r="18374" spans="1:16" hidden="1" x14ac:dyDescent="0.3">
      <c r="A18374" s="1" t="str">
        <f>+A18260</f>
        <v>NO</v>
      </c>
      <c r="E18374" s="112"/>
      <c r="F18374" s="97" t="str">
        <f>+$F$124</f>
        <v>MULTAS</v>
      </c>
      <c r="G18374" s="24"/>
      <c r="H18374" s="24"/>
      <c r="I18374" s="24"/>
      <c r="J18374" s="24"/>
      <c r="K18374" s="24"/>
      <c r="L18374" s="98"/>
    </row>
    <row r="18375" spans="1:16" ht="12.75" hidden="1" customHeight="1" x14ac:dyDescent="0.3">
      <c r="A18375" s="1" t="str">
        <f>+A18260</f>
        <v>NO</v>
      </c>
      <c r="E18375" s="96">
        <v>-2</v>
      </c>
      <c r="F18375" s="307" t="str">
        <f>+$F$125</f>
        <v>Una o más multas o cláusulas penales durante el último año</v>
      </c>
      <c r="G18375" s="310"/>
      <c r="H18375" s="310"/>
      <c r="I18375" s="310"/>
      <c r="J18375" s="310"/>
      <c r="K18375" s="311"/>
      <c r="L18375" s="99" t="str">
        <f>IFERROR(IF(VLOOKUP(C18260,'R. PUNTAJES'!$C$14:$R$213,'R. PUNTAJES'!$Q$10,0)="","",VLOOKUP(C18260,'R. PUNTAJES'!$C$14:$R$213,'R. PUNTAJES'!$Q$10,0)),"")</f>
        <v/>
      </c>
    </row>
    <row r="18376" spans="1:16" hidden="1" x14ac:dyDescent="0.3">
      <c r="A18376" s="1" t="str">
        <f>+A18260</f>
        <v>NO</v>
      </c>
      <c r="E18376" s="112"/>
      <c r="F18376" s="97" t="str">
        <f>+$F$126</f>
        <v>OBRAS INCONCLUSAS</v>
      </c>
      <c r="G18376" s="24"/>
      <c r="H18376" s="24"/>
      <c r="I18376" s="24"/>
      <c r="J18376" s="24"/>
      <c r="K18376" s="24"/>
      <c r="L18376" s="98"/>
    </row>
    <row r="18377" spans="1:16" hidden="1" x14ac:dyDescent="0.3">
      <c r="A18377" s="1" t="str">
        <f>+A18260</f>
        <v>NO</v>
      </c>
      <c r="E18377" s="96">
        <v>-1</v>
      </c>
      <c r="F18377" s="301" t="str">
        <f>+$F$127</f>
        <v>Anotación vigente de obra civil inconclusa</v>
      </c>
      <c r="G18377" s="302"/>
      <c r="H18377" s="302"/>
      <c r="I18377" s="302"/>
      <c r="J18377" s="302"/>
      <c r="K18377" s="303"/>
      <c r="L18377" s="99" t="str">
        <f>IFERROR(IF(VLOOKUP(C18260,'R. PUNTAJES'!$C$14:$R$213,'R. PUNTAJES'!$P$10,0)="","",VLOOKUP(C18260,'R. PUNTAJES'!$C$14:$R$213,'R. PUNTAJES'!$P$10,0)),"")</f>
        <v/>
      </c>
    </row>
    <row r="18378" spans="1:16" ht="7.5" hidden="1" customHeight="1" x14ac:dyDescent="0.3">
      <c r="A18378" s="1" t="str">
        <f>+A18260</f>
        <v>NO</v>
      </c>
      <c r="E18378" s="114"/>
      <c r="F18378" s="45"/>
      <c r="G18378" s="45"/>
      <c r="H18378" s="45"/>
      <c r="I18378" s="45"/>
      <c r="J18378" s="45"/>
      <c r="K18378" s="45"/>
      <c r="L18378" s="48"/>
    </row>
    <row r="18379" spans="1:16" hidden="1" x14ac:dyDescent="0.3">
      <c r="A18379" s="1" t="str">
        <f>+A18260</f>
        <v>NO</v>
      </c>
      <c r="E18379" s="115" t="str">
        <f>+$E$129</f>
        <v>PUNTAJE TOTAL</v>
      </c>
      <c r="F18379" s="116"/>
      <c r="G18379" s="116"/>
      <c r="H18379" s="116"/>
      <c r="I18379" s="116"/>
      <c r="J18379" s="116"/>
      <c r="K18379" s="117"/>
      <c r="L18379" s="118">
        <f>IFERROR(IF(VLOOKUP(C18260,'R. PUNTAJES'!$C$14:$R$213,'R. PUNTAJES'!$H$10,0)="RECHAZO","",SUM(L18359:L18377)),"")</f>
        <v>0</v>
      </c>
    </row>
    <row r="18380" spans="1:16" hidden="1" x14ac:dyDescent="0.3">
      <c r="A18380" s="1" t="str">
        <f>+A18260</f>
        <v>NO</v>
      </c>
      <c r="E18380" s="304" t="str">
        <f>+$E$130</f>
        <v>OBSERVACIONES RESPECTO A PUNTAJES</v>
      </c>
      <c r="F18380" s="305"/>
      <c r="G18380" s="305"/>
      <c r="H18380" s="305"/>
      <c r="I18380" s="305"/>
      <c r="J18380" s="305"/>
      <c r="K18380" s="305"/>
      <c r="L18380" s="305"/>
    </row>
    <row r="18381" spans="1:16" ht="12" hidden="1" customHeight="1" x14ac:dyDescent="0.3">
      <c r="A18381" s="1" t="str">
        <f>+A18260</f>
        <v>NO</v>
      </c>
      <c r="E18381" s="306" t="s">
        <v>124</v>
      </c>
      <c r="F18381" s="305"/>
      <c r="G18381" s="305"/>
      <c r="H18381" s="305"/>
      <c r="I18381" s="305"/>
      <c r="J18381" s="305"/>
      <c r="K18381" s="305"/>
      <c r="L18381" s="305"/>
      <c r="N18381" s="119"/>
      <c r="O18381" s="119"/>
      <c r="P18381" s="120"/>
    </row>
    <row r="18382" spans="1:16" ht="3" hidden="1" customHeight="1" x14ac:dyDescent="0.3">
      <c r="A18382" s="1" t="str">
        <f>+A18261</f>
        <v>NO</v>
      </c>
      <c r="E18382" s="121"/>
      <c r="F18382" s="122"/>
      <c r="G18382" s="122"/>
      <c r="H18382" s="122"/>
      <c r="I18382" s="122"/>
      <c r="J18382" s="122"/>
      <c r="K18382" s="122"/>
      <c r="L18382" s="123"/>
    </row>
    <row r="18383" spans="1:16" hidden="1" x14ac:dyDescent="0.3">
      <c r="A18383" s="1" t="str">
        <f>+IF(OR(C18385=""),"NO",1)</f>
        <v>NO</v>
      </c>
      <c r="E18383" s="346"/>
      <c r="F18383" s="347"/>
      <c r="G18383" s="347"/>
      <c r="H18383" s="347"/>
      <c r="I18383" s="347"/>
      <c r="J18383" s="347"/>
      <c r="K18383" s="347"/>
      <c r="L18383" s="347"/>
    </row>
    <row r="18384" spans="1:16" ht="4.5" hidden="1" customHeight="1" x14ac:dyDescent="0.3">
      <c r="A18384" s="1" t="str">
        <f>+A18385</f>
        <v>NO</v>
      </c>
      <c r="E18384" s="15"/>
      <c r="F18384" s="16"/>
      <c r="G18384" s="16"/>
      <c r="H18384" s="16"/>
      <c r="I18384" s="16"/>
      <c r="J18384" s="16"/>
      <c r="K18384" s="16"/>
      <c r="L18384" s="17"/>
    </row>
    <row r="18385" spans="1:12" ht="15.75" hidden="1" customHeight="1" x14ac:dyDescent="0.3">
      <c r="A18385" s="1" t="str">
        <f>+IF(OR(C18385=""),"NO",1)</f>
        <v>NO</v>
      </c>
      <c r="B18385" s="1">
        <f>1+MAX($B$1:B18384)</f>
        <v>148</v>
      </c>
      <c r="C18385" s="18" t="s">
        <v>124</v>
      </c>
      <c r="E18385" s="19" t="s">
        <v>124</v>
      </c>
      <c r="F18385" s="20"/>
      <c r="G18385" s="20"/>
      <c r="H18385" s="20"/>
      <c r="I18385" s="21"/>
      <c r="J18385" s="20"/>
      <c r="K18385" s="21"/>
      <c r="L18385" s="22"/>
    </row>
    <row r="18386" spans="1:12" hidden="1" x14ac:dyDescent="0.3">
      <c r="A18386" s="1" t="str">
        <f>A18385</f>
        <v>NO</v>
      </c>
      <c r="E18386" s="23" t="str">
        <f>+$E$11</f>
        <v>Integrantes</v>
      </c>
      <c r="F18386" s="24"/>
      <c r="G18386" s="24"/>
      <c r="H18386" s="24"/>
      <c r="I18386" s="24"/>
      <c r="J18386" s="24"/>
      <c r="K18386" s="25" t="str">
        <f>+$K$11</f>
        <v>Nit</v>
      </c>
      <c r="L18386" s="26" t="str">
        <f>+$L$11</f>
        <v>Part.</v>
      </c>
    </row>
    <row r="18387" spans="1:12" hidden="1" x14ac:dyDescent="0.3">
      <c r="A18387" s="1" t="str">
        <f>+A18386</f>
        <v>NO</v>
      </c>
      <c r="C18387" s="1" t="s">
        <v>124</v>
      </c>
      <c r="E18387" s="27" t="s">
        <v>124</v>
      </c>
      <c r="F18387" s="28"/>
      <c r="G18387" s="28"/>
      <c r="H18387" s="28"/>
      <c r="I18387" s="28"/>
      <c r="J18387" s="28"/>
      <c r="K18387" s="29" t="s">
        <v>124</v>
      </c>
      <c r="L18387" s="30" t="s">
        <v>124</v>
      </c>
    </row>
    <row r="18388" spans="1:12" hidden="1" x14ac:dyDescent="0.3">
      <c r="A18388" s="18" t="str">
        <f>+IF(OR(C18388=""),"NO",1)</f>
        <v>NO</v>
      </c>
      <c r="B18388" s="18"/>
      <c r="C18388" s="1" t="s">
        <v>124</v>
      </c>
      <c r="E18388" s="31" t="s">
        <v>124</v>
      </c>
      <c r="F18388" s="32"/>
      <c r="G18388" s="32"/>
      <c r="H18388" s="32"/>
      <c r="I18388" s="32"/>
      <c r="J18388" s="32"/>
      <c r="K18388" s="33" t="s">
        <v>124</v>
      </c>
      <c r="L18388" s="34" t="s">
        <v>124</v>
      </c>
    </row>
    <row r="18389" spans="1:12" hidden="1" x14ac:dyDescent="0.3">
      <c r="A18389" s="18" t="str">
        <f>+IF(OR(C18389=""),"NO",1)</f>
        <v>NO</v>
      </c>
      <c r="B18389" s="18"/>
      <c r="C18389" s="1" t="s">
        <v>124</v>
      </c>
      <c r="E18389" s="31" t="s">
        <v>124</v>
      </c>
      <c r="F18389" s="32"/>
      <c r="G18389" s="32"/>
      <c r="H18389" s="32"/>
      <c r="I18389" s="32"/>
      <c r="J18389" s="32"/>
      <c r="K18389" s="33" t="s">
        <v>124</v>
      </c>
      <c r="L18389" s="34" t="s">
        <v>124</v>
      </c>
    </row>
    <row r="18390" spans="1:12" hidden="1" x14ac:dyDescent="0.3">
      <c r="A18390" s="18" t="str">
        <f>+IF(OR(C18390=""),"NO",1)</f>
        <v>NO</v>
      </c>
      <c r="B18390" s="18"/>
      <c r="C18390" s="1" t="s">
        <v>124</v>
      </c>
      <c r="E18390" s="31" t="s">
        <v>13</v>
      </c>
      <c r="F18390" s="32"/>
      <c r="G18390" s="32"/>
      <c r="H18390" s="32"/>
      <c r="I18390" s="32"/>
      <c r="J18390" s="32"/>
      <c r="K18390" s="33"/>
      <c r="L18390" s="34"/>
    </row>
    <row r="18391" spans="1:12" hidden="1" x14ac:dyDescent="0.3">
      <c r="A18391" s="18" t="str">
        <f>+IF(OR(C18391=""),"NO",1)</f>
        <v>NO</v>
      </c>
      <c r="B18391" s="18"/>
      <c r="C18391" s="1" t="s">
        <v>124</v>
      </c>
      <c r="E18391" s="31" t="s">
        <v>13</v>
      </c>
      <c r="F18391" s="32"/>
      <c r="G18391" s="32"/>
      <c r="H18391" s="32"/>
      <c r="I18391" s="32"/>
      <c r="J18391" s="32"/>
      <c r="K18391" s="33"/>
      <c r="L18391" s="34"/>
    </row>
    <row r="18392" spans="1:12" hidden="1" x14ac:dyDescent="0.3">
      <c r="A18392" s="18" t="str">
        <f>+IF(OR(C18392=""),"NO",1)</f>
        <v>NO</v>
      </c>
      <c r="B18392" s="18"/>
      <c r="C18392" s="1" t="s">
        <v>124</v>
      </c>
      <c r="E18392" s="35" t="s">
        <v>13</v>
      </c>
      <c r="F18392" s="36"/>
      <c r="G18392" s="36"/>
      <c r="H18392" s="36"/>
      <c r="I18392" s="36"/>
      <c r="J18392" s="36"/>
      <c r="K18392" s="37"/>
      <c r="L18392" s="38"/>
    </row>
    <row r="18393" spans="1:12" ht="5.15" hidden="1" customHeight="1" x14ac:dyDescent="0.3">
      <c r="A18393" s="1" t="str">
        <f>+A18385</f>
        <v>NO</v>
      </c>
      <c r="E18393" s="39"/>
      <c r="F18393" s="39"/>
      <c r="G18393" s="39"/>
      <c r="H18393" s="39"/>
      <c r="I18393" s="39"/>
      <c r="J18393" s="39"/>
      <c r="K18393" s="39"/>
      <c r="L18393" s="39"/>
    </row>
    <row r="18394" spans="1:12" ht="15.75" hidden="1" customHeight="1" x14ac:dyDescent="0.3">
      <c r="A18394" s="1" t="str">
        <f>+A18385</f>
        <v>NO</v>
      </c>
      <c r="E18394" s="40" t="str">
        <f>+$E$19</f>
        <v>RESULTADO DE EVALUACIÓN TÉCNICA</v>
      </c>
      <c r="F18394" s="41"/>
      <c r="G18394" s="41"/>
      <c r="H18394" s="41"/>
      <c r="I18394" s="41"/>
      <c r="J18394" s="41"/>
      <c r="K18394" s="41"/>
      <c r="L18394" s="42"/>
    </row>
    <row r="18395" spans="1:12" hidden="1" x14ac:dyDescent="0.3">
      <c r="A18395" s="1" t="str">
        <f>+A18385</f>
        <v>NO</v>
      </c>
      <c r="E18395" s="43"/>
      <c r="F18395" s="44" t="str">
        <f>+$F$20</f>
        <v>Experiencia</v>
      </c>
      <c r="G18395" s="45"/>
      <c r="H18395" s="45"/>
      <c r="I18395" s="45"/>
      <c r="J18395" s="45"/>
      <c r="K18395" s="46"/>
      <c r="L18395" s="47" t="s">
        <v>124</v>
      </c>
    </row>
    <row r="18396" spans="1:12" hidden="1" x14ac:dyDescent="0.3">
      <c r="A18396" s="1" t="str">
        <f>+A18385</f>
        <v>NO</v>
      </c>
      <c r="E18396" s="348" t="str">
        <f>+$E$21</f>
        <v>OBSERVACIONES RESPECTO A LA EVALUACIÓN DE EXPERIENCIA</v>
      </c>
      <c r="F18396" s="308"/>
      <c r="G18396" s="308"/>
      <c r="H18396" s="308"/>
      <c r="I18396" s="308"/>
      <c r="J18396" s="308"/>
      <c r="K18396" s="308"/>
      <c r="L18396" s="349"/>
    </row>
    <row r="18397" spans="1:12" hidden="1" x14ac:dyDescent="0.3">
      <c r="A18397" s="1" t="str">
        <f>+A18385</f>
        <v>NO</v>
      </c>
      <c r="E18397" s="350" t="s">
        <v>124</v>
      </c>
      <c r="F18397" s="351"/>
      <c r="G18397" s="351"/>
      <c r="H18397" s="351"/>
      <c r="I18397" s="351"/>
      <c r="J18397" s="351"/>
      <c r="K18397" s="351"/>
      <c r="L18397" s="352"/>
    </row>
    <row r="18398" spans="1:12" ht="5.15" hidden="1" customHeight="1" x14ac:dyDescent="0.3">
      <c r="A18398" s="1" t="str">
        <f>+A18385</f>
        <v>NO</v>
      </c>
      <c r="E18398" s="39"/>
      <c r="F18398" s="39"/>
      <c r="G18398" s="39"/>
      <c r="H18398" s="39"/>
      <c r="I18398" s="39"/>
      <c r="J18398" s="39"/>
      <c r="K18398" s="39"/>
      <c r="L18398" s="39"/>
    </row>
    <row r="18399" spans="1:12" ht="12.75" hidden="1" customHeight="1" x14ac:dyDescent="0.3">
      <c r="A18399" s="1" t="str">
        <f>+A18385</f>
        <v>NO</v>
      </c>
      <c r="E18399" s="40" t="str">
        <f>+$E$24</f>
        <v>EXPERIENCIA HABILITANTE: CONTRATOS PRESENTADOS</v>
      </c>
      <c r="F18399" s="41"/>
      <c r="G18399" s="41"/>
      <c r="H18399" s="41"/>
      <c r="I18399" s="41"/>
      <c r="J18399" s="41"/>
      <c r="K18399" s="41"/>
      <c r="L18399" s="42"/>
    </row>
    <row r="18400" spans="1:12" ht="8.5" hidden="1" customHeight="1" x14ac:dyDescent="0.3">
      <c r="A18400" s="1" t="str">
        <f>+A18385</f>
        <v>NO</v>
      </c>
      <c r="E18400" s="49"/>
      <c r="F18400" s="50"/>
      <c r="G18400" s="51"/>
      <c r="H18400" s="51"/>
      <c r="I18400" s="51"/>
      <c r="J18400" s="51"/>
      <c r="K18400" s="51"/>
      <c r="L18400" s="52"/>
    </row>
    <row r="18401" spans="1:12" hidden="1" x14ac:dyDescent="0.3">
      <c r="A18401" s="18" t="str">
        <f>+IF(OR(C18401=""),"NO",1)</f>
        <v>NO</v>
      </c>
      <c r="B18401" s="18"/>
      <c r="C18401" s="1" t="s">
        <v>124</v>
      </c>
      <c r="E18401" s="329">
        <v>1</v>
      </c>
      <c r="F18401" s="53" t="str">
        <f>+$F$26</f>
        <v>OBJETO</v>
      </c>
      <c r="G18401" s="332" t="s">
        <v>124</v>
      </c>
      <c r="H18401" s="333"/>
      <c r="I18401" s="333"/>
      <c r="J18401" s="333"/>
      <c r="K18401" s="333"/>
      <c r="L18401" s="334"/>
    </row>
    <row r="18402" spans="1:12" hidden="1" x14ac:dyDescent="0.3">
      <c r="A18402" s="18" t="str">
        <f>+IF(OR(C18401=""),"NO",1)</f>
        <v>NO</v>
      </c>
      <c r="B18402" s="18"/>
      <c r="E18402" s="330"/>
      <c r="F18402" s="54" t="str">
        <f>+$F$27</f>
        <v>CONTRATANTE</v>
      </c>
      <c r="G18402" s="335" t="s">
        <v>124</v>
      </c>
      <c r="H18402" s="310"/>
      <c r="I18402" s="310"/>
      <c r="J18402" s="310"/>
      <c r="K18402" s="310"/>
      <c r="L18402" s="336"/>
    </row>
    <row r="18403" spans="1:12" hidden="1" x14ac:dyDescent="0.3">
      <c r="A18403" s="18" t="str">
        <f>+IF(OR(C18401=""),"NO",1)</f>
        <v>NO</v>
      </c>
      <c r="B18403" s="18"/>
      <c r="E18403" s="330"/>
      <c r="F18403" s="54" t="str">
        <f>+$F$28</f>
        <v>APORTANTE</v>
      </c>
      <c r="G18403" s="337" t="s">
        <v>124</v>
      </c>
      <c r="H18403" s="338"/>
      <c r="I18403" s="338"/>
      <c r="J18403" s="338"/>
      <c r="K18403" s="338"/>
      <c r="L18403" s="339"/>
    </row>
    <row r="18404" spans="1:12" hidden="1" x14ac:dyDescent="0.3">
      <c r="A18404" s="18" t="str">
        <f>+IF(OR(C18401=""),"NO",1)</f>
        <v>NO</v>
      </c>
      <c r="B18404" s="18"/>
      <c r="E18404" s="330"/>
      <c r="F18404" s="54" t="str">
        <f>+$F$29</f>
        <v>VALOR /SMMLV)</v>
      </c>
      <c r="G18404" s="55" t="s">
        <v>124</v>
      </c>
      <c r="H18404" s="56" t="str">
        <f>+$H$29</f>
        <v>% PART..</v>
      </c>
      <c r="I18404" s="57" t="s">
        <v>124</v>
      </c>
      <c r="J18404" s="58" t="str">
        <f>+$J$29</f>
        <v>VALOR ACREDITADO</v>
      </c>
      <c r="K18404" s="59"/>
      <c r="L18404" s="47" t="s">
        <v>124</v>
      </c>
    </row>
    <row r="18405" spans="1:12" hidden="1" x14ac:dyDescent="0.3">
      <c r="A18405" s="18" t="str">
        <f>+IF(OR(C18401=""),"NO",1)</f>
        <v>NO</v>
      </c>
      <c r="B18405" s="18"/>
      <c r="E18405" s="330"/>
      <c r="F18405" s="60" t="str">
        <f>+$F$30</f>
        <v>EXPERIENCIA APORTADA</v>
      </c>
      <c r="G18405" s="340" t="s">
        <v>124</v>
      </c>
      <c r="H18405" s="341"/>
      <c r="I18405" s="341"/>
      <c r="J18405" s="341"/>
      <c r="K18405" s="341"/>
      <c r="L18405" s="342"/>
    </row>
    <row r="18406" spans="1:12" hidden="1" x14ac:dyDescent="0.3">
      <c r="A18406" s="18" t="str">
        <f>+IF(OR(C18401=""),"NO",1)</f>
        <v>NO</v>
      </c>
      <c r="B18406" s="18"/>
      <c r="E18406" s="331"/>
      <c r="F18406" s="62" t="str">
        <f>+$F$31</f>
        <v>OBSERVACIÓN</v>
      </c>
      <c r="G18406" s="343" t="s">
        <v>124</v>
      </c>
      <c r="H18406" s="344"/>
      <c r="I18406" s="344"/>
      <c r="J18406" s="344"/>
      <c r="K18406" s="344"/>
      <c r="L18406" s="345"/>
    </row>
    <row r="18407" spans="1:12" ht="8.5" hidden="1" customHeight="1" x14ac:dyDescent="0.3">
      <c r="A18407" s="18" t="str">
        <f>+IF(OR(C18401=""),"NO",1)</f>
        <v>NO</v>
      </c>
      <c r="B18407" s="18"/>
      <c r="E18407" s="49"/>
      <c r="F18407" s="50"/>
      <c r="G18407" s="51"/>
      <c r="H18407" s="51"/>
      <c r="I18407" s="51"/>
      <c r="J18407" s="51"/>
      <c r="K18407" s="51"/>
      <c r="L18407" s="52"/>
    </row>
    <row r="18408" spans="1:12" hidden="1" x14ac:dyDescent="0.3">
      <c r="A18408" s="18" t="str">
        <f t="shared" ref="A18408" si="6174">+IF(OR(C18408=""),"NO",1)</f>
        <v>NO</v>
      </c>
      <c r="B18408" s="18"/>
      <c r="C18408" s="1" t="s">
        <v>124</v>
      </c>
      <c r="E18408" s="329">
        <v>2</v>
      </c>
      <c r="F18408" s="53" t="str">
        <f>+$F$26</f>
        <v>OBJETO</v>
      </c>
      <c r="G18408" s="332" t="s">
        <v>124</v>
      </c>
      <c r="H18408" s="333"/>
      <c r="I18408" s="333"/>
      <c r="J18408" s="333"/>
      <c r="K18408" s="333"/>
      <c r="L18408" s="334"/>
    </row>
    <row r="18409" spans="1:12" hidden="1" x14ac:dyDescent="0.3">
      <c r="A18409" s="18" t="str">
        <f t="shared" ref="A18409" si="6175">+IF(OR(C18408=""),"NO",1)</f>
        <v>NO</v>
      </c>
      <c r="B18409" s="18"/>
      <c r="E18409" s="330"/>
      <c r="F18409" s="54" t="str">
        <f>+$F$27</f>
        <v>CONTRATANTE</v>
      </c>
      <c r="G18409" s="335" t="s">
        <v>124</v>
      </c>
      <c r="H18409" s="310"/>
      <c r="I18409" s="310"/>
      <c r="J18409" s="310"/>
      <c r="K18409" s="310"/>
      <c r="L18409" s="336"/>
    </row>
    <row r="18410" spans="1:12" hidden="1" x14ac:dyDescent="0.3">
      <c r="A18410" s="18" t="str">
        <f t="shared" ref="A18410" si="6176">+IF(OR(C18408=""),"NO",1)</f>
        <v>NO</v>
      </c>
      <c r="B18410" s="18"/>
      <c r="E18410" s="330"/>
      <c r="F18410" s="54" t="str">
        <f>+$F$28</f>
        <v>APORTANTE</v>
      </c>
      <c r="G18410" s="337" t="s">
        <v>124</v>
      </c>
      <c r="H18410" s="338"/>
      <c r="I18410" s="338"/>
      <c r="J18410" s="338"/>
      <c r="K18410" s="338"/>
      <c r="L18410" s="339"/>
    </row>
    <row r="18411" spans="1:12" hidden="1" x14ac:dyDescent="0.3">
      <c r="A18411" s="18" t="str">
        <f t="shared" ref="A18411" si="6177">+IF(OR(C18408=""),"NO",1)</f>
        <v>NO</v>
      </c>
      <c r="B18411" s="18"/>
      <c r="E18411" s="330"/>
      <c r="F18411" s="54" t="str">
        <f>+$F$29</f>
        <v>VALOR /SMMLV)</v>
      </c>
      <c r="G18411" s="55" t="s">
        <v>124</v>
      </c>
      <c r="H18411" s="56" t="str">
        <f>+$H$29</f>
        <v>% PART..</v>
      </c>
      <c r="I18411" s="57" t="s">
        <v>124</v>
      </c>
      <c r="J18411" s="58" t="str">
        <f>+$J$29</f>
        <v>VALOR ACREDITADO</v>
      </c>
      <c r="K18411" s="59"/>
      <c r="L18411" s="47" t="s">
        <v>124</v>
      </c>
    </row>
    <row r="18412" spans="1:12" hidden="1" x14ac:dyDescent="0.3">
      <c r="A18412" s="18" t="str">
        <f t="shared" ref="A18412" si="6178">+IF(OR(C18408=""),"NO",1)</f>
        <v>NO</v>
      </c>
      <c r="B18412" s="18"/>
      <c r="E18412" s="330"/>
      <c r="F18412" s="60" t="str">
        <f>+$F$30</f>
        <v>EXPERIENCIA APORTADA</v>
      </c>
      <c r="G18412" s="340" t="s">
        <v>124</v>
      </c>
      <c r="H18412" s="341"/>
      <c r="I18412" s="341"/>
      <c r="J18412" s="341"/>
      <c r="K18412" s="341"/>
      <c r="L18412" s="342"/>
    </row>
    <row r="18413" spans="1:12" hidden="1" x14ac:dyDescent="0.3">
      <c r="A18413" s="18" t="str">
        <f t="shared" ref="A18413" si="6179">+IF(OR(C18408=""),"NO",1)</f>
        <v>NO</v>
      </c>
      <c r="B18413" s="18"/>
      <c r="E18413" s="331"/>
      <c r="F18413" s="62" t="str">
        <f>+$F$31</f>
        <v>OBSERVACIÓN</v>
      </c>
      <c r="G18413" s="343" t="s">
        <v>124</v>
      </c>
      <c r="H18413" s="344"/>
      <c r="I18413" s="344"/>
      <c r="J18413" s="344"/>
      <c r="K18413" s="344"/>
      <c r="L18413" s="345"/>
    </row>
    <row r="18414" spans="1:12" ht="8.5" hidden="1" customHeight="1" x14ac:dyDescent="0.3">
      <c r="A18414" s="18" t="str">
        <f t="shared" ref="A18414" si="6180">+IF(OR(C18408=""),"NO",1)</f>
        <v>NO</v>
      </c>
      <c r="B18414" s="18"/>
      <c r="E18414" s="49"/>
      <c r="F18414" s="50"/>
      <c r="G18414" s="51"/>
      <c r="H18414" s="51"/>
      <c r="I18414" s="51"/>
      <c r="J18414" s="51"/>
      <c r="K18414" s="51"/>
      <c r="L18414" s="52"/>
    </row>
    <row r="18415" spans="1:12" hidden="1" x14ac:dyDescent="0.3">
      <c r="A18415" s="18" t="str">
        <f t="shared" ref="A18415" si="6181">+IF(OR(C18415=""),"NO",1)</f>
        <v>NO</v>
      </c>
      <c r="B18415" s="18"/>
      <c r="C18415" s="1" t="s">
        <v>124</v>
      </c>
      <c r="E18415" s="329">
        <v>3</v>
      </c>
      <c r="F18415" s="53" t="str">
        <f>+$F$26</f>
        <v>OBJETO</v>
      </c>
      <c r="G18415" s="332" t="s">
        <v>124</v>
      </c>
      <c r="H18415" s="333"/>
      <c r="I18415" s="333"/>
      <c r="J18415" s="333"/>
      <c r="K18415" s="333"/>
      <c r="L18415" s="334"/>
    </row>
    <row r="18416" spans="1:12" hidden="1" x14ac:dyDescent="0.3">
      <c r="A18416" s="18" t="str">
        <f t="shared" ref="A18416" si="6182">+IF(OR(C18415=""),"NO",1)</f>
        <v>NO</v>
      </c>
      <c r="B18416" s="18"/>
      <c r="E18416" s="330"/>
      <c r="F18416" s="54" t="str">
        <f>+$F$27</f>
        <v>CONTRATANTE</v>
      </c>
      <c r="G18416" s="335" t="s">
        <v>124</v>
      </c>
      <c r="H18416" s="310"/>
      <c r="I18416" s="310"/>
      <c r="J18416" s="310"/>
      <c r="K18416" s="310"/>
      <c r="L18416" s="336"/>
    </row>
    <row r="18417" spans="1:12" hidden="1" x14ac:dyDescent="0.3">
      <c r="A18417" s="18" t="str">
        <f t="shared" ref="A18417" si="6183">+IF(OR(C18415=""),"NO",1)</f>
        <v>NO</v>
      </c>
      <c r="B18417" s="18"/>
      <c r="E18417" s="330"/>
      <c r="F18417" s="54" t="str">
        <f>+$F$28</f>
        <v>APORTANTE</v>
      </c>
      <c r="G18417" s="337" t="s">
        <v>124</v>
      </c>
      <c r="H18417" s="338"/>
      <c r="I18417" s="338"/>
      <c r="J18417" s="338"/>
      <c r="K18417" s="338"/>
      <c r="L18417" s="339"/>
    </row>
    <row r="18418" spans="1:12" hidden="1" x14ac:dyDescent="0.3">
      <c r="A18418" s="18" t="str">
        <f t="shared" ref="A18418" si="6184">+IF(OR(C18415=""),"NO",1)</f>
        <v>NO</v>
      </c>
      <c r="B18418" s="18"/>
      <c r="E18418" s="330"/>
      <c r="F18418" s="54" t="str">
        <f>+$F$29</f>
        <v>VALOR /SMMLV)</v>
      </c>
      <c r="G18418" s="55" t="s">
        <v>124</v>
      </c>
      <c r="H18418" s="56" t="str">
        <f>+$H$29</f>
        <v>% PART..</v>
      </c>
      <c r="I18418" s="57" t="s">
        <v>124</v>
      </c>
      <c r="J18418" s="58" t="str">
        <f>+$J$29</f>
        <v>VALOR ACREDITADO</v>
      </c>
      <c r="K18418" s="59"/>
      <c r="L18418" s="47" t="s">
        <v>124</v>
      </c>
    </row>
    <row r="18419" spans="1:12" hidden="1" x14ac:dyDescent="0.3">
      <c r="A18419" s="18" t="str">
        <f t="shared" ref="A18419" si="6185">+IF(OR(C18415=""),"NO",1)</f>
        <v>NO</v>
      </c>
      <c r="B18419" s="18"/>
      <c r="E18419" s="330"/>
      <c r="F18419" s="60" t="str">
        <f>+$F$30</f>
        <v>EXPERIENCIA APORTADA</v>
      </c>
      <c r="G18419" s="340" t="s">
        <v>124</v>
      </c>
      <c r="H18419" s="341"/>
      <c r="I18419" s="341"/>
      <c r="J18419" s="341"/>
      <c r="K18419" s="341"/>
      <c r="L18419" s="342"/>
    </row>
    <row r="18420" spans="1:12" hidden="1" x14ac:dyDescent="0.3">
      <c r="A18420" s="18" t="str">
        <f t="shared" ref="A18420" si="6186">+IF(OR(C18415=""),"NO",1)</f>
        <v>NO</v>
      </c>
      <c r="B18420" s="18"/>
      <c r="E18420" s="331"/>
      <c r="F18420" s="62" t="str">
        <f>+$F$31</f>
        <v>OBSERVACIÓN</v>
      </c>
      <c r="G18420" s="343" t="s">
        <v>124</v>
      </c>
      <c r="H18420" s="344"/>
      <c r="I18420" s="344"/>
      <c r="J18420" s="344"/>
      <c r="K18420" s="344"/>
      <c r="L18420" s="345"/>
    </row>
    <row r="18421" spans="1:12" ht="8.5" hidden="1" customHeight="1" x14ac:dyDescent="0.3">
      <c r="A18421" s="18" t="str">
        <f t="shared" ref="A18421" si="6187">+IF(OR(C18415=""),"NO",1)</f>
        <v>NO</v>
      </c>
      <c r="B18421" s="18"/>
      <c r="E18421" s="49"/>
      <c r="F18421" s="50"/>
      <c r="G18421" s="51"/>
      <c r="H18421" s="51"/>
      <c r="I18421" s="51"/>
      <c r="J18421" s="51"/>
      <c r="K18421" s="51"/>
      <c r="L18421" s="52"/>
    </row>
    <row r="18422" spans="1:12" hidden="1" x14ac:dyDescent="0.3">
      <c r="A18422" s="18" t="str">
        <f t="shared" ref="A18422" si="6188">+IF(OR(C18422=""),"NO",1)</f>
        <v>NO</v>
      </c>
      <c r="B18422" s="18"/>
      <c r="C18422" s="1" t="s">
        <v>124</v>
      </c>
      <c r="E18422" s="329">
        <v>4</v>
      </c>
      <c r="F18422" s="53" t="str">
        <f>+$F$26</f>
        <v>OBJETO</v>
      </c>
      <c r="G18422" s="332" t="s">
        <v>124</v>
      </c>
      <c r="H18422" s="333"/>
      <c r="I18422" s="333"/>
      <c r="J18422" s="333"/>
      <c r="K18422" s="333"/>
      <c r="L18422" s="334"/>
    </row>
    <row r="18423" spans="1:12" hidden="1" x14ac:dyDescent="0.3">
      <c r="A18423" s="18" t="str">
        <f t="shared" ref="A18423" si="6189">+IF(OR(C18422=""),"NO",1)</f>
        <v>NO</v>
      </c>
      <c r="B18423" s="18"/>
      <c r="E18423" s="330"/>
      <c r="F18423" s="54" t="str">
        <f>+$F$27</f>
        <v>CONTRATANTE</v>
      </c>
      <c r="G18423" s="335" t="s">
        <v>124</v>
      </c>
      <c r="H18423" s="310"/>
      <c r="I18423" s="310"/>
      <c r="J18423" s="310"/>
      <c r="K18423" s="310"/>
      <c r="L18423" s="336"/>
    </row>
    <row r="18424" spans="1:12" hidden="1" x14ac:dyDescent="0.3">
      <c r="A18424" s="18" t="str">
        <f t="shared" ref="A18424" si="6190">+IF(OR(C18422=""),"NO",1)</f>
        <v>NO</v>
      </c>
      <c r="B18424" s="18"/>
      <c r="E18424" s="330"/>
      <c r="F18424" s="54" t="str">
        <f>+$F$28</f>
        <v>APORTANTE</v>
      </c>
      <c r="G18424" s="337" t="s">
        <v>124</v>
      </c>
      <c r="H18424" s="338"/>
      <c r="I18424" s="338"/>
      <c r="J18424" s="338"/>
      <c r="K18424" s="338"/>
      <c r="L18424" s="339"/>
    </row>
    <row r="18425" spans="1:12" hidden="1" x14ac:dyDescent="0.3">
      <c r="A18425" s="18" t="str">
        <f t="shared" ref="A18425" si="6191">+IF(OR(C18422=""),"NO",1)</f>
        <v>NO</v>
      </c>
      <c r="B18425" s="18"/>
      <c r="E18425" s="330"/>
      <c r="F18425" s="54" t="str">
        <f>+$F$29</f>
        <v>VALOR /SMMLV)</v>
      </c>
      <c r="G18425" s="55" t="s">
        <v>124</v>
      </c>
      <c r="H18425" s="56" t="str">
        <f>+$H$29</f>
        <v>% PART..</v>
      </c>
      <c r="I18425" s="57" t="s">
        <v>124</v>
      </c>
      <c r="J18425" s="58" t="str">
        <f>+$J$29</f>
        <v>VALOR ACREDITADO</v>
      </c>
      <c r="K18425" s="59"/>
      <c r="L18425" s="47" t="s">
        <v>124</v>
      </c>
    </row>
    <row r="18426" spans="1:12" hidden="1" x14ac:dyDescent="0.3">
      <c r="A18426" s="18" t="str">
        <f t="shared" ref="A18426" si="6192">+IF(OR(C18422=""),"NO",1)</f>
        <v>NO</v>
      </c>
      <c r="B18426" s="18"/>
      <c r="E18426" s="330"/>
      <c r="F18426" s="60" t="str">
        <f>+$F$30</f>
        <v>EXPERIENCIA APORTADA</v>
      </c>
      <c r="G18426" s="340" t="s">
        <v>124</v>
      </c>
      <c r="H18426" s="341"/>
      <c r="I18426" s="341"/>
      <c r="J18426" s="341"/>
      <c r="K18426" s="341"/>
      <c r="L18426" s="342"/>
    </row>
    <row r="18427" spans="1:12" hidden="1" x14ac:dyDescent="0.3">
      <c r="A18427" s="18" t="str">
        <f t="shared" ref="A18427" si="6193">+IF(OR(C18422=""),"NO",1)</f>
        <v>NO</v>
      </c>
      <c r="B18427" s="18"/>
      <c r="E18427" s="331"/>
      <c r="F18427" s="62" t="str">
        <f>+$F$31</f>
        <v>OBSERVACIÓN</v>
      </c>
      <c r="G18427" s="343" t="s">
        <v>124</v>
      </c>
      <c r="H18427" s="344"/>
      <c r="I18427" s="344"/>
      <c r="J18427" s="344"/>
      <c r="K18427" s="344"/>
      <c r="L18427" s="345"/>
    </row>
    <row r="18428" spans="1:12" ht="8.5" hidden="1" customHeight="1" x14ac:dyDescent="0.3">
      <c r="A18428" s="18" t="str">
        <f t="shared" ref="A18428" si="6194">+IF(OR(C18422=""),"NO",1)</f>
        <v>NO</v>
      </c>
      <c r="B18428" s="18"/>
      <c r="E18428" s="49"/>
      <c r="F18428" s="50"/>
      <c r="G18428" s="51"/>
      <c r="H18428" s="51"/>
      <c r="I18428" s="51"/>
      <c r="J18428" s="51"/>
      <c r="K18428" s="51"/>
      <c r="L18428" s="52"/>
    </row>
    <row r="18429" spans="1:12" hidden="1" x14ac:dyDescent="0.3">
      <c r="A18429" s="18" t="str">
        <f t="shared" ref="A18429" si="6195">+IF(OR(C18429=""),"NO",1)</f>
        <v>NO</v>
      </c>
      <c r="B18429" s="18"/>
      <c r="C18429" s="1" t="s">
        <v>124</v>
      </c>
      <c r="E18429" s="329">
        <v>5</v>
      </c>
      <c r="F18429" s="53" t="str">
        <f>+$F$26</f>
        <v>OBJETO</v>
      </c>
      <c r="G18429" s="332" t="s">
        <v>124</v>
      </c>
      <c r="H18429" s="333"/>
      <c r="I18429" s="333"/>
      <c r="J18429" s="333"/>
      <c r="K18429" s="333"/>
      <c r="L18429" s="334"/>
    </row>
    <row r="18430" spans="1:12" hidden="1" x14ac:dyDescent="0.3">
      <c r="A18430" s="18" t="str">
        <f t="shared" ref="A18430" si="6196">+IF(OR(C18429=""),"NO",1)</f>
        <v>NO</v>
      </c>
      <c r="B18430" s="18"/>
      <c r="E18430" s="330"/>
      <c r="F18430" s="54" t="str">
        <f>+$F$27</f>
        <v>CONTRATANTE</v>
      </c>
      <c r="G18430" s="335" t="s">
        <v>124</v>
      </c>
      <c r="H18430" s="310"/>
      <c r="I18430" s="310"/>
      <c r="J18430" s="310"/>
      <c r="K18430" s="310"/>
      <c r="L18430" s="336"/>
    </row>
    <row r="18431" spans="1:12" hidden="1" x14ac:dyDescent="0.3">
      <c r="A18431" s="18" t="str">
        <f t="shared" ref="A18431" si="6197">+IF(OR(C18429=""),"NO",1)</f>
        <v>NO</v>
      </c>
      <c r="B18431" s="18"/>
      <c r="E18431" s="330"/>
      <c r="F18431" s="54" t="str">
        <f>+$F$28</f>
        <v>APORTANTE</v>
      </c>
      <c r="G18431" s="337" t="s">
        <v>124</v>
      </c>
      <c r="H18431" s="338"/>
      <c r="I18431" s="338"/>
      <c r="J18431" s="338"/>
      <c r="K18431" s="338"/>
      <c r="L18431" s="339"/>
    </row>
    <row r="18432" spans="1:12" hidden="1" x14ac:dyDescent="0.3">
      <c r="A18432" s="18" t="str">
        <f t="shared" ref="A18432" si="6198">+IF(OR(C18429=""),"NO",1)</f>
        <v>NO</v>
      </c>
      <c r="B18432" s="18"/>
      <c r="E18432" s="330"/>
      <c r="F18432" s="54" t="str">
        <f>+$F$29</f>
        <v>VALOR /SMMLV)</v>
      </c>
      <c r="G18432" s="55" t="s">
        <v>124</v>
      </c>
      <c r="H18432" s="56" t="str">
        <f>+$H$29</f>
        <v>% PART..</v>
      </c>
      <c r="I18432" s="57" t="s">
        <v>124</v>
      </c>
      <c r="J18432" s="58" t="str">
        <f>+$J$29</f>
        <v>VALOR ACREDITADO</v>
      </c>
      <c r="K18432" s="59"/>
      <c r="L18432" s="47" t="s">
        <v>124</v>
      </c>
    </row>
    <row r="18433" spans="1:12" hidden="1" x14ac:dyDescent="0.3">
      <c r="A18433" s="18" t="str">
        <f t="shared" ref="A18433" si="6199">+IF(OR(C18429=""),"NO",1)</f>
        <v>NO</v>
      </c>
      <c r="B18433" s="18"/>
      <c r="E18433" s="330"/>
      <c r="F18433" s="60" t="str">
        <f>+$F$30</f>
        <v>EXPERIENCIA APORTADA</v>
      </c>
      <c r="G18433" s="340" t="s">
        <v>124</v>
      </c>
      <c r="H18433" s="341"/>
      <c r="I18433" s="341"/>
      <c r="J18433" s="341"/>
      <c r="K18433" s="341"/>
      <c r="L18433" s="342"/>
    </row>
    <row r="18434" spans="1:12" hidden="1" x14ac:dyDescent="0.3">
      <c r="A18434" s="18" t="str">
        <f t="shared" ref="A18434" si="6200">+IF(OR(C18429=""),"NO",1)</f>
        <v>NO</v>
      </c>
      <c r="B18434" s="18"/>
      <c r="E18434" s="331"/>
      <c r="F18434" s="62" t="str">
        <f>+$F$31</f>
        <v>OBSERVACIÓN</v>
      </c>
      <c r="G18434" s="343" t="s">
        <v>124</v>
      </c>
      <c r="H18434" s="344"/>
      <c r="I18434" s="344"/>
      <c r="J18434" s="344"/>
      <c r="K18434" s="344"/>
      <c r="L18434" s="345"/>
    </row>
    <row r="18435" spans="1:12" ht="8.5" hidden="1" customHeight="1" x14ac:dyDescent="0.3">
      <c r="A18435" s="18" t="str">
        <f t="shared" ref="A18435" si="6201">+IF(OR(C18429=""),"NO",1)</f>
        <v>NO</v>
      </c>
      <c r="B18435" s="18"/>
      <c r="E18435" s="49"/>
      <c r="F18435" s="50"/>
      <c r="G18435" s="51"/>
      <c r="H18435" s="51"/>
      <c r="I18435" s="51"/>
      <c r="J18435" s="51"/>
      <c r="K18435" s="51"/>
      <c r="L18435" s="52"/>
    </row>
    <row r="18436" spans="1:12" hidden="1" x14ac:dyDescent="0.3">
      <c r="A18436" s="18" t="str">
        <f t="shared" ref="A18436" si="6202">+IF(OR(C18436=""),"NO",1)</f>
        <v>NO</v>
      </c>
      <c r="B18436" s="18"/>
      <c r="C18436" s="1" t="s">
        <v>124</v>
      </c>
      <c r="E18436" s="329">
        <v>6</v>
      </c>
      <c r="F18436" s="53" t="str">
        <f>+$F$26</f>
        <v>OBJETO</v>
      </c>
      <c r="G18436" s="332" t="s">
        <v>124</v>
      </c>
      <c r="H18436" s="333"/>
      <c r="I18436" s="333"/>
      <c r="J18436" s="333"/>
      <c r="K18436" s="333"/>
      <c r="L18436" s="334"/>
    </row>
    <row r="18437" spans="1:12" hidden="1" x14ac:dyDescent="0.3">
      <c r="A18437" s="18" t="str">
        <f t="shared" ref="A18437" si="6203">+IF(OR(C18436=""),"NO",1)</f>
        <v>NO</v>
      </c>
      <c r="B18437" s="18"/>
      <c r="E18437" s="330"/>
      <c r="F18437" s="54" t="str">
        <f>+$F$27</f>
        <v>CONTRATANTE</v>
      </c>
      <c r="G18437" s="335" t="s">
        <v>124</v>
      </c>
      <c r="H18437" s="310"/>
      <c r="I18437" s="310"/>
      <c r="J18437" s="310"/>
      <c r="K18437" s="310"/>
      <c r="L18437" s="336"/>
    </row>
    <row r="18438" spans="1:12" hidden="1" x14ac:dyDescent="0.3">
      <c r="A18438" s="18" t="str">
        <f t="shared" ref="A18438" si="6204">+IF(OR(C18436=""),"NO",1)</f>
        <v>NO</v>
      </c>
      <c r="B18438" s="18"/>
      <c r="E18438" s="330"/>
      <c r="F18438" s="54" t="str">
        <f>+$F$28</f>
        <v>APORTANTE</v>
      </c>
      <c r="G18438" s="337" t="s">
        <v>124</v>
      </c>
      <c r="H18438" s="338"/>
      <c r="I18438" s="338"/>
      <c r="J18438" s="338"/>
      <c r="K18438" s="338"/>
      <c r="L18438" s="339"/>
    </row>
    <row r="18439" spans="1:12" hidden="1" x14ac:dyDescent="0.3">
      <c r="A18439" s="18" t="str">
        <f t="shared" ref="A18439" si="6205">+IF(OR(C18436=""),"NO",1)</f>
        <v>NO</v>
      </c>
      <c r="B18439" s="18"/>
      <c r="E18439" s="330"/>
      <c r="F18439" s="54" t="str">
        <f>+$F$29</f>
        <v>VALOR /SMMLV)</v>
      </c>
      <c r="G18439" s="55" t="s">
        <v>124</v>
      </c>
      <c r="H18439" s="56" t="str">
        <f>+$H$29</f>
        <v>% PART..</v>
      </c>
      <c r="I18439" s="57" t="s">
        <v>124</v>
      </c>
      <c r="J18439" s="58" t="str">
        <f>+$J$29</f>
        <v>VALOR ACREDITADO</v>
      </c>
      <c r="K18439" s="59"/>
      <c r="L18439" s="47" t="s">
        <v>124</v>
      </c>
    </row>
    <row r="18440" spans="1:12" hidden="1" x14ac:dyDescent="0.3">
      <c r="A18440" s="18" t="str">
        <f t="shared" ref="A18440" si="6206">+IF(OR(C18436=""),"NO",1)</f>
        <v>NO</v>
      </c>
      <c r="B18440" s="18"/>
      <c r="E18440" s="330"/>
      <c r="F18440" s="60" t="str">
        <f>+$F$30</f>
        <v>EXPERIENCIA APORTADA</v>
      </c>
      <c r="G18440" s="340" t="s">
        <v>124</v>
      </c>
      <c r="H18440" s="341"/>
      <c r="I18440" s="341"/>
      <c r="J18440" s="341"/>
      <c r="K18440" s="341"/>
      <c r="L18440" s="342"/>
    </row>
    <row r="18441" spans="1:12" hidden="1" x14ac:dyDescent="0.3">
      <c r="A18441" s="18" t="str">
        <f t="shared" ref="A18441" si="6207">+IF(OR(C18436=""),"NO",1)</f>
        <v>NO</v>
      </c>
      <c r="B18441" s="18"/>
      <c r="E18441" s="331"/>
      <c r="F18441" s="62" t="str">
        <f>+$F$31</f>
        <v>OBSERVACIÓN</v>
      </c>
      <c r="G18441" s="343" t="s">
        <v>124</v>
      </c>
      <c r="H18441" s="344"/>
      <c r="I18441" s="344"/>
      <c r="J18441" s="344"/>
      <c r="K18441" s="344"/>
      <c r="L18441" s="345"/>
    </row>
    <row r="18442" spans="1:12" ht="8.5" hidden="1" customHeight="1" x14ac:dyDescent="0.3">
      <c r="A18442" s="18" t="str">
        <f t="shared" ref="A18442" si="6208">+IF(OR(C18436=""),"NO",1)</f>
        <v>NO</v>
      </c>
      <c r="B18442" s="18"/>
      <c r="E18442" s="49"/>
      <c r="F18442" s="50"/>
      <c r="G18442" s="51"/>
      <c r="H18442" s="51"/>
      <c r="I18442" s="51"/>
      <c r="J18442" s="51"/>
      <c r="K18442" s="51"/>
      <c r="L18442" s="52"/>
    </row>
    <row r="18443" spans="1:12" hidden="1" x14ac:dyDescent="0.3">
      <c r="A18443" s="18" t="str">
        <f t="shared" ref="A18443" si="6209">+IF(OR(C18443=""),"NO",1)</f>
        <v>NO</v>
      </c>
      <c r="B18443" s="18"/>
      <c r="C18443" s="1" t="s">
        <v>124</v>
      </c>
      <c r="E18443" s="329">
        <v>7</v>
      </c>
      <c r="F18443" s="53" t="str">
        <f>+$F$26</f>
        <v>OBJETO</v>
      </c>
      <c r="G18443" s="332" t="s">
        <v>124</v>
      </c>
      <c r="H18443" s="333"/>
      <c r="I18443" s="333"/>
      <c r="J18443" s="333"/>
      <c r="K18443" s="333"/>
      <c r="L18443" s="334"/>
    </row>
    <row r="18444" spans="1:12" hidden="1" x14ac:dyDescent="0.3">
      <c r="A18444" s="18" t="str">
        <f t="shared" ref="A18444" si="6210">+IF(OR(C18443=""),"NO",1)</f>
        <v>NO</v>
      </c>
      <c r="B18444" s="18"/>
      <c r="E18444" s="330"/>
      <c r="F18444" s="54" t="str">
        <f>+$F$27</f>
        <v>CONTRATANTE</v>
      </c>
      <c r="G18444" s="335" t="s">
        <v>124</v>
      </c>
      <c r="H18444" s="310"/>
      <c r="I18444" s="310"/>
      <c r="J18444" s="310"/>
      <c r="K18444" s="310"/>
      <c r="L18444" s="336"/>
    </row>
    <row r="18445" spans="1:12" hidden="1" x14ac:dyDescent="0.3">
      <c r="A18445" s="18" t="str">
        <f t="shared" ref="A18445" si="6211">+IF(OR(C18443=""),"NO",1)</f>
        <v>NO</v>
      </c>
      <c r="B18445" s="18"/>
      <c r="E18445" s="330"/>
      <c r="F18445" s="54" t="str">
        <f>+$F$28</f>
        <v>APORTANTE</v>
      </c>
      <c r="G18445" s="337" t="s">
        <v>124</v>
      </c>
      <c r="H18445" s="338"/>
      <c r="I18445" s="338"/>
      <c r="J18445" s="338"/>
      <c r="K18445" s="338"/>
      <c r="L18445" s="339"/>
    </row>
    <row r="18446" spans="1:12" hidden="1" x14ac:dyDescent="0.3">
      <c r="A18446" s="18" t="str">
        <f t="shared" ref="A18446" si="6212">+IF(OR(C18443=""),"NO",1)</f>
        <v>NO</v>
      </c>
      <c r="B18446" s="18"/>
      <c r="E18446" s="330"/>
      <c r="F18446" s="54" t="str">
        <f>+$F$29</f>
        <v>VALOR /SMMLV)</v>
      </c>
      <c r="G18446" s="55" t="s">
        <v>124</v>
      </c>
      <c r="H18446" s="56" t="str">
        <f>+$H$29</f>
        <v>% PART..</v>
      </c>
      <c r="I18446" s="57" t="s">
        <v>124</v>
      </c>
      <c r="J18446" s="58" t="str">
        <f>+$J$29</f>
        <v>VALOR ACREDITADO</v>
      </c>
      <c r="K18446" s="59"/>
      <c r="L18446" s="47" t="s">
        <v>124</v>
      </c>
    </row>
    <row r="18447" spans="1:12" hidden="1" x14ac:dyDescent="0.3">
      <c r="A18447" s="18" t="str">
        <f t="shared" ref="A18447" si="6213">+IF(OR(C18443=""),"NO",1)</f>
        <v>NO</v>
      </c>
      <c r="B18447" s="18"/>
      <c r="E18447" s="330"/>
      <c r="F18447" s="60" t="str">
        <f>+$F$30</f>
        <v>EXPERIENCIA APORTADA</v>
      </c>
      <c r="G18447" s="340" t="s">
        <v>124</v>
      </c>
      <c r="H18447" s="341"/>
      <c r="I18447" s="341"/>
      <c r="J18447" s="341"/>
      <c r="K18447" s="341"/>
      <c r="L18447" s="342"/>
    </row>
    <row r="18448" spans="1:12" hidden="1" x14ac:dyDescent="0.3">
      <c r="A18448" s="18" t="str">
        <f t="shared" ref="A18448" si="6214">+IF(OR(C18443=""),"NO",1)</f>
        <v>NO</v>
      </c>
      <c r="B18448" s="18"/>
      <c r="E18448" s="331"/>
      <c r="F18448" s="62" t="str">
        <f>+$F$31</f>
        <v>OBSERVACIÓN</v>
      </c>
      <c r="G18448" s="343" t="s">
        <v>124</v>
      </c>
      <c r="H18448" s="344"/>
      <c r="I18448" s="344"/>
      <c r="J18448" s="344"/>
      <c r="K18448" s="344"/>
      <c r="L18448" s="345"/>
    </row>
    <row r="18449" spans="1:12" hidden="1" x14ac:dyDescent="0.3">
      <c r="A18449" s="18" t="str">
        <f t="shared" ref="A18449" si="6215">+IF(OR(C18443=""),"NO",1)</f>
        <v>NO</v>
      </c>
      <c r="B18449" s="18"/>
      <c r="E18449" s="49"/>
      <c r="F18449" s="50"/>
      <c r="G18449" s="51"/>
      <c r="H18449" s="51"/>
      <c r="I18449" s="51"/>
      <c r="J18449" s="51"/>
      <c r="K18449" s="51"/>
      <c r="L18449" s="52"/>
    </row>
    <row r="18450" spans="1:12" hidden="1" x14ac:dyDescent="0.3">
      <c r="A18450" s="1" t="str">
        <f>+A18385</f>
        <v>NO</v>
      </c>
      <c r="C18450" s="1" t="str">
        <f>"N"&amp;C18385</f>
        <v>N</v>
      </c>
      <c r="E18450" s="63"/>
      <c r="F18450" s="64" t="str">
        <f>+$F$75</f>
        <v>TOTAL DE CONTRATOS PRESENTADOS VÁLIDOS QUE CUMPLEN EXPERIENCIA ACREDITADA:</v>
      </c>
      <c r="G18450" s="65"/>
      <c r="H18450" s="65"/>
      <c r="I18450" s="65"/>
      <c r="J18450" s="66"/>
      <c r="K18450" s="65"/>
      <c r="L18450" s="67" t="s">
        <v>124</v>
      </c>
    </row>
    <row r="18451" spans="1:12" ht="6.65" hidden="1" customHeight="1" x14ac:dyDescent="0.3">
      <c r="A18451" s="1" t="str">
        <f>+A18385</f>
        <v>NO</v>
      </c>
      <c r="E18451" s="51"/>
      <c r="F18451" s="50"/>
      <c r="G18451" s="51"/>
      <c r="H18451" s="51"/>
      <c r="I18451" s="51"/>
      <c r="J18451" s="51"/>
      <c r="K18451" s="51"/>
      <c r="L18451" s="51"/>
    </row>
    <row r="18452" spans="1:12" hidden="1" x14ac:dyDescent="0.3">
      <c r="A18452" s="1" t="str">
        <f>+A18385</f>
        <v>NO</v>
      </c>
      <c r="E18452" s="63"/>
      <c r="F18452" s="63" t="str">
        <f>+$F$77</f>
        <v>ACREDITA SUMINISTRO E INSTALACIÓN DE MOBILIARIO POR LO MENOS EN UN (1) CONTRATO VÁLIDO</v>
      </c>
      <c r="G18452" s="65"/>
      <c r="H18452" s="65"/>
      <c r="I18452" s="65"/>
      <c r="J18452" s="66"/>
      <c r="K18452" s="65"/>
      <c r="L18452" s="68" t="s">
        <v>157</v>
      </c>
    </row>
    <row r="18453" spans="1:12" ht="5.15" hidden="1" customHeight="1" x14ac:dyDescent="0.3">
      <c r="A18453" s="1" t="str">
        <f>+A18385</f>
        <v>NO</v>
      </c>
      <c r="E18453" s="51"/>
      <c r="F18453" s="50"/>
      <c r="G18453" s="51"/>
      <c r="H18453" s="51"/>
      <c r="I18453" s="51"/>
      <c r="J18453" s="51"/>
      <c r="K18453" s="51"/>
      <c r="L18453" s="51"/>
    </row>
    <row r="18454" spans="1:12" ht="12.75" hidden="1" customHeight="1" x14ac:dyDescent="0.3">
      <c r="A18454" s="1" t="str">
        <f>+A18385</f>
        <v>NO</v>
      </c>
      <c r="E18454" s="69" t="str">
        <f>+$E$79</f>
        <v>EXPERIENCIA ESPECÍFICA NUMERAL 10.1.1 A</v>
      </c>
      <c r="F18454" s="70"/>
      <c r="G18454" s="70"/>
      <c r="H18454" s="70"/>
      <c r="I18454" s="70"/>
      <c r="J18454" s="70"/>
      <c r="K18454" s="70"/>
      <c r="L18454" s="71"/>
    </row>
    <row r="18455" spans="1:12" ht="26.5" hidden="1" customHeight="1" x14ac:dyDescent="0.3">
      <c r="A18455" s="1" t="str">
        <f>+A18385</f>
        <v>NO</v>
      </c>
      <c r="E18455" s="72"/>
      <c r="F18455" s="325" t="str">
        <f>+$F$80</f>
        <v>Por lo menos uno (1) de los contratos válidos aportados como experiencia general debe corresponder mínimo al 60% del presupuesto oficial del presente proceso de selección.  (SMMLV)</v>
      </c>
      <c r="G18455" s="326"/>
      <c r="H18455" s="326"/>
      <c r="I18455" s="326"/>
      <c r="J18455" s="326"/>
      <c r="K18455" s="73" t="s">
        <v>124</v>
      </c>
      <c r="L18455" s="74" t="s">
        <v>124</v>
      </c>
    </row>
    <row r="18456" spans="1:12" ht="23.5" hidden="1" customHeight="1" x14ac:dyDescent="0.3">
      <c r="A18456" s="1" t="str">
        <f>+A18385</f>
        <v>NO</v>
      </c>
      <c r="E18456" s="63"/>
      <c r="F18456" s="325" t="str">
        <f>+$F$81</f>
        <v xml:space="preserve">Deberá acreditarse en al menos uno (1) de los contratos válidos aportados como experiencia general una </v>
      </c>
      <c r="G18456" s="326"/>
      <c r="H18456" s="326"/>
      <c r="I18456" s="326"/>
      <c r="J18456" s="326"/>
      <c r="K18456" s="73" t="s">
        <v>124</v>
      </c>
      <c r="L18456" s="74" t="s">
        <v>124</v>
      </c>
    </row>
    <row r="18457" spans="1:12" ht="23.5" hidden="1" customHeight="1" x14ac:dyDescent="0.3">
      <c r="A18457" s="18" t="s">
        <v>30</v>
      </c>
      <c r="E18457" s="63"/>
      <c r="F18457" s="325" t="str">
        <f>+$F$82</f>
        <v xml:space="preserve">Deberá acreditarse en al menos uno (1) de los contratos válidos aportados interventoría a intervención de </v>
      </c>
      <c r="G18457" s="326"/>
      <c r="H18457" s="326"/>
      <c r="I18457" s="326"/>
      <c r="J18457" s="326"/>
      <c r="K18457" s="73">
        <f>+$K$82</f>
        <v>0</v>
      </c>
      <c r="L18457" s="74" t="s">
        <v>124</v>
      </c>
    </row>
    <row r="18458" spans="1:12" ht="36" hidden="1" customHeight="1" x14ac:dyDescent="0.3">
      <c r="A18458" s="18" t="s">
        <v>30</v>
      </c>
      <c r="E18458" s="63"/>
      <c r="F18458" s="325" t="str">
        <f>+$F$83</f>
        <v xml:space="preserve">Deberá acreditarse en al menos uno (1) de los contratos válidos aportados interventoría a intervención de </v>
      </c>
      <c r="G18458" s="326"/>
      <c r="H18458" s="326"/>
      <c r="I18458" s="326"/>
      <c r="J18458" s="326"/>
      <c r="K18458" s="75">
        <f>+$K$83</f>
        <v>0</v>
      </c>
      <c r="L18458" s="76" t="s">
        <v>124</v>
      </c>
    </row>
    <row r="18459" spans="1:12" hidden="1" x14ac:dyDescent="0.3">
      <c r="A18459" s="1" t="str">
        <f>+A18385</f>
        <v>NO</v>
      </c>
      <c r="E18459" s="51"/>
      <c r="F18459" s="50"/>
      <c r="G18459" s="51"/>
      <c r="H18459" s="51"/>
      <c r="I18459" s="51"/>
      <c r="J18459" s="51"/>
      <c r="K18459" s="51"/>
      <c r="L18459" s="51"/>
    </row>
    <row r="18460" spans="1:12" ht="12.75" hidden="1" customHeight="1" x14ac:dyDescent="0.3">
      <c r="A18460" s="1" t="str">
        <f>+A18385</f>
        <v>NO</v>
      </c>
      <c r="E18460" s="40" t="str">
        <f>+$E$85</f>
        <v>VALOR MÍNIMO A CERIFICAR % P.O EN SMMMLV. NUMERAL 3.9.1</v>
      </c>
      <c r="F18460" s="41"/>
      <c r="G18460" s="41"/>
      <c r="H18460" s="41"/>
      <c r="I18460" s="41"/>
      <c r="J18460" s="41"/>
      <c r="K18460" s="41"/>
      <c r="L18460" s="42"/>
    </row>
    <row r="18461" spans="1:12" hidden="1" x14ac:dyDescent="0.3">
      <c r="A18461" s="1" t="str">
        <f>+A18385</f>
        <v>NO</v>
      </c>
      <c r="C18461" s="1" t="str">
        <f>"M"&amp;C18385</f>
        <v>M</v>
      </c>
      <c r="E18461" s="77" t="str">
        <f>+$E$86</f>
        <v>100% P.O.</v>
      </c>
      <c r="F18461" s="78"/>
      <c r="G18461" s="61">
        <v>242.41716883554506</v>
      </c>
      <c r="H18461" s="124" t="str">
        <f>+$H$86</f>
        <v>TOTAL EJECUTADO DE CONTRATOS ACREDITADOS</v>
      </c>
      <c r="I18461" s="124"/>
      <c r="J18461" s="124"/>
      <c r="K18461" s="55" t="s">
        <v>124</v>
      </c>
      <c r="L18461" s="47" t="s">
        <v>124</v>
      </c>
    </row>
    <row r="18462" spans="1:12" hidden="1" x14ac:dyDescent="0.3">
      <c r="A18462" s="1" t="str">
        <f>+A18385</f>
        <v>NO</v>
      </c>
      <c r="E18462" s="39"/>
      <c r="F18462" s="39"/>
      <c r="G18462" s="39"/>
      <c r="H18462" s="39"/>
      <c r="I18462" s="39"/>
      <c r="J18462" s="39"/>
      <c r="K18462" s="39"/>
      <c r="L18462" s="39"/>
    </row>
    <row r="18463" spans="1:12" ht="12.75" hidden="1" customHeight="1" x14ac:dyDescent="0.3">
      <c r="A18463" s="18" t="s">
        <v>30</v>
      </c>
      <c r="B18463" s="18"/>
      <c r="E18463" s="40" t="str">
        <f>+$E$88</f>
        <v>CONSIDERACIONES PARA LA VALIDEZ DE LA EXPERIENCIA REQUERIDA: EXPERIENCIA PROPONENTES PLURALES NUMERAL 10.1.2 D</v>
      </c>
      <c r="F18463" s="41"/>
      <c r="G18463" s="41"/>
      <c r="H18463" s="41"/>
      <c r="I18463" s="41"/>
      <c r="J18463" s="41"/>
      <c r="K18463" s="41"/>
      <c r="L18463" s="42"/>
    </row>
    <row r="18464" spans="1:12" ht="28" hidden="1" customHeight="1" x14ac:dyDescent="0.3">
      <c r="A18464" s="18" t="s">
        <v>30</v>
      </c>
      <c r="B18464" s="18"/>
      <c r="C18464" s="1" t="str">
        <f>"O"&amp;C18385</f>
        <v>O</v>
      </c>
      <c r="E18464" s="80" t="str">
        <f>+$E$89</f>
        <v>i)</v>
      </c>
      <c r="F18464" s="327" t="str">
        <f>+$F$89</f>
        <v>Uno de los integrantes debe aportar como mínimo el cincuenta por ciento (50 %) de la experiencia solicitada</v>
      </c>
      <c r="G18464" s="328"/>
      <c r="H18464" s="328"/>
      <c r="I18464" s="328"/>
      <c r="J18464" s="328"/>
      <c r="K18464" s="73" t="s">
        <v>124</v>
      </c>
      <c r="L18464" s="47" t="s">
        <v>124</v>
      </c>
    </row>
    <row r="18465" spans="1:12" ht="28" hidden="1" customHeight="1" x14ac:dyDescent="0.3">
      <c r="A18465" s="18" t="s">
        <v>30</v>
      </c>
      <c r="B18465" s="18"/>
      <c r="C18465" s="1" t="str">
        <f>"O"&amp;C18385</f>
        <v>O</v>
      </c>
      <c r="E18465" s="80" t="str">
        <f>+$E$90</f>
        <v>ii)</v>
      </c>
      <c r="F18465" s="327" t="str">
        <f>+$F$90</f>
        <v>Todos los demás ntegrantes deben acreditar al menos el cinco por ciento (5 %) de la experiencia solicitada, solo uno (1) de los integrantes podrá no acreditar experiencia pero su porcentaje de participación  no podrá superar el diez por ciento (10 %)</v>
      </c>
      <c r="G18465" s="328"/>
      <c r="H18465" s="328"/>
      <c r="I18465" s="328"/>
      <c r="J18465" s="328"/>
      <c r="K18465" s="73" t="s">
        <v>124</v>
      </c>
      <c r="L18465" s="47" t="s">
        <v>124</v>
      </c>
    </row>
    <row r="18466" spans="1:12" hidden="1" x14ac:dyDescent="0.3">
      <c r="A18466" s="18" t="s">
        <v>30</v>
      </c>
      <c r="B18466" s="18"/>
      <c r="E18466" s="39"/>
      <c r="F18466" s="39"/>
      <c r="G18466" s="39"/>
      <c r="H18466" s="39"/>
      <c r="I18466" s="39"/>
      <c r="J18466" s="39"/>
      <c r="K18466" s="39"/>
      <c r="L18466" s="39"/>
    </row>
    <row r="18467" spans="1:12" ht="13" hidden="1" customHeight="1" x14ac:dyDescent="0.3">
      <c r="A18467" s="18" t="str">
        <f>+A18385</f>
        <v>NO</v>
      </c>
      <c r="B18467" s="18"/>
      <c r="E18467" s="69" t="str">
        <f>+$E$92</f>
        <v>VERIFICACIÓN Y ASIGNACIÓN DE PUNTAJE POR LA EXPERIENCIA DEL PROPONENTE</v>
      </c>
      <c r="F18467" s="70"/>
      <c r="G18467" s="70"/>
      <c r="H18467" s="70"/>
      <c r="I18467" s="70"/>
      <c r="J18467" s="70"/>
      <c r="K18467" s="70"/>
      <c r="L18467" s="71"/>
    </row>
    <row r="18468" spans="1:12" hidden="1" x14ac:dyDescent="0.3">
      <c r="A18468" s="18" t="str">
        <f>+A18385</f>
        <v>NO</v>
      </c>
      <c r="B18468" s="18"/>
      <c r="E18468" s="81"/>
      <c r="F18468" s="323" t="str">
        <f>+$F$93</f>
        <v>No. CONTRATOS QUE ACREDITAN LA EXPERIENCIA (NO OBJETO DE SUBSANACIÓN)</v>
      </c>
      <c r="G18468" s="324"/>
      <c r="H18468" s="324"/>
      <c r="I18468" s="324"/>
      <c r="J18468" s="324"/>
      <c r="K18468" s="82"/>
      <c r="L18468" s="83" t="s">
        <v>124</v>
      </c>
    </row>
    <row r="18469" spans="1:12" ht="13" hidden="1" customHeight="1" x14ac:dyDescent="0.3">
      <c r="A18469" s="18" t="str">
        <f>+A18385</f>
        <v>NO</v>
      </c>
      <c r="B18469" s="18"/>
      <c r="E18469" s="84"/>
      <c r="F18469" s="323" t="str">
        <f>+$F$94</f>
        <v>TOTAL EJECUTADO DE CONTRATOS ACREDITADOS PROPUESTA INICIAL</v>
      </c>
      <c r="G18469" s="324"/>
      <c r="H18469" s="324"/>
      <c r="I18469" s="324"/>
      <c r="J18469" s="324"/>
      <c r="K18469" s="85"/>
      <c r="L18469" s="86" t="s">
        <v>124</v>
      </c>
    </row>
    <row r="18470" spans="1:12" ht="13" hidden="1" customHeight="1" x14ac:dyDescent="0.3">
      <c r="A18470" s="18" t="str">
        <f>+A18385</f>
        <v>NO</v>
      </c>
      <c r="B18470" s="18"/>
      <c r="E18470" s="87"/>
      <c r="F18470" s="323" t="str">
        <f>+$F$95</f>
        <v>PROMEDIO VALOR ACREDITADO EN SMMLV</v>
      </c>
      <c r="G18470" s="324"/>
      <c r="H18470" s="324"/>
      <c r="I18470" s="324"/>
      <c r="J18470" s="324"/>
      <c r="K18470" s="66"/>
      <c r="L18470" s="88" t="s">
        <v>124</v>
      </c>
    </row>
    <row r="18471" spans="1:12" hidden="1" x14ac:dyDescent="0.3">
      <c r="A18471" s="18" t="str">
        <f>+A18385</f>
        <v>NO</v>
      </c>
      <c r="B18471" s="18"/>
      <c r="E18471" s="89"/>
      <c r="F18471" s="89"/>
      <c r="G18471" s="89"/>
      <c r="H18471" s="89"/>
      <c r="I18471" s="89"/>
      <c r="J18471" s="89"/>
      <c r="K18471" s="89"/>
      <c r="L18471" s="89"/>
    </row>
    <row r="18472" spans="1:12" ht="13" hidden="1" customHeight="1" x14ac:dyDescent="0.3">
      <c r="A18472" s="18" t="str">
        <f>+A18385</f>
        <v>NO</v>
      </c>
      <c r="B18472" s="18"/>
      <c r="E18472" s="69" t="str">
        <f>+$E$97</f>
        <v>3.9.2 EXIGENCIAS MÍNIMAS DE EXPERIENCIA Y FORMACIÓN ACADÉMICA DEL EQUIPO DE TRABAJO</v>
      </c>
      <c r="F18472" s="70"/>
      <c r="G18472" s="70"/>
      <c r="H18472" s="70"/>
      <c r="I18472" s="70"/>
      <c r="J18472" s="70"/>
      <c r="K18472" s="70"/>
      <c r="L18472" s="71"/>
    </row>
    <row r="18473" spans="1:12" hidden="1" x14ac:dyDescent="0.3">
      <c r="A18473" s="18" t="str">
        <f>+A18385</f>
        <v>NO</v>
      </c>
      <c r="B18473" s="18"/>
      <c r="E18473" s="90" t="str">
        <f>+$E$98</f>
        <v>Formulario 8</v>
      </c>
      <c r="F18473" s="315" t="s">
        <v>46</v>
      </c>
      <c r="G18473" s="316"/>
      <c r="H18473" s="317"/>
      <c r="I18473" s="318"/>
      <c r="J18473" s="318"/>
      <c r="K18473" s="318"/>
      <c r="L18473" s="319"/>
    </row>
    <row r="18474" spans="1:12" hidden="1" x14ac:dyDescent="0.3">
      <c r="A18474" s="18" t="str">
        <f>+A18385</f>
        <v>NO</v>
      </c>
      <c r="B18474" s="18"/>
      <c r="E18474" s="91" t="s">
        <v>124</v>
      </c>
      <c r="F18474" s="91" t="str">
        <f>+$F$99</f>
        <v>Director de Interventoría</v>
      </c>
      <c r="G18474" s="91" t="str">
        <f>+$G$99</f>
        <v>Residente de Interventoría</v>
      </c>
      <c r="H18474" s="320"/>
      <c r="I18474" s="321"/>
      <c r="J18474" s="321"/>
      <c r="K18474" s="321"/>
      <c r="L18474" s="322"/>
    </row>
    <row r="18475" spans="1:12" hidden="1" x14ac:dyDescent="0.3">
      <c r="A18475" s="18" t="str">
        <f>+A18385</f>
        <v>NO</v>
      </c>
      <c r="B18475" s="18"/>
      <c r="E18475" s="304" t="str">
        <f>+$E$100</f>
        <v>OBSERVACIONES RESPECTO REQUISITO HABILITANTE DEL PERSONAL CLAVE EVALUABLE</v>
      </c>
      <c r="F18475" s="305"/>
      <c r="G18475" s="305"/>
      <c r="H18475" s="305"/>
      <c r="I18475" s="305"/>
      <c r="J18475" s="305"/>
      <c r="K18475" s="305"/>
      <c r="L18475" s="305"/>
    </row>
    <row r="18476" spans="1:12" hidden="1" x14ac:dyDescent="0.3">
      <c r="A18476" s="18" t="str">
        <f>+A18385</f>
        <v>NO</v>
      </c>
      <c r="B18476" s="18"/>
      <c r="E18476" s="312" t="s">
        <v>124</v>
      </c>
      <c r="F18476" s="313"/>
      <c r="G18476" s="313"/>
      <c r="H18476" s="313"/>
      <c r="I18476" s="313"/>
      <c r="J18476" s="313"/>
      <c r="K18476" s="313"/>
      <c r="L18476" s="314"/>
    </row>
    <row r="18477" spans="1:12" hidden="1" x14ac:dyDescent="0.3">
      <c r="A18477" s="18" t="str">
        <f>+A18385</f>
        <v>NO</v>
      </c>
      <c r="B18477" s="18"/>
      <c r="E18477" s="89"/>
      <c r="F18477" s="89"/>
      <c r="G18477" s="89"/>
      <c r="H18477" s="89"/>
      <c r="I18477" s="89"/>
      <c r="J18477" s="89"/>
      <c r="K18477" s="89"/>
      <c r="L18477" s="89"/>
    </row>
    <row r="18478" spans="1:12" ht="13" hidden="1" customHeight="1" x14ac:dyDescent="0.3">
      <c r="A18478" s="18" t="str">
        <f>+A18385</f>
        <v>NO</v>
      </c>
      <c r="B18478" s="18"/>
      <c r="E18478" s="69" t="str">
        <f>+$E$103</f>
        <v>4.2 EQUIPO DE TRABAJO (Personal Clave Evaluable)</v>
      </c>
      <c r="F18478" s="70"/>
      <c r="G18478" s="70"/>
      <c r="H18478" s="70"/>
      <c r="I18478" s="70"/>
      <c r="J18478" s="70"/>
      <c r="K18478" s="70"/>
      <c r="L18478" s="71"/>
    </row>
    <row r="18479" spans="1:12" ht="23.25" hidden="1" customHeight="1" x14ac:dyDescent="0.3">
      <c r="A18479" s="18" t="str">
        <f>+A18385</f>
        <v>NO</v>
      </c>
      <c r="B18479" s="18"/>
      <c r="E18479" s="90" t="str">
        <f>+$E$104</f>
        <v>Formulario 9</v>
      </c>
      <c r="F18479" s="315" t="s">
        <v>46</v>
      </c>
      <c r="G18479" s="316"/>
      <c r="H18479" s="317"/>
      <c r="I18479" s="318"/>
      <c r="J18479" s="318"/>
      <c r="K18479" s="318"/>
      <c r="L18479" s="319"/>
    </row>
    <row r="18480" spans="1:12" hidden="1" x14ac:dyDescent="0.3">
      <c r="A18480" s="18" t="str">
        <f>+A18385</f>
        <v>NO</v>
      </c>
      <c r="B18480" s="18"/>
      <c r="E18480" s="91" t="s">
        <v>124</v>
      </c>
      <c r="F18480" s="91" t="str">
        <f>+$F$99</f>
        <v>Director de Interventoría</v>
      </c>
      <c r="G18480" s="91" t="str">
        <f>+$G$99</f>
        <v>Residente de Interventoría</v>
      </c>
      <c r="H18480" s="320"/>
      <c r="I18480" s="321"/>
      <c r="J18480" s="321"/>
      <c r="K18480" s="321"/>
      <c r="L18480" s="322"/>
    </row>
    <row r="18481" spans="1:12" hidden="1" x14ac:dyDescent="0.3">
      <c r="A18481" s="18" t="str">
        <f>+A18385</f>
        <v>NO</v>
      </c>
      <c r="B18481" s="18"/>
      <c r="E18481" s="89"/>
      <c r="F18481" s="89"/>
      <c r="G18481" s="89"/>
      <c r="H18481" s="89"/>
      <c r="I18481" s="89"/>
      <c r="J18481" s="89"/>
      <c r="K18481" s="89"/>
      <c r="L18481" s="89"/>
    </row>
    <row r="18482" spans="1:12" hidden="1" x14ac:dyDescent="0.3">
      <c r="A18482" s="1" t="str">
        <f>+A18385</f>
        <v>NO</v>
      </c>
      <c r="E18482" s="92" t="str">
        <f>+E18357</f>
        <v>CRITERIOS DE EVALUACIÓN Y PUNTAJE</v>
      </c>
      <c r="F18482" s="93"/>
      <c r="G18482" s="93"/>
      <c r="H18482" s="93"/>
      <c r="I18482" s="93"/>
      <c r="J18482" s="93"/>
      <c r="K18482" s="94"/>
      <c r="L18482" s="95" t="str">
        <f>+$L$107</f>
        <v>PUNTAJE OBTENIDO</v>
      </c>
    </row>
    <row r="18483" spans="1:12" hidden="1" x14ac:dyDescent="0.3">
      <c r="A18483" s="1" t="str">
        <f>+A18385</f>
        <v>NO</v>
      </c>
      <c r="E18483" s="96" t="str">
        <f>+$E$108</f>
        <v>VALOR</v>
      </c>
      <c r="F18483" s="97" t="str">
        <f>+$F$108</f>
        <v>EQUIPO DE TRABAJO (PERSONAL CLAVE EVALUABLE)</v>
      </c>
      <c r="G18483" s="24"/>
      <c r="H18483" s="24"/>
      <c r="I18483" s="24"/>
      <c r="J18483" s="24"/>
      <c r="K18483" s="24"/>
      <c r="L18483" s="98"/>
    </row>
    <row r="18484" spans="1:12" ht="12.75" hidden="1" customHeight="1" x14ac:dyDescent="0.3">
      <c r="A18484" s="1" t="str">
        <f>+A18385</f>
        <v>NO</v>
      </c>
      <c r="E18484" s="96">
        <f>+$E$109</f>
        <v>5</v>
      </c>
      <c r="F18484" s="307" t="str">
        <f>+$F$109</f>
        <v xml:space="preserve"> Experiencia Específica adicional</v>
      </c>
      <c r="G18484" s="308"/>
      <c r="H18484" s="308"/>
      <c r="I18484" s="308"/>
      <c r="J18484" s="308"/>
      <c r="K18484" s="309"/>
      <c r="L18484" s="99" t="str">
        <f>IFERROR(IF(VLOOKUP(C18385,'R. PUNTAJES'!$C$14:$R$213,'R. PUNTAJES'!$I$10,0)="","",VLOOKUP(C18385,'R. PUNTAJES'!$C$14:$R$213,'R. PUNTAJES'!$I$10,0)),"")</f>
        <v/>
      </c>
    </row>
    <row r="18485" spans="1:12" ht="12.75" hidden="1" customHeight="1" x14ac:dyDescent="0.3">
      <c r="A18485" s="1" t="str">
        <f>+A18385</f>
        <v>NO</v>
      </c>
      <c r="E18485" s="96">
        <f>+$E$110</f>
        <v>5</v>
      </c>
      <c r="F18485" s="307" t="str">
        <f>+$F$110</f>
        <v>Formación Académica adicional</v>
      </c>
      <c r="G18485" s="308"/>
      <c r="H18485" s="308"/>
      <c r="I18485" s="308"/>
      <c r="J18485" s="308"/>
      <c r="K18485" s="309"/>
      <c r="L18485" s="99" t="str">
        <f>IFERROR(IF(VLOOKUP(C18385,'R. PUNTAJES'!$C$14:$R$213,'R. PUNTAJES'!$J$10,0)="","",VLOOKUP(C18385,'R. PUNTAJES'!$C$14:$R$213,'R. PUNTAJES'!$J$10,0)),"")</f>
        <v/>
      </c>
    </row>
    <row r="18486" spans="1:12" hidden="1" x14ac:dyDescent="0.3">
      <c r="A18486" s="18" t="str">
        <f>+A18385</f>
        <v>NO</v>
      </c>
      <c r="B18486" s="18"/>
      <c r="E18486" s="100"/>
      <c r="F18486" s="101" t="str">
        <f>+$F$111</f>
        <v>FACTOR DE SOSTENIBILIDAD</v>
      </c>
      <c r="G18486" s="102"/>
      <c r="H18486" s="102"/>
      <c r="I18486" s="102"/>
      <c r="J18486" s="102"/>
      <c r="K18486" s="102"/>
      <c r="L18486" s="103"/>
    </row>
    <row r="18487" spans="1:12" hidden="1" x14ac:dyDescent="0.3">
      <c r="A18487" s="18" t="str">
        <f>+A18385</f>
        <v>NO</v>
      </c>
      <c r="B18487" s="18"/>
      <c r="E18487" s="104">
        <v>1</v>
      </c>
      <c r="F18487" s="105" t="str">
        <f>+$F$112</f>
        <v>Compromisos Sostenibilidad</v>
      </c>
      <c r="G18487" s="106"/>
      <c r="H18487" s="106"/>
      <c r="I18487" s="106"/>
      <c r="J18487" s="106"/>
      <c r="K18487" s="106"/>
      <c r="L18487" s="107" t="str">
        <f>IFERROR(IF(VLOOKUP(C18385,'R. PUNTAJES'!$C$14:$R$213,'R. PUNTAJES'!$K$10,0)="","",VLOOKUP(C18385,'R. PUNTAJES'!$C$14:$R$213,'R. PUNTAJES'!$K$10,0)),"")</f>
        <v/>
      </c>
    </row>
    <row r="18488" spans="1:12" hidden="1" x14ac:dyDescent="0.3">
      <c r="A18488" s="1" t="str">
        <f>+A18385</f>
        <v>NO</v>
      </c>
      <c r="E18488" s="108"/>
      <c r="F18488" s="109" t="str">
        <f>+$F$113</f>
        <v>APOYO A LA INDUSTRIA NACIONAL</v>
      </c>
      <c r="G18488" s="110"/>
      <c r="H18488" s="110"/>
      <c r="I18488" s="110"/>
      <c r="J18488" s="110"/>
      <c r="K18488" s="110"/>
      <c r="L18488" s="111"/>
    </row>
    <row r="18489" spans="1:12" ht="12.75" hidden="1" customHeight="1" x14ac:dyDescent="0.3">
      <c r="A18489" s="1" t="str">
        <f>+A18385</f>
        <v>NO</v>
      </c>
      <c r="E18489" s="96">
        <v>20</v>
      </c>
      <c r="F18489" s="307" t="str">
        <f>+$F$114</f>
        <v>Promoción de Servicios Nacionales o con Trato Nacional</v>
      </c>
      <c r="G18489" s="308"/>
      <c r="H18489" s="308"/>
      <c r="I18489" s="308"/>
      <c r="J18489" s="308"/>
      <c r="K18489" s="309"/>
      <c r="L18489" s="99" t="str">
        <f>IFERROR(IF(VLOOKUP(C18385,'R. PUNTAJES'!$C$14:$R$213,'R. PUNTAJES'!$L$10,0)="","",
IF(VLOOKUP(C18385,'R. PUNTAJES'!$C$14:$R$213,'R. PUNTAJES'!$L$10,0)=5,0,
VLOOKUP(C18385,'R. PUNTAJES'!$C$14:$R$213,'R. PUNTAJES'!$L$10,0))),"")</f>
        <v/>
      </c>
    </row>
    <row r="18490" spans="1:12" ht="12.75" hidden="1" customHeight="1" x14ac:dyDescent="0.3">
      <c r="A18490" s="1" t="str">
        <f>+A18385</f>
        <v>NO</v>
      </c>
      <c r="E18490" s="96">
        <v>5</v>
      </c>
      <c r="F18490" s="307" t="str">
        <f>+$F$115</f>
        <v>Incorporación de componente nacional en servicios extranjeros</v>
      </c>
      <c r="G18490" s="308"/>
      <c r="H18490" s="308"/>
      <c r="I18490" s="308"/>
      <c r="J18490" s="308"/>
      <c r="K18490" s="309"/>
      <c r="L18490" s="99" t="str">
        <f>IFERROR(IF(VLOOKUP(C18385,'R. PUNTAJES'!$C$14:$R$213,'R. PUNTAJES'!$L$10,0)="","",
IF(VLOOKUP(C18385,'R. PUNTAJES'!$C$14:$R$213,'R. PUNTAJES'!$L$10,0)=20,0,
VLOOKUP(C18385,'R. PUNTAJES'!$C$14:$R$213,'R. PUNTAJES'!$L$10,0))),"")</f>
        <v/>
      </c>
    </row>
    <row r="18491" spans="1:12" hidden="1" x14ac:dyDescent="0.3">
      <c r="A18491" s="1" t="str">
        <f>+A18385</f>
        <v>NO</v>
      </c>
      <c r="E18491" s="112"/>
      <c r="F18491" s="97" t="str">
        <f>+$F$116</f>
        <v>VINCULACIÓN DE PERSONAS CON DISCAPACIDAD</v>
      </c>
      <c r="G18491" s="24"/>
      <c r="H18491" s="24"/>
      <c r="I18491" s="24"/>
      <c r="J18491" s="24"/>
      <c r="K18491" s="24"/>
      <c r="L18491" s="98"/>
    </row>
    <row r="18492" spans="1:12" ht="12.75" hidden="1" customHeight="1" x14ac:dyDescent="0.3">
      <c r="A18492" s="1" t="str">
        <f>+A18385</f>
        <v>NO</v>
      </c>
      <c r="E18492" s="96">
        <v>1</v>
      </c>
      <c r="F18492" s="307" t="str">
        <f>+$F$117</f>
        <v xml:space="preserve">Trabajadores vinculados a la planta de personal </v>
      </c>
      <c r="G18492" s="308"/>
      <c r="H18492" s="308"/>
      <c r="I18492" s="308"/>
      <c r="J18492" s="308"/>
      <c r="K18492" s="309"/>
      <c r="L18492" s="99" t="str">
        <f>IFERROR(IF(VLOOKUP(C18385,'R. PUNTAJES'!$C$14:$R$213,'R. PUNTAJES'!$M$10,0)="","",VLOOKUP(C18385,'R. PUNTAJES'!$C$14:$R$213,'R. PUNTAJES'!$M$10,0)),"")</f>
        <v/>
      </c>
    </row>
    <row r="18493" spans="1:12" hidden="1" x14ac:dyDescent="0.3">
      <c r="A18493" s="1" t="str">
        <f>+A18385</f>
        <v>NO</v>
      </c>
      <c r="E18493" s="112"/>
      <c r="F18493" s="97" t="str">
        <f>+$F$118</f>
        <v>EMPRENDIMIENTOS Y EMPRESAS DE MUJERES</v>
      </c>
      <c r="G18493" s="24"/>
      <c r="H18493" s="24"/>
      <c r="I18493" s="24"/>
      <c r="J18493" s="24"/>
      <c r="K18493" s="24"/>
      <c r="L18493" s="98"/>
    </row>
    <row r="18494" spans="1:12" ht="13" hidden="1" customHeight="1" x14ac:dyDescent="0.3">
      <c r="A18494" s="1" t="str">
        <f>+A18385</f>
        <v>NO</v>
      </c>
      <c r="E18494" s="96">
        <v>0.25</v>
      </c>
      <c r="F18494" s="307" t="str">
        <f>+$F$119</f>
        <v>Emprendimientos y empresas de mujeres</v>
      </c>
      <c r="G18494" s="308"/>
      <c r="H18494" s="308"/>
      <c r="I18494" s="308"/>
      <c r="J18494" s="308"/>
      <c r="K18494" s="309"/>
      <c r="L18494" s="113" t="str">
        <f>IFERROR(IF(VLOOKUP(C18385,'R. PUNTAJES'!$C$14:$R$213,'R. PUNTAJES'!$N$10,0)="","",VLOOKUP(C18385,'R. PUNTAJES'!$C$14:$R$213,'R. PUNTAJES'!$N$10,0)),"")</f>
        <v/>
      </c>
    </row>
    <row r="18495" spans="1:12" hidden="1" x14ac:dyDescent="0.3">
      <c r="A18495" s="18" t="str">
        <f>+A18496</f>
        <v>NO</v>
      </c>
      <c r="B18495" s="18"/>
      <c r="E18495" s="112"/>
      <c r="F18495" s="97" t="str">
        <f>+$F$120</f>
        <v>MIPYME</v>
      </c>
      <c r="G18495" s="24"/>
      <c r="H18495" s="24"/>
      <c r="I18495" s="24"/>
      <c r="J18495" s="24"/>
      <c r="K18495" s="24"/>
      <c r="L18495" s="98"/>
    </row>
    <row r="18496" spans="1:12" hidden="1" x14ac:dyDescent="0.3">
      <c r="A18496" s="18" t="str">
        <f>+IF(E18496=0,"NO",1)</f>
        <v>NO</v>
      </c>
      <c r="B18496" s="18"/>
      <c r="E18496" s="96">
        <v>0</v>
      </c>
      <c r="F18496" s="307" t="str">
        <f>+$F$121</f>
        <v>Mipyme</v>
      </c>
      <c r="G18496" s="308"/>
      <c r="H18496" s="308"/>
      <c r="I18496" s="308"/>
      <c r="J18496" s="308"/>
      <c r="K18496" s="309"/>
      <c r="L18496" s="113" t="str">
        <f>IFERROR(IF(VLOOKUP(C18385,'R. PUNTAJES'!$C$14:$R$213,'R. PUNTAJES'!$O$10,0)="","",VLOOKUP(C18385,'R. PUNTAJES'!$C$14:$R$213,'R. PUNTAJES'!$O$10,0)),"")</f>
        <v/>
      </c>
    </row>
    <row r="18497" spans="1:16" hidden="1" x14ac:dyDescent="0.3">
      <c r="A18497" s="1" t="str">
        <f>+A18385</f>
        <v>NO</v>
      </c>
      <c r="E18497" s="112"/>
      <c r="F18497" s="97" t="str">
        <f>+$F$122</f>
        <v>EXPERIENCIA DEL PROPONENTE</v>
      </c>
      <c r="G18497" s="24"/>
      <c r="H18497" s="24"/>
      <c r="I18497" s="24"/>
      <c r="J18497" s="24"/>
      <c r="K18497" s="24"/>
      <c r="L18497" s="98"/>
    </row>
    <row r="18498" spans="1:16" hidden="1" x14ac:dyDescent="0.3">
      <c r="A18498" s="1" t="str">
        <f>+A18385</f>
        <v>NO</v>
      </c>
      <c r="E18498" s="96">
        <v>59.5</v>
      </c>
      <c r="F18498" s="307" t="str">
        <f>+$F$123</f>
        <v>mediana con valor absoluto</v>
      </c>
      <c r="G18498" s="308"/>
      <c r="H18498" s="308"/>
      <c r="I18498" s="308"/>
      <c r="J18498" s="308"/>
      <c r="K18498" s="309"/>
      <c r="L18498" s="113" t="str">
        <f>IFERROR(IF(VLOOKUP(C18385,'R. PUNTAJES'!$C$14:$R$213,'R. PUNTAJES'!$R$10,0)="","",VLOOKUP(C18385,'R. PUNTAJES'!$C$14:$R$213,'R. PUNTAJES'!$R$10,0)),"")</f>
        <v/>
      </c>
    </row>
    <row r="18499" spans="1:16" hidden="1" x14ac:dyDescent="0.3">
      <c r="A18499" s="1" t="str">
        <f>+A18385</f>
        <v>NO</v>
      </c>
      <c r="E18499" s="112"/>
      <c r="F18499" s="97" t="str">
        <f>+$F$124</f>
        <v>MULTAS</v>
      </c>
      <c r="G18499" s="24"/>
      <c r="H18499" s="24"/>
      <c r="I18499" s="24"/>
      <c r="J18499" s="24"/>
      <c r="K18499" s="24"/>
      <c r="L18499" s="98"/>
    </row>
    <row r="18500" spans="1:16" ht="12.75" hidden="1" customHeight="1" x14ac:dyDescent="0.3">
      <c r="A18500" s="1" t="str">
        <f>+A18385</f>
        <v>NO</v>
      </c>
      <c r="E18500" s="96">
        <v>-2</v>
      </c>
      <c r="F18500" s="307" t="str">
        <f>+$F$125</f>
        <v>Una o más multas o cláusulas penales durante el último año</v>
      </c>
      <c r="G18500" s="310"/>
      <c r="H18500" s="310"/>
      <c r="I18500" s="310"/>
      <c r="J18500" s="310"/>
      <c r="K18500" s="311"/>
      <c r="L18500" s="99" t="str">
        <f>IFERROR(IF(VLOOKUP(C18385,'R. PUNTAJES'!$C$14:$R$213,'R. PUNTAJES'!$Q$10,0)="","",VLOOKUP(C18385,'R. PUNTAJES'!$C$14:$R$213,'R. PUNTAJES'!$Q$10,0)),"")</f>
        <v/>
      </c>
    </row>
    <row r="18501" spans="1:16" hidden="1" x14ac:dyDescent="0.3">
      <c r="A18501" s="1" t="str">
        <f>+A18385</f>
        <v>NO</v>
      </c>
      <c r="E18501" s="112"/>
      <c r="F18501" s="97" t="str">
        <f>+$F$126</f>
        <v>OBRAS INCONCLUSAS</v>
      </c>
      <c r="G18501" s="24"/>
      <c r="H18501" s="24"/>
      <c r="I18501" s="24"/>
      <c r="J18501" s="24"/>
      <c r="K18501" s="24"/>
      <c r="L18501" s="98"/>
    </row>
    <row r="18502" spans="1:16" hidden="1" x14ac:dyDescent="0.3">
      <c r="A18502" s="1" t="str">
        <f>+A18385</f>
        <v>NO</v>
      </c>
      <c r="E18502" s="96">
        <v>-1</v>
      </c>
      <c r="F18502" s="301" t="str">
        <f>+$F$127</f>
        <v>Anotación vigente de obra civil inconclusa</v>
      </c>
      <c r="G18502" s="302"/>
      <c r="H18502" s="302"/>
      <c r="I18502" s="302"/>
      <c r="J18502" s="302"/>
      <c r="K18502" s="303"/>
      <c r="L18502" s="99" t="str">
        <f>IFERROR(IF(VLOOKUP(C18385,'R. PUNTAJES'!$C$14:$R$213,'R. PUNTAJES'!$P$10,0)="","",VLOOKUP(C18385,'R. PUNTAJES'!$C$14:$R$213,'R. PUNTAJES'!$P$10,0)),"")</f>
        <v/>
      </c>
    </row>
    <row r="18503" spans="1:16" ht="7.5" hidden="1" customHeight="1" x14ac:dyDescent="0.3">
      <c r="A18503" s="1" t="str">
        <f>+A18385</f>
        <v>NO</v>
      </c>
      <c r="E18503" s="114"/>
      <c r="F18503" s="45"/>
      <c r="G18503" s="45"/>
      <c r="H18503" s="45"/>
      <c r="I18503" s="45"/>
      <c r="J18503" s="45"/>
      <c r="K18503" s="45"/>
      <c r="L18503" s="48"/>
    </row>
    <row r="18504" spans="1:16" hidden="1" x14ac:dyDescent="0.3">
      <c r="A18504" s="1" t="str">
        <f>+A18385</f>
        <v>NO</v>
      </c>
      <c r="E18504" s="115" t="str">
        <f>+$E$129</f>
        <v>PUNTAJE TOTAL</v>
      </c>
      <c r="F18504" s="116"/>
      <c r="G18504" s="116"/>
      <c r="H18504" s="116"/>
      <c r="I18504" s="116"/>
      <c r="J18504" s="116"/>
      <c r="K18504" s="117"/>
      <c r="L18504" s="118">
        <f>IFERROR(IF(VLOOKUP(C18385,'R. PUNTAJES'!$C$14:$R$213,'R. PUNTAJES'!$H$10,0)="RECHAZO","",SUM(L18484:L18502)),"")</f>
        <v>0</v>
      </c>
    </row>
    <row r="18505" spans="1:16" hidden="1" x14ac:dyDescent="0.3">
      <c r="A18505" s="1" t="str">
        <f>+A18385</f>
        <v>NO</v>
      </c>
      <c r="E18505" s="304" t="str">
        <f>+$E$130</f>
        <v>OBSERVACIONES RESPECTO A PUNTAJES</v>
      </c>
      <c r="F18505" s="305"/>
      <c r="G18505" s="305"/>
      <c r="H18505" s="305"/>
      <c r="I18505" s="305"/>
      <c r="J18505" s="305"/>
      <c r="K18505" s="305"/>
      <c r="L18505" s="305"/>
    </row>
    <row r="18506" spans="1:16" ht="12" hidden="1" customHeight="1" x14ac:dyDescent="0.3">
      <c r="A18506" s="1" t="str">
        <f>+A18385</f>
        <v>NO</v>
      </c>
      <c r="E18506" s="306" t="s">
        <v>124</v>
      </c>
      <c r="F18506" s="305"/>
      <c r="G18506" s="305"/>
      <c r="H18506" s="305"/>
      <c r="I18506" s="305"/>
      <c r="J18506" s="305"/>
      <c r="K18506" s="305"/>
      <c r="L18506" s="305"/>
      <c r="N18506" s="119"/>
      <c r="O18506" s="119"/>
      <c r="P18506" s="120"/>
    </row>
    <row r="18507" spans="1:16" ht="3" hidden="1" customHeight="1" x14ac:dyDescent="0.3">
      <c r="A18507" s="1" t="str">
        <f>+A18386</f>
        <v>NO</v>
      </c>
      <c r="E18507" s="121"/>
      <c r="F18507" s="122"/>
      <c r="G18507" s="122"/>
      <c r="H18507" s="122"/>
      <c r="I18507" s="122"/>
      <c r="J18507" s="122"/>
      <c r="K18507" s="122"/>
      <c r="L18507" s="123"/>
    </row>
    <row r="18508" spans="1:16" hidden="1" x14ac:dyDescent="0.3">
      <c r="A18508" s="1" t="str">
        <f>+IF(OR(C18510=""),"NO",1)</f>
        <v>NO</v>
      </c>
      <c r="E18508" s="346"/>
      <c r="F18508" s="347"/>
      <c r="G18508" s="347"/>
      <c r="H18508" s="347"/>
      <c r="I18508" s="347"/>
      <c r="J18508" s="347"/>
      <c r="K18508" s="347"/>
      <c r="L18508" s="347"/>
    </row>
    <row r="18509" spans="1:16" ht="4.5" hidden="1" customHeight="1" x14ac:dyDescent="0.3">
      <c r="A18509" s="1" t="str">
        <f>+A18510</f>
        <v>NO</v>
      </c>
      <c r="E18509" s="15"/>
      <c r="F18509" s="16"/>
      <c r="G18509" s="16"/>
      <c r="H18509" s="16"/>
      <c r="I18509" s="16"/>
      <c r="J18509" s="16"/>
      <c r="K18509" s="16"/>
      <c r="L18509" s="17"/>
    </row>
    <row r="18510" spans="1:16" ht="15.75" hidden="1" customHeight="1" x14ac:dyDescent="0.3">
      <c r="A18510" s="1" t="str">
        <f>+IF(OR(C18510=""),"NO",1)</f>
        <v>NO</v>
      </c>
      <c r="B18510" s="1">
        <f>1+MAX($B$1:B18509)</f>
        <v>149</v>
      </c>
      <c r="C18510" s="18" t="s">
        <v>124</v>
      </c>
      <c r="E18510" s="19" t="s">
        <v>124</v>
      </c>
      <c r="F18510" s="20"/>
      <c r="G18510" s="20"/>
      <c r="H18510" s="20"/>
      <c r="I18510" s="21"/>
      <c r="J18510" s="20"/>
      <c r="K18510" s="21"/>
      <c r="L18510" s="22"/>
    </row>
    <row r="18511" spans="1:16" hidden="1" x14ac:dyDescent="0.3">
      <c r="A18511" s="1" t="str">
        <f>A18510</f>
        <v>NO</v>
      </c>
      <c r="E18511" s="23" t="str">
        <f>+$E$11</f>
        <v>Integrantes</v>
      </c>
      <c r="F18511" s="24"/>
      <c r="G18511" s="24"/>
      <c r="H18511" s="24"/>
      <c r="I18511" s="24"/>
      <c r="J18511" s="24"/>
      <c r="K18511" s="25" t="str">
        <f>+$K$11</f>
        <v>Nit</v>
      </c>
      <c r="L18511" s="26" t="str">
        <f>+$L$11</f>
        <v>Part.</v>
      </c>
    </row>
    <row r="18512" spans="1:16" hidden="1" x14ac:dyDescent="0.3">
      <c r="A18512" s="1" t="str">
        <f>+A18511</f>
        <v>NO</v>
      </c>
      <c r="C18512" s="1" t="s">
        <v>124</v>
      </c>
      <c r="E18512" s="27" t="s">
        <v>124</v>
      </c>
      <c r="F18512" s="28"/>
      <c r="G18512" s="28"/>
      <c r="H18512" s="28"/>
      <c r="I18512" s="28"/>
      <c r="J18512" s="28"/>
      <c r="K18512" s="29" t="s">
        <v>124</v>
      </c>
      <c r="L18512" s="30" t="s">
        <v>124</v>
      </c>
    </row>
    <row r="18513" spans="1:12" hidden="1" x14ac:dyDescent="0.3">
      <c r="A18513" s="18" t="str">
        <f>+IF(OR(C18513=""),"NO",1)</f>
        <v>NO</v>
      </c>
      <c r="B18513" s="18"/>
      <c r="C18513" s="1" t="s">
        <v>124</v>
      </c>
      <c r="E18513" s="31" t="s">
        <v>124</v>
      </c>
      <c r="F18513" s="32"/>
      <c r="G18513" s="32"/>
      <c r="H18513" s="32"/>
      <c r="I18513" s="32"/>
      <c r="J18513" s="32"/>
      <c r="K18513" s="33" t="s">
        <v>124</v>
      </c>
      <c r="L18513" s="34" t="s">
        <v>124</v>
      </c>
    </row>
    <row r="18514" spans="1:12" hidden="1" x14ac:dyDescent="0.3">
      <c r="A18514" s="18" t="str">
        <f>+IF(OR(C18514=""),"NO",1)</f>
        <v>NO</v>
      </c>
      <c r="B18514" s="18"/>
      <c r="C18514" s="1" t="s">
        <v>124</v>
      </c>
      <c r="E18514" s="31" t="s">
        <v>124</v>
      </c>
      <c r="F18514" s="32"/>
      <c r="G18514" s="32"/>
      <c r="H18514" s="32"/>
      <c r="I18514" s="32"/>
      <c r="J18514" s="32"/>
      <c r="K18514" s="33" t="s">
        <v>124</v>
      </c>
      <c r="L18514" s="34" t="s">
        <v>124</v>
      </c>
    </row>
    <row r="18515" spans="1:12" hidden="1" x14ac:dyDescent="0.3">
      <c r="A18515" s="18" t="str">
        <f>+IF(OR(C18515=""),"NO",1)</f>
        <v>NO</v>
      </c>
      <c r="B18515" s="18"/>
      <c r="C18515" s="1" t="s">
        <v>124</v>
      </c>
      <c r="E18515" s="31" t="s">
        <v>13</v>
      </c>
      <c r="F18515" s="32"/>
      <c r="G18515" s="32"/>
      <c r="H18515" s="32"/>
      <c r="I18515" s="32"/>
      <c r="J18515" s="32"/>
      <c r="K18515" s="33"/>
      <c r="L18515" s="34"/>
    </row>
    <row r="18516" spans="1:12" hidden="1" x14ac:dyDescent="0.3">
      <c r="A18516" s="18" t="str">
        <f>+IF(OR(C18516=""),"NO",1)</f>
        <v>NO</v>
      </c>
      <c r="B18516" s="18"/>
      <c r="C18516" s="1" t="s">
        <v>124</v>
      </c>
      <c r="E18516" s="31" t="s">
        <v>13</v>
      </c>
      <c r="F18516" s="32"/>
      <c r="G18516" s="32"/>
      <c r="H18516" s="32"/>
      <c r="I18516" s="32"/>
      <c r="J18516" s="32"/>
      <c r="K18516" s="33"/>
      <c r="L18516" s="34"/>
    </row>
    <row r="18517" spans="1:12" hidden="1" x14ac:dyDescent="0.3">
      <c r="A18517" s="18" t="str">
        <f>+IF(OR(C18517=""),"NO",1)</f>
        <v>NO</v>
      </c>
      <c r="B18517" s="18"/>
      <c r="C18517" s="1" t="s">
        <v>124</v>
      </c>
      <c r="E18517" s="35" t="s">
        <v>13</v>
      </c>
      <c r="F18517" s="36"/>
      <c r="G18517" s="36"/>
      <c r="H18517" s="36"/>
      <c r="I18517" s="36"/>
      <c r="J18517" s="36"/>
      <c r="K18517" s="37"/>
      <c r="L18517" s="38"/>
    </row>
    <row r="18518" spans="1:12" ht="5.15" hidden="1" customHeight="1" x14ac:dyDescent="0.3">
      <c r="A18518" s="1" t="str">
        <f>+A18510</f>
        <v>NO</v>
      </c>
      <c r="E18518" s="39"/>
      <c r="F18518" s="39"/>
      <c r="G18518" s="39"/>
      <c r="H18518" s="39"/>
      <c r="I18518" s="39"/>
      <c r="J18518" s="39"/>
      <c r="K18518" s="39"/>
      <c r="L18518" s="39"/>
    </row>
    <row r="18519" spans="1:12" ht="15.75" hidden="1" customHeight="1" x14ac:dyDescent="0.3">
      <c r="A18519" s="1" t="str">
        <f>+A18510</f>
        <v>NO</v>
      </c>
      <c r="E18519" s="40" t="str">
        <f>+$E$19</f>
        <v>RESULTADO DE EVALUACIÓN TÉCNICA</v>
      </c>
      <c r="F18519" s="41"/>
      <c r="G18519" s="41"/>
      <c r="H18519" s="41"/>
      <c r="I18519" s="41"/>
      <c r="J18519" s="41"/>
      <c r="K18519" s="41"/>
      <c r="L18519" s="42"/>
    </row>
    <row r="18520" spans="1:12" hidden="1" x14ac:dyDescent="0.3">
      <c r="A18520" s="1" t="str">
        <f>+A18510</f>
        <v>NO</v>
      </c>
      <c r="E18520" s="43"/>
      <c r="F18520" s="44" t="str">
        <f>+$F$20</f>
        <v>Experiencia</v>
      </c>
      <c r="G18520" s="45"/>
      <c r="H18520" s="45"/>
      <c r="I18520" s="45"/>
      <c r="J18520" s="45"/>
      <c r="K18520" s="46"/>
      <c r="L18520" s="47" t="s">
        <v>124</v>
      </c>
    </row>
    <row r="18521" spans="1:12" hidden="1" x14ac:dyDescent="0.3">
      <c r="A18521" s="1" t="str">
        <f>+A18510</f>
        <v>NO</v>
      </c>
      <c r="E18521" s="348" t="str">
        <f>+$E$21</f>
        <v>OBSERVACIONES RESPECTO A LA EVALUACIÓN DE EXPERIENCIA</v>
      </c>
      <c r="F18521" s="308"/>
      <c r="G18521" s="308"/>
      <c r="H18521" s="308"/>
      <c r="I18521" s="308"/>
      <c r="J18521" s="308"/>
      <c r="K18521" s="308"/>
      <c r="L18521" s="349"/>
    </row>
    <row r="18522" spans="1:12" hidden="1" x14ac:dyDescent="0.3">
      <c r="A18522" s="1" t="str">
        <f>+A18510</f>
        <v>NO</v>
      </c>
      <c r="E18522" s="350" t="s">
        <v>124</v>
      </c>
      <c r="F18522" s="351"/>
      <c r="G18522" s="351"/>
      <c r="H18522" s="351"/>
      <c r="I18522" s="351"/>
      <c r="J18522" s="351"/>
      <c r="K18522" s="351"/>
      <c r="L18522" s="352"/>
    </row>
    <row r="18523" spans="1:12" ht="5.15" hidden="1" customHeight="1" x14ac:dyDescent="0.3">
      <c r="A18523" s="1" t="str">
        <f>+A18510</f>
        <v>NO</v>
      </c>
      <c r="E18523" s="39"/>
      <c r="F18523" s="39"/>
      <c r="G18523" s="39"/>
      <c r="H18523" s="39"/>
      <c r="I18523" s="39"/>
      <c r="J18523" s="39"/>
      <c r="K18523" s="39"/>
      <c r="L18523" s="39"/>
    </row>
    <row r="18524" spans="1:12" ht="12.75" hidden="1" customHeight="1" x14ac:dyDescent="0.3">
      <c r="A18524" s="1" t="str">
        <f>+A18510</f>
        <v>NO</v>
      </c>
      <c r="E18524" s="40" t="str">
        <f>+$E$24</f>
        <v>EXPERIENCIA HABILITANTE: CONTRATOS PRESENTADOS</v>
      </c>
      <c r="F18524" s="41"/>
      <c r="G18524" s="41"/>
      <c r="H18524" s="41"/>
      <c r="I18524" s="41"/>
      <c r="J18524" s="41"/>
      <c r="K18524" s="41"/>
      <c r="L18524" s="42"/>
    </row>
    <row r="18525" spans="1:12" ht="8.5" hidden="1" customHeight="1" x14ac:dyDescent="0.3">
      <c r="A18525" s="1" t="str">
        <f>+A18510</f>
        <v>NO</v>
      </c>
      <c r="E18525" s="49"/>
      <c r="F18525" s="50"/>
      <c r="G18525" s="51"/>
      <c r="H18525" s="51"/>
      <c r="I18525" s="51"/>
      <c r="J18525" s="51"/>
      <c r="K18525" s="51"/>
      <c r="L18525" s="52"/>
    </row>
    <row r="18526" spans="1:12" hidden="1" x14ac:dyDescent="0.3">
      <c r="A18526" s="18" t="str">
        <f>+IF(OR(C18526=""),"NO",1)</f>
        <v>NO</v>
      </c>
      <c r="B18526" s="18"/>
      <c r="C18526" s="1" t="s">
        <v>124</v>
      </c>
      <c r="E18526" s="329">
        <v>1</v>
      </c>
      <c r="F18526" s="53" t="str">
        <f>+$F$26</f>
        <v>OBJETO</v>
      </c>
      <c r="G18526" s="332" t="s">
        <v>124</v>
      </c>
      <c r="H18526" s="333"/>
      <c r="I18526" s="333"/>
      <c r="J18526" s="333"/>
      <c r="K18526" s="333"/>
      <c r="L18526" s="334"/>
    </row>
    <row r="18527" spans="1:12" hidden="1" x14ac:dyDescent="0.3">
      <c r="A18527" s="18" t="str">
        <f>+IF(OR(C18526=""),"NO",1)</f>
        <v>NO</v>
      </c>
      <c r="B18527" s="18"/>
      <c r="E18527" s="330"/>
      <c r="F18527" s="54" t="str">
        <f>+$F$27</f>
        <v>CONTRATANTE</v>
      </c>
      <c r="G18527" s="335" t="s">
        <v>124</v>
      </c>
      <c r="H18527" s="310"/>
      <c r="I18527" s="310"/>
      <c r="J18527" s="310"/>
      <c r="K18527" s="310"/>
      <c r="L18527" s="336"/>
    </row>
    <row r="18528" spans="1:12" hidden="1" x14ac:dyDescent="0.3">
      <c r="A18528" s="18" t="str">
        <f>+IF(OR(C18526=""),"NO",1)</f>
        <v>NO</v>
      </c>
      <c r="B18528" s="18"/>
      <c r="E18528" s="330"/>
      <c r="F18528" s="54" t="str">
        <f>+$F$28</f>
        <v>APORTANTE</v>
      </c>
      <c r="G18528" s="337" t="s">
        <v>124</v>
      </c>
      <c r="H18528" s="338"/>
      <c r="I18528" s="338"/>
      <c r="J18528" s="338"/>
      <c r="K18528" s="338"/>
      <c r="L18528" s="339"/>
    </row>
    <row r="18529" spans="1:12" hidden="1" x14ac:dyDescent="0.3">
      <c r="A18529" s="18" t="str">
        <f>+IF(OR(C18526=""),"NO",1)</f>
        <v>NO</v>
      </c>
      <c r="B18529" s="18"/>
      <c r="E18529" s="330"/>
      <c r="F18529" s="54" t="str">
        <f>+$F$29</f>
        <v>VALOR /SMMLV)</v>
      </c>
      <c r="G18529" s="55" t="s">
        <v>124</v>
      </c>
      <c r="H18529" s="56" t="str">
        <f>+$H$29</f>
        <v>% PART..</v>
      </c>
      <c r="I18529" s="57" t="s">
        <v>124</v>
      </c>
      <c r="J18529" s="58" t="str">
        <f>+$J$29</f>
        <v>VALOR ACREDITADO</v>
      </c>
      <c r="K18529" s="59"/>
      <c r="L18529" s="47" t="s">
        <v>124</v>
      </c>
    </row>
    <row r="18530" spans="1:12" hidden="1" x14ac:dyDescent="0.3">
      <c r="A18530" s="18" t="str">
        <f>+IF(OR(C18526=""),"NO",1)</f>
        <v>NO</v>
      </c>
      <c r="B18530" s="18"/>
      <c r="E18530" s="330"/>
      <c r="F18530" s="60" t="str">
        <f>+$F$30</f>
        <v>EXPERIENCIA APORTADA</v>
      </c>
      <c r="G18530" s="340" t="s">
        <v>124</v>
      </c>
      <c r="H18530" s="341"/>
      <c r="I18530" s="341"/>
      <c r="J18530" s="341"/>
      <c r="K18530" s="341"/>
      <c r="L18530" s="342"/>
    </row>
    <row r="18531" spans="1:12" hidden="1" x14ac:dyDescent="0.3">
      <c r="A18531" s="18" t="str">
        <f>+IF(OR(C18526=""),"NO",1)</f>
        <v>NO</v>
      </c>
      <c r="B18531" s="18"/>
      <c r="E18531" s="331"/>
      <c r="F18531" s="62" t="str">
        <f>+$F$31</f>
        <v>OBSERVACIÓN</v>
      </c>
      <c r="G18531" s="343" t="s">
        <v>124</v>
      </c>
      <c r="H18531" s="344"/>
      <c r="I18531" s="344"/>
      <c r="J18531" s="344"/>
      <c r="K18531" s="344"/>
      <c r="L18531" s="345"/>
    </row>
    <row r="18532" spans="1:12" ht="8.5" hidden="1" customHeight="1" x14ac:dyDescent="0.3">
      <c r="A18532" s="18" t="str">
        <f>+IF(OR(C18526=""),"NO",1)</f>
        <v>NO</v>
      </c>
      <c r="B18532" s="18"/>
      <c r="E18532" s="49"/>
      <c r="F18532" s="50"/>
      <c r="G18532" s="51"/>
      <c r="H18532" s="51"/>
      <c r="I18532" s="51"/>
      <c r="J18532" s="51"/>
      <c r="K18532" s="51"/>
      <c r="L18532" s="52"/>
    </row>
    <row r="18533" spans="1:12" hidden="1" x14ac:dyDescent="0.3">
      <c r="A18533" s="18" t="str">
        <f t="shared" ref="A18533" si="6216">+IF(OR(C18533=""),"NO",1)</f>
        <v>NO</v>
      </c>
      <c r="B18533" s="18"/>
      <c r="C18533" s="1" t="s">
        <v>124</v>
      </c>
      <c r="E18533" s="329">
        <v>2</v>
      </c>
      <c r="F18533" s="53" t="str">
        <f>+$F$26</f>
        <v>OBJETO</v>
      </c>
      <c r="G18533" s="332" t="s">
        <v>124</v>
      </c>
      <c r="H18533" s="333"/>
      <c r="I18533" s="333"/>
      <c r="J18533" s="333"/>
      <c r="K18533" s="333"/>
      <c r="L18533" s="334"/>
    </row>
    <row r="18534" spans="1:12" hidden="1" x14ac:dyDescent="0.3">
      <c r="A18534" s="18" t="str">
        <f t="shared" ref="A18534" si="6217">+IF(OR(C18533=""),"NO",1)</f>
        <v>NO</v>
      </c>
      <c r="B18534" s="18"/>
      <c r="E18534" s="330"/>
      <c r="F18534" s="54" t="str">
        <f>+$F$27</f>
        <v>CONTRATANTE</v>
      </c>
      <c r="G18534" s="335" t="s">
        <v>124</v>
      </c>
      <c r="H18534" s="310"/>
      <c r="I18534" s="310"/>
      <c r="J18534" s="310"/>
      <c r="K18534" s="310"/>
      <c r="L18534" s="336"/>
    </row>
    <row r="18535" spans="1:12" hidden="1" x14ac:dyDescent="0.3">
      <c r="A18535" s="18" t="str">
        <f t="shared" ref="A18535" si="6218">+IF(OR(C18533=""),"NO",1)</f>
        <v>NO</v>
      </c>
      <c r="B18535" s="18"/>
      <c r="E18535" s="330"/>
      <c r="F18535" s="54" t="str">
        <f>+$F$28</f>
        <v>APORTANTE</v>
      </c>
      <c r="G18535" s="337" t="s">
        <v>124</v>
      </c>
      <c r="H18535" s="338"/>
      <c r="I18535" s="338"/>
      <c r="J18535" s="338"/>
      <c r="K18535" s="338"/>
      <c r="L18535" s="339"/>
    </row>
    <row r="18536" spans="1:12" hidden="1" x14ac:dyDescent="0.3">
      <c r="A18536" s="18" t="str">
        <f t="shared" ref="A18536" si="6219">+IF(OR(C18533=""),"NO",1)</f>
        <v>NO</v>
      </c>
      <c r="B18536" s="18"/>
      <c r="E18536" s="330"/>
      <c r="F18536" s="54" t="str">
        <f>+$F$29</f>
        <v>VALOR /SMMLV)</v>
      </c>
      <c r="G18536" s="55" t="s">
        <v>124</v>
      </c>
      <c r="H18536" s="56" t="str">
        <f>+$H$29</f>
        <v>% PART..</v>
      </c>
      <c r="I18536" s="57" t="s">
        <v>124</v>
      </c>
      <c r="J18536" s="58" t="str">
        <f>+$J$29</f>
        <v>VALOR ACREDITADO</v>
      </c>
      <c r="K18536" s="59"/>
      <c r="L18536" s="47" t="s">
        <v>124</v>
      </c>
    </row>
    <row r="18537" spans="1:12" hidden="1" x14ac:dyDescent="0.3">
      <c r="A18537" s="18" t="str">
        <f t="shared" ref="A18537" si="6220">+IF(OR(C18533=""),"NO",1)</f>
        <v>NO</v>
      </c>
      <c r="B18537" s="18"/>
      <c r="E18537" s="330"/>
      <c r="F18537" s="60" t="str">
        <f>+$F$30</f>
        <v>EXPERIENCIA APORTADA</v>
      </c>
      <c r="G18537" s="340" t="s">
        <v>124</v>
      </c>
      <c r="H18537" s="341"/>
      <c r="I18537" s="341"/>
      <c r="J18537" s="341"/>
      <c r="K18537" s="341"/>
      <c r="L18537" s="342"/>
    </row>
    <row r="18538" spans="1:12" hidden="1" x14ac:dyDescent="0.3">
      <c r="A18538" s="18" t="str">
        <f t="shared" ref="A18538" si="6221">+IF(OR(C18533=""),"NO",1)</f>
        <v>NO</v>
      </c>
      <c r="B18538" s="18"/>
      <c r="E18538" s="331"/>
      <c r="F18538" s="62" t="str">
        <f>+$F$31</f>
        <v>OBSERVACIÓN</v>
      </c>
      <c r="G18538" s="343" t="s">
        <v>124</v>
      </c>
      <c r="H18538" s="344"/>
      <c r="I18538" s="344"/>
      <c r="J18538" s="344"/>
      <c r="K18538" s="344"/>
      <c r="L18538" s="345"/>
    </row>
    <row r="18539" spans="1:12" ht="8.5" hidden="1" customHeight="1" x14ac:dyDescent="0.3">
      <c r="A18539" s="18" t="str">
        <f t="shared" ref="A18539" si="6222">+IF(OR(C18533=""),"NO",1)</f>
        <v>NO</v>
      </c>
      <c r="B18539" s="18"/>
      <c r="E18539" s="49"/>
      <c r="F18539" s="50"/>
      <c r="G18539" s="51"/>
      <c r="H18539" s="51"/>
      <c r="I18539" s="51"/>
      <c r="J18539" s="51"/>
      <c r="K18539" s="51"/>
      <c r="L18539" s="52"/>
    </row>
    <row r="18540" spans="1:12" hidden="1" x14ac:dyDescent="0.3">
      <c r="A18540" s="18" t="str">
        <f t="shared" ref="A18540" si="6223">+IF(OR(C18540=""),"NO",1)</f>
        <v>NO</v>
      </c>
      <c r="B18540" s="18"/>
      <c r="C18540" s="1" t="s">
        <v>124</v>
      </c>
      <c r="E18540" s="329">
        <v>3</v>
      </c>
      <c r="F18540" s="53" t="str">
        <f>+$F$26</f>
        <v>OBJETO</v>
      </c>
      <c r="G18540" s="332" t="s">
        <v>124</v>
      </c>
      <c r="H18540" s="333"/>
      <c r="I18540" s="333"/>
      <c r="J18540" s="333"/>
      <c r="K18540" s="333"/>
      <c r="L18540" s="334"/>
    </row>
    <row r="18541" spans="1:12" hidden="1" x14ac:dyDescent="0.3">
      <c r="A18541" s="18" t="str">
        <f t="shared" ref="A18541" si="6224">+IF(OR(C18540=""),"NO",1)</f>
        <v>NO</v>
      </c>
      <c r="B18541" s="18"/>
      <c r="E18541" s="330"/>
      <c r="F18541" s="54" t="str">
        <f>+$F$27</f>
        <v>CONTRATANTE</v>
      </c>
      <c r="G18541" s="335" t="s">
        <v>124</v>
      </c>
      <c r="H18541" s="310"/>
      <c r="I18541" s="310"/>
      <c r="J18541" s="310"/>
      <c r="K18541" s="310"/>
      <c r="L18541" s="336"/>
    </row>
    <row r="18542" spans="1:12" hidden="1" x14ac:dyDescent="0.3">
      <c r="A18542" s="18" t="str">
        <f t="shared" ref="A18542" si="6225">+IF(OR(C18540=""),"NO",1)</f>
        <v>NO</v>
      </c>
      <c r="B18542" s="18"/>
      <c r="E18542" s="330"/>
      <c r="F18542" s="54" t="str">
        <f>+$F$28</f>
        <v>APORTANTE</v>
      </c>
      <c r="G18542" s="337" t="s">
        <v>124</v>
      </c>
      <c r="H18542" s="338"/>
      <c r="I18542" s="338"/>
      <c r="J18542" s="338"/>
      <c r="K18542" s="338"/>
      <c r="L18542" s="339"/>
    </row>
    <row r="18543" spans="1:12" hidden="1" x14ac:dyDescent="0.3">
      <c r="A18543" s="18" t="str">
        <f t="shared" ref="A18543" si="6226">+IF(OR(C18540=""),"NO",1)</f>
        <v>NO</v>
      </c>
      <c r="B18543" s="18"/>
      <c r="E18543" s="330"/>
      <c r="F18543" s="54" t="str">
        <f>+$F$29</f>
        <v>VALOR /SMMLV)</v>
      </c>
      <c r="G18543" s="55" t="s">
        <v>124</v>
      </c>
      <c r="H18543" s="56" t="str">
        <f>+$H$29</f>
        <v>% PART..</v>
      </c>
      <c r="I18543" s="57" t="s">
        <v>124</v>
      </c>
      <c r="J18543" s="58" t="str">
        <f>+$J$29</f>
        <v>VALOR ACREDITADO</v>
      </c>
      <c r="K18543" s="59"/>
      <c r="L18543" s="47" t="s">
        <v>124</v>
      </c>
    </row>
    <row r="18544" spans="1:12" hidden="1" x14ac:dyDescent="0.3">
      <c r="A18544" s="18" t="str">
        <f t="shared" ref="A18544" si="6227">+IF(OR(C18540=""),"NO",1)</f>
        <v>NO</v>
      </c>
      <c r="B18544" s="18"/>
      <c r="E18544" s="330"/>
      <c r="F18544" s="60" t="str">
        <f>+$F$30</f>
        <v>EXPERIENCIA APORTADA</v>
      </c>
      <c r="G18544" s="340" t="s">
        <v>124</v>
      </c>
      <c r="H18544" s="341"/>
      <c r="I18544" s="341"/>
      <c r="J18544" s="341"/>
      <c r="K18544" s="341"/>
      <c r="L18544" s="342"/>
    </row>
    <row r="18545" spans="1:12" hidden="1" x14ac:dyDescent="0.3">
      <c r="A18545" s="18" t="str">
        <f t="shared" ref="A18545" si="6228">+IF(OR(C18540=""),"NO",1)</f>
        <v>NO</v>
      </c>
      <c r="B18545" s="18"/>
      <c r="E18545" s="331"/>
      <c r="F18545" s="62" t="str">
        <f>+$F$31</f>
        <v>OBSERVACIÓN</v>
      </c>
      <c r="G18545" s="343" t="s">
        <v>124</v>
      </c>
      <c r="H18545" s="344"/>
      <c r="I18545" s="344"/>
      <c r="J18545" s="344"/>
      <c r="K18545" s="344"/>
      <c r="L18545" s="345"/>
    </row>
    <row r="18546" spans="1:12" ht="8.5" hidden="1" customHeight="1" x14ac:dyDescent="0.3">
      <c r="A18546" s="18" t="str">
        <f t="shared" ref="A18546" si="6229">+IF(OR(C18540=""),"NO",1)</f>
        <v>NO</v>
      </c>
      <c r="B18546" s="18"/>
      <c r="E18546" s="49"/>
      <c r="F18546" s="50"/>
      <c r="G18546" s="51"/>
      <c r="H18546" s="51"/>
      <c r="I18546" s="51"/>
      <c r="J18546" s="51"/>
      <c r="K18546" s="51"/>
      <c r="L18546" s="52"/>
    </row>
    <row r="18547" spans="1:12" hidden="1" x14ac:dyDescent="0.3">
      <c r="A18547" s="18" t="str">
        <f t="shared" ref="A18547" si="6230">+IF(OR(C18547=""),"NO",1)</f>
        <v>NO</v>
      </c>
      <c r="B18547" s="18"/>
      <c r="C18547" s="1" t="s">
        <v>124</v>
      </c>
      <c r="E18547" s="329">
        <v>4</v>
      </c>
      <c r="F18547" s="53" t="str">
        <f>+$F$26</f>
        <v>OBJETO</v>
      </c>
      <c r="G18547" s="332" t="s">
        <v>124</v>
      </c>
      <c r="H18547" s="333"/>
      <c r="I18547" s="333"/>
      <c r="J18547" s="333"/>
      <c r="K18547" s="333"/>
      <c r="L18547" s="334"/>
    </row>
    <row r="18548" spans="1:12" hidden="1" x14ac:dyDescent="0.3">
      <c r="A18548" s="18" t="str">
        <f t="shared" ref="A18548" si="6231">+IF(OR(C18547=""),"NO",1)</f>
        <v>NO</v>
      </c>
      <c r="B18548" s="18"/>
      <c r="E18548" s="330"/>
      <c r="F18548" s="54" t="str">
        <f>+$F$27</f>
        <v>CONTRATANTE</v>
      </c>
      <c r="G18548" s="335" t="s">
        <v>124</v>
      </c>
      <c r="H18548" s="310"/>
      <c r="I18548" s="310"/>
      <c r="J18548" s="310"/>
      <c r="K18548" s="310"/>
      <c r="L18548" s="336"/>
    </row>
    <row r="18549" spans="1:12" hidden="1" x14ac:dyDescent="0.3">
      <c r="A18549" s="18" t="str">
        <f t="shared" ref="A18549" si="6232">+IF(OR(C18547=""),"NO",1)</f>
        <v>NO</v>
      </c>
      <c r="B18549" s="18"/>
      <c r="E18549" s="330"/>
      <c r="F18549" s="54" t="str">
        <f>+$F$28</f>
        <v>APORTANTE</v>
      </c>
      <c r="G18549" s="337" t="s">
        <v>124</v>
      </c>
      <c r="H18549" s="338"/>
      <c r="I18549" s="338"/>
      <c r="J18549" s="338"/>
      <c r="K18549" s="338"/>
      <c r="L18549" s="339"/>
    </row>
    <row r="18550" spans="1:12" hidden="1" x14ac:dyDescent="0.3">
      <c r="A18550" s="18" t="str">
        <f t="shared" ref="A18550" si="6233">+IF(OR(C18547=""),"NO",1)</f>
        <v>NO</v>
      </c>
      <c r="B18550" s="18"/>
      <c r="E18550" s="330"/>
      <c r="F18550" s="54" t="str">
        <f>+$F$29</f>
        <v>VALOR /SMMLV)</v>
      </c>
      <c r="G18550" s="55" t="s">
        <v>124</v>
      </c>
      <c r="H18550" s="56" t="str">
        <f>+$H$29</f>
        <v>% PART..</v>
      </c>
      <c r="I18550" s="57" t="s">
        <v>124</v>
      </c>
      <c r="J18550" s="58" t="str">
        <f>+$J$29</f>
        <v>VALOR ACREDITADO</v>
      </c>
      <c r="K18550" s="59"/>
      <c r="L18550" s="47" t="s">
        <v>124</v>
      </c>
    </row>
    <row r="18551" spans="1:12" hidden="1" x14ac:dyDescent="0.3">
      <c r="A18551" s="18" t="str">
        <f t="shared" ref="A18551" si="6234">+IF(OR(C18547=""),"NO",1)</f>
        <v>NO</v>
      </c>
      <c r="B18551" s="18"/>
      <c r="E18551" s="330"/>
      <c r="F18551" s="60" t="str">
        <f>+$F$30</f>
        <v>EXPERIENCIA APORTADA</v>
      </c>
      <c r="G18551" s="340" t="s">
        <v>124</v>
      </c>
      <c r="H18551" s="341"/>
      <c r="I18551" s="341"/>
      <c r="J18551" s="341"/>
      <c r="K18551" s="341"/>
      <c r="L18551" s="342"/>
    </row>
    <row r="18552" spans="1:12" hidden="1" x14ac:dyDescent="0.3">
      <c r="A18552" s="18" t="str">
        <f t="shared" ref="A18552" si="6235">+IF(OR(C18547=""),"NO",1)</f>
        <v>NO</v>
      </c>
      <c r="B18552" s="18"/>
      <c r="E18552" s="331"/>
      <c r="F18552" s="62" t="str">
        <f>+$F$31</f>
        <v>OBSERVACIÓN</v>
      </c>
      <c r="G18552" s="343" t="s">
        <v>124</v>
      </c>
      <c r="H18552" s="344"/>
      <c r="I18552" s="344"/>
      <c r="J18552" s="344"/>
      <c r="K18552" s="344"/>
      <c r="L18552" s="345"/>
    </row>
    <row r="18553" spans="1:12" ht="8.5" hidden="1" customHeight="1" x14ac:dyDescent="0.3">
      <c r="A18553" s="18" t="str">
        <f t="shared" ref="A18553" si="6236">+IF(OR(C18547=""),"NO",1)</f>
        <v>NO</v>
      </c>
      <c r="B18553" s="18"/>
      <c r="E18553" s="49"/>
      <c r="F18553" s="50"/>
      <c r="G18553" s="51"/>
      <c r="H18553" s="51"/>
      <c r="I18553" s="51"/>
      <c r="J18553" s="51"/>
      <c r="K18553" s="51"/>
      <c r="L18553" s="52"/>
    </row>
    <row r="18554" spans="1:12" hidden="1" x14ac:dyDescent="0.3">
      <c r="A18554" s="18" t="str">
        <f t="shared" ref="A18554" si="6237">+IF(OR(C18554=""),"NO",1)</f>
        <v>NO</v>
      </c>
      <c r="B18554" s="18"/>
      <c r="C18554" s="1" t="s">
        <v>124</v>
      </c>
      <c r="E18554" s="329">
        <v>5</v>
      </c>
      <c r="F18554" s="53" t="str">
        <f>+$F$26</f>
        <v>OBJETO</v>
      </c>
      <c r="G18554" s="332" t="s">
        <v>124</v>
      </c>
      <c r="H18554" s="333"/>
      <c r="I18554" s="333"/>
      <c r="J18554" s="333"/>
      <c r="K18554" s="333"/>
      <c r="L18554" s="334"/>
    </row>
    <row r="18555" spans="1:12" hidden="1" x14ac:dyDescent="0.3">
      <c r="A18555" s="18" t="str">
        <f t="shared" ref="A18555" si="6238">+IF(OR(C18554=""),"NO",1)</f>
        <v>NO</v>
      </c>
      <c r="B18555" s="18"/>
      <c r="E18555" s="330"/>
      <c r="F18555" s="54" t="str">
        <f>+$F$27</f>
        <v>CONTRATANTE</v>
      </c>
      <c r="G18555" s="335" t="s">
        <v>124</v>
      </c>
      <c r="H18555" s="310"/>
      <c r="I18555" s="310"/>
      <c r="J18555" s="310"/>
      <c r="K18555" s="310"/>
      <c r="L18555" s="336"/>
    </row>
    <row r="18556" spans="1:12" hidden="1" x14ac:dyDescent="0.3">
      <c r="A18556" s="18" t="str">
        <f t="shared" ref="A18556" si="6239">+IF(OR(C18554=""),"NO",1)</f>
        <v>NO</v>
      </c>
      <c r="B18556" s="18"/>
      <c r="E18556" s="330"/>
      <c r="F18556" s="54" t="str">
        <f>+$F$28</f>
        <v>APORTANTE</v>
      </c>
      <c r="G18556" s="337" t="s">
        <v>124</v>
      </c>
      <c r="H18556" s="338"/>
      <c r="I18556" s="338"/>
      <c r="J18556" s="338"/>
      <c r="K18556" s="338"/>
      <c r="L18556" s="339"/>
    </row>
    <row r="18557" spans="1:12" hidden="1" x14ac:dyDescent="0.3">
      <c r="A18557" s="18" t="str">
        <f t="shared" ref="A18557" si="6240">+IF(OR(C18554=""),"NO",1)</f>
        <v>NO</v>
      </c>
      <c r="B18557" s="18"/>
      <c r="E18557" s="330"/>
      <c r="F18557" s="54" t="str">
        <f>+$F$29</f>
        <v>VALOR /SMMLV)</v>
      </c>
      <c r="G18557" s="55" t="s">
        <v>124</v>
      </c>
      <c r="H18557" s="56" t="str">
        <f>+$H$29</f>
        <v>% PART..</v>
      </c>
      <c r="I18557" s="57" t="s">
        <v>124</v>
      </c>
      <c r="J18557" s="58" t="str">
        <f>+$J$29</f>
        <v>VALOR ACREDITADO</v>
      </c>
      <c r="K18557" s="59"/>
      <c r="L18557" s="47" t="s">
        <v>124</v>
      </c>
    </row>
    <row r="18558" spans="1:12" hidden="1" x14ac:dyDescent="0.3">
      <c r="A18558" s="18" t="str">
        <f t="shared" ref="A18558" si="6241">+IF(OR(C18554=""),"NO",1)</f>
        <v>NO</v>
      </c>
      <c r="B18558" s="18"/>
      <c r="E18558" s="330"/>
      <c r="F18558" s="60" t="str">
        <f>+$F$30</f>
        <v>EXPERIENCIA APORTADA</v>
      </c>
      <c r="G18558" s="340" t="s">
        <v>124</v>
      </c>
      <c r="H18558" s="341"/>
      <c r="I18558" s="341"/>
      <c r="J18558" s="341"/>
      <c r="K18558" s="341"/>
      <c r="L18558" s="342"/>
    </row>
    <row r="18559" spans="1:12" hidden="1" x14ac:dyDescent="0.3">
      <c r="A18559" s="18" t="str">
        <f t="shared" ref="A18559" si="6242">+IF(OR(C18554=""),"NO",1)</f>
        <v>NO</v>
      </c>
      <c r="B18559" s="18"/>
      <c r="E18559" s="331"/>
      <c r="F18559" s="62" t="str">
        <f>+$F$31</f>
        <v>OBSERVACIÓN</v>
      </c>
      <c r="G18559" s="343" t="s">
        <v>124</v>
      </c>
      <c r="H18559" s="344"/>
      <c r="I18559" s="344"/>
      <c r="J18559" s="344"/>
      <c r="K18559" s="344"/>
      <c r="L18559" s="345"/>
    </row>
    <row r="18560" spans="1:12" ht="8.5" hidden="1" customHeight="1" x14ac:dyDescent="0.3">
      <c r="A18560" s="18" t="str">
        <f t="shared" ref="A18560" si="6243">+IF(OR(C18554=""),"NO",1)</f>
        <v>NO</v>
      </c>
      <c r="B18560" s="18"/>
      <c r="E18560" s="49"/>
      <c r="F18560" s="50"/>
      <c r="G18560" s="51"/>
      <c r="H18560" s="51"/>
      <c r="I18560" s="51"/>
      <c r="J18560" s="51"/>
      <c r="K18560" s="51"/>
      <c r="L18560" s="52"/>
    </row>
    <row r="18561" spans="1:12" hidden="1" x14ac:dyDescent="0.3">
      <c r="A18561" s="18" t="str">
        <f t="shared" ref="A18561" si="6244">+IF(OR(C18561=""),"NO",1)</f>
        <v>NO</v>
      </c>
      <c r="B18561" s="18"/>
      <c r="C18561" s="1" t="s">
        <v>124</v>
      </c>
      <c r="E18561" s="329">
        <v>6</v>
      </c>
      <c r="F18561" s="53" t="str">
        <f>+$F$26</f>
        <v>OBJETO</v>
      </c>
      <c r="G18561" s="332" t="s">
        <v>124</v>
      </c>
      <c r="H18561" s="333"/>
      <c r="I18561" s="333"/>
      <c r="J18561" s="333"/>
      <c r="K18561" s="333"/>
      <c r="L18561" s="334"/>
    </row>
    <row r="18562" spans="1:12" hidden="1" x14ac:dyDescent="0.3">
      <c r="A18562" s="18" t="str">
        <f t="shared" ref="A18562" si="6245">+IF(OR(C18561=""),"NO",1)</f>
        <v>NO</v>
      </c>
      <c r="B18562" s="18"/>
      <c r="E18562" s="330"/>
      <c r="F18562" s="54" t="str">
        <f>+$F$27</f>
        <v>CONTRATANTE</v>
      </c>
      <c r="G18562" s="335" t="s">
        <v>124</v>
      </c>
      <c r="H18562" s="310"/>
      <c r="I18562" s="310"/>
      <c r="J18562" s="310"/>
      <c r="K18562" s="310"/>
      <c r="L18562" s="336"/>
    </row>
    <row r="18563" spans="1:12" hidden="1" x14ac:dyDescent="0.3">
      <c r="A18563" s="18" t="str">
        <f t="shared" ref="A18563" si="6246">+IF(OR(C18561=""),"NO",1)</f>
        <v>NO</v>
      </c>
      <c r="B18563" s="18"/>
      <c r="E18563" s="330"/>
      <c r="F18563" s="54" t="str">
        <f>+$F$28</f>
        <v>APORTANTE</v>
      </c>
      <c r="G18563" s="337" t="s">
        <v>124</v>
      </c>
      <c r="H18563" s="338"/>
      <c r="I18563" s="338"/>
      <c r="J18563" s="338"/>
      <c r="K18563" s="338"/>
      <c r="L18563" s="339"/>
    </row>
    <row r="18564" spans="1:12" hidden="1" x14ac:dyDescent="0.3">
      <c r="A18564" s="18" t="str">
        <f t="shared" ref="A18564" si="6247">+IF(OR(C18561=""),"NO",1)</f>
        <v>NO</v>
      </c>
      <c r="B18564" s="18"/>
      <c r="E18564" s="330"/>
      <c r="F18564" s="54" t="str">
        <f>+$F$29</f>
        <v>VALOR /SMMLV)</v>
      </c>
      <c r="G18564" s="55" t="s">
        <v>124</v>
      </c>
      <c r="H18564" s="56" t="str">
        <f>+$H$29</f>
        <v>% PART..</v>
      </c>
      <c r="I18564" s="57" t="s">
        <v>124</v>
      </c>
      <c r="J18564" s="58" t="str">
        <f>+$J$29</f>
        <v>VALOR ACREDITADO</v>
      </c>
      <c r="K18564" s="59"/>
      <c r="L18564" s="47" t="s">
        <v>124</v>
      </c>
    </row>
    <row r="18565" spans="1:12" hidden="1" x14ac:dyDescent="0.3">
      <c r="A18565" s="18" t="str">
        <f t="shared" ref="A18565" si="6248">+IF(OR(C18561=""),"NO",1)</f>
        <v>NO</v>
      </c>
      <c r="B18565" s="18"/>
      <c r="E18565" s="330"/>
      <c r="F18565" s="60" t="str">
        <f>+$F$30</f>
        <v>EXPERIENCIA APORTADA</v>
      </c>
      <c r="G18565" s="340" t="s">
        <v>124</v>
      </c>
      <c r="H18565" s="341"/>
      <c r="I18565" s="341"/>
      <c r="J18565" s="341"/>
      <c r="K18565" s="341"/>
      <c r="L18565" s="342"/>
    </row>
    <row r="18566" spans="1:12" hidden="1" x14ac:dyDescent="0.3">
      <c r="A18566" s="18" t="str">
        <f t="shared" ref="A18566" si="6249">+IF(OR(C18561=""),"NO",1)</f>
        <v>NO</v>
      </c>
      <c r="B18566" s="18"/>
      <c r="E18566" s="331"/>
      <c r="F18566" s="62" t="str">
        <f>+$F$31</f>
        <v>OBSERVACIÓN</v>
      </c>
      <c r="G18566" s="343" t="s">
        <v>124</v>
      </c>
      <c r="H18566" s="344"/>
      <c r="I18566" s="344"/>
      <c r="J18566" s="344"/>
      <c r="K18566" s="344"/>
      <c r="L18566" s="345"/>
    </row>
    <row r="18567" spans="1:12" ht="8.5" hidden="1" customHeight="1" x14ac:dyDescent="0.3">
      <c r="A18567" s="18" t="str">
        <f t="shared" ref="A18567" si="6250">+IF(OR(C18561=""),"NO",1)</f>
        <v>NO</v>
      </c>
      <c r="B18567" s="18"/>
      <c r="E18567" s="49"/>
      <c r="F18567" s="50"/>
      <c r="G18567" s="51"/>
      <c r="H18567" s="51"/>
      <c r="I18567" s="51"/>
      <c r="J18567" s="51"/>
      <c r="K18567" s="51"/>
      <c r="L18567" s="52"/>
    </row>
    <row r="18568" spans="1:12" hidden="1" x14ac:dyDescent="0.3">
      <c r="A18568" s="18" t="str">
        <f t="shared" ref="A18568" si="6251">+IF(OR(C18568=""),"NO",1)</f>
        <v>NO</v>
      </c>
      <c r="B18568" s="18"/>
      <c r="C18568" s="1" t="s">
        <v>124</v>
      </c>
      <c r="E18568" s="329">
        <v>7</v>
      </c>
      <c r="F18568" s="53" t="str">
        <f>+$F$26</f>
        <v>OBJETO</v>
      </c>
      <c r="G18568" s="332" t="s">
        <v>124</v>
      </c>
      <c r="H18568" s="333"/>
      <c r="I18568" s="333"/>
      <c r="J18568" s="333"/>
      <c r="K18568" s="333"/>
      <c r="L18568" s="334"/>
    </row>
    <row r="18569" spans="1:12" hidden="1" x14ac:dyDescent="0.3">
      <c r="A18569" s="18" t="str">
        <f t="shared" ref="A18569" si="6252">+IF(OR(C18568=""),"NO",1)</f>
        <v>NO</v>
      </c>
      <c r="B18569" s="18"/>
      <c r="E18569" s="330"/>
      <c r="F18569" s="54" t="str">
        <f>+$F$27</f>
        <v>CONTRATANTE</v>
      </c>
      <c r="G18569" s="335" t="s">
        <v>124</v>
      </c>
      <c r="H18569" s="310"/>
      <c r="I18569" s="310"/>
      <c r="J18569" s="310"/>
      <c r="K18569" s="310"/>
      <c r="L18569" s="336"/>
    </row>
    <row r="18570" spans="1:12" hidden="1" x14ac:dyDescent="0.3">
      <c r="A18570" s="18" t="str">
        <f t="shared" ref="A18570" si="6253">+IF(OR(C18568=""),"NO",1)</f>
        <v>NO</v>
      </c>
      <c r="B18570" s="18"/>
      <c r="E18570" s="330"/>
      <c r="F18570" s="54" t="str">
        <f>+$F$28</f>
        <v>APORTANTE</v>
      </c>
      <c r="G18570" s="337" t="s">
        <v>124</v>
      </c>
      <c r="H18570" s="338"/>
      <c r="I18570" s="338"/>
      <c r="J18570" s="338"/>
      <c r="K18570" s="338"/>
      <c r="L18570" s="339"/>
    </row>
    <row r="18571" spans="1:12" hidden="1" x14ac:dyDescent="0.3">
      <c r="A18571" s="18" t="str">
        <f t="shared" ref="A18571" si="6254">+IF(OR(C18568=""),"NO",1)</f>
        <v>NO</v>
      </c>
      <c r="B18571" s="18"/>
      <c r="E18571" s="330"/>
      <c r="F18571" s="54" t="str">
        <f>+$F$29</f>
        <v>VALOR /SMMLV)</v>
      </c>
      <c r="G18571" s="55" t="s">
        <v>124</v>
      </c>
      <c r="H18571" s="56" t="str">
        <f>+$H$29</f>
        <v>% PART..</v>
      </c>
      <c r="I18571" s="57" t="s">
        <v>124</v>
      </c>
      <c r="J18571" s="58" t="str">
        <f>+$J$29</f>
        <v>VALOR ACREDITADO</v>
      </c>
      <c r="K18571" s="59"/>
      <c r="L18571" s="47" t="s">
        <v>124</v>
      </c>
    </row>
    <row r="18572" spans="1:12" hidden="1" x14ac:dyDescent="0.3">
      <c r="A18572" s="18" t="str">
        <f t="shared" ref="A18572" si="6255">+IF(OR(C18568=""),"NO",1)</f>
        <v>NO</v>
      </c>
      <c r="B18572" s="18"/>
      <c r="E18572" s="330"/>
      <c r="F18572" s="60" t="str">
        <f>+$F$30</f>
        <v>EXPERIENCIA APORTADA</v>
      </c>
      <c r="G18572" s="340" t="s">
        <v>124</v>
      </c>
      <c r="H18572" s="341"/>
      <c r="I18572" s="341"/>
      <c r="J18572" s="341"/>
      <c r="K18572" s="341"/>
      <c r="L18572" s="342"/>
    </row>
    <row r="18573" spans="1:12" hidden="1" x14ac:dyDescent="0.3">
      <c r="A18573" s="18" t="str">
        <f t="shared" ref="A18573" si="6256">+IF(OR(C18568=""),"NO",1)</f>
        <v>NO</v>
      </c>
      <c r="B18573" s="18"/>
      <c r="E18573" s="331"/>
      <c r="F18573" s="62" t="str">
        <f>+$F$31</f>
        <v>OBSERVACIÓN</v>
      </c>
      <c r="G18573" s="343" t="s">
        <v>124</v>
      </c>
      <c r="H18573" s="344"/>
      <c r="I18573" s="344"/>
      <c r="J18573" s="344"/>
      <c r="K18573" s="344"/>
      <c r="L18573" s="345"/>
    </row>
    <row r="18574" spans="1:12" hidden="1" x14ac:dyDescent="0.3">
      <c r="A18574" s="18" t="str">
        <f t="shared" ref="A18574" si="6257">+IF(OR(C18568=""),"NO",1)</f>
        <v>NO</v>
      </c>
      <c r="B18574" s="18"/>
      <c r="E18574" s="49"/>
      <c r="F18574" s="50"/>
      <c r="G18574" s="51"/>
      <c r="H18574" s="51"/>
      <c r="I18574" s="51"/>
      <c r="J18574" s="51"/>
      <c r="K18574" s="51"/>
      <c r="L18574" s="52"/>
    </row>
    <row r="18575" spans="1:12" hidden="1" x14ac:dyDescent="0.3">
      <c r="A18575" s="1" t="str">
        <f>+A18510</f>
        <v>NO</v>
      </c>
      <c r="C18575" s="1" t="str">
        <f>"N"&amp;C18510</f>
        <v>N</v>
      </c>
      <c r="E18575" s="63"/>
      <c r="F18575" s="64" t="str">
        <f>+$F$75</f>
        <v>TOTAL DE CONTRATOS PRESENTADOS VÁLIDOS QUE CUMPLEN EXPERIENCIA ACREDITADA:</v>
      </c>
      <c r="G18575" s="65"/>
      <c r="H18575" s="65"/>
      <c r="I18575" s="65"/>
      <c r="J18575" s="66"/>
      <c r="K18575" s="65"/>
      <c r="L18575" s="67" t="s">
        <v>124</v>
      </c>
    </row>
    <row r="18576" spans="1:12" ht="6.65" hidden="1" customHeight="1" x14ac:dyDescent="0.3">
      <c r="A18576" s="1" t="str">
        <f>+A18510</f>
        <v>NO</v>
      </c>
      <c r="E18576" s="51"/>
      <c r="F18576" s="50"/>
      <c r="G18576" s="51"/>
      <c r="H18576" s="51"/>
      <c r="I18576" s="51"/>
      <c r="J18576" s="51"/>
      <c r="K18576" s="51"/>
      <c r="L18576" s="51"/>
    </row>
    <row r="18577" spans="1:12" hidden="1" x14ac:dyDescent="0.3">
      <c r="A18577" s="1" t="str">
        <f>+A18510</f>
        <v>NO</v>
      </c>
      <c r="E18577" s="63"/>
      <c r="F18577" s="63" t="str">
        <f>+$F$77</f>
        <v>ACREDITA SUMINISTRO E INSTALACIÓN DE MOBILIARIO POR LO MENOS EN UN (1) CONTRATO VÁLIDO</v>
      </c>
      <c r="G18577" s="65"/>
      <c r="H18577" s="65"/>
      <c r="I18577" s="65"/>
      <c r="J18577" s="66"/>
      <c r="K18577" s="65"/>
      <c r="L18577" s="68" t="s">
        <v>157</v>
      </c>
    </row>
    <row r="18578" spans="1:12" ht="5.15" hidden="1" customHeight="1" x14ac:dyDescent="0.3">
      <c r="A18578" s="1" t="str">
        <f>+A18510</f>
        <v>NO</v>
      </c>
      <c r="E18578" s="51"/>
      <c r="F18578" s="50"/>
      <c r="G18578" s="51"/>
      <c r="H18578" s="51"/>
      <c r="I18578" s="51"/>
      <c r="J18578" s="51"/>
      <c r="K18578" s="51"/>
      <c r="L18578" s="51"/>
    </row>
    <row r="18579" spans="1:12" ht="12.75" hidden="1" customHeight="1" x14ac:dyDescent="0.3">
      <c r="A18579" s="1" t="str">
        <f>+A18510</f>
        <v>NO</v>
      </c>
      <c r="E18579" s="69" t="str">
        <f>+$E$79</f>
        <v>EXPERIENCIA ESPECÍFICA NUMERAL 10.1.1 A</v>
      </c>
      <c r="F18579" s="70"/>
      <c r="G18579" s="70"/>
      <c r="H18579" s="70"/>
      <c r="I18579" s="70"/>
      <c r="J18579" s="70"/>
      <c r="K18579" s="70"/>
      <c r="L18579" s="71"/>
    </row>
    <row r="18580" spans="1:12" ht="26.5" hidden="1" customHeight="1" x14ac:dyDescent="0.3">
      <c r="A18580" s="1" t="str">
        <f>+A18510</f>
        <v>NO</v>
      </c>
      <c r="E18580" s="72"/>
      <c r="F18580" s="325" t="str">
        <f>+$F$80</f>
        <v>Por lo menos uno (1) de los contratos válidos aportados como experiencia general debe corresponder mínimo al 60% del presupuesto oficial del presente proceso de selección.  (SMMLV)</v>
      </c>
      <c r="G18580" s="326"/>
      <c r="H18580" s="326"/>
      <c r="I18580" s="326"/>
      <c r="J18580" s="326"/>
      <c r="K18580" s="73" t="s">
        <v>124</v>
      </c>
      <c r="L18580" s="74" t="s">
        <v>124</v>
      </c>
    </row>
    <row r="18581" spans="1:12" ht="23.5" hidden="1" customHeight="1" x14ac:dyDescent="0.3">
      <c r="A18581" s="1" t="str">
        <f>+A18510</f>
        <v>NO</v>
      </c>
      <c r="E18581" s="63"/>
      <c r="F18581" s="325" t="str">
        <f>+$F$81</f>
        <v xml:space="preserve">Deberá acreditarse en al menos uno (1) de los contratos válidos aportados como experiencia general una </v>
      </c>
      <c r="G18581" s="326"/>
      <c r="H18581" s="326"/>
      <c r="I18581" s="326"/>
      <c r="J18581" s="326"/>
      <c r="K18581" s="73" t="s">
        <v>124</v>
      </c>
      <c r="L18581" s="74" t="s">
        <v>124</v>
      </c>
    </row>
    <row r="18582" spans="1:12" ht="23.5" hidden="1" customHeight="1" x14ac:dyDescent="0.3">
      <c r="A18582" s="18" t="s">
        <v>30</v>
      </c>
      <c r="E18582" s="63"/>
      <c r="F18582" s="325" t="str">
        <f>+$F$82</f>
        <v xml:space="preserve">Deberá acreditarse en al menos uno (1) de los contratos válidos aportados interventoría a intervención de </v>
      </c>
      <c r="G18582" s="326"/>
      <c r="H18582" s="326"/>
      <c r="I18582" s="326"/>
      <c r="J18582" s="326"/>
      <c r="K18582" s="73">
        <f>+$K$82</f>
        <v>0</v>
      </c>
      <c r="L18582" s="74" t="s">
        <v>124</v>
      </c>
    </row>
    <row r="18583" spans="1:12" ht="36" hidden="1" customHeight="1" x14ac:dyDescent="0.3">
      <c r="A18583" s="18" t="s">
        <v>30</v>
      </c>
      <c r="E18583" s="63"/>
      <c r="F18583" s="325" t="str">
        <f>+$F$83</f>
        <v xml:space="preserve">Deberá acreditarse en al menos uno (1) de los contratos válidos aportados interventoría a intervención de </v>
      </c>
      <c r="G18583" s="326"/>
      <c r="H18583" s="326"/>
      <c r="I18583" s="326"/>
      <c r="J18583" s="326"/>
      <c r="K18583" s="75">
        <f>+$K$83</f>
        <v>0</v>
      </c>
      <c r="L18583" s="76" t="s">
        <v>124</v>
      </c>
    </row>
    <row r="18584" spans="1:12" hidden="1" x14ac:dyDescent="0.3">
      <c r="A18584" s="1" t="str">
        <f>+A18510</f>
        <v>NO</v>
      </c>
      <c r="E18584" s="51"/>
      <c r="F18584" s="50"/>
      <c r="G18584" s="51"/>
      <c r="H18584" s="51"/>
      <c r="I18584" s="51"/>
      <c r="J18584" s="51"/>
      <c r="K18584" s="51"/>
      <c r="L18584" s="51"/>
    </row>
    <row r="18585" spans="1:12" ht="12.75" hidden="1" customHeight="1" x14ac:dyDescent="0.3">
      <c r="A18585" s="1" t="str">
        <f>+A18510</f>
        <v>NO</v>
      </c>
      <c r="E18585" s="40" t="str">
        <f>+$E$85</f>
        <v>VALOR MÍNIMO A CERIFICAR % P.O EN SMMMLV. NUMERAL 3.9.1</v>
      </c>
      <c r="F18585" s="41"/>
      <c r="G18585" s="41"/>
      <c r="H18585" s="41"/>
      <c r="I18585" s="41"/>
      <c r="J18585" s="41"/>
      <c r="K18585" s="41"/>
      <c r="L18585" s="42"/>
    </row>
    <row r="18586" spans="1:12" hidden="1" x14ac:dyDescent="0.3">
      <c r="A18586" s="1" t="str">
        <f>+A18510</f>
        <v>NO</v>
      </c>
      <c r="C18586" s="1" t="str">
        <f>"M"&amp;C18510</f>
        <v>M</v>
      </c>
      <c r="E18586" s="77" t="str">
        <f>+$E$86</f>
        <v>100% P.O.</v>
      </c>
      <c r="F18586" s="78"/>
      <c r="G18586" s="61">
        <v>242.41716883554506</v>
      </c>
      <c r="H18586" s="124" t="str">
        <f>+$H$86</f>
        <v>TOTAL EJECUTADO DE CONTRATOS ACREDITADOS</v>
      </c>
      <c r="I18586" s="124"/>
      <c r="J18586" s="124"/>
      <c r="K18586" s="55" t="s">
        <v>124</v>
      </c>
      <c r="L18586" s="47" t="s">
        <v>124</v>
      </c>
    </row>
    <row r="18587" spans="1:12" hidden="1" x14ac:dyDescent="0.3">
      <c r="A18587" s="1" t="str">
        <f>+A18510</f>
        <v>NO</v>
      </c>
      <c r="E18587" s="39"/>
      <c r="F18587" s="39"/>
      <c r="G18587" s="39"/>
      <c r="H18587" s="39"/>
      <c r="I18587" s="39"/>
      <c r="J18587" s="39"/>
      <c r="K18587" s="39"/>
      <c r="L18587" s="39"/>
    </row>
    <row r="18588" spans="1:12" ht="12.75" hidden="1" customHeight="1" x14ac:dyDescent="0.3">
      <c r="A18588" s="18" t="s">
        <v>30</v>
      </c>
      <c r="B18588" s="18"/>
      <c r="E18588" s="40" t="str">
        <f>+$E$88</f>
        <v>CONSIDERACIONES PARA LA VALIDEZ DE LA EXPERIENCIA REQUERIDA: EXPERIENCIA PROPONENTES PLURALES NUMERAL 10.1.2 D</v>
      </c>
      <c r="F18588" s="41"/>
      <c r="G18588" s="41"/>
      <c r="H18588" s="41"/>
      <c r="I18588" s="41"/>
      <c r="J18588" s="41"/>
      <c r="K18588" s="41"/>
      <c r="L18588" s="42"/>
    </row>
    <row r="18589" spans="1:12" ht="28" hidden="1" customHeight="1" x14ac:dyDescent="0.3">
      <c r="A18589" s="18" t="s">
        <v>30</v>
      </c>
      <c r="B18589" s="18"/>
      <c r="C18589" s="1" t="str">
        <f>"O"&amp;C18510</f>
        <v>O</v>
      </c>
      <c r="E18589" s="80" t="str">
        <f>+$E$89</f>
        <v>i)</v>
      </c>
      <c r="F18589" s="327" t="str">
        <f>+$F$89</f>
        <v>Uno de los integrantes debe aportar como mínimo el cincuenta por ciento (50 %) de la experiencia solicitada</v>
      </c>
      <c r="G18589" s="328"/>
      <c r="H18589" s="328"/>
      <c r="I18589" s="328"/>
      <c r="J18589" s="328"/>
      <c r="K18589" s="73" t="s">
        <v>124</v>
      </c>
      <c r="L18589" s="47" t="s">
        <v>124</v>
      </c>
    </row>
    <row r="18590" spans="1:12" ht="28" hidden="1" customHeight="1" x14ac:dyDescent="0.3">
      <c r="A18590" s="18" t="s">
        <v>30</v>
      </c>
      <c r="B18590" s="18"/>
      <c r="C18590" s="1" t="str">
        <f>"O"&amp;C18510</f>
        <v>O</v>
      </c>
      <c r="E18590" s="80" t="str">
        <f>+$E$90</f>
        <v>ii)</v>
      </c>
      <c r="F18590" s="327" t="str">
        <f>+$F$90</f>
        <v>Todos los demás ntegrantes deben acreditar al menos el cinco por ciento (5 %) de la experiencia solicitada, solo uno (1) de los integrantes podrá no acreditar experiencia pero su porcentaje de participación  no podrá superar el diez por ciento (10 %)</v>
      </c>
      <c r="G18590" s="328"/>
      <c r="H18590" s="328"/>
      <c r="I18590" s="328"/>
      <c r="J18590" s="328"/>
      <c r="K18590" s="73" t="s">
        <v>124</v>
      </c>
      <c r="L18590" s="47" t="s">
        <v>124</v>
      </c>
    </row>
    <row r="18591" spans="1:12" hidden="1" x14ac:dyDescent="0.3">
      <c r="A18591" s="18" t="s">
        <v>30</v>
      </c>
      <c r="B18591" s="18"/>
      <c r="E18591" s="39"/>
      <c r="F18591" s="39"/>
      <c r="G18591" s="39"/>
      <c r="H18591" s="39"/>
      <c r="I18591" s="39"/>
      <c r="J18591" s="39"/>
      <c r="K18591" s="39"/>
      <c r="L18591" s="39"/>
    </row>
    <row r="18592" spans="1:12" ht="13" hidden="1" customHeight="1" x14ac:dyDescent="0.3">
      <c r="A18592" s="18" t="str">
        <f>+A18510</f>
        <v>NO</v>
      </c>
      <c r="B18592" s="18"/>
      <c r="E18592" s="69" t="str">
        <f>+$E$92</f>
        <v>VERIFICACIÓN Y ASIGNACIÓN DE PUNTAJE POR LA EXPERIENCIA DEL PROPONENTE</v>
      </c>
      <c r="F18592" s="70"/>
      <c r="G18592" s="70"/>
      <c r="H18592" s="70"/>
      <c r="I18592" s="70"/>
      <c r="J18592" s="70"/>
      <c r="K18592" s="70"/>
      <c r="L18592" s="71"/>
    </row>
    <row r="18593" spans="1:12" hidden="1" x14ac:dyDescent="0.3">
      <c r="A18593" s="18" t="str">
        <f>+A18510</f>
        <v>NO</v>
      </c>
      <c r="B18593" s="18"/>
      <c r="E18593" s="81"/>
      <c r="F18593" s="323" t="str">
        <f>+$F$93</f>
        <v>No. CONTRATOS QUE ACREDITAN LA EXPERIENCIA (NO OBJETO DE SUBSANACIÓN)</v>
      </c>
      <c r="G18593" s="324"/>
      <c r="H18593" s="324"/>
      <c r="I18593" s="324"/>
      <c r="J18593" s="324"/>
      <c r="K18593" s="82"/>
      <c r="L18593" s="83" t="s">
        <v>124</v>
      </c>
    </row>
    <row r="18594" spans="1:12" ht="13" hidden="1" customHeight="1" x14ac:dyDescent="0.3">
      <c r="A18594" s="18" t="str">
        <f>+A18510</f>
        <v>NO</v>
      </c>
      <c r="B18594" s="18"/>
      <c r="E18594" s="84"/>
      <c r="F18594" s="323" t="str">
        <f>+$F$94</f>
        <v>TOTAL EJECUTADO DE CONTRATOS ACREDITADOS PROPUESTA INICIAL</v>
      </c>
      <c r="G18594" s="324"/>
      <c r="H18594" s="324"/>
      <c r="I18594" s="324"/>
      <c r="J18594" s="324"/>
      <c r="K18594" s="85"/>
      <c r="L18594" s="86" t="s">
        <v>124</v>
      </c>
    </row>
    <row r="18595" spans="1:12" ht="13" hidden="1" customHeight="1" x14ac:dyDescent="0.3">
      <c r="A18595" s="18" t="str">
        <f>+A18510</f>
        <v>NO</v>
      </c>
      <c r="B18595" s="18"/>
      <c r="E18595" s="87"/>
      <c r="F18595" s="323" t="str">
        <f>+$F$95</f>
        <v>PROMEDIO VALOR ACREDITADO EN SMMLV</v>
      </c>
      <c r="G18595" s="324"/>
      <c r="H18595" s="324"/>
      <c r="I18595" s="324"/>
      <c r="J18595" s="324"/>
      <c r="K18595" s="66"/>
      <c r="L18595" s="88" t="s">
        <v>124</v>
      </c>
    </row>
    <row r="18596" spans="1:12" hidden="1" x14ac:dyDescent="0.3">
      <c r="A18596" s="18" t="str">
        <f>+A18510</f>
        <v>NO</v>
      </c>
      <c r="B18596" s="18"/>
      <c r="E18596" s="89"/>
      <c r="F18596" s="89"/>
      <c r="G18596" s="89"/>
      <c r="H18596" s="89"/>
      <c r="I18596" s="89"/>
      <c r="J18596" s="89"/>
      <c r="K18596" s="89"/>
      <c r="L18596" s="89"/>
    </row>
    <row r="18597" spans="1:12" ht="13" hidden="1" customHeight="1" x14ac:dyDescent="0.3">
      <c r="A18597" s="18" t="str">
        <f>+A18510</f>
        <v>NO</v>
      </c>
      <c r="B18597" s="18"/>
      <c r="E18597" s="69" t="str">
        <f>+$E$97</f>
        <v>3.9.2 EXIGENCIAS MÍNIMAS DE EXPERIENCIA Y FORMACIÓN ACADÉMICA DEL EQUIPO DE TRABAJO</v>
      </c>
      <c r="F18597" s="70"/>
      <c r="G18597" s="70"/>
      <c r="H18597" s="70"/>
      <c r="I18597" s="70"/>
      <c r="J18597" s="70"/>
      <c r="K18597" s="70"/>
      <c r="L18597" s="71"/>
    </row>
    <row r="18598" spans="1:12" hidden="1" x14ac:dyDescent="0.3">
      <c r="A18598" s="18" t="str">
        <f>+A18510</f>
        <v>NO</v>
      </c>
      <c r="B18598" s="18"/>
      <c r="E18598" s="90" t="str">
        <f>+$E$98</f>
        <v>Formulario 8</v>
      </c>
      <c r="F18598" s="315" t="s">
        <v>46</v>
      </c>
      <c r="G18598" s="316"/>
      <c r="H18598" s="317"/>
      <c r="I18598" s="318"/>
      <c r="J18598" s="318"/>
      <c r="K18598" s="318"/>
      <c r="L18598" s="319"/>
    </row>
    <row r="18599" spans="1:12" hidden="1" x14ac:dyDescent="0.3">
      <c r="A18599" s="18" t="str">
        <f>+A18510</f>
        <v>NO</v>
      </c>
      <c r="B18599" s="18"/>
      <c r="E18599" s="91" t="s">
        <v>124</v>
      </c>
      <c r="F18599" s="91" t="str">
        <f>+$F$99</f>
        <v>Director de Interventoría</v>
      </c>
      <c r="G18599" s="91" t="str">
        <f>+$G$99</f>
        <v>Residente de Interventoría</v>
      </c>
      <c r="H18599" s="320"/>
      <c r="I18599" s="321"/>
      <c r="J18599" s="321"/>
      <c r="K18599" s="321"/>
      <c r="L18599" s="322"/>
    </row>
    <row r="18600" spans="1:12" hidden="1" x14ac:dyDescent="0.3">
      <c r="A18600" s="18" t="str">
        <f>+A18510</f>
        <v>NO</v>
      </c>
      <c r="B18600" s="18"/>
      <c r="E18600" s="304" t="str">
        <f>+$E$100</f>
        <v>OBSERVACIONES RESPECTO REQUISITO HABILITANTE DEL PERSONAL CLAVE EVALUABLE</v>
      </c>
      <c r="F18600" s="305"/>
      <c r="G18600" s="305"/>
      <c r="H18600" s="305"/>
      <c r="I18600" s="305"/>
      <c r="J18600" s="305"/>
      <c r="K18600" s="305"/>
      <c r="L18600" s="305"/>
    </row>
    <row r="18601" spans="1:12" hidden="1" x14ac:dyDescent="0.3">
      <c r="A18601" s="18" t="str">
        <f>+A18510</f>
        <v>NO</v>
      </c>
      <c r="B18601" s="18"/>
      <c r="E18601" s="312" t="s">
        <v>124</v>
      </c>
      <c r="F18601" s="313"/>
      <c r="G18601" s="313"/>
      <c r="H18601" s="313"/>
      <c r="I18601" s="313"/>
      <c r="J18601" s="313"/>
      <c r="K18601" s="313"/>
      <c r="L18601" s="314"/>
    </row>
    <row r="18602" spans="1:12" hidden="1" x14ac:dyDescent="0.3">
      <c r="A18602" s="18" t="str">
        <f>+A18510</f>
        <v>NO</v>
      </c>
      <c r="B18602" s="18"/>
      <c r="E18602" s="89"/>
      <c r="F18602" s="89"/>
      <c r="G18602" s="89"/>
      <c r="H18602" s="89"/>
      <c r="I18602" s="89"/>
      <c r="J18602" s="89"/>
      <c r="K18602" s="89"/>
      <c r="L18602" s="89"/>
    </row>
    <row r="18603" spans="1:12" ht="13" hidden="1" customHeight="1" x14ac:dyDescent="0.3">
      <c r="A18603" s="18" t="str">
        <f>+A18510</f>
        <v>NO</v>
      </c>
      <c r="B18603" s="18"/>
      <c r="E18603" s="69" t="str">
        <f>+$E$103</f>
        <v>4.2 EQUIPO DE TRABAJO (Personal Clave Evaluable)</v>
      </c>
      <c r="F18603" s="70"/>
      <c r="G18603" s="70"/>
      <c r="H18603" s="70"/>
      <c r="I18603" s="70"/>
      <c r="J18603" s="70"/>
      <c r="K18603" s="70"/>
      <c r="L18603" s="71"/>
    </row>
    <row r="18604" spans="1:12" ht="23.25" hidden="1" customHeight="1" x14ac:dyDescent="0.3">
      <c r="A18604" s="18" t="str">
        <f>+A18510</f>
        <v>NO</v>
      </c>
      <c r="B18604" s="18"/>
      <c r="E18604" s="90" t="str">
        <f>+$E$104</f>
        <v>Formulario 9</v>
      </c>
      <c r="F18604" s="315" t="s">
        <v>46</v>
      </c>
      <c r="G18604" s="316"/>
      <c r="H18604" s="317"/>
      <c r="I18604" s="318"/>
      <c r="J18604" s="318"/>
      <c r="K18604" s="318"/>
      <c r="L18604" s="319"/>
    </row>
    <row r="18605" spans="1:12" hidden="1" x14ac:dyDescent="0.3">
      <c r="A18605" s="18" t="str">
        <f>+A18510</f>
        <v>NO</v>
      </c>
      <c r="B18605" s="18"/>
      <c r="E18605" s="91" t="s">
        <v>124</v>
      </c>
      <c r="F18605" s="91" t="str">
        <f>+$F$99</f>
        <v>Director de Interventoría</v>
      </c>
      <c r="G18605" s="91" t="str">
        <f>+$G$99</f>
        <v>Residente de Interventoría</v>
      </c>
      <c r="H18605" s="320"/>
      <c r="I18605" s="321"/>
      <c r="J18605" s="321"/>
      <c r="K18605" s="321"/>
      <c r="L18605" s="322"/>
    </row>
    <row r="18606" spans="1:12" hidden="1" x14ac:dyDescent="0.3">
      <c r="A18606" s="18" t="str">
        <f>+A18510</f>
        <v>NO</v>
      </c>
      <c r="B18606" s="18"/>
      <c r="E18606" s="89"/>
      <c r="F18606" s="89"/>
      <c r="G18606" s="89"/>
      <c r="H18606" s="89"/>
      <c r="I18606" s="89"/>
      <c r="J18606" s="89"/>
      <c r="K18606" s="89"/>
      <c r="L18606" s="89"/>
    </row>
    <row r="18607" spans="1:12" hidden="1" x14ac:dyDescent="0.3">
      <c r="A18607" s="1" t="str">
        <f>+A18510</f>
        <v>NO</v>
      </c>
      <c r="E18607" s="92" t="str">
        <f>+E18482</f>
        <v>CRITERIOS DE EVALUACIÓN Y PUNTAJE</v>
      </c>
      <c r="F18607" s="93"/>
      <c r="G18607" s="93"/>
      <c r="H18607" s="93"/>
      <c r="I18607" s="93"/>
      <c r="J18607" s="93"/>
      <c r="K18607" s="94"/>
      <c r="L18607" s="95" t="str">
        <f>+$L$107</f>
        <v>PUNTAJE OBTENIDO</v>
      </c>
    </row>
    <row r="18608" spans="1:12" hidden="1" x14ac:dyDescent="0.3">
      <c r="A18608" s="1" t="str">
        <f>+A18510</f>
        <v>NO</v>
      </c>
      <c r="E18608" s="96" t="str">
        <f>+$E$108</f>
        <v>VALOR</v>
      </c>
      <c r="F18608" s="97" t="str">
        <f>+$F$108</f>
        <v>EQUIPO DE TRABAJO (PERSONAL CLAVE EVALUABLE)</v>
      </c>
      <c r="G18608" s="24"/>
      <c r="H18608" s="24"/>
      <c r="I18608" s="24"/>
      <c r="J18608" s="24"/>
      <c r="K18608" s="24"/>
      <c r="L18608" s="98"/>
    </row>
    <row r="18609" spans="1:12" ht="12.75" hidden="1" customHeight="1" x14ac:dyDescent="0.3">
      <c r="A18609" s="1" t="str">
        <f>+A18510</f>
        <v>NO</v>
      </c>
      <c r="E18609" s="96">
        <f>+$E$109</f>
        <v>5</v>
      </c>
      <c r="F18609" s="307" t="str">
        <f>+$F$109</f>
        <v xml:space="preserve"> Experiencia Específica adicional</v>
      </c>
      <c r="G18609" s="308"/>
      <c r="H18609" s="308"/>
      <c r="I18609" s="308"/>
      <c r="J18609" s="308"/>
      <c r="K18609" s="309"/>
      <c r="L18609" s="99" t="str">
        <f>IFERROR(IF(VLOOKUP(C18510,'R. PUNTAJES'!$C$14:$R$213,'R. PUNTAJES'!$I$10,0)="","",VLOOKUP(C18510,'R. PUNTAJES'!$C$14:$R$213,'R. PUNTAJES'!$I$10,0)),"")</f>
        <v/>
      </c>
    </row>
    <row r="18610" spans="1:12" ht="12.75" hidden="1" customHeight="1" x14ac:dyDescent="0.3">
      <c r="A18610" s="1" t="str">
        <f>+A18510</f>
        <v>NO</v>
      </c>
      <c r="E18610" s="96">
        <f>+$E$110</f>
        <v>5</v>
      </c>
      <c r="F18610" s="307" t="str">
        <f>+$F$110</f>
        <v>Formación Académica adicional</v>
      </c>
      <c r="G18610" s="308"/>
      <c r="H18610" s="308"/>
      <c r="I18610" s="308"/>
      <c r="J18610" s="308"/>
      <c r="K18610" s="309"/>
      <c r="L18610" s="99" t="str">
        <f>IFERROR(IF(VLOOKUP(C18510,'R. PUNTAJES'!$C$14:$R$213,'R. PUNTAJES'!$J$10,0)="","",VLOOKUP(C18510,'R. PUNTAJES'!$C$14:$R$213,'R. PUNTAJES'!$J$10,0)),"")</f>
        <v/>
      </c>
    </row>
    <row r="18611" spans="1:12" hidden="1" x14ac:dyDescent="0.3">
      <c r="A18611" s="18" t="str">
        <f>+A18510</f>
        <v>NO</v>
      </c>
      <c r="B18611" s="18"/>
      <c r="E18611" s="100"/>
      <c r="F18611" s="101" t="str">
        <f>+$F$111</f>
        <v>FACTOR DE SOSTENIBILIDAD</v>
      </c>
      <c r="G18611" s="102"/>
      <c r="H18611" s="102"/>
      <c r="I18611" s="102"/>
      <c r="J18611" s="102"/>
      <c r="K18611" s="102"/>
      <c r="L18611" s="103"/>
    </row>
    <row r="18612" spans="1:12" hidden="1" x14ac:dyDescent="0.3">
      <c r="A18612" s="18" t="str">
        <f>+A18510</f>
        <v>NO</v>
      </c>
      <c r="B18612" s="18"/>
      <c r="E18612" s="104">
        <v>1</v>
      </c>
      <c r="F18612" s="105" t="str">
        <f>+$F$112</f>
        <v>Compromisos Sostenibilidad</v>
      </c>
      <c r="G18612" s="106"/>
      <c r="H18612" s="106"/>
      <c r="I18612" s="106"/>
      <c r="J18612" s="106"/>
      <c r="K18612" s="106"/>
      <c r="L18612" s="107" t="str">
        <f>IFERROR(IF(VLOOKUP(C18510,'R. PUNTAJES'!$C$14:$R$213,'R. PUNTAJES'!$K$10,0)="","",VLOOKUP(C18510,'R. PUNTAJES'!$C$14:$R$213,'R. PUNTAJES'!$K$10,0)),"")</f>
        <v/>
      </c>
    </row>
    <row r="18613" spans="1:12" hidden="1" x14ac:dyDescent="0.3">
      <c r="A18613" s="1" t="str">
        <f>+A18510</f>
        <v>NO</v>
      </c>
      <c r="E18613" s="108"/>
      <c r="F18613" s="109" t="str">
        <f>+$F$113</f>
        <v>APOYO A LA INDUSTRIA NACIONAL</v>
      </c>
      <c r="G18613" s="110"/>
      <c r="H18613" s="110"/>
      <c r="I18613" s="110"/>
      <c r="J18613" s="110"/>
      <c r="K18613" s="110"/>
      <c r="L18613" s="111"/>
    </row>
    <row r="18614" spans="1:12" ht="12.75" hidden="1" customHeight="1" x14ac:dyDescent="0.3">
      <c r="A18614" s="1" t="str">
        <f>+A18510</f>
        <v>NO</v>
      </c>
      <c r="E18614" s="96">
        <v>20</v>
      </c>
      <c r="F18614" s="307" t="str">
        <f>+$F$114</f>
        <v>Promoción de Servicios Nacionales o con Trato Nacional</v>
      </c>
      <c r="G18614" s="308"/>
      <c r="H18614" s="308"/>
      <c r="I18614" s="308"/>
      <c r="J18614" s="308"/>
      <c r="K18614" s="309"/>
      <c r="L18614" s="99" t="str">
        <f>IFERROR(IF(VLOOKUP(C18510,'R. PUNTAJES'!$C$14:$R$213,'R. PUNTAJES'!$L$10,0)="","",
IF(VLOOKUP(C18510,'R. PUNTAJES'!$C$14:$R$213,'R. PUNTAJES'!$L$10,0)=5,0,
VLOOKUP(C18510,'R. PUNTAJES'!$C$14:$R$213,'R. PUNTAJES'!$L$10,0))),"")</f>
        <v/>
      </c>
    </row>
    <row r="18615" spans="1:12" ht="12.75" hidden="1" customHeight="1" x14ac:dyDescent="0.3">
      <c r="A18615" s="1" t="str">
        <f>+A18510</f>
        <v>NO</v>
      </c>
      <c r="E18615" s="96">
        <v>5</v>
      </c>
      <c r="F18615" s="307" t="str">
        <f>+$F$115</f>
        <v>Incorporación de componente nacional en servicios extranjeros</v>
      </c>
      <c r="G18615" s="308"/>
      <c r="H18615" s="308"/>
      <c r="I18615" s="308"/>
      <c r="J18615" s="308"/>
      <c r="K18615" s="309"/>
      <c r="L18615" s="99" t="str">
        <f>IFERROR(IF(VLOOKUP(C18510,'R. PUNTAJES'!$C$14:$R$213,'R. PUNTAJES'!$L$10,0)="","",
IF(VLOOKUP(C18510,'R. PUNTAJES'!$C$14:$R$213,'R. PUNTAJES'!$L$10,0)=20,0,
VLOOKUP(C18510,'R. PUNTAJES'!$C$14:$R$213,'R. PUNTAJES'!$L$10,0))),"")</f>
        <v/>
      </c>
    </row>
    <row r="18616" spans="1:12" hidden="1" x14ac:dyDescent="0.3">
      <c r="A18616" s="1" t="str">
        <f>+A18510</f>
        <v>NO</v>
      </c>
      <c r="E18616" s="112"/>
      <c r="F18616" s="97" t="str">
        <f>+$F$116</f>
        <v>VINCULACIÓN DE PERSONAS CON DISCAPACIDAD</v>
      </c>
      <c r="G18616" s="24"/>
      <c r="H18616" s="24"/>
      <c r="I18616" s="24"/>
      <c r="J18616" s="24"/>
      <c r="K18616" s="24"/>
      <c r="L18616" s="98"/>
    </row>
    <row r="18617" spans="1:12" ht="12.75" hidden="1" customHeight="1" x14ac:dyDescent="0.3">
      <c r="A18617" s="1" t="str">
        <f>+A18510</f>
        <v>NO</v>
      </c>
      <c r="E18617" s="96">
        <v>1</v>
      </c>
      <c r="F18617" s="307" t="str">
        <f>+$F$117</f>
        <v xml:space="preserve">Trabajadores vinculados a la planta de personal </v>
      </c>
      <c r="G18617" s="308"/>
      <c r="H18617" s="308"/>
      <c r="I18617" s="308"/>
      <c r="J18617" s="308"/>
      <c r="K18617" s="309"/>
      <c r="L18617" s="99" t="str">
        <f>IFERROR(IF(VLOOKUP(C18510,'R. PUNTAJES'!$C$14:$R$213,'R. PUNTAJES'!$M$10,0)="","",VLOOKUP(C18510,'R. PUNTAJES'!$C$14:$R$213,'R. PUNTAJES'!$M$10,0)),"")</f>
        <v/>
      </c>
    </row>
    <row r="18618" spans="1:12" hidden="1" x14ac:dyDescent="0.3">
      <c r="A18618" s="1" t="str">
        <f>+A18510</f>
        <v>NO</v>
      </c>
      <c r="E18618" s="112"/>
      <c r="F18618" s="97" t="str">
        <f>+$F$118</f>
        <v>EMPRENDIMIENTOS Y EMPRESAS DE MUJERES</v>
      </c>
      <c r="G18618" s="24"/>
      <c r="H18618" s="24"/>
      <c r="I18618" s="24"/>
      <c r="J18618" s="24"/>
      <c r="K18618" s="24"/>
      <c r="L18618" s="98"/>
    </row>
    <row r="18619" spans="1:12" ht="13" hidden="1" customHeight="1" x14ac:dyDescent="0.3">
      <c r="A18619" s="1" t="str">
        <f>+A18510</f>
        <v>NO</v>
      </c>
      <c r="E18619" s="96">
        <v>0.25</v>
      </c>
      <c r="F18619" s="307" t="str">
        <f>+$F$119</f>
        <v>Emprendimientos y empresas de mujeres</v>
      </c>
      <c r="G18619" s="308"/>
      <c r="H18619" s="308"/>
      <c r="I18619" s="308"/>
      <c r="J18619" s="308"/>
      <c r="K18619" s="309"/>
      <c r="L18619" s="113" t="str">
        <f>IFERROR(IF(VLOOKUP(C18510,'R. PUNTAJES'!$C$14:$R$213,'R. PUNTAJES'!$N$10,0)="","",VLOOKUP(C18510,'R. PUNTAJES'!$C$14:$R$213,'R. PUNTAJES'!$N$10,0)),"")</f>
        <v/>
      </c>
    </row>
    <row r="18620" spans="1:12" hidden="1" x14ac:dyDescent="0.3">
      <c r="A18620" s="18" t="str">
        <f>+A18621</f>
        <v>NO</v>
      </c>
      <c r="B18620" s="18"/>
      <c r="E18620" s="112"/>
      <c r="F18620" s="97" t="str">
        <f>+$F$120</f>
        <v>MIPYME</v>
      </c>
      <c r="G18620" s="24"/>
      <c r="H18620" s="24"/>
      <c r="I18620" s="24"/>
      <c r="J18620" s="24"/>
      <c r="K18620" s="24"/>
      <c r="L18620" s="98"/>
    </row>
    <row r="18621" spans="1:12" hidden="1" x14ac:dyDescent="0.3">
      <c r="A18621" s="18" t="str">
        <f>+IF(E18621=0,"NO",1)</f>
        <v>NO</v>
      </c>
      <c r="B18621" s="18"/>
      <c r="E18621" s="96">
        <v>0</v>
      </c>
      <c r="F18621" s="307" t="str">
        <f>+$F$121</f>
        <v>Mipyme</v>
      </c>
      <c r="G18621" s="308"/>
      <c r="H18621" s="308"/>
      <c r="I18621" s="308"/>
      <c r="J18621" s="308"/>
      <c r="K18621" s="309"/>
      <c r="L18621" s="113" t="str">
        <f>IFERROR(IF(VLOOKUP(C18510,'R. PUNTAJES'!$C$14:$R$213,'R. PUNTAJES'!$O$10,0)="","",VLOOKUP(C18510,'R. PUNTAJES'!$C$14:$R$213,'R. PUNTAJES'!$O$10,0)),"")</f>
        <v/>
      </c>
    </row>
    <row r="18622" spans="1:12" hidden="1" x14ac:dyDescent="0.3">
      <c r="A18622" s="1" t="str">
        <f>+A18510</f>
        <v>NO</v>
      </c>
      <c r="E18622" s="112"/>
      <c r="F18622" s="97" t="str">
        <f>+$F$122</f>
        <v>EXPERIENCIA DEL PROPONENTE</v>
      </c>
      <c r="G18622" s="24"/>
      <c r="H18622" s="24"/>
      <c r="I18622" s="24"/>
      <c r="J18622" s="24"/>
      <c r="K18622" s="24"/>
      <c r="L18622" s="98"/>
    </row>
    <row r="18623" spans="1:12" hidden="1" x14ac:dyDescent="0.3">
      <c r="A18623" s="1" t="str">
        <f>+A18510</f>
        <v>NO</v>
      </c>
      <c r="E18623" s="96">
        <v>59.5</v>
      </c>
      <c r="F18623" s="307" t="str">
        <f>+$F$123</f>
        <v>mediana con valor absoluto</v>
      </c>
      <c r="G18623" s="308"/>
      <c r="H18623" s="308"/>
      <c r="I18623" s="308"/>
      <c r="J18623" s="308"/>
      <c r="K18623" s="309"/>
      <c r="L18623" s="113" t="str">
        <f>IFERROR(IF(VLOOKUP(C18510,'R. PUNTAJES'!$C$14:$R$213,'R. PUNTAJES'!$R$10,0)="","",VLOOKUP(C18510,'R. PUNTAJES'!$C$14:$R$213,'R. PUNTAJES'!$R$10,0)),"")</f>
        <v/>
      </c>
    </row>
    <row r="18624" spans="1:12" hidden="1" x14ac:dyDescent="0.3">
      <c r="A18624" s="1" t="str">
        <f>+A18510</f>
        <v>NO</v>
      </c>
      <c r="E18624" s="112"/>
      <c r="F18624" s="97" t="str">
        <f>+$F$124</f>
        <v>MULTAS</v>
      </c>
      <c r="G18624" s="24"/>
      <c r="H18624" s="24"/>
      <c r="I18624" s="24"/>
      <c r="J18624" s="24"/>
      <c r="K18624" s="24"/>
      <c r="L18624" s="98"/>
    </row>
    <row r="18625" spans="1:16" ht="12.75" hidden="1" customHeight="1" x14ac:dyDescent="0.3">
      <c r="A18625" s="1" t="str">
        <f>+A18510</f>
        <v>NO</v>
      </c>
      <c r="E18625" s="96">
        <v>-2</v>
      </c>
      <c r="F18625" s="307" t="str">
        <f>+$F$125</f>
        <v>Una o más multas o cláusulas penales durante el último año</v>
      </c>
      <c r="G18625" s="310"/>
      <c r="H18625" s="310"/>
      <c r="I18625" s="310"/>
      <c r="J18625" s="310"/>
      <c r="K18625" s="311"/>
      <c r="L18625" s="99" t="str">
        <f>IFERROR(IF(VLOOKUP(C18510,'R. PUNTAJES'!$C$14:$R$213,'R. PUNTAJES'!$Q$10,0)="","",VLOOKUP(C18510,'R. PUNTAJES'!$C$14:$R$213,'R. PUNTAJES'!$Q$10,0)),"")</f>
        <v/>
      </c>
    </row>
    <row r="18626" spans="1:16" hidden="1" x14ac:dyDescent="0.3">
      <c r="A18626" s="1" t="str">
        <f>+A18510</f>
        <v>NO</v>
      </c>
      <c r="E18626" s="112"/>
      <c r="F18626" s="97" t="str">
        <f>+$F$126</f>
        <v>OBRAS INCONCLUSAS</v>
      </c>
      <c r="G18626" s="24"/>
      <c r="H18626" s="24"/>
      <c r="I18626" s="24"/>
      <c r="J18626" s="24"/>
      <c r="K18626" s="24"/>
      <c r="L18626" s="98"/>
    </row>
    <row r="18627" spans="1:16" hidden="1" x14ac:dyDescent="0.3">
      <c r="A18627" s="1" t="str">
        <f>+A18510</f>
        <v>NO</v>
      </c>
      <c r="E18627" s="96">
        <v>-1</v>
      </c>
      <c r="F18627" s="301" t="str">
        <f>+$F$127</f>
        <v>Anotación vigente de obra civil inconclusa</v>
      </c>
      <c r="G18627" s="302"/>
      <c r="H18627" s="302"/>
      <c r="I18627" s="302"/>
      <c r="J18627" s="302"/>
      <c r="K18627" s="303"/>
      <c r="L18627" s="99" t="str">
        <f>IFERROR(IF(VLOOKUP(C18510,'R. PUNTAJES'!$C$14:$R$213,'R. PUNTAJES'!$P$10,0)="","",VLOOKUP(C18510,'R. PUNTAJES'!$C$14:$R$213,'R. PUNTAJES'!$P$10,0)),"")</f>
        <v/>
      </c>
    </row>
    <row r="18628" spans="1:16" ht="7.5" hidden="1" customHeight="1" x14ac:dyDescent="0.3">
      <c r="A18628" s="1" t="str">
        <f>+A18510</f>
        <v>NO</v>
      </c>
      <c r="E18628" s="114"/>
      <c r="F18628" s="45"/>
      <c r="G18628" s="45"/>
      <c r="H18628" s="45"/>
      <c r="I18628" s="45"/>
      <c r="J18628" s="45"/>
      <c r="K18628" s="45"/>
      <c r="L18628" s="48"/>
    </row>
    <row r="18629" spans="1:16" hidden="1" x14ac:dyDescent="0.3">
      <c r="A18629" s="1" t="str">
        <f>+A18510</f>
        <v>NO</v>
      </c>
      <c r="E18629" s="115" t="str">
        <f>+$E$129</f>
        <v>PUNTAJE TOTAL</v>
      </c>
      <c r="F18629" s="116"/>
      <c r="G18629" s="116"/>
      <c r="H18629" s="116"/>
      <c r="I18629" s="116"/>
      <c r="J18629" s="116"/>
      <c r="K18629" s="117"/>
      <c r="L18629" s="118">
        <f>IFERROR(IF(VLOOKUP(C18510,'R. PUNTAJES'!$C$14:$R$213,'R. PUNTAJES'!$H$10,0)="RECHAZO","",SUM(L18609:L18627)),"")</f>
        <v>0</v>
      </c>
    </row>
    <row r="18630" spans="1:16" hidden="1" x14ac:dyDescent="0.3">
      <c r="A18630" s="1" t="str">
        <f>+A18510</f>
        <v>NO</v>
      </c>
      <c r="E18630" s="304" t="str">
        <f>+$E$130</f>
        <v>OBSERVACIONES RESPECTO A PUNTAJES</v>
      </c>
      <c r="F18630" s="305"/>
      <c r="G18630" s="305"/>
      <c r="H18630" s="305"/>
      <c r="I18630" s="305"/>
      <c r="J18630" s="305"/>
      <c r="K18630" s="305"/>
      <c r="L18630" s="305"/>
    </row>
    <row r="18631" spans="1:16" ht="12" hidden="1" customHeight="1" x14ac:dyDescent="0.3">
      <c r="A18631" s="1" t="str">
        <f>+A18510</f>
        <v>NO</v>
      </c>
      <c r="E18631" s="306" t="s">
        <v>124</v>
      </c>
      <c r="F18631" s="305"/>
      <c r="G18631" s="305"/>
      <c r="H18631" s="305"/>
      <c r="I18631" s="305"/>
      <c r="J18631" s="305"/>
      <c r="K18631" s="305"/>
      <c r="L18631" s="305"/>
      <c r="N18631" s="119"/>
      <c r="O18631" s="119"/>
      <c r="P18631" s="120"/>
    </row>
    <row r="18632" spans="1:16" ht="3" hidden="1" customHeight="1" x14ac:dyDescent="0.3">
      <c r="A18632" s="1" t="str">
        <f>+A18511</f>
        <v>NO</v>
      </c>
      <c r="E18632" s="121"/>
      <c r="F18632" s="122"/>
      <c r="G18632" s="122"/>
      <c r="H18632" s="122"/>
      <c r="I18632" s="122"/>
      <c r="J18632" s="122"/>
      <c r="K18632" s="122"/>
      <c r="L18632" s="123"/>
    </row>
    <row r="18633" spans="1:16" hidden="1" x14ac:dyDescent="0.3">
      <c r="A18633" s="1" t="str">
        <f>+IF(OR(C18635=""),"NO",1)</f>
        <v>NO</v>
      </c>
      <c r="E18633" s="346"/>
      <c r="F18633" s="347"/>
      <c r="G18633" s="347"/>
      <c r="H18633" s="347"/>
      <c r="I18633" s="347"/>
      <c r="J18633" s="347"/>
      <c r="K18633" s="347"/>
      <c r="L18633" s="347"/>
    </row>
    <row r="18634" spans="1:16" ht="4.5" hidden="1" customHeight="1" x14ac:dyDescent="0.3">
      <c r="A18634" s="1" t="str">
        <f>+A18635</f>
        <v>NO</v>
      </c>
      <c r="E18634" s="15"/>
      <c r="F18634" s="16"/>
      <c r="G18634" s="16"/>
      <c r="H18634" s="16"/>
      <c r="I18634" s="16"/>
      <c r="J18634" s="16"/>
      <c r="K18634" s="16"/>
      <c r="L18634" s="17"/>
    </row>
    <row r="18635" spans="1:16" ht="15.75" hidden="1" customHeight="1" x14ac:dyDescent="0.3">
      <c r="A18635" s="1" t="str">
        <f>+IF(OR(C18635=""),"NO",1)</f>
        <v>NO</v>
      </c>
      <c r="B18635" s="1">
        <f>1+MAX($B$1:B18634)</f>
        <v>150</v>
      </c>
      <c r="C18635" s="18" t="s">
        <v>124</v>
      </c>
      <c r="E18635" s="19" t="s">
        <v>124</v>
      </c>
      <c r="F18635" s="20"/>
      <c r="G18635" s="20"/>
      <c r="H18635" s="20"/>
      <c r="I18635" s="21"/>
      <c r="J18635" s="20"/>
      <c r="K18635" s="21"/>
      <c r="L18635" s="22"/>
    </row>
    <row r="18636" spans="1:16" hidden="1" x14ac:dyDescent="0.3">
      <c r="A18636" s="1" t="str">
        <f>A18635</f>
        <v>NO</v>
      </c>
      <c r="E18636" s="23" t="str">
        <f>+$E$11</f>
        <v>Integrantes</v>
      </c>
      <c r="F18636" s="24"/>
      <c r="G18636" s="24"/>
      <c r="H18636" s="24"/>
      <c r="I18636" s="24"/>
      <c r="J18636" s="24"/>
      <c r="K18636" s="25" t="str">
        <f>+$K$11</f>
        <v>Nit</v>
      </c>
      <c r="L18636" s="26" t="str">
        <f>+$L$11</f>
        <v>Part.</v>
      </c>
    </row>
    <row r="18637" spans="1:16" hidden="1" x14ac:dyDescent="0.3">
      <c r="A18637" s="1" t="str">
        <f>+A18636</f>
        <v>NO</v>
      </c>
      <c r="C18637" s="1" t="s">
        <v>124</v>
      </c>
      <c r="E18637" s="27" t="s">
        <v>124</v>
      </c>
      <c r="F18637" s="28"/>
      <c r="G18637" s="28"/>
      <c r="H18637" s="28"/>
      <c r="I18637" s="28"/>
      <c r="J18637" s="28"/>
      <c r="K18637" s="29" t="s">
        <v>124</v>
      </c>
      <c r="L18637" s="30" t="s">
        <v>124</v>
      </c>
    </row>
    <row r="18638" spans="1:16" hidden="1" x14ac:dyDescent="0.3">
      <c r="A18638" s="18" t="str">
        <f>+IF(OR(C18638=""),"NO",1)</f>
        <v>NO</v>
      </c>
      <c r="B18638" s="18"/>
      <c r="C18638" s="1" t="s">
        <v>124</v>
      </c>
      <c r="E18638" s="31" t="s">
        <v>124</v>
      </c>
      <c r="F18638" s="32"/>
      <c r="G18638" s="32"/>
      <c r="H18638" s="32"/>
      <c r="I18638" s="32"/>
      <c r="J18638" s="32"/>
      <c r="K18638" s="33" t="s">
        <v>124</v>
      </c>
      <c r="L18638" s="34" t="s">
        <v>124</v>
      </c>
    </row>
    <row r="18639" spans="1:16" hidden="1" x14ac:dyDescent="0.3">
      <c r="A18639" s="18" t="str">
        <f>+IF(OR(C18639=""),"NO",1)</f>
        <v>NO</v>
      </c>
      <c r="B18639" s="18"/>
      <c r="C18639" s="1" t="s">
        <v>124</v>
      </c>
      <c r="E18639" s="31" t="s">
        <v>124</v>
      </c>
      <c r="F18639" s="32"/>
      <c r="G18639" s="32"/>
      <c r="H18639" s="32"/>
      <c r="I18639" s="32"/>
      <c r="J18639" s="32"/>
      <c r="K18639" s="33" t="s">
        <v>124</v>
      </c>
      <c r="L18639" s="34" t="s">
        <v>124</v>
      </c>
    </row>
    <row r="18640" spans="1:16" hidden="1" x14ac:dyDescent="0.3">
      <c r="A18640" s="18" t="str">
        <f>+IF(OR(C18640=""),"NO",1)</f>
        <v>NO</v>
      </c>
      <c r="B18640" s="18"/>
      <c r="C18640" s="1" t="s">
        <v>124</v>
      </c>
      <c r="E18640" s="31" t="s">
        <v>13</v>
      </c>
      <c r="F18640" s="32"/>
      <c r="G18640" s="32"/>
      <c r="H18640" s="32"/>
      <c r="I18640" s="32"/>
      <c r="J18640" s="32"/>
      <c r="K18640" s="33"/>
      <c r="L18640" s="34"/>
    </row>
    <row r="18641" spans="1:12" hidden="1" x14ac:dyDescent="0.3">
      <c r="A18641" s="18" t="str">
        <f>+IF(OR(C18641=""),"NO",1)</f>
        <v>NO</v>
      </c>
      <c r="B18641" s="18"/>
      <c r="C18641" s="1" t="s">
        <v>124</v>
      </c>
      <c r="E18641" s="31" t="s">
        <v>13</v>
      </c>
      <c r="F18641" s="32"/>
      <c r="G18641" s="32"/>
      <c r="H18641" s="32"/>
      <c r="I18641" s="32"/>
      <c r="J18641" s="32"/>
      <c r="K18641" s="33"/>
      <c r="L18641" s="34"/>
    </row>
    <row r="18642" spans="1:12" hidden="1" x14ac:dyDescent="0.3">
      <c r="A18642" s="18" t="str">
        <f>+IF(OR(C18642=""),"NO",1)</f>
        <v>NO</v>
      </c>
      <c r="B18642" s="18"/>
      <c r="C18642" s="1" t="s">
        <v>124</v>
      </c>
      <c r="E18642" s="35" t="s">
        <v>13</v>
      </c>
      <c r="F18642" s="36"/>
      <c r="G18642" s="36"/>
      <c r="H18642" s="36"/>
      <c r="I18642" s="36"/>
      <c r="J18642" s="36"/>
      <c r="K18642" s="37"/>
      <c r="L18642" s="38"/>
    </row>
    <row r="18643" spans="1:12" ht="5.15" hidden="1" customHeight="1" x14ac:dyDescent="0.3">
      <c r="A18643" s="1" t="str">
        <f>+A18635</f>
        <v>NO</v>
      </c>
      <c r="E18643" s="39"/>
      <c r="F18643" s="39"/>
      <c r="G18643" s="39"/>
      <c r="H18643" s="39"/>
      <c r="I18643" s="39"/>
      <c r="J18643" s="39"/>
      <c r="K18643" s="39"/>
      <c r="L18643" s="39"/>
    </row>
    <row r="18644" spans="1:12" ht="15.75" hidden="1" customHeight="1" x14ac:dyDescent="0.3">
      <c r="A18644" s="1" t="str">
        <f>+A18635</f>
        <v>NO</v>
      </c>
      <c r="E18644" s="40" t="str">
        <f>+$E$19</f>
        <v>RESULTADO DE EVALUACIÓN TÉCNICA</v>
      </c>
      <c r="F18644" s="41"/>
      <c r="G18644" s="41"/>
      <c r="H18644" s="41"/>
      <c r="I18644" s="41"/>
      <c r="J18644" s="41"/>
      <c r="K18644" s="41"/>
      <c r="L18644" s="42"/>
    </row>
    <row r="18645" spans="1:12" hidden="1" x14ac:dyDescent="0.3">
      <c r="A18645" s="1" t="str">
        <f>+A18635</f>
        <v>NO</v>
      </c>
      <c r="E18645" s="43"/>
      <c r="F18645" s="44" t="str">
        <f>+$F$20</f>
        <v>Experiencia</v>
      </c>
      <c r="G18645" s="45"/>
      <c r="H18645" s="45"/>
      <c r="I18645" s="45"/>
      <c r="J18645" s="45"/>
      <c r="K18645" s="46"/>
      <c r="L18645" s="47" t="s">
        <v>124</v>
      </c>
    </row>
    <row r="18646" spans="1:12" hidden="1" x14ac:dyDescent="0.3">
      <c r="A18646" s="1" t="str">
        <f>+A18635</f>
        <v>NO</v>
      </c>
      <c r="E18646" s="348" t="str">
        <f>+$E$21</f>
        <v>OBSERVACIONES RESPECTO A LA EVALUACIÓN DE EXPERIENCIA</v>
      </c>
      <c r="F18646" s="308"/>
      <c r="G18646" s="308"/>
      <c r="H18646" s="308"/>
      <c r="I18646" s="308"/>
      <c r="J18646" s="308"/>
      <c r="K18646" s="308"/>
      <c r="L18646" s="349"/>
    </row>
    <row r="18647" spans="1:12" hidden="1" x14ac:dyDescent="0.3">
      <c r="A18647" s="1" t="str">
        <f>+A18635</f>
        <v>NO</v>
      </c>
      <c r="E18647" s="350" t="s">
        <v>124</v>
      </c>
      <c r="F18647" s="351"/>
      <c r="G18647" s="351"/>
      <c r="H18647" s="351"/>
      <c r="I18647" s="351"/>
      <c r="J18647" s="351"/>
      <c r="K18647" s="351"/>
      <c r="L18647" s="352"/>
    </row>
    <row r="18648" spans="1:12" ht="5.15" hidden="1" customHeight="1" x14ac:dyDescent="0.3">
      <c r="A18648" s="1" t="str">
        <f>+A18635</f>
        <v>NO</v>
      </c>
      <c r="E18648" s="39"/>
      <c r="F18648" s="39"/>
      <c r="G18648" s="39"/>
      <c r="H18648" s="39"/>
      <c r="I18648" s="39"/>
      <c r="J18648" s="39"/>
      <c r="K18648" s="39"/>
      <c r="L18648" s="39"/>
    </row>
    <row r="18649" spans="1:12" ht="12.75" hidden="1" customHeight="1" x14ac:dyDescent="0.3">
      <c r="A18649" s="1" t="str">
        <f>+A18635</f>
        <v>NO</v>
      </c>
      <c r="E18649" s="40" t="str">
        <f>+$E$24</f>
        <v>EXPERIENCIA HABILITANTE: CONTRATOS PRESENTADOS</v>
      </c>
      <c r="F18649" s="41"/>
      <c r="G18649" s="41"/>
      <c r="H18649" s="41"/>
      <c r="I18649" s="41"/>
      <c r="J18649" s="41"/>
      <c r="K18649" s="41"/>
      <c r="L18649" s="42"/>
    </row>
    <row r="18650" spans="1:12" ht="8.5" hidden="1" customHeight="1" x14ac:dyDescent="0.3">
      <c r="A18650" s="1" t="str">
        <f>+A18635</f>
        <v>NO</v>
      </c>
      <c r="E18650" s="49"/>
      <c r="F18650" s="50"/>
      <c r="G18650" s="51"/>
      <c r="H18650" s="51"/>
      <c r="I18650" s="51"/>
      <c r="J18650" s="51"/>
      <c r="K18650" s="51"/>
      <c r="L18650" s="52"/>
    </row>
    <row r="18651" spans="1:12" hidden="1" x14ac:dyDescent="0.3">
      <c r="A18651" s="18" t="str">
        <f>+IF(OR(C18651=""),"NO",1)</f>
        <v>NO</v>
      </c>
      <c r="B18651" s="18"/>
      <c r="C18651" s="1" t="s">
        <v>124</v>
      </c>
      <c r="E18651" s="329">
        <v>1</v>
      </c>
      <c r="F18651" s="53" t="str">
        <f>+$F$26</f>
        <v>OBJETO</v>
      </c>
      <c r="G18651" s="332" t="s">
        <v>124</v>
      </c>
      <c r="H18651" s="333"/>
      <c r="I18651" s="333"/>
      <c r="J18651" s="333"/>
      <c r="K18651" s="333"/>
      <c r="L18651" s="334"/>
    </row>
    <row r="18652" spans="1:12" hidden="1" x14ac:dyDescent="0.3">
      <c r="A18652" s="18" t="str">
        <f>+IF(OR(C18651=""),"NO",1)</f>
        <v>NO</v>
      </c>
      <c r="B18652" s="18"/>
      <c r="E18652" s="330"/>
      <c r="F18652" s="54" t="str">
        <f>+$F$27</f>
        <v>CONTRATANTE</v>
      </c>
      <c r="G18652" s="335" t="s">
        <v>124</v>
      </c>
      <c r="H18652" s="310"/>
      <c r="I18652" s="310"/>
      <c r="J18652" s="310"/>
      <c r="K18652" s="310"/>
      <c r="L18652" s="336"/>
    </row>
    <row r="18653" spans="1:12" hidden="1" x14ac:dyDescent="0.3">
      <c r="A18653" s="18" t="str">
        <f>+IF(OR(C18651=""),"NO",1)</f>
        <v>NO</v>
      </c>
      <c r="B18653" s="18"/>
      <c r="E18653" s="330"/>
      <c r="F18653" s="54" t="str">
        <f>+$F$28</f>
        <v>APORTANTE</v>
      </c>
      <c r="G18653" s="337" t="s">
        <v>124</v>
      </c>
      <c r="H18653" s="338"/>
      <c r="I18653" s="338"/>
      <c r="J18653" s="338"/>
      <c r="K18653" s="338"/>
      <c r="L18653" s="339"/>
    </row>
    <row r="18654" spans="1:12" hidden="1" x14ac:dyDescent="0.3">
      <c r="A18654" s="18" t="str">
        <f>+IF(OR(C18651=""),"NO",1)</f>
        <v>NO</v>
      </c>
      <c r="B18654" s="18"/>
      <c r="E18654" s="330"/>
      <c r="F18654" s="54" t="str">
        <f>+$F$29</f>
        <v>VALOR /SMMLV)</v>
      </c>
      <c r="G18654" s="55" t="s">
        <v>124</v>
      </c>
      <c r="H18654" s="56" t="str">
        <f>+$H$29</f>
        <v>% PART..</v>
      </c>
      <c r="I18654" s="57" t="s">
        <v>124</v>
      </c>
      <c r="J18654" s="58" t="str">
        <f>+$J$29</f>
        <v>VALOR ACREDITADO</v>
      </c>
      <c r="K18654" s="59"/>
      <c r="L18654" s="47" t="s">
        <v>124</v>
      </c>
    </row>
    <row r="18655" spans="1:12" hidden="1" x14ac:dyDescent="0.3">
      <c r="A18655" s="18" t="str">
        <f>+IF(OR(C18651=""),"NO",1)</f>
        <v>NO</v>
      </c>
      <c r="B18655" s="18"/>
      <c r="E18655" s="330"/>
      <c r="F18655" s="60" t="str">
        <f>+$F$30</f>
        <v>EXPERIENCIA APORTADA</v>
      </c>
      <c r="G18655" s="340" t="s">
        <v>124</v>
      </c>
      <c r="H18655" s="341"/>
      <c r="I18655" s="341"/>
      <c r="J18655" s="341"/>
      <c r="K18655" s="341"/>
      <c r="L18655" s="342"/>
    </row>
    <row r="18656" spans="1:12" hidden="1" x14ac:dyDescent="0.3">
      <c r="A18656" s="18" t="str">
        <f>+IF(OR(C18651=""),"NO",1)</f>
        <v>NO</v>
      </c>
      <c r="B18656" s="18"/>
      <c r="E18656" s="331"/>
      <c r="F18656" s="62" t="str">
        <f>+$F$31</f>
        <v>OBSERVACIÓN</v>
      </c>
      <c r="G18656" s="343" t="s">
        <v>124</v>
      </c>
      <c r="H18656" s="344"/>
      <c r="I18656" s="344"/>
      <c r="J18656" s="344"/>
      <c r="K18656" s="344"/>
      <c r="L18656" s="345"/>
    </row>
    <row r="18657" spans="1:12" ht="8.5" hidden="1" customHeight="1" x14ac:dyDescent="0.3">
      <c r="A18657" s="18" t="str">
        <f>+IF(OR(C18651=""),"NO",1)</f>
        <v>NO</v>
      </c>
      <c r="B18657" s="18"/>
      <c r="E18657" s="49"/>
      <c r="F18657" s="50"/>
      <c r="G18657" s="51"/>
      <c r="H18657" s="51"/>
      <c r="I18657" s="51"/>
      <c r="J18657" s="51"/>
      <c r="K18657" s="51"/>
      <c r="L18657" s="52"/>
    </row>
    <row r="18658" spans="1:12" hidden="1" x14ac:dyDescent="0.3">
      <c r="A18658" s="18" t="str">
        <f t="shared" ref="A18658" si="6258">+IF(OR(C18658=""),"NO",1)</f>
        <v>NO</v>
      </c>
      <c r="B18658" s="18"/>
      <c r="C18658" s="1" t="s">
        <v>124</v>
      </c>
      <c r="E18658" s="329">
        <v>2</v>
      </c>
      <c r="F18658" s="53" t="str">
        <f>+$F$26</f>
        <v>OBJETO</v>
      </c>
      <c r="G18658" s="332" t="s">
        <v>124</v>
      </c>
      <c r="H18658" s="333"/>
      <c r="I18658" s="333"/>
      <c r="J18658" s="333"/>
      <c r="K18658" s="333"/>
      <c r="L18658" s="334"/>
    </row>
    <row r="18659" spans="1:12" hidden="1" x14ac:dyDescent="0.3">
      <c r="A18659" s="18" t="str">
        <f t="shared" ref="A18659" si="6259">+IF(OR(C18658=""),"NO",1)</f>
        <v>NO</v>
      </c>
      <c r="B18659" s="18"/>
      <c r="E18659" s="330"/>
      <c r="F18659" s="54" t="str">
        <f>+$F$27</f>
        <v>CONTRATANTE</v>
      </c>
      <c r="G18659" s="335" t="s">
        <v>124</v>
      </c>
      <c r="H18659" s="310"/>
      <c r="I18659" s="310"/>
      <c r="J18659" s="310"/>
      <c r="K18659" s="310"/>
      <c r="L18659" s="336"/>
    </row>
    <row r="18660" spans="1:12" hidden="1" x14ac:dyDescent="0.3">
      <c r="A18660" s="18" t="str">
        <f t="shared" ref="A18660" si="6260">+IF(OR(C18658=""),"NO",1)</f>
        <v>NO</v>
      </c>
      <c r="B18660" s="18"/>
      <c r="E18660" s="330"/>
      <c r="F18660" s="54" t="str">
        <f>+$F$28</f>
        <v>APORTANTE</v>
      </c>
      <c r="G18660" s="337" t="s">
        <v>124</v>
      </c>
      <c r="H18660" s="338"/>
      <c r="I18660" s="338"/>
      <c r="J18660" s="338"/>
      <c r="K18660" s="338"/>
      <c r="L18660" s="339"/>
    </row>
    <row r="18661" spans="1:12" hidden="1" x14ac:dyDescent="0.3">
      <c r="A18661" s="18" t="str">
        <f t="shared" ref="A18661" si="6261">+IF(OR(C18658=""),"NO",1)</f>
        <v>NO</v>
      </c>
      <c r="B18661" s="18"/>
      <c r="E18661" s="330"/>
      <c r="F18661" s="54" t="str">
        <f>+$F$29</f>
        <v>VALOR /SMMLV)</v>
      </c>
      <c r="G18661" s="55" t="s">
        <v>124</v>
      </c>
      <c r="H18661" s="56" t="str">
        <f>+$H$29</f>
        <v>% PART..</v>
      </c>
      <c r="I18661" s="57" t="s">
        <v>124</v>
      </c>
      <c r="J18661" s="58" t="str">
        <f>+$J$29</f>
        <v>VALOR ACREDITADO</v>
      </c>
      <c r="K18661" s="59"/>
      <c r="L18661" s="47" t="s">
        <v>124</v>
      </c>
    </row>
    <row r="18662" spans="1:12" hidden="1" x14ac:dyDescent="0.3">
      <c r="A18662" s="18" t="str">
        <f t="shared" ref="A18662" si="6262">+IF(OR(C18658=""),"NO",1)</f>
        <v>NO</v>
      </c>
      <c r="B18662" s="18"/>
      <c r="E18662" s="330"/>
      <c r="F18662" s="60" t="str">
        <f>+$F$30</f>
        <v>EXPERIENCIA APORTADA</v>
      </c>
      <c r="G18662" s="340" t="s">
        <v>124</v>
      </c>
      <c r="H18662" s="341"/>
      <c r="I18662" s="341"/>
      <c r="J18662" s="341"/>
      <c r="K18662" s="341"/>
      <c r="L18662" s="342"/>
    </row>
    <row r="18663" spans="1:12" hidden="1" x14ac:dyDescent="0.3">
      <c r="A18663" s="18" t="str">
        <f t="shared" ref="A18663" si="6263">+IF(OR(C18658=""),"NO",1)</f>
        <v>NO</v>
      </c>
      <c r="B18663" s="18"/>
      <c r="E18663" s="331"/>
      <c r="F18663" s="62" t="str">
        <f>+$F$31</f>
        <v>OBSERVACIÓN</v>
      </c>
      <c r="G18663" s="343" t="s">
        <v>124</v>
      </c>
      <c r="H18663" s="344"/>
      <c r="I18663" s="344"/>
      <c r="J18663" s="344"/>
      <c r="K18663" s="344"/>
      <c r="L18663" s="345"/>
    </row>
    <row r="18664" spans="1:12" ht="8.5" hidden="1" customHeight="1" x14ac:dyDescent="0.3">
      <c r="A18664" s="18" t="str">
        <f t="shared" ref="A18664" si="6264">+IF(OR(C18658=""),"NO",1)</f>
        <v>NO</v>
      </c>
      <c r="B18664" s="18"/>
      <c r="E18664" s="49"/>
      <c r="F18664" s="50"/>
      <c r="G18664" s="51"/>
      <c r="H18664" s="51"/>
      <c r="I18664" s="51"/>
      <c r="J18664" s="51"/>
      <c r="K18664" s="51"/>
      <c r="L18664" s="52"/>
    </row>
    <row r="18665" spans="1:12" hidden="1" x14ac:dyDescent="0.3">
      <c r="A18665" s="18" t="str">
        <f t="shared" ref="A18665" si="6265">+IF(OR(C18665=""),"NO",1)</f>
        <v>NO</v>
      </c>
      <c r="B18665" s="18"/>
      <c r="C18665" s="1" t="s">
        <v>124</v>
      </c>
      <c r="E18665" s="329">
        <v>3</v>
      </c>
      <c r="F18665" s="53" t="str">
        <f>+$F$26</f>
        <v>OBJETO</v>
      </c>
      <c r="G18665" s="332" t="s">
        <v>124</v>
      </c>
      <c r="H18665" s="333"/>
      <c r="I18665" s="333"/>
      <c r="J18665" s="333"/>
      <c r="K18665" s="333"/>
      <c r="L18665" s="334"/>
    </row>
    <row r="18666" spans="1:12" hidden="1" x14ac:dyDescent="0.3">
      <c r="A18666" s="18" t="str">
        <f t="shared" ref="A18666" si="6266">+IF(OR(C18665=""),"NO",1)</f>
        <v>NO</v>
      </c>
      <c r="B18666" s="18"/>
      <c r="E18666" s="330"/>
      <c r="F18666" s="54" t="str">
        <f>+$F$27</f>
        <v>CONTRATANTE</v>
      </c>
      <c r="G18666" s="335" t="s">
        <v>124</v>
      </c>
      <c r="H18666" s="310"/>
      <c r="I18666" s="310"/>
      <c r="J18666" s="310"/>
      <c r="K18666" s="310"/>
      <c r="L18666" s="336"/>
    </row>
    <row r="18667" spans="1:12" hidden="1" x14ac:dyDescent="0.3">
      <c r="A18667" s="18" t="str">
        <f t="shared" ref="A18667" si="6267">+IF(OR(C18665=""),"NO",1)</f>
        <v>NO</v>
      </c>
      <c r="B18667" s="18"/>
      <c r="E18667" s="330"/>
      <c r="F18667" s="54" t="str">
        <f>+$F$28</f>
        <v>APORTANTE</v>
      </c>
      <c r="G18667" s="337" t="s">
        <v>124</v>
      </c>
      <c r="H18667" s="338"/>
      <c r="I18667" s="338"/>
      <c r="J18667" s="338"/>
      <c r="K18667" s="338"/>
      <c r="L18667" s="339"/>
    </row>
    <row r="18668" spans="1:12" hidden="1" x14ac:dyDescent="0.3">
      <c r="A18668" s="18" t="str">
        <f t="shared" ref="A18668" si="6268">+IF(OR(C18665=""),"NO",1)</f>
        <v>NO</v>
      </c>
      <c r="B18668" s="18"/>
      <c r="E18668" s="330"/>
      <c r="F18668" s="54" t="str">
        <f>+$F$29</f>
        <v>VALOR /SMMLV)</v>
      </c>
      <c r="G18668" s="55" t="s">
        <v>124</v>
      </c>
      <c r="H18668" s="56" t="str">
        <f>+$H$29</f>
        <v>% PART..</v>
      </c>
      <c r="I18668" s="57" t="s">
        <v>124</v>
      </c>
      <c r="J18668" s="58" t="str">
        <f>+$J$29</f>
        <v>VALOR ACREDITADO</v>
      </c>
      <c r="K18668" s="59"/>
      <c r="L18668" s="47" t="s">
        <v>124</v>
      </c>
    </row>
    <row r="18669" spans="1:12" hidden="1" x14ac:dyDescent="0.3">
      <c r="A18669" s="18" t="str">
        <f t="shared" ref="A18669" si="6269">+IF(OR(C18665=""),"NO",1)</f>
        <v>NO</v>
      </c>
      <c r="B18669" s="18"/>
      <c r="E18669" s="330"/>
      <c r="F18669" s="60" t="str">
        <f>+$F$30</f>
        <v>EXPERIENCIA APORTADA</v>
      </c>
      <c r="G18669" s="340" t="s">
        <v>124</v>
      </c>
      <c r="H18669" s="341"/>
      <c r="I18669" s="341"/>
      <c r="J18669" s="341"/>
      <c r="K18669" s="341"/>
      <c r="L18669" s="342"/>
    </row>
    <row r="18670" spans="1:12" hidden="1" x14ac:dyDescent="0.3">
      <c r="A18670" s="18" t="str">
        <f t="shared" ref="A18670" si="6270">+IF(OR(C18665=""),"NO",1)</f>
        <v>NO</v>
      </c>
      <c r="B18670" s="18"/>
      <c r="E18670" s="331"/>
      <c r="F18670" s="62" t="str">
        <f>+$F$31</f>
        <v>OBSERVACIÓN</v>
      </c>
      <c r="G18670" s="343" t="s">
        <v>124</v>
      </c>
      <c r="H18670" s="344"/>
      <c r="I18670" s="344"/>
      <c r="J18670" s="344"/>
      <c r="K18670" s="344"/>
      <c r="L18670" s="345"/>
    </row>
    <row r="18671" spans="1:12" ht="8.5" hidden="1" customHeight="1" x14ac:dyDescent="0.3">
      <c r="A18671" s="18" t="str">
        <f t="shared" ref="A18671" si="6271">+IF(OR(C18665=""),"NO",1)</f>
        <v>NO</v>
      </c>
      <c r="B18671" s="18"/>
      <c r="E18671" s="49"/>
      <c r="F18671" s="50"/>
      <c r="G18671" s="51"/>
      <c r="H18671" s="51"/>
      <c r="I18671" s="51"/>
      <c r="J18671" s="51"/>
      <c r="K18671" s="51"/>
      <c r="L18671" s="52"/>
    </row>
    <row r="18672" spans="1:12" hidden="1" x14ac:dyDescent="0.3">
      <c r="A18672" s="18" t="str">
        <f t="shared" ref="A18672" si="6272">+IF(OR(C18672=""),"NO",1)</f>
        <v>NO</v>
      </c>
      <c r="B18672" s="18"/>
      <c r="C18672" s="1" t="s">
        <v>124</v>
      </c>
      <c r="E18672" s="329">
        <v>4</v>
      </c>
      <c r="F18672" s="53" t="str">
        <f>+$F$26</f>
        <v>OBJETO</v>
      </c>
      <c r="G18672" s="332" t="s">
        <v>124</v>
      </c>
      <c r="H18672" s="333"/>
      <c r="I18672" s="333"/>
      <c r="J18672" s="333"/>
      <c r="K18672" s="333"/>
      <c r="L18672" s="334"/>
    </row>
    <row r="18673" spans="1:12" hidden="1" x14ac:dyDescent="0.3">
      <c r="A18673" s="18" t="str">
        <f t="shared" ref="A18673" si="6273">+IF(OR(C18672=""),"NO",1)</f>
        <v>NO</v>
      </c>
      <c r="B18673" s="18"/>
      <c r="E18673" s="330"/>
      <c r="F18673" s="54" t="str">
        <f>+$F$27</f>
        <v>CONTRATANTE</v>
      </c>
      <c r="G18673" s="335" t="s">
        <v>124</v>
      </c>
      <c r="H18673" s="310"/>
      <c r="I18673" s="310"/>
      <c r="J18673" s="310"/>
      <c r="K18673" s="310"/>
      <c r="L18673" s="336"/>
    </row>
    <row r="18674" spans="1:12" hidden="1" x14ac:dyDescent="0.3">
      <c r="A18674" s="18" t="str">
        <f t="shared" ref="A18674" si="6274">+IF(OR(C18672=""),"NO",1)</f>
        <v>NO</v>
      </c>
      <c r="B18674" s="18"/>
      <c r="E18674" s="330"/>
      <c r="F18674" s="54" t="str">
        <f>+$F$28</f>
        <v>APORTANTE</v>
      </c>
      <c r="G18674" s="337" t="s">
        <v>124</v>
      </c>
      <c r="H18674" s="338"/>
      <c r="I18674" s="338"/>
      <c r="J18674" s="338"/>
      <c r="K18674" s="338"/>
      <c r="L18674" s="339"/>
    </row>
    <row r="18675" spans="1:12" hidden="1" x14ac:dyDescent="0.3">
      <c r="A18675" s="18" t="str">
        <f t="shared" ref="A18675" si="6275">+IF(OR(C18672=""),"NO",1)</f>
        <v>NO</v>
      </c>
      <c r="B18675" s="18"/>
      <c r="E18675" s="330"/>
      <c r="F18675" s="54" t="str">
        <f>+$F$29</f>
        <v>VALOR /SMMLV)</v>
      </c>
      <c r="G18675" s="55" t="s">
        <v>124</v>
      </c>
      <c r="H18675" s="56" t="str">
        <f>+$H$29</f>
        <v>% PART..</v>
      </c>
      <c r="I18675" s="57" t="s">
        <v>124</v>
      </c>
      <c r="J18675" s="58" t="str">
        <f>+$J$29</f>
        <v>VALOR ACREDITADO</v>
      </c>
      <c r="K18675" s="59"/>
      <c r="L18675" s="47" t="s">
        <v>124</v>
      </c>
    </row>
    <row r="18676" spans="1:12" hidden="1" x14ac:dyDescent="0.3">
      <c r="A18676" s="18" t="str">
        <f t="shared" ref="A18676" si="6276">+IF(OR(C18672=""),"NO",1)</f>
        <v>NO</v>
      </c>
      <c r="B18676" s="18"/>
      <c r="E18676" s="330"/>
      <c r="F18676" s="60" t="str">
        <f>+$F$30</f>
        <v>EXPERIENCIA APORTADA</v>
      </c>
      <c r="G18676" s="340" t="s">
        <v>124</v>
      </c>
      <c r="H18676" s="341"/>
      <c r="I18676" s="341"/>
      <c r="J18676" s="341"/>
      <c r="K18676" s="341"/>
      <c r="L18676" s="342"/>
    </row>
    <row r="18677" spans="1:12" hidden="1" x14ac:dyDescent="0.3">
      <c r="A18677" s="18" t="str">
        <f t="shared" ref="A18677" si="6277">+IF(OR(C18672=""),"NO",1)</f>
        <v>NO</v>
      </c>
      <c r="B18677" s="18"/>
      <c r="E18677" s="331"/>
      <c r="F18677" s="62" t="str">
        <f>+$F$31</f>
        <v>OBSERVACIÓN</v>
      </c>
      <c r="G18677" s="343" t="s">
        <v>124</v>
      </c>
      <c r="H18677" s="344"/>
      <c r="I18677" s="344"/>
      <c r="J18677" s="344"/>
      <c r="K18677" s="344"/>
      <c r="L18677" s="345"/>
    </row>
    <row r="18678" spans="1:12" ht="8.5" hidden="1" customHeight="1" x14ac:dyDescent="0.3">
      <c r="A18678" s="18" t="str">
        <f t="shared" ref="A18678" si="6278">+IF(OR(C18672=""),"NO",1)</f>
        <v>NO</v>
      </c>
      <c r="B18678" s="18"/>
      <c r="E18678" s="49"/>
      <c r="F18678" s="50"/>
      <c r="G18678" s="51"/>
      <c r="H18678" s="51"/>
      <c r="I18678" s="51"/>
      <c r="J18678" s="51"/>
      <c r="K18678" s="51"/>
      <c r="L18678" s="52"/>
    </row>
    <row r="18679" spans="1:12" hidden="1" x14ac:dyDescent="0.3">
      <c r="A18679" s="18" t="str">
        <f t="shared" ref="A18679" si="6279">+IF(OR(C18679=""),"NO",1)</f>
        <v>NO</v>
      </c>
      <c r="B18679" s="18"/>
      <c r="C18679" s="1" t="s">
        <v>124</v>
      </c>
      <c r="E18679" s="329">
        <v>5</v>
      </c>
      <c r="F18679" s="53" t="str">
        <f>+$F$26</f>
        <v>OBJETO</v>
      </c>
      <c r="G18679" s="332" t="s">
        <v>124</v>
      </c>
      <c r="H18679" s="333"/>
      <c r="I18679" s="333"/>
      <c r="J18679" s="333"/>
      <c r="K18679" s="333"/>
      <c r="L18679" s="334"/>
    </row>
    <row r="18680" spans="1:12" hidden="1" x14ac:dyDescent="0.3">
      <c r="A18680" s="18" t="str">
        <f t="shared" ref="A18680" si="6280">+IF(OR(C18679=""),"NO",1)</f>
        <v>NO</v>
      </c>
      <c r="B18680" s="18"/>
      <c r="E18680" s="330"/>
      <c r="F18680" s="54" t="str">
        <f>+$F$27</f>
        <v>CONTRATANTE</v>
      </c>
      <c r="G18680" s="335" t="s">
        <v>124</v>
      </c>
      <c r="H18680" s="310"/>
      <c r="I18680" s="310"/>
      <c r="J18680" s="310"/>
      <c r="K18680" s="310"/>
      <c r="L18680" s="336"/>
    </row>
    <row r="18681" spans="1:12" hidden="1" x14ac:dyDescent="0.3">
      <c r="A18681" s="18" t="str">
        <f t="shared" ref="A18681" si="6281">+IF(OR(C18679=""),"NO",1)</f>
        <v>NO</v>
      </c>
      <c r="B18681" s="18"/>
      <c r="E18681" s="330"/>
      <c r="F18681" s="54" t="str">
        <f>+$F$28</f>
        <v>APORTANTE</v>
      </c>
      <c r="G18681" s="337" t="s">
        <v>124</v>
      </c>
      <c r="H18681" s="338"/>
      <c r="I18681" s="338"/>
      <c r="J18681" s="338"/>
      <c r="K18681" s="338"/>
      <c r="L18681" s="339"/>
    </row>
    <row r="18682" spans="1:12" hidden="1" x14ac:dyDescent="0.3">
      <c r="A18682" s="18" t="str">
        <f t="shared" ref="A18682" si="6282">+IF(OR(C18679=""),"NO",1)</f>
        <v>NO</v>
      </c>
      <c r="B18682" s="18"/>
      <c r="E18682" s="330"/>
      <c r="F18682" s="54" t="str">
        <f>+$F$29</f>
        <v>VALOR /SMMLV)</v>
      </c>
      <c r="G18682" s="55" t="s">
        <v>124</v>
      </c>
      <c r="H18682" s="56" t="str">
        <f>+$H$29</f>
        <v>% PART..</v>
      </c>
      <c r="I18682" s="57" t="s">
        <v>124</v>
      </c>
      <c r="J18682" s="58" t="str">
        <f>+$J$29</f>
        <v>VALOR ACREDITADO</v>
      </c>
      <c r="K18682" s="59"/>
      <c r="L18682" s="47" t="s">
        <v>124</v>
      </c>
    </row>
    <row r="18683" spans="1:12" hidden="1" x14ac:dyDescent="0.3">
      <c r="A18683" s="18" t="str">
        <f t="shared" ref="A18683" si="6283">+IF(OR(C18679=""),"NO",1)</f>
        <v>NO</v>
      </c>
      <c r="B18683" s="18"/>
      <c r="E18683" s="330"/>
      <c r="F18683" s="60" t="str">
        <f>+$F$30</f>
        <v>EXPERIENCIA APORTADA</v>
      </c>
      <c r="G18683" s="340" t="s">
        <v>124</v>
      </c>
      <c r="H18683" s="341"/>
      <c r="I18683" s="341"/>
      <c r="J18683" s="341"/>
      <c r="K18683" s="341"/>
      <c r="L18683" s="342"/>
    </row>
    <row r="18684" spans="1:12" hidden="1" x14ac:dyDescent="0.3">
      <c r="A18684" s="18" t="str">
        <f t="shared" ref="A18684" si="6284">+IF(OR(C18679=""),"NO",1)</f>
        <v>NO</v>
      </c>
      <c r="B18684" s="18"/>
      <c r="E18684" s="331"/>
      <c r="F18684" s="62" t="str">
        <f>+$F$31</f>
        <v>OBSERVACIÓN</v>
      </c>
      <c r="G18684" s="343" t="s">
        <v>124</v>
      </c>
      <c r="H18684" s="344"/>
      <c r="I18684" s="344"/>
      <c r="J18684" s="344"/>
      <c r="K18684" s="344"/>
      <c r="L18684" s="345"/>
    </row>
    <row r="18685" spans="1:12" ht="8.5" hidden="1" customHeight="1" x14ac:dyDescent="0.3">
      <c r="A18685" s="18" t="str">
        <f t="shared" ref="A18685" si="6285">+IF(OR(C18679=""),"NO",1)</f>
        <v>NO</v>
      </c>
      <c r="B18685" s="18"/>
      <c r="E18685" s="49"/>
      <c r="F18685" s="50"/>
      <c r="G18685" s="51"/>
      <c r="H18685" s="51"/>
      <c r="I18685" s="51"/>
      <c r="J18685" s="51"/>
      <c r="K18685" s="51"/>
      <c r="L18685" s="52"/>
    </row>
    <row r="18686" spans="1:12" hidden="1" x14ac:dyDescent="0.3">
      <c r="A18686" s="18" t="str">
        <f t="shared" ref="A18686" si="6286">+IF(OR(C18686=""),"NO",1)</f>
        <v>NO</v>
      </c>
      <c r="B18686" s="18"/>
      <c r="C18686" s="1" t="s">
        <v>124</v>
      </c>
      <c r="E18686" s="329">
        <v>6</v>
      </c>
      <c r="F18686" s="53" t="str">
        <f>+$F$26</f>
        <v>OBJETO</v>
      </c>
      <c r="G18686" s="332" t="s">
        <v>124</v>
      </c>
      <c r="H18686" s="333"/>
      <c r="I18686" s="333"/>
      <c r="J18686" s="333"/>
      <c r="K18686" s="333"/>
      <c r="L18686" s="334"/>
    </row>
    <row r="18687" spans="1:12" hidden="1" x14ac:dyDescent="0.3">
      <c r="A18687" s="18" t="str">
        <f t="shared" ref="A18687" si="6287">+IF(OR(C18686=""),"NO",1)</f>
        <v>NO</v>
      </c>
      <c r="B18687" s="18"/>
      <c r="E18687" s="330"/>
      <c r="F18687" s="54" t="str">
        <f>+$F$27</f>
        <v>CONTRATANTE</v>
      </c>
      <c r="G18687" s="335" t="s">
        <v>124</v>
      </c>
      <c r="H18687" s="310"/>
      <c r="I18687" s="310"/>
      <c r="J18687" s="310"/>
      <c r="K18687" s="310"/>
      <c r="L18687" s="336"/>
    </row>
    <row r="18688" spans="1:12" hidden="1" x14ac:dyDescent="0.3">
      <c r="A18688" s="18" t="str">
        <f t="shared" ref="A18688" si="6288">+IF(OR(C18686=""),"NO",1)</f>
        <v>NO</v>
      </c>
      <c r="B18688" s="18"/>
      <c r="E18688" s="330"/>
      <c r="F18688" s="54" t="str">
        <f>+$F$28</f>
        <v>APORTANTE</v>
      </c>
      <c r="G18688" s="337" t="s">
        <v>124</v>
      </c>
      <c r="H18688" s="338"/>
      <c r="I18688" s="338"/>
      <c r="J18688" s="338"/>
      <c r="K18688" s="338"/>
      <c r="L18688" s="339"/>
    </row>
    <row r="18689" spans="1:12" hidden="1" x14ac:dyDescent="0.3">
      <c r="A18689" s="18" t="str">
        <f t="shared" ref="A18689" si="6289">+IF(OR(C18686=""),"NO",1)</f>
        <v>NO</v>
      </c>
      <c r="B18689" s="18"/>
      <c r="E18689" s="330"/>
      <c r="F18689" s="54" t="str">
        <f>+$F$29</f>
        <v>VALOR /SMMLV)</v>
      </c>
      <c r="G18689" s="55" t="s">
        <v>124</v>
      </c>
      <c r="H18689" s="56" t="str">
        <f>+$H$29</f>
        <v>% PART..</v>
      </c>
      <c r="I18689" s="57" t="s">
        <v>124</v>
      </c>
      <c r="J18689" s="58" t="str">
        <f>+$J$29</f>
        <v>VALOR ACREDITADO</v>
      </c>
      <c r="K18689" s="59"/>
      <c r="L18689" s="47" t="s">
        <v>124</v>
      </c>
    </row>
    <row r="18690" spans="1:12" hidden="1" x14ac:dyDescent="0.3">
      <c r="A18690" s="18" t="str">
        <f t="shared" ref="A18690" si="6290">+IF(OR(C18686=""),"NO",1)</f>
        <v>NO</v>
      </c>
      <c r="B18690" s="18"/>
      <c r="E18690" s="330"/>
      <c r="F18690" s="60" t="str">
        <f>+$F$30</f>
        <v>EXPERIENCIA APORTADA</v>
      </c>
      <c r="G18690" s="340" t="s">
        <v>124</v>
      </c>
      <c r="H18690" s="341"/>
      <c r="I18690" s="341"/>
      <c r="J18690" s="341"/>
      <c r="K18690" s="341"/>
      <c r="L18690" s="342"/>
    </row>
    <row r="18691" spans="1:12" hidden="1" x14ac:dyDescent="0.3">
      <c r="A18691" s="18" t="str">
        <f t="shared" ref="A18691" si="6291">+IF(OR(C18686=""),"NO",1)</f>
        <v>NO</v>
      </c>
      <c r="B18691" s="18"/>
      <c r="E18691" s="331"/>
      <c r="F18691" s="62" t="str">
        <f>+$F$31</f>
        <v>OBSERVACIÓN</v>
      </c>
      <c r="G18691" s="343" t="s">
        <v>124</v>
      </c>
      <c r="H18691" s="344"/>
      <c r="I18691" s="344"/>
      <c r="J18691" s="344"/>
      <c r="K18691" s="344"/>
      <c r="L18691" s="345"/>
    </row>
    <row r="18692" spans="1:12" ht="8.5" hidden="1" customHeight="1" x14ac:dyDescent="0.3">
      <c r="A18692" s="18" t="str">
        <f t="shared" ref="A18692" si="6292">+IF(OR(C18686=""),"NO",1)</f>
        <v>NO</v>
      </c>
      <c r="B18692" s="18"/>
      <c r="E18692" s="49"/>
      <c r="F18692" s="50"/>
      <c r="G18692" s="51"/>
      <c r="H18692" s="51"/>
      <c r="I18692" s="51"/>
      <c r="J18692" s="51"/>
      <c r="K18692" s="51"/>
      <c r="L18692" s="52"/>
    </row>
    <row r="18693" spans="1:12" hidden="1" x14ac:dyDescent="0.3">
      <c r="A18693" s="18" t="str">
        <f t="shared" ref="A18693" si="6293">+IF(OR(C18693=""),"NO",1)</f>
        <v>NO</v>
      </c>
      <c r="B18693" s="18"/>
      <c r="C18693" s="1" t="s">
        <v>124</v>
      </c>
      <c r="E18693" s="329">
        <v>7</v>
      </c>
      <c r="F18693" s="53" t="str">
        <f>+$F$26</f>
        <v>OBJETO</v>
      </c>
      <c r="G18693" s="332" t="s">
        <v>124</v>
      </c>
      <c r="H18693" s="333"/>
      <c r="I18693" s="333"/>
      <c r="J18693" s="333"/>
      <c r="K18693" s="333"/>
      <c r="L18693" s="334"/>
    </row>
    <row r="18694" spans="1:12" hidden="1" x14ac:dyDescent="0.3">
      <c r="A18694" s="18" t="str">
        <f t="shared" ref="A18694" si="6294">+IF(OR(C18693=""),"NO",1)</f>
        <v>NO</v>
      </c>
      <c r="B18694" s="18"/>
      <c r="E18694" s="330"/>
      <c r="F18694" s="54" t="str">
        <f>+$F$27</f>
        <v>CONTRATANTE</v>
      </c>
      <c r="G18694" s="335" t="s">
        <v>124</v>
      </c>
      <c r="H18694" s="310"/>
      <c r="I18694" s="310"/>
      <c r="J18694" s="310"/>
      <c r="K18694" s="310"/>
      <c r="L18694" s="336"/>
    </row>
    <row r="18695" spans="1:12" hidden="1" x14ac:dyDescent="0.3">
      <c r="A18695" s="18" t="str">
        <f t="shared" ref="A18695" si="6295">+IF(OR(C18693=""),"NO",1)</f>
        <v>NO</v>
      </c>
      <c r="B18695" s="18"/>
      <c r="E18695" s="330"/>
      <c r="F18695" s="54" t="str">
        <f>+$F$28</f>
        <v>APORTANTE</v>
      </c>
      <c r="G18695" s="337" t="s">
        <v>124</v>
      </c>
      <c r="H18695" s="338"/>
      <c r="I18695" s="338"/>
      <c r="J18695" s="338"/>
      <c r="K18695" s="338"/>
      <c r="L18695" s="339"/>
    </row>
    <row r="18696" spans="1:12" hidden="1" x14ac:dyDescent="0.3">
      <c r="A18696" s="18" t="str">
        <f t="shared" ref="A18696" si="6296">+IF(OR(C18693=""),"NO",1)</f>
        <v>NO</v>
      </c>
      <c r="B18696" s="18"/>
      <c r="E18696" s="330"/>
      <c r="F18696" s="54" t="str">
        <f>+$F$29</f>
        <v>VALOR /SMMLV)</v>
      </c>
      <c r="G18696" s="55" t="s">
        <v>124</v>
      </c>
      <c r="H18696" s="56" t="str">
        <f>+$H$29</f>
        <v>% PART..</v>
      </c>
      <c r="I18696" s="57" t="s">
        <v>124</v>
      </c>
      <c r="J18696" s="58" t="str">
        <f>+$J$29</f>
        <v>VALOR ACREDITADO</v>
      </c>
      <c r="K18696" s="59"/>
      <c r="L18696" s="47" t="s">
        <v>124</v>
      </c>
    </row>
    <row r="18697" spans="1:12" hidden="1" x14ac:dyDescent="0.3">
      <c r="A18697" s="18" t="str">
        <f t="shared" ref="A18697" si="6297">+IF(OR(C18693=""),"NO",1)</f>
        <v>NO</v>
      </c>
      <c r="B18697" s="18"/>
      <c r="E18697" s="330"/>
      <c r="F18697" s="60" t="str">
        <f>+$F$30</f>
        <v>EXPERIENCIA APORTADA</v>
      </c>
      <c r="G18697" s="340" t="s">
        <v>124</v>
      </c>
      <c r="H18697" s="341"/>
      <c r="I18697" s="341"/>
      <c r="J18697" s="341"/>
      <c r="K18697" s="341"/>
      <c r="L18697" s="342"/>
    </row>
    <row r="18698" spans="1:12" hidden="1" x14ac:dyDescent="0.3">
      <c r="A18698" s="18" t="str">
        <f t="shared" ref="A18698" si="6298">+IF(OR(C18693=""),"NO",1)</f>
        <v>NO</v>
      </c>
      <c r="B18698" s="18"/>
      <c r="E18698" s="331"/>
      <c r="F18698" s="62" t="str">
        <f>+$F$31</f>
        <v>OBSERVACIÓN</v>
      </c>
      <c r="G18698" s="343" t="s">
        <v>124</v>
      </c>
      <c r="H18698" s="344"/>
      <c r="I18698" s="344"/>
      <c r="J18698" s="344"/>
      <c r="K18698" s="344"/>
      <c r="L18698" s="345"/>
    </row>
    <row r="18699" spans="1:12" hidden="1" x14ac:dyDescent="0.3">
      <c r="A18699" s="18" t="str">
        <f t="shared" ref="A18699" si="6299">+IF(OR(C18693=""),"NO",1)</f>
        <v>NO</v>
      </c>
      <c r="B18699" s="18"/>
      <c r="E18699" s="49"/>
      <c r="F18699" s="50"/>
      <c r="G18699" s="51"/>
      <c r="H18699" s="51"/>
      <c r="I18699" s="51"/>
      <c r="J18699" s="51"/>
      <c r="K18699" s="51"/>
      <c r="L18699" s="52"/>
    </row>
    <row r="18700" spans="1:12" hidden="1" x14ac:dyDescent="0.3">
      <c r="A18700" s="1" t="str">
        <f>+A18635</f>
        <v>NO</v>
      </c>
      <c r="C18700" s="1" t="str">
        <f>"N"&amp;C18635</f>
        <v>N</v>
      </c>
      <c r="E18700" s="63"/>
      <c r="F18700" s="64" t="str">
        <f>+$F$75</f>
        <v>TOTAL DE CONTRATOS PRESENTADOS VÁLIDOS QUE CUMPLEN EXPERIENCIA ACREDITADA:</v>
      </c>
      <c r="G18700" s="65"/>
      <c r="H18700" s="65"/>
      <c r="I18700" s="65"/>
      <c r="J18700" s="66"/>
      <c r="K18700" s="65"/>
      <c r="L18700" s="67" t="s">
        <v>124</v>
      </c>
    </row>
    <row r="18701" spans="1:12" ht="6.65" hidden="1" customHeight="1" x14ac:dyDescent="0.3">
      <c r="A18701" s="1" t="str">
        <f>+A18635</f>
        <v>NO</v>
      </c>
      <c r="E18701" s="51"/>
      <c r="F18701" s="50"/>
      <c r="G18701" s="51"/>
      <c r="H18701" s="51"/>
      <c r="I18701" s="51"/>
      <c r="J18701" s="51"/>
      <c r="K18701" s="51"/>
      <c r="L18701" s="51"/>
    </row>
    <row r="18702" spans="1:12" hidden="1" x14ac:dyDescent="0.3">
      <c r="A18702" s="1" t="str">
        <f>+A18635</f>
        <v>NO</v>
      </c>
      <c r="E18702" s="63"/>
      <c r="F18702" s="63" t="str">
        <f>+$F$77</f>
        <v>ACREDITA SUMINISTRO E INSTALACIÓN DE MOBILIARIO POR LO MENOS EN UN (1) CONTRATO VÁLIDO</v>
      </c>
      <c r="G18702" s="65"/>
      <c r="H18702" s="65"/>
      <c r="I18702" s="65"/>
      <c r="J18702" s="66"/>
      <c r="K18702" s="65"/>
      <c r="L18702" s="68" t="s">
        <v>157</v>
      </c>
    </row>
    <row r="18703" spans="1:12" ht="5.15" hidden="1" customHeight="1" x14ac:dyDescent="0.3">
      <c r="A18703" s="1" t="str">
        <f>+A18635</f>
        <v>NO</v>
      </c>
      <c r="E18703" s="51"/>
      <c r="F18703" s="50"/>
      <c r="G18703" s="51"/>
      <c r="H18703" s="51"/>
      <c r="I18703" s="51"/>
      <c r="J18703" s="51"/>
      <c r="K18703" s="51"/>
      <c r="L18703" s="51"/>
    </row>
    <row r="18704" spans="1:12" ht="12.75" hidden="1" customHeight="1" x14ac:dyDescent="0.3">
      <c r="A18704" s="1" t="str">
        <f>+A18635</f>
        <v>NO</v>
      </c>
      <c r="E18704" s="69" t="str">
        <f>+$E$79</f>
        <v>EXPERIENCIA ESPECÍFICA NUMERAL 10.1.1 A</v>
      </c>
      <c r="F18704" s="70"/>
      <c r="G18704" s="70"/>
      <c r="H18704" s="70"/>
      <c r="I18704" s="70"/>
      <c r="J18704" s="70"/>
      <c r="K18704" s="70"/>
      <c r="L18704" s="71"/>
    </row>
    <row r="18705" spans="1:12" ht="26.5" hidden="1" customHeight="1" x14ac:dyDescent="0.3">
      <c r="A18705" s="1" t="str">
        <f>+A18635</f>
        <v>NO</v>
      </c>
      <c r="E18705" s="72"/>
      <c r="F18705" s="325" t="str">
        <f>+$F$80</f>
        <v>Por lo menos uno (1) de los contratos válidos aportados como experiencia general debe corresponder mínimo al 60% del presupuesto oficial del presente proceso de selección.  (SMMLV)</v>
      </c>
      <c r="G18705" s="326"/>
      <c r="H18705" s="326"/>
      <c r="I18705" s="326"/>
      <c r="J18705" s="326"/>
      <c r="K18705" s="73" t="s">
        <v>124</v>
      </c>
      <c r="L18705" s="74" t="s">
        <v>124</v>
      </c>
    </row>
    <row r="18706" spans="1:12" ht="23.5" hidden="1" customHeight="1" x14ac:dyDescent="0.3">
      <c r="A18706" s="1" t="str">
        <f>+A18635</f>
        <v>NO</v>
      </c>
      <c r="E18706" s="63"/>
      <c r="F18706" s="325" t="str">
        <f>+$F$81</f>
        <v xml:space="preserve">Deberá acreditarse en al menos uno (1) de los contratos válidos aportados como experiencia general una </v>
      </c>
      <c r="G18706" s="326"/>
      <c r="H18706" s="326"/>
      <c r="I18706" s="326"/>
      <c r="J18706" s="326"/>
      <c r="K18706" s="73" t="s">
        <v>124</v>
      </c>
      <c r="L18706" s="74" t="s">
        <v>124</v>
      </c>
    </row>
    <row r="18707" spans="1:12" ht="23.5" hidden="1" customHeight="1" x14ac:dyDescent="0.3">
      <c r="A18707" s="18" t="s">
        <v>30</v>
      </c>
      <c r="E18707" s="63"/>
      <c r="F18707" s="325" t="str">
        <f>+$F$82</f>
        <v xml:space="preserve">Deberá acreditarse en al menos uno (1) de los contratos válidos aportados interventoría a intervención de </v>
      </c>
      <c r="G18707" s="326"/>
      <c r="H18707" s="326"/>
      <c r="I18707" s="326"/>
      <c r="J18707" s="326"/>
      <c r="K18707" s="73">
        <f>+$K$82</f>
        <v>0</v>
      </c>
      <c r="L18707" s="74" t="s">
        <v>124</v>
      </c>
    </row>
    <row r="18708" spans="1:12" ht="36" hidden="1" customHeight="1" x14ac:dyDescent="0.3">
      <c r="A18708" s="18" t="s">
        <v>30</v>
      </c>
      <c r="E18708" s="63"/>
      <c r="F18708" s="325" t="str">
        <f>+$F$83</f>
        <v xml:space="preserve">Deberá acreditarse en al menos uno (1) de los contratos válidos aportados interventoría a intervención de </v>
      </c>
      <c r="G18708" s="326"/>
      <c r="H18708" s="326"/>
      <c r="I18708" s="326"/>
      <c r="J18708" s="326"/>
      <c r="K18708" s="75">
        <f>+$K$83</f>
        <v>0</v>
      </c>
      <c r="L18708" s="76" t="s">
        <v>124</v>
      </c>
    </row>
    <row r="18709" spans="1:12" hidden="1" x14ac:dyDescent="0.3">
      <c r="A18709" s="1" t="str">
        <f>+A18635</f>
        <v>NO</v>
      </c>
      <c r="E18709" s="51"/>
      <c r="F18709" s="50"/>
      <c r="G18709" s="51"/>
      <c r="H18709" s="51"/>
      <c r="I18709" s="51"/>
      <c r="J18709" s="51"/>
      <c r="K18709" s="51"/>
      <c r="L18709" s="51"/>
    </row>
    <row r="18710" spans="1:12" ht="12.75" hidden="1" customHeight="1" x14ac:dyDescent="0.3">
      <c r="A18710" s="1" t="str">
        <f>+A18635</f>
        <v>NO</v>
      </c>
      <c r="E18710" s="40" t="str">
        <f>+$E$85</f>
        <v>VALOR MÍNIMO A CERIFICAR % P.O EN SMMMLV. NUMERAL 3.9.1</v>
      </c>
      <c r="F18710" s="41"/>
      <c r="G18710" s="41"/>
      <c r="H18710" s="41"/>
      <c r="I18710" s="41"/>
      <c r="J18710" s="41"/>
      <c r="K18710" s="41"/>
      <c r="L18710" s="42"/>
    </row>
    <row r="18711" spans="1:12" hidden="1" x14ac:dyDescent="0.3">
      <c r="A18711" s="1" t="str">
        <f>+A18635</f>
        <v>NO</v>
      </c>
      <c r="C18711" s="1" t="str">
        <f>"M"&amp;C18635</f>
        <v>M</v>
      </c>
      <c r="E18711" s="77" t="str">
        <f>+$E$86</f>
        <v>100% P.O.</v>
      </c>
      <c r="F18711" s="78"/>
      <c r="G18711" s="61">
        <v>242.41716883554506</v>
      </c>
      <c r="H18711" s="124" t="str">
        <f>+$H$86</f>
        <v>TOTAL EJECUTADO DE CONTRATOS ACREDITADOS</v>
      </c>
      <c r="I18711" s="124"/>
      <c r="J18711" s="124"/>
      <c r="K18711" s="55" t="s">
        <v>124</v>
      </c>
      <c r="L18711" s="47" t="s">
        <v>124</v>
      </c>
    </row>
    <row r="18712" spans="1:12" hidden="1" x14ac:dyDescent="0.3">
      <c r="A18712" s="1" t="str">
        <f>+A18635</f>
        <v>NO</v>
      </c>
      <c r="E18712" s="39"/>
      <c r="F18712" s="39"/>
      <c r="G18712" s="39"/>
      <c r="H18712" s="39"/>
      <c r="I18712" s="39"/>
      <c r="J18712" s="39"/>
      <c r="K18712" s="39"/>
      <c r="L18712" s="39"/>
    </row>
    <row r="18713" spans="1:12" ht="12.75" hidden="1" customHeight="1" x14ac:dyDescent="0.3">
      <c r="A18713" s="18" t="s">
        <v>30</v>
      </c>
      <c r="B18713" s="18"/>
      <c r="E18713" s="40" t="str">
        <f>+$E$88</f>
        <v>CONSIDERACIONES PARA LA VALIDEZ DE LA EXPERIENCIA REQUERIDA: EXPERIENCIA PROPONENTES PLURALES NUMERAL 10.1.2 D</v>
      </c>
      <c r="F18713" s="41"/>
      <c r="G18713" s="41"/>
      <c r="H18713" s="41"/>
      <c r="I18713" s="41"/>
      <c r="J18713" s="41"/>
      <c r="K18713" s="41"/>
      <c r="L18713" s="42"/>
    </row>
    <row r="18714" spans="1:12" ht="28" hidden="1" customHeight="1" x14ac:dyDescent="0.3">
      <c r="A18714" s="18" t="s">
        <v>30</v>
      </c>
      <c r="B18714" s="18"/>
      <c r="C18714" s="1" t="str">
        <f>"O"&amp;C18635</f>
        <v>O</v>
      </c>
      <c r="E18714" s="80" t="str">
        <f>+$E$89</f>
        <v>i)</v>
      </c>
      <c r="F18714" s="327" t="str">
        <f>+$F$89</f>
        <v>Uno de los integrantes debe aportar como mínimo el cincuenta por ciento (50 %) de la experiencia solicitada</v>
      </c>
      <c r="G18714" s="328"/>
      <c r="H18714" s="328"/>
      <c r="I18714" s="328"/>
      <c r="J18714" s="328"/>
      <c r="K18714" s="73" t="s">
        <v>124</v>
      </c>
      <c r="L18714" s="47" t="s">
        <v>124</v>
      </c>
    </row>
    <row r="18715" spans="1:12" ht="28" hidden="1" customHeight="1" x14ac:dyDescent="0.3">
      <c r="A18715" s="18" t="s">
        <v>30</v>
      </c>
      <c r="B18715" s="18"/>
      <c r="C18715" s="1" t="str">
        <f>"O"&amp;C18635</f>
        <v>O</v>
      </c>
      <c r="E18715" s="80" t="str">
        <f>+$E$90</f>
        <v>ii)</v>
      </c>
      <c r="F18715" s="327" t="str">
        <f>+$F$90</f>
        <v>Todos los demás ntegrantes deben acreditar al menos el cinco por ciento (5 %) de la experiencia solicitada, solo uno (1) de los integrantes podrá no acreditar experiencia pero su porcentaje de participación  no podrá superar el diez por ciento (10 %)</v>
      </c>
      <c r="G18715" s="328"/>
      <c r="H18715" s="328"/>
      <c r="I18715" s="328"/>
      <c r="J18715" s="328"/>
      <c r="K18715" s="73" t="s">
        <v>124</v>
      </c>
      <c r="L18715" s="47" t="s">
        <v>124</v>
      </c>
    </row>
    <row r="18716" spans="1:12" hidden="1" x14ac:dyDescent="0.3">
      <c r="A18716" s="18" t="s">
        <v>30</v>
      </c>
      <c r="B18716" s="18"/>
      <c r="E18716" s="39"/>
      <c r="F18716" s="39"/>
      <c r="G18716" s="39"/>
      <c r="H18716" s="39"/>
      <c r="I18716" s="39"/>
      <c r="J18716" s="39"/>
      <c r="K18716" s="39"/>
      <c r="L18716" s="39"/>
    </row>
    <row r="18717" spans="1:12" ht="13" hidden="1" customHeight="1" x14ac:dyDescent="0.3">
      <c r="A18717" s="18" t="str">
        <f>+A18635</f>
        <v>NO</v>
      </c>
      <c r="B18717" s="18"/>
      <c r="E18717" s="69" t="str">
        <f>+$E$92</f>
        <v>VERIFICACIÓN Y ASIGNACIÓN DE PUNTAJE POR LA EXPERIENCIA DEL PROPONENTE</v>
      </c>
      <c r="F18717" s="70"/>
      <c r="G18717" s="70"/>
      <c r="H18717" s="70"/>
      <c r="I18717" s="70"/>
      <c r="J18717" s="70"/>
      <c r="K18717" s="70"/>
      <c r="L18717" s="71"/>
    </row>
    <row r="18718" spans="1:12" hidden="1" x14ac:dyDescent="0.3">
      <c r="A18718" s="18" t="str">
        <f>+A18635</f>
        <v>NO</v>
      </c>
      <c r="B18718" s="18"/>
      <c r="E18718" s="81"/>
      <c r="F18718" s="323" t="str">
        <f>+$F$93</f>
        <v>No. CONTRATOS QUE ACREDITAN LA EXPERIENCIA (NO OBJETO DE SUBSANACIÓN)</v>
      </c>
      <c r="G18718" s="324"/>
      <c r="H18718" s="324"/>
      <c r="I18718" s="324"/>
      <c r="J18718" s="324"/>
      <c r="K18718" s="82"/>
      <c r="L18718" s="83" t="s">
        <v>124</v>
      </c>
    </row>
    <row r="18719" spans="1:12" ht="13" hidden="1" customHeight="1" x14ac:dyDescent="0.3">
      <c r="A18719" s="18" t="str">
        <f>+A18635</f>
        <v>NO</v>
      </c>
      <c r="B18719" s="18"/>
      <c r="E18719" s="84"/>
      <c r="F18719" s="323" t="str">
        <f>+$F$94</f>
        <v>TOTAL EJECUTADO DE CONTRATOS ACREDITADOS PROPUESTA INICIAL</v>
      </c>
      <c r="G18719" s="324"/>
      <c r="H18719" s="324"/>
      <c r="I18719" s="324"/>
      <c r="J18719" s="324"/>
      <c r="K18719" s="85"/>
      <c r="L18719" s="86" t="s">
        <v>124</v>
      </c>
    </row>
    <row r="18720" spans="1:12" ht="13" hidden="1" customHeight="1" x14ac:dyDescent="0.3">
      <c r="A18720" s="18" t="str">
        <f>+A18635</f>
        <v>NO</v>
      </c>
      <c r="B18720" s="18"/>
      <c r="E18720" s="87"/>
      <c r="F18720" s="323" t="str">
        <f>+$F$95</f>
        <v>PROMEDIO VALOR ACREDITADO EN SMMLV</v>
      </c>
      <c r="G18720" s="324"/>
      <c r="H18720" s="324"/>
      <c r="I18720" s="324"/>
      <c r="J18720" s="324"/>
      <c r="K18720" s="66"/>
      <c r="L18720" s="88" t="s">
        <v>124</v>
      </c>
    </row>
    <row r="18721" spans="1:12" hidden="1" x14ac:dyDescent="0.3">
      <c r="A18721" s="18" t="str">
        <f>+A18635</f>
        <v>NO</v>
      </c>
      <c r="B18721" s="18"/>
      <c r="E18721" s="89"/>
      <c r="F18721" s="89"/>
      <c r="G18721" s="89"/>
      <c r="H18721" s="89"/>
      <c r="I18721" s="89"/>
      <c r="J18721" s="89"/>
      <c r="K18721" s="89"/>
      <c r="L18721" s="89"/>
    </row>
    <row r="18722" spans="1:12" ht="13" hidden="1" customHeight="1" x14ac:dyDescent="0.3">
      <c r="A18722" s="18" t="str">
        <f>+A18635</f>
        <v>NO</v>
      </c>
      <c r="B18722" s="18"/>
      <c r="E18722" s="69" t="str">
        <f>+$E$97</f>
        <v>3.9.2 EXIGENCIAS MÍNIMAS DE EXPERIENCIA Y FORMACIÓN ACADÉMICA DEL EQUIPO DE TRABAJO</v>
      </c>
      <c r="F18722" s="70"/>
      <c r="G18722" s="70"/>
      <c r="H18722" s="70"/>
      <c r="I18722" s="70"/>
      <c r="J18722" s="70"/>
      <c r="K18722" s="70"/>
      <c r="L18722" s="71"/>
    </row>
    <row r="18723" spans="1:12" hidden="1" x14ac:dyDescent="0.3">
      <c r="A18723" s="18" t="str">
        <f>+A18635</f>
        <v>NO</v>
      </c>
      <c r="B18723" s="18"/>
      <c r="E18723" s="90" t="str">
        <f>+$E$98</f>
        <v>Formulario 8</v>
      </c>
      <c r="F18723" s="315" t="s">
        <v>46</v>
      </c>
      <c r="G18723" s="316"/>
      <c r="H18723" s="317"/>
      <c r="I18723" s="318"/>
      <c r="J18723" s="318"/>
      <c r="K18723" s="318"/>
      <c r="L18723" s="319"/>
    </row>
    <row r="18724" spans="1:12" hidden="1" x14ac:dyDescent="0.3">
      <c r="A18724" s="18" t="str">
        <f>+A18635</f>
        <v>NO</v>
      </c>
      <c r="B18724" s="18"/>
      <c r="E18724" s="91" t="s">
        <v>124</v>
      </c>
      <c r="F18724" s="91" t="str">
        <f>+$F$99</f>
        <v>Director de Interventoría</v>
      </c>
      <c r="G18724" s="91" t="str">
        <f>+$G$99</f>
        <v>Residente de Interventoría</v>
      </c>
      <c r="H18724" s="320"/>
      <c r="I18724" s="321"/>
      <c r="J18724" s="321"/>
      <c r="K18724" s="321"/>
      <c r="L18724" s="322"/>
    </row>
    <row r="18725" spans="1:12" hidden="1" x14ac:dyDescent="0.3">
      <c r="A18725" s="18" t="str">
        <f>+A18635</f>
        <v>NO</v>
      </c>
      <c r="B18725" s="18"/>
      <c r="E18725" s="304" t="str">
        <f>+$E$100</f>
        <v>OBSERVACIONES RESPECTO REQUISITO HABILITANTE DEL PERSONAL CLAVE EVALUABLE</v>
      </c>
      <c r="F18725" s="305"/>
      <c r="G18725" s="305"/>
      <c r="H18725" s="305"/>
      <c r="I18725" s="305"/>
      <c r="J18725" s="305"/>
      <c r="K18725" s="305"/>
      <c r="L18725" s="305"/>
    </row>
    <row r="18726" spans="1:12" hidden="1" x14ac:dyDescent="0.3">
      <c r="A18726" s="18" t="str">
        <f>+A18635</f>
        <v>NO</v>
      </c>
      <c r="B18726" s="18"/>
      <c r="E18726" s="312" t="s">
        <v>124</v>
      </c>
      <c r="F18726" s="313"/>
      <c r="G18726" s="313"/>
      <c r="H18726" s="313"/>
      <c r="I18726" s="313"/>
      <c r="J18726" s="313"/>
      <c r="K18726" s="313"/>
      <c r="L18726" s="314"/>
    </row>
    <row r="18727" spans="1:12" hidden="1" x14ac:dyDescent="0.3">
      <c r="A18727" s="18" t="str">
        <f>+A18635</f>
        <v>NO</v>
      </c>
      <c r="B18727" s="18"/>
      <c r="E18727" s="89"/>
      <c r="F18727" s="89"/>
      <c r="G18727" s="89"/>
      <c r="H18727" s="89"/>
      <c r="I18727" s="89"/>
      <c r="J18727" s="89"/>
      <c r="K18727" s="89"/>
      <c r="L18727" s="89"/>
    </row>
    <row r="18728" spans="1:12" ht="13" hidden="1" customHeight="1" x14ac:dyDescent="0.3">
      <c r="A18728" s="18" t="str">
        <f>+A18635</f>
        <v>NO</v>
      </c>
      <c r="B18728" s="18"/>
      <c r="E18728" s="69" t="str">
        <f>+$E$103</f>
        <v>4.2 EQUIPO DE TRABAJO (Personal Clave Evaluable)</v>
      </c>
      <c r="F18728" s="70"/>
      <c r="G18728" s="70"/>
      <c r="H18728" s="70"/>
      <c r="I18728" s="70"/>
      <c r="J18728" s="70"/>
      <c r="K18728" s="70"/>
      <c r="L18728" s="71"/>
    </row>
    <row r="18729" spans="1:12" ht="23.25" hidden="1" customHeight="1" x14ac:dyDescent="0.3">
      <c r="A18729" s="18" t="str">
        <f>+A18635</f>
        <v>NO</v>
      </c>
      <c r="B18729" s="18"/>
      <c r="E18729" s="90" t="str">
        <f>+$E$104</f>
        <v>Formulario 9</v>
      </c>
      <c r="F18729" s="315" t="s">
        <v>46</v>
      </c>
      <c r="G18729" s="316"/>
      <c r="H18729" s="317"/>
      <c r="I18729" s="318"/>
      <c r="J18729" s="318"/>
      <c r="K18729" s="318"/>
      <c r="L18729" s="319"/>
    </row>
    <row r="18730" spans="1:12" hidden="1" x14ac:dyDescent="0.3">
      <c r="A18730" s="18" t="str">
        <f>+A18635</f>
        <v>NO</v>
      </c>
      <c r="B18730" s="18"/>
      <c r="E18730" s="91" t="s">
        <v>124</v>
      </c>
      <c r="F18730" s="91" t="str">
        <f>+$F$99</f>
        <v>Director de Interventoría</v>
      </c>
      <c r="G18730" s="91" t="str">
        <f>+$G$99</f>
        <v>Residente de Interventoría</v>
      </c>
      <c r="H18730" s="320"/>
      <c r="I18730" s="321"/>
      <c r="J18730" s="321"/>
      <c r="K18730" s="321"/>
      <c r="L18730" s="322"/>
    </row>
    <row r="18731" spans="1:12" hidden="1" x14ac:dyDescent="0.3">
      <c r="A18731" s="18" t="str">
        <f>+A18635</f>
        <v>NO</v>
      </c>
      <c r="B18731" s="18"/>
      <c r="E18731" s="89"/>
      <c r="F18731" s="89"/>
      <c r="G18731" s="89"/>
      <c r="H18731" s="89"/>
      <c r="I18731" s="89"/>
      <c r="J18731" s="89"/>
      <c r="K18731" s="89"/>
      <c r="L18731" s="89"/>
    </row>
    <row r="18732" spans="1:12" hidden="1" x14ac:dyDescent="0.3">
      <c r="A18732" s="1" t="str">
        <f>+A18635</f>
        <v>NO</v>
      </c>
      <c r="E18732" s="92" t="str">
        <f>+E18607</f>
        <v>CRITERIOS DE EVALUACIÓN Y PUNTAJE</v>
      </c>
      <c r="F18732" s="93"/>
      <c r="G18732" s="93"/>
      <c r="H18732" s="93"/>
      <c r="I18732" s="93"/>
      <c r="J18732" s="93"/>
      <c r="K18732" s="94"/>
      <c r="L18732" s="95" t="str">
        <f>+$L$107</f>
        <v>PUNTAJE OBTENIDO</v>
      </c>
    </row>
    <row r="18733" spans="1:12" hidden="1" x14ac:dyDescent="0.3">
      <c r="A18733" s="1" t="str">
        <f>+A18635</f>
        <v>NO</v>
      </c>
      <c r="E18733" s="96" t="str">
        <f>+$E$108</f>
        <v>VALOR</v>
      </c>
      <c r="F18733" s="97" t="str">
        <f>+$F$108</f>
        <v>EQUIPO DE TRABAJO (PERSONAL CLAVE EVALUABLE)</v>
      </c>
      <c r="G18733" s="24"/>
      <c r="H18733" s="24"/>
      <c r="I18733" s="24"/>
      <c r="J18733" s="24"/>
      <c r="K18733" s="24"/>
      <c r="L18733" s="98"/>
    </row>
    <row r="18734" spans="1:12" ht="12.75" hidden="1" customHeight="1" x14ac:dyDescent="0.3">
      <c r="A18734" s="1" t="str">
        <f>+A18635</f>
        <v>NO</v>
      </c>
      <c r="E18734" s="96">
        <f>+$E$109</f>
        <v>5</v>
      </c>
      <c r="F18734" s="307" t="str">
        <f>+$F$109</f>
        <v xml:space="preserve"> Experiencia Específica adicional</v>
      </c>
      <c r="G18734" s="308"/>
      <c r="H18734" s="308"/>
      <c r="I18734" s="308"/>
      <c r="J18734" s="308"/>
      <c r="K18734" s="309"/>
      <c r="L18734" s="99" t="str">
        <f>IFERROR(IF(VLOOKUP(C18635,'R. PUNTAJES'!$C$14:$R$213,'R. PUNTAJES'!$I$10,0)="","",VLOOKUP(C18635,'R. PUNTAJES'!$C$14:$R$213,'R. PUNTAJES'!$I$10,0)),"")</f>
        <v/>
      </c>
    </row>
    <row r="18735" spans="1:12" ht="12.75" hidden="1" customHeight="1" x14ac:dyDescent="0.3">
      <c r="A18735" s="1" t="str">
        <f>+A18635</f>
        <v>NO</v>
      </c>
      <c r="E18735" s="96">
        <f>+$E$110</f>
        <v>5</v>
      </c>
      <c r="F18735" s="307" t="str">
        <f>+$F$110</f>
        <v>Formación Académica adicional</v>
      </c>
      <c r="G18735" s="308"/>
      <c r="H18735" s="308"/>
      <c r="I18735" s="308"/>
      <c r="J18735" s="308"/>
      <c r="K18735" s="309"/>
      <c r="L18735" s="99" t="str">
        <f>IFERROR(IF(VLOOKUP(C18635,'R. PUNTAJES'!$C$14:$R$213,'R. PUNTAJES'!$J$10,0)="","",VLOOKUP(C18635,'R. PUNTAJES'!$C$14:$R$213,'R. PUNTAJES'!$J$10,0)),"")</f>
        <v/>
      </c>
    </row>
    <row r="18736" spans="1:12" hidden="1" x14ac:dyDescent="0.3">
      <c r="A18736" s="18" t="str">
        <f>+A18635</f>
        <v>NO</v>
      </c>
      <c r="B18736" s="18"/>
      <c r="E18736" s="100"/>
      <c r="F18736" s="101" t="str">
        <f>+$F$111</f>
        <v>FACTOR DE SOSTENIBILIDAD</v>
      </c>
      <c r="G18736" s="102"/>
      <c r="H18736" s="102"/>
      <c r="I18736" s="102"/>
      <c r="J18736" s="102"/>
      <c r="K18736" s="102"/>
      <c r="L18736" s="103"/>
    </row>
    <row r="18737" spans="1:12" hidden="1" x14ac:dyDescent="0.3">
      <c r="A18737" s="18" t="str">
        <f>+A18635</f>
        <v>NO</v>
      </c>
      <c r="B18737" s="18"/>
      <c r="E18737" s="104">
        <v>1</v>
      </c>
      <c r="F18737" s="105" t="str">
        <f>+$F$112</f>
        <v>Compromisos Sostenibilidad</v>
      </c>
      <c r="G18737" s="106"/>
      <c r="H18737" s="106"/>
      <c r="I18737" s="106"/>
      <c r="J18737" s="106"/>
      <c r="K18737" s="106"/>
      <c r="L18737" s="107" t="str">
        <f>IFERROR(IF(VLOOKUP(C18635,'R. PUNTAJES'!$C$14:$R$213,'R. PUNTAJES'!$K$10,0)="","",VLOOKUP(C18635,'R. PUNTAJES'!$C$14:$R$213,'R. PUNTAJES'!$K$10,0)),"")</f>
        <v/>
      </c>
    </row>
    <row r="18738" spans="1:12" hidden="1" x14ac:dyDescent="0.3">
      <c r="A18738" s="1" t="str">
        <f>+A18635</f>
        <v>NO</v>
      </c>
      <c r="E18738" s="108"/>
      <c r="F18738" s="109" t="str">
        <f>+$F$113</f>
        <v>APOYO A LA INDUSTRIA NACIONAL</v>
      </c>
      <c r="G18738" s="110"/>
      <c r="H18738" s="110"/>
      <c r="I18738" s="110"/>
      <c r="J18738" s="110"/>
      <c r="K18738" s="110"/>
      <c r="L18738" s="111"/>
    </row>
    <row r="18739" spans="1:12" ht="12.75" hidden="1" customHeight="1" x14ac:dyDescent="0.3">
      <c r="A18739" s="1" t="str">
        <f>+A18635</f>
        <v>NO</v>
      </c>
      <c r="E18739" s="96">
        <v>20</v>
      </c>
      <c r="F18739" s="307" t="str">
        <f>+$F$114</f>
        <v>Promoción de Servicios Nacionales o con Trato Nacional</v>
      </c>
      <c r="G18739" s="308"/>
      <c r="H18739" s="308"/>
      <c r="I18739" s="308"/>
      <c r="J18739" s="308"/>
      <c r="K18739" s="309"/>
      <c r="L18739" s="99" t="str">
        <f>IFERROR(IF(VLOOKUP(C18635,'R. PUNTAJES'!$C$14:$R$213,'R. PUNTAJES'!$L$10,0)="","",
IF(VLOOKUP(C18635,'R. PUNTAJES'!$C$14:$R$213,'R. PUNTAJES'!$L$10,0)=5,0,
VLOOKUP(C18635,'R. PUNTAJES'!$C$14:$R$213,'R. PUNTAJES'!$L$10,0))),"")</f>
        <v/>
      </c>
    </row>
    <row r="18740" spans="1:12" ht="12.75" hidden="1" customHeight="1" x14ac:dyDescent="0.3">
      <c r="A18740" s="1" t="str">
        <f>+A18635</f>
        <v>NO</v>
      </c>
      <c r="E18740" s="96">
        <v>5</v>
      </c>
      <c r="F18740" s="307" t="str">
        <f>+$F$115</f>
        <v>Incorporación de componente nacional en servicios extranjeros</v>
      </c>
      <c r="G18740" s="308"/>
      <c r="H18740" s="308"/>
      <c r="I18740" s="308"/>
      <c r="J18740" s="308"/>
      <c r="K18740" s="309"/>
      <c r="L18740" s="99" t="str">
        <f>IFERROR(IF(VLOOKUP(C18635,'R. PUNTAJES'!$C$14:$R$213,'R. PUNTAJES'!$L$10,0)="","",
IF(VLOOKUP(C18635,'R. PUNTAJES'!$C$14:$R$213,'R. PUNTAJES'!$L$10,0)=20,0,
VLOOKUP(C18635,'R. PUNTAJES'!$C$14:$R$213,'R. PUNTAJES'!$L$10,0))),"")</f>
        <v/>
      </c>
    </row>
    <row r="18741" spans="1:12" hidden="1" x14ac:dyDescent="0.3">
      <c r="A18741" s="1" t="str">
        <f>+A18635</f>
        <v>NO</v>
      </c>
      <c r="E18741" s="112"/>
      <c r="F18741" s="97" t="str">
        <f>+$F$116</f>
        <v>VINCULACIÓN DE PERSONAS CON DISCAPACIDAD</v>
      </c>
      <c r="G18741" s="24"/>
      <c r="H18741" s="24"/>
      <c r="I18741" s="24"/>
      <c r="J18741" s="24"/>
      <c r="K18741" s="24"/>
      <c r="L18741" s="98"/>
    </row>
    <row r="18742" spans="1:12" ht="12.75" hidden="1" customHeight="1" x14ac:dyDescent="0.3">
      <c r="A18742" s="1" t="str">
        <f>+A18635</f>
        <v>NO</v>
      </c>
      <c r="E18742" s="96">
        <v>1</v>
      </c>
      <c r="F18742" s="307" t="str">
        <f>+$F$117</f>
        <v xml:space="preserve">Trabajadores vinculados a la planta de personal </v>
      </c>
      <c r="G18742" s="308"/>
      <c r="H18742" s="308"/>
      <c r="I18742" s="308"/>
      <c r="J18742" s="308"/>
      <c r="K18742" s="309"/>
      <c r="L18742" s="99" t="str">
        <f>IFERROR(IF(VLOOKUP(C18635,'R. PUNTAJES'!$C$14:$R$213,'R. PUNTAJES'!$M$10,0)="","",VLOOKUP(C18635,'R. PUNTAJES'!$C$14:$R$213,'R. PUNTAJES'!$M$10,0)),"")</f>
        <v/>
      </c>
    </row>
    <row r="18743" spans="1:12" hidden="1" x14ac:dyDescent="0.3">
      <c r="A18743" s="1" t="str">
        <f>+A18635</f>
        <v>NO</v>
      </c>
      <c r="E18743" s="112"/>
      <c r="F18743" s="97" t="str">
        <f>+$F$118</f>
        <v>EMPRENDIMIENTOS Y EMPRESAS DE MUJERES</v>
      </c>
      <c r="G18743" s="24"/>
      <c r="H18743" s="24"/>
      <c r="I18743" s="24"/>
      <c r="J18743" s="24"/>
      <c r="K18743" s="24"/>
      <c r="L18743" s="98"/>
    </row>
    <row r="18744" spans="1:12" ht="13" hidden="1" customHeight="1" x14ac:dyDescent="0.3">
      <c r="A18744" s="1" t="str">
        <f>+A18635</f>
        <v>NO</v>
      </c>
      <c r="E18744" s="96">
        <v>0.25</v>
      </c>
      <c r="F18744" s="307" t="str">
        <f>+$F$119</f>
        <v>Emprendimientos y empresas de mujeres</v>
      </c>
      <c r="G18744" s="308"/>
      <c r="H18744" s="308"/>
      <c r="I18744" s="308"/>
      <c r="J18744" s="308"/>
      <c r="K18744" s="309"/>
      <c r="L18744" s="113" t="str">
        <f>IFERROR(IF(VLOOKUP(C18635,'R. PUNTAJES'!$C$14:$R$213,'R. PUNTAJES'!$N$10,0)="","",VLOOKUP(C18635,'R. PUNTAJES'!$C$14:$R$213,'R. PUNTAJES'!$N$10,0)),"")</f>
        <v/>
      </c>
    </row>
    <row r="18745" spans="1:12" hidden="1" x14ac:dyDescent="0.3">
      <c r="A18745" s="18" t="str">
        <f>+A18746</f>
        <v>NO</v>
      </c>
      <c r="B18745" s="18"/>
      <c r="E18745" s="112"/>
      <c r="F18745" s="97" t="str">
        <f>+$F$120</f>
        <v>MIPYME</v>
      </c>
      <c r="G18745" s="24"/>
      <c r="H18745" s="24"/>
      <c r="I18745" s="24"/>
      <c r="J18745" s="24"/>
      <c r="K18745" s="24"/>
      <c r="L18745" s="98"/>
    </row>
    <row r="18746" spans="1:12" hidden="1" x14ac:dyDescent="0.3">
      <c r="A18746" s="18" t="str">
        <f>+IF(E18746=0,"NO",1)</f>
        <v>NO</v>
      </c>
      <c r="B18746" s="18"/>
      <c r="E18746" s="96">
        <v>0</v>
      </c>
      <c r="F18746" s="307" t="str">
        <f>+$F$121</f>
        <v>Mipyme</v>
      </c>
      <c r="G18746" s="308"/>
      <c r="H18746" s="308"/>
      <c r="I18746" s="308"/>
      <c r="J18746" s="308"/>
      <c r="K18746" s="309"/>
      <c r="L18746" s="113" t="str">
        <f>IFERROR(IF(VLOOKUP(C18635,'R. PUNTAJES'!$C$14:$R$213,'R. PUNTAJES'!$O$10,0)="","",VLOOKUP(C18635,'R. PUNTAJES'!$C$14:$R$213,'R. PUNTAJES'!$O$10,0)),"")</f>
        <v/>
      </c>
    </row>
    <row r="18747" spans="1:12" hidden="1" x14ac:dyDescent="0.3">
      <c r="A18747" s="1" t="str">
        <f>+A18635</f>
        <v>NO</v>
      </c>
      <c r="E18747" s="112"/>
      <c r="F18747" s="97" t="str">
        <f>+$F$122</f>
        <v>EXPERIENCIA DEL PROPONENTE</v>
      </c>
      <c r="G18747" s="24"/>
      <c r="H18747" s="24"/>
      <c r="I18747" s="24"/>
      <c r="J18747" s="24"/>
      <c r="K18747" s="24"/>
      <c r="L18747" s="98"/>
    </row>
    <row r="18748" spans="1:12" hidden="1" x14ac:dyDescent="0.3">
      <c r="A18748" s="1" t="str">
        <f>+A18635</f>
        <v>NO</v>
      </c>
      <c r="E18748" s="96">
        <v>59.5</v>
      </c>
      <c r="F18748" s="307" t="str">
        <f>+$F$123</f>
        <v>mediana con valor absoluto</v>
      </c>
      <c r="G18748" s="308"/>
      <c r="H18748" s="308"/>
      <c r="I18748" s="308"/>
      <c r="J18748" s="308"/>
      <c r="K18748" s="309"/>
      <c r="L18748" s="113" t="str">
        <f>IFERROR(IF(VLOOKUP(C18635,'R. PUNTAJES'!$C$14:$R$213,'R. PUNTAJES'!$R$10,0)="","",VLOOKUP(C18635,'R. PUNTAJES'!$C$14:$R$213,'R. PUNTAJES'!$R$10,0)),"")</f>
        <v/>
      </c>
    </row>
    <row r="18749" spans="1:12" hidden="1" x14ac:dyDescent="0.3">
      <c r="A18749" s="1" t="str">
        <f>+A18635</f>
        <v>NO</v>
      </c>
      <c r="E18749" s="112"/>
      <c r="F18749" s="97" t="str">
        <f>+$F$124</f>
        <v>MULTAS</v>
      </c>
      <c r="G18749" s="24"/>
      <c r="H18749" s="24"/>
      <c r="I18749" s="24"/>
      <c r="J18749" s="24"/>
      <c r="K18749" s="24"/>
      <c r="L18749" s="98"/>
    </row>
    <row r="18750" spans="1:12" ht="12.75" hidden="1" customHeight="1" x14ac:dyDescent="0.3">
      <c r="A18750" s="1" t="str">
        <f>+A18635</f>
        <v>NO</v>
      </c>
      <c r="E18750" s="96">
        <v>-2</v>
      </c>
      <c r="F18750" s="307" t="str">
        <f>+$F$125</f>
        <v>Una o más multas o cláusulas penales durante el último año</v>
      </c>
      <c r="G18750" s="310"/>
      <c r="H18750" s="310"/>
      <c r="I18750" s="310"/>
      <c r="J18750" s="310"/>
      <c r="K18750" s="311"/>
      <c r="L18750" s="99" t="str">
        <f>IFERROR(IF(VLOOKUP(C18635,'R. PUNTAJES'!$C$14:$R$213,'R. PUNTAJES'!$Q$10,0)="","",VLOOKUP(C18635,'R. PUNTAJES'!$C$14:$R$213,'R. PUNTAJES'!$Q$10,0)),"")</f>
        <v/>
      </c>
    </row>
    <row r="18751" spans="1:12" hidden="1" x14ac:dyDescent="0.3">
      <c r="A18751" s="1" t="str">
        <f>+A18635</f>
        <v>NO</v>
      </c>
      <c r="E18751" s="112"/>
      <c r="F18751" s="97" t="str">
        <f>+$F$126</f>
        <v>OBRAS INCONCLUSAS</v>
      </c>
      <c r="G18751" s="24"/>
      <c r="H18751" s="24"/>
      <c r="I18751" s="24"/>
      <c r="J18751" s="24"/>
      <c r="K18751" s="24"/>
      <c r="L18751" s="98"/>
    </row>
    <row r="18752" spans="1:12" hidden="1" x14ac:dyDescent="0.3">
      <c r="A18752" s="1" t="str">
        <f>+A18635</f>
        <v>NO</v>
      </c>
      <c r="E18752" s="96">
        <v>-1</v>
      </c>
      <c r="F18752" s="301" t="str">
        <f>+$F$127</f>
        <v>Anotación vigente de obra civil inconclusa</v>
      </c>
      <c r="G18752" s="302"/>
      <c r="H18752" s="302"/>
      <c r="I18752" s="302"/>
      <c r="J18752" s="302"/>
      <c r="K18752" s="303"/>
      <c r="L18752" s="99" t="str">
        <f>IFERROR(IF(VLOOKUP(C18635,'R. PUNTAJES'!$C$14:$R$213,'R. PUNTAJES'!$P$10,0)="","",VLOOKUP(C18635,'R. PUNTAJES'!$C$14:$R$213,'R. PUNTAJES'!$P$10,0)),"")</f>
        <v/>
      </c>
    </row>
    <row r="18753" spans="1:16" ht="7.5" hidden="1" customHeight="1" x14ac:dyDescent="0.3">
      <c r="A18753" s="1" t="str">
        <f>+A18635</f>
        <v>NO</v>
      </c>
      <c r="E18753" s="114"/>
      <c r="F18753" s="45"/>
      <c r="G18753" s="45"/>
      <c r="H18753" s="45"/>
      <c r="I18753" s="45"/>
      <c r="J18753" s="45"/>
      <c r="K18753" s="45"/>
      <c r="L18753" s="48"/>
    </row>
    <row r="18754" spans="1:16" hidden="1" x14ac:dyDescent="0.3">
      <c r="A18754" s="1" t="str">
        <f>+A18635</f>
        <v>NO</v>
      </c>
      <c r="E18754" s="115" t="str">
        <f>+$E$129</f>
        <v>PUNTAJE TOTAL</v>
      </c>
      <c r="F18754" s="116"/>
      <c r="G18754" s="116"/>
      <c r="H18754" s="116"/>
      <c r="I18754" s="116"/>
      <c r="J18754" s="116"/>
      <c r="K18754" s="117"/>
      <c r="L18754" s="118">
        <f>IFERROR(IF(VLOOKUP(C18635,'R. PUNTAJES'!$C$14:$R$213,'R. PUNTAJES'!$H$10,0)="RECHAZO","",SUM(L18734:L18752)),"")</f>
        <v>0</v>
      </c>
    </row>
    <row r="18755" spans="1:16" hidden="1" x14ac:dyDescent="0.3">
      <c r="A18755" s="1" t="str">
        <f>+A18635</f>
        <v>NO</v>
      </c>
      <c r="E18755" s="304" t="str">
        <f>+$E$130</f>
        <v>OBSERVACIONES RESPECTO A PUNTAJES</v>
      </c>
      <c r="F18755" s="305"/>
      <c r="G18755" s="305"/>
      <c r="H18755" s="305"/>
      <c r="I18755" s="305"/>
      <c r="J18755" s="305"/>
      <c r="K18755" s="305"/>
      <c r="L18755" s="305"/>
    </row>
    <row r="18756" spans="1:16" ht="12" hidden="1" customHeight="1" x14ac:dyDescent="0.3">
      <c r="A18756" s="1" t="str">
        <f>+A18635</f>
        <v>NO</v>
      </c>
      <c r="E18756" s="306" t="s">
        <v>124</v>
      </c>
      <c r="F18756" s="305"/>
      <c r="G18756" s="305"/>
      <c r="H18756" s="305"/>
      <c r="I18756" s="305"/>
      <c r="J18756" s="305"/>
      <c r="K18756" s="305"/>
      <c r="L18756" s="305"/>
      <c r="N18756" s="119"/>
      <c r="O18756" s="119"/>
      <c r="P18756" s="120"/>
    </row>
    <row r="18757" spans="1:16" ht="3" hidden="1" customHeight="1" x14ac:dyDescent="0.3">
      <c r="A18757" s="1" t="str">
        <f>+A18636</f>
        <v>NO</v>
      </c>
      <c r="E18757" s="121"/>
      <c r="F18757" s="122"/>
      <c r="G18757" s="122"/>
      <c r="H18757" s="122"/>
      <c r="I18757" s="122"/>
      <c r="J18757" s="122"/>
      <c r="K18757" s="122"/>
      <c r="L18757" s="123"/>
    </row>
    <row r="18758" spans="1:16" hidden="1" x14ac:dyDescent="0.3">
      <c r="A18758" s="1" t="str">
        <f>+IF(OR(C18760=""),"NO",1)</f>
        <v>NO</v>
      </c>
      <c r="E18758" s="346"/>
      <c r="F18758" s="347"/>
      <c r="G18758" s="347"/>
      <c r="H18758" s="347"/>
      <c r="I18758" s="347"/>
      <c r="J18758" s="347"/>
      <c r="K18758" s="347"/>
      <c r="L18758" s="347"/>
    </row>
    <row r="18759" spans="1:16" ht="4.5" hidden="1" customHeight="1" x14ac:dyDescent="0.3">
      <c r="A18759" s="1" t="str">
        <f>+A18760</f>
        <v>NO</v>
      </c>
      <c r="E18759" s="15"/>
      <c r="F18759" s="16"/>
      <c r="G18759" s="16"/>
      <c r="H18759" s="16"/>
      <c r="I18759" s="16"/>
      <c r="J18759" s="16"/>
      <c r="K18759" s="16"/>
      <c r="L18759" s="17"/>
    </row>
    <row r="18760" spans="1:16" ht="15.75" hidden="1" customHeight="1" x14ac:dyDescent="0.3">
      <c r="A18760" s="1" t="str">
        <f>+IF(OR(C18760=""),"NO",1)</f>
        <v>NO</v>
      </c>
      <c r="B18760" s="1">
        <f>1+MAX($B$1:B18759)</f>
        <v>151</v>
      </c>
      <c r="C18760" s="18" t="s">
        <v>124</v>
      </c>
      <c r="E18760" s="19" t="s">
        <v>124</v>
      </c>
      <c r="F18760" s="20"/>
      <c r="G18760" s="20"/>
      <c r="H18760" s="20"/>
      <c r="I18760" s="21"/>
      <c r="J18760" s="20"/>
      <c r="K18760" s="21"/>
      <c r="L18760" s="22"/>
    </row>
    <row r="18761" spans="1:16" hidden="1" x14ac:dyDescent="0.3">
      <c r="A18761" s="1" t="str">
        <f>A18760</f>
        <v>NO</v>
      </c>
      <c r="E18761" s="23" t="str">
        <f>+$E$11</f>
        <v>Integrantes</v>
      </c>
      <c r="F18761" s="24"/>
      <c r="G18761" s="24"/>
      <c r="H18761" s="24"/>
      <c r="I18761" s="24"/>
      <c r="J18761" s="24"/>
      <c r="K18761" s="25" t="str">
        <f>+$K$11</f>
        <v>Nit</v>
      </c>
      <c r="L18761" s="26" t="str">
        <f>+$L$11</f>
        <v>Part.</v>
      </c>
    </row>
    <row r="18762" spans="1:16" hidden="1" x14ac:dyDescent="0.3">
      <c r="A18762" s="1" t="str">
        <f>+A18761</f>
        <v>NO</v>
      </c>
      <c r="C18762" s="1" t="s">
        <v>124</v>
      </c>
      <c r="E18762" s="27" t="s">
        <v>124</v>
      </c>
      <c r="F18762" s="28"/>
      <c r="G18762" s="28"/>
      <c r="H18762" s="28"/>
      <c r="I18762" s="28"/>
      <c r="J18762" s="28"/>
      <c r="K18762" s="29" t="s">
        <v>124</v>
      </c>
      <c r="L18762" s="30" t="s">
        <v>124</v>
      </c>
    </row>
    <row r="18763" spans="1:16" hidden="1" x14ac:dyDescent="0.3">
      <c r="A18763" s="18" t="str">
        <f>+IF(OR(C18763=""),"NO",1)</f>
        <v>NO</v>
      </c>
      <c r="B18763" s="18"/>
      <c r="C18763" s="1" t="s">
        <v>124</v>
      </c>
      <c r="E18763" s="31" t="s">
        <v>124</v>
      </c>
      <c r="F18763" s="32"/>
      <c r="G18763" s="32"/>
      <c r="H18763" s="32"/>
      <c r="I18763" s="32"/>
      <c r="J18763" s="32"/>
      <c r="K18763" s="33" t="s">
        <v>124</v>
      </c>
      <c r="L18763" s="34" t="s">
        <v>124</v>
      </c>
    </row>
    <row r="18764" spans="1:16" hidden="1" x14ac:dyDescent="0.3">
      <c r="A18764" s="18" t="str">
        <f>+IF(OR(C18764=""),"NO",1)</f>
        <v>NO</v>
      </c>
      <c r="B18764" s="18"/>
      <c r="C18764" s="1" t="s">
        <v>124</v>
      </c>
      <c r="E18764" s="31" t="s">
        <v>124</v>
      </c>
      <c r="F18764" s="32"/>
      <c r="G18764" s="32"/>
      <c r="H18764" s="32"/>
      <c r="I18764" s="32"/>
      <c r="J18764" s="32"/>
      <c r="K18764" s="33" t="s">
        <v>124</v>
      </c>
      <c r="L18764" s="34" t="s">
        <v>124</v>
      </c>
    </row>
    <row r="18765" spans="1:16" hidden="1" x14ac:dyDescent="0.3">
      <c r="A18765" s="18" t="str">
        <f>+IF(OR(C18765=""),"NO",1)</f>
        <v>NO</v>
      </c>
      <c r="B18765" s="18"/>
      <c r="C18765" s="1" t="s">
        <v>124</v>
      </c>
      <c r="E18765" s="31" t="s">
        <v>13</v>
      </c>
      <c r="F18765" s="32"/>
      <c r="G18765" s="32"/>
      <c r="H18765" s="32"/>
      <c r="I18765" s="32"/>
      <c r="J18765" s="32"/>
      <c r="K18765" s="33"/>
      <c r="L18765" s="34"/>
    </row>
    <row r="18766" spans="1:16" hidden="1" x14ac:dyDescent="0.3">
      <c r="A18766" s="18" t="str">
        <f>+IF(OR(C18766=""),"NO",1)</f>
        <v>NO</v>
      </c>
      <c r="B18766" s="18"/>
      <c r="C18766" s="1" t="s">
        <v>124</v>
      </c>
      <c r="E18766" s="31" t="s">
        <v>13</v>
      </c>
      <c r="F18766" s="32"/>
      <c r="G18766" s="32"/>
      <c r="H18766" s="32"/>
      <c r="I18766" s="32"/>
      <c r="J18766" s="32"/>
      <c r="K18766" s="33"/>
      <c r="L18766" s="34"/>
    </row>
    <row r="18767" spans="1:16" hidden="1" x14ac:dyDescent="0.3">
      <c r="A18767" s="18" t="str">
        <f>+IF(OR(C18767=""),"NO",1)</f>
        <v>NO</v>
      </c>
      <c r="B18767" s="18"/>
      <c r="C18767" s="1" t="s">
        <v>124</v>
      </c>
      <c r="E18767" s="35" t="s">
        <v>13</v>
      </c>
      <c r="F18767" s="36"/>
      <c r="G18767" s="36"/>
      <c r="H18767" s="36"/>
      <c r="I18767" s="36"/>
      <c r="J18767" s="36"/>
      <c r="K18767" s="37"/>
      <c r="L18767" s="38"/>
    </row>
    <row r="18768" spans="1:16" ht="5.15" hidden="1" customHeight="1" x14ac:dyDescent="0.3">
      <c r="A18768" s="1" t="str">
        <f>+A18760</f>
        <v>NO</v>
      </c>
      <c r="E18768" s="39"/>
      <c r="F18768" s="39"/>
      <c r="G18768" s="39"/>
      <c r="H18768" s="39"/>
      <c r="I18768" s="39"/>
      <c r="J18768" s="39"/>
      <c r="K18768" s="39"/>
      <c r="L18768" s="39"/>
    </row>
    <row r="18769" spans="1:12" ht="15.75" hidden="1" customHeight="1" x14ac:dyDescent="0.3">
      <c r="A18769" s="1" t="str">
        <f>+A18760</f>
        <v>NO</v>
      </c>
      <c r="E18769" s="40" t="str">
        <f>+$E$19</f>
        <v>RESULTADO DE EVALUACIÓN TÉCNICA</v>
      </c>
      <c r="F18769" s="41"/>
      <c r="G18769" s="41"/>
      <c r="H18769" s="41"/>
      <c r="I18769" s="41"/>
      <c r="J18769" s="41"/>
      <c r="K18769" s="41"/>
      <c r="L18769" s="42"/>
    </row>
    <row r="18770" spans="1:12" hidden="1" x14ac:dyDescent="0.3">
      <c r="A18770" s="1" t="str">
        <f>+A18760</f>
        <v>NO</v>
      </c>
      <c r="E18770" s="43"/>
      <c r="F18770" s="44" t="str">
        <f>+$F$20</f>
        <v>Experiencia</v>
      </c>
      <c r="G18770" s="45"/>
      <c r="H18770" s="45"/>
      <c r="I18770" s="45"/>
      <c r="J18770" s="45"/>
      <c r="K18770" s="46"/>
      <c r="L18770" s="47" t="s">
        <v>124</v>
      </c>
    </row>
    <row r="18771" spans="1:12" hidden="1" x14ac:dyDescent="0.3">
      <c r="A18771" s="1" t="str">
        <f>+A18760</f>
        <v>NO</v>
      </c>
      <c r="E18771" s="348" t="str">
        <f>+$E$21</f>
        <v>OBSERVACIONES RESPECTO A LA EVALUACIÓN DE EXPERIENCIA</v>
      </c>
      <c r="F18771" s="308"/>
      <c r="G18771" s="308"/>
      <c r="H18771" s="308"/>
      <c r="I18771" s="308"/>
      <c r="J18771" s="308"/>
      <c r="K18771" s="308"/>
      <c r="L18771" s="349"/>
    </row>
    <row r="18772" spans="1:12" hidden="1" x14ac:dyDescent="0.3">
      <c r="A18772" s="1" t="str">
        <f>+A18760</f>
        <v>NO</v>
      </c>
      <c r="E18772" s="350" t="s">
        <v>124</v>
      </c>
      <c r="F18772" s="351"/>
      <c r="G18772" s="351"/>
      <c r="H18772" s="351"/>
      <c r="I18772" s="351"/>
      <c r="J18772" s="351"/>
      <c r="K18772" s="351"/>
      <c r="L18772" s="352"/>
    </row>
    <row r="18773" spans="1:12" ht="5.15" hidden="1" customHeight="1" x14ac:dyDescent="0.3">
      <c r="A18773" s="1" t="str">
        <f>+A18760</f>
        <v>NO</v>
      </c>
      <c r="E18773" s="39"/>
      <c r="F18773" s="39"/>
      <c r="G18773" s="39"/>
      <c r="H18773" s="39"/>
      <c r="I18773" s="39"/>
      <c r="J18773" s="39"/>
      <c r="K18773" s="39"/>
      <c r="L18773" s="39"/>
    </row>
    <row r="18774" spans="1:12" ht="12.75" hidden="1" customHeight="1" x14ac:dyDescent="0.3">
      <c r="A18774" s="1" t="str">
        <f>+A18760</f>
        <v>NO</v>
      </c>
      <c r="E18774" s="40" t="str">
        <f>+$E$24</f>
        <v>EXPERIENCIA HABILITANTE: CONTRATOS PRESENTADOS</v>
      </c>
      <c r="F18774" s="41"/>
      <c r="G18774" s="41"/>
      <c r="H18774" s="41"/>
      <c r="I18774" s="41"/>
      <c r="J18774" s="41"/>
      <c r="K18774" s="41"/>
      <c r="L18774" s="42"/>
    </row>
    <row r="18775" spans="1:12" ht="8.5" hidden="1" customHeight="1" x14ac:dyDescent="0.3">
      <c r="A18775" s="1" t="str">
        <f>+A18760</f>
        <v>NO</v>
      </c>
      <c r="E18775" s="49"/>
      <c r="F18775" s="50"/>
      <c r="G18775" s="51"/>
      <c r="H18775" s="51"/>
      <c r="I18775" s="51"/>
      <c r="J18775" s="51"/>
      <c r="K18775" s="51"/>
      <c r="L18775" s="52"/>
    </row>
    <row r="18776" spans="1:12" hidden="1" x14ac:dyDescent="0.3">
      <c r="A18776" s="18" t="str">
        <f>+IF(OR(C18776=""),"NO",1)</f>
        <v>NO</v>
      </c>
      <c r="B18776" s="18"/>
      <c r="C18776" s="1" t="s">
        <v>124</v>
      </c>
      <c r="E18776" s="329">
        <v>1</v>
      </c>
      <c r="F18776" s="53" t="str">
        <f>+$F$26</f>
        <v>OBJETO</v>
      </c>
      <c r="G18776" s="332" t="s">
        <v>124</v>
      </c>
      <c r="H18776" s="333"/>
      <c r="I18776" s="333"/>
      <c r="J18776" s="333"/>
      <c r="K18776" s="333"/>
      <c r="L18776" s="334"/>
    </row>
    <row r="18777" spans="1:12" hidden="1" x14ac:dyDescent="0.3">
      <c r="A18777" s="18" t="str">
        <f>+IF(OR(C18776=""),"NO",1)</f>
        <v>NO</v>
      </c>
      <c r="B18777" s="18"/>
      <c r="E18777" s="330"/>
      <c r="F18777" s="54" t="str">
        <f>+$F$27</f>
        <v>CONTRATANTE</v>
      </c>
      <c r="G18777" s="335" t="s">
        <v>124</v>
      </c>
      <c r="H18777" s="310"/>
      <c r="I18777" s="310"/>
      <c r="J18777" s="310"/>
      <c r="K18777" s="310"/>
      <c r="L18777" s="336"/>
    </row>
    <row r="18778" spans="1:12" hidden="1" x14ac:dyDescent="0.3">
      <c r="A18778" s="18" t="str">
        <f>+IF(OR(C18776=""),"NO",1)</f>
        <v>NO</v>
      </c>
      <c r="B18778" s="18"/>
      <c r="E18778" s="330"/>
      <c r="F18778" s="54" t="str">
        <f>+$F$28</f>
        <v>APORTANTE</v>
      </c>
      <c r="G18778" s="337" t="s">
        <v>124</v>
      </c>
      <c r="H18778" s="338"/>
      <c r="I18778" s="338"/>
      <c r="J18778" s="338"/>
      <c r="K18778" s="338"/>
      <c r="L18778" s="339"/>
    </row>
    <row r="18779" spans="1:12" hidden="1" x14ac:dyDescent="0.3">
      <c r="A18779" s="18" t="str">
        <f>+IF(OR(C18776=""),"NO",1)</f>
        <v>NO</v>
      </c>
      <c r="B18779" s="18"/>
      <c r="E18779" s="330"/>
      <c r="F18779" s="54" t="str">
        <f>+$F$29</f>
        <v>VALOR /SMMLV)</v>
      </c>
      <c r="G18779" s="55" t="s">
        <v>124</v>
      </c>
      <c r="H18779" s="56" t="str">
        <f>+$H$29</f>
        <v>% PART..</v>
      </c>
      <c r="I18779" s="57" t="s">
        <v>124</v>
      </c>
      <c r="J18779" s="58" t="str">
        <f>+$J$29</f>
        <v>VALOR ACREDITADO</v>
      </c>
      <c r="K18779" s="59"/>
      <c r="L18779" s="47" t="s">
        <v>124</v>
      </c>
    </row>
    <row r="18780" spans="1:12" hidden="1" x14ac:dyDescent="0.3">
      <c r="A18780" s="18" t="str">
        <f>+IF(OR(C18776=""),"NO",1)</f>
        <v>NO</v>
      </c>
      <c r="B18780" s="18"/>
      <c r="E18780" s="330"/>
      <c r="F18780" s="60" t="str">
        <f>+$F$30</f>
        <v>EXPERIENCIA APORTADA</v>
      </c>
      <c r="G18780" s="340" t="s">
        <v>124</v>
      </c>
      <c r="H18780" s="341"/>
      <c r="I18780" s="341"/>
      <c r="J18780" s="341"/>
      <c r="K18780" s="341"/>
      <c r="L18780" s="342"/>
    </row>
    <row r="18781" spans="1:12" hidden="1" x14ac:dyDescent="0.3">
      <c r="A18781" s="18" t="str">
        <f>+IF(OR(C18776=""),"NO",1)</f>
        <v>NO</v>
      </c>
      <c r="B18781" s="18"/>
      <c r="E18781" s="331"/>
      <c r="F18781" s="62" t="str">
        <f>+$F$31</f>
        <v>OBSERVACIÓN</v>
      </c>
      <c r="G18781" s="343" t="s">
        <v>124</v>
      </c>
      <c r="H18781" s="344"/>
      <c r="I18781" s="344"/>
      <c r="J18781" s="344"/>
      <c r="K18781" s="344"/>
      <c r="L18781" s="345"/>
    </row>
    <row r="18782" spans="1:12" ht="8.5" hidden="1" customHeight="1" x14ac:dyDescent="0.3">
      <c r="A18782" s="18" t="str">
        <f>+IF(OR(C18776=""),"NO",1)</f>
        <v>NO</v>
      </c>
      <c r="B18782" s="18"/>
      <c r="E18782" s="49"/>
      <c r="F18782" s="50"/>
      <c r="G18782" s="51"/>
      <c r="H18782" s="51"/>
      <c r="I18782" s="51"/>
      <c r="J18782" s="51"/>
      <c r="K18782" s="51"/>
      <c r="L18782" s="52"/>
    </row>
    <row r="18783" spans="1:12" hidden="1" x14ac:dyDescent="0.3">
      <c r="A18783" s="18" t="str">
        <f t="shared" ref="A18783" si="6300">+IF(OR(C18783=""),"NO",1)</f>
        <v>NO</v>
      </c>
      <c r="B18783" s="18"/>
      <c r="C18783" s="1" t="s">
        <v>124</v>
      </c>
      <c r="E18783" s="329">
        <v>2</v>
      </c>
      <c r="F18783" s="53" t="str">
        <f>+$F$26</f>
        <v>OBJETO</v>
      </c>
      <c r="G18783" s="332" t="s">
        <v>124</v>
      </c>
      <c r="H18783" s="333"/>
      <c r="I18783" s="333"/>
      <c r="J18783" s="333"/>
      <c r="K18783" s="333"/>
      <c r="L18783" s="334"/>
    </row>
    <row r="18784" spans="1:12" hidden="1" x14ac:dyDescent="0.3">
      <c r="A18784" s="18" t="str">
        <f t="shared" ref="A18784" si="6301">+IF(OR(C18783=""),"NO",1)</f>
        <v>NO</v>
      </c>
      <c r="B18784" s="18"/>
      <c r="E18784" s="330"/>
      <c r="F18784" s="54" t="str">
        <f>+$F$27</f>
        <v>CONTRATANTE</v>
      </c>
      <c r="G18784" s="335" t="s">
        <v>124</v>
      </c>
      <c r="H18784" s="310"/>
      <c r="I18784" s="310"/>
      <c r="J18784" s="310"/>
      <c r="K18784" s="310"/>
      <c r="L18784" s="336"/>
    </row>
    <row r="18785" spans="1:12" hidden="1" x14ac:dyDescent="0.3">
      <c r="A18785" s="18" t="str">
        <f t="shared" ref="A18785" si="6302">+IF(OR(C18783=""),"NO",1)</f>
        <v>NO</v>
      </c>
      <c r="B18785" s="18"/>
      <c r="E18785" s="330"/>
      <c r="F18785" s="54" t="str">
        <f>+$F$28</f>
        <v>APORTANTE</v>
      </c>
      <c r="G18785" s="337" t="s">
        <v>124</v>
      </c>
      <c r="H18785" s="338"/>
      <c r="I18785" s="338"/>
      <c r="J18785" s="338"/>
      <c r="K18785" s="338"/>
      <c r="L18785" s="339"/>
    </row>
    <row r="18786" spans="1:12" hidden="1" x14ac:dyDescent="0.3">
      <c r="A18786" s="18" t="str">
        <f t="shared" ref="A18786" si="6303">+IF(OR(C18783=""),"NO",1)</f>
        <v>NO</v>
      </c>
      <c r="B18786" s="18"/>
      <c r="E18786" s="330"/>
      <c r="F18786" s="54" t="str">
        <f>+$F$29</f>
        <v>VALOR /SMMLV)</v>
      </c>
      <c r="G18786" s="55" t="s">
        <v>124</v>
      </c>
      <c r="H18786" s="56" t="str">
        <f>+$H$29</f>
        <v>% PART..</v>
      </c>
      <c r="I18786" s="57" t="s">
        <v>124</v>
      </c>
      <c r="J18786" s="58" t="str">
        <f>+$J$29</f>
        <v>VALOR ACREDITADO</v>
      </c>
      <c r="K18786" s="59"/>
      <c r="L18786" s="47" t="s">
        <v>124</v>
      </c>
    </row>
    <row r="18787" spans="1:12" hidden="1" x14ac:dyDescent="0.3">
      <c r="A18787" s="18" t="str">
        <f t="shared" ref="A18787" si="6304">+IF(OR(C18783=""),"NO",1)</f>
        <v>NO</v>
      </c>
      <c r="B18787" s="18"/>
      <c r="E18787" s="330"/>
      <c r="F18787" s="60" t="str">
        <f>+$F$30</f>
        <v>EXPERIENCIA APORTADA</v>
      </c>
      <c r="G18787" s="340" t="s">
        <v>124</v>
      </c>
      <c r="H18787" s="341"/>
      <c r="I18787" s="341"/>
      <c r="J18787" s="341"/>
      <c r="K18787" s="341"/>
      <c r="L18787" s="342"/>
    </row>
    <row r="18788" spans="1:12" hidden="1" x14ac:dyDescent="0.3">
      <c r="A18788" s="18" t="str">
        <f t="shared" ref="A18788" si="6305">+IF(OR(C18783=""),"NO",1)</f>
        <v>NO</v>
      </c>
      <c r="B18788" s="18"/>
      <c r="E18788" s="331"/>
      <c r="F18788" s="62" t="str">
        <f>+$F$31</f>
        <v>OBSERVACIÓN</v>
      </c>
      <c r="G18788" s="343" t="s">
        <v>124</v>
      </c>
      <c r="H18788" s="344"/>
      <c r="I18788" s="344"/>
      <c r="J18788" s="344"/>
      <c r="K18788" s="344"/>
      <c r="L18788" s="345"/>
    </row>
    <row r="18789" spans="1:12" ht="8.5" hidden="1" customHeight="1" x14ac:dyDescent="0.3">
      <c r="A18789" s="18" t="str">
        <f t="shared" ref="A18789" si="6306">+IF(OR(C18783=""),"NO",1)</f>
        <v>NO</v>
      </c>
      <c r="B18789" s="18"/>
      <c r="E18789" s="49"/>
      <c r="F18789" s="50"/>
      <c r="G18789" s="51"/>
      <c r="H18789" s="51"/>
      <c r="I18789" s="51"/>
      <c r="J18789" s="51"/>
      <c r="K18789" s="51"/>
      <c r="L18789" s="52"/>
    </row>
    <row r="18790" spans="1:12" hidden="1" x14ac:dyDescent="0.3">
      <c r="A18790" s="18" t="str">
        <f t="shared" ref="A18790" si="6307">+IF(OR(C18790=""),"NO",1)</f>
        <v>NO</v>
      </c>
      <c r="B18790" s="18"/>
      <c r="C18790" s="1" t="s">
        <v>124</v>
      </c>
      <c r="E18790" s="329">
        <v>3</v>
      </c>
      <c r="F18790" s="53" t="str">
        <f>+$F$26</f>
        <v>OBJETO</v>
      </c>
      <c r="G18790" s="332" t="s">
        <v>124</v>
      </c>
      <c r="H18790" s="333"/>
      <c r="I18790" s="333"/>
      <c r="J18790" s="333"/>
      <c r="K18790" s="333"/>
      <c r="L18790" s="334"/>
    </row>
    <row r="18791" spans="1:12" hidden="1" x14ac:dyDescent="0.3">
      <c r="A18791" s="18" t="str">
        <f t="shared" ref="A18791" si="6308">+IF(OR(C18790=""),"NO",1)</f>
        <v>NO</v>
      </c>
      <c r="B18791" s="18"/>
      <c r="E18791" s="330"/>
      <c r="F18791" s="54" t="str">
        <f>+$F$27</f>
        <v>CONTRATANTE</v>
      </c>
      <c r="G18791" s="335" t="s">
        <v>124</v>
      </c>
      <c r="H18791" s="310"/>
      <c r="I18791" s="310"/>
      <c r="J18791" s="310"/>
      <c r="K18791" s="310"/>
      <c r="L18791" s="336"/>
    </row>
    <row r="18792" spans="1:12" hidden="1" x14ac:dyDescent="0.3">
      <c r="A18792" s="18" t="str">
        <f t="shared" ref="A18792" si="6309">+IF(OR(C18790=""),"NO",1)</f>
        <v>NO</v>
      </c>
      <c r="B18792" s="18"/>
      <c r="E18792" s="330"/>
      <c r="F18792" s="54" t="str">
        <f>+$F$28</f>
        <v>APORTANTE</v>
      </c>
      <c r="G18792" s="337" t="s">
        <v>124</v>
      </c>
      <c r="H18792" s="338"/>
      <c r="I18792" s="338"/>
      <c r="J18792" s="338"/>
      <c r="K18792" s="338"/>
      <c r="L18792" s="339"/>
    </row>
    <row r="18793" spans="1:12" hidden="1" x14ac:dyDescent="0.3">
      <c r="A18793" s="18" t="str">
        <f t="shared" ref="A18793" si="6310">+IF(OR(C18790=""),"NO",1)</f>
        <v>NO</v>
      </c>
      <c r="B18793" s="18"/>
      <c r="E18793" s="330"/>
      <c r="F18793" s="54" t="str">
        <f>+$F$29</f>
        <v>VALOR /SMMLV)</v>
      </c>
      <c r="G18793" s="55" t="s">
        <v>124</v>
      </c>
      <c r="H18793" s="56" t="str">
        <f>+$H$29</f>
        <v>% PART..</v>
      </c>
      <c r="I18793" s="57" t="s">
        <v>124</v>
      </c>
      <c r="J18793" s="58" t="str">
        <f>+$J$29</f>
        <v>VALOR ACREDITADO</v>
      </c>
      <c r="K18793" s="59"/>
      <c r="L18793" s="47" t="s">
        <v>124</v>
      </c>
    </row>
    <row r="18794" spans="1:12" hidden="1" x14ac:dyDescent="0.3">
      <c r="A18794" s="18" t="str">
        <f t="shared" ref="A18794" si="6311">+IF(OR(C18790=""),"NO",1)</f>
        <v>NO</v>
      </c>
      <c r="B18794" s="18"/>
      <c r="E18794" s="330"/>
      <c r="F18794" s="60" t="str">
        <f>+$F$30</f>
        <v>EXPERIENCIA APORTADA</v>
      </c>
      <c r="G18794" s="340" t="s">
        <v>124</v>
      </c>
      <c r="H18794" s="341"/>
      <c r="I18794" s="341"/>
      <c r="J18794" s="341"/>
      <c r="K18794" s="341"/>
      <c r="L18794" s="342"/>
    </row>
    <row r="18795" spans="1:12" hidden="1" x14ac:dyDescent="0.3">
      <c r="A18795" s="18" t="str">
        <f t="shared" ref="A18795" si="6312">+IF(OR(C18790=""),"NO",1)</f>
        <v>NO</v>
      </c>
      <c r="B18795" s="18"/>
      <c r="E18795" s="331"/>
      <c r="F18795" s="62" t="str">
        <f>+$F$31</f>
        <v>OBSERVACIÓN</v>
      </c>
      <c r="G18795" s="343" t="s">
        <v>124</v>
      </c>
      <c r="H18795" s="344"/>
      <c r="I18795" s="344"/>
      <c r="J18795" s="344"/>
      <c r="K18795" s="344"/>
      <c r="L18795" s="345"/>
    </row>
    <row r="18796" spans="1:12" ht="8.5" hidden="1" customHeight="1" x14ac:dyDescent="0.3">
      <c r="A18796" s="18" t="str">
        <f t="shared" ref="A18796" si="6313">+IF(OR(C18790=""),"NO",1)</f>
        <v>NO</v>
      </c>
      <c r="B18796" s="18"/>
      <c r="E18796" s="49"/>
      <c r="F18796" s="50"/>
      <c r="G18796" s="51"/>
      <c r="H18796" s="51"/>
      <c r="I18796" s="51"/>
      <c r="J18796" s="51"/>
      <c r="K18796" s="51"/>
      <c r="L18796" s="52"/>
    </row>
    <row r="18797" spans="1:12" hidden="1" x14ac:dyDescent="0.3">
      <c r="A18797" s="18" t="str">
        <f t="shared" ref="A18797" si="6314">+IF(OR(C18797=""),"NO",1)</f>
        <v>NO</v>
      </c>
      <c r="B18797" s="18"/>
      <c r="C18797" s="1" t="s">
        <v>124</v>
      </c>
      <c r="E18797" s="329">
        <v>4</v>
      </c>
      <c r="F18797" s="53" t="str">
        <f>+$F$26</f>
        <v>OBJETO</v>
      </c>
      <c r="G18797" s="332" t="s">
        <v>124</v>
      </c>
      <c r="H18797" s="333"/>
      <c r="I18797" s="333"/>
      <c r="J18797" s="333"/>
      <c r="K18797" s="333"/>
      <c r="L18797" s="334"/>
    </row>
    <row r="18798" spans="1:12" hidden="1" x14ac:dyDescent="0.3">
      <c r="A18798" s="18" t="str">
        <f t="shared" ref="A18798" si="6315">+IF(OR(C18797=""),"NO",1)</f>
        <v>NO</v>
      </c>
      <c r="B18798" s="18"/>
      <c r="E18798" s="330"/>
      <c r="F18798" s="54" t="str">
        <f>+$F$27</f>
        <v>CONTRATANTE</v>
      </c>
      <c r="G18798" s="335" t="s">
        <v>124</v>
      </c>
      <c r="H18798" s="310"/>
      <c r="I18798" s="310"/>
      <c r="J18798" s="310"/>
      <c r="K18798" s="310"/>
      <c r="L18798" s="336"/>
    </row>
    <row r="18799" spans="1:12" hidden="1" x14ac:dyDescent="0.3">
      <c r="A18799" s="18" t="str">
        <f t="shared" ref="A18799" si="6316">+IF(OR(C18797=""),"NO",1)</f>
        <v>NO</v>
      </c>
      <c r="B18799" s="18"/>
      <c r="E18799" s="330"/>
      <c r="F18799" s="54" t="str">
        <f>+$F$28</f>
        <v>APORTANTE</v>
      </c>
      <c r="G18799" s="337" t="s">
        <v>124</v>
      </c>
      <c r="H18799" s="338"/>
      <c r="I18799" s="338"/>
      <c r="J18799" s="338"/>
      <c r="K18799" s="338"/>
      <c r="L18799" s="339"/>
    </row>
    <row r="18800" spans="1:12" hidden="1" x14ac:dyDescent="0.3">
      <c r="A18800" s="18" t="str">
        <f t="shared" ref="A18800" si="6317">+IF(OR(C18797=""),"NO",1)</f>
        <v>NO</v>
      </c>
      <c r="B18800" s="18"/>
      <c r="E18800" s="330"/>
      <c r="F18800" s="54" t="str">
        <f>+$F$29</f>
        <v>VALOR /SMMLV)</v>
      </c>
      <c r="G18800" s="55" t="s">
        <v>124</v>
      </c>
      <c r="H18800" s="56" t="str">
        <f>+$H$29</f>
        <v>% PART..</v>
      </c>
      <c r="I18800" s="57" t="s">
        <v>124</v>
      </c>
      <c r="J18800" s="58" t="str">
        <f>+$J$29</f>
        <v>VALOR ACREDITADO</v>
      </c>
      <c r="K18800" s="59"/>
      <c r="L18800" s="47" t="s">
        <v>124</v>
      </c>
    </row>
    <row r="18801" spans="1:12" hidden="1" x14ac:dyDescent="0.3">
      <c r="A18801" s="18" t="str">
        <f t="shared" ref="A18801" si="6318">+IF(OR(C18797=""),"NO",1)</f>
        <v>NO</v>
      </c>
      <c r="B18801" s="18"/>
      <c r="E18801" s="330"/>
      <c r="F18801" s="60" t="str">
        <f>+$F$30</f>
        <v>EXPERIENCIA APORTADA</v>
      </c>
      <c r="G18801" s="340" t="s">
        <v>124</v>
      </c>
      <c r="H18801" s="341"/>
      <c r="I18801" s="341"/>
      <c r="J18801" s="341"/>
      <c r="K18801" s="341"/>
      <c r="L18801" s="342"/>
    </row>
    <row r="18802" spans="1:12" hidden="1" x14ac:dyDescent="0.3">
      <c r="A18802" s="18" t="str">
        <f t="shared" ref="A18802" si="6319">+IF(OR(C18797=""),"NO",1)</f>
        <v>NO</v>
      </c>
      <c r="B18802" s="18"/>
      <c r="E18802" s="331"/>
      <c r="F18802" s="62" t="str">
        <f>+$F$31</f>
        <v>OBSERVACIÓN</v>
      </c>
      <c r="G18802" s="343" t="s">
        <v>124</v>
      </c>
      <c r="H18802" s="344"/>
      <c r="I18802" s="344"/>
      <c r="J18802" s="344"/>
      <c r="K18802" s="344"/>
      <c r="L18802" s="345"/>
    </row>
    <row r="18803" spans="1:12" ht="8.5" hidden="1" customHeight="1" x14ac:dyDescent="0.3">
      <c r="A18803" s="18" t="str">
        <f t="shared" ref="A18803" si="6320">+IF(OR(C18797=""),"NO",1)</f>
        <v>NO</v>
      </c>
      <c r="B18803" s="18"/>
      <c r="E18803" s="49"/>
      <c r="F18803" s="50"/>
      <c r="G18803" s="51"/>
      <c r="H18803" s="51"/>
      <c r="I18803" s="51"/>
      <c r="J18803" s="51"/>
      <c r="K18803" s="51"/>
      <c r="L18803" s="52"/>
    </row>
    <row r="18804" spans="1:12" hidden="1" x14ac:dyDescent="0.3">
      <c r="A18804" s="18" t="str">
        <f t="shared" ref="A18804" si="6321">+IF(OR(C18804=""),"NO",1)</f>
        <v>NO</v>
      </c>
      <c r="B18804" s="18"/>
      <c r="C18804" s="1" t="s">
        <v>124</v>
      </c>
      <c r="E18804" s="329">
        <v>5</v>
      </c>
      <c r="F18804" s="53" t="str">
        <f>+$F$26</f>
        <v>OBJETO</v>
      </c>
      <c r="G18804" s="332" t="s">
        <v>124</v>
      </c>
      <c r="H18804" s="333"/>
      <c r="I18804" s="333"/>
      <c r="J18804" s="333"/>
      <c r="K18804" s="333"/>
      <c r="L18804" s="334"/>
    </row>
    <row r="18805" spans="1:12" hidden="1" x14ac:dyDescent="0.3">
      <c r="A18805" s="18" t="str">
        <f t="shared" ref="A18805" si="6322">+IF(OR(C18804=""),"NO",1)</f>
        <v>NO</v>
      </c>
      <c r="B18805" s="18"/>
      <c r="E18805" s="330"/>
      <c r="F18805" s="54" t="str">
        <f>+$F$27</f>
        <v>CONTRATANTE</v>
      </c>
      <c r="G18805" s="335" t="s">
        <v>124</v>
      </c>
      <c r="H18805" s="310"/>
      <c r="I18805" s="310"/>
      <c r="J18805" s="310"/>
      <c r="K18805" s="310"/>
      <c r="L18805" s="336"/>
    </row>
    <row r="18806" spans="1:12" hidden="1" x14ac:dyDescent="0.3">
      <c r="A18806" s="18" t="str">
        <f t="shared" ref="A18806" si="6323">+IF(OR(C18804=""),"NO",1)</f>
        <v>NO</v>
      </c>
      <c r="B18806" s="18"/>
      <c r="E18806" s="330"/>
      <c r="F18806" s="54" t="str">
        <f>+$F$28</f>
        <v>APORTANTE</v>
      </c>
      <c r="G18806" s="337" t="s">
        <v>124</v>
      </c>
      <c r="H18806" s="338"/>
      <c r="I18806" s="338"/>
      <c r="J18806" s="338"/>
      <c r="K18806" s="338"/>
      <c r="L18806" s="339"/>
    </row>
    <row r="18807" spans="1:12" hidden="1" x14ac:dyDescent="0.3">
      <c r="A18807" s="18" t="str">
        <f t="shared" ref="A18807" si="6324">+IF(OR(C18804=""),"NO",1)</f>
        <v>NO</v>
      </c>
      <c r="B18807" s="18"/>
      <c r="E18807" s="330"/>
      <c r="F18807" s="54" t="str">
        <f>+$F$29</f>
        <v>VALOR /SMMLV)</v>
      </c>
      <c r="G18807" s="55" t="s">
        <v>124</v>
      </c>
      <c r="H18807" s="56" t="str">
        <f>+$H$29</f>
        <v>% PART..</v>
      </c>
      <c r="I18807" s="57" t="s">
        <v>124</v>
      </c>
      <c r="J18807" s="58" t="str">
        <f>+$J$29</f>
        <v>VALOR ACREDITADO</v>
      </c>
      <c r="K18807" s="59"/>
      <c r="L18807" s="47" t="s">
        <v>124</v>
      </c>
    </row>
    <row r="18808" spans="1:12" hidden="1" x14ac:dyDescent="0.3">
      <c r="A18808" s="18" t="str">
        <f t="shared" ref="A18808" si="6325">+IF(OR(C18804=""),"NO",1)</f>
        <v>NO</v>
      </c>
      <c r="B18808" s="18"/>
      <c r="E18808" s="330"/>
      <c r="F18808" s="60" t="str">
        <f>+$F$30</f>
        <v>EXPERIENCIA APORTADA</v>
      </c>
      <c r="G18808" s="340" t="s">
        <v>124</v>
      </c>
      <c r="H18808" s="341"/>
      <c r="I18808" s="341"/>
      <c r="J18808" s="341"/>
      <c r="K18808" s="341"/>
      <c r="L18808" s="342"/>
    </row>
    <row r="18809" spans="1:12" hidden="1" x14ac:dyDescent="0.3">
      <c r="A18809" s="18" t="str">
        <f t="shared" ref="A18809" si="6326">+IF(OR(C18804=""),"NO",1)</f>
        <v>NO</v>
      </c>
      <c r="B18809" s="18"/>
      <c r="E18809" s="331"/>
      <c r="F18809" s="62" t="str">
        <f>+$F$31</f>
        <v>OBSERVACIÓN</v>
      </c>
      <c r="G18809" s="343" t="s">
        <v>124</v>
      </c>
      <c r="H18809" s="344"/>
      <c r="I18809" s="344"/>
      <c r="J18809" s="344"/>
      <c r="K18809" s="344"/>
      <c r="L18809" s="345"/>
    </row>
    <row r="18810" spans="1:12" ht="8.5" hidden="1" customHeight="1" x14ac:dyDescent="0.3">
      <c r="A18810" s="18" t="str">
        <f t="shared" ref="A18810" si="6327">+IF(OR(C18804=""),"NO",1)</f>
        <v>NO</v>
      </c>
      <c r="B18810" s="18"/>
      <c r="E18810" s="49"/>
      <c r="F18810" s="50"/>
      <c r="G18810" s="51"/>
      <c r="H18810" s="51"/>
      <c r="I18810" s="51"/>
      <c r="J18810" s="51"/>
      <c r="K18810" s="51"/>
      <c r="L18810" s="52"/>
    </row>
    <row r="18811" spans="1:12" hidden="1" x14ac:dyDescent="0.3">
      <c r="A18811" s="18" t="str">
        <f t="shared" ref="A18811" si="6328">+IF(OR(C18811=""),"NO",1)</f>
        <v>NO</v>
      </c>
      <c r="B18811" s="18"/>
      <c r="C18811" s="1" t="s">
        <v>124</v>
      </c>
      <c r="E18811" s="329">
        <v>6</v>
      </c>
      <c r="F18811" s="53" t="str">
        <f>+$F$26</f>
        <v>OBJETO</v>
      </c>
      <c r="G18811" s="332" t="s">
        <v>124</v>
      </c>
      <c r="H18811" s="333"/>
      <c r="I18811" s="333"/>
      <c r="J18811" s="333"/>
      <c r="K18811" s="333"/>
      <c r="L18811" s="334"/>
    </row>
    <row r="18812" spans="1:12" hidden="1" x14ac:dyDescent="0.3">
      <c r="A18812" s="18" t="str">
        <f t="shared" ref="A18812" si="6329">+IF(OR(C18811=""),"NO",1)</f>
        <v>NO</v>
      </c>
      <c r="B18812" s="18"/>
      <c r="E18812" s="330"/>
      <c r="F18812" s="54" t="str">
        <f>+$F$27</f>
        <v>CONTRATANTE</v>
      </c>
      <c r="G18812" s="335" t="s">
        <v>124</v>
      </c>
      <c r="H18812" s="310"/>
      <c r="I18812" s="310"/>
      <c r="J18812" s="310"/>
      <c r="K18812" s="310"/>
      <c r="L18812" s="336"/>
    </row>
    <row r="18813" spans="1:12" hidden="1" x14ac:dyDescent="0.3">
      <c r="A18813" s="18" t="str">
        <f t="shared" ref="A18813" si="6330">+IF(OR(C18811=""),"NO",1)</f>
        <v>NO</v>
      </c>
      <c r="B18813" s="18"/>
      <c r="E18813" s="330"/>
      <c r="F18813" s="54" t="str">
        <f>+$F$28</f>
        <v>APORTANTE</v>
      </c>
      <c r="G18813" s="337" t="s">
        <v>124</v>
      </c>
      <c r="H18813" s="338"/>
      <c r="I18813" s="338"/>
      <c r="J18813" s="338"/>
      <c r="K18813" s="338"/>
      <c r="L18813" s="339"/>
    </row>
    <row r="18814" spans="1:12" hidden="1" x14ac:dyDescent="0.3">
      <c r="A18814" s="18" t="str">
        <f t="shared" ref="A18814" si="6331">+IF(OR(C18811=""),"NO",1)</f>
        <v>NO</v>
      </c>
      <c r="B18814" s="18"/>
      <c r="E18814" s="330"/>
      <c r="F18814" s="54" t="str">
        <f>+$F$29</f>
        <v>VALOR /SMMLV)</v>
      </c>
      <c r="G18814" s="55" t="s">
        <v>124</v>
      </c>
      <c r="H18814" s="56" t="str">
        <f>+$H$29</f>
        <v>% PART..</v>
      </c>
      <c r="I18814" s="57" t="s">
        <v>124</v>
      </c>
      <c r="J18814" s="58" t="str">
        <f>+$J$29</f>
        <v>VALOR ACREDITADO</v>
      </c>
      <c r="K18814" s="59"/>
      <c r="L18814" s="47" t="s">
        <v>124</v>
      </c>
    </row>
    <row r="18815" spans="1:12" hidden="1" x14ac:dyDescent="0.3">
      <c r="A18815" s="18" t="str">
        <f t="shared" ref="A18815" si="6332">+IF(OR(C18811=""),"NO",1)</f>
        <v>NO</v>
      </c>
      <c r="B18815" s="18"/>
      <c r="E18815" s="330"/>
      <c r="F18815" s="60" t="str">
        <f>+$F$30</f>
        <v>EXPERIENCIA APORTADA</v>
      </c>
      <c r="G18815" s="340" t="s">
        <v>124</v>
      </c>
      <c r="H18815" s="341"/>
      <c r="I18815" s="341"/>
      <c r="J18815" s="341"/>
      <c r="K18815" s="341"/>
      <c r="L18815" s="342"/>
    </row>
    <row r="18816" spans="1:12" hidden="1" x14ac:dyDescent="0.3">
      <c r="A18816" s="18" t="str">
        <f t="shared" ref="A18816" si="6333">+IF(OR(C18811=""),"NO",1)</f>
        <v>NO</v>
      </c>
      <c r="B18816" s="18"/>
      <c r="E18816" s="331"/>
      <c r="F18816" s="62" t="str">
        <f>+$F$31</f>
        <v>OBSERVACIÓN</v>
      </c>
      <c r="G18816" s="343" t="s">
        <v>124</v>
      </c>
      <c r="H18816" s="344"/>
      <c r="I18816" s="344"/>
      <c r="J18816" s="344"/>
      <c r="K18816" s="344"/>
      <c r="L18816" s="345"/>
    </row>
    <row r="18817" spans="1:12" ht="8.5" hidden="1" customHeight="1" x14ac:dyDescent="0.3">
      <c r="A18817" s="18" t="str">
        <f t="shared" ref="A18817" si="6334">+IF(OR(C18811=""),"NO",1)</f>
        <v>NO</v>
      </c>
      <c r="B18817" s="18"/>
      <c r="E18817" s="49"/>
      <c r="F18817" s="50"/>
      <c r="G18817" s="51"/>
      <c r="H18817" s="51"/>
      <c r="I18817" s="51"/>
      <c r="J18817" s="51"/>
      <c r="K18817" s="51"/>
      <c r="L18817" s="52"/>
    </row>
    <row r="18818" spans="1:12" hidden="1" x14ac:dyDescent="0.3">
      <c r="A18818" s="18" t="str">
        <f t="shared" ref="A18818" si="6335">+IF(OR(C18818=""),"NO",1)</f>
        <v>NO</v>
      </c>
      <c r="B18818" s="18"/>
      <c r="C18818" s="1" t="s">
        <v>124</v>
      </c>
      <c r="E18818" s="329">
        <v>7</v>
      </c>
      <c r="F18818" s="53" t="str">
        <f>+$F$26</f>
        <v>OBJETO</v>
      </c>
      <c r="G18818" s="332" t="s">
        <v>124</v>
      </c>
      <c r="H18818" s="333"/>
      <c r="I18818" s="333"/>
      <c r="J18818" s="333"/>
      <c r="K18818" s="333"/>
      <c r="L18818" s="334"/>
    </row>
    <row r="18819" spans="1:12" hidden="1" x14ac:dyDescent="0.3">
      <c r="A18819" s="18" t="str">
        <f t="shared" ref="A18819" si="6336">+IF(OR(C18818=""),"NO",1)</f>
        <v>NO</v>
      </c>
      <c r="B18819" s="18"/>
      <c r="E18819" s="330"/>
      <c r="F18819" s="54" t="str">
        <f>+$F$27</f>
        <v>CONTRATANTE</v>
      </c>
      <c r="G18819" s="335" t="s">
        <v>124</v>
      </c>
      <c r="H18819" s="310"/>
      <c r="I18819" s="310"/>
      <c r="J18819" s="310"/>
      <c r="K18819" s="310"/>
      <c r="L18819" s="336"/>
    </row>
    <row r="18820" spans="1:12" hidden="1" x14ac:dyDescent="0.3">
      <c r="A18820" s="18" t="str">
        <f t="shared" ref="A18820" si="6337">+IF(OR(C18818=""),"NO",1)</f>
        <v>NO</v>
      </c>
      <c r="B18820" s="18"/>
      <c r="E18820" s="330"/>
      <c r="F18820" s="54" t="str">
        <f>+$F$28</f>
        <v>APORTANTE</v>
      </c>
      <c r="G18820" s="337" t="s">
        <v>124</v>
      </c>
      <c r="H18820" s="338"/>
      <c r="I18820" s="338"/>
      <c r="J18820" s="338"/>
      <c r="K18820" s="338"/>
      <c r="L18820" s="339"/>
    </row>
    <row r="18821" spans="1:12" hidden="1" x14ac:dyDescent="0.3">
      <c r="A18821" s="18" t="str">
        <f t="shared" ref="A18821" si="6338">+IF(OR(C18818=""),"NO",1)</f>
        <v>NO</v>
      </c>
      <c r="B18821" s="18"/>
      <c r="E18821" s="330"/>
      <c r="F18821" s="54" t="str">
        <f>+$F$29</f>
        <v>VALOR /SMMLV)</v>
      </c>
      <c r="G18821" s="55" t="s">
        <v>124</v>
      </c>
      <c r="H18821" s="56" t="str">
        <f>+$H$29</f>
        <v>% PART..</v>
      </c>
      <c r="I18821" s="57" t="s">
        <v>124</v>
      </c>
      <c r="J18821" s="58" t="str">
        <f>+$J$29</f>
        <v>VALOR ACREDITADO</v>
      </c>
      <c r="K18821" s="59"/>
      <c r="L18821" s="47" t="s">
        <v>124</v>
      </c>
    </row>
    <row r="18822" spans="1:12" hidden="1" x14ac:dyDescent="0.3">
      <c r="A18822" s="18" t="str">
        <f t="shared" ref="A18822" si="6339">+IF(OR(C18818=""),"NO",1)</f>
        <v>NO</v>
      </c>
      <c r="B18822" s="18"/>
      <c r="E18822" s="330"/>
      <c r="F18822" s="60" t="str">
        <f>+$F$30</f>
        <v>EXPERIENCIA APORTADA</v>
      </c>
      <c r="G18822" s="340" t="s">
        <v>124</v>
      </c>
      <c r="H18822" s="341"/>
      <c r="I18822" s="341"/>
      <c r="J18822" s="341"/>
      <c r="K18822" s="341"/>
      <c r="L18822" s="342"/>
    </row>
    <row r="18823" spans="1:12" hidden="1" x14ac:dyDescent="0.3">
      <c r="A18823" s="18" t="str">
        <f t="shared" ref="A18823" si="6340">+IF(OR(C18818=""),"NO",1)</f>
        <v>NO</v>
      </c>
      <c r="B18823" s="18"/>
      <c r="E18823" s="331"/>
      <c r="F18823" s="62" t="str">
        <f>+$F$31</f>
        <v>OBSERVACIÓN</v>
      </c>
      <c r="G18823" s="343" t="s">
        <v>124</v>
      </c>
      <c r="H18823" s="344"/>
      <c r="I18823" s="344"/>
      <c r="J18823" s="344"/>
      <c r="K18823" s="344"/>
      <c r="L18823" s="345"/>
    </row>
    <row r="18824" spans="1:12" hidden="1" x14ac:dyDescent="0.3">
      <c r="A18824" s="18" t="str">
        <f t="shared" ref="A18824" si="6341">+IF(OR(C18818=""),"NO",1)</f>
        <v>NO</v>
      </c>
      <c r="B18824" s="18"/>
      <c r="E18824" s="49"/>
      <c r="F18824" s="50"/>
      <c r="G18824" s="51"/>
      <c r="H18824" s="51"/>
      <c r="I18824" s="51"/>
      <c r="J18824" s="51"/>
      <c r="K18824" s="51"/>
      <c r="L18824" s="52"/>
    </row>
    <row r="18825" spans="1:12" hidden="1" x14ac:dyDescent="0.3">
      <c r="A18825" s="1" t="str">
        <f>+A18760</f>
        <v>NO</v>
      </c>
      <c r="C18825" s="1" t="str">
        <f>"N"&amp;C18760</f>
        <v>N</v>
      </c>
      <c r="E18825" s="63"/>
      <c r="F18825" s="64" t="str">
        <f>+$F$75</f>
        <v>TOTAL DE CONTRATOS PRESENTADOS VÁLIDOS QUE CUMPLEN EXPERIENCIA ACREDITADA:</v>
      </c>
      <c r="G18825" s="65"/>
      <c r="H18825" s="65"/>
      <c r="I18825" s="65"/>
      <c r="J18825" s="66"/>
      <c r="K18825" s="65"/>
      <c r="L18825" s="67" t="s">
        <v>124</v>
      </c>
    </row>
    <row r="18826" spans="1:12" ht="6.65" hidden="1" customHeight="1" x14ac:dyDescent="0.3">
      <c r="A18826" s="1" t="str">
        <f>+A18760</f>
        <v>NO</v>
      </c>
      <c r="E18826" s="51"/>
      <c r="F18826" s="50"/>
      <c r="G18826" s="51"/>
      <c r="H18826" s="51"/>
      <c r="I18826" s="51"/>
      <c r="J18826" s="51"/>
      <c r="K18826" s="51"/>
      <c r="L18826" s="51"/>
    </row>
    <row r="18827" spans="1:12" hidden="1" x14ac:dyDescent="0.3">
      <c r="A18827" s="1" t="str">
        <f>+A18760</f>
        <v>NO</v>
      </c>
      <c r="E18827" s="63"/>
      <c r="F18827" s="63" t="str">
        <f>+$F$77</f>
        <v>ACREDITA SUMINISTRO E INSTALACIÓN DE MOBILIARIO POR LO MENOS EN UN (1) CONTRATO VÁLIDO</v>
      </c>
      <c r="G18827" s="65"/>
      <c r="H18827" s="65"/>
      <c r="I18827" s="65"/>
      <c r="J18827" s="66"/>
      <c r="K18827" s="65"/>
      <c r="L18827" s="68" t="s">
        <v>157</v>
      </c>
    </row>
    <row r="18828" spans="1:12" ht="5.15" hidden="1" customHeight="1" x14ac:dyDescent="0.3">
      <c r="A18828" s="1" t="str">
        <f>+A18760</f>
        <v>NO</v>
      </c>
      <c r="E18828" s="51"/>
      <c r="F18828" s="50"/>
      <c r="G18828" s="51"/>
      <c r="H18828" s="51"/>
      <c r="I18828" s="51"/>
      <c r="J18828" s="51"/>
      <c r="K18828" s="51"/>
      <c r="L18828" s="51"/>
    </row>
    <row r="18829" spans="1:12" ht="12.75" hidden="1" customHeight="1" x14ac:dyDescent="0.3">
      <c r="A18829" s="1" t="str">
        <f>+A18760</f>
        <v>NO</v>
      </c>
      <c r="E18829" s="69" t="str">
        <f>+$E$79</f>
        <v>EXPERIENCIA ESPECÍFICA NUMERAL 10.1.1 A</v>
      </c>
      <c r="F18829" s="70"/>
      <c r="G18829" s="70"/>
      <c r="H18829" s="70"/>
      <c r="I18829" s="70"/>
      <c r="J18829" s="70"/>
      <c r="K18829" s="70"/>
      <c r="L18829" s="71"/>
    </row>
    <row r="18830" spans="1:12" ht="26.5" hidden="1" customHeight="1" x14ac:dyDescent="0.3">
      <c r="A18830" s="1" t="str">
        <f>+A18760</f>
        <v>NO</v>
      </c>
      <c r="E18830" s="72"/>
      <c r="F18830" s="325" t="str">
        <f>+$F$80</f>
        <v>Por lo menos uno (1) de los contratos válidos aportados como experiencia general debe corresponder mínimo al 60% del presupuesto oficial del presente proceso de selección.  (SMMLV)</v>
      </c>
      <c r="G18830" s="326"/>
      <c r="H18830" s="326"/>
      <c r="I18830" s="326"/>
      <c r="J18830" s="326"/>
      <c r="K18830" s="73" t="s">
        <v>124</v>
      </c>
      <c r="L18830" s="74" t="s">
        <v>124</v>
      </c>
    </row>
    <row r="18831" spans="1:12" ht="23.5" hidden="1" customHeight="1" x14ac:dyDescent="0.3">
      <c r="A18831" s="1" t="str">
        <f>+A18760</f>
        <v>NO</v>
      </c>
      <c r="E18831" s="63"/>
      <c r="F18831" s="325" t="str">
        <f>+$F$81</f>
        <v xml:space="preserve">Deberá acreditarse en al menos uno (1) de los contratos válidos aportados como experiencia general una </v>
      </c>
      <c r="G18831" s="326"/>
      <c r="H18831" s="326"/>
      <c r="I18831" s="326"/>
      <c r="J18831" s="326"/>
      <c r="K18831" s="73" t="s">
        <v>124</v>
      </c>
      <c r="L18831" s="74" t="s">
        <v>124</v>
      </c>
    </row>
    <row r="18832" spans="1:12" ht="23.5" hidden="1" customHeight="1" x14ac:dyDescent="0.3">
      <c r="A18832" s="18" t="s">
        <v>30</v>
      </c>
      <c r="E18832" s="63"/>
      <c r="F18832" s="325" t="str">
        <f>+$F$82</f>
        <v xml:space="preserve">Deberá acreditarse en al menos uno (1) de los contratos válidos aportados interventoría a intervención de </v>
      </c>
      <c r="G18832" s="326"/>
      <c r="H18832" s="326"/>
      <c r="I18832" s="326"/>
      <c r="J18832" s="326"/>
      <c r="K18832" s="73">
        <f>+$K$82</f>
        <v>0</v>
      </c>
      <c r="L18832" s="74" t="s">
        <v>124</v>
      </c>
    </row>
    <row r="18833" spans="1:12" ht="36" hidden="1" customHeight="1" x14ac:dyDescent="0.3">
      <c r="A18833" s="18" t="s">
        <v>30</v>
      </c>
      <c r="E18833" s="63"/>
      <c r="F18833" s="325" t="str">
        <f>+$F$83</f>
        <v xml:space="preserve">Deberá acreditarse en al menos uno (1) de los contratos válidos aportados interventoría a intervención de </v>
      </c>
      <c r="G18833" s="326"/>
      <c r="H18833" s="326"/>
      <c r="I18833" s="326"/>
      <c r="J18833" s="326"/>
      <c r="K18833" s="75">
        <f>+$K$83</f>
        <v>0</v>
      </c>
      <c r="L18833" s="76" t="s">
        <v>124</v>
      </c>
    </row>
    <row r="18834" spans="1:12" hidden="1" x14ac:dyDescent="0.3">
      <c r="A18834" s="1" t="str">
        <f>+A18760</f>
        <v>NO</v>
      </c>
      <c r="E18834" s="51"/>
      <c r="F18834" s="50"/>
      <c r="G18834" s="51"/>
      <c r="H18834" s="51"/>
      <c r="I18834" s="51"/>
      <c r="J18834" s="51"/>
      <c r="K18834" s="51"/>
      <c r="L18834" s="51"/>
    </row>
    <row r="18835" spans="1:12" ht="12.75" hidden="1" customHeight="1" x14ac:dyDescent="0.3">
      <c r="A18835" s="1" t="str">
        <f>+A18760</f>
        <v>NO</v>
      </c>
      <c r="E18835" s="40" t="str">
        <f>+$E$85</f>
        <v>VALOR MÍNIMO A CERIFICAR % P.O EN SMMMLV. NUMERAL 3.9.1</v>
      </c>
      <c r="F18835" s="41"/>
      <c r="G18835" s="41"/>
      <c r="H18835" s="41"/>
      <c r="I18835" s="41"/>
      <c r="J18835" s="41"/>
      <c r="K18835" s="41"/>
      <c r="L18835" s="42"/>
    </row>
    <row r="18836" spans="1:12" hidden="1" x14ac:dyDescent="0.3">
      <c r="A18836" s="1" t="str">
        <f>+A18760</f>
        <v>NO</v>
      </c>
      <c r="C18836" s="1" t="str">
        <f>"M"&amp;C18760</f>
        <v>M</v>
      </c>
      <c r="E18836" s="77" t="str">
        <f>+$E$86</f>
        <v>100% P.O.</v>
      </c>
      <c r="F18836" s="78"/>
      <c r="G18836" s="61">
        <v>242.41716883554506</v>
      </c>
      <c r="H18836" s="124" t="str">
        <f>+$H$86</f>
        <v>TOTAL EJECUTADO DE CONTRATOS ACREDITADOS</v>
      </c>
      <c r="I18836" s="124"/>
      <c r="J18836" s="124"/>
      <c r="K18836" s="55" t="s">
        <v>124</v>
      </c>
      <c r="L18836" s="47" t="s">
        <v>124</v>
      </c>
    </row>
    <row r="18837" spans="1:12" hidden="1" x14ac:dyDescent="0.3">
      <c r="A18837" s="1" t="str">
        <f>+A18760</f>
        <v>NO</v>
      </c>
      <c r="E18837" s="39"/>
      <c r="F18837" s="39"/>
      <c r="G18837" s="39"/>
      <c r="H18837" s="39"/>
      <c r="I18837" s="39"/>
      <c r="J18837" s="39"/>
      <c r="K18837" s="39"/>
      <c r="L18837" s="39"/>
    </row>
    <row r="18838" spans="1:12" ht="12.75" hidden="1" customHeight="1" x14ac:dyDescent="0.3">
      <c r="A18838" s="18" t="s">
        <v>30</v>
      </c>
      <c r="B18838" s="18"/>
      <c r="E18838" s="40" t="str">
        <f>+$E$88</f>
        <v>CONSIDERACIONES PARA LA VALIDEZ DE LA EXPERIENCIA REQUERIDA: EXPERIENCIA PROPONENTES PLURALES NUMERAL 10.1.2 D</v>
      </c>
      <c r="F18838" s="41"/>
      <c r="G18838" s="41"/>
      <c r="H18838" s="41"/>
      <c r="I18838" s="41"/>
      <c r="J18838" s="41"/>
      <c r="K18838" s="41"/>
      <c r="L18838" s="42"/>
    </row>
    <row r="18839" spans="1:12" ht="28" hidden="1" customHeight="1" x14ac:dyDescent="0.3">
      <c r="A18839" s="18" t="s">
        <v>30</v>
      </c>
      <c r="B18839" s="18"/>
      <c r="C18839" s="1" t="str">
        <f>"O"&amp;C18760</f>
        <v>O</v>
      </c>
      <c r="E18839" s="80" t="str">
        <f>+$E$89</f>
        <v>i)</v>
      </c>
      <c r="F18839" s="327" t="str">
        <f>+$F$89</f>
        <v>Uno de los integrantes debe aportar como mínimo el cincuenta por ciento (50 %) de la experiencia solicitada</v>
      </c>
      <c r="G18839" s="328"/>
      <c r="H18839" s="328"/>
      <c r="I18839" s="328"/>
      <c r="J18839" s="328"/>
      <c r="K18839" s="73" t="s">
        <v>124</v>
      </c>
      <c r="L18839" s="47" t="s">
        <v>124</v>
      </c>
    </row>
    <row r="18840" spans="1:12" ht="28" hidden="1" customHeight="1" x14ac:dyDescent="0.3">
      <c r="A18840" s="18" t="s">
        <v>30</v>
      </c>
      <c r="B18840" s="18"/>
      <c r="C18840" s="1" t="str">
        <f>"O"&amp;C18760</f>
        <v>O</v>
      </c>
      <c r="E18840" s="80" t="str">
        <f>+$E$90</f>
        <v>ii)</v>
      </c>
      <c r="F18840" s="327" t="str">
        <f>+$F$90</f>
        <v>Todos los demás ntegrantes deben acreditar al menos el cinco por ciento (5 %) de la experiencia solicitada, solo uno (1) de los integrantes podrá no acreditar experiencia pero su porcentaje de participación  no podrá superar el diez por ciento (10 %)</v>
      </c>
      <c r="G18840" s="328"/>
      <c r="H18840" s="328"/>
      <c r="I18840" s="328"/>
      <c r="J18840" s="328"/>
      <c r="K18840" s="73" t="s">
        <v>124</v>
      </c>
      <c r="L18840" s="47" t="s">
        <v>124</v>
      </c>
    </row>
    <row r="18841" spans="1:12" hidden="1" x14ac:dyDescent="0.3">
      <c r="A18841" s="18" t="s">
        <v>30</v>
      </c>
      <c r="B18841" s="18"/>
      <c r="E18841" s="39"/>
      <c r="F18841" s="39"/>
      <c r="G18841" s="39"/>
      <c r="H18841" s="39"/>
      <c r="I18841" s="39"/>
      <c r="J18841" s="39"/>
      <c r="K18841" s="39"/>
      <c r="L18841" s="39"/>
    </row>
    <row r="18842" spans="1:12" ht="13" hidden="1" customHeight="1" x14ac:dyDescent="0.3">
      <c r="A18842" s="18" t="str">
        <f>+A18760</f>
        <v>NO</v>
      </c>
      <c r="B18842" s="18"/>
      <c r="E18842" s="69" t="str">
        <f>+$E$92</f>
        <v>VERIFICACIÓN Y ASIGNACIÓN DE PUNTAJE POR LA EXPERIENCIA DEL PROPONENTE</v>
      </c>
      <c r="F18842" s="70"/>
      <c r="G18842" s="70"/>
      <c r="H18842" s="70"/>
      <c r="I18842" s="70"/>
      <c r="J18842" s="70"/>
      <c r="K18842" s="70"/>
      <c r="L18842" s="71"/>
    </row>
    <row r="18843" spans="1:12" hidden="1" x14ac:dyDescent="0.3">
      <c r="A18843" s="18" t="str">
        <f>+A18760</f>
        <v>NO</v>
      </c>
      <c r="B18843" s="18"/>
      <c r="E18843" s="81"/>
      <c r="F18843" s="323" t="str">
        <f>+$F$93</f>
        <v>No. CONTRATOS QUE ACREDITAN LA EXPERIENCIA (NO OBJETO DE SUBSANACIÓN)</v>
      </c>
      <c r="G18843" s="324"/>
      <c r="H18843" s="324"/>
      <c r="I18843" s="324"/>
      <c r="J18843" s="324"/>
      <c r="K18843" s="82"/>
      <c r="L18843" s="83" t="s">
        <v>124</v>
      </c>
    </row>
    <row r="18844" spans="1:12" ht="13" hidden="1" customHeight="1" x14ac:dyDescent="0.3">
      <c r="A18844" s="18" t="str">
        <f>+A18760</f>
        <v>NO</v>
      </c>
      <c r="B18844" s="18"/>
      <c r="E18844" s="84"/>
      <c r="F18844" s="323" t="str">
        <f>+$F$94</f>
        <v>TOTAL EJECUTADO DE CONTRATOS ACREDITADOS PROPUESTA INICIAL</v>
      </c>
      <c r="G18844" s="324"/>
      <c r="H18844" s="324"/>
      <c r="I18844" s="324"/>
      <c r="J18844" s="324"/>
      <c r="K18844" s="85"/>
      <c r="L18844" s="86" t="s">
        <v>124</v>
      </c>
    </row>
    <row r="18845" spans="1:12" ht="13" hidden="1" customHeight="1" x14ac:dyDescent="0.3">
      <c r="A18845" s="18" t="str">
        <f>+A18760</f>
        <v>NO</v>
      </c>
      <c r="B18845" s="18"/>
      <c r="E18845" s="87"/>
      <c r="F18845" s="323" t="str">
        <f>+$F$95</f>
        <v>PROMEDIO VALOR ACREDITADO EN SMMLV</v>
      </c>
      <c r="G18845" s="324"/>
      <c r="H18845" s="324"/>
      <c r="I18845" s="324"/>
      <c r="J18845" s="324"/>
      <c r="K18845" s="66"/>
      <c r="L18845" s="88" t="s">
        <v>124</v>
      </c>
    </row>
    <row r="18846" spans="1:12" hidden="1" x14ac:dyDescent="0.3">
      <c r="A18846" s="18" t="str">
        <f>+A18760</f>
        <v>NO</v>
      </c>
      <c r="B18846" s="18"/>
      <c r="E18846" s="89"/>
      <c r="F18846" s="89"/>
      <c r="G18846" s="89"/>
      <c r="H18846" s="89"/>
      <c r="I18846" s="89"/>
      <c r="J18846" s="89"/>
      <c r="K18846" s="89"/>
      <c r="L18846" s="89"/>
    </row>
    <row r="18847" spans="1:12" ht="13" hidden="1" customHeight="1" x14ac:dyDescent="0.3">
      <c r="A18847" s="18" t="str">
        <f>+A18760</f>
        <v>NO</v>
      </c>
      <c r="B18847" s="18"/>
      <c r="E18847" s="69" t="str">
        <f>+$E$97</f>
        <v>3.9.2 EXIGENCIAS MÍNIMAS DE EXPERIENCIA Y FORMACIÓN ACADÉMICA DEL EQUIPO DE TRABAJO</v>
      </c>
      <c r="F18847" s="70"/>
      <c r="G18847" s="70"/>
      <c r="H18847" s="70"/>
      <c r="I18847" s="70"/>
      <c r="J18847" s="70"/>
      <c r="K18847" s="70"/>
      <c r="L18847" s="71"/>
    </row>
    <row r="18848" spans="1:12" hidden="1" x14ac:dyDescent="0.3">
      <c r="A18848" s="18" t="str">
        <f>+A18760</f>
        <v>NO</v>
      </c>
      <c r="B18848" s="18"/>
      <c r="E18848" s="90" t="str">
        <f>+$E$98</f>
        <v>Formulario 8</v>
      </c>
      <c r="F18848" s="315" t="s">
        <v>46</v>
      </c>
      <c r="G18848" s="316"/>
      <c r="H18848" s="317"/>
      <c r="I18848" s="318"/>
      <c r="J18848" s="318"/>
      <c r="K18848" s="318"/>
      <c r="L18848" s="319"/>
    </row>
    <row r="18849" spans="1:12" hidden="1" x14ac:dyDescent="0.3">
      <c r="A18849" s="18" t="str">
        <f>+A18760</f>
        <v>NO</v>
      </c>
      <c r="B18849" s="18"/>
      <c r="E18849" s="91" t="s">
        <v>124</v>
      </c>
      <c r="F18849" s="91" t="str">
        <f>+$F$99</f>
        <v>Director de Interventoría</v>
      </c>
      <c r="G18849" s="91" t="str">
        <f>+$G$99</f>
        <v>Residente de Interventoría</v>
      </c>
      <c r="H18849" s="320"/>
      <c r="I18849" s="321"/>
      <c r="J18849" s="321"/>
      <c r="K18849" s="321"/>
      <c r="L18849" s="322"/>
    </row>
    <row r="18850" spans="1:12" hidden="1" x14ac:dyDescent="0.3">
      <c r="A18850" s="18" t="str">
        <f>+A18760</f>
        <v>NO</v>
      </c>
      <c r="B18850" s="18"/>
      <c r="E18850" s="304" t="str">
        <f>+$E$100</f>
        <v>OBSERVACIONES RESPECTO REQUISITO HABILITANTE DEL PERSONAL CLAVE EVALUABLE</v>
      </c>
      <c r="F18850" s="305"/>
      <c r="G18850" s="305"/>
      <c r="H18850" s="305"/>
      <c r="I18850" s="305"/>
      <c r="J18850" s="305"/>
      <c r="K18850" s="305"/>
      <c r="L18850" s="305"/>
    </row>
    <row r="18851" spans="1:12" hidden="1" x14ac:dyDescent="0.3">
      <c r="A18851" s="18" t="str">
        <f>+A18760</f>
        <v>NO</v>
      </c>
      <c r="B18851" s="18"/>
      <c r="E18851" s="312" t="s">
        <v>124</v>
      </c>
      <c r="F18851" s="313"/>
      <c r="G18851" s="313"/>
      <c r="H18851" s="313"/>
      <c r="I18851" s="313"/>
      <c r="J18851" s="313"/>
      <c r="K18851" s="313"/>
      <c r="L18851" s="314"/>
    </row>
    <row r="18852" spans="1:12" hidden="1" x14ac:dyDescent="0.3">
      <c r="A18852" s="18" t="str">
        <f>+A18760</f>
        <v>NO</v>
      </c>
      <c r="B18852" s="18"/>
      <c r="E18852" s="89"/>
      <c r="F18852" s="89"/>
      <c r="G18852" s="89"/>
      <c r="H18852" s="89"/>
      <c r="I18852" s="89"/>
      <c r="J18852" s="89"/>
      <c r="K18852" s="89"/>
      <c r="L18852" s="89"/>
    </row>
    <row r="18853" spans="1:12" ht="13" hidden="1" customHeight="1" x14ac:dyDescent="0.3">
      <c r="A18853" s="18" t="str">
        <f>+A18760</f>
        <v>NO</v>
      </c>
      <c r="B18853" s="18"/>
      <c r="E18853" s="69" t="str">
        <f>+$E$103</f>
        <v>4.2 EQUIPO DE TRABAJO (Personal Clave Evaluable)</v>
      </c>
      <c r="F18853" s="70"/>
      <c r="G18853" s="70"/>
      <c r="H18853" s="70"/>
      <c r="I18853" s="70"/>
      <c r="J18853" s="70"/>
      <c r="K18853" s="70"/>
      <c r="L18853" s="71"/>
    </row>
    <row r="18854" spans="1:12" ht="23.25" hidden="1" customHeight="1" x14ac:dyDescent="0.3">
      <c r="A18854" s="18" t="str">
        <f>+A18760</f>
        <v>NO</v>
      </c>
      <c r="B18854" s="18"/>
      <c r="E18854" s="90" t="str">
        <f>+$E$104</f>
        <v>Formulario 9</v>
      </c>
      <c r="F18854" s="315" t="s">
        <v>46</v>
      </c>
      <c r="G18854" s="316"/>
      <c r="H18854" s="317"/>
      <c r="I18854" s="318"/>
      <c r="J18854" s="318"/>
      <c r="K18854" s="318"/>
      <c r="L18854" s="319"/>
    </row>
    <row r="18855" spans="1:12" hidden="1" x14ac:dyDescent="0.3">
      <c r="A18855" s="18" t="str">
        <f>+A18760</f>
        <v>NO</v>
      </c>
      <c r="B18855" s="18"/>
      <c r="E18855" s="91" t="s">
        <v>124</v>
      </c>
      <c r="F18855" s="91" t="str">
        <f>+$F$99</f>
        <v>Director de Interventoría</v>
      </c>
      <c r="G18855" s="91" t="str">
        <f>+$G$99</f>
        <v>Residente de Interventoría</v>
      </c>
      <c r="H18855" s="320"/>
      <c r="I18855" s="321"/>
      <c r="J18855" s="321"/>
      <c r="K18855" s="321"/>
      <c r="L18855" s="322"/>
    </row>
    <row r="18856" spans="1:12" hidden="1" x14ac:dyDescent="0.3">
      <c r="A18856" s="18" t="str">
        <f>+A18760</f>
        <v>NO</v>
      </c>
      <c r="B18856" s="18"/>
      <c r="E18856" s="89"/>
      <c r="F18856" s="89"/>
      <c r="G18856" s="89"/>
      <c r="H18856" s="89"/>
      <c r="I18856" s="89"/>
      <c r="J18856" s="89"/>
      <c r="K18856" s="89"/>
      <c r="L18856" s="89"/>
    </row>
    <row r="18857" spans="1:12" hidden="1" x14ac:dyDescent="0.3">
      <c r="A18857" s="1" t="str">
        <f>+A18760</f>
        <v>NO</v>
      </c>
      <c r="E18857" s="92" t="str">
        <f>+E18732</f>
        <v>CRITERIOS DE EVALUACIÓN Y PUNTAJE</v>
      </c>
      <c r="F18857" s="93"/>
      <c r="G18857" s="93"/>
      <c r="H18857" s="93"/>
      <c r="I18857" s="93"/>
      <c r="J18857" s="93"/>
      <c r="K18857" s="94"/>
      <c r="L18857" s="95" t="str">
        <f>+$L$107</f>
        <v>PUNTAJE OBTENIDO</v>
      </c>
    </row>
    <row r="18858" spans="1:12" hidden="1" x14ac:dyDescent="0.3">
      <c r="A18858" s="1" t="str">
        <f>+A18760</f>
        <v>NO</v>
      </c>
      <c r="E18858" s="96" t="str">
        <f>+$E$108</f>
        <v>VALOR</v>
      </c>
      <c r="F18858" s="97" t="str">
        <f>+$F$108</f>
        <v>EQUIPO DE TRABAJO (PERSONAL CLAVE EVALUABLE)</v>
      </c>
      <c r="G18858" s="24"/>
      <c r="H18858" s="24"/>
      <c r="I18858" s="24"/>
      <c r="J18858" s="24"/>
      <c r="K18858" s="24"/>
      <c r="L18858" s="98"/>
    </row>
    <row r="18859" spans="1:12" ht="12.75" hidden="1" customHeight="1" x14ac:dyDescent="0.3">
      <c r="A18859" s="1" t="str">
        <f>+A18760</f>
        <v>NO</v>
      </c>
      <c r="E18859" s="96">
        <f>+$E$109</f>
        <v>5</v>
      </c>
      <c r="F18859" s="307" t="str">
        <f>+$F$109</f>
        <v xml:space="preserve"> Experiencia Específica adicional</v>
      </c>
      <c r="G18859" s="308"/>
      <c r="H18859" s="308"/>
      <c r="I18859" s="308"/>
      <c r="J18859" s="308"/>
      <c r="K18859" s="309"/>
      <c r="L18859" s="99" t="str">
        <f>IFERROR(IF(VLOOKUP(C18760,'R. PUNTAJES'!$C$14:$R$213,'R. PUNTAJES'!$I$10,0)="","",VLOOKUP(C18760,'R. PUNTAJES'!$C$14:$R$213,'R. PUNTAJES'!$I$10,0)),"")</f>
        <v/>
      </c>
    </row>
    <row r="18860" spans="1:12" ht="12.75" hidden="1" customHeight="1" x14ac:dyDescent="0.3">
      <c r="A18860" s="1" t="str">
        <f>+A18760</f>
        <v>NO</v>
      </c>
      <c r="E18860" s="96">
        <f>+$E$110</f>
        <v>5</v>
      </c>
      <c r="F18860" s="307" t="str">
        <f>+$F$110</f>
        <v>Formación Académica adicional</v>
      </c>
      <c r="G18860" s="308"/>
      <c r="H18860" s="308"/>
      <c r="I18860" s="308"/>
      <c r="J18860" s="308"/>
      <c r="K18860" s="309"/>
      <c r="L18860" s="99" t="str">
        <f>IFERROR(IF(VLOOKUP(C18760,'R. PUNTAJES'!$C$14:$R$213,'R. PUNTAJES'!$J$10,0)="","",VLOOKUP(C18760,'R. PUNTAJES'!$C$14:$R$213,'R. PUNTAJES'!$J$10,0)),"")</f>
        <v/>
      </c>
    </row>
    <row r="18861" spans="1:12" hidden="1" x14ac:dyDescent="0.3">
      <c r="A18861" s="18" t="str">
        <f>+A18760</f>
        <v>NO</v>
      </c>
      <c r="B18861" s="18"/>
      <c r="E18861" s="100"/>
      <c r="F18861" s="101" t="str">
        <f>+$F$111</f>
        <v>FACTOR DE SOSTENIBILIDAD</v>
      </c>
      <c r="G18861" s="102"/>
      <c r="H18861" s="102"/>
      <c r="I18861" s="102"/>
      <c r="J18861" s="102"/>
      <c r="K18861" s="102"/>
      <c r="L18861" s="103"/>
    </row>
    <row r="18862" spans="1:12" hidden="1" x14ac:dyDescent="0.3">
      <c r="A18862" s="18" t="str">
        <f>+A18760</f>
        <v>NO</v>
      </c>
      <c r="B18862" s="18"/>
      <c r="E18862" s="104">
        <v>1</v>
      </c>
      <c r="F18862" s="105" t="str">
        <f>+$F$112</f>
        <v>Compromisos Sostenibilidad</v>
      </c>
      <c r="G18862" s="106"/>
      <c r="H18862" s="106"/>
      <c r="I18862" s="106"/>
      <c r="J18862" s="106"/>
      <c r="K18862" s="106"/>
      <c r="L18862" s="107" t="str">
        <f>IFERROR(IF(VLOOKUP(C18760,'R. PUNTAJES'!$C$14:$R$213,'R. PUNTAJES'!$K$10,0)="","",VLOOKUP(C18760,'R. PUNTAJES'!$C$14:$R$213,'R. PUNTAJES'!$K$10,0)),"")</f>
        <v/>
      </c>
    </row>
    <row r="18863" spans="1:12" hidden="1" x14ac:dyDescent="0.3">
      <c r="A18863" s="1" t="str">
        <f>+A18760</f>
        <v>NO</v>
      </c>
      <c r="E18863" s="108"/>
      <c r="F18863" s="109" t="str">
        <f>+$F$113</f>
        <v>APOYO A LA INDUSTRIA NACIONAL</v>
      </c>
      <c r="G18863" s="110"/>
      <c r="H18863" s="110"/>
      <c r="I18863" s="110"/>
      <c r="J18863" s="110"/>
      <c r="K18863" s="110"/>
      <c r="L18863" s="111"/>
    </row>
    <row r="18864" spans="1:12" ht="12.75" hidden="1" customHeight="1" x14ac:dyDescent="0.3">
      <c r="A18864" s="1" t="str">
        <f>+A18760</f>
        <v>NO</v>
      </c>
      <c r="E18864" s="96">
        <v>20</v>
      </c>
      <c r="F18864" s="307" t="str">
        <f>+$F$114</f>
        <v>Promoción de Servicios Nacionales o con Trato Nacional</v>
      </c>
      <c r="G18864" s="308"/>
      <c r="H18864" s="308"/>
      <c r="I18864" s="308"/>
      <c r="J18864" s="308"/>
      <c r="K18864" s="309"/>
      <c r="L18864" s="99" t="str">
        <f>IFERROR(IF(VLOOKUP(C18760,'R. PUNTAJES'!$C$14:$R$213,'R. PUNTAJES'!$L$10,0)="","",
IF(VLOOKUP(C18760,'R. PUNTAJES'!$C$14:$R$213,'R. PUNTAJES'!$L$10,0)=5,0,
VLOOKUP(C18760,'R. PUNTAJES'!$C$14:$R$213,'R. PUNTAJES'!$L$10,0))),"")</f>
        <v/>
      </c>
    </row>
    <row r="18865" spans="1:12" ht="12.75" hidden="1" customHeight="1" x14ac:dyDescent="0.3">
      <c r="A18865" s="1" t="str">
        <f>+A18760</f>
        <v>NO</v>
      </c>
      <c r="E18865" s="96">
        <v>5</v>
      </c>
      <c r="F18865" s="307" t="str">
        <f>+$F$115</f>
        <v>Incorporación de componente nacional en servicios extranjeros</v>
      </c>
      <c r="G18865" s="308"/>
      <c r="H18865" s="308"/>
      <c r="I18865" s="308"/>
      <c r="J18865" s="308"/>
      <c r="K18865" s="309"/>
      <c r="L18865" s="99" t="str">
        <f>IFERROR(IF(VLOOKUP(C18760,'R. PUNTAJES'!$C$14:$R$213,'R. PUNTAJES'!$L$10,0)="","",
IF(VLOOKUP(C18760,'R. PUNTAJES'!$C$14:$R$213,'R. PUNTAJES'!$L$10,0)=20,0,
VLOOKUP(C18760,'R. PUNTAJES'!$C$14:$R$213,'R. PUNTAJES'!$L$10,0))),"")</f>
        <v/>
      </c>
    </row>
    <row r="18866" spans="1:12" hidden="1" x14ac:dyDescent="0.3">
      <c r="A18866" s="1" t="str">
        <f>+A18760</f>
        <v>NO</v>
      </c>
      <c r="E18866" s="112"/>
      <c r="F18866" s="97" t="str">
        <f>+$F$116</f>
        <v>VINCULACIÓN DE PERSONAS CON DISCAPACIDAD</v>
      </c>
      <c r="G18866" s="24"/>
      <c r="H18866" s="24"/>
      <c r="I18866" s="24"/>
      <c r="J18866" s="24"/>
      <c r="K18866" s="24"/>
      <c r="L18866" s="98"/>
    </row>
    <row r="18867" spans="1:12" ht="12.75" hidden="1" customHeight="1" x14ac:dyDescent="0.3">
      <c r="A18867" s="1" t="str">
        <f>+A18760</f>
        <v>NO</v>
      </c>
      <c r="E18867" s="96">
        <v>1</v>
      </c>
      <c r="F18867" s="307" t="str">
        <f>+$F$117</f>
        <v xml:space="preserve">Trabajadores vinculados a la planta de personal </v>
      </c>
      <c r="G18867" s="308"/>
      <c r="H18867" s="308"/>
      <c r="I18867" s="308"/>
      <c r="J18867" s="308"/>
      <c r="K18867" s="309"/>
      <c r="L18867" s="99" t="str">
        <f>IFERROR(IF(VLOOKUP(C18760,'R. PUNTAJES'!$C$14:$R$213,'R. PUNTAJES'!$M$10,0)="","",VLOOKUP(C18760,'R. PUNTAJES'!$C$14:$R$213,'R. PUNTAJES'!$M$10,0)),"")</f>
        <v/>
      </c>
    </row>
    <row r="18868" spans="1:12" hidden="1" x14ac:dyDescent="0.3">
      <c r="A18868" s="1" t="str">
        <f>+A18760</f>
        <v>NO</v>
      </c>
      <c r="E18868" s="112"/>
      <c r="F18868" s="97" t="str">
        <f>+$F$118</f>
        <v>EMPRENDIMIENTOS Y EMPRESAS DE MUJERES</v>
      </c>
      <c r="G18868" s="24"/>
      <c r="H18868" s="24"/>
      <c r="I18868" s="24"/>
      <c r="J18868" s="24"/>
      <c r="K18868" s="24"/>
      <c r="L18868" s="98"/>
    </row>
    <row r="18869" spans="1:12" ht="13" hidden="1" customHeight="1" x14ac:dyDescent="0.3">
      <c r="A18869" s="1" t="str">
        <f>+A18760</f>
        <v>NO</v>
      </c>
      <c r="E18869" s="96">
        <v>0.25</v>
      </c>
      <c r="F18869" s="307" t="str">
        <f>+$F$119</f>
        <v>Emprendimientos y empresas de mujeres</v>
      </c>
      <c r="G18869" s="308"/>
      <c r="H18869" s="308"/>
      <c r="I18869" s="308"/>
      <c r="J18869" s="308"/>
      <c r="K18869" s="309"/>
      <c r="L18869" s="113" t="str">
        <f>IFERROR(IF(VLOOKUP(C18760,'R. PUNTAJES'!$C$14:$R$213,'R. PUNTAJES'!$N$10,0)="","",VLOOKUP(C18760,'R. PUNTAJES'!$C$14:$R$213,'R. PUNTAJES'!$N$10,0)),"")</f>
        <v/>
      </c>
    </row>
    <row r="18870" spans="1:12" hidden="1" x14ac:dyDescent="0.3">
      <c r="A18870" s="18" t="str">
        <f>+A18871</f>
        <v>NO</v>
      </c>
      <c r="B18870" s="18"/>
      <c r="E18870" s="112"/>
      <c r="F18870" s="97" t="str">
        <f>+$F$120</f>
        <v>MIPYME</v>
      </c>
      <c r="G18870" s="24"/>
      <c r="H18870" s="24"/>
      <c r="I18870" s="24"/>
      <c r="J18870" s="24"/>
      <c r="K18870" s="24"/>
      <c r="L18870" s="98"/>
    </row>
    <row r="18871" spans="1:12" hidden="1" x14ac:dyDescent="0.3">
      <c r="A18871" s="18" t="str">
        <f>+IF(E18871=0,"NO",1)</f>
        <v>NO</v>
      </c>
      <c r="B18871" s="18"/>
      <c r="E18871" s="96">
        <v>0</v>
      </c>
      <c r="F18871" s="307" t="str">
        <f>+$F$121</f>
        <v>Mipyme</v>
      </c>
      <c r="G18871" s="308"/>
      <c r="H18871" s="308"/>
      <c r="I18871" s="308"/>
      <c r="J18871" s="308"/>
      <c r="K18871" s="309"/>
      <c r="L18871" s="113" t="str">
        <f>IFERROR(IF(VLOOKUP(C18760,'R. PUNTAJES'!$C$14:$R$213,'R. PUNTAJES'!$O$10,0)="","",VLOOKUP(C18760,'R. PUNTAJES'!$C$14:$R$213,'R. PUNTAJES'!$O$10,0)),"")</f>
        <v/>
      </c>
    </row>
    <row r="18872" spans="1:12" hidden="1" x14ac:dyDescent="0.3">
      <c r="A18872" s="1" t="str">
        <f>+A18760</f>
        <v>NO</v>
      </c>
      <c r="E18872" s="112"/>
      <c r="F18872" s="97" t="str">
        <f>+$F$122</f>
        <v>EXPERIENCIA DEL PROPONENTE</v>
      </c>
      <c r="G18872" s="24"/>
      <c r="H18872" s="24"/>
      <c r="I18872" s="24"/>
      <c r="J18872" s="24"/>
      <c r="K18872" s="24"/>
      <c r="L18872" s="98"/>
    </row>
    <row r="18873" spans="1:12" hidden="1" x14ac:dyDescent="0.3">
      <c r="A18873" s="1" t="str">
        <f>+A18760</f>
        <v>NO</v>
      </c>
      <c r="E18873" s="96">
        <v>59.5</v>
      </c>
      <c r="F18873" s="307" t="str">
        <f>+$F$123</f>
        <v>mediana con valor absoluto</v>
      </c>
      <c r="G18873" s="308"/>
      <c r="H18873" s="308"/>
      <c r="I18873" s="308"/>
      <c r="J18873" s="308"/>
      <c r="K18873" s="309"/>
      <c r="L18873" s="113" t="str">
        <f>IFERROR(IF(VLOOKUP(C18760,'R. PUNTAJES'!$C$14:$R$213,'R. PUNTAJES'!$R$10,0)="","",VLOOKUP(C18760,'R. PUNTAJES'!$C$14:$R$213,'R. PUNTAJES'!$R$10,0)),"")</f>
        <v/>
      </c>
    </row>
    <row r="18874" spans="1:12" hidden="1" x14ac:dyDescent="0.3">
      <c r="A18874" s="1" t="str">
        <f>+A18760</f>
        <v>NO</v>
      </c>
      <c r="E18874" s="112"/>
      <c r="F18874" s="97" t="str">
        <f>+$F$124</f>
        <v>MULTAS</v>
      </c>
      <c r="G18874" s="24"/>
      <c r="H18874" s="24"/>
      <c r="I18874" s="24"/>
      <c r="J18874" s="24"/>
      <c r="K18874" s="24"/>
      <c r="L18874" s="98"/>
    </row>
    <row r="18875" spans="1:12" ht="12.75" hidden="1" customHeight="1" x14ac:dyDescent="0.3">
      <c r="A18875" s="1" t="str">
        <f>+A18760</f>
        <v>NO</v>
      </c>
      <c r="E18875" s="96">
        <v>-2</v>
      </c>
      <c r="F18875" s="307" t="str">
        <f>+$F$125</f>
        <v>Una o más multas o cláusulas penales durante el último año</v>
      </c>
      <c r="G18875" s="310"/>
      <c r="H18875" s="310"/>
      <c r="I18875" s="310"/>
      <c r="J18875" s="310"/>
      <c r="K18875" s="311"/>
      <c r="L18875" s="99" t="str">
        <f>IFERROR(IF(VLOOKUP(C18760,'R. PUNTAJES'!$C$14:$R$213,'R. PUNTAJES'!$Q$10,0)="","",VLOOKUP(C18760,'R. PUNTAJES'!$C$14:$R$213,'R. PUNTAJES'!$Q$10,0)),"")</f>
        <v/>
      </c>
    </row>
    <row r="18876" spans="1:12" hidden="1" x14ac:dyDescent="0.3">
      <c r="A18876" s="1" t="str">
        <f>+A18760</f>
        <v>NO</v>
      </c>
      <c r="E18876" s="112"/>
      <c r="F18876" s="97" t="str">
        <f>+$F$126</f>
        <v>OBRAS INCONCLUSAS</v>
      </c>
      <c r="G18876" s="24"/>
      <c r="H18876" s="24"/>
      <c r="I18876" s="24"/>
      <c r="J18876" s="24"/>
      <c r="K18876" s="24"/>
      <c r="L18876" s="98"/>
    </row>
    <row r="18877" spans="1:12" hidden="1" x14ac:dyDescent="0.3">
      <c r="A18877" s="1" t="str">
        <f>+A18760</f>
        <v>NO</v>
      </c>
      <c r="E18877" s="96">
        <v>-1</v>
      </c>
      <c r="F18877" s="301" t="str">
        <f>+$F$127</f>
        <v>Anotación vigente de obra civil inconclusa</v>
      </c>
      <c r="G18877" s="302"/>
      <c r="H18877" s="302"/>
      <c r="I18877" s="302"/>
      <c r="J18877" s="302"/>
      <c r="K18877" s="303"/>
      <c r="L18877" s="99" t="str">
        <f>IFERROR(IF(VLOOKUP(C18760,'R. PUNTAJES'!$C$14:$R$213,'R. PUNTAJES'!$P$10,0)="","",VLOOKUP(C18760,'R. PUNTAJES'!$C$14:$R$213,'R. PUNTAJES'!$P$10,0)),"")</f>
        <v/>
      </c>
    </row>
    <row r="18878" spans="1:12" ht="7.5" hidden="1" customHeight="1" x14ac:dyDescent="0.3">
      <c r="A18878" s="1" t="str">
        <f>+A18760</f>
        <v>NO</v>
      </c>
      <c r="E18878" s="114"/>
      <c r="F18878" s="45"/>
      <c r="G18878" s="45"/>
      <c r="H18878" s="45"/>
      <c r="I18878" s="45"/>
      <c r="J18878" s="45"/>
      <c r="K18878" s="45"/>
      <c r="L18878" s="48"/>
    </row>
    <row r="18879" spans="1:12" hidden="1" x14ac:dyDescent="0.3">
      <c r="A18879" s="1" t="str">
        <f>+A18760</f>
        <v>NO</v>
      </c>
      <c r="E18879" s="115" t="str">
        <f>+$E$129</f>
        <v>PUNTAJE TOTAL</v>
      </c>
      <c r="F18879" s="116"/>
      <c r="G18879" s="116"/>
      <c r="H18879" s="116"/>
      <c r="I18879" s="116"/>
      <c r="J18879" s="116"/>
      <c r="K18879" s="117"/>
      <c r="L18879" s="118">
        <f>IFERROR(IF(VLOOKUP(C18760,'R. PUNTAJES'!$C$14:$R$213,'R. PUNTAJES'!$H$10,0)="RECHAZO","",SUM(L18859:L18877)),"")</f>
        <v>0</v>
      </c>
    </row>
    <row r="18880" spans="1:12" hidden="1" x14ac:dyDescent="0.3">
      <c r="A18880" s="1" t="str">
        <f>+A18760</f>
        <v>NO</v>
      </c>
      <c r="E18880" s="304" t="str">
        <f>+$E$130</f>
        <v>OBSERVACIONES RESPECTO A PUNTAJES</v>
      </c>
      <c r="F18880" s="305"/>
      <c r="G18880" s="305"/>
      <c r="H18880" s="305"/>
      <c r="I18880" s="305"/>
      <c r="J18880" s="305"/>
      <c r="K18880" s="305"/>
      <c r="L18880" s="305"/>
    </row>
    <row r="18881" spans="1:16" ht="12" hidden="1" customHeight="1" x14ac:dyDescent="0.3">
      <c r="A18881" s="1" t="str">
        <f>+A18760</f>
        <v>NO</v>
      </c>
      <c r="E18881" s="306" t="s">
        <v>124</v>
      </c>
      <c r="F18881" s="305"/>
      <c r="G18881" s="305"/>
      <c r="H18881" s="305"/>
      <c r="I18881" s="305"/>
      <c r="J18881" s="305"/>
      <c r="K18881" s="305"/>
      <c r="L18881" s="305"/>
      <c r="N18881" s="119"/>
      <c r="O18881" s="119"/>
      <c r="P18881" s="120"/>
    </row>
    <row r="18882" spans="1:16" ht="3" hidden="1" customHeight="1" x14ac:dyDescent="0.3">
      <c r="A18882" s="1" t="str">
        <f>+A18761</f>
        <v>NO</v>
      </c>
      <c r="E18882" s="121"/>
      <c r="F18882" s="122"/>
      <c r="G18882" s="122"/>
      <c r="H18882" s="122"/>
      <c r="I18882" s="122"/>
      <c r="J18882" s="122"/>
      <c r="K18882" s="122"/>
      <c r="L18882" s="123"/>
    </row>
    <row r="18883" spans="1:16" hidden="1" x14ac:dyDescent="0.3">
      <c r="A18883" s="1" t="str">
        <f>+IF(OR(C18885=""),"NO",1)</f>
        <v>NO</v>
      </c>
      <c r="E18883" s="346"/>
      <c r="F18883" s="347"/>
      <c r="G18883" s="347"/>
      <c r="H18883" s="347"/>
      <c r="I18883" s="347"/>
      <c r="J18883" s="347"/>
      <c r="K18883" s="347"/>
      <c r="L18883" s="347"/>
    </row>
    <row r="18884" spans="1:16" ht="4.5" hidden="1" customHeight="1" x14ac:dyDescent="0.3">
      <c r="A18884" s="1" t="str">
        <f>+A18885</f>
        <v>NO</v>
      </c>
      <c r="E18884" s="15"/>
      <c r="F18884" s="16"/>
      <c r="G18884" s="16"/>
      <c r="H18884" s="16"/>
      <c r="I18884" s="16"/>
      <c r="J18884" s="16"/>
      <c r="K18884" s="16"/>
      <c r="L18884" s="17"/>
    </row>
    <row r="18885" spans="1:16" ht="15.75" hidden="1" customHeight="1" x14ac:dyDescent="0.3">
      <c r="A18885" s="1" t="str">
        <f>+IF(OR(C18885=""),"NO",1)</f>
        <v>NO</v>
      </c>
      <c r="B18885" s="1">
        <f>1+MAX($B$1:B18884)</f>
        <v>152</v>
      </c>
      <c r="C18885" s="18" t="s">
        <v>124</v>
      </c>
      <c r="E18885" s="19" t="s">
        <v>124</v>
      </c>
      <c r="F18885" s="20"/>
      <c r="G18885" s="20"/>
      <c r="H18885" s="20"/>
      <c r="I18885" s="21"/>
      <c r="J18885" s="20"/>
      <c r="K18885" s="21"/>
      <c r="L18885" s="22"/>
    </row>
    <row r="18886" spans="1:16" hidden="1" x14ac:dyDescent="0.3">
      <c r="A18886" s="1" t="str">
        <f>A18885</f>
        <v>NO</v>
      </c>
      <c r="E18886" s="23" t="str">
        <f>+$E$11</f>
        <v>Integrantes</v>
      </c>
      <c r="F18886" s="24"/>
      <c r="G18886" s="24"/>
      <c r="H18886" s="24"/>
      <c r="I18886" s="24"/>
      <c r="J18886" s="24"/>
      <c r="K18886" s="25" t="str">
        <f>+$K$11</f>
        <v>Nit</v>
      </c>
      <c r="L18886" s="26" t="str">
        <f>+$L$11</f>
        <v>Part.</v>
      </c>
    </row>
    <row r="18887" spans="1:16" hidden="1" x14ac:dyDescent="0.3">
      <c r="A18887" s="1" t="str">
        <f>+A18886</f>
        <v>NO</v>
      </c>
      <c r="C18887" s="1" t="s">
        <v>124</v>
      </c>
      <c r="E18887" s="27" t="s">
        <v>124</v>
      </c>
      <c r="F18887" s="28"/>
      <c r="G18887" s="28"/>
      <c r="H18887" s="28"/>
      <c r="I18887" s="28"/>
      <c r="J18887" s="28"/>
      <c r="K18887" s="29" t="s">
        <v>124</v>
      </c>
      <c r="L18887" s="30" t="s">
        <v>124</v>
      </c>
    </row>
    <row r="18888" spans="1:16" hidden="1" x14ac:dyDescent="0.3">
      <c r="A18888" s="18" t="str">
        <f>+IF(OR(C18888=""),"NO",1)</f>
        <v>NO</v>
      </c>
      <c r="B18888" s="18"/>
      <c r="C18888" s="1" t="s">
        <v>124</v>
      </c>
      <c r="E18888" s="31" t="s">
        <v>124</v>
      </c>
      <c r="F18888" s="32"/>
      <c r="G18888" s="32"/>
      <c r="H18888" s="32"/>
      <c r="I18888" s="32"/>
      <c r="J18888" s="32"/>
      <c r="K18888" s="33" t="s">
        <v>124</v>
      </c>
      <c r="L18888" s="34" t="s">
        <v>124</v>
      </c>
    </row>
    <row r="18889" spans="1:16" hidden="1" x14ac:dyDescent="0.3">
      <c r="A18889" s="18" t="str">
        <f>+IF(OR(C18889=""),"NO",1)</f>
        <v>NO</v>
      </c>
      <c r="B18889" s="18"/>
      <c r="C18889" s="1" t="s">
        <v>124</v>
      </c>
      <c r="E18889" s="31" t="s">
        <v>124</v>
      </c>
      <c r="F18889" s="32"/>
      <c r="G18889" s="32"/>
      <c r="H18889" s="32"/>
      <c r="I18889" s="32"/>
      <c r="J18889" s="32"/>
      <c r="K18889" s="33" t="s">
        <v>124</v>
      </c>
      <c r="L18889" s="34" t="s">
        <v>124</v>
      </c>
    </row>
    <row r="18890" spans="1:16" hidden="1" x14ac:dyDescent="0.3">
      <c r="A18890" s="18" t="str">
        <f>+IF(OR(C18890=""),"NO",1)</f>
        <v>NO</v>
      </c>
      <c r="B18890" s="18"/>
      <c r="C18890" s="1" t="s">
        <v>124</v>
      </c>
      <c r="E18890" s="31" t="s">
        <v>13</v>
      </c>
      <c r="F18890" s="32"/>
      <c r="G18890" s="32"/>
      <c r="H18890" s="32"/>
      <c r="I18890" s="32"/>
      <c r="J18890" s="32"/>
      <c r="K18890" s="33"/>
      <c r="L18890" s="34"/>
    </row>
    <row r="18891" spans="1:16" hidden="1" x14ac:dyDescent="0.3">
      <c r="A18891" s="18" t="str">
        <f>+IF(OR(C18891=""),"NO",1)</f>
        <v>NO</v>
      </c>
      <c r="B18891" s="18"/>
      <c r="C18891" s="1" t="s">
        <v>124</v>
      </c>
      <c r="E18891" s="31" t="s">
        <v>13</v>
      </c>
      <c r="F18891" s="32"/>
      <c r="G18891" s="32"/>
      <c r="H18891" s="32"/>
      <c r="I18891" s="32"/>
      <c r="J18891" s="32"/>
      <c r="K18891" s="33"/>
      <c r="L18891" s="34"/>
    </row>
    <row r="18892" spans="1:16" hidden="1" x14ac:dyDescent="0.3">
      <c r="A18892" s="18" t="str">
        <f>+IF(OR(C18892=""),"NO",1)</f>
        <v>NO</v>
      </c>
      <c r="B18892" s="18"/>
      <c r="C18892" s="1" t="s">
        <v>124</v>
      </c>
      <c r="E18892" s="35" t="s">
        <v>13</v>
      </c>
      <c r="F18892" s="36"/>
      <c r="G18892" s="36"/>
      <c r="H18892" s="36"/>
      <c r="I18892" s="36"/>
      <c r="J18892" s="36"/>
      <c r="K18892" s="37"/>
      <c r="L18892" s="38"/>
    </row>
    <row r="18893" spans="1:16" ht="5.15" hidden="1" customHeight="1" x14ac:dyDescent="0.3">
      <c r="A18893" s="1" t="str">
        <f>+A18885</f>
        <v>NO</v>
      </c>
      <c r="E18893" s="39"/>
      <c r="F18893" s="39"/>
      <c r="G18893" s="39"/>
      <c r="H18893" s="39"/>
      <c r="I18893" s="39"/>
      <c r="J18893" s="39"/>
      <c r="K18893" s="39"/>
      <c r="L18893" s="39"/>
    </row>
    <row r="18894" spans="1:16" ht="15.75" hidden="1" customHeight="1" x14ac:dyDescent="0.3">
      <c r="A18894" s="1" t="str">
        <f>+A18885</f>
        <v>NO</v>
      </c>
      <c r="E18894" s="40" t="str">
        <f>+$E$19</f>
        <v>RESULTADO DE EVALUACIÓN TÉCNICA</v>
      </c>
      <c r="F18894" s="41"/>
      <c r="G18894" s="41"/>
      <c r="H18894" s="41"/>
      <c r="I18894" s="41"/>
      <c r="J18894" s="41"/>
      <c r="K18894" s="41"/>
      <c r="L18894" s="42"/>
    </row>
    <row r="18895" spans="1:16" hidden="1" x14ac:dyDescent="0.3">
      <c r="A18895" s="1" t="str">
        <f>+A18885</f>
        <v>NO</v>
      </c>
      <c r="E18895" s="43"/>
      <c r="F18895" s="44" t="str">
        <f>+$F$20</f>
        <v>Experiencia</v>
      </c>
      <c r="G18895" s="45"/>
      <c r="H18895" s="45"/>
      <c r="I18895" s="45"/>
      <c r="J18895" s="45"/>
      <c r="K18895" s="46"/>
      <c r="L18895" s="47" t="s">
        <v>124</v>
      </c>
    </row>
    <row r="18896" spans="1:16" hidden="1" x14ac:dyDescent="0.3">
      <c r="A18896" s="1" t="str">
        <f>+A18885</f>
        <v>NO</v>
      </c>
      <c r="E18896" s="348" t="str">
        <f>+$E$21</f>
        <v>OBSERVACIONES RESPECTO A LA EVALUACIÓN DE EXPERIENCIA</v>
      </c>
      <c r="F18896" s="308"/>
      <c r="G18896" s="308"/>
      <c r="H18896" s="308"/>
      <c r="I18896" s="308"/>
      <c r="J18896" s="308"/>
      <c r="K18896" s="308"/>
      <c r="L18896" s="349"/>
    </row>
    <row r="18897" spans="1:12" hidden="1" x14ac:dyDescent="0.3">
      <c r="A18897" s="1" t="str">
        <f>+A18885</f>
        <v>NO</v>
      </c>
      <c r="E18897" s="350" t="s">
        <v>124</v>
      </c>
      <c r="F18897" s="351"/>
      <c r="G18897" s="351"/>
      <c r="H18897" s="351"/>
      <c r="I18897" s="351"/>
      <c r="J18897" s="351"/>
      <c r="K18897" s="351"/>
      <c r="L18897" s="352"/>
    </row>
    <row r="18898" spans="1:12" ht="5.15" hidden="1" customHeight="1" x14ac:dyDescent="0.3">
      <c r="A18898" s="1" t="str">
        <f>+A18885</f>
        <v>NO</v>
      </c>
      <c r="E18898" s="39"/>
      <c r="F18898" s="39"/>
      <c r="G18898" s="39"/>
      <c r="H18898" s="39"/>
      <c r="I18898" s="39"/>
      <c r="J18898" s="39"/>
      <c r="K18898" s="39"/>
      <c r="L18898" s="39"/>
    </row>
    <row r="18899" spans="1:12" ht="12.75" hidden="1" customHeight="1" x14ac:dyDescent="0.3">
      <c r="A18899" s="1" t="str">
        <f>+A18885</f>
        <v>NO</v>
      </c>
      <c r="E18899" s="40" t="str">
        <f>+$E$24</f>
        <v>EXPERIENCIA HABILITANTE: CONTRATOS PRESENTADOS</v>
      </c>
      <c r="F18899" s="41"/>
      <c r="G18899" s="41"/>
      <c r="H18899" s="41"/>
      <c r="I18899" s="41"/>
      <c r="J18899" s="41"/>
      <c r="K18899" s="41"/>
      <c r="L18899" s="42"/>
    </row>
    <row r="18900" spans="1:12" ht="8.5" hidden="1" customHeight="1" x14ac:dyDescent="0.3">
      <c r="A18900" s="1" t="str">
        <f>+A18885</f>
        <v>NO</v>
      </c>
      <c r="E18900" s="49"/>
      <c r="F18900" s="50"/>
      <c r="G18900" s="51"/>
      <c r="H18900" s="51"/>
      <c r="I18900" s="51"/>
      <c r="J18900" s="51"/>
      <c r="K18900" s="51"/>
      <c r="L18900" s="52"/>
    </row>
    <row r="18901" spans="1:12" hidden="1" x14ac:dyDescent="0.3">
      <c r="A18901" s="18" t="str">
        <f>+IF(OR(C18901=""),"NO",1)</f>
        <v>NO</v>
      </c>
      <c r="B18901" s="18"/>
      <c r="C18901" s="1" t="s">
        <v>124</v>
      </c>
      <c r="E18901" s="329">
        <v>1</v>
      </c>
      <c r="F18901" s="53" t="str">
        <f>+$F$26</f>
        <v>OBJETO</v>
      </c>
      <c r="G18901" s="332" t="s">
        <v>124</v>
      </c>
      <c r="H18901" s="333"/>
      <c r="I18901" s="333"/>
      <c r="J18901" s="333"/>
      <c r="K18901" s="333"/>
      <c r="L18901" s="334"/>
    </row>
    <row r="18902" spans="1:12" hidden="1" x14ac:dyDescent="0.3">
      <c r="A18902" s="18" t="str">
        <f>+IF(OR(C18901=""),"NO",1)</f>
        <v>NO</v>
      </c>
      <c r="B18902" s="18"/>
      <c r="E18902" s="330"/>
      <c r="F18902" s="54" t="str">
        <f>+$F$27</f>
        <v>CONTRATANTE</v>
      </c>
      <c r="G18902" s="335" t="s">
        <v>124</v>
      </c>
      <c r="H18902" s="310"/>
      <c r="I18902" s="310"/>
      <c r="J18902" s="310"/>
      <c r="K18902" s="310"/>
      <c r="L18902" s="336"/>
    </row>
    <row r="18903" spans="1:12" hidden="1" x14ac:dyDescent="0.3">
      <c r="A18903" s="18" t="str">
        <f>+IF(OR(C18901=""),"NO",1)</f>
        <v>NO</v>
      </c>
      <c r="B18903" s="18"/>
      <c r="E18903" s="330"/>
      <c r="F18903" s="54" t="str">
        <f>+$F$28</f>
        <v>APORTANTE</v>
      </c>
      <c r="G18903" s="337" t="s">
        <v>124</v>
      </c>
      <c r="H18903" s="338"/>
      <c r="I18903" s="338"/>
      <c r="J18903" s="338"/>
      <c r="K18903" s="338"/>
      <c r="L18903" s="339"/>
    </row>
    <row r="18904" spans="1:12" hidden="1" x14ac:dyDescent="0.3">
      <c r="A18904" s="18" t="str">
        <f>+IF(OR(C18901=""),"NO",1)</f>
        <v>NO</v>
      </c>
      <c r="B18904" s="18"/>
      <c r="E18904" s="330"/>
      <c r="F18904" s="54" t="str">
        <f>+$F$29</f>
        <v>VALOR /SMMLV)</v>
      </c>
      <c r="G18904" s="55" t="s">
        <v>124</v>
      </c>
      <c r="H18904" s="56" t="str">
        <f>+$H$29</f>
        <v>% PART..</v>
      </c>
      <c r="I18904" s="57" t="s">
        <v>124</v>
      </c>
      <c r="J18904" s="58" t="str">
        <f>+$J$29</f>
        <v>VALOR ACREDITADO</v>
      </c>
      <c r="K18904" s="59"/>
      <c r="L18904" s="47" t="s">
        <v>124</v>
      </c>
    </row>
    <row r="18905" spans="1:12" hidden="1" x14ac:dyDescent="0.3">
      <c r="A18905" s="18" t="str">
        <f>+IF(OR(C18901=""),"NO",1)</f>
        <v>NO</v>
      </c>
      <c r="B18905" s="18"/>
      <c r="E18905" s="330"/>
      <c r="F18905" s="60" t="str">
        <f>+$F$30</f>
        <v>EXPERIENCIA APORTADA</v>
      </c>
      <c r="G18905" s="340" t="s">
        <v>124</v>
      </c>
      <c r="H18905" s="341"/>
      <c r="I18905" s="341"/>
      <c r="J18905" s="341"/>
      <c r="K18905" s="341"/>
      <c r="L18905" s="342"/>
    </row>
    <row r="18906" spans="1:12" hidden="1" x14ac:dyDescent="0.3">
      <c r="A18906" s="18" t="str">
        <f>+IF(OR(C18901=""),"NO",1)</f>
        <v>NO</v>
      </c>
      <c r="B18906" s="18"/>
      <c r="E18906" s="331"/>
      <c r="F18906" s="62" t="str">
        <f>+$F$31</f>
        <v>OBSERVACIÓN</v>
      </c>
      <c r="G18906" s="343" t="s">
        <v>124</v>
      </c>
      <c r="H18906" s="344"/>
      <c r="I18906" s="344"/>
      <c r="J18906" s="344"/>
      <c r="K18906" s="344"/>
      <c r="L18906" s="345"/>
    </row>
    <row r="18907" spans="1:12" ht="8.5" hidden="1" customHeight="1" x14ac:dyDescent="0.3">
      <c r="A18907" s="18" t="str">
        <f>+IF(OR(C18901=""),"NO",1)</f>
        <v>NO</v>
      </c>
      <c r="B18907" s="18"/>
      <c r="E18907" s="49"/>
      <c r="F18907" s="50"/>
      <c r="G18907" s="51"/>
      <c r="H18907" s="51"/>
      <c r="I18907" s="51"/>
      <c r="J18907" s="51"/>
      <c r="K18907" s="51"/>
      <c r="L18907" s="52"/>
    </row>
    <row r="18908" spans="1:12" hidden="1" x14ac:dyDescent="0.3">
      <c r="A18908" s="18" t="str">
        <f t="shared" ref="A18908" si="6342">+IF(OR(C18908=""),"NO",1)</f>
        <v>NO</v>
      </c>
      <c r="B18908" s="18"/>
      <c r="C18908" s="1" t="s">
        <v>124</v>
      </c>
      <c r="E18908" s="329">
        <v>2</v>
      </c>
      <c r="F18908" s="53" t="str">
        <f>+$F$26</f>
        <v>OBJETO</v>
      </c>
      <c r="G18908" s="332" t="s">
        <v>124</v>
      </c>
      <c r="H18908" s="333"/>
      <c r="I18908" s="333"/>
      <c r="J18908" s="333"/>
      <c r="K18908" s="333"/>
      <c r="L18908" s="334"/>
    </row>
    <row r="18909" spans="1:12" hidden="1" x14ac:dyDescent="0.3">
      <c r="A18909" s="18" t="str">
        <f t="shared" ref="A18909" si="6343">+IF(OR(C18908=""),"NO",1)</f>
        <v>NO</v>
      </c>
      <c r="B18909" s="18"/>
      <c r="E18909" s="330"/>
      <c r="F18909" s="54" t="str">
        <f>+$F$27</f>
        <v>CONTRATANTE</v>
      </c>
      <c r="G18909" s="335" t="s">
        <v>124</v>
      </c>
      <c r="H18909" s="310"/>
      <c r="I18909" s="310"/>
      <c r="J18909" s="310"/>
      <c r="K18909" s="310"/>
      <c r="L18909" s="336"/>
    </row>
    <row r="18910" spans="1:12" hidden="1" x14ac:dyDescent="0.3">
      <c r="A18910" s="18" t="str">
        <f t="shared" ref="A18910" si="6344">+IF(OR(C18908=""),"NO",1)</f>
        <v>NO</v>
      </c>
      <c r="B18910" s="18"/>
      <c r="E18910" s="330"/>
      <c r="F18910" s="54" t="str">
        <f>+$F$28</f>
        <v>APORTANTE</v>
      </c>
      <c r="G18910" s="337" t="s">
        <v>124</v>
      </c>
      <c r="H18910" s="338"/>
      <c r="I18910" s="338"/>
      <c r="J18910" s="338"/>
      <c r="K18910" s="338"/>
      <c r="L18910" s="339"/>
    </row>
    <row r="18911" spans="1:12" hidden="1" x14ac:dyDescent="0.3">
      <c r="A18911" s="18" t="str">
        <f t="shared" ref="A18911" si="6345">+IF(OR(C18908=""),"NO",1)</f>
        <v>NO</v>
      </c>
      <c r="B18911" s="18"/>
      <c r="E18911" s="330"/>
      <c r="F18911" s="54" t="str">
        <f>+$F$29</f>
        <v>VALOR /SMMLV)</v>
      </c>
      <c r="G18911" s="55" t="s">
        <v>124</v>
      </c>
      <c r="H18911" s="56" t="str">
        <f>+$H$29</f>
        <v>% PART..</v>
      </c>
      <c r="I18911" s="57" t="s">
        <v>124</v>
      </c>
      <c r="J18911" s="58" t="str">
        <f>+$J$29</f>
        <v>VALOR ACREDITADO</v>
      </c>
      <c r="K18911" s="59"/>
      <c r="L18911" s="47" t="s">
        <v>124</v>
      </c>
    </row>
    <row r="18912" spans="1:12" hidden="1" x14ac:dyDescent="0.3">
      <c r="A18912" s="18" t="str">
        <f t="shared" ref="A18912" si="6346">+IF(OR(C18908=""),"NO",1)</f>
        <v>NO</v>
      </c>
      <c r="B18912" s="18"/>
      <c r="E18912" s="330"/>
      <c r="F18912" s="60" t="str">
        <f>+$F$30</f>
        <v>EXPERIENCIA APORTADA</v>
      </c>
      <c r="G18912" s="340" t="s">
        <v>124</v>
      </c>
      <c r="H18912" s="341"/>
      <c r="I18912" s="341"/>
      <c r="J18912" s="341"/>
      <c r="K18912" s="341"/>
      <c r="L18912" s="342"/>
    </row>
    <row r="18913" spans="1:12" hidden="1" x14ac:dyDescent="0.3">
      <c r="A18913" s="18" t="str">
        <f t="shared" ref="A18913" si="6347">+IF(OR(C18908=""),"NO",1)</f>
        <v>NO</v>
      </c>
      <c r="B18913" s="18"/>
      <c r="E18913" s="331"/>
      <c r="F18913" s="62" t="str">
        <f>+$F$31</f>
        <v>OBSERVACIÓN</v>
      </c>
      <c r="G18913" s="343" t="s">
        <v>124</v>
      </c>
      <c r="H18913" s="344"/>
      <c r="I18913" s="344"/>
      <c r="J18913" s="344"/>
      <c r="K18913" s="344"/>
      <c r="L18913" s="345"/>
    </row>
    <row r="18914" spans="1:12" ht="8.5" hidden="1" customHeight="1" x14ac:dyDescent="0.3">
      <c r="A18914" s="18" t="str">
        <f t="shared" ref="A18914" si="6348">+IF(OR(C18908=""),"NO",1)</f>
        <v>NO</v>
      </c>
      <c r="B18914" s="18"/>
      <c r="E18914" s="49"/>
      <c r="F18914" s="50"/>
      <c r="G18914" s="51"/>
      <c r="H18914" s="51"/>
      <c r="I18914" s="51"/>
      <c r="J18914" s="51"/>
      <c r="K18914" s="51"/>
      <c r="L18914" s="52"/>
    </row>
    <row r="18915" spans="1:12" hidden="1" x14ac:dyDescent="0.3">
      <c r="A18915" s="18" t="str">
        <f t="shared" ref="A18915" si="6349">+IF(OR(C18915=""),"NO",1)</f>
        <v>NO</v>
      </c>
      <c r="B18915" s="18"/>
      <c r="C18915" s="1" t="s">
        <v>124</v>
      </c>
      <c r="E18915" s="329">
        <v>3</v>
      </c>
      <c r="F18915" s="53" t="str">
        <f>+$F$26</f>
        <v>OBJETO</v>
      </c>
      <c r="G18915" s="332" t="s">
        <v>124</v>
      </c>
      <c r="H18915" s="333"/>
      <c r="I18915" s="333"/>
      <c r="J18915" s="333"/>
      <c r="K18915" s="333"/>
      <c r="L18915" s="334"/>
    </row>
    <row r="18916" spans="1:12" hidden="1" x14ac:dyDescent="0.3">
      <c r="A18916" s="18" t="str">
        <f t="shared" ref="A18916" si="6350">+IF(OR(C18915=""),"NO",1)</f>
        <v>NO</v>
      </c>
      <c r="B18916" s="18"/>
      <c r="E18916" s="330"/>
      <c r="F18916" s="54" t="str">
        <f>+$F$27</f>
        <v>CONTRATANTE</v>
      </c>
      <c r="G18916" s="335" t="s">
        <v>124</v>
      </c>
      <c r="H18916" s="310"/>
      <c r="I18916" s="310"/>
      <c r="J18916" s="310"/>
      <c r="K18916" s="310"/>
      <c r="L18916" s="336"/>
    </row>
    <row r="18917" spans="1:12" hidden="1" x14ac:dyDescent="0.3">
      <c r="A18917" s="18" t="str">
        <f t="shared" ref="A18917" si="6351">+IF(OR(C18915=""),"NO",1)</f>
        <v>NO</v>
      </c>
      <c r="B18917" s="18"/>
      <c r="E18917" s="330"/>
      <c r="F18917" s="54" t="str">
        <f>+$F$28</f>
        <v>APORTANTE</v>
      </c>
      <c r="G18917" s="337" t="s">
        <v>124</v>
      </c>
      <c r="H18917" s="338"/>
      <c r="I18917" s="338"/>
      <c r="J18917" s="338"/>
      <c r="K18917" s="338"/>
      <c r="L18917" s="339"/>
    </row>
    <row r="18918" spans="1:12" hidden="1" x14ac:dyDescent="0.3">
      <c r="A18918" s="18" t="str">
        <f t="shared" ref="A18918" si="6352">+IF(OR(C18915=""),"NO",1)</f>
        <v>NO</v>
      </c>
      <c r="B18918" s="18"/>
      <c r="E18918" s="330"/>
      <c r="F18918" s="54" t="str">
        <f>+$F$29</f>
        <v>VALOR /SMMLV)</v>
      </c>
      <c r="G18918" s="55" t="s">
        <v>124</v>
      </c>
      <c r="H18918" s="56" t="str">
        <f>+$H$29</f>
        <v>% PART..</v>
      </c>
      <c r="I18918" s="57" t="s">
        <v>124</v>
      </c>
      <c r="J18918" s="58" t="str">
        <f>+$J$29</f>
        <v>VALOR ACREDITADO</v>
      </c>
      <c r="K18918" s="59"/>
      <c r="L18918" s="47" t="s">
        <v>124</v>
      </c>
    </row>
    <row r="18919" spans="1:12" hidden="1" x14ac:dyDescent="0.3">
      <c r="A18919" s="18" t="str">
        <f t="shared" ref="A18919" si="6353">+IF(OR(C18915=""),"NO",1)</f>
        <v>NO</v>
      </c>
      <c r="B18919" s="18"/>
      <c r="E18919" s="330"/>
      <c r="F18919" s="60" t="str">
        <f>+$F$30</f>
        <v>EXPERIENCIA APORTADA</v>
      </c>
      <c r="G18919" s="340" t="s">
        <v>124</v>
      </c>
      <c r="H18919" s="341"/>
      <c r="I18919" s="341"/>
      <c r="J18919" s="341"/>
      <c r="K18919" s="341"/>
      <c r="L18919" s="342"/>
    </row>
    <row r="18920" spans="1:12" hidden="1" x14ac:dyDescent="0.3">
      <c r="A18920" s="18" t="str">
        <f t="shared" ref="A18920" si="6354">+IF(OR(C18915=""),"NO",1)</f>
        <v>NO</v>
      </c>
      <c r="B18920" s="18"/>
      <c r="E18920" s="331"/>
      <c r="F18920" s="62" t="str">
        <f>+$F$31</f>
        <v>OBSERVACIÓN</v>
      </c>
      <c r="G18920" s="343" t="s">
        <v>124</v>
      </c>
      <c r="H18920" s="344"/>
      <c r="I18920" s="344"/>
      <c r="J18920" s="344"/>
      <c r="K18920" s="344"/>
      <c r="L18920" s="345"/>
    </row>
    <row r="18921" spans="1:12" ht="8.5" hidden="1" customHeight="1" x14ac:dyDescent="0.3">
      <c r="A18921" s="18" t="str">
        <f t="shared" ref="A18921" si="6355">+IF(OR(C18915=""),"NO",1)</f>
        <v>NO</v>
      </c>
      <c r="B18921" s="18"/>
      <c r="E18921" s="49"/>
      <c r="F18921" s="50"/>
      <c r="G18921" s="51"/>
      <c r="H18921" s="51"/>
      <c r="I18921" s="51"/>
      <c r="J18921" s="51"/>
      <c r="K18921" s="51"/>
      <c r="L18921" s="52"/>
    </row>
    <row r="18922" spans="1:12" hidden="1" x14ac:dyDescent="0.3">
      <c r="A18922" s="18" t="str">
        <f t="shared" ref="A18922" si="6356">+IF(OR(C18922=""),"NO",1)</f>
        <v>NO</v>
      </c>
      <c r="B18922" s="18"/>
      <c r="C18922" s="1" t="s">
        <v>124</v>
      </c>
      <c r="E18922" s="329">
        <v>4</v>
      </c>
      <c r="F18922" s="53" t="str">
        <f>+$F$26</f>
        <v>OBJETO</v>
      </c>
      <c r="G18922" s="332" t="s">
        <v>124</v>
      </c>
      <c r="H18922" s="333"/>
      <c r="I18922" s="333"/>
      <c r="J18922" s="333"/>
      <c r="K18922" s="333"/>
      <c r="L18922" s="334"/>
    </row>
    <row r="18923" spans="1:12" hidden="1" x14ac:dyDescent="0.3">
      <c r="A18923" s="18" t="str">
        <f t="shared" ref="A18923" si="6357">+IF(OR(C18922=""),"NO",1)</f>
        <v>NO</v>
      </c>
      <c r="B18923" s="18"/>
      <c r="E18923" s="330"/>
      <c r="F18923" s="54" t="str">
        <f>+$F$27</f>
        <v>CONTRATANTE</v>
      </c>
      <c r="G18923" s="335" t="s">
        <v>124</v>
      </c>
      <c r="H18923" s="310"/>
      <c r="I18923" s="310"/>
      <c r="J18923" s="310"/>
      <c r="K18923" s="310"/>
      <c r="L18923" s="336"/>
    </row>
    <row r="18924" spans="1:12" hidden="1" x14ac:dyDescent="0.3">
      <c r="A18924" s="18" t="str">
        <f t="shared" ref="A18924" si="6358">+IF(OR(C18922=""),"NO",1)</f>
        <v>NO</v>
      </c>
      <c r="B18924" s="18"/>
      <c r="E18924" s="330"/>
      <c r="F18924" s="54" t="str">
        <f>+$F$28</f>
        <v>APORTANTE</v>
      </c>
      <c r="G18924" s="337" t="s">
        <v>124</v>
      </c>
      <c r="H18924" s="338"/>
      <c r="I18924" s="338"/>
      <c r="J18924" s="338"/>
      <c r="K18924" s="338"/>
      <c r="L18924" s="339"/>
    </row>
    <row r="18925" spans="1:12" hidden="1" x14ac:dyDescent="0.3">
      <c r="A18925" s="18" t="str">
        <f t="shared" ref="A18925" si="6359">+IF(OR(C18922=""),"NO",1)</f>
        <v>NO</v>
      </c>
      <c r="B18925" s="18"/>
      <c r="E18925" s="330"/>
      <c r="F18925" s="54" t="str">
        <f>+$F$29</f>
        <v>VALOR /SMMLV)</v>
      </c>
      <c r="G18925" s="55" t="s">
        <v>124</v>
      </c>
      <c r="H18925" s="56" t="str">
        <f>+$H$29</f>
        <v>% PART..</v>
      </c>
      <c r="I18925" s="57" t="s">
        <v>124</v>
      </c>
      <c r="J18925" s="58" t="str">
        <f>+$J$29</f>
        <v>VALOR ACREDITADO</v>
      </c>
      <c r="K18925" s="59"/>
      <c r="L18925" s="47" t="s">
        <v>124</v>
      </c>
    </row>
    <row r="18926" spans="1:12" hidden="1" x14ac:dyDescent="0.3">
      <c r="A18926" s="18" t="str">
        <f t="shared" ref="A18926" si="6360">+IF(OR(C18922=""),"NO",1)</f>
        <v>NO</v>
      </c>
      <c r="B18926" s="18"/>
      <c r="E18926" s="330"/>
      <c r="F18926" s="60" t="str">
        <f>+$F$30</f>
        <v>EXPERIENCIA APORTADA</v>
      </c>
      <c r="G18926" s="340" t="s">
        <v>124</v>
      </c>
      <c r="H18926" s="341"/>
      <c r="I18926" s="341"/>
      <c r="J18926" s="341"/>
      <c r="K18926" s="341"/>
      <c r="L18926" s="342"/>
    </row>
    <row r="18927" spans="1:12" hidden="1" x14ac:dyDescent="0.3">
      <c r="A18927" s="18" t="str">
        <f t="shared" ref="A18927" si="6361">+IF(OR(C18922=""),"NO",1)</f>
        <v>NO</v>
      </c>
      <c r="B18927" s="18"/>
      <c r="E18927" s="331"/>
      <c r="F18927" s="62" t="str">
        <f>+$F$31</f>
        <v>OBSERVACIÓN</v>
      </c>
      <c r="G18927" s="343" t="s">
        <v>124</v>
      </c>
      <c r="H18927" s="344"/>
      <c r="I18927" s="344"/>
      <c r="J18927" s="344"/>
      <c r="K18927" s="344"/>
      <c r="L18927" s="345"/>
    </row>
    <row r="18928" spans="1:12" ht="8.5" hidden="1" customHeight="1" x14ac:dyDescent="0.3">
      <c r="A18928" s="18" t="str">
        <f t="shared" ref="A18928" si="6362">+IF(OR(C18922=""),"NO",1)</f>
        <v>NO</v>
      </c>
      <c r="B18928" s="18"/>
      <c r="E18928" s="49"/>
      <c r="F18928" s="50"/>
      <c r="G18928" s="51"/>
      <c r="H18928" s="51"/>
      <c r="I18928" s="51"/>
      <c r="J18928" s="51"/>
      <c r="K18928" s="51"/>
      <c r="L18928" s="52"/>
    </row>
    <row r="18929" spans="1:12" hidden="1" x14ac:dyDescent="0.3">
      <c r="A18929" s="18" t="str">
        <f t="shared" ref="A18929" si="6363">+IF(OR(C18929=""),"NO",1)</f>
        <v>NO</v>
      </c>
      <c r="B18929" s="18"/>
      <c r="C18929" s="1" t="s">
        <v>124</v>
      </c>
      <c r="E18929" s="329">
        <v>5</v>
      </c>
      <c r="F18929" s="53" t="str">
        <f>+$F$26</f>
        <v>OBJETO</v>
      </c>
      <c r="G18929" s="332" t="s">
        <v>124</v>
      </c>
      <c r="H18929" s="333"/>
      <c r="I18929" s="333"/>
      <c r="J18929" s="333"/>
      <c r="K18929" s="333"/>
      <c r="L18929" s="334"/>
    </row>
    <row r="18930" spans="1:12" hidden="1" x14ac:dyDescent="0.3">
      <c r="A18930" s="18" t="str">
        <f t="shared" ref="A18930" si="6364">+IF(OR(C18929=""),"NO",1)</f>
        <v>NO</v>
      </c>
      <c r="B18930" s="18"/>
      <c r="E18930" s="330"/>
      <c r="F18930" s="54" t="str">
        <f>+$F$27</f>
        <v>CONTRATANTE</v>
      </c>
      <c r="G18930" s="335" t="s">
        <v>124</v>
      </c>
      <c r="H18930" s="310"/>
      <c r="I18930" s="310"/>
      <c r="J18930" s="310"/>
      <c r="K18930" s="310"/>
      <c r="L18930" s="336"/>
    </row>
    <row r="18931" spans="1:12" hidden="1" x14ac:dyDescent="0.3">
      <c r="A18931" s="18" t="str">
        <f t="shared" ref="A18931" si="6365">+IF(OR(C18929=""),"NO",1)</f>
        <v>NO</v>
      </c>
      <c r="B18931" s="18"/>
      <c r="E18931" s="330"/>
      <c r="F18931" s="54" t="str">
        <f>+$F$28</f>
        <v>APORTANTE</v>
      </c>
      <c r="G18931" s="337" t="s">
        <v>124</v>
      </c>
      <c r="H18931" s="338"/>
      <c r="I18931" s="338"/>
      <c r="J18931" s="338"/>
      <c r="K18931" s="338"/>
      <c r="L18931" s="339"/>
    </row>
    <row r="18932" spans="1:12" hidden="1" x14ac:dyDescent="0.3">
      <c r="A18932" s="18" t="str">
        <f t="shared" ref="A18932" si="6366">+IF(OR(C18929=""),"NO",1)</f>
        <v>NO</v>
      </c>
      <c r="B18932" s="18"/>
      <c r="E18932" s="330"/>
      <c r="F18932" s="54" t="str">
        <f>+$F$29</f>
        <v>VALOR /SMMLV)</v>
      </c>
      <c r="G18932" s="55" t="s">
        <v>124</v>
      </c>
      <c r="H18932" s="56" t="str">
        <f>+$H$29</f>
        <v>% PART..</v>
      </c>
      <c r="I18932" s="57" t="s">
        <v>124</v>
      </c>
      <c r="J18932" s="58" t="str">
        <f>+$J$29</f>
        <v>VALOR ACREDITADO</v>
      </c>
      <c r="K18932" s="59"/>
      <c r="L18932" s="47" t="s">
        <v>124</v>
      </c>
    </row>
    <row r="18933" spans="1:12" hidden="1" x14ac:dyDescent="0.3">
      <c r="A18933" s="18" t="str">
        <f t="shared" ref="A18933" si="6367">+IF(OR(C18929=""),"NO",1)</f>
        <v>NO</v>
      </c>
      <c r="B18933" s="18"/>
      <c r="E18933" s="330"/>
      <c r="F18933" s="60" t="str">
        <f>+$F$30</f>
        <v>EXPERIENCIA APORTADA</v>
      </c>
      <c r="G18933" s="340" t="s">
        <v>124</v>
      </c>
      <c r="H18933" s="341"/>
      <c r="I18933" s="341"/>
      <c r="J18933" s="341"/>
      <c r="K18933" s="341"/>
      <c r="L18933" s="342"/>
    </row>
    <row r="18934" spans="1:12" hidden="1" x14ac:dyDescent="0.3">
      <c r="A18934" s="18" t="str">
        <f t="shared" ref="A18934" si="6368">+IF(OR(C18929=""),"NO",1)</f>
        <v>NO</v>
      </c>
      <c r="B18934" s="18"/>
      <c r="E18934" s="331"/>
      <c r="F18934" s="62" t="str">
        <f>+$F$31</f>
        <v>OBSERVACIÓN</v>
      </c>
      <c r="G18934" s="343" t="s">
        <v>124</v>
      </c>
      <c r="H18934" s="344"/>
      <c r="I18934" s="344"/>
      <c r="J18934" s="344"/>
      <c r="K18934" s="344"/>
      <c r="L18934" s="345"/>
    </row>
    <row r="18935" spans="1:12" ht="8.5" hidden="1" customHeight="1" x14ac:dyDescent="0.3">
      <c r="A18935" s="18" t="str">
        <f t="shared" ref="A18935" si="6369">+IF(OR(C18929=""),"NO",1)</f>
        <v>NO</v>
      </c>
      <c r="B18935" s="18"/>
      <c r="E18935" s="49"/>
      <c r="F18935" s="50"/>
      <c r="G18935" s="51"/>
      <c r="H18935" s="51"/>
      <c r="I18935" s="51"/>
      <c r="J18935" s="51"/>
      <c r="K18935" s="51"/>
      <c r="L18935" s="52"/>
    </row>
    <row r="18936" spans="1:12" hidden="1" x14ac:dyDescent="0.3">
      <c r="A18936" s="18" t="str">
        <f t="shared" ref="A18936" si="6370">+IF(OR(C18936=""),"NO",1)</f>
        <v>NO</v>
      </c>
      <c r="B18936" s="18"/>
      <c r="C18936" s="1" t="s">
        <v>124</v>
      </c>
      <c r="E18936" s="329">
        <v>6</v>
      </c>
      <c r="F18936" s="53" t="str">
        <f>+$F$26</f>
        <v>OBJETO</v>
      </c>
      <c r="G18936" s="332" t="s">
        <v>124</v>
      </c>
      <c r="H18936" s="333"/>
      <c r="I18936" s="333"/>
      <c r="J18936" s="333"/>
      <c r="K18936" s="333"/>
      <c r="L18936" s="334"/>
    </row>
    <row r="18937" spans="1:12" hidden="1" x14ac:dyDescent="0.3">
      <c r="A18937" s="18" t="str">
        <f t="shared" ref="A18937" si="6371">+IF(OR(C18936=""),"NO",1)</f>
        <v>NO</v>
      </c>
      <c r="B18937" s="18"/>
      <c r="E18937" s="330"/>
      <c r="F18937" s="54" t="str">
        <f>+$F$27</f>
        <v>CONTRATANTE</v>
      </c>
      <c r="G18937" s="335" t="s">
        <v>124</v>
      </c>
      <c r="H18937" s="310"/>
      <c r="I18937" s="310"/>
      <c r="J18937" s="310"/>
      <c r="K18937" s="310"/>
      <c r="L18937" s="336"/>
    </row>
    <row r="18938" spans="1:12" hidden="1" x14ac:dyDescent="0.3">
      <c r="A18938" s="18" t="str">
        <f t="shared" ref="A18938" si="6372">+IF(OR(C18936=""),"NO",1)</f>
        <v>NO</v>
      </c>
      <c r="B18938" s="18"/>
      <c r="E18938" s="330"/>
      <c r="F18938" s="54" t="str">
        <f>+$F$28</f>
        <v>APORTANTE</v>
      </c>
      <c r="G18938" s="337" t="s">
        <v>124</v>
      </c>
      <c r="H18938" s="338"/>
      <c r="I18938" s="338"/>
      <c r="J18938" s="338"/>
      <c r="K18938" s="338"/>
      <c r="L18938" s="339"/>
    </row>
    <row r="18939" spans="1:12" hidden="1" x14ac:dyDescent="0.3">
      <c r="A18939" s="18" t="str">
        <f t="shared" ref="A18939" si="6373">+IF(OR(C18936=""),"NO",1)</f>
        <v>NO</v>
      </c>
      <c r="B18939" s="18"/>
      <c r="E18939" s="330"/>
      <c r="F18939" s="54" t="str">
        <f>+$F$29</f>
        <v>VALOR /SMMLV)</v>
      </c>
      <c r="G18939" s="55" t="s">
        <v>124</v>
      </c>
      <c r="H18939" s="56" t="str">
        <f>+$H$29</f>
        <v>% PART..</v>
      </c>
      <c r="I18939" s="57" t="s">
        <v>124</v>
      </c>
      <c r="J18939" s="58" t="str">
        <f>+$J$29</f>
        <v>VALOR ACREDITADO</v>
      </c>
      <c r="K18939" s="59"/>
      <c r="L18939" s="47" t="s">
        <v>124</v>
      </c>
    </row>
    <row r="18940" spans="1:12" hidden="1" x14ac:dyDescent="0.3">
      <c r="A18940" s="18" t="str">
        <f t="shared" ref="A18940" si="6374">+IF(OR(C18936=""),"NO",1)</f>
        <v>NO</v>
      </c>
      <c r="B18940" s="18"/>
      <c r="E18940" s="330"/>
      <c r="F18940" s="60" t="str">
        <f>+$F$30</f>
        <v>EXPERIENCIA APORTADA</v>
      </c>
      <c r="G18940" s="340" t="s">
        <v>124</v>
      </c>
      <c r="H18940" s="341"/>
      <c r="I18940" s="341"/>
      <c r="J18940" s="341"/>
      <c r="K18940" s="341"/>
      <c r="L18940" s="342"/>
    </row>
    <row r="18941" spans="1:12" hidden="1" x14ac:dyDescent="0.3">
      <c r="A18941" s="18" t="str">
        <f t="shared" ref="A18941" si="6375">+IF(OR(C18936=""),"NO",1)</f>
        <v>NO</v>
      </c>
      <c r="B18941" s="18"/>
      <c r="E18941" s="331"/>
      <c r="F18941" s="62" t="str">
        <f>+$F$31</f>
        <v>OBSERVACIÓN</v>
      </c>
      <c r="G18941" s="343" t="s">
        <v>124</v>
      </c>
      <c r="H18941" s="344"/>
      <c r="I18941" s="344"/>
      <c r="J18941" s="344"/>
      <c r="K18941" s="344"/>
      <c r="L18941" s="345"/>
    </row>
    <row r="18942" spans="1:12" ht="8.5" hidden="1" customHeight="1" x14ac:dyDescent="0.3">
      <c r="A18942" s="18" t="str">
        <f t="shared" ref="A18942" si="6376">+IF(OR(C18936=""),"NO",1)</f>
        <v>NO</v>
      </c>
      <c r="B18942" s="18"/>
      <c r="E18942" s="49"/>
      <c r="F18942" s="50"/>
      <c r="G18942" s="51"/>
      <c r="H18942" s="51"/>
      <c r="I18942" s="51"/>
      <c r="J18942" s="51"/>
      <c r="K18942" s="51"/>
      <c r="L18942" s="52"/>
    </row>
    <row r="18943" spans="1:12" hidden="1" x14ac:dyDescent="0.3">
      <c r="A18943" s="18" t="str">
        <f t="shared" ref="A18943" si="6377">+IF(OR(C18943=""),"NO",1)</f>
        <v>NO</v>
      </c>
      <c r="B18943" s="18"/>
      <c r="C18943" s="1" t="s">
        <v>124</v>
      </c>
      <c r="E18943" s="329">
        <v>7</v>
      </c>
      <c r="F18943" s="53" t="str">
        <f>+$F$26</f>
        <v>OBJETO</v>
      </c>
      <c r="G18943" s="332" t="s">
        <v>124</v>
      </c>
      <c r="H18943" s="333"/>
      <c r="I18943" s="333"/>
      <c r="J18943" s="333"/>
      <c r="K18943" s="333"/>
      <c r="L18943" s="334"/>
    </row>
    <row r="18944" spans="1:12" hidden="1" x14ac:dyDescent="0.3">
      <c r="A18944" s="18" t="str">
        <f t="shared" ref="A18944" si="6378">+IF(OR(C18943=""),"NO",1)</f>
        <v>NO</v>
      </c>
      <c r="B18944" s="18"/>
      <c r="E18944" s="330"/>
      <c r="F18944" s="54" t="str">
        <f>+$F$27</f>
        <v>CONTRATANTE</v>
      </c>
      <c r="G18944" s="335" t="s">
        <v>124</v>
      </c>
      <c r="H18944" s="310"/>
      <c r="I18944" s="310"/>
      <c r="J18944" s="310"/>
      <c r="K18944" s="310"/>
      <c r="L18944" s="336"/>
    </row>
    <row r="18945" spans="1:12" hidden="1" x14ac:dyDescent="0.3">
      <c r="A18945" s="18" t="str">
        <f t="shared" ref="A18945" si="6379">+IF(OR(C18943=""),"NO",1)</f>
        <v>NO</v>
      </c>
      <c r="B18945" s="18"/>
      <c r="E18945" s="330"/>
      <c r="F18945" s="54" t="str">
        <f>+$F$28</f>
        <v>APORTANTE</v>
      </c>
      <c r="G18945" s="337" t="s">
        <v>124</v>
      </c>
      <c r="H18945" s="338"/>
      <c r="I18945" s="338"/>
      <c r="J18945" s="338"/>
      <c r="K18945" s="338"/>
      <c r="L18945" s="339"/>
    </row>
    <row r="18946" spans="1:12" hidden="1" x14ac:dyDescent="0.3">
      <c r="A18946" s="18" t="str">
        <f t="shared" ref="A18946" si="6380">+IF(OR(C18943=""),"NO",1)</f>
        <v>NO</v>
      </c>
      <c r="B18946" s="18"/>
      <c r="E18946" s="330"/>
      <c r="F18946" s="54" t="str">
        <f>+$F$29</f>
        <v>VALOR /SMMLV)</v>
      </c>
      <c r="G18946" s="55" t="s">
        <v>124</v>
      </c>
      <c r="H18946" s="56" t="str">
        <f>+$H$29</f>
        <v>% PART..</v>
      </c>
      <c r="I18946" s="57" t="s">
        <v>124</v>
      </c>
      <c r="J18946" s="58" t="str">
        <f>+$J$29</f>
        <v>VALOR ACREDITADO</v>
      </c>
      <c r="K18946" s="59"/>
      <c r="L18946" s="47" t="s">
        <v>124</v>
      </c>
    </row>
    <row r="18947" spans="1:12" hidden="1" x14ac:dyDescent="0.3">
      <c r="A18947" s="18" t="str">
        <f t="shared" ref="A18947" si="6381">+IF(OR(C18943=""),"NO",1)</f>
        <v>NO</v>
      </c>
      <c r="B18947" s="18"/>
      <c r="E18947" s="330"/>
      <c r="F18947" s="60" t="str">
        <f>+$F$30</f>
        <v>EXPERIENCIA APORTADA</v>
      </c>
      <c r="G18947" s="340" t="s">
        <v>124</v>
      </c>
      <c r="H18947" s="341"/>
      <c r="I18947" s="341"/>
      <c r="J18947" s="341"/>
      <c r="K18947" s="341"/>
      <c r="L18947" s="342"/>
    </row>
    <row r="18948" spans="1:12" hidden="1" x14ac:dyDescent="0.3">
      <c r="A18948" s="18" t="str">
        <f t="shared" ref="A18948" si="6382">+IF(OR(C18943=""),"NO",1)</f>
        <v>NO</v>
      </c>
      <c r="B18948" s="18"/>
      <c r="E18948" s="331"/>
      <c r="F18948" s="62" t="str">
        <f>+$F$31</f>
        <v>OBSERVACIÓN</v>
      </c>
      <c r="G18948" s="343" t="s">
        <v>124</v>
      </c>
      <c r="H18948" s="344"/>
      <c r="I18948" s="344"/>
      <c r="J18948" s="344"/>
      <c r="K18948" s="344"/>
      <c r="L18948" s="345"/>
    </row>
    <row r="18949" spans="1:12" hidden="1" x14ac:dyDescent="0.3">
      <c r="A18949" s="18" t="str">
        <f t="shared" ref="A18949" si="6383">+IF(OR(C18943=""),"NO",1)</f>
        <v>NO</v>
      </c>
      <c r="B18949" s="18"/>
      <c r="E18949" s="49"/>
      <c r="F18949" s="50"/>
      <c r="G18949" s="51"/>
      <c r="H18949" s="51"/>
      <c r="I18949" s="51"/>
      <c r="J18949" s="51"/>
      <c r="K18949" s="51"/>
      <c r="L18949" s="52"/>
    </row>
    <row r="18950" spans="1:12" hidden="1" x14ac:dyDescent="0.3">
      <c r="A18950" s="1" t="str">
        <f>+A18885</f>
        <v>NO</v>
      </c>
      <c r="C18950" s="1" t="str">
        <f>"N"&amp;C18885</f>
        <v>N</v>
      </c>
      <c r="E18950" s="63"/>
      <c r="F18950" s="64" t="str">
        <f>+$F$75</f>
        <v>TOTAL DE CONTRATOS PRESENTADOS VÁLIDOS QUE CUMPLEN EXPERIENCIA ACREDITADA:</v>
      </c>
      <c r="G18950" s="65"/>
      <c r="H18950" s="65"/>
      <c r="I18950" s="65"/>
      <c r="J18950" s="66"/>
      <c r="K18950" s="65"/>
      <c r="L18950" s="67" t="s">
        <v>124</v>
      </c>
    </row>
    <row r="18951" spans="1:12" ht="6.65" hidden="1" customHeight="1" x14ac:dyDescent="0.3">
      <c r="A18951" s="1" t="str">
        <f>+A18885</f>
        <v>NO</v>
      </c>
      <c r="E18951" s="51"/>
      <c r="F18951" s="50"/>
      <c r="G18951" s="51"/>
      <c r="H18951" s="51"/>
      <c r="I18951" s="51"/>
      <c r="J18951" s="51"/>
      <c r="K18951" s="51"/>
      <c r="L18951" s="51"/>
    </row>
    <row r="18952" spans="1:12" hidden="1" x14ac:dyDescent="0.3">
      <c r="A18952" s="1" t="str">
        <f>+A18885</f>
        <v>NO</v>
      </c>
      <c r="E18952" s="63"/>
      <c r="F18952" s="63" t="str">
        <f>+$F$77</f>
        <v>ACREDITA SUMINISTRO E INSTALACIÓN DE MOBILIARIO POR LO MENOS EN UN (1) CONTRATO VÁLIDO</v>
      </c>
      <c r="G18952" s="65"/>
      <c r="H18952" s="65"/>
      <c r="I18952" s="65"/>
      <c r="J18952" s="66"/>
      <c r="K18952" s="65"/>
      <c r="L18952" s="68" t="s">
        <v>157</v>
      </c>
    </row>
    <row r="18953" spans="1:12" ht="5.15" hidden="1" customHeight="1" x14ac:dyDescent="0.3">
      <c r="A18953" s="1" t="str">
        <f>+A18885</f>
        <v>NO</v>
      </c>
      <c r="E18953" s="51"/>
      <c r="F18953" s="50"/>
      <c r="G18953" s="51"/>
      <c r="H18953" s="51"/>
      <c r="I18953" s="51"/>
      <c r="J18953" s="51"/>
      <c r="K18953" s="51"/>
      <c r="L18953" s="51"/>
    </row>
    <row r="18954" spans="1:12" ht="12.75" hidden="1" customHeight="1" x14ac:dyDescent="0.3">
      <c r="A18954" s="1" t="str">
        <f>+A18885</f>
        <v>NO</v>
      </c>
      <c r="E18954" s="69" t="str">
        <f>+$E$79</f>
        <v>EXPERIENCIA ESPECÍFICA NUMERAL 10.1.1 A</v>
      </c>
      <c r="F18954" s="70"/>
      <c r="G18954" s="70"/>
      <c r="H18954" s="70"/>
      <c r="I18954" s="70"/>
      <c r="J18954" s="70"/>
      <c r="K18954" s="70"/>
      <c r="L18954" s="71"/>
    </row>
    <row r="18955" spans="1:12" ht="26.5" hidden="1" customHeight="1" x14ac:dyDescent="0.3">
      <c r="A18955" s="1" t="str">
        <f>+A18885</f>
        <v>NO</v>
      </c>
      <c r="E18955" s="72"/>
      <c r="F18955" s="325" t="str">
        <f>+$F$80</f>
        <v>Por lo menos uno (1) de los contratos válidos aportados como experiencia general debe corresponder mínimo al 60% del presupuesto oficial del presente proceso de selección.  (SMMLV)</v>
      </c>
      <c r="G18955" s="326"/>
      <c r="H18955" s="326"/>
      <c r="I18955" s="326"/>
      <c r="J18955" s="326"/>
      <c r="K18955" s="73" t="s">
        <v>124</v>
      </c>
      <c r="L18955" s="74" t="s">
        <v>124</v>
      </c>
    </row>
    <row r="18956" spans="1:12" ht="23.5" hidden="1" customHeight="1" x14ac:dyDescent="0.3">
      <c r="A18956" s="1" t="str">
        <f>+A18885</f>
        <v>NO</v>
      </c>
      <c r="E18956" s="63"/>
      <c r="F18956" s="325" t="str">
        <f>+$F$81</f>
        <v xml:space="preserve">Deberá acreditarse en al menos uno (1) de los contratos válidos aportados como experiencia general una </v>
      </c>
      <c r="G18956" s="326"/>
      <c r="H18956" s="326"/>
      <c r="I18956" s="326"/>
      <c r="J18956" s="326"/>
      <c r="K18956" s="73" t="s">
        <v>124</v>
      </c>
      <c r="L18956" s="74" t="s">
        <v>124</v>
      </c>
    </row>
    <row r="18957" spans="1:12" ht="23.5" hidden="1" customHeight="1" x14ac:dyDescent="0.3">
      <c r="A18957" s="18" t="s">
        <v>30</v>
      </c>
      <c r="E18957" s="63"/>
      <c r="F18957" s="325" t="str">
        <f>+$F$82</f>
        <v xml:space="preserve">Deberá acreditarse en al menos uno (1) de los contratos válidos aportados interventoría a intervención de </v>
      </c>
      <c r="G18957" s="326"/>
      <c r="H18957" s="326"/>
      <c r="I18957" s="326"/>
      <c r="J18957" s="326"/>
      <c r="K18957" s="73">
        <f>+$K$82</f>
        <v>0</v>
      </c>
      <c r="L18957" s="74" t="s">
        <v>124</v>
      </c>
    </row>
    <row r="18958" spans="1:12" ht="36" hidden="1" customHeight="1" x14ac:dyDescent="0.3">
      <c r="A18958" s="18" t="s">
        <v>30</v>
      </c>
      <c r="E18958" s="63"/>
      <c r="F18958" s="325" t="str">
        <f>+$F$83</f>
        <v xml:space="preserve">Deberá acreditarse en al menos uno (1) de los contratos válidos aportados interventoría a intervención de </v>
      </c>
      <c r="G18958" s="326"/>
      <c r="H18958" s="326"/>
      <c r="I18958" s="326"/>
      <c r="J18958" s="326"/>
      <c r="K18958" s="75">
        <f>+$K$83</f>
        <v>0</v>
      </c>
      <c r="L18958" s="76" t="s">
        <v>124</v>
      </c>
    </row>
    <row r="18959" spans="1:12" hidden="1" x14ac:dyDescent="0.3">
      <c r="A18959" s="1" t="str">
        <f>+A18885</f>
        <v>NO</v>
      </c>
      <c r="E18959" s="51"/>
      <c r="F18959" s="50"/>
      <c r="G18959" s="51"/>
      <c r="H18959" s="51"/>
      <c r="I18959" s="51"/>
      <c r="J18959" s="51"/>
      <c r="K18959" s="51"/>
      <c r="L18959" s="51"/>
    </row>
    <row r="18960" spans="1:12" ht="12.75" hidden="1" customHeight="1" x14ac:dyDescent="0.3">
      <c r="A18960" s="1" t="str">
        <f>+A18885</f>
        <v>NO</v>
      </c>
      <c r="E18960" s="40" t="str">
        <f>+$E$85</f>
        <v>VALOR MÍNIMO A CERIFICAR % P.O EN SMMMLV. NUMERAL 3.9.1</v>
      </c>
      <c r="F18960" s="41"/>
      <c r="G18960" s="41"/>
      <c r="H18960" s="41"/>
      <c r="I18960" s="41"/>
      <c r="J18960" s="41"/>
      <c r="K18960" s="41"/>
      <c r="L18960" s="42"/>
    </row>
    <row r="18961" spans="1:12" hidden="1" x14ac:dyDescent="0.3">
      <c r="A18961" s="1" t="str">
        <f>+A18885</f>
        <v>NO</v>
      </c>
      <c r="C18961" s="1" t="str">
        <f>"M"&amp;C18885</f>
        <v>M</v>
      </c>
      <c r="E18961" s="77" t="str">
        <f>+$E$86</f>
        <v>100% P.O.</v>
      </c>
      <c r="F18961" s="78"/>
      <c r="G18961" s="61">
        <v>242.41716883554506</v>
      </c>
      <c r="H18961" s="124" t="str">
        <f>+$H$86</f>
        <v>TOTAL EJECUTADO DE CONTRATOS ACREDITADOS</v>
      </c>
      <c r="I18961" s="124"/>
      <c r="J18961" s="124"/>
      <c r="K18961" s="55" t="s">
        <v>124</v>
      </c>
      <c r="L18961" s="47" t="s">
        <v>124</v>
      </c>
    </row>
    <row r="18962" spans="1:12" hidden="1" x14ac:dyDescent="0.3">
      <c r="A18962" s="1" t="str">
        <f>+A18885</f>
        <v>NO</v>
      </c>
      <c r="E18962" s="39"/>
      <c r="F18962" s="39"/>
      <c r="G18962" s="39"/>
      <c r="H18962" s="39"/>
      <c r="I18962" s="39"/>
      <c r="J18962" s="39"/>
      <c r="K18962" s="39"/>
      <c r="L18962" s="39"/>
    </row>
    <row r="18963" spans="1:12" ht="12.75" hidden="1" customHeight="1" x14ac:dyDescent="0.3">
      <c r="A18963" s="18" t="s">
        <v>30</v>
      </c>
      <c r="B18963" s="18"/>
      <c r="E18963" s="40" t="str">
        <f>+$E$88</f>
        <v>CONSIDERACIONES PARA LA VALIDEZ DE LA EXPERIENCIA REQUERIDA: EXPERIENCIA PROPONENTES PLURALES NUMERAL 10.1.2 D</v>
      </c>
      <c r="F18963" s="41"/>
      <c r="G18963" s="41"/>
      <c r="H18963" s="41"/>
      <c r="I18963" s="41"/>
      <c r="J18963" s="41"/>
      <c r="K18963" s="41"/>
      <c r="L18963" s="42"/>
    </row>
    <row r="18964" spans="1:12" ht="28" hidden="1" customHeight="1" x14ac:dyDescent="0.3">
      <c r="A18964" s="18" t="s">
        <v>30</v>
      </c>
      <c r="B18964" s="18"/>
      <c r="C18964" s="1" t="str">
        <f>"O"&amp;C18885</f>
        <v>O</v>
      </c>
      <c r="E18964" s="80" t="str">
        <f>+$E$89</f>
        <v>i)</v>
      </c>
      <c r="F18964" s="327" t="str">
        <f>+$F$89</f>
        <v>Uno de los integrantes debe aportar como mínimo el cincuenta por ciento (50 %) de la experiencia solicitada</v>
      </c>
      <c r="G18964" s="328"/>
      <c r="H18964" s="328"/>
      <c r="I18964" s="328"/>
      <c r="J18964" s="328"/>
      <c r="K18964" s="73" t="s">
        <v>124</v>
      </c>
      <c r="L18964" s="47" t="s">
        <v>124</v>
      </c>
    </row>
    <row r="18965" spans="1:12" ht="28" hidden="1" customHeight="1" x14ac:dyDescent="0.3">
      <c r="A18965" s="18" t="s">
        <v>30</v>
      </c>
      <c r="B18965" s="18"/>
      <c r="C18965" s="1" t="str">
        <f>"O"&amp;C18885</f>
        <v>O</v>
      </c>
      <c r="E18965" s="80" t="str">
        <f>+$E$90</f>
        <v>ii)</v>
      </c>
      <c r="F18965" s="327" t="str">
        <f>+$F$90</f>
        <v>Todos los demás ntegrantes deben acreditar al menos el cinco por ciento (5 %) de la experiencia solicitada, solo uno (1) de los integrantes podrá no acreditar experiencia pero su porcentaje de participación  no podrá superar el diez por ciento (10 %)</v>
      </c>
      <c r="G18965" s="328"/>
      <c r="H18965" s="328"/>
      <c r="I18965" s="328"/>
      <c r="J18965" s="328"/>
      <c r="K18965" s="73" t="s">
        <v>124</v>
      </c>
      <c r="L18965" s="47" t="s">
        <v>124</v>
      </c>
    </row>
    <row r="18966" spans="1:12" hidden="1" x14ac:dyDescent="0.3">
      <c r="A18966" s="18" t="s">
        <v>30</v>
      </c>
      <c r="B18966" s="18"/>
      <c r="E18966" s="39"/>
      <c r="F18966" s="39"/>
      <c r="G18966" s="39"/>
      <c r="H18966" s="39"/>
      <c r="I18966" s="39"/>
      <c r="J18966" s="39"/>
      <c r="K18966" s="39"/>
      <c r="L18966" s="39"/>
    </row>
    <row r="18967" spans="1:12" ht="13" hidden="1" customHeight="1" x14ac:dyDescent="0.3">
      <c r="A18967" s="18" t="str">
        <f>+A18885</f>
        <v>NO</v>
      </c>
      <c r="B18967" s="18"/>
      <c r="E18967" s="69" t="str">
        <f>+$E$92</f>
        <v>VERIFICACIÓN Y ASIGNACIÓN DE PUNTAJE POR LA EXPERIENCIA DEL PROPONENTE</v>
      </c>
      <c r="F18967" s="70"/>
      <c r="G18967" s="70"/>
      <c r="H18967" s="70"/>
      <c r="I18967" s="70"/>
      <c r="J18967" s="70"/>
      <c r="K18967" s="70"/>
      <c r="L18967" s="71"/>
    </row>
    <row r="18968" spans="1:12" hidden="1" x14ac:dyDescent="0.3">
      <c r="A18968" s="18" t="str">
        <f>+A18885</f>
        <v>NO</v>
      </c>
      <c r="B18968" s="18"/>
      <c r="E18968" s="81"/>
      <c r="F18968" s="323" t="str">
        <f>+$F$93</f>
        <v>No. CONTRATOS QUE ACREDITAN LA EXPERIENCIA (NO OBJETO DE SUBSANACIÓN)</v>
      </c>
      <c r="G18968" s="324"/>
      <c r="H18968" s="324"/>
      <c r="I18968" s="324"/>
      <c r="J18968" s="324"/>
      <c r="K18968" s="82"/>
      <c r="L18968" s="83" t="s">
        <v>124</v>
      </c>
    </row>
    <row r="18969" spans="1:12" ht="13" hidden="1" customHeight="1" x14ac:dyDescent="0.3">
      <c r="A18969" s="18" t="str">
        <f>+A18885</f>
        <v>NO</v>
      </c>
      <c r="B18969" s="18"/>
      <c r="E18969" s="84"/>
      <c r="F18969" s="323" t="str">
        <f>+$F$94</f>
        <v>TOTAL EJECUTADO DE CONTRATOS ACREDITADOS PROPUESTA INICIAL</v>
      </c>
      <c r="G18969" s="324"/>
      <c r="H18969" s="324"/>
      <c r="I18969" s="324"/>
      <c r="J18969" s="324"/>
      <c r="K18969" s="85"/>
      <c r="L18969" s="86" t="s">
        <v>124</v>
      </c>
    </row>
    <row r="18970" spans="1:12" ht="13" hidden="1" customHeight="1" x14ac:dyDescent="0.3">
      <c r="A18970" s="18" t="str">
        <f>+A18885</f>
        <v>NO</v>
      </c>
      <c r="B18970" s="18"/>
      <c r="E18970" s="87"/>
      <c r="F18970" s="323" t="str">
        <f>+$F$95</f>
        <v>PROMEDIO VALOR ACREDITADO EN SMMLV</v>
      </c>
      <c r="G18970" s="324"/>
      <c r="H18970" s="324"/>
      <c r="I18970" s="324"/>
      <c r="J18970" s="324"/>
      <c r="K18970" s="66"/>
      <c r="L18970" s="88" t="s">
        <v>124</v>
      </c>
    </row>
    <row r="18971" spans="1:12" hidden="1" x14ac:dyDescent="0.3">
      <c r="A18971" s="18" t="str">
        <f>+A18885</f>
        <v>NO</v>
      </c>
      <c r="B18971" s="18"/>
      <c r="E18971" s="89"/>
      <c r="F18971" s="89"/>
      <c r="G18971" s="89"/>
      <c r="H18971" s="89"/>
      <c r="I18971" s="89"/>
      <c r="J18971" s="89"/>
      <c r="K18971" s="89"/>
      <c r="L18971" s="89"/>
    </row>
    <row r="18972" spans="1:12" ht="13" hidden="1" customHeight="1" x14ac:dyDescent="0.3">
      <c r="A18972" s="18" t="str">
        <f>+A18885</f>
        <v>NO</v>
      </c>
      <c r="B18972" s="18"/>
      <c r="E18972" s="69" t="str">
        <f>+$E$97</f>
        <v>3.9.2 EXIGENCIAS MÍNIMAS DE EXPERIENCIA Y FORMACIÓN ACADÉMICA DEL EQUIPO DE TRABAJO</v>
      </c>
      <c r="F18972" s="70"/>
      <c r="G18972" s="70"/>
      <c r="H18972" s="70"/>
      <c r="I18972" s="70"/>
      <c r="J18972" s="70"/>
      <c r="K18972" s="70"/>
      <c r="L18972" s="71"/>
    </row>
    <row r="18973" spans="1:12" hidden="1" x14ac:dyDescent="0.3">
      <c r="A18973" s="18" t="str">
        <f>+A18885</f>
        <v>NO</v>
      </c>
      <c r="B18973" s="18"/>
      <c r="E18973" s="90" t="str">
        <f>+$E$98</f>
        <v>Formulario 8</v>
      </c>
      <c r="F18973" s="315" t="s">
        <v>46</v>
      </c>
      <c r="G18973" s="316"/>
      <c r="H18973" s="317"/>
      <c r="I18973" s="318"/>
      <c r="J18973" s="318"/>
      <c r="K18973" s="318"/>
      <c r="L18973" s="319"/>
    </row>
    <row r="18974" spans="1:12" hidden="1" x14ac:dyDescent="0.3">
      <c r="A18974" s="18" t="str">
        <f>+A18885</f>
        <v>NO</v>
      </c>
      <c r="B18974" s="18"/>
      <c r="E18974" s="91" t="s">
        <v>124</v>
      </c>
      <c r="F18974" s="91" t="str">
        <f>+$F$99</f>
        <v>Director de Interventoría</v>
      </c>
      <c r="G18974" s="91" t="str">
        <f>+$G$99</f>
        <v>Residente de Interventoría</v>
      </c>
      <c r="H18974" s="320"/>
      <c r="I18974" s="321"/>
      <c r="J18974" s="321"/>
      <c r="K18974" s="321"/>
      <c r="L18974" s="322"/>
    </row>
    <row r="18975" spans="1:12" hidden="1" x14ac:dyDescent="0.3">
      <c r="A18975" s="18" t="str">
        <f>+A18885</f>
        <v>NO</v>
      </c>
      <c r="B18975" s="18"/>
      <c r="E18975" s="304" t="str">
        <f>+$E$100</f>
        <v>OBSERVACIONES RESPECTO REQUISITO HABILITANTE DEL PERSONAL CLAVE EVALUABLE</v>
      </c>
      <c r="F18975" s="305"/>
      <c r="G18975" s="305"/>
      <c r="H18975" s="305"/>
      <c r="I18975" s="305"/>
      <c r="J18975" s="305"/>
      <c r="K18975" s="305"/>
      <c r="L18975" s="305"/>
    </row>
    <row r="18976" spans="1:12" hidden="1" x14ac:dyDescent="0.3">
      <c r="A18976" s="18" t="str">
        <f>+A18885</f>
        <v>NO</v>
      </c>
      <c r="B18976" s="18"/>
      <c r="E18976" s="312" t="s">
        <v>124</v>
      </c>
      <c r="F18976" s="313"/>
      <c r="G18976" s="313"/>
      <c r="H18976" s="313"/>
      <c r="I18976" s="313"/>
      <c r="J18976" s="313"/>
      <c r="K18976" s="313"/>
      <c r="L18976" s="314"/>
    </row>
    <row r="18977" spans="1:12" hidden="1" x14ac:dyDescent="0.3">
      <c r="A18977" s="18" t="str">
        <f>+A18885</f>
        <v>NO</v>
      </c>
      <c r="B18977" s="18"/>
      <c r="E18977" s="89"/>
      <c r="F18977" s="89"/>
      <c r="G18977" s="89"/>
      <c r="H18977" s="89"/>
      <c r="I18977" s="89"/>
      <c r="J18977" s="89"/>
      <c r="K18977" s="89"/>
      <c r="L18977" s="89"/>
    </row>
    <row r="18978" spans="1:12" ht="13" hidden="1" customHeight="1" x14ac:dyDescent="0.3">
      <c r="A18978" s="18" t="str">
        <f>+A18885</f>
        <v>NO</v>
      </c>
      <c r="B18978" s="18"/>
      <c r="E18978" s="69" t="str">
        <f>+$E$103</f>
        <v>4.2 EQUIPO DE TRABAJO (Personal Clave Evaluable)</v>
      </c>
      <c r="F18978" s="70"/>
      <c r="G18978" s="70"/>
      <c r="H18978" s="70"/>
      <c r="I18978" s="70"/>
      <c r="J18978" s="70"/>
      <c r="K18978" s="70"/>
      <c r="L18978" s="71"/>
    </row>
    <row r="18979" spans="1:12" ht="23.25" hidden="1" customHeight="1" x14ac:dyDescent="0.3">
      <c r="A18979" s="18" t="str">
        <f>+A18885</f>
        <v>NO</v>
      </c>
      <c r="B18979" s="18"/>
      <c r="E18979" s="90" t="str">
        <f>+$E$104</f>
        <v>Formulario 9</v>
      </c>
      <c r="F18979" s="315" t="s">
        <v>46</v>
      </c>
      <c r="G18979" s="316"/>
      <c r="H18979" s="317"/>
      <c r="I18979" s="318"/>
      <c r="J18979" s="318"/>
      <c r="K18979" s="318"/>
      <c r="L18979" s="319"/>
    </row>
    <row r="18980" spans="1:12" hidden="1" x14ac:dyDescent="0.3">
      <c r="A18980" s="18" t="str">
        <f>+A18885</f>
        <v>NO</v>
      </c>
      <c r="B18980" s="18"/>
      <c r="E18980" s="91" t="s">
        <v>124</v>
      </c>
      <c r="F18980" s="91" t="str">
        <f>+$F$99</f>
        <v>Director de Interventoría</v>
      </c>
      <c r="G18980" s="91" t="str">
        <f>+$G$99</f>
        <v>Residente de Interventoría</v>
      </c>
      <c r="H18980" s="320"/>
      <c r="I18980" s="321"/>
      <c r="J18980" s="321"/>
      <c r="K18980" s="321"/>
      <c r="L18980" s="322"/>
    </row>
    <row r="18981" spans="1:12" hidden="1" x14ac:dyDescent="0.3">
      <c r="A18981" s="18" t="str">
        <f>+A18885</f>
        <v>NO</v>
      </c>
      <c r="B18981" s="18"/>
      <c r="E18981" s="89"/>
      <c r="F18981" s="89"/>
      <c r="G18981" s="89"/>
      <c r="H18981" s="89"/>
      <c r="I18981" s="89"/>
      <c r="J18981" s="89"/>
      <c r="K18981" s="89"/>
      <c r="L18981" s="89"/>
    </row>
    <row r="18982" spans="1:12" hidden="1" x14ac:dyDescent="0.3">
      <c r="A18982" s="1" t="str">
        <f>+A18885</f>
        <v>NO</v>
      </c>
      <c r="E18982" s="92" t="str">
        <f>+E18857</f>
        <v>CRITERIOS DE EVALUACIÓN Y PUNTAJE</v>
      </c>
      <c r="F18982" s="93"/>
      <c r="G18982" s="93"/>
      <c r="H18982" s="93"/>
      <c r="I18982" s="93"/>
      <c r="J18982" s="93"/>
      <c r="K18982" s="94"/>
      <c r="L18982" s="95" t="str">
        <f>+$L$107</f>
        <v>PUNTAJE OBTENIDO</v>
      </c>
    </row>
    <row r="18983" spans="1:12" hidden="1" x14ac:dyDescent="0.3">
      <c r="A18983" s="1" t="str">
        <f>+A18885</f>
        <v>NO</v>
      </c>
      <c r="E18983" s="96" t="str">
        <f>+$E$108</f>
        <v>VALOR</v>
      </c>
      <c r="F18983" s="97" t="str">
        <f>+$F$108</f>
        <v>EQUIPO DE TRABAJO (PERSONAL CLAVE EVALUABLE)</v>
      </c>
      <c r="G18983" s="24"/>
      <c r="H18983" s="24"/>
      <c r="I18983" s="24"/>
      <c r="J18983" s="24"/>
      <c r="K18983" s="24"/>
      <c r="L18983" s="98"/>
    </row>
    <row r="18984" spans="1:12" ht="12.75" hidden="1" customHeight="1" x14ac:dyDescent="0.3">
      <c r="A18984" s="1" t="str">
        <f>+A18885</f>
        <v>NO</v>
      </c>
      <c r="E18984" s="96">
        <f>+$E$109</f>
        <v>5</v>
      </c>
      <c r="F18984" s="307" t="str">
        <f>+$F$109</f>
        <v xml:space="preserve"> Experiencia Específica adicional</v>
      </c>
      <c r="G18984" s="308"/>
      <c r="H18984" s="308"/>
      <c r="I18984" s="308"/>
      <c r="J18984" s="308"/>
      <c r="K18984" s="309"/>
      <c r="L18984" s="99" t="str">
        <f>IFERROR(IF(VLOOKUP(C18885,'R. PUNTAJES'!$C$14:$R$213,'R. PUNTAJES'!$I$10,0)="","",VLOOKUP(C18885,'R. PUNTAJES'!$C$14:$R$213,'R. PUNTAJES'!$I$10,0)),"")</f>
        <v/>
      </c>
    </row>
    <row r="18985" spans="1:12" ht="12.75" hidden="1" customHeight="1" x14ac:dyDescent="0.3">
      <c r="A18985" s="1" t="str">
        <f>+A18885</f>
        <v>NO</v>
      </c>
      <c r="E18985" s="96">
        <f>+$E$110</f>
        <v>5</v>
      </c>
      <c r="F18985" s="307" t="str">
        <f>+$F$110</f>
        <v>Formación Académica adicional</v>
      </c>
      <c r="G18985" s="308"/>
      <c r="H18985" s="308"/>
      <c r="I18985" s="308"/>
      <c r="J18985" s="308"/>
      <c r="K18985" s="309"/>
      <c r="L18985" s="99" t="str">
        <f>IFERROR(IF(VLOOKUP(C18885,'R. PUNTAJES'!$C$14:$R$213,'R. PUNTAJES'!$J$10,0)="","",VLOOKUP(C18885,'R. PUNTAJES'!$C$14:$R$213,'R. PUNTAJES'!$J$10,0)),"")</f>
        <v/>
      </c>
    </row>
    <row r="18986" spans="1:12" hidden="1" x14ac:dyDescent="0.3">
      <c r="A18986" s="18" t="str">
        <f>+A18885</f>
        <v>NO</v>
      </c>
      <c r="B18986" s="18"/>
      <c r="E18986" s="100"/>
      <c r="F18986" s="101" t="str">
        <f>+$F$111</f>
        <v>FACTOR DE SOSTENIBILIDAD</v>
      </c>
      <c r="G18986" s="102"/>
      <c r="H18986" s="102"/>
      <c r="I18986" s="102"/>
      <c r="J18986" s="102"/>
      <c r="K18986" s="102"/>
      <c r="L18986" s="103"/>
    </row>
    <row r="18987" spans="1:12" hidden="1" x14ac:dyDescent="0.3">
      <c r="A18987" s="18" t="str">
        <f>+A18885</f>
        <v>NO</v>
      </c>
      <c r="B18987" s="18"/>
      <c r="E18987" s="104">
        <v>1</v>
      </c>
      <c r="F18987" s="105" t="str">
        <f>+$F$112</f>
        <v>Compromisos Sostenibilidad</v>
      </c>
      <c r="G18987" s="106"/>
      <c r="H18987" s="106"/>
      <c r="I18987" s="106"/>
      <c r="J18987" s="106"/>
      <c r="K18987" s="106"/>
      <c r="L18987" s="107" t="str">
        <f>IFERROR(IF(VLOOKUP(C18885,'R. PUNTAJES'!$C$14:$R$213,'R. PUNTAJES'!$K$10,0)="","",VLOOKUP(C18885,'R. PUNTAJES'!$C$14:$R$213,'R. PUNTAJES'!$K$10,0)),"")</f>
        <v/>
      </c>
    </row>
    <row r="18988" spans="1:12" hidden="1" x14ac:dyDescent="0.3">
      <c r="A18988" s="1" t="str">
        <f>+A18885</f>
        <v>NO</v>
      </c>
      <c r="E18988" s="108"/>
      <c r="F18988" s="109" t="str">
        <f>+$F$113</f>
        <v>APOYO A LA INDUSTRIA NACIONAL</v>
      </c>
      <c r="G18988" s="110"/>
      <c r="H18988" s="110"/>
      <c r="I18988" s="110"/>
      <c r="J18988" s="110"/>
      <c r="K18988" s="110"/>
      <c r="L18988" s="111"/>
    </row>
    <row r="18989" spans="1:12" ht="12.75" hidden="1" customHeight="1" x14ac:dyDescent="0.3">
      <c r="A18989" s="1" t="str">
        <f>+A18885</f>
        <v>NO</v>
      </c>
      <c r="E18989" s="96">
        <v>20</v>
      </c>
      <c r="F18989" s="307" t="str">
        <f>+$F$114</f>
        <v>Promoción de Servicios Nacionales o con Trato Nacional</v>
      </c>
      <c r="G18989" s="308"/>
      <c r="H18989" s="308"/>
      <c r="I18989" s="308"/>
      <c r="J18989" s="308"/>
      <c r="K18989" s="309"/>
      <c r="L18989" s="99" t="str">
        <f>IFERROR(IF(VLOOKUP(C18885,'R. PUNTAJES'!$C$14:$R$213,'R. PUNTAJES'!$L$10,0)="","",
IF(VLOOKUP(C18885,'R. PUNTAJES'!$C$14:$R$213,'R. PUNTAJES'!$L$10,0)=5,0,
VLOOKUP(C18885,'R. PUNTAJES'!$C$14:$R$213,'R. PUNTAJES'!$L$10,0))),"")</f>
        <v/>
      </c>
    </row>
    <row r="18990" spans="1:12" ht="12.75" hidden="1" customHeight="1" x14ac:dyDescent="0.3">
      <c r="A18990" s="1" t="str">
        <f>+A18885</f>
        <v>NO</v>
      </c>
      <c r="E18990" s="96">
        <v>5</v>
      </c>
      <c r="F18990" s="307" t="str">
        <f>+$F$115</f>
        <v>Incorporación de componente nacional en servicios extranjeros</v>
      </c>
      <c r="G18990" s="308"/>
      <c r="H18990" s="308"/>
      <c r="I18990" s="308"/>
      <c r="J18990" s="308"/>
      <c r="K18990" s="309"/>
      <c r="L18990" s="99" t="str">
        <f>IFERROR(IF(VLOOKUP(C18885,'R. PUNTAJES'!$C$14:$R$213,'R. PUNTAJES'!$L$10,0)="","",
IF(VLOOKUP(C18885,'R. PUNTAJES'!$C$14:$R$213,'R. PUNTAJES'!$L$10,0)=20,0,
VLOOKUP(C18885,'R. PUNTAJES'!$C$14:$R$213,'R. PUNTAJES'!$L$10,0))),"")</f>
        <v/>
      </c>
    </row>
    <row r="18991" spans="1:12" hidden="1" x14ac:dyDescent="0.3">
      <c r="A18991" s="1" t="str">
        <f>+A18885</f>
        <v>NO</v>
      </c>
      <c r="E18991" s="112"/>
      <c r="F18991" s="97" t="str">
        <f>+$F$116</f>
        <v>VINCULACIÓN DE PERSONAS CON DISCAPACIDAD</v>
      </c>
      <c r="G18991" s="24"/>
      <c r="H18991" s="24"/>
      <c r="I18991" s="24"/>
      <c r="J18991" s="24"/>
      <c r="K18991" s="24"/>
      <c r="L18991" s="98"/>
    </row>
    <row r="18992" spans="1:12" ht="12.75" hidden="1" customHeight="1" x14ac:dyDescent="0.3">
      <c r="A18992" s="1" t="str">
        <f>+A18885</f>
        <v>NO</v>
      </c>
      <c r="E18992" s="96">
        <v>1</v>
      </c>
      <c r="F18992" s="307" t="str">
        <f>+$F$117</f>
        <v xml:space="preserve">Trabajadores vinculados a la planta de personal </v>
      </c>
      <c r="G18992" s="308"/>
      <c r="H18992" s="308"/>
      <c r="I18992" s="308"/>
      <c r="J18992" s="308"/>
      <c r="K18992" s="309"/>
      <c r="L18992" s="99" t="str">
        <f>IFERROR(IF(VLOOKUP(C18885,'R. PUNTAJES'!$C$14:$R$213,'R. PUNTAJES'!$M$10,0)="","",VLOOKUP(C18885,'R. PUNTAJES'!$C$14:$R$213,'R. PUNTAJES'!$M$10,0)),"")</f>
        <v/>
      </c>
    </row>
    <row r="18993" spans="1:16" hidden="1" x14ac:dyDescent="0.3">
      <c r="A18993" s="1" t="str">
        <f>+A18885</f>
        <v>NO</v>
      </c>
      <c r="E18993" s="112"/>
      <c r="F18993" s="97" t="str">
        <f>+$F$118</f>
        <v>EMPRENDIMIENTOS Y EMPRESAS DE MUJERES</v>
      </c>
      <c r="G18993" s="24"/>
      <c r="H18993" s="24"/>
      <c r="I18993" s="24"/>
      <c r="J18993" s="24"/>
      <c r="K18993" s="24"/>
      <c r="L18993" s="98"/>
    </row>
    <row r="18994" spans="1:16" ht="13" hidden="1" customHeight="1" x14ac:dyDescent="0.3">
      <c r="A18994" s="1" t="str">
        <f>+A18885</f>
        <v>NO</v>
      </c>
      <c r="E18994" s="96">
        <v>0.25</v>
      </c>
      <c r="F18994" s="307" t="str">
        <f>+$F$119</f>
        <v>Emprendimientos y empresas de mujeres</v>
      </c>
      <c r="G18994" s="308"/>
      <c r="H18994" s="308"/>
      <c r="I18994" s="308"/>
      <c r="J18994" s="308"/>
      <c r="K18994" s="309"/>
      <c r="L18994" s="113" t="str">
        <f>IFERROR(IF(VLOOKUP(C18885,'R. PUNTAJES'!$C$14:$R$213,'R. PUNTAJES'!$N$10,0)="","",VLOOKUP(C18885,'R. PUNTAJES'!$C$14:$R$213,'R. PUNTAJES'!$N$10,0)),"")</f>
        <v/>
      </c>
    </row>
    <row r="18995" spans="1:16" hidden="1" x14ac:dyDescent="0.3">
      <c r="A18995" s="18" t="str">
        <f>+A18996</f>
        <v>NO</v>
      </c>
      <c r="B18995" s="18"/>
      <c r="E18995" s="112"/>
      <c r="F18995" s="97" t="str">
        <f>+$F$120</f>
        <v>MIPYME</v>
      </c>
      <c r="G18995" s="24"/>
      <c r="H18995" s="24"/>
      <c r="I18995" s="24"/>
      <c r="J18995" s="24"/>
      <c r="K18995" s="24"/>
      <c r="L18995" s="98"/>
    </row>
    <row r="18996" spans="1:16" hidden="1" x14ac:dyDescent="0.3">
      <c r="A18996" s="18" t="str">
        <f>+IF(E18996=0,"NO",1)</f>
        <v>NO</v>
      </c>
      <c r="B18996" s="18"/>
      <c r="E18996" s="96">
        <v>0</v>
      </c>
      <c r="F18996" s="307" t="str">
        <f>+$F$121</f>
        <v>Mipyme</v>
      </c>
      <c r="G18996" s="308"/>
      <c r="H18996" s="308"/>
      <c r="I18996" s="308"/>
      <c r="J18996" s="308"/>
      <c r="K18996" s="309"/>
      <c r="L18996" s="113" t="str">
        <f>IFERROR(IF(VLOOKUP(C18885,'R. PUNTAJES'!$C$14:$R$213,'R. PUNTAJES'!$O$10,0)="","",VLOOKUP(C18885,'R. PUNTAJES'!$C$14:$R$213,'R. PUNTAJES'!$O$10,0)),"")</f>
        <v/>
      </c>
    </row>
    <row r="18997" spans="1:16" hidden="1" x14ac:dyDescent="0.3">
      <c r="A18997" s="1" t="str">
        <f>+A18885</f>
        <v>NO</v>
      </c>
      <c r="E18997" s="112"/>
      <c r="F18997" s="97" t="str">
        <f>+$F$122</f>
        <v>EXPERIENCIA DEL PROPONENTE</v>
      </c>
      <c r="G18997" s="24"/>
      <c r="H18997" s="24"/>
      <c r="I18997" s="24"/>
      <c r="J18997" s="24"/>
      <c r="K18997" s="24"/>
      <c r="L18997" s="98"/>
    </row>
    <row r="18998" spans="1:16" hidden="1" x14ac:dyDescent="0.3">
      <c r="A18998" s="1" t="str">
        <f>+A18885</f>
        <v>NO</v>
      </c>
      <c r="E18998" s="96">
        <v>59.5</v>
      </c>
      <c r="F18998" s="307" t="str">
        <f>+$F$123</f>
        <v>mediana con valor absoluto</v>
      </c>
      <c r="G18998" s="308"/>
      <c r="H18998" s="308"/>
      <c r="I18998" s="308"/>
      <c r="J18998" s="308"/>
      <c r="K18998" s="309"/>
      <c r="L18998" s="113" t="str">
        <f>IFERROR(IF(VLOOKUP(C18885,'R. PUNTAJES'!$C$14:$R$213,'R. PUNTAJES'!$R$10,0)="","",VLOOKUP(C18885,'R. PUNTAJES'!$C$14:$R$213,'R. PUNTAJES'!$R$10,0)),"")</f>
        <v/>
      </c>
    </row>
    <row r="18999" spans="1:16" hidden="1" x14ac:dyDescent="0.3">
      <c r="A18999" s="1" t="str">
        <f>+A18885</f>
        <v>NO</v>
      </c>
      <c r="E18999" s="112"/>
      <c r="F18999" s="97" t="str">
        <f>+$F$124</f>
        <v>MULTAS</v>
      </c>
      <c r="G18999" s="24"/>
      <c r="H18999" s="24"/>
      <c r="I18999" s="24"/>
      <c r="J18999" s="24"/>
      <c r="K18999" s="24"/>
      <c r="L18999" s="98"/>
    </row>
    <row r="19000" spans="1:16" ht="12.75" hidden="1" customHeight="1" x14ac:dyDescent="0.3">
      <c r="A19000" s="1" t="str">
        <f>+A18885</f>
        <v>NO</v>
      </c>
      <c r="E19000" s="96">
        <v>-2</v>
      </c>
      <c r="F19000" s="307" t="str">
        <f>+$F$125</f>
        <v>Una o más multas o cláusulas penales durante el último año</v>
      </c>
      <c r="G19000" s="310"/>
      <c r="H19000" s="310"/>
      <c r="I19000" s="310"/>
      <c r="J19000" s="310"/>
      <c r="K19000" s="311"/>
      <c r="L19000" s="99" t="str">
        <f>IFERROR(IF(VLOOKUP(C18885,'R. PUNTAJES'!$C$14:$R$213,'R. PUNTAJES'!$Q$10,0)="","",VLOOKUP(C18885,'R. PUNTAJES'!$C$14:$R$213,'R. PUNTAJES'!$Q$10,0)),"")</f>
        <v/>
      </c>
    </row>
    <row r="19001" spans="1:16" hidden="1" x14ac:dyDescent="0.3">
      <c r="A19001" s="1" t="str">
        <f>+A18885</f>
        <v>NO</v>
      </c>
      <c r="E19001" s="112"/>
      <c r="F19001" s="97" t="str">
        <f>+$F$126</f>
        <v>OBRAS INCONCLUSAS</v>
      </c>
      <c r="G19001" s="24"/>
      <c r="H19001" s="24"/>
      <c r="I19001" s="24"/>
      <c r="J19001" s="24"/>
      <c r="K19001" s="24"/>
      <c r="L19001" s="98"/>
    </row>
    <row r="19002" spans="1:16" hidden="1" x14ac:dyDescent="0.3">
      <c r="A19002" s="1" t="str">
        <f>+A18885</f>
        <v>NO</v>
      </c>
      <c r="E19002" s="96">
        <v>-1</v>
      </c>
      <c r="F19002" s="301" t="str">
        <f>+$F$127</f>
        <v>Anotación vigente de obra civil inconclusa</v>
      </c>
      <c r="G19002" s="302"/>
      <c r="H19002" s="302"/>
      <c r="I19002" s="302"/>
      <c r="J19002" s="302"/>
      <c r="K19002" s="303"/>
      <c r="L19002" s="99" t="str">
        <f>IFERROR(IF(VLOOKUP(C18885,'R. PUNTAJES'!$C$14:$R$213,'R. PUNTAJES'!$P$10,0)="","",VLOOKUP(C18885,'R. PUNTAJES'!$C$14:$R$213,'R. PUNTAJES'!$P$10,0)),"")</f>
        <v/>
      </c>
    </row>
    <row r="19003" spans="1:16" ht="7.5" hidden="1" customHeight="1" x14ac:dyDescent="0.3">
      <c r="A19003" s="1" t="str">
        <f>+A18885</f>
        <v>NO</v>
      </c>
      <c r="E19003" s="114"/>
      <c r="F19003" s="45"/>
      <c r="G19003" s="45"/>
      <c r="H19003" s="45"/>
      <c r="I19003" s="45"/>
      <c r="J19003" s="45"/>
      <c r="K19003" s="45"/>
      <c r="L19003" s="48"/>
    </row>
    <row r="19004" spans="1:16" hidden="1" x14ac:dyDescent="0.3">
      <c r="A19004" s="1" t="str">
        <f>+A18885</f>
        <v>NO</v>
      </c>
      <c r="E19004" s="115" t="str">
        <f>+$E$129</f>
        <v>PUNTAJE TOTAL</v>
      </c>
      <c r="F19004" s="116"/>
      <c r="G19004" s="116"/>
      <c r="H19004" s="116"/>
      <c r="I19004" s="116"/>
      <c r="J19004" s="116"/>
      <c r="K19004" s="117"/>
      <c r="L19004" s="118">
        <f>IFERROR(IF(VLOOKUP(C18885,'R. PUNTAJES'!$C$14:$R$213,'R. PUNTAJES'!$H$10,0)="RECHAZO","",SUM(L18984:L19002)),"")</f>
        <v>0</v>
      </c>
    </row>
    <row r="19005" spans="1:16" hidden="1" x14ac:dyDescent="0.3">
      <c r="A19005" s="1" t="str">
        <f>+A18885</f>
        <v>NO</v>
      </c>
      <c r="E19005" s="304" t="str">
        <f>+$E$130</f>
        <v>OBSERVACIONES RESPECTO A PUNTAJES</v>
      </c>
      <c r="F19005" s="305"/>
      <c r="G19005" s="305"/>
      <c r="H19005" s="305"/>
      <c r="I19005" s="305"/>
      <c r="J19005" s="305"/>
      <c r="K19005" s="305"/>
      <c r="L19005" s="305"/>
    </row>
    <row r="19006" spans="1:16" ht="12" hidden="1" customHeight="1" x14ac:dyDescent="0.3">
      <c r="A19006" s="1" t="str">
        <f>+A18885</f>
        <v>NO</v>
      </c>
      <c r="E19006" s="306" t="s">
        <v>124</v>
      </c>
      <c r="F19006" s="305"/>
      <c r="G19006" s="305"/>
      <c r="H19006" s="305"/>
      <c r="I19006" s="305"/>
      <c r="J19006" s="305"/>
      <c r="K19006" s="305"/>
      <c r="L19006" s="305"/>
      <c r="N19006" s="119"/>
      <c r="O19006" s="119"/>
      <c r="P19006" s="120"/>
    </row>
    <row r="19007" spans="1:16" ht="3" hidden="1" customHeight="1" x14ac:dyDescent="0.3">
      <c r="A19007" s="1" t="str">
        <f>+A18886</f>
        <v>NO</v>
      </c>
      <c r="E19007" s="121"/>
      <c r="F19007" s="122"/>
      <c r="G19007" s="122"/>
      <c r="H19007" s="122"/>
      <c r="I19007" s="122"/>
      <c r="J19007" s="122"/>
      <c r="K19007" s="122"/>
      <c r="L19007" s="123"/>
    </row>
    <row r="19008" spans="1:16" hidden="1" x14ac:dyDescent="0.3">
      <c r="A19008" s="1" t="str">
        <f>+IF(OR(C19010=""),"NO",1)</f>
        <v>NO</v>
      </c>
      <c r="E19008" s="346"/>
      <c r="F19008" s="347"/>
      <c r="G19008" s="347"/>
      <c r="H19008" s="347"/>
      <c r="I19008" s="347"/>
      <c r="J19008" s="347"/>
      <c r="K19008" s="347"/>
      <c r="L19008" s="347"/>
    </row>
    <row r="19009" spans="1:12" ht="4.5" hidden="1" customHeight="1" x14ac:dyDescent="0.3">
      <c r="A19009" s="1" t="str">
        <f>+A19010</f>
        <v>NO</v>
      </c>
      <c r="E19009" s="15"/>
      <c r="F19009" s="16"/>
      <c r="G19009" s="16"/>
      <c r="H19009" s="16"/>
      <c r="I19009" s="16"/>
      <c r="J19009" s="16"/>
      <c r="K19009" s="16"/>
      <c r="L19009" s="17"/>
    </row>
    <row r="19010" spans="1:12" ht="15.75" hidden="1" customHeight="1" x14ac:dyDescent="0.3">
      <c r="A19010" s="1" t="str">
        <f>+IF(OR(C19010=""),"NO",1)</f>
        <v>NO</v>
      </c>
      <c r="B19010" s="1">
        <f>1+MAX($B$1:B19009)</f>
        <v>153</v>
      </c>
      <c r="C19010" s="18" t="s">
        <v>124</v>
      </c>
      <c r="E19010" s="19" t="s">
        <v>124</v>
      </c>
      <c r="F19010" s="20"/>
      <c r="G19010" s="20"/>
      <c r="H19010" s="20"/>
      <c r="I19010" s="21"/>
      <c r="J19010" s="20"/>
      <c r="K19010" s="21"/>
      <c r="L19010" s="22"/>
    </row>
    <row r="19011" spans="1:12" hidden="1" x14ac:dyDescent="0.3">
      <c r="A19011" s="1" t="str">
        <f>A19010</f>
        <v>NO</v>
      </c>
      <c r="E19011" s="23" t="str">
        <f>+$E$11</f>
        <v>Integrantes</v>
      </c>
      <c r="F19011" s="24"/>
      <c r="G19011" s="24"/>
      <c r="H19011" s="24"/>
      <c r="I19011" s="24"/>
      <c r="J19011" s="24"/>
      <c r="K19011" s="25" t="str">
        <f>+$K$11</f>
        <v>Nit</v>
      </c>
      <c r="L19011" s="26" t="str">
        <f>+$L$11</f>
        <v>Part.</v>
      </c>
    </row>
    <row r="19012" spans="1:12" hidden="1" x14ac:dyDescent="0.3">
      <c r="A19012" s="1" t="str">
        <f>+A19011</f>
        <v>NO</v>
      </c>
      <c r="C19012" s="1" t="s">
        <v>124</v>
      </c>
      <c r="E19012" s="27" t="s">
        <v>124</v>
      </c>
      <c r="F19012" s="28"/>
      <c r="G19012" s="28"/>
      <c r="H19012" s="28"/>
      <c r="I19012" s="28"/>
      <c r="J19012" s="28"/>
      <c r="K19012" s="29" t="s">
        <v>124</v>
      </c>
      <c r="L19012" s="30" t="s">
        <v>124</v>
      </c>
    </row>
    <row r="19013" spans="1:12" hidden="1" x14ac:dyDescent="0.3">
      <c r="A19013" s="18" t="str">
        <f>+IF(OR(C19013=""),"NO",1)</f>
        <v>NO</v>
      </c>
      <c r="B19013" s="18"/>
      <c r="C19013" s="1" t="s">
        <v>124</v>
      </c>
      <c r="E19013" s="31" t="s">
        <v>124</v>
      </c>
      <c r="F19013" s="32"/>
      <c r="G19013" s="32"/>
      <c r="H19013" s="32"/>
      <c r="I19013" s="32"/>
      <c r="J19013" s="32"/>
      <c r="K19013" s="33" t="s">
        <v>124</v>
      </c>
      <c r="L19013" s="34" t="s">
        <v>124</v>
      </c>
    </row>
    <row r="19014" spans="1:12" hidden="1" x14ac:dyDescent="0.3">
      <c r="A19014" s="18" t="str">
        <f>+IF(OR(C19014=""),"NO",1)</f>
        <v>NO</v>
      </c>
      <c r="B19014" s="18"/>
      <c r="C19014" s="1" t="s">
        <v>124</v>
      </c>
      <c r="E19014" s="31" t="s">
        <v>124</v>
      </c>
      <c r="F19014" s="32"/>
      <c r="G19014" s="32"/>
      <c r="H19014" s="32"/>
      <c r="I19014" s="32"/>
      <c r="J19014" s="32"/>
      <c r="K19014" s="33" t="s">
        <v>124</v>
      </c>
      <c r="L19014" s="34" t="s">
        <v>124</v>
      </c>
    </row>
    <row r="19015" spans="1:12" hidden="1" x14ac:dyDescent="0.3">
      <c r="A19015" s="18" t="str">
        <f>+IF(OR(C19015=""),"NO",1)</f>
        <v>NO</v>
      </c>
      <c r="B19015" s="18"/>
      <c r="C19015" s="1" t="s">
        <v>124</v>
      </c>
      <c r="E19015" s="31" t="s">
        <v>13</v>
      </c>
      <c r="F19015" s="32"/>
      <c r="G19015" s="32"/>
      <c r="H19015" s="32"/>
      <c r="I19015" s="32"/>
      <c r="J19015" s="32"/>
      <c r="K19015" s="33"/>
      <c r="L19015" s="34"/>
    </row>
    <row r="19016" spans="1:12" hidden="1" x14ac:dyDescent="0.3">
      <c r="A19016" s="18" t="str">
        <f>+IF(OR(C19016=""),"NO",1)</f>
        <v>NO</v>
      </c>
      <c r="B19016" s="18"/>
      <c r="C19016" s="1" t="s">
        <v>124</v>
      </c>
      <c r="E19016" s="31" t="s">
        <v>13</v>
      </c>
      <c r="F19016" s="32"/>
      <c r="G19016" s="32"/>
      <c r="H19016" s="32"/>
      <c r="I19016" s="32"/>
      <c r="J19016" s="32"/>
      <c r="K19016" s="33"/>
      <c r="L19016" s="34"/>
    </row>
    <row r="19017" spans="1:12" hidden="1" x14ac:dyDescent="0.3">
      <c r="A19017" s="18" t="str">
        <f>+IF(OR(C19017=""),"NO",1)</f>
        <v>NO</v>
      </c>
      <c r="B19017" s="18"/>
      <c r="C19017" s="1" t="s">
        <v>124</v>
      </c>
      <c r="E19017" s="35" t="s">
        <v>13</v>
      </c>
      <c r="F19017" s="36"/>
      <c r="G19017" s="36"/>
      <c r="H19017" s="36"/>
      <c r="I19017" s="36"/>
      <c r="J19017" s="36"/>
      <c r="K19017" s="37"/>
      <c r="L19017" s="38"/>
    </row>
    <row r="19018" spans="1:12" ht="5.15" hidden="1" customHeight="1" x14ac:dyDescent="0.3">
      <c r="A19018" s="1" t="str">
        <f>+A19010</f>
        <v>NO</v>
      </c>
      <c r="E19018" s="39"/>
      <c r="F19018" s="39"/>
      <c r="G19018" s="39"/>
      <c r="H19018" s="39"/>
      <c r="I19018" s="39"/>
      <c r="J19018" s="39"/>
      <c r="K19018" s="39"/>
      <c r="L19018" s="39"/>
    </row>
    <row r="19019" spans="1:12" ht="15.75" hidden="1" customHeight="1" x14ac:dyDescent="0.3">
      <c r="A19019" s="1" t="str">
        <f>+A19010</f>
        <v>NO</v>
      </c>
      <c r="E19019" s="40" t="str">
        <f>+$E$19</f>
        <v>RESULTADO DE EVALUACIÓN TÉCNICA</v>
      </c>
      <c r="F19019" s="41"/>
      <c r="G19019" s="41"/>
      <c r="H19019" s="41"/>
      <c r="I19019" s="41"/>
      <c r="J19019" s="41"/>
      <c r="K19019" s="41"/>
      <c r="L19019" s="42"/>
    </row>
    <row r="19020" spans="1:12" hidden="1" x14ac:dyDescent="0.3">
      <c r="A19020" s="1" t="str">
        <f>+A19010</f>
        <v>NO</v>
      </c>
      <c r="E19020" s="43"/>
      <c r="F19020" s="44" t="str">
        <f>+$F$20</f>
        <v>Experiencia</v>
      </c>
      <c r="G19020" s="45"/>
      <c r="H19020" s="45"/>
      <c r="I19020" s="45"/>
      <c r="J19020" s="45"/>
      <c r="K19020" s="46"/>
      <c r="L19020" s="47" t="s">
        <v>124</v>
      </c>
    </row>
    <row r="19021" spans="1:12" hidden="1" x14ac:dyDescent="0.3">
      <c r="A19021" s="1" t="str">
        <f>+A19010</f>
        <v>NO</v>
      </c>
      <c r="E19021" s="348" t="str">
        <f>+$E$21</f>
        <v>OBSERVACIONES RESPECTO A LA EVALUACIÓN DE EXPERIENCIA</v>
      </c>
      <c r="F19021" s="308"/>
      <c r="G19021" s="308"/>
      <c r="H19021" s="308"/>
      <c r="I19021" s="308"/>
      <c r="J19021" s="308"/>
      <c r="K19021" s="308"/>
      <c r="L19021" s="349"/>
    </row>
    <row r="19022" spans="1:12" hidden="1" x14ac:dyDescent="0.3">
      <c r="A19022" s="1" t="str">
        <f>+A19010</f>
        <v>NO</v>
      </c>
      <c r="E19022" s="350" t="s">
        <v>124</v>
      </c>
      <c r="F19022" s="351"/>
      <c r="G19022" s="351"/>
      <c r="H19022" s="351"/>
      <c r="I19022" s="351"/>
      <c r="J19022" s="351"/>
      <c r="K19022" s="351"/>
      <c r="L19022" s="352"/>
    </row>
    <row r="19023" spans="1:12" ht="5.15" hidden="1" customHeight="1" x14ac:dyDescent="0.3">
      <c r="A19023" s="1" t="str">
        <f>+A19010</f>
        <v>NO</v>
      </c>
      <c r="E19023" s="39"/>
      <c r="F19023" s="39"/>
      <c r="G19023" s="39"/>
      <c r="H19023" s="39"/>
      <c r="I19023" s="39"/>
      <c r="J19023" s="39"/>
      <c r="K19023" s="39"/>
      <c r="L19023" s="39"/>
    </row>
    <row r="19024" spans="1:12" ht="12.75" hidden="1" customHeight="1" x14ac:dyDescent="0.3">
      <c r="A19024" s="1" t="str">
        <f>+A19010</f>
        <v>NO</v>
      </c>
      <c r="E19024" s="40" t="str">
        <f>+$E$24</f>
        <v>EXPERIENCIA HABILITANTE: CONTRATOS PRESENTADOS</v>
      </c>
      <c r="F19024" s="41"/>
      <c r="G19024" s="41"/>
      <c r="H19024" s="41"/>
      <c r="I19024" s="41"/>
      <c r="J19024" s="41"/>
      <c r="K19024" s="41"/>
      <c r="L19024" s="42"/>
    </row>
    <row r="19025" spans="1:12" ht="8.5" hidden="1" customHeight="1" x14ac:dyDescent="0.3">
      <c r="A19025" s="1" t="str">
        <f>+A19010</f>
        <v>NO</v>
      </c>
      <c r="E19025" s="49"/>
      <c r="F19025" s="50"/>
      <c r="G19025" s="51"/>
      <c r="H19025" s="51"/>
      <c r="I19025" s="51"/>
      <c r="J19025" s="51"/>
      <c r="K19025" s="51"/>
      <c r="L19025" s="52"/>
    </row>
    <row r="19026" spans="1:12" hidden="1" x14ac:dyDescent="0.3">
      <c r="A19026" s="18" t="str">
        <f>+IF(OR(C19026=""),"NO",1)</f>
        <v>NO</v>
      </c>
      <c r="B19026" s="18"/>
      <c r="C19026" s="1" t="s">
        <v>124</v>
      </c>
      <c r="E19026" s="329">
        <v>1</v>
      </c>
      <c r="F19026" s="53" t="str">
        <f>+$F$26</f>
        <v>OBJETO</v>
      </c>
      <c r="G19026" s="332" t="s">
        <v>124</v>
      </c>
      <c r="H19026" s="333"/>
      <c r="I19026" s="333"/>
      <c r="J19026" s="333"/>
      <c r="K19026" s="333"/>
      <c r="L19026" s="334"/>
    </row>
    <row r="19027" spans="1:12" hidden="1" x14ac:dyDescent="0.3">
      <c r="A19027" s="18" t="str">
        <f>+IF(OR(C19026=""),"NO",1)</f>
        <v>NO</v>
      </c>
      <c r="B19027" s="18"/>
      <c r="E19027" s="330"/>
      <c r="F19027" s="54" t="str">
        <f>+$F$27</f>
        <v>CONTRATANTE</v>
      </c>
      <c r="G19027" s="335" t="s">
        <v>124</v>
      </c>
      <c r="H19027" s="310"/>
      <c r="I19027" s="310"/>
      <c r="J19027" s="310"/>
      <c r="K19027" s="310"/>
      <c r="L19027" s="336"/>
    </row>
    <row r="19028" spans="1:12" hidden="1" x14ac:dyDescent="0.3">
      <c r="A19028" s="18" t="str">
        <f>+IF(OR(C19026=""),"NO",1)</f>
        <v>NO</v>
      </c>
      <c r="B19028" s="18"/>
      <c r="E19028" s="330"/>
      <c r="F19028" s="54" t="str">
        <f>+$F$28</f>
        <v>APORTANTE</v>
      </c>
      <c r="G19028" s="337" t="s">
        <v>124</v>
      </c>
      <c r="H19028" s="338"/>
      <c r="I19028" s="338"/>
      <c r="J19028" s="338"/>
      <c r="K19028" s="338"/>
      <c r="L19028" s="339"/>
    </row>
    <row r="19029" spans="1:12" hidden="1" x14ac:dyDescent="0.3">
      <c r="A19029" s="18" t="str">
        <f>+IF(OR(C19026=""),"NO",1)</f>
        <v>NO</v>
      </c>
      <c r="B19029" s="18"/>
      <c r="E19029" s="330"/>
      <c r="F19029" s="54" t="str">
        <f>+$F$29</f>
        <v>VALOR /SMMLV)</v>
      </c>
      <c r="G19029" s="55" t="s">
        <v>124</v>
      </c>
      <c r="H19029" s="56" t="str">
        <f>+$H$29</f>
        <v>% PART..</v>
      </c>
      <c r="I19029" s="57" t="s">
        <v>124</v>
      </c>
      <c r="J19029" s="58" t="str">
        <f>+$J$29</f>
        <v>VALOR ACREDITADO</v>
      </c>
      <c r="K19029" s="59"/>
      <c r="L19029" s="47" t="s">
        <v>124</v>
      </c>
    </row>
    <row r="19030" spans="1:12" hidden="1" x14ac:dyDescent="0.3">
      <c r="A19030" s="18" t="str">
        <f>+IF(OR(C19026=""),"NO",1)</f>
        <v>NO</v>
      </c>
      <c r="B19030" s="18"/>
      <c r="E19030" s="330"/>
      <c r="F19030" s="60" t="str">
        <f>+$F$30</f>
        <v>EXPERIENCIA APORTADA</v>
      </c>
      <c r="G19030" s="340" t="s">
        <v>124</v>
      </c>
      <c r="H19030" s="341"/>
      <c r="I19030" s="341"/>
      <c r="J19030" s="341"/>
      <c r="K19030" s="341"/>
      <c r="L19030" s="342"/>
    </row>
    <row r="19031" spans="1:12" hidden="1" x14ac:dyDescent="0.3">
      <c r="A19031" s="18" t="str">
        <f>+IF(OR(C19026=""),"NO",1)</f>
        <v>NO</v>
      </c>
      <c r="B19031" s="18"/>
      <c r="E19031" s="331"/>
      <c r="F19031" s="62" t="str">
        <f>+$F$31</f>
        <v>OBSERVACIÓN</v>
      </c>
      <c r="G19031" s="343" t="s">
        <v>124</v>
      </c>
      <c r="H19031" s="344"/>
      <c r="I19031" s="344"/>
      <c r="J19031" s="344"/>
      <c r="K19031" s="344"/>
      <c r="L19031" s="345"/>
    </row>
    <row r="19032" spans="1:12" ht="8.5" hidden="1" customHeight="1" x14ac:dyDescent="0.3">
      <c r="A19032" s="18" t="str">
        <f>+IF(OR(C19026=""),"NO",1)</f>
        <v>NO</v>
      </c>
      <c r="B19032" s="18"/>
      <c r="E19032" s="49"/>
      <c r="F19032" s="50"/>
      <c r="G19032" s="51"/>
      <c r="H19032" s="51"/>
      <c r="I19032" s="51"/>
      <c r="J19032" s="51"/>
      <c r="K19032" s="51"/>
      <c r="L19032" s="52"/>
    </row>
    <row r="19033" spans="1:12" hidden="1" x14ac:dyDescent="0.3">
      <c r="A19033" s="18" t="str">
        <f t="shared" ref="A19033" si="6384">+IF(OR(C19033=""),"NO",1)</f>
        <v>NO</v>
      </c>
      <c r="B19033" s="18"/>
      <c r="C19033" s="1" t="s">
        <v>124</v>
      </c>
      <c r="E19033" s="329">
        <v>2</v>
      </c>
      <c r="F19033" s="53" t="str">
        <f>+$F$26</f>
        <v>OBJETO</v>
      </c>
      <c r="G19033" s="332" t="s">
        <v>124</v>
      </c>
      <c r="H19033" s="333"/>
      <c r="I19033" s="333"/>
      <c r="J19033" s="333"/>
      <c r="K19033" s="333"/>
      <c r="L19033" s="334"/>
    </row>
    <row r="19034" spans="1:12" hidden="1" x14ac:dyDescent="0.3">
      <c r="A19034" s="18" t="str">
        <f t="shared" ref="A19034" si="6385">+IF(OR(C19033=""),"NO",1)</f>
        <v>NO</v>
      </c>
      <c r="B19034" s="18"/>
      <c r="E19034" s="330"/>
      <c r="F19034" s="54" t="str">
        <f>+$F$27</f>
        <v>CONTRATANTE</v>
      </c>
      <c r="G19034" s="335" t="s">
        <v>124</v>
      </c>
      <c r="H19034" s="310"/>
      <c r="I19034" s="310"/>
      <c r="J19034" s="310"/>
      <c r="K19034" s="310"/>
      <c r="L19034" s="336"/>
    </row>
    <row r="19035" spans="1:12" hidden="1" x14ac:dyDescent="0.3">
      <c r="A19035" s="18" t="str">
        <f t="shared" ref="A19035" si="6386">+IF(OR(C19033=""),"NO",1)</f>
        <v>NO</v>
      </c>
      <c r="B19035" s="18"/>
      <c r="E19035" s="330"/>
      <c r="F19035" s="54" t="str">
        <f>+$F$28</f>
        <v>APORTANTE</v>
      </c>
      <c r="G19035" s="337" t="s">
        <v>124</v>
      </c>
      <c r="H19035" s="338"/>
      <c r="I19035" s="338"/>
      <c r="J19035" s="338"/>
      <c r="K19035" s="338"/>
      <c r="L19035" s="339"/>
    </row>
    <row r="19036" spans="1:12" hidden="1" x14ac:dyDescent="0.3">
      <c r="A19036" s="18" t="str">
        <f t="shared" ref="A19036" si="6387">+IF(OR(C19033=""),"NO",1)</f>
        <v>NO</v>
      </c>
      <c r="B19036" s="18"/>
      <c r="E19036" s="330"/>
      <c r="F19036" s="54" t="str">
        <f>+$F$29</f>
        <v>VALOR /SMMLV)</v>
      </c>
      <c r="G19036" s="55" t="s">
        <v>124</v>
      </c>
      <c r="H19036" s="56" t="str">
        <f>+$H$29</f>
        <v>% PART..</v>
      </c>
      <c r="I19036" s="57" t="s">
        <v>124</v>
      </c>
      <c r="J19036" s="58" t="str">
        <f>+$J$29</f>
        <v>VALOR ACREDITADO</v>
      </c>
      <c r="K19036" s="59"/>
      <c r="L19036" s="47" t="s">
        <v>124</v>
      </c>
    </row>
    <row r="19037" spans="1:12" hidden="1" x14ac:dyDescent="0.3">
      <c r="A19037" s="18" t="str">
        <f t="shared" ref="A19037" si="6388">+IF(OR(C19033=""),"NO",1)</f>
        <v>NO</v>
      </c>
      <c r="B19037" s="18"/>
      <c r="E19037" s="330"/>
      <c r="F19037" s="60" t="str">
        <f>+$F$30</f>
        <v>EXPERIENCIA APORTADA</v>
      </c>
      <c r="G19037" s="340" t="s">
        <v>124</v>
      </c>
      <c r="H19037" s="341"/>
      <c r="I19037" s="341"/>
      <c r="J19037" s="341"/>
      <c r="K19037" s="341"/>
      <c r="L19037" s="342"/>
    </row>
    <row r="19038" spans="1:12" hidden="1" x14ac:dyDescent="0.3">
      <c r="A19038" s="18" t="str">
        <f t="shared" ref="A19038" si="6389">+IF(OR(C19033=""),"NO",1)</f>
        <v>NO</v>
      </c>
      <c r="B19038" s="18"/>
      <c r="E19038" s="331"/>
      <c r="F19038" s="62" t="str">
        <f>+$F$31</f>
        <v>OBSERVACIÓN</v>
      </c>
      <c r="G19038" s="343" t="s">
        <v>124</v>
      </c>
      <c r="H19038" s="344"/>
      <c r="I19038" s="344"/>
      <c r="J19038" s="344"/>
      <c r="K19038" s="344"/>
      <c r="L19038" s="345"/>
    </row>
    <row r="19039" spans="1:12" ht="8.5" hidden="1" customHeight="1" x14ac:dyDescent="0.3">
      <c r="A19039" s="18" t="str">
        <f t="shared" ref="A19039" si="6390">+IF(OR(C19033=""),"NO",1)</f>
        <v>NO</v>
      </c>
      <c r="B19039" s="18"/>
      <c r="E19039" s="49"/>
      <c r="F19039" s="50"/>
      <c r="G19039" s="51"/>
      <c r="H19039" s="51"/>
      <c r="I19039" s="51"/>
      <c r="J19039" s="51"/>
      <c r="K19039" s="51"/>
      <c r="L19039" s="52"/>
    </row>
    <row r="19040" spans="1:12" hidden="1" x14ac:dyDescent="0.3">
      <c r="A19040" s="18" t="str">
        <f t="shared" ref="A19040" si="6391">+IF(OR(C19040=""),"NO",1)</f>
        <v>NO</v>
      </c>
      <c r="B19040" s="18"/>
      <c r="C19040" s="1" t="s">
        <v>124</v>
      </c>
      <c r="E19040" s="329">
        <v>3</v>
      </c>
      <c r="F19040" s="53" t="str">
        <f>+$F$26</f>
        <v>OBJETO</v>
      </c>
      <c r="G19040" s="332" t="s">
        <v>124</v>
      </c>
      <c r="H19040" s="333"/>
      <c r="I19040" s="333"/>
      <c r="J19040" s="333"/>
      <c r="K19040" s="333"/>
      <c r="L19040" s="334"/>
    </row>
    <row r="19041" spans="1:12" hidden="1" x14ac:dyDescent="0.3">
      <c r="A19041" s="18" t="str">
        <f t="shared" ref="A19041" si="6392">+IF(OR(C19040=""),"NO",1)</f>
        <v>NO</v>
      </c>
      <c r="B19041" s="18"/>
      <c r="E19041" s="330"/>
      <c r="F19041" s="54" t="str">
        <f>+$F$27</f>
        <v>CONTRATANTE</v>
      </c>
      <c r="G19041" s="335" t="s">
        <v>124</v>
      </c>
      <c r="H19041" s="310"/>
      <c r="I19041" s="310"/>
      <c r="J19041" s="310"/>
      <c r="K19041" s="310"/>
      <c r="L19041" s="336"/>
    </row>
    <row r="19042" spans="1:12" hidden="1" x14ac:dyDescent="0.3">
      <c r="A19042" s="18" t="str">
        <f t="shared" ref="A19042" si="6393">+IF(OR(C19040=""),"NO",1)</f>
        <v>NO</v>
      </c>
      <c r="B19042" s="18"/>
      <c r="E19042" s="330"/>
      <c r="F19042" s="54" t="str">
        <f>+$F$28</f>
        <v>APORTANTE</v>
      </c>
      <c r="G19042" s="337" t="s">
        <v>124</v>
      </c>
      <c r="H19042" s="338"/>
      <c r="I19042" s="338"/>
      <c r="J19042" s="338"/>
      <c r="K19042" s="338"/>
      <c r="L19042" s="339"/>
    </row>
    <row r="19043" spans="1:12" hidden="1" x14ac:dyDescent="0.3">
      <c r="A19043" s="18" t="str">
        <f t="shared" ref="A19043" si="6394">+IF(OR(C19040=""),"NO",1)</f>
        <v>NO</v>
      </c>
      <c r="B19043" s="18"/>
      <c r="E19043" s="330"/>
      <c r="F19043" s="54" t="str">
        <f>+$F$29</f>
        <v>VALOR /SMMLV)</v>
      </c>
      <c r="G19043" s="55" t="s">
        <v>124</v>
      </c>
      <c r="H19043" s="56" t="str">
        <f>+$H$29</f>
        <v>% PART..</v>
      </c>
      <c r="I19043" s="57" t="s">
        <v>124</v>
      </c>
      <c r="J19043" s="58" t="str">
        <f>+$J$29</f>
        <v>VALOR ACREDITADO</v>
      </c>
      <c r="K19043" s="59"/>
      <c r="L19043" s="47" t="s">
        <v>124</v>
      </c>
    </row>
    <row r="19044" spans="1:12" hidden="1" x14ac:dyDescent="0.3">
      <c r="A19044" s="18" t="str">
        <f t="shared" ref="A19044" si="6395">+IF(OR(C19040=""),"NO",1)</f>
        <v>NO</v>
      </c>
      <c r="B19044" s="18"/>
      <c r="E19044" s="330"/>
      <c r="F19044" s="60" t="str">
        <f>+$F$30</f>
        <v>EXPERIENCIA APORTADA</v>
      </c>
      <c r="G19044" s="340" t="s">
        <v>124</v>
      </c>
      <c r="H19044" s="341"/>
      <c r="I19044" s="341"/>
      <c r="J19044" s="341"/>
      <c r="K19044" s="341"/>
      <c r="L19044" s="342"/>
    </row>
    <row r="19045" spans="1:12" hidden="1" x14ac:dyDescent="0.3">
      <c r="A19045" s="18" t="str">
        <f t="shared" ref="A19045" si="6396">+IF(OR(C19040=""),"NO",1)</f>
        <v>NO</v>
      </c>
      <c r="B19045" s="18"/>
      <c r="E19045" s="331"/>
      <c r="F19045" s="62" t="str">
        <f>+$F$31</f>
        <v>OBSERVACIÓN</v>
      </c>
      <c r="G19045" s="343" t="s">
        <v>124</v>
      </c>
      <c r="H19045" s="344"/>
      <c r="I19045" s="344"/>
      <c r="J19045" s="344"/>
      <c r="K19045" s="344"/>
      <c r="L19045" s="345"/>
    </row>
    <row r="19046" spans="1:12" ht="8.5" hidden="1" customHeight="1" x14ac:dyDescent="0.3">
      <c r="A19046" s="18" t="str">
        <f t="shared" ref="A19046" si="6397">+IF(OR(C19040=""),"NO",1)</f>
        <v>NO</v>
      </c>
      <c r="B19046" s="18"/>
      <c r="E19046" s="49"/>
      <c r="F19046" s="50"/>
      <c r="G19046" s="51"/>
      <c r="H19046" s="51"/>
      <c r="I19046" s="51"/>
      <c r="J19046" s="51"/>
      <c r="K19046" s="51"/>
      <c r="L19046" s="52"/>
    </row>
    <row r="19047" spans="1:12" hidden="1" x14ac:dyDescent="0.3">
      <c r="A19047" s="18" t="str">
        <f t="shared" ref="A19047" si="6398">+IF(OR(C19047=""),"NO",1)</f>
        <v>NO</v>
      </c>
      <c r="B19047" s="18"/>
      <c r="C19047" s="1" t="s">
        <v>124</v>
      </c>
      <c r="E19047" s="329">
        <v>4</v>
      </c>
      <c r="F19047" s="53" t="str">
        <f>+$F$26</f>
        <v>OBJETO</v>
      </c>
      <c r="G19047" s="332" t="s">
        <v>124</v>
      </c>
      <c r="H19047" s="333"/>
      <c r="I19047" s="333"/>
      <c r="J19047" s="333"/>
      <c r="K19047" s="333"/>
      <c r="L19047" s="334"/>
    </row>
    <row r="19048" spans="1:12" hidden="1" x14ac:dyDescent="0.3">
      <c r="A19048" s="18" t="str">
        <f t="shared" ref="A19048" si="6399">+IF(OR(C19047=""),"NO",1)</f>
        <v>NO</v>
      </c>
      <c r="B19048" s="18"/>
      <c r="E19048" s="330"/>
      <c r="F19048" s="54" t="str">
        <f>+$F$27</f>
        <v>CONTRATANTE</v>
      </c>
      <c r="G19048" s="335" t="s">
        <v>124</v>
      </c>
      <c r="H19048" s="310"/>
      <c r="I19048" s="310"/>
      <c r="J19048" s="310"/>
      <c r="K19048" s="310"/>
      <c r="L19048" s="336"/>
    </row>
    <row r="19049" spans="1:12" hidden="1" x14ac:dyDescent="0.3">
      <c r="A19049" s="18" t="str">
        <f t="shared" ref="A19049" si="6400">+IF(OR(C19047=""),"NO",1)</f>
        <v>NO</v>
      </c>
      <c r="B19049" s="18"/>
      <c r="E19049" s="330"/>
      <c r="F19049" s="54" t="str">
        <f>+$F$28</f>
        <v>APORTANTE</v>
      </c>
      <c r="G19049" s="337" t="s">
        <v>124</v>
      </c>
      <c r="H19049" s="338"/>
      <c r="I19049" s="338"/>
      <c r="J19049" s="338"/>
      <c r="K19049" s="338"/>
      <c r="L19049" s="339"/>
    </row>
    <row r="19050" spans="1:12" hidden="1" x14ac:dyDescent="0.3">
      <c r="A19050" s="18" t="str">
        <f t="shared" ref="A19050" si="6401">+IF(OR(C19047=""),"NO",1)</f>
        <v>NO</v>
      </c>
      <c r="B19050" s="18"/>
      <c r="E19050" s="330"/>
      <c r="F19050" s="54" t="str">
        <f>+$F$29</f>
        <v>VALOR /SMMLV)</v>
      </c>
      <c r="G19050" s="55" t="s">
        <v>124</v>
      </c>
      <c r="H19050" s="56" t="str">
        <f>+$H$29</f>
        <v>% PART..</v>
      </c>
      <c r="I19050" s="57" t="s">
        <v>124</v>
      </c>
      <c r="J19050" s="58" t="str">
        <f>+$J$29</f>
        <v>VALOR ACREDITADO</v>
      </c>
      <c r="K19050" s="59"/>
      <c r="L19050" s="47" t="s">
        <v>124</v>
      </c>
    </row>
    <row r="19051" spans="1:12" hidden="1" x14ac:dyDescent="0.3">
      <c r="A19051" s="18" t="str">
        <f t="shared" ref="A19051" si="6402">+IF(OR(C19047=""),"NO",1)</f>
        <v>NO</v>
      </c>
      <c r="B19051" s="18"/>
      <c r="E19051" s="330"/>
      <c r="F19051" s="60" t="str">
        <f>+$F$30</f>
        <v>EXPERIENCIA APORTADA</v>
      </c>
      <c r="G19051" s="340" t="s">
        <v>124</v>
      </c>
      <c r="H19051" s="341"/>
      <c r="I19051" s="341"/>
      <c r="J19051" s="341"/>
      <c r="K19051" s="341"/>
      <c r="L19051" s="342"/>
    </row>
    <row r="19052" spans="1:12" hidden="1" x14ac:dyDescent="0.3">
      <c r="A19052" s="18" t="str">
        <f t="shared" ref="A19052" si="6403">+IF(OR(C19047=""),"NO",1)</f>
        <v>NO</v>
      </c>
      <c r="B19052" s="18"/>
      <c r="E19052" s="331"/>
      <c r="F19052" s="62" t="str">
        <f>+$F$31</f>
        <v>OBSERVACIÓN</v>
      </c>
      <c r="G19052" s="343" t="s">
        <v>124</v>
      </c>
      <c r="H19052" s="344"/>
      <c r="I19052" s="344"/>
      <c r="J19052" s="344"/>
      <c r="K19052" s="344"/>
      <c r="L19052" s="345"/>
    </row>
    <row r="19053" spans="1:12" ht="8.5" hidden="1" customHeight="1" x14ac:dyDescent="0.3">
      <c r="A19053" s="18" t="str">
        <f t="shared" ref="A19053" si="6404">+IF(OR(C19047=""),"NO",1)</f>
        <v>NO</v>
      </c>
      <c r="B19053" s="18"/>
      <c r="E19053" s="49"/>
      <c r="F19053" s="50"/>
      <c r="G19053" s="51"/>
      <c r="H19053" s="51"/>
      <c r="I19053" s="51"/>
      <c r="J19053" s="51"/>
      <c r="K19053" s="51"/>
      <c r="L19053" s="52"/>
    </row>
    <row r="19054" spans="1:12" hidden="1" x14ac:dyDescent="0.3">
      <c r="A19054" s="18" t="str">
        <f t="shared" ref="A19054" si="6405">+IF(OR(C19054=""),"NO",1)</f>
        <v>NO</v>
      </c>
      <c r="B19054" s="18"/>
      <c r="C19054" s="1" t="s">
        <v>124</v>
      </c>
      <c r="E19054" s="329">
        <v>5</v>
      </c>
      <c r="F19054" s="53" t="str">
        <f>+$F$26</f>
        <v>OBJETO</v>
      </c>
      <c r="G19054" s="332" t="s">
        <v>124</v>
      </c>
      <c r="H19054" s="333"/>
      <c r="I19054" s="333"/>
      <c r="J19054" s="333"/>
      <c r="K19054" s="333"/>
      <c r="L19054" s="334"/>
    </row>
    <row r="19055" spans="1:12" hidden="1" x14ac:dyDescent="0.3">
      <c r="A19055" s="18" t="str">
        <f t="shared" ref="A19055" si="6406">+IF(OR(C19054=""),"NO",1)</f>
        <v>NO</v>
      </c>
      <c r="B19055" s="18"/>
      <c r="E19055" s="330"/>
      <c r="F19055" s="54" t="str">
        <f>+$F$27</f>
        <v>CONTRATANTE</v>
      </c>
      <c r="G19055" s="335" t="s">
        <v>124</v>
      </c>
      <c r="H19055" s="310"/>
      <c r="I19055" s="310"/>
      <c r="J19055" s="310"/>
      <c r="K19055" s="310"/>
      <c r="L19055" s="336"/>
    </row>
    <row r="19056" spans="1:12" hidden="1" x14ac:dyDescent="0.3">
      <c r="A19056" s="18" t="str">
        <f t="shared" ref="A19056" si="6407">+IF(OR(C19054=""),"NO",1)</f>
        <v>NO</v>
      </c>
      <c r="B19056" s="18"/>
      <c r="E19056" s="330"/>
      <c r="F19056" s="54" t="str">
        <f>+$F$28</f>
        <v>APORTANTE</v>
      </c>
      <c r="G19056" s="337" t="s">
        <v>124</v>
      </c>
      <c r="H19056" s="338"/>
      <c r="I19056" s="338"/>
      <c r="J19056" s="338"/>
      <c r="K19056" s="338"/>
      <c r="L19056" s="339"/>
    </row>
    <row r="19057" spans="1:12" hidden="1" x14ac:dyDescent="0.3">
      <c r="A19057" s="18" t="str">
        <f t="shared" ref="A19057" si="6408">+IF(OR(C19054=""),"NO",1)</f>
        <v>NO</v>
      </c>
      <c r="B19057" s="18"/>
      <c r="E19057" s="330"/>
      <c r="F19057" s="54" t="str">
        <f>+$F$29</f>
        <v>VALOR /SMMLV)</v>
      </c>
      <c r="G19057" s="55" t="s">
        <v>124</v>
      </c>
      <c r="H19057" s="56" t="str">
        <f>+$H$29</f>
        <v>% PART..</v>
      </c>
      <c r="I19057" s="57" t="s">
        <v>124</v>
      </c>
      <c r="J19057" s="58" t="str">
        <f>+$J$29</f>
        <v>VALOR ACREDITADO</v>
      </c>
      <c r="K19057" s="59"/>
      <c r="L19057" s="47" t="s">
        <v>124</v>
      </c>
    </row>
    <row r="19058" spans="1:12" hidden="1" x14ac:dyDescent="0.3">
      <c r="A19058" s="18" t="str">
        <f t="shared" ref="A19058" si="6409">+IF(OR(C19054=""),"NO",1)</f>
        <v>NO</v>
      </c>
      <c r="B19058" s="18"/>
      <c r="E19058" s="330"/>
      <c r="F19058" s="60" t="str">
        <f>+$F$30</f>
        <v>EXPERIENCIA APORTADA</v>
      </c>
      <c r="G19058" s="340" t="s">
        <v>124</v>
      </c>
      <c r="H19058" s="341"/>
      <c r="I19058" s="341"/>
      <c r="J19058" s="341"/>
      <c r="K19058" s="341"/>
      <c r="L19058" s="342"/>
    </row>
    <row r="19059" spans="1:12" hidden="1" x14ac:dyDescent="0.3">
      <c r="A19059" s="18" t="str">
        <f t="shared" ref="A19059" si="6410">+IF(OR(C19054=""),"NO",1)</f>
        <v>NO</v>
      </c>
      <c r="B19059" s="18"/>
      <c r="E19059" s="331"/>
      <c r="F19059" s="62" t="str">
        <f>+$F$31</f>
        <v>OBSERVACIÓN</v>
      </c>
      <c r="G19059" s="343" t="s">
        <v>124</v>
      </c>
      <c r="H19059" s="344"/>
      <c r="I19059" s="344"/>
      <c r="J19059" s="344"/>
      <c r="K19059" s="344"/>
      <c r="L19059" s="345"/>
    </row>
    <row r="19060" spans="1:12" ht="8.5" hidden="1" customHeight="1" x14ac:dyDescent="0.3">
      <c r="A19060" s="18" t="str">
        <f t="shared" ref="A19060" si="6411">+IF(OR(C19054=""),"NO",1)</f>
        <v>NO</v>
      </c>
      <c r="B19060" s="18"/>
      <c r="E19060" s="49"/>
      <c r="F19060" s="50"/>
      <c r="G19060" s="51"/>
      <c r="H19060" s="51"/>
      <c r="I19060" s="51"/>
      <c r="J19060" s="51"/>
      <c r="K19060" s="51"/>
      <c r="L19060" s="52"/>
    </row>
    <row r="19061" spans="1:12" hidden="1" x14ac:dyDescent="0.3">
      <c r="A19061" s="18" t="str">
        <f t="shared" ref="A19061" si="6412">+IF(OR(C19061=""),"NO",1)</f>
        <v>NO</v>
      </c>
      <c r="B19061" s="18"/>
      <c r="C19061" s="1" t="s">
        <v>124</v>
      </c>
      <c r="E19061" s="329">
        <v>6</v>
      </c>
      <c r="F19061" s="53" t="str">
        <f>+$F$26</f>
        <v>OBJETO</v>
      </c>
      <c r="G19061" s="332" t="s">
        <v>124</v>
      </c>
      <c r="H19061" s="333"/>
      <c r="I19061" s="333"/>
      <c r="J19061" s="333"/>
      <c r="K19061" s="333"/>
      <c r="L19061" s="334"/>
    </row>
    <row r="19062" spans="1:12" hidden="1" x14ac:dyDescent="0.3">
      <c r="A19062" s="18" t="str">
        <f t="shared" ref="A19062" si="6413">+IF(OR(C19061=""),"NO",1)</f>
        <v>NO</v>
      </c>
      <c r="B19062" s="18"/>
      <c r="E19062" s="330"/>
      <c r="F19062" s="54" t="str">
        <f>+$F$27</f>
        <v>CONTRATANTE</v>
      </c>
      <c r="G19062" s="335" t="s">
        <v>124</v>
      </c>
      <c r="H19062" s="310"/>
      <c r="I19062" s="310"/>
      <c r="J19062" s="310"/>
      <c r="K19062" s="310"/>
      <c r="L19062" s="336"/>
    </row>
    <row r="19063" spans="1:12" hidden="1" x14ac:dyDescent="0.3">
      <c r="A19063" s="18" t="str">
        <f t="shared" ref="A19063" si="6414">+IF(OR(C19061=""),"NO",1)</f>
        <v>NO</v>
      </c>
      <c r="B19063" s="18"/>
      <c r="E19063" s="330"/>
      <c r="F19063" s="54" t="str">
        <f>+$F$28</f>
        <v>APORTANTE</v>
      </c>
      <c r="G19063" s="337" t="s">
        <v>124</v>
      </c>
      <c r="H19063" s="338"/>
      <c r="I19063" s="338"/>
      <c r="J19063" s="338"/>
      <c r="K19063" s="338"/>
      <c r="L19063" s="339"/>
    </row>
    <row r="19064" spans="1:12" hidden="1" x14ac:dyDescent="0.3">
      <c r="A19064" s="18" t="str">
        <f t="shared" ref="A19064" si="6415">+IF(OR(C19061=""),"NO",1)</f>
        <v>NO</v>
      </c>
      <c r="B19064" s="18"/>
      <c r="E19064" s="330"/>
      <c r="F19064" s="54" t="str">
        <f>+$F$29</f>
        <v>VALOR /SMMLV)</v>
      </c>
      <c r="G19064" s="55" t="s">
        <v>124</v>
      </c>
      <c r="H19064" s="56" t="str">
        <f>+$H$29</f>
        <v>% PART..</v>
      </c>
      <c r="I19064" s="57" t="s">
        <v>124</v>
      </c>
      <c r="J19064" s="58" t="str">
        <f>+$J$29</f>
        <v>VALOR ACREDITADO</v>
      </c>
      <c r="K19064" s="59"/>
      <c r="L19064" s="47" t="s">
        <v>124</v>
      </c>
    </row>
    <row r="19065" spans="1:12" hidden="1" x14ac:dyDescent="0.3">
      <c r="A19065" s="18" t="str">
        <f t="shared" ref="A19065" si="6416">+IF(OR(C19061=""),"NO",1)</f>
        <v>NO</v>
      </c>
      <c r="B19065" s="18"/>
      <c r="E19065" s="330"/>
      <c r="F19065" s="60" t="str">
        <f>+$F$30</f>
        <v>EXPERIENCIA APORTADA</v>
      </c>
      <c r="G19065" s="340" t="s">
        <v>124</v>
      </c>
      <c r="H19065" s="341"/>
      <c r="I19065" s="341"/>
      <c r="J19065" s="341"/>
      <c r="K19065" s="341"/>
      <c r="L19065" s="342"/>
    </row>
    <row r="19066" spans="1:12" hidden="1" x14ac:dyDescent="0.3">
      <c r="A19066" s="18" t="str">
        <f t="shared" ref="A19066" si="6417">+IF(OR(C19061=""),"NO",1)</f>
        <v>NO</v>
      </c>
      <c r="B19066" s="18"/>
      <c r="E19066" s="331"/>
      <c r="F19066" s="62" t="str">
        <f>+$F$31</f>
        <v>OBSERVACIÓN</v>
      </c>
      <c r="G19066" s="343" t="s">
        <v>124</v>
      </c>
      <c r="H19066" s="344"/>
      <c r="I19066" s="344"/>
      <c r="J19066" s="344"/>
      <c r="K19066" s="344"/>
      <c r="L19066" s="345"/>
    </row>
    <row r="19067" spans="1:12" ht="8.5" hidden="1" customHeight="1" x14ac:dyDescent="0.3">
      <c r="A19067" s="18" t="str">
        <f t="shared" ref="A19067" si="6418">+IF(OR(C19061=""),"NO",1)</f>
        <v>NO</v>
      </c>
      <c r="B19067" s="18"/>
      <c r="E19067" s="49"/>
      <c r="F19067" s="50"/>
      <c r="G19067" s="51"/>
      <c r="H19067" s="51"/>
      <c r="I19067" s="51"/>
      <c r="J19067" s="51"/>
      <c r="K19067" s="51"/>
      <c r="L19067" s="52"/>
    </row>
    <row r="19068" spans="1:12" hidden="1" x14ac:dyDescent="0.3">
      <c r="A19068" s="18" t="str">
        <f t="shared" ref="A19068" si="6419">+IF(OR(C19068=""),"NO",1)</f>
        <v>NO</v>
      </c>
      <c r="B19068" s="18"/>
      <c r="C19068" s="1" t="s">
        <v>124</v>
      </c>
      <c r="E19068" s="329">
        <v>7</v>
      </c>
      <c r="F19068" s="53" t="str">
        <f>+$F$26</f>
        <v>OBJETO</v>
      </c>
      <c r="G19068" s="332" t="s">
        <v>124</v>
      </c>
      <c r="H19068" s="333"/>
      <c r="I19068" s="333"/>
      <c r="J19068" s="333"/>
      <c r="K19068" s="333"/>
      <c r="L19068" s="334"/>
    </row>
    <row r="19069" spans="1:12" hidden="1" x14ac:dyDescent="0.3">
      <c r="A19069" s="18" t="str">
        <f t="shared" ref="A19069" si="6420">+IF(OR(C19068=""),"NO",1)</f>
        <v>NO</v>
      </c>
      <c r="B19069" s="18"/>
      <c r="E19069" s="330"/>
      <c r="F19069" s="54" t="str">
        <f>+$F$27</f>
        <v>CONTRATANTE</v>
      </c>
      <c r="G19069" s="335" t="s">
        <v>124</v>
      </c>
      <c r="H19069" s="310"/>
      <c r="I19069" s="310"/>
      <c r="J19069" s="310"/>
      <c r="K19069" s="310"/>
      <c r="L19069" s="336"/>
    </row>
    <row r="19070" spans="1:12" hidden="1" x14ac:dyDescent="0.3">
      <c r="A19070" s="18" t="str">
        <f t="shared" ref="A19070" si="6421">+IF(OR(C19068=""),"NO",1)</f>
        <v>NO</v>
      </c>
      <c r="B19070" s="18"/>
      <c r="E19070" s="330"/>
      <c r="F19070" s="54" t="str">
        <f>+$F$28</f>
        <v>APORTANTE</v>
      </c>
      <c r="G19070" s="337" t="s">
        <v>124</v>
      </c>
      <c r="H19070" s="338"/>
      <c r="I19070" s="338"/>
      <c r="J19070" s="338"/>
      <c r="K19070" s="338"/>
      <c r="L19070" s="339"/>
    </row>
    <row r="19071" spans="1:12" hidden="1" x14ac:dyDescent="0.3">
      <c r="A19071" s="18" t="str">
        <f t="shared" ref="A19071" si="6422">+IF(OR(C19068=""),"NO",1)</f>
        <v>NO</v>
      </c>
      <c r="B19071" s="18"/>
      <c r="E19071" s="330"/>
      <c r="F19071" s="54" t="str">
        <f>+$F$29</f>
        <v>VALOR /SMMLV)</v>
      </c>
      <c r="G19071" s="55" t="s">
        <v>124</v>
      </c>
      <c r="H19071" s="56" t="str">
        <f>+$H$29</f>
        <v>% PART..</v>
      </c>
      <c r="I19071" s="57" t="s">
        <v>124</v>
      </c>
      <c r="J19071" s="58" t="str">
        <f>+$J$29</f>
        <v>VALOR ACREDITADO</v>
      </c>
      <c r="K19071" s="59"/>
      <c r="L19071" s="47" t="s">
        <v>124</v>
      </c>
    </row>
    <row r="19072" spans="1:12" hidden="1" x14ac:dyDescent="0.3">
      <c r="A19072" s="18" t="str">
        <f t="shared" ref="A19072" si="6423">+IF(OR(C19068=""),"NO",1)</f>
        <v>NO</v>
      </c>
      <c r="B19072" s="18"/>
      <c r="E19072" s="330"/>
      <c r="F19072" s="60" t="str">
        <f>+$F$30</f>
        <v>EXPERIENCIA APORTADA</v>
      </c>
      <c r="G19072" s="340" t="s">
        <v>124</v>
      </c>
      <c r="H19072" s="341"/>
      <c r="I19072" s="341"/>
      <c r="J19072" s="341"/>
      <c r="K19072" s="341"/>
      <c r="L19072" s="342"/>
    </row>
    <row r="19073" spans="1:12" hidden="1" x14ac:dyDescent="0.3">
      <c r="A19073" s="18" t="str">
        <f t="shared" ref="A19073" si="6424">+IF(OR(C19068=""),"NO",1)</f>
        <v>NO</v>
      </c>
      <c r="B19073" s="18"/>
      <c r="E19073" s="331"/>
      <c r="F19073" s="62" t="str">
        <f>+$F$31</f>
        <v>OBSERVACIÓN</v>
      </c>
      <c r="G19073" s="343" t="s">
        <v>124</v>
      </c>
      <c r="H19073" s="344"/>
      <c r="I19073" s="344"/>
      <c r="J19073" s="344"/>
      <c r="K19073" s="344"/>
      <c r="L19073" s="345"/>
    </row>
    <row r="19074" spans="1:12" hidden="1" x14ac:dyDescent="0.3">
      <c r="A19074" s="18" t="str">
        <f t="shared" ref="A19074" si="6425">+IF(OR(C19068=""),"NO",1)</f>
        <v>NO</v>
      </c>
      <c r="B19074" s="18"/>
      <c r="E19074" s="49"/>
      <c r="F19074" s="50"/>
      <c r="G19074" s="51"/>
      <c r="H19074" s="51"/>
      <c r="I19074" s="51"/>
      <c r="J19074" s="51"/>
      <c r="K19074" s="51"/>
      <c r="L19074" s="52"/>
    </row>
    <row r="19075" spans="1:12" hidden="1" x14ac:dyDescent="0.3">
      <c r="A19075" s="1" t="str">
        <f>+A19010</f>
        <v>NO</v>
      </c>
      <c r="C19075" s="1" t="str">
        <f>"N"&amp;C19010</f>
        <v>N</v>
      </c>
      <c r="E19075" s="63"/>
      <c r="F19075" s="64" t="str">
        <f>+$F$75</f>
        <v>TOTAL DE CONTRATOS PRESENTADOS VÁLIDOS QUE CUMPLEN EXPERIENCIA ACREDITADA:</v>
      </c>
      <c r="G19075" s="65"/>
      <c r="H19075" s="65"/>
      <c r="I19075" s="65"/>
      <c r="J19075" s="66"/>
      <c r="K19075" s="65"/>
      <c r="L19075" s="67" t="s">
        <v>124</v>
      </c>
    </row>
    <row r="19076" spans="1:12" ht="6.65" hidden="1" customHeight="1" x14ac:dyDescent="0.3">
      <c r="A19076" s="1" t="str">
        <f>+A19010</f>
        <v>NO</v>
      </c>
      <c r="E19076" s="51"/>
      <c r="F19076" s="50"/>
      <c r="G19076" s="51"/>
      <c r="H19076" s="51"/>
      <c r="I19076" s="51"/>
      <c r="J19076" s="51"/>
      <c r="K19076" s="51"/>
      <c r="L19076" s="51"/>
    </row>
    <row r="19077" spans="1:12" hidden="1" x14ac:dyDescent="0.3">
      <c r="A19077" s="1" t="str">
        <f>+A19010</f>
        <v>NO</v>
      </c>
      <c r="E19077" s="63"/>
      <c r="F19077" s="63" t="str">
        <f>+$F$77</f>
        <v>ACREDITA SUMINISTRO E INSTALACIÓN DE MOBILIARIO POR LO MENOS EN UN (1) CONTRATO VÁLIDO</v>
      </c>
      <c r="G19077" s="65"/>
      <c r="H19077" s="65"/>
      <c r="I19077" s="65"/>
      <c r="J19077" s="66"/>
      <c r="K19077" s="65"/>
      <c r="L19077" s="68" t="s">
        <v>157</v>
      </c>
    </row>
    <row r="19078" spans="1:12" ht="5.15" hidden="1" customHeight="1" x14ac:dyDescent="0.3">
      <c r="A19078" s="1" t="str">
        <f>+A19010</f>
        <v>NO</v>
      </c>
      <c r="E19078" s="51"/>
      <c r="F19078" s="50"/>
      <c r="G19078" s="51"/>
      <c r="H19078" s="51"/>
      <c r="I19078" s="51"/>
      <c r="J19078" s="51"/>
      <c r="K19078" s="51"/>
      <c r="L19078" s="51"/>
    </row>
    <row r="19079" spans="1:12" ht="12.75" hidden="1" customHeight="1" x14ac:dyDescent="0.3">
      <c r="A19079" s="1" t="str">
        <f>+A19010</f>
        <v>NO</v>
      </c>
      <c r="E19079" s="69" t="str">
        <f>+$E$79</f>
        <v>EXPERIENCIA ESPECÍFICA NUMERAL 10.1.1 A</v>
      </c>
      <c r="F19079" s="70"/>
      <c r="G19079" s="70"/>
      <c r="H19079" s="70"/>
      <c r="I19079" s="70"/>
      <c r="J19079" s="70"/>
      <c r="K19079" s="70"/>
      <c r="L19079" s="71"/>
    </row>
    <row r="19080" spans="1:12" ht="26.5" hidden="1" customHeight="1" x14ac:dyDescent="0.3">
      <c r="A19080" s="1" t="str">
        <f>+A19010</f>
        <v>NO</v>
      </c>
      <c r="E19080" s="72"/>
      <c r="F19080" s="325" t="str">
        <f>+$F$80</f>
        <v>Por lo menos uno (1) de los contratos válidos aportados como experiencia general debe corresponder mínimo al 60% del presupuesto oficial del presente proceso de selección.  (SMMLV)</v>
      </c>
      <c r="G19080" s="326"/>
      <c r="H19080" s="326"/>
      <c r="I19080" s="326"/>
      <c r="J19080" s="326"/>
      <c r="K19080" s="73" t="s">
        <v>124</v>
      </c>
      <c r="L19080" s="74" t="s">
        <v>124</v>
      </c>
    </row>
    <row r="19081" spans="1:12" ht="23.5" hidden="1" customHeight="1" x14ac:dyDescent="0.3">
      <c r="A19081" s="1" t="str">
        <f>+A19010</f>
        <v>NO</v>
      </c>
      <c r="E19081" s="63"/>
      <c r="F19081" s="325" t="str">
        <f>+$F$81</f>
        <v xml:space="preserve">Deberá acreditarse en al menos uno (1) de los contratos válidos aportados como experiencia general una </v>
      </c>
      <c r="G19081" s="326"/>
      <c r="H19081" s="326"/>
      <c r="I19081" s="326"/>
      <c r="J19081" s="326"/>
      <c r="K19081" s="73" t="s">
        <v>124</v>
      </c>
      <c r="L19081" s="74" t="s">
        <v>124</v>
      </c>
    </row>
    <row r="19082" spans="1:12" ht="23.5" hidden="1" customHeight="1" x14ac:dyDescent="0.3">
      <c r="A19082" s="18" t="s">
        <v>30</v>
      </c>
      <c r="E19082" s="63"/>
      <c r="F19082" s="325" t="str">
        <f>+$F$82</f>
        <v xml:space="preserve">Deberá acreditarse en al menos uno (1) de los contratos válidos aportados interventoría a intervención de </v>
      </c>
      <c r="G19082" s="326"/>
      <c r="H19082" s="326"/>
      <c r="I19082" s="326"/>
      <c r="J19082" s="326"/>
      <c r="K19082" s="73">
        <f>+$K$82</f>
        <v>0</v>
      </c>
      <c r="L19082" s="74" t="s">
        <v>124</v>
      </c>
    </row>
    <row r="19083" spans="1:12" ht="36" hidden="1" customHeight="1" x14ac:dyDescent="0.3">
      <c r="A19083" s="18" t="s">
        <v>30</v>
      </c>
      <c r="E19083" s="63"/>
      <c r="F19083" s="325" t="str">
        <f>+$F$83</f>
        <v xml:space="preserve">Deberá acreditarse en al menos uno (1) de los contratos válidos aportados interventoría a intervención de </v>
      </c>
      <c r="G19083" s="326"/>
      <c r="H19083" s="326"/>
      <c r="I19083" s="326"/>
      <c r="J19083" s="326"/>
      <c r="K19083" s="75">
        <f>+$K$83</f>
        <v>0</v>
      </c>
      <c r="L19083" s="76" t="s">
        <v>124</v>
      </c>
    </row>
    <row r="19084" spans="1:12" hidden="1" x14ac:dyDescent="0.3">
      <c r="A19084" s="1" t="str">
        <f>+A19010</f>
        <v>NO</v>
      </c>
      <c r="E19084" s="51"/>
      <c r="F19084" s="50"/>
      <c r="G19084" s="51"/>
      <c r="H19084" s="51"/>
      <c r="I19084" s="51"/>
      <c r="J19084" s="51"/>
      <c r="K19084" s="51"/>
      <c r="L19084" s="51"/>
    </row>
    <row r="19085" spans="1:12" ht="12.75" hidden="1" customHeight="1" x14ac:dyDescent="0.3">
      <c r="A19085" s="1" t="str">
        <f>+A19010</f>
        <v>NO</v>
      </c>
      <c r="E19085" s="40" t="str">
        <f>+$E$85</f>
        <v>VALOR MÍNIMO A CERIFICAR % P.O EN SMMMLV. NUMERAL 3.9.1</v>
      </c>
      <c r="F19085" s="41"/>
      <c r="G19085" s="41"/>
      <c r="H19085" s="41"/>
      <c r="I19085" s="41"/>
      <c r="J19085" s="41"/>
      <c r="K19085" s="41"/>
      <c r="L19085" s="42"/>
    </row>
    <row r="19086" spans="1:12" hidden="1" x14ac:dyDescent="0.3">
      <c r="A19086" s="1" t="str">
        <f>+A19010</f>
        <v>NO</v>
      </c>
      <c r="C19086" s="1" t="str">
        <f>"M"&amp;C19010</f>
        <v>M</v>
      </c>
      <c r="E19086" s="77" t="str">
        <f>+$E$86</f>
        <v>100% P.O.</v>
      </c>
      <c r="F19086" s="78"/>
      <c r="G19086" s="61">
        <v>242.41716883554506</v>
      </c>
      <c r="H19086" s="124" t="str">
        <f>+$H$86</f>
        <v>TOTAL EJECUTADO DE CONTRATOS ACREDITADOS</v>
      </c>
      <c r="I19086" s="124"/>
      <c r="J19086" s="124"/>
      <c r="K19086" s="55" t="s">
        <v>124</v>
      </c>
      <c r="L19086" s="47" t="s">
        <v>124</v>
      </c>
    </row>
    <row r="19087" spans="1:12" hidden="1" x14ac:dyDescent="0.3">
      <c r="A19087" s="1" t="str">
        <f>+A19010</f>
        <v>NO</v>
      </c>
      <c r="E19087" s="39"/>
      <c r="F19087" s="39"/>
      <c r="G19087" s="39"/>
      <c r="H19087" s="39"/>
      <c r="I19087" s="39"/>
      <c r="J19087" s="39"/>
      <c r="K19087" s="39"/>
      <c r="L19087" s="39"/>
    </row>
    <row r="19088" spans="1:12" ht="12.75" hidden="1" customHeight="1" x14ac:dyDescent="0.3">
      <c r="A19088" s="18" t="s">
        <v>30</v>
      </c>
      <c r="B19088" s="18"/>
      <c r="E19088" s="40" t="str">
        <f>+$E$88</f>
        <v>CONSIDERACIONES PARA LA VALIDEZ DE LA EXPERIENCIA REQUERIDA: EXPERIENCIA PROPONENTES PLURALES NUMERAL 10.1.2 D</v>
      </c>
      <c r="F19088" s="41"/>
      <c r="G19088" s="41"/>
      <c r="H19088" s="41"/>
      <c r="I19088" s="41"/>
      <c r="J19088" s="41"/>
      <c r="K19088" s="41"/>
      <c r="L19088" s="42"/>
    </row>
    <row r="19089" spans="1:12" ht="28" hidden="1" customHeight="1" x14ac:dyDescent="0.3">
      <c r="A19089" s="18" t="s">
        <v>30</v>
      </c>
      <c r="B19089" s="18"/>
      <c r="C19089" s="1" t="str">
        <f>"O"&amp;C19010</f>
        <v>O</v>
      </c>
      <c r="E19089" s="80" t="str">
        <f>+$E$89</f>
        <v>i)</v>
      </c>
      <c r="F19089" s="327" t="str">
        <f>+$F$89</f>
        <v>Uno de los integrantes debe aportar como mínimo el cincuenta por ciento (50 %) de la experiencia solicitada</v>
      </c>
      <c r="G19089" s="328"/>
      <c r="H19089" s="328"/>
      <c r="I19089" s="328"/>
      <c r="J19089" s="328"/>
      <c r="K19089" s="73" t="s">
        <v>124</v>
      </c>
      <c r="L19089" s="47" t="s">
        <v>124</v>
      </c>
    </row>
    <row r="19090" spans="1:12" ht="28" hidden="1" customHeight="1" x14ac:dyDescent="0.3">
      <c r="A19090" s="18" t="s">
        <v>30</v>
      </c>
      <c r="B19090" s="18"/>
      <c r="C19090" s="1" t="str">
        <f>"O"&amp;C19010</f>
        <v>O</v>
      </c>
      <c r="E19090" s="80" t="str">
        <f>+$E$90</f>
        <v>ii)</v>
      </c>
      <c r="F19090" s="327" t="str">
        <f>+$F$90</f>
        <v>Todos los demás ntegrantes deben acreditar al menos el cinco por ciento (5 %) de la experiencia solicitada, solo uno (1) de los integrantes podrá no acreditar experiencia pero su porcentaje de participación  no podrá superar el diez por ciento (10 %)</v>
      </c>
      <c r="G19090" s="328"/>
      <c r="H19090" s="328"/>
      <c r="I19090" s="328"/>
      <c r="J19090" s="328"/>
      <c r="K19090" s="73" t="s">
        <v>124</v>
      </c>
      <c r="L19090" s="47" t="s">
        <v>124</v>
      </c>
    </row>
    <row r="19091" spans="1:12" hidden="1" x14ac:dyDescent="0.3">
      <c r="A19091" s="18" t="s">
        <v>30</v>
      </c>
      <c r="B19091" s="18"/>
      <c r="E19091" s="39"/>
      <c r="F19091" s="39"/>
      <c r="G19091" s="39"/>
      <c r="H19091" s="39"/>
      <c r="I19091" s="39"/>
      <c r="J19091" s="39"/>
      <c r="K19091" s="39"/>
      <c r="L19091" s="39"/>
    </row>
    <row r="19092" spans="1:12" ht="13" hidden="1" customHeight="1" x14ac:dyDescent="0.3">
      <c r="A19092" s="18" t="str">
        <f>+A19010</f>
        <v>NO</v>
      </c>
      <c r="B19092" s="18"/>
      <c r="E19092" s="69" t="str">
        <f>+$E$92</f>
        <v>VERIFICACIÓN Y ASIGNACIÓN DE PUNTAJE POR LA EXPERIENCIA DEL PROPONENTE</v>
      </c>
      <c r="F19092" s="70"/>
      <c r="G19092" s="70"/>
      <c r="H19092" s="70"/>
      <c r="I19092" s="70"/>
      <c r="J19092" s="70"/>
      <c r="K19092" s="70"/>
      <c r="L19092" s="71"/>
    </row>
    <row r="19093" spans="1:12" hidden="1" x14ac:dyDescent="0.3">
      <c r="A19093" s="18" t="str">
        <f>+A19010</f>
        <v>NO</v>
      </c>
      <c r="B19093" s="18"/>
      <c r="E19093" s="81"/>
      <c r="F19093" s="323" t="str">
        <f>+$F$93</f>
        <v>No. CONTRATOS QUE ACREDITAN LA EXPERIENCIA (NO OBJETO DE SUBSANACIÓN)</v>
      </c>
      <c r="G19093" s="324"/>
      <c r="H19093" s="324"/>
      <c r="I19093" s="324"/>
      <c r="J19093" s="324"/>
      <c r="K19093" s="82"/>
      <c r="L19093" s="83" t="s">
        <v>124</v>
      </c>
    </row>
    <row r="19094" spans="1:12" ht="13" hidden="1" customHeight="1" x14ac:dyDescent="0.3">
      <c r="A19094" s="18" t="str">
        <f>+A19010</f>
        <v>NO</v>
      </c>
      <c r="B19094" s="18"/>
      <c r="E19094" s="84"/>
      <c r="F19094" s="323" t="str">
        <f>+$F$94</f>
        <v>TOTAL EJECUTADO DE CONTRATOS ACREDITADOS PROPUESTA INICIAL</v>
      </c>
      <c r="G19094" s="324"/>
      <c r="H19094" s="324"/>
      <c r="I19094" s="324"/>
      <c r="J19094" s="324"/>
      <c r="K19094" s="85"/>
      <c r="L19094" s="86" t="s">
        <v>124</v>
      </c>
    </row>
    <row r="19095" spans="1:12" ht="13" hidden="1" customHeight="1" x14ac:dyDescent="0.3">
      <c r="A19095" s="18" t="str">
        <f>+A19010</f>
        <v>NO</v>
      </c>
      <c r="B19095" s="18"/>
      <c r="E19095" s="87"/>
      <c r="F19095" s="323" t="str">
        <f>+$F$95</f>
        <v>PROMEDIO VALOR ACREDITADO EN SMMLV</v>
      </c>
      <c r="G19095" s="324"/>
      <c r="H19095" s="324"/>
      <c r="I19095" s="324"/>
      <c r="J19095" s="324"/>
      <c r="K19095" s="66"/>
      <c r="L19095" s="88" t="s">
        <v>124</v>
      </c>
    </row>
    <row r="19096" spans="1:12" hidden="1" x14ac:dyDescent="0.3">
      <c r="A19096" s="18" t="str">
        <f>+A19010</f>
        <v>NO</v>
      </c>
      <c r="B19096" s="18"/>
      <c r="E19096" s="89"/>
      <c r="F19096" s="89"/>
      <c r="G19096" s="89"/>
      <c r="H19096" s="89"/>
      <c r="I19096" s="89"/>
      <c r="J19096" s="89"/>
      <c r="K19096" s="89"/>
      <c r="L19096" s="89"/>
    </row>
    <row r="19097" spans="1:12" ht="13" hidden="1" customHeight="1" x14ac:dyDescent="0.3">
      <c r="A19097" s="18" t="str">
        <f>+A19010</f>
        <v>NO</v>
      </c>
      <c r="B19097" s="18"/>
      <c r="E19097" s="69" t="str">
        <f>+$E$97</f>
        <v>3.9.2 EXIGENCIAS MÍNIMAS DE EXPERIENCIA Y FORMACIÓN ACADÉMICA DEL EQUIPO DE TRABAJO</v>
      </c>
      <c r="F19097" s="70"/>
      <c r="G19097" s="70"/>
      <c r="H19097" s="70"/>
      <c r="I19097" s="70"/>
      <c r="J19097" s="70"/>
      <c r="K19097" s="70"/>
      <c r="L19097" s="71"/>
    </row>
    <row r="19098" spans="1:12" hidden="1" x14ac:dyDescent="0.3">
      <c r="A19098" s="18" t="str">
        <f>+A19010</f>
        <v>NO</v>
      </c>
      <c r="B19098" s="18"/>
      <c r="E19098" s="90" t="str">
        <f>+$E$98</f>
        <v>Formulario 8</v>
      </c>
      <c r="F19098" s="315" t="s">
        <v>46</v>
      </c>
      <c r="G19098" s="316"/>
      <c r="H19098" s="317"/>
      <c r="I19098" s="318"/>
      <c r="J19098" s="318"/>
      <c r="K19098" s="318"/>
      <c r="L19098" s="319"/>
    </row>
    <row r="19099" spans="1:12" hidden="1" x14ac:dyDescent="0.3">
      <c r="A19099" s="18" t="str">
        <f>+A19010</f>
        <v>NO</v>
      </c>
      <c r="B19099" s="18"/>
      <c r="E19099" s="91" t="s">
        <v>124</v>
      </c>
      <c r="F19099" s="91" t="str">
        <f>+$F$99</f>
        <v>Director de Interventoría</v>
      </c>
      <c r="G19099" s="91" t="str">
        <f>+$G$99</f>
        <v>Residente de Interventoría</v>
      </c>
      <c r="H19099" s="320"/>
      <c r="I19099" s="321"/>
      <c r="J19099" s="321"/>
      <c r="K19099" s="321"/>
      <c r="L19099" s="322"/>
    </row>
    <row r="19100" spans="1:12" hidden="1" x14ac:dyDescent="0.3">
      <c r="A19100" s="18" t="str">
        <f>+A19010</f>
        <v>NO</v>
      </c>
      <c r="B19100" s="18"/>
      <c r="E19100" s="304" t="str">
        <f>+$E$100</f>
        <v>OBSERVACIONES RESPECTO REQUISITO HABILITANTE DEL PERSONAL CLAVE EVALUABLE</v>
      </c>
      <c r="F19100" s="305"/>
      <c r="G19100" s="305"/>
      <c r="H19100" s="305"/>
      <c r="I19100" s="305"/>
      <c r="J19100" s="305"/>
      <c r="K19100" s="305"/>
      <c r="L19100" s="305"/>
    </row>
    <row r="19101" spans="1:12" hidden="1" x14ac:dyDescent="0.3">
      <c r="A19101" s="18" t="str">
        <f>+A19010</f>
        <v>NO</v>
      </c>
      <c r="B19101" s="18"/>
      <c r="E19101" s="312" t="s">
        <v>124</v>
      </c>
      <c r="F19101" s="313"/>
      <c r="G19101" s="313"/>
      <c r="H19101" s="313"/>
      <c r="I19101" s="313"/>
      <c r="J19101" s="313"/>
      <c r="K19101" s="313"/>
      <c r="L19101" s="314"/>
    </row>
    <row r="19102" spans="1:12" hidden="1" x14ac:dyDescent="0.3">
      <c r="A19102" s="18" t="str">
        <f>+A19010</f>
        <v>NO</v>
      </c>
      <c r="B19102" s="18"/>
      <c r="E19102" s="89"/>
      <c r="F19102" s="89"/>
      <c r="G19102" s="89"/>
      <c r="H19102" s="89"/>
      <c r="I19102" s="89"/>
      <c r="J19102" s="89"/>
      <c r="K19102" s="89"/>
      <c r="L19102" s="89"/>
    </row>
    <row r="19103" spans="1:12" ht="13" hidden="1" customHeight="1" x14ac:dyDescent="0.3">
      <c r="A19103" s="18" t="str">
        <f>+A19010</f>
        <v>NO</v>
      </c>
      <c r="B19103" s="18"/>
      <c r="E19103" s="69" t="str">
        <f>+$E$103</f>
        <v>4.2 EQUIPO DE TRABAJO (Personal Clave Evaluable)</v>
      </c>
      <c r="F19103" s="70"/>
      <c r="G19103" s="70"/>
      <c r="H19103" s="70"/>
      <c r="I19103" s="70"/>
      <c r="J19103" s="70"/>
      <c r="K19103" s="70"/>
      <c r="L19103" s="71"/>
    </row>
    <row r="19104" spans="1:12" ht="23.25" hidden="1" customHeight="1" x14ac:dyDescent="0.3">
      <c r="A19104" s="18" t="str">
        <f>+A19010</f>
        <v>NO</v>
      </c>
      <c r="B19104" s="18"/>
      <c r="E19104" s="90" t="str">
        <f>+$E$104</f>
        <v>Formulario 9</v>
      </c>
      <c r="F19104" s="315" t="s">
        <v>46</v>
      </c>
      <c r="G19104" s="316"/>
      <c r="H19104" s="317"/>
      <c r="I19104" s="318"/>
      <c r="J19104" s="318"/>
      <c r="K19104" s="318"/>
      <c r="L19104" s="319"/>
    </row>
    <row r="19105" spans="1:12" hidden="1" x14ac:dyDescent="0.3">
      <c r="A19105" s="18" t="str">
        <f>+A19010</f>
        <v>NO</v>
      </c>
      <c r="B19105" s="18"/>
      <c r="E19105" s="91" t="s">
        <v>124</v>
      </c>
      <c r="F19105" s="91" t="str">
        <f>+$F$99</f>
        <v>Director de Interventoría</v>
      </c>
      <c r="G19105" s="91" t="str">
        <f>+$G$99</f>
        <v>Residente de Interventoría</v>
      </c>
      <c r="H19105" s="320"/>
      <c r="I19105" s="321"/>
      <c r="J19105" s="321"/>
      <c r="K19105" s="321"/>
      <c r="L19105" s="322"/>
    </row>
    <row r="19106" spans="1:12" hidden="1" x14ac:dyDescent="0.3">
      <c r="A19106" s="18" t="str">
        <f>+A19010</f>
        <v>NO</v>
      </c>
      <c r="B19106" s="18"/>
      <c r="E19106" s="89"/>
      <c r="F19106" s="89"/>
      <c r="G19106" s="89"/>
      <c r="H19106" s="89"/>
      <c r="I19106" s="89"/>
      <c r="J19106" s="89"/>
      <c r="K19106" s="89"/>
      <c r="L19106" s="89"/>
    </row>
    <row r="19107" spans="1:12" hidden="1" x14ac:dyDescent="0.3">
      <c r="A19107" s="1" t="str">
        <f>+A19010</f>
        <v>NO</v>
      </c>
      <c r="E19107" s="92" t="str">
        <f>+E18982</f>
        <v>CRITERIOS DE EVALUACIÓN Y PUNTAJE</v>
      </c>
      <c r="F19107" s="93"/>
      <c r="G19107" s="93"/>
      <c r="H19107" s="93"/>
      <c r="I19107" s="93"/>
      <c r="J19107" s="93"/>
      <c r="K19107" s="94"/>
      <c r="L19107" s="95" t="str">
        <f>+$L$107</f>
        <v>PUNTAJE OBTENIDO</v>
      </c>
    </row>
    <row r="19108" spans="1:12" hidden="1" x14ac:dyDescent="0.3">
      <c r="A19108" s="1" t="str">
        <f>+A19010</f>
        <v>NO</v>
      </c>
      <c r="E19108" s="96" t="str">
        <f>+$E$108</f>
        <v>VALOR</v>
      </c>
      <c r="F19108" s="97" t="str">
        <f>+$F$108</f>
        <v>EQUIPO DE TRABAJO (PERSONAL CLAVE EVALUABLE)</v>
      </c>
      <c r="G19108" s="24"/>
      <c r="H19108" s="24"/>
      <c r="I19108" s="24"/>
      <c r="J19108" s="24"/>
      <c r="K19108" s="24"/>
      <c r="L19108" s="98"/>
    </row>
    <row r="19109" spans="1:12" ht="12.75" hidden="1" customHeight="1" x14ac:dyDescent="0.3">
      <c r="A19109" s="1" t="str">
        <f>+A19010</f>
        <v>NO</v>
      </c>
      <c r="E19109" s="96">
        <f>+$E$109</f>
        <v>5</v>
      </c>
      <c r="F19109" s="307" t="str">
        <f>+$F$109</f>
        <v xml:space="preserve"> Experiencia Específica adicional</v>
      </c>
      <c r="G19109" s="308"/>
      <c r="H19109" s="308"/>
      <c r="I19109" s="308"/>
      <c r="J19109" s="308"/>
      <c r="K19109" s="309"/>
      <c r="L19109" s="99" t="str">
        <f>IFERROR(IF(VLOOKUP(C19010,'R. PUNTAJES'!$C$14:$R$213,'R. PUNTAJES'!$I$10,0)="","",VLOOKUP(C19010,'R. PUNTAJES'!$C$14:$R$213,'R. PUNTAJES'!$I$10,0)),"")</f>
        <v/>
      </c>
    </row>
    <row r="19110" spans="1:12" ht="12.75" hidden="1" customHeight="1" x14ac:dyDescent="0.3">
      <c r="A19110" s="1" t="str">
        <f>+A19010</f>
        <v>NO</v>
      </c>
      <c r="E19110" s="96">
        <f>+$E$110</f>
        <v>5</v>
      </c>
      <c r="F19110" s="307" t="str">
        <f>+$F$110</f>
        <v>Formación Académica adicional</v>
      </c>
      <c r="G19110" s="308"/>
      <c r="H19110" s="308"/>
      <c r="I19110" s="308"/>
      <c r="J19110" s="308"/>
      <c r="K19110" s="309"/>
      <c r="L19110" s="99" t="str">
        <f>IFERROR(IF(VLOOKUP(C19010,'R. PUNTAJES'!$C$14:$R$213,'R. PUNTAJES'!$J$10,0)="","",VLOOKUP(C19010,'R. PUNTAJES'!$C$14:$R$213,'R. PUNTAJES'!$J$10,0)),"")</f>
        <v/>
      </c>
    </row>
    <row r="19111" spans="1:12" hidden="1" x14ac:dyDescent="0.3">
      <c r="A19111" s="18" t="str">
        <f>+A19010</f>
        <v>NO</v>
      </c>
      <c r="B19111" s="18"/>
      <c r="E19111" s="100"/>
      <c r="F19111" s="101" t="str">
        <f>+$F$111</f>
        <v>FACTOR DE SOSTENIBILIDAD</v>
      </c>
      <c r="G19111" s="102"/>
      <c r="H19111" s="102"/>
      <c r="I19111" s="102"/>
      <c r="J19111" s="102"/>
      <c r="K19111" s="102"/>
      <c r="L19111" s="103"/>
    </row>
    <row r="19112" spans="1:12" hidden="1" x14ac:dyDescent="0.3">
      <c r="A19112" s="18" t="str">
        <f>+A19010</f>
        <v>NO</v>
      </c>
      <c r="B19112" s="18"/>
      <c r="E19112" s="104">
        <v>1</v>
      </c>
      <c r="F19112" s="105" t="str">
        <f>+$F$112</f>
        <v>Compromisos Sostenibilidad</v>
      </c>
      <c r="G19112" s="106"/>
      <c r="H19112" s="106"/>
      <c r="I19112" s="106"/>
      <c r="J19112" s="106"/>
      <c r="K19112" s="106"/>
      <c r="L19112" s="107" t="str">
        <f>IFERROR(IF(VLOOKUP(C19010,'R. PUNTAJES'!$C$14:$R$213,'R. PUNTAJES'!$K$10,0)="","",VLOOKUP(C19010,'R. PUNTAJES'!$C$14:$R$213,'R. PUNTAJES'!$K$10,0)),"")</f>
        <v/>
      </c>
    </row>
    <row r="19113" spans="1:12" hidden="1" x14ac:dyDescent="0.3">
      <c r="A19113" s="1" t="str">
        <f>+A19010</f>
        <v>NO</v>
      </c>
      <c r="E19113" s="108"/>
      <c r="F19113" s="109" t="str">
        <f>+$F$113</f>
        <v>APOYO A LA INDUSTRIA NACIONAL</v>
      </c>
      <c r="G19113" s="110"/>
      <c r="H19113" s="110"/>
      <c r="I19113" s="110"/>
      <c r="J19113" s="110"/>
      <c r="K19113" s="110"/>
      <c r="L19113" s="111"/>
    </row>
    <row r="19114" spans="1:12" ht="12.75" hidden="1" customHeight="1" x14ac:dyDescent="0.3">
      <c r="A19114" s="1" t="str">
        <f>+A19010</f>
        <v>NO</v>
      </c>
      <c r="E19114" s="96">
        <v>20</v>
      </c>
      <c r="F19114" s="307" t="str">
        <f>+$F$114</f>
        <v>Promoción de Servicios Nacionales o con Trato Nacional</v>
      </c>
      <c r="G19114" s="308"/>
      <c r="H19114" s="308"/>
      <c r="I19114" s="308"/>
      <c r="J19114" s="308"/>
      <c r="K19114" s="309"/>
      <c r="L19114" s="99" t="str">
        <f>IFERROR(IF(VLOOKUP(C19010,'R. PUNTAJES'!$C$14:$R$213,'R. PUNTAJES'!$L$10,0)="","",
IF(VLOOKUP(C19010,'R. PUNTAJES'!$C$14:$R$213,'R. PUNTAJES'!$L$10,0)=5,0,
VLOOKUP(C19010,'R. PUNTAJES'!$C$14:$R$213,'R. PUNTAJES'!$L$10,0))),"")</f>
        <v/>
      </c>
    </row>
    <row r="19115" spans="1:12" ht="12.75" hidden="1" customHeight="1" x14ac:dyDescent="0.3">
      <c r="A19115" s="1" t="str">
        <f>+A19010</f>
        <v>NO</v>
      </c>
      <c r="E19115" s="96">
        <v>5</v>
      </c>
      <c r="F19115" s="307" t="str">
        <f>+$F$115</f>
        <v>Incorporación de componente nacional en servicios extranjeros</v>
      </c>
      <c r="G19115" s="308"/>
      <c r="H19115" s="308"/>
      <c r="I19115" s="308"/>
      <c r="J19115" s="308"/>
      <c r="K19115" s="309"/>
      <c r="L19115" s="99" t="str">
        <f>IFERROR(IF(VLOOKUP(C19010,'R. PUNTAJES'!$C$14:$R$213,'R. PUNTAJES'!$L$10,0)="","",
IF(VLOOKUP(C19010,'R. PUNTAJES'!$C$14:$R$213,'R. PUNTAJES'!$L$10,0)=20,0,
VLOOKUP(C19010,'R. PUNTAJES'!$C$14:$R$213,'R. PUNTAJES'!$L$10,0))),"")</f>
        <v/>
      </c>
    </row>
    <row r="19116" spans="1:12" hidden="1" x14ac:dyDescent="0.3">
      <c r="A19116" s="1" t="str">
        <f>+A19010</f>
        <v>NO</v>
      </c>
      <c r="E19116" s="112"/>
      <c r="F19116" s="97" t="str">
        <f>+$F$116</f>
        <v>VINCULACIÓN DE PERSONAS CON DISCAPACIDAD</v>
      </c>
      <c r="G19116" s="24"/>
      <c r="H19116" s="24"/>
      <c r="I19116" s="24"/>
      <c r="J19116" s="24"/>
      <c r="K19116" s="24"/>
      <c r="L19116" s="98"/>
    </row>
    <row r="19117" spans="1:12" ht="12.75" hidden="1" customHeight="1" x14ac:dyDescent="0.3">
      <c r="A19117" s="1" t="str">
        <f>+A19010</f>
        <v>NO</v>
      </c>
      <c r="E19117" s="96">
        <v>1</v>
      </c>
      <c r="F19117" s="307" t="str">
        <f>+$F$117</f>
        <v xml:space="preserve">Trabajadores vinculados a la planta de personal </v>
      </c>
      <c r="G19117" s="308"/>
      <c r="H19117" s="308"/>
      <c r="I19117" s="308"/>
      <c r="J19117" s="308"/>
      <c r="K19117" s="309"/>
      <c r="L19117" s="99" t="str">
        <f>IFERROR(IF(VLOOKUP(C19010,'R. PUNTAJES'!$C$14:$R$213,'R. PUNTAJES'!$M$10,0)="","",VLOOKUP(C19010,'R. PUNTAJES'!$C$14:$R$213,'R. PUNTAJES'!$M$10,0)),"")</f>
        <v/>
      </c>
    </row>
    <row r="19118" spans="1:12" hidden="1" x14ac:dyDescent="0.3">
      <c r="A19118" s="1" t="str">
        <f>+A19010</f>
        <v>NO</v>
      </c>
      <c r="E19118" s="112"/>
      <c r="F19118" s="97" t="str">
        <f>+$F$118</f>
        <v>EMPRENDIMIENTOS Y EMPRESAS DE MUJERES</v>
      </c>
      <c r="G19118" s="24"/>
      <c r="H19118" s="24"/>
      <c r="I19118" s="24"/>
      <c r="J19118" s="24"/>
      <c r="K19118" s="24"/>
      <c r="L19118" s="98"/>
    </row>
    <row r="19119" spans="1:12" ht="13" hidden="1" customHeight="1" x14ac:dyDescent="0.3">
      <c r="A19119" s="1" t="str">
        <f>+A19010</f>
        <v>NO</v>
      </c>
      <c r="E19119" s="96">
        <v>0.25</v>
      </c>
      <c r="F19119" s="307" t="str">
        <f>+$F$119</f>
        <v>Emprendimientos y empresas de mujeres</v>
      </c>
      <c r="G19119" s="308"/>
      <c r="H19119" s="308"/>
      <c r="I19119" s="308"/>
      <c r="J19119" s="308"/>
      <c r="K19119" s="309"/>
      <c r="L19119" s="113" t="str">
        <f>IFERROR(IF(VLOOKUP(C19010,'R. PUNTAJES'!$C$14:$R$213,'R. PUNTAJES'!$N$10,0)="","",VLOOKUP(C19010,'R. PUNTAJES'!$C$14:$R$213,'R. PUNTAJES'!$N$10,0)),"")</f>
        <v/>
      </c>
    </row>
    <row r="19120" spans="1:12" hidden="1" x14ac:dyDescent="0.3">
      <c r="A19120" s="18" t="str">
        <f>+A19121</f>
        <v>NO</v>
      </c>
      <c r="B19120" s="18"/>
      <c r="E19120" s="112"/>
      <c r="F19120" s="97" t="str">
        <f>+$F$120</f>
        <v>MIPYME</v>
      </c>
      <c r="G19120" s="24"/>
      <c r="H19120" s="24"/>
      <c r="I19120" s="24"/>
      <c r="J19120" s="24"/>
      <c r="K19120" s="24"/>
      <c r="L19120" s="98"/>
    </row>
    <row r="19121" spans="1:16" hidden="1" x14ac:dyDescent="0.3">
      <c r="A19121" s="18" t="str">
        <f>+IF(E19121=0,"NO",1)</f>
        <v>NO</v>
      </c>
      <c r="B19121" s="18"/>
      <c r="E19121" s="96">
        <v>0</v>
      </c>
      <c r="F19121" s="307" t="str">
        <f>+$F$121</f>
        <v>Mipyme</v>
      </c>
      <c r="G19121" s="308"/>
      <c r="H19121" s="308"/>
      <c r="I19121" s="308"/>
      <c r="J19121" s="308"/>
      <c r="K19121" s="309"/>
      <c r="L19121" s="113" t="str">
        <f>IFERROR(IF(VLOOKUP(C19010,'R. PUNTAJES'!$C$14:$R$213,'R. PUNTAJES'!$O$10,0)="","",VLOOKUP(C19010,'R. PUNTAJES'!$C$14:$R$213,'R. PUNTAJES'!$O$10,0)),"")</f>
        <v/>
      </c>
    </row>
    <row r="19122" spans="1:16" hidden="1" x14ac:dyDescent="0.3">
      <c r="A19122" s="1" t="str">
        <f>+A19010</f>
        <v>NO</v>
      </c>
      <c r="E19122" s="112"/>
      <c r="F19122" s="97" t="str">
        <f>+$F$122</f>
        <v>EXPERIENCIA DEL PROPONENTE</v>
      </c>
      <c r="G19122" s="24"/>
      <c r="H19122" s="24"/>
      <c r="I19122" s="24"/>
      <c r="J19122" s="24"/>
      <c r="K19122" s="24"/>
      <c r="L19122" s="98"/>
    </row>
    <row r="19123" spans="1:16" hidden="1" x14ac:dyDescent="0.3">
      <c r="A19123" s="1" t="str">
        <f>+A19010</f>
        <v>NO</v>
      </c>
      <c r="E19123" s="96">
        <v>59.5</v>
      </c>
      <c r="F19123" s="307" t="str">
        <f>+$F$123</f>
        <v>mediana con valor absoluto</v>
      </c>
      <c r="G19123" s="308"/>
      <c r="H19123" s="308"/>
      <c r="I19123" s="308"/>
      <c r="J19123" s="308"/>
      <c r="K19123" s="309"/>
      <c r="L19123" s="113" t="str">
        <f>IFERROR(IF(VLOOKUP(C19010,'R. PUNTAJES'!$C$14:$R$213,'R. PUNTAJES'!$R$10,0)="","",VLOOKUP(C19010,'R. PUNTAJES'!$C$14:$R$213,'R. PUNTAJES'!$R$10,0)),"")</f>
        <v/>
      </c>
    </row>
    <row r="19124" spans="1:16" hidden="1" x14ac:dyDescent="0.3">
      <c r="A19124" s="1" t="str">
        <f>+A19010</f>
        <v>NO</v>
      </c>
      <c r="E19124" s="112"/>
      <c r="F19124" s="97" t="str">
        <f>+$F$124</f>
        <v>MULTAS</v>
      </c>
      <c r="G19124" s="24"/>
      <c r="H19124" s="24"/>
      <c r="I19124" s="24"/>
      <c r="J19124" s="24"/>
      <c r="K19124" s="24"/>
      <c r="L19124" s="98"/>
    </row>
    <row r="19125" spans="1:16" ht="12.75" hidden="1" customHeight="1" x14ac:dyDescent="0.3">
      <c r="A19125" s="1" t="str">
        <f>+A19010</f>
        <v>NO</v>
      </c>
      <c r="E19125" s="96">
        <v>-2</v>
      </c>
      <c r="F19125" s="307" t="str">
        <f>+$F$125</f>
        <v>Una o más multas o cláusulas penales durante el último año</v>
      </c>
      <c r="G19125" s="310"/>
      <c r="H19125" s="310"/>
      <c r="I19125" s="310"/>
      <c r="J19125" s="310"/>
      <c r="K19125" s="311"/>
      <c r="L19125" s="99" t="str">
        <f>IFERROR(IF(VLOOKUP(C19010,'R. PUNTAJES'!$C$14:$R$213,'R. PUNTAJES'!$Q$10,0)="","",VLOOKUP(C19010,'R. PUNTAJES'!$C$14:$R$213,'R. PUNTAJES'!$Q$10,0)),"")</f>
        <v/>
      </c>
    </row>
    <row r="19126" spans="1:16" hidden="1" x14ac:dyDescent="0.3">
      <c r="A19126" s="1" t="str">
        <f>+A19010</f>
        <v>NO</v>
      </c>
      <c r="E19126" s="112"/>
      <c r="F19126" s="97" t="str">
        <f>+$F$126</f>
        <v>OBRAS INCONCLUSAS</v>
      </c>
      <c r="G19126" s="24"/>
      <c r="H19126" s="24"/>
      <c r="I19126" s="24"/>
      <c r="J19126" s="24"/>
      <c r="K19126" s="24"/>
      <c r="L19126" s="98"/>
    </row>
    <row r="19127" spans="1:16" hidden="1" x14ac:dyDescent="0.3">
      <c r="A19127" s="1" t="str">
        <f>+A19010</f>
        <v>NO</v>
      </c>
      <c r="E19127" s="96">
        <v>-1</v>
      </c>
      <c r="F19127" s="301" t="str">
        <f>+$F$127</f>
        <v>Anotación vigente de obra civil inconclusa</v>
      </c>
      <c r="G19127" s="302"/>
      <c r="H19127" s="302"/>
      <c r="I19127" s="302"/>
      <c r="J19127" s="302"/>
      <c r="K19127" s="303"/>
      <c r="L19127" s="99" t="str">
        <f>IFERROR(IF(VLOOKUP(C19010,'R. PUNTAJES'!$C$14:$R$213,'R. PUNTAJES'!$P$10,0)="","",VLOOKUP(C19010,'R. PUNTAJES'!$C$14:$R$213,'R. PUNTAJES'!$P$10,0)),"")</f>
        <v/>
      </c>
    </row>
    <row r="19128" spans="1:16" ht="7.5" hidden="1" customHeight="1" x14ac:dyDescent="0.3">
      <c r="A19128" s="1" t="str">
        <f>+A19010</f>
        <v>NO</v>
      </c>
      <c r="E19128" s="114"/>
      <c r="F19128" s="45"/>
      <c r="G19128" s="45"/>
      <c r="H19128" s="45"/>
      <c r="I19128" s="45"/>
      <c r="J19128" s="45"/>
      <c r="K19128" s="45"/>
      <c r="L19128" s="48"/>
    </row>
    <row r="19129" spans="1:16" hidden="1" x14ac:dyDescent="0.3">
      <c r="A19129" s="1" t="str">
        <f>+A19010</f>
        <v>NO</v>
      </c>
      <c r="E19129" s="115" t="str">
        <f>+$E$129</f>
        <v>PUNTAJE TOTAL</v>
      </c>
      <c r="F19129" s="116"/>
      <c r="G19129" s="116"/>
      <c r="H19129" s="116"/>
      <c r="I19129" s="116"/>
      <c r="J19129" s="116"/>
      <c r="K19129" s="117"/>
      <c r="L19129" s="118">
        <f>IFERROR(IF(VLOOKUP(C19010,'R. PUNTAJES'!$C$14:$R$213,'R. PUNTAJES'!$H$10,0)="RECHAZO","",SUM(L19109:L19127)),"")</f>
        <v>0</v>
      </c>
    </row>
    <row r="19130" spans="1:16" hidden="1" x14ac:dyDescent="0.3">
      <c r="A19130" s="1" t="str">
        <f>+A19010</f>
        <v>NO</v>
      </c>
      <c r="E19130" s="304" t="str">
        <f>+$E$130</f>
        <v>OBSERVACIONES RESPECTO A PUNTAJES</v>
      </c>
      <c r="F19130" s="305"/>
      <c r="G19130" s="305"/>
      <c r="H19130" s="305"/>
      <c r="I19130" s="305"/>
      <c r="J19130" s="305"/>
      <c r="K19130" s="305"/>
      <c r="L19130" s="305"/>
    </row>
    <row r="19131" spans="1:16" ht="12" hidden="1" customHeight="1" x14ac:dyDescent="0.3">
      <c r="A19131" s="1" t="str">
        <f>+A19010</f>
        <v>NO</v>
      </c>
      <c r="E19131" s="306" t="s">
        <v>124</v>
      </c>
      <c r="F19131" s="305"/>
      <c r="G19131" s="305"/>
      <c r="H19131" s="305"/>
      <c r="I19131" s="305"/>
      <c r="J19131" s="305"/>
      <c r="K19131" s="305"/>
      <c r="L19131" s="305"/>
      <c r="N19131" s="119"/>
      <c r="O19131" s="119"/>
      <c r="P19131" s="120"/>
    </row>
    <row r="19132" spans="1:16" ht="3" hidden="1" customHeight="1" x14ac:dyDescent="0.3">
      <c r="A19132" s="1" t="str">
        <f>+A19011</f>
        <v>NO</v>
      </c>
      <c r="E19132" s="121"/>
      <c r="F19132" s="122"/>
      <c r="G19132" s="122"/>
      <c r="H19132" s="122"/>
      <c r="I19132" s="122"/>
      <c r="J19132" s="122"/>
      <c r="K19132" s="122"/>
      <c r="L19132" s="123"/>
    </row>
    <row r="19133" spans="1:16" hidden="1" x14ac:dyDescent="0.3">
      <c r="A19133" s="1" t="str">
        <f>+IF(OR(C19135=""),"NO",1)</f>
        <v>NO</v>
      </c>
      <c r="E19133" s="346"/>
      <c r="F19133" s="347"/>
      <c r="G19133" s="347"/>
      <c r="H19133" s="347"/>
      <c r="I19133" s="347"/>
      <c r="J19133" s="347"/>
      <c r="K19133" s="347"/>
      <c r="L19133" s="347"/>
    </row>
    <row r="19134" spans="1:16" ht="4.5" hidden="1" customHeight="1" x14ac:dyDescent="0.3">
      <c r="A19134" s="1" t="str">
        <f>+A19135</f>
        <v>NO</v>
      </c>
      <c r="E19134" s="15"/>
      <c r="F19134" s="16"/>
      <c r="G19134" s="16"/>
      <c r="H19134" s="16"/>
      <c r="I19134" s="16"/>
      <c r="J19134" s="16"/>
      <c r="K19134" s="16"/>
      <c r="L19134" s="17"/>
    </row>
    <row r="19135" spans="1:16" ht="15.75" hidden="1" customHeight="1" x14ac:dyDescent="0.3">
      <c r="A19135" s="1" t="str">
        <f>+IF(OR(C19135=""),"NO",1)</f>
        <v>NO</v>
      </c>
      <c r="B19135" s="1">
        <f>1+MAX($B$1:B19134)</f>
        <v>154</v>
      </c>
      <c r="C19135" s="18" t="s">
        <v>124</v>
      </c>
      <c r="E19135" s="19" t="s">
        <v>124</v>
      </c>
      <c r="F19135" s="20"/>
      <c r="G19135" s="20"/>
      <c r="H19135" s="20"/>
      <c r="I19135" s="21"/>
      <c r="J19135" s="20"/>
      <c r="K19135" s="21"/>
      <c r="L19135" s="22"/>
    </row>
    <row r="19136" spans="1:16" hidden="1" x14ac:dyDescent="0.3">
      <c r="A19136" s="1" t="str">
        <f>A19135</f>
        <v>NO</v>
      </c>
      <c r="E19136" s="23" t="str">
        <f>+$E$11</f>
        <v>Integrantes</v>
      </c>
      <c r="F19136" s="24"/>
      <c r="G19136" s="24"/>
      <c r="H19136" s="24"/>
      <c r="I19136" s="24"/>
      <c r="J19136" s="24"/>
      <c r="K19136" s="25" t="str">
        <f>+$K$11</f>
        <v>Nit</v>
      </c>
      <c r="L19136" s="26" t="str">
        <f>+$L$11</f>
        <v>Part.</v>
      </c>
    </row>
    <row r="19137" spans="1:12" hidden="1" x14ac:dyDescent="0.3">
      <c r="A19137" s="1" t="str">
        <f>+A19136</f>
        <v>NO</v>
      </c>
      <c r="C19137" s="1" t="s">
        <v>124</v>
      </c>
      <c r="E19137" s="27" t="s">
        <v>124</v>
      </c>
      <c r="F19137" s="28"/>
      <c r="G19137" s="28"/>
      <c r="H19137" s="28"/>
      <c r="I19137" s="28"/>
      <c r="J19137" s="28"/>
      <c r="K19137" s="29" t="s">
        <v>124</v>
      </c>
      <c r="L19137" s="30" t="s">
        <v>124</v>
      </c>
    </row>
    <row r="19138" spans="1:12" hidden="1" x14ac:dyDescent="0.3">
      <c r="A19138" s="18" t="str">
        <f>+IF(OR(C19138=""),"NO",1)</f>
        <v>NO</v>
      </c>
      <c r="B19138" s="18"/>
      <c r="C19138" s="1" t="s">
        <v>124</v>
      </c>
      <c r="E19138" s="31" t="s">
        <v>124</v>
      </c>
      <c r="F19138" s="32"/>
      <c r="G19138" s="32"/>
      <c r="H19138" s="32"/>
      <c r="I19138" s="32"/>
      <c r="J19138" s="32"/>
      <c r="K19138" s="33" t="s">
        <v>124</v>
      </c>
      <c r="L19138" s="34" t="s">
        <v>124</v>
      </c>
    </row>
    <row r="19139" spans="1:12" hidden="1" x14ac:dyDescent="0.3">
      <c r="A19139" s="18" t="str">
        <f>+IF(OR(C19139=""),"NO",1)</f>
        <v>NO</v>
      </c>
      <c r="B19139" s="18"/>
      <c r="C19139" s="1" t="s">
        <v>124</v>
      </c>
      <c r="E19139" s="31" t="s">
        <v>124</v>
      </c>
      <c r="F19139" s="32"/>
      <c r="G19139" s="32"/>
      <c r="H19139" s="32"/>
      <c r="I19139" s="32"/>
      <c r="J19139" s="32"/>
      <c r="K19139" s="33" t="s">
        <v>124</v>
      </c>
      <c r="L19139" s="34" t="s">
        <v>124</v>
      </c>
    </row>
    <row r="19140" spans="1:12" hidden="1" x14ac:dyDescent="0.3">
      <c r="A19140" s="18" t="str">
        <f>+IF(OR(C19140=""),"NO",1)</f>
        <v>NO</v>
      </c>
      <c r="B19140" s="18"/>
      <c r="C19140" s="1" t="s">
        <v>124</v>
      </c>
      <c r="E19140" s="31" t="s">
        <v>13</v>
      </c>
      <c r="F19140" s="32"/>
      <c r="G19140" s="32"/>
      <c r="H19140" s="32"/>
      <c r="I19140" s="32"/>
      <c r="J19140" s="32"/>
      <c r="K19140" s="33"/>
      <c r="L19140" s="34"/>
    </row>
    <row r="19141" spans="1:12" hidden="1" x14ac:dyDescent="0.3">
      <c r="A19141" s="18" t="str">
        <f>+IF(OR(C19141=""),"NO",1)</f>
        <v>NO</v>
      </c>
      <c r="B19141" s="18"/>
      <c r="C19141" s="1" t="s">
        <v>124</v>
      </c>
      <c r="E19141" s="31" t="s">
        <v>13</v>
      </c>
      <c r="F19141" s="32"/>
      <c r="G19141" s="32"/>
      <c r="H19141" s="32"/>
      <c r="I19141" s="32"/>
      <c r="J19141" s="32"/>
      <c r="K19141" s="33"/>
      <c r="L19141" s="34"/>
    </row>
    <row r="19142" spans="1:12" hidden="1" x14ac:dyDescent="0.3">
      <c r="A19142" s="18" t="str">
        <f>+IF(OR(C19142=""),"NO",1)</f>
        <v>NO</v>
      </c>
      <c r="B19142" s="18"/>
      <c r="C19142" s="1" t="s">
        <v>124</v>
      </c>
      <c r="E19142" s="35" t="s">
        <v>13</v>
      </c>
      <c r="F19142" s="36"/>
      <c r="G19142" s="36"/>
      <c r="H19142" s="36"/>
      <c r="I19142" s="36"/>
      <c r="J19142" s="36"/>
      <c r="K19142" s="37"/>
      <c r="L19142" s="38"/>
    </row>
    <row r="19143" spans="1:12" ht="5.15" hidden="1" customHeight="1" x14ac:dyDescent="0.3">
      <c r="A19143" s="1" t="str">
        <f>+A19135</f>
        <v>NO</v>
      </c>
      <c r="E19143" s="39"/>
      <c r="F19143" s="39"/>
      <c r="G19143" s="39"/>
      <c r="H19143" s="39"/>
      <c r="I19143" s="39"/>
      <c r="J19143" s="39"/>
      <c r="K19143" s="39"/>
      <c r="L19143" s="39"/>
    </row>
    <row r="19144" spans="1:12" ht="15.75" hidden="1" customHeight="1" x14ac:dyDescent="0.3">
      <c r="A19144" s="1" t="str">
        <f>+A19135</f>
        <v>NO</v>
      </c>
      <c r="E19144" s="40" t="str">
        <f>+$E$19</f>
        <v>RESULTADO DE EVALUACIÓN TÉCNICA</v>
      </c>
      <c r="F19144" s="41"/>
      <c r="G19144" s="41"/>
      <c r="H19144" s="41"/>
      <c r="I19144" s="41"/>
      <c r="J19144" s="41"/>
      <c r="K19144" s="41"/>
      <c r="L19144" s="42"/>
    </row>
    <row r="19145" spans="1:12" hidden="1" x14ac:dyDescent="0.3">
      <c r="A19145" s="1" t="str">
        <f>+A19135</f>
        <v>NO</v>
      </c>
      <c r="E19145" s="43"/>
      <c r="F19145" s="44" t="str">
        <f>+$F$20</f>
        <v>Experiencia</v>
      </c>
      <c r="G19145" s="45"/>
      <c r="H19145" s="45"/>
      <c r="I19145" s="45"/>
      <c r="J19145" s="45"/>
      <c r="K19145" s="46"/>
      <c r="L19145" s="47" t="s">
        <v>124</v>
      </c>
    </row>
    <row r="19146" spans="1:12" hidden="1" x14ac:dyDescent="0.3">
      <c r="A19146" s="1" t="str">
        <f>+A19135</f>
        <v>NO</v>
      </c>
      <c r="E19146" s="348" t="str">
        <f>+$E$21</f>
        <v>OBSERVACIONES RESPECTO A LA EVALUACIÓN DE EXPERIENCIA</v>
      </c>
      <c r="F19146" s="308"/>
      <c r="G19146" s="308"/>
      <c r="H19146" s="308"/>
      <c r="I19146" s="308"/>
      <c r="J19146" s="308"/>
      <c r="K19146" s="308"/>
      <c r="L19146" s="349"/>
    </row>
    <row r="19147" spans="1:12" hidden="1" x14ac:dyDescent="0.3">
      <c r="A19147" s="1" t="str">
        <f>+A19135</f>
        <v>NO</v>
      </c>
      <c r="E19147" s="350" t="s">
        <v>124</v>
      </c>
      <c r="F19147" s="351"/>
      <c r="G19147" s="351"/>
      <c r="H19147" s="351"/>
      <c r="I19147" s="351"/>
      <c r="J19147" s="351"/>
      <c r="K19147" s="351"/>
      <c r="L19147" s="352"/>
    </row>
    <row r="19148" spans="1:12" ht="5.15" hidden="1" customHeight="1" x14ac:dyDescent="0.3">
      <c r="A19148" s="1" t="str">
        <f>+A19135</f>
        <v>NO</v>
      </c>
      <c r="E19148" s="39"/>
      <c r="F19148" s="39"/>
      <c r="G19148" s="39"/>
      <c r="H19148" s="39"/>
      <c r="I19148" s="39"/>
      <c r="J19148" s="39"/>
      <c r="K19148" s="39"/>
      <c r="L19148" s="39"/>
    </row>
    <row r="19149" spans="1:12" ht="12.75" hidden="1" customHeight="1" x14ac:dyDescent="0.3">
      <c r="A19149" s="1" t="str">
        <f>+A19135</f>
        <v>NO</v>
      </c>
      <c r="E19149" s="40" t="str">
        <f>+$E$24</f>
        <v>EXPERIENCIA HABILITANTE: CONTRATOS PRESENTADOS</v>
      </c>
      <c r="F19149" s="41"/>
      <c r="G19149" s="41"/>
      <c r="H19149" s="41"/>
      <c r="I19149" s="41"/>
      <c r="J19149" s="41"/>
      <c r="K19149" s="41"/>
      <c r="L19149" s="42"/>
    </row>
    <row r="19150" spans="1:12" ht="8.5" hidden="1" customHeight="1" x14ac:dyDescent="0.3">
      <c r="A19150" s="1" t="str">
        <f>+A19135</f>
        <v>NO</v>
      </c>
      <c r="E19150" s="49"/>
      <c r="F19150" s="50"/>
      <c r="G19150" s="51"/>
      <c r="H19150" s="51"/>
      <c r="I19150" s="51"/>
      <c r="J19150" s="51"/>
      <c r="K19150" s="51"/>
      <c r="L19150" s="52"/>
    </row>
    <row r="19151" spans="1:12" hidden="1" x14ac:dyDescent="0.3">
      <c r="A19151" s="18" t="str">
        <f>+IF(OR(C19151=""),"NO",1)</f>
        <v>NO</v>
      </c>
      <c r="B19151" s="18"/>
      <c r="C19151" s="1" t="s">
        <v>124</v>
      </c>
      <c r="E19151" s="329">
        <v>1</v>
      </c>
      <c r="F19151" s="53" t="str">
        <f>+$F$26</f>
        <v>OBJETO</v>
      </c>
      <c r="G19151" s="332" t="s">
        <v>124</v>
      </c>
      <c r="H19151" s="333"/>
      <c r="I19151" s="333"/>
      <c r="J19151" s="333"/>
      <c r="K19151" s="333"/>
      <c r="L19151" s="334"/>
    </row>
    <row r="19152" spans="1:12" hidden="1" x14ac:dyDescent="0.3">
      <c r="A19152" s="18" t="str">
        <f>+IF(OR(C19151=""),"NO",1)</f>
        <v>NO</v>
      </c>
      <c r="B19152" s="18"/>
      <c r="E19152" s="330"/>
      <c r="F19152" s="54" t="str">
        <f>+$F$27</f>
        <v>CONTRATANTE</v>
      </c>
      <c r="G19152" s="335" t="s">
        <v>124</v>
      </c>
      <c r="H19152" s="310"/>
      <c r="I19152" s="310"/>
      <c r="J19152" s="310"/>
      <c r="K19152" s="310"/>
      <c r="L19152" s="336"/>
    </row>
    <row r="19153" spans="1:12" hidden="1" x14ac:dyDescent="0.3">
      <c r="A19153" s="18" t="str">
        <f>+IF(OR(C19151=""),"NO",1)</f>
        <v>NO</v>
      </c>
      <c r="B19153" s="18"/>
      <c r="E19153" s="330"/>
      <c r="F19153" s="54" t="str">
        <f>+$F$28</f>
        <v>APORTANTE</v>
      </c>
      <c r="G19153" s="337" t="s">
        <v>124</v>
      </c>
      <c r="H19153" s="338"/>
      <c r="I19153" s="338"/>
      <c r="J19153" s="338"/>
      <c r="K19153" s="338"/>
      <c r="L19153" s="339"/>
    </row>
    <row r="19154" spans="1:12" hidden="1" x14ac:dyDescent="0.3">
      <c r="A19154" s="18" t="str">
        <f>+IF(OR(C19151=""),"NO",1)</f>
        <v>NO</v>
      </c>
      <c r="B19154" s="18"/>
      <c r="E19154" s="330"/>
      <c r="F19154" s="54" t="str">
        <f>+$F$29</f>
        <v>VALOR /SMMLV)</v>
      </c>
      <c r="G19154" s="55" t="s">
        <v>124</v>
      </c>
      <c r="H19154" s="56" t="str">
        <f>+$H$29</f>
        <v>% PART..</v>
      </c>
      <c r="I19154" s="57" t="s">
        <v>124</v>
      </c>
      <c r="J19154" s="58" t="str">
        <f>+$J$29</f>
        <v>VALOR ACREDITADO</v>
      </c>
      <c r="K19154" s="59"/>
      <c r="L19154" s="47" t="s">
        <v>124</v>
      </c>
    </row>
    <row r="19155" spans="1:12" hidden="1" x14ac:dyDescent="0.3">
      <c r="A19155" s="18" t="str">
        <f>+IF(OR(C19151=""),"NO",1)</f>
        <v>NO</v>
      </c>
      <c r="B19155" s="18"/>
      <c r="E19155" s="330"/>
      <c r="F19155" s="60" t="str">
        <f>+$F$30</f>
        <v>EXPERIENCIA APORTADA</v>
      </c>
      <c r="G19155" s="340" t="s">
        <v>124</v>
      </c>
      <c r="H19155" s="341"/>
      <c r="I19155" s="341"/>
      <c r="J19155" s="341"/>
      <c r="K19155" s="341"/>
      <c r="L19155" s="342"/>
    </row>
    <row r="19156" spans="1:12" hidden="1" x14ac:dyDescent="0.3">
      <c r="A19156" s="18" t="str">
        <f>+IF(OR(C19151=""),"NO",1)</f>
        <v>NO</v>
      </c>
      <c r="B19156" s="18"/>
      <c r="E19156" s="331"/>
      <c r="F19156" s="62" t="str">
        <f>+$F$31</f>
        <v>OBSERVACIÓN</v>
      </c>
      <c r="G19156" s="343" t="s">
        <v>124</v>
      </c>
      <c r="H19156" s="344"/>
      <c r="I19156" s="344"/>
      <c r="J19156" s="344"/>
      <c r="K19156" s="344"/>
      <c r="L19156" s="345"/>
    </row>
    <row r="19157" spans="1:12" ht="8.5" hidden="1" customHeight="1" x14ac:dyDescent="0.3">
      <c r="A19157" s="18" t="str">
        <f>+IF(OR(C19151=""),"NO",1)</f>
        <v>NO</v>
      </c>
      <c r="B19157" s="18"/>
      <c r="E19157" s="49"/>
      <c r="F19157" s="50"/>
      <c r="G19157" s="51"/>
      <c r="H19157" s="51"/>
      <c r="I19157" s="51"/>
      <c r="J19157" s="51"/>
      <c r="K19157" s="51"/>
      <c r="L19157" s="52"/>
    </row>
    <row r="19158" spans="1:12" hidden="1" x14ac:dyDescent="0.3">
      <c r="A19158" s="18" t="str">
        <f t="shared" ref="A19158" si="6426">+IF(OR(C19158=""),"NO",1)</f>
        <v>NO</v>
      </c>
      <c r="B19158" s="18"/>
      <c r="C19158" s="1" t="s">
        <v>124</v>
      </c>
      <c r="E19158" s="329">
        <v>2</v>
      </c>
      <c r="F19158" s="53" t="str">
        <f>+$F$26</f>
        <v>OBJETO</v>
      </c>
      <c r="G19158" s="332" t="s">
        <v>124</v>
      </c>
      <c r="H19158" s="333"/>
      <c r="I19158" s="333"/>
      <c r="J19158" s="333"/>
      <c r="K19158" s="333"/>
      <c r="L19158" s="334"/>
    </row>
    <row r="19159" spans="1:12" hidden="1" x14ac:dyDescent="0.3">
      <c r="A19159" s="18" t="str">
        <f t="shared" ref="A19159" si="6427">+IF(OR(C19158=""),"NO",1)</f>
        <v>NO</v>
      </c>
      <c r="B19159" s="18"/>
      <c r="E19159" s="330"/>
      <c r="F19159" s="54" t="str">
        <f>+$F$27</f>
        <v>CONTRATANTE</v>
      </c>
      <c r="G19159" s="335" t="s">
        <v>124</v>
      </c>
      <c r="H19159" s="310"/>
      <c r="I19159" s="310"/>
      <c r="J19159" s="310"/>
      <c r="K19159" s="310"/>
      <c r="L19159" s="336"/>
    </row>
    <row r="19160" spans="1:12" hidden="1" x14ac:dyDescent="0.3">
      <c r="A19160" s="18" t="str">
        <f t="shared" ref="A19160" si="6428">+IF(OR(C19158=""),"NO",1)</f>
        <v>NO</v>
      </c>
      <c r="B19160" s="18"/>
      <c r="E19160" s="330"/>
      <c r="F19160" s="54" t="str">
        <f>+$F$28</f>
        <v>APORTANTE</v>
      </c>
      <c r="G19160" s="337" t="s">
        <v>124</v>
      </c>
      <c r="H19160" s="338"/>
      <c r="I19160" s="338"/>
      <c r="J19160" s="338"/>
      <c r="K19160" s="338"/>
      <c r="L19160" s="339"/>
    </row>
    <row r="19161" spans="1:12" hidden="1" x14ac:dyDescent="0.3">
      <c r="A19161" s="18" t="str">
        <f t="shared" ref="A19161" si="6429">+IF(OR(C19158=""),"NO",1)</f>
        <v>NO</v>
      </c>
      <c r="B19161" s="18"/>
      <c r="E19161" s="330"/>
      <c r="F19161" s="54" t="str">
        <f>+$F$29</f>
        <v>VALOR /SMMLV)</v>
      </c>
      <c r="G19161" s="55" t="s">
        <v>124</v>
      </c>
      <c r="H19161" s="56" t="str">
        <f>+$H$29</f>
        <v>% PART..</v>
      </c>
      <c r="I19161" s="57" t="s">
        <v>124</v>
      </c>
      <c r="J19161" s="58" t="str">
        <f>+$J$29</f>
        <v>VALOR ACREDITADO</v>
      </c>
      <c r="K19161" s="59"/>
      <c r="L19161" s="47" t="s">
        <v>124</v>
      </c>
    </row>
    <row r="19162" spans="1:12" hidden="1" x14ac:dyDescent="0.3">
      <c r="A19162" s="18" t="str">
        <f t="shared" ref="A19162" si="6430">+IF(OR(C19158=""),"NO",1)</f>
        <v>NO</v>
      </c>
      <c r="B19162" s="18"/>
      <c r="E19162" s="330"/>
      <c r="F19162" s="60" t="str">
        <f>+$F$30</f>
        <v>EXPERIENCIA APORTADA</v>
      </c>
      <c r="G19162" s="340" t="s">
        <v>124</v>
      </c>
      <c r="H19162" s="341"/>
      <c r="I19162" s="341"/>
      <c r="J19162" s="341"/>
      <c r="K19162" s="341"/>
      <c r="L19162" s="342"/>
    </row>
    <row r="19163" spans="1:12" hidden="1" x14ac:dyDescent="0.3">
      <c r="A19163" s="18" t="str">
        <f t="shared" ref="A19163" si="6431">+IF(OR(C19158=""),"NO",1)</f>
        <v>NO</v>
      </c>
      <c r="B19163" s="18"/>
      <c r="E19163" s="331"/>
      <c r="F19163" s="62" t="str">
        <f>+$F$31</f>
        <v>OBSERVACIÓN</v>
      </c>
      <c r="G19163" s="343" t="s">
        <v>124</v>
      </c>
      <c r="H19163" s="344"/>
      <c r="I19163" s="344"/>
      <c r="J19163" s="344"/>
      <c r="K19163" s="344"/>
      <c r="L19163" s="345"/>
    </row>
    <row r="19164" spans="1:12" ht="8.5" hidden="1" customHeight="1" x14ac:dyDescent="0.3">
      <c r="A19164" s="18" t="str">
        <f t="shared" ref="A19164" si="6432">+IF(OR(C19158=""),"NO",1)</f>
        <v>NO</v>
      </c>
      <c r="B19164" s="18"/>
      <c r="E19164" s="49"/>
      <c r="F19164" s="50"/>
      <c r="G19164" s="51"/>
      <c r="H19164" s="51"/>
      <c r="I19164" s="51"/>
      <c r="J19164" s="51"/>
      <c r="K19164" s="51"/>
      <c r="L19164" s="52"/>
    </row>
    <row r="19165" spans="1:12" hidden="1" x14ac:dyDescent="0.3">
      <c r="A19165" s="18" t="str">
        <f t="shared" ref="A19165" si="6433">+IF(OR(C19165=""),"NO",1)</f>
        <v>NO</v>
      </c>
      <c r="B19165" s="18"/>
      <c r="C19165" s="1" t="s">
        <v>124</v>
      </c>
      <c r="E19165" s="329">
        <v>3</v>
      </c>
      <c r="F19165" s="53" t="str">
        <f>+$F$26</f>
        <v>OBJETO</v>
      </c>
      <c r="G19165" s="332" t="s">
        <v>124</v>
      </c>
      <c r="H19165" s="333"/>
      <c r="I19165" s="333"/>
      <c r="J19165" s="333"/>
      <c r="K19165" s="333"/>
      <c r="L19165" s="334"/>
    </row>
    <row r="19166" spans="1:12" hidden="1" x14ac:dyDescent="0.3">
      <c r="A19166" s="18" t="str">
        <f t="shared" ref="A19166" si="6434">+IF(OR(C19165=""),"NO",1)</f>
        <v>NO</v>
      </c>
      <c r="B19166" s="18"/>
      <c r="E19166" s="330"/>
      <c r="F19166" s="54" t="str">
        <f>+$F$27</f>
        <v>CONTRATANTE</v>
      </c>
      <c r="G19166" s="335" t="s">
        <v>124</v>
      </c>
      <c r="H19166" s="310"/>
      <c r="I19166" s="310"/>
      <c r="J19166" s="310"/>
      <c r="K19166" s="310"/>
      <c r="L19166" s="336"/>
    </row>
    <row r="19167" spans="1:12" hidden="1" x14ac:dyDescent="0.3">
      <c r="A19167" s="18" t="str">
        <f t="shared" ref="A19167" si="6435">+IF(OR(C19165=""),"NO",1)</f>
        <v>NO</v>
      </c>
      <c r="B19167" s="18"/>
      <c r="E19167" s="330"/>
      <c r="F19167" s="54" t="str">
        <f>+$F$28</f>
        <v>APORTANTE</v>
      </c>
      <c r="G19167" s="337" t="s">
        <v>124</v>
      </c>
      <c r="H19167" s="338"/>
      <c r="I19167" s="338"/>
      <c r="J19167" s="338"/>
      <c r="K19167" s="338"/>
      <c r="L19167" s="339"/>
    </row>
    <row r="19168" spans="1:12" hidden="1" x14ac:dyDescent="0.3">
      <c r="A19168" s="18" t="str">
        <f t="shared" ref="A19168" si="6436">+IF(OR(C19165=""),"NO",1)</f>
        <v>NO</v>
      </c>
      <c r="B19168" s="18"/>
      <c r="E19168" s="330"/>
      <c r="F19168" s="54" t="str">
        <f>+$F$29</f>
        <v>VALOR /SMMLV)</v>
      </c>
      <c r="G19168" s="55" t="s">
        <v>124</v>
      </c>
      <c r="H19168" s="56" t="str">
        <f>+$H$29</f>
        <v>% PART..</v>
      </c>
      <c r="I19168" s="57" t="s">
        <v>124</v>
      </c>
      <c r="J19168" s="58" t="str">
        <f>+$J$29</f>
        <v>VALOR ACREDITADO</v>
      </c>
      <c r="K19168" s="59"/>
      <c r="L19168" s="47" t="s">
        <v>124</v>
      </c>
    </row>
    <row r="19169" spans="1:12" hidden="1" x14ac:dyDescent="0.3">
      <c r="A19169" s="18" t="str">
        <f t="shared" ref="A19169" si="6437">+IF(OR(C19165=""),"NO",1)</f>
        <v>NO</v>
      </c>
      <c r="B19169" s="18"/>
      <c r="E19169" s="330"/>
      <c r="F19169" s="60" t="str">
        <f>+$F$30</f>
        <v>EXPERIENCIA APORTADA</v>
      </c>
      <c r="G19169" s="340" t="s">
        <v>124</v>
      </c>
      <c r="H19169" s="341"/>
      <c r="I19169" s="341"/>
      <c r="J19169" s="341"/>
      <c r="K19169" s="341"/>
      <c r="L19169" s="342"/>
    </row>
    <row r="19170" spans="1:12" hidden="1" x14ac:dyDescent="0.3">
      <c r="A19170" s="18" t="str">
        <f t="shared" ref="A19170" si="6438">+IF(OR(C19165=""),"NO",1)</f>
        <v>NO</v>
      </c>
      <c r="B19170" s="18"/>
      <c r="E19170" s="331"/>
      <c r="F19170" s="62" t="str">
        <f>+$F$31</f>
        <v>OBSERVACIÓN</v>
      </c>
      <c r="G19170" s="343" t="s">
        <v>124</v>
      </c>
      <c r="H19170" s="344"/>
      <c r="I19170" s="344"/>
      <c r="J19170" s="344"/>
      <c r="K19170" s="344"/>
      <c r="L19170" s="345"/>
    </row>
    <row r="19171" spans="1:12" ht="8.5" hidden="1" customHeight="1" x14ac:dyDescent="0.3">
      <c r="A19171" s="18" t="str">
        <f t="shared" ref="A19171" si="6439">+IF(OR(C19165=""),"NO",1)</f>
        <v>NO</v>
      </c>
      <c r="B19171" s="18"/>
      <c r="E19171" s="49"/>
      <c r="F19171" s="50"/>
      <c r="G19171" s="51"/>
      <c r="H19171" s="51"/>
      <c r="I19171" s="51"/>
      <c r="J19171" s="51"/>
      <c r="K19171" s="51"/>
      <c r="L19171" s="52"/>
    </row>
    <row r="19172" spans="1:12" hidden="1" x14ac:dyDescent="0.3">
      <c r="A19172" s="18" t="str">
        <f t="shared" ref="A19172" si="6440">+IF(OR(C19172=""),"NO",1)</f>
        <v>NO</v>
      </c>
      <c r="B19172" s="18"/>
      <c r="C19172" s="1" t="s">
        <v>124</v>
      </c>
      <c r="E19172" s="329">
        <v>4</v>
      </c>
      <c r="F19172" s="53" t="str">
        <f>+$F$26</f>
        <v>OBJETO</v>
      </c>
      <c r="G19172" s="332" t="s">
        <v>124</v>
      </c>
      <c r="H19172" s="333"/>
      <c r="I19172" s="333"/>
      <c r="J19172" s="333"/>
      <c r="K19172" s="333"/>
      <c r="L19172" s="334"/>
    </row>
    <row r="19173" spans="1:12" hidden="1" x14ac:dyDescent="0.3">
      <c r="A19173" s="18" t="str">
        <f t="shared" ref="A19173" si="6441">+IF(OR(C19172=""),"NO",1)</f>
        <v>NO</v>
      </c>
      <c r="B19173" s="18"/>
      <c r="E19173" s="330"/>
      <c r="F19173" s="54" t="str">
        <f>+$F$27</f>
        <v>CONTRATANTE</v>
      </c>
      <c r="G19173" s="335" t="s">
        <v>124</v>
      </c>
      <c r="H19173" s="310"/>
      <c r="I19173" s="310"/>
      <c r="J19173" s="310"/>
      <c r="K19173" s="310"/>
      <c r="L19173" s="336"/>
    </row>
    <row r="19174" spans="1:12" hidden="1" x14ac:dyDescent="0.3">
      <c r="A19174" s="18" t="str">
        <f t="shared" ref="A19174" si="6442">+IF(OR(C19172=""),"NO",1)</f>
        <v>NO</v>
      </c>
      <c r="B19174" s="18"/>
      <c r="E19174" s="330"/>
      <c r="F19174" s="54" t="str">
        <f>+$F$28</f>
        <v>APORTANTE</v>
      </c>
      <c r="G19174" s="337" t="s">
        <v>124</v>
      </c>
      <c r="H19174" s="338"/>
      <c r="I19174" s="338"/>
      <c r="J19174" s="338"/>
      <c r="K19174" s="338"/>
      <c r="L19174" s="339"/>
    </row>
    <row r="19175" spans="1:12" hidden="1" x14ac:dyDescent="0.3">
      <c r="A19175" s="18" t="str">
        <f t="shared" ref="A19175" si="6443">+IF(OR(C19172=""),"NO",1)</f>
        <v>NO</v>
      </c>
      <c r="B19175" s="18"/>
      <c r="E19175" s="330"/>
      <c r="F19175" s="54" t="str">
        <f>+$F$29</f>
        <v>VALOR /SMMLV)</v>
      </c>
      <c r="G19175" s="55" t="s">
        <v>124</v>
      </c>
      <c r="H19175" s="56" t="str">
        <f>+$H$29</f>
        <v>% PART..</v>
      </c>
      <c r="I19175" s="57" t="s">
        <v>124</v>
      </c>
      <c r="J19175" s="58" t="str">
        <f>+$J$29</f>
        <v>VALOR ACREDITADO</v>
      </c>
      <c r="K19175" s="59"/>
      <c r="L19175" s="47" t="s">
        <v>124</v>
      </c>
    </row>
    <row r="19176" spans="1:12" hidden="1" x14ac:dyDescent="0.3">
      <c r="A19176" s="18" t="str">
        <f t="shared" ref="A19176" si="6444">+IF(OR(C19172=""),"NO",1)</f>
        <v>NO</v>
      </c>
      <c r="B19176" s="18"/>
      <c r="E19176" s="330"/>
      <c r="F19176" s="60" t="str">
        <f>+$F$30</f>
        <v>EXPERIENCIA APORTADA</v>
      </c>
      <c r="G19176" s="340" t="s">
        <v>124</v>
      </c>
      <c r="H19176" s="341"/>
      <c r="I19176" s="341"/>
      <c r="J19176" s="341"/>
      <c r="K19176" s="341"/>
      <c r="L19176" s="342"/>
    </row>
    <row r="19177" spans="1:12" hidden="1" x14ac:dyDescent="0.3">
      <c r="A19177" s="18" t="str">
        <f t="shared" ref="A19177" si="6445">+IF(OR(C19172=""),"NO",1)</f>
        <v>NO</v>
      </c>
      <c r="B19177" s="18"/>
      <c r="E19177" s="331"/>
      <c r="F19177" s="62" t="str">
        <f>+$F$31</f>
        <v>OBSERVACIÓN</v>
      </c>
      <c r="G19177" s="343" t="s">
        <v>124</v>
      </c>
      <c r="H19177" s="344"/>
      <c r="I19177" s="344"/>
      <c r="J19177" s="344"/>
      <c r="K19177" s="344"/>
      <c r="L19177" s="345"/>
    </row>
    <row r="19178" spans="1:12" ht="8.5" hidden="1" customHeight="1" x14ac:dyDescent="0.3">
      <c r="A19178" s="18" t="str">
        <f t="shared" ref="A19178" si="6446">+IF(OR(C19172=""),"NO",1)</f>
        <v>NO</v>
      </c>
      <c r="B19178" s="18"/>
      <c r="E19178" s="49"/>
      <c r="F19178" s="50"/>
      <c r="G19178" s="51"/>
      <c r="H19178" s="51"/>
      <c r="I19178" s="51"/>
      <c r="J19178" s="51"/>
      <c r="K19178" s="51"/>
      <c r="L19178" s="52"/>
    </row>
    <row r="19179" spans="1:12" hidden="1" x14ac:dyDescent="0.3">
      <c r="A19179" s="18" t="str">
        <f t="shared" ref="A19179" si="6447">+IF(OR(C19179=""),"NO",1)</f>
        <v>NO</v>
      </c>
      <c r="B19179" s="18"/>
      <c r="C19179" s="1" t="s">
        <v>124</v>
      </c>
      <c r="E19179" s="329">
        <v>5</v>
      </c>
      <c r="F19179" s="53" t="str">
        <f>+$F$26</f>
        <v>OBJETO</v>
      </c>
      <c r="G19179" s="332" t="s">
        <v>124</v>
      </c>
      <c r="H19179" s="333"/>
      <c r="I19179" s="333"/>
      <c r="J19179" s="333"/>
      <c r="K19179" s="333"/>
      <c r="L19179" s="334"/>
    </row>
    <row r="19180" spans="1:12" hidden="1" x14ac:dyDescent="0.3">
      <c r="A19180" s="18" t="str">
        <f t="shared" ref="A19180" si="6448">+IF(OR(C19179=""),"NO",1)</f>
        <v>NO</v>
      </c>
      <c r="B19180" s="18"/>
      <c r="E19180" s="330"/>
      <c r="F19180" s="54" t="str">
        <f>+$F$27</f>
        <v>CONTRATANTE</v>
      </c>
      <c r="G19180" s="335" t="s">
        <v>124</v>
      </c>
      <c r="H19180" s="310"/>
      <c r="I19180" s="310"/>
      <c r="J19180" s="310"/>
      <c r="K19180" s="310"/>
      <c r="L19180" s="336"/>
    </row>
    <row r="19181" spans="1:12" hidden="1" x14ac:dyDescent="0.3">
      <c r="A19181" s="18" t="str">
        <f t="shared" ref="A19181" si="6449">+IF(OR(C19179=""),"NO",1)</f>
        <v>NO</v>
      </c>
      <c r="B19181" s="18"/>
      <c r="E19181" s="330"/>
      <c r="F19181" s="54" t="str">
        <f>+$F$28</f>
        <v>APORTANTE</v>
      </c>
      <c r="G19181" s="337" t="s">
        <v>124</v>
      </c>
      <c r="H19181" s="338"/>
      <c r="I19181" s="338"/>
      <c r="J19181" s="338"/>
      <c r="K19181" s="338"/>
      <c r="L19181" s="339"/>
    </row>
    <row r="19182" spans="1:12" hidden="1" x14ac:dyDescent="0.3">
      <c r="A19182" s="18" t="str">
        <f t="shared" ref="A19182" si="6450">+IF(OR(C19179=""),"NO",1)</f>
        <v>NO</v>
      </c>
      <c r="B19182" s="18"/>
      <c r="E19182" s="330"/>
      <c r="F19182" s="54" t="str">
        <f>+$F$29</f>
        <v>VALOR /SMMLV)</v>
      </c>
      <c r="G19182" s="55" t="s">
        <v>124</v>
      </c>
      <c r="H19182" s="56" t="str">
        <f>+$H$29</f>
        <v>% PART..</v>
      </c>
      <c r="I19182" s="57" t="s">
        <v>124</v>
      </c>
      <c r="J19182" s="58" t="str">
        <f>+$J$29</f>
        <v>VALOR ACREDITADO</v>
      </c>
      <c r="K19182" s="59"/>
      <c r="L19182" s="47" t="s">
        <v>124</v>
      </c>
    </row>
    <row r="19183" spans="1:12" hidden="1" x14ac:dyDescent="0.3">
      <c r="A19183" s="18" t="str">
        <f t="shared" ref="A19183" si="6451">+IF(OR(C19179=""),"NO",1)</f>
        <v>NO</v>
      </c>
      <c r="B19183" s="18"/>
      <c r="E19183" s="330"/>
      <c r="F19183" s="60" t="str">
        <f>+$F$30</f>
        <v>EXPERIENCIA APORTADA</v>
      </c>
      <c r="G19183" s="340" t="s">
        <v>124</v>
      </c>
      <c r="H19183" s="341"/>
      <c r="I19183" s="341"/>
      <c r="J19183" s="341"/>
      <c r="K19183" s="341"/>
      <c r="L19183" s="342"/>
    </row>
    <row r="19184" spans="1:12" hidden="1" x14ac:dyDescent="0.3">
      <c r="A19184" s="18" t="str">
        <f t="shared" ref="A19184" si="6452">+IF(OR(C19179=""),"NO",1)</f>
        <v>NO</v>
      </c>
      <c r="B19184" s="18"/>
      <c r="E19184" s="331"/>
      <c r="F19184" s="62" t="str">
        <f>+$F$31</f>
        <v>OBSERVACIÓN</v>
      </c>
      <c r="G19184" s="343" t="s">
        <v>124</v>
      </c>
      <c r="H19184" s="344"/>
      <c r="I19184" s="344"/>
      <c r="J19184" s="344"/>
      <c r="K19184" s="344"/>
      <c r="L19184" s="345"/>
    </row>
    <row r="19185" spans="1:12" ht="8.5" hidden="1" customHeight="1" x14ac:dyDescent="0.3">
      <c r="A19185" s="18" t="str">
        <f t="shared" ref="A19185" si="6453">+IF(OR(C19179=""),"NO",1)</f>
        <v>NO</v>
      </c>
      <c r="B19185" s="18"/>
      <c r="E19185" s="49"/>
      <c r="F19185" s="50"/>
      <c r="G19185" s="51"/>
      <c r="H19185" s="51"/>
      <c r="I19185" s="51"/>
      <c r="J19185" s="51"/>
      <c r="K19185" s="51"/>
      <c r="L19185" s="52"/>
    </row>
    <row r="19186" spans="1:12" hidden="1" x14ac:dyDescent="0.3">
      <c r="A19186" s="18" t="str">
        <f t="shared" ref="A19186" si="6454">+IF(OR(C19186=""),"NO",1)</f>
        <v>NO</v>
      </c>
      <c r="B19186" s="18"/>
      <c r="C19186" s="1" t="s">
        <v>124</v>
      </c>
      <c r="E19186" s="329">
        <v>6</v>
      </c>
      <c r="F19186" s="53" t="str">
        <f>+$F$26</f>
        <v>OBJETO</v>
      </c>
      <c r="G19186" s="332" t="s">
        <v>124</v>
      </c>
      <c r="H19186" s="333"/>
      <c r="I19186" s="333"/>
      <c r="J19186" s="333"/>
      <c r="K19186" s="333"/>
      <c r="L19186" s="334"/>
    </row>
    <row r="19187" spans="1:12" hidden="1" x14ac:dyDescent="0.3">
      <c r="A19187" s="18" t="str">
        <f t="shared" ref="A19187" si="6455">+IF(OR(C19186=""),"NO",1)</f>
        <v>NO</v>
      </c>
      <c r="B19187" s="18"/>
      <c r="E19187" s="330"/>
      <c r="F19187" s="54" t="str">
        <f>+$F$27</f>
        <v>CONTRATANTE</v>
      </c>
      <c r="G19187" s="335" t="s">
        <v>124</v>
      </c>
      <c r="H19187" s="310"/>
      <c r="I19187" s="310"/>
      <c r="J19187" s="310"/>
      <c r="K19187" s="310"/>
      <c r="L19187" s="336"/>
    </row>
    <row r="19188" spans="1:12" hidden="1" x14ac:dyDescent="0.3">
      <c r="A19188" s="18" t="str">
        <f t="shared" ref="A19188" si="6456">+IF(OR(C19186=""),"NO",1)</f>
        <v>NO</v>
      </c>
      <c r="B19188" s="18"/>
      <c r="E19188" s="330"/>
      <c r="F19188" s="54" t="str">
        <f>+$F$28</f>
        <v>APORTANTE</v>
      </c>
      <c r="G19188" s="337" t="s">
        <v>124</v>
      </c>
      <c r="H19188" s="338"/>
      <c r="I19188" s="338"/>
      <c r="J19188" s="338"/>
      <c r="K19188" s="338"/>
      <c r="L19188" s="339"/>
    </row>
    <row r="19189" spans="1:12" hidden="1" x14ac:dyDescent="0.3">
      <c r="A19189" s="18" t="str">
        <f t="shared" ref="A19189" si="6457">+IF(OR(C19186=""),"NO",1)</f>
        <v>NO</v>
      </c>
      <c r="B19189" s="18"/>
      <c r="E19189" s="330"/>
      <c r="F19189" s="54" t="str">
        <f>+$F$29</f>
        <v>VALOR /SMMLV)</v>
      </c>
      <c r="G19189" s="55" t="s">
        <v>124</v>
      </c>
      <c r="H19189" s="56" t="str">
        <f>+$H$29</f>
        <v>% PART..</v>
      </c>
      <c r="I19189" s="57" t="s">
        <v>124</v>
      </c>
      <c r="J19189" s="58" t="str">
        <f>+$J$29</f>
        <v>VALOR ACREDITADO</v>
      </c>
      <c r="K19189" s="59"/>
      <c r="L19189" s="47" t="s">
        <v>124</v>
      </c>
    </row>
    <row r="19190" spans="1:12" hidden="1" x14ac:dyDescent="0.3">
      <c r="A19190" s="18" t="str">
        <f t="shared" ref="A19190" si="6458">+IF(OR(C19186=""),"NO",1)</f>
        <v>NO</v>
      </c>
      <c r="B19190" s="18"/>
      <c r="E19190" s="330"/>
      <c r="F19190" s="60" t="str">
        <f>+$F$30</f>
        <v>EXPERIENCIA APORTADA</v>
      </c>
      <c r="G19190" s="340" t="s">
        <v>124</v>
      </c>
      <c r="H19190" s="341"/>
      <c r="I19190" s="341"/>
      <c r="J19190" s="341"/>
      <c r="K19190" s="341"/>
      <c r="L19190" s="342"/>
    </row>
    <row r="19191" spans="1:12" hidden="1" x14ac:dyDescent="0.3">
      <c r="A19191" s="18" t="str">
        <f t="shared" ref="A19191" si="6459">+IF(OR(C19186=""),"NO",1)</f>
        <v>NO</v>
      </c>
      <c r="B19191" s="18"/>
      <c r="E19191" s="331"/>
      <c r="F19191" s="62" t="str">
        <f>+$F$31</f>
        <v>OBSERVACIÓN</v>
      </c>
      <c r="G19191" s="343" t="s">
        <v>124</v>
      </c>
      <c r="H19191" s="344"/>
      <c r="I19191" s="344"/>
      <c r="J19191" s="344"/>
      <c r="K19191" s="344"/>
      <c r="L19191" s="345"/>
    </row>
    <row r="19192" spans="1:12" ht="8.5" hidden="1" customHeight="1" x14ac:dyDescent="0.3">
      <c r="A19192" s="18" t="str">
        <f t="shared" ref="A19192" si="6460">+IF(OR(C19186=""),"NO",1)</f>
        <v>NO</v>
      </c>
      <c r="B19192" s="18"/>
      <c r="E19192" s="49"/>
      <c r="F19192" s="50"/>
      <c r="G19192" s="51"/>
      <c r="H19192" s="51"/>
      <c r="I19192" s="51"/>
      <c r="J19192" s="51"/>
      <c r="K19192" s="51"/>
      <c r="L19192" s="52"/>
    </row>
    <row r="19193" spans="1:12" hidden="1" x14ac:dyDescent="0.3">
      <c r="A19193" s="18" t="str">
        <f t="shared" ref="A19193" si="6461">+IF(OR(C19193=""),"NO",1)</f>
        <v>NO</v>
      </c>
      <c r="B19193" s="18"/>
      <c r="C19193" s="1" t="s">
        <v>124</v>
      </c>
      <c r="E19193" s="329">
        <v>7</v>
      </c>
      <c r="F19193" s="53" t="str">
        <f>+$F$26</f>
        <v>OBJETO</v>
      </c>
      <c r="G19193" s="332" t="s">
        <v>124</v>
      </c>
      <c r="H19193" s="333"/>
      <c r="I19193" s="333"/>
      <c r="J19193" s="333"/>
      <c r="K19193" s="333"/>
      <c r="L19193" s="334"/>
    </row>
    <row r="19194" spans="1:12" hidden="1" x14ac:dyDescent="0.3">
      <c r="A19194" s="18" t="str">
        <f t="shared" ref="A19194" si="6462">+IF(OR(C19193=""),"NO",1)</f>
        <v>NO</v>
      </c>
      <c r="B19194" s="18"/>
      <c r="E19194" s="330"/>
      <c r="F19194" s="54" t="str">
        <f>+$F$27</f>
        <v>CONTRATANTE</v>
      </c>
      <c r="G19194" s="335" t="s">
        <v>124</v>
      </c>
      <c r="H19194" s="310"/>
      <c r="I19194" s="310"/>
      <c r="J19194" s="310"/>
      <c r="K19194" s="310"/>
      <c r="L19194" s="336"/>
    </row>
    <row r="19195" spans="1:12" hidden="1" x14ac:dyDescent="0.3">
      <c r="A19195" s="18" t="str">
        <f t="shared" ref="A19195" si="6463">+IF(OR(C19193=""),"NO",1)</f>
        <v>NO</v>
      </c>
      <c r="B19195" s="18"/>
      <c r="E19195" s="330"/>
      <c r="F19195" s="54" t="str">
        <f>+$F$28</f>
        <v>APORTANTE</v>
      </c>
      <c r="G19195" s="337" t="s">
        <v>124</v>
      </c>
      <c r="H19195" s="338"/>
      <c r="I19195" s="338"/>
      <c r="J19195" s="338"/>
      <c r="K19195" s="338"/>
      <c r="L19195" s="339"/>
    </row>
    <row r="19196" spans="1:12" hidden="1" x14ac:dyDescent="0.3">
      <c r="A19196" s="18" t="str">
        <f t="shared" ref="A19196" si="6464">+IF(OR(C19193=""),"NO",1)</f>
        <v>NO</v>
      </c>
      <c r="B19196" s="18"/>
      <c r="E19196" s="330"/>
      <c r="F19196" s="54" t="str">
        <f>+$F$29</f>
        <v>VALOR /SMMLV)</v>
      </c>
      <c r="G19196" s="55" t="s">
        <v>124</v>
      </c>
      <c r="H19196" s="56" t="str">
        <f>+$H$29</f>
        <v>% PART..</v>
      </c>
      <c r="I19196" s="57" t="s">
        <v>124</v>
      </c>
      <c r="J19196" s="58" t="str">
        <f>+$J$29</f>
        <v>VALOR ACREDITADO</v>
      </c>
      <c r="K19196" s="59"/>
      <c r="L19196" s="47" t="s">
        <v>124</v>
      </c>
    </row>
    <row r="19197" spans="1:12" hidden="1" x14ac:dyDescent="0.3">
      <c r="A19197" s="18" t="str">
        <f t="shared" ref="A19197" si="6465">+IF(OR(C19193=""),"NO",1)</f>
        <v>NO</v>
      </c>
      <c r="B19197" s="18"/>
      <c r="E19197" s="330"/>
      <c r="F19197" s="60" t="str">
        <f>+$F$30</f>
        <v>EXPERIENCIA APORTADA</v>
      </c>
      <c r="G19197" s="340" t="s">
        <v>124</v>
      </c>
      <c r="H19197" s="341"/>
      <c r="I19197" s="341"/>
      <c r="J19197" s="341"/>
      <c r="K19197" s="341"/>
      <c r="L19197" s="342"/>
    </row>
    <row r="19198" spans="1:12" hidden="1" x14ac:dyDescent="0.3">
      <c r="A19198" s="18" t="str">
        <f t="shared" ref="A19198" si="6466">+IF(OR(C19193=""),"NO",1)</f>
        <v>NO</v>
      </c>
      <c r="B19198" s="18"/>
      <c r="E19198" s="331"/>
      <c r="F19198" s="62" t="str">
        <f>+$F$31</f>
        <v>OBSERVACIÓN</v>
      </c>
      <c r="G19198" s="343" t="s">
        <v>124</v>
      </c>
      <c r="H19198" s="344"/>
      <c r="I19198" s="344"/>
      <c r="J19198" s="344"/>
      <c r="K19198" s="344"/>
      <c r="L19198" s="345"/>
    </row>
    <row r="19199" spans="1:12" hidden="1" x14ac:dyDescent="0.3">
      <c r="A19199" s="18" t="str">
        <f t="shared" ref="A19199" si="6467">+IF(OR(C19193=""),"NO",1)</f>
        <v>NO</v>
      </c>
      <c r="B19199" s="18"/>
      <c r="E19199" s="49"/>
      <c r="F19199" s="50"/>
      <c r="G19199" s="51"/>
      <c r="H19199" s="51"/>
      <c r="I19199" s="51"/>
      <c r="J19199" s="51"/>
      <c r="K19199" s="51"/>
      <c r="L19199" s="52"/>
    </row>
    <row r="19200" spans="1:12" hidden="1" x14ac:dyDescent="0.3">
      <c r="A19200" s="1" t="str">
        <f>+A19135</f>
        <v>NO</v>
      </c>
      <c r="C19200" s="1" t="str">
        <f>"N"&amp;C19135</f>
        <v>N</v>
      </c>
      <c r="E19200" s="63"/>
      <c r="F19200" s="64" t="str">
        <f>+$F$75</f>
        <v>TOTAL DE CONTRATOS PRESENTADOS VÁLIDOS QUE CUMPLEN EXPERIENCIA ACREDITADA:</v>
      </c>
      <c r="G19200" s="65"/>
      <c r="H19200" s="65"/>
      <c r="I19200" s="65"/>
      <c r="J19200" s="66"/>
      <c r="K19200" s="65"/>
      <c r="L19200" s="67" t="s">
        <v>124</v>
      </c>
    </row>
    <row r="19201" spans="1:12" ht="6.65" hidden="1" customHeight="1" x14ac:dyDescent="0.3">
      <c r="A19201" s="1" t="str">
        <f>+A19135</f>
        <v>NO</v>
      </c>
      <c r="E19201" s="51"/>
      <c r="F19201" s="50"/>
      <c r="G19201" s="51"/>
      <c r="H19201" s="51"/>
      <c r="I19201" s="51"/>
      <c r="J19201" s="51"/>
      <c r="K19201" s="51"/>
      <c r="L19201" s="51"/>
    </row>
    <row r="19202" spans="1:12" hidden="1" x14ac:dyDescent="0.3">
      <c r="A19202" s="1" t="str">
        <f>+A19135</f>
        <v>NO</v>
      </c>
      <c r="E19202" s="63"/>
      <c r="F19202" s="63" t="str">
        <f>+$F$77</f>
        <v>ACREDITA SUMINISTRO E INSTALACIÓN DE MOBILIARIO POR LO MENOS EN UN (1) CONTRATO VÁLIDO</v>
      </c>
      <c r="G19202" s="65"/>
      <c r="H19202" s="65"/>
      <c r="I19202" s="65"/>
      <c r="J19202" s="66"/>
      <c r="K19202" s="65"/>
      <c r="L19202" s="68" t="s">
        <v>157</v>
      </c>
    </row>
    <row r="19203" spans="1:12" ht="5.15" hidden="1" customHeight="1" x14ac:dyDescent="0.3">
      <c r="A19203" s="1" t="str">
        <f>+A19135</f>
        <v>NO</v>
      </c>
      <c r="E19203" s="51"/>
      <c r="F19203" s="50"/>
      <c r="G19203" s="51"/>
      <c r="H19203" s="51"/>
      <c r="I19203" s="51"/>
      <c r="J19203" s="51"/>
      <c r="K19203" s="51"/>
      <c r="L19203" s="51"/>
    </row>
    <row r="19204" spans="1:12" ht="12.75" hidden="1" customHeight="1" x14ac:dyDescent="0.3">
      <c r="A19204" s="1" t="str">
        <f>+A19135</f>
        <v>NO</v>
      </c>
      <c r="E19204" s="69" t="str">
        <f>+$E$79</f>
        <v>EXPERIENCIA ESPECÍFICA NUMERAL 10.1.1 A</v>
      </c>
      <c r="F19204" s="70"/>
      <c r="G19204" s="70"/>
      <c r="H19204" s="70"/>
      <c r="I19204" s="70"/>
      <c r="J19204" s="70"/>
      <c r="K19204" s="70"/>
      <c r="L19204" s="71"/>
    </row>
    <row r="19205" spans="1:12" ht="26.5" hidden="1" customHeight="1" x14ac:dyDescent="0.3">
      <c r="A19205" s="1" t="str">
        <f>+A19135</f>
        <v>NO</v>
      </c>
      <c r="E19205" s="72"/>
      <c r="F19205" s="325" t="str">
        <f>+$F$80</f>
        <v>Por lo menos uno (1) de los contratos válidos aportados como experiencia general debe corresponder mínimo al 60% del presupuesto oficial del presente proceso de selección.  (SMMLV)</v>
      </c>
      <c r="G19205" s="326"/>
      <c r="H19205" s="326"/>
      <c r="I19205" s="326"/>
      <c r="J19205" s="326"/>
      <c r="K19205" s="73" t="s">
        <v>124</v>
      </c>
      <c r="L19205" s="74" t="s">
        <v>124</v>
      </c>
    </row>
    <row r="19206" spans="1:12" ht="23.5" hidden="1" customHeight="1" x14ac:dyDescent="0.3">
      <c r="A19206" s="1" t="str">
        <f>+A19135</f>
        <v>NO</v>
      </c>
      <c r="E19206" s="63"/>
      <c r="F19206" s="325" t="str">
        <f>+$F$81</f>
        <v xml:space="preserve">Deberá acreditarse en al menos uno (1) de los contratos válidos aportados como experiencia general una </v>
      </c>
      <c r="G19206" s="326"/>
      <c r="H19206" s="326"/>
      <c r="I19206" s="326"/>
      <c r="J19206" s="326"/>
      <c r="K19206" s="73" t="s">
        <v>124</v>
      </c>
      <c r="L19206" s="74" t="s">
        <v>124</v>
      </c>
    </row>
    <row r="19207" spans="1:12" ht="23.5" hidden="1" customHeight="1" x14ac:dyDescent="0.3">
      <c r="A19207" s="18" t="s">
        <v>30</v>
      </c>
      <c r="E19207" s="63"/>
      <c r="F19207" s="325" t="str">
        <f>+$F$82</f>
        <v xml:space="preserve">Deberá acreditarse en al menos uno (1) de los contratos válidos aportados interventoría a intervención de </v>
      </c>
      <c r="G19207" s="326"/>
      <c r="H19207" s="326"/>
      <c r="I19207" s="326"/>
      <c r="J19207" s="326"/>
      <c r="K19207" s="73">
        <f>+$K$82</f>
        <v>0</v>
      </c>
      <c r="L19207" s="74" t="s">
        <v>124</v>
      </c>
    </row>
    <row r="19208" spans="1:12" ht="36" hidden="1" customHeight="1" x14ac:dyDescent="0.3">
      <c r="A19208" s="18" t="s">
        <v>30</v>
      </c>
      <c r="E19208" s="63"/>
      <c r="F19208" s="325" t="str">
        <f>+$F$83</f>
        <v xml:space="preserve">Deberá acreditarse en al menos uno (1) de los contratos válidos aportados interventoría a intervención de </v>
      </c>
      <c r="G19208" s="326"/>
      <c r="H19208" s="326"/>
      <c r="I19208" s="326"/>
      <c r="J19208" s="326"/>
      <c r="K19208" s="75">
        <f>+$K$83</f>
        <v>0</v>
      </c>
      <c r="L19208" s="76" t="s">
        <v>124</v>
      </c>
    </row>
    <row r="19209" spans="1:12" hidden="1" x14ac:dyDescent="0.3">
      <c r="A19209" s="1" t="str">
        <f>+A19135</f>
        <v>NO</v>
      </c>
      <c r="E19209" s="51"/>
      <c r="F19209" s="50"/>
      <c r="G19209" s="51"/>
      <c r="H19209" s="51"/>
      <c r="I19209" s="51"/>
      <c r="J19209" s="51"/>
      <c r="K19209" s="51"/>
      <c r="L19209" s="51"/>
    </row>
    <row r="19210" spans="1:12" ht="12.75" hidden="1" customHeight="1" x14ac:dyDescent="0.3">
      <c r="A19210" s="1" t="str">
        <f>+A19135</f>
        <v>NO</v>
      </c>
      <c r="E19210" s="40" t="str">
        <f>+$E$85</f>
        <v>VALOR MÍNIMO A CERIFICAR % P.O EN SMMMLV. NUMERAL 3.9.1</v>
      </c>
      <c r="F19210" s="41"/>
      <c r="G19210" s="41"/>
      <c r="H19210" s="41"/>
      <c r="I19210" s="41"/>
      <c r="J19210" s="41"/>
      <c r="K19210" s="41"/>
      <c r="L19210" s="42"/>
    </row>
    <row r="19211" spans="1:12" hidden="1" x14ac:dyDescent="0.3">
      <c r="A19211" s="1" t="str">
        <f>+A19135</f>
        <v>NO</v>
      </c>
      <c r="C19211" s="1" t="str">
        <f>"M"&amp;C19135</f>
        <v>M</v>
      </c>
      <c r="E19211" s="77" t="str">
        <f>+$E$86</f>
        <v>100% P.O.</v>
      </c>
      <c r="F19211" s="78"/>
      <c r="G19211" s="61">
        <v>242.41716883554506</v>
      </c>
      <c r="H19211" s="124" t="str">
        <f>+$H$86</f>
        <v>TOTAL EJECUTADO DE CONTRATOS ACREDITADOS</v>
      </c>
      <c r="I19211" s="124"/>
      <c r="J19211" s="124"/>
      <c r="K19211" s="55" t="s">
        <v>124</v>
      </c>
      <c r="L19211" s="47" t="s">
        <v>124</v>
      </c>
    </row>
    <row r="19212" spans="1:12" hidden="1" x14ac:dyDescent="0.3">
      <c r="A19212" s="1" t="str">
        <f>+A19135</f>
        <v>NO</v>
      </c>
      <c r="E19212" s="39"/>
      <c r="F19212" s="39"/>
      <c r="G19212" s="39"/>
      <c r="H19212" s="39"/>
      <c r="I19212" s="39"/>
      <c r="J19212" s="39"/>
      <c r="K19212" s="39"/>
      <c r="L19212" s="39"/>
    </row>
    <row r="19213" spans="1:12" ht="12.75" hidden="1" customHeight="1" x14ac:dyDescent="0.3">
      <c r="A19213" s="18" t="s">
        <v>30</v>
      </c>
      <c r="B19213" s="18"/>
      <c r="E19213" s="40" t="str">
        <f>+$E$88</f>
        <v>CONSIDERACIONES PARA LA VALIDEZ DE LA EXPERIENCIA REQUERIDA: EXPERIENCIA PROPONENTES PLURALES NUMERAL 10.1.2 D</v>
      </c>
      <c r="F19213" s="41"/>
      <c r="G19213" s="41"/>
      <c r="H19213" s="41"/>
      <c r="I19213" s="41"/>
      <c r="J19213" s="41"/>
      <c r="K19213" s="41"/>
      <c r="L19213" s="42"/>
    </row>
    <row r="19214" spans="1:12" ht="28" hidden="1" customHeight="1" x14ac:dyDescent="0.3">
      <c r="A19214" s="18" t="s">
        <v>30</v>
      </c>
      <c r="B19214" s="18"/>
      <c r="C19214" s="1" t="str">
        <f>"O"&amp;C19135</f>
        <v>O</v>
      </c>
      <c r="E19214" s="80" t="str">
        <f>+$E$89</f>
        <v>i)</v>
      </c>
      <c r="F19214" s="327" t="str">
        <f>+$F$89</f>
        <v>Uno de los integrantes debe aportar como mínimo el cincuenta por ciento (50 %) de la experiencia solicitada</v>
      </c>
      <c r="G19214" s="328"/>
      <c r="H19214" s="328"/>
      <c r="I19214" s="328"/>
      <c r="J19214" s="328"/>
      <c r="K19214" s="73" t="s">
        <v>124</v>
      </c>
      <c r="L19214" s="47" t="s">
        <v>124</v>
      </c>
    </row>
    <row r="19215" spans="1:12" ht="28" hidden="1" customHeight="1" x14ac:dyDescent="0.3">
      <c r="A19215" s="18" t="s">
        <v>30</v>
      </c>
      <c r="B19215" s="18"/>
      <c r="C19215" s="1" t="str">
        <f>"O"&amp;C19135</f>
        <v>O</v>
      </c>
      <c r="E19215" s="80" t="str">
        <f>+$E$90</f>
        <v>ii)</v>
      </c>
      <c r="F19215" s="327" t="str">
        <f>+$F$90</f>
        <v>Todos los demás ntegrantes deben acreditar al menos el cinco por ciento (5 %) de la experiencia solicitada, solo uno (1) de los integrantes podrá no acreditar experiencia pero su porcentaje de participación  no podrá superar el diez por ciento (10 %)</v>
      </c>
      <c r="G19215" s="328"/>
      <c r="H19215" s="328"/>
      <c r="I19215" s="328"/>
      <c r="J19215" s="328"/>
      <c r="K19215" s="73" t="s">
        <v>124</v>
      </c>
      <c r="L19215" s="47" t="s">
        <v>124</v>
      </c>
    </row>
    <row r="19216" spans="1:12" hidden="1" x14ac:dyDescent="0.3">
      <c r="A19216" s="18" t="s">
        <v>30</v>
      </c>
      <c r="B19216" s="18"/>
      <c r="E19216" s="39"/>
      <c r="F19216" s="39"/>
      <c r="G19216" s="39"/>
      <c r="H19216" s="39"/>
      <c r="I19216" s="39"/>
      <c r="J19216" s="39"/>
      <c r="K19216" s="39"/>
      <c r="L19216" s="39"/>
    </row>
    <row r="19217" spans="1:12" ht="13" hidden="1" customHeight="1" x14ac:dyDescent="0.3">
      <c r="A19217" s="18" t="str">
        <f>+A19135</f>
        <v>NO</v>
      </c>
      <c r="B19217" s="18"/>
      <c r="E19217" s="69" t="str">
        <f>+$E$92</f>
        <v>VERIFICACIÓN Y ASIGNACIÓN DE PUNTAJE POR LA EXPERIENCIA DEL PROPONENTE</v>
      </c>
      <c r="F19217" s="70"/>
      <c r="G19217" s="70"/>
      <c r="H19217" s="70"/>
      <c r="I19217" s="70"/>
      <c r="J19217" s="70"/>
      <c r="K19217" s="70"/>
      <c r="L19217" s="71"/>
    </row>
    <row r="19218" spans="1:12" hidden="1" x14ac:dyDescent="0.3">
      <c r="A19218" s="18" t="str">
        <f>+A19135</f>
        <v>NO</v>
      </c>
      <c r="B19218" s="18"/>
      <c r="E19218" s="81"/>
      <c r="F19218" s="323" t="str">
        <f>+$F$93</f>
        <v>No. CONTRATOS QUE ACREDITAN LA EXPERIENCIA (NO OBJETO DE SUBSANACIÓN)</v>
      </c>
      <c r="G19218" s="324"/>
      <c r="H19218" s="324"/>
      <c r="I19218" s="324"/>
      <c r="J19218" s="324"/>
      <c r="K19218" s="82"/>
      <c r="L19218" s="83" t="s">
        <v>124</v>
      </c>
    </row>
    <row r="19219" spans="1:12" ht="13" hidden="1" customHeight="1" x14ac:dyDescent="0.3">
      <c r="A19219" s="18" t="str">
        <f>+A19135</f>
        <v>NO</v>
      </c>
      <c r="B19219" s="18"/>
      <c r="E19219" s="84"/>
      <c r="F19219" s="323" t="str">
        <f>+$F$94</f>
        <v>TOTAL EJECUTADO DE CONTRATOS ACREDITADOS PROPUESTA INICIAL</v>
      </c>
      <c r="G19219" s="324"/>
      <c r="H19219" s="324"/>
      <c r="I19219" s="324"/>
      <c r="J19219" s="324"/>
      <c r="K19219" s="85"/>
      <c r="L19219" s="86" t="s">
        <v>124</v>
      </c>
    </row>
    <row r="19220" spans="1:12" ht="13" hidden="1" customHeight="1" x14ac:dyDescent="0.3">
      <c r="A19220" s="18" t="str">
        <f>+A19135</f>
        <v>NO</v>
      </c>
      <c r="B19220" s="18"/>
      <c r="E19220" s="87"/>
      <c r="F19220" s="323" t="str">
        <f>+$F$95</f>
        <v>PROMEDIO VALOR ACREDITADO EN SMMLV</v>
      </c>
      <c r="G19220" s="324"/>
      <c r="H19220" s="324"/>
      <c r="I19220" s="324"/>
      <c r="J19220" s="324"/>
      <c r="K19220" s="66"/>
      <c r="L19220" s="88" t="s">
        <v>124</v>
      </c>
    </row>
    <row r="19221" spans="1:12" hidden="1" x14ac:dyDescent="0.3">
      <c r="A19221" s="18" t="str">
        <f>+A19135</f>
        <v>NO</v>
      </c>
      <c r="B19221" s="18"/>
      <c r="E19221" s="89"/>
      <c r="F19221" s="89"/>
      <c r="G19221" s="89"/>
      <c r="H19221" s="89"/>
      <c r="I19221" s="89"/>
      <c r="J19221" s="89"/>
      <c r="K19221" s="89"/>
      <c r="L19221" s="89"/>
    </row>
    <row r="19222" spans="1:12" ht="13" hidden="1" customHeight="1" x14ac:dyDescent="0.3">
      <c r="A19222" s="18" t="str">
        <f>+A19135</f>
        <v>NO</v>
      </c>
      <c r="B19222" s="18"/>
      <c r="E19222" s="69" t="str">
        <f>+$E$97</f>
        <v>3.9.2 EXIGENCIAS MÍNIMAS DE EXPERIENCIA Y FORMACIÓN ACADÉMICA DEL EQUIPO DE TRABAJO</v>
      </c>
      <c r="F19222" s="70"/>
      <c r="G19222" s="70"/>
      <c r="H19222" s="70"/>
      <c r="I19222" s="70"/>
      <c r="J19222" s="70"/>
      <c r="K19222" s="70"/>
      <c r="L19222" s="71"/>
    </row>
    <row r="19223" spans="1:12" hidden="1" x14ac:dyDescent="0.3">
      <c r="A19223" s="18" t="str">
        <f>+A19135</f>
        <v>NO</v>
      </c>
      <c r="B19223" s="18"/>
      <c r="E19223" s="90" t="str">
        <f>+$E$98</f>
        <v>Formulario 8</v>
      </c>
      <c r="F19223" s="315" t="s">
        <v>46</v>
      </c>
      <c r="G19223" s="316"/>
      <c r="H19223" s="317"/>
      <c r="I19223" s="318"/>
      <c r="J19223" s="318"/>
      <c r="K19223" s="318"/>
      <c r="L19223" s="319"/>
    </row>
    <row r="19224" spans="1:12" hidden="1" x14ac:dyDescent="0.3">
      <c r="A19224" s="18" t="str">
        <f>+A19135</f>
        <v>NO</v>
      </c>
      <c r="B19224" s="18"/>
      <c r="E19224" s="91" t="s">
        <v>124</v>
      </c>
      <c r="F19224" s="91" t="str">
        <f>+$F$99</f>
        <v>Director de Interventoría</v>
      </c>
      <c r="G19224" s="91" t="str">
        <f>+$G$99</f>
        <v>Residente de Interventoría</v>
      </c>
      <c r="H19224" s="320"/>
      <c r="I19224" s="321"/>
      <c r="J19224" s="321"/>
      <c r="K19224" s="321"/>
      <c r="L19224" s="322"/>
    </row>
    <row r="19225" spans="1:12" hidden="1" x14ac:dyDescent="0.3">
      <c r="A19225" s="18" t="str">
        <f>+A19135</f>
        <v>NO</v>
      </c>
      <c r="B19225" s="18"/>
      <c r="E19225" s="304" t="str">
        <f>+$E$100</f>
        <v>OBSERVACIONES RESPECTO REQUISITO HABILITANTE DEL PERSONAL CLAVE EVALUABLE</v>
      </c>
      <c r="F19225" s="305"/>
      <c r="G19225" s="305"/>
      <c r="H19225" s="305"/>
      <c r="I19225" s="305"/>
      <c r="J19225" s="305"/>
      <c r="K19225" s="305"/>
      <c r="L19225" s="305"/>
    </row>
    <row r="19226" spans="1:12" hidden="1" x14ac:dyDescent="0.3">
      <c r="A19226" s="18" t="str">
        <f>+A19135</f>
        <v>NO</v>
      </c>
      <c r="B19226" s="18"/>
      <c r="E19226" s="312" t="s">
        <v>124</v>
      </c>
      <c r="F19226" s="313"/>
      <c r="G19226" s="313"/>
      <c r="H19226" s="313"/>
      <c r="I19226" s="313"/>
      <c r="J19226" s="313"/>
      <c r="K19226" s="313"/>
      <c r="L19226" s="314"/>
    </row>
    <row r="19227" spans="1:12" hidden="1" x14ac:dyDescent="0.3">
      <c r="A19227" s="18" t="str">
        <f>+A19135</f>
        <v>NO</v>
      </c>
      <c r="B19227" s="18"/>
      <c r="E19227" s="89"/>
      <c r="F19227" s="89"/>
      <c r="G19227" s="89"/>
      <c r="H19227" s="89"/>
      <c r="I19227" s="89"/>
      <c r="J19227" s="89"/>
      <c r="K19227" s="89"/>
      <c r="L19227" s="89"/>
    </row>
    <row r="19228" spans="1:12" ht="13" hidden="1" customHeight="1" x14ac:dyDescent="0.3">
      <c r="A19228" s="18" t="str">
        <f>+A19135</f>
        <v>NO</v>
      </c>
      <c r="B19228" s="18"/>
      <c r="E19228" s="69" t="str">
        <f>+$E$103</f>
        <v>4.2 EQUIPO DE TRABAJO (Personal Clave Evaluable)</v>
      </c>
      <c r="F19228" s="70"/>
      <c r="G19228" s="70"/>
      <c r="H19228" s="70"/>
      <c r="I19228" s="70"/>
      <c r="J19228" s="70"/>
      <c r="K19228" s="70"/>
      <c r="L19228" s="71"/>
    </row>
    <row r="19229" spans="1:12" ht="23.25" hidden="1" customHeight="1" x14ac:dyDescent="0.3">
      <c r="A19229" s="18" t="str">
        <f>+A19135</f>
        <v>NO</v>
      </c>
      <c r="B19229" s="18"/>
      <c r="E19229" s="90" t="str">
        <f>+$E$104</f>
        <v>Formulario 9</v>
      </c>
      <c r="F19229" s="315" t="s">
        <v>46</v>
      </c>
      <c r="G19229" s="316"/>
      <c r="H19229" s="317"/>
      <c r="I19229" s="318"/>
      <c r="J19229" s="318"/>
      <c r="K19229" s="318"/>
      <c r="L19229" s="319"/>
    </row>
    <row r="19230" spans="1:12" hidden="1" x14ac:dyDescent="0.3">
      <c r="A19230" s="18" t="str">
        <f>+A19135</f>
        <v>NO</v>
      </c>
      <c r="B19230" s="18"/>
      <c r="E19230" s="91" t="s">
        <v>124</v>
      </c>
      <c r="F19230" s="91" t="str">
        <f>+$F$99</f>
        <v>Director de Interventoría</v>
      </c>
      <c r="G19230" s="91" t="str">
        <f>+$G$99</f>
        <v>Residente de Interventoría</v>
      </c>
      <c r="H19230" s="320"/>
      <c r="I19230" s="321"/>
      <c r="J19230" s="321"/>
      <c r="K19230" s="321"/>
      <c r="L19230" s="322"/>
    </row>
    <row r="19231" spans="1:12" hidden="1" x14ac:dyDescent="0.3">
      <c r="A19231" s="18" t="str">
        <f>+A19135</f>
        <v>NO</v>
      </c>
      <c r="B19231" s="18"/>
      <c r="E19231" s="89"/>
      <c r="F19231" s="89"/>
      <c r="G19231" s="89"/>
      <c r="H19231" s="89"/>
      <c r="I19231" s="89"/>
      <c r="J19231" s="89"/>
      <c r="K19231" s="89"/>
      <c r="L19231" s="89"/>
    </row>
    <row r="19232" spans="1:12" hidden="1" x14ac:dyDescent="0.3">
      <c r="A19232" s="1" t="str">
        <f>+A19135</f>
        <v>NO</v>
      </c>
      <c r="E19232" s="92" t="str">
        <f>+E19107</f>
        <v>CRITERIOS DE EVALUACIÓN Y PUNTAJE</v>
      </c>
      <c r="F19232" s="93"/>
      <c r="G19232" s="93"/>
      <c r="H19232" s="93"/>
      <c r="I19232" s="93"/>
      <c r="J19232" s="93"/>
      <c r="K19232" s="94"/>
      <c r="L19232" s="95" t="str">
        <f>+$L$107</f>
        <v>PUNTAJE OBTENIDO</v>
      </c>
    </row>
    <row r="19233" spans="1:12" hidden="1" x14ac:dyDescent="0.3">
      <c r="A19233" s="1" t="str">
        <f>+A19135</f>
        <v>NO</v>
      </c>
      <c r="E19233" s="96" t="str">
        <f>+$E$108</f>
        <v>VALOR</v>
      </c>
      <c r="F19233" s="97" t="str">
        <f>+$F$108</f>
        <v>EQUIPO DE TRABAJO (PERSONAL CLAVE EVALUABLE)</v>
      </c>
      <c r="G19233" s="24"/>
      <c r="H19233" s="24"/>
      <c r="I19233" s="24"/>
      <c r="J19233" s="24"/>
      <c r="K19233" s="24"/>
      <c r="L19233" s="98"/>
    </row>
    <row r="19234" spans="1:12" ht="12.75" hidden="1" customHeight="1" x14ac:dyDescent="0.3">
      <c r="A19234" s="1" t="str">
        <f>+A19135</f>
        <v>NO</v>
      </c>
      <c r="E19234" s="96">
        <f>+$E$109</f>
        <v>5</v>
      </c>
      <c r="F19234" s="307" t="str">
        <f>+$F$109</f>
        <v xml:space="preserve"> Experiencia Específica adicional</v>
      </c>
      <c r="G19234" s="308"/>
      <c r="H19234" s="308"/>
      <c r="I19234" s="308"/>
      <c r="J19234" s="308"/>
      <c r="K19234" s="309"/>
      <c r="L19234" s="99" t="str">
        <f>IFERROR(IF(VLOOKUP(C19135,'R. PUNTAJES'!$C$14:$R$213,'R. PUNTAJES'!$I$10,0)="","",VLOOKUP(C19135,'R. PUNTAJES'!$C$14:$R$213,'R. PUNTAJES'!$I$10,0)),"")</f>
        <v/>
      </c>
    </row>
    <row r="19235" spans="1:12" ht="12.75" hidden="1" customHeight="1" x14ac:dyDescent="0.3">
      <c r="A19235" s="1" t="str">
        <f>+A19135</f>
        <v>NO</v>
      </c>
      <c r="E19235" s="96">
        <f>+$E$110</f>
        <v>5</v>
      </c>
      <c r="F19235" s="307" t="str">
        <f>+$F$110</f>
        <v>Formación Académica adicional</v>
      </c>
      <c r="G19235" s="308"/>
      <c r="H19235" s="308"/>
      <c r="I19235" s="308"/>
      <c r="J19235" s="308"/>
      <c r="K19235" s="309"/>
      <c r="L19235" s="99" t="str">
        <f>IFERROR(IF(VLOOKUP(C19135,'R. PUNTAJES'!$C$14:$R$213,'R. PUNTAJES'!$J$10,0)="","",VLOOKUP(C19135,'R. PUNTAJES'!$C$14:$R$213,'R. PUNTAJES'!$J$10,0)),"")</f>
        <v/>
      </c>
    </row>
    <row r="19236" spans="1:12" hidden="1" x14ac:dyDescent="0.3">
      <c r="A19236" s="18" t="str">
        <f>+A19135</f>
        <v>NO</v>
      </c>
      <c r="B19236" s="18"/>
      <c r="E19236" s="100"/>
      <c r="F19236" s="101" t="str">
        <f>+$F$111</f>
        <v>FACTOR DE SOSTENIBILIDAD</v>
      </c>
      <c r="G19236" s="102"/>
      <c r="H19236" s="102"/>
      <c r="I19236" s="102"/>
      <c r="J19236" s="102"/>
      <c r="K19236" s="102"/>
      <c r="L19236" s="103"/>
    </row>
    <row r="19237" spans="1:12" hidden="1" x14ac:dyDescent="0.3">
      <c r="A19237" s="18" t="str">
        <f>+A19135</f>
        <v>NO</v>
      </c>
      <c r="B19237" s="18"/>
      <c r="E19237" s="104">
        <v>1</v>
      </c>
      <c r="F19237" s="105" t="str">
        <f>+$F$112</f>
        <v>Compromisos Sostenibilidad</v>
      </c>
      <c r="G19237" s="106"/>
      <c r="H19237" s="106"/>
      <c r="I19237" s="106"/>
      <c r="J19237" s="106"/>
      <c r="K19237" s="106"/>
      <c r="L19237" s="107" t="str">
        <f>IFERROR(IF(VLOOKUP(C19135,'R. PUNTAJES'!$C$14:$R$213,'R. PUNTAJES'!$K$10,0)="","",VLOOKUP(C19135,'R. PUNTAJES'!$C$14:$R$213,'R. PUNTAJES'!$K$10,0)),"")</f>
        <v/>
      </c>
    </row>
    <row r="19238" spans="1:12" hidden="1" x14ac:dyDescent="0.3">
      <c r="A19238" s="1" t="str">
        <f>+A19135</f>
        <v>NO</v>
      </c>
      <c r="E19238" s="108"/>
      <c r="F19238" s="109" t="str">
        <f>+$F$113</f>
        <v>APOYO A LA INDUSTRIA NACIONAL</v>
      </c>
      <c r="G19238" s="110"/>
      <c r="H19238" s="110"/>
      <c r="I19238" s="110"/>
      <c r="J19238" s="110"/>
      <c r="K19238" s="110"/>
      <c r="L19238" s="111"/>
    </row>
    <row r="19239" spans="1:12" ht="12.75" hidden="1" customHeight="1" x14ac:dyDescent="0.3">
      <c r="A19239" s="1" t="str">
        <f>+A19135</f>
        <v>NO</v>
      </c>
      <c r="E19239" s="96">
        <v>20</v>
      </c>
      <c r="F19239" s="307" t="str">
        <f>+$F$114</f>
        <v>Promoción de Servicios Nacionales o con Trato Nacional</v>
      </c>
      <c r="G19239" s="308"/>
      <c r="H19239" s="308"/>
      <c r="I19239" s="308"/>
      <c r="J19239" s="308"/>
      <c r="K19239" s="309"/>
      <c r="L19239" s="99" t="str">
        <f>IFERROR(IF(VLOOKUP(C19135,'R. PUNTAJES'!$C$14:$R$213,'R. PUNTAJES'!$L$10,0)="","",
IF(VLOOKUP(C19135,'R. PUNTAJES'!$C$14:$R$213,'R. PUNTAJES'!$L$10,0)=5,0,
VLOOKUP(C19135,'R. PUNTAJES'!$C$14:$R$213,'R. PUNTAJES'!$L$10,0))),"")</f>
        <v/>
      </c>
    </row>
    <row r="19240" spans="1:12" ht="12.75" hidden="1" customHeight="1" x14ac:dyDescent="0.3">
      <c r="A19240" s="1" t="str">
        <f>+A19135</f>
        <v>NO</v>
      </c>
      <c r="E19240" s="96">
        <v>5</v>
      </c>
      <c r="F19240" s="307" t="str">
        <f>+$F$115</f>
        <v>Incorporación de componente nacional en servicios extranjeros</v>
      </c>
      <c r="G19240" s="308"/>
      <c r="H19240" s="308"/>
      <c r="I19240" s="308"/>
      <c r="J19240" s="308"/>
      <c r="K19240" s="309"/>
      <c r="L19240" s="99" t="str">
        <f>IFERROR(IF(VLOOKUP(C19135,'R. PUNTAJES'!$C$14:$R$213,'R. PUNTAJES'!$L$10,0)="","",
IF(VLOOKUP(C19135,'R. PUNTAJES'!$C$14:$R$213,'R. PUNTAJES'!$L$10,0)=20,0,
VLOOKUP(C19135,'R. PUNTAJES'!$C$14:$R$213,'R. PUNTAJES'!$L$10,0))),"")</f>
        <v/>
      </c>
    </row>
    <row r="19241" spans="1:12" hidden="1" x14ac:dyDescent="0.3">
      <c r="A19241" s="1" t="str">
        <f>+A19135</f>
        <v>NO</v>
      </c>
      <c r="E19241" s="112"/>
      <c r="F19241" s="97" t="str">
        <f>+$F$116</f>
        <v>VINCULACIÓN DE PERSONAS CON DISCAPACIDAD</v>
      </c>
      <c r="G19241" s="24"/>
      <c r="H19241" s="24"/>
      <c r="I19241" s="24"/>
      <c r="J19241" s="24"/>
      <c r="K19241" s="24"/>
      <c r="L19241" s="98"/>
    </row>
    <row r="19242" spans="1:12" ht="12.75" hidden="1" customHeight="1" x14ac:dyDescent="0.3">
      <c r="A19242" s="1" t="str">
        <f>+A19135</f>
        <v>NO</v>
      </c>
      <c r="E19242" s="96">
        <v>1</v>
      </c>
      <c r="F19242" s="307" t="str">
        <f>+$F$117</f>
        <v xml:space="preserve">Trabajadores vinculados a la planta de personal </v>
      </c>
      <c r="G19242" s="308"/>
      <c r="H19242" s="308"/>
      <c r="I19242" s="308"/>
      <c r="J19242" s="308"/>
      <c r="K19242" s="309"/>
      <c r="L19242" s="99" t="str">
        <f>IFERROR(IF(VLOOKUP(C19135,'R. PUNTAJES'!$C$14:$R$213,'R. PUNTAJES'!$M$10,0)="","",VLOOKUP(C19135,'R. PUNTAJES'!$C$14:$R$213,'R. PUNTAJES'!$M$10,0)),"")</f>
        <v/>
      </c>
    </row>
    <row r="19243" spans="1:12" hidden="1" x14ac:dyDescent="0.3">
      <c r="A19243" s="1" t="str">
        <f>+A19135</f>
        <v>NO</v>
      </c>
      <c r="E19243" s="112"/>
      <c r="F19243" s="97" t="str">
        <f>+$F$118</f>
        <v>EMPRENDIMIENTOS Y EMPRESAS DE MUJERES</v>
      </c>
      <c r="G19243" s="24"/>
      <c r="H19243" s="24"/>
      <c r="I19243" s="24"/>
      <c r="J19243" s="24"/>
      <c r="K19243" s="24"/>
      <c r="L19243" s="98"/>
    </row>
    <row r="19244" spans="1:12" ht="13" hidden="1" customHeight="1" x14ac:dyDescent="0.3">
      <c r="A19244" s="1" t="str">
        <f>+A19135</f>
        <v>NO</v>
      </c>
      <c r="E19244" s="96">
        <v>0.25</v>
      </c>
      <c r="F19244" s="307" t="str">
        <f>+$F$119</f>
        <v>Emprendimientos y empresas de mujeres</v>
      </c>
      <c r="G19244" s="308"/>
      <c r="H19244" s="308"/>
      <c r="I19244" s="308"/>
      <c r="J19244" s="308"/>
      <c r="K19244" s="309"/>
      <c r="L19244" s="113" t="str">
        <f>IFERROR(IF(VLOOKUP(C19135,'R. PUNTAJES'!$C$14:$R$213,'R. PUNTAJES'!$N$10,0)="","",VLOOKUP(C19135,'R. PUNTAJES'!$C$14:$R$213,'R. PUNTAJES'!$N$10,0)),"")</f>
        <v/>
      </c>
    </row>
    <row r="19245" spans="1:12" hidden="1" x14ac:dyDescent="0.3">
      <c r="A19245" s="18" t="str">
        <f>+A19246</f>
        <v>NO</v>
      </c>
      <c r="B19245" s="18"/>
      <c r="E19245" s="112"/>
      <c r="F19245" s="97" t="str">
        <f>+$F$120</f>
        <v>MIPYME</v>
      </c>
      <c r="G19245" s="24"/>
      <c r="H19245" s="24"/>
      <c r="I19245" s="24"/>
      <c r="J19245" s="24"/>
      <c r="K19245" s="24"/>
      <c r="L19245" s="98"/>
    </row>
    <row r="19246" spans="1:12" hidden="1" x14ac:dyDescent="0.3">
      <c r="A19246" s="18" t="str">
        <f>+IF(E19246=0,"NO",1)</f>
        <v>NO</v>
      </c>
      <c r="B19246" s="18"/>
      <c r="E19246" s="96">
        <v>0</v>
      </c>
      <c r="F19246" s="307" t="str">
        <f>+$F$121</f>
        <v>Mipyme</v>
      </c>
      <c r="G19246" s="308"/>
      <c r="H19246" s="308"/>
      <c r="I19246" s="308"/>
      <c r="J19246" s="308"/>
      <c r="K19246" s="309"/>
      <c r="L19246" s="113" t="str">
        <f>IFERROR(IF(VLOOKUP(C19135,'R. PUNTAJES'!$C$14:$R$213,'R. PUNTAJES'!$O$10,0)="","",VLOOKUP(C19135,'R. PUNTAJES'!$C$14:$R$213,'R. PUNTAJES'!$O$10,0)),"")</f>
        <v/>
      </c>
    </row>
    <row r="19247" spans="1:12" hidden="1" x14ac:dyDescent="0.3">
      <c r="A19247" s="1" t="str">
        <f>+A19135</f>
        <v>NO</v>
      </c>
      <c r="E19247" s="112"/>
      <c r="F19247" s="97" t="str">
        <f>+$F$122</f>
        <v>EXPERIENCIA DEL PROPONENTE</v>
      </c>
      <c r="G19247" s="24"/>
      <c r="H19247" s="24"/>
      <c r="I19247" s="24"/>
      <c r="J19247" s="24"/>
      <c r="K19247" s="24"/>
      <c r="L19247" s="98"/>
    </row>
    <row r="19248" spans="1:12" hidden="1" x14ac:dyDescent="0.3">
      <c r="A19248" s="1" t="str">
        <f>+A19135</f>
        <v>NO</v>
      </c>
      <c r="E19248" s="96">
        <v>59.5</v>
      </c>
      <c r="F19248" s="307" t="str">
        <f>+$F$123</f>
        <v>mediana con valor absoluto</v>
      </c>
      <c r="G19248" s="308"/>
      <c r="H19248" s="308"/>
      <c r="I19248" s="308"/>
      <c r="J19248" s="308"/>
      <c r="K19248" s="309"/>
      <c r="L19248" s="113" t="str">
        <f>IFERROR(IF(VLOOKUP(C19135,'R. PUNTAJES'!$C$14:$R$213,'R. PUNTAJES'!$R$10,0)="","",VLOOKUP(C19135,'R. PUNTAJES'!$C$14:$R$213,'R. PUNTAJES'!$R$10,0)),"")</f>
        <v/>
      </c>
    </row>
    <row r="19249" spans="1:16" hidden="1" x14ac:dyDescent="0.3">
      <c r="A19249" s="1" t="str">
        <f>+A19135</f>
        <v>NO</v>
      </c>
      <c r="E19249" s="112"/>
      <c r="F19249" s="97" t="str">
        <f>+$F$124</f>
        <v>MULTAS</v>
      </c>
      <c r="G19249" s="24"/>
      <c r="H19249" s="24"/>
      <c r="I19249" s="24"/>
      <c r="J19249" s="24"/>
      <c r="K19249" s="24"/>
      <c r="L19249" s="98"/>
    </row>
    <row r="19250" spans="1:16" ht="12.75" hidden="1" customHeight="1" x14ac:dyDescent="0.3">
      <c r="A19250" s="1" t="str">
        <f>+A19135</f>
        <v>NO</v>
      </c>
      <c r="E19250" s="96">
        <v>-2</v>
      </c>
      <c r="F19250" s="307" t="str">
        <f>+$F$125</f>
        <v>Una o más multas o cláusulas penales durante el último año</v>
      </c>
      <c r="G19250" s="310"/>
      <c r="H19250" s="310"/>
      <c r="I19250" s="310"/>
      <c r="J19250" s="310"/>
      <c r="K19250" s="311"/>
      <c r="L19250" s="99" t="str">
        <f>IFERROR(IF(VLOOKUP(C19135,'R. PUNTAJES'!$C$14:$R$213,'R. PUNTAJES'!$Q$10,0)="","",VLOOKUP(C19135,'R. PUNTAJES'!$C$14:$R$213,'R. PUNTAJES'!$Q$10,0)),"")</f>
        <v/>
      </c>
    </row>
    <row r="19251" spans="1:16" hidden="1" x14ac:dyDescent="0.3">
      <c r="A19251" s="1" t="str">
        <f>+A19135</f>
        <v>NO</v>
      </c>
      <c r="E19251" s="112"/>
      <c r="F19251" s="97" t="str">
        <f>+$F$126</f>
        <v>OBRAS INCONCLUSAS</v>
      </c>
      <c r="G19251" s="24"/>
      <c r="H19251" s="24"/>
      <c r="I19251" s="24"/>
      <c r="J19251" s="24"/>
      <c r="K19251" s="24"/>
      <c r="L19251" s="98"/>
    </row>
    <row r="19252" spans="1:16" hidden="1" x14ac:dyDescent="0.3">
      <c r="A19252" s="1" t="str">
        <f>+A19135</f>
        <v>NO</v>
      </c>
      <c r="E19252" s="96">
        <v>-1</v>
      </c>
      <c r="F19252" s="301" t="str">
        <f>+$F$127</f>
        <v>Anotación vigente de obra civil inconclusa</v>
      </c>
      <c r="G19252" s="302"/>
      <c r="H19252" s="302"/>
      <c r="I19252" s="302"/>
      <c r="J19252" s="302"/>
      <c r="K19252" s="303"/>
      <c r="L19252" s="99" t="str">
        <f>IFERROR(IF(VLOOKUP(C19135,'R. PUNTAJES'!$C$14:$R$213,'R. PUNTAJES'!$P$10,0)="","",VLOOKUP(C19135,'R. PUNTAJES'!$C$14:$R$213,'R. PUNTAJES'!$P$10,0)),"")</f>
        <v/>
      </c>
    </row>
    <row r="19253" spans="1:16" ht="7.5" hidden="1" customHeight="1" x14ac:dyDescent="0.3">
      <c r="A19253" s="1" t="str">
        <f>+A19135</f>
        <v>NO</v>
      </c>
      <c r="E19253" s="114"/>
      <c r="F19253" s="45"/>
      <c r="G19253" s="45"/>
      <c r="H19253" s="45"/>
      <c r="I19253" s="45"/>
      <c r="J19253" s="45"/>
      <c r="K19253" s="45"/>
      <c r="L19253" s="48"/>
    </row>
    <row r="19254" spans="1:16" hidden="1" x14ac:dyDescent="0.3">
      <c r="A19254" s="1" t="str">
        <f>+A19135</f>
        <v>NO</v>
      </c>
      <c r="E19254" s="115" t="str">
        <f>+$E$129</f>
        <v>PUNTAJE TOTAL</v>
      </c>
      <c r="F19254" s="116"/>
      <c r="G19254" s="116"/>
      <c r="H19254" s="116"/>
      <c r="I19254" s="116"/>
      <c r="J19254" s="116"/>
      <c r="K19254" s="117"/>
      <c r="L19254" s="118">
        <f>IFERROR(IF(VLOOKUP(C19135,'R. PUNTAJES'!$C$14:$R$213,'R. PUNTAJES'!$H$10,0)="RECHAZO","",SUM(L19234:L19252)),"")</f>
        <v>0</v>
      </c>
    </row>
    <row r="19255" spans="1:16" hidden="1" x14ac:dyDescent="0.3">
      <c r="A19255" s="1" t="str">
        <f>+A19135</f>
        <v>NO</v>
      </c>
      <c r="E19255" s="304" t="str">
        <f>+$E$130</f>
        <v>OBSERVACIONES RESPECTO A PUNTAJES</v>
      </c>
      <c r="F19255" s="305"/>
      <c r="G19255" s="305"/>
      <c r="H19255" s="305"/>
      <c r="I19255" s="305"/>
      <c r="J19255" s="305"/>
      <c r="K19255" s="305"/>
      <c r="L19255" s="305"/>
    </row>
    <row r="19256" spans="1:16" ht="12" hidden="1" customHeight="1" x14ac:dyDescent="0.3">
      <c r="A19256" s="1" t="str">
        <f>+A19135</f>
        <v>NO</v>
      </c>
      <c r="E19256" s="306" t="s">
        <v>124</v>
      </c>
      <c r="F19256" s="305"/>
      <c r="G19256" s="305"/>
      <c r="H19256" s="305"/>
      <c r="I19256" s="305"/>
      <c r="J19256" s="305"/>
      <c r="K19256" s="305"/>
      <c r="L19256" s="305"/>
      <c r="N19256" s="119"/>
      <c r="O19256" s="119"/>
      <c r="P19256" s="120"/>
    </row>
    <row r="19257" spans="1:16" ht="3" hidden="1" customHeight="1" x14ac:dyDescent="0.3">
      <c r="A19257" s="1" t="str">
        <f>+A19136</f>
        <v>NO</v>
      </c>
      <c r="E19257" s="121"/>
      <c r="F19257" s="122"/>
      <c r="G19257" s="122"/>
      <c r="H19257" s="122"/>
      <c r="I19257" s="122"/>
      <c r="J19257" s="122"/>
      <c r="K19257" s="122"/>
      <c r="L19257" s="123"/>
    </row>
    <row r="19258" spans="1:16" hidden="1" x14ac:dyDescent="0.3">
      <c r="A19258" s="1" t="str">
        <f>+IF(OR(C19260=""),"NO",1)</f>
        <v>NO</v>
      </c>
      <c r="E19258" s="346"/>
      <c r="F19258" s="347"/>
      <c r="G19258" s="347"/>
      <c r="H19258" s="347"/>
      <c r="I19258" s="347"/>
      <c r="J19258" s="347"/>
      <c r="K19258" s="347"/>
      <c r="L19258" s="347"/>
    </row>
    <row r="19259" spans="1:16" ht="4.5" hidden="1" customHeight="1" x14ac:dyDescent="0.3">
      <c r="A19259" s="1" t="str">
        <f>+A19260</f>
        <v>NO</v>
      </c>
      <c r="E19259" s="15"/>
      <c r="F19259" s="16"/>
      <c r="G19259" s="16"/>
      <c r="H19259" s="16"/>
      <c r="I19259" s="16"/>
      <c r="J19259" s="16"/>
      <c r="K19259" s="16"/>
      <c r="L19259" s="17"/>
    </row>
    <row r="19260" spans="1:16" ht="15.75" hidden="1" customHeight="1" x14ac:dyDescent="0.3">
      <c r="A19260" s="1" t="str">
        <f>+IF(OR(C19260=""),"NO",1)</f>
        <v>NO</v>
      </c>
      <c r="B19260" s="1">
        <f>1+MAX($B$1:B19259)</f>
        <v>155</v>
      </c>
      <c r="C19260" s="18" t="s">
        <v>124</v>
      </c>
      <c r="E19260" s="19" t="s">
        <v>124</v>
      </c>
      <c r="F19260" s="20"/>
      <c r="G19260" s="20"/>
      <c r="H19260" s="20"/>
      <c r="I19260" s="21"/>
      <c r="J19260" s="20"/>
      <c r="K19260" s="21"/>
      <c r="L19260" s="22"/>
    </row>
    <row r="19261" spans="1:16" hidden="1" x14ac:dyDescent="0.3">
      <c r="A19261" s="1" t="str">
        <f>A19260</f>
        <v>NO</v>
      </c>
      <c r="E19261" s="23" t="str">
        <f>+$E$11</f>
        <v>Integrantes</v>
      </c>
      <c r="F19261" s="24"/>
      <c r="G19261" s="24"/>
      <c r="H19261" s="24"/>
      <c r="I19261" s="24"/>
      <c r="J19261" s="24"/>
      <c r="K19261" s="25" t="str">
        <f>+$K$11</f>
        <v>Nit</v>
      </c>
      <c r="L19261" s="26" t="str">
        <f>+$L$11</f>
        <v>Part.</v>
      </c>
    </row>
    <row r="19262" spans="1:16" hidden="1" x14ac:dyDescent="0.3">
      <c r="A19262" s="1" t="str">
        <f>+A19261</f>
        <v>NO</v>
      </c>
      <c r="C19262" s="1" t="s">
        <v>124</v>
      </c>
      <c r="E19262" s="27" t="s">
        <v>124</v>
      </c>
      <c r="F19262" s="28"/>
      <c r="G19262" s="28"/>
      <c r="H19262" s="28"/>
      <c r="I19262" s="28"/>
      <c r="J19262" s="28"/>
      <c r="K19262" s="29" t="s">
        <v>124</v>
      </c>
      <c r="L19262" s="30" t="s">
        <v>124</v>
      </c>
    </row>
    <row r="19263" spans="1:16" hidden="1" x14ac:dyDescent="0.3">
      <c r="A19263" s="18" t="str">
        <f>+IF(OR(C19263=""),"NO",1)</f>
        <v>NO</v>
      </c>
      <c r="B19263" s="18"/>
      <c r="C19263" s="1" t="s">
        <v>124</v>
      </c>
      <c r="E19263" s="31" t="s">
        <v>124</v>
      </c>
      <c r="F19263" s="32"/>
      <c r="G19263" s="32"/>
      <c r="H19263" s="32"/>
      <c r="I19263" s="32"/>
      <c r="J19263" s="32"/>
      <c r="K19263" s="33" t="s">
        <v>124</v>
      </c>
      <c r="L19263" s="34" t="s">
        <v>124</v>
      </c>
    </row>
    <row r="19264" spans="1:16" hidden="1" x14ac:dyDescent="0.3">
      <c r="A19264" s="18" t="str">
        <f>+IF(OR(C19264=""),"NO",1)</f>
        <v>NO</v>
      </c>
      <c r="B19264" s="18"/>
      <c r="C19264" s="1" t="s">
        <v>124</v>
      </c>
      <c r="E19264" s="31" t="s">
        <v>124</v>
      </c>
      <c r="F19264" s="32"/>
      <c r="G19264" s="32"/>
      <c r="H19264" s="32"/>
      <c r="I19264" s="32"/>
      <c r="J19264" s="32"/>
      <c r="K19264" s="33" t="s">
        <v>124</v>
      </c>
      <c r="L19264" s="34" t="s">
        <v>124</v>
      </c>
    </row>
    <row r="19265" spans="1:12" hidden="1" x14ac:dyDescent="0.3">
      <c r="A19265" s="18" t="str">
        <f>+IF(OR(C19265=""),"NO",1)</f>
        <v>NO</v>
      </c>
      <c r="B19265" s="18"/>
      <c r="C19265" s="1" t="s">
        <v>124</v>
      </c>
      <c r="E19265" s="31" t="s">
        <v>13</v>
      </c>
      <c r="F19265" s="32"/>
      <c r="G19265" s="32"/>
      <c r="H19265" s="32"/>
      <c r="I19265" s="32"/>
      <c r="J19265" s="32"/>
      <c r="K19265" s="33"/>
      <c r="L19265" s="34"/>
    </row>
    <row r="19266" spans="1:12" hidden="1" x14ac:dyDescent="0.3">
      <c r="A19266" s="18" t="str">
        <f>+IF(OR(C19266=""),"NO",1)</f>
        <v>NO</v>
      </c>
      <c r="B19266" s="18"/>
      <c r="C19266" s="1" t="s">
        <v>124</v>
      </c>
      <c r="E19266" s="31" t="s">
        <v>13</v>
      </c>
      <c r="F19266" s="32"/>
      <c r="G19266" s="32"/>
      <c r="H19266" s="32"/>
      <c r="I19266" s="32"/>
      <c r="J19266" s="32"/>
      <c r="K19266" s="33"/>
      <c r="L19266" s="34"/>
    </row>
    <row r="19267" spans="1:12" hidden="1" x14ac:dyDescent="0.3">
      <c r="A19267" s="18" t="str">
        <f>+IF(OR(C19267=""),"NO",1)</f>
        <v>NO</v>
      </c>
      <c r="B19267" s="18"/>
      <c r="C19267" s="1" t="s">
        <v>124</v>
      </c>
      <c r="E19267" s="35" t="s">
        <v>13</v>
      </c>
      <c r="F19267" s="36"/>
      <c r="G19267" s="36"/>
      <c r="H19267" s="36"/>
      <c r="I19267" s="36"/>
      <c r="J19267" s="36"/>
      <c r="K19267" s="37"/>
      <c r="L19267" s="38"/>
    </row>
    <row r="19268" spans="1:12" ht="5.15" hidden="1" customHeight="1" x14ac:dyDescent="0.3">
      <c r="A19268" s="1" t="str">
        <f>+A19260</f>
        <v>NO</v>
      </c>
      <c r="E19268" s="39"/>
      <c r="F19268" s="39"/>
      <c r="G19268" s="39"/>
      <c r="H19268" s="39"/>
      <c r="I19268" s="39"/>
      <c r="J19268" s="39"/>
      <c r="K19268" s="39"/>
      <c r="L19268" s="39"/>
    </row>
    <row r="19269" spans="1:12" ht="15.75" hidden="1" customHeight="1" x14ac:dyDescent="0.3">
      <c r="A19269" s="1" t="str">
        <f>+A19260</f>
        <v>NO</v>
      </c>
      <c r="E19269" s="40" t="str">
        <f>+$E$19</f>
        <v>RESULTADO DE EVALUACIÓN TÉCNICA</v>
      </c>
      <c r="F19269" s="41"/>
      <c r="G19269" s="41"/>
      <c r="H19269" s="41"/>
      <c r="I19269" s="41"/>
      <c r="J19269" s="41"/>
      <c r="K19269" s="41"/>
      <c r="L19269" s="42"/>
    </row>
    <row r="19270" spans="1:12" hidden="1" x14ac:dyDescent="0.3">
      <c r="A19270" s="1" t="str">
        <f>+A19260</f>
        <v>NO</v>
      </c>
      <c r="E19270" s="43"/>
      <c r="F19270" s="44" t="str">
        <f>+$F$20</f>
        <v>Experiencia</v>
      </c>
      <c r="G19270" s="45"/>
      <c r="H19270" s="45"/>
      <c r="I19270" s="45"/>
      <c r="J19270" s="45"/>
      <c r="K19270" s="46"/>
      <c r="L19270" s="47" t="s">
        <v>124</v>
      </c>
    </row>
    <row r="19271" spans="1:12" hidden="1" x14ac:dyDescent="0.3">
      <c r="A19271" s="1" t="str">
        <f>+A19260</f>
        <v>NO</v>
      </c>
      <c r="E19271" s="348" t="str">
        <f>+$E$21</f>
        <v>OBSERVACIONES RESPECTO A LA EVALUACIÓN DE EXPERIENCIA</v>
      </c>
      <c r="F19271" s="308"/>
      <c r="G19271" s="308"/>
      <c r="H19271" s="308"/>
      <c r="I19271" s="308"/>
      <c r="J19271" s="308"/>
      <c r="K19271" s="308"/>
      <c r="L19271" s="349"/>
    </row>
    <row r="19272" spans="1:12" hidden="1" x14ac:dyDescent="0.3">
      <c r="A19272" s="1" t="str">
        <f>+A19260</f>
        <v>NO</v>
      </c>
      <c r="E19272" s="350" t="s">
        <v>124</v>
      </c>
      <c r="F19272" s="351"/>
      <c r="G19272" s="351"/>
      <c r="H19272" s="351"/>
      <c r="I19272" s="351"/>
      <c r="J19272" s="351"/>
      <c r="K19272" s="351"/>
      <c r="L19272" s="352"/>
    </row>
    <row r="19273" spans="1:12" ht="5.15" hidden="1" customHeight="1" x14ac:dyDescent="0.3">
      <c r="A19273" s="1" t="str">
        <f>+A19260</f>
        <v>NO</v>
      </c>
      <c r="E19273" s="39"/>
      <c r="F19273" s="39"/>
      <c r="G19273" s="39"/>
      <c r="H19273" s="39"/>
      <c r="I19273" s="39"/>
      <c r="J19273" s="39"/>
      <c r="K19273" s="39"/>
      <c r="L19273" s="39"/>
    </row>
    <row r="19274" spans="1:12" ht="12.75" hidden="1" customHeight="1" x14ac:dyDescent="0.3">
      <c r="A19274" s="1" t="str">
        <f>+A19260</f>
        <v>NO</v>
      </c>
      <c r="E19274" s="40" t="str">
        <f>+$E$24</f>
        <v>EXPERIENCIA HABILITANTE: CONTRATOS PRESENTADOS</v>
      </c>
      <c r="F19274" s="41"/>
      <c r="G19274" s="41"/>
      <c r="H19274" s="41"/>
      <c r="I19274" s="41"/>
      <c r="J19274" s="41"/>
      <c r="K19274" s="41"/>
      <c r="L19274" s="42"/>
    </row>
    <row r="19275" spans="1:12" ht="8.5" hidden="1" customHeight="1" x14ac:dyDescent="0.3">
      <c r="A19275" s="1" t="str">
        <f>+A19260</f>
        <v>NO</v>
      </c>
      <c r="E19275" s="49"/>
      <c r="F19275" s="50"/>
      <c r="G19275" s="51"/>
      <c r="H19275" s="51"/>
      <c r="I19275" s="51"/>
      <c r="J19275" s="51"/>
      <c r="K19275" s="51"/>
      <c r="L19275" s="52"/>
    </row>
    <row r="19276" spans="1:12" hidden="1" x14ac:dyDescent="0.3">
      <c r="A19276" s="18" t="str">
        <f>+IF(OR(C19276=""),"NO",1)</f>
        <v>NO</v>
      </c>
      <c r="B19276" s="18"/>
      <c r="C19276" s="1" t="s">
        <v>124</v>
      </c>
      <c r="E19276" s="329">
        <v>1</v>
      </c>
      <c r="F19276" s="53" t="str">
        <f>+$F$26</f>
        <v>OBJETO</v>
      </c>
      <c r="G19276" s="332" t="s">
        <v>124</v>
      </c>
      <c r="H19276" s="333"/>
      <c r="I19276" s="333"/>
      <c r="J19276" s="333"/>
      <c r="K19276" s="333"/>
      <c r="L19276" s="334"/>
    </row>
    <row r="19277" spans="1:12" hidden="1" x14ac:dyDescent="0.3">
      <c r="A19277" s="18" t="str">
        <f>+IF(OR(C19276=""),"NO",1)</f>
        <v>NO</v>
      </c>
      <c r="B19277" s="18"/>
      <c r="E19277" s="330"/>
      <c r="F19277" s="54" t="str">
        <f>+$F$27</f>
        <v>CONTRATANTE</v>
      </c>
      <c r="G19277" s="335" t="s">
        <v>124</v>
      </c>
      <c r="H19277" s="310"/>
      <c r="I19277" s="310"/>
      <c r="J19277" s="310"/>
      <c r="K19277" s="310"/>
      <c r="L19277" s="336"/>
    </row>
    <row r="19278" spans="1:12" hidden="1" x14ac:dyDescent="0.3">
      <c r="A19278" s="18" t="str">
        <f>+IF(OR(C19276=""),"NO",1)</f>
        <v>NO</v>
      </c>
      <c r="B19278" s="18"/>
      <c r="E19278" s="330"/>
      <c r="F19278" s="54" t="str">
        <f>+$F$28</f>
        <v>APORTANTE</v>
      </c>
      <c r="G19278" s="337" t="s">
        <v>124</v>
      </c>
      <c r="H19278" s="338"/>
      <c r="I19278" s="338"/>
      <c r="J19278" s="338"/>
      <c r="K19278" s="338"/>
      <c r="L19278" s="339"/>
    </row>
    <row r="19279" spans="1:12" hidden="1" x14ac:dyDescent="0.3">
      <c r="A19279" s="18" t="str">
        <f>+IF(OR(C19276=""),"NO",1)</f>
        <v>NO</v>
      </c>
      <c r="B19279" s="18"/>
      <c r="E19279" s="330"/>
      <c r="F19279" s="54" t="str">
        <f>+$F$29</f>
        <v>VALOR /SMMLV)</v>
      </c>
      <c r="G19279" s="55" t="s">
        <v>124</v>
      </c>
      <c r="H19279" s="56" t="str">
        <f>+$H$29</f>
        <v>% PART..</v>
      </c>
      <c r="I19279" s="57" t="s">
        <v>124</v>
      </c>
      <c r="J19279" s="58" t="str">
        <f>+$J$29</f>
        <v>VALOR ACREDITADO</v>
      </c>
      <c r="K19279" s="59"/>
      <c r="L19279" s="47" t="s">
        <v>124</v>
      </c>
    </row>
    <row r="19280" spans="1:12" hidden="1" x14ac:dyDescent="0.3">
      <c r="A19280" s="18" t="str">
        <f>+IF(OR(C19276=""),"NO",1)</f>
        <v>NO</v>
      </c>
      <c r="B19280" s="18"/>
      <c r="E19280" s="330"/>
      <c r="F19280" s="60" t="str">
        <f>+$F$30</f>
        <v>EXPERIENCIA APORTADA</v>
      </c>
      <c r="G19280" s="340" t="s">
        <v>124</v>
      </c>
      <c r="H19280" s="341"/>
      <c r="I19280" s="341"/>
      <c r="J19280" s="341"/>
      <c r="K19280" s="341"/>
      <c r="L19280" s="342"/>
    </row>
    <row r="19281" spans="1:12" hidden="1" x14ac:dyDescent="0.3">
      <c r="A19281" s="18" t="str">
        <f>+IF(OR(C19276=""),"NO",1)</f>
        <v>NO</v>
      </c>
      <c r="B19281" s="18"/>
      <c r="E19281" s="331"/>
      <c r="F19281" s="62" t="str">
        <f>+$F$31</f>
        <v>OBSERVACIÓN</v>
      </c>
      <c r="G19281" s="343" t="s">
        <v>124</v>
      </c>
      <c r="H19281" s="344"/>
      <c r="I19281" s="344"/>
      <c r="J19281" s="344"/>
      <c r="K19281" s="344"/>
      <c r="L19281" s="345"/>
    </row>
    <row r="19282" spans="1:12" ht="8.5" hidden="1" customHeight="1" x14ac:dyDescent="0.3">
      <c r="A19282" s="18" t="str">
        <f>+IF(OR(C19276=""),"NO",1)</f>
        <v>NO</v>
      </c>
      <c r="B19282" s="18"/>
      <c r="E19282" s="49"/>
      <c r="F19282" s="50"/>
      <c r="G19282" s="51"/>
      <c r="H19282" s="51"/>
      <c r="I19282" s="51"/>
      <c r="J19282" s="51"/>
      <c r="K19282" s="51"/>
      <c r="L19282" s="52"/>
    </row>
    <row r="19283" spans="1:12" hidden="1" x14ac:dyDescent="0.3">
      <c r="A19283" s="18" t="str">
        <f t="shared" ref="A19283" si="6468">+IF(OR(C19283=""),"NO",1)</f>
        <v>NO</v>
      </c>
      <c r="B19283" s="18"/>
      <c r="C19283" s="1" t="s">
        <v>124</v>
      </c>
      <c r="E19283" s="329">
        <v>2</v>
      </c>
      <c r="F19283" s="53" t="str">
        <f>+$F$26</f>
        <v>OBJETO</v>
      </c>
      <c r="G19283" s="332" t="s">
        <v>124</v>
      </c>
      <c r="H19283" s="333"/>
      <c r="I19283" s="333"/>
      <c r="J19283" s="333"/>
      <c r="K19283" s="333"/>
      <c r="L19283" s="334"/>
    </row>
    <row r="19284" spans="1:12" hidden="1" x14ac:dyDescent="0.3">
      <c r="A19284" s="18" t="str">
        <f t="shared" ref="A19284" si="6469">+IF(OR(C19283=""),"NO",1)</f>
        <v>NO</v>
      </c>
      <c r="B19284" s="18"/>
      <c r="E19284" s="330"/>
      <c r="F19284" s="54" t="str">
        <f>+$F$27</f>
        <v>CONTRATANTE</v>
      </c>
      <c r="G19284" s="335" t="s">
        <v>124</v>
      </c>
      <c r="H19284" s="310"/>
      <c r="I19284" s="310"/>
      <c r="J19284" s="310"/>
      <c r="K19284" s="310"/>
      <c r="L19284" s="336"/>
    </row>
    <row r="19285" spans="1:12" hidden="1" x14ac:dyDescent="0.3">
      <c r="A19285" s="18" t="str">
        <f t="shared" ref="A19285" si="6470">+IF(OR(C19283=""),"NO",1)</f>
        <v>NO</v>
      </c>
      <c r="B19285" s="18"/>
      <c r="E19285" s="330"/>
      <c r="F19285" s="54" t="str">
        <f>+$F$28</f>
        <v>APORTANTE</v>
      </c>
      <c r="G19285" s="337" t="s">
        <v>124</v>
      </c>
      <c r="H19285" s="338"/>
      <c r="I19285" s="338"/>
      <c r="J19285" s="338"/>
      <c r="K19285" s="338"/>
      <c r="L19285" s="339"/>
    </row>
    <row r="19286" spans="1:12" hidden="1" x14ac:dyDescent="0.3">
      <c r="A19286" s="18" t="str">
        <f t="shared" ref="A19286" si="6471">+IF(OR(C19283=""),"NO",1)</f>
        <v>NO</v>
      </c>
      <c r="B19286" s="18"/>
      <c r="E19286" s="330"/>
      <c r="F19286" s="54" t="str">
        <f>+$F$29</f>
        <v>VALOR /SMMLV)</v>
      </c>
      <c r="G19286" s="55" t="s">
        <v>124</v>
      </c>
      <c r="H19286" s="56" t="str">
        <f>+$H$29</f>
        <v>% PART..</v>
      </c>
      <c r="I19286" s="57" t="s">
        <v>124</v>
      </c>
      <c r="J19286" s="58" t="str">
        <f>+$J$29</f>
        <v>VALOR ACREDITADO</v>
      </c>
      <c r="K19286" s="59"/>
      <c r="L19286" s="47" t="s">
        <v>124</v>
      </c>
    </row>
    <row r="19287" spans="1:12" hidden="1" x14ac:dyDescent="0.3">
      <c r="A19287" s="18" t="str">
        <f t="shared" ref="A19287" si="6472">+IF(OR(C19283=""),"NO",1)</f>
        <v>NO</v>
      </c>
      <c r="B19287" s="18"/>
      <c r="E19287" s="330"/>
      <c r="F19287" s="60" t="str">
        <f>+$F$30</f>
        <v>EXPERIENCIA APORTADA</v>
      </c>
      <c r="G19287" s="340" t="s">
        <v>124</v>
      </c>
      <c r="H19287" s="341"/>
      <c r="I19287" s="341"/>
      <c r="J19287" s="341"/>
      <c r="K19287" s="341"/>
      <c r="L19287" s="342"/>
    </row>
    <row r="19288" spans="1:12" hidden="1" x14ac:dyDescent="0.3">
      <c r="A19288" s="18" t="str">
        <f t="shared" ref="A19288" si="6473">+IF(OR(C19283=""),"NO",1)</f>
        <v>NO</v>
      </c>
      <c r="B19288" s="18"/>
      <c r="E19288" s="331"/>
      <c r="F19288" s="62" t="str">
        <f>+$F$31</f>
        <v>OBSERVACIÓN</v>
      </c>
      <c r="G19288" s="343" t="s">
        <v>124</v>
      </c>
      <c r="H19288" s="344"/>
      <c r="I19288" s="344"/>
      <c r="J19288" s="344"/>
      <c r="K19288" s="344"/>
      <c r="L19288" s="345"/>
    </row>
    <row r="19289" spans="1:12" ht="8.5" hidden="1" customHeight="1" x14ac:dyDescent="0.3">
      <c r="A19289" s="18" t="str">
        <f t="shared" ref="A19289" si="6474">+IF(OR(C19283=""),"NO",1)</f>
        <v>NO</v>
      </c>
      <c r="B19289" s="18"/>
      <c r="E19289" s="49"/>
      <c r="F19289" s="50"/>
      <c r="G19289" s="51"/>
      <c r="H19289" s="51"/>
      <c r="I19289" s="51"/>
      <c r="J19289" s="51"/>
      <c r="K19289" s="51"/>
      <c r="L19289" s="52"/>
    </row>
    <row r="19290" spans="1:12" hidden="1" x14ac:dyDescent="0.3">
      <c r="A19290" s="18" t="str">
        <f t="shared" ref="A19290" si="6475">+IF(OR(C19290=""),"NO",1)</f>
        <v>NO</v>
      </c>
      <c r="B19290" s="18"/>
      <c r="C19290" s="1" t="s">
        <v>124</v>
      </c>
      <c r="E19290" s="329">
        <v>3</v>
      </c>
      <c r="F19290" s="53" t="str">
        <f>+$F$26</f>
        <v>OBJETO</v>
      </c>
      <c r="G19290" s="332" t="s">
        <v>124</v>
      </c>
      <c r="H19290" s="333"/>
      <c r="I19290" s="333"/>
      <c r="J19290" s="333"/>
      <c r="K19290" s="333"/>
      <c r="L19290" s="334"/>
    </row>
    <row r="19291" spans="1:12" hidden="1" x14ac:dyDescent="0.3">
      <c r="A19291" s="18" t="str">
        <f t="shared" ref="A19291" si="6476">+IF(OR(C19290=""),"NO",1)</f>
        <v>NO</v>
      </c>
      <c r="B19291" s="18"/>
      <c r="E19291" s="330"/>
      <c r="F19291" s="54" t="str">
        <f>+$F$27</f>
        <v>CONTRATANTE</v>
      </c>
      <c r="G19291" s="335" t="s">
        <v>124</v>
      </c>
      <c r="H19291" s="310"/>
      <c r="I19291" s="310"/>
      <c r="J19291" s="310"/>
      <c r="K19291" s="310"/>
      <c r="L19291" s="336"/>
    </row>
    <row r="19292" spans="1:12" hidden="1" x14ac:dyDescent="0.3">
      <c r="A19292" s="18" t="str">
        <f t="shared" ref="A19292" si="6477">+IF(OR(C19290=""),"NO",1)</f>
        <v>NO</v>
      </c>
      <c r="B19292" s="18"/>
      <c r="E19292" s="330"/>
      <c r="F19292" s="54" t="str">
        <f>+$F$28</f>
        <v>APORTANTE</v>
      </c>
      <c r="G19292" s="337" t="s">
        <v>124</v>
      </c>
      <c r="H19292" s="338"/>
      <c r="I19292" s="338"/>
      <c r="J19292" s="338"/>
      <c r="K19292" s="338"/>
      <c r="L19292" s="339"/>
    </row>
    <row r="19293" spans="1:12" hidden="1" x14ac:dyDescent="0.3">
      <c r="A19293" s="18" t="str">
        <f t="shared" ref="A19293" si="6478">+IF(OR(C19290=""),"NO",1)</f>
        <v>NO</v>
      </c>
      <c r="B19293" s="18"/>
      <c r="E19293" s="330"/>
      <c r="F19293" s="54" t="str">
        <f>+$F$29</f>
        <v>VALOR /SMMLV)</v>
      </c>
      <c r="G19293" s="55" t="s">
        <v>124</v>
      </c>
      <c r="H19293" s="56" t="str">
        <f>+$H$29</f>
        <v>% PART..</v>
      </c>
      <c r="I19293" s="57" t="s">
        <v>124</v>
      </c>
      <c r="J19293" s="58" t="str">
        <f>+$J$29</f>
        <v>VALOR ACREDITADO</v>
      </c>
      <c r="K19293" s="59"/>
      <c r="L19293" s="47" t="s">
        <v>124</v>
      </c>
    </row>
    <row r="19294" spans="1:12" hidden="1" x14ac:dyDescent="0.3">
      <c r="A19294" s="18" t="str">
        <f t="shared" ref="A19294" si="6479">+IF(OR(C19290=""),"NO",1)</f>
        <v>NO</v>
      </c>
      <c r="B19294" s="18"/>
      <c r="E19294" s="330"/>
      <c r="F19294" s="60" t="str">
        <f>+$F$30</f>
        <v>EXPERIENCIA APORTADA</v>
      </c>
      <c r="G19294" s="340" t="s">
        <v>124</v>
      </c>
      <c r="H19294" s="341"/>
      <c r="I19294" s="341"/>
      <c r="J19294" s="341"/>
      <c r="K19294" s="341"/>
      <c r="L19294" s="342"/>
    </row>
    <row r="19295" spans="1:12" hidden="1" x14ac:dyDescent="0.3">
      <c r="A19295" s="18" t="str">
        <f t="shared" ref="A19295" si="6480">+IF(OR(C19290=""),"NO",1)</f>
        <v>NO</v>
      </c>
      <c r="B19295" s="18"/>
      <c r="E19295" s="331"/>
      <c r="F19295" s="62" t="str">
        <f>+$F$31</f>
        <v>OBSERVACIÓN</v>
      </c>
      <c r="G19295" s="343" t="s">
        <v>124</v>
      </c>
      <c r="H19295" s="344"/>
      <c r="I19295" s="344"/>
      <c r="J19295" s="344"/>
      <c r="K19295" s="344"/>
      <c r="L19295" s="345"/>
    </row>
    <row r="19296" spans="1:12" ht="8.5" hidden="1" customHeight="1" x14ac:dyDescent="0.3">
      <c r="A19296" s="18" t="str">
        <f t="shared" ref="A19296" si="6481">+IF(OR(C19290=""),"NO",1)</f>
        <v>NO</v>
      </c>
      <c r="B19296" s="18"/>
      <c r="E19296" s="49"/>
      <c r="F19296" s="50"/>
      <c r="G19296" s="51"/>
      <c r="H19296" s="51"/>
      <c r="I19296" s="51"/>
      <c r="J19296" s="51"/>
      <c r="K19296" s="51"/>
      <c r="L19296" s="52"/>
    </row>
    <row r="19297" spans="1:12" hidden="1" x14ac:dyDescent="0.3">
      <c r="A19297" s="18" t="str">
        <f t="shared" ref="A19297" si="6482">+IF(OR(C19297=""),"NO",1)</f>
        <v>NO</v>
      </c>
      <c r="B19297" s="18"/>
      <c r="C19297" s="1" t="s">
        <v>124</v>
      </c>
      <c r="E19297" s="329">
        <v>4</v>
      </c>
      <c r="F19297" s="53" t="str">
        <f>+$F$26</f>
        <v>OBJETO</v>
      </c>
      <c r="G19297" s="332" t="s">
        <v>124</v>
      </c>
      <c r="H19297" s="333"/>
      <c r="I19297" s="333"/>
      <c r="J19297" s="333"/>
      <c r="K19297" s="333"/>
      <c r="L19297" s="334"/>
    </row>
    <row r="19298" spans="1:12" hidden="1" x14ac:dyDescent="0.3">
      <c r="A19298" s="18" t="str">
        <f t="shared" ref="A19298" si="6483">+IF(OR(C19297=""),"NO",1)</f>
        <v>NO</v>
      </c>
      <c r="B19298" s="18"/>
      <c r="E19298" s="330"/>
      <c r="F19298" s="54" t="str">
        <f>+$F$27</f>
        <v>CONTRATANTE</v>
      </c>
      <c r="G19298" s="335" t="s">
        <v>124</v>
      </c>
      <c r="H19298" s="310"/>
      <c r="I19298" s="310"/>
      <c r="J19298" s="310"/>
      <c r="K19298" s="310"/>
      <c r="L19298" s="336"/>
    </row>
    <row r="19299" spans="1:12" hidden="1" x14ac:dyDescent="0.3">
      <c r="A19299" s="18" t="str">
        <f t="shared" ref="A19299" si="6484">+IF(OR(C19297=""),"NO",1)</f>
        <v>NO</v>
      </c>
      <c r="B19299" s="18"/>
      <c r="E19299" s="330"/>
      <c r="F19299" s="54" t="str">
        <f>+$F$28</f>
        <v>APORTANTE</v>
      </c>
      <c r="G19299" s="337" t="s">
        <v>124</v>
      </c>
      <c r="H19299" s="338"/>
      <c r="I19299" s="338"/>
      <c r="J19299" s="338"/>
      <c r="K19299" s="338"/>
      <c r="L19299" s="339"/>
    </row>
    <row r="19300" spans="1:12" hidden="1" x14ac:dyDescent="0.3">
      <c r="A19300" s="18" t="str">
        <f t="shared" ref="A19300" si="6485">+IF(OR(C19297=""),"NO",1)</f>
        <v>NO</v>
      </c>
      <c r="B19300" s="18"/>
      <c r="E19300" s="330"/>
      <c r="F19300" s="54" t="str">
        <f>+$F$29</f>
        <v>VALOR /SMMLV)</v>
      </c>
      <c r="G19300" s="55" t="s">
        <v>124</v>
      </c>
      <c r="H19300" s="56" t="str">
        <f>+$H$29</f>
        <v>% PART..</v>
      </c>
      <c r="I19300" s="57" t="s">
        <v>124</v>
      </c>
      <c r="J19300" s="58" t="str">
        <f>+$J$29</f>
        <v>VALOR ACREDITADO</v>
      </c>
      <c r="K19300" s="59"/>
      <c r="L19300" s="47" t="s">
        <v>124</v>
      </c>
    </row>
    <row r="19301" spans="1:12" hidden="1" x14ac:dyDescent="0.3">
      <c r="A19301" s="18" t="str">
        <f t="shared" ref="A19301" si="6486">+IF(OR(C19297=""),"NO",1)</f>
        <v>NO</v>
      </c>
      <c r="B19301" s="18"/>
      <c r="E19301" s="330"/>
      <c r="F19301" s="60" t="str">
        <f>+$F$30</f>
        <v>EXPERIENCIA APORTADA</v>
      </c>
      <c r="G19301" s="340" t="s">
        <v>124</v>
      </c>
      <c r="H19301" s="341"/>
      <c r="I19301" s="341"/>
      <c r="J19301" s="341"/>
      <c r="K19301" s="341"/>
      <c r="L19301" s="342"/>
    </row>
    <row r="19302" spans="1:12" hidden="1" x14ac:dyDescent="0.3">
      <c r="A19302" s="18" t="str">
        <f t="shared" ref="A19302" si="6487">+IF(OR(C19297=""),"NO",1)</f>
        <v>NO</v>
      </c>
      <c r="B19302" s="18"/>
      <c r="E19302" s="331"/>
      <c r="F19302" s="62" t="str">
        <f>+$F$31</f>
        <v>OBSERVACIÓN</v>
      </c>
      <c r="G19302" s="343" t="s">
        <v>124</v>
      </c>
      <c r="H19302" s="344"/>
      <c r="I19302" s="344"/>
      <c r="J19302" s="344"/>
      <c r="K19302" s="344"/>
      <c r="L19302" s="345"/>
    </row>
    <row r="19303" spans="1:12" ht="8.5" hidden="1" customHeight="1" x14ac:dyDescent="0.3">
      <c r="A19303" s="18" t="str">
        <f t="shared" ref="A19303" si="6488">+IF(OR(C19297=""),"NO",1)</f>
        <v>NO</v>
      </c>
      <c r="B19303" s="18"/>
      <c r="E19303" s="49"/>
      <c r="F19303" s="50"/>
      <c r="G19303" s="51"/>
      <c r="H19303" s="51"/>
      <c r="I19303" s="51"/>
      <c r="J19303" s="51"/>
      <c r="K19303" s="51"/>
      <c r="L19303" s="52"/>
    </row>
    <row r="19304" spans="1:12" hidden="1" x14ac:dyDescent="0.3">
      <c r="A19304" s="18" t="str">
        <f t="shared" ref="A19304" si="6489">+IF(OR(C19304=""),"NO",1)</f>
        <v>NO</v>
      </c>
      <c r="B19304" s="18"/>
      <c r="C19304" s="1" t="s">
        <v>124</v>
      </c>
      <c r="E19304" s="329">
        <v>5</v>
      </c>
      <c r="F19304" s="53" t="str">
        <f>+$F$26</f>
        <v>OBJETO</v>
      </c>
      <c r="G19304" s="332" t="s">
        <v>124</v>
      </c>
      <c r="H19304" s="333"/>
      <c r="I19304" s="333"/>
      <c r="J19304" s="333"/>
      <c r="K19304" s="333"/>
      <c r="L19304" s="334"/>
    </row>
    <row r="19305" spans="1:12" hidden="1" x14ac:dyDescent="0.3">
      <c r="A19305" s="18" t="str">
        <f t="shared" ref="A19305" si="6490">+IF(OR(C19304=""),"NO",1)</f>
        <v>NO</v>
      </c>
      <c r="B19305" s="18"/>
      <c r="E19305" s="330"/>
      <c r="F19305" s="54" t="str">
        <f>+$F$27</f>
        <v>CONTRATANTE</v>
      </c>
      <c r="G19305" s="335" t="s">
        <v>124</v>
      </c>
      <c r="H19305" s="310"/>
      <c r="I19305" s="310"/>
      <c r="J19305" s="310"/>
      <c r="K19305" s="310"/>
      <c r="L19305" s="336"/>
    </row>
    <row r="19306" spans="1:12" hidden="1" x14ac:dyDescent="0.3">
      <c r="A19306" s="18" t="str">
        <f t="shared" ref="A19306" si="6491">+IF(OR(C19304=""),"NO",1)</f>
        <v>NO</v>
      </c>
      <c r="B19306" s="18"/>
      <c r="E19306" s="330"/>
      <c r="F19306" s="54" t="str">
        <f>+$F$28</f>
        <v>APORTANTE</v>
      </c>
      <c r="G19306" s="337" t="s">
        <v>124</v>
      </c>
      <c r="H19306" s="338"/>
      <c r="I19306" s="338"/>
      <c r="J19306" s="338"/>
      <c r="K19306" s="338"/>
      <c r="L19306" s="339"/>
    </row>
    <row r="19307" spans="1:12" hidden="1" x14ac:dyDescent="0.3">
      <c r="A19307" s="18" t="str">
        <f t="shared" ref="A19307" si="6492">+IF(OR(C19304=""),"NO",1)</f>
        <v>NO</v>
      </c>
      <c r="B19307" s="18"/>
      <c r="E19307" s="330"/>
      <c r="F19307" s="54" t="str">
        <f>+$F$29</f>
        <v>VALOR /SMMLV)</v>
      </c>
      <c r="G19307" s="55" t="s">
        <v>124</v>
      </c>
      <c r="H19307" s="56" t="str">
        <f>+$H$29</f>
        <v>% PART..</v>
      </c>
      <c r="I19307" s="57" t="s">
        <v>124</v>
      </c>
      <c r="J19307" s="58" t="str">
        <f>+$J$29</f>
        <v>VALOR ACREDITADO</v>
      </c>
      <c r="K19307" s="59"/>
      <c r="L19307" s="47" t="s">
        <v>124</v>
      </c>
    </row>
    <row r="19308" spans="1:12" hidden="1" x14ac:dyDescent="0.3">
      <c r="A19308" s="18" t="str">
        <f t="shared" ref="A19308" si="6493">+IF(OR(C19304=""),"NO",1)</f>
        <v>NO</v>
      </c>
      <c r="B19308" s="18"/>
      <c r="E19308" s="330"/>
      <c r="F19308" s="60" t="str">
        <f>+$F$30</f>
        <v>EXPERIENCIA APORTADA</v>
      </c>
      <c r="G19308" s="340" t="s">
        <v>124</v>
      </c>
      <c r="H19308" s="341"/>
      <c r="I19308" s="341"/>
      <c r="J19308" s="341"/>
      <c r="K19308" s="341"/>
      <c r="L19308" s="342"/>
    </row>
    <row r="19309" spans="1:12" hidden="1" x14ac:dyDescent="0.3">
      <c r="A19309" s="18" t="str">
        <f t="shared" ref="A19309" si="6494">+IF(OR(C19304=""),"NO",1)</f>
        <v>NO</v>
      </c>
      <c r="B19309" s="18"/>
      <c r="E19309" s="331"/>
      <c r="F19309" s="62" t="str">
        <f>+$F$31</f>
        <v>OBSERVACIÓN</v>
      </c>
      <c r="G19309" s="343" t="s">
        <v>124</v>
      </c>
      <c r="H19309" s="344"/>
      <c r="I19309" s="344"/>
      <c r="J19309" s="344"/>
      <c r="K19309" s="344"/>
      <c r="L19309" s="345"/>
    </row>
    <row r="19310" spans="1:12" ht="8.5" hidden="1" customHeight="1" x14ac:dyDescent="0.3">
      <c r="A19310" s="18" t="str">
        <f t="shared" ref="A19310" si="6495">+IF(OR(C19304=""),"NO",1)</f>
        <v>NO</v>
      </c>
      <c r="B19310" s="18"/>
      <c r="E19310" s="49"/>
      <c r="F19310" s="50"/>
      <c r="G19310" s="51"/>
      <c r="H19310" s="51"/>
      <c r="I19310" s="51"/>
      <c r="J19310" s="51"/>
      <c r="K19310" s="51"/>
      <c r="L19310" s="52"/>
    </row>
    <row r="19311" spans="1:12" hidden="1" x14ac:dyDescent="0.3">
      <c r="A19311" s="18" t="str">
        <f t="shared" ref="A19311" si="6496">+IF(OR(C19311=""),"NO",1)</f>
        <v>NO</v>
      </c>
      <c r="B19311" s="18"/>
      <c r="C19311" s="1" t="s">
        <v>124</v>
      </c>
      <c r="E19311" s="329">
        <v>6</v>
      </c>
      <c r="F19311" s="53" t="str">
        <f>+$F$26</f>
        <v>OBJETO</v>
      </c>
      <c r="G19311" s="332" t="s">
        <v>124</v>
      </c>
      <c r="H19311" s="333"/>
      <c r="I19311" s="333"/>
      <c r="J19311" s="333"/>
      <c r="K19311" s="333"/>
      <c r="L19311" s="334"/>
    </row>
    <row r="19312" spans="1:12" hidden="1" x14ac:dyDescent="0.3">
      <c r="A19312" s="18" t="str">
        <f t="shared" ref="A19312" si="6497">+IF(OR(C19311=""),"NO",1)</f>
        <v>NO</v>
      </c>
      <c r="B19312" s="18"/>
      <c r="E19312" s="330"/>
      <c r="F19312" s="54" t="str">
        <f>+$F$27</f>
        <v>CONTRATANTE</v>
      </c>
      <c r="G19312" s="335" t="s">
        <v>124</v>
      </c>
      <c r="H19312" s="310"/>
      <c r="I19312" s="310"/>
      <c r="J19312" s="310"/>
      <c r="K19312" s="310"/>
      <c r="L19312" s="336"/>
    </row>
    <row r="19313" spans="1:12" hidden="1" x14ac:dyDescent="0.3">
      <c r="A19313" s="18" t="str">
        <f t="shared" ref="A19313" si="6498">+IF(OR(C19311=""),"NO",1)</f>
        <v>NO</v>
      </c>
      <c r="B19313" s="18"/>
      <c r="E19313" s="330"/>
      <c r="F19313" s="54" t="str">
        <f>+$F$28</f>
        <v>APORTANTE</v>
      </c>
      <c r="G19313" s="337" t="s">
        <v>124</v>
      </c>
      <c r="H19313" s="338"/>
      <c r="I19313" s="338"/>
      <c r="J19313" s="338"/>
      <c r="K19313" s="338"/>
      <c r="L19313" s="339"/>
    </row>
    <row r="19314" spans="1:12" hidden="1" x14ac:dyDescent="0.3">
      <c r="A19314" s="18" t="str">
        <f t="shared" ref="A19314" si="6499">+IF(OR(C19311=""),"NO",1)</f>
        <v>NO</v>
      </c>
      <c r="B19314" s="18"/>
      <c r="E19314" s="330"/>
      <c r="F19314" s="54" t="str">
        <f>+$F$29</f>
        <v>VALOR /SMMLV)</v>
      </c>
      <c r="G19314" s="55" t="s">
        <v>124</v>
      </c>
      <c r="H19314" s="56" t="str">
        <f>+$H$29</f>
        <v>% PART..</v>
      </c>
      <c r="I19314" s="57" t="s">
        <v>124</v>
      </c>
      <c r="J19314" s="58" t="str">
        <f>+$J$29</f>
        <v>VALOR ACREDITADO</v>
      </c>
      <c r="K19314" s="59"/>
      <c r="L19314" s="47" t="s">
        <v>124</v>
      </c>
    </row>
    <row r="19315" spans="1:12" hidden="1" x14ac:dyDescent="0.3">
      <c r="A19315" s="18" t="str">
        <f t="shared" ref="A19315" si="6500">+IF(OR(C19311=""),"NO",1)</f>
        <v>NO</v>
      </c>
      <c r="B19315" s="18"/>
      <c r="E19315" s="330"/>
      <c r="F19315" s="60" t="str">
        <f>+$F$30</f>
        <v>EXPERIENCIA APORTADA</v>
      </c>
      <c r="G19315" s="340" t="s">
        <v>124</v>
      </c>
      <c r="H19315" s="341"/>
      <c r="I19315" s="341"/>
      <c r="J19315" s="341"/>
      <c r="K19315" s="341"/>
      <c r="L19315" s="342"/>
    </row>
    <row r="19316" spans="1:12" hidden="1" x14ac:dyDescent="0.3">
      <c r="A19316" s="18" t="str">
        <f t="shared" ref="A19316" si="6501">+IF(OR(C19311=""),"NO",1)</f>
        <v>NO</v>
      </c>
      <c r="B19316" s="18"/>
      <c r="E19316" s="331"/>
      <c r="F19316" s="62" t="str">
        <f>+$F$31</f>
        <v>OBSERVACIÓN</v>
      </c>
      <c r="G19316" s="343" t="s">
        <v>124</v>
      </c>
      <c r="H19316" s="344"/>
      <c r="I19316" s="344"/>
      <c r="J19316" s="344"/>
      <c r="K19316" s="344"/>
      <c r="L19316" s="345"/>
    </row>
    <row r="19317" spans="1:12" ht="8.5" hidden="1" customHeight="1" x14ac:dyDescent="0.3">
      <c r="A19317" s="18" t="str">
        <f t="shared" ref="A19317" si="6502">+IF(OR(C19311=""),"NO",1)</f>
        <v>NO</v>
      </c>
      <c r="B19317" s="18"/>
      <c r="E19317" s="49"/>
      <c r="F19317" s="50"/>
      <c r="G19317" s="51"/>
      <c r="H19317" s="51"/>
      <c r="I19317" s="51"/>
      <c r="J19317" s="51"/>
      <c r="K19317" s="51"/>
      <c r="L19317" s="52"/>
    </row>
    <row r="19318" spans="1:12" hidden="1" x14ac:dyDescent="0.3">
      <c r="A19318" s="18" t="str">
        <f t="shared" ref="A19318" si="6503">+IF(OR(C19318=""),"NO",1)</f>
        <v>NO</v>
      </c>
      <c r="B19318" s="18"/>
      <c r="C19318" s="1" t="s">
        <v>124</v>
      </c>
      <c r="E19318" s="329">
        <v>7</v>
      </c>
      <c r="F19318" s="53" t="str">
        <f>+$F$26</f>
        <v>OBJETO</v>
      </c>
      <c r="G19318" s="332" t="s">
        <v>124</v>
      </c>
      <c r="H19318" s="333"/>
      <c r="I19318" s="333"/>
      <c r="J19318" s="333"/>
      <c r="K19318" s="333"/>
      <c r="L19318" s="334"/>
    </row>
    <row r="19319" spans="1:12" hidden="1" x14ac:dyDescent="0.3">
      <c r="A19319" s="18" t="str">
        <f t="shared" ref="A19319" si="6504">+IF(OR(C19318=""),"NO",1)</f>
        <v>NO</v>
      </c>
      <c r="B19319" s="18"/>
      <c r="E19319" s="330"/>
      <c r="F19319" s="54" t="str">
        <f>+$F$27</f>
        <v>CONTRATANTE</v>
      </c>
      <c r="G19319" s="335" t="s">
        <v>124</v>
      </c>
      <c r="H19319" s="310"/>
      <c r="I19319" s="310"/>
      <c r="J19319" s="310"/>
      <c r="K19319" s="310"/>
      <c r="L19319" s="336"/>
    </row>
    <row r="19320" spans="1:12" hidden="1" x14ac:dyDescent="0.3">
      <c r="A19320" s="18" t="str">
        <f t="shared" ref="A19320" si="6505">+IF(OR(C19318=""),"NO",1)</f>
        <v>NO</v>
      </c>
      <c r="B19320" s="18"/>
      <c r="E19320" s="330"/>
      <c r="F19320" s="54" t="str">
        <f>+$F$28</f>
        <v>APORTANTE</v>
      </c>
      <c r="G19320" s="337" t="s">
        <v>124</v>
      </c>
      <c r="H19320" s="338"/>
      <c r="I19320" s="338"/>
      <c r="J19320" s="338"/>
      <c r="K19320" s="338"/>
      <c r="L19320" s="339"/>
    </row>
    <row r="19321" spans="1:12" hidden="1" x14ac:dyDescent="0.3">
      <c r="A19321" s="18" t="str">
        <f t="shared" ref="A19321" si="6506">+IF(OR(C19318=""),"NO",1)</f>
        <v>NO</v>
      </c>
      <c r="B19321" s="18"/>
      <c r="E19321" s="330"/>
      <c r="F19321" s="54" t="str">
        <f>+$F$29</f>
        <v>VALOR /SMMLV)</v>
      </c>
      <c r="G19321" s="55" t="s">
        <v>124</v>
      </c>
      <c r="H19321" s="56" t="str">
        <f>+$H$29</f>
        <v>% PART..</v>
      </c>
      <c r="I19321" s="57" t="s">
        <v>124</v>
      </c>
      <c r="J19321" s="58" t="str">
        <f>+$J$29</f>
        <v>VALOR ACREDITADO</v>
      </c>
      <c r="K19321" s="59"/>
      <c r="L19321" s="47" t="s">
        <v>124</v>
      </c>
    </row>
    <row r="19322" spans="1:12" hidden="1" x14ac:dyDescent="0.3">
      <c r="A19322" s="18" t="str">
        <f t="shared" ref="A19322" si="6507">+IF(OR(C19318=""),"NO",1)</f>
        <v>NO</v>
      </c>
      <c r="B19322" s="18"/>
      <c r="E19322" s="330"/>
      <c r="F19322" s="60" t="str">
        <f>+$F$30</f>
        <v>EXPERIENCIA APORTADA</v>
      </c>
      <c r="G19322" s="340" t="s">
        <v>124</v>
      </c>
      <c r="H19322" s="341"/>
      <c r="I19322" s="341"/>
      <c r="J19322" s="341"/>
      <c r="K19322" s="341"/>
      <c r="L19322" s="342"/>
    </row>
    <row r="19323" spans="1:12" hidden="1" x14ac:dyDescent="0.3">
      <c r="A19323" s="18" t="str">
        <f t="shared" ref="A19323" si="6508">+IF(OR(C19318=""),"NO",1)</f>
        <v>NO</v>
      </c>
      <c r="B19323" s="18"/>
      <c r="E19323" s="331"/>
      <c r="F19323" s="62" t="str">
        <f>+$F$31</f>
        <v>OBSERVACIÓN</v>
      </c>
      <c r="G19323" s="343" t="s">
        <v>124</v>
      </c>
      <c r="H19323" s="344"/>
      <c r="I19323" s="344"/>
      <c r="J19323" s="344"/>
      <c r="K19323" s="344"/>
      <c r="L19323" s="345"/>
    </row>
    <row r="19324" spans="1:12" hidden="1" x14ac:dyDescent="0.3">
      <c r="A19324" s="18" t="str">
        <f t="shared" ref="A19324" si="6509">+IF(OR(C19318=""),"NO",1)</f>
        <v>NO</v>
      </c>
      <c r="B19324" s="18"/>
      <c r="E19324" s="49"/>
      <c r="F19324" s="50"/>
      <c r="G19324" s="51"/>
      <c r="H19324" s="51"/>
      <c r="I19324" s="51"/>
      <c r="J19324" s="51"/>
      <c r="K19324" s="51"/>
      <c r="L19324" s="52"/>
    </row>
    <row r="19325" spans="1:12" hidden="1" x14ac:dyDescent="0.3">
      <c r="A19325" s="1" t="str">
        <f>+A19260</f>
        <v>NO</v>
      </c>
      <c r="C19325" s="1" t="str">
        <f>"N"&amp;C19260</f>
        <v>N</v>
      </c>
      <c r="E19325" s="63"/>
      <c r="F19325" s="64" t="str">
        <f>+$F$75</f>
        <v>TOTAL DE CONTRATOS PRESENTADOS VÁLIDOS QUE CUMPLEN EXPERIENCIA ACREDITADA:</v>
      </c>
      <c r="G19325" s="65"/>
      <c r="H19325" s="65"/>
      <c r="I19325" s="65"/>
      <c r="J19325" s="66"/>
      <c r="K19325" s="65"/>
      <c r="L19325" s="67" t="s">
        <v>124</v>
      </c>
    </row>
    <row r="19326" spans="1:12" ht="6.65" hidden="1" customHeight="1" x14ac:dyDescent="0.3">
      <c r="A19326" s="1" t="str">
        <f>+A19260</f>
        <v>NO</v>
      </c>
      <c r="E19326" s="51"/>
      <c r="F19326" s="50"/>
      <c r="G19326" s="51"/>
      <c r="H19326" s="51"/>
      <c r="I19326" s="51"/>
      <c r="J19326" s="51"/>
      <c r="K19326" s="51"/>
      <c r="L19326" s="51"/>
    </row>
    <row r="19327" spans="1:12" hidden="1" x14ac:dyDescent="0.3">
      <c r="A19327" s="1" t="str">
        <f>+A19260</f>
        <v>NO</v>
      </c>
      <c r="E19327" s="63"/>
      <c r="F19327" s="63" t="str">
        <f>+$F$77</f>
        <v>ACREDITA SUMINISTRO E INSTALACIÓN DE MOBILIARIO POR LO MENOS EN UN (1) CONTRATO VÁLIDO</v>
      </c>
      <c r="G19327" s="65"/>
      <c r="H19327" s="65"/>
      <c r="I19327" s="65"/>
      <c r="J19327" s="66"/>
      <c r="K19327" s="65"/>
      <c r="L19327" s="68" t="s">
        <v>157</v>
      </c>
    </row>
    <row r="19328" spans="1:12" ht="5.15" hidden="1" customHeight="1" x14ac:dyDescent="0.3">
      <c r="A19328" s="1" t="str">
        <f>+A19260</f>
        <v>NO</v>
      </c>
      <c r="E19328" s="51"/>
      <c r="F19328" s="50"/>
      <c r="G19328" s="51"/>
      <c r="H19328" s="51"/>
      <c r="I19328" s="51"/>
      <c r="J19328" s="51"/>
      <c r="K19328" s="51"/>
      <c r="L19328" s="51"/>
    </row>
    <row r="19329" spans="1:12" ht="12.75" hidden="1" customHeight="1" x14ac:dyDescent="0.3">
      <c r="A19329" s="1" t="str">
        <f>+A19260</f>
        <v>NO</v>
      </c>
      <c r="E19329" s="69" t="str">
        <f>+$E$79</f>
        <v>EXPERIENCIA ESPECÍFICA NUMERAL 10.1.1 A</v>
      </c>
      <c r="F19329" s="70"/>
      <c r="G19329" s="70"/>
      <c r="H19329" s="70"/>
      <c r="I19329" s="70"/>
      <c r="J19329" s="70"/>
      <c r="K19329" s="70"/>
      <c r="L19329" s="71"/>
    </row>
    <row r="19330" spans="1:12" ht="26.5" hidden="1" customHeight="1" x14ac:dyDescent="0.3">
      <c r="A19330" s="1" t="str">
        <f>+A19260</f>
        <v>NO</v>
      </c>
      <c r="E19330" s="72"/>
      <c r="F19330" s="325" t="str">
        <f>+$F$80</f>
        <v>Por lo menos uno (1) de los contratos válidos aportados como experiencia general debe corresponder mínimo al 60% del presupuesto oficial del presente proceso de selección.  (SMMLV)</v>
      </c>
      <c r="G19330" s="326"/>
      <c r="H19330" s="326"/>
      <c r="I19330" s="326"/>
      <c r="J19330" s="326"/>
      <c r="K19330" s="73" t="s">
        <v>124</v>
      </c>
      <c r="L19330" s="74" t="s">
        <v>124</v>
      </c>
    </row>
    <row r="19331" spans="1:12" ht="23.5" hidden="1" customHeight="1" x14ac:dyDescent="0.3">
      <c r="A19331" s="1" t="str">
        <f>+A19260</f>
        <v>NO</v>
      </c>
      <c r="E19331" s="63"/>
      <c r="F19331" s="325" t="str">
        <f>+$F$81</f>
        <v xml:space="preserve">Deberá acreditarse en al menos uno (1) de los contratos válidos aportados como experiencia general una </v>
      </c>
      <c r="G19331" s="326"/>
      <c r="H19331" s="326"/>
      <c r="I19331" s="326"/>
      <c r="J19331" s="326"/>
      <c r="K19331" s="73" t="s">
        <v>124</v>
      </c>
      <c r="L19331" s="74" t="s">
        <v>124</v>
      </c>
    </row>
    <row r="19332" spans="1:12" ht="23.5" hidden="1" customHeight="1" x14ac:dyDescent="0.3">
      <c r="A19332" s="18" t="s">
        <v>30</v>
      </c>
      <c r="E19332" s="63"/>
      <c r="F19332" s="325" t="str">
        <f>+$F$82</f>
        <v xml:space="preserve">Deberá acreditarse en al menos uno (1) de los contratos válidos aportados interventoría a intervención de </v>
      </c>
      <c r="G19332" s="326"/>
      <c r="H19332" s="326"/>
      <c r="I19332" s="326"/>
      <c r="J19332" s="326"/>
      <c r="K19332" s="73">
        <f>+$K$82</f>
        <v>0</v>
      </c>
      <c r="L19332" s="74" t="s">
        <v>124</v>
      </c>
    </row>
    <row r="19333" spans="1:12" ht="36" hidden="1" customHeight="1" x14ac:dyDescent="0.3">
      <c r="A19333" s="18" t="s">
        <v>30</v>
      </c>
      <c r="E19333" s="63"/>
      <c r="F19333" s="325" t="str">
        <f>+$F$83</f>
        <v xml:space="preserve">Deberá acreditarse en al menos uno (1) de los contratos válidos aportados interventoría a intervención de </v>
      </c>
      <c r="G19333" s="326"/>
      <c r="H19333" s="326"/>
      <c r="I19333" s="326"/>
      <c r="J19333" s="326"/>
      <c r="K19333" s="75">
        <f>+$K$83</f>
        <v>0</v>
      </c>
      <c r="L19333" s="76" t="s">
        <v>124</v>
      </c>
    </row>
    <row r="19334" spans="1:12" hidden="1" x14ac:dyDescent="0.3">
      <c r="A19334" s="1" t="str">
        <f>+A19260</f>
        <v>NO</v>
      </c>
      <c r="E19334" s="51"/>
      <c r="F19334" s="50"/>
      <c r="G19334" s="51"/>
      <c r="H19334" s="51"/>
      <c r="I19334" s="51"/>
      <c r="J19334" s="51"/>
      <c r="K19334" s="51"/>
      <c r="L19334" s="51"/>
    </row>
    <row r="19335" spans="1:12" ht="12.75" hidden="1" customHeight="1" x14ac:dyDescent="0.3">
      <c r="A19335" s="1" t="str">
        <f>+A19260</f>
        <v>NO</v>
      </c>
      <c r="E19335" s="40" t="str">
        <f>+$E$85</f>
        <v>VALOR MÍNIMO A CERIFICAR % P.O EN SMMMLV. NUMERAL 3.9.1</v>
      </c>
      <c r="F19335" s="41"/>
      <c r="G19335" s="41"/>
      <c r="H19335" s="41"/>
      <c r="I19335" s="41"/>
      <c r="J19335" s="41"/>
      <c r="K19335" s="41"/>
      <c r="L19335" s="42"/>
    </row>
    <row r="19336" spans="1:12" hidden="1" x14ac:dyDescent="0.3">
      <c r="A19336" s="1" t="str">
        <f>+A19260</f>
        <v>NO</v>
      </c>
      <c r="C19336" s="1" t="str">
        <f>"M"&amp;C19260</f>
        <v>M</v>
      </c>
      <c r="E19336" s="77" t="str">
        <f>+$E$86</f>
        <v>100% P.O.</v>
      </c>
      <c r="F19336" s="78"/>
      <c r="G19336" s="61">
        <v>242.41716883554506</v>
      </c>
      <c r="H19336" s="124" t="str">
        <f>+$H$86</f>
        <v>TOTAL EJECUTADO DE CONTRATOS ACREDITADOS</v>
      </c>
      <c r="I19336" s="124"/>
      <c r="J19336" s="124"/>
      <c r="K19336" s="55" t="s">
        <v>124</v>
      </c>
      <c r="L19336" s="47" t="s">
        <v>124</v>
      </c>
    </row>
    <row r="19337" spans="1:12" hidden="1" x14ac:dyDescent="0.3">
      <c r="A19337" s="1" t="str">
        <f>+A19260</f>
        <v>NO</v>
      </c>
      <c r="E19337" s="39"/>
      <c r="F19337" s="39"/>
      <c r="G19337" s="39"/>
      <c r="H19337" s="39"/>
      <c r="I19337" s="39"/>
      <c r="J19337" s="39"/>
      <c r="K19337" s="39"/>
      <c r="L19337" s="39"/>
    </row>
    <row r="19338" spans="1:12" ht="12.75" hidden="1" customHeight="1" x14ac:dyDescent="0.3">
      <c r="A19338" s="18" t="s">
        <v>30</v>
      </c>
      <c r="B19338" s="18"/>
      <c r="E19338" s="40" t="str">
        <f>+$E$88</f>
        <v>CONSIDERACIONES PARA LA VALIDEZ DE LA EXPERIENCIA REQUERIDA: EXPERIENCIA PROPONENTES PLURALES NUMERAL 10.1.2 D</v>
      </c>
      <c r="F19338" s="41"/>
      <c r="G19338" s="41"/>
      <c r="H19338" s="41"/>
      <c r="I19338" s="41"/>
      <c r="J19338" s="41"/>
      <c r="K19338" s="41"/>
      <c r="L19338" s="42"/>
    </row>
    <row r="19339" spans="1:12" ht="28" hidden="1" customHeight="1" x14ac:dyDescent="0.3">
      <c r="A19339" s="18" t="s">
        <v>30</v>
      </c>
      <c r="B19339" s="18"/>
      <c r="C19339" s="1" t="str">
        <f>"O"&amp;C19260</f>
        <v>O</v>
      </c>
      <c r="E19339" s="80" t="str">
        <f>+$E$89</f>
        <v>i)</v>
      </c>
      <c r="F19339" s="327" t="str">
        <f>+$F$89</f>
        <v>Uno de los integrantes debe aportar como mínimo el cincuenta por ciento (50 %) de la experiencia solicitada</v>
      </c>
      <c r="G19339" s="328"/>
      <c r="H19339" s="328"/>
      <c r="I19339" s="328"/>
      <c r="J19339" s="328"/>
      <c r="K19339" s="73" t="s">
        <v>124</v>
      </c>
      <c r="L19339" s="47" t="s">
        <v>124</v>
      </c>
    </row>
    <row r="19340" spans="1:12" ht="28" hidden="1" customHeight="1" x14ac:dyDescent="0.3">
      <c r="A19340" s="18" t="s">
        <v>30</v>
      </c>
      <c r="B19340" s="18"/>
      <c r="C19340" s="1" t="str">
        <f>"O"&amp;C19260</f>
        <v>O</v>
      </c>
      <c r="E19340" s="80" t="str">
        <f>+$E$90</f>
        <v>ii)</v>
      </c>
      <c r="F19340" s="327" t="str">
        <f>+$F$90</f>
        <v>Todos los demás ntegrantes deben acreditar al menos el cinco por ciento (5 %) de la experiencia solicitada, solo uno (1) de los integrantes podrá no acreditar experiencia pero su porcentaje de participación  no podrá superar el diez por ciento (10 %)</v>
      </c>
      <c r="G19340" s="328"/>
      <c r="H19340" s="328"/>
      <c r="I19340" s="328"/>
      <c r="J19340" s="328"/>
      <c r="K19340" s="73" t="s">
        <v>124</v>
      </c>
      <c r="L19340" s="47" t="s">
        <v>124</v>
      </c>
    </row>
    <row r="19341" spans="1:12" hidden="1" x14ac:dyDescent="0.3">
      <c r="A19341" s="18" t="s">
        <v>30</v>
      </c>
      <c r="B19341" s="18"/>
      <c r="E19341" s="39"/>
      <c r="F19341" s="39"/>
      <c r="G19341" s="39"/>
      <c r="H19341" s="39"/>
      <c r="I19341" s="39"/>
      <c r="J19341" s="39"/>
      <c r="K19341" s="39"/>
      <c r="L19341" s="39"/>
    </row>
    <row r="19342" spans="1:12" ht="13" hidden="1" customHeight="1" x14ac:dyDescent="0.3">
      <c r="A19342" s="18" t="str">
        <f>+A19260</f>
        <v>NO</v>
      </c>
      <c r="B19342" s="18"/>
      <c r="E19342" s="69" t="str">
        <f>+$E$92</f>
        <v>VERIFICACIÓN Y ASIGNACIÓN DE PUNTAJE POR LA EXPERIENCIA DEL PROPONENTE</v>
      </c>
      <c r="F19342" s="70"/>
      <c r="G19342" s="70"/>
      <c r="H19342" s="70"/>
      <c r="I19342" s="70"/>
      <c r="J19342" s="70"/>
      <c r="K19342" s="70"/>
      <c r="L19342" s="71"/>
    </row>
    <row r="19343" spans="1:12" hidden="1" x14ac:dyDescent="0.3">
      <c r="A19343" s="18" t="str">
        <f>+A19260</f>
        <v>NO</v>
      </c>
      <c r="B19343" s="18"/>
      <c r="E19343" s="81"/>
      <c r="F19343" s="323" t="str">
        <f>+$F$93</f>
        <v>No. CONTRATOS QUE ACREDITAN LA EXPERIENCIA (NO OBJETO DE SUBSANACIÓN)</v>
      </c>
      <c r="G19343" s="324"/>
      <c r="H19343" s="324"/>
      <c r="I19343" s="324"/>
      <c r="J19343" s="324"/>
      <c r="K19343" s="82"/>
      <c r="L19343" s="83" t="s">
        <v>124</v>
      </c>
    </row>
    <row r="19344" spans="1:12" ht="13" hidden="1" customHeight="1" x14ac:dyDescent="0.3">
      <c r="A19344" s="18" t="str">
        <f>+A19260</f>
        <v>NO</v>
      </c>
      <c r="B19344" s="18"/>
      <c r="E19344" s="84"/>
      <c r="F19344" s="323" t="str">
        <f>+$F$94</f>
        <v>TOTAL EJECUTADO DE CONTRATOS ACREDITADOS PROPUESTA INICIAL</v>
      </c>
      <c r="G19344" s="324"/>
      <c r="H19344" s="324"/>
      <c r="I19344" s="324"/>
      <c r="J19344" s="324"/>
      <c r="K19344" s="85"/>
      <c r="L19344" s="86" t="s">
        <v>124</v>
      </c>
    </row>
    <row r="19345" spans="1:12" ht="13" hidden="1" customHeight="1" x14ac:dyDescent="0.3">
      <c r="A19345" s="18" t="str">
        <f>+A19260</f>
        <v>NO</v>
      </c>
      <c r="B19345" s="18"/>
      <c r="E19345" s="87"/>
      <c r="F19345" s="323" t="str">
        <f>+$F$95</f>
        <v>PROMEDIO VALOR ACREDITADO EN SMMLV</v>
      </c>
      <c r="G19345" s="324"/>
      <c r="H19345" s="324"/>
      <c r="I19345" s="324"/>
      <c r="J19345" s="324"/>
      <c r="K19345" s="66"/>
      <c r="L19345" s="88" t="s">
        <v>124</v>
      </c>
    </row>
    <row r="19346" spans="1:12" hidden="1" x14ac:dyDescent="0.3">
      <c r="A19346" s="18" t="str">
        <f>+A19260</f>
        <v>NO</v>
      </c>
      <c r="B19346" s="18"/>
      <c r="E19346" s="89"/>
      <c r="F19346" s="89"/>
      <c r="G19346" s="89"/>
      <c r="H19346" s="89"/>
      <c r="I19346" s="89"/>
      <c r="J19346" s="89"/>
      <c r="K19346" s="89"/>
      <c r="L19346" s="89"/>
    </row>
    <row r="19347" spans="1:12" ht="13" hidden="1" customHeight="1" x14ac:dyDescent="0.3">
      <c r="A19347" s="18" t="str">
        <f>+A19260</f>
        <v>NO</v>
      </c>
      <c r="B19347" s="18"/>
      <c r="E19347" s="69" t="str">
        <f>+$E$97</f>
        <v>3.9.2 EXIGENCIAS MÍNIMAS DE EXPERIENCIA Y FORMACIÓN ACADÉMICA DEL EQUIPO DE TRABAJO</v>
      </c>
      <c r="F19347" s="70"/>
      <c r="G19347" s="70"/>
      <c r="H19347" s="70"/>
      <c r="I19347" s="70"/>
      <c r="J19347" s="70"/>
      <c r="K19347" s="70"/>
      <c r="L19347" s="71"/>
    </row>
    <row r="19348" spans="1:12" hidden="1" x14ac:dyDescent="0.3">
      <c r="A19348" s="18" t="str">
        <f>+A19260</f>
        <v>NO</v>
      </c>
      <c r="B19348" s="18"/>
      <c r="E19348" s="90" t="str">
        <f>+$E$98</f>
        <v>Formulario 8</v>
      </c>
      <c r="F19348" s="315" t="s">
        <v>46</v>
      </c>
      <c r="G19348" s="316"/>
      <c r="H19348" s="317"/>
      <c r="I19348" s="318"/>
      <c r="J19348" s="318"/>
      <c r="K19348" s="318"/>
      <c r="L19348" s="319"/>
    </row>
    <row r="19349" spans="1:12" hidden="1" x14ac:dyDescent="0.3">
      <c r="A19349" s="18" t="str">
        <f>+A19260</f>
        <v>NO</v>
      </c>
      <c r="B19349" s="18"/>
      <c r="E19349" s="91" t="s">
        <v>124</v>
      </c>
      <c r="F19349" s="91" t="str">
        <f>+$F$99</f>
        <v>Director de Interventoría</v>
      </c>
      <c r="G19349" s="91" t="str">
        <f>+$G$99</f>
        <v>Residente de Interventoría</v>
      </c>
      <c r="H19349" s="320"/>
      <c r="I19349" s="321"/>
      <c r="J19349" s="321"/>
      <c r="K19349" s="321"/>
      <c r="L19349" s="322"/>
    </row>
    <row r="19350" spans="1:12" hidden="1" x14ac:dyDescent="0.3">
      <c r="A19350" s="18" t="str">
        <f>+A19260</f>
        <v>NO</v>
      </c>
      <c r="B19350" s="18"/>
      <c r="E19350" s="304" t="str">
        <f>+$E$100</f>
        <v>OBSERVACIONES RESPECTO REQUISITO HABILITANTE DEL PERSONAL CLAVE EVALUABLE</v>
      </c>
      <c r="F19350" s="305"/>
      <c r="G19350" s="305"/>
      <c r="H19350" s="305"/>
      <c r="I19350" s="305"/>
      <c r="J19350" s="305"/>
      <c r="K19350" s="305"/>
      <c r="L19350" s="305"/>
    </row>
    <row r="19351" spans="1:12" hidden="1" x14ac:dyDescent="0.3">
      <c r="A19351" s="18" t="str">
        <f>+A19260</f>
        <v>NO</v>
      </c>
      <c r="B19351" s="18"/>
      <c r="E19351" s="312" t="s">
        <v>124</v>
      </c>
      <c r="F19351" s="313"/>
      <c r="G19351" s="313"/>
      <c r="H19351" s="313"/>
      <c r="I19351" s="313"/>
      <c r="J19351" s="313"/>
      <c r="K19351" s="313"/>
      <c r="L19351" s="314"/>
    </row>
    <row r="19352" spans="1:12" hidden="1" x14ac:dyDescent="0.3">
      <c r="A19352" s="18" t="str">
        <f>+A19260</f>
        <v>NO</v>
      </c>
      <c r="B19352" s="18"/>
      <c r="E19352" s="89"/>
      <c r="F19352" s="89"/>
      <c r="G19352" s="89"/>
      <c r="H19352" s="89"/>
      <c r="I19352" s="89"/>
      <c r="J19352" s="89"/>
      <c r="K19352" s="89"/>
      <c r="L19352" s="89"/>
    </row>
    <row r="19353" spans="1:12" ht="13" hidden="1" customHeight="1" x14ac:dyDescent="0.3">
      <c r="A19353" s="18" t="str">
        <f>+A19260</f>
        <v>NO</v>
      </c>
      <c r="B19353" s="18"/>
      <c r="E19353" s="69" t="str">
        <f>+$E$103</f>
        <v>4.2 EQUIPO DE TRABAJO (Personal Clave Evaluable)</v>
      </c>
      <c r="F19353" s="70"/>
      <c r="G19353" s="70"/>
      <c r="H19353" s="70"/>
      <c r="I19353" s="70"/>
      <c r="J19353" s="70"/>
      <c r="K19353" s="70"/>
      <c r="L19353" s="71"/>
    </row>
    <row r="19354" spans="1:12" ht="23.25" hidden="1" customHeight="1" x14ac:dyDescent="0.3">
      <c r="A19354" s="18" t="str">
        <f>+A19260</f>
        <v>NO</v>
      </c>
      <c r="B19354" s="18"/>
      <c r="E19354" s="90" t="str">
        <f>+$E$104</f>
        <v>Formulario 9</v>
      </c>
      <c r="F19354" s="315" t="s">
        <v>46</v>
      </c>
      <c r="G19354" s="316"/>
      <c r="H19354" s="317"/>
      <c r="I19354" s="318"/>
      <c r="J19354" s="318"/>
      <c r="K19354" s="318"/>
      <c r="L19354" s="319"/>
    </row>
    <row r="19355" spans="1:12" hidden="1" x14ac:dyDescent="0.3">
      <c r="A19355" s="18" t="str">
        <f>+A19260</f>
        <v>NO</v>
      </c>
      <c r="B19355" s="18"/>
      <c r="E19355" s="91" t="s">
        <v>124</v>
      </c>
      <c r="F19355" s="91" t="str">
        <f>+$F$99</f>
        <v>Director de Interventoría</v>
      </c>
      <c r="G19355" s="91" t="str">
        <f>+$G$99</f>
        <v>Residente de Interventoría</v>
      </c>
      <c r="H19355" s="320"/>
      <c r="I19355" s="321"/>
      <c r="J19355" s="321"/>
      <c r="K19355" s="321"/>
      <c r="L19355" s="322"/>
    </row>
    <row r="19356" spans="1:12" hidden="1" x14ac:dyDescent="0.3">
      <c r="A19356" s="18" t="str">
        <f>+A19260</f>
        <v>NO</v>
      </c>
      <c r="B19356" s="18"/>
      <c r="E19356" s="89"/>
      <c r="F19356" s="89"/>
      <c r="G19356" s="89"/>
      <c r="H19356" s="89"/>
      <c r="I19356" s="89"/>
      <c r="J19356" s="89"/>
      <c r="K19356" s="89"/>
      <c r="L19356" s="89"/>
    </row>
    <row r="19357" spans="1:12" hidden="1" x14ac:dyDescent="0.3">
      <c r="A19357" s="1" t="str">
        <f>+A19260</f>
        <v>NO</v>
      </c>
      <c r="E19357" s="92" t="str">
        <f>+E19232</f>
        <v>CRITERIOS DE EVALUACIÓN Y PUNTAJE</v>
      </c>
      <c r="F19357" s="93"/>
      <c r="G19357" s="93"/>
      <c r="H19357" s="93"/>
      <c r="I19357" s="93"/>
      <c r="J19357" s="93"/>
      <c r="K19357" s="94"/>
      <c r="L19357" s="95" t="str">
        <f>+$L$107</f>
        <v>PUNTAJE OBTENIDO</v>
      </c>
    </row>
    <row r="19358" spans="1:12" hidden="1" x14ac:dyDescent="0.3">
      <c r="A19358" s="1" t="str">
        <f>+A19260</f>
        <v>NO</v>
      </c>
      <c r="E19358" s="96" t="str">
        <f>+$E$108</f>
        <v>VALOR</v>
      </c>
      <c r="F19358" s="97" t="str">
        <f>+$F$108</f>
        <v>EQUIPO DE TRABAJO (PERSONAL CLAVE EVALUABLE)</v>
      </c>
      <c r="G19358" s="24"/>
      <c r="H19358" s="24"/>
      <c r="I19358" s="24"/>
      <c r="J19358" s="24"/>
      <c r="K19358" s="24"/>
      <c r="L19358" s="98"/>
    </row>
    <row r="19359" spans="1:12" ht="12.75" hidden="1" customHeight="1" x14ac:dyDescent="0.3">
      <c r="A19359" s="1" t="str">
        <f>+A19260</f>
        <v>NO</v>
      </c>
      <c r="E19359" s="96">
        <f>+$E$109</f>
        <v>5</v>
      </c>
      <c r="F19359" s="307" t="str">
        <f>+$F$109</f>
        <v xml:space="preserve"> Experiencia Específica adicional</v>
      </c>
      <c r="G19359" s="308"/>
      <c r="H19359" s="308"/>
      <c r="I19359" s="308"/>
      <c r="J19359" s="308"/>
      <c r="K19359" s="309"/>
      <c r="L19359" s="99" t="str">
        <f>IFERROR(IF(VLOOKUP(C19260,'R. PUNTAJES'!$C$14:$R$213,'R. PUNTAJES'!$I$10,0)="","",VLOOKUP(C19260,'R. PUNTAJES'!$C$14:$R$213,'R. PUNTAJES'!$I$10,0)),"")</f>
        <v/>
      </c>
    </row>
    <row r="19360" spans="1:12" ht="12.75" hidden="1" customHeight="1" x14ac:dyDescent="0.3">
      <c r="A19360" s="1" t="str">
        <f>+A19260</f>
        <v>NO</v>
      </c>
      <c r="E19360" s="96">
        <f>+$E$110</f>
        <v>5</v>
      </c>
      <c r="F19360" s="307" t="str">
        <f>+$F$110</f>
        <v>Formación Académica adicional</v>
      </c>
      <c r="G19360" s="308"/>
      <c r="H19360" s="308"/>
      <c r="I19360" s="308"/>
      <c r="J19360" s="308"/>
      <c r="K19360" s="309"/>
      <c r="L19360" s="99" t="str">
        <f>IFERROR(IF(VLOOKUP(C19260,'R. PUNTAJES'!$C$14:$R$213,'R. PUNTAJES'!$J$10,0)="","",VLOOKUP(C19260,'R. PUNTAJES'!$C$14:$R$213,'R. PUNTAJES'!$J$10,0)),"")</f>
        <v/>
      </c>
    </row>
    <row r="19361" spans="1:12" hidden="1" x14ac:dyDescent="0.3">
      <c r="A19361" s="18" t="str">
        <f>+A19260</f>
        <v>NO</v>
      </c>
      <c r="B19361" s="18"/>
      <c r="E19361" s="100"/>
      <c r="F19361" s="101" t="str">
        <f>+$F$111</f>
        <v>FACTOR DE SOSTENIBILIDAD</v>
      </c>
      <c r="G19361" s="102"/>
      <c r="H19361" s="102"/>
      <c r="I19361" s="102"/>
      <c r="J19361" s="102"/>
      <c r="K19361" s="102"/>
      <c r="L19361" s="103"/>
    </row>
    <row r="19362" spans="1:12" hidden="1" x14ac:dyDescent="0.3">
      <c r="A19362" s="18" t="str">
        <f>+A19260</f>
        <v>NO</v>
      </c>
      <c r="B19362" s="18"/>
      <c r="E19362" s="104">
        <v>1</v>
      </c>
      <c r="F19362" s="105" t="str">
        <f>+$F$112</f>
        <v>Compromisos Sostenibilidad</v>
      </c>
      <c r="G19362" s="106"/>
      <c r="H19362" s="106"/>
      <c r="I19362" s="106"/>
      <c r="J19362" s="106"/>
      <c r="K19362" s="106"/>
      <c r="L19362" s="107" t="str">
        <f>IFERROR(IF(VLOOKUP(C19260,'R. PUNTAJES'!$C$14:$R$213,'R. PUNTAJES'!$K$10,0)="","",VLOOKUP(C19260,'R. PUNTAJES'!$C$14:$R$213,'R. PUNTAJES'!$K$10,0)),"")</f>
        <v/>
      </c>
    </row>
    <row r="19363" spans="1:12" hidden="1" x14ac:dyDescent="0.3">
      <c r="A19363" s="1" t="str">
        <f>+A19260</f>
        <v>NO</v>
      </c>
      <c r="E19363" s="108"/>
      <c r="F19363" s="109" t="str">
        <f>+$F$113</f>
        <v>APOYO A LA INDUSTRIA NACIONAL</v>
      </c>
      <c r="G19363" s="110"/>
      <c r="H19363" s="110"/>
      <c r="I19363" s="110"/>
      <c r="J19363" s="110"/>
      <c r="K19363" s="110"/>
      <c r="L19363" s="111"/>
    </row>
    <row r="19364" spans="1:12" ht="12.75" hidden="1" customHeight="1" x14ac:dyDescent="0.3">
      <c r="A19364" s="1" t="str">
        <f>+A19260</f>
        <v>NO</v>
      </c>
      <c r="E19364" s="96">
        <v>20</v>
      </c>
      <c r="F19364" s="307" t="str">
        <f>+$F$114</f>
        <v>Promoción de Servicios Nacionales o con Trato Nacional</v>
      </c>
      <c r="G19364" s="308"/>
      <c r="H19364" s="308"/>
      <c r="I19364" s="308"/>
      <c r="J19364" s="308"/>
      <c r="K19364" s="309"/>
      <c r="L19364" s="99" t="str">
        <f>IFERROR(IF(VLOOKUP(C19260,'R. PUNTAJES'!$C$14:$R$213,'R. PUNTAJES'!$L$10,0)="","",
IF(VLOOKUP(C19260,'R. PUNTAJES'!$C$14:$R$213,'R. PUNTAJES'!$L$10,0)=5,0,
VLOOKUP(C19260,'R. PUNTAJES'!$C$14:$R$213,'R. PUNTAJES'!$L$10,0))),"")</f>
        <v/>
      </c>
    </row>
    <row r="19365" spans="1:12" ht="12.75" hidden="1" customHeight="1" x14ac:dyDescent="0.3">
      <c r="A19365" s="1" t="str">
        <f>+A19260</f>
        <v>NO</v>
      </c>
      <c r="E19365" s="96">
        <v>5</v>
      </c>
      <c r="F19365" s="307" t="str">
        <f>+$F$115</f>
        <v>Incorporación de componente nacional en servicios extranjeros</v>
      </c>
      <c r="G19365" s="308"/>
      <c r="H19365" s="308"/>
      <c r="I19365" s="308"/>
      <c r="J19365" s="308"/>
      <c r="K19365" s="309"/>
      <c r="L19365" s="99" t="str">
        <f>IFERROR(IF(VLOOKUP(C19260,'R. PUNTAJES'!$C$14:$R$213,'R. PUNTAJES'!$L$10,0)="","",
IF(VLOOKUP(C19260,'R. PUNTAJES'!$C$14:$R$213,'R. PUNTAJES'!$L$10,0)=20,0,
VLOOKUP(C19260,'R. PUNTAJES'!$C$14:$R$213,'R. PUNTAJES'!$L$10,0))),"")</f>
        <v/>
      </c>
    </row>
    <row r="19366" spans="1:12" hidden="1" x14ac:dyDescent="0.3">
      <c r="A19366" s="1" t="str">
        <f>+A19260</f>
        <v>NO</v>
      </c>
      <c r="E19366" s="112"/>
      <c r="F19366" s="97" t="str">
        <f>+$F$116</f>
        <v>VINCULACIÓN DE PERSONAS CON DISCAPACIDAD</v>
      </c>
      <c r="G19366" s="24"/>
      <c r="H19366" s="24"/>
      <c r="I19366" s="24"/>
      <c r="J19366" s="24"/>
      <c r="K19366" s="24"/>
      <c r="L19366" s="98"/>
    </row>
    <row r="19367" spans="1:12" ht="12.75" hidden="1" customHeight="1" x14ac:dyDescent="0.3">
      <c r="A19367" s="1" t="str">
        <f>+A19260</f>
        <v>NO</v>
      </c>
      <c r="E19367" s="96">
        <v>1</v>
      </c>
      <c r="F19367" s="307" t="str">
        <f>+$F$117</f>
        <v xml:space="preserve">Trabajadores vinculados a la planta de personal </v>
      </c>
      <c r="G19367" s="308"/>
      <c r="H19367" s="308"/>
      <c r="I19367" s="308"/>
      <c r="J19367" s="308"/>
      <c r="K19367" s="309"/>
      <c r="L19367" s="99" t="str">
        <f>IFERROR(IF(VLOOKUP(C19260,'R. PUNTAJES'!$C$14:$R$213,'R. PUNTAJES'!$M$10,0)="","",VLOOKUP(C19260,'R. PUNTAJES'!$C$14:$R$213,'R. PUNTAJES'!$M$10,0)),"")</f>
        <v/>
      </c>
    </row>
    <row r="19368" spans="1:12" hidden="1" x14ac:dyDescent="0.3">
      <c r="A19368" s="1" t="str">
        <f>+A19260</f>
        <v>NO</v>
      </c>
      <c r="E19368" s="112"/>
      <c r="F19368" s="97" t="str">
        <f>+$F$118</f>
        <v>EMPRENDIMIENTOS Y EMPRESAS DE MUJERES</v>
      </c>
      <c r="G19368" s="24"/>
      <c r="H19368" s="24"/>
      <c r="I19368" s="24"/>
      <c r="J19368" s="24"/>
      <c r="K19368" s="24"/>
      <c r="L19368" s="98"/>
    </row>
    <row r="19369" spans="1:12" ht="13" hidden="1" customHeight="1" x14ac:dyDescent="0.3">
      <c r="A19369" s="1" t="str">
        <f>+A19260</f>
        <v>NO</v>
      </c>
      <c r="E19369" s="96">
        <v>0.25</v>
      </c>
      <c r="F19369" s="307" t="str">
        <f>+$F$119</f>
        <v>Emprendimientos y empresas de mujeres</v>
      </c>
      <c r="G19369" s="308"/>
      <c r="H19369" s="308"/>
      <c r="I19369" s="308"/>
      <c r="J19369" s="308"/>
      <c r="K19369" s="309"/>
      <c r="L19369" s="113" t="str">
        <f>IFERROR(IF(VLOOKUP(C19260,'R. PUNTAJES'!$C$14:$R$213,'R. PUNTAJES'!$N$10,0)="","",VLOOKUP(C19260,'R. PUNTAJES'!$C$14:$R$213,'R. PUNTAJES'!$N$10,0)),"")</f>
        <v/>
      </c>
    </row>
    <row r="19370" spans="1:12" hidden="1" x14ac:dyDescent="0.3">
      <c r="A19370" s="18" t="str">
        <f>+A19371</f>
        <v>NO</v>
      </c>
      <c r="B19370" s="18"/>
      <c r="E19370" s="112"/>
      <c r="F19370" s="97" t="str">
        <f>+$F$120</f>
        <v>MIPYME</v>
      </c>
      <c r="G19370" s="24"/>
      <c r="H19370" s="24"/>
      <c r="I19370" s="24"/>
      <c r="J19370" s="24"/>
      <c r="K19370" s="24"/>
      <c r="L19370" s="98"/>
    </row>
    <row r="19371" spans="1:12" hidden="1" x14ac:dyDescent="0.3">
      <c r="A19371" s="18" t="str">
        <f>+IF(E19371=0,"NO",1)</f>
        <v>NO</v>
      </c>
      <c r="B19371" s="18"/>
      <c r="E19371" s="96">
        <v>0</v>
      </c>
      <c r="F19371" s="307" t="str">
        <f>+$F$121</f>
        <v>Mipyme</v>
      </c>
      <c r="G19371" s="308"/>
      <c r="H19371" s="308"/>
      <c r="I19371" s="308"/>
      <c r="J19371" s="308"/>
      <c r="K19371" s="309"/>
      <c r="L19371" s="113" t="str">
        <f>IFERROR(IF(VLOOKUP(C19260,'R. PUNTAJES'!$C$14:$R$213,'R. PUNTAJES'!$O$10,0)="","",VLOOKUP(C19260,'R. PUNTAJES'!$C$14:$R$213,'R. PUNTAJES'!$O$10,0)),"")</f>
        <v/>
      </c>
    </row>
    <row r="19372" spans="1:12" hidden="1" x14ac:dyDescent="0.3">
      <c r="A19372" s="1" t="str">
        <f>+A19260</f>
        <v>NO</v>
      </c>
      <c r="E19372" s="112"/>
      <c r="F19372" s="97" t="str">
        <f>+$F$122</f>
        <v>EXPERIENCIA DEL PROPONENTE</v>
      </c>
      <c r="G19372" s="24"/>
      <c r="H19372" s="24"/>
      <c r="I19372" s="24"/>
      <c r="J19372" s="24"/>
      <c r="K19372" s="24"/>
      <c r="L19372" s="98"/>
    </row>
    <row r="19373" spans="1:12" hidden="1" x14ac:dyDescent="0.3">
      <c r="A19373" s="1" t="str">
        <f>+A19260</f>
        <v>NO</v>
      </c>
      <c r="E19373" s="96">
        <v>59.5</v>
      </c>
      <c r="F19373" s="307" t="str">
        <f>+$F$123</f>
        <v>mediana con valor absoluto</v>
      </c>
      <c r="G19373" s="308"/>
      <c r="H19373" s="308"/>
      <c r="I19373" s="308"/>
      <c r="J19373" s="308"/>
      <c r="K19373" s="309"/>
      <c r="L19373" s="113" t="str">
        <f>IFERROR(IF(VLOOKUP(C19260,'R. PUNTAJES'!$C$14:$R$213,'R. PUNTAJES'!$R$10,0)="","",VLOOKUP(C19260,'R. PUNTAJES'!$C$14:$R$213,'R. PUNTAJES'!$R$10,0)),"")</f>
        <v/>
      </c>
    </row>
    <row r="19374" spans="1:12" hidden="1" x14ac:dyDescent="0.3">
      <c r="A19374" s="1" t="str">
        <f>+A19260</f>
        <v>NO</v>
      </c>
      <c r="E19374" s="112"/>
      <c r="F19374" s="97" t="str">
        <f>+$F$124</f>
        <v>MULTAS</v>
      </c>
      <c r="G19374" s="24"/>
      <c r="H19374" s="24"/>
      <c r="I19374" s="24"/>
      <c r="J19374" s="24"/>
      <c r="K19374" s="24"/>
      <c r="L19374" s="98"/>
    </row>
    <row r="19375" spans="1:12" ht="12.75" hidden="1" customHeight="1" x14ac:dyDescent="0.3">
      <c r="A19375" s="1" t="str">
        <f>+A19260</f>
        <v>NO</v>
      </c>
      <c r="E19375" s="96">
        <v>-2</v>
      </c>
      <c r="F19375" s="307" t="str">
        <f>+$F$125</f>
        <v>Una o más multas o cláusulas penales durante el último año</v>
      </c>
      <c r="G19375" s="310"/>
      <c r="H19375" s="310"/>
      <c r="I19375" s="310"/>
      <c r="J19375" s="310"/>
      <c r="K19375" s="311"/>
      <c r="L19375" s="99" t="str">
        <f>IFERROR(IF(VLOOKUP(C19260,'R. PUNTAJES'!$C$14:$R$213,'R. PUNTAJES'!$Q$10,0)="","",VLOOKUP(C19260,'R. PUNTAJES'!$C$14:$R$213,'R. PUNTAJES'!$Q$10,0)),"")</f>
        <v/>
      </c>
    </row>
    <row r="19376" spans="1:12" hidden="1" x14ac:dyDescent="0.3">
      <c r="A19376" s="1" t="str">
        <f>+A19260</f>
        <v>NO</v>
      </c>
      <c r="E19376" s="112"/>
      <c r="F19376" s="97" t="str">
        <f>+$F$126</f>
        <v>OBRAS INCONCLUSAS</v>
      </c>
      <c r="G19376" s="24"/>
      <c r="H19376" s="24"/>
      <c r="I19376" s="24"/>
      <c r="J19376" s="24"/>
      <c r="K19376" s="24"/>
      <c r="L19376" s="98"/>
    </row>
    <row r="19377" spans="1:16" hidden="1" x14ac:dyDescent="0.3">
      <c r="A19377" s="1" t="str">
        <f>+A19260</f>
        <v>NO</v>
      </c>
      <c r="E19377" s="96">
        <v>-1</v>
      </c>
      <c r="F19377" s="301" t="str">
        <f>+$F$127</f>
        <v>Anotación vigente de obra civil inconclusa</v>
      </c>
      <c r="G19377" s="302"/>
      <c r="H19377" s="302"/>
      <c r="I19377" s="302"/>
      <c r="J19377" s="302"/>
      <c r="K19377" s="303"/>
      <c r="L19377" s="99" t="str">
        <f>IFERROR(IF(VLOOKUP(C19260,'R. PUNTAJES'!$C$14:$R$213,'R. PUNTAJES'!$P$10,0)="","",VLOOKUP(C19260,'R. PUNTAJES'!$C$14:$R$213,'R. PUNTAJES'!$P$10,0)),"")</f>
        <v/>
      </c>
    </row>
    <row r="19378" spans="1:16" ht="7.5" hidden="1" customHeight="1" x14ac:dyDescent="0.3">
      <c r="A19378" s="1" t="str">
        <f>+A19260</f>
        <v>NO</v>
      </c>
      <c r="E19378" s="114"/>
      <c r="F19378" s="45"/>
      <c r="G19378" s="45"/>
      <c r="H19378" s="45"/>
      <c r="I19378" s="45"/>
      <c r="J19378" s="45"/>
      <c r="K19378" s="45"/>
      <c r="L19378" s="48"/>
    </row>
    <row r="19379" spans="1:16" hidden="1" x14ac:dyDescent="0.3">
      <c r="A19379" s="1" t="str">
        <f>+A19260</f>
        <v>NO</v>
      </c>
      <c r="E19379" s="115" t="str">
        <f>+$E$129</f>
        <v>PUNTAJE TOTAL</v>
      </c>
      <c r="F19379" s="116"/>
      <c r="G19379" s="116"/>
      <c r="H19379" s="116"/>
      <c r="I19379" s="116"/>
      <c r="J19379" s="116"/>
      <c r="K19379" s="117"/>
      <c r="L19379" s="118">
        <f>IFERROR(IF(VLOOKUP(C19260,'R. PUNTAJES'!$C$14:$R$213,'R. PUNTAJES'!$H$10,0)="RECHAZO","",SUM(L19359:L19377)),"")</f>
        <v>0</v>
      </c>
    </row>
    <row r="19380" spans="1:16" hidden="1" x14ac:dyDescent="0.3">
      <c r="A19380" s="1" t="str">
        <f>+A19260</f>
        <v>NO</v>
      </c>
      <c r="E19380" s="304" t="str">
        <f>+$E$130</f>
        <v>OBSERVACIONES RESPECTO A PUNTAJES</v>
      </c>
      <c r="F19380" s="305"/>
      <c r="G19380" s="305"/>
      <c r="H19380" s="305"/>
      <c r="I19380" s="305"/>
      <c r="J19380" s="305"/>
      <c r="K19380" s="305"/>
      <c r="L19380" s="305"/>
    </row>
    <row r="19381" spans="1:16" ht="12" hidden="1" customHeight="1" x14ac:dyDescent="0.3">
      <c r="A19381" s="1" t="str">
        <f>+A19260</f>
        <v>NO</v>
      </c>
      <c r="E19381" s="306" t="s">
        <v>124</v>
      </c>
      <c r="F19381" s="305"/>
      <c r="G19381" s="305"/>
      <c r="H19381" s="305"/>
      <c r="I19381" s="305"/>
      <c r="J19381" s="305"/>
      <c r="K19381" s="305"/>
      <c r="L19381" s="305"/>
      <c r="N19381" s="119"/>
      <c r="O19381" s="119"/>
      <c r="P19381" s="120"/>
    </row>
    <row r="19382" spans="1:16" ht="3" hidden="1" customHeight="1" x14ac:dyDescent="0.3">
      <c r="A19382" s="1" t="str">
        <f>+A19261</f>
        <v>NO</v>
      </c>
      <c r="E19382" s="121"/>
      <c r="F19382" s="122"/>
      <c r="G19382" s="122"/>
      <c r="H19382" s="122"/>
      <c r="I19382" s="122"/>
      <c r="J19382" s="122"/>
      <c r="K19382" s="122"/>
      <c r="L19382" s="123"/>
    </row>
    <row r="19383" spans="1:16" hidden="1" x14ac:dyDescent="0.3">
      <c r="A19383" s="1" t="str">
        <f>+IF(OR(C19385=""),"NO",1)</f>
        <v>NO</v>
      </c>
      <c r="E19383" s="346"/>
      <c r="F19383" s="347"/>
      <c r="G19383" s="347"/>
      <c r="H19383" s="347"/>
      <c r="I19383" s="347"/>
      <c r="J19383" s="347"/>
      <c r="K19383" s="347"/>
      <c r="L19383" s="347"/>
    </row>
    <row r="19384" spans="1:16" ht="4.5" hidden="1" customHeight="1" x14ac:dyDescent="0.3">
      <c r="A19384" s="1" t="str">
        <f>+A19385</f>
        <v>NO</v>
      </c>
      <c r="E19384" s="15"/>
      <c r="F19384" s="16"/>
      <c r="G19384" s="16"/>
      <c r="H19384" s="16"/>
      <c r="I19384" s="16"/>
      <c r="J19384" s="16"/>
      <c r="K19384" s="16"/>
      <c r="L19384" s="17"/>
    </row>
    <row r="19385" spans="1:16" ht="15.75" hidden="1" customHeight="1" x14ac:dyDescent="0.3">
      <c r="A19385" s="1" t="str">
        <f>+IF(OR(C19385=""),"NO",1)</f>
        <v>NO</v>
      </c>
      <c r="B19385" s="1">
        <f>1+MAX($B$1:B19384)</f>
        <v>156</v>
      </c>
      <c r="C19385" s="18" t="s">
        <v>124</v>
      </c>
      <c r="E19385" s="19" t="s">
        <v>124</v>
      </c>
      <c r="F19385" s="20"/>
      <c r="G19385" s="20"/>
      <c r="H19385" s="20"/>
      <c r="I19385" s="21"/>
      <c r="J19385" s="20"/>
      <c r="K19385" s="21"/>
      <c r="L19385" s="22"/>
    </row>
    <row r="19386" spans="1:16" hidden="1" x14ac:dyDescent="0.3">
      <c r="A19386" s="1" t="str">
        <f>A19385</f>
        <v>NO</v>
      </c>
      <c r="E19386" s="23" t="str">
        <f>+$E$11</f>
        <v>Integrantes</v>
      </c>
      <c r="F19386" s="24"/>
      <c r="G19386" s="24"/>
      <c r="H19386" s="24"/>
      <c r="I19386" s="24"/>
      <c r="J19386" s="24"/>
      <c r="K19386" s="25" t="str">
        <f>+$K$11</f>
        <v>Nit</v>
      </c>
      <c r="L19386" s="26" t="str">
        <f>+$L$11</f>
        <v>Part.</v>
      </c>
    </row>
    <row r="19387" spans="1:16" hidden="1" x14ac:dyDescent="0.3">
      <c r="A19387" s="1" t="str">
        <f>+A19386</f>
        <v>NO</v>
      </c>
      <c r="C19387" s="1" t="s">
        <v>124</v>
      </c>
      <c r="E19387" s="27" t="s">
        <v>124</v>
      </c>
      <c r="F19387" s="28"/>
      <c r="G19387" s="28"/>
      <c r="H19387" s="28"/>
      <c r="I19387" s="28"/>
      <c r="J19387" s="28"/>
      <c r="K19387" s="29" t="s">
        <v>124</v>
      </c>
      <c r="L19387" s="30" t="s">
        <v>124</v>
      </c>
    </row>
    <row r="19388" spans="1:16" hidden="1" x14ac:dyDescent="0.3">
      <c r="A19388" s="18" t="str">
        <f>+IF(OR(C19388=""),"NO",1)</f>
        <v>NO</v>
      </c>
      <c r="B19388" s="18"/>
      <c r="C19388" s="1" t="s">
        <v>124</v>
      </c>
      <c r="E19388" s="31" t="s">
        <v>124</v>
      </c>
      <c r="F19388" s="32"/>
      <c r="G19388" s="32"/>
      <c r="H19388" s="32"/>
      <c r="I19388" s="32"/>
      <c r="J19388" s="32"/>
      <c r="K19388" s="33" t="s">
        <v>124</v>
      </c>
      <c r="L19388" s="34" t="s">
        <v>124</v>
      </c>
    </row>
    <row r="19389" spans="1:16" hidden="1" x14ac:dyDescent="0.3">
      <c r="A19389" s="18" t="str">
        <f>+IF(OR(C19389=""),"NO",1)</f>
        <v>NO</v>
      </c>
      <c r="B19389" s="18"/>
      <c r="C19389" s="1" t="s">
        <v>124</v>
      </c>
      <c r="E19389" s="31" t="s">
        <v>124</v>
      </c>
      <c r="F19389" s="32"/>
      <c r="G19389" s="32"/>
      <c r="H19389" s="32"/>
      <c r="I19389" s="32"/>
      <c r="J19389" s="32"/>
      <c r="K19389" s="33" t="s">
        <v>124</v>
      </c>
      <c r="L19389" s="34" t="s">
        <v>124</v>
      </c>
    </row>
    <row r="19390" spans="1:16" hidden="1" x14ac:dyDescent="0.3">
      <c r="A19390" s="18" t="str">
        <f>+IF(OR(C19390=""),"NO",1)</f>
        <v>NO</v>
      </c>
      <c r="B19390" s="18"/>
      <c r="C19390" s="1" t="s">
        <v>124</v>
      </c>
      <c r="E19390" s="31" t="s">
        <v>13</v>
      </c>
      <c r="F19390" s="32"/>
      <c r="G19390" s="32"/>
      <c r="H19390" s="32"/>
      <c r="I19390" s="32"/>
      <c r="J19390" s="32"/>
      <c r="K19390" s="33"/>
      <c r="L19390" s="34"/>
    </row>
    <row r="19391" spans="1:16" hidden="1" x14ac:dyDescent="0.3">
      <c r="A19391" s="18" t="str">
        <f>+IF(OR(C19391=""),"NO",1)</f>
        <v>NO</v>
      </c>
      <c r="B19391" s="18"/>
      <c r="C19391" s="1" t="s">
        <v>124</v>
      </c>
      <c r="E19391" s="31" t="s">
        <v>13</v>
      </c>
      <c r="F19391" s="32"/>
      <c r="G19391" s="32"/>
      <c r="H19391" s="32"/>
      <c r="I19391" s="32"/>
      <c r="J19391" s="32"/>
      <c r="K19391" s="33"/>
      <c r="L19391" s="34"/>
    </row>
    <row r="19392" spans="1:16" hidden="1" x14ac:dyDescent="0.3">
      <c r="A19392" s="18" t="str">
        <f>+IF(OR(C19392=""),"NO",1)</f>
        <v>NO</v>
      </c>
      <c r="B19392" s="18"/>
      <c r="C19392" s="1" t="s">
        <v>124</v>
      </c>
      <c r="E19392" s="35" t="s">
        <v>13</v>
      </c>
      <c r="F19392" s="36"/>
      <c r="G19392" s="36"/>
      <c r="H19392" s="36"/>
      <c r="I19392" s="36"/>
      <c r="J19392" s="36"/>
      <c r="K19392" s="37"/>
      <c r="L19392" s="38"/>
    </row>
    <row r="19393" spans="1:12" ht="5.15" hidden="1" customHeight="1" x14ac:dyDescent="0.3">
      <c r="A19393" s="1" t="str">
        <f>+A19385</f>
        <v>NO</v>
      </c>
      <c r="E19393" s="39"/>
      <c r="F19393" s="39"/>
      <c r="G19393" s="39"/>
      <c r="H19393" s="39"/>
      <c r="I19393" s="39"/>
      <c r="J19393" s="39"/>
      <c r="K19393" s="39"/>
      <c r="L19393" s="39"/>
    </row>
    <row r="19394" spans="1:12" ht="15.75" hidden="1" customHeight="1" x14ac:dyDescent="0.3">
      <c r="A19394" s="1" t="str">
        <f>+A19385</f>
        <v>NO</v>
      </c>
      <c r="E19394" s="40" t="str">
        <f>+$E$19</f>
        <v>RESULTADO DE EVALUACIÓN TÉCNICA</v>
      </c>
      <c r="F19394" s="41"/>
      <c r="G19394" s="41"/>
      <c r="H19394" s="41"/>
      <c r="I19394" s="41"/>
      <c r="J19394" s="41"/>
      <c r="K19394" s="41"/>
      <c r="L19394" s="42"/>
    </row>
    <row r="19395" spans="1:12" hidden="1" x14ac:dyDescent="0.3">
      <c r="A19395" s="1" t="str">
        <f>+A19385</f>
        <v>NO</v>
      </c>
      <c r="E19395" s="43"/>
      <c r="F19395" s="44" t="str">
        <f>+$F$20</f>
        <v>Experiencia</v>
      </c>
      <c r="G19395" s="45"/>
      <c r="H19395" s="45"/>
      <c r="I19395" s="45"/>
      <c r="J19395" s="45"/>
      <c r="K19395" s="46"/>
      <c r="L19395" s="47" t="s">
        <v>124</v>
      </c>
    </row>
    <row r="19396" spans="1:12" hidden="1" x14ac:dyDescent="0.3">
      <c r="A19396" s="1" t="str">
        <f>+A19385</f>
        <v>NO</v>
      </c>
      <c r="E19396" s="348" t="str">
        <f>+$E$21</f>
        <v>OBSERVACIONES RESPECTO A LA EVALUACIÓN DE EXPERIENCIA</v>
      </c>
      <c r="F19396" s="308"/>
      <c r="G19396" s="308"/>
      <c r="H19396" s="308"/>
      <c r="I19396" s="308"/>
      <c r="J19396" s="308"/>
      <c r="K19396" s="308"/>
      <c r="L19396" s="349"/>
    </row>
    <row r="19397" spans="1:12" hidden="1" x14ac:dyDescent="0.3">
      <c r="A19397" s="1" t="str">
        <f>+A19385</f>
        <v>NO</v>
      </c>
      <c r="E19397" s="350" t="s">
        <v>124</v>
      </c>
      <c r="F19397" s="351"/>
      <c r="G19397" s="351"/>
      <c r="H19397" s="351"/>
      <c r="I19397" s="351"/>
      <c r="J19397" s="351"/>
      <c r="K19397" s="351"/>
      <c r="L19397" s="352"/>
    </row>
    <row r="19398" spans="1:12" ht="5.15" hidden="1" customHeight="1" x14ac:dyDescent="0.3">
      <c r="A19398" s="1" t="str">
        <f>+A19385</f>
        <v>NO</v>
      </c>
      <c r="E19398" s="39"/>
      <c r="F19398" s="39"/>
      <c r="G19398" s="39"/>
      <c r="H19398" s="39"/>
      <c r="I19398" s="39"/>
      <c r="J19398" s="39"/>
      <c r="K19398" s="39"/>
      <c r="L19398" s="39"/>
    </row>
    <row r="19399" spans="1:12" ht="12.75" hidden="1" customHeight="1" x14ac:dyDescent="0.3">
      <c r="A19399" s="1" t="str">
        <f>+A19385</f>
        <v>NO</v>
      </c>
      <c r="E19399" s="40" t="str">
        <f>+$E$24</f>
        <v>EXPERIENCIA HABILITANTE: CONTRATOS PRESENTADOS</v>
      </c>
      <c r="F19399" s="41"/>
      <c r="G19399" s="41"/>
      <c r="H19399" s="41"/>
      <c r="I19399" s="41"/>
      <c r="J19399" s="41"/>
      <c r="K19399" s="41"/>
      <c r="L19399" s="42"/>
    </row>
    <row r="19400" spans="1:12" ht="8.5" hidden="1" customHeight="1" x14ac:dyDescent="0.3">
      <c r="A19400" s="1" t="str">
        <f>+A19385</f>
        <v>NO</v>
      </c>
      <c r="E19400" s="49"/>
      <c r="F19400" s="50"/>
      <c r="G19400" s="51"/>
      <c r="H19400" s="51"/>
      <c r="I19400" s="51"/>
      <c r="J19400" s="51"/>
      <c r="K19400" s="51"/>
      <c r="L19400" s="52"/>
    </row>
    <row r="19401" spans="1:12" hidden="1" x14ac:dyDescent="0.3">
      <c r="A19401" s="18" t="str">
        <f>+IF(OR(C19401=""),"NO",1)</f>
        <v>NO</v>
      </c>
      <c r="B19401" s="18"/>
      <c r="C19401" s="1" t="s">
        <v>124</v>
      </c>
      <c r="E19401" s="329">
        <v>1</v>
      </c>
      <c r="F19401" s="53" t="str">
        <f>+$F$26</f>
        <v>OBJETO</v>
      </c>
      <c r="G19401" s="332" t="s">
        <v>124</v>
      </c>
      <c r="H19401" s="333"/>
      <c r="I19401" s="333"/>
      <c r="J19401" s="333"/>
      <c r="K19401" s="333"/>
      <c r="L19401" s="334"/>
    </row>
    <row r="19402" spans="1:12" hidden="1" x14ac:dyDescent="0.3">
      <c r="A19402" s="18" t="str">
        <f>+IF(OR(C19401=""),"NO",1)</f>
        <v>NO</v>
      </c>
      <c r="B19402" s="18"/>
      <c r="E19402" s="330"/>
      <c r="F19402" s="54" t="str">
        <f>+$F$27</f>
        <v>CONTRATANTE</v>
      </c>
      <c r="G19402" s="335" t="s">
        <v>124</v>
      </c>
      <c r="H19402" s="310"/>
      <c r="I19402" s="310"/>
      <c r="J19402" s="310"/>
      <c r="K19402" s="310"/>
      <c r="L19402" s="336"/>
    </row>
    <row r="19403" spans="1:12" hidden="1" x14ac:dyDescent="0.3">
      <c r="A19403" s="18" t="str">
        <f>+IF(OR(C19401=""),"NO",1)</f>
        <v>NO</v>
      </c>
      <c r="B19403" s="18"/>
      <c r="E19403" s="330"/>
      <c r="F19403" s="54" t="str">
        <f>+$F$28</f>
        <v>APORTANTE</v>
      </c>
      <c r="G19403" s="337" t="s">
        <v>124</v>
      </c>
      <c r="H19403" s="338"/>
      <c r="I19403" s="338"/>
      <c r="J19403" s="338"/>
      <c r="K19403" s="338"/>
      <c r="L19403" s="339"/>
    </row>
    <row r="19404" spans="1:12" hidden="1" x14ac:dyDescent="0.3">
      <c r="A19404" s="18" t="str">
        <f>+IF(OR(C19401=""),"NO",1)</f>
        <v>NO</v>
      </c>
      <c r="B19404" s="18"/>
      <c r="E19404" s="330"/>
      <c r="F19404" s="54" t="str">
        <f>+$F$29</f>
        <v>VALOR /SMMLV)</v>
      </c>
      <c r="G19404" s="55" t="s">
        <v>124</v>
      </c>
      <c r="H19404" s="56" t="str">
        <f>+$H$29</f>
        <v>% PART..</v>
      </c>
      <c r="I19404" s="57" t="s">
        <v>124</v>
      </c>
      <c r="J19404" s="58" t="str">
        <f>+$J$29</f>
        <v>VALOR ACREDITADO</v>
      </c>
      <c r="K19404" s="59"/>
      <c r="L19404" s="47" t="s">
        <v>124</v>
      </c>
    </row>
    <row r="19405" spans="1:12" hidden="1" x14ac:dyDescent="0.3">
      <c r="A19405" s="18" t="str">
        <f>+IF(OR(C19401=""),"NO",1)</f>
        <v>NO</v>
      </c>
      <c r="B19405" s="18"/>
      <c r="E19405" s="330"/>
      <c r="F19405" s="60" t="str">
        <f>+$F$30</f>
        <v>EXPERIENCIA APORTADA</v>
      </c>
      <c r="G19405" s="340" t="s">
        <v>124</v>
      </c>
      <c r="H19405" s="341"/>
      <c r="I19405" s="341"/>
      <c r="J19405" s="341"/>
      <c r="K19405" s="341"/>
      <c r="L19405" s="342"/>
    </row>
    <row r="19406" spans="1:12" hidden="1" x14ac:dyDescent="0.3">
      <c r="A19406" s="18" t="str">
        <f>+IF(OR(C19401=""),"NO",1)</f>
        <v>NO</v>
      </c>
      <c r="B19406" s="18"/>
      <c r="E19406" s="331"/>
      <c r="F19406" s="62" t="str">
        <f>+$F$31</f>
        <v>OBSERVACIÓN</v>
      </c>
      <c r="G19406" s="343" t="s">
        <v>124</v>
      </c>
      <c r="H19406" s="344"/>
      <c r="I19406" s="344"/>
      <c r="J19406" s="344"/>
      <c r="K19406" s="344"/>
      <c r="L19406" s="345"/>
    </row>
    <row r="19407" spans="1:12" ht="8.5" hidden="1" customHeight="1" x14ac:dyDescent="0.3">
      <c r="A19407" s="18" t="str">
        <f>+IF(OR(C19401=""),"NO",1)</f>
        <v>NO</v>
      </c>
      <c r="B19407" s="18"/>
      <c r="E19407" s="49"/>
      <c r="F19407" s="50"/>
      <c r="G19407" s="51"/>
      <c r="H19407" s="51"/>
      <c r="I19407" s="51"/>
      <c r="J19407" s="51"/>
      <c r="K19407" s="51"/>
      <c r="L19407" s="52"/>
    </row>
    <row r="19408" spans="1:12" hidden="1" x14ac:dyDescent="0.3">
      <c r="A19408" s="18" t="str">
        <f t="shared" ref="A19408" si="6510">+IF(OR(C19408=""),"NO",1)</f>
        <v>NO</v>
      </c>
      <c r="B19408" s="18"/>
      <c r="C19408" s="1" t="s">
        <v>124</v>
      </c>
      <c r="E19408" s="329">
        <v>2</v>
      </c>
      <c r="F19408" s="53" t="str">
        <f>+$F$26</f>
        <v>OBJETO</v>
      </c>
      <c r="G19408" s="332" t="s">
        <v>124</v>
      </c>
      <c r="H19408" s="333"/>
      <c r="I19408" s="333"/>
      <c r="J19408" s="333"/>
      <c r="K19408" s="333"/>
      <c r="L19408" s="334"/>
    </row>
    <row r="19409" spans="1:12" hidden="1" x14ac:dyDescent="0.3">
      <c r="A19409" s="18" t="str">
        <f t="shared" ref="A19409" si="6511">+IF(OR(C19408=""),"NO",1)</f>
        <v>NO</v>
      </c>
      <c r="B19409" s="18"/>
      <c r="E19409" s="330"/>
      <c r="F19409" s="54" t="str">
        <f>+$F$27</f>
        <v>CONTRATANTE</v>
      </c>
      <c r="G19409" s="335" t="s">
        <v>124</v>
      </c>
      <c r="H19409" s="310"/>
      <c r="I19409" s="310"/>
      <c r="J19409" s="310"/>
      <c r="K19409" s="310"/>
      <c r="L19409" s="336"/>
    </row>
    <row r="19410" spans="1:12" hidden="1" x14ac:dyDescent="0.3">
      <c r="A19410" s="18" t="str">
        <f t="shared" ref="A19410" si="6512">+IF(OR(C19408=""),"NO",1)</f>
        <v>NO</v>
      </c>
      <c r="B19410" s="18"/>
      <c r="E19410" s="330"/>
      <c r="F19410" s="54" t="str">
        <f>+$F$28</f>
        <v>APORTANTE</v>
      </c>
      <c r="G19410" s="337" t="s">
        <v>124</v>
      </c>
      <c r="H19410" s="338"/>
      <c r="I19410" s="338"/>
      <c r="J19410" s="338"/>
      <c r="K19410" s="338"/>
      <c r="L19410" s="339"/>
    </row>
    <row r="19411" spans="1:12" hidden="1" x14ac:dyDescent="0.3">
      <c r="A19411" s="18" t="str">
        <f t="shared" ref="A19411" si="6513">+IF(OR(C19408=""),"NO",1)</f>
        <v>NO</v>
      </c>
      <c r="B19411" s="18"/>
      <c r="E19411" s="330"/>
      <c r="F19411" s="54" t="str">
        <f>+$F$29</f>
        <v>VALOR /SMMLV)</v>
      </c>
      <c r="G19411" s="55" t="s">
        <v>124</v>
      </c>
      <c r="H19411" s="56" t="str">
        <f>+$H$29</f>
        <v>% PART..</v>
      </c>
      <c r="I19411" s="57" t="s">
        <v>124</v>
      </c>
      <c r="J19411" s="58" t="str">
        <f>+$J$29</f>
        <v>VALOR ACREDITADO</v>
      </c>
      <c r="K19411" s="59"/>
      <c r="L19411" s="47" t="s">
        <v>124</v>
      </c>
    </row>
    <row r="19412" spans="1:12" hidden="1" x14ac:dyDescent="0.3">
      <c r="A19412" s="18" t="str">
        <f t="shared" ref="A19412" si="6514">+IF(OR(C19408=""),"NO",1)</f>
        <v>NO</v>
      </c>
      <c r="B19412" s="18"/>
      <c r="E19412" s="330"/>
      <c r="F19412" s="60" t="str">
        <f>+$F$30</f>
        <v>EXPERIENCIA APORTADA</v>
      </c>
      <c r="G19412" s="340" t="s">
        <v>124</v>
      </c>
      <c r="H19412" s="341"/>
      <c r="I19412" s="341"/>
      <c r="J19412" s="341"/>
      <c r="K19412" s="341"/>
      <c r="L19412" s="342"/>
    </row>
    <row r="19413" spans="1:12" hidden="1" x14ac:dyDescent="0.3">
      <c r="A19413" s="18" t="str">
        <f t="shared" ref="A19413" si="6515">+IF(OR(C19408=""),"NO",1)</f>
        <v>NO</v>
      </c>
      <c r="B19413" s="18"/>
      <c r="E19413" s="331"/>
      <c r="F19413" s="62" t="str">
        <f>+$F$31</f>
        <v>OBSERVACIÓN</v>
      </c>
      <c r="G19413" s="343" t="s">
        <v>124</v>
      </c>
      <c r="H19413" s="344"/>
      <c r="I19413" s="344"/>
      <c r="J19413" s="344"/>
      <c r="K19413" s="344"/>
      <c r="L19413" s="345"/>
    </row>
    <row r="19414" spans="1:12" ht="8.5" hidden="1" customHeight="1" x14ac:dyDescent="0.3">
      <c r="A19414" s="18" t="str">
        <f t="shared" ref="A19414" si="6516">+IF(OR(C19408=""),"NO",1)</f>
        <v>NO</v>
      </c>
      <c r="B19414" s="18"/>
      <c r="E19414" s="49"/>
      <c r="F19414" s="50"/>
      <c r="G19414" s="51"/>
      <c r="H19414" s="51"/>
      <c r="I19414" s="51"/>
      <c r="J19414" s="51"/>
      <c r="K19414" s="51"/>
      <c r="L19414" s="52"/>
    </row>
    <row r="19415" spans="1:12" hidden="1" x14ac:dyDescent="0.3">
      <c r="A19415" s="18" t="str">
        <f t="shared" ref="A19415" si="6517">+IF(OR(C19415=""),"NO",1)</f>
        <v>NO</v>
      </c>
      <c r="B19415" s="18"/>
      <c r="C19415" s="1" t="s">
        <v>124</v>
      </c>
      <c r="E19415" s="329">
        <v>3</v>
      </c>
      <c r="F19415" s="53" t="str">
        <f>+$F$26</f>
        <v>OBJETO</v>
      </c>
      <c r="G19415" s="332" t="s">
        <v>124</v>
      </c>
      <c r="H19415" s="333"/>
      <c r="I19415" s="333"/>
      <c r="J19415" s="333"/>
      <c r="K19415" s="333"/>
      <c r="L19415" s="334"/>
    </row>
    <row r="19416" spans="1:12" hidden="1" x14ac:dyDescent="0.3">
      <c r="A19416" s="18" t="str">
        <f t="shared" ref="A19416" si="6518">+IF(OR(C19415=""),"NO",1)</f>
        <v>NO</v>
      </c>
      <c r="B19416" s="18"/>
      <c r="E19416" s="330"/>
      <c r="F19416" s="54" t="str">
        <f>+$F$27</f>
        <v>CONTRATANTE</v>
      </c>
      <c r="G19416" s="335" t="s">
        <v>124</v>
      </c>
      <c r="H19416" s="310"/>
      <c r="I19416" s="310"/>
      <c r="J19416" s="310"/>
      <c r="K19416" s="310"/>
      <c r="L19416" s="336"/>
    </row>
    <row r="19417" spans="1:12" hidden="1" x14ac:dyDescent="0.3">
      <c r="A19417" s="18" t="str">
        <f t="shared" ref="A19417" si="6519">+IF(OR(C19415=""),"NO",1)</f>
        <v>NO</v>
      </c>
      <c r="B19417" s="18"/>
      <c r="E19417" s="330"/>
      <c r="F19417" s="54" t="str">
        <f>+$F$28</f>
        <v>APORTANTE</v>
      </c>
      <c r="G19417" s="337" t="s">
        <v>124</v>
      </c>
      <c r="H19417" s="338"/>
      <c r="I19417" s="338"/>
      <c r="J19417" s="338"/>
      <c r="K19417" s="338"/>
      <c r="L19417" s="339"/>
    </row>
    <row r="19418" spans="1:12" hidden="1" x14ac:dyDescent="0.3">
      <c r="A19418" s="18" t="str">
        <f t="shared" ref="A19418" si="6520">+IF(OR(C19415=""),"NO",1)</f>
        <v>NO</v>
      </c>
      <c r="B19418" s="18"/>
      <c r="E19418" s="330"/>
      <c r="F19418" s="54" t="str">
        <f>+$F$29</f>
        <v>VALOR /SMMLV)</v>
      </c>
      <c r="G19418" s="55" t="s">
        <v>124</v>
      </c>
      <c r="H19418" s="56" t="str">
        <f>+$H$29</f>
        <v>% PART..</v>
      </c>
      <c r="I19418" s="57" t="s">
        <v>124</v>
      </c>
      <c r="J19418" s="58" t="str">
        <f>+$J$29</f>
        <v>VALOR ACREDITADO</v>
      </c>
      <c r="K19418" s="59"/>
      <c r="L19418" s="47" t="s">
        <v>124</v>
      </c>
    </row>
    <row r="19419" spans="1:12" hidden="1" x14ac:dyDescent="0.3">
      <c r="A19419" s="18" t="str">
        <f t="shared" ref="A19419" si="6521">+IF(OR(C19415=""),"NO",1)</f>
        <v>NO</v>
      </c>
      <c r="B19419" s="18"/>
      <c r="E19419" s="330"/>
      <c r="F19419" s="60" t="str">
        <f>+$F$30</f>
        <v>EXPERIENCIA APORTADA</v>
      </c>
      <c r="G19419" s="340" t="s">
        <v>124</v>
      </c>
      <c r="H19419" s="341"/>
      <c r="I19419" s="341"/>
      <c r="J19419" s="341"/>
      <c r="K19419" s="341"/>
      <c r="L19419" s="342"/>
    </row>
    <row r="19420" spans="1:12" hidden="1" x14ac:dyDescent="0.3">
      <c r="A19420" s="18" t="str">
        <f t="shared" ref="A19420" si="6522">+IF(OR(C19415=""),"NO",1)</f>
        <v>NO</v>
      </c>
      <c r="B19420" s="18"/>
      <c r="E19420" s="331"/>
      <c r="F19420" s="62" t="str">
        <f>+$F$31</f>
        <v>OBSERVACIÓN</v>
      </c>
      <c r="G19420" s="343" t="s">
        <v>124</v>
      </c>
      <c r="H19420" s="344"/>
      <c r="I19420" s="344"/>
      <c r="J19420" s="344"/>
      <c r="K19420" s="344"/>
      <c r="L19420" s="345"/>
    </row>
    <row r="19421" spans="1:12" ht="8.5" hidden="1" customHeight="1" x14ac:dyDescent="0.3">
      <c r="A19421" s="18" t="str">
        <f t="shared" ref="A19421" si="6523">+IF(OR(C19415=""),"NO",1)</f>
        <v>NO</v>
      </c>
      <c r="B19421" s="18"/>
      <c r="E19421" s="49"/>
      <c r="F19421" s="50"/>
      <c r="G19421" s="51"/>
      <c r="H19421" s="51"/>
      <c r="I19421" s="51"/>
      <c r="J19421" s="51"/>
      <c r="K19421" s="51"/>
      <c r="L19421" s="52"/>
    </row>
    <row r="19422" spans="1:12" hidden="1" x14ac:dyDescent="0.3">
      <c r="A19422" s="18" t="str">
        <f t="shared" ref="A19422" si="6524">+IF(OR(C19422=""),"NO",1)</f>
        <v>NO</v>
      </c>
      <c r="B19422" s="18"/>
      <c r="C19422" s="1" t="s">
        <v>124</v>
      </c>
      <c r="E19422" s="329">
        <v>4</v>
      </c>
      <c r="F19422" s="53" t="str">
        <f>+$F$26</f>
        <v>OBJETO</v>
      </c>
      <c r="G19422" s="332" t="s">
        <v>124</v>
      </c>
      <c r="H19422" s="333"/>
      <c r="I19422" s="333"/>
      <c r="J19422" s="333"/>
      <c r="K19422" s="333"/>
      <c r="L19422" s="334"/>
    </row>
    <row r="19423" spans="1:12" hidden="1" x14ac:dyDescent="0.3">
      <c r="A19423" s="18" t="str">
        <f t="shared" ref="A19423" si="6525">+IF(OR(C19422=""),"NO",1)</f>
        <v>NO</v>
      </c>
      <c r="B19423" s="18"/>
      <c r="E19423" s="330"/>
      <c r="F19423" s="54" t="str">
        <f>+$F$27</f>
        <v>CONTRATANTE</v>
      </c>
      <c r="G19423" s="335" t="s">
        <v>124</v>
      </c>
      <c r="H19423" s="310"/>
      <c r="I19423" s="310"/>
      <c r="J19423" s="310"/>
      <c r="K19423" s="310"/>
      <c r="L19423" s="336"/>
    </row>
    <row r="19424" spans="1:12" hidden="1" x14ac:dyDescent="0.3">
      <c r="A19424" s="18" t="str">
        <f t="shared" ref="A19424" si="6526">+IF(OR(C19422=""),"NO",1)</f>
        <v>NO</v>
      </c>
      <c r="B19424" s="18"/>
      <c r="E19424" s="330"/>
      <c r="F19424" s="54" t="str">
        <f>+$F$28</f>
        <v>APORTANTE</v>
      </c>
      <c r="G19424" s="337" t="s">
        <v>124</v>
      </c>
      <c r="H19424" s="338"/>
      <c r="I19424" s="338"/>
      <c r="J19424" s="338"/>
      <c r="K19424" s="338"/>
      <c r="L19424" s="339"/>
    </row>
    <row r="19425" spans="1:12" hidden="1" x14ac:dyDescent="0.3">
      <c r="A19425" s="18" t="str">
        <f t="shared" ref="A19425" si="6527">+IF(OR(C19422=""),"NO",1)</f>
        <v>NO</v>
      </c>
      <c r="B19425" s="18"/>
      <c r="E19425" s="330"/>
      <c r="F19425" s="54" t="str">
        <f>+$F$29</f>
        <v>VALOR /SMMLV)</v>
      </c>
      <c r="G19425" s="55" t="s">
        <v>124</v>
      </c>
      <c r="H19425" s="56" t="str">
        <f>+$H$29</f>
        <v>% PART..</v>
      </c>
      <c r="I19425" s="57" t="s">
        <v>124</v>
      </c>
      <c r="J19425" s="58" t="str">
        <f>+$J$29</f>
        <v>VALOR ACREDITADO</v>
      </c>
      <c r="K19425" s="59"/>
      <c r="L19425" s="47" t="s">
        <v>124</v>
      </c>
    </row>
    <row r="19426" spans="1:12" hidden="1" x14ac:dyDescent="0.3">
      <c r="A19426" s="18" t="str">
        <f t="shared" ref="A19426" si="6528">+IF(OR(C19422=""),"NO",1)</f>
        <v>NO</v>
      </c>
      <c r="B19426" s="18"/>
      <c r="E19426" s="330"/>
      <c r="F19426" s="60" t="str">
        <f>+$F$30</f>
        <v>EXPERIENCIA APORTADA</v>
      </c>
      <c r="G19426" s="340" t="s">
        <v>124</v>
      </c>
      <c r="H19426" s="341"/>
      <c r="I19426" s="341"/>
      <c r="J19426" s="341"/>
      <c r="K19426" s="341"/>
      <c r="L19426" s="342"/>
    </row>
    <row r="19427" spans="1:12" hidden="1" x14ac:dyDescent="0.3">
      <c r="A19427" s="18" t="str">
        <f t="shared" ref="A19427" si="6529">+IF(OR(C19422=""),"NO",1)</f>
        <v>NO</v>
      </c>
      <c r="B19427" s="18"/>
      <c r="E19427" s="331"/>
      <c r="F19427" s="62" t="str">
        <f>+$F$31</f>
        <v>OBSERVACIÓN</v>
      </c>
      <c r="G19427" s="343" t="s">
        <v>124</v>
      </c>
      <c r="H19427" s="344"/>
      <c r="I19427" s="344"/>
      <c r="J19427" s="344"/>
      <c r="K19427" s="344"/>
      <c r="L19427" s="345"/>
    </row>
    <row r="19428" spans="1:12" ht="8.5" hidden="1" customHeight="1" x14ac:dyDescent="0.3">
      <c r="A19428" s="18" t="str">
        <f t="shared" ref="A19428" si="6530">+IF(OR(C19422=""),"NO",1)</f>
        <v>NO</v>
      </c>
      <c r="B19428" s="18"/>
      <c r="E19428" s="49"/>
      <c r="F19428" s="50"/>
      <c r="G19428" s="51"/>
      <c r="H19428" s="51"/>
      <c r="I19428" s="51"/>
      <c r="J19428" s="51"/>
      <c r="K19428" s="51"/>
      <c r="L19428" s="52"/>
    </row>
    <row r="19429" spans="1:12" hidden="1" x14ac:dyDescent="0.3">
      <c r="A19429" s="18" t="str">
        <f t="shared" ref="A19429" si="6531">+IF(OR(C19429=""),"NO",1)</f>
        <v>NO</v>
      </c>
      <c r="B19429" s="18"/>
      <c r="C19429" s="1" t="s">
        <v>124</v>
      </c>
      <c r="E19429" s="329">
        <v>5</v>
      </c>
      <c r="F19429" s="53" t="str">
        <f>+$F$26</f>
        <v>OBJETO</v>
      </c>
      <c r="G19429" s="332" t="s">
        <v>124</v>
      </c>
      <c r="H19429" s="333"/>
      <c r="I19429" s="333"/>
      <c r="J19429" s="333"/>
      <c r="K19429" s="333"/>
      <c r="L19429" s="334"/>
    </row>
    <row r="19430" spans="1:12" hidden="1" x14ac:dyDescent="0.3">
      <c r="A19430" s="18" t="str">
        <f t="shared" ref="A19430" si="6532">+IF(OR(C19429=""),"NO",1)</f>
        <v>NO</v>
      </c>
      <c r="B19430" s="18"/>
      <c r="E19430" s="330"/>
      <c r="F19430" s="54" t="str">
        <f>+$F$27</f>
        <v>CONTRATANTE</v>
      </c>
      <c r="G19430" s="335" t="s">
        <v>124</v>
      </c>
      <c r="H19430" s="310"/>
      <c r="I19430" s="310"/>
      <c r="J19430" s="310"/>
      <c r="K19430" s="310"/>
      <c r="L19430" s="336"/>
    </row>
    <row r="19431" spans="1:12" hidden="1" x14ac:dyDescent="0.3">
      <c r="A19431" s="18" t="str">
        <f t="shared" ref="A19431" si="6533">+IF(OR(C19429=""),"NO",1)</f>
        <v>NO</v>
      </c>
      <c r="B19431" s="18"/>
      <c r="E19431" s="330"/>
      <c r="F19431" s="54" t="str">
        <f>+$F$28</f>
        <v>APORTANTE</v>
      </c>
      <c r="G19431" s="337" t="s">
        <v>124</v>
      </c>
      <c r="H19431" s="338"/>
      <c r="I19431" s="338"/>
      <c r="J19431" s="338"/>
      <c r="K19431" s="338"/>
      <c r="L19431" s="339"/>
    </row>
    <row r="19432" spans="1:12" hidden="1" x14ac:dyDescent="0.3">
      <c r="A19432" s="18" t="str">
        <f t="shared" ref="A19432" si="6534">+IF(OR(C19429=""),"NO",1)</f>
        <v>NO</v>
      </c>
      <c r="B19432" s="18"/>
      <c r="E19432" s="330"/>
      <c r="F19432" s="54" t="str">
        <f>+$F$29</f>
        <v>VALOR /SMMLV)</v>
      </c>
      <c r="G19432" s="55" t="s">
        <v>124</v>
      </c>
      <c r="H19432" s="56" t="str">
        <f>+$H$29</f>
        <v>% PART..</v>
      </c>
      <c r="I19432" s="57" t="s">
        <v>124</v>
      </c>
      <c r="J19432" s="58" t="str">
        <f>+$J$29</f>
        <v>VALOR ACREDITADO</v>
      </c>
      <c r="K19432" s="59"/>
      <c r="L19432" s="47" t="s">
        <v>124</v>
      </c>
    </row>
    <row r="19433" spans="1:12" hidden="1" x14ac:dyDescent="0.3">
      <c r="A19433" s="18" t="str">
        <f t="shared" ref="A19433" si="6535">+IF(OR(C19429=""),"NO",1)</f>
        <v>NO</v>
      </c>
      <c r="B19433" s="18"/>
      <c r="E19433" s="330"/>
      <c r="F19433" s="60" t="str">
        <f>+$F$30</f>
        <v>EXPERIENCIA APORTADA</v>
      </c>
      <c r="G19433" s="340" t="s">
        <v>124</v>
      </c>
      <c r="H19433" s="341"/>
      <c r="I19433" s="341"/>
      <c r="J19433" s="341"/>
      <c r="K19433" s="341"/>
      <c r="L19433" s="342"/>
    </row>
    <row r="19434" spans="1:12" hidden="1" x14ac:dyDescent="0.3">
      <c r="A19434" s="18" t="str">
        <f t="shared" ref="A19434" si="6536">+IF(OR(C19429=""),"NO",1)</f>
        <v>NO</v>
      </c>
      <c r="B19434" s="18"/>
      <c r="E19434" s="331"/>
      <c r="F19434" s="62" t="str">
        <f>+$F$31</f>
        <v>OBSERVACIÓN</v>
      </c>
      <c r="G19434" s="343" t="s">
        <v>124</v>
      </c>
      <c r="H19434" s="344"/>
      <c r="I19434" s="344"/>
      <c r="J19434" s="344"/>
      <c r="K19434" s="344"/>
      <c r="L19434" s="345"/>
    </row>
    <row r="19435" spans="1:12" ht="8.5" hidden="1" customHeight="1" x14ac:dyDescent="0.3">
      <c r="A19435" s="18" t="str">
        <f t="shared" ref="A19435" si="6537">+IF(OR(C19429=""),"NO",1)</f>
        <v>NO</v>
      </c>
      <c r="B19435" s="18"/>
      <c r="E19435" s="49"/>
      <c r="F19435" s="50"/>
      <c r="G19435" s="51"/>
      <c r="H19435" s="51"/>
      <c r="I19435" s="51"/>
      <c r="J19435" s="51"/>
      <c r="K19435" s="51"/>
      <c r="L19435" s="52"/>
    </row>
    <row r="19436" spans="1:12" hidden="1" x14ac:dyDescent="0.3">
      <c r="A19436" s="18" t="str">
        <f t="shared" ref="A19436" si="6538">+IF(OR(C19436=""),"NO",1)</f>
        <v>NO</v>
      </c>
      <c r="B19436" s="18"/>
      <c r="C19436" s="1" t="s">
        <v>124</v>
      </c>
      <c r="E19436" s="329">
        <v>6</v>
      </c>
      <c r="F19436" s="53" t="str">
        <f>+$F$26</f>
        <v>OBJETO</v>
      </c>
      <c r="G19436" s="332" t="s">
        <v>124</v>
      </c>
      <c r="H19436" s="333"/>
      <c r="I19436" s="333"/>
      <c r="J19436" s="333"/>
      <c r="K19436" s="333"/>
      <c r="L19436" s="334"/>
    </row>
    <row r="19437" spans="1:12" hidden="1" x14ac:dyDescent="0.3">
      <c r="A19437" s="18" t="str">
        <f t="shared" ref="A19437" si="6539">+IF(OR(C19436=""),"NO",1)</f>
        <v>NO</v>
      </c>
      <c r="B19437" s="18"/>
      <c r="E19437" s="330"/>
      <c r="F19437" s="54" t="str">
        <f>+$F$27</f>
        <v>CONTRATANTE</v>
      </c>
      <c r="G19437" s="335" t="s">
        <v>124</v>
      </c>
      <c r="H19437" s="310"/>
      <c r="I19437" s="310"/>
      <c r="J19437" s="310"/>
      <c r="K19437" s="310"/>
      <c r="L19437" s="336"/>
    </row>
    <row r="19438" spans="1:12" hidden="1" x14ac:dyDescent="0.3">
      <c r="A19438" s="18" t="str">
        <f t="shared" ref="A19438" si="6540">+IF(OR(C19436=""),"NO",1)</f>
        <v>NO</v>
      </c>
      <c r="B19438" s="18"/>
      <c r="E19438" s="330"/>
      <c r="F19438" s="54" t="str">
        <f>+$F$28</f>
        <v>APORTANTE</v>
      </c>
      <c r="G19438" s="337" t="s">
        <v>124</v>
      </c>
      <c r="H19438" s="338"/>
      <c r="I19438" s="338"/>
      <c r="J19438" s="338"/>
      <c r="K19438" s="338"/>
      <c r="L19438" s="339"/>
    </row>
    <row r="19439" spans="1:12" hidden="1" x14ac:dyDescent="0.3">
      <c r="A19439" s="18" t="str">
        <f t="shared" ref="A19439" si="6541">+IF(OR(C19436=""),"NO",1)</f>
        <v>NO</v>
      </c>
      <c r="B19439" s="18"/>
      <c r="E19439" s="330"/>
      <c r="F19439" s="54" t="str">
        <f>+$F$29</f>
        <v>VALOR /SMMLV)</v>
      </c>
      <c r="G19439" s="55" t="s">
        <v>124</v>
      </c>
      <c r="H19439" s="56" t="str">
        <f>+$H$29</f>
        <v>% PART..</v>
      </c>
      <c r="I19439" s="57" t="s">
        <v>124</v>
      </c>
      <c r="J19439" s="58" t="str">
        <f>+$J$29</f>
        <v>VALOR ACREDITADO</v>
      </c>
      <c r="K19439" s="59"/>
      <c r="L19439" s="47" t="s">
        <v>124</v>
      </c>
    </row>
    <row r="19440" spans="1:12" hidden="1" x14ac:dyDescent="0.3">
      <c r="A19440" s="18" t="str">
        <f t="shared" ref="A19440" si="6542">+IF(OR(C19436=""),"NO",1)</f>
        <v>NO</v>
      </c>
      <c r="B19440" s="18"/>
      <c r="E19440" s="330"/>
      <c r="F19440" s="60" t="str">
        <f>+$F$30</f>
        <v>EXPERIENCIA APORTADA</v>
      </c>
      <c r="G19440" s="340" t="s">
        <v>124</v>
      </c>
      <c r="H19440" s="341"/>
      <c r="I19440" s="341"/>
      <c r="J19440" s="341"/>
      <c r="K19440" s="341"/>
      <c r="L19440" s="342"/>
    </row>
    <row r="19441" spans="1:12" hidden="1" x14ac:dyDescent="0.3">
      <c r="A19441" s="18" t="str">
        <f t="shared" ref="A19441" si="6543">+IF(OR(C19436=""),"NO",1)</f>
        <v>NO</v>
      </c>
      <c r="B19441" s="18"/>
      <c r="E19441" s="331"/>
      <c r="F19441" s="62" t="str">
        <f>+$F$31</f>
        <v>OBSERVACIÓN</v>
      </c>
      <c r="G19441" s="343" t="s">
        <v>124</v>
      </c>
      <c r="H19441" s="344"/>
      <c r="I19441" s="344"/>
      <c r="J19441" s="344"/>
      <c r="K19441" s="344"/>
      <c r="L19441" s="345"/>
    </row>
    <row r="19442" spans="1:12" ht="8.5" hidden="1" customHeight="1" x14ac:dyDescent="0.3">
      <c r="A19442" s="18" t="str">
        <f t="shared" ref="A19442" si="6544">+IF(OR(C19436=""),"NO",1)</f>
        <v>NO</v>
      </c>
      <c r="B19442" s="18"/>
      <c r="E19442" s="49"/>
      <c r="F19442" s="50"/>
      <c r="G19442" s="51"/>
      <c r="H19442" s="51"/>
      <c r="I19442" s="51"/>
      <c r="J19442" s="51"/>
      <c r="K19442" s="51"/>
      <c r="L19442" s="52"/>
    </row>
    <row r="19443" spans="1:12" hidden="1" x14ac:dyDescent="0.3">
      <c r="A19443" s="18" t="str">
        <f t="shared" ref="A19443" si="6545">+IF(OR(C19443=""),"NO",1)</f>
        <v>NO</v>
      </c>
      <c r="B19443" s="18"/>
      <c r="C19443" s="1" t="s">
        <v>124</v>
      </c>
      <c r="E19443" s="329">
        <v>7</v>
      </c>
      <c r="F19443" s="53" t="str">
        <f>+$F$26</f>
        <v>OBJETO</v>
      </c>
      <c r="G19443" s="332" t="s">
        <v>124</v>
      </c>
      <c r="H19443" s="333"/>
      <c r="I19443" s="333"/>
      <c r="J19443" s="333"/>
      <c r="K19443" s="333"/>
      <c r="L19443" s="334"/>
    </row>
    <row r="19444" spans="1:12" hidden="1" x14ac:dyDescent="0.3">
      <c r="A19444" s="18" t="str">
        <f t="shared" ref="A19444" si="6546">+IF(OR(C19443=""),"NO",1)</f>
        <v>NO</v>
      </c>
      <c r="B19444" s="18"/>
      <c r="E19444" s="330"/>
      <c r="F19444" s="54" t="str">
        <f>+$F$27</f>
        <v>CONTRATANTE</v>
      </c>
      <c r="G19444" s="335" t="s">
        <v>124</v>
      </c>
      <c r="H19444" s="310"/>
      <c r="I19444" s="310"/>
      <c r="J19444" s="310"/>
      <c r="K19444" s="310"/>
      <c r="L19444" s="336"/>
    </row>
    <row r="19445" spans="1:12" hidden="1" x14ac:dyDescent="0.3">
      <c r="A19445" s="18" t="str">
        <f t="shared" ref="A19445" si="6547">+IF(OR(C19443=""),"NO",1)</f>
        <v>NO</v>
      </c>
      <c r="B19445" s="18"/>
      <c r="E19445" s="330"/>
      <c r="F19445" s="54" t="str">
        <f>+$F$28</f>
        <v>APORTANTE</v>
      </c>
      <c r="G19445" s="337" t="s">
        <v>124</v>
      </c>
      <c r="H19445" s="338"/>
      <c r="I19445" s="338"/>
      <c r="J19445" s="338"/>
      <c r="K19445" s="338"/>
      <c r="L19445" s="339"/>
    </row>
    <row r="19446" spans="1:12" hidden="1" x14ac:dyDescent="0.3">
      <c r="A19446" s="18" t="str">
        <f t="shared" ref="A19446" si="6548">+IF(OR(C19443=""),"NO",1)</f>
        <v>NO</v>
      </c>
      <c r="B19446" s="18"/>
      <c r="E19446" s="330"/>
      <c r="F19446" s="54" t="str">
        <f>+$F$29</f>
        <v>VALOR /SMMLV)</v>
      </c>
      <c r="G19446" s="55" t="s">
        <v>124</v>
      </c>
      <c r="H19446" s="56" t="str">
        <f>+$H$29</f>
        <v>% PART..</v>
      </c>
      <c r="I19446" s="57" t="s">
        <v>124</v>
      </c>
      <c r="J19446" s="58" t="str">
        <f>+$J$29</f>
        <v>VALOR ACREDITADO</v>
      </c>
      <c r="K19446" s="59"/>
      <c r="L19446" s="47" t="s">
        <v>124</v>
      </c>
    </row>
    <row r="19447" spans="1:12" hidden="1" x14ac:dyDescent="0.3">
      <c r="A19447" s="18" t="str">
        <f t="shared" ref="A19447" si="6549">+IF(OR(C19443=""),"NO",1)</f>
        <v>NO</v>
      </c>
      <c r="B19447" s="18"/>
      <c r="E19447" s="330"/>
      <c r="F19447" s="60" t="str">
        <f>+$F$30</f>
        <v>EXPERIENCIA APORTADA</v>
      </c>
      <c r="G19447" s="340" t="s">
        <v>124</v>
      </c>
      <c r="H19447" s="341"/>
      <c r="I19447" s="341"/>
      <c r="J19447" s="341"/>
      <c r="K19447" s="341"/>
      <c r="L19447" s="342"/>
    </row>
    <row r="19448" spans="1:12" hidden="1" x14ac:dyDescent="0.3">
      <c r="A19448" s="18" t="str">
        <f t="shared" ref="A19448" si="6550">+IF(OR(C19443=""),"NO",1)</f>
        <v>NO</v>
      </c>
      <c r="B19448" s="18"/>
      <c r="E19448" s="331"/>
      <c r="F19448" s="62" t="str">
        <f>+$F$31</f>
        <v>OBSERVACIÓN</v>
      </c>
      <c r="G19448" s="343" t="s">
        <v>124</v>
      </c>
      <c r="H19448" s="344"/>
      <c r="I19448" s="344"/>
      <c r="J19448" s="344"/>
      <c r="K19448" s="344"/>
      <c r="L19448" s="345"/>
    </row>
    <row r="19449" spans="1:12" hidden="1" x14ac:dyDescent="0.3">
      <c r="A19449" s="18" t="str">
        <f t="shared" ref="A19449" si="6551">+IF(OR(C19443=""),"NO",1)</f>
        <v>NO</v>
      </c>
      <c r="B19449" s="18"/>
      <c r="E19449" s="49"/>
      <c r="F19449" s="50"/>
      <c r="G19449" s="51"/>
      <c r="H19449" s="51"/>
      <c r="I19449" s="51"/>
      <c r="J19449" s="51"/>
      <c r="K19449" s="51"/>
      <c r="L19449" s="52"/>
    </row>
    <row r="19450" spans="1:12" hidden="1" x14ac:dyDescent="0.3">
      <c r="A19450" s="1" t="str">
        <f>+A19385</f>
        <v>NO</v>
      </c>
      <c r="C19450" s="1" t="str">
        <f>"N"&amp;C19385</f>
        <v>N</v>
      </c>
      <c r="E19450" s="63"/>
      <c r="F19450" s="64" t="str">
        <f>+$F$75</f>
        <v>TOTAL DE CONTRATOS PRESENTADOS VÁLIDOS QUE CUMPLEN EXPERIENCIA ACREDITADA:</v>
      </c>
      <c r="G19450" s="65"/>
      <c r="H19450" s="65"/>
      <c r="I19450" s="65"/>
      <c r="J19450" s="66"/>
      <c r="K19450" s="65"/>
      <c r="L19450" s="67" t="s">
        <v>124</v>
      </c>
    </row>
    <row r="19451" spans="1:12" ht="6.65" hidden="1" customHeight="1" x14ac:dyDescent="0.3">
      <c r="A19451" s="1" t="str">
        <f>+A19385</f>
        <v>NO</v>
      </c>
      <c r="E19451" s="51"/>
      <c r="F19451" s="50"/>
      <c r="G19451" s="51"/>
      <c r="H19451" s="51"/>
      <c r="I19451" s="51"/>
      <c r="J19451" s="51"/>
      <c r="K19451" s="51"/>
      <c r="L19451" s="51"/>
    </row>
    <row r="19452" spans="1:12" hidden="1" x14ac:dyDescent="0.3">
      <c r="A19452" s="1" t="str">
        <f>+A19385</f>
        <v>NO</v>
      </c>
      <c r="E19452" s="63"/>
      <c r="F19452" s="63" t="str">
        <f>+$F$77</f>
        <v>ACREDITA SUMINISTRO E INSTALACIÓN DE MOBILIARIO POR LO MENOS EN UN (1) CONTRATO VÁLIDO</v>
      </c>
      <c r="G19452" s="65"/>
      <c r="H19452" s="65"/>
      <c r="I19452" s="65"/>
      <c r="J19452" s="66"/>
      <c r="K19452" s="65"/>
      <c r="L19452" s="68" t="s">
        <v>157</v>
      </c>
    </row>
    <row r="19453" spans="1:12" ht="5.15" hidden="1" customHeight="1" x14ac:dyDescent="0.3">
      <c r="A19453" s="1" t="str">
        <f>+A19385</f>
        <v>NO</v>
      </c>
      <c r="E19453" s="51"/>
      <c r="F19453" s="50"/>
      <c r="G19453" s="51"/>
      <c r="H19453" s="51"/>
      <c r="I19453" s="51"/>
      <c r="J19453" s="51"/>
      <c r="K19453" s="51"/>
      <c r="L19453" s="51"/>
    </row>
    <row r="19454" spans="1:12" ht="12.75" hidden="1" customHeight="1" x14ac:dyDescent="0.3">
      <c r="A19454" s="1" t="str">
        <f>+A19385</f>
        <v>NO</v>
      </c>
      <c r="E19454" s="69" t="str">
        <f>+$E$79</f>
        <v>EXPERIENCIA ESPECÍFICA NUMERAL 10.1.1 A</v>
      </c>
      <c r="F19454" s="70"/>
      <c r="G19454" s="70"/>
      <c r="H19454" s="70"/>
      <c r="I19454" s="70"/>
      <c r="J19454" s="70"/>
      <c r="K19454" s="70"/>
      <c r="L19454" s="71"/>
    </row>
    <row r="19455" spans="1:12" ht="26.5" hidden="1" customHeight="1" x14ac:dyDescent="0.3">
      <c r="A19455" s="1" t="str">
        <f>+A19385</f>
        <v>NO</v>
      </c>
      <c r="E19455" s="72"/>
      <c r="F19455" s="325" t="str">
        <f>+$F$80</f>
        <v>Por lo menos uno (1) de los contratos válidos aportados como experiencia general debe corresponder mínimo al 60% del presupuesto oficial del presente proceso de selección.  (SMMLV)</v>
      </c>
      <c r="G19455" s="326"/>
      <c r="H19455" s="326"/>
      <c r="I19455" s="326"/>
      <c r="J19455" s="326"/>
      <c r="K19455" s="73" t="s">
        <v>124</v>
      </c>
      <c r="L19455" s="74" t="s">
        <v>124</v>
      </c>
    </row>
    <row r="19456" spans="1:12" ht="23.5" hidden="1" customHeight="1" x14ac:dyDescent="0.3">
      <c r="A19456" s="1" t="str">
        <f>+A19385</f>
        <v>NO</v>
      </c>
      <c r="E19456" s="63"/>
      <c r="F19456" s="325" t="str">
        <f>+$F$81</f>
        <v xml:space="preserve">Deberá acreditarse en al menos uno (1) de los contratos válidos aportados como experiencia general una </v>
      </c>
      <c r="G19456" s="326"/>
      <c r="H19456" s="326"/>
      <c r="I19456" s="326"/>
      <c r="J19456" s="326"/>
      <c r="K19456" s="73" t="s">
        <v>124</v>
      </c>
      <c r="L19456" s="74" t="s">
        <v>124</v>
      </c>
    </row>
    <row r="19457" spans="1:12" ht="23.5" hidden="1" customHeight="1" x14ac:dyDescent="0.3">
      <c r="A19457" s="18" t="s">
        <v>30</v>
      </c>
      <c r="E19457" s="63"/>
      <c r="F19457" s="325" t="str">
        <f>+$F$82</f>
        <v xml:space="preserve">Deberá acreditarse en al menos uno (1) de los contratos válidos aportados interventoría a intervención de </v>
      </c>
      <c r="G19457" s="326"/>
      <c r="H19457" s="326"/>
      <c r="I19457" s="326"/>
      <c r="J19457" s="326"/>
      <c r="K19457" s="73">
        <f>+$K$82</f>
        <v>0</v>
      </c>
      <c r="L19457" s="74" t="s">
        <v>124</v>
      </c>
    </row>
    <row r="19458" spans="1:12" ht="36" hidden="1" customHeight="1" x14ac:dyDescent="0.3">
      <c r="A19458" s="18" t="s">
        <v>30</v>
      </c>
      <c r="E19458" s="63"/>
      <c r="F19458" s="325" t="str">
        <f>+$F$83</f>
        <v xml:space="preserve">Deberá acreditarse en al menos uno (1) de los contratos válidos aportados interventoría a intervención de </v>
      </c>
      <c r="G19458" s="326"/>
      <c r="H19458" s="326"/>
      <c r="I19458" s="326"/>
      <c r="J19458" s="326"/>
      <c r="K19458" s="75">
        <f>+$K$83</f>
        <v>0</v>
      </c>
      <c r="L19458" s="76" t="s">
        <v>124</v>
      </c>
    </row>
    <row r="19459" spans="1:12" hidden="1" x14ac:dyDescent="0.3">
      <c r="A19459" s="1" t="str">
        <f>+A19385</f>
        <v>NO</v>
      </c>
      <c r="E19459" s="51"/>
      <c r="F19459" s="50"/>
      <c r="G19459" s="51"/>
      <c r="H19459" s="51"/>
      <c r="I19459" s="51"/>
      <c r="J19459" s="51"/>
      <c r="K19459" s="51"/>
      <c r="L19459" s="51"/>
    </row>
    <row r="19460" spans="1:12" ht="12.75" hidden="1" customHeight="1" x14ac:dyDescent="0.3">
      <c r="A19460" s="1" t="str">
        <f>+A19385</f>
        <v>NO</v>
      </c>
      <c r="E19460" s="40" t="str">
        <f>+$E$85</f>
        <v>VALOR MÍNIMO A CERIFICAR % P.O EN SMMMLV. NUMERAL 3.9.1</v>
      </c>
      <c r="F19460" s="41"/>
      <c r="G19460" s="41"/>
      <c r="H19460" s="41"/>
      <c r="I19460" s="41"/>
      <c r="J19460" s="41"/>
      <c r="K19460" s="41"/>
      <c r="L19460" s="42"/>
    </row>
    <row r="19461" spans="1:12" hidden="1" x14ac:dyDescent="0.3">
      <c r="A19461" s="1" t="str">
        <f>+A19385</f>
        <v>NO</v>
      </c>
      <c r="C19461" s="1" t="str">
        <f>"M"&amp;C19385</f>
        <v>M</v>
      </c>
      <c r="E19461" s="77" t="str">
        <f>+$E$86</f>
        <v>100% P.O.</v>
      </c>
      <c r="F19461" s="78"/>
      <c r="G19461" s="61">
        <v>242.41716883554506</v>
      </c>
      <c r="H19461" s="124" t="str">
        <f>+$H$86</f>
        <v>TOTAL EJECUTADO DE CONTRATOS ACREDITADOS</v>
      </c>
      <c r="I19461" s="124"/>
      <c r="J19461" s="124"/>
      <c r="K19461" s="55" t="s">
        <v>124</v>
      </c>
      <c r="L19461" s="47" t="s">
        <v>124</v>
      </c>
    </row>
    <row r="19462" spans="1:12" hidden="1" x14ac:dyDescent="0.3">
      <c r="A19462" s="1" t="str">
        <f>+A19385</f>
        <v>NO</v>
      </c>
      <c r="E19462" s="39"/>
      <c r="F19462" s="39"/>
      <c r="G19462" s="39"/>
      <c r="H19462" s="39"/>
      <c r="I19462" s="39"/>
      <c r="J19462" s="39"/>
      <c r="K19462" s="39"/>
      <c r="L19462" s="39"/>
    </row>
    <row r="19463" spans="1:12" ht="12.75" hidden="1" customHeight="1" x14ac:dyDescent="0.3">
      <c r="A19463" s="18" t="s">
        <v>30</v>
      </c>
      <c r="B19463" s="18"/>
      <c r="E19463" s="40" t="str">
        <f>+$E$88</f>
        <v>CONSIDERACIONES PARA LA VALIDEZ DE LA EXPERIENCIA REQUERIDA: EXPERIENCIA PROPONENTES PLURALES NUMERAL 10.1.2 D</v>
      </c>
      <c r="F19463" s="41"/>
      <c r="G19463" s="41"/>
      <c r="H19463" s="41"/>
      <c r="I19463" s="41"/>
      <c r="J19463" s="41"/>
      <c r="K19463" s="41"/>
      <c r="L19463" s="42"/>
    </row>
    <row r="19464" spans="1:12" ht="28" hidden="1" customHeight="1" x14ac:dyDescent="0.3">
      <c r="A19464" s="18" t="s">
        <v>30</v>
      </c>
      <c r="B19464" s="18"/>
      <c r="C19464" s="1" t="str">
        <f>"O"&amp;C19385</f>
        <v>O</v>
      </c>
      <c r="E19464" s="80" t="str">
        <f>+$E$89</f>
        <v>i)</v>
      </c>
      <c r="F19464" s="327" t="str">
        <f>+$F$89</f>
        <v>Uno de los integrantes debe aportar como mínimo el cincuenta por ciento (50 %) de la experiencia solicitada</v>
      </c>
      <c r="G19464" s="328"/>
      <c r="H19464" s="328"/>
      <c r="I19464" s="328"/>
      <c r="J19464" s="328"/>
      <c r="K19464" s="73" t="s">
        <v>124</v>
      </c>
      <c r="L19464" s="47" t="s">
        <v>124</v>
      </c>
    </row>
    <row r="19465" spans="1:12" ht="28" hidden="1" customHeight="1" x14ac:dyDescent="0.3">
      <c r="A19465" s="18" t="s">
        <v>30</v>
      </c>
      <c r="B19465" s="18"/>
      <c r="C19465" s="1" t="str">
        <f>"O"&amp;C19385</f>
        <v>O</v>
      </c>
      <c r="E19465" s="80" t="str">
        <f>+$E$90</f>
        <v>ii)</v>
      </c>
      <c r="F19465" s="327" t="str">
        <f>+$F$90</f>
        <v>Todos los demás ntegrantes deben acreditar al menos el cinco por ciento (5 %) de la experiencia solicitada, solo uno (1) de los integrantes podrá no acreditar experiencia pero su porcentaje de participación  no podrá superar el diez por ciento (10 %)</v>
      </c>
      <c r="G19465" s="328"/>
      <c r="H19465" s="328"/>
      <c r="I19465" s="328"/>
      <c r="J19465" s="328"/>
      <c r="K19465" s="73" t="s">
        <v>124</v>
      </c>
      <c r="L19465" s="47" t="s">
        <v>124</v>
      </c>
    </row>
    <row r="19466" spans="1:12" hidden="1" x14ac:dyDescent="0.3">
      <c r="A19466" s="18" t="s">
        <v>30</v>
      </c>
      <c r="B19466" s="18"/>
      <c r="E19466" s="39"/>
      <c r="F19466" s="39"/>
      <c r="G19466" s="39"/>
      <c r="H19466" s="39"/>
      <c r="I19466" s="39"/>
      <c r="J19466" s="39"/>
      <c r="K19466" s="39"/>
      <c r="L19466" s="39"/>
    </row>
    <row r="19467" spans="1:12" ht="13" hidden="1" customHeight="1" x14ac:dyDescent="0.3">
      <c r="A19467" s="18" t="str">
        <f>+A19385</f>
        <v>NO</v>
      </c>
      <c r="B19467" s="18"/>
      <c r="E19467" s="69" t="str">
        <f>+$E$92</f>
        <v>VERIFICACIÓN Y ASIGNACIÓN DE PUNTAJE POR LA EXPERIENCIA DEL PROPONENTE</v>
      </c>
      <c r="F19467" s="70"/>
      <c r="G19467" s="70"/>
      <c r="H19467" s="70"/>
      <c r="I19467" s="70"/>
      <c r="J19467" s="70"/>
      <c r="K19467" s="70"/>
      <c r="L19467" s="71"/>
    </row>
    <row r="19468" spans="1:12" hidden="1" x14ac:dyDescent="0.3">
      <c r="A19468" s="18" t="str">
        <f>+A19385</f>
        <v>NO</v>
      </c>
      <c r="B19468" s="18"/>
      <c r="E19468" s="81"/>
      <c r="F19468" s="323" t="str">
        <f>+$F$93</f>
        <v>No. CONTRATOS QUE ACREDITAN LA EXPERIENCIA (NO OBJETO DE SUBSANACIÓN)</v>
      </c>
      <c r="G19468" s="324"/>
      <c r="H19468" s="324"/>
      <c r="I19468" s="324"/>
      <c r="J19468" s="324"/>
      <c r="K19468" s="82"/>
      <c r="L19468" s="83" t="s">
        <v>124</v>
      </c>
    </row>
    <row r="19469" spans="1:12" ht="13" hidden="1" customHeight="1" x14ac:dyDescent="0.3">
      <c r="A19469" s="18" t="str">
        <f>+A19385</f>
        <v>NO</v>
      </c>
      <c r="B19469" s="18"/>
      <c r="E19469" s="84"/>
      <c r="F19469" s="323" t="str">
        <f>+$F$94</f>
        <v>TOTAL EJECUTADO DE CONTRATOS ACREDITADOS PROPUESTA INICIAL</v>
      </c>
      <c r="G19469" s="324"/>
      <c r="H19469" s="324"/>
      <c r="I19469" s="324"/>
      <c r="J19469" s="324"/>
      <c r="K19469" s="85"/>
      <c r="L19469" s="86" t="s">
        <v>124</v>
      </c>
    </row>
    <row r="19470" spans="1:12" ht="13" hidden="1" customHeight="1" x14ac:dyDescent="0.3">
      <c r="A19470" s="18" t="str">
        <f>+A19385</f>
        <v>NO</v>
      </c>
      <c r="B19470" s="18"/>
      <c r="E19470" s="87"/>
      <c r="F19470" s="323" t="str">
        <f>+$F$95</f>
        <v>PROMEDIO VALOR ACREDITADO EN SMMLV</v>
      </c>
      <c r="G19470" s="324"/>
      <c r="H19470" s="324"/>
      <c r="I19470" s="324"/>
      <c r="J19470" s="324"/>
      <c r="K19470" s="66"/>
      <c r="L19470" s="88" t="s">
        <v>124</v>
      </c>
    </row>
    <row r="19471" spans="1:12" hidden="1" x14ac:dyDescent="0.3">
      <c r="A19471" s="18" t="str">
        <f>+A19385</f>
        <v>NO</v>
      </c>
      <c r="B19471" s="18"/>
      <c r="E19471" s="89"/>
      <c r="F19471" s="89"/>
      <c r="G19471" s="89"/>
      <c r="H19471" s="89"/>
      <c r="I19471" s="89"/>
      <c r="J19471" s="89"/>
      <c r="K19471" s="89"/>
      <c r="L19471" s="89"/>
    </row>
    <row r="19472" spans="1:12" ht="13" hidden="1" customHeight="1" x14ac:dyDescent="0.3">
      <c r="A19472" s="18" t="str">
        <f>+A19385</f>
        <v>NO</v>
      </c>
      <c r="B19472" s="18"/>
      <c r="E19472" s="69" t="str">
        <f>+$E$97</f>
        <v>3.9.2 EXIGENCIAS MÍNIMAS DE EXPERIENCIA Y FORMACIÓN ACADÉMICA DEL EQUIPO DE TRABAJO</v>
      </c>
      <c r="F19472" s="70"/>
      <c r="G19472" s="70"/>
      <c r="H19472" s="70"/>
      <c r="I19472" s="70"/>
      <c r="J19472" s="70"/>
      <c r="K19472" s="70"/>
      <c r="L19472" s="71"/>
    </row>
    <row r="19473" spans="1:12" hidden="1" x14ac:dyDescent="0.3">
      <c r="A19473" s="18" t="str">
        <f>+A19385</f>
        <v>NO</v>
      </c>
      <c r="B19473" s="18"/>
      <c r="E19473" s="90" t="str">
        <f>+$E$98</f>
        <v>Formulario 8</v>
      </c>
      <c r="F19473" s="315" t="s">
        <v>46</v>
      </c>
      <c r="G19473" s="316"/>
      <c r="H19473" s="317"/>
      <c r="I19473" s="318"/>
      <c r="J19473" s="318"/>
      <c r="K19473" s="318"/>
      <c r="L19473" s="319"/>
    </row>
    <row r="19474" spans="1:12" hidden="1" x14ac:dyDescent="0.3">
      <c r="A19474" s="18" t="str">
        <f>+A19385</f>
        <v>NO</v>
      </c>
      <c r="B19474" s="18"/>
      <c r="E19474" s="91" t="s">
        <v>124</v>
      </c>
      <c r="F19474" s="91" t="str">
        <f>+$F$99</f>
        <v>Director de Interventoría</v>
      </c>
      <c r="G19474" s="91" t="str">
        <f>+$G$99</f>
        <v>Residente de Interventoría</v>
      </c>
      <c r="H19474" s="320"/>
      <c r="I19474" s="321"/>
      <c r="J19474" s="321"/>
      <c r="K19474" s="321"/>
      <c r="L19474" s="322"/>
    </row>
    <row r="19475" spans="1:12" hidden="1" x14ac:dyDescent="0.3">
      <c r="A19475" s="18" t="str">
        <f>+A19385</f>
        <v>NO</v>
      </c>
      <c r="B19475" s="18"/>
      <c r="E19475" s="304" t="str">
        <f>+$E$100</f>
        <v>OBSERVACIONES RESPECTO REQUISITO HABILITANTE DEL PERSONAL CLAVE EVALUABLE</v>
      </c>
      <c r="F19475" s="305"/>
      <c r="G19475" s="305"/>
      <c r="H19475" s="305"/>
      <c r="I19475" s="305"/>
      <c r="J19475" s="305"/>
      <c r="K19475" s="305"/>
      <c r="L19475" s="305"/>
    </row>
    <row r="19476" spans="1:12" hidden="1" x14ac:dyDescent="0.3">
      <c r="A19476" s="18" t="str">
        <f>+A19385</f>
        <v>NO</v>
      </c>
      <c r="B19476" s="18"/>
      <c r="E19476" s="312" t="s">
        <v>124</v>
      </c>
      <c r="F19476" s="313"/>
      <c r="G19476" s="313"/>
      <c r="H19476" s="313"/>
      <c r="I19476" s="313"/>
      <c r="J19476" s="313"/>
      <c r="K19476" s="313"/>
      <c r="L19476" s="314"/>
    </row>
    <row r="19477" spans="1:12" hidden="1" x14ac:dyDescent="0.3">
      <c r="A19477" s="18" t="str">
        <f>+A19385</f>
        <v>NO</v>
      </c>
      <c r="B19477" s="18"/>
      <c r="E19477" s="89"/>
      <c r="F19477" s="89"/>
      <c r="G19477" s="89"/>
      <c r="H19477" s="89"/>
      <c r="I19477" s="89"/>
      <c r="J19477" s="89"/>
      <c r="K19477" s="89"/>
      <c r="L19477" s="89"/>
    </row>
    <row r="19478" spans="1:12" ht="13" hidden="1" customHeight="1" x14ac:dyDescent="0.3">
      <c r="A19478" s="18" t="str">
        <f>+A19385</f>
        <v>NO</v>
      </c>
      <c r="B19478" s="18"/>
      <c r="E19478" s="69" t="str">
        <f>+$E$103</f>
        <v>4.2 EQUIPO DE TRABAJO (Personal Clave Evaluable)</v>
      </c>
      <c r="F19478" s="70"/>
      <c r="G19478" s="70"/>
      <c r="H19478" s="70"/>
      <c r="I19478" s="70"/>
      <c r="J19478" s="70"/>
      <c r="K19478" s="70"/>
      <c r="L19478" s="71"/>
    </row>
    <row r="19479" spans="1:12" ht="23.25" hidden="1" customHeight="1" x14ac:dyDescent="0.3">
      <c r="A19479" s="18" t="str">
        <f>+A19385</f>
        <v>NO</v>
      </c>
      <c r="B19479" s="18"/>
      <c r="E19479" s="90" t="str">
        <f>+$E$104</f>
        <v>Formulario 9</v>
      </c>
      <c r="F19479" s="315" t="s">
        <v>46</v>
      </c>
      <c r="G19479" s="316"/>
      <c r="H19479" s="317"/>
      <c r="I19479" s="318"/>
      <c r="J19479" s="318"/>
      <c r="K19479" s="318"/>
      <c r="L19479" s="319"/>
    </row>
    <row r="19480" spans="1:12" hidden="1" x14ac:dyDescent="0.3">
      <c r="A19480" s="18" t="str">
        <f>+A19385</f>
        <v>NO</v>
      </c>
      <c r="B19480" s="18"/>
      <c r="E19480" s="91" t="s">
        <v>124</v>
      </c>
      <c r="F19480" s="91" t="str">
        <f>+$F$99</f>
        <v>Director de Interventoría</v>
      </c>
      <c r="G19480" s="91" t="str">
        <f>+$G$99</f>
        <v>Residente de Interventoría</v>
      </c>
      <c r="H19480" s="320"/>
      <c r="I19480" s="321"/>
      <c r="J19480" s="321"/>
      <c r="K19480" s="321"/>
      <c r="L19480" s="322"/>
    </row>
    <row r="19481" spans="1:12" hidden="1" x14ac:dyDescent="0.3">
      <c r="A19481" s="18" t="str">
        <f>+A19385</f>
        <v>NO</v>
      </c>
      <c r="B19481" s="18"/>
      <c r="E19481" s="89"/>
      <c r="F19481" s="89"/>
      <c r="G19481" s="89"/>
      <c r="H19481" s="89"/>
      <c r="I19481" s="89"/>
      <c r="J19481" s="89"/>
      <c r="K19481" s="89"/>
      <c r="L19481" s="89"/>
    </row>
    <row r="19482" spans="1:12" hidden="1" x14ac:dyDescent="0.3">
      <c r="A19482" s="1" t="str">
        <f>+A19385</f>
        <v>NO</v>
      </c>
      <c r="E19482" s="92" t="str">
        <f>+E19357</f>
        <v>CRITERIOS DE EVALUACIÓN Y PUNTAJE</v>
      </c>
      <c r="F19482" s="93"/>
      <c r="G19482" s="93"/>
      <c r="H19482" s="93"/>
      <c r="I19482" s="93"/>
      <c r="J19482" s="93"/>
      <c r="K19482" s="94"/>
      <c r="L19482" s="95" t="str">
        <f>+$L$107</f>
        <v>PUNTAJE OBTENIDO</v>
      </c>
    </row>
    <row r="19483" spans="1:12" hidden="1" x14ac:dyDescent="0.3">
      <c r="A19483" s="1" t="str">
        <f>+A19385</f>
        <v>NO</v>
      </c>
      <c r="E19483" s="96" t="str">
        <f>+$E$108</f>
        <v>VALOR</v>
      </c>
      <c r="F19483" s="97" t="str">
        <f>+$F$108</f>
        <v>EQUIPO DE TRABAJO (PERSONAL CLAVE EVALUABLE)</v>
      </c>
      <c r="G19483" s="24"/>
      <c r="H19483" s="24"/>
      <c r="I19483" s="24"/>
      <c r="J19483" s="24"/>
      <c r="K19483" s="24"/>
      <c r="L19483" s="98"/>
    </row>
    <row r="19484" spans="1:12" ht="12.75" hidden="1" customHeight="1" x14ac:dyDescent="0.3">
      <c r="A19484" s="1" t="str">
        <f>+A19385</f>
        <v>NO</v>
      </c>
      <c r="E19484" s="96">
        <f>+$E$109</f>
        <v>5</v>
      </c>
      <c r="F19484" s="307" t="str">
        <f>+$F$109</f>
        <v xml:space="preserve"> Experiencia Específica adicional</v>
      </c>
      <c r="G19484" s="308"/>
      <c r="H19484" s="308"/>
      <c r="I19484" s="308"/>
      <c r="J19484" s="308"/>
      <c r="K19484" s="309"/>
      <c r="L19484" s="99" t="str">
        <f>IFERROR(IF(VLOOKUP(C19385,'R. PUNTAJES'!$C$14:$R$213,'R. PUNTAJES'!$I$10,0)="","",VLOOKUP(C19385,'R. PUNTAJES'!$C$14:$R$213,'R. PUNTAJES'!$I$10,0)),"")</f>
        <v/>
      </c>
    </row>
    <row r="19485" spans="1:12" ht="12.75" hidden="1" customHeight="1" x14ac:dyDescent="0.3">
      <c r="A19485" s="1" t="str">
        <f>+A19385</f>
        <v>NO</v>
      </c>
      <c r="E19485" s="96">
        <f>+$E$110</f>
        <v>5</v>
      </c>
      <c r="F19485" s="307" t="str">
        <f>+$F$110</f>
        <v>Formación Académica adicional</v>
      </c>
      <c r="G19485" s="308"/>
      <c r="H19485" s="308"/>
      <c r="I19485" s="308"/>
      <c r="J19485" s="308"/>
      <c r="K19485" s="309"/>
      <c r="L19485" s="99" t="str">
        <f>IFERROR(IF(VLOOKUP(C19385,'R. PUNTAJES'!$C$14:$R$213,'R. PUNTAJES'!$J$10,0)="","",VLOOKUP(C19385,'R. PUNTAJES'!$C$14:$R$213,'R. PUNTAJES'!$J$10,0)),"")</f>
        <v/>
      </c>
    </row>
    <row r="19486" spans="1:12" hidden="1" x14ac:dyDescent="0.3">
      <c r="A19486" s="18" t="str">
        <f>+A19385</f>
        <v>NO</v>
      </c>
      <c r="B19486" s="18"/>
      <c r="E19486" s="100"/>
      <c r="F19486" s="101" t="str">
        <f>+$F$111</f>
        <v>FACTOR DE SOSTENIBILIDAD</v>
      </c>
      <c r="G19486" s="102"/>
      <c r="H19486" s="102"/>
      <c r="I19486" s="102"/>
      <c r="J19486" s="102"/>
      <c r="K19486" s="102"/>
      <c r="L19486" s="103"/>
    </row>
    <row r="19487" spans="1:12" hidden="1" x14ac:dyDescent="0.3">
      <c r="A19487" s="18" t="str">
        <f>+A19385</f>
        <v>NO</v>
      </c>
      <c r="B19487" s="18"/>
      <c r="E19487" s="104">
        <v>1</v>
      </c>
      <c r="F19487" s="105" t="str">
        <f>+$F$112</f>
        <v>Compromisos Sostenibilidad</v>
      </c>
      <c r="G19487" s="106"/>
      <c r="H19487" s="106"/>
      <c r="I19487" s="106"/>
      <c r="J19487" s="106"/>
      <c r="K19487" s="106"/>
      <c r="L19487" s="107" t="str">
        <f>IFERROR(IF(VLOOKUP(C19385,'R. PUNTAJES'!$C$14:$R$213,'R. PUNTAJES'!$K$10,0)="","",VLOOKUP(C19385,'R. PUNTAJES'!$C$14:$R$213,'R. PUNTAJES'!$K$10,0)),"")</f>
        <v/>
      </c>
    </row>
    <row r="19488" spans="1:12" hidden="1" x14ac:dyDescent="0.3">
      <c r="A19488" s="1" t="str">
        <f>+A19385</f>
        <v>NO</v>
      </c>
      <c r="E19488" s="108"/>
      <c r="F19488" s="109" t="str">
        <f>+$F$113</f>
        <v>APOYO A LA INDUSTRIA NACIONAL</v>
      </c>
      <c r="G19488" s="110"/>
      <c r="H19488" s="110"/>
      <c r="I19488" s="110"/>
      <c r="J19488" s="110"/>
      <c r="K19488" s="110"/>
      <c r="L19488" s="111"/>
    </row>
    <row r="19489" spans="1:12" ht="12.75" hidden="1" customHeight="1" x14ac:dyDescent="0.3">
      <c r="A19489" s="1" t="str">
        <f>+A19385</f>
        <v>NO</v>
      </c>
      <c r="E19489" s="96">
        <v>20</v>
      </c>
      <c r="F19489" s="307" t="str">
        <f>+$F$114</f>
        <v>Promoción de Servicios Nacionales o con Trato Nacional</v>
      </c>
      <c r="G19489" s="308"/>
      <c r="H19489" s="308"/>
      <c r="I19489" s="308"/>
      <c r="J19489" s="308"/>
      <c r="K19489" s="309"/>
      <c r="L19489" s="99" t="str">
        <f>IFERROR(IF(VLOOKUP(C19385,'R. PUNTAJES'!$C$14:$R$213,'R. PUNTAJES'!$L$10,0)="","",
IF(VLOOKUP(C19385,'R. PUNTAJES'!$C$14:$R$213,'R. PUNTAJES'!$L$10,0)=5,0,
VLOOKUP(C19385,'R. PUNTAJES'!$C$14:$R$213,'R. PUNTAJES'!$L$10,0))),"")</f>
        <v/>
      </c>
    </row>
    <row r="19490" spans="1:12" ht="12.75" hidden="1" customHeight="1" x14ac:dyDescent="0.3">
      <c r="A19490" s="1" t="str">
        <f>+A19385</f>
        <v>NO</v>
      </c>
      <c r="E19490" s="96">
        <v>5</v>
      </c>
      <c r="F19490" s="307" t="str">
        <f>+$F$115</f>
        <v>Incorporación de componente nacional en servicios extranjeros</v>
      </c>
      <c r="G19490" s="308"/>
      <c r="H19490" s="308"/>
      <c r="I19490" s="308"/>
      <c r="J19490" s="308"/>
      <c r="K19490" s="309"/>
      <c r="L19490" s="99" t="str">
        <f>IFERROR(IF(VLOOKUP(C19385,'R. PUNTAJES'!$C$14:$R$213,'R. PUNTAJES'!$L$10,0)="","",
IF(VLOOKUP(C19385,'R. PUNTAJES'!$C$14:$R$213,'R. PUNTAJES'!$L$10,0)=20,0,
VLOOKUP(C19385,'R. PUNTAJES'!$C$14:$R$213,'R. PUNTAJES'!$L$10,0))),"")</f>
        <v/>
      </c>
    </row>
    <row r="19491" spans="1:12" hidden="1" x14ac:dyDescent="0.3">
      <c r="A19491" s="1" t="str">
        <f>+A19385</f>
        <v>NO</v>
      </c>
      <c r="E19491" s="112"/>
      <c r="F19491" s="97" t="str">
        <f>+$F$116</f>
        <v>VINCULACIÓN DE PERSONAS CON DISCAPACIDAD</v>
      </c>
      <c r="G19491" s="24"/>
      <c r="H19491" s="24"/>
      <c r="I19491" s="24"/>
      <c r="J19491" s="24"/>
      <c r="K19491" s="24"/>
      <c r="L19491" s="98"/>
    </row>
    <row r="19492" spans="1:12" ht="12.75" hidden="1" customHeight="1" x14ac:dyDescent="0.3">
      <c r="A19492" s="1" t="str">
        <f>+A19385</f>
        <v>NO</v>
      </c>
      <c r="E19492" s="96">
        <v>1</v>
      </c>
      <c r="F19492" s="307" t="str">
        <f>+$F$117</f>
        <v xml:space="preserve">Trabajadores vinculados a la planta de personal </v>
      </c>
      <c r="G19492" s="308"/>
      <c r="H19492" s="308"/>
      <c r="I19492" s="308"/>
      <c r="J19492" s="308"/>
      <c r="K19492" s="309"/>
      <c r="L19492" s="99" t="str">
        <f>IFERROR(IF(VLOOKUP(C19385,'R. PUNTAJES'!$C$14:$R$213,'R. PUNTAJES'!$M$10,0)="","",VLOOKUP(C19385,'R. PUNTAJES'!$C$14:$R$213,'R. PUNTAJES'!$M$10,0)),"")</f>
        <v/>
      </c>
    </row>
    <row r="19493" spans="1:12" hidden="1" x14ac:dyDescent="0.3">
      <c r="A19493" s="1" t="str">
        <f>+A19385</f>
        <v>NO</v>
      </c>
      <c r="E19493" s="112"/>
      <c r="F19493" s="97" t="str">
        <f>+$F$118</f>
        <v>EMPRENDIMIENTOS Y EMPRESAS DE MUJERES</v>
      </c>
      <c r="G19493" s="24"/>
      <c r="H19493" s="24"/>
      <c r="I19493" s="24"/>
      <c r="J19493" s="24"/>
      <c r="K19493" s="24"/>
      <c r="L19493" s="98"/>
    </row>
    <row r="19494" spans="1:12" ht="13" hidden="1" customHeight="1" x14ac:dyDescent="0.3">
      <c r="A19494" s="1" t="str">
        <f>+A19385</f>
        <v>NO</v>
      </c>
      <c r="E19494" s="96">
        <v>0.25</v>
      </c>
      <c r="F19494" s="307" t="str">
        <f>+$F$119</f>
        <v>Emprendimientos y empresas de mujeres</v>
      </c>
      <c r="G19494" s="308"/>
      <c r="H19494" s="308"/>
      <c r="I19494" s="308"/>
      <c r="J19494" s="308"/>
      <c r="K19494" s="309"/>
      <c r="L19494" s="113" t="str">
        <f>IFERROR(IF(VLOOKUP(C19385,'R. PUNTAJES'!$C$14:$R$213,'R. PUNTAJES'!$N$10,0)="","",VLOOKUP(C19385,'R. PUNTAJES'!$C$14:$R$213,'R. PUNTAJES'!$N$10,0)),"")</f>
        <v/>
      </c>
    </row>
    <row r="19495" spans="1:12" hidden="1" x14ac:dyDescent="0.3">
      <c r="A19495" s="18" t="str">
        <f>+A19496</f>
        <v>NO</v>
      </c>
      <c r="B19495" s="18"/>
      <c r="E19495" s="112"/>
      <c r="F19495" s="97" t="str">
        <f>+$F$120</f>
        <v>MIPYME</v>
      </c>
      <c r="G19495" s="24"/>
      <c r="H19495" s="24"/>
      <c r="I19495" s="24"/>
      <c r="J19495" s="24"/>
      <c r="K19495" s="24"/>
      <c r="L19495" s="98"/>
    </row>
    <row r="19496" spans="1:12" hidden="1" x14ac:dyDescent="0.3">
      <c r="A19496" s="18" t="str">
        <f>+IF(E19496=0,"NO",1)</f>
        <v>NO</v>
      </c>
      <c r="B19496" s="18"/>
      <c r="E19496" s="96">
        <v>0</v>
      </c>
      <c r="F19496" s="307" t="str">
        <f>+$F$121</f>
        <v>Mipyme</v>
      </c>
      <c r="G19496" s="308"/>
      <c r="H19496" s="308"/>
      <c r="I19496" s="308"/>
      <c r="J19496" s="308"/>
      <c r="K19496" s="309"/>
      <c r="L19496" s="113" t="str">
        <f>IFERROR(IF(VLOOKUP(C19385,'R. PUNTAJES'!$C$14:$R$213,'R. PUNTAJES'!$O$10,0)="","",VLOOKUP(C19385,'R. PUNTAJES'!$C$14:$R$213,'R. PUNTAJES'!$O$10,0)),"")</f>
        <v/>
      </c>
    </row>
    <row r="19497" spans="1:12" hidden="1" x14ac:dyDescent="0.3">
      <c r="A19497" s="1" t="str">
        <f>+A19385</f>
        <v>NO</v>
      </c>
      <c r="E19497" s="112"/>
      <c r="F19497" s="97" t="str">
        <f>+$F$122</f>
        <v>EXPERIENCIA DEL PROPONENTE</v>
      </c>
      <c r="G19497" s="24"/>
      <c r="H19497" s="24"/>
      <c r="I19497" s="24"/>
      <c r="J19497" s="24"/>
      <c r="K19497" s="24"/>
      <c r="L19497" s="98"/>
    </row>
    <row r="19498" spans="1:12" hidden="1" x14ac:dyDescent="0.3">
      <c r="A19498" s="1" t="str">
        <f>+A19385</f>
        <v>NO</v>
      </c>
      <c r="E19498" s="96">
        <v>59.5</v>
      </c>
      <c r="F19498" s="307" t="str">
        <f>+$F$123</f>
        <v>mediana con valor absoluto</v>
      </c>
      <c r="G19498" s="308"/>
      <c r="H19498" s="308"/>
      <c r="I19498" s="308"/>
      <c r="J19498" s="308"/>
      <c r="K19498" s="309"/>
      <c r="L19498" s="113" t="str">
        <f>IFERROR(IF(VLOOKUP(C19385,'R. PUNTAJES'!$C$14:$R$213,'R. PUNTAJES'!$R$10,0)="","",VLOOKUP(C19385,'R. PUNTAJES'!$C$14:$R$213,'R. PUNTAJES'!$R$10,0)),"")</f>
        <v/>
      </c>
    </row>
    <row r="19499" spans="1:12" hidden="1" x14ac:dyDescent="0.3">
      <c r="A19499" s="1" t="str">
        <f>+A19385</f>
        <v>NO</v>
      </c>
      <c r="E19499" s="112"/>
      <c r="F19499" s="97" t="str">
        <f>+$F$124</f>
        <v>MULTAS</v>
      </c>
      <c r="G19499" s="24"/>
      <c r="H19499" s="24"/>
      <c r="I19499" s="24"/>
      <c r="J19499" s="24"/>
      <c r="K19499" s="24"/>
      <c r="L19499" s="98"/>
    </row>
    <row r="19500" spans="1:12" ht="12.75" hidden="1" customHeight="1" x14ac:dyDescent="0.3">
      <c r="A19500" s="1" t="str">
        <f>+A19385</f>
        <v>NO</v>
      </c>
      <c r="E19500" s="96">
        <v>-2</v>
      </c>
      <c r="F19500" s="307" t="str">
        <f>+$F$125</f>
        <v>Una o más multas o cláusulas penales durante el último año</v>
      </c>
      <c r="G19500" s="310"/>
      <c r="H19500" s="310"/>
      <c r="I19500" s="310"/>
      <c r="J19500" s="310"/>
      <c r="K19500" s="311"/>
      <c r="L19500" s="99" t="str">
        <f>IFERROR(IF(VLOOKUP(C19385,'R. PUNTAJES'!$C$14:$R$213,'R. PUNTAJES'!$Q$10,0)="","",VLOOKUP(C19385,'R. PUNTAJES'!$C$14:$R$213,'R. PUNTAJES'!$Q$10,0)),"")</f>
        <v/>
      </c>
    </row>
    <row r="19501" spans="1:12" hidden="1" x14ac:dyDescent="0.3">
      <c r="A19501" s="1" t="str">
        <f>+A19385</f>
        <v>NO</v>
      </c>
      <c r="E19501" s="112"/>
      <c r="F19501" s="97" t="str">
        <f>+$F$126</f>
        <v>OBRAS INCONCLUSAS</v>
      </c>
      <c r="G19501" s="24"/>
      <c r="H19501" s="24"/>
      <c r="I19501" s="24"/>
      <c r="J19501" s="24"/>
      <c r="K19501" s="24"/>
      <c r="L19501" s="98"/>
    </row>
    <row r="19502" spans="1:12" hidden="1" x14ac:dyDescent="0.3">
      <c r="A19502" s="1" t="str">
        <f>+A19385</f>
        <v>NO</v>
      </c>
      <c r="E19502" s="96">
        <v>-1</v>
      </c>
      <c r="F19502" s="301" t="str">
        <f>+$F$127</f>
        <v>Anotación vigente de obra civil inconclusa</v>
      </c>
      <c r="G19502" s="302"/>
      <c r="H19502" s="302"/>
      <c r="I19502" s="302"/>
      <c r="J19502" s="302"/>
      <c r="K19502" s="303"/>
      <c r="L19502" s="99" t="str">
        <f>IFERROR(IF(VLOOKUP(C19385,'R. PUNTAJES'!$C$14:$R$213,'R. PUNTAJES'!$P$10,0)="","",VLOOKUP(C19385,'R. PUNTAJES'!$C$14:$R$213,'R. PUNTAJES'!$P$10,0)),"")</f>
        <v/>
      </c>
    </row>
    <row r="19503" spans="1:12" ht="7.5" hidden="1" customHeight="1" x14ac:dyDescent="0.3">
      <c r="A19503" s="1" t="str">
        <f>+A19385</f>
        <v>NO</v>
      </c>
      <c r="E19503" s="114"/>
      <c r="F19503" s="45"/>
      <c r="G19503" s="45"/>
      <c r="H19503" s="45"/>
      <c r="I19503" s="45"/>
      <c r="J19503" s="45"/>
      <c r="K19503" s="45"/>
      <c r="L19503" s="48"/>
    </row>
    <row r="19504" spans="1:12" hidden="1" x14ac:dyDescent="0.3">
      <c r="A19504" s="1" t="str">
        <f>+A19385</f>
        <v>NO</v>
      </c>
      <c r="E19504" s="115" t="str">
        <f>+$E$129</f>
        <v>PUNTAJE TOTAL</v>
      </c>
      <c r="F19504" s="116"/>
      <c r="G19504" s="116"/>
      <c r="H19504" s="116"/>
      <c r="I19504" s="116"/>
      <c r="J19504" s="116"/>
      <c r="K19504" s="117"/>
      <c r="L19504" s="118">
        <f>IFERROR(IF(VLOOKUP(C19385,'R. PUNTAJES'!$C$14:$R$213,'R. PUNTAJES'!$H$10,0)="RECHAZO","",SUM(L19484:L19502)),"")</f>
        <v>0</v>
      </c>
    </row>
    <row r="19505" spans="1:16" hidden="1" x14ac:dyDescent="0.3">
      <c r="A19505" s="1" t="str">
        <f>+A19385</f>
        <v>NO</v>
      </c>
      <c r="E19505" s="304" t="str">
        <f>+$E$130</f>
        <v>OBSERVACIONES RESPECTO A PUNTAJES</v>
      </c>
      <c r="F19505" s="305"/>
      <c r="G19505" s="305"/>
      <c r="H19505" s="305"/>
      <c r="I19505" s="305"/>
      <c r="J19505" s="305"/>
      <c r="K19505" s="305"/>
      <c r="L19505" s="305"/>
    </row>
    <row r="19506" spans="1:16" ht="12" hidden="1" customHeight="1" x14ac:dyDescent="0.3">
      <c r="A19506" s="1" t="str">
        <f>+A19385</f>
        <v>NO</v>
      </c>
      <c r="E19506" s="306" t="s">
        <v>124</v>
      </c>
      <c r="F19506" s="305"/>
      <c r="G19506" s="305"/>
      <c r="H19506" s="305"/>
      <c r="I19506" s="305"/>
      <c r="J19506" s="305"/>
      <c r="K19506" s="305"/>
      <c r="L19506" s="305"/>
      <c r="N19506" s="119"/>
      <c r="O19506" s="119"/>
      <c r="P19506" s="120"/>
    </row>
    <row r="19507" spans="1:16" ht="3" hidden="1" customHeight="1" x14ac:dyDescent="0.3">
      <c r="A19507" s="1" t="str">
        <f>+A19386</f>
        <v>NO</v>
      </c>
      <c r="E19507" s="121"/>
      <c r="F19507" s="122"/>
      <c r="G19507" s="122"/>
      <c r="H19507" s="122"/>
      <c r="I19507" s="122"/>
      <c r="J19507" s="122"/>
      <c r="K19507" s="122"/>
      <c r="L19507" s="123"/>
    </row>
    <row r="19508" spans="1:16" hidden="1" x14ac:dyDescent="0.3">
      <c r="A19508" s="1" t="str">
        <f>+IF(OR(C19510=""),"NO",1)</f>
        <v>NO</v>
      </c>
      <c r="E19508" s="346"/>
      <c r="F19508" s="347"/>
      <c r="G19508" s="347"/>
      <c r="H19508" s="347"/>
      <c r="I19508" s="347"/>
      <c r="J19508" s="347"/>
      <c r="K19508" s="347"/>
      <c r="L19508" s="347"/>
    </row>
    <row r="19509" spans="1:16" ht="4.5" hidden="1" customHeight="1" x14ac:dyDescent="0.3">
      <c r="A19509" s="1" t="str">
        <f>+A19510</f>
        <v>NO</v>
      </c>
      <c r="E19509" s="15"/>
      <c r="F19509" s="16"/>
      <c r="G19509" s="16"/>
      <c r="H19509" s="16"/>
      <c r="I19509" s="16"/>
      <c r="J19509" s="16"/>
      <c r="K19509" s="16"/>
      <c r="L19509" s="17"/>
    </row>
    <row r="19510" spans="1:16" ht="15.75" hidden="1" customHeight="1" x14ac:dyDescent="0.3">
      <c r="A19510" s="1" t="str">
        <f>+IF(OR(C19510=""),"NO",1)</f>
        <v>NO</v>
      </c>
      <c r="B19510" s="1">
        <f>1+MAX($B$1:B19509)</f>
        <v>157</v>
      </c>
      <c r="C19510" s="18" t="s">
        <v>124</v>
      </c>
      <c r="E19510" s="19" t="s">
        <v>124</v>
      </c>
      <c r="F19510" s="20"/>
      <c r="G19510" s="20"/>
      <c r="H19510" s="20"/>
      <c r="I19510" s="21"/>
      <c r="J19510" s="20"/>
      <c r="K19510" s="21"/>
      <c r="L19510" s="22"/>
    </row>
    <row r="19511" spans="1:16" hidden="1" x14ac:dyDescent="0.3">
      <c r="A19511" s="1" t="str">
        <f>A19510</f>
        <v>NO</v>
      </c>
      <c r="E19511" s="23" t="str">
        <f>+$E$11</f>
        <v>Integrantes</v>
      </c>
      <c r="F19511" s="24"/>
      <c r="G19511" s="24"/>
      <c r="H19511" s="24"/>
      <c r="I19511" s="24"/>
      <c r="J19511" s="24"/>
      <c r="K19511" s="25" t="str">
        <f>+$K$11</f>
        <v>Nit</v>
      </c>
      <c r="L19511" s="26" t="str">
        <f>+$L$11</f>
        <v>Part.</v>
      </c>
    </row>
    <row r="19512" spans="1:16" hidden="1" x14ac:dyDescent="0.3">
      <c r="A19512" s="1" t="str">
        <f>+A19511</f>
        <v>NO</v>
      </c>
      <c r="C19512" s="1" t="s">
        <v>124</v>
      </c>
      <c r="E19512" s="27" t="s">
        <v>124</v>
      </c>
      <c r="F19512" s="28"/>
      <c r="G19512" s="28"/>
      <c r="H19512" s="28"/>
      <c r="I19512" s="28"/>
      <c r="J19512" s="28"/>
      <c r="K19512" s="29" t="s">
        <v>124</v>
      </c>
      <c r="L19512" s="30" t="s">
        <v>124</v>
      </c>
    </row>
    <row r="19513" spans="1:16" hidden="1" x14ac:dyDescent="0.3">
      <c r="A19513" s="18" t="str">
        <f>+IF(OR(C19513=""),"NO",1)</f>
        <v>NO</v>
      </c>
      <c r="B19513" s="18"/>
      <c r="C19513" s="1" t="s">
        <v>124</v>
      </c>
      <c r="E19513" s="31" t="s">
        <v>124</v>
      </c>
      <c r="F19513" s="32"/>
      <c r="G19513" s="32"/>
      <c r="H19513" s="32"/>
      <c r="I19513" s="32"/>
      <c r="J19513" s="32"/>
      <c r="K19513" s="33" t="s">
        <v>124</v>
      </c>
      <c r="L19513" s="34" t="s">
        <v>124</v>
      </c>
    </row>
    <row r="19514" spans="1:16" hidden="1" x14ac:dyDescent="0.3">
      <c r="A19514" s="18" t="str">
        <f>+IF(OR(C19514=""),"NO",1)</f>
        <v>NO</v>
      </c>
      <c r="B19514" s="18"/>
      <c r="C19514" s="1" t="s">
        <v>124</v>
      </c>
      <c r="E19514" s="31" t="s">
        <v>124</v>
      </c>
      <c r="F19514" s="32"/>
      <c r="G19514" s="32"/>
      <c r="H19514" s="32"/>
      <c r="I19514" s="32"/>
      <c r="J19514" s="32"/>
      <c r="K19514" s="33" t="s">
        <v>124</v>
      </c>
      <c r="L19514" s="34" t="s">
        <v>124</v>
      </c>
    </row>
    <row r="19515" spans="1:16" hidden="1" x14ac:dyDescent="0.3">
      <c r="A19515" s="18" t="str">
        <f>+IF(OR(C19515=""),"NO",1)</f>
        <v>NO</v>
      </c>
      <c r="B19515" s="18"/>
      <c r="C19515" s="1" t="s">
        <v>124</v>
      </c>
      <c r="E19515" s="31" t="s">
        <v>13</v>
      </c>
      <c r="F19515" s="32"/>
      <c r="G19515" s="32"/>
      <c r="H19515" s="32"/>
      <c r="I19515" s="32"/>
      <c r="J19515" s="32"/>
      <c r="K19515" s="33"/>
      <c r="L19515" s="34"/>
    </row>
    <row r="19516" spans="1:16" hidden="1" x14ac:dyDescent="0.3">
      <c r="A19516" s="18" t="str">
        <f>+IF(OR(C19516=""),"NO",1)</f>
        <v>NO</v>
      </c>
      <c r="B19516" s="18"/>
      <c r="C19516" s="1" t="s">
        <v>124</v>
      </c>
      <c r="E19516" s="31" t="s">
        <v>13</v>
      </c>
      <c r="F19516" s="32"/>
      <c r="G19516" s="32"/>
      <c r="H19516" s="32"/>
      <c r="I19516" s="32"/>
      <c r="J19516" s="32"/>
      <c r="K19516" s="33"/>
      <c r="L19516" s="34"/>
    </row>
    <row r="19517" spans="1:16" hidden="1" x14ac:dyDescent="0.3">
      <c r="A19517" s="18" t="str">
        <f>+IF(OR(C19517=""),"NO",1)</f>
        <v>NO</v>
      </c>
      <c r="B19517" s="18"/>
      <c r="C19517" s="1" t="s">
        <v>124</v>
      </c>
      <c r="E19517" s="35" t="s">
        <v>13</v>
      </c>
      <c r="F19517" s="36"/>
      <c r="G19517" s="36"/>
      <c r="H19517" s="36"/>
      <c r="I19517" s="36"/>
      <c r="J19517" s="36"/>
      <c r="K19517" s="37"/>
      <c r="L19517" s="38"/>
    </row>
    <row r="19518" spans="1:16" ht="5.15" hidden="1" customHeight="1" x14ac:dyDescent="0.3">
      <c r="A19518" s="1" t="str">
        <f>+A19510</f>
        <v>NO</v>
      </c>
      <c r="E19518" s="39"/>
      <c r="F19518" s="39"/>
      <c r="G19518" s="39"/>
      <c r="H19518" s="39"/>
      <c r="I19518" s="39"/>
      <c r="J19518" s="39"/>
      <c r="K19518" s="39"/>
      <c r="L19518" s="39"/>
    </row>
    <row r="19519" spans="1:16" ht="15.75" hidden="1" customHeight="1" x14ac:dyDescent="0.3">
      <c r="A19519" s="1" t="str">
        <f>+A19510</f>
        <v>NO</v>
      </c>
      <c r="E19519" s="40" t="str">
        <f>+$E$19</f>
        <v>RESULTADO DE EVALUACIÓN TÉCNICA</v>
      </c>
      <c r="F19519" s="41"/>
      <c r="G19519" s="41"/>
      <c r="H19519" s="41"/>
      <c r="I19519" s="41"/>
      <c r="J19519" s="41"/>
      <c r="K19519" s="41"/>
      <c r="L19519" s="42"/>
    </row>
    <row r="19520" spans="1:16" hidden="1" x14ac:dyDescent="0.3">
      <c r="A19520" s="1" t="str">
        <f>+A19510</f>
        <v>NO</v>
      </c>
      <c r="E19520" s="43"/>
      <c r="F19520" s="44" t="str">
        <f>+$F$20</f>
        <v>Experiencia</v>
      </c>
      <c r="G19520" s="45"/>
      <c r="H19520" s="45"/>
      <c r="I19520" s="45"/>
      <c r="J19520" s="45"/>
      <c r="K19520" s="46"/>
      <c r="L19520" s="47" t="s">
        <v>124</v>
      </c>
    </row>
    <row r="19521" spans="1:12" hidden="1" x14ac:dyDescent="0.3">
      <c r="A19521" s="1" t="str">
        <f>+A19510</f>
        <v>NO</v>
      </c>
      <c r="E19521" s="348" t="str">
        <f>+$E$21</f>
        <v>OBSERVACIONES RESPECTO A LA EVALUACIÓN DE EXPERIENCIA</v>
      </c>
      <c r="F19521" s="308"/>
      <c r="G19521" s="308"/>
      <c r="H19521" s="308"/>
      <c r="I19521" s="308"/>
      <c r="J19521" s="308"/>
      <c r="K19521" s="308"/>
      <c r="L19521" s="349"/>
    </row>
    <row r="19522" spans="1:12" hidden="1" x14ac:dyDescent="0.3">
      <c r="A19522" s="1" t="str">
        <f>+A19510</f>
        <v>NO</v>
      </c>
      <c r="E19522" s="350" t="s">
        <v>124</v>
      </c>
      <c r="F19522" s="351"/>
      <c r="G19522" s="351"/>
      <c r="H19522" s="351"/>
      <c r="I19522" s="351"/>
      <c r="J19522" s="351"/>
      <c r="K19522" s="351"/>
      <c r="L19522" s="352"/>
    </row>
    <row r="19523" spans="1:12" ht="5.15" hidden="1" customHeight="1" x14ac:dyDescent="0.3">
      <c r="A19523" s="1" t="str">
        <f>+A19510</f>
        <v>NO</v>
      </c>
      <c r="E19523" s="39"/>
      <c r="F19523" s="39"/>
      <c r="G19523" s="39"/>
      <c r="H19523" s="39"/>
      <c r="I19523" s="39"/>
      <c r="J19523" s="39"/>
      <c r="K19523" s="39"/>
      <c r="L19523" s="39"/>
    </row>
    <row r="19524" spans="1:12" ht="12.75" hidden="1" customHeight="1" x14ac:dyDescent="0.3">
      <c r="A19524" s="1" t="str">
        <f>+A19510</f>
        <v>NO</v>
      </c>
      <c r="E19524" s="40" t="str">
        <f>+$E$24</f>
        <v>EXPERIENCIA HABILITANTE: CONTRATOS PRESENTADOS</v>
      </c>
      <c r="F19524" s="41"/>
      <c r="G19524" s="41"/>
      <c r="H19524" s="41"/>
      <c r="I19524" s="41"/>
      <c r="J19524" s="41"/>
      <c r="K19524" s="41"/>
      <c r="L19524" s="42"/>
    </row>
    <row r="19525" spans="1:12" ht="8.5" hidden="1" customHeight="1" x14ac:dyDescent="0.3">
      <c r="A19525" s="1" t="str">
        <f>+A19510</f>
        <v>NO</v>
      </c>
      <c r="E19525" s="49"/>
      <c r="F19525" s="50"/>
      <c r="G19525" s="51"/>
      <c r="H19525" s="51"/>
      <c r="I19525" s="51"/>
      <c r="J19525" s="51"/>
      <c r="K19525" s="51"/>
      <c r="L19525" s="52"/>
    </row>
    <row r="19526" spans="1:12" hidden="1" x14ac:dyDescent="0.3">
      <c r="A19526" s="18" t="str">
        <f>+IF(OR(C19526=""),"NO",1)</f>
        <v>NO</v>
      </c>
      <c r="B19526" s="18"/>
      <c r="C19526" s="1" t="s">
        <v>124</v>
      </c>
      <c r="E19526" s="329">
        <v>1</v>
      </c>
      <c r="F19526" s="53" t="str">
        <f>+$F$26</f>
        <v>OBJETO</v>
      </c>
      <c r="G19526" s="332" t="s">
        <v>124</v>
      </c>
      <c r="H19526" s="333"/>
      <c r="I19526" s="333"/>
      <c r="J19526" s="333"/>
      <c r="K19526" s="333"/>
      <c r="L19526" s="334"/>
    </row>
    <row r="19527" spans="1:12" hidden="1" x14ac:dyDescent="0.3">
      <c r="A19527" s="18" t="str">
        <f>+IF(OR(C19526=""),"NO",1)</f>
        <v>NO</v>
      </c>
      <c r="B19527" s="18"/>
      <c r="E19527" s="330"/>
      <c r="F19527" s="54" t="str">
        <f>+$F$27</f>
        <v>CONTRATANTE</v>
      </c>
      <c r="G19527" s="335" t="s">
        <v>124</v>
      </c>
      <c r="H19527" s="310"/>
      <c r="I19527" s="310"/>
      <c r="J19527" s="310"/>
      <c r="K19527" s="310"/>
      <c r="L19527" s="336"/>
    </row>
    <row r="19528" spans="1:12" hidden="1" x14ac:dyDescent="0.3">
      <c r="A19528" s="18" t="str">
        <f>+IF(OR(C19526=""),"NO",1)</f>
        <v>NO</v>
      </c>
      <c r="B19528" s="18"/>
      <c r="E19528" s="330"/>
      <c r="F19528" s="54" t="str">
        <f>+$F$28</f>
        <v>APORTANTE</v>
      </c>
      <c r="G19528" s="337" t="s">
        <v>124</v>
      </c>
      <c r="H19528" s="338"/>
      <c r="I19528" s="338"/>
      <c r="J19528" s="338"/>
      <c r="K19528" s="338"/>
      <c r="L19528" s="339"/>
    </row>
    <row r="19529" spans="1:12" hidden="1" x14ac:dyDescent="0.3">
      <c r="A19529" s="18" t="str">
        <f>+IF(OR(C19526=""),"NO",1)</f>
        <v>NO</v>
      </c>
      <c r="B19529" s="18"/>
      <c r="E19529" s="330"/>
      <c r="F19529" s="54" t="str">
        <f>+$F$29</f>
        <v>VALOR /SMMLV)</v>
      </c>
      <c r="G19529" s="55" t="s">
        <v>124</v>
      </c>
      <c r="H19529" s="56" t="str">
        <f>+$H$29</f>
        <v>% PART..</v>
      </c>
      <c r="I19529" s="57" t="s">
        <v>124</v>
      </c>
      <c r="J19529" s="58" t="str">
        <f>+$J$29</f>
        <v>VALOR ACREDITADO</v>
      </c>
      <c r="K19529" s="59"/>
      <c r="L19529" s="47" t="s">
        <v>124</v>
      </c>
    </row>
    <row r="19530" spans="1:12" hidden="1" x14ac:dyDescent="0.3">
      <c r="A19530" s="18" t="str">
        <f>+IF(OR(C19526=""),"NO",1)</f>
        <v>NO</v>
      </c>
      <c r="B19530" s="18"/>
      <c r="E19530" s="330"/>
      <c r="F19530" s="60" t="str">
        <f>+$F$30</f>
        <v>EXPERIENCIA APORTADA</v>
      </c>
      <c r="G19530" s="340" t="s">
        <v>124</v>
      </c>
      <c r="H19530" s="341"/>
      <c r="I19530" s="341"/>
      <c r="J19530" s="341"/>
      <c r="K19530" s="341"/>
      <c r="L19530" s="342"/>
    </row>
    <row r="19531" spans="1:12" hidden="1" x14ac:dyDescent="0.3">
      <c r="A19531" s="18" t="str">
        <f>+IF(OR(C19526=""),"NO",1)</f>
        <v>NO</v>
      </c>
      <c r="B19531" s="18"/>
      <c r="E19531" s="331"/>
      <c r="F19531" s="62" t="str">
        <f>+$F$31</f>
        <v>OBSERVACIÓN</v>
      </c>
      <c r="G19531" s="343" t="s">
        <v>124</v>
      </c>
      <c r="H19531" s="344"/>
      <c r="I19531" s="344"/>
      <c r="J19531" s="344"/>
      <c r="K19531" s="344"/>
      <c r="L19531" s="345"/>
    </row>
    <row r="19532" spans="1:12" ht="8.5" hidden="1" customHeight="1" x14ac:dyDescent="0.3">
      <c r="A19532" s="18" t="str">
        <f>+IF(OR(C19526=""),"NO",1)</f>
        <v>NO</v>
      </c>
      <c r="B19532" s="18"/>
      <c r="E19532" s="49"/>
      <c r="F19532" s="50"/>
      <c r="G19532" s="51"/>
      <c r="H19532" s="51"/>
      <c r="I19532" s="51"/>
      <c r="J19532" s="51"/>
      <c r="K19532" s="51"/>
      <c r="L19532" s="52"/>
    </row>
    <row r="19533" spans="1:12" hidden="1" x14ac:dyDescent="0.3">
      <c r="A19533" s="18" t="str">
        <f t="shared" ref="A19533" si="6552">+IF(OR(C19533=""),"NO",1)</f>
        <v>NO</v>
      </c>
      <c r="B19533" s="18"/>
      <c r="C19533" s="1" t="s">
        <v>124</v>
      </c>
      <c r="E19533" s="329">
        <v>2</v>
      </c>
      <c r="F19533" s="53" t="str">
        <f>+$F$26</f>
        <v>OBJETO</v>
      </c>
      <c r="G19533" s="332" t="s">
        <v>124</v>
      </c>
      <c r="H19533" s="333"/>
      <c r="I19533" s="333"/>
      <c r="J19533" s="333"/>
      <c r="K19533" s="333"/>
      <c r="L19533" s="334"/>
    </row>
    <row r="19534" spans="1:12" hidden="1" x14ac:dyDescent="0.3">
      <c r="A19534" s="18" t="str">
        <f t="shared" ref="A19534" si="6553">+IF(OR(C19533=""),"NO",1)</f>
        <v>NO</v>
      </c>
      <c r="B19534" s="18"/>
      <c r="E19534" s="330"/>
      <c r="F19534" s="54" t="str">
        <f>+$F$27</f>
        <v>CONTRATANTE</v>
      </c>
      <c r="G19534" s="335" t="s">
        <v>124</v>
      </c>
      <c r="H19534" s="310"/>
      <c r="I19534" s="310"/>
      <c r="J19534" s="310"/>
      <c r="K19534" s="310"/>
      <c r="L19534" s="336"/>
    </row>
    <row r="19535" spans="1:12" hidden="1" x14ac:dyDescent="0.3">
      <c r="A19535" s="18" t="str">
        <f t="shared" ref="A19535" si="6554">+IF(OR(C19533=""),"NO",1)</f>
        <v>NO</v>
      </c>
      <c r="B19535" s="18"/>
      <c r="E19535" s="330"/>
      <c r="F19535" s="54" t="str">
        <f>+$F$28</f>
        <v>APORTANTE</v>
      </c>
      <c r="G19535" s="337" t="s">
        <v>124</v>
      </c>
      <c r="H19535" s="338"/>
      <c r="I19535" s="338"/>
      <c r="J19535" s="338"/>
      <c r="K19535" s="338"/>
      <c r="L19535" s="339"/>
    </row>
    <row r="19536" spans="1:12" hidden="1" x14ac:dyDescent="0.3">
      <c r="A19536" s="18" t="str">
        <f t="shared" ref="A19536" si="6555">+IF(OR(C19533=""),"NO",1)</f>
        <v>NO</v>
      </c>
      <c r="B19536" s="18"/>
      <c r="E19536" s="330"/>
      <c r="F19536" s="54" t="str">
        <f>+$F$29</f>
        <v>VALOR /SMMLV)</v>
      </c>
      <c r="G19536" s="55" t="s">
        <v>124</v>
      </c>
      <c r="H19536" s="56" t="str">
        <f>+$H$29</f>
        <v>% PART..</v>
      </c>
      <c r="I19536" s="57" t="s">
        <v>124</v>
      </c>
      <c r="J19536" s="58" t="str">
        <f>+$J$29</f>
        <v>VALOR ACREDITADO</v>
      </c>
      <c r="K19536" s="59"/>
      <c r="L19536" s="47" t="s">
        <v>124</v>
      </c>
    </row>
    <row r="19537" spans="1:12" hidden="1" x14ac:dyDescent="0.3">
      <c r="A19537" s="18" t="str">
        <f t="shared" ref="A19537" si="6556">+IF(OR(C19533=""),"NO",1)</f>
        <v>NO</v>
      </c>
      <c r="B19537" s="18"/>
      <c r="E19537" s="330"/>
      <c r="F19537" s="60" t="str">
        <f>+$F$30</f>
        <v>EXPERIENCIA APORTADA</v>
      </c>
      <c r="G19537" s="340" t="s">
        <v>124</v>
      </c>
      <c r="H19537" s="341"/>
      <c r="I19537" s="341"/>
      <c r="J19537" s="341"/>
      <c r="K19537" s="341"/>
      <c r="L19537" s="342"/>
    </row>
    <row r="19538" spans="1:12" hidden="1" x14ac:dyDescent="0.3">
      <c r="A19538" s="18" t="str">
        <f t="shared" ref="A19538" si="6557">+IF(OR(C19533=""),"NO",1)</f>
        <v>NO</v>
      </c>
      <c r="B19538" s="18"/>
      <c r="E19538" s="331"/>
      <c r="F19538" s="62" t="str">
        <f>+$F$31</f>
        <v>OBSERVACIÓN</v>
      </c>
      <c r="G19538" s="343" t="s">
        <v>124</v>
      </c>
      <c r="H19538" s="344"/>
      <c r="I19538" s="344"/>
      <c r="J19538" s="344"/>
      <c r="K19538" s="344"/>
      <c r="L19538" s="345"/>
    </row>
    <row r="19539" spans="1:12" ht="8.5" hidden="1" customHeight="1" x14ac:dyDescent="0.3">
      <c r="A19539" s="18" t="str">
        <f t="shared" ref="A19539" si="6558">+IF(OR(C19533=""),"NO",1)</f>
        <v>NO</v>
      </c>
      <c r="B19539" s="18"/>
      <c r="E19539" s="49"/>
      <c r="F19539" s="50"/>
      <c r="G19539" s="51"/>
      <c r="H19539" s="51"/>
      <c r="I19539" s="51"/>
      <c r="J19539" s="51"/>
      <c r="K19539" s="51"/>
      <c r="L19539" s="52"/>
    </row>
    <row r="19540" spans="1:12" hidden="1" x14ac:dyDescent="0.3">
      <c r="A19540" s="18" t="str">
        <f t="shared" ref="A19540" si="6559">+IF(OR(C19540=""),"NO",1)</f>
        <v>NO</v>
      </c>
      <c r="B19540" s="18"/>
      <c r="C19540" s="1" t="s">
        <v>124</v>
      </c>
      <c r="E19540" s="329">
        <v>3</v>
      </c>
      <c r="F19540" s="53" t="str">
        <f>+$F$26</f>
        <v>OBJETO</v>
      </c>
      <c r="G19540" s="332" t="s">
        <v>124</v>
      </c>
      <c r="H19540" s="333"/>
      <c r="I19540" s="333"/>
      <c r="J19540" s="333"/>
      <c r="K19540" s="333"/>
      <c r="L19540" s="334"/>
    </row>
    <row r="19541" spans="1:12" hidden="1" x14ac:dyDescent="0.3">
      <c r="A19541" s="18" t="str">
        <f t="shared" ref="A19541" si="6560">+IF(OR(C19540=""),"NO",1)</f>
        <v>NO</v>
      </c>
      <c r="B19541" s="18"/>
      <c r="E19541" s="330"/>
      <c r="F19541" s="54" t="str">
        <f>+$F$27</f>
        <v>CONTRATANTE</v>
      </c>
      <c r="G19541" s="335" t="s">
        <v>124</v>
      </c>
      <c r="H19541" s="310"/>
      <c r="I19541" s="310"/>
      <c r="J19541" s="310"/>
      <c r="K19541" s="310"/>
      <c r="L19541" s="336"/>
    </row>
    <row r="19542" spans="1:12" hidden="1" x14ac:dyDescent="0.3">
      <c r="A19542" s="18" t="str">
        <f t="shared" ref="A19542" si="6561">+IF(OR(C19540=""),"NO",1)</f>
        <v>NO</v>
      </c>
      <c r="B19542" s="18"/>
      <c r="E19542" s="330"/>
      <c r="F19542" s="54" t="str">
        <f>+$F$28</f>
        <v>APORTANTE</v>
      </c>
      <c r="G19542" s="337" t="s">
        <v>124</v>
      </c>
      <c r="H19542" s="338"/>
      <c r="I19542" s="338"/>
      <c r="J19542" s="338"/>
      <c r="K19542" s="338"/>
      <c r="L19542" s="339"/>
    </row>
    <row r="19543" spans="1:12" hidden="1" x14ac:dyDescent="0.3">
      <c r="A19543" s="18" t="str">
        <f t="shared" ref="A19543" si="6562">+IF(OR(C19540=""),"NO",1)</f>
        <v>NO</v>
      </c>
      <c r="B19543" s="18"/>
      <c r="E19543" s="330"/>
      <c r="F19543" s="54" t="str">
        <f>+$F$29</f>
        <v>VALOR /SMMLV)</v>
      </c>
      <c r="G19543" s="55" t="s">
        <v>124</v>
      </c>
      <c r="H19543" s="56" t="str">
        <f>+$H$29</f>
        <v>% PART..</v>
      </c>
      <c r="I19543" s="57" t="s">
        <v>124</v>
      </c>
      <c r="J19543" s="58" t="str">
        <f>+$J$29</f>
        <v>VALOR ACREDITADO</v>
      </c>
      <c r="K19543" s="59"/>
      <c r="L19543" s="47" t="s">
        <v>124</v>
      </c>
    </row>
    <row r="19544" spans="1:12" hidden="1" x14ac:dyDescent="0.3">
      <c r="A19544" s="18" t="str">
        <f t="shared" ref="A19544" si="6563">+IF(OR(C19540=""),"NO",1)</f>
        <v>NO</v>
      </c>
      <c r="B19544" s="18"/>
      <c r="E19544" s="330"/>
      <c r="F19544" s="60" t="str">
        <f>+$F$30</f>
        <v>EXPERIENCIA APORTADA</v>
      </c>
      <c r="G19544" s="340" t="s">
        <v>124</v>
      </c>
      <c r="H19544" s="341"/>
      <c r="I19544" s="341"/>
      <c r="J19544" s="341"/>
      <c r="K19544" s="341"/>
      <c r="L19544" s="342"/>
    </row>
    <row r="19545" spans="1:12" hidden="1" x14ac:dyDescent="0.3">
      <c r="A19545" s="18" t="str">
        <f t="shared" ref="A19545" si="6564">+IF(OR(C19540=""),"NO",1)</f>
        <v>NO</v>
      </c>
      <c r="B19545" s="18"/>
      <c r="E19545" s="331"/>
      <c r="F19545" s="62" t="str">
        <f>+$F$31</f>
        <v>OBSERVACIÓN</v>
      </c>
      <c r="G19545" s="343" t="s">
        <v>124</v>
      </c>
      <c r="H19545" s="344"/>
      <c r="I19545" s="344"/>
      <c r="J19545" s="344"/>
      <c r="K19545" s="344"/>
      <c r="L19545" s="345"/>
    </row>
    <row r="19546" spans="1:12" ht="8.5" hidden="1" customHeight="1" x14ac:dyDescent="0.3">
      <c r="A19546" s="18" t="str">
        <f t="shared" ref="A19546" si="6565">+IF(OR(C19540=""),"NO",1)</f>
        <v>NO</v>
      </c>
      <c r="B19546" s="18"/>
      <c r="E19546" s="49"/>
      <c r="F19546" s="50"/>
      <c r="G19546" s="51"/>
      <c r="H19546" s="51"/>
      <c r="I19546" s="51"/>
      <c r="J19546" s="51"/>
      <c r="K19546" s="51"/>
      <c r="L19546" s="52"/>
    </row>
    <row r="19547" spans="1:12" hidden="1" x14ac:dyDescent="0.3">
      <c r="A19547" s="18" t="str">
        <f t="shared" ref="A19547" si="6566">+IF(OR(C19547=""),"NO",1)</f>
        <v>NO</v>
      </c>
      <c r="B19547" s="18"/>
      <c r="C19547" s="1" t="s">
        <v>124</v>
      </c>
      <c r="E19547" s="329">
        <v>4</v>
      </c>
      <c r="F19547" s="53" t="str">
        <f>+$F$26</f>
        <v>OBJETO</v>
      </c>
      <c r="G19547" s="332" t="s">
        <v>124</v>
      </c>
      <c r="H19547" s="333"/>
      <c r="I19547" s="333"/>
      <c r="J19547" s="333"/>
      <c r="K19547" s="333"/>
      <c r="L19547" s="334"/>
    </row>
    <row r="19548" spans="1:12" hidden="1" x14ac:dyDescent="0.3">
      <c r="A19548" s="18" t="str">
        <f t="shared" ref="A19548" si="6567">+IF(OR(C19547=""),"NO",1)</f>
        <v>NO</v>
      </c>
      <c r="B19548" s="18"/>
      <c r="E19548" s="330"/>
      <c r="F19548" s="54" t="str">
        <f>+$F$27</f>
        <v>CONTRATANTE</v>
      </c>
      <c r="G19548" s="335" t="s">
        <v>124</v>
      </c>
      <c r="H19548" s="310"/>
      <c r="I19548" s="310"/>
      <c r="J19548" s="310"/>
      <c r="K19548" s="310"/>
      <c r="L19548" s="336"/>
    </row>
    <row r="19549" spans="1:12" hidden="1" x14ac:dyDescent="0.3">
      <c r="A19549" s="18" t="str">
        <f t="shared" ref="A19549" si="6568">+IF(OR(C19547=""),"NO",1)</f>
        <v>NO</v>
      </c>
      <c r="B19549" s="18"/>
      <c r="E19549" s="330"/>
      <c r="F19549" s="54" t="str">
        <f>+$F$28</f>
        <v>APORTANTE</v>
      </c>
      <c r="G19549" s="337" t="s">
        <v>124</v>
      </c>
      <c r="H19549" s="338"/>
      <c r="I19549" s="338"/>
      <c r="J19549" s="338"/>
      <c r="K19549" s="338"/>
      <c r="L19549" s="339"/>
    </row>
    <row r="19550" spans="1:12" hidden="1" x14ac:dyDescent="0.3">
      <c r="A19550" s="18" t="str">
        <f t="shared" ref="A19550" si="6569">+IF(OR(C19547=""),"NO",1)</f>
        <v>NO</v>
      </c>
      <c r="B19550" s="18"/>
      <c r="E19550" s="330"/>
      <c r="F19550" s="54" t="str">
        <f>+$F$29</f>
        <v>VALOR /SMMLV)</v>
      </c>
      <c r="G19550" s="55" t="s">
        <v>124</v>
      </c>
      <c r="H19550" s="56" t="str">
        <f>+$H$29</f>
        <v>% PART..</v>
      </c>
      <c r="I19550" s="57" t="s">
        <v>124</v>
      </c>
      <c r="J19550" s="58" t="str">
        <f>+$J$29</f>
        <v>VALOR ACREDITADO</v>
      </c>
      <c r="K19550" s="59"/>
      <c r="L19550" s="47" t="s">
        <v>124</v>
      </c>
    </row>
    <row r="19551" spans="1:12" hidden="1" x14ac:dyDescent="0.3">
      <c r="A19551" s="18" t="str">
        <f t="shared" ref="A19551" si="6570">+IF(OR(C19547=""),"NO",1)</f>
        <v>NO</v>
      </c>
      <c r="B19551" s="18"/>
      <c r="E19551" s="330"/>
      <c r="F19551" s="60" t="str">
        <f>+$F$30</f>
        <v>EXPERIENCIA APORTADA</v>
      </c>
      <c r="G19551" s="340" t="s">
        <v>124</v>
      </c>
      <c r="H19551" s="341"/>
      <c r="I19551" s="341"/>
      <c r="J19551" s="341"/>
      <c r="K19551" s="341"/>
      <c r="L19551" s="342"/>
    </row>
    <row r="19552" spans="1:12" hidden="1" x14ac:dyDescent="0.3">
      <c r="A19552" s="18" t="str">
        <f t="shared" ref="A19552" si="6571">+IF(OR(C19547=""),"NO",1)</f>
        <v>NO</v>
      </c>
      <c r="B19552" s="18"/>
      <c r="E19552" s="331"/>
      <c r="F19552" s="62" t="str">
        <f>+$F$31</f>
        <v>OBSERVACIÓN</v>
      </c>
      <c r="G19552" s="343" t="s">
        <v>124</v>
      </c>
      <c r="H19552" s="344"/>
      <c r="I19552" s="344"/>
      <c r="J19552" s="344"/>
      <c r="K19552" s="344"/>
      <c r="L19552" s="345"/>
    </row>
    <row r="19553" spans="1:12" ht="8.5" hidden="1" customHeight="1" x14ac:dyDescent="0.3">
      <c r="A19553" s="18" t="str">
        <f t="shared" ref="A19553" si="6572">+IF(OR(C19547=""),"NO",1)</f>
        <v>NO</v>
      </c>
      <c r="B19553" s="18"/>
      <c r="E19553" s="49"/>
      <c r="F19553" s="50"/>
      <c r="G19553" s="51"/>
      <c r="H19553" s="51"/>
      <c r="I19553" s="51"/>
      <c r="J19553" s="51"/>
      <c r="K19553" s="51"/>
      <c r="L19553" s="52"/>
    </row>
    <row r="19554" spans="1:12" hidden="1" x14ac:dyDescent="0.3">
      <c r="A19554" s="18" t="str">
        <f t="shared" ref="A19554" si="6573">+IF(OR(C19554=""),"NO",1)</f>
        <v>NO</v>
      </c>
      <c r="B19554" s="18"/>
      <c r="C19554" s="1" t="s">
        <v>124</v>
      </c>
      <c r="E19554" s="329">
        <v>5</v>
      </c>
      <c r="F19554" s="53" t="str">
        <f>+$F$26</f>
        <v>OBJETO</v>
      </c>
      <c r="G19554" s="332" t="s">
        <v>124</v>
      </c>
      <c r="H19554" s="333"/>
      <c r="I19554" s="333"/>
      <c r="J19554" s="333"/>
      <c r="K19554" s="333"/>
      <c r="L19554" s="334"/>
    </row>
    <row r="19555" spans="1:12" hidden="1" x14ac:dyDescent="0.3">
      <c r="A19555" s="18" t="str">
        <f t="shared" ref="A19555" si="6574">+IF(OR(C19554=""),"NO",1)</f>
        <v>NO</v>
      </c>
      <c r="B19555" s="18"/>
      <c r="E19555" s="330"/>
      <c r="F19555" s="54" t="str">
        <f>+$F$27</f>
        <v>CONTRATANTE</v>
      </c>
      <c r="G19555" s="335" t="s">
        <v>124</v>
      </c>
      <c r="H19555" s="310"/>
      <c r="I19555" s="310"/>
      <c r="J19555" s="310"/>
      <c r="K19555" s="310"/>
      <c r="L19555" s="336"/>
    </row>
    <row r="19556" spans="1:12" hidden="1" x14ac:dyDescent="0.3">
      <c r="A19556" s="18" t="str">
        <f t="shared" ref="A19556" si="6575">+IF(OR(C19554=""),"NO",1)</f>
        <v>NO</v>
      </c>
      <c r="B19556" s="18"/>
      <c r="E19556" s="330"/>
      <c r="F19556" s="54" t="str">
        <f>+$F$28</f>
        <v>APORTANTE</v>
      </c>
      <c r="G19556" s="337" t="s">
        <v>124</v>
      </c>
      <c r="H19556" s="338"/>
      <c r="I19556" s="338"/>
      <c r="J19556" s="338"/>
      <c r="K19556" s="338"/>
      <c r="L19556" s="339"/>
    </row>
    <row r="19557" spans="1:12" hidden="1" x14ac:dyDescent="0.3">
      <c r="A19557" s="18" t="str">
        <f t="shared" ref="A19557" si="6576">+IF(OR(C19554=""),"NO",1)</f>
        <v>NO</v>
      </c>
      <c r="B19557" s="18"/>
      <c r="E19557" s="330"/>
      <c r="F19557" s="54" t="str">
        <f>+$F$29</f>
        <v>VALOR /SMMLV)</v>
      </c>
      <c r="G19557" s="55" t="s">
        <v>124</v>
      </c>
      <c r="H19557" s="56" t="str">
        <f>+$H$29</f>
        <v>% PART..</v>
      </c>
      <c r="I19557" s="57" t="s">
        <v>124</v>
      </c>
      <c r="J19557" s="58" t="str">
        <f>+$J$29</f>
        <v>VALOR ACREDITADO</v>
      </c>
      <c r="K19557" s="59"/>
      <c r="L19557" s="47" t="s">
        <v>124</v>
      </c>
    </row>
    <row r="19558" spans="1:12" hidden="1" x14ac:dyDescent="0.3">
      <c r="A19558" s="18" t="str">
        <f t="shared" ref="A19558" si="6577">+IF(OR(C19554=""),"NO",1)</f>
        <v>NO</v>
      </c>
      <c r="B19558" s="18"/>
      <c r="E19558" s="330"/>
      <c r="F19558" s="60" t="str">
        <f>+$F$30</f>
        <v>EXPERIENCIA APORTADA</v>
      </c>
      <c r="G19558" s="340" t="s">
        <v>124</v>
      </c>
      <c r="H19558" s="341"/>
      <c r="I19558" s="341"/>
      <c r="J19558" s="341"/>
      <c r="K19558" s="341"/>
      <c r="L19558" s="342"/>
    </row>
    <row r="19559" spans="1:12" hidden="1" x14ac:dyDescent="0.3">
      <c r="A19559" s="18" t="str">
        <f t="shared" ref="A19559" si="6578">+IF(OR(C19554=""),"NO",1)</f>
        <v>NO</v>
      </c>
      <c r="B19559" s="18"/>
      <c r="E19559" s="331"/>
      <c r="F19559" s="62" t="str">
        <f>+$F$31</f>
        <v>OBSERVACIÓN</v>
      </c>
      <c r="G19559" s="343" t="s">
        <v>124</v>
      </c>
      <c r="H19559" s="344"/>
      <c r="I19559" s="344"/>
      <c r="J19559" s="344"/>
      <c r="K19559" s="344"/>
      <c r="L19559" s="345"/>
    </row>
    <row r="19560" spans="1:12" ht="8.5" hidden="1" customHeight="1" x14ac:dyDescent="0.3">
      <c r="A19560" s="18" t="str">
        <f t="shared" ref="A19560" si="6579">+IF(OR(C19554=""),"NO",1)</f>
        <v>NO</v>
      </c>
      <c r="B19560" s="18"/>
      <c r="E19560" s="49"/>
      <c r="F19560" s="50"/>
      <c r="G19560" s="51"/>
      <c r="H19560" s="51"/>
      <c r="I19560" s="51"/>
      <c r="J19560" s="51"/>
      <c r="K19560" s="51"/>
      <c r="L19560" s="52"/>
    </row>
    <row r="19561" spans="1:12" hidden="1" x14ac:dyDescent="0.3">
      <c r="A19561" s="18" t="str">
        <f t="shared" ref="A19561" si="6580">+IF(OR(C19561=""),"NO",1)</f>
        <v>NO</v>
      </c>
      <c r="B19561" s="18"/>
      <c r="C19561" s="1" t="s">
        <v>124</v>
      </c>
      <c r="E19561" s="329">
        <v>6</v>
      </c>
      <c r="F19561" s="53" t="str">
        <f>+$F$26</f>
        <v>OBJETO</v>
      </c>
      <c r="G19561" s="332" t="s">
        <v>124</v>
      </c>
      <c r="H19561" s="333"/>
      <c r="I19561" s="333"/>
      <c r="J19561" s="333"/>
      <c r="K19561" s="333"/>
      <c r="L19561" s="334"/>
    </row>
    <row r="19562" spans="1:12" hidden="1" x14ac:dyDescent="0.3">
      <c r="A19562" s="18" t="str">
        <f t="shared" ref="A19562" si="6581">+IF(OR(C19561=""),"NO",1)</f>
        <v>NO</v>
      </c>
      <c r="B19562" s="18"/>
      <c r="E19562" s="330"/>
      <c r="F19562" s="54" t="str">
        <f>+$F$27</f>
        <v>CONTRATANTE</v>
      </c>
      <c r="G19562" s="335" t="s">
        <v>124</v>
      </c>
      <c r="H19562" s="310"/>
      <c r="I19562" s="310"/>
      <c r="J19562" s="310"/>
      <c r="K19562" s="310"/>
      <c r="L19562" s="336"/>
    </row>
    <row r="19563" spans="1:12" hidden="1" x14ac:dyDescent="0.3">
      <c r="A19563" s="18" t="str">
        <f t="shared" ref="A19563" si="6582">+IF(OR(C19561=""),"NO",1)</f>
        <v>NO</v>
      </c>
      <c r="B19563" s="18"/>
      <c r="E19563" s="330"/>
      <c r="F19563" s="54" t="str">
        <f>+$F$28</f>
        <v>APORTANTE</v>
      </c>
      <c r="G19563" s="337" t="s">
        <v>124</v>
      </c>
      <c r="H19563" s="338"/>
      <c r="I19563" s="338"/>
      <c r="J19563" s="338"/>
      <c r="K19563" s="338"/>
      <c r="L19563" s="339"/>
    </row>
    <row r="19564" spans="1:12" hidden="1" x14ac:dyDescent="0.3">
      <c r="A19564" s="18" t="str">
        <f t="shared" ref="A19564" si="6583">+IF(OR(C19561=""),"NO",1)</f>
        <v>NO</v>
      </c>
      <c r="B19564" s="18"/>
      <c r="E19564" s="330"/>
      <c r="F19564" s="54" t="str">
        <f>+$F$29</f>
        <v>VALOR /SMMLV)</v>
      </c>
      <c r="G19564" s="55" t="s">
        <v>124</v>
      </c>
      <c r="H19564" s="56" t="str">
        <f>+$H$29</f>
        <v>% PART..</v>
      </c>
      <c r="I19564" s="57" t="s">
        <v>124</v>
      </c>
      <c r="J19564" s="58" t="str">
        <f>+$J$29</f>
        <v>VALOR ACREDITADO</v>
      </c>
      <c r="K19564" s="59"/>
      <c r="L19564" s="47" t="s">
        <v>124</v>
      </c>
    </row>
    <row r="19565" spans="1:12" hidden="1" x14ac:dyDescent="0.3">
      <c r="A19565" s="18" t="str">
        <f t="shared" ref="A19565" si="6584">+IF(OR(C19561=""),"NO",1)</f>
        <v>NO</v>
      </c>
      <c r="B19565" s="18"/>
      <c r="E19565" s="330"/>
      <c r="F19565" s="60" t="str">
        <f>+$F$30</f>
        <v>EXPERIENCIA APORTADA</v>
      </c>
      <c r="G19565" s="340" t="s">
        <v>124</v>
      </c>
      <c r="H19565" s="341"/>
      <c r="I19565" s="341"/>
      <c r="J19565" s="341"/>
      <c r="K19565" s="341"/>
      <c r="L19565" s="342"/>
    </row>
    <row r="19566" spans="1:12" hidden="1" x14ac:dyDescent="0.3">
      <c r="A19566" s="18" t="str">
        <f t="shared" ref="A19566" si="6585">+IF(OR(C19561=""),"NO",1)</f>
        <v>NO</v>
      </c>
      <c r="B19566" s="18"/>
      <c r="E19566" s="331"/>
      <c r="F19566" s="62" t="str">
        <f>+$F$31</f>
        <v>OBSERVACIÓN</v>
      </c>
      <c r="G19566" s="343" t="s">
        <v>124</v>
      </c>
      <c r="H19566" s="344"/>
      <c r="I19566" s="344"/>
      <c r="J19566" s="344"/>
      <c r="K19566" s="344"/>
      <c r="L19566" s="345"/>
    </row>
    <row r="19567" spans="1:12" ht="8.5" hidden="1" customHeight="1" x14ac:dyDescent="0.3">
      <c r="A19567" s="18" t="str">
        <f t="shared" ref="A19567" si="6586">+IF(OR(C19561=""),"NO",1)</f>
        <v>NO</v>
      </c>
      <c r="B19567" s="18"/>
      <c r="E19567" s="49"/>
      <c r="F19567" s="50"/>
      <c r="G19567" s="51"/>
      <c r="H19567" s="51"/>
      <c r="I19567" s="51"/>
      <c r="J19567" s="51"/>
      <c r="K19567" s="51"/>
      <c r="L19567" s="52"/>
    </row>
    <row r="19568" spans="1:12" hidden="1" x14ac:dyDescent="0.3">
      <c r="A19568" s="18" t="str">
        <f t="shared" ref="A19568" si="6587">+IF(OR(C19568=""),"NO",1)</f>
        <v>NO</v>
      </c>
      <c r="B19568" s="18"/>
      <c r="C19568" s="1" t="s">
        <v>124</v>
      </c>
      <c r="E19568" s="329">
        <v>7</v>
      </c>
      <c r="F19568" s="53" t="str">
        <f>+$F$26</f>
        <v>OBJETO</v>
      </c>
      <c r="G19568" s="332" t="s">
        <v>124</v>
      </c>
      <c r="H19568" s="333"/>
      <c r="I19568" s="333"/>
      <c r="J19568" s="333"/>
      <c r="K19568" s="333"/>
      <c r="L19568" s="334"/>
    </row>
    <row r="19569" spans="1:12" hidden="1" x14ac:dyDescent="0.3">
      <c r="A19569" s="18" t="str">
        <f t="shared" ref="A19569" si="6588">+IF(OR(C19568=""),"NO",1)</f>
        <v>NO</v>
      </c>
      <c r="B19569" s="18"/>
      <c r="E19569" s="330"/>
      <c r="F19569" s="54" t="str">
        <f>+$F$27</f>
        <v>CONTRATANTE</v>
      </c>
      <c r="G19569" s="335" t="s">
        <v>124</v>
      </c>
      <c r="H19569" s="310"/>
      <c r="I19569" s="310"/>
      <c r="J19569" s="310"/>
      <c r="K19569" s="310"/>
      <c r="L19569" s="336"/>
    </row>
    <row r="19570" spans="1:12" hidden="1" x14ac:dyDescent="0.3">
      <c r="A19570" s="18" t="str">
        <f t="shared" ref="A19570" si="6589">+IF(OR(C19568=""),"NO",1)</f>
        <v>NO</v>
      </c>
      <c r="B19570" s="18"/>
      <c r="E19570" s="330"/>
      <c r="F19570" s="54" t="str">
        <f>+$F$28</f>
        <v>APORTANTE</v>
      </c>
      <c r="G19570" s="337" t="s">
        <v>124</v>
      </c>
      <c r="H19570" s="338"/>
      <c r="I19570" s="338"/>
      <c r="J19570" s="338"/>
      <c r="K19570" s="338"/>
      <c r="L19570" s="339"/>
    </row>
    <row r="19571" spans="1:12" hidden="1" x14ac:dyDescent="0.3">
      <c r="A19571" s="18" t="str">
        <f t="shared" ref="A19571" si="6590">+IF(OR(C19568=""),"NO",1)</f>
        <v>NO</v>
      </c>
      <c r="B19571" s="18"/>
      <c r="E19571" s="330"/>
      <c r="F19571" s="54" t="str">
        <f>+$F$29</f>
        <v>VALOR /SMMLV)</v>
      </c>
      <c r="G19571" s="55" t="s">
        <v>124</v>
      </c>
      <c r="H19571" s="56" t="str">
        <f>+$H$29</f>
        <v>% PART..</v>
      </c>
      <c r="I19571" s="57" t="s">
        <v>124</v>
      </c>
      <c r="J19571" s="58" t="str">
        <f>+$J$29</f>
        <v>VALOR ACREDITADO</v>
      </c>
      <c r="K19571" s="59"/>
      <c r="L19571" s="47" t="s">
        <v>124</v>
      </c>
    </row>
    <row r="19572" spans="1:12" hidden="1" x14ac:dyDescent="0.3">
      <c r="A19572" s="18" t="str">
        <f t="shared" ref="A19572" si="6591">+IF(OR(C19568=""),"NO",1)</f>
        <v>NO</v>
      </c>
      <c r="B19572" s="18"/>
      <c r="E19572" s="330"/>
      <c r="F19572" s="60" t="str">
        <f>+$F$30</f>
        <v>EXPERIENCIA APORTADA</v>
      </c>
      <c r="G19572" s="340" t="s">
        <v>124</v>
      </c>
      <c r="H19572" s="341"/>
      <c r="I19572" s="341"/>
      <c r="J19572" s="341"/>
      <c r="K19572" s="341"/>
      <c r="L19572" s="342"/>
    </row>
    <row r="19573" spans="1:12" hidden="1" x14ac:dyDescent="0.3">
      <c r="A19573" s="18" t="str">
        <f t="shared" ref="A19573" si="6592">+IF(OR(C19568=""),"NO",1)</f>
        <v>NO</v>
      </c>
      <c r="B19573" s="18"/>
      <c r="E19573" s="331"/>
      <c r="F19573" s="62" t="str">
        <f>+$F$31</f>
        <v>OBSERVACIÓN</v>
      </c>
      <c r="G19573" s="343" t="s">
        <v>124</v>
      </c>
      <c r="H19573" s="344"/>
      <c r="I19573" s="344"/>
      <c r="J19573" s="344"/>
      <c r="K19573" s="344"/>
      <c r="L19573" s="345"/>
    </row>
    <row r="19574" spans="1:12" hidden="1" x14ac:dyDescent="0.3">
      <c r="A19574" s="18" t="str">
        <f t="shared" ref="A19574" si="6593">+IF(OR(C19568=""),"NO",1)</f>
        <v>NO</v>
      </c>
      <c r="B19574" s="18"/>
      <c r="E19574" s="49"/>
      <c r="F19574" s="50"/>
      <c r="G19574" s="51"/>
      <c r="H19574" s="51"/>
      <c r="I19574" s="51"/>
      <c r="J19574" s="51"/>
      <c r="K19574" s="51"/>
      <c r="L19574" s="52"/>
    </row>
    <row r="19575" spans="1:12" hidden="1" x14ac:dyDescent="0.3">
      <c r="A19575" s="1" t="str">
        <f>+A19510</f>
        <v>NO</v>
      </c>
      <c r="C19575" s="1" t="str">
        <f>"N"&amp;C19510</f>
        <v>N</v>
      </c>
      <c r="E19575" s="63"/>
      <c r="F19575" s="64" t="str">
        <f>+$F$75</f>
        <v>TOTAL DE CONTRATOS PRESENTADOS VÁLIDOS QUE CUMPLEN EXPERIENCIA ACREDITADA:</v>
      </c>
      <c r="G19575" s="65"/>
      <c r="H19575" s="65"/>
      <c r="I19575" s="65"/>
      <c r="J19575" s="66"/>
      <c r="K19575" s="65"/>
      <c r="L19575" s="67" t="s">
        <v>124</v>
      </c>
    </row>
    <row r="19576" spans="1:12" ht="6.65" hidden="1" customHeight="1" x14ac:dyDescent="0.3">
      <c r="A19576" s="1" t="str">
        <f>+A19510</f>
        <v>NO</v>
      </c>
      <c r="E19576" s="51"/>
      <c r="F19576" s="50"/>
      <c r="G19576" s="51"/>
      <c r="H19576" s="51"/>
      <c r="I19576" s="51"/>
      <c r="J19576" s="51"/>
      <c r="K19576" s="51"/>
      <c r="L19576" s="51"/>
    </row>
    <row r="19577" spans="1:12" hidden="1" x14ac:dyDescent="0.3">
      <c r="A19577" s="1" t="str">
        <f>+A19510</f>
        <v>NO</v>
      </c>
      <c r="E19577" s="63"/>
      <c r="F19577" s="63" t="str">
        <f>+$F$77</f>
        <v>ACREDITA SUMINISTRO E INSTALACIÓN DE MOBILIARIO POR LO MENOS EN UN (1) CONTRATO VÁLIDO</v>
      </c>
      <c r="G19577" s="65"/>
      <c r="H19577" s="65"/>
      <c r="I19577" s="65"/>
      <c r="J19577" s="66"/>
      <c r="K19577" s="65"/>
      <c r="L19577" s="68" t="s">
        <v>157</v>
      </c>
    </row>
    <row r="19578" spans="1:12" ht="5.15" hidden="1" customHeight="1" x14ac:dyDescent="0.3">
      <c r="A19578" s="1" t="str">
        <f>+A19510</f>
        <v>NO</v>
      </c>
      <c r="E19578" s="51"/>
      <c r="F19578" s="50"/>
      <c r="G19578" s="51"/>
      <c r="H19578" s="51"/>
      <c r="I19578" s="51"/>
      <c r="J19578" s="51"/>
      <c r="K19578" s="51"/>
      <c r="L19578" s="51"/>
    </row>
    <row r="19579" spans="1:12" ht="12.75" hidden="1" customHeight="1" x14ac:dyDescent="0.3">
      <c r="A19579" s="1" t="str">
        <f>+A19510</f>
        <v>NO</v>
      </c>
      <c r="E19579" s="69" t="str">
        <f>+$E$79</f>
        <v>EXPERIENCIA ESPECÍFICA NUMERAL 10.1.1 A</v>
      </c>
      <c r="F19579" s="70"/>
      <c r="G19579" s="70"/>
      <c r="H19579" s="70"/>
      <c r="I19579" s="70"/>
      <c r="J19579" s="70"/>
      <c r="K19579" s="70"/>
      <c r="L19579" s="71"/>
    </row>
    <row r="19580" spans="1:12" ht="26.5" hidden="1" customHeight="1" x14ac:dyDescent="0.3">
      <c r="A19580" s="1" t="str">
        <f>+A19510</f>
        <v>NO</v>
      </c>
      <c r="E19580" s="72"/>
      <c r="F19580" s="325" t="str">
        <f>+$F$80</f>
        <v>Por lo menos uno (1) de los contratos válidos aportados como experiencia general debe corresponder mínimo al 60% del presupuesto oficial del presente proceso de selección.  (SMMLV)</v>
      </c>
      <c r="G19580" s="326"/>
      <c r="H19580" s="326"/>
      <c r="I19580" s="326"/>
      <c r="J19580" s="326"/>
      <c r="K19580" s="73" t="s">
        <v>124</v>
      </c>
      <c r="L19580" s="74" t="s">
        <v>124</v>
      </c>
    </row>
    <row r="19581" spans="1:12" ht="23.5" hidden="1" customHeight="1" x14ac:dyDescent="0.3">
      <c r="A19581" s="1" t="str">
        <f>+A19510</f>
        <v>NO</v>
      </c>
      <c r="E19581" s="63"/>
      <c r="F19581" s="325" t="str">
        <f>+$F$81</f>
        <v xml:space="preserve">Deberá acreditarse en al menos uno (1) de los contratos válidos aportados como experiencia general una </v>
      </c>
      <c r="G19581" s="326"/>
      <c r="H19581" s="326"/>
      <c r="I19581" s="326"/>
      <c r="J19581" s="326"/>
      <c r="K19581" s="73" t="s">
        <v>124</v>
      </c>
      <c r="L19581" s="74" t="s">
        <v>124</v>
      </c>
    </row>
    <row r="19582" spans="1:12" ht="23.5" hidden="1" customHeight="1" x14ac:dyDescent="0.3">
      <c r="A19582" s="18" t="s">
        <v>30</v>
      </c>
      <c r="E19582" s="63"/>
      <c r="F19582" s="325" t="str">
        <f>+$F$82</f>
        <v xml:space="preserve">Deberá acreditarse en al menos uno (1) de los contratos válidos aportados interventoría a intervención de </v>
      </c>
      <c r="G19582" s="326"/>
      <c r="H19582" s="326"/>
      <c r="I19582" s="326"/>
      <c r="J19582" s="326"/>
      <c r="K19582" s="73">
        <f>+$K$82</f>
        <v>0</v>
      </c>
      <c r="L19582" s="74" t="s">
        <v>124</v>
      </c>
    </row>
    <row r="19583" spans="1:12" ht="36" hidden="1" customHeight="1" x14ac:dyDescent="0.3">
      <c r="A19583" s="18" t="s">
        <v>30</v>
      </c>
      <c r="E19583" s="63"/>
      <c r="F19583" s="325" t="str">
        <f>+$F$83</f>
        <v xml:space="preserve">Deberá acreditarse en al menos uno (1) de los contratos válidos aportados interventoría a intervención de </v>
      </c>
      <c r="G19583" s="326"/>
      <c r="H19583" s="326"/>
      <c r="I19583" s="326"/>
      <c r="J19583" s="326"/>
      <c r="K19583" s="75">
        <f>+$K$83</f>
        <v>0</v>
      </c>
      <c r="L19583" s="76" t="s">
        <v>124</v>
      </c>
    </row>
    <row r="19584" spans="1:12" hidden="1" x14ac:dyDescent="0.3">
      <c r="A19584" s="1" t="str">
        <f>+A19510</f>
        <v>NO</v>
      </c>
      <c r="E19584" s="51"/>
      <c r="F19584" s="50"/>
      <c r="G19584" s="51"/>
      <c r="H19584" s="51"/>
      <c r="I19584" s="51"/>
      <c r="J19584" s="51"/>
      <c r="K19584" s="51"/>
      <c r="L19584" s="51"/>
    </row>
    <row r="19585" spans="1:12" ht="12.75" hidden="1" customHeight="1" x14ac:dyDescent="0.3">
      <c r="A19585" s="1" t="str">
        <f>+A19510</f>
        <v>NO</v>
      </c>
      <c r="E19585" s="40" t="str">
        <f>+$E$85</f>
        <v>VALOR MÍNIMO A CERIFICAR % P.O EN SMMMLV. NUMERAL 3.9.1</v>
      </c>
      <c r="F19585" s="41"/>
      <c r="G19585" s="41"/>
      <c r="H19585" s="41"/>
      <c r="I19585" s="41"/>
      <c r="J19585" s="41"/>
      <c r="K19585" s="41"/>
      <c r="L19585" s="42"/>
    </row>
    <row r="19586" spans="1:12" hidden="1" x14ac:dyDescent="0.3">
      <c r="A19586" s="1" t="str">
        <f>+A19510</f>
        <v>NO</v>
      </c>
      <c r="C19586" s="1" t="str">
        <f>"M"&amp;C19510</f>
        <v>M</v>
      </c>
      <c r="E19586" s="77" t="str">
        <f>+$E$86</f>
        <v>100% P.O.</v>
      </c>
      <c r="F19586" s="78"/>
      <c r="G19586" s="61">
        <v>242.41716883554506</v>
      </c>
      <c r="H19586" s="124" t="str">
        <f>+$H$86</f>
        <v>TOTAL EJECUTADO DE CONTRATOS ACREDITADOS</v>
      </c>
      <c r="I19586" s="124"/>
      <c r="J19586" s="124"/>
      <c r="K19586" s="55" t="s">
        <v>124</v>
      </c>
      <c r="L19586" s="47" t="s">
        <v>124</v>
      </c>
    </row>
    <row r="19587" spans="1:12" hidden="1" x14ac:dyDescent="0.3">
      <c r="A19587" s="1" t="str">
        <f>+A19510</f>
        <v>NO</v>
      </c>
      <c r="E19587" s="39"/>
      <c r="F19587" s="39"/>
      <c r="G19587" s="39"/>
      <c r="H19587" s="39"/>
      <c r="I19587" s="39"/>
      <c r="J19587" s="39"/>
      <c r="K19587" s="39"/>
      <c r="L19587" s="39"/>
    </row>
    <row r="19588" spans="1:12" ht="12.75" hidden="1" customHeight="1" x14ac:dyDescent="0.3">
      <c r="A19588" s="18" t="s">
        <v>30</v>
      </c>
      <c r="B19588" s="18"/>
      <c r="E19588" s="40" t="str">
        <f>+$E$88</f>
        <v>CONSIDERACIONES PARA LA VALIDEZ DE LA EXPERIENCIA REQUERIDA: EXPERIENCIA PROPONENTES PLURALES NUMERAL 10.1.2 D</v>
      </c>
      <c r="F19588" s="41"/>
      <c r="G19588" s="41"/>
      <c r="H19588" s="41"/>
      <c r="I19588" s="41"/>
      <c r="J19588" s="41"/>
      <c r="K19588" s="41"/>
      <c r="L19588" s="42"/>
    </row>
    <row r="19589" spans="1:12" ht="28" hidden="1" customHeight="1" x14ac:dyDescent="0.3">
      <c r="A19589" s="18" t="s">
        <v>30</v>
      </c>
      <c r="B19589" s="18"/>
      <c r="C19589" s="1" t="str">
        <f>"O"&amp;C19510</f>
        <v>O</v>
      </c>
      <c r="E19589" s="80" t="str">
        <f>+$E$89</f>
        <v>i)</v>
      </c>
      <c r="F19589" s="327" t="str">
        <f>+$F$89</f>
        <v>Uno de los integrantes debe aportar como mínimo el cincuenta por ciento (50 %) de la experiencia solicitada</v>
      </c>
      <c r="G19589" s="328"/>
      <c r="H19589" s="328"/>
      <c r="I19589" s="328"/>
      <c r="J19589" s="328"/>
      <c r="K19589" s="73" t="s">
        <v>124</v>
      </c>
      <c r="L19589" s="47" t="s">
        <v>124</v>
      </c>
    </row>
    <row r="19590" spans="1:12" ht="28" hidden="1" customHeight="1" x14ac:dyDescent="0.3">
      <c r="A19590" s="18" t="s">
        <v>30</v>
      </c>
      <c r="B19590" s="18"/>
      <c r="C19590" s="1" t="str">
        <f>"O"&amp;C19510</f>
        <v>O</v>
      </c>
      <c r="E19590" s="80" t="str">
        <f>+$E$90</f>
        <v>ii)</v>
      </c>
      <c r="F19590" s="327" t="str">
        <f>+$F$90</f>
        <v>Todos los demás ntegrantes deben acreditar al menos el cinco por ciento (5 %) de la experiencia solicitada, solo uno (1) de los integrantes podrá no acreditar experiencia pero su porcentaje de participación  no podrá superar el diez por ciento (10 %)</v>
      </c>
      <c r="G19590" s="328"/>
      <c r="H19590" s="328"/>
      <c r="I19590" s="328"/>
      <c r="J19590" s="328"/>
      <c r="K19590" s="73" t="s">
        <v>124</v>
      </c>
      <c r="L19590" s="47" t="s">
        <v>124</v>
      </c>
    </row>
    <row r="19591" spans="1:12" hidden="1" x14ac:dyDescent="0.3">
      <c r="A19591" s="18" t="s">
        <v>30</v>
      </c>
      <c r="B19591" s="18"/>
      <c r="E19591" s="39"/>
      <c r="F19591" s="39"/>
      <c r="G19591" s="39"/>
      <c r="H19591" s="39"/>
      <c r="I19591" s="39"/>
      <c r="J19591" s="39"/>
      <c r="K19591" s="39"/>
      <c r="L19591" s="39"/>
    </row>
    <row r="19592" spans="1:12" ht="13" hidden="1" customHeight="1" x14ac:dyDescent="0.3">
      <c r="A19592" s="18" t="str">
        <f>+A19510</f>
        <v>NO</v>
      </c>
      <c r="B19592" s="18"/>
      <c r="E19592" s="69" t="str">
        <f>+$E$92</f>
        <v>VERIFICACIÓN Y ASIGNACIÓN DE PUNTAJE POR LA EXPERIENCIA DEL PROPONENTE</v>
      </c>
      <c r="F19592" s="70"/>
      <c r="G19592" s="70"/>
      <c r="H19592" s="70"/>
      <c r="I19592" s="70"/>
      <c r="J19592" s="70"/>
      <c r="K19592" s="70"/>
      <c r="L19592" s="71"/>
    </row>
    <row r="19593" spans="1:12" hidden="1" x14ac:dyDescent="0.3">
      <c r="A19593" s="18" t="str">
        <f>+A19510</f>
        <v>NO</v>
      </c>
      <c r="B19593" s="18"/>
      <c r="E19593" s="81"/>
      <c r="F19593" s="323" t="str">
        <f>+$F$93</f>
        <v>No. CONTRATOS QUE ACREDITAN LA EXPERIENCIA (NO OBJETO DE SUBSANACIÓN)</v>
      </c>
      <c r="G19593" s="324"/>
      <c r="H19593" s="324"/>
      <c r="I19593" s="324"/>
      <c r="J19593" s="324"/>
      <c r="K19593" s="82"/>
      <c r="L19593" s="83" t="s">
        <v>124</v>
      </c>
    </row>
    <row r="19594" spans="1:12" ht="13" hidden="1" customHeight="1" x14ac:dyDescent="0.3">
      <c r="A19594" s="18" t="str">
        <f>+A19510</f>
        <v>NO</v>
      </c>
      <c r="B19594" s="18"/>
      <c r="E19594" s="84"/>
      <c r="F19594" s="323" t="str">
        <f>+$F$94</f>
        <v>TOTAL EJECUTADO DE CONTRATOS ACREDITADOS PROPUESTA INICIAL</v>
      </c>
      <c r="G19594" s="324"/>
      <c r="H19594" s="324"/>
      <c r="I19594" s="324"/>
      <c r="J19594" s="324"/>
      <c r="K19594" s="85"/>
      <c r="L19594" s="86" t="s">
        <v>124</v>
      </c>
    </row>
    <row r="19595" spans="1:12" ht="13" hidden="1" customHeight="1" x14ac:dyDescent="0.3">
      <c r="A19595" s="18" t="str">
        <f>+A19510</f>
        <v>NO</v>
      </c>
      <c r="B19595" s="18"/>
      <c r="E19595" s="87"/>
      <c r="F19595" s="323" t="str">
        <f>+$F$95</f>
        <v>PROMEDIO VALOR ACREDITADO EN SMMLV</v>
      </c>
      <c r="G19595" s="324"/>
      <c r="H19595" s="324"/>
      <c r="I19595" s="324"/>
      <c r="J19595" s="324"/>
      <c r="K19595" s="66"/>
      <c r="L19595" s="88" t="s">
        <v>124</v>
      </c>
    </row>
    <row r="19596" spans="1:12" hidden="1" x14ac:dyDescent="0.3">
      <c r="A19596" s="18" t="str">
        <f>+A19510</f>
        <v>NO</v>
      </c>
      <c r="B19596" s="18"/>
      <c r="E19596" s="89"/>
      <c r="F19596" s="89"/>
      <c r="G19596" s="89"/>
      <c r="H19596" s="89"/>
      <c r="I19596" s="89"/>
      <c r="J19596" s="89"/>
      <c r="K19596" s="89"/>
      <c r="L19596" s="89"/>
    </row>
    <row r="19597" spans="1:12" ht="13" hidden="1" customHeight="1" x14ac:dyDescent="0.3">
      <c r="A19597" s="18" t="str">
        <f>+A19510</f>
        <v>NO</v>
      </c>
      <c r="B19597" s="18"/>
      <c r="E19597" s="69" t="str">
        <f>+$E$97</f>
        <v>3.9.2 EXIGENCIAS MÍNIMAS DE EXPERIENCIA Y FORMACIÓN ACADÉMICA DEL EQUIPO DE TRABAJO</v>
      </c>
      <c r="F19597" s="70"/>
      <c r="G19597" s="70"/>
      <c r="H19597" s="70"/>
      <c r="I19597" s="70"/>
      <c r="J19597" s="70"/>
      <c r="K19597" s="70"/>
      <c r="L19597" s="71"/>
    </row>
    <row r="19598" spans="1:12" hidden="1" x14ac:dyDescent="0.3">
      <c r="A19598" s="18" t="str">
        <f>+A19510</f>
        <v>NO</v>
      </c>
      <c r="B19598" s="18"/>
      <c r="E19598" s="90" t="str">
        <f>+$E$98</f>
        <v>Formulario 8</v>
      </c>
      <c r="F19598" s="315" t="s">
        <v>46</v>
      </c>
      <c r="G19598" s="316"/>
      <c r="H19598" s="317"/>
      <c r="I19598" s="318"/>
      <c r="J19598" s="318"/>
      <c r="K19598" s="318"/>
      <c r="L19598" s="319"/>
    </row>
    <row r="19599" spans="1:12" hidden="1" x14ac:dyDescent="0.3">
      <c r="A19599" s="18" t="str">
        <f>+A19510</f>
        <v>NO</v>
      </c>
      <c r="B19599" s="18"/>
      <c r="E19599" s="91" t="s">
        <v>124</v>
      </c>
      <c r="F19599" s="91" t="str">
        <f>+$F$99</f>
        <v>Director de Interventoría</v>
      </c>
      <c r="G19599" s="91" t="str">
        <f>+$G$99</f>
        <v>Residente de Interventoría</v>
      </c>
      <c r="H19599" s="320"/>
      <c r="I19599" s="321"/>
      <c r="J19599" s="321"/>
      <c r="K19599" s="321"/>
      <c r="L19599" s="322"/>
    </row>
    <row r="19600" spans="1:12" hidden="1" x14ac:dyDescent="0.3">
      <c r="A19600" s="18" t="str">
        <f>+A19510</f>
        <v>NO</v>
      </c>
      <c r="B19600" s="18"/>
      <c r="E19600" s="304" t="str">
        <f>+$E$100</f>
        <v>OBSERVACIONES RESPECTO REQUISITO HABILITANTE DEL PERSONAL CLAVE EVALUABLE</v>
      </c>
      <c r="F19600" s="305"/>
      <c r="G19600" s="305"/>
      <c r="H19600" s="305"/>
      <c r="I19600" s="305"/>
      <c r="J19600" s="305"/>
      <c r="K19600" s="305"/>
      <c r="L19600" s="305"/>
    </row>
    <row r="19601" spans="1:12" hidden="1" x14ac:dyDescent="0.3">
      <c r="A19601" s="18" t="str">
        <f>+A19510</f>
        <v>NO</v>
      </c>
      <c r="B19601" s="18"/>
      <c r="E19601" s="312" t="s">
        <v>124</v>
      </c>
      <c r="F19601" s="313"/>
      <c r="G19601" s="313"/>
      <c r="H19601" s="313"/>
      <c r="I19601" s="313"/>
      <c r="J19601" s="313"/>
      <c r="K19601" s="313"/>
      <c r="L19601" s="314"/>
    </row>
    <row r="19602" spans="1:12" hidden="1" x14ac:dyDescent="0.3">
      <c r="A19602" s="18" t="str">
        <f>+A19510</f>
        <v>NO</v>
      </c>
      <c r="B19602" s="18"/>
      <c r="E19602" s="89"/>
      <c r="F19602" s="89"/>
      <c r="G19602" s="89"/>
      <c r="H19602" s="89"/>
      <c r="I19602" s="89"/>
      <c r="J19602" s="89"/>
      <c r="K19602" s="89"/>
      <c r="L19602" s="89"/>
    </row>
    <row r="19603" spans="1:12" ht="13" hidden="1" customHeight="1" x14ac:dyDescent="0.3">
      <c r="A19603" s="18" t="str">
        <f>+A19510</f>
        <v>NO</v>
      </c>
      <c r="B19603" s="18"/>
      <c r="E19603" s="69" t="str">
        <f>+$E$103</f>
        <v>4.2 EQUIPO DE TRABAJO (Personal Clave Evaluable)</v>
      </c>
      <c r="F19603" s="70"/>
      <c r="G19603" s="70"/>
      <c r="H19603" s="70"/>
      <c r="I19603" s="70"/>
      <c r="J19603" s="70"/>
      <c r="K19603" s="70"/>
      <c r="L19603" s="71"/>
    </row>
    <row r="19604" spans="1:12" ht="23.25" hidden="1" customHeight="1" x14ac:dyDescent="0.3">
      <c r="A19604" s="18" t="str">
        <f>+A19510</f>
        <v>NO</v>
      </c>
      <c r="B19604" s="18"/>
      <c r="E19604" s="90" t="str">
        <f>+$E$104</f>
        <v>Formulario 9</v>
      </c>
      <c r="F19604" s="315" t="s">
        <v>46</v>
      </c>
      <c r="G19604" s="316"/>
      <c r="H19604" s="317"/>
      <c r="I19604" s="318"/>
      <c r="J19604" s="318"/>
      <c r="K19604" s="318"/>
      <c r="L19604" s="319"/>
    </row>
    <row r="19605" spans="1:12" hidden="1" x14ac:dyDescent="0.3">
      <c r="A19605" s="18" t="str">
        <f>+A19510</f>
        <v>NO</v>
      </c>
      <c r="B19605" s="18"/>
      <c r="E19605" s="91" t="s">
        <v>124</v>
      </c>
      <c r="F19605" s="91" t="str">
        <f>+$F$99</f>
        <v>Director de Interventoría</v>
      </c>
      <c r="G19605" s="91" t="str">
        <f>+$G$99</f>
        <v>Residente de Interventoría</v>
      </c>
      <c r="H19605" s="320"/>
      <c r="I19605" s="321"/>
      <c r="J19605" s="321"/>
      <c r="K19605" s="321"/>
      <c r="L19605" s="322"/>
    </row>
    <row r="19606" spans="1:12" hidden="1" x14ac:dyDescent="0.3">
      <c r="A19606" s="18" t="str">
        <f>+A19510</f>
        <v>NO</v>
      </c>
      <c r="B19606" s="18"/>
      <c r="E19606" s="89"/>
      <c r="F19606" s="89"/>
      <c r="G19606" s="89"/>
      <c r="H19606" s="89"/>
      <c r="I19606" s="89"/>
      <c r="J19606" s="89"/>
      <c r="K19606" s="89"/>
      <c r="L19606" s="89"/>
    </row>
    <row r="19607" spans="1:12" hidden="1" x14ac:dyDescent="0.3">
      <c r="A19607" s="1" t="str">
        <f>+A19510</f>
        <v>NO</v>
      </c>
      <c r="E19607" s="92" t="str">
        <f>+E19482</f>
        <v>CRITERIOS DE EVALUACIÓN Y PUNTAJE</v>
      </c>
      <c r="F19607" s="93"/>
      <c r="G19607" s="93"/>
      <c r="H19607" s="93"/>
      <c r="I19607" s="93"/>
      <c r="J19607" s="93"/>
      <c r="K19607" s="94"/>
      <c r="L19607" s="95" t="str">
        <f>+$L$107</f>
        <v>PUNTAJE OBTENIDO</v>
      </c>
    </row>
    <row r="19608" spans="1:12" hidden="1" x14ac:dyDescent="0.3">
      <c r="A19608" s="1" t="str">
        <f>+A19510</f>
        <v>NO</v>
      </c>
      <c r="E19608" s="96" t="str">
        <f>+$E$108</f>
        <v>VALOR</v>
      </c>
      <c r="F19608" s="97" t="str">
        <f>+$F$108</f>
        <v>EQUIPO DE TRABAJO (PERSONAL CLAVE EVALUABLE)</v>
      </c>
      <c r="G19608" s="24"/>
      <c r="H19608" s="24"/>
      <c r="I19608" s="24"/>
      <c r="J19608" s="24"/>
      <c r="K19608" s="24"/>
      <c r="L19608" s="98"/>
    </row>
    <row r="19609" spans="1:12" ht="12.75" hidden="1" customHeight="1" x14ac:dyDescent="0.3">
      <c r="A19609" s="1" t="str">
        <f>+A19510</f>
        <v>NO</v>
      </c>
      <c r="E19609" s="96">
        <f>+$E$109</f>
        <v>5</v>
      </c>
      <c r="F19609" s="307" t="str">
        <f>+$F$109</f>
        <v xml:space="preserve"> Experiencia Específica adicional</v>
      </c>
      <c r="G19609" s="308"/>
      <c r="H19609" s="308"/>
      <c r="I19609" s="308"/>
      <c r="J19609" s="308"/>
      <c r="K19609" s="309"/>
      <c r="L19609" s="99" t="str">
        <f>IFERROR(IF(VLOOKUP(C19510,'R. PUNTAJES'!$C$14:$R$213,'R. PUNTAJES'!$I$10,0)="","",VLOOKUP(C19510,'R. PUNTAJES'!$C$14:$R$213,'R. PUNTAJES'!$I$10,0)),"")</f>
        <v/>
      </c>
    </row>
    <row r="19610" spans="1:12" ht="12.75" hidden="1" customHeight="1" x14ac:dyDescent="0.3">
      <c r="A19610" s="1" t="str">
        <f>+A19510</f>
        <v>NO</v>
      </c>
      <c r="E19610" s="96">
        <f>+$E$110</f>
        <v>5</v>
      </c>
      <c r="F19610" s="307" t="str">
        <f>+$F$110</f>
        <v>Formación Académica adicional</v>
      </c>
      <c r="G19610" s="308"/>
      <c r="H19610" s="308"/>
      <c r="I19610" s="308"/>
      <c r="J19610" s="308"/>
      <c r="K19610" s="309"/>
      <c r="L19610" s="99" t="str">
        <f>IFERROR(IF(VLOOKUP(C19510,'R. PUNTAJES'!$C$14:$R$213,'R. PUNTAJES'!$J$10,0)="","",VLOOKUP(C19510,'R. PUNTAJES'!$C$14:$R$213,'R. PUNTAJES'!$J$10,0)),"")</f>
        <v/>
      </c>
    </row>
    <row r="19611" spans="1:12" hidden="1" x14ac:dyDescent="0.3">
      <c r="A19611" s="18" t="str">
        <f>+A19510</f>
        <v>NO</v>
      </c>
      <c r="B19611" s="18"/>
      <c r="E19611" s="100"/>
      <c r="F19611" s="101" t="str">
        <f>+$F$111</f>
        <v>FACTOR DE SOSTENIBILIDAD</v>
      </c>
      <c r="G19611" s="102"/>
      <c r="H19611" s="102"/>
      <c r="I19611" s="102"/>
      <c r="J19611" s="102"/>
      <c r="K19611" s="102"/>
      <c r="L19611" s="103"/>
    </row>
    <row r="19612" spans="1:12" hidden="1" x14ac:dyDescent="0.3">
      <c r="A19612" s="18" t="str">
        <f>+A19510</f>
        <v>NO</v>
      </c>
      <c r="B19612" s="18"/>
      <c r="E19612" s="104">
        <v>1</v>
      </c>
      <c r="F19612" s="105" t="str">
        <f>+$F$112</f>
        <v>Compromisos Sostenibilidad</v>
      </c>
      <c r="G19612" s="106"/>
      <c r="H19612" s="106"/>
      <c r="I19612" s="106"/>
      <c r="J19612" s="106"/>
      <c r="K19612" s="106"/>
      <c r="L19612" s="107" t="str">
        <f>IFERROR(IF(VLOOKUP(C19510,'R. PUNTAJES'!$C$14:$R$213,'R. PUNTAJES'!$K$10,0)="","",VLOOKUP(C19510,'R. PUNTAJES'!$C$14:$R$213,'R. PUNTAJES'!$K$10,0)),"")</f>
        <v/>
      </c>
    </row>
    <row r="19613" spans="1:12" hidden="1" x14ac:dyDescent="0.3">
      <c r="A19613" s="1" t="str">
        <f>+A19510</f>
        <v>NO</v>
      </c>
      <c r="E19613" s="108"/>
      <c r="F19613" s="109" t="str">
        <f>+$F$113</f>
        <v>APOYO A LA INDUSTRIA NACIONAL</v>
      </c>
      <c r="G19613" s="110"/>
      <c r="H19613" s="110"/>
      <c r="I19613" s="110"/>
      <c r="J19613" s="110"/>
      <c r="K19613" s="110"/>
      <c r="L19613" s="111"/>
    </row>
    <row r="19614" spans="1:12" ht="12.75" hidden="1" customHeight="1" x14ac:dyDescent="0.3">
      <c r="A19614" s="1" t="str">
        <f>+A19510</f>
        <v>NO</v>
      </c>
      <c r="E19614" s="96">
        <v>20</v>
      </c>
      <c r="F19614" s="307" t="str">
        <f>+$F$114</f>
        <v>Promoción de Servicios Nacionales o con Trato Nacional</v>
      </c>
      <c r="G19614" s="308"/>
      <c r="H19614" s="308"/>
      <c r="I19614" s="308"/>
      <c r="J19614" s="308"/>
      <c r="K19614" s="309"/>
      <c r="L19614" s="99" t="str">
        <f>IFERROR(IF(VLOOKUP(C19510,'R. PUNTAJES'!$C$14:$R$213,'R. PUNTAJES'!$L$10,0)="","",
IF(VLOOKUP(C19510,'R. PUNTAJES'!$C$14:$R$213,'R. PUNTAJES'!$L$10,0)=5,0,
VLOOKUP(C19510,'R. PUNTAJES'!$C$14:$R$213,'R. PUNTAJES'!$L$10,0))),"")</f>
        <v/>
      </c>
    </row>
    <row r="19615" spans="1:12" ht="12.75" hidden="1" customHeight="1" x14ac:dyDescent="0.3">
      <c r="A19615" s="1" t="str">
        <f>+A19510</f>
        <v>NO</v>
      </c>
      <c r="E19615" s="96">
        <v>5</v>
      </c>
      <c r="F19615" s="307" t="str">
        <f>+$F$115</f>
        <v>Incorporación de componente nacional en servicios extranjeros</v>
      </c>
      <c r="G19615" s="308"/>
      <c r="H19615" s="308"/>
      <c r="I19615" s="308"/>
      <c r="J19615" s="308"/>
      <c r="K19615" s="309"/>
      <c r="L19615" s="99" t="str">
        <f>IFERROR(IF(VLOOKUP(C19510,'R. PUNTAJES'!$C$14:$R$213,'R. PUNTAJES'!$L$10,0)="","",
IF(VLOOKUP(C19510,'R. PUNTAJES'!$C$14:$R$213,'R. PUNTAJES'!$L$10,0)=20,0,
VLOOKUP(C19510,'R. PUNTAJES'!$C$14:$R$213,'R. PUNTAJES'!$L$10,0))),"")</f>
        <v/>
      </c>
    </row>
    <row r="19616" spans="1:12" hidden="1" x14ac:dyDescent="0.3">
      <c r="A19616" s="1" t="str">
        <f>+A19510</f>
        <v>NO</v>
      </c>
      <c r="E19616" s="112"/>
      <c r="F19616" s="97" t="str">
        <f>+$F$116</f>
        <v>VINCULACIÓN DE PERSONAS CON DISCAPACIDAD</v>
      </c>
      <c r="G19616" s="24"/>
      <c r="H19616" s="24"/>
      <c r="I19616" s="24"/>
      <c r="J19616" s="24"/>
      <c r="K19616" s="24"/>
      <c r="L19616" s="98"/>
    </row>
    <row r="19617" spans="1:16" ht="12.75" hidden="1" customHeight="1" x14ac:dyDescent="0.3">
      <c r="A19617" s="1" t="str">
        <f>+A19510</f>
        <v>NO</v>
      </c>
      <c r="E19617" s="96">
        <v>1</v>
      </c>
      <c r="F19617" s="307" t="str">
        <f>+$F$117</f>
        <v xml:space="preserve">Trabajadores vinculados a la planta de personal </v>
      </c>
      <c r="G19617" s="308"/>
      <c r="H19617" s="308"/>
      <c r="I19617" s="308"/>
      <c r="J19617" s="308"/>
      <c r="K19617" s="309"/>
      <c r="L19617" s="99" t="str">
        <f>IFERROR(IF(VLOOKUP(C19510,'R. PUNTAJES'!$C$14:$R$213,'R. PUNTAJES'!$M$10,0)="","",VLOOKUP(C19510,'R. PUNTAJES'!$C$14:$R$213,'R. PUNTAJES'!$M$10,0)),"")</f>
        <v/>
      </c>
    </row>
    <row r="19618" spans="1:16" hidden="1" x14ac:dyDescent="0.3">
      <c r="A19618" s="1" t="str">
        <f>+A19510</f>
        <v>NO</v>
      </c>
      <c r="E19618" s="112"/>
      <c r="F19618" s="97" t="str">
        <f>+$F$118</f>
        <v>EMPRENDIMIENTOS Y EMPRESAS DE MUJERES</v>
      </c>
      <c r="G19618" s="24"/>
      <c r="H19618" s="24"/>
      <c r="I19618" s="24"/>
      <c r="J19618" s="24"/>
      <c r="K19618" s="24"/>
      <c r="L19618" s="98"/>
    </row>
    <row r="19619" spans="1:16" ht="13" hidden="1" customHeight="1" x14ac:dyDescent="0.3">
      <c r="A19619" s="1" t="str">
        <f>+A19510</f>
        <v>NO</v>
      </c>
      <c r="E19619" s="96">
        <v>0.25</v>
      </c>
      <c r="F19619" s="307" t="str">
        <f>+$F$119</f>
        <v>Emprendimientos y empresas de mujeres</v>
      </c>
      <c r="G19619" s="308"/>
      <c r="H19619" s="308"/>
      <c r="I19619" s="308"/>
      <c r="J19619" s="308"/>
      <c r="K19619" s="309"/>
      <c r="L19619" s="113" t="str">
        <f>IFERROR(IF(VLOOKUP(C19510,'R. PUNTAJES'!$C$14:$R$213,'R. PUNTAJES'!$N$10,0)="","",VLOOKUP(C19510,'R. PUNTAJES'!$C$14:$R$213,'R. PUNTAJES'!$N$10,0)),"")</f>
        <v/>
      </c>
    </row>
    <row r="19620" spans="1:16" hidden="1" x14ac:dyDescent="0.3">
      <c r="A19620" s="18" t="str">
        <f>+A19621</f>
        <v>NO</v>
      </c>
      <c r="B19620" s="18"/>
      <c r="E19620" s="112"/>
      <c r="F19620" s="97" t="str">
        <f>+$F$120</f>
        <v>MIPYME</v>
      </c>
      <c r="G19620" s="24"/>
      <c r="H19620" s="24"/>
      <c r="I19620" s="24"/>
      <c r="J19620" s="24"/>
      <c r="K19620" s="24"/>
      <c r="L19620" s="98"/>
    </row>
    <row r="19621" spans="1:16" hidden="1" x14ac:dyDescent="0.3">
      <c r="A19621" s="18" t="str">
        <f>+IF(E19621=0,"NO",1)</f>
        <v>NO</v>
      </c>
      <c r="B19621" s="18"/>
      <c r="E19621" s="96">
        <v>0</v>
      </c>
      <c r="F19621" s="307" t="str">
        <f>+$F$121</f>
        <v>Mipyme</v>
      </c>
      <c r="G19621" s="308"/>
      <c r="H19621" s="308"/>
      <c r="I19621" s="308"/>
      <c r="J19621" s="308"/>
      <c r="K19621" s="309"/>
      <c r="L19621" s="113" t="str">
        <f>IFERROR(IF(VLOOKUP(C19510,'R. PUNTAJES'!$C$14:$R$213,'R. PUNTAJES'!$O$10,0)="","",VLOOKUP(C19510,'R. PUNTAJES'!$C$14:$R$213,'R. PUNTAJES'!$O$10,0)),"")</f>
        <v/>
      </c>
    </row>
    <row r="19622" spans="1:16" hidden="1" x14ac:dyDescent="0.3">
      <c r="A19622" s="1" t="str">
        <f>+A19510</f>
        <v>NO</v>
      </c>
      <c r="E19622" s="112"/>
      <c r="F19622" s="97" t="str">
        <f>+$F$122</f>
        <v>EXPERIENCIA DEL PROPONENTE</v>
      </c>
      <c r="G19622" s="24"/>
      <c r="H19622" s="24"/>
      <c r="I19622" s="24"/>
      <c r="J19622" s="24"/>
      <c r="K19622" s="24"/>
      <c r="L19622" s="98"/>
    </row>
    <row r="19623" spans="1:16" hidden="1" x14ac:dyDescent="0.3">
      <c r="A19623" s="1" t="str">
        <f>+A19510</f>
        <v>NO</v>
      </c>
      <c r="E19623" s="96">
        <v>59.5</v>
      </c>
      <c r="F19623" s="307" t="str">
        <f>+$F$123</f>
        <v>mediana con valor absoluto</v>
      </c>
      <c r="G19623" s="308"/>
      <c r="H19623" s="308"/>
      <c r="I19623" s="308"/>
      <c r="J19623" s="308"/>
      <c r="K19623" s="309"/>
      <c r="L19623" s="113" t="str">
        <f>IFERROR(IF(VLOOKUP(C19510,'R. PUNTAJES'!$C$14:$R$213,'R. PUNTAJES'!$R$10,0)="","",VLOOKUP(C19510,'R. PUNTAJES'!$C$14:$R$213,'R. PUNTAJES'!$R$10,0)),"")</f>
        <v/>
      </c>
    </row>
    <row r="19624" spans="1:16" hidden="1" x14ac:dyDescent="0.3">
      <c r="A19624" s="1" t="str">
        <f>+A19510</f>
        <v>NO</v>
      </c>
      <c r="E19624" s="112"/>
      <c r="F19624" s="97" t="str">
        <f>+$F$124</f>
        <v>MULTAS</v>
      </c>
      <c r="G19624" s="24"/>
      <c r="H19624" s="24"/>
      <c r="I19624" s="24"/>
      <c r="J19624" s="24"/>
      <c r="K19624" s="24"/>
      <c r="L19624" s="98"/>
    </row>
    <row r="19625" spans="1:16" ht="12.75" hidden="1" customHeight="1" x14ac:dyDescent="0.3">
      <c r="A19625" s="1" t="str">
        <f>+A19510</f>
        <v>NO</v>
      </c>
      <c r="E19625" s="96">
        <v>-2</v>
      </c>
      <c r="F19625" s="307" t="str">
        <f>+$F$125</f>
        <v>Una o más multas o cláusulas penales durante el último año</v>
      </c>
      <c r="G19625" s="310"/>
      <c r="H19625" s="310"/>
      <c r="I19625" s="310"/>
      <c r="J19625" s="310"/>
      <c r="K19625" s="311"/>
      <c r="L19625" s="99" t="str">
        <f>IFERROR(IF(VLOOKUP(C19510,'R. PUNTAJES'!$C$14:$R$213,'R. PUNTAJES'!$Q$10,0)="","",VLOOKUP(C19510,'R. PUNTAJES'!$C$14:$R$213,'R. PUNTAJES'!$Q$10,0)),"")</f>
        <v/>
      </c>
    </row>
    <row r="19626" spans="1:16" hidden="1" x14ac:dyDescent="0.3">
      <c r="A19626" s="1" t="str">
        <f>+A19510</f>
        <v>NO</v>
      </c>
      <c r="E19626" s="112"/>
      <c r="F19626" s="97" t="str">
        <f>+$F$126</f>
        <v>OBRAS INCONCLUSAS</v>
      </c>
      <c r="G19626" s="24"/>
      <c r="H19626" s="24"/>
      <c r="I19626" s="24"/>
      <c r="J19626" s="24"/>
      <c r="K19626" s="24"/>
      <c r="L19626" s="98"/>
    </row>
    <row r="19627" spans="1:16" hidden="1" x14ac:dyDescent="0.3">
      <c r="A19627" s="1" t="str">
        <f>+A19510</f>
        <v>NO</v>
      </c>
      <c r="E19627" s="96">
        <v>-1</v>
      </c>
      <c r="F19627" s="301" t="str">
        <f>+$F$127</f>
        <v>Anotación vigente de obra civil inconclusa</v>
      </c>
      <c r="G19627" s="302"/>
      <c r="H19627" s="302"/>
      <c r="I19627" s="302"/>
      <c r="J19627" s="302"/>
      <c r="K19627" s="303"/>
      <c r="L19627" s="99" t="str">
        <f>IFERROR(IF(VLOOKUP(C19510,'R. PUNTAJES'!$C$14:$R$213,'R. PUNTAJES'!$P$10,0)="","",VLOOKUP(C19510,'R. PUNTAJES'!$C$14:$R$213,'R. PUNTAJES'!$P$10,0)),"")</f>
        <v/>
      </c>
    </row>
    <row r="19628" spans="1:16" ht="7.5" hidden="1" customHeight="1" x14ac:dyDescent="0.3">
      <c r="A19628" s="1" t="str">
        <f>+A19510</f>
        <v>NO</v>
      </c>
      <c r="E19628" s="114"/>
      <c r="F19628" s="45"/>
      <c r="G19628" s="45"/>
      <c r="H19628" s="45"/>
      <c r="I19628" s="45"/>
      <c r="J19628" s="45"/>
      <c r="K19628" s="45"/>
      <c r="L19628" s="48"/>
    </row>
    <row r="19629" spans="1:16" hidden="1" x14ac:dyDescent="0.3">
      <c r="A19629" s="1" t="str">
        <f>+A19510</f>
        <v>NO</v>
      </c>
      <c r="E19629" s="115" t="str">
        <f>+$E$129</f>
        <v>PUNTAJE TOTAL</v>
      </c>
      <c r="F19629" s="116"/>
      <c r="G19629" s="116"/>
      <c r="H19629" s="116"/>
      <c r="I19629" s="116"/>
      <c r="J19629" s="116"/>
      <c r="K19629" s="117"/>
      <c r="L19629" s="118">
        <f>IFERROR(IF(VLOOKUP(C19510,'R. PUNTAJES'!$C$14:$R$213,'R. PUNTAJES'!$H$10,0)="RECHAZO","",SUM(L19609:L19627)),"")</f>
        <v>0</v>
      </c>
    </row>
    <row r="19630" spans="1:16" hidden="1" x14ac:dyDescent="0.3">
      <c r="A19630" s="1" t="str">
        <f>+A19510</f>
        <v>NO</v>
      </c>
      <c r="E19630" s="304" t="str">
        <f>+$E$130</f>
        <v>OBSERVACIONES RESPECTO A PUNTAJES</v>
      </c>
      <c r="F19630" s="305"/>
      <c r="G19630" s="305"/>
      <c r="H19630" s="305"/>
      <c r="I19630" s="305"/>
      <c r="J19630" s="305"/>
      <c r="K19630" s="305"/>
      <c r="L19630" s="305"/>
    </row>
    <row r="19631" spans="1:16" ht="12" hidden="1" customHeight="1" x14ac:dyDescent="0.3">
      <c r="A19631" s="1" t="str">
        <f>+A19510</f>
        <v>NO</v>
      </c>
      <c r="E19631" s="306" t="s">
        <v>124</v>
      </c>
      <c r="F19631" s="305"/>
      <c r="G19631" s="305"/>
      <c r="H19631" s="305"/>
      <c r="I19631" s="305"/>
      <c r="J19631" s="305"/>
      <c r="K19631" s="305"/>
      <c r="L19631" s="305"/>
      <c r="N19631" s="119"/>
      <c r="O19631" s="119"/>
      <c r="P19631" s="120"/>
    </row>
    <row r="19632" spans="1:16" ht="3" hidden="1" customHeight="1" x14ac:dyDescent="0.3">
      <c r="A19632" s="1" t="str">
        <f>+A19511</f>
        <v>NO</v>
      </c>
      <c r="E19632" s="121"/>
      <c r="F19632" s="122"/>
      <c r="G19632" s="122"/>
      <c r="H19632" s="122"/>
      <c r="I19632" s="122"/>
      <c r="J19632" s="122"/>
      <c r="K19632" s="122"/>
      <c r="L19632" s="123"/>
    </row>
    <row r="19633" spans="1:12" hidden="1" x14ac:dyDescent="0.3">
      <c r="A19633" s="1" t="str">
        <f>+IF(OR(C19635=""),"NO",1)</f>
        <v>NO</v>
      </c>
      <c r="E19633" s="346"/>
      <c r="F19633" s="347"/>
      <c r="G19633" s="347"/>
      <c r="H19633" s="347"/>
      <c r="I19633" s="347"/>
      <c r="J19633" s="347"/>
      <c r="K19633" s="347"/>
      <c r="L19633" s="347"/>
    </row>
    <row r="19634" spans="1:12" ht="4.5" hidden="1" customHeight="1" x14ac:dyDescent="0.3">
      <c r="A19634" s="1" t="str">
        <f>+A19635</f>
        <v>NO</v>
      </c>
      <c r="E19634" s="15"/>
      <c r="F19634" s="16"/>
      <c r="G19634" s="16"/>
      <c r="H19634" s="16"/>
      <c r="I19634" s="16"/>
      <c r="J19634" s="16"/>
      <c r="K19634" s="16"/>
      <c r="L19634" s="17"/>
    </row>
    <row r="19635" spans="1:12" ht="15.75" hidden="1" customHeight="1" x14ac:dyDescent="0.3">
      <c r="A19635" s="1" t="str">
        <f>+IF(OR(C19635=""),"NO",1)</f>
        <v>NO</v>
      </c>
      <c r="B19635" s="1">
        <f>1+MAX($B$1:B19634)</f>
        <v>158</v>
      </c>
      <c r="C19635" s="18" t="s">
        <v>124</v>
      </c>
      <c r="E19635" s="19" t="s">
        <v>124</v>
      </c>
      <c r="F19635" s="20"/>
      <c r="G19635" s="20"/>
      <c r="H19635" s="20"/>
      <c r="I19635" s="21"/>
      <c r="J19635" s="20"/>
      <c r="K19635" s="21"/>
      <c r="L19635" s="22"/>
    </row>
    <row r="19636" spans="1:12" hidden="1" x14ac:dyDescent="0.3">
      <c r="A19636" s="1" t="str">
        <f>A19635</f>
        <v>NO</v>
      </c>
      <c r="E19636" s="23" t="str">
        <f>+$E$11</f>
        <v>Integrantes</v>
      </c>
      <c r="F19636" s="24"/>
      <c r="G19636" s="24"/>
      <c r="H19636" s="24"/>
      <c r="I19636" s="24"/>
      <c r="J19636" s="24"/>
      <c r="K19636" s="25" t="str">
        <f>+$K$11</f>
        <v>Nit</v>
      </c>
      <c r="L19636" s="26" t="str">
        <f>+$L$11</f>
        <v>Part.</v>
      </c>
    </row>
    <row r="19637" spans="1:12" hidden="1" x14ac:dyDescent="0.3">
      <c r="A19637" s="1" t="str">
        <f>+A19636</f>
        <v>NO</v>
      </c>
      <c r="C19637" s="1" t="s">
        <v>124</v>
      </c>
      <c r="E19637" s="27" t="s">
        <v>124</v>
      </c>
      <c r="F19637" s="28"/>
      <c r="G19637" s="28"/>
      <c r="H19637" s="28"/>
      <c r="I19637" s="28"/>
      <c r="J19637" s="28"/>
      <c r="K19637" s="29" t="s">
        <v>124</v>
      </c>
      <c r="L19637" s="30" t="s">
        <v>124</v>
      </c>
    </row>
    <row r="19638" spans="1:12" hidden="1" x14ac:dyDescent="0.3">
      <c r="A19638" s="18" t="str">
        <f>+IF(OR(C19638=""),"NO",1)</f>
        <v>NO</v>
      </c>
      <c r="B19638" s="18"/>
      <c r="C19638" s="1" t="s">
        <v>124</v>
      </c>
      <c r="E19638" s="31" t="s">
        <v>124</v>
      </c>
      <c r="F19638" s="32"/>
      <c r="G19638" s="32"/>
      <c r="H19638" s="32"/>
      <c r="I19638" s="32"/>
      <c r="J19638" s="32"/>
      <c r="K19638" s="33" t="s">
        <v>124</v>
      </c>
      <c r="L19638" s="34" t="s">
        <v>124</v>
      </c>
    </row>
    <row r="19639" spans="1:12" hidden="1" x14ac:dyDescent="0.3">
      <c r="A19639" s="18" t="str">
        <f>+IF(OR(C19639=""),"NO",1)</f>
        <v>NO</v>
      </c>
      <c r="B19639" s="18"/>
      <c r="C19639" s="1" t="s">
        <v>124</v>
      </c>
      <c r="E19639" s="31" t="s">
        <v>124</v>
      </c>
      <c r="F19639" s="32"/>
      <c r="G19639" s="32"/>
      <c r="H19639" s="32"/>
      <c r="I19639" s="32"/>
      <c r="J19639" s="32"/>
      <c r="K19639" s="33" t="s">
        <v>124</v>
      </c>
      <c r="L19639" s="34" t="s">
        <v>124</v>
      </c>
    </row>
    <row r="19640" spans="1:12" hidden="1" x14ac:dyDescent="0.3">
      <c r="A19640" s="18" t="str">
        <f>+IF(OR(C19640=""),"NO",1)</f>
        <v>NO</v>
      </c>
      <c r="B19640" s="18"/>
      <c r="C19640" s="1" t="s">
        <v>124</v>
      </c>
      <c r="E19640" s="31" t="s">
        <v>13</v>
      </c>
      <c r="F19640" s="32"/>
      <c r="G19640" s="32"/>
      <c r="H19640" s="32"/>
      <c r="I19640" s="32"/>
      <c r="J19640" s="32"/>
      <c r="K19640" s="33"/>
      <c r="L19640" s="34"/>
    </row>
    <row r="19641" spans="1:12" hidden="1" x14ac:dyDescent="0.3">
      <c r="A19641" s="18" t="str">
        <f>+IF(OR(C19641=""),"NO",1)</f>
        <v>NO</v>
      </c>
      <c r="B19641" s="18"/>
      <c r="C19641" s="1" t="s">
        <v>124</v>
      </c>
      <c r="E19641" s="31" t="s">
        <v>13</v>
      </c>
      <c r="F19641" s="32"/>
      <c r="G19641" s="32"/>
      <c r="H19641" s="32"/>
      <c r="I19641" s="32"/>
      <c r="J19641" s="32"/>
      <c r="K19641" s="33"/>
      <c r="L19641" s="34"/>
    </row>
    <row r="19642" spans="1:12" hidden="1" x14ac:dyDescent="0.3">
      <c r="A19642" s="18" t="str">
        <f>+IF(OR(C19642=""),"NO",1)</f>
        <v>NO</v>
      </c>
      <c r="B19642" s="18"/>
      <c r="C19642" s="1" t="s">
        <v>124</v>
      </c>
      <c r="E19642" s="35" t="s">
        <v>13</v>
      </c>
      <c r="F19642" s="36"/>
      <c r="G19642" s="36"/>
      <c r="H19642" s="36"/>
      <c r="I19642" s="36"/>
      <c r="J19642" s="36"/>
      <c r="K19642" s="37"/>
      <c r="L19642" s="38"/>
    </row>
    <row r="19643" spans="1:12" ht="5.15" hidden="1" customHeight="1" x14ac:dyDescent="0.3">
      <c r="A19643" s="1" t="str">
        <f>+A19635</f>
        <v>NO</v>
      </c>
      <c r="E19643" s="39"/>
      <c r="F19643" s="39"/>
      <c r="G19643" s="39"/>
      <c r="H19643" s="39"/>
      <c r="I19643" s="39"/>
      <c r="J19643" s="39"/>
      <c r="K19643" s="39"/>
      <c r="L19643" s="39"/>
    </row>
    <row r="19644" spans="1:12" ht="15.75" hidden="1" customHeight="1" x14ac:dyDescent="0.3">
      <c r="A19644" s="1" t="str">
        <f>+A19635</f>
        <v>NO</v>
      </c>
      <c r="E19644" s="40" t="str">
        <f>+$E$19</f>
        <v>RESULTADO DE EVALUACIÓN TÉCNICA</v>
      </c>
      <c r="F19644" s="41"/>
      <c r="G19644" s="41"/>
      <c r="H19644" s="41"/>
      <c r="I19644" s="41"/>
      <c r="J19644" s="41"/>
      <c r="K19644" s="41"/>
      <c r="L19644" s="42"/>
    </row>
    <row r="19645" spans="1:12" hidden="1" x14ac:dyDescent="0.3">
      <c r="A19645" s="1" t="str">
        <f>+A19635</f>
        <v>NO</v>
      </c>
      <c r="E19645" s="43"/>
      <c r="F19645" s="44" t="str">
        <f>+$F$20</f>
        <v>Experiencia</v>
      </c>
      <c r="G19645" s="45"/>
      <c r="H19645" s="45"/>
      <c r="I19645" s="45"/>
      <c r="J19645" s="45"/>
      <c r="K19645" s="46"/>
      <c r="L19645" s="47" t="s">
        <v>124</v>
      </c>
    </row>
    <row r="19646" spans="1:12" hidden="1" x14ac:dyDescent="0.3">
      <c r="A19646" s="1" t="str">
        <f>+A19635</f>
        <v>NO</v>
      </c>
      <c r="E19646" s="348" t="str">
        <f>+$E$21</f>
        <v>OBSERVACIONES RESPECTO A LA EVALUACIÓN DE EXPERIENCIA</v>
      </c>
      <c r="F19646" s="308"/>
      <c r="G19646" s="308"/>
      <c r="H19646" s="308"/>
      <c r="I19646" s="308"/>
      <c r="J19646" s="308"/>
      <c r="K19646" s="308"/>
      <c r="L19646" s="349"/>
    </row>
    <row r="19647" spans="1:12" hidden="1" x14ac:dyDescent="0.3">
      <c r="A19647" s="1" t="str">
        <f>+A19635</f>
        <v>NO</v>
      </c>
      <c r="E19647" s="350" t="s">
        <v>124</v>
      </c>
      <c r="F19647" s="351"/>
      <c r="G19647" s="351"/>
      <c r="H19647" s="351"/>
      <c r="I19647" s="351"/>
      <c r="J19647" s="351"/>
      <c r="K19647" s="351"/>
      <c r="L19647" s="352"/>
    </row>
    <row r="19648" spans="1:12" ht="5.15" hidden="1" customHeight="1" x14ac:dyDescent="0.3">
      <c r="A19648" s="1" t="str">
        <f>+A19635</f>
        <v>NO</v>
      </c>
      <c r="E19648" s="39"/>
      <c r="F19648" s="39"/>
      <c r="G19648" s="39"/>
      <c r="H19648" s="39"/>
      <c r="I19648" s="39"/>
      <c r="J19648" s="39"/>
      <c r="K19648" s="39"/>
      <c r="L19648" s="39"/>
    </row>
    <row r="19649" spans="1:12" ht="12.75" hidden="1" customHeight="1" x14ac:dyDescent="0.3">
      <c r="A19649" s="1" t="str">
        <f>+A19635</f>
        <v>NO</v>
      </c>
      <c r="E19649" s="40" t="str">
        <f>+$E$24</f>
        <v>EXPERIENCIA HABILITANTE: CONTRATOS PRESENTADOS</v>
      </c>
      <c r="F19649" s="41"/>
      <c r="G19649" s="41"/>
      <c r="H19649" s="41"/>
      <c r="I19649" s="41"/>
      <c r="J19649" s="41"/>
      <c r="K19649" s="41"/>
      <c r="L19649" s="42"/>
    </row>
    <row r="19650" spans="1:12" ht="8.5" hidden="1" customHeight="1" x14ac:dyDescent="0.3">
      <c r="A19650" s="1" t="str">
        <f>+A19635</f>
        <v>NO</v>
      </c>
      <c r="E19650" s="49"/>
      <c r="F19650" s="50"/>
      <c r="G19650" s="51"/>
      <c r="H19650" s="51"/>
      <c r="I19650" s="51"/>
      <c r="J19650" s="51"/>
      <c r="K19650" s="51"/>
      <c r="L19650" s="52"/>
    </row>
    <row r="19651" spans="1:12" hidden="1" x14ac:dyDescent="0.3">
      <c r="A19651" s="18" t="str">
        <f>+IF(OR(C19651=""),"NO",1)</f>
        <v>NO</v>
      </c>
      <c r="B19651" s="18"/>
      <c r="C19651" s="1" t="s">
        <v>124</v>
      </c>
      <c r="E19651" s="329">
        <v>1</v>
      </c>
      <c r="F19651" s="53" t="str">
        <f>+$F$26</f>
        <v>OBJETO</v>
      </c>
      <c r="G19651" s="332" t="s">
        <v>124</v>
      </c>
      <c r="H19651" s="333"/>
      <c r="I19651" s="333"/>
      <c r="J19651" s="333"/>
      <c r="K19651" s="333"/>
      <c r="L19651" s="334"/>
    </row>
    <row r="19652" spans="1:12" hidden="1" x14ac:dyDescent="0.3">
      <c r="A19652" s="18" t="str">
        <f>+IF(OR(C19651=""),"NO",1)</f>
        <v>NO</v>
      </c>
      <c r="B19652" s="18"/>
      <c r="E19652" s="330"/>
      <c r="F19652" s="54" t="str">
        <f>+$F$27</f>
        <v>CONTRATANTE</v>
      </c>
      <c r="G19652" s="335" t="s">
        <v>124</v>
      </c>
      <c r="H19652" s="310"/>
      <c r="I19652" s="310"/>
      <c r="J19652" s="310"/>
      <c r="K19652" s="310"/>
      <c r="L19652" s="336"/>
    </row>
    <row r="19653" spans="1:12" hidden="1" x14ac:dyDescent="0.3">
      <c r="A19653" s="18" t="str">
        <f>+IF(OR(C19651=""),"NO",1)</f>
        <v>NO</v>
      </c>
      <c r="B19653" s="18"/>
      <c r="E19653" s="330"/>
      <c r="F19653" s="54" t="str">
        <f>+$F$28</f>
        <v>APORTANTE</v>
      </c>
      <c r="G19653" s="337" t="s">
        <v>124</v>
      </c>
      <c r="H19653" s="338"/>
      <c r="I19653" s="338"/>
      <c r="J19653" s="338"/>
      <c r="K19653" s="338"/>
      <c r="L19653" s="339"/>
    </row>
    <row r="19654" spans="1:12" hidden="1" x14ac:dyDescent="0.3">
      <c r="A19654" s="18" t="str">
        <f>+IF(OR(C19651=""),"NO",1)</f>
        <v>NO</v>
      </c>
      <c r="B19654" s="18"/>
      <c r="E19654" s="330"/>
      <c r="F19654" s="54" t="str">
        <f>+$F$29</f>
        <v>VALOR /SMMLV)</v>
      </c>
      <c r="G19654" s="55" t="s">
        <v>124</v>
      </c>
      <c r="H19654" s="56" t="str">
        <f>+$H$29</f>
        <v>% PART..</v>
      </c>
      <c r="I19654" s="57" t="s">
        <v>124</v>
      </c>
      <c r="J19654" s="58" t="str">
        <f>+$J$29</f>
        <v>VALOR ACREDITADO</v>
      </c>
      <c r="K19654" s="59"/>
      <c r="L19654" s="47" t="s">
        <v>124</v>
      </c>
    </row>
    <row r="19655" spans="1:12" hidden="1" x14ac:dyDescent="0.3">
      <c r="A19655" s="18" t="str">
        <f>+IF(OR(C19651=""),"NO",1)</f>
        <v>NO</v>
      </c>
      <c r="B19655" s="18"/>
      <c r="E19655" s="330"/>
      <c r="F19655" s="60" t="str">
        <f>+$F$30</f>
        <v>EXPERIENCIA APORTADA</v>
      </c>
      <c r="G19655" s="340" t="s">
        <v>124</v>
      </c>
      <c r="H19655" s="341"/>
      <c r="I19655" s="341"/>
      <c r="J19655" s="341"/>
      <c r="K19655" s="341"/>
      <c r="L19655" s="342"/>
    </row>
    <row r="19656" spans="1:12" hidden="1" x14ac:dyDescent="0.3">
      <c r="A19656" s="18" t="str">
        <f>+IF(OR(C19651=""),"NO",1)</f>
        <v>NO</v>
      </c>
      <c r="B19656" s="18"/>
      <c r="E19656" s="331"/>
      <c r="F19656" s="62" t="str">
        <f>+$F$31</f>
        <v>OBSERVACIÓN</v>
      </c>
      <c r="G19656" s="343" t="s">
        <v>124</v>
      </c>
      <c r="H19656" s="344"/>
      <c r="I19656" s="344"/>
      <c r="J19656" s="344"/>
      <c r="K19656" s="344"/>
      <c r="L19656" s="345"/>
    </row>
    <row r="19657" spans="1:12" ht="8.5" hidden="1" customHeight="1" x14ac:dyDescent="0.3">
      <c r="A19657" s="18" t="str">
        <f>+IF(OR(C19651=""),"NO",1)</f>
        <v>NO</v>
      </c>
      <c r="B19657" s="18"/>
      <c r="E19657" s="49"/>
      <c r="F19657" s="50"/>
      <c r="G19657" s="51"/>
      <c r="H19657" s="51"/>
      <c r="I19657" s="51"/>
      <c r="J19657" s="51"/>
      <c r="K19657" s="51"/>
      <c r="L19657" s="52"/>
    </row>
    <row r="19658" spans="1:12" hidden="1" x14ac:dyDescent="0.3">
      <c r="A19658" s="18" t="str">
        <f t="shared" ref="A19658" si="6594">+IF(OR(C19658=""),"NO",1)</f>
        <v>NO</v>
      </c>
      <c r="B19658" s="18"/>
      <c r="C19658" s="1" t="s">
        <v>124</v>
      </c>
      <c r="E19658" s="329">
        <v>2</v>
      </c>
      <c r="F19658" s="53" t="str">
        <f>+$F$26</f>
        <v>OBJETO</v>
      </c>
      <c r="G19658" s="332" t="s">
        <v>124</v>
      </c>
      <c r="H19658" s="333"/>
      <c r="I19658" s="333"/>
      <c r="J19658" s="333"/>
      <c r="K19658" s="333"/>
      <c r="L19658" s="334"/>
    </row>
    <row r="19659" spans="1:12" hidden="1" x14ac:dyDescent="0.3">
      <c r="A19659" s="18" t="str">
        <f t="shared" ref="A19659" si="6595">+IF(OR(C19658=""),"NO",1)</f>
        <v>NO</v>
      </c>
      <c r="B19659" s="18"/>
      <c r="E19659" s="330"/>
      <c r="F19659" s="54" t="str">
        <f>+$F$27</f>
        <v>CONTRATANTE</v>
      </c>
      <c r="G19659" s="335" t="s">
        <v>124</v>
      </c>
      <c r="H19659" s="310"/>
      <c r="I19659" s="310"/>
      <c r="J19659" s="310"/>
      <c r="K19659" s="310"/>
      <c r="L19659" s="336"/>
    </row>
    <row r="19660" spans="1:12" hidden="1" x14ac:dyDescent="0.3">
      <c r="A19660" s="18" t="str">
        <f t="shared" ref="A19660" si="6596">+IF(OR(C19658=""),"NO",1)</f>
        <v>NO</v>
      </c>
      <c r="B19660" s="18"/>
      <c r="E19660" s="330"/>
      <c r="F19660" s="54" t="str">
        <f>+$F$28</f>
        <v>APORTANTE</v>
      </c>
      <c r="G19660" s="337" t="s">
        <v>124</v>
      </c>
      <c r="H19660" s="338"/>
      <c r="I19660" s="338"/>
      <c r="J19660" s="338"/>
      <c r="K19660" s="338"/>
      <c r="L19660" s="339"/>
    </row>
    <row r="19661" spans="1:12" hidden="1" x14ac:dyDescent="0.3">
      <c r="A19661" s="18" t="str">
        <f t="shared" ref="A19661" si="6597">+IF(OR(C19658=""),"NO",1)</f>
        <v>NO</v>
      </c>
      <c r="B19661" s="18"/>
      <c r="E19661" s="330"/>
      <c r="F19661" s="54" t="str">
        <f>+$F$29</f>
        <v>VALOR /SMMLV)</v>
      </c>
      <c r="G19661" s="55" t="s">
        <v>124</v>
      </c>
      <c r="H19661" s="56" t="str">
        <f>+$H$29</f>
        <v>% PART..</v>
      </c>
      <c r="I19661" s="57" t="s">
        <v>124</v>
      </c>
      <c r="J19661" s="58" t="str">
        <f>+$J$29</f>
        <v>VALOR ACREDITADO</v>
      </c>
      <c r="K19661" s="59"/>
      <c r="L19661" s="47" t="s">
        <v>124</v>
      </c>
    </row>
    <row r="19662" spans="1:12" hidden="1" x14ac:dyDescent="0.3">
      <c r="A19662" s="18" t="str">
        <f t="shared" ref="A19662" si="6598">+IF(OR(C19658=""),"NO",1)</f>
        <v>NO</v>
      </c>
      <c r="B19662" s="18"/>
      <c r="E19662" s="330"/>
      <c r="F19662" s="60" t="str">
        <f>+$F$30</f>
        <v>EXPERIENCIA APORTADA</v>
      </c>
      <c r="G19662" s="340" t="s">
        <v>124</v>
      </c>
      <c r="H19662" s="341"/>
      <c r="I19662" s="341"/>
      <c r="J19662" s="341"/>
      <c r="K19662" s="341"/>
      <c r="L19662" s="342"/>
    </row>
    <row r="19663" spans="1:12" hidden="1" x14ac:dyDescent="0.3">
      <c r="A19663" s="18" t="str">
        <f t="shared" ref="A19663" si="6599">+IF(OR(C19658=""),"NO",1)</f>
        <v>NO</v>
      </c>
      <c r="B19663" s="18"/>
      <c r="E19663" s="331"/>
      <c r="F19663" s="62" t="str">
        <f>+$F$31</f>
        <v>OBSERVACIÓN</v>
      </c>
      <c r="G19663" s="343" t="s">
        <v>124</v>
      </c>
      <c r="H19663" s="344"/>
      <c r="I19663" s="344"/>
      <c r="J19663" s="344"/>
      <c r="K19663" s="344"/>
      <c r="L19663" s="345"/>
    </row>
    <row r="19664" spans="1:12" ht="8.5" hidden="1" customHeight="1" x14ac:dyDescent="0.3">
      <c r="A19664" s="18" t="str">
        <f t="shared" ref="A19664" si="6600">+IF(OR(C19658=""),"NO",1)</f>
        <v>NO</v>
      </c>
      <c r="B19664" s="18"/>
      <c r="E19664" s="49"/>
      <c r="F19664" s="50"/>
      <c r="G19664" s="51"/>
      <c r="H19664" s="51"/>
      <c r="I19664" s="51"/>
      <c r="J19664" s="51"/>
      <c r="K19664" s="51"/>
      <c r="L19664" s="52"/>
    </row>
    <row r="19665" spans="1:12" hidden="1" x14ac:dyDescent="0.3">
      <c r="A19665" s="18" t="str">
        <f t="shared" ref="A19665" si="6601">+IF(OR(C19665=""),"NO",1)</f>
        <v>NO</v>
      </c>
      <c r="B19665" s="18"/>
      <c r="C19665" s="1" t="s">
        <v>124</v>
      </c>
      <c r="E19665" s="329">
        <v>3</v>
      </c>
      <c r="F19665" s="53" t="str">
        <f>+$F$26</f>
        <v>OBJETO</v>
      </c>
      <c r="G19665" s="332" t="s">
        <v>124</v>
      </c>
      <c r="H19665" s="333"/>
      <c r="I19665" s="333"/>
      <c r="J19665" s="333"/>
      <c r="K19665" s="333"/>
      <c r="L19665" s="334"/>
    </row>
    <row r="19666" spans="1:12" hidden="1" x14ac:dyDescent="0.3">
      <c r="A19666" s="18" t="str">
        <f t="shared" ref="A19666" si="6602">+IF(OR(C19665=""),"NO",1)</f>
        <v>NO</v>
      </c>
      <c r="B19666" s="18"/>
      <c r="E19666" s="330"/>
      <c r="F19666" s="54" t="str">
        <f>+$F$27</f>
        <v>CONTRATANTE</v>
      </c>
      <c r="G19666" s="335" t="s">
        <v>124</v>
      </c>
      <c r="H19666" s="310"/>
      <c r="I19666" s="310"/>
      <c r="J19666" s="310"/>
      <c r="K19666" s="310"/>
      <c r="L19666" s="336"/>
    </row>
    <row r="19667" spans="1:12" hidden="1" x14ac:dyDescent="0.3">
      <c r="A19667" s="18" t="str">
        <f t="shared" ref="A19667" si="6603">+IF(OR(C19665=""),"NO",1)</f>
        <v>NO</v>
      </c>
      <c r="B19667" s="18"/>
      <c r="E19667" s="330"/>
      <c r="F19667" s="54" t="str">
        <f>+$F$28</f>
        <v>APORTANTE</v>
      </c>
      <c r="G19667" s="337" t="s">
        <v>124</v>
      </c>
      <c r="H19667" s="338"/>
      <c r="I19667" s="338"/>
      <c r="J19667" s="338"/>
      <c r="K19667" s="338"/>
      <c r="L19667" s="339"/>
    </row>
    <row r="19668" spans="1:12" hidden="1" x14ac:dyDescent="0.3">
      <c r="A19668" s="18" t="str">
        <f t="shared" ref="A19668" si="6604">+IF(OR(C19665=""),"NO",1)</f>
        <v>NO</v>
      </c>
      <c r="B19668" s="18"/>
      <c r="E19668" s="330"/>
      <c r="F19668" s="54" t="str">
        <f>+$F$29</f>
        <v>VALOR /SMMLV)</v>
      </c>
      <c r="G19668" s="55" t="s">
        <v>124</v>
      </c>
      <c r="H19668" s="56" t="str">
        <f>+$H$29</f>
        <v>% PART..</v>
      </c>
      <c r="I19668" s="57" t="s">
        <v>124</v>
      </c>
      <c r="J19668" s="58" t="str">
        <f>+$J$29</f>
        <v>VALOR ACREDITADO</v>
      </c>
      <c r="K19668" s="59"/>
      <c r="L19668" s="47" t="s">
        <v>124</v>
      </c>
    </row>
    <row r="19669" spans="1:12" hidden="1" x14ac:dyDescent="0.3">
      <c r="A19669" s="18" t="str">
        <f t="shared" ref="A19669" si="6605">+IF(OR(C19665=""),"NO",1)</f>
        <v>NO</v>
      </c>
      <c r="B19669" s="18"/>
      <c r="E19669" s="330"/>
      <c r="F19669" s="60" t="str">
        <f>+$F$30</f>
        <v>EXPERIENCIA APORTADA</v>
      </c>
      <c r="G19669" s="340" t="s">
        <v>124</v>
      </c>
      <c r="H19669" s="341"/>
      <c r="I19669" s="341"/>
      <c r="J19669" s="341"/>
      <c r="K19669" s="341"/>
      <c r="L19669" s="342"/>
    </row>
    <row r="19670" spans="1:12" hidden="1" x14ac:dyDescent="0.3">
      <c r="A19670" s="18" t="str">
        <f t="shared" ref="A19670" si="6606">+IF(OR(C19665=""),"NO",1)</f>
        <v>NO</v>
      </c>
      <c r="B19670" s="18"/>
      <c r="E19670" s="331"/>
      <c r="F19670" s="62" t="str">
        <f>+$F$31</f>
        <v>OBSERVACIÓN</v>
      </c>
      <c r="G19670" s="343" t="s">
        <v>124</v>
      </c>
      <c r="H19670" s="344"/>
      <c r="I19670" s="344"/>
      <c r="J19670" s="344"/>
      <c r="K19670" s="344"/>
      <c r="L19670" s="345"/>
    </row>
    <row r="19671" spans="1:12" ht="8.5" hidden="1" customHeight="1" x14ac:dyDescent="0.3">
      <c r="A19671" s="18" t="str">
        <f t="shared" ref="A19671" si="6607">+IF(OR(C19665=""),"NO",1)</f>
        <v>NO</v>
      </c>
      <c r="B19671" s="18"/>
      <c r="E19671" s="49"/>
      <c r="F19671" s="50"/>
      <c r="G19671" s="51"/>
      <c r="H19671" s="51"/>
      <c r="I19671" s="51"/>
      <c r="J19671" s="51"/>
      <c r="K19671" s="51"/>
      <c r="L19671" s="52"/>
    </row>
    <row r="19672" spans="1:12" hidden="1" x14ac:dyDescent="0.3">
      <c r="A19672" s="18" t="str">
        <f t="shared" ref="A19672" si="6608">+IF(OR(C19672=""),"NO",1)</f>
        <v>NO</v>
      </c>
      <c r="B19672" s="18"/>
      <c r="C19672" s="1" t="s">
        <v>124</v>
      </c>
      <c r="E19672" s="329">
        <v>4</v>
      </c>
      <c r="F19672" s="53" t="str">
        <f>+$F$26</f>
        <v>OBJETO</v>
      </c>
      <c r="G19672" s="332" t="s">
        <v>124</v>
      </c>
      <c r="H19672" s="333"/>
      <c r="I19672" s="333"/>
      <c r="J19672" s="333"/>
      <c r="K19672" s="333"/>
      <c r="L19672" s="334"/>
    </row>
    <row r="19673" spans="1:12" hidden="1" x14ac:dyDescent="0.3">
      <c r="A19673" s="18" t="str">
        <f t="shared" ref="A19673" si="6609">+IF(OR(C19672=""),"NO",1)</f>
        <v>NO</v>
      </c>
      <c r="B19673" s="18"/>
      <c r="E19673" s="330"/>
      <c r="F19673" s="54" t="str">
        <f>+$F$27</f>
        <v>CONTRATANTE</v>
      </c>
      <c r="G19673" s="335" t="s">
        <v>124</v>
      </c>
      <c r="H19673" s="310"/>
      <c r="I19673" s="310"/>
      <c r="J19673" s="310"/>
      <c r="K19673" s="310"/>
      <c r="L19673" s="336"/>
    </row>
    <row r="19674" spans="1:12" hidden="1" x14ac:dyDescent="0.3">
      <c r="A19674" s="18" t="str">
        <f t="shared" ref="A19674" si="6610">+IF(OR(C19672=""),"NO",1)</f>
        <v>NO</v>
      </c>
      <c r="B19674" s="18"/>
      <c r="E19674" s="330"/>
      <c r="F19674" s="54" t="str">
        <f>+$F$28</f>
        <v>APORTANTE</v>
      </c>
      <c r="G19674" s="337" t="s">
        <v>124</v>
      </c>
      <c r="H19674" s="338"/>
      <c r="I19674" s="338"/>
      <c r="J19674" s="338"/>
      <c r="K19674" s="338"/>
      <c r="L19674" s="339"/>
    </row>
    <row r="19675" spans="1:12" hidden="1" x14ac:dyDescent="0.3">
      <c r="A19675" s="18" t="str">
        <f t="shared" ref="A19675" si="6611">+IF(OR(C19672=""),"NO",1)</f>
        <v>NO</v>
      </c>
      <c r="B19675" s="18"/>
      <c r="E19675" s="330"/>
      <c r="F19675" s="54" t="str">
        <f>+$F$29</f>
        <v>VALOR /SMMLV)</v>
      </c>
      <c r="G19675" s="55" t="s">
        <v>124</v>
      </c>
      <c r="H19675" s="56" t="str">
        <f>+$H$29</f>
        <v>% PART..</v>
      </c>
      <c r="I19675" s="57" t="s">
        <v>124</v>
      </c>
      <c r="J19675" s="58" t="str">
        <f>+$J$29</f>
        <v>VALOR ACREDITADO</v>
      </c>
      <c r="K19675" s="59"/>
      <c r="L19675" s="47" t="s">
        <v>124</v>
      </c>
    </row>
    <row r="19676" spans="1:12" hidden="1" x14ac:dyDescent="0.3">
      <c r="A19676" s="18" t="str">
        <f t="shared" ref="A19676" si="6612">+IF(OR(C19672=""),"NO",1)</f>
        <v>NO</v>
      </c>
      <c r="B19676" s="18"/>
      <c r="E19676" s="330"/>
      <c r="F19676" s="60" t="str">
        <f>+$F$30</f>
        <v>EXPERIENCIA APORTADA</v>
      </c>
      <c r="G19676" s="340" t="s">
        <v>124</v>
      </c>
      <c r="H19676" s="341"/>
      <c r="I19676" s="341"/>
      <c r="J19676" s="341"/>
      <c r="K19676" s="341"/>
      <c r="L19676" s="342"/>
    </row>
    <row r="19677" spans="1:12" hidden="1" x14ac:dyDescent="0.3">
      <c r="A19677" s="18" t="str">
        <f t="shared" ref="A19677" si="6613">+IF(OR(C19672=""),"NO",1)</f>
        <v>NO</v>
      </c>
      <c r="B19677" s="18"/>
      <c r="E19677" s="331"/>
      <c r="F19677" s="62" t="str">
        <f>+$F$31</f>
        <v>OBSERVACIÓN</v>
      </c>
      <c r="G19677" s="343" t="s">
        <v>124</v>
      </c>
      <c r="H19677" s="344"/>
      <c r="I19677" s="344"/>
      <c r="J19677" s="344"/>
      <c r="K19677" s="344"/>
      <c r="L19677" s="345"/>
    </row>
    <row r="19678" spans="1:12" ht="8.5" hidden="1" customHeight="1" x14ac:dyDescent="0.3">
      <c r="A19678" s="18" t="str">
        <f t="shared" ref="A19678" si="6614">+IF(OR(C19672=""),"NO",1)</f>
        <v>NO</v>
      </c>
      <c r="B19678" s="18"/>
      <c r="E19678" s="49"/>
      <c r="F19678" s="50"/>
      <c r="G19678" s="51"/>
      <c r="H19678" s="51"/>
      <c r="I19678" s="51"/>
      <c r="J19678" s="51"/>
      <c r="K19678" s="51"/>
      <c r="L19678" s="52"/>
    </row>
    <row r="19679" spans="1:12" hidden="1" x14ac:dyDescent="0.3">
      <c r="A19679" s="18" t="str">
        <f t="shared" ref="A19679" si="6615">+IF(OR(C19679=""),"NO",1)</f>
        <v>NO</v>
      </c>
      <c r="B19679" s="18"/>
      <c r="C19679" s="1" t="s">
        <v>124</v>
      </c>
      <c r="E19679" s="329">
        <v>5</v>
      </c>
      <c r="F19679" s="53" t="str">
        <f>+$F$26</f>
        <v>OBJETO</v>
      </c>
      <c r="G19679" s="332" t="s">
        <v>124</v>
      </c>
      <c r="H19679" s="333"/>
      <c r="I19679" s="333"/>
      <c r="J19679" s="333"/>
      <c r="K19679" s="333"/>
      <c r="L19679" s="334"/>
    </row>
    <row r="19680" spans="1:12" hidden="1" x14ac:dyDescent="0.3">
      <c r="A19680" s="18" t="str">
        <f t="shared" ref="A19680" si="6616">+IF(OR(C19679=""),"NO",1)</f>
        <v>NO</v>
      </c>
      <c r="B19680" s="18"/>
      <c r="E19680" s="330"/>
      <c r="F19680" s="54" t="str">
        <f>+$F$27</f>
        <v>CONTRATANTE</v>
      </c>
      <c r="G19680" s="335" t="s">
        <v>124</v>
      </c>
      <c r="H19680" s="310"/>
      <c r="I19680" s="310"/>
      <c r="J19680" s="310"/>
      <c r="K19680" s="310"/>
      <c r="L19680" s="336"/>
    </row>
    <row r="19681" spans="1:12" hidden="1" x14ac:dyDescent="0.3">
      <c r="A19681" s="18" t="str">
        <f t="shared" ref="A19681" si="6617">+IF(OR(C19679=""),"NO",1)</f>
        <v>NO</v>
      </c>
      <c r="B19681" s="18"/>
      <c r="E19681" s="330"/>
      <c r="F19681" s="54" t="str">
        <f>+$F$28</f>
        <v>APORTANTE</v>
      </c>
      <c r="G19681" s="337" t="s">
        <v>124</v>
      </c>
      <c r="H19681" s="338"/>
      <c r="I19681" s="338"/>
      <c r="J19681" s="338"/>
      <c r="K19681" s="338"/>
      <c r="L19681" s="339"/>
    </row>
    <row r="19682" spans="1:12" hidden="1" x14ac:dyDescent="0.3">
      <c r="A19682" s="18" t="str">
        <f t="shared" ref="A19682" si="6618">+IF(OR(C19679=""),"NO",1)</f>
        <v>NO</v>
      </c>
      <c r="B19682" s="18"/>
      <c r="E19682" s="330"/>
      <c r="F19682" s="54" t="str">
        <f>+$F$29</f>
        <v>VALOR /SMMLV)</v>
      </c>
      <c r="G19682" s="55" t="s">
        <v>124</v>
      </c>
      <c r="H19682" s="56" t="str">
        <f>+$H$29</f>
        <v>% PART..</v>
      </c>
      <c r="I19682" s="57" t="s">
        <v>124</v>
      </c>
      <c r="J19682" s="58" t="str">
        <f>+$J$29</f>
        <v>VALOR ACREDITADO</v>
      </c>
      <c r="K19682" s="59"/>
      <c r="L19682" s="47" t="s">
        <v>124</v>
      </c>
    </row>
    <row r="19683" spans="1:12" hidden="1" x14ac:dyDescent="0.3">
      <c r="A19683" s="18" t="str">
        <f t="shared" ref="A19683" si="6619">+IF(OR(C19679=""),"NO",1)</f>
        <v>NO</v>
      </c>
      <c r="B19683" s="18"/>
      <c r="E19683" s="330"/>
      <c r="F19683" s="60" t="str">
        <f>+$F$30</f>
        <v>EXPERIENCIA APORTADA</v>
      </c>
      <c r="G19683" s="340" t="s">
        <v>124</v>
      </c>
      <c r="H19683" s="341"/>
      <c r="I19683" s="341"/>
      <c r="J19683" s="341"/>
      <c r="K19683" s="341"/>
      <c r="L19683" s="342"/>
    </row>
    <row r="19684" spans="1:12" hidden="1" x14ac:dyDescent="0.3">
      <c r="A19684" s="18" t="str">
        <f t="shared" ref="A19684" si="6620">+IF(OR(C19679=""),"NO",1)</f>
        <v>NO</v>
      </c>
      <c r="B19684" s="18"/>
      <c r="E19684" s="331"/>
      <c r="F19684" s="62" t="str">
        <f>+$F$31</f>
        <v>OBSERVACIÓN</v>
      </c>
      <c r="G19684" s="343" t="s">
        <v>124</v>
      </c>
      <c r="H19684" s="344"/>
      <c r="I19684" s="344"/>
      <c r="J19684" s="344"/>
      <c r="K19684" s="344"/>
      <c r="L19684" s="345"/>
    </row>
    <row r="19685" spans="1:12" ht="8.5" hidden="1" customHeight="1" x14ac:dyDescent="0.3">
      <c r="A19685" s="18" t="str">
        <f t="shared" ref="A19685" si="6621">+IF(OR(C19679=""),"NO",1)</f>
        <v>NO</v>
      </c>
      <c r="B19685" s="18"/>
      <c r="E19685" s="49"/>
      <c r="F19685" s="50"/>
      <c r="G19685" s="51"/>
      <c r="H19685" s="51"/>
      <c r="I19685" s="51"/>
      <c r="J19685" s="51"/>
      <c r="K19685" s="51"/>
      <c r="L19685" s="52"/>
    </row>
    <row r="19686" spans="1:12" hidden="1" x14ac:dyDescent="0.3">
      <c r="A19686" s="18" t="str">
        <f t="shared" ref="A19686" si="6622">+IF(OR(C19686=""),"NO",1)</f>
        <v>NO</v>
      </c>
      <c r="B19686" s="18"/>
      <c r="C19686" s="1" t="s">
        <v>124</v>
      </c>
      <c r="E19686" s="329">
        <v>6</v>
      </c>
      <c r="F19686" s="53" t="str">
        <f>+$F$26</f>
        <v>OBJETO</v>
      </c>
      <c r="G19686" s="332" t="s">
        <v>124</v>
      </c>
      <c r="H19686" s="333"/>
      <c r="I19686" s="333"/>
      <c r="J19686" s="333"/>
      <c r="K19686" s="333"/>
      <c r="L19686" s="334"/>
    </row>
    <row r="19687" spans="1:12" hidden="1" x14ac:dyDescent="0.3">
      <c r="A19687" s="18" t="str">
        <f t="shared" ref="A19687" si="6623">+IF(OR(C19686=""),"NO",1)</f>
        <v>NO</v>
      </c>
      <c r="B19687" s="18"/>
      <c r="E19687" s="330"/>
      <c r="F19687" s="54" t="str">
        <f>+$F$27</f>
        <v>CONTRATANTE</v>
      </c>
      <c r="G19687" s="335" t="s">
        <v>124</v>
      </c>
      <c r="H19687" s="310"/>
      <c r="I19687" s="310"/>
      <c r="J19687" s="310"/>
      <c r="K19687" s="310"/>
      <c r="L19687" s="336"/>
    </row>
    <row r="19688" spans="1:12" hidden="1" x14ac:dyDescent="0.3">
      <c r="A19688" s="18" t="str">
        <f t="shared" ref="A19688" si="6624">+IF(OR(C19686=""),"NO",1)</f>
        <v>NO</v>
      </c>
      <c r="B19688" s="18"/>
      <c r="E19688" s="330"/>
      <c r="F19688" s="54" t="str">
        <f>+$F$28</f>
        <v>APORTANTE</v>
      </c>
      <c r="G19688" s="337" t="s">
        <v>124</v>
      </c>
      <c r="H19688" s="338"/>
      <c r="I19688" s="338"/>
      <c r="J19688" s="338"/>
      <c r="K19688" s="338"/>
      <c r="L19688" s="339"/>
    </row>
    <row r="19689" spans="1:12" hidden="1" x14ac:dyDescent="0.3">
      <c r="A19689" s="18" t="str">
        <f t="shared" ref="A19689" si="6625">+IF(OR(C19686=""),"NO",1)</f>
        <v>NO</v>
      </c>
      <c r="B19689" s="18"/>
      <c r="E19689" s="330"/>
      <c r="F19689" s="54" t="str">
        <f>+$F$29</f>
        <v>VALOR /SMMLV)</v>
      </c>
      <c r="G19689" s="55" t="s">
        <v>124</v>
      </c>
      <c r="H19689" s="56" t="str">
        <f>+$H$29</f>
        <v>% PART..</v>
      </c>
      <c r="I19689" s="57" t="s">
        <v>124</v>
      </c>
      <c r="J19689" s="58" t="str">
        <f>+$J$29</f>
        <v>VALOR ACREDITADO</v>
      </c>
      <c r="K19689" s="59"/>
      <c r="L19689" s="47" t="s">
        <v>124</v>
      </c>
    </row>
    <row r="19690" spans="1:12" hidden="1" x14ac:dyDescent="0.3">
      <c r="A19690" s="18" t="str">
        <f t="shared" ref="A19690" si="6626">+IF(OR(C19686=""),"NO",1)</f>
        <v>NO</v>
      </c>
      <c r="B19690" s="18"/>
      <c r="E19690" s="330"/>
      <c r="F19690" s="60" t="str">
        <f>+$F$30</f>
        <v>EXPERIENCIA APORTADA</v>
      </c>
      <c r="G19690" s="340" t="s">
        <v>124</v>
      </c>
      <c r="H19690" s="341"/>
      <c r="I19690" s="341"/>
      <c r="J19690" s="341"/>
      <c r="K19690" s="341"/>
      <c r="L19690" s="342"/>
    </row>
    <row r="19691" spans="1:12" hidden="1" x14ac:dyDescent="0.3">
      <c r="A19691" s="18" t="str">
        <f t="shared" ref="A19691" si="6627">+IF(OR(C19686=""),"NO",1)</f>
        <v>NO</v>
      </c>
      <c r="B19691" s="18"/>
      <c r="E19691" s="331"/>
      <c r="F19691" s="62" t="str">
        <f>+$F$31</f>
        <v>OBSERVACIÓN</v>
      </c>
      <c r="G19691" s="343" t="s">
        <v>124</v>
      </c>
      <c r="H19691" s="344"/>
      <c r="I19691" s="344"/>
      <c r="J19691" s="344"/>
      <c r="K19691" s="344"/>
      <c r="L19691" s="345"/>
    </row>
    <row r="19692" spans="1:12" ht="8.5" hidden="1" customHeight="1" x14ac:dyDescent="0.3">
      <c r="A19692" s="18" t="str">
        <f t="shared" ref="A19692" si="6628">+IF(OR(C19686=""),"NO",1)</f>
        <v>NO</v>
      </c>
      <c r="B19692" s="18"/>
      <c r="E19692" s="49"/>
      <c r="F19692" s="50"/>
      <c r="G19692" s="51"/>
      <c r="H19692" s="51"/>
      <c r="I19692" s="51"/>
      <c r="J19692" s="51"/>
      <c r="K19692" s="51"/>
      <c r="L19692" s="52"/>
    </row>
    <row r="19693" spans="1:12" hidden="1" x14ac:dyDescent="0.3">
      <c r="A19693" s="18" t="str">
        <f t="shared" ref="A19693" si="6629">+IF(OR(C19693=""),"NO",1)</f>
        <v>NO</v>
      </c>
      <c r="B19693" s="18"/>
      <c r="C19693" s="1" t="s">
        <v>124</v>
      </c>
      <c r="E19693" s="329">
        <v>7</v>
      </c>
      <c r="F19693" s="53" t="str">
        <f>+$F$26</f>
        <v>OBJETO</v>
      </c>
      <c r="G19693" s="332" t="s">
        <v>124</v>
      </c>
      <c r="H19693" s="333"/>
      <c r="I19693" s="333"/>
      <c r="J19693" s="333"/>
      <c r="K19693" s="333"/>
      <c r="L19693" s="334"/>
    </row>
    <row r="19694" spans="1:12" hidden="1" x14ac:dyDescent="0.3">
      <c r="A19694" s="18" t="str">
        <f t="shared" ref="A19694" si="6630">+IF(OR(C19693=""),"NO",1)</f>
        <v>NO</v>
      </c>
      <c r="B19694" s="18"/>
      <c r="E19694" s="330"/>
      <c r="F19694" s="54" t="str">
        <f>+$F$27</f>
        <v>CONTRATANTE</v>
      </c>
      <c r="G19694" s="335" t="s">
        <v>124</v>
      </c>
      <c r="H19694" s="310"/>
      <c r="I19694" s="310"/>
      <c r="J19694" s="310"/>
      <c r="K19694" s="310"/>
      <c r="L19694" s="336"/>
    </row>
    <row r="19695" spans="1:12" hidden="1" x14ac:dyDescent="0.3">
      <c r="A19695" s="18" t="str">
        <f t="shared" ref="A19695" si="6631">+IF(OR(C19693=""),"NO",1)</f>
        <v>NO</v>
      </c>
      <c r="B19695" s="18"/>
      <c r="E19695" s="330"/>
      <c r="F19695" s="54" t="str">
        <f>+$F$28</f>
        <v>APORTANTE</v>
      </c>
      <c r="G19695" s="337" t="s">
        <v>124</v>
      </c>
      <c r="H19695" s="338"/>
      <c r="I19695" s="338"/>
      <c r="J19695" s="338"/>
      <c r="K19695" s="338"/>
      <c r="L19695" s="339"/>
    </row>
    <row r="19696" spans="1:12" hidden="1" x14ac:dyDescent="0.3">
      <c r="A19696" s="18" t="str">
        <f t="shared" ref="A19696" si="6632">+IF(OR(C19693=""),"NO",1)</f>
        <v>NO</v>
      </c>
      <c r="B19696" s="18"/>
      <c r="E19696" s="330"/>
      <c r="F19696" s="54" t="str">
        <f>+$F$29</f>
        <v>VALOR /SMMLV)</v>
      </c>
      <c r="G19696" s="55" t="s">
        <v>124</v>
      </c>
      <c r="H19696" s="56" t="str">
        <f>+$H$29</f>
        <v>% PART..</v>
      </c>
      <c r="I19696" s="57" t="s">
        <v>124</v>
      </c>
      <c r="J19696" s="58" t="str">
        <f>+$J$29</f>
        <v>VALOR ACREDITADO</v>
      </c>
      <c r="K19696" s="59"/>
      <c r="L19696" s="47" t="s">
        <v>124</v>
      </c>
    </row>
    <row r="19697" spans="1:12" hidden="1" x14ac:dyDescent="0.3">
      <c r="A19697" s="18" t="str">
        <f t="shared" ref="A19697" si="6633">+IF(OR(C19693=""),"NO",1)</f>
        <v>NO</v>
      </c>
      <c r="B19697" s="18"/>
      <c r="E19697" s="330"/>
      <c r="F19697" s="60" t="str">
        <f>+$F$30</f>
        <v>EXPERIENCIA APORTADA</v>
      </c>
      <c r="G19697" s="340" t="s">
        <v>124</v>
      </c>
      <c r="H19697" s="341"/>
      <c r="I19697" s="341"/>
      <c r="J19697" s="341"/>
      <c r="K19697" s="341"/>
      <c r="L19697" s="342"/>
    </row>
    <row r="19698" spans="1:12" hidden="1" x14ac:dyDescent="0.3">
      <c r="A19698" s="18" t="str">
        <f t="shared" ref="A19698" si="6634">+IF(OR(C19693=""),"NO",1)</f>
        <v>NO</v>
      </c>
      <c r="B19698" s="18"/>
      <c r="E19698" s="331"/>
      <c r="F19698" s="62" t="str">
        <f>+$F$31</f>
        <v>OBSERVACIÓN</v>
      </c>
      <c r="G19698" s="343" t="s">
        <v>124</v>
      </c>
      <c r="H19698" s="344"/>
      <c r="I19698" s="344"/>
      <c r="J19698" s="344"/>
      <c r="K19698" s="344"/>
      <c r="L19698" s="345"/>
    </row>
    <row r="19699" spans="1:12" hidden="1" x14ac:dyDescent="0.3">
      <c r="A19699" s="18" t="str">
        <f t="shared" ref="A19699" si="6635">+IF(OR(C19693=""),"NO",1)</f>
        <v>NO</v>
      </c>
      <c r="B19699" s="18"/>
      <c r="E19699" s="49"/>
      <c r="F19699" s="50"/>
      <c r="G19699" s="51"/>
      <c r="H19699" s="51"/>
      <c r="I19699" s="51"/>
      <c r="J19699" s="51"/>
      <c r="K19699" s="51"/>
      <c r="L19699" s="52"/>
    </row>
    <row r="19700" spans="1:12" hidden="1" x14ac:dyDescent="0.3">
      <c r="A19700" s="1" t="str">
        <f>+A19635</f>
        <v>NO</v>
      </c>
      <c r="C19700" s="1" t="str">
        <f>"N"&amp;C19635</f>
        <v>N</v>
      </c>
      <c r="E19700" s="63"/>
      <c r="F19700" s="64" t="str">
        <f>+$F$75</f>
        <v>TOTAL DE CONTRATOS PRESENTADOS VÁLIDOS QUE CUMPLEN EXPERIENCIA ACREDITADA:</v>
      </c>
      <c r="G19700" s="65"/>
      <c r="H19700" s="65"/>
      <c r="I19700" s="65"/>
      <c r="J19700" s="66"/>
      <c r="K19700" s="65"/>
      <c r="L19700" s="67" t="s">
        <v>124</v>
      </c>
    </row>
    <row r="19701" spans="1:12" ht="6.65" hidden="1" customHeight="1" x14ac:dyDescent="0.3">
      <c r="A19701" s="1" t="str">
        <f>+A19635</f>
        <v>NO</v>
      </c>
      <c r="E19701" s="51"/>
      <c r="F19701" s="50"/>
      <c r="G19701" s="51"/>
      <c r="H19701" s="51"/>
      <c r="I19701" s="51"/>
      <c r="J19701" s="51"/>
      <c r="K19701" s="51"/>
      <c r="L19701" s="51"/>
    </row>
    <row r="19702" spans="1:12" hidden="1" x14ac:dyDescent="0.3">
      <c r="A19702" s="1" t="str">
        <f>+A19635</f>
        <v>NO</v>
      </c>
      <c r="E19702" s="63"/>
      <c r="F19702" s="63" t="str">
        <f>+$F$77</f>
        <v>ACREDITA SUMINISTRO E INSTALACIÓN DE MOBILIARIO POR LO MENOS EN UN (1) CONTRATO VÁLIDO</v>
      </c>
      <c r="G19702" s="65"/>
      <c r="H19702" s="65"/>
      <c r="I19702" s="65"/>
      <c r="J19702" s="66"/>
      <c r="K19702" s="65"/>
      <c r="L19702" s="68" t="s">
        <v>157</v>
      </c>
    </row>
    <row r="19703" spans="1:12" ht="5.15" hidden="1" customHeight="1" x14ac:dyDescent="0.3">
      <c r="A19703" s="1" t="str">
        <f>+A19635</f>
        <v>NO</v>
      </c>
      <c r="E19703" s="51"/>
      <c r="F19703" s="50"/>
      <c r="G19703" s="51"/>
      <c r="H19703" s="51"/>
      <c r="I19703" s="51"/>
      <c r="J19703" s="51"/>
      <c r="K19703" s="51"/>
      <c r="L19703" s="51"/>
    </row>
    <row r="19704" spans="1:12" ht="12.75" hidden="1" customHeight="1" x14ac:dyDescent="0.3">
      <c r="A19704" s="1" t="str">
        <f>+A19635</f>
        <v>NO</v>
      </c>
      <c r="E19704" s="69" t="str">
        <f>+$E$79</f>
        <v>EXPERIENCIA ESPECÍFICA NUMERAL 10.1.1 A</v>
      </c>
      <c r="F19704" s="70"/>
      <c r="G19704" s="70"/>
      <c r="H19704" s="70"/>
      <c r="I19704" s="70"/>
      <c r="J19704" s="70"/>
      <c r="K19704" s="70"/>
      <c r="L19704" s="71"/>
    </row>
    <row r="19705" spans="1:12" ht="26.5" hidden="1" customHeight="1" x14ac:dyDescent="0.3">
      <c r="A19705" s="1" t="str">
        <f>+A19635</f>
        <v>NO</v>
      </c>
      <c r="E19705" s="72"/>
      <c r="F19705" s="325" t="str">
        <f>+$F$80</f>
        <v>Por lo menos uno (1) de los contratos válidos aportados como experiencia general debe corresponder mínimo al 60% del presupuesto oficial del presente proceso de selección.  (SMMLV)</v>
      </c>
      <c r="G19705" s="326"/>
      <c r="H19705" s="326"/>
      <c r="I19705" s="326"/>
      <c r="J19705" s="326"/>
      <c r="K19705" s="73" t="s">
        <v>124</v>
      </c>
      <c r="L19705" s="74" t="s">
        <v>124</v>
      </c>
    </row>
    <row r="19706" spans="1:12" ht="23.5" hidden="1" customHeight="1" x14ac:dyDescent="0.3">
      <c r="A19706" s="1" t="str">
        <f>+A19635</f>
        <v>NO</v>
      </c>
      <c r="E19706" s="63"/>
      <c r="F19706" s="325" t="str">
        <f>+$F$81</f>
        <v xml:space="preserve">Deberá acreditarse en al menos uno (1) de los contratos válidos aportados como experiencia general una </v>
      </c>
      <c r="G19706" s="326"/>
      <c r="H19706" s="326"/>
      <c r="I19706" s="326"/>
      <c r="J19706" s="326"/>
      <c r="K19706" s="73" t="s">
        <v>124</v>
      </c>
      <c r="L19706" s="74" t="s">
        <v>124</v>
      </c>
    </row>
    <row r="19707" spans="1:12" ht="23.5" hidden="1" customHeight="1" x14ac:dyDescent="0.3">
      <c r="A19707" s="18" t="s">
        <v>30</v>
      </c>
      <c r="E19707" s="63"/>
      <c r="F19707" s="325" t="str">
        <f>+$F$82</f>
        <v xml:space="preserve">Deberá acreditarse en al menos uno (1) de los contratos válidos aportados interventoría a intervención de </v>
      </c>
      <c r="G19707" s="326"/>
      <c r="H19707" s="326"/>
      <c r="I19707" s="326"/>
      <c r="J19707" s="326"/>
      <c r="K19707" s="73">
        <f>+$K$82</f>
        <v>0</v>
      </c>
      <c r="L19707" s="74" t="s">
        <v>124</v>
      </c>
    </row>
    <row r="19708" spans="1:12" ht="36" hidden="1" customHeight="1" x14ac:dyDescent="0.3">
      <c r="A19708" s="18" t="s">
        <v>30</v>
      </c>
      <c r="E19708" s="63"/>
      <c r="F19708" s="325" t="str">
        <f>+$F$83</f>
        <v xml:space="preserve">Deberá acreditarse en al menos uno (1) de los contratos válidos aportados interventoría a intervención de </v>
      </c>
      <c r="G19708" s="326"/>
      <c r="H19708" s="326"/>
      <c r="I19708" s="326"/>
      <c r="J19708" s="326"/>
      <c r="K19708" s="75">
        <f>+$K$83</f>
        <v>0</v>
      </c>
      <c r="L19708" s="76" t="s">
        <v>124</v>
      </c>
    </row>
    <row r="19709" spans="1:12" hidden="1" x14ac:dyDescent="0.3">
      <c r="A19709" s="1" t="str">
        <f>+A19635</f>
        <v>NO</v>
      </c>
      <c r="E19709" s="51"/>
      <c r="F19709" s="50"/>
      <c r="G19709" s="51"/>
      <c r="H19709" s="51"/>
      <c r="I19709" s="51"/>
      <c r="J19709" s="51"/>
      <c r="K19709" s="51"/>
      <c r="L19709" s="51"/>
    </row>
    <row r="19710" spans="1:12" ht="12.75" hidden="1" customHeight="1" x14ac:dyDescent="0.3">
      <c r="A19710" s="1" t="str">
        <f>+A19635</f>
        <v>NO</v>
      </c>
      <c r="E19710" s="40" t="str">
        <f>+$E$85</f>
        <v>VALOR MÍNIMO A CERIFICAR % P.O EN SMMMLV. NUMERAL 3.9.1</v>
      </c>
      <c r="F19710" s="41"/>
      <c r="G19710" s="41"/>
      <c r="H19710" s="41"/>
      <c r="I19710" s="41"/>
      <c r="J19710" s="41"/>
      <c r="K19710" s="41"/>
      <c r="L19710" s="42"/>
    </row>
    <row r="19711" spans="1:12" hidden="1" x14ac:dyDescent="0.3">
      <c r="A19711" s="1" t="str">
        <f>+A19635</f>
        <v>NO</v>
      </c>
      <c r="C19711" s="1" t="str">
        <f>"M"&amp;C19635</f>
        <v>M</v>
      </c>
      <c r="E19711" s="77" t="str">
        <f>+$E$86</f>
        <v>100% P.O.</v>
      </c>
      <c r="F19711" s="78"/>
      <c r="G19711" s="61">
        <v>242.41716883554506</v>
      </c>
      <c r="H19711" s="124" t="str">
        <f>+$H$86</f>
        <v>TOTAL EJECUTADO DE CONTRATOS ACREDITADOS</v>
      </c>
      <c r="I19711" s="124"/>
      <c r="J19711" s="124"/>
      <c r="K19711" s="55" t="s">
        <v>124</v>
      </c>
      <c r="L19711" s="47" t="s">
        <v>124</v>
      </c>
    </row>
    <row r="19712" spans="1:12" hidden="1" x14ac:dyDescent="0.3">
      <c r="A19712" s="1" t="str">
        <f>+A19635</f>
        <v>NO</v>
      </c>
      <c r="E19712" s="39"/>
      <c r="F19712" s="39"/>
      <c r="G19712" s="39"/>
      <c r="H19712" s="39"/>
      <c r="I19712" s="39"/>
      <c r="J19712" s="39"/>
      <c r="K19712" s="39"/>
      <c r="L19712" s="39"/>
    </row>
    <row r="19713" spans="1:12" ht="12.75" hidden="1" customHeight="1" x14ac:dyDescent="0.3">
      <c r="A19713" s="18" t="s">
        <v>30</v>
      </c>
      <c r="B19713" s="18"/>
      <c r="E19713" s="40" t="str">
        <f>+$E$88</f>
        <v>CONSIDERACIONES PARA LA VALIDEZ DE LA EXPERIENCIA REQUERIDA: EXPERIENCIA PROPONENTES PLURALES NUMERAL 10.1.2 D</v>
      </c>
      <c r="F19713" s="41"/>
      <c r="G19713" s="41"/>
      <c r="H19713" s="41"/>
      <c r="I19713" s="41"/>
      <c r="J19713" s="41"/>
      <c r="K19713" s="41"/>
      <c r="L19713" s="42"/>
    </row>
    <row r="19714" spans="1:12" ht="28" hidden="1" customHeight="1" x14ac:dyDescent="0.3">
      <c r="A19714" s="18" t="s">
        <v>30</v>
      </c>
      <c r="B19714" s="18"/>
      <c r="C19714" s="1" t="str">
        <f>"O"&amp;C19635</f>
        <v>O</v>
      </c>
      <c r="E19714" s="80" t="str">
        <f>+$E$89</f>
        <v>i)</v>
      </c>
      <c r="F19714" s="327" t="str">
        <f>+$F$89</f>
        <v>Uno de los integrantes debe aportar como mínimo el cincuenta por ciento (50 %) de la experiencia solicitada</v>
      </c>
      <c r="G19714" s="328"/>
      <c r="H19714" s="328"/>
      <c r="I19714" s="328"/>
      <c r="J19714" s="328"/>
      <c r="K19714" s="73" t="s">
        <v>124</v>
      </c>
      <c r="L19714" s="47" t="s">
        <v>124</v>
      </c>
    </row>
    <row r="19715" spans="1:12" ht="28" hidden="1" customHeight="1" x14ac:dyDescent="0.3">
      <c r="A19715" s="18" t="s">
        <v>30</v>
      </c>
      <c r="B19715" s="18"/>
      <c r="C19715" s="1" t="str">
        <f>"O"&amp;C19635</f>
        <v>O</v>
      </c>
      <c r="E19715" s="80" t="str">
        <f>+$E$90</f>
        <v>ii)</v>
      </c>
      <c r="F19715" s="327" t="str">
        <f>+$F$90</f>
        <v>Todos los demás ntegrantes deben acreditar al menos el cinco por ciento (5 %) de la experiencia solicitada, solo uno (1) de los integrantes podrá no acreditar experiencia pero su porcentaje de participación  no podrá superar el diez por ciento (10 %)</v>
      </c>
      <c r="G19715" s="328"/>
      <c r="H19715" s="328"/>
      <c r="I19715" s="328"/>
      <c r="J19715" s="328"/>
      <c r="K19715" s="73" t="s">
        <v>124</v>
      </c>
      <c r="L19715" s="47" t="s">
        <v>124</v>
      </c>
    </row>
    <row r="19716" spans="1:12" hidden="1" x14ac:dyDescent="0.3">
      <c r="A19716" s="18" t="s">
        <v>30</v>
      </c>
      <c r="B19716" s="18"/>
      <c r="E19716" s="39"/>
      <c r="F19716" s="39"/>
      <c r="G19716" s="39"/>
      <c r="H19716" s="39"/>
      <c r="I19716" s="39"/>
      <c r="J19716" s="39"/>
      <c r="K19716" s="39"/>
      <c r="L19716" s="39"/>
    </row>
    <row r="19717" spans="1:12" ht="13" hidden="1" customHeight="1" x14ac:dyDescent="0.3">
      <c r="A19717" s="18" t="str">
        <f>+A19635</f>
        <v>NO</v>
      </c>
      <c r="B19717" s="18"/>
      <c r="E19717" s="69" t="str">
        <f>+$E$92</f>
        <v>VERIFICACIÓN Y ASIGNACIÓN DE PUNTAJE POR LA EXPERIENCIA DEL PROPONENTE</v>
      </c>
      <c r="F19717" s="70"/>
      <c r="G19717" s="70"/>
      <c r="H19717" s="70"/>
      <c r="I19717" s="70"/>
      <c r="J19717" s="70"/>
      <c r="K19717" s="70"/>
      <c r="L19717" s="71"/>
    </row>
    <row r="19718" spans="1:12" hidden="1" x14ac:dyDescent="0.3">
      <c r="A19718" s="18" t="str">
        <f>+A19635</f>
        <v>NO</v>
      </c>
      <c r="B19718" s="18"/>
      <c r="E19718" s="81"/>
      <c r="F19718" s="323" t="str">
        <f>+$F$93</f>
        <v>No. CONTRATOS QUE ACREDITAN LA EXPERIENCIA (NO OBJETO DE SUBSANACIÓN)</v>
      </c>
      <c r="G19718" s="324"/>
      <c r="H19718" s="324"/>
      <c r="I19718" s="324"/>
      <c r="J19718" s="324"/>
      <c r="K19718" s="82"/>
      <c r="L19718" s="83" t="s">
        <v>124</v>
      </c>
    </row>
    <row r="19719" spans="1:12" ht="13" hidden="1" customHeight="1" x14ac:dyDescent="0.3">
      <c r="A19719" s="18" t="str">
        <f>+A19635</f>
        <v>NO</v>
      </c>
      <c r="B19719" s="18"/>
      <c r="E19719" s="84"/>
      <c r="F19719" s="323" t="str">
        <f>+$F$94</f>
        <v>TOTAL EJECUTADO DE CONTRATOS ACREDITADOS PROPUESTA INICIAL</v>
      </c>
      <c r="G19719" s="324"/>
      <c r="H19719" s="324"/>
      <c r="I19719" s="324"/>
      <c r="J19719" s="324"/>
      <c r="K19719" s="85"/>
      <c r="L19719" s="86" t="s">
        <v>124</v>
      </c>
    </row>
    <row r="19720" spans="1:12" ht="13" hidden="1" customHeight="1" x14ac:dyDescent="0.3">
      <c r="A19720" s="18" t="str">
        <f>+A19635</f>
        <v>NO</v>
      </c>
      <c r="B19720" s="18"/>
      <c r="E19720" s="87"/>
      <c r="F19720" s="323" t="str">
        <f>+$F$95</f>
        <v>PROMEDIO VALOR ACREDITADO EN SMMLV</v>
      </c>
      <c r="G19720" s="324"/>
      <c r="H19720" s="324"/>
      <c r="I19720" s="324"/>
      <c r="J19720" s="324"/>
      <c r="K19720" s="66"/>
      <c r="L19720" s="88" t="s">
        <v>124</v>
      </c>
    </row>
    <row r="19721" spans="1:12" hidden="1" x14ac:dyDescent="0.3">
      <c r="A19721" s="18" t="str">
        <f>+A19635</f>
        <v>NO</v>
      </c>
      <c r="B19721" s="18"/>
      <c r="E19721" s="89"/>
      <c r="F19721" s="89"/>
      <c r="G19721" s="89"/>
      <c r="H19721" s="89"/>
      <c r="I19721" s="89"/>
      <c r="J19721" s="89"/>
      <c r="K19721" s="89"/>
      <c r="L19721" s="89"/>
    </row>
    <row r="19722" spans="1:12" ht="13" hidden="1" customHeight="1" x14ac:dyDescent="0.3">
      <c r="A19722" s="18" t="str">
        <f>+A19635</f>
        <v>NO</v>
      </c>
      <c r="B19722" s="18"/>
      <c r="E19722" s="69" t="str">
        <f>+$E$97</f>
        <v>3.9.2 EXIGENCIAS MÍNIMAS DE EXPERIENCIA Y FORMACIÓN ACADÉMICA DEL EQUIPO DE TRABAJO</v>
      </c>
      <c r="F19722" s="70"/>
      <c r="G19722" s="70"/>
      <c r="H19722" s="70"/>
      <c r="I19722" s="70"/>
      <c r="J19722" s="70"/>
      <c r="K19722" s="70"/>
      <c r="L19722" s="71"/>
    </row>
    <row r="19723" spans="1:12" hidden="1" x14ac:dyDescent="0.3">
      <c r="A19723" s="18" t="str">
        <f>+A19635</f>
        <v>NO</v>
      </c>
      <c r="B19723" s="18"/>
      <c r="E19723" s="90" t="str">
        <f>+$E$98</f>
        <v>Formulario 8</v>
      </c>
      <c r="F19723" s="315" t="s">
        <v>46</v>
      </c>
      <c r="G19723" s="316"/>
      <c r="H19723" s="317"/>
      <c r="I19723" s="318"/>
      <c r="J19723" s="318"/>
      <c r="K19723" s="318"/>
      <c r="L19723" s="319"/>
    </row>
    <row r="19724" spans="1:12" hidden="1" x14ac:dyDescent="0.3">
      <c r="A19724" s="18" t="str">
        <f>+A19635</f>
        <v>NO</v>
      </c>
      <c r="B19724" s="18"/>
      <c r="E19724" s="91" t="s">
        <v>124</v>
      </c>
      <c r="F19724" s="91" t="str">
        <f>+$F$99</f>
        <v>Director de Interventoría</v>
      </c>
      <c r="G19724" s="91" t="str">
        <f>+$G$99</f>
        <v>Residente de Interventoría</v>
      </c>
      <c r="H19724" s="320"/>
      <c r="I19724" s="321"/>
      <c r="J19724" s="321"/>
      <c r="K19724" s="321"/>
      <c r="L19724" s="322"/>
    </row>
    <row r="19725" spans="1:12" hidden="1" x14ac:dyDescent="0.3">
      <c r="A19725" s="18" t="str">
        <f>+A19635</f>
        <v>NO</v>
      </c>
      <c r="B19725" s="18"/>
      <c r="E19725" s="304" t="str">
        <f>+$E$100</f>
        <v>OBSERVACIONES RESPECTO REQUISITO HABILITANTE DEL PERSONAL CLAVE EVALUABLE</v>
      </c>
      <c r="F19725" s="305"/>
      <c r="G19725" s="305"/>
      <c r="H19725" s="305"/>
      <c r="I19725" s="305"/>
      <c r="J19725" s="305"/>
      <c r="K19725" s="305"/>
      <c r="L19725" s="305"/>
    </row>
    <row r="19726" spans="1:12" hidden="1" x14ac:dyDescent="0.3">
      <c r="A19726" s="18" t="str">
        <f>+A19635</f>
        <v>NO</v>
      </c>
      <c r="B19726" s="18"/>
      <c r="E19726" s="312" t="s">
        <v>124</v>
      </c>
      <c r="F19726" s="313"/>
      <c r="G19726" s="313"/>
      <c r="H19726" s="313"/>
      <c r="I19726" s="313"/>
      <c r="J19726" s="313"/>
      <c r="K19726" s="313"/>
      <c r="L19726" s="314"/>
    </row>
    <row r="19727" spans="1:12" hidden="1" x14ac:dyDescent="0.3">
      <c r="A19727" s="18" t="str">
        <f>+A19635</f>
        <v>NO</v>
      </c>
      <c r="B19727" s="18"/>
      <c r="E19727" s="89"/>
      <c r="F19727" s="89"/>
      <c r="G19727" s="89"/>
      <c r="H19727" s="89"/>
      <c r="I19727" s="89"/>
      <c r="J19727" s="89"/>
      <c r="K19727" s="89"/>
      <c r="L19727" s="89"/>
    </row>
    <row r="19728" spans="1:12" ht="13" hidden="1" customHeight="1" x14ac:dyDescent="0.3">
      <c r="A19728" s="18" t="str">
        <f>+A19635</f>
        <v>NO</v>
      </c>
      <c r="B19728" s="18"/>
      <c r="E19728" s="69" t="str">
        <f>+$E$103</f>
        <v>4.2 EQUIPO DE TRABAJO (Personal Clave Evaluable)</v>
      </c>
      <c r="F19728" s="70"/>
      <c r="G19728" s="70"/>
      <c r="H19728" s="70"/>
      <c r="I19728" s="70"/>
      <c r="J19728" s="70"/>
      <c r="K19728" s="70"/>
      <c r="L19728" s="71"/>
    </row>
    <row r="19729" spans="1:12" ht="23.25" hidden="1" customHeight="1" x14ac:dyDescent="0.3">
      <c r="A19729" s="18" t="str">
        <f>+A19635</f>
        <v>NO</v>
      </c>
      <c r="B19729" s="18"/>
      <c r="E19729" s="90" t="str">
        <f>+$E$104</f>
        <v>Formulario 9</v>
      </c>
      <c r="F19729" s="315" t="s">
        <v>46</v>
      </c>
      <c r="G19729" s="316"/>
      <c r="H19729" s="317"/>
      <c r="I19729" s="318"/>
      <c r="J19729" s="318"/>
      <c r="K19729" s="318"/>
      <c r="L19729" s="319"/>
    </row>
    <row r="19730" spans="1:12" hidden="1" x14ac:dyDescent="0.3">
      <c r="A19730" s="18" t="str">
        <f>+A19635</f>
        <v>NO</v>
      </c>
      <c r="B19730" s="18"/>
      <c r="E19730" s="91" t="s">
        <v>124</v>
      </c>
      <c r="F19730" s="91" t="str">
        <f>+$F$99</f>
        <v>Director de Interventoría</v>
      </c>
      <c r="G19730" s="91" t="str">
        <f>+$G$99</f>
        <v>Residente de Interventoría</v>
      </c>
      <c r="H19730" s="320"/>
      <c r="I19730" s="321"/>
      <c r="J19730" s="321"/>
      <c r="K19730" s="321"/>
      <c r="L19730" s="322"/>
    </row>
    <row r="19731" spans="1:12" hidden="1" x14ac:dyDescent="0.3">
      <c r="A19731" s="18" t="str">
        <f>+A19635</f>
        <v>NO</v>
      </c>
      <c r="B19731" s="18"/>
      <c r="E19731" s="89"/>
      <c r="F19731" s="89"/>
      <c r="G19731" s="89"/>
      <c r="H19731" s="89"/>
      <c r="I19731" s="89"/>
      <c r="J19731" s="89"/>
      <c r="K19731" s="89"/>
      <c r="L19731" s="89"/>
    </row>
    <row r="19732" spans="1:12" hidden="1" x14ac:dyDescent="0.3">
      <c r="A19732" s="1" t="str">
        <f>+A19635</f>
        <v>NO</v>
      </c>
      <c r="E19732" s="92" t="str">
        <f>+E19607</f>
        <v>CRITERIOS DE EVALUACIÓN Y PUNTAJE</v>
      </c>
      <c r="F19732" s="93"/>
      <c r="G19732" s="93"/>
      <c r="H19732" s="93"/>
      <c r="I19732" s="93"/>
      <c r="J19732" s="93"/>
      <c r="K19732" s="94"/>
      <c r="L19732" s="95" t="str">
        <f>+$L$107</f>
        <v>PUNTAJE OBTENIDO</v>
      </c>
    </row>
    <row r="19733" spans="1:12" hidden="1" x14ac:dyDescent="0.3">
      <c r="A19733" s="1" t="str">
        <f>+A19635</f>
        <v>NO</v>
      </c>
      <c r="E19733" s="96" t="str">
        <f>+$E$108</f>
        <v>VALOR</v>
      </c>
      <c r="F19733" s="97" t="str">
        <f>+$F$108</f>
        <v>EQUIPO DE TRABAJO (PERSONAL CLAVE EVALUABLE)</v>
      </c>
      <c r="G19733" s="24"/>
      <c r="H19733" s="24"/>
      <c r="I19733" s="24"/>
      <c r="J19733" s="24"/>
      <c r="K19733" s="24"/>
      <c r="L19733" s="98"/>
    </row>
    <row r="19734" spans="1:12" ht="12.75" hidden="1" customHeight="1" x14ac:dyDescent="0.3">
      <c r="A19734" s="1" t="str">
        <f>+A19635</f>
        <v>NO</v>
      </c>
      <c r="E19734" s="96">
        <f>+$E$109</f>
        <v>5</v>
      </c>
      <c r="F19734" s="307" t="str">
        <f>+$F$109</f>
        <v xml:space="preserve"> Experiencia Específica adicional</v>
      </c>
      <c r="G19734" s="308"/>
      <c r="H19734" s="308"/>
      <c r="I19734" s="308"/>
      <c r="J19734" s="308"/>
      <c r="K19734" s="309"/>
      <c r="L19734" s="99" t="str">
        <f>IFERROR(IF(VLOOKUP(C19635,'R. PUNTAJES'!$C$14:$R$213,'R. PUNTAJES'!$I$10,0)="","",VLOOKUP(C19635,'R. PUNTAJES'!$C$14:$R$213,'R. PUNTAJES'!$I$10,0)),"")</f>
        <v/>
      </c>
    </row>
    <row r="19735" spans="1:12" ht="12.75" hidden="1" customHeight="1" x14ac:dyDescent="0.3">
      <c r="A19735" s="1" t="str">
        <f>+A19635</f>
        <v>NO</v>
      </c>
      <c r="E19735" s="96">
        <f>+$E$110</f>
        <v>5</v>
      </c>
      <c r="F19735" s="307" t="str">
        <f>+$F$110</f>
        <v>Formación Académica adicional</v>
      </c>
      <c r="G19735" s="308"/>
      <c r="H19735" s="308"/>
      <c r="I19735" s="308"/>
      <c r="J19735" s="308"/>
      <c r="K19735" s="309"/>
      <c r="L19735" s="99" t="str">
        <f>IFERROR(IF(VLOOKUP(C19635,'R. PUNTAJES'!$C$14:$R$213,'R. PUNTAJES'!$J$10,0)="","",VLOOKUP(C19635,'R. PUNTAJES'!$C$14:$R$213,'R. PUNTAJES'!$J$10,0)),"")</f>
        <v/>
      </c>
    </row>
    <row r="19736" spans="1:12" hidden="1" x14ac:dyDescent="0.3">
      <c r="A19736" s="18" t="str">
        <f>+A19635</f>
        <v>NO</v>
      </c>
      <c r="B19736" s="18"/>
      <c r="E19736" s="100"/>
      <c r="F19736" s="101" t="str">
        <f>+$F$111</f>
        <v>FACTOR DE SOSTENIBILIDAD</v>
      </c>
      <c r="G19736" s="102"/>
      <c r="H19736" s="102"/>
      <c r="I19736" s="102"/>
      <c r="J19736" s="102"/>
      <c r="K19736" s="102"/>
      <c r="L19736" s="103"/>
    </row>
    <row r="19737" spans="1:12" hidden="1" x14ac:dyDescent="0.3">
      <c r="A19737" s="18" t="str">
        <f>+A19635</f>
        <v>NO</v>
      </c>
      <c r="B19737" s="18"/>
      <c r="E19737" s="104">
        <v>1</v>
      </c>
      <c r="F19737" s="105" t="str">
        <f>+$F$112</f>
        <v>Compromisos Sostenibilidad</v>
      </c>
      <c r="G19737" s="106"/>
      <c r="H19737" s="106"/>
      <c r="I19737" s="106"/>
      <c r="J19737" s="106"/>
      <c r="K19737" s="106"/>
      <c r="L19737" s="107" t="str">
        <f>IFERROR(IF(VLOOKUP(C19635,'R. PUNTAJES'!$C$14:$R$213,'R. PUNTAJES'!$K$10,0)="","",VLOOKUP(C19635,'R. PUNTAJES'!$C$14:$R$213,'R. PUNTAJES'!$K$10,0)),"")</f>
        <v/>
      </c>
    </row>
    <row r="19738" spans="1:12" hidden="1" x14ac:dyDescent="0.3">
      <c r="A19738" s="1" t="str">
        <f>+A19635</f>
        <v>NO</v>
      </c>
      <c r="E19738" s="108"/>
      <c r="F19738" s="109" t="str">
        <f>+$F$113</f>
        <v>APOYO A LA INDUSTRIA NACIONAL</v>
      </c>
      <c r="G19738" s="110"/>
      <c r="H19738" s="110"/>
      <c r="I19738" s="110"/>
      <c r="J19738" s="110"/>
      <c r="K19738" s="110"/>
      <c r="L19738" s="111"/>
    </row>
    <row r="19739" spans="1:12" ht="12.75" hidden="1" customHeight="1" x14ac:dyDescent="0.3">
      <c r="A19739" s="1" t="str">
        <f>+A19635</f>
        <v>NO</v>
      </c>
      <c r="E19739" s="96">
        <v>20</v>
      </c>
      <c r="F19739" s="307" t="str">
        <f>+$F$114</f>
        <v>Promoción de Servicios Nacionales o con Trato Nacional</v>
      </c>
      <c r="G19739" s="308"/>
      <c r="H19739" s="308"/>
      <c r="I19739" s="308"/>
      <c r="J19739" s="308"/>
      <c r="K19739" s="309"/>
      <c r="L19739" s="99" t="str">
        <f>IFERROR(IF(VLOOKUP(C19635,'R. PUNTAJES'!$C$14:$R$213,'R. PUNTAJES'!$L$10,0)="","",
IF(VLOOKUP(C19635,'R. PUNTAJES'!$C$14:$R$213,'R. PUNTAJES'!$L$10,0)=5,0,
VLOOKUP(C19635,'R. PUNTAJES'!$C$14:$R$213,'R. PUNTAJES'!$L$10,0))),"")</f>
        <v/>
      </c>
    </row>
    <row r="19740" spans="1:12" ht="12.75" hidden="1" customHeight="1" x14ac:dyDescent="0.3">
      <c r="A19740" s="1" t="str">
        <f>+A19635</f>
        <v>NO</v>
      </c>
      <c r="E19740" s="96">
        <v>5</v>
      </c>
      <c r="F19740" s="307" t="str">
        <f>+$F$115</f>
        <v>Incorporación de componente nacional en servicios extranjeros</v>
      </c>
      <c r="G19740" s="308"/>
      <c r="H19740" s="308"/>
      <c r="I19740" s="308"/>
      <c r="J19740" s="308"/>
      <c r="K19740" s="309"/>
      <c r="L19740" s="99" t="str">
        <f>IFERROR(IF(VLOOKUP(C19635,'R. PUNTAJES'!$C$14:$R$213,'R. PUNTAJES'!$L$10,0)="","",
IF(VLOOKUP(C19635,'R. PUNTAJES'!$C$14:$R$213,'R. PUNTAJES'!$L$10,0)=20,0,
VLOOKUP(C19635,'R. PUNTAJES'!$C$14:$R$213,'R. PUNTAJES'!$L$10,0))),"")</f>
        <v/>
      </c>
    </row>
    <row r="19741" spans="1:12" hidden="1" x14ac:dyDescent="0.3">
      <c r="A19741" s="1" t="str">
        <f>+A19635</f>
        <v>NO</v>
      </c>
      <c r="E19741" s="112"/>
      <c r="F19741" s="97" t="str">
        <f>+$F$116</f>
        <v>VINCULACIÓN DE PERSONAS CON DISCAPACIDAD</v>
      </c>
      <c r="G19741" s="24"/>
      <c r="H19741" s="24"/>
      <c r="I19741" s="24"/>
      <c r="J19741" s="24"/>
      <c r="K19741" s="24"/>
      <c r="L19741" s="98"/>
    </row>
    <row r="19742" spans="1:12" ht="12.75" hidden="1" customHeight="1" x14ac:dyDescent="0.3">
      <c r="A19742" s="1" t="str">
        <f>+A19635</f>
        <v>NO</v>
      </c>
      <c r="E19742" s="96">
        <v>1</v>
      </c>
      <c r="F19742" s="307" t="str">
        <f>+$F$117</f>
        <v xml:space="preserve">Trabajadores vinculados a la planta de personal </v>
      </c>
      <c r="G19742" s="308"/>
      <c r="H19742" s="308"/>
      <c r="I19742" s="308"/>
      <c r="J19742" s="308"/>
      <c r="K19742" s="309"/>
      <c r="L19742" s="99" t="str">
        <f>IFERROR(IF(VLOOKUP(C19635,'R. PUNTAJES'!$C$14:$R$213,'R. PUNTAJES'!$M$10,0)="","",VLOOKUP(C19635,'R. PUNTAJES'!$C$14:$R$213,'R. PUNTAJES'!$M$10,0)),"")</f>
        <v/>
      </c>
    </row>
    <row r="19743" spans="1:12" hidden="1" x14ac:dyDescent="0.3">
      <c r="A19743" s="1" t="str">
        <f>+A19635</f>
        <v>NO</v>
      </c>
      <c r="E19743" s="112"/>
      <c r="F19743" s="97" t="str">
        <f>+$F$118</f>
        <v>EMPRENDIMIENTOS Y EMPRESAS DE MUJERES</v>
      </c>
      <c r="G19743" s="24"/>
      <c r="H19743" s="24"/>
      <c r="I19743" s="24"/>
      <c r="J19743" s="24"/>
      <c r="K19743" s="24"/>
      <c r="L19743" s="98"/>
    </row>
    <row r="19744" spans="1:12" ht="13" hidden="1" customHeight="1" x14ac:dyDescent="0.3">
      <c r="A19744" s="1" t="str">
        <f>+A19635</f>
        <v>NO</v>
      </c>
      <c r="E19744" s="96">
        <v>0.25</v>
      </c>
      <c r="F19744" s="307" t="str">
        <f>+$F$119</f>
        <v>Emprendimientos y empresas de mujeres</v>
      </c>
      <c r="G19744" s="308"/>
      <c r="H19744" s="308"/>
      <c r="I19744" s="308"/>
      <c r="J19744" s="308"/>
      <c r="K19744" s="309"/>
      <c r="L19744" s="113" t="str">
        <f>IFERROR(IF(VLOOKUP(C19635,'R. PUNTAJES'!$C$14:$R$213,'R. PUNTAJES'!$N$10,0)="","",VLOOKUP(C19635,'R. PUNTAJES'!$C$14:$R$213,'R. PUNTAJES'!$N$10,0)),"")</f>
        <v/>
      </c>
    </row>
    <row r="19745" spans="1:16" hidden="1" x14ac:dyDescent="0.3">
      <c r="A19745" s="18" t="str">
        <f>+A19746</f>
        <v>NO</v>
      </c>
      <c r="B19745" s="18"/>
      <c r="E19745" s="112"/>
      <c r="F19745" s="97" t="str">
        <f>+$F$120</f>
        <v>MIPYME</v>
      </c>
      <c r="G19745" s="24"/>
      <c r="H19745" s="24"/>
      <c r="I19745" s="24"/>
      <c r="J19745" s="24"/>
      <c r="K19745" s="24"/>
      <c r="L19745" s="98"/>
    </row>
    <row r="19746" spans="1:16" hidden="1" x14ac:dyDescent="0.3">
      <c r="A19746" s="18" t="str">
        <f>+IF(E19746=0,"NO",1)</f>
        <v>NO</v>
      </c>
      <c r="B19746" s="18"/>
      <c r="E19746" s="96">
        <v>0</v>
      </c>
      <c r="F19746" s="307" t="str">
        <f>+$F$121</f>
        <v>Mipyme</v>
      </c>
      <c r="G19746" s="308"/>
      <c r="H19746" s="308"/>
      <c r="I19746" s="308"/>
      <c r="J19746" s="308"/>
      <c r="K19746" s="309"/>
      <c r="L19746" s="113" t="str">
        <f>IFERROR(IF(VLOOKUP(C19635,'R. PUNTAJES'!$C$14:$R$213,'R. PUNTAJES'!$O$10,0)="","",VLOOKUP(C19635,'R. PUNTAJES'!$C$14:$R$213,'R. PUNTAJES'!$O$10,0)),"")</f>
        <v/>
      </c>
    </row>
    <row r="19747" spans="1:16" hidden="1" x14ac:dyDescent="0.3">
      <c r="A19747" s="1" t="str">
        <f>+A19635</f>
        <v>NO</v>
      </c>
      <c r="E19747" s="112"/>
      <c r="F19747" s="97" t="str">
        <f>+$F$122</f>
        <v>EXPERIENCIA DEL PROPONENTE</v>
      </c>
      <c r="G19747" s="24"/>
      <c r="H19747" s="24"/>
      <c r="I19747" s="24"/>
      <c r="J19747" s="24"/>
      <c r="K19747" s="24"/>
      <c r="L19747" s="98"/>
    </row>
    <row r="19748" spans="1:16" hidden="1" x14ac:dyDescent="0.3">
      <c r="A19748" s="1" t="str">
        <f>+A19635</f>
        <v>NO</v>
      </c>
      <c r="E19748" s="96">
        <v>59.5</v>
      </c>
      <c r="F19748" s="307" t="str">
        <f>+$F$123</f>
        <v>mediana con valor absoluto</v>
      </c>
      <c r="G19748" s="308"/>
      <c r="H19748" s="308"/>
      <c r="I19748" s="308"/>
      <c r="J19748" s="308"/>
      <c r="K19748" s="309"/>
      <c r="L19748" s="113" t="str">
        <f>IFERROR(IF(VLOOKUP(C19635,'R. PUNTAJES'!$C$14:$R$213,'R. PUNTAJES'!$R$10,0)="","",VLOOKUP(C19635,'R. PUNTAJES'!$C$14:$R$213,'R. PUNTAJES'!$R$10,0)),"")</f>
        <v/>
      </c>
    </row>
    <row r="19749" spans="1:16" hidden="1" x14ac:dyDescent="0.3">
      <c r="A19749" s="1" t="str">
        <f>+A19635</f>
        <v>NO</v>
      </c>
      <c r="E19749" s="112"/>
      <c r="F19749" s="97" t="str">
        <f>+$F$124</f>
        <v>MULTAS</v>
      </c>
      <c r="G19749" s="24"/>
      <c r="H19749" s="24"/>
      <c r="I19749" s="24"/>
      <c r="J19749" s="24"/>
      <c r="K19749" s="24"/>
      <c r="L19749" s="98"/>
    </row>
    <row r="19750" spans="1:16" ht="12.75" hidden="1" customHeight="1" x14ac:dyDescent="0.3">
      <c r="A19750" s="1" t="str">
        <f>+A19635</f>
        <v>NO</v>
      </c>
      <c r="E19750" s="96">
        <v>-2</v>
      </c>
      <c r="F19750" s="307" t="str">
        <f>+$F$125</f>
        <v>Una o más multas o cláusulas penales durante el último año</v>
      </c>
      <c r="G19750" s="310"/>
      <c r="H19750" s="310"/>
      <c r="I19750" s="310"/>
      <c r="J19750" s="310"/>
      <c r="K19750" s="311"/>
      <c r="L19750" s="99" t="str">
        <f>IFERROR(IF(VLOOKUP(C19635,'R. PUNTAJES'!$C$14:$R$213,'R. PUNTAJES'!$Q$10,0)="","",VLOOKUP(C19635,'R. PUNTAJES'!$C$14:$R$213,'R. PUNTAJES'!$Q$10,0)),"")</f>
        <v/>
      </c>
    </row>
    <row r="19751" spans="1:16" hidden="1" x14ac:dyDescent="0.3">
      <c r="A19751" s="1" t="str">
        <f>+A19635</f>
        <v>NO</v>
      </c>
      <c r="E19751" s="112"/>
      <c r="F19751" s="97" t="str">
        <f>+$F$126</f>
        <v>OBRAS INCONCLUSAS</v>
      </c>
      <c r="G19751" s="24"/>
      <c r="H19751" s="24"/>
      <c r="I19751" s="24"/>
      <c r="J19751" s="24"/>
      <c r="K19751" s="24"/>
      <c r="L19751" s="98"/>
    </row>
    <row r="19752" spans="1:16" hidden="1" x14ac:dyDescent="0.3">
      <c r="A19752" s="1" t="str">
        <f>+A19635</f>
        <v>NO</v>
      </c>
      <c r="E19752" s="96">
        <v>-1</v>
      </c>
      <c r="F19752" s="301" t="str">
        <f>+$F$127</f>
        <v>Anotación vigente de obra civil inconclusa</v>
      </c>
      <c r="G19752" s="302"/>
      <c r="H19752" s="302"/>
      <c r="I19752" s="302"/>
      <c r="J19752" s="302"/>
      <c r="K19752" s="303"/>
      <c r="L19752" s="99" t="str">
        <f>IFERROR(IF(VLOOKUP(C19635,'R. PUNTAJES'!$C$14:$R$213,'R. PUNTAJES'!$P$10,0)="","",VLOOKUP(C19635,'R. PUNTAJES'!$C$14:$R$213,'R. PUNTAJES'!$P$10,0)),"")</f>
        <v/>
      </c>
    </row>
    <row r="19753" spans="1:16" ht="7.5" hidden="1" customHeight="1" x14ac:dyDescent="0.3">
      <c r="A19753" s="1" t="str">
        <f>+A19635</f>
        <v>NO</v>
      </c>
      <c r="E19753" s="114"/>
      <c r="F19753" s="45"/>
      <c r="G19753" s="45"/>
      <c r="H19753" s="45"/>
      <c r="I19753" s="45"/>
      <c r="J19753" s="45"/>
      <c r="K19753" s="45"/>
      <c r="L19753" s="48"/>
    </row>
    <row r="19754" spans="1:16" hidden="1" x14ac:dyDescent="0.3">
      <c r="A19754" s="1" t="str">
        <f>+A19635</f>
        <v>NO</v>
      </c>
      <c r="E19754" s="115" t="str">
        <f>+$E$129</f>
        <v>PUNTAJE TOTAL</v>
      </c>
      <c r="F19754" s="116"/>
      <c r="G19754" s="116"/>
      <c r="H19754" s="116"/>
      <c r="I19754" s="116"/>
      <c r="J19754" s="116"/>
      <c r="K19754" s="117"/>
      <c r="L19754" s="118">
        <f>IFERROR(IF(VLOOKUP(C19635,'R. PUNTAJES'!$C$14:$R$213,'R. PUNTAJES'!$H$10,0)="RECHAZO","",SUM(L19734:L19752)),"")</f>
        <v>0</v>
      </c>
    </row>
    <row r="19755" spans="1:16" hidden="1" x14ac:dyDescent="0.3">
      <c r="A19755" s="1" t="str">
        <f>+A19635</f>
        <v>NO</v>
      </c>
      <c r="E19755" s="304" t="str">
        <f>+$E$130</f>
        <v>OBSERVACIONES RESPECTO A PUNTAJES</v>
      </c>
      <c r="F19755" s="305"/>
      <c r="G19755" s="305"/>
      <c r="H19755" s="305"/>
      <c r="I19755" s="305"/>
      <c r="J19755" s="305"/>
      <c r="K19755" s="305"/>
      <c r="L19755" s="305"/>
    </row>
    <row r="19756" spans="1:16" ht="12" hidden="1" customHeight="1" x14ac:dyDescent="0.3">
      <c r="A19756" s="1" t="str">
        <f>+A19635</f>
        <v>NO</v>
      </c>
      <c r="E19756" s="306" t="s">
        <v>124</v>
      </c>
      <c r="F19756" s="305"/>
      <c r="G19756" s="305"/>
      <c r="H19756" s="305"/>
      <c r="I19756" s="305"/>
      <c r="J19756" s="305"/>
      <c r="K19756" s="305"/>
      <c r="L19756" s="305"/>
      <c r="N19756" s="119"/>
      <c r="O19756" s="119"/>
      <c r="P19756" s="120"/>
    </row>
    <row r="19757" spans="1:16" ht="3" hidden="1" customHeight="1" x14ac:dyDescent="0.3">
      <c r="A19757" s="1" t="str">
        <f>+A19636</f>
        <v>NO</v>
      </c>
      <c r="E19757" s="121"/>
      <c r="F19757" s="122"/>
      <c r="G19757" s="122"/>
      <c r="H19757" s="122"/>
      <c r="I19757" s="122"/>
      <c r="J19757" s="122"/>
      <c r="K19757" s="122"/>
      <c r="L19757" s="123"/>
    </row>
    <row r="19758" spans="1:16" hidden="1" x14ac:dyDescent="0.3">
      <c r="A19758" s="1" t="str">
        <f>+IF(OR(C19760=""),"NO",1)</f>
        <v>NO</v>
      </c>
      <c r="E19758" s="346"/>
      <c r="F19758" s="347"/>
      <c r="G19758" s="347"/>
      <c r="H19758" s="347"/>
      <c r="I19758" s="347"/>
      <c r="J19758" s="347"/>
      <c r="K19758" s="347"/>
      <c r="L19758" s="347"/>
    </row>
    <row r="19759" spans="1:16" ht="4.5" hidden="1" customHeight="1" x14ac:dyDescent="0.3">
      <c r="A19759" s="1" t="str">
        <f>+A19760</f>
        <v>NO</v>
      </c>
      <c r="E19759" s="15"/>
      <c r="F19759" s="16"/>
      <c r="G19759" s="16"/>
      <c r="H19759" s="16"/>
      <c r="I19759" s="16"/>
      <c r="J19759" s="16"/>
      <c r="K19759" s="16"/>
      <c r="L19759" s="17"/>
    </row>
    <row r="19760" spans="1:16" ht="15.75" hidden="1" customHeight="1" x14ac:dyDescent="0.3">
      <c r="A19760" s="1" t="str">
        <f>+IF(OR(C19760=""),"NO",1)</f>
        <v>NO</v>
      </c>
      <c r="B19760" s="1">
        <f>1+MAX($B$1:B19759)</f>
        <v>159</v>
      </c>
      <c r="C19760" s="18" t="s">
        <v>124</v>
      </c>
      <c r="E19760" s="19" t="s">
        <v>124</v>
      </c>
      <c r="F19760" s="20"/>
      <c r="G19760" s="20"/>
      <c r="H19760" s="20"/>
      <c r="I19760" s="21"/>
      <c r="J19760" s="20"/>
      <c r="K19760" s="21"/>
      <c r="L19760" s="22"/>
    </row>
    <row r="19761" spans="1:12" hidden="1" x14ac:dyDescent="0.3">
      <c r="A19761" s="1" t="str">
        <f>A19760</f>
        <v>NO</v>
      </c>
      <c r="E19761" s="23" t="str">
        <f>+$E$11</f>
        <v>Integrantes</v>
      </c>
      <c r="F19761" s="24"/>
      <c r="G19761" s="24"/>
      <c r="H19761" s="24"/>
      <c r="I19761" s="24"/>
      <c r="J19761" s="24"/>
      <c r="K19761" s="25" t="str">
        <f>+$K$11</f>
        <v>Nit</v>
      </c>
      <c r="L19761" s="26" t="str">
        <f>+$L$11</f>
        <v>Part.</v>
      </c>
    </row>
    <row r="19762" spans="1:12" hidden="1" x14ac:dyDescent="0.3">
      <c r="A19762" s="1" t="str">
        <f>+A19761</f>
        <v>NO</v>
      </c>
      <c r="C19762" s="1" t="s">
        <v>124</v>
      </c>
      <c r="E19762" s="27" t="s">
        <v>124</v>
      </c>
      <c r="F19762" s="28"/>
      <c r="G19762" s="28"/>
      <c r="H19762" s="28"/>
      <c r="I19762" s="28"/>
      <c r="J19762" s="28"/>
      <c r="K19762" s="29" t="s">
        <v>124</v>
      </c>
      <c r="L19762" s="30" t="s">
        <v>124</v>
      </c>
    </row>
    <row r="19763" spans="1:12" hidden="1" x14ac:dyDescent="0.3">
      <c r="A19763" s="18" t="str">
        <f>+IF(OR(C19763=""),"NO",1)</f>
        <v>NO</v>
      </c>
      <c r="B19763" s="18"/>
      <c r="C19763" s="1" t="s">
        <v>124</v>
      </c>
      <c r="E19763" s="31" t="s">
        <v>124</v>
      </c>
      <c r="F19763" s="32"/>
      <c r="G19763" s="32"/>
      <c r="H19763" s="32"/>
      <c r="I19763" s="32"/>
      <c r="J19763" s="32"/>
      <c r="K19763" s="33" t="s">
        <v>124</v>
      </c>
      <c r="L19763" s="34" t="s">
        <v>124</v>
      </c>
    </row>
    <row r="19764" spans="1:12" hidden="1" x14ac:dyDescent="0.3">
      <c r="A19764" s="18" t="str">
        <f>+IF(OR(C19764=""),"NO",1)</f>
        <v>NO</v>
      </c>
      <c r="B19764" s="18"/>
      <c r="C19764" s="1" t="s">
        <v>124</v>
      </c>
      <c r="E19764" s="31" t="s">
        <v>124</v>
      </c>
      <c r="F19764" s="32"/>
      <c r="G19764" s="32"/>
      <c r="H19764" s="32"/>
      <c r="I19764" s="32"/>
      <c r="J19764" s="32"/>
      <c r="K19764" s="33" t="s">
        <v>124</v>
      </c>
      <c r="L19764" s="34" t="s">
        <v>124</v>
      </c>
    </row>
    <row r="19765" spans="1:12" hidden="1" x14ac:dyDescent="0.3">
      <c r="A19765" s="18" t="str">
        <f>+IF(OR(C19765=""),"NO",1)</f>
        <v>NO</v>
      </c>
      <c r="B19765" s="18"/>
      <c r="C19765" s="1" t="s">
        <v>124</v>
      </c>
      <c r="E19765" s="31" t="s">
        <v>13</v>
      </c>
      <c r="F19765" s="32"/>
      <c r="G19765" s="32"/>
      <c r="H19765" s="32"/>
      <c r="I19765" s="32"/>
      <c r="J19765" s="32"/>
      <c r="K19765" s="33"/>
      <c r="L19765" s="34"/>
    </row>
    <row r="19766" spans="1:12" hidden="1" x14ac:dyDescent="0.3">
      <c r="A19766" s="18" t="str">
        <f>+IF(OR(C19766=""),"NO",1)</f>
        <v>NO</v>
      </c>
      <c r="B19766" s="18"/>
      <c r="C19766" s="1" t="s">
        <v>124</v>
      </c>
      <c r="E19766" s="31" t="s">
        <v>13</v>
      </c>
      <c r="F19766" s="32"/>
      <c r="G19766" s="32"/>
      <c r="H19766" s="32"/>
      <c r="I19766" s="32"/>
      <c r="J19766" s="32"/>
      <c r="K19766" s="33"/>
      <c r="L19766" s="34"/>
    </row>
    <row r="19767" spans="1:12" hidden="1" x14ac:dyDescent="0.3">
      <c r="A19767" s="18" t="str">
        <f>+IF(OR(C19767=""),"NO",1)</f>
        <v>NO</v>
      </c>
      <c r="B19767" s="18"/>
      <c r="C19767" s="1" t="s">
        <v>124</v>
      </c>
      <c r="E19767" s="35" t="s">
        <v>13</v>
      </c>
      <c r="F19767" s="36"/>
      <c r="G19767" s="36"/>
      <c r="H19767" s="36"/>
      <c r="I19767" s="36"/>
      <c r="J19767" s="36"/>
      <c r="K19767" s="37"/>
      <c r="L19767" s="38"/>
    </row>
    <row r="19768" spans="1:12" ht="5.15" hidden="1" customHeight="1" x14ac:dyDescent="0.3">
      <c r="A19768" s="1" t="str">
        <f>+A19760</f>
        <v>NO</v>
      </c>
      <c r="E19768" s="39"/>
      <c r="F19768" s="39"/>
      <c r="G19768" s="39"/>
      <c r="H19768" s="39"/>
      <c r="I19768" s="39"/>
      <c r="J19768" s="39"/>
      <c r="K19768" s="39"/>
      <c r="L19768" s="39"/>
    </row>
    <row r="19769" spans="1:12" ht="15.75" hidden="1" customHeight="1" x14ac:dyDescent="0.3">
      <c r="A19769" s="1" t="str">
        <f>+A19760</f>
        <v>NO</v>
      </c>
      <c r="E19769" s="40" t="str">
        <f>+$E$19</f>
        <v>RESULTADO DE EVALUACIÓN TÉCNICA</v>
      </c>
      <c r="F19769" s="41"/>
      <c r="G19769" s="41"/>
      <c r="H19769" s="41"/>
      <c r="I19769" s="41"/>
      <c r="J19769" s="41"/>
      <c r="K19769" s="41"/>
      <c r="L19769" s="42"/>
    </row>
    <row r="19770" spans="1:12" hidden="1" x14ac:dyDescent="0.3">
      <c r="A19770" s="1" t="str">
        <f>+A19760</f>
        <v>NO</v>
      </c>
      <c r="E19770" s="43"/>
      <c r="F19770" s="44" t="str">
        <f>+$F$20</f>
        <v>Experiencia</v>
      </c>
      <c r="G19770" s="45"/>
      <c r="H19770" s="45"/>
      <c r="I19770" s="45"/>
      <c r="J19770" s="45"/>
      <c r="K19770" s="46"/>
      <c r="L19770" s="47" t="s">
        <v>124</v>
      </c>
    </row>
    <row r="19771" spans="1:12" hidden="1" x14ac:dyDescent="0.3">
      <c r="A19771" s="1" t="str">
        <f>+A19760</f>
        <v>NO</v>
      </c>
      <c r="E19771" s="348" t="str">
        <f>+$E$21</f>
        <v>OBSERVACIONES RESPECTO A LA EVALUACIÓN DE EXPERIENCIA</v>
      </c>
      <c r="F19771" s="308"/>
      <c r="G19771" s="308"/>
      <c r="H19771" s="308"/>
      <c r="I19771" s="308"/>
      <c r="J19771" s="308"/>
      <c r="K19771" s="308"/>
      <c r="L19771" s="349"/>
    </row>
    <row r="19772" spans="1:12" hidden="1" x14ac:dyDescent="0.3">
      <c r="A19772" s="1" t="str">
        <f>+A19760</f>
        <v>NO</v>
      </c>
      <c r="E19772" s="350" t="s">
        <v>124</v>
      </c>
      <c r="F19772" s="351"/>
      <c r="G19772" s="351"/>
      <c r="H19772" s="351"/>
      <c r="I19772" s="351"/>
      <c r="J19772" s="351"/>
      <c r="K19772" s="351"/>
      <c r="L19772" s="352"/>
    </row>
    <row r="19773" spans="1:12" ht="5.15" hidden="1" customHeight="1" x14ac:dyDescent="0.3">
      <c r="A19773" s="1" t="str">
        <f>+A19760</f>
        <v>NO</v>
      </c>
      <c r="E19773" s="39"/>
      <c r="F19773" s="39"/>
      <c r="G19773" s="39"/>
      <c r="H19773" s="39"/>
      <c r="I19773" s="39"/>
      <c r="J19773" s="39"/>
      <c r="K19773" s="39"/>
      <c r="L19773" s="39"/>
    </row>
    <row r="19774" spans="1:12" ht="12.75" hidden="1" customHeight="1" x14ac:dyDescent="0.3">
      <c r="A19774" s="1" t="str">
        <f>+A19760</f>
        <v>NO</v>
      </c>
      <c r="E19774" s="40" t="str">
        <f>+$E$24</f>
        <v>EXPERIENCIA HABILITANTE: CONTRATOS PRESENTADOS</v>
      </c>
      <c r="F19774" s="41"/>
      <c r="G19774" s="41"/>
      <c r="H19774" s="41"/>
      <c r="I19774" s="41"/>
      <c r="J19774" s="41"/>
      <c r="K19774" s="41"/>
      <c r="L19774" s="42"/>
    </row>
    <row r="19775" spans="1:12" ht="8.5" hidden="1" customHeight="1" x14ac:dyDescent="0.3">
      <c r="A19775" s="1" t="str">
        <f>+A19760</f>
        <v>NO</v>
      </c>
      <c r="E19775" s="49"/>
      <c r="F19775" s="50"/>
      <c r="G19775" s="51"/>
      <c r="H19775" s="51"/>
      <c r="I19775" s="51"/>
      <c r="J19775" s="51"/>
      <c r="K19775" s="51"/>
      <c r="L19775" s="52"/>
    </row>
    <row r="19776" spans="1:12" hidden="1" x14ac:dyDescent="0.3">
      <c r="A19776" s="18" t="str">
        <f>+IF(OR(C19776=""),"NO",1)</f>
        <v>NO</v>
      </c>
      <c r="B19776" s="18"/>
      <c r="C19776" s="1" t="s">
        <v>124</v>
      </c>
      <c r="E19776" s="329">
        <v>1</v>
      </c>
      <c r="F19776" s="53" t="str">
        <f>+$F$26</f>
        <v>OBJETO</v>
      </c>
      <c r="G19776" s="332" t="s">
        <v>124</v>
      </c>
      <c r="H19776" s="333"/>
      <c r="I19776" s="333"/>
      <c r="J19776" s="333"/>
      <c r="K19776" s="333"/>
      <c r="L19776" s="334"/>
    </row>
    <row r="19777" spans="1:12" hidden="1" x14ac:dyDescent="0.3">
      <c r="A19777" s="18" t="str">
        <f>+IF(OR(C19776=""),"NO",1)</f>
        <v>NO</v>
      </c>
      <c r="B19777" s="18"/>
      <c r="E19777" s="330"/>
      <c r="F19777" s="54" t="str">
        <f>+$F$27</f>
        <v>CONTRATANTE</v>
      </c>
      <c r="G19777" s="335" t="s">
        <v>124</v>
      </c>
      <c r="H19777" s="310"/>
      <c r="I19777" s="310"/>
      <c r="J19777" s="310"/>
      <c r="K19777" s="310"/>
      <c r="L19777" s="336"/>
    </row>
    <row r="19778" spans="1:12" hidden="1" x14ac:dyDescent="0.3">
      <c r="A19778" s="18" t="str">
        <f>+IF(OR(C19776=""),"NO",1)</f>
        <v>NO</v>
      </c>
      <c r="B19778" s="18"/>
      <c r="E19778" s="330"/>
      <c r="F19778" s="54" t="str">
        <f>+$F$28</f>
        <v>APORTANTE</v>
      </c>
      <c r="G19778" s="337" t="s">
        <v>124</v>
      </c>
      <c r="H19778" s="338"/>
      <c r="I19778" s="338"/>
      <c r="J19778" s="338"/>
      <c r="K19778" s="338"/>
      <c r="L19778" s="339"/>
    </row>
    <row r="19779" spans="1:12" hidden="1" x14ac:dyDescent="0.3">
      <c r="A19779" s="18" t="str">
        <f>+IF(OR(C19776=""),"NO",1)</f>
        <v>NO</v>
      </c>
      <c r="B19779" s="18"/>
      <c r="E19779" s="330"/>
      <c r="F19779" s="54" t="str">
        <f>+$F$29</f>
        <v>VALOR /SMMLV)</v>
      </c>
      <c r="G19779" s="55" t="s">
        <v>124</v>
      </c>
      <c r="H19779" s="56" t="str">
        <f>+$H$29</f>
        <v>% PART..</v>
      </c>
      <c r="I19779" s="57" t="s">
        <v>124</v>
      </c>
      <c r="J19779" s="58" t="str">
        <f>+$J$29</f>
        <v>VALOR ACREDITADO</v>
      </c>
      <c r="K19779" s="59"/>
      <c r="L19779" s="47" t="s">
        <v>124</v>
      </c>
    </row>
    <row r="19780" spans="1:12" hidden="1" x14ac:dyDescent="0.3">
      <c r="A19780" s="18" t="str">
        <f>+IF(OR(C19776=""),"NO",1)</f>
        <v>NO</v>
      </c>
      <c r="B19780" s="18"/>
      <c r="E19780" s="330"/>
      <c r="F19780" s="60" t="str">
        <f>+$F$30</f>
        <v>EXPERIENCIA APORTADA</v>
      </c>
      <c r="G19780" s="340" t="s">
        <v>124</v>
      </c>
      <c r="H19780" s="341"/>
      <c r="I19780" s="341"/>
      <c r="J19780" s="341"/>
      <c r="K19780" s="341"/>
      <c r="L19780" s="342"/>
    </row>
    <row r="19781" spans="1:12" hidden="1" x14ac:dyDescent="0.3">
      <c r="A19781" s="18" t="str">
        <f>+IF(OR(C19776=""),"NO",1)</f>
        <v>NO</v>
      </c>
      <c r="B19781" s="18"/>
      <c r="E19781" s="331"/>
      <c r="F19781" s="62" t="str">
        <f>+$F$31</f>
        <v>OBSERVACIÓN</v>
      </c>
      <c r="G19781" s="343" t="s">
        <v>124</v>
      </c>
      <c r="H19781" s="344"/>
      <c r="I19781" s="344"/>
      <c r="J19781" s="344"/>
      <c r="K19781" s="344"/>
      <c r="L19781" s="345"/>
    </row>
    <row r="19782" spans="1:12" ht="8.5" hidden="1" customHeight="1" x14ac:dyDescent="0.3">
      <c r="A19782" s="18" t="str">
        <f>+IF(OR(C19776=""),"NO",1)</f>
        <v>NO</v>
      </c>
      <c r="B19782" s="18"/>
      <c r="E19782" s="49"/>
      <c r="F19782" s="50"/>
      <c r="G19782" s="51"/>
      <c r="H19782" s="51"/>
      <c r="I19782" s="51"/>
      <c r="J19782" s="51"/>
      <c r="K19782" s="51"/>
      <c r="L19782" s="52"/>
    </row>
    <row r="19783" spans="1:12" hidden="1" x14ac:dyDescent="0.3">
      <c r="A19783" s="18" t="str">
        <f t="shared" ref="A19783" si="6636">+IF(OR(C19783=""),"NO",1)</f>
        <v>NO</v>
      </c>
      <c r="B19783" s="18"/>
      <c r="C19783" s="1" t="s">
        <v>124</v>
      </c>
      <c r="E19783" s="329">
        <v>2</v>
      </c>
      <c r="F19783" s="53" t="str">
        <f>+$F$26</f>
        <v>OBJETO</v>
      </c>
      <c r="G19783" s="332" t="s">
        <v>124</v>
      </c>
      <c r="H19783" s="333"/>
      <c r="I19783" s="333"/>
      <c r="J19783" s="333"/>
      <c r="K19783" s="333"/>
      <c r="L19783" s="334"/>
    </row>
    <row r="19784" spans="1:12" hidden="1" x14ac:dyDescent="0.3">
      <c r="A19784" s="18" t="str">
        <f t="shared" ref="A19784" si="6637">+IF(OR(C19783=""),"NO",1)</f>
        <v>NO</v>
      </c>
      <c r="B19784" s="18"/>
      <c r="E19784" s="330"/>
      <c r="F19784" s="54" t="str">
        <f>+$F$27</f>
        <v>CONTRATANTE</v>
      </c>
      <c r="G19784" s="335" t="s">
        <v>124</v>
      </c>
      <c r="H19784" s="310"/>
      <c r="I19784" s="310"/>
      <c r="J19784" s="310"/>
      <c r="K19784" s="310"/>
      <c r="L19784" s="336"/>
    </row>
    <row r="19785" spans="1:12" hidden="1" x14ac:dyDescent="0.3">
      <c r="A19785" s="18" t="str">
        <f t="shared" ref="A19785" si="6638">+IF(OR(C19783=""),"NO",1)</f>
        <v>NO</v>
      </c>
      <c r="B19785" s="18"/>
      <c r="E19785" s="330"/>
      <c r="F19785" s="54" t="str">
        <f>+$F$28</f>
        <v>APORTANTE</v>
      </c>
      <c r="G19785" s="337" t="s">
        <v>124</v>
      </c>
      <c r="H19785" s="338"/>
      <c r="I19785" s="338"/>
      <c r="J19785" s="338"/>
      <c r="K19785" s="338"/>
      <c r="L19785" s="339"/>
    </row>
    <row r="19786" spans="1:12" hidden="1" x14ac:dyDescent="0.3">
      <c r="A19786" s="18" t="str">
        <f t="shared" ref="A19786" si="6639">+IF(OR(C19783=""),"NO",1)</f>
        <v>NO</v>
      </c>
      <c r="B19786" s="18"/>
      <c r="E19786" s="330"/>
      <c r="F19786" s="54" t="str">
        <f>+$F$29</f>
        <v>VALOR /SMMLV)</v>
      </c>
      <c r="G19786" s="55" t="s">
        <v>124</v>
      </c>
      <c r="H19786" s="56" t="str">
        <f>+$H$29</f>
        <v>% PART..</v>
      </c>
      <c r="I19786" s="57" t="s">
        <v>124</v>
      </c>
      <c r="J19786" s="58" t="str">
        <f>+$J$29</f>
        <v>VALOR ACREDITADO</v>
      </c>
      <c r="K19786" s="59"/>
      <c r="L19786" s="47" t="s">
        <v>124</v>
      </c>
    </row>
    <row r="19787" spans="1:12" hidden="1" x14ac:dyDescent="0.3">
      <c r="A19787" s="18" t="str">
        <f t="shared" ref="A19787" si="6640">+IF(OR(C19783=""),"NO",1)</f>
        <v>NO</v>
      </c>
      <c r="B19787" s="18"/>
      <c r="E19787" s="330"/>
      <c r="F19787" s="60" t="str">
        <f>+$F$30</f>
        <v>EXPERIENCIA APORTADA</v>
      </c>
      <c r="G19787" s="340" t="s">
        <v>124</v>
      </c>
      <c r="H19787" s="341"/>
      <c r="I19787" s="341"/>
      <c r="J19787" s="341"/>
      <c r="K19787" s="341"/>
      <c r="L19787" s="342"/>
    </row>
    <row r="19788" spans="1:12" hidden="1" x14ac:dyDescent="0.3">
      <c r="A19788" s="18" t="str">
        <f t="shared" ref="A19788" si="6641">+IF(OR(C19783=""),"NO",1)</f>
        <v>NO</v>
      </c>
      <c r="B19788" s="18"/>
      <c r="E19788" s="331"/>
      <c r="F19788" s="62" t="str">
        <f>+$F$31</f>
        <v>OBSERVACIÓN</v>
      </c>
      <c r="G19788" s="343" t="s">
        <v>124</v>
      </c>
      <c r="H19788" s="344"/>
      <c r="I19788" s="344"/>
      <c r="J19788" s="344"/>
      <c r="K19788" s="344"/>
      <c r="L19788" s="345"/>
    </row>
    <row r="19789" spans="1:12" ht="8.5" hidden="1" customHeight="1" x14ac:dyDescent="0.3">
      <c r="A19789" s="18" t="str">
        <f t="shared" ref="A19789" si="6642">+IF(OR(C19783=""),"NO",1)</f>
        <v>NO</v>
      </c>
      <c r="B19789" s="18"/>
      <c r="E19789" s="49"/>
      <c r="F19789" s="50"/>
      <c r="G19789" s="51"/>
      <c r="H19789" s="51"/>
      <c r="I19789" s="51"/>
      <c r="J19789" s="51"/>
      <c r="K19789" s="51"/>
      <c r="L19789" s="52"/>
    </row>
    <row r="19790" spans="1:12" hidden="1" x14ac:dyDescent="0.3">
      <c r="A19790" s="18" t="str">
        <f t="shared" ref="A19790" si="6643">+IF(OR(C19790=""),"NO",1)</f>
        <v>NO</v>
      </c>
      <c r="B19790" s="18"/>
      <c r="C19790" s="1" t="s">
        <v>124</v>
      </c>
      <c r="E19790" s="329">
        <v>3</v>
      </c>
      <c r="F19790" s="53" t="str">
        <f>+$F$26</f>
        <v>OBJETO</v>
      </c>
      <c r="G19790" s="332" t="s">
        <v>124</v>
      </c>
      <c r="H19790" s="333"/>
      <c r="I19790" s="333"/>
      <c r="J19790" s="333"/>
      <c r="K19790" s="333"/>
      <c r="L19790" s="334"/>
    </row>
    <row r="19791" spans="1:12" hidden="1" x14ac:dyDescent="0.3">
      <c r="A19791" s="18" t="str">
        <f t="shared" ref="A19791" si="6644">+IF(OR(C19790=""),"NO",1)</f>
        <v>NO</v>
      </c>
      <c r="B19791" s="18"/>
      <c r="E19791" s="330"/>
      <c r="F19791" s="54" t="str">
        <f>+$F$27</f>
        <v>CONTRATANTE</v>
      </c>
      <c r="G19791" s="335" t="s">
        <v>124</v>
      </c>
      <c r="H19791" s="310"/>
      <c r="I19791" s="310"/>
      <c r="J19791" s="310"/>
      <c r="K19791" s="310"/>
      <c r="L19791" s="336"/>
    </row>
    <row r="19792" spans="1:12" hidden="1" x14ac:dyDescent="0.3">
      <c r="A19792" s="18" t="str">
        <f t="shared" ref="A19792" si="6645">+IF(OR(C19790=""),"NO",1)</f>
        <v>NO</v>
      </c>
      <c r="B19792" s="18"/>
      <c r="E19792" s="330"/>
      <c r="F19792" s="54" t="str">
        <f>+$F$28</f>
        <v>APORTANTE</v>
      </c>
      <c r="G19792" s="337" t="s">
        <v>124</v>
      </c>
      <c r="H19792" s="338"/>
      <c r="I19792" s="338"/>
      <c r="J19792" s="338"/>
      <c r="K19792" s="338"/>
      <c r="L19792" s="339"/>
    </row>
    <row r="19793" spans="1:12" hidden="1" x14ac:dyDescent="0.3">
      <c r="A19793" s="18" t="str">
        <f t="shared" ref="A19793" si="6646">+IF(OR(C19790=""),"NO",1)</f>
        <v>NO</v>
      </c>
      <c r="B19793" s="18"/>
      <c r="E19793" s="330"/>
      <c r="F19793" s="54" t="str">
        <f>+$F$29</f>
        <v>VALOR /SMMLV)</v>
      </c>
      <c r="G19793" s="55" t="s">
        <v>124</v>
      </c>
      <c r="H19793" s="56" t="str">
        <f>+$H$29</f>
        <v>% PART..</v>
      </c>
      <c r="I19793" s="57" t="s">
        <v>124</v>
      </c>
      <c r="J19793" s="58" t="str">
        <f>+$J$29</f>
        <v>VALOR ACREDITADO</v>
      </c>
      <c r="K19793" s="59"/>
      <c r="L19793" s="47" t="s">
        <v>124</v>
      </c>
    </row>
    <row r="19794" spans="1:12" hidden="1" x14ac:dyDescent="0.3">
      <c r="A19794" s="18" t="str">
        <f t="shared" ref="A19794" si="6647">+IF(OR(C19790=""),"NO",1)</f>
        <v>NO</v>
      </c>
      <c r="B19794" s="18"/>
      <c r="E19794" s="330"/>
      <c r="F19794" s="60" t="str">
        <f>+$F$30</f>
        <v>EXPERIENCIA APORTADA</v>
      </c>
      <c r="G19794" s="340" t="s">
        <v>124</v>
      </c>
      <c r="H19794" s="341"/>
      <c r="I19794" s="341"/>
      <c r="J19794" s="341"/>
      <c r="K19794" s="341"/>
      <c r="L19794" s="342"/>
    </row>
    <row r="19795" spans="1:12" hidden="1" x14ac:dyDescent="0.3">
      <c r="A19795" s="18" t="str">
        <f t="shared" ref="A19795" si="6648">+IF(OR(C19790=""),"NO",1)</f>
        <v>NO</v>
      </c>
      <c r="B19795" s="18"/>
      <c r="E19795" s="331"/>
      <c r="F19795" s="62" t="str">
        <f>+$F$31</f>
        <v>OBSERVACIÓN</v>
      </c>
      <c r="G19795" s="343" t="s">
        <v>124</v>
      </c>
      <c r="H19795" s="344"/>
      <c r="I19795" s="344"/>
      <c r="J19795" s="344"/>
      <c r="K19795" s="344"/>
      <c r="L19795" s="345"/>
    </row>
    <row r="19796" spans="1:12" ht="8.5" hidden="1" customHeight="1" x14ac:dyDescent="0.3">
      <c r="A19796" s="18" t="str">
        <f t="shared" ref="A19796" si="6649">+IF(OR(C19790=""),"NO",1)</f>
        <v>NO</v>
      </c>
      <c r="B19796" s="18"/>
      <c r="E19796" s="49"/>
      <c r="F19796" s="50"/>
      <c r="G19796" s="51"/>
      <c r="H19796" s="51"/>
      <c r="I19796" s="51"/>
      <c r="J19796" s="51"/>
      <c r="K19796" s="51"/>
      <c r="L19796" s="52"/>
    </row>
    <row r="19797" spans="1:12" hidden="1" x14ac:dyDescent="0.3">
      <c r="A19797" s="18" t="str">
        <f t="shared" ref="A19797" si="6650">+IF(OR(C19797=""),"NO",1)</f>
        <v>NO</v>
      </c>
      <c r="B19797" s="18"/>
      <c r="C19797" s="1" t="s">
        <v>124</v>
      </c>
      <c r="E19797" s="329">
        <v>4</v>
      </c>
      <c r="F19797" s="53" t="str">
        <f>+$F$26</f>
        <v>OBJETO</v>
      </c>
      <c r="G19797" s="332" t="s">
        <v>124</v>
      </c>
      <c r="H19797" s="333"/>
      <c r="I19797" s="333"/>
      <c r="J19797" s="333"/>
      <c r="K19797" s="333"/>
      <c r="L19797" s="334"/>
    </row>
    <row r="19798" spans="1:12" hidden="1" x14ac:dyDescent="0.3">
      <c r="A19798" s="18" t="str">
        <f t="shared" ref="A19798" si="6651">+IF(OR(C19797=""),"NO",1)</f>
        <v>NO</v>
      </c>
      <c r="B19798" s="18"/>
      <c r="E19798" s="330"/>
      <c r="F19798" s="54" t="str">
        <f>+$F$27</f>
        <v>CONTRATANTE</v>
      </c>
      <c r="G19798" s="335" t="s">
        <v>124</v>
      </c>
      <c r="H19798" s="310"/>
      <c r="I19798" s="310"/>
      <c r="J19798" s="310"/>
      <c r="K19798" s="310"/>
      <c r="L19798" s="336"/>
    </row>
    <row r="19799" spans="1:12" hidden="1" x14ac:dyDescent="0.3">
      <c r="A19799" s="18" t="str">
        <f t="shared" ref="A19799" si="6652">+IF(OR(C19797=""),"NO",1)</f>
        <v>NO</v>
      </c>
      <c r="B19799" s="18"/>
      <c r="E19799" s="330"/>
      <c r="F19799" s="54" t="str">
        <f>+$F$28</f>
        <v>APORTANTE</v>
      </c>
      <c r="G19799" s="337" t="s">
        <v>124</v>
      </c>
      <c r="H19799" s="338"/>
      <c r="I19799" s="338"/>
      <c r="J19799" s="338"/>
      <c r="K19799" s="338"/>
      <c r="L19799" s="339"/>
    </row>
    <row r="19800" spans="1:12" hidden="1" x14ac:dyDescent="0.3">
      <c r="A19800" s="18" t="str">
        <f t="shared" ref="A19800" si="6653">+IF(OR(C19797=""),"NO",1)</f>
        <v>NO</v>
      </c>
      <c r="B19800" s="18"/>
      <c r="E19800" s="330"/>
      <c r="F19800" s="54" t="str">
        <f>+$F$29</f>
        <v>VALOR /SMMLV)</v>
      </c>
      <c r="G19800" s="55" t="s">
        <v>124</v>
      </c>
      <c r="H19800" s="56" t="str">
        <f>+$H$29</f>
        <v>% PART..</v>
      </c>
      <c r="I19800" s="57" t="s">
        <v>124</v>
      </c>
      <c r="J19800" s="58" t="str">
        <f>+$J$29</f>
        <v>VALOR ACREDITADO</v>
      </c>
      <c r="K19800" s="59"/>
      <c r="L19800" s="47" t="s">
        <v>124</v>
      </c>
    </row>
    <row r="19801" spans="1:12" hidden="1" x14ac:dyDescent="0.3">
      <c r="A19801" s="18" t="str">
        <f t="shared" ref="A19801" si="6654">+IF(OR(C19797=""),"NO",1)</f>
        <v>NO</v>
      </c>
      <c r="B19801" s="18"/>
      <c r="E19801" s="330"/>
      <c r="F19801" s="60" t="str">
        <f>+$F$30</f>
        <v>EXPERIENCIA APORTADA</v>
      </c>
      <c r="G19801" s="340" t="s">
        <v>124</v>
      </c>
      <c r="H19801" s="341"/>
      <c r="I19801" s="341"/>
      <c r="J19801" s="341"/>
      <c r="K19801" s="341"/>
      <c r="L19801" s="342"/>
    </row>
    <row r="19802" spans="1:12" hidden="1" x14ac:dyDescent="0.3">
      <c r="A19802" s="18" t="str">
        <f t="shared" ref="A19802" si="6655">+IF(OR(C19797=""),"NO",1)</f>
        <v>NO</v>
      </c>
      <c r="B19802" s="18"/>
      <c r="E19802" s="331"/>
      <c r="F19802" s="62" t="str">
        <f>+$F$31</f>
        <v>OBSERVACIÓN</v>
      </c>
      <c r="G19802" s="343" t="s">
        <v>124</v>
      </c>
      <c r="H19802" s="344"/>
      <c r="I19802" s="344"/>
      <c r="J19802" s="344"/>
      <c r="K19802" s="344"/>
      <c r="L19802" s="345"/>
    </row>
    <row r="19803" spans="1:12" ht="8.5" hidden="1" customHeight="1" x14ac:dyDescent="0.3">
      <c r="A19803" s="18" t="str">
        <f t="shared" ref="A19803" si="6656">+IF(OR(C19797=""),"NO",1)</f>
        <v>NO</v>
      </c>
      <c r="B19803" s="18"/>
      <c r="E19803" s="49"/>
      <c r="F19803" s="50"/>
      <c r="G19803" s="51"/>
      <c r="H19803" s="51"/>
      <c r="I19803" s="51"/>
      <c r="J19803" s="51"/>
      <c r="K19803" s="51"/>
      <c r="L19803" s="52"/>
    </row>
    <row r="19804" spans="1:12" hidden="1" x14ac:dyDescent="0.3">
      <c r="A19804" s="18" t="str">
        <f t="shared" ref="A19804" si="6657">+IF(OR(C19804=""),"NO",1)</f>
        <v>NO</v>
      </c>
      <c r="B19804" s="18"/>
      <c r="C19804" s="1" t="s">
        <v>124</v>
      </c>
      <c r="E19804" s="329">
        <v>5</v>
      </c>
      <c r="F19804" s="53" t="str">
        <f>+$F$26</f>
        <v>OBJETO</v>
      </c>
      <c r="G19804" s="332" t="s">
        <v>124</v>
      </c>
      <c r="H19804" s="333"/>
      <c r="I19804" s="333"/>
      <c r="J19804" s="333"/>
      <c r="K19804" s="333"/>
      <c r="L19804" s="334"/>
    </row>
    <row r="19805" spans="1:12" hidden="1" x14ac:dyDescent="0.3">
      <c r="A19805" s="18" t="str">
        <f t="shared" ref="A19805" si="6658">+IF(OR(C19804=""),"NO",1)</f>
        <v>NO</v>
      </c>
      <c r="B19805" s="18"/>
      <c r="E19805" s="330"/>
      <c r="F19805" s="54" t="str">
        <f>+$F$27</f>
        <v>CONTRATANTE</v>
      </c>
      <c r="G19805" s="335" t="s">
        <v>124</v>
      </c>
      <c r="H19805" s="310"/>
      <c r="I19805" s="310"/>
      <c r="J19805" s="310"/>
      <c r="K19805" s="310"/>
      <c r="L19805" s="336"/>
    </row>
    <row r="19806" spans="1:12" hidden="1" x14ac:dyDescent="0.3">
      <c r="A19806" s="18" t="str">
        <f t="shared" ref="A19806" si="6659">+IF(OR(C19804=""),"NO",1)</f>
        <v>NO</v>
      </c>
      <c r="B19806" s="18"/>
      <c r="E19806" s="330"/>
      <c r="F19806" s="54" t="str">
        <f>+$F$28</f>
        <v>APORTANTE</v>
      </c>
      <c r="G19806" s="337" t="s">
        <v>124</v>
      </c>
      <c r="H19806" s="338"/>
      <c r="I19806" s="338"/>
      <c r="J19806" s="338"/>
      <c r="K19806" s="338"/>
      <c r="L19806" s="339"/>
    </row>
    <row r="19807" spans="1:12" hidden="1" x14ac:dyDescent="0.3">
      <c r="A19807" s="18" t="str">
        <f t="shared" ref="A19807" si="6660">+IF(OR(C19804=""),"NO",1)</f>
        <v>NO</v>
      </c>
      <c r="B19807" s="18"/>
      <c r="E19807" s="330"/>
      <c r="F19807" s="54" t="str">
        <f>+$F$29</f>
        <v>VALOR /SMMLV)</v>
      </c>
      <c r="G19807" s="55" t="s">
        <v>124</v>
      </c>
      <c r="H19807" s="56" t="str">
        <f>+$H$29</f>
        <v>% PART..</v>
      </c>
      <c r="I19807" s="57" t="s">
        <v>124</v>
      </c>
      <c r="J19807" s="58" t="str">
        <f>+$J$29</f>
        <v>VALOR ACREDITADO</v>
      </c>
      <c r="K19807" s="59"/>
      <c r="L19807" s="47" t="s">
        <v>124</v>
      </c>
    </row>
    <row r="19808" spans="1:12" hidden="1" x14ac:dyDescent="0.3">
      <c r="A19808" s="18" t="str">
        <f t="shared" ref="A19808" si="6661">+IF(OR(C19804=""),"NO",1)</f>
        <v>NO</v>
      </c>
      <c r="B19808" s="18"/>
      <c r="E19808" s="330"/>
      <c r="F19808" s="60" t="str">
        <f>+$F$30</f>
        <v>EXPERIENCIA APORTADA</v>
      </c>
      <c r="G19808" s="340" t="s">
        <v>124</v>
      </c>
      <c r="H19808" s="341"/>
      <c r="I19808" s="341"/>
      <c r="J19808" s="341"/>
      <c r="K19808" s="341"/>
      <c r="L19808" s="342"/>
    </row>
    <row r="19809" spans="1:12" hidden="1" x14ac:dyDescent="0.3">
      <c r="A19809" s="18" t="str">
        <f t="shared" ref="A19809" si="6662">+IF(OR(C19804=""),"NO",1)</f>
        <v>NO</v>
      </c>
      <c r="B19809" s="18"/>
      <c r="E19809" s="331"/>
      <c r="F19809" s="62" t="str">
        <f>+$F$31</f>
        <v>OBSERVACIÓN</v>
      </c>
      <c r="G19809" s="343" t="s">
        <v>124</v>
      </c>
      <c r="H19809" s="344"/>
      <c r="I19809" s="344"/>
      <c r="J19809" s="344"/>
      <c r="K19809" s="344"/>
      <c r="L19809" s="345"/>
    </row>
    <row r="19810" spans="1:12" ht="8.5" hidden="1" customHeight="1" x14ac:dyDescent="0.3">
      <c r="A19810" s="18" t="str">
        <f t="shared" ref="A19810" si="6663">+IF(OR(C19804=""),"NO",1)</f>
        <v>NO</v>
      </c>
      <c r="B19810" s="18"/>
      <c r="E19810" s="49"/>
      <c r="F19810" s="50"/>
      <c r="G19810" s="51"/>
      <c r="H19810" s="51"/>
      <c r="I19810" s="51"/>
      <c r="J19810" s="51"/>
      <c r="K19810" s="51"/>
      <c r="L19810" s="52"/>
    </row>
    <row r="19811" spans="1:12" hidden="1" x14ac:dyDescent="0.3">
      <c r="A19811" s="18" t="str">
        <f t="shared" ref="A19811" si="6664">+IF(OR(C19811=""),"NO",1)</f>
        <v>NO</v>
      </c>
      <c r="B19811" s="18"/>
      <c r="C19811" s="1" t="s">
        <v>124</v>
      </c>
      <c r="E19811" s="329">
        <v>6</v>
      </c>
      <c r="F19811" s="53" t="str">
        <f>+$F$26</f>
        <v>OBJETO</v>
      </c>
      <c r="G19811" s="332" t="s">
        <v>124</v>
      </c>
      <c r="H19811" s="333"/>
      <c r="I19811" s="333"/>
      <c r="J19811" s="333"/>
      <c r="K19811" s="333"/>
      <c r="L19811" s="334"/>
    </row>
    <row r="19812" spans="1:12" hidden="1" x14ac:dyDescent="0.3">
      <c r="A19812" s="18" t="str">
        <f t="shared" ref="A19812" si="6665">+IF(OR(C19811=""),"NO",1)</f>
        <v>NO</v>
      </c>
      <c r="B19812" s="18"/>
      <c r="E19812" s="330"/>
      <c r="F19812" s="54" t="str">
        <f>+$F$27</f>
        <v>CONTRATANTE</v>
      </c>
      <c r="G19812" s="335" t="s">
        <v>124</v>
      </c>
      <c r="H19812" s="310"/>
      <c r="I19812" s="310"/>
      <c r="J19812" s="310"/>
      <c r="K19812" s="310"/>
      <c r="L19812" s="336"/>
    </row>
    <row r="19813" spans="1:12" hidden="1" x14ac:dyDescent="0.3">
      <c r="A19813" s="18" t="str">
        <f t="shared" ref="A19813" si="6666">+IF(OR(C19811=""),"NO",1)</f>
        <v>NO</v>
      </c>
      <c r="B19813" s="18"/>
      <c r="E19813" s="330"/>
      <c r="F19813" s="54" t="str">
        <f>+$F$28</f>
        <v>APORTANTE</v>
      </c>
      <c r="G19813" s="337" t="s">
        <v>124</v>
      </c>
      <c r="H19813" s="338"/>
      <c r="I19813" s="338"/>
      <c r="J19813" s="338"/>
      <c r="K19813" s="338"/>
      <c r="L19813" s="339"/>
    </row>
    <row r="19814" spans="1:12" hidden="1" x14ac:dyDescent="0.3">
      <c r="A19814" s="18" t="str">
        <f t="shared" ref="A19814" si="6667">+IF(OR(C19811=""),"NO",1)</f>
        <v>NO</v>
      </c>
      <c r="B19814" s="18"/>
      <c r="E19814" s="330"/>
      <c r="F19814" s="54" t="str">
        <f>+$F$29</f>
        <v>VALOR /SMMLV)</v>
      </c>
      <c r="G19814" s="55" t="s">
        <v>124</v>
      </c>
      <c r="H19814" s="56" t="str">
        <f>+$H$29</f>
        <v>% PART..</v>
      </c>
      <c r="I19814" s="57" t="s">
        <v>124</v>
      </c>
      <c r="J19814" s="58" t="str">
        <f>+$J$29</f>
        <v>VALOR ACREDITADO</v>
      </c>
      <c r="K19814" s="59"/>
      <c r="L19814" s="47" t="s">
        <v>124</v>
      </c>
    </row>
    <row r="19815" spans="1:12" hidden="1" x14ac:dyDescent="0.3">
      <c r="A19815" s="18" t="str">
        <f t="shared" ref="A19815" si="6668">+IF(OR(C19811=""),"NO",1)</f>
        <v>NO</v>
      </c>
      <c r="B19815" s="18"/>
      <c r="E19815" s="330"/>
      <c r="F19815" s="60" t="str">
        <f>+$F$30</f>
        <v>EXPERIENCIA APORTADA</v>
      </c>
      <c r="G19815" s="340" t="s">
        <v>124</v>
      </c>
      <c r="H19815" s="341"/>
      <c r="I19815" s="341"/>
      <c r="J19815" s="341"/>
      <c r="K19815" s="341"/>
      <c r="L19815" s="342"/>
    </row>
    <row r="19816" spans="1:12" hidden="1" x14ac:dyDescent="0.3">
      <c r="A19816" s="18" t="str">
        <f t="shared" ref="A19816" si="6669">+IF(OR(C19811=""),"NO",1)</f>
        <v>NO</v>
      </c>
      <c r="B19816" s="18"/>
      <c r="E19816" s="331"/>
      <c r="F19816" s="62" t="str">
        <f>+$F$31</f>
        <v>OBSERVACIÓN</v>
      </c>
      <c r="G19816" s="343" t="s">
        <v>124</v>
      </c>
      <c r="H19816" s="344"/>
      <c r="I19816" s="344"/>
      <c r="J19816" s="344"/>
      <c r="K19816" s="344"/>
      <c r="L19816" s="345"/>
    </row>
    <row r="19817" spans="1:12" ht="8.5" hidden="1" customHeight="1" x14ac:dyDescent="0.3">
      <c r="A19817" s="18" t="str">
        <f t="shared" ref="A19817" si="6670">+IF(OR(C19811=""),"NO",1)</f>
        <v>NO</v>
      </c>
      <c r="B19817" s="18"/>
      <c r="E19817" s="49"/>
      <c r="F19817" s="50"/>
      <c r="G19817" s="51"/>
      <c r="H19817" s="51"/>
      <c r="I19817" s="51"/>
      <c r="J19817" s="51"/>
      <c r="K19817" s="51"/>
      <c r="L19817" s="52"/>
    </row>
    <row r="19818" spans="1:12" hidden="1" x14ac:dyDescent="0.3">
      <c r="A19818" s="18" t="str">
        <f t="shared" ref="A19818" si="6671">+IF(OR(C19818=""),"NO",1)</f>
        <v>NO</v>
      </c>
      <c r="B19818" s="18"/>
      <c r="C19818" s="1" t="s">
        <v>124</v>
      </c>
      <c r="E19818" s="329">
        <v>7</v>
      </c>
      <c r="F19818" s="53" t="str">
        <f>+$F$26</f>
        <v>OBJETO</v>
      </c>
      <c r="G19818" s="332" t="s">
        <v>124</v>
      </c>
      <c r="H19818" s="333"/>
      <c r="I19818" s="333"/>
      <c r="J19818" s="333"/>
      <c r="K19818" s="333"/>
      <c r="L19818" s="334"/>
    </row>
    <row r="19819" spans="1:12" hidden="1" x14ac:dyDescent="0.3">
      <c r="A19819" s="18" t="str">
        <f t="shared" ref="A19819" si="6672">+IF(OR(C19818=""),"NO",1)</f>
        <v>NO</v>
      </c>
      <c r="B19819" s="18"/>
      <c r="E19819" s="330"/>
      <c r="F19819" s="54" t="str">
        <f>+$F$27</f>
        <v>CONTRATANTE</v>
      </c>
      <c r="G19819" s="335" t="s">
        <v>124</v>
      </c>
      <c r="H19819" s="310"/>
      <c r="I19819" s="310"/>
      <c r="J19819" s="310"/>
      <c r="K19819" s="310"/>
      <c r="L19819" s="336"/>
    </row>
    <row r="19820" spans="1:12" hidden="1" x14ac:dyDescent="0.3">
      <c r="A19820" s="18" t="str">
        <f t="shared" ref="A19820" si="6673">+IF(OR(C19818=""),"NO",1)</f>
        <v>NO</v>
      </c>
      <c r="B19820" s="18"/>
      <c r="E19820" s="330"/>
      <c r="F19820" s="54" t="str">
        <f>+$F$28</f>
        <v>APORTANTE</v>
      </c>
      <c r="G19820" s="337" t="s">
        <v>124</v>
      </c>
      <c r="H19820" s="338"/>
      <c r="I19820" s="338"/>
      <c r="J19820" s="338"/>
      <c r="K19820" s="338"/>
      <c r="L19820" s="339"/>
    </row>
    <row r="19821" spans="1:12" hidden="1" x14ac:dyDescent="0.3">
      <c r="A19821" s="18" t="str">
        <f t="shared" ref="A19821" si="6674">+IF(OR(C19818=""),"NO",1)</f>
        <v>NO</v>
      </c>
      <c r="B19821" s="18"/>
      <c r="E19821" s="330"/>
      <c r="F19821" s="54" t="str">
        <f>+$F$29</f>
        <v>VALOR /SMMLV)</v>
      </c>
      <c r="G19821" s="55" t="s">
        <v>124</v>
      </c>
      <c r="H19821" s="56" t="str">
        <f>+$H$29</f>
        <v>% PART..</v>
      </c>
      <c r="I19821" s="57" t="s">
        <v>124</v>
      </c>
      <c r="J19821" s="58" t="str">
        <f>+$J$29</f>
        <v>VALOR ACREDITADO</v>
      </c>
      <c r="K19821" s="59"/>
      <c r="L19821" s="47" t="s">
        <v>124</v>
      </c>
    </row>
    <row r="19822" spans="1:12" hidden="1" x14ac:dyDescent="0.3">
      <c r="A19822" s="18" t="str">
        <f t="shared" ref="A19822" si="6675">+IF(OR(C19818=""),"NO",1)</f>
        <v>NO</v>
      </c>
      <c r="B19822" s="18"/>
      <c r="E19822" s="330"/>
      <c r="F19822" s="60" t="str">
        <f>+$F$30</f>
        <v>EXPERIENCIA APORTADA</v>
      </c>
      <c r="G19822" s="340" t="s">
        <v>124</v>
      </c>
      <c r="H19822" s="341"/>
      <c r="I19822" s="341"/>
      <c r="J19822" s="341"/>
      <c r="K19822" s="341"/>
      <c r="L19822" s="342"/>
    </row>
    <row r="19823" spans="1:12" hidden="1" x14ac:dyDescent="0.3">
      <c r="A19823" s="18" t="str">
        <f t="shared" ref="A19823" si="6676">+IF(OR(C19818=""),"NO",1)</f>
        <v>NO</v>
      </c>
      <c r="B19823" s="18"/>
      <c r="E19823" s="331"/>
      <c r="F19823" s="62" t="str">
        <f>+$F$31</f>
        <v>OBSERVACIÓN</v>
      </c>
      <c r="G19823" s="343" t="s">
        <v>124</v>
      </c>
      <c r="H19823" s="344"/>
      <c r="I19823" s="344"/>
      <c r="J19823" s="344"/>
      <c r="K19823" s="344"/>
      <c r="L19823" s="345"/>
    </row>
    <row r="19824" spans="1:12" hidden="1" x14ac:dyDescent="0.3">
      <c r="A19824" s="18" t="str">
        <f t="shared" ref="A19824" si="6677">+IF(OR(C19818=""),"NO",1)</f>
        <v>NO</v>
      </c>
      <c r="B19824" s="18"/>
      <c r="E19824" s="49"/>
      <c r="F19824" s="50"/>
      <c r="G19824" s="51"/>
      <c r="H19824" s="51"/>
      <c r="I19824" s="51"/>
      <c r="J19824" s="51"/>
      <c r="K19824" s="51"/>
      <c r="L19824" s="52"/>
    </row>
    <row r="19825" spans="1:12" hidden="1" x14ac:dyDescent="0.3">
      <c r="A19825" s="1" t="str">
        <f>+A19760</f>
        <v>NO</v>
      </c>
      <c r="C19825" s="1" t="str">
        <f>"N"&amp;C19760</f>
        <v>N</v>
      </c>
      <c r="E19825" s="63"/>
      <c r="F19825" s="64" t="str">
        <f>+$F$75</f>
        <v>TOTAL DE CONTRATOS PRESENTADOS VÁLIDOS QUE CUMPLEN EXPERIENCIA ACREDITADA:</v>
      </c>
      <c r="G19825" s="65"/>
      <c r="H19825" s="65"/>
      <c r="I19825" s="65"/>
      <c r="J19825" s="66"/>
      <c r="K19825" s="65"/>
      <c r="L19825" s="67" t="s">
        <v>124</v>
      </c>
    </row>
    <row r="19826" spans="1:12" ht="6.65" hidden="1" customHeight="1" x14ac:dyDescent="0.3">
      <c r="A19826" s="1" t="str">
        <f>+A19760</f>
        <v>NO</v>
      </c>
      <c r="E19826" s="51"/>
      <c r="F19826" s="50"/>
      <c r="G19826" s="51"/>
      <c r="H19826" s="51"/>
      <c r="I19826" s="51"/>
      <c r="J19826" s="51"/>
      <c r="K19826" s="51"/>
      <c r="L19826" s="51"/>
    </row>
    <row r="19827" spans="1:12" hidden="1" x14ac:dyDescent="0.3">
      <c r="A19827" s="1" t="str">
        <f>+A19760</f>
        <v>NO</v>
      </c>
      <c r="E19827" s="63"/>
      <c r="F19827" s="63" t="str">
        <f>+$F$77</f>
        <v>ACREDITA SUMINISTRO E INSTALACIÓN DE MOBILIARIO POR LO MENOS EN UN (1) CONTRATO VÁLIDO</v>
      </c>
      <c r="G19827" s="65"/>
      <c r="H19827" s="65"/>
      <c r="I19827" s="65"/>
      <c r="J19827" s="66"/>
      <c r="K19827" s="65"/>
      <c r="L19827" s="68" t="s">
        <v>157</v>
      </c>
    </row>
    <row r="19828" spans="1:12" ht="5.15" hidden="1" customHeight="1" x14ac:dyDescent="0.3">
      <c r="A19828" s="1" t="str">
        <f>+A19760</f>
        <v>NO</v>
      </c>
      <c r="E19828" s="51"/>
      <c r="F19828" s="50"/>
      <c r="G19828" s="51"/>
      <c r="H19828" s="51"/>
      <c r="I19828" s="51"/>
      <c r="J19828" s="51"/>
      <c r="K19828" s="51"/>
      <c r="L19828" s="51"/>
    </row>
    <row r="19829" spans="1:12" ht="12.75" hidden="1" customHeight="1" x14ac:dyDescent="0.3">
      <c r="A19829" s="1" t="str">
        <f>+A19760</f>
        <v>NO</v>
      </c>
      <c r="E19829" s="69" t="str">
        <f>+$E$79</f>
        <v>EXPERIENCIA ESPECÍFICA NUMERAL 10.1.1 A</v>
      </c>
      <c r="F19829" s="70"/>
      <c r="G19829" s="70"/>
      <c r="H19829" s="70"/>
      <c r="I19829" s="70"/>
      <c r="J19829" s="70"/>
      <c r="K19829" s="70"/>
      <c r="L19829" s="71"/>
    </row>
    <row r="19830" spans="1:12" ht="26.5" hidden="1" customHeight="1" x14ac:dyDescent="0.3">
      <c r="A19830" s="1" t="str">
        <f>+A19760</f>
        <v>NO</v>
      </c>
      <c r="E19830" s="72"/>
      <c r="F19830" s="325" t="str">
        <f>+$F$80</f>
        <v>Por lo menos uno (1) de los contratos válidos aportados como experiencia general debe corresponder mínimo al 60% del presupuesto oficial del presente proceso de selección.  (SMMLV)</v>
      </c>
      <c r="G19830" s="326"/>
      <c r="H19830" s="326"/>
      <c r="I19830" s="326"/>
      <c r="J19830" s="326"/>
      <c r="K19830" s="73" t="s">
        <v>124</v>
      </c>
      <c r="L19830" s="74" t="s">
        <v>124</v>
      </c>
    </row>
    <row r="19831" spans="1:12" ht="23.5" hidden="1" customHeight="1" x14ac:dyDescent="0.3">
      <c r="A19831" s="1" t="str">
        <f>+A19760</f>
        <v>NO</v>
      </c>
      <c r="E19831" s="63"/>
      <c r="F19831" s="325" t="str">
        <f>+$F$81</f>
        <v xml:space="preserve">Deberá acreditarse en al menos uno (1) de los contratos válidos aportados como experiencia general una </v>
      </c>
      <c r="G19831" s="326"/>
      <c r="H19831" s="326"/>
      <c r="I19831" s="326"/>
      <c r="J19831" s="326"/>
      <c r="K19831" s="73" t="s">
        <v>124</v>
      </c>
      <c r="L19831" s="74" t="s">
        <v>124</v>
      </c>
    </row>
    <row r="19832" spans="1:12" ht="23.5" hidden="1" customHeight="1" x14ac:dyDescent="0.3">
      <c r="A19832" s="18" t="s">
        <v>30</v>
      </c>
      <c r="E19832" s="63"/>
      <c r="F19832" s="325" t="str">
        <f>+$F$82</f>
        <v xml:space="preserve">Deberá acreditarse en al menos uno (1) de los contratos válidos aportados interventoría a intervención de </v>
      </c>
      <c r="G19832" s="326"/>
      <c r="H19832" s="326"/>
      <c r="I19832" s="326"/>
      <c r="J19832" s="326"/>
      <c r="K19832" s="73">
        <f>+$K$82</f>
        <v>0</v>
      </c>
      <c r="L19832" s="74" t="s">
        <v>124</v>
      </c>
    </row>
    <row r="19833" spans="1:12" ht="36" hidden="1" customHeight="1" x14ac:dyDescent="0.3">
      <c r="A19833" s="18" t="s">
        <v>30</v>
      </c>
      <c r="E19833" s="63"/>
      <c r="F19833" s="325" t="str">
        <f>+$F$83</f>
        <v xml:space="preserve">Deberá acreditarse en al menos uno (1) de los contratos válidos aportados interventoría a intervención de </v>
      </c>
      <c r="G19833" s="326"/>
      <c r="H19833" s="326"/>
      <c r="I19833" s="326"/>
      <c r="J19833" s="326"/>
      <c r="K19833" s="75">
        <f>+$K$83</f>
        <v>0</v>
      </c>
      <c r="L19833" s="76" t="s">
        <v>124</v>
      </c>
    </row>
    <row r="19834" spans="1:12" hidden="1" x14ac:dyDescent="0.3">
      <c r="A19834" s="1" t="str">
        <f>+A19760</f>
        <v>NO</v>
      </c>
      <c r="E19834" s="51"/>
      <c r="F19834" s="50"/>
      <c r="G19834" s="51"/>
      <c r="H19834" s="51"/>
      <c r="I19834" s="51"/>
      <c r="J19834" s="51"/>
      <c r="K19834" s="51"/>
      <c r="L19834" s="51"/>
    </row>
    <row r="19835" spans="1:12" ht="12.75" hidden="1" customHeight="1" x14ac:dyDescent="0.3">
      <c r="A19835" s="1" t="str">
        <f>+A19760</f>
        <v>NO</v>
      </c>
      <c r="E19835" s="40" t="str">
        <f>+$E$85</f>
        <v>VALOR MÍNIMO A CERIFICAR % P.O EN SMMMLV. NUMERAL 3.9.1</v>
      </c>
      <c r="F19835" s="41"/>
      <c r="G19835" s="41"/>
      <c r="H19835" s="41"/>
      <c r="I19835" s="41"/>
      <c r="J19835" s="41"/>
      <c r="K19835" s="41"/>
      <c r="L19835" s="42"/>
    </row>
    <row r="19836" spans="1:12" hidden="1" x14ac:dyDescent="0.3">
      <c r="A19836" s="1" t="str">
        <f>+A19760</f>
        <v>NO</v>
      </c>
      <c r="C19836" s="1" t="str">
        <f>"M"&amp;C19760</f>
        <v>M</v>
      </c>
      <c r="E19836" s="77" t="str">
        <f>+$E$86</f>
        <v>100% P.O.</v>
      </c>
      <c r="F19836" s="78"/>
      <c r="G19836" s="61">
        <v>242.41716883554506</v>
      </c>
      <c r="H19836" s="124" t="str">
        <f>+$H$86</f>
        <v>TOTAL EJECUTADO DE CONTRATOS ACREDITADOS</v>
      </c>
      <c r="I19836" s="124"/>
      <c r="J19836" s="124"/>
      <c r="K19836" s="55" t="s">
        <v>124</v>
      </c>
      <c r="L19836" s="47" t="s">
        <v>124</v>
      </c>
    </row>
    <row r="19837" spans="1:12" hidden="1" x14ac:dyDescent="0.3">
      <c r="A19837" s="1" t="str">
        <f>+A19760</f>
        <v>NO</v>
      </c>
      <c r="E19837" s="39"/>
      <c r="F19837" s="39"/>
      <c r="G19837" s="39"/>
      <c r="H19837" s="39"/>
      <c r="I19837" s="39"/>
      <c r="J19837" s="39"/>
      <c r="K19837" s="39"/>
      <c r="L19837" s="39"/>
    </row>
    <row r="19838" spans="1:12" ht="12.75" hidden="1" customHeight="1" x14ac:dyDescent="0.3">
      <c r="A19838" s="18" t="s">
        <v>30</v>
      </c>
      <c r="B19838" s="18"/>
      <c r="E19838" s="40" t="str">
        <f>+$E$88</f>
        <v>CONSIDERACIONES PARA LA VALIDEZ DE LA EXPERIENCIA REQUERIDA: EXPERIENCIA PROPONENTES PLURALES NUMERAL 10.1.2 D</v>
      </c>
      <c r="F19838" s="41"/>
      <c r="G19838" s="41"/>
      <c r="H19838" s="41"/>
      <c r="I19838" s="41"/>
      <c r="J19838" s="41"/>
      <c r="K19838" s="41"/>
      <c r="L19838" s="42"/>
    </row>
    <row r="19839" spans="1:12" ht="28" hidden="1" customHeight="1" x14ac:dyDescent="0.3">
      <c r="A19839" s="18" t="s">
        <v>30</v>
      </c>
      <c r="B19839" s="18"/>
      <c r="C19839" s="1" t="str">
        <f>"O"&amp;C19760</f>
        <v>O</v>
      </c>
      <c r="E19839" s="80" t="str">
        <f>+$E$89</f>
        <v>i)</v>
      </c>
      <c r="F19839" s="327" t="str">
        <f>+$F$89</f>
        <v>Uno de los integrantes debe aportar como mínimo el cincuenta por ciento (50 %) de la experiencia solicitada</v>
      </c>
      <c r="G19839" s="328"/>
      <c r="H19839" s="328"/>
      <c r="I19839" s="328"/>
      <c r="J19839" s="328"/>
      <c r="K19839" s="73" t="s">
        <v>124</v>
      </c>
      <c r="L19839" s="47" t="s">
        <v>124</v>
      </c>
    </row>
    <row r="19840" spans="1:12" ht="28" hidden="1" customHeight="1" x14ac:dyDescent="0.3">
      <c r="A19840" s="18" t="s">
        <v>30</v>
      </c>
      <c r="B19840" s="18"/>
      <c r="C19840" s="1" t="str">
        <f>"O"&amp;C19760</f>
        <v>O</v>
      </c>
      <c r="E19840" s="80" t="str">
        <f>+$E$90</f>
        <v>ii)</v>
      </c>
      <c r="F19840" s="327" t="str">
        <f>+$F$90</f>
        <v>Todos los demás ntegrantes deben acreditar al menos el cinco por ciento (5 %) de la experiencia solicitada, solo uno (1) de los integrantes podrá no acreditar experiencia pero su porcentaje de participación  no podrá superar el diez por ciento (10 %)</v>
      </c>
      <c r="G19840" s="328"/>
      <c r="H19840" s="328"/>
      <c r="I19840" s="328"/>
      <c r="J19840" s="328"/>
      <c r="K19840" s="73" t="s">
        <v>124</v>
      </c>
      <c r="L19840" s="47" t="s">
        <v>124</v>
      </c>
    </row>
    <row r="19841" spans="1:12" hidden="1" x14ac:dyDescent="0.3">
      <c r="A19841" s="18" t="s">
        <v>30</v>
      </c>
      <c r="B19841" s="18"/>
      <c r="E19841" s="39"/>
      <c r="F19841" s="39"/>
      <c r="G19841" s="39"/>
      <c r="H19841" s="39"/>
      <c r="I19841" s="39"/>
      <c r="J19841" s="39"/>
      <c r="K19841" s="39"/>
      <c r="L19841" s="39"/>
    </row>
    <row r="19842" spans="1:12" ht="13" hidden="1" customHeight="1" x14ac:dyDescent="0.3">
      <c r="A19842" s="18" t="str">
        <f>+A19760</f>
        <v>NO</v>
      </c>
      <c r="B19842" s="18"/>
      <c r="E19842" s="69" t="str">
        <f>+$E$92</f>
        <v>VERIFICACIÓN Y ASIGNACIÓN DE PUNTAJE POR LA EXPERIENCIA DEL PROPONENTE</v>
      </c>
      <c r="F19842" s="70"/>
      <c r="G19842" s="70"/>
      <c r="H19842" s="70"/>
      <c r="I19842" s="70"/>
      <c r="J19842" s="70"/>
      <c r="K19842" s="70"/>
      <c r="L19842" s="71"/>
    </row>
    <row r="19843" spans="1:12" hidden="1" x14ac:dyDescent="0.3">
      <c r="A19843" s="18" t="str">
        <f>+A19760</f>
        <v>NO</v>
      </c>
      <c r="B19843" s="18"/>
      <c r="E19843" s="81"/>
      <c r="F19843" s="323" t="str">
        <f>+$F$93</f>
        <v>No. CONTRATOS QUE ACREDITAN LA EXPERIENCIA (NO OBJETO DE SUBSANACIÓN)</v>
      </c>
      <c r="G19843" s="324"/>
      <c r="H19843" s="324"/>
      <c r="I19843" s="324"/>
      <c r="J19843" s="324"/>
      <c r="K19843" s="82"/>
      <c r="L19843" s="83" t="s">
        <v>124</v>
      </c>
    </row>
    <row r="19844" spans="1:12" ht="13" hidden="1" customHeight="1" x14ac:dyDescent="0.3">
      <c r="A19844" s="18" t="str">
        <f>+A19760</f>
        <v>NO</v>
      </c>
      <c r="B19844" s="18"/>
      <c r="E19844" s="84"/>
      <c r="F19844" s="323" t="str">
        <f>+$F$94</f>
        <v>TOTAL EJECUTADO DE CONTRATOS ACREDITADOS PROPUESTA INICIAL</v>
      </c>
      <c r="G19844" s="324"/>
      <c r="H19844" s="324"/>
      <c r="I19844" s="324"/>
      <c r="J19844" s="324"/>
      <c r="K19844" s="85"/>
      <c r="L19844" s="86" t="s">
        <v>124</v>
      </c>
    </row>
    <row r="19845" spans="1:12" ht="13" hidden="1" customHeight="1" x14ac:dyDescent="0.3">
      <c r="A19845" s="18" t="str">
        <f>+A19760</f>
        <v>NO</v>
      </c>
      <c r="B19845" s="18"/>
      <c r="E19845" s="87"/>
      <c r="F19845" s="323" t="str">
        <f>+$F$95</f>
        <v>PROMEDIO VALOR ACREDITADO EN SMMLV</v>
      </c>
      <c r="G19845" s="324"/>
      <c r="H19845" s="324"/>
      <c r="I19845" s="324"/>
      <c r="J19845" s="324"/>
      <c r="K19845" s="66"/>
      <c r="L19845" s="88" t="s">
        <v>124</v>
      </c>
    </row>
    <row r="19846" spans="1:12" hidden="1" x14ac:dyDescent="0.3">
      <c r="A19846" s="18" t="str">
        <f>+A19760</f>
        <v>NO</v>
      </c>
      <c r="B19846" s="18"/>
      <c r="E19846" s="89"/>
      <c r="F19846" s="89"/>
      <c r="G19846" s="89"/>
      <c r="H19846" s="89"/>
      <c r="I19846" s="89"/>
      <c r="J19846" s="89"/>
      <c r="K19846" s="89"/>
      <c r="L19846" s="89"/>
    </row>
    <row r="19847" spans="1:12" ht="13" hidden="1" customHeight="1" x14ac:dyDescent="0.3">
      <c r="A19847" s="18" t="str">
        <f>+A19760</f>
        <v>NO</v>
      </c>
      <c r="B19847" s="18"/>
      <c r="E19847" s="69" t="str">
        <f>+$E$97</f>
        <v>3.9.2 EXIGENCIAS MÍNIMAS DE EXPERIENCIA Y FORMACIÓN ACADÉMICA DEL EQUIPO DE TRABAJO</v>
      </c>
      <c r="F19847" s="70"/>
      <c r="G19847" s="70"/>
      <c r="H19847" s="70"/>
      <c r="I19847" s="70"/>
      <c r="J19847" s="70"/>
      <c r="K19847" s="70"/>
      <c r="L19847" s="71"/>
    </row>
    <row r="19848" spans="1:12" hidden="1" x14ac:dyDescent="0.3">
      <c r="A19848" s="18" t="str">
        <f>+A19760</f>
        <v>NO</v>
      </c>
      <c r="B19848" s="18"/>
      <c r="E19848" s="90" t="str">
        <f>+$E$98</f>
        <v>Formulario 8</v>
      </c>
      <c r="F19848" s="315" t="s">
        <v>46</v>
      </c>
      <c r="G19848" s="316"/>
      <c r="H19848" s="317"/>
      <c r="I19848" s="318"/>
      <c r="J19848" s="318"/>
      <c r="K19848" s="318"/>
      <c r="L19848" s="319"/>
    </row>
    <row r="19849" spans="1:12" hidden="1" x14ac:dyDescent="0.3">
      <c r="A19849" s="18" t="str">
        <f>+A19760</f>
        <v>NO</v>
      </c>
      <c r="B19849" s="18"/>
      <c r="E19849" s="91" t="s">
        <v>124</v>
      </c>
      <c r="F19849" s="91" t="str">
        <f>+$F$99</f>
        <v>Director de Interventoría</v>
      </c>
      <c r="G19849" s="91" t="str">
        <f>+$G$99</f>
        <v>Residente de Interventoría</v>
      </c>
      <c r="H19849" s="320"/>
      <c r="I19849" s="321"/>
      <c r="J19849" s="321"/>
      <c r="K19849" s="321"/>
      <c r="L19849" s="322"/>
    </row>
    <row r="19850" spans="1:12" hidden="1" x14ac:dyDescent="0.3">
      <c r="A19850" s="18" t="str">
        <f>+A19760</f>
        <v>NO</v>
      </c>
      <c r="B19850" s="18"/>
      <c r="E19850" s="304" t="str">
        <f>+$E$100</f>
        <v>OBSERVACIONES RESPECTO REQUISITO HABILITANTE DEL PERSONAL CLAVE EVALUABLE</v>
      </c>
      <c r="F19850" s="305"/>
      <c r="G19850" s="305"/>
      <c r="H19850" s="305"/>
      <c r="I19850" s="305"/>
      <c r="J19850" s="305"/>
      <c r="K19850" s="305"/>
      <c r="L19850" s="305"/>
    </row>
    <row r="19851" spans="1:12" hidden="1" x14ac:dyDescent="0.3">
      <c r="A19851" s="18" t="str">
        <f>+A19760</f>
        <v>NO</v>
      </c>
      <c r="B19851" s="18"/>
      <c r="E19851" s="312" t="s">
        <v>124</v>
      </c>
      <c r="F19851" s="313"/>
      <c r="G19851" s="313"/>
      <c r="H19851" s="313"/>
      <c r="I19851" s="313"/>
      <c r="J19851" s="313"/>
      <c r="K19851" s="313"/>
      <c r="L19851" s="314"/>
    </row>
    <row r="19852" spans="1:12" hidden="1" x14ac:dyDescent="0.3">
      <c r="A19852" s="18" t="str">
        <f>+A19760</f>
        <v>NO</v>
      </c>
      <c r="B19852" s="18"/>
      <c r="E19852" s="89"/>
      <c r="F19852" s="89"/>
      <c r="G19852" s="89"/>
      <c r="H19852" s="89"/>
      <c r="I19852" s="89"/>
      <c r="J19852" s="89"/>
      <c r="K19852" s="89"/>
      <c r="L19852" s="89"/>
    </row>
    <row r="19853" spans="1:12" ht="13" hidden="1" customHeight="1" x14ac:dyDescent="0.3">
      <c r="A19853" s="18" t="str">
        <f>+A19760</f>
        <v>NO</v>
      </c>
      <c r="B19853" s="18"/>
      <c r="E19853" s="69" t="str">
        <f>+$E$103</f>
        <v>4.2 EQUIPO DE TRABAJO (Personal Clave Evaluable)</v>
      </c>
      <c r="F19853" s="70"/>
      <c r="G19853" s="70"/>
      <c r="H19853" s="70"/>
      <c r="I19853" s="70"/>
      <c r="J19853" s="70"/>
      <c r="K19853" s="70"/>
      <c r="L19853" s="71"/>
    </row>
    <row r="19854" spans="1:12" ht="23.25" hidden="1" customHeight="1" x14ac:dyDescent="0.3">
      <c r="A19854" s="18" t="str">
        <f>+A19760</f>
        <v>NO</v>
      </c>
      <c r="B19854" s="18"/>
      <c r="E19854" s="90" t="str">
        <f>+$E$104</f>
        <v>Formulario 9</v>
      </c>
      <c r="F19854" s="315" t="s">
        <v>46</v>
      </c>
      <c r="G19854" s="316"/>
      <c r="H19854" s="317"/>
      <c r="I19854" s="318"/>
      <c r="J19854" s="318"/>
      <c r="K19854" s="318"/>
      <c r="L19854" s="319"/>
    </row>
    <row r="19855" spans="1:12" hidden="1" x14ac:dyDescent="0.3">
      <c r="A19855" s="18" t="str">
        <f>+A19760</f>
        <v>NO</v>
      </c>
      <c r="B19855" s="18"/>
      <c r="E19855" s="91" t="s">
        <v>124</v>
      </c>
      <c r="F19855" s="91" t="str">
        <f>+$F$99</f>
        <v>Director de Interventoría</v>
      </c>
      <c r="G19855" s="91" t="str">
        <f>+$G$99</f>
        <v>Residente de Interventoría</v>
      </c>
      <c r="H19855" s="320"/>
      <c r="I19855" s="321"/>
      <c r="J19855" s="321"/>
      <c r="K19855" s="321"/>
      <c r="L19855" s="322"/>
    </row>
    <row r="19856" spans="1:12" hidden="1" x14ac:dyDescent="0.3">
      <c r="A19856" s="18" t="str">
        <f>+A19760</f>
        <v>NO</v>
      </c>
      <c r="B19856" s="18"/>
      <c r="E19856" s="89"/>
      <c r="F19856" s="89"/>
      <c r="G19856" s="89"/>
      <c r="H19856" s="89"/>
      <c r="I19856" s="89"/>
      <c r="J19856" s="89"/>
      <c r="K19856" s="89"/>
      <c r="L19856" s="89"/>
    </row>
    <row r="19857" spans="1:12" hidden="1" x14ac:dyDescent="0.3">
      <c r="A19857" s="1" t="str">
        <f>+A19760</f>
        <v>NO</v>
      </c>
      <c r="E19857" s="92" t="str">
        <f>+E19732</f>
        <v>CRITERIOS DE EVALUACIÓN Y PUNTAJE</v>
      </c>
      <c r="F19857" s="93"/>
      <c r="G19857" s="93"/>
      <c r="H19857" s="93"/>
      <c r="I19857" s="93"/>
      <c r="J19857" s="93"/>
      <c r="K19857" s="94"/>
      <c r="L19857" s="95" t="str">
        <f>+$L$107</f>
        <v>PUNTAJE OBTENIDO</v>
      </c>
    </row>
    <row r="19858" spans="1:12" hidden="1" x14ac:dyDescent="0.3">
      <c r="A19858" s="1" t="str">
        <f>+A19760</f>
        <v>NO</v>
      </c>
      <c r="E19858" s="96" t="str">
        <f>+$E$108</f>
        <v>VALOR</v>
      </c>
      <c r="F19858" s="97" t="str">
        <f>+$F$108</f>
        <v>EQUIPO DE TRABAJO (PERSONAL CLAVE EVALUABLE)</v>
      </c>
      <c r="G19858" s="24"/>
      <c r="H19858" s="24"/>
      <c r="I19858" s="24"/>
      <c r="J19858" s="24"/>
      <c r="K19858" s="24"/>
      <c r="L19858" s="98"/>
    </row>
    <row r="19859" spans="1:12" ht="12.75" hidden="1" customHeight="1" x14ac:dyDescent="0.3">
      <c r="A19859" s="1" t="str">
        <f>+A19760</f>
        <v>NO</v>
      </c>
      <c r="E19859" s="96">
        <f>+$E$109</f>
        <v>5</v>
      </c>
      <c r="F19859" s="307" t="str">
        <f>+$F$109</f>
        <v xml:space="preserve"> Experiencia Específica adicional</v>
      </c>
      <c r="G19859" s="308"/>
      <c r="H19859" s="308"/>
      <c r="I19859" s="308"/>
      <c r="J19859" s="308"/>
      <c r="K19859" s="309"/>
      <c r="L19859" s="99" t="str">
        <f>IFERROR(IF(VLOOKUP(C19760,'R. PUNTAJES'!$C$14:$R$213,'R. PUNTAJES'!$I$10,0)="","",VLOOKUP(C19760,'R. PUNTAJES'!$C$14:$R$213,'R. PUNTAJES'!$I$10,0)),"")</f>
        <v/>
      </c>
    </row>
    <row r="19860" spans="1:12" ht="12.75" hidden="1" customHeight="1" x14ac:dyDescent="0.3">
      <c r="A19860" s="1" t="str">
        <f>+A19760</f>
        <v>NO</v>
      </c>
      <c r="E19860" s="96">
        <f>+$E$110</f>
        <v>5</v>
      </c>
      <c r="F19860" s="307" t="str">
        <f>+$F$110</f>
        <v>Formación Académica adicional</v>
      </c>
      <c r="G19860" s="308"/>
      <c r="H19860" s="308"/>
      <c r="I19860" s="308"/>
      <c r="J19860" s="308"/>
      <c r="K19860" s="309"/>
      <c r="L19860" s="99" t="str">
        <f>IFERROR(IF(VLOOKUP(C19760,'R. PUNTAJES'!$C$14:$R$213,'R. PUNTAJES'!$J$10,0)="","",VLOOKUP(C19760,'R. PUNTAJES'!$C$14:$R$213,'R. PUNTAJES'!$J$10,0)),"")</f>
        <v/>
      </c>
    </row>
    <row r="19861" spans="1:12" hidden="1" x14ac:dyDescent="0.3">
      <c r="A19861" s="18" t="str">
        <f>+A19760</f>
        <v>NO</v>
      </c>
      <c r="B19861" s="18"/>
      <c r="E19861" s="100"/>
      <c r="F19861" s="101" t="str">
        <f>+$F$111</f>
        <v>FACTOR DE SOSTENIBILIDAD</v>
      </c>
      <c r="G19861" s="102"/>
      <c r="H19861" s="102"/>
      <c r="I19861" s="102"/>
      <c r="J19861" s="102"/>
      <c r="K19861" s="102"/>
      <c r="L19861" s="103"/>
    </row>
    <row r="19862" spans="1:12" hidden="1" x14ac:dyDescent="0.3">
      <c r="A19862" s="18" t="str">
        <f>+A19760</f>
        <v>NO</v>
      </c>
      <c r="B19862" s="18"/>
      <c r="E19862" s="104">
        <v>1</v>
      </c>
      <c r="F19862" s="105" t="str">
        <f>+$F$112</f>
        <v>Compromisos Sostenibilidad</v>
      </c>
      <c r="G19862" s="106"/>
      <c r="H19862" s="106"/>
      <c r="I19862" s="106"/>
      <c r="J19862" s="106"/>
      <c r="K19862" s="106"/>
      <c r="L19862" s="107" t="str">
        <f>IFERROR(IF(VLOOKUP(C19760,'R. PUNTAJES'!$C$14:$R$213,'R. PUNTAJES'!$K$10,0)="","",VLOOKUP(C19760,'R. PUNTAJES'!$C$14:$R$213,'R. PUNTAJES'!$K$10,0)),"")</f>
        <v/>
      </c>
    </row>
    <row r="19863" spans="1:12" hidden="1" x14ac:dyDescent="0.3">
      <c r="A19863" s="1" t="str">
        <f>+A19760</f>
        <v>NO</v>
      </c>
      <c r="E19863" s="108"/>
      <c r="F19863" s="109" t="str">
        <f>+$F$113</f>
        <v>APOYO A LA INDUSTRIA NACIONAL</v>
      </c>
      <c r="G19863" s="110"/>
      <c r="H19863" s="110"/>
      <c r="I19863" s="110"/>
      <c r="J19863" s="110"/>
      <c r="K19863" s="110"/>
      <c r="L19863" s="111"/>
    </row>
    <row r="19864" spans="1:12" ht="12.75" hidden="1" customHeight="1" x14ac:dyDescent="0.3">
      <c r="A19864" s="1" t="str">
        <f>+A19760</f>
        <v>NO</v>
      </c>
      <c r="E19864" s="96">
        <v>20</v>
      </c>
      <c r="F19864" s="307" t="str">
        <f>+$F$114</f>
        <v>Promoción de Servicios Nacionales o con Trato Nacional</v>
      </c>
      <c r="G19864" s="308"/>
      <c r="H19864" s="308"/>
      <c r="I19864" s="308"/>
      <c r="J19864" s="308"/>
      <c r="K19864" s="309"/>
      <c r="L19864" s="99" t="str">
        <f>IFERROR(IF(VLOOKUP(C19760,'R. PUNTAJES'!$C$14:$R$213,'R. PUNTAJES'!$L$10,0)="","",
IF(VLOOKUP(C19760,'R. PUNTAJES'!$C$14:$R$213,'R. PUNTAJES'!$L$10,0)=5,0,
VLOOKUP(C19760,'R. PUNTAJES'!$C$14:$R$213,'R. PUNTAJES'!$L$10,0))),"")</f>
        <v/>
      </c>
    </row>
    <row r="19865" spans="1:12" ht="12.75" hidden="1" customHeight="1" x14ac:dyDescent="0.3">
      <c r="A19865" s="1" t="str">
        <f>+A19760</f>
        <v>NO</v>
      </c>
      <c r="E19865" s="96">
        <v>5</v>
      </c>
      <c r="F19865" s="307" t="str">
        <f>+$F$115</f>
        <v>Incorporación de componente nacional en servicios extranjeros</v>
      </c>
      <c r="G19865" s="308"/>
      <c r="H19865" s="308"/>
      <c r="I19865" s="308"/>
      <c r="J19865" s="308"/>
      <c r="K19865" s="309"/>
      <c r="L19865" s="99" t="str">
        <f>IFERROR(IF(VLOOKUP(C19760,'R. PUNTAJES'!$C$14:$R$213,'R. PUNTAJES'!$L$10,0)="","",
IF(VLOOKUP(C19760,'R. PUNTAJES'!$C$14:$R$213,'R. PUNTAJES'!$L$10,0)=20,0,
VLOOKUP(C19760,'R. PUNTAJES'!$C$14:$R$213,'R. PUNTAJES'!$L$10,0))),"")</f>
        <v/>
      </c>
    </row>
    <row r="19866" spans="1:12" hidden="1" x14ac:dyDescent="0.3">
      <c r="A19866" s="1" t="str">
        <f>+A19760</f>
        <v>NO</v>
      </c>
      <c r="E19866" s="112"/>
      <c r="F19866" s="97" t="str">
        <f>+$F$116</f>
        <v>VINCULACIÓN DE PERSONAS CON DISCAPACIDAD</v>
      </c>
      <c r="G19866" s="24"/>
      <c r="H19866" s="24"/>
      <c r="I19866" s="24"/>
      <c r="J19866" s="24"/>
      <c r="K19866" s="24"/>
      <c r="L19866" s="98"/>
    </row>
    <row r="19867" spans="1:12" ht="12.75" hidden="1" customHeight="1" x14ac:dyDescent="0.3">
      <c r="A19867" s="1" t="str">
        <f>+A19760</f>
        <v>NO</v>
      </c>
      <c r="E19867" s="96">
        <v>1</v>
      </c>
      <c r="F19867" s="307" t="str">
        <f>+$F$117</f>
        <v xml:space="preserve">Trabajadores vinculados a la planta de personal </v>
      </c>
      <c r="G19867" s="308"/>
      <c r="H19867" s="308"/>
      <c r="I19867" s="308"/>
      <c r="J19867" s="308"/>
      <c r="K19867" s="309"/>
      <c r="L19867" s="99" t="str">
        <f>IFERROR(IF(VLOOKUP(C19760,'R. PUNTAJES'!$C$14:$R$213,'R. PUNTAJES'!$M$10,0)="","",VLOOKUP(C19760,'R. PUNTAJES'!$C$14:$R$213,'R. PUNTAJES'!$M$10,0)),"")</f>
        <v/>
      </c>
    </row>
    <row r="19868" spans="1:12" hidden="1" x14ac:dyDescent="0.3">
      <c r="A19868" s="1" t="str">
        <f>+A19760</f>
        <v>NO</v>
      </c>
      <c r="E19868" s="112"/>
      <c r="F19868" s="97" t="str">
        <f>+$F$118</f>
        <v>EMPRENDIMIENTOS Y EMPRESAS DE MUJERES</v>
      </c>
      <c r="G19868" s="24"/>
      <c r="H19868" s="24"/>
      <c r="I19868" s="24"/>
      <c r="J19868" s="24"/>
      <c r="K19868" s="24"/>
      <c r="L19868" s="98"/>
    </row>
    <row r="19869" spans="1:12" ht="13" hidden="1" customHeight="1" x14ac:dyDescent="0.3">
      <c r="A19869" s="1" t="str">
        <f>+A19760</f>
        <v>NO</v>
      </c>
      <c r="E19869" s="96">
        <v>0.25</v>
      </c>
      <c r="F19869" s="307" t="str">
        <f>+$F$119</f>
        <v>Emprendimientos y empresas de mujeres</v>
      </c>
      <c r="G19869" s="308"/>
      <c r="H19869" s="308"/>
      <c r="I19869" s="308"/>
      <c r="J19869" s="308"/>
      <c r="K19869" s="309"/>
      <c r="L19869" s="113" t="str">
        <f>IFERROR(IF(VLOOKUP(C19760,'R. PUNTAJES'!$C$14:$R$213,'R. PUNTAJES'!$N$10,0)="","",VLOOKUP(C19760,'R. PUNTAJES'!$C$14:$R$213,'R. PUNTAJES'!$N$10,0)),"")</f>
        <v/>
      </c>
    </row>
    <row r="19870" spans="1:12" hidden="1" x14ac:dyDescent="0.3">
      <c r="A19870" s="18" t="str">
        <f>+A19871</f>
        <v>NO</v>
      </c>
      <c r="B19870" s="18"/>
      <c r="E19870" s="112"/>
      <c r="F19870" s="97" t="str">
        <f>+$F$120</f>
        <v>MIPYME</v>
      </c>
      <c r="G19870" s="24"/>
      <c r="H19870" s="24"/>
      <c r="I19870" s="24"/>
      <c r="J19870" s="24"/>
      <c r="K19870" s="24"/>
      <c r="L19870" s="98"/>
    </row>
    <row r="19871" spans="1:12" hidden="1" x14ac:dyDescent="0.3">
      <c r="A19871" s="18" t="str">
        <f>+IF(E19871=0,"NO",1)</f>
        <v>NO</v>
      </c>
      <c r="B19871" s="18"/>
      <c r="E19871" s="96">
        <v>0</v>
      </c>
      <c r="F19871" s="307" t="str">
        <f>+$F$121</f>
        <v>Mipyme</v>
      </c>
      <c r="G19871" s="308"/>
      <c r="H19871" s="308"/>
      <c r="I19871" s="308"/>
      <c r="J19871" s="308"/>
      <c r="K19871" s="309"/>
      <c r="L19871" s="113" t="str">
        <f>IFERROR(IF(VLOOKUP(C19760,'R. PUNTAJES'!$C$14:$R$213,'R. PUNTAJES'!$O$10,0)="","",VLOOKUP(C19760,'R. PUNTAJES'!$C$14:$R$213,'R. PUNTAJES'!$O$10,0)),"")</f>
        <v/>
      </c>
    </row>
    <row r="19872" spans="1:12" hidden="1" x14ac:dyDescent="0.3">
      <c r="A19872" s="1" t="str">
        <f>+A19760</f>
        <v>NO</v>
      </c>
      <c r="E19872" s="112"/>
      <c r="F19872" s="97" t="str">
        <f>+$F$122</f>
        <v>EXPERIENCIA DEL PROPONENTE</v>
      </c>
      <c r="G19872" s="24"/>
      <c r="H19872" s="24"/>
      <c r="I19872" s="24"/>
      <c r="J19872" s="24"/>
      <c r="K19872" s="24"/>
      <c r="L19872" s="98"/>
    </row>
    <row r="19873" spans="1:16" hidden="1" x14ac:dyDescent="0.3">
      <c r="A19873" s="1" t="str">
        <f>+A19760</f>
        <v>NO</v>
      </c>
      <c r="E19873" s="96">
        <v>59.5</v>
      </c>
      <c r="F19873" s="307" t="str">
        <f>+$F$123</f>
        <v>mediana con valor absoluto</v>
      </c>
      <c r="G19873" s="308"/>
      <c r="H19873" s="308"/>
      <c r="I19873" s="308"/>
      <c r="J19873" s="308"/>
      <c r="K19873" s="309"/>
      <c r="L19873" s="113" t="str">
        <f>IFERROR(IF(VLOOKUP(C19760,'R. PUNTAJES'!$C$14:$R$213,'R. PUNTAJES'!$R$10,0)="","",VLOOKUP(C19760,'R. PUNTAJES'!$C$14:$R$213,'R. PUNTAJES'!$R$10,0)),"")</f>
        <v/>
      </c>
    </row>
    <row r="19874" spans="1:16" hidden="1" x14ac:dyDescent="0.3">
      <c r="A19874" s="1" t="str">
        <f>+A19760</f>
        <v>NO</v>
      </c>
      <c r="E19874" s="112"/>
      <c r="F19874" s="97" t="str">
        <f>+$F$124</f>
        <v>MULTAS</v>
      </c>
      <c r="G19874" s="24"/>
      <c r="H19874" s="24"/>
      <c r="I19874" s="24"/>
      <c r="J19874" s="24"/>
      <c r="K19874" s="24"/>
      <c r="L19874" s="98"/>
    </row>
    <row r="19875" spans="1:16" ht="12.75" hidden="1" customHeight="1" x14ac:dyDescent="0.3">
      <c r="A19875" s="1" t="str">
        <f>+A19760</f>
        <v>NO</v>
      </c>
      <c r="E19875" s="96">
        <v>-2</v>
      </c>
      <c r="F19875" s="307" t="str">
        <f>+$F$125</f>
        <v>Una o más multas o cláusulas penales durante el último año</v>
      </c>
      <c r="G19875" s="310"/>
      <c r="H19875" s="310"/>
      <c r="I19875" s="310"/>
      <c r="J19875" s="310"/>
      <c r="K19875" s="311"/>
      <c r="L19875" s="99" t="str">
        <f>IFERROR(IF(VLOOKUP(C19760,'R. PUNTAJES'!$C$14:$R$213,'R. PUNTAJES'!$Q$10,0)="","",VLOOKUP(C19760,'R. PUNTAJES'!$C$14:$R$213,'R. PUNTAJES'!$Q$10,0)),"")</f>
        <v/>
      </c>
    </row>
    <row r="19876" spans="1:16" hidden="1" x14ac:dyDescent="0.3">
      <c r="A19876" s="1" t="str">
        <f>+A19760</f>
        <v>NO</v>
      </c>
      <c r="E19876" s="112"/>
      <c r="F19876" s="97" t="str">
        <f>+$F$126</f>
        <v>OBRAS INCONCLUSAS</v>
      </c>
      <c r="G19876" s="24"/>
      <c r="H19876" s="24"/>
      <c r="I19876" s="24"/>
      <c r="J19876" s="24"/>
      <c r="K19876" s="24"/>
      <c r="L19876" s="98"/>
    </row>
    <row r="19877" spans="1:16" hidden="1" x14ac:dyDescent="0.3">
      <c r="A19877" s="1" t="str">
        <f>+A19760</f>
        <v>NO</v>
      </c>
      <c r="E19877" s="96">
        <v>-1</v>
      </c>
      <c r="F19877" s="301" t="str">
        <f>+$F$127</f>
        <v>Anotación vigente de obra civil inconclusa</v>
      </c>
      <c r="G19877" s="302"/>
      <c r="H19877" s="302"/>
      <c r="I19877" s="302"/>
      <c r="J19877" s="302"/>
      <c r="K19877" s="303"/>
      <c r="L19877" s="99" t="str">
        <f>IFERROR(IF(VLOOKUP(C19760,'R. PUNTAJES'!$C$14:$R$213,'R. PUNTAJES'!$P$10,0)="","",VLOOKUP(C19760,'R. PUNTAJES'!$C$14:$R$213,'R. PUNTAJES'!$P$10,0)),"")</f>
        <v/>
      </c>
    </row>
    <row r="19878" spans="1:16" ht="7.5" hidden="1" customHeight="1" x14ac:dyDescent="0.3">
      <c r="A19878" s="1" t="str">
        <f>+A19760</f>
        <v>NO</v>
      </c>
      <c r="E19878" s="114"/>
      <c r="F19878" s="45"/>
      <c r="G19878" s="45"/>
      <c r="H19878" s="45"/>
      <c r="I19878" s="45"/>
      <c r="J19878" s="45"/>
      <c r="K19878" s="45"/>
      <c r="L19878" s="48"/>
    </row>
    <row r="19879" spans="1:16" hidden="1" x14ac:dyDescent="0.3">
      <c r="A19879" s="1" t="str">
        <f>+A19760</f>
        <v>NO</v>
      </c>
      <c r="E19879" s="115" t="str">
        <f>+$E$129</f>
        <v>PUNTAJE TOTAL</v>
      </c>
      <c r="F19879" s="116"/>
      <c r="G19879" s="116"/>
      <c r="H19879" s="116"/>
      <c r="I19879" s="116"/>
      <c r="J19879" s="116"/>
      <c r="K19879" s="117"/>
      <c r="L19879" s="118">
        <f>IFERROR(IF(VLOOKUP(C19760,'R. PUNTAJES'!$C$14:$R$213,'R. PUNTAJES'!$H$10,0)="RECHAZO","",SUM(L19859:L19877)),"")</f>
        <v>0</v>
      </c>
    </row>
    <row r="19880" spans="1:16" hidden="1" x14ac:dyDescent="0.3">
      <c r="A19880" s="1" t="str">
        <f>+A19760</f>
        <v>NO</v>
      </c>
      <c r="E19880" s="304" t="str">
        <f>+$E$130</f>
        <v>OBSERVACIONES RESPECTO A PUNTAJES</v>
      </c>
      <c r="F19880" s="305"/>
      <c r="G19880" s="305"/>
      <c r="H19880" s="305"/>
      <c r="I19880" s="305"/>
      <c r="J19880" s="305"/>
      <c r="K19880" s="305"/>
      <c r="L19880" s="305"/>
    </row>
    <row r="19881" spans="1:16" ht="12" hidden="1" customHeight="1" x14ac:dyDescent="0.3">
      <c r="A19881" s="1" t="str">
        <f>+A19760</f>
        <v>NO</v>
      </c>
      <c r="E19881" s="306" t="s">
        <v>124</v>
      </c>
      <c r="F19881" s="305"/>
      <c r="G19881" s="305"/>
      <c r="H19881" s="305"/>
      <c r="I19881" s="305"/>
      <c r="J19881" s="305"/>
      <c r="K19881" s="305"/>
      <c r="L19881" s="305"/>
      <c r="N19881" s="119"/>
      <c r="O19881" s="119"/>
      <c r="P19881" s="120"/>
    </row>
    <row r="19882" spans="1:16" ht="3" hidden="1" customHeight="1" x14ac:dyDescent="0.3">
      <c r="A19882" s="1" t="str">
        <f>+A19761</f>
        <v>NO</v>
      </c>
      <c r="E19882" s="121"/>
      <c r="F19882" s="122"/>
      <c r="G19882" s="122"/>
      <c r="H19882" s="122"/>
      <c r="I19882" s="122"/>
      <c r="J19882" s="122"/>
      <c r="K19882" s="122"/>
      <c r="L19882" s="123"/>
    </row>
    <row r="19883" spans="1:16" hidden="1" x14ac:dyDescent="0.3">
      <c r="A19883" s="1" t="str">
        <f>+IF(OR(C19885=""),"NO",1)</f>
        <v>NO</v>
      </c>
      <c r="E19883" s="346"/>
      <c r="F19883" s="347"/>
      <c r="G19883" s="347"/>
      <c r="H19883" s="347"/>
      <c r="I19883" s="347"/>
      <c r="J19883" s="347"/>
      <c r="K19883" s="347"/>
      <c r="L19883" s="347"/>
    </row>
    <row r="19884" spans="1:16" ht="4.5" hidden="1" customHeight="1" x14ac:dyDescent="0.3">
      <c r="A19884" s="1" t="str">
        <f>+A19885</f>
        <v>NO</v>
      </c>
      <c r="E19884" s="15"/>
      <c r="F19884" s="16"/>
      <c r="G19884" s="16"/>
      <c r="H19884" s="16"/>
      <c r="I19884" s="16"/>
      <c r="J19884" s="16"/>
      <c r="K19884" s="16"/>
      <c r="L19884" s="17"/>
    </row>
    <row r="19885" spans="1:16" ht="15.75" hidden="1" customHeight="1" x14ac:dyDescent="0.3">
      <c r="A19885" s="1" t="str">
        <f>+IF(OR(C19885=""),"NO",1)</f>
        <v>NO</v>
      </c>
      <c r="B19885" s="1">
        <f>1+MAX($B$1:B19884)</f>
        <v>160</v>
      </c>
      <c r="C19885" s="18" t="s">
        <v>124</v>
      </c>
      <c r="E19885" s="19" t="s">
        <v>124</v>
      </c>
      <c r="F19885" s="20"/>
      <c r="G19885" s="20"/>
      <c r="H19885" s="20"/>
      <c r="I19885" s="21"/>
      <c r="J19885" s="20"/>
      <c r="K19885" s="21"/>
      <c r="L19885" s="22"/>
    </row>
    <row r="19886" spans="1:16" hidden="1" x14ac:dyDescent="0.3">
      <c r="A19886" s="1" t="str">
        <f>A19885</f>
        <v>NO</v>
      </c>
      <c r="E19886" s="23" t="str">
        <f>+$E$11</f>
        <v>Integrantes</v>
      </c>
      <c r="F19886" s="24"/>
      <c r="G19886" s="24"/>
      <c r="H19886" s="24"/>
      <c r="I19886" s="24"/>
      <c r="J19886" s="24"/>
      <c r="K19886" s="25" t="str">
        <f>+$K$11</f>
        <v>Nit</v>
      </c>
      <c r="L19886" s="26" t="str">
        <f>+$L$11</f>
        <v>Part.</v>
      </c>
    </row>
    <row r="19887" spans="1:16" hidden="1" x14ac:dyDescent="0.3">
      <c r="A19887" s="1" t="str">
        <f>+A19886</f>
        <v>NO</v>
      </c>
      <c r="C19887" s="1" t="s">
        <v>124</v>
      </c>
      <c r="E19887" s="27" t="s">
        <v>124</v>
      </c>
      <c r="F19887" s="28"/>
      <c r="G19887" s="28"/>
      <c r="H19887" s="28"/>
      <c r="I19887" s="28"/>
      <c r="J19887" s="28"/>
      <c r="K19887" s="29" t="s">
        <v>124</v>
      </c>
      <c r="L19887" s="30" t="s">
        <v>124</v>
      </c>
    </row>
    <row r="19888" spans="1:16" hidden="1" x14ac:dyDescent="0.3">
      <c r="A19888" s="18" t="str">
        <f>+IF(OR(C19888=""),"NO",1)</f>
        <v>NO</v>
      </c>
      <c r="B19888" s="18"/>
      <c r="C19888" s="1" t="s">
        <v>124</v>
      </c>
      <c r="E19888" s="31" t="s">
        <v>124</v>
      </c>
      <c r="F19888" s="32"/>
      <c r="G19888" s="32"/>
      <c r="H19888" s="32"/>
      <c r="I19888" s="32"/>
      <c r="J19888" s="32"/>
      <c r="K19888" s="33" t="s">
        <v>124</v>
      </c>
      <c r="L19888" s="34" t="s">
        <v>124</v>
      </c>
    </row>
    <row r="19889" spans="1:12" hidden="1" x14ac:dyDescent="0.3">
      <c r="A19889" s="18" t="str">
        <f>+IF(OR(C19889=""),"NO",1)</f>
        <v>NO</v>
      </c>
      <c r="B19889" s="18"/>
      <c r="C19889" s="1" t="s">
        <v>124</v>
      </c>
      <c r="E19889" s="31" t="s">
        <v>124</v>
      </c>
      <c r="F19889" s="32"/>
      <c r="G19889" s="32"/>
      <c r="H19889" s="32"/>
      <c r="I19889" s="32"/>
      <c r="J19889" s="32"/>
      <c r="K19889" s="33" t="s">
        <v>124</v>
      </c>
      <c r="L19889" s="34" t="s">
        <v>124</v>
      </c>
    </row>
    <row r="19890" spans="1:12" hidden="1" x14ac:dyDescent="0.3">
      <c r="A19890" s="18" t="str">
        <f>+IF(OR(C19890=""),"NO",1)</f>
        <v>NO</v>
      </c>
      <c r="B19890" s="18"/>
      <c r="C19890" s="1" t="s">
        <v>124</v>
      </c>
      <c r="E19890" s="31" t="s">
        <v>13</v>
      </c>
      <c r="F19890" s="32"/>
      <c r="G19890" s="32"/>
      <c r="H19890" s="32"/>
      <c r="I19890" s="32"/>
      <c r="J19890" s="32"/>
      <c r="K19890" s="33"/>
      <c r="L19890" s="34"/>
    </row>
    <row r="19891" spans="1:12" hidden="1" x14ac:dyDescent="0.3">
      <c r="A19891" s="18" t="str">
        <f>+IF(OR(C19891=""),"NO",1)</f>
        <v>NO</v>
      </c>
      <c r="B19891" s="18"/>
      <c r="C19891" s="1" t="s">
        <v>124</v>
      </c>
      <c r="E19891" s="31" t="s">
        <v>13</v>
      </c>
      <c r="F19891" s="32"/>
      <c r="G19891" s="32"/>
      <c r="H19891" s="32"/>
      <c r="I19891" s="32"/>
      <c r="J19891" s="32"/>
      <c r="K19891" s="33"/>
      <c r="L19891" s="34"/>
    </row>
    <row r="19892" spans="1:12" hidden="1" x14ac:dyDescent="0.3">
      <c r="A19892" s="18" t="str">
        <f>+IF(OR(C19892=""),"NO",1)</f>
        <v>NO</v>
      </c>
      <c r="B19892" s="18"/>
      <c r="C19892" s="1" t="s">
        <v>124</v>
      </c>
      <c r="E19892" s="35" t="s">
        <v>13</v>
      </c>
      <c r="F19892" s="36"/>
      <c r="G19892" s="36"/>
      <c r="H19892" s="36"/>
      <c r="I19892" s="36"/>
      <c r="J19892" s="36"/>
      <c r="K19892" s="37"/>
      <c r="L19892" s="38"/>
    </row>
    <row r="19893" spans="1:12" ht="5.15" hidden="1" customHeight="1" x14ac:dyDescent="0.3">
      <c r="A19893" s="1" t="str">
        <f>+A19885</f>
        <v>NO</v>
      </c>
      <c r="E19893" s="39"/>
      <c r="F19893" s="39"/>
      <c r="G19893" s="39"/>
      <c r="H19893" s="39"/>
      <c r="I19893" s="39"/>
      <c r="J19893" s="39"/>
      <c r="K19893" s="39"/>
      <c r="L19893" s="39"/>
    </row>
    <row r="19894" spans="1:12" ht="15.75" hidden="1" customHeight="1" x14ac:dyDescent="0.3">
      <c r="A19894" s="1" t="str">
        <f>+A19885</f>
        <v>NO</v>
      </c>
      <c r="E19894" s="40" t="str">
        <f>+$E$19</f>
        <v>RESULTADO DE EVALUACIÓN TÉCNICA</v>
      </c>
      <c r="F19894" s="41"/>
      <c r="G19894" s="41"/>
      <c r="H19894" s="41"/>
      <c r="I19894" s="41"/>
      <c r="J19894" s="41"/>
      <c r="K19894" s="41"/>
      <c r="L19894" s="42"/>
    </row>
    <row r="19895" spans="1:12" hidden="1" x14ac:dyDescent="0.3">
      <c r="A19895" s="1" t="str">
        <f>+A19885</f>
        <v>NO</v>
      </c>
      <c r="E19895" s="43"/>
      <c r="F19895" s="44" t="str">
        <f>+$F$20</f>
        <v>Experiencia</v>
      </c>
      <c r="G19895" s="45"/>
      <c r="H19895" s="45"/>
      <c r="I19895" s="45"/>
      <c r="J19895" s="45"/>
      <c r="K19895" s="46"/>
      <c r="L19895" s="47" t="s">
        <v>124</v>
      </c>
    </row>
    <row r="19896" spans="1:12" hidden="1" x14ac:dyDescent="0.3">
      <c r="A19896" s="1" t="str">
        <f>+A19885</f>
        <v>NO</v>
      </c>
      <c r="E19896" s="348" t="str">
        <f>+$E$21</f>
        <v>OBSERVACIONES RESPECTO A LA EVALUACIÓN DE EXPERIENCIA</v>
      </c>
      <c r="F19896" s="308"/>
      <c r="G19896" s="308"/>
      <c r="H19896" s="308"/>
      <c r="I19896" s="308"/>
      <c r="J19896" s="308"/>
      <c r="K19896" s="308"/>
      <c r="L19896" s="349"/>
    </row>
    <row r="19897" spans="1:12" hidden="1" x14ac:dyDescent="0.3">
      <c r="A19897" s="1" t="str">
        <f>+A19885</f>
        <v>NO</v>
      </c>
      <c r="E19897" s="350" t="s">
        <v>124</v>
      </c>
      <c r="F19897" s="351"/>
      <c r="G19897" s="351"/>
      <c r="H19897" s="351"/>
      <c r="I19897" s="351"/>
      <c r="J19897" s="351"/>
      <c r="K19897" s="351"/>
      <c r="L19897" s="352"/>
    </row>
    <row r="19898" spans="1:12" ht="5.15" hidden="1" customHeight="1" x14ac:dyDescent="0.3">
      <c r="A19898" s="1" t="str">
        <f>+A19885</f>
        <v>NO</v>
      </c>
      <c r="E19898" s="39"/>
      <c r="F19898" s="39"/>
      <c r="G19898" s="39"/>
      <c r="H19898" s="39"/>
      <c r="I19898" s="39"/>
      <c r="J19898" s="39"/>
      <c r="K19898" s="39"/>
      <c r="L19898" s="39"/>
    </row>
    <row r="19899" spans="1:12" ht="12.75" hidden="1" customHeight="1" x14ac:dyDescent="0.3">
      <c r="A19899" s="1" t="str">
        <f>+A19885</f>
        <v>NO</v>
      </c>
      <c r="E19899" s="40" t="str">
        <f>+$E$24</f>
        <v>EXPERIENCIA HABILITANTE: CONTRATOS PRESENTADOS</v>
      </c>
      <c r="F19899" s="41"/>
      <c r="G19899" s="41"/>
      <c r="H19899" s="41"/>
      <c r="I19899" s="41"/>
      <c r="J19899" s="41"/>
      <c r="K19899" s="41"/>
      <c r="L19899" s="42"/>
    </row>
    <row r="19900" spans="1:12" ht="8.5" hidden="1" customHeight="1" x14ac:dyDescent="0.3">
      <c r="A19900" s="1" t="str">
        <f>+A19885</f>
        <v>NO</v>
      </c>
      <c r="E19900" s="49"/>
      <c r="F19900" s="50"/>
      <c r="G19900" s="51"/>
      <c r="H19900" s="51"/>
      <c r="I19900" s="51"/>
      <c r="J19900" s="51"/>
      <c r="K19900" s="51"/>
      <c r="L19900" s="52"/>
    </row>
    <row r="19901" spans="1:12" hidden="1" x14ac:dyDescent="0.3">
      <c r="A19901" s="18" t="str">
        <f>+IF(OR(C19901=""),"NO",1)</f>
        <v>NO</v>
      </c>
      <c r="B19901" s="18"/>
      <c r="C19901" s="1" t="s">
        <v>124</v>
      </c>
      <c r="E19901" s="329">
        <v>1</v>
      </c>
      <c r="F19901" s="53" t="str">
        <f>+$F$26</f>
        <v>OBJETO</v>
      </c>
      <c r="G19901" s="332" t="s">
        <v>124</v>
      </c>
      <c r="H19901" s="333"/>
      <c r="I19901" s="333"/>
      <c r="J19901" s="333"/>
      <c r="K19901" s="333"/>
      <c r="L19901" s="334"/>
    </row>
    <row r="19902" spans="1:12" hidden="1" x14ac:dyDescent="0.3">
      <c r="A19902" s="18" t="str">
        <f>+IF(OR(C19901=""),"NO",1)</f>
        <v>NO</v>
      </c>
      <c r="B19902" s="18"/>
      <c r="E19902" s="330"/>
      <c r="F19902" s="54" t="str">
        <f>+$F$27</f>
        <v>CONTRATANTE</v>
      </c>
      <c r="G19902" s="335" t="s">
        <v>124</v>
      </c>
      <c r="H19902" s="310"/>
      <c r="I19902" s="310"/>
      <c r="J19902" s="310"/>
      <c r="K19902" s="310"/>
      <c r="L19902" s="336"/>
    </row>
    <row r="19903" spans="1:12" hidden="1" x14ac:dyDescent="0.3">
      <c r="A19903" s="18" t="str">
        <f>+IF(OR(C19901=""),"NO",1)</f>
        <v>NO</v>
      </c>
      <c r="B19903" s="18"/>
      <c r="E19903" s="330"/>
      <c r="F19903" s="54" t="str">
        <f>+$F$28</f>
        <v>APORTANTE</v>
      </c>
      <c r="G19903" s="337" t="s">
        <v>124</v>
      </c>
      <c r="H19903" s="338"/>
      <c r="I19903" s="338"/>
      <c r="J19903" s="338"/>
      <c r="K19903" s="338"/>
      <c r="L19903" s="339"/>
    </row>
    <row r="19904" spans="1:12" hidden="1" x14ac:dyDescent="0.3">
      <c r="A19904" s="18" t="str">
        <f>+IF(OR(C19901=""),"NO",1)</f>
        <v>NO</v>
      </c>
      <c r="B19904" s="18"/>
      <c r="E19904" s="330"/>
      <c r="F19904" s="54" t="str">
        <f>+$F$29</f>
        <v>VALOR /SMMLV)</v>
      </c>
      <c r="G19904" s="55" t="s">
        <v>124</v>
      </c>
      <c r="H19904" s="56" t="str">
        <f>+$H$29</f>
        <v>% PART..</v>
      </c>
      <c r="I19904" s="57" t="s">
        <v>124</v>
      </c>
      <c r="J19904" s="58" t="str">
        <f>+$J$29</f>
        <v>VALOR ACREDITADO</v>
      </c>
      <c r="K19904" s="59"/>
      <c r="L19904" s="47" t="s">
        <v>124</v>
      </c>
    </row>
    <row r="19905" spans="1:12" hidden="1" x14ac:dyDescent="0.3">
      <c r="A19905" s="18" t="str">
        <f>+IF(OR(C19901=""),"NO",1)</f>
        <v>NO</v>
      </c>
      <c r="B19905" s="18"/>
      <c r="E19905" s="330"/>
      <c r="F19905" s="60" t="str">
        <f>+$F$30</f>
        <v>EXPERIENCIA APORTADA</v>
      </c>
      <c r="G19905" s="340" t="s">
        <v>124</v>
      </c>
      <c r="H19905" s="341"/>
      <c r="I19905" s="341"/>
      <c r="J19905" s="341"/>
      <c r="K19905" s="341"/>
      <c r="L19905" s="342"/>
    </row>
    <row r="19906" spans="1:12" hidden="1" x14ac:dyDescent="0.3">
      <c r="A19906" s="18" t="str">
        <f>+IF(OR(C19901=""),"NO",1)</f>
        <v>NO</v>
      </c>
      <c r="B19906" s="18"/>
      <c r="E19906" s="331"/>
      <c r="F19906" s="62" t="str">
        <f>+$F$31</f>
        <v>OBSERVACIÓN</v>
      </c>
      <c r="G19906" s="343" t="s">
        <v>124</v>
      </c>
      <c r="H19906" s="344"/>
      <c r="I19906" s="344"/>
      <c r="J19906" s="344"/>
      <c r="K19906" s="344"/>
      <c r="L19906" s="345"/>
    </row>
    <row r="19907" spans="1:12" ht="8.5" hidden="1" customHeight="1" x14ac:dyDescent="0.3">
      <c r="A19907" s="18" t="str">
        <f>+IF(OR(C19901=""),"NO",1)</f>
        <v>NO</v>
      </c>
      <c r="B19907" s="18"/>
      <c r="E19907" s="49"/>
      <c r="F19907" s="50"/>
      <c r="G19907" s="51"/>
      <c r="H19907" s="51"/>
      <c r="I19907" s="51"/>
      <c r="J19907" s="51"/>
      <c r="K19907" s="51"/>
      <c r="L19907" s="52"/>
    </row>
    <row r="19908" spans="1:12" hidden="1" x14ac:dyDescent="0.3">
      <c r="A19908" s="18" t="str">
        <f t="shared" ref="A19908" si="6678">+IF(OR(C19908=""),"NO",1)</f>
        <v>NO</v>
      </c>
      <c r="B19908" s="18"/>
      <c r="C19908" s="1" t="s">
        <v>124</v>
      </c>
      <c r="E19908" s="329">
        <v>2</v>
      </c>
      <c r="F19908" s="53" t="str">
        <f>+$F$26</f>
        <v>OBJETO</v>
      </c>
      <c r="G19908" s="332" t="s">
        <v>124</v>
      </c>
      <c r="H19908" s="333"/>
      <c r="I19908" s="333"/>
      <c r="J19908" s="333"/>
      <c r="K19908" s="333"/>
      <c r="L19908" s="334"/>
    </row>
    <row r="19909" spans="1:12" hidden="1" x14ac:dyDescent="0.3">
      <c r="A19909" s="18" t="str">
        <f t="shared" ref="A19909" si="6679">+IF(OR(C19908=""),"NO",1)</f>
        <v>NO</v>
      </c>
      <c r="B19909" s="18"/>
      <c r="E19909" s="330"/>
      <c r="F19909" s="54" t="str">
        <f>+$F$27</f>
        <v>CONTRATANTE</v>
      </c>
      <c r="G19909" s="335" t="s">
        <v>124</v>
      </c>
      <c r="H19909" s="310"/>
      <c r="I19909" s="310"/>
      <c r="J19909" s="310"/>
      <c r="K19909" s="310"/>
      <c r="L19909" s="336"/>
    </row>
    <row r="19910" spans="1:12" hidden="1" x14ac:dyDescent="0.3">
      <c r="A19910" s="18" t="str">
        <f t="shared" ref="A19910" si="6680">+IF(OR(C19908=""),"NO",1)</f>
        <v>NO</v>
      </c>
      <c r="B19910" s="18"/>
      <c r="E19910" s="330"/>
      <c r="F19910" s="54" t="str">
        <f>+$F$28</f>
        <v>APORTANTE</v>
      </c>
      <c r="G19910" s="337" t="s">
        <v>124</v>
      </c>
      <c r="H19910" s="338"/>
      <c r="I19910" s="338"/>
      <c r="J19910" s="338"/>
      <c r="K19910" s="338"/>
      <c r="L19910" s="339"/>
    </row>
    <row r="19911" spans="1:12" hidden="1" x14ac:dyDescent="0.3">
      <c r="A19911" s="18" t="str">
        <f t="shared" ref="A19911" si="6681">+IF(OR(C19908=""),"NO",1)</f>
        <v>NO</v>
      </c>
      <c r="B19911" s="18"/>
      <c r="E19911" s="330"/>
      <c r="F19911" s="54" t="str">
        <f>+$F$29</f>
        <v>VALOR /SMMLV)</v>
      </c>
      <c r="G19911" s="55" t="s">
        <v>124</v>
      </c>
      <c r="H19911" s="56" t="str">
        <f>+$H$29</f>
        <v>% PART..</v>
      </c>
      <c r="I19911" s="57" t="s">
        <v>124</v>
      </c>
      <c r="J19911" s="58" t="str">
        <f>+$J$29</f>
        <v>VALOR ACREDITADO</v>
      </c>
      <c r="K19911" s="59"/>
      <c r="L19911" s="47" t="s">
        <v>124</v>
      </c>
    </row>
    <row r="19912" spans="1:12" hidden="1" x14ac:dyDescent="0.3">
      <c r="A19912" s="18" t="str">
        <f t="shared" ref="A19912" si="6682">+IF(OR(C19908=""),"NO",1)</f>
        <v>NO</v>
      </c>
      <c r="B19912" s="18"/>
      <c r="E19912" s="330"/>
      <c r="F19912" s="60" t="str">
        <f>+$F$30</f>
        <v>EXPERIENCIA APORTADA</v>
      </c>
      <c r="G19912" s="340" t="s">
        <v>124</v>
      </c>
      <c r="H19912" s="341"/>
      <c r="I19912" s="341"/>
      <c r="J19912" s="341"/>
      <c r="K19912" s="341"/>
      <c r="L19912" s="342"/>
    </row>
    <row r="19913" spans="1:12" hidden="1" x14ac:dyDescent="0.3">
      <c r="A19913" s="18" t="str">
        <f t="shared" ref="A19913" si="6683">+IF(OR(C19908=""),"NO",1)</f>
        <v>NO</v>
      </c>
      <c r="B19913" s="18"/>
      <c r="E19913" s="331"/>
      <c r="F19913" s="62" t="str">
        <f>+$F$31</f>
        <v>OBSERVACIÓN</v>
      </c>
      <c r="G19913" s="343" t="s">
        <v>124</v>
      </c>
      <c r="H19913" s="344"/>
      <c r="I19913" s="344"/>
      <c r="J19913" s="344"/>
      <c r="K19913" s="344"/>
      <c r="L19913" s="345"/>
    </row>
    <row r="19914" spans="1:12" ht="8.5" hidden="1" customHeight="1" x14ac:dyDescent="0.3">
      <c r="A19914" s="18" t="str">
        <f t="shared" ref="A19914" si="6684">+IF(OR(C19908=""),"NO",1)</f>
        <v>NO</v>
      </c>
      <c r="B19914" s="18"/>
      <c r="E19914" s="49"/>
      <c r="F19914" s="50"/>
      <c r="G19914" s="51"/>
      <c r="H19914" s="51"/>
      <c r="I19914" s="51"/>
      <c r="J19914" s="51"/>
      <c r="K19914" s="51"/>
      <c r="L19914" s="52"/>
    </row>
    <row r="19915" spans="1:12" hidden="1" x14ac:dyDescent="0.3">
      <c r="A19915" s="18" t="str">
        <f t="shared" ref="A19915" si="6685">+IF(OR(C19915=""),"NO",1)</f>
        <v>NO</v>
      </c>
      <c r="B19915" s="18"/>
      <c r="C19915" s="1" t="s">
        <v>124</v>
      </c>
      <c r="E19915" s="329">
        <v>3</v>
      </c>
      <c r="F19915" s="53" t="str">
        <f>+$F$26</f>
        <v>OBJETO</v>
      </c>
      <c r="G19915" s="332" t="s">
        <v>124</v>
      </c>
      <c r="H19915" s="333"/>
      <c r="I19915" s="333"/>
      <c r="J19915" s="333"/>
      <c r="K19915" s="333"/>
      <c r="L19915" s="334"/>
    </row>
    <row r="19916" spans="1:12" hidden="1" x14ac:dyDescent="0.3">
      <c r="A19916" s="18" t="str">
        <f t="shared" ref="A19916" si="6686">+IF(OR(C19915=""),"NO",1)</f>
        <v>NO</v>
      </c>
      <c r="B19916" s="18"/>
      <c r="E19916" s="330"/>
      <c r="F19916" s="54" t="str">
        <f>+$F$27</f>
        <v>CONTRATANTE</v>
      </c>
      <c r="G19916" s="335" t="s">
        <v>124</v>
      </c>
      <c r="H19916" s="310"/>
      <c r="I19916" s="310"/>
      <c r="J19916" s="310"/>
      <c r="K19916" s="310"/>
      <c r="L19916" s="336"/>
    </row>
    <row r="19917" spans="1:12" hidden="1" x14ac:dyDescent="0.3">
      <c r="A19917" s="18" t="str">
        <f t="shared" ref="A19917" si="6687">+IF(OR(C19915=""),"NO",1)</f>
        <v>NO</v>
      </c>
      <c r="B19917" s="18"/>
      <c r="E19917" s="330"/>
      <c r="F19917" s="54" t="str">
        <f>+$F$28</f>
        <v>APORTANTE</v>
      </c>
      <c r="G19917" s="337" t="s">
        <v>124</v>
      </c>
      <c r="H19917" s="338"/>
      <c r="I19917" s="338"/>
      <c r="J19917" s="338"/>
      <c r="K19917" s="338"/>
      <c r="L19917" s="339"/>
    </row>
    <row r="19918" spans="1:12" hidden="1" x14ac:dyDescent="0.3">
      <c r="A19918" s="18" t="str">
        <f t="shared" ref="A19918" si="6688">+IF(OR(C19915=""),"NO",1)</f>
        <v>NO</v>
      </c>
      <c r="B19918" s="18"/>
      <c r="E19918" s="330"/>
      <c r="F19918" s="54" t="str">
        <f>+$F$29</f>
        <v>VALOR /SMMLV)</v>
      </c>
      <c r="G19918" s="55" t="s">
        <v>124</v>
      </c>
      <c r="H19918" s="56" t="str">
        <f>+$H$29</f>
        <v>% PART..</v>
      </c>
      <c r="I19918" s="57" t="s">
        <v>124</v>
      </c>
      <c r="J19918" s="58" t="str">
        <f>+$J$29</f>
        <v>VALOR ACREDITADO</v>
      </c>
      <c r="K19918" s="59"/>
      <c r="L19918" s="47" t="s">
        <v>124</v>
      </c>
    </row>
    <row r="19919" spans="1:12" hidden="1" x14ac:dyDescent="0.3">
      <c r="A19919" s="18" t="str">
        <f t="shared" ref="A19919" si="6689">+IF(OR(C19915=""),"NO",1)</f>
        <v>NO</v>
      </c>
      <c r="B19919" s="18"/>
      <c r="E19919" s="330"/>
      <c r="F19919" s="60" t="str">
        <f>+$F$30</f>
        <v>EXPERIENCIA APORTADA</v>
      </c>
      <c r="G19919" s="340" t="s">
        <v>124</v>
      </c>
      <c r="H19919" s="341"/>
      <c r="I19919" s="341"/>
      <c r="J19919" s="341"/>
      <c r="K19919" s="341"/>
      <c r="L19919" s="342"/>
    </row>
    <row r="19920" spans="1:12" hidden="1" x14ac:dyDescent="0.3">
      <c r="A19920" s="18" t="str">
        <f t="shared" ref="A19920" si="6690">+IF(OR(C19915=""),"NO",1)</f>
        <v>NO</v>
      </c>
      <c r="B19920" s="18"/>
      <c r="E19920" s="331"/>
      <c r="F19920" s="62" t="str">
        <f>+$F$31</f>
        <v>OBSERVACIÓN</v>
      </c>
      <c r="G19920" s="343" t="s">
        <v>124</v>
      </c>
      <c r="H19920" s="344"/>
      <c r="I19920" s="344"/>
      <c r="J19920" s="344"/>
      <c r="K19920" s="344"/>
      <c r="L19920" s="345"/>
    </row>
    <row r="19921" spans="1:12" ht="8.5" hidden="1" customHeight="1" x14ac:dyDescent="0.3">
      <c r="A19921" s="18" t="str">
        <f t="shared" ref="A19921" si="6691">+IF(OR(C19915=""),"NO",1)</f>
        <v>NO</v>
      </c>
      <c r="B19921" s="18"/>
      <c r="E19921" s="49"/>
      <c r="F19921" s="50"/>
      <c r="G19921" s="51"/>
      <c r="H19921" s="51"/>
      <c r="I19921" s="51"/>
      <c r="J19921" s="51"/>
      <c r="K19921" s="51"/>
      <c r="L19921" s="52"/>
    </row>
    <row r="19922" spans="1:12" hidden="1" x14ac:dyDescent="0.3">
      <c r="A19922" s="18" t="str">
        <f t="shared" ref="A19922" si="6692">+IF(OR(C19922=""),"NO",1)</f>
        <v>NO</v>
      </c>
      <c r="B19922" s="18"/>
      <c r="C19922" s="1" t="s">
        <v>124</v>
      </c>
      <c r="E19922" s="329">
        <v>4</v>
      </c>
      <c r="F19922" s="53" t="str">
        <f>+$F$26</f>
        <v>OBJETO</v>
      </c>
      <c r="G19922" s="332" t="s">
        <v>124</v>
      </c>
      <c r="H19922" s="333"/>
      <c r="I19922" s="333"/>
      <c r="J19922" s="333"/>
      <c r="K19922" s="333"/>
      <c r="L19922" s="334"/>
    </row>
    <row r="19923" spans="1:12" hidden="1" x14ac:dyDescent="0.3">
      <c r="A19923" s="18" t="str">
        <f t="shared" ref="A19923" si="6693">+IF(OR(C19922=""),"NO",1)</f>
        <v>NO</v>
      </c>
      <c r="B19923" s="18"/>
      <c r="E19923" s="330"/>
      <c r="F19923" s="54" t="str">
        <f>+$F$27</f>
        <v>CONTRATANTE</v>
      </c>
      <c r="G19923" s="335" t="s">
        <v>124</v>
      </c>
      <c r="H19923" s="310"/>
      <c r="I19923" s="310"/>
      <c r="J19923" s="310"/>
      <c r="K19923" s="310"/>
      <c r="L19923" s="336"/>
    </row>
    <row r="19924" spans="1:12" hidden="1" x14ac:dyDescent="0.3">
      <c r="A19924" s="18" t="str">
        <f t="shared" ref="A19924" si="6694">+IF(OR(C19922=""),"NO",1)</f>
        <v>NO</v>
      </c>
      <c r="B19924" s="18"/>
      <c r="E19924" s="330"/>
      <c r="F19924" s="54" t="str">
        <f>+$F$28</f>
        <v>APORTANTE</v>
      </c>
      <c r="G19924" s="337" t="s">
        <v>124</v>
      </c>
      <c r="H19924" s="338"/>
      <c r="I19924" s="338"/>
      <c r="J19924" s="338"/>
      <c r="K19924" s="338"/>
      <c r="L19924" s="339"/>
    </row>
    <row r="19925" spans="1:12" hidden="1" x14ac:dyDescent="0.3">
      <c r="A19925" s="18" t="str">
        <f t="shared" ref="A19925" si="6695">+IF(OR(C19922=""),"NO",1)</f>
        <v>NO</v>
      </c>
      <c r="B19925" s="18"/>
      <c r="E19925" s="330"/>
      <c r="F19925" s="54" t="str">
        <f>+$F$29</f>
        <v>VALOR /SMMLV)</v>
      </c>
      <c r="G19925" s="55" t="s">
        <v>124</v>
      </c>
      <c r="H19925" s="56" t="str">
        <f>+$H$29</f>
        <v>% PART..</v>
      </c>
      <c r="I19925" s="57" t="s">
        <v>124</v>
      </c>
      <c r="J19925" s="58" t="str">
        <f>+$J$29</f>
        <v>VALOR ACREDITADO</v>
      </c>
      <c r="K19925" s="59"/>
      <c r="L19925" s="47" t="s">
        <v>124</v>
      </c>
    </row>
    <row r="19926" spans="1:12" hidden="1" x14ac:dyDescent="0.3">
      <c r="A19926" s="18" t="str">
        <f t="shared" ref="A19926" si="6696">+IF(OR(C19922=""),"NO",1)</f>
        <v>NO</v>
      </c>
      <c r="B19926" s="18"/>
      <c r="E19926" s="330"/>
      <c r="F19926" s="60" t="str">
        <f>+$F$30</f>
        <v>EXPERIENCIA APORTADA</v>
      </c>
      <c r="G19926" s="340" t="s">
        <v>124</v>
      </c>
      <c r="H19926" s="341"/>
      <c r="I19926" s="341"/>
      <c r="J19926" s="341"/>
      <c r="K19926" s="341"/>
      <c r="L19926" s="342"/>
    </row>
    <row r="19927" spans="1:12" hidden="1" x14ac:dyDescent="0.3">
      <c r="A19927" s="18" t="str">
        <f t="shared" ref="A19927" si="6697">+IF(OR(C19922=""),"NO",1)</f>
        <v>NO</v>
      </c>
      <c r="B19927" s="18"/>
      <c r="E19927" s="331"/>
      <c r="F19927" s="62" t="str">
        <f>+$F$31</f>
        <v>OBSERVACIÓN</v>
      </c>
      <c r="G19927" s="343" t="s">
        <v>124</v>
      </c>
      <c r="H19927" s="344"/>
      <c r="I19927" s="344"/>
      <c r="J19927" s="344"/>
      <c r="K19927" s="344"/>
      <c r="L19927" s="345"/>
    </row>
    <row r="19928" spans="1:12" ht="8.5" hidden="1" customHeight="1" x14ac:dyDescent="0.3">
      <c r="A19928" s="18" t="str">
        <f t="shared" ref="A19928" si="6698">+IF(OR(C19922=""),"NO",1)</f>
        <v>NO</v>
      </c>
      <c r="B19928" s="18"/>
      <c r="E19928" s="49"/>
      <c r="F19928" s="50"/>
      <c r="G19928" s="51"/>
      <c r="H19928" s="51"/>
      <c r="I19928" s="51"/>
      <c r="J19928" s="51"/>
      <c r="K19928" s="51"/>
      <c r="L19928" s="52"/>
    </row>
    <row r="19929" spans="1:12" hidden="1" x14ac:dyDescent="0.3">
      <c r="A19929" s="18" t="str">
        <f t="shared" ref="A19929" si="6699">+IF(OR(C19929=""),"NO",1)</f>
        <v>NO</v>
      </c>
      <c r="B19929" s="18"/>
      <c r="C19929" s="1" t="s">
        <v>124</v>
      </c>
      <c r="E19929" s="329">
        <v>5</v>
      </c>
      <c r="F19929" s="53" t="str">
        <f>+$F$26</f>
        <v>OBJETO</v>
      </c>
      <c r="G19929" s="332" t="s">
        <v>124</v>
      </c>
      <c r="H19929" s="333"/>
      <c r="I19929" s="333"/>
      <c r="J19929" s="333"/>
      <c r="K19929" s="333"/>
      <c r="L19929" s="334"/>
    </row>
    <row r="19930" spans="1:12" hidden="1" x14ac:dyDescent="0.3">
      <c r="A19930" s="18" t="str">
        <f t="shared" ref="A19930" si="6700">+IF(OR(C19929=""),"NO",1)</f>
        <v>NO</v>
      </c>
      <c r="B19930" s="18"/>
      <c r="E19930" s="330"/>
      <c r="F19930" s="54" t="str">
        <f>+$F$27</f>
        <v>CONTRATANTE</v>
      </c>
      <c r="G19930" s="335" t="s">
        <v>124</v>
      </c>
      <c r="H19930" s="310"/>
      <c r="I19930" s="310"/>
      <c r="J19930" s="310"/>
      <c r="K19930" s="310"/>
      <c r="L19930" s="336"/>
    </row>
    <row r="19931" spans="1:12" hidden="1" x14ac:dyDescent="0.3">
      <c r="A19931" s="18" t="str">
        <f t="shared" ref="A19931" si="6701">+IF(OR(C19929=""),"NO",1)</f>
        <v>NO</v>
      </c>
      <c r="B19931" s="18"/>
      <c r="E19931" s="330"/>
      <c r="F19931" s="54" t="str">
        <f>+$F$28</f>
        <v>APORTANTE</v>
      </c>
      <c r="G19931" s="337" t="s">
        <v>124</v>
      </c>
      <c r="H19931" s="338"/>
      <c r="I19931" s="338"/>
      <c r="J19931" s="338"/>
      <c r="K19931" s="338"/>
      <c r="L19931" s="339"/>
    </row>
    <row r="19932" spans="1:12" hidden="1" x14ac:dyDescent="0.3">
      <c r="A19932" s="18" t="str">
        <f t="shared" ref="A19932" si="6702">+IF(OR(C19929=""),"NO",1)</f>
        <v>NO</v>
      </c>
      <c r="B19932" s="18"/>
      <c r="E19932" s="330"/>
      <c r="F19932" s="54" t="str">
        <f>+$F$29</f>
        <v>VALOR /SMMLV)</v>
      </c>
      <c r="G19932" s="55" t="s">
        <v>124</v>
      </c>
      <c r="H19932" s="56" t="str">
        <f>+$H$29</f>
        <v>% PART..</v>
      </c>
      <c r="I19932" s="57" t="s">
        <v>124</v>
      </c>
      <c r="J19932" s="58" t="str">
        <f>+$J$29</f>
        <v>VALOR ACREDITADO</v>
      </c>
      <c r="K19932" s="59"/>
      <c r="L19932" s="47" t="s">
        <v>124</v>
      </c>
    </row>
    <row r="19933" spans="1:12" hidden="1" x14ac:dyDescent="0.3">
      <c r="A19933" s="18" t="str">
        <f t="shared" ref="A19933" si="6703">+IF(OR(C19929=""),"NO",1)</f>
        <v>NO</v>
      </c>
      <c r="B19933" s="18"/>
      <c r="E19933" s="330"/>
      <c r="F19933" s="60" t="str">
        <f>+$F$30</f>
        <v>EXPERIENCIA APORTADA</v>
      </c>
      <c r="G19933" s="340" t="s">
        <v>124</v>
      </c>
      <c r="H19933" s="341"/>
      <c r="I19933" s="341"/>
      <c r="J19933" s="341"/>
      <c r="K19933" s="341"/>
      <c r="L19933" s="342"/>
    </row>
    <row r="19934" spans="1:12" hidden="1" x14ac:dyDescent="0.3">
      <c r="A19934" s="18" t="str">
        <f t="shared" ref="A19934" si="6704">+IF(OR(C19929=""),"NO",1)</f>
        <v>NO</v>
      </c>
      <c r="B19934" s="18"/>
      <c r="E19934" s="331"/>
      <c r="F19934" s="62" t="str">
        <f>+$F$31</f>
        <v>OBSERVACIÓN</v>
      </c>
      <c r="G19934" s="343" t="s">
        <v>124</v>
      </c>
      <c r="H19934" s="344"/>
      <c r="I19934" s="344"/>
      <c r="J19934" s="344"/>
      <c r="K19934" s="344"/>
      <c r="L19934" s="345"/>
    </row>
    <row r="19935" spans="1:12" ht="8.5" hidden="1" customHeight="1" x14ac:dyDescent="0.3">
      <c r="A19935" s="18" t="str">
        <f t="shared" ref="A19935" si="6705">+IF(OR(C19929=""),"NO",1)</f>
        <v>NO</v>
      </c>
      <c r="B19935" s="18"/>
      <c r="E19935" s="49"/>
      <c r="F19935" s="50"/>
      <c r="G19935" s="51"/>
      <c r="H19935" s="51"/>
      <c r="I19935" s="51"/>
      <c r="J19935" s="51"/>
      <c r="K19935" s="51"/>
      <c r="L19935" s="52"/>
    </row>
    <row r="19936" spans="1:12" hidden="1" x14ac:dyDescent="0.3">
      <c r="A19936" s="18" t="str">
        <f t="shared" ref="A19936" si="6706">+IF(OR(C19936=""),"NO",1)</f>
        <v>NO</v>
      </c>
      <c r="B19936" s="18"/>
      <c r="C19936" s="1" t="s">
        <v>124</v>
      </c>
      <c r="E19936" s="329">
        <v>6</v>
      </c>
      <c r="F19936" s="53" t="str">
        <f>+$F$26</f>
        <v>OBJETO</v>
      </c>
      <c r="G19936" s="332" t="s">
        <v>124</v>
      </c>
      <c r="H19936" s="333"/>
      <c r="I19936" s="333"/>
      <c r="J19936" s="333"/>
      <c r="K19936" s="333"/>
      <c r="L19936" s="334"/>
    </row>
    <row r="19937" spans="1:12" hidden="1" x14ac:dyDescent="0.3">
      <c r="A19937" s="18" t="str">
        <f t="shared" ref="A19937" si="6707">+IF(OR(C19936=""),"NO",1)</f>
        <v>NO</v>
      </c>
      <c r="B19937" s="18"/>
      <c r="E19937" s="330"/>
      <c r="F19937" s="54" t="str">
        <f>+$F$27</f>
        <v>CONTRATANTE</v>
      </c>
      <c r="G19937" s="335" t="s">
        <v>124</v>
      </c>
      <c r="H19937" s="310"/>
      <c r="I19937" s="310"/>
      <c r="J19937" s="310"/>
      <c r="K19937" s="310"/>
      <c r="L19937" s="336"/>
    </row>
    <row r="19938" spans="1:12" hidden="1" x14ac:dyDescent="0.3">
      <c r="A19938" s="18" t="str">
        <f t="shared" ref="A19938" si="6708">+IF(OR(C19936=""),"NO",1)</f>
        <v>NO</v>
      </c>
      <c r="B19938" s="18"/>
      <c r="E19938" s="330"/>
      <c r="F19938" s="54" t="str">
        <f>+$F$28</f>
        <v>APORTANTE</v>
      </c>
      <c r="G19938" s="337" t="s">
        <v>124</v>
      </c>
      <c r="H19938" s="338"/>
      <c r="I19938" s="338"/>
      <c r="J19938" s="338"/>
      <c r="K19938" s="338"/>
      <c r="L19938" s="339"/>
    </row>
    <row r="19939" spans="1:12" hidden="1" x14ac:dyDescent="0.3">
      <c r="A19939" s="18" t="str">
        <f t="shared" ref="A19939" si="6709">+IF(OR(C19936=""),"NO",1)</f>
        <v>NO</v>
      </c>
      <c r="B19939" s="18"/>
      <c r="E19939" s="330"/>
      <c r="F19939" s="54" t="str">
        <f>+$F$29</f>
        <v>VALOR /SMMLV)</v>
      </c>
      <c r="G19939" s="55" t="s">
        <v>124</v>
      </c>
      <c r="H19939" s="56" t="str">
        <f>+$H$29</f>
        <v>% PART..</v>
      </c>
      <c r="I19939" s="57" t="s">
        <v>124</v>
      </c>
      <c r="J19939" s="58" t="str">
        <f>+$J$29</f>
        <v>VALOR ACREDITADO</v>
      </c>
      <c r="K19939" s="59"/>
      <c r="L19939" s="47" t="s">
        <v>124</v>
      </c>
    </row>
    <row r="19940" spans="1:12" hidden="1" x14ac:dyDescent="0.3">
      <c r="A19940" s="18" t="str">
        <f t="shared" ref="A19940" si="6710">+IF(OR(C19936=""),"NO",1)</f>
        <v>NO</v>
      </c>
      <c r="B19940" s="18"/>
      <c r="E19940" s="330"/>
      <c r="F19940" s="60" t="str">
        <f>+$F$30</f>
        <v>EXPERIENCIA APORTADA</v>
      </c>
      <c r="G19940" s="340" t="s">
        <v>124</v>
      </c>
      <c r="H19940" s="341"/>
      <c r="I19940" s="341"/>
      <c r="J19940" s="341"/>
      <c r="K19940" s="341"/>
      <c r="L19940" s="342"/>
    </row>
    <row r="19941" spans="1:12" hidden="1" x14ac:dyDescent="0.3">
      <c r="A19941" s="18" t="str">
        <f t="shared" ref="A19941" si="6711">+IF(OR(C19936=""),"NO",1)</f>
        <v>NO</v>
      </c>
      <c r="B19941" s="18"/>
      <c r="E19941" s="331"/>
      <c r="F19941" s="62" t="str">
        <f>+$F$31</f>
        <v>OBSERVACIÓN</v>
      </c>
      <c r="G19941" s="343" t="s">
        <v>124</v>
      </c>
      <c r="H19941" s="344"/>
      <c r="I19941" s="344"/>
      <c r="J19941" s="344"/>
      <c r="K19941" s="344"/>
      <c r="L19941" s="345"/>
    </row>
    <row r="19942" spans="1:12" ht="8.5" hidden="1" customHeight="1" x14ac:dyDescent="0.3">
      <c r="A19942" s="18" t="str">
        <f t="shared" ref="A19942" si="6712">+IF(OR(C19936=""),"NO",1)</f>
        <v>NO</v>
      </c>
      <c r="B19942" s="18"/>
      <c r="E19942" s="49"/>
      <c r="F19942" s="50"/>
      <c r="G19942" s="51"/>
      <c r="H19942" s="51"/>
      <c r="I19942" s="51"/>
      <c r="J19942" s="51"/>
      <c r="K19942" s="51"/>
      <c r="L19942" s="52"/>
    </row>
    <row r="19943" spans="1:12" hidden="1" x14ac:dyDescent="0.3">
      <c r="A19943" s="18" t="str">
        <f t="shared" ref="A19943" si="6713">+IF(OR(C19943=""),"NO",1)</f>
        <v>NO</v>
      </c>
      <c r="B19943" s="18"/>
      <c r="C19943" s="1" t="s">
        <v>124</v>
      </c>
      <c r="E19943" s="329">
        <v>7</v>
      </c>
      <c r="F19943" s="53" t="str">
        <f>+$F$26</f>
        <v>OBJETO</v>
      </c>
      <c r="G19943" s="332" t="s">
        <v>124</v>
      </c>
      <c r="H19943" s="333"/>
      <c r="I19943" s="333"/>
      <c r="J19943" s="333"/>
      <c r="K19943" s="333"/>
      <c r="L19943" s="334"/>
    </row>
    <row r="19944" spans="1:12" hidden="1" x14ac:dyDescent="0.3">
      <c r="A19944" s="18" t="str">
        <f t="shared" ref="A19944" si="6714">+IF(OR(C19943=""),"NO",1)</f>
        <v>NO</v>
      </c>
      <c r="B19944" s="18"/>
      <c r="E19944" s="330"/>
      <c r="F19944" s="54" t="str">
        <f>+$F$27</f>
        <v>CONTRATANTE</v>
      </c>
      <c r="G19944" s="335" t="s">
        <v>124</v>
      </c>
      <c r="H19944" s="310"/>
      <c r="I19944" s="310"/>
      <c r="J19944" s="310"/>
      <c r="K19944" s="310"/>
      <c r="L19944" s="336"/>
    </row>
    <row r="19945" spans="1:12" hidden="1" x14ac:dyDescent="0.3">
      <c r="A19945" s="18" t="str">
        <f t="shared" ref="A19945" si="6715">+IF(OR(C19943=""),"NO",1)</f>
        <v>NO</v>
      </c>
      <c r="B19945" s="18"/>
      <c r="E19945" s="330"/>
      <c r="F19945" s="54" t="str">
        <f>+$F$28</f>
        <v>APORTANTE</v>
      </c>
      <c r="G19945" s="337" t="s">
        <v>124</v>
      </c>
      <c r="H19945" s="338"/>
      <c r="I19945" s="338"/>
      <c r="J19945" s="338"/>
      <c r="K19945" s="338"/>
      <c r="L19945" s="339"/>
    </row>
    <row r="19946" spans="1:12" hidden="1" x14ac:dyDescent="0.3">
      <c r="A19946" s="18" t="str">
        <f t="shared" ref="A19946" si="6716">+IF(OR(C19943=""),"NO",1)</f>
        <v>NO</v>
      </c>
      <c r="B19946" s="18"/>
      <c r="E19946" s="330"/>
      <c r="F19946" s="54" t="str">
        <f>+$F$29</f>
        <v>VALOR /SMMLV)</v>
      </c>
      <c r="G19946" s="55" t="s">
        <v>124</v>
      </c>
      <c r="H19946" s="56" t="str">
        <f>+$H$29</f>
        <v>% PART..</v>
      </c>
      <c r="I19946" s="57" t="s">
        <v>124</v>
      </c>
      <c r="J19946" s="58" t="str">
        <f>+$J$29</f>
        <v>VALOR ACREDITADO</v>
      </c>
      <c r="K19946" s="59"/>
      <c r="L19946" s="47" t="s">
        <v>124</v>
      </c>
    </row>
    <row r="19947" spans="1:12" hidden="1" x14ac:dyDescent="0.3">
      <c r="A19947" s="18" t="str">
        <f t="shared" ref="A19947" si="6717">+IF(OR(C19943=""),"NO",1)</f>
        <v>NO</v>
      </c>
      <c r="B19947" s="18"/>
      <c r="E19947" s="330"/>
      <c r="F19947" s="60" t="str">
        <f>+$F$30</f>
        <v>EXPERIENCIA APORTADA</v>
      </c>
      <c r="G19947" s="340" t="s">
        <v>124</v>
      </c>
      <c r="H19947" s="341"/>
      <c r="I19947" s="341"/>
      <c r="J19947" s="341"/>
      <c r="K19947" s="341"/>
      <c r="L19947" s="342"/>
    </row>
    <row r="19948" spans="1:12" hidden="1" x14ac:dyDescent="0.3">
      <c r="A19948" s="18" t="str">
        <f t="shared" ref="A19948" si="6718">+IF(OR(C19943=""),"NO",1)</f>
        <v>NO</v>
      </c>
      <c r="B19948" s="18"/>
      <c r="E19948" s="331"/>
      <c r="F19948" s="62" t="str">
        <f>+$F$31</f>
        <v>OBSERVACIÓN</v>
      </c>
      <c r="G19948" s="343" t="s">
        <v>124</v>
      </c>
      <c r="H19948" s="344"/>
      <c r="I19948" s="344"/>
      <c r="J19948" s="344"/>
      <c r="K19948" s="344"/>
      <c r="L19948" s="345"/>
    </row>
    <row r="19949" spans="1:12" hidden="1" x14ac:dyDescent="0.3">
      <c r="A19949" s="18" t="str">
        <f t="shared" ref="A19949" si="6719">+IF(OR(C19943=""),"NO",1)</f>
        <v>NO</v>
      </c>
      <c r="B19949" s="18"/>
      <c r="E19949" s="49"/>
      <c r="F19949" s="50"/>
      <c r="G19949" s="51"/>
      <c r="H19949" s="51"/>
      <c r="I19949" s="51"/>
      <c r="J19949" s="51"/>
      <c r="K19949" s="51"/>
      <c r="L19949" s="52"/>
    </row>
    <row r="19950" spans="1:12" hidden="1" x14ac:dyDescent="0.3">
      <c r="A19950" s="1" t="str">
        <f>+A19885</f>
        <v>NO</v>
      </c>
      <c r="C19950" s="1" t="str">
        <f>"N"&amp;C19885</f>
        <v>N</v>
      </c>
      <c r="E19950" s="63"/>
      <c r="F19950" s="64" t="str">
        <f>+$F$75</f>
        <v>TOTAL DE CONTRATOS PRESENTADOS VÁLIDOS QUE CUMPLEN EXPERIENCIA ACREDITADA:</v>
      </c>
      <c r="G19950" s="65"/>
      <c r="H19950" s="65"/>
      <c r="I19950" s="65"/>
      <c r="J19950" s="66"/>
      <c r="K19950" s="65"/>
      <c r="L19950" s="67" t="s">
        <v>124</v>
      </c>
    </row>
    <row r="19951" spans="1:12" ht="6.65" hidden="1" customHeight="1" x14ac:dyDescent="0.3">
      <c r="A19951" s="1" t="str">
        <f>+A19885</f>
        <v>NO</v>
      </c>
      <c r="E19951" s="51"/>
      <c r="F19951" s="50"/>
      <c r="G19951" s="51"/>
      <c r="H19951" s="51"/>
      <c r="I19951" s="51"/>
      <c r="J19951" s="51"/>
      <c r="K19951" s="51"/>
      <c r="L19951" s="51"/>
    </row>
    <row r="19952" spans="1:12" hidden="1" x14ac:dyDescent="0.3">
      <c r="A19952" s="1" t="str">
        <f>+A19885</f>
        <v>NO</v>
      </c>
      <c r="E19952" s="63"/>
      <c r="F19952" s="63" t="str">
        <f>+$F$77</f>
        <v>ACREDITA SUMINISTRO E INSTALACIÓN DE MOBILIARIO POR LO MENOS EN UN (1) CONTRATO VÁLIDO</v>
      </c>
      <c r="G19952" s="65"/>
      <c r="H19952" s="65"/>
      <c r="I19952" s="65"/>
      <c r="J19952" s="66"/>
      <c r="K19952" s="65"/>
      <c r="L19952" s="68" t="s">
        <v>157</v>
      </c>
    </row>
    <row r="19953" spans="1:12" ht="5.15" hidden="1" customHeight="1" x14ac:dyDescent="0.3">
      <c r="A19953" s="1" t="str">
        <f>+A19885</f>
        <v>NO</v>
      </c>
      <c r="E19953" s="51"/>
      <c r="F19953" s="50"/>
      <c r="G19953" s="51"/>
      <c r="H19953" s="51"/>
      <c r="I19953" s="51"/>
      <c r="J19953" s="51"/>
      <c r="K19953" s="51"/>
      <c r="L19953" s="51"/>
    </row>
    <row r="19954" spans="1:12" ht="12.75" hidden="1" customHeight="1" x14ac:dyDescent="0.3">
      <c r="A19954" s="1" t="str">
        <f>+A19885</f>
        <v>NO</v>
      </c>
      <c r="E19954" s="69" t="str">
        <f>+$E$79</f>
        <v>EXPERIENCIA ESPECÍFICA NUMERAL 10.1.1 A</v>
      </c>
      <c r="F19954" s="70"/>
      <c r="G19954" s="70"/>
      <c r="H19954" s="70"/>
      <c r="I19954" s="70"/>
      <c r="J19954" s="70"/>
      <c r="K19954" s="70"/>
      <c r="L19954" s="71"/>
    </row>
    <row r="19955" spans="1:12" ht="26.5" hidden="1" customHeight="1" x14ac:dyDescent="0.3">
      <c r="A19955" s="1" t="str">
        <f>+A19885</f>
        <v>NO</v>
      </c>
      <c r="E19955" s="72"/>
      <c r="F19955" s="325" t="str">
        <f>+$F$80</f>
        <v>Por lo menos uno (1) de los contratos válidos aportados como experiencia general debe corresponder mínimo al 60% del presupuesto oficial del presente proceso de selección.  (SMMLV)</v>
      </c>
      <c r="G19955" s="326"/>
      <c r="H19955" s="326"/>
      <c r="I19955" s="326"/>
      <c r="J19955" s="326"/>
      <c r="K19955" s="73" t="s">
        <v>124</v>
      </c>
      <c r="L19955" s="74" t="s">
        <v>124</v>
      </c>
    </row>
    <row r="19956" spans="1:12" ht="23.5" hidden="1" customHeight="1" x14ac:dyDescent="0.3">
      <c r="A19956" s="1" t="str">
        <f>+A19885</f>
        <v>NO</v>
      </c>
      <c r="E19956" s="63"/>
      <c r="F19956" s="325" t="str">
        <f>+$F$81</f>
        <v xml:space="preserve">Deberá acreditarse en al menos uno (1) de los contratos válidos aportados como experiencia general una </v>
      </c>
      <c r="G19956" s="326"/>
      <c r="H19956" s="326"/>
      <c r="I19956" s="326"/>
      <c r="J19956" s="326"/>
      <c r="K19956" s="73" t="s">
        <v>124</v>
      </c>
      <c r="L19956" s="74" t="s">
        <v>124</v>
      </c>
    </row>
    <row r="19957" spans="1:12" ht="23.5" hidden="1" customHeight="1" x14ac:dyDescent="0.3">
      <c r="A19957" s="18" t="s">
        <v>30</v>
      </c>
      <c r="E19957" s="63"/>
      <c r="F19957" s="325" t="str">
        <f>+$F$82</f>
        <v xml:space="preserve">Deberá acreditarse en al menos uno (1) de los contratos válidos aportados interventoría a intervención de </v>
      </c>
      <c r="G19957" s="326"/>
      <c r="H19957" s="326"/>
      <c r="I19957" s="326"/>
      <c r="J19957" s="326"/>
      <c r="K19957" s="73">
        <f>+$K$82</f>
        <v>0</v>
      </c>
      <c r="L19957" s="74" t="s">
        <v>124</v>
      </c>
    </row>
    <row r="19958" spans="1:12" ht="36" hidden="1" customHeight="1" x14ac:dyDescent="0.3">
      <c r="A19958" s="18" t="s">
        <v>30</v>
      </c>
      <c r="E19958" s="63"/>
      <c r="F19958" s="325" t="str">
        <f>+$F$83</f>
        <v xml:space="preserve">Deberá acreditarse en al menos uno (1) de los contratos válidos aportados interventoría a intervención de </v>
      </c>
      <c r="G19958" s="326"/>
      <c r="H19958" s="326"/>
      <c r="I19958" s="326"/>
      <c r="J19958" s="326"/>
      <c r="K19958" s="75">
        <f>+$K$83</f>
        <v>0</v>
      </c>
      <c r="L19958" s="76" t="s">
        <v>124</v>
      </c>
    </row>
    <row r="19959" spans="1:12" hidden="1" x14ac:dyDescent="0.3">
      <c r="A19959" s="1" t="str">
        <f>+A19885</f>
        <v>NO</v>
      </c>
      <c r="E19959" s="51"/>
      <c r="F19959" s="50"/>
      <c r="G19959" s="51"/>
      <c r="H19959" s="51"/>
      <c r="I19959" s="51"/>
      <c r="J19959" s="51"/>
      <c r="K19959" s="51"/>
      <c r="L19959" s="51"/>
    </row>
    <row r="19960" spans="1:12" ht="12.75" hidden="1" customHeight="1" x14ac:dyDescent="0.3">
      <c r="A19960" s="1" t="str">
        <f>+A19885</f>
        <v>NO</v>
      </c>
      <c r="E19960" s="40" t="str">
        <f>+$E$85</f>
        <v>VALOR MÍNIMO A CERIFICAR % P.O EN SMMMLV. NUMERAL 3.9.1</v>
      </c>
      <c r="F19960" s="41"/>
      <c r="G19960" s="41"/>
      <c r="H19960" s="41"/>
      <c r="I19960" s="41"/>
      <c r="J19960" s="41"/>
      <c r="K19960" s="41"/>
      <c r="L19960" s="42"/>
    </row>
    <row r="19961" spans="1:12" hidden="1" x14ac:dyDescent="0.3">
      <c r="A19961" s="1" t="str">
        <f>+A19885</f>
        <v>NO</v>
      </c>
      <c r="C19961" s="1" t="str">
        <f>"M"&amp;C19885</f>
        <v>M</v>
      </c>
      <c r="E19961" s="77" t="str">
        <f>+$E$86</f>
        <v>100% P.O.</v>
      </c>
      <c r="F19961" s="78"/>
      <c r="G19961" s="61">
        <v>242.41716883554506</v>
      </c>
      <c r="H19961" s="124" t="str">
        <f>+$H$86</f>
        <v>TOTAL EJECUTADO DE CONTRATOS ACREDITADOS</v>
      </c>
      <c r="I19961" s="124"/>
      <c r="J19961" s="124"/>
      <c r="K19961" s="55" t="s">
        <v>124</v>
      </c>
      <c r="L19961" s="47" t="s">
        <v>124</v>
      </c>
    </row>
    <row r="19962" spans="1:12" hidden="1" x14ac:dyDescent="0.3">
      <c r="A19962" s="1" t="str">
        <f>+A19885</f>
        <v>NO</v>
      </c>
      <c r="E19962" s="39"/>
      <c r="F19962" s="39"/>
      <c r="G19962" s="39"/>
      <c r="H19962" s="39"/>
      <c r="I19962" s="39"/>
      <c r="J19962" s="39"/>
      <c r="K19962" s="39"/>
      <c r="L19962" s="39"/>
    </row>
    <row r="19963" spans="1:12" ht="12.75" hidden="1" customHeight="1" x14ac:dyDescent="0.3">
      <c r="A19963" s="18" t="s">
        <v>30</v>
      </c>
      <c r="B19963" s="18"/>
      <c r="E19963" s="40" t="str">
        <f>+$E$88</f>
        <v>CONSIDERACIONES PARA LA VALIDEZ DE LA EXPERIENCIA REQUERIDA: EXPERIENCIA PROPONENTES PLURALES NUMERAL 10.1.2 D</v>
      </c>
      <c r="F19963" s="41"/>
      <c r="G19963" s="41"/>
      <c r="H19963" s="41"/>
      <c r="I19963" s="41"/>
      <c r="J19963" s="41"/>
      <c r="K19963" s="41"/>
      <c r="L19963" s="42"/>
    </row>
    <row r="19964" spans="1:12" ht="28" hidden="1" customHeight="1" x14ac:dyDescent="0.3">
      <c r="A19964" s="18" t="s">
        <v>30</v>
      </c>
      <c r="B19964" s="18"/>
      <c r="C19964" s="1" t="str">
        <f>"O"&amp;C19885</f>
        <v>O</v>
      </c>
      <c r="E19964" s="80" t="str">
        <f>+$E$89</f>
        <v>i)</v>
      </c>
      <c r="F19964" s="327" t="str">
        <f>+$F$89</f>
        <v>Uno de los integrantes debe aportar como mínimo el cincuenta por ciento (50 %) de la experiencia solicitada</v>
      </c>
      <c r="G19964" s="328"/>
      <c r="H19964" s="328"/>
      <c r="I19964" s="328"/>
      <c r="J19964" s="328"/>
      <c r="K19964" s="73" t="s">
        <v>124</v>
      </c>
      <c r="L19964" s="47" t="s">
        <v>124</v>
      </c>
    </row>
    <row r="19965" spans="1:12" ht="28" hidden="1" customHeight="1" x14ac:dyDescent="0.3">
      <c r="A19965" s="18" t="s">
        <v>30</v>
      </c>
      <c r="B19965" s="18"/>
      <c r="C19965" s="1" t="str">
        <f>"O"&amp;C19885</f>
        <v>O</v>
      </c>
      <c r="E19965" s="80" t="str">
        <f>+$E$90</f>
        <v>ii)</v>
      </c>
      <c r="F19965" s="327" t="str">
        <f>+$F$90</f>
        <v>Todos los demás ntegrantes deben acreditar al menos el cinco por ciento (5 %) de la experiencia solicitada, solo uno (1) de los integrantes podrá no acreditar experiencia pero su porcentaje de participación  no podrá superar el diez por ciento (10 %)</v>
      </c>
      <c r="G19965" s="328"/>
      <c r="H19965" s="328"/>
      <c r="I19965" s="328"/>
      <c r="J19965" s="328"/>
      <c r="K19965" s="73" t="s">
        <v>124</v>
      </c>
      <c r="L19965" s="47" t="s">
        <v>124</v>
      </c>
    </row>
    <row r="19966" spans="1:12" hidden="1" x14ac:dyDescent="0.3">
      <c r="A19966" s="18" t="s">
        <v>30</v>
      </c>
      <c r="B19966" s="18"/>
      <c r="E19966" s="39"/>
      <c r="F19966" s="39"/>
      <c r="G19966" s="39"/>
      <c r="H19966" s="39"/>
      <c r="I19966" s="39"/>
      <c r="J19966" s="39"/>
      <c r="K19966" s="39"/>
      <c r="L19966" s="39"/>
    </row>
    <row r="19967" spans="1:12" ht="13" hidden="1" customHeight="1" x14ac:dyDescent="0.3">
      <c r="A19967" s="18" t="str">
        <f>+A19885</f>
        <v>NO</v>
      </c>
      <c r="B19967" s="18"/>
      <c r="E19967" s="69" t="str">
        <f>+$E$92</f>
        <v>VERIFICACIÓN Y ASIGNACIÓN DE PUNTAJE POR LA EXPERIENCIA DEL PROPONENTE</v>
      </c>
      <c r="F19967" s="70"/>
      <c r="G19967" s="70"/>
      <c r="H19967" s="70"/>
      <c r="I19967" s="70"/>
      <c r="J19967" s="70"/>
      <c r="K19967" s="70"/>
      <c r="L19967" s="71"/>
    </row>
    <row r="19968" spans="1:12" hidden="1" x14ac:dyDescent="0.3">
      <c r="A19968" s="18" t="str">
        <f>+A19885</f>
        <v>NO</v>
      </c>
      <c r="B19968" s="18"/>
      <c r="E19968" s="81"/>
      <c r="F19968" s="323" t="str">
        <f>+$F$93</f>
        <v>No. CONTRATOS QUE ACREDITAN LA EXPERIENCIA (NO OBJETO DE SUBSANACIÓN)</v>
      </c>
      <c r="G19968" s="324"/>
      <c r="H19968" s="324"/>
      <c r="I19968" s="324"/>
      <c r="J19968" s="324"/>
      <c r="K19968" s="82"/>
      <c r="L19968" s="83" t="s">
        <v>124</v>
      </c>
    </row>
    <row r="19969" spans="1:12" ht="13" hidden="1" customHeight="1" x14ac:dyDescent="0.3">
      <c r="A19969" s="18" t="str">
        <f>+A19885</f>
        <v>NO</v>
      </c>
      <c r="B19969" s="18"/>
      <c r="E19969" s="84"/>
      <c r="F19969" s="323" t="str">
        <f>+$F$94</f>
        <v>TOTAL EJECUTADO DE CONTRATOS ACREDITADOS PROPUESTA INICIAL</v>
      </c>
      <c r="G19969" s="324"/>
      <c r="H19969" s="324"/>
      <c r="I19969" s="324"/>
      <c r="J19969" s="324"/>
      <c r="K19969" s="85"/>
      <c r="L19969" s="86" t="s">
        <v>124</v>
      </c>
    </row>
    <row r="19970" spans="1:12" ht="13" hidden="1" customHeight="1" x14ac:dyDescent="0.3">
      <c r="A19970" s="18" t="str">
        <f>+A19885</f>
        <v>NO</v>
      </c>
      <c r="B19970" s="18"/>
      <c r="E19970" s="87"/>
      <c r="F19970" s="323" t="str">
        <f>+$F$95</f>
        <v>PROMEDIO VALOR ACREDITADO EN SMMLV</v>
      </c>
      <c r="G19970" s="324"/>
      <c r="H19970" s="324"/>
      <c r="I19970" s="324"/>
      <c r="J19970" s="324"/>
      <c r="K19970" s="66"/>
      <c r="L19970" s="88" t="s">
        <v>124</v>
      </c>
    </row>
    <row r="19971" spans="1:12" hidden="1" x14ac:dyDescent="0.3">
      <c r="A19971" s="18" t="str">
        <f>+A19885</f>
        <v>NO</v>
      </c>
      <c r="B19971" s="18"/>
      <c r="E19971" s="89"/>
      <c r="F19971" s="89"/>
      <c r="G19971" s="89"/>
      <c r="H19971" s="89"/>
      <c r="I19971" s="89"/>
      <c r="J19971" s="89"/>
      <c r="K19971" s="89"/>
      <c r="L19971" s="89"/>
    </row>
    <row r="19972" spans="1:12" ht="13" hidden="1" customHeight="1" x14ac:dyDescent="0.3">
      <c r="A19972" s="18" t="str">
        <f>+A19885</f>
        <v>NO</v>
      </c>
      <c r="B19972" s="18"/>
      <c r="E19972" s="69" t="str">
        <f>+$E$97</f>
        <v>3.9.2 EXIGENCIAS MÍNIMAS DE EXPERIENCIA Y FORMACIÓN ACADÉMICA DEL EQUIPO DE TRABAJO</v>
      </c>
      <c r="F19972" s="70"/>
      <c r="G19972" s="70"/>
      <c r="H19972" s="70"/>
      <c r="I19972" s="70"/>
      <c r="J19972" s="70"/>
      <c r="K19972" s="70"/>
      <c r="L19972" s="71"/>
    </row>
    <row r="19973" spans="1:12" hidden="1" x14ac:dyDescent="0.3">
      <c r="A19973" s="18" t="str">
        <f>+A19885</f>
        <v>NO</v>
      </c>
      <c r="B19973" s="18"/>
      <c r="E19973" s="90" t="str">
        <f>+$E$98</f>
        <v>Formulario 8</v>
      </c>
      <c r="F19973" s="315" t="s">
        <v>46</v>
      </c>
      <c r="G19973" s="316"/>
      <c r="H19973" s="317"/>
      <c r="I19973" s="318"/>
      <c r="J19973" s="318"/>
      <c r="K19973" s="318"/>
      <c r="L19973" s="319"/>
    </row>
    <row r="19974" spans="1:12" hidden="1" x14ac:dyDescent="0.3">
      <c r="A19974" s="18" t="str">
        <f>+A19885</f>
        <v>NO</v>
      </c>
      <c r="B19974" s="18"/>
      <c r="E19974" s="91" t="s">
        <v>124</v>
      </c>
      <c r="F19974" s="91" t="str">
        <f>+$F$99</f>
        <v>Director de Interventoría</v>
      </c>
      <c r="G19974" s="91" t="str">
        <f>+$G$99</f>
        <v>Residente de Interventoría</v>
      </c>
      <c r="H19974" s="320"/>
      <c r="I19974" s="321"/>
      <c r="J19974" s="321"/>
      <c r="K19974" s="321"/>
      <c r="L19974" s="322"/>
    </row>
    <row r="19975" spans="1:12" hidden="1" x14ac:dyDescent="0.3">
      <c r="A19975" s="18" t="str">
        <f>+A19885</f>
        <v>NO</v>
      </c>
      <c r="B19975" s="18"/>
      <c r="E19975" s="304" t="str">
        <f>+$E$100</f>
        <v>OBSERVACIONES RESPECTO REQUISITO HABILITANTE DEL PERSONAL CLAVE EVALUABLE</v>
      </c>
      <c r="F19975" s="305"/>
      <c r="G19975" s="305"/>
      <c r="H19975" s="305"/>
      <c r="I19975" s="305"/>
      <c r="J19975" s="305"/>
      <c r="K19975" s="305"/>
      <c r="L19975" s="305"/>
    </row>
    <row r="19976" spans="1:12" hidden="1" x14ac:dyDescent="0.3">
      <c r="A19976" s="18" t="str">
        <f>+A19885</f>
        <v>NO</v>
      </c>
      <c r="B19976" s="18"/>
      <c r="E19976" s="312" t="s">
        <v>124</v>
      </c>
      <c r="F19976" s="313"/>
      <c r="G19976" s="313"/>
      <c r="H19976" s="313"/>
      <c r="I19976" s="313"/>
      <c r="J19976" s="313"/>
      <c r="K19976" s="313"/>
      <c r="L19976" s="314"/>
    </row>
    <row r="19977" spans="1:12" hidden="1" x14ac:dyDescent="0.3">
      <c r="A19977" s="18" t="str">
        <f>+A19885</f>
        <v>NO</v>
      </c>
      <c r="B19977" s="18"/>
      <c r="E19977" s="89"/>
      <c r="F19977" s="89"/>
      <c r="G19977" s="89"/>
      <c r="H19977" s="89"/>
      <c r="I19977" s="89"/>
      <c r="J19977" s="89"/>
      <c r="K19977" s="89"/>
      <c r="L19977" s="89"/>
    </row>
    <row r="19978" spans="1:12" ht="13" hidden="1" customHeight="1" x14ac:dyDescent="0.3">
      <c r="A19978" s="18" t="str">
        <f>+A19885</f>
        <v>NO</v>
      </c>
      <c r="B19978" s="18"/>
      <c r="E19978" s="69" t="str">
        <f>+$E$103</f>
        <v>4.2 EQUIPO DE TRABAJO (Personal Clave Evaluable)</v>
      </c>
      <c r="F19978" s="70"/>
      <c r="G19978" s="70"/>
      <c r="H19978" s="70"/>
      <c r="I19978" s="70"/>
      <c r="J19978" s="70"/>
      <c r="K19978" s="70"/>
      <c r="L19978" s="71"/>
    </row>
    <row r="19979" spans="1:12" ht="23.25" hidden="1" customHeight="1" x14ac:dyDescent="0.3">
      <c r="A19979" s="18" t="str">
        <f>+A19885</f>
        <v>NO</v>
      </c>
      <c r="B19979" s="18"/>
      <c r="E19979" s="90" t="str">
        <f>+$E$104</f>
        <v>Formulario 9</v>
      </c>
      <c r="F19979" s="315" t="s">
        <v>46</v>
      </c>
      <c r="G19979" s="316"/>
      <c r="H19979" s="317"/>
      <c r="I19979" s="318"/>
      <c r="J19979" s="318"/>
      <c r="K19979" s="318"/>
      <c r="L19979" s="319"/>
    </row>
    <row r="19980" spans="1:12" hidden="1" x14ac:dyDescent="0.3">
      <c r="A19980" s="18" t="str">
        <f>+A19885</f>
        <v>NO</v>
      </c>
      <c r="B19980" s="18"/>
      <c r="E19980" s="91" t="s">
        <v>124</v>
      </c>
      <c r="F19980" s="91" t="str">
        <f>+$F$99</f>
        <v>Director de Interventoría</v>
      </c>
      <c r="G19980" s="91" t="str">
        <f>+$G$99</f>
        <v>Residente de Interventoría</v>
      </c>
      <c r="H19980" s="320"/>
      <c r="I19980" s="321"/>
      <c r="J19980" s="321"/>
      <c r="K19980" s="321"/>
      <c r="L19980" s="322"/>
    </row>
    <row r="19981" spans="1:12" hidden="1" x14ac:dyDescent="0.3">
      <c r="A19981" s="18" t="str">
        <f>+A19885</f>
        <v>NO</v>
      </c>
      <c r="B19981" s="18"/>
      <c r="E19981" s="89"/>
      <c r="F19981" s="89"/>
      <c r="G19981" s="89"/>
      <c r="H19981" s="89"/>
      <c r="I19981" s="89"/>
      <c r="J19981" s="89"/>
      <c r="K19981" s="89"/>
      <c r="L19981" s="89"/>
    </row>
    <row r="19982" spans="1:12" hidden="1" x14ac:dyDescent="0.3">
      <c r="A19982" s="1" t="str">
        <f>+A19885</f>
        <v>NO</v>
      </c>
      <c r="E19982" s="92" t="str">
        <f>+E19857</f>
        <v>CRITERIOS DE EVALUACIÓN Y PUNTAJE</v>
      </c>
      <c r="F19982" s="93"/>
      <c r="G19982" s="93"/>
      <c r="H19982" s="93"/>
      <c r="I19982" s="93"/>
      <c r="J19982" s="93"/>
      <c r="K19982" s="94"/>
      <c r="L19982" s="95" t="str">
        <f>+$L$107</f>
        <v>PUNTAJE OBTENIDO</v>
      </c>
    </row>
    <row r="19983" spans="1:12" hidden="1" x14ac:dyDescent="0.3">
      <c r="A19983" s="1" t="str">
        <f>+A19885</f>
        <v>NO</v>
      </c>
      <c r="E19983" s="96" t="str">
        <f>+$E$108</f>
        <v>VALOR</v>
      </c>
      <c r="F19983" s="97" t="str">
        <f>+$F$108</f>
        <v>EQUIPO DE TRABAJO (PERSONAL CLAVE EVALUABLE)</v>
      </c>
      <c r="G19983" s="24"/>
      <c r="H19983" s="24"/>
      <c r="I19983" s="24"/>
      <c r="J19983" s="24"/>
      <c r="K19983" s="24"/>
      <c r="L19983" s="98"/>
    </row>
    <row r="19984" spans="1:12" ht="12.75" hidden="1" customHeight="1" x14ac:dyDescent="0.3">
      <c r="A19984" s="1" t="str">
        <f>+A19885</f>
        <v>NO</v>
      </c>
      <c r="E19984" s="96">
        <f>+$E$109</f>
        <v>5</v>
      </c>
      <c r="F19984" s="307" t="str">
        <f>+$F$109</f>
        <v xml:space="preserve"> Experiencia Específica adicional</v>
      </c>
      <c r="G19984" s="308"/>
      <c r="H19984" s="308"/>
      <c r="I19984" s="308"/>
      <c r="J19984" s="308"/>
      <c r="K19984" s="309"/>
      <c r="L19984" s="99" t="str">
        <f>IFERROR(IF(VLOOKUP(C19885,'R. PUNTAJES'!$C$14:$R$213,'R. PUNTAJES'!$I$10,0)="","",VLOOKUP(C19885,'R. PUNTAJES'!$C$14:$R$213,'R. PUNTAJES'!$I$10,0)),"")</f>
        <v/>
      </c>
    </row>
    <row r="19985" spans="1:12" ht="12.75" hidden="1" customHeight="1" x14ac:dyDescent="0.3">
      <c r="A19985" s="1" t="str">
        <f>+A19885</f>
        <v>NO</v>
      </c>
      <c r="E19985" s="96">
        <f>+$E$110</f>
        <v>5</v>
      </c>
      <c r="F19985" s="307" t="str">
        <f>+$F$110</f>
        <v>Formación Académica adicional</v>
      </c>
      <c r="G19985" s="308"/>
      <c r="H19985" s="308"/>
      <c r="I19985" s="308"/>
      <c r="J19985" s="308"/>
      <c r="K19985" s="309"/>
      <c r="L19985" s="99" t="str">
        <f>IFERROR(IF(VLOOKUP(C19885,'R. PUNTAJES'!$C$14:$R$213,'R. PUNTAJES'!$J$10,0)="","",VLOOKUP(C19885,'R. PUNTAJES'!$C$14:$R$213,'R. PUNTAJES'!$J$10,0)),"")</f>
        <v/>
      </c>
    </row>
    <row r="19986" spans="1:12" hidden="1" x14ac:dyDescent="0.3">
      <c r="A19986" s="18" t="str">
        <f>+A19885</f>
        <v>NO</v>
      </c>
      <c r="B19986" s="18"/>
      <c r="E19986" s="100"/>
      <c r="F19986" s="101" t="str">
        <f>+$F$111</f>
        <v>FACTOR DE SOSTENIBILIDAD</v>
      </c>
      <c r="G19986" s="102"/>
      <c r="H19986" s="102"/>
      <c r="I19986" s="102"/>
      <c r="J19986" s="102"/>
      <c r="K19986" s="102"/>
      <c r="L19986" s="103"/>
    </row>
    <row r="19987" spans="1:12" hidden="1" x14ac:dyDescent="0.3">
      <c r="A19987" s="18" t="str">
        <f>+A19885</f>
        <v>NO</v>
      </c>
      <c r="B19987" s="18"/>
      <c r="E19987" s="104">
        <v>1</v>
      </c>
      <c r="F19987" s="105" t="str">
        <f>+$F$112</f>
        <v>Compromisos Sostenibilidad</v>
      </c>
      <c r="G19987" s="106"/>
      <c r="H19987" s="106"/>
      <c r="I19987" s="106"/>
      <c r="J19987" s="106"/>
      <c r="K19987" s="106"/>
      <c r="L19987" s="107" t="str">
        <f>IFERROR(IF(VLOOKUP(C19885,'R. PUNTAJES'!$C$14:$R$213,'R. PUNTAJES'!$K$10,0)="","",VLOOKUP(C19885,'R. PUNTAJES'!$C$14:$R$213,'R. PUNTAJES'!$K$10,0)),"")</f>
        <v/>
      </c>
    </row>
    <row r="19988" spans="1:12" hidden="1" x14ac:dyDescent="0.3">
      <c r="A19988" s="1" t="str">
        <f>+A19885</f>
        <v>NO</v>
      </c>
      <c r="E19988" s="108"/>
      <c r="F19988" s="109" t="str">
        <f>+$F$113</f>
        <v>APOYO A LA INDUSTRIA NACIONAL</v>
      </c>
      <c r="G19988" s="110"/>
      <c r="H19988" s="110"/>
      <c r="I19988" s="110"/>
      <c r="J19988" s="110"/>
      <c r="K19988" s="110"/>
      <c r="L19988" s="111"/>
    </row>
    <row r="19989" spans="1:12" ht="12.75" hidden="1" customHeight="1" x14ac:dyDescent="0.3">
      <c r="A19989" s="1" t="str">
        <f>+A19885</f>
        <v>NO</v>
      </c>
      <c r="E19989" s="96">
        <v>20</v>
      </c>
      <c r="F19989" s="307" t="str">
        <f>+$F$114</f>
        <v>Promoción de Servicios Nacionales o con Trato Nacional</v>
      </c>
      <c r="G19989" s="308"/>
      <c r="H19989" s="308"/>
      <c r="I19989" s="308"/>
      <c r="J19989" s="308"/>
      <c r="K19989" s="309"/>
      <c r="L19989" s="99" t="str">
        <f>IFERROR(IF(VLOOKUP(C19885,'R. PUNTAJES'!$C$14:$R$213,'R. PUNTAJES'!$L$10,0)="","",
IF(VLOOKUP(C19885,'R. PUNTAJES'!$C$14:$R$213,'R. PUNTAJES'!$L$10,0)=5,0,
VLOOKUP(C19885,'R. PUNTAJES'!$C$14:$R$213,'R. PUNTAJES'!$L$10,0))),"")</f>
        <v/>
      </c>
    </row>
    <row r="19990" spans="1:12" ht="12.75" hidden="1" customHeight="1" x14ac:dyDescent="0.3">
      <c r="A19990" s="1" t="str">
        <f>+A19885</f>
        <v>NO</v>
      </c>
      <c r="E19990" s="96">
        <v>5</v>
      </c>
      <c r="F19990" s="307" t="str">
        <f>+$F$115</f>
        <v>Incorporación de componente nacional en servicios extranjeros</v>
      </c>
      <c r="G19990" s="308"/>
      <c r="H19990" s="308"/>
      <c r="I19990" s="308"/>
      <c r="J19990" s="308"/>
      <c r="K19990" s="309"/>
      <c r="L19990" s="99" t="str">
        <f>IFERROR(IF(VLOOKUP(C19885,'R. PUNTAJES'!$C$14:$R$213,'R. PUNTAJES'!$L$10,0)="","",
IF(VLOOKUP(C19885,'R. PUNTAJES'!$C$14:$R$213,'R. PUNTAJES'!$L$10,0)=20,0,
VLOOKUP(C19885,'R. PUNTAJES'!$C$14:$R$213,'R. PUNTAJES'!$L$10,0))),"")</f>
        <v/>
      </c>
    </row>
    <row r="19991" spans="1:12" hidden="1" x14ac:dyDescent="0.3">
      <c r="A19991" s="1" t="str">
        <f>+A19885</f>
        <v>NO</v>
      </c>
      <c r="E19991" s="112"/>
      <c r="F19991" s="97" t="str">
        <f>+$F$116</f>
        <v>VINCULACIÓN DE PERSONAS CON DISCAPACIDAD</v>
      </c>
      <c r="G19991" s="24"/>
      <c r="H19991" s="24"/>
      <c r="I19991" s="24"/>
      <c r="J19991" s="24"/>
      <c r="K19991" s="24"/>
      <c r="L19991" s="98"/>
    </row>
    <row r="19992" spans="1:12" ht="12.75" hidden="1" customHeight="1" x14ac:dyDescent="0.3">
      <c r="A19992" s="1" t="str">
        <f>+A19885</f>
        <v>NO</v>
      </c>
      <c r="E19992" s="96">
        <v>1</v>
      </c>
      <c r="F19992" s="307" t="str">
        <f>+$F$117</f>
        <v xml:space="preserve">Trabajadores vinculados a la planta de personal </v>
      </c>
      <c r="G19992" s="308"/>
      <c r="H19992" s="308"/>
      <c r="I19992" s="308"/>
      <c r="J19992" s="308"/>
      <c r="K19992" s="309"/>
      <c r="L19992" s="99" t="str">
        <f>IFERROR(IF(VLOOKUP(C19885,'R. PUNTAJES'!$C$14:$R$213,'R. PUNTAJES'!$M$10,0)="","",VLOOKUP(C19885,'R. PUNTAJES'!$C$14:$R$213,'R. PUNTAJES'!$M$10,0)),"")</f>
        <v/>
      </c>
    </row>
    <row r="19993" spans="1:12" hidden="1" x14ac:dyDescent="0.3">
      <c r="A19993" s="1" t="str">
        <f>+A19885</f>
        <v>NO</v>
      </c>
      <c r="E19993" s="112"/>
      <c r="F19993" s="97" t="str">
        <f>+$F$118</f>
        <v>EMPRENDIMIENTOS Y EMPRESAS DE MUJERES</v>
      </c>
      <c r="G19993" s="24"/>
      <c r="H19993" s="24"/>
      <c r="I19993" s="24"/>
      <c r="J19993" s="24"/>
      <c r="K19993" s="24"/>
      <c r="L19993" s="98"/>
    </row>
    <row r="19994" spans="1:12" ht="13" hidden="1" customHeight="1" x14ac:dyDescent="0.3">
      <c r="A19994" s="1" t="str">
        <f>+A19885</f>
        <v>NO</v>
      </c>
      <c r="E19994" s="96">
        <v>0.25</v>
      </c>
      <c r="F19994" s="307" t="str">
        <f>+$F$119</f>
        <v>Emprendimientos y empresas de mujeres</v>
      </c>
      <c r="G19994" s="308"/>
      <c r="H19994" s="308"/>
      <c r="I19994" s="308"/>
      <c r="J19994" s="308"/>
      <c r="K19994" s="309"/>
      <c r="L19994" s="113" t="str">
        <f>IFERROR(IF(VLOOKUP(C19885,'R. PUNTAJES'!$C$14:$R$213,'R. PUNTAJES'!$N$10,0)="","",VLOOKUP(C19885,'R. PUNTAJES'!$C$14:$R$213,'R. PUNTAJES'!$N$10,0)),"")</f>
        <v/>
      </c>
    </row>
    <row r="19995" spans="1:12" hidden="1" x14ac:dyDescent="0.3">
      <c r="A19995" s="18" t="str">
        <f>+A19996</f>
        <v>NO</v>
      </c>
      <c r="B19995" s="18"/>
      <c r="E19995" s="112"/>
      <c r="F19995" s="97" t="str">
        <f>+$F$120</f>
        <v>MIPYME</v>
      </c>
      <c r="G19995" s="24"/>
      <c r="H19995" s="24"/>
      <c r="I19995" s="24"/>
      <c r="J19995" s="24"/>
      <c r="K19995" s="24"/>
      <c r="L19995" s="98"/>
    </row>
    <row r="19996" spans="1:12" hidden="1" x14ac:dyDescent="0.3">
      <c r="A19996" s="18" t="str">
        <f>+IF(E19996=0,"NO",1)</f>
        <v>NO</v>
      </c>
      <c r="B19996" s="18"/>
      <c r="E19996" s="96">
        <v>0</v>
      </c>
      <c r="F19996" s="307" t="str">
        <f>+$F$121</f>
        <v>Mipyme</v>
      </c>
      <c r="G19996" s="308"/>
      <c r="H19996" s="308"/>
      <c r="I19996" s="308"/>
      <c r="J19996" s="308"/>
      <c r="K19996" s="309"/>
      <c r="L19996" s="113" t="str">
        <f>IFERROR(IF(VLOOKUP(C19885,'R. PUNTAJES'!$C$14:$R$213,'R. PUNTAJES'!$O$10,0)="","",VLOOKUP(C19885,'R. PUNTAJES'!$C$14:$R$213,'R. PUNTAJES'!$O$10,0)),"")</f>
        <v/>
      </c>
    </row>
    <row r="19997" spans="1:12" hidden="1" x14ac:dyDescent="0.3">
      <c r="A19997" s="1" t="str">
        <f>+A19885</f>
        <v>NO</v>
      </c>
      <c r="E19997" s="112"/>
      <c r="F19997" s="97" t="str">
        <f>+$F$122</f>
        <v>EXPERIENCIA DEL PROPONENTE</v>
      </c>
      <c r="G19997" s="24"/>
      <c r="H19997" s="24"/>
      <c r="I19997" s="24"/>
      <c r="J19997" s="24"/>
      <c r="K19997" s="24"/>
      <c r="L19997" s="98"/>
    </row>
    <row r="19998" spans="1:12" hidden="1" x14ac:dyDescent="0.3">
      <c r="A19998" s="1" t="str">
        <f>+A19885</f>
        <v>NO</v>
      </c>
      <c r="E19998" s="96">
        <v>59.5</v>
      </c>
      <c r="F19998" s="307" t="str">
        <f>+$F$123</f>
        <v>mediana con valor absoluto</v>
      </c>
      <c r="G19998" s="308"/>
      <c r="H19998" s="308"/>
      <c r="I19998" s="308"/>
      <c r="J19998" s="308"/>
      <c r="K19998" s="309"/>
      <c r="L19998" s="113" t="str">
        <f>IFERROR(IF(VLOOKUP(C19885,'R. PUNTAJES'!$C$14:$R$213,'R. PUNTAJES'!$R$10,0)="","",VLOOKUP(C19885,'R. PUNTAJES'!$C$14:$R$213,'R. PUNTAJES'!$R$10,0)),"")</f>
        <v/>
      </c>
    </row>
    <row r="19999" spans="1:12" hidden="1" x14ac:dyDescent="0.3">
      <c r="A19999" s="1" t="str">
        <f>+A19885</f>
        <v>NO</v>
      </c>
      <c r="E19999" s="112"/>
      <c r="F19999" s="97" t="str">
        <f>+$F$124</f>
        <v>MULTAS</v>
      </c>
      <c r="G19999" s="24"/>
      <c r="H19999" s="24"/>
      <c r="I19999" s="24"/>
      <c r="J19999" s="24"/>
      <c r="K19999" s="24"/>
      <c r="L19999" s="98"/>
    </row>
    <row r="20000" spans="1:12" ht="12.75" hidden="1" customHeight="1" x14ac:dyDescent="0.3">
      <c r="A20000" s="1" t="str">
        <f>+A19885</f>
        <v>NO</v>
      </c>
      <c r="E20000" s="96">
        <v>-2</v>
      </c>
      <c r="F20000" s="307" t="str">
        <f>+$F$125</f>
        <v>Una o más multas o cláusulas penales durante el último año</v>
      </c>
      <c r="G20000" s="310"/>
      <c r="H20000" s="310"/>
      <c r="I20000" s="310"/>
      <c r="J20000" s="310"/>
      <c r="K20000" s="311"/>
      <c r="L20000" s="99" t="str">
        <f>IFERROR(IF(VLOOKUP(C19885,'R. PUNTAJES'!$C$14:$R$213,'R. PUNTAJES'!$Q$10,0)="","",VLOOKUP(C19885,'R. PUNTAJES'!$C$14:$R$213,'R. PUNTAJES'!$Q$10,0)),"")</f>
        <v/>
      </c>
    </row>
    <row r="20001" spans="1:16" hidden="1" x14ac:dyDescent="0.3">
      <c r="A20001" s="1" t="str">
        <f>+A19885</f>
        <v>NO</v>
      </c>
      <c r="E20001" s="112"/>
      <c r="F20001" s="97" t="str">
        <f>+$F$126</f>
        <v>OBRAS INCONCLUSAS</v>
      </c>
      <c r="G20001" s="24"/>
      <c r="H20001" s="24"/>
      <c r="I20001" s="24"/>
      <c r="J20001" s="24"/>
      <c r="K20001" s="24"/>
      <c r="L20001" s="98"/>
    </row>
    <row r="20002" spans="1:16" hidden="1" x14ac:dyDescent="0.3">
      <c r="A20002" s="1" t="str">
        <f>+A19885</f>
        <v>NO</v>
      </c>
      <c r="E20002" s="96">
        <v>-1</v>
      </c>
      <c r="F20002" s="301" t="str">
        <f>+$F$127</f>
        <v>Anotación vigente de obra civil inconclusa</v>
      </c>
      <c r="G20002" s="302"/>
      <c r="H20002" s="302"/>
      <c r="I20002" s="302"/>
      <c r="J20002" s="302"/>
      <c r="K20002" s="303"/>
      <c r="L20002" s="99" t="str">
        <f>IFERROR(IF(VLOOKUP(C19885,'R. PUNTAJES'!$C$14:$R$213,'R. PUNTAJES'!$P$10,0)="","",VLOOKUP(C19885,'R. PUNTAJES'!$C$14:$R$213,'R. PUNTAJES'!$P$10,0)),"")</f>
        <v/>
      </c>
    </row>
    <row r="20003" spans="1:16" ht="7.5" hidden="1" customHeight="1" x14ac:dyDescent="0.3">
      <c r="A20003" s="1" t="str">
        <f>+A19885</f>
        <v>NO</v>
      </c>
      <c r="E20003" s="114"/>
      <c r="F20003" s="45"/>
      <c r="G20003" s="45"/>
      <c r="H20003" s="45"/>
      <c r="I20003" s="45"/>
      <c r="J20003" s="45"/>
      <c r="K20003" s="45"/>
      <c r="L20003" s="48"/>
    </row>
    <row r="20004" spans="1:16" hidden="1" x14ac:dyDescent="0.3">
      <c r="A20004" s="1" t="str">
        <f>+A19885</f>
        <v>NO</v>
      </c>
      <c r="E20004" s="115" t="str">
        <f>+$E$129</f>
        <v>PUNTAJE TOTAL</v>
      </c>
      <c r="F20004" s="116"/>
      <c r="G20004" s="116"/>
      <c r="H20004" s="116"/>
      <c r="I20004" s="116"/>
      <c r="J20004" s="116"/>
      <c r="K20004" s="117"/>
      <c r="L20004" s="118">
        <f>IFERROR(IF(VLOOKUP(C19885,'R. PUNTAJES'!$C$14:$R$213,'R. PUNTAJES'!$H$10,0)="RECHAZO","",SUM(L19984:L20002)),"")</f>
        <v>0</v>
      </c>
    </row>
    <row r="20005" spans="1:16" hidden="1" x14ac:dyDescent="0.3">
      <c r="A20005" s="1" t="str">
        <f>+A19885</f>
        <v>NO</v>
      </c>
      <c r="E20005" s="304" t="str">
        <f>+$E$130</f>
        <v>OBSERVACIONES RESPECTO A PUNTAJES</v>
      </c>
      <c r="F20005" s="305"/>
      <c r="G20005" s="305"/>
      <c r="H20005" s="305"/>
      <c r="I20005" s="305"/>
      <c r="J20005" s="305"/>
      <c r="K20005" s="305"/>
      <c r="L20005" s="305"/>
    </row>
    <row r="20006" spans="1:16" ht="12" hidden="1" customHeight="1" x14ac:dyDescent="0.3">
      <c r="A20006" s="1" t="str">
        <f>+A19885</f>
        <v>NO</v>
      </c>
      <c r="E20006" s="306" t="s">
        <v>124</v>
      </c>
      <c r="F20006" s="305"/>
      <c r="G20006" s="305"/>
      <c r="H20006" s="305"/>
      <c r="I20006" s="305"/>
      <c r="J20006" s="305"/>
      <c r="K20006" s="305"/>
      <c r="L20006" s="305"/>
      <c r="N20006" s="119"/>
      <c r="O20006" s="119"/>
      <c r="P20006" s="120"/>
    </row>
    <row r="20007" spans="1:16" ht="3" hidden="1" customHeight="1" x14ac:dyDescent="0.3">
      <c r="A20007" s="1" t="str">
        <f>+A19886</f>
        <v>NO</v>
      </c>
      <c r="E20007" s="121"/>
      <c r="F20007" s="122"/>
      <c r="G20007" s="122"/>
      <c r="H20007" s="122"/>
      <c r="I20007" s="122"/>
      <c r="J20007" s="122"/>
      <c r="K20007" s="122"/>
      <c r="L20007" s="123"/>
    </row>
    <row r="20008" spans="1:16" hidden="1" x14ac:dyDescent="0.3">
      <c r="A20008" s="1" t="str">
        <f>+IF(OR(C20010=""),"NO",1)</f>
        <v>NO</v>
      </c>
      <c r="E20008" s="346"/>
      <c r="F20008" s="347"/>
      <c r="G20008" s="347"/>
      <c r="H20008" s="347"/>
      <c r="I20008" s="347"/>
      <c r="J20008" s="347"/>
      <c r="K20008" s="347"/>
      <c r="L20008" s="347"/>
    </row>
    <row r="20009" spans="1:16" ht="4.5" hidden="1" customHeight="1" x14ac:dyDescent="0.3">
      <c r="A20009" s="1" t="str">
        <f>+A20010</f>
        <v>NO</v>
      </c>
      <c r="E20009" s="15"/>
      <c r="F20009" s="16"/>
      <c r="G20009" s="16"/>
      <c r="H20009" s="16"/>
      <c r="I20009" s="16"/>
      <c r="J20009" s="16"/>
      <c r="K20009" s="16"/>
      <c r="L20009" s="17"/>
    </row>
    <row r="20010" spans="1:16" ht="15.75" hidden="1" customHeight="1" x14ac:dyDescent="0.3">
      <c r="A20010" s="1" t="str">
        <f>+IF(OR(C20010=""),"NO",1)</f>
        <v>NO</v>
      </c>
      <c r="B20010" s="1">
        <f>1+MAX($B$1:B20009)</f>
        <v>161</v>
      </c>
      <c r="C20010" s="18" t="s">
        <v>124</v>
      </c>
      <c r="E20010" s="19" t="s">
        <v>124</v>
      </c>
      <c r="F20010" s="20"/>
      <c r="G20010" s="20"/>
      <c r="H20010" s="20"/>
      <c r="I20010" s="21"/>
      <c r="J20010" s="20"/>
      <c r="K20010" s="21"/>
      <c r="L20010" s="22"/>
    </row>
    <row r="20011" spans="1:16" hidden="1" x14ac:dyDescent="0.3">
      <c r="A20011" s="1" t="str">
        <f>A20010</f>
        <v>NO</v>
      </c>
      <c r="E20011" s="23" t="str">
        <f>+$E$11</f>
        <v>Integrantes</v>
      </c>
      <c r="F20011" s="24"/>
      <c r="G20011" s="24"/>
      <c r="H20011" s="24"/>
      <c r="I20011" s="24"/>
      <c r="J20011" s="24"/>
      <c r="K20011" s="25" t="str">
        <f>+$K$11</f>
        <v>Nit</v>
      </c>
      <c r="L20011" s="26" t="str">
        <f>+$L$11</f>
        <v>Part.</v>
      </c>
    </row>
    <row r="20012" spans="1:16" hidden="1" x14ac:dyDescent="0.3">
      <c r="A20012" s="1" t="str">
        <f>+A20011</f>
        <v>NO</v>
      </c>
      <c r="C20012" s="1" t="s">
        <v>124</v>
      </c>
      <c r="E20012" s="27" t="s">
        <v>124</v>
      </c>
      <c r="F20012" s="28"/>
      <c r="G20012" s="28"/>
      <c r="H20012" s="28"/>
      <c r="I20012" s="28"/>
      <c r="J20012" s="28"/>
      <c r="K20012" s="29" t="s">
        <v>124</v>
      </c>
      <c r="L20012" s="30" t="s">
        <v>124</v>
      </c>
    </row>
    <row r="20013" spans="1:16" hidden="1" x14ac:dyDescent="0.3">
      <c r="A20013" s="18" t="str">
        <f>+IF(OR(C20013=""),"NO",1)</f>
        <v>NO</v>
      </c>
      <c r="B20013" s="18"/>
      <c r="C20013" s="1" t="s">
        <v>124</v>
      </c>
      <c r="E20013" s="31" t="s">
        <v>124</v>
      </c>
      <c r="F20013" s="32"/>
      <c r="G20013" s="32"/>
      <c r="H20013" s="32"/>
      <c r="I20013" s="32"/>
      <c r="J20013" s="32"/>
      <c r="K20013" s="33" t="s">
        <v>124</v>
      </c>
      <c r="L20013" s="34" t="s">
        <v>124</v>
      </c>
    </row>
    <row r="20014" spans="1:16" hidden="1" x14ac:dyDescent="0.3">
      <c r="A20014" s="18" t="str">
        <f>+IF(OR(C20014=""),"NO",1)</f>
        <v>NO</v>
      </c>
      <c r="B20014" s="18"/>
      <c r="C20014" s="1" t="s">
        <v>124</v>
      </c>
      <c r="E20014" s="31" t="s">
        <v>124</v>
      </c>
      <c r="F20014" s="32"/>
      <c r="G20014" s="32"/>
      <c r="H20014" s="32"/>
      <c r="I20014" s="32"/>
      <c r="J20014" s="32"/>
      <c r="K20014" s="33" t="s">
        <v>124</v>
      </c>
      <c r="L20014" s="34" t="s">
        <v>124</v>
      </c>
    </row>
    <row r="20015" spans="1:16" hidden="1" x14ac:dyDescent="0.3">
      <c r="A20015" s="18" t="str">
        <f>+IF(OR(C20015=""),"NO",1)</f>
        <v>NO</v>
      </c>
      <c r="B20015" s="18"/>
      <c r="C20015" s="1" t="s">
        <v>124</v>
      </c>
      <c r="E20015" s="31" t="s">
        <v>13</v>
      </c>
      <c r="F20015" s="32"/>
      <c r="G20015" s="32"/>
      <c r="H20015" s="32"/>
      <c r="I20015" s="32"/>
      <c r="J20015" s="32"/>
      <c r="K20015" s="33"/>
      <c r="L20015" s="34"/>
    </row>
    <row r="20016" spans="1:16" hidden="1" x14ac:dyDescent="0.3">
      <c r="A20016" s="18" t="str">
        <f>+IF(OR(C20016=""),"NO",1)</f>
        <v>NO</v>
      </c>
      <c r="B20016" s="18"/>
      <c r="C20016" s="1" t="s">
        <v>124</v>
      </c>
      <c r="E20016" s="31" t="s">
        <v>13</v>
      </c>
      <c r="F20016" s="32"/>
      <c r="G20016" s="32"/>
      <c r="H20016" s="32"/>
      <c r="I20016" s="32"/>
      <c r="J20016" s="32"/>
      <c r="K20016" s="33"/>
      <c r="L20016" s="34"/>
    </row>
    <row r="20017" spans="1:12" hidden="1" x14ac:dyDescent="0.3">
      <c r="A20017" s="18" t="str">
        <f>+IF(OR(C20017=""),"NO",1)</f>
        <v>NO</v>
      </c>
      <c r="B20017" s="18"/>
      <c r="C20017" s="1" t="s">
        <v>124</v>
      </c>
      <c r="E20017" s="35" t="s">
        <v>13</v>
      </c>
      <c r="F20017" s="36"/>
      <c r="G20017" s="36"/>
      <c r="H20017" s="36"/>
      <c r="I20017" s="36"/>
      <c r="J20017" s="36"/>
      <c r="K20017" s="37"/>
      <c r="L20017" s="38"/>
    </row>
    <row r="20018" spans="1:12" ht="5.15" hidden="1" customHeight="1" x14ac:dyDescent="0.3">
      <c r="A20018" s="1" t="str">
        <f>+A20010</f>
        <v>NO</v>
      </c>
      <c r="E20018" s="39"/>
      <c r="F20018" s="39"/>
      <c r="G20018" s="39"/>
      <c r="H20018" s="39"/>
      <c r="I20018" s="39"/>
      <c r="J20018" s="39"/>
      <c r="K20018" s="39"/>
      <c r="L20018" s="39"/>
    </row>
    <row r="20019" spans="1:12" ht="15.75" hidden="1" customHeight="1" x14ac:dyDescent="0.3">
      <c r="A20019" s="1" t="str">
        <f>+A20010</f>
        <v>NO</v>
      </c>
      <c r="E20019" s="40" t="str">
        <f>+$E$19</f>
        <v>RESULTADO DE EVALUACIÓN TÉCNICA</v>
      </c>
      <c r="F20019" s="41"/>
      <c r="G20019" s="41"/>
      <c r="H20019" s="41"/>
      <c r="I20019" s="41"/>
      <c r="J20019" s="41"/>
      <c r="K20019" s="41"/>
      <c r="L20019" s="42"/>
    </row>
    <row r="20020" spans="1:12" hidden="1" x14ac:dyDescent="0.3">
      <c r="A20020" s="1" t="str">
        <f>+A20010</f>
        <v>NO</v>
      </c>
      <c r="E20020" s="43"/>
      <c r="F20020" s="44" t="str">
        <f>+$F$20</f>
        <v>Experiencia</v>
      </c>
      <c r="G20020" s="45"/>
      <c r="H20020" s="45"/>
      <c r="I20020" s="45"/>
      <c r="J20020" s="45"/>
      <c r="K20020" s="46"/>
      <c r="L20020" s="47" t="s">
        <v>124</v>
      </c>
    </row>
    <row r="20021" spans="1:12" hidden="1" x14ac:dyDescent="0.3">
      <c r="A20021" s="1" t="str">
        <f>+A20010</f>
        <v>NO</v>
      </c>
      <c r="E20021" s="348" t="str">
        <f>+$E$21</f>
        <v>OBSERVACIONES RESPECTO A LA EVALUACIÓN DE EXPERIENCIA</v>
      </c>
      <c r="F20021" s="308"/>
      <c r="G20021" s="308"/>
      <c r="H20021" s="308"/>
      <c r="I20021" s="308"/>
      <c r="J20021" s="308"/>
      <c r="K20021" s="308"/>
      <c r="L20021" s="349"/>
    </row>
    <row r="20022" spans="1:12" hidden="1" x14ac:dyDescent="0.3">
      <c r="A20022" s="1" t="str">
        <f>+A20010</f>
        <v>NO</v>
      </c>
      <c r="E20022" s="350" t="s">
        <v>124</v>
      </c>
      <c r="F20022" s="351"/>
      <c r="G20022" s="351"/>
      <c r="H20022" s="351"/>
      <c r="I20022" s="351"/>
      <c r="J20022" s="351"/>
      <c r="K20022" s="351"/>
      <c r="L20022" s="352"/>
    </row>
    <row r="20023" spans="1:12" ht="5.15" hidden="1" customHeight="1" x14ac:dyDescent="0.3">
      <c r="A20023" s="1" t="str">
        <f>+A20010</f>
        <v>NO</v>
      </c>
      <c r="E20023" s="39"/>
      <c r="F20023" s="39"/>
      <c r="G20023" s="39"/>
      <c r="H20023" s="39"/>
      <c r="I20023" s="39"/>
      <c r="J20023" s="39"/>
      <c r="K20023" s="39"/>
      <c r="L20023" s="39"/>
    </row>
    <row r="20024" spans="1:12" ht="12.75" hidden="1" customHeight="1" x14ac:dyDescent="0.3">
      <c r="A20024" s="1" t="str">
        <f>+A20010</f>
        <v>NO</v>
      </c>
      <c r="E20024" s="40" t="str">
        <f>+$E$24</f>
        <v>EXPERIENCIA HABILITANTE: CONTRATOS PRESENTADOS</v>
      </c>
      <c r="F20024" s="41"/>
      <c r="G20024" s="41"/>
      <c r="H20024" s="41"/>
      <c r="I20024" s="41"/>
      <c r="J20024" s="41"/>
      <c r="K20024" s="41"/>
      <c r="L20024" s="42"/>
    </row>
    <row r="20025" spans="1:12" ht="8.5" hidden="1" customHeight="1" x14ac:dyDescent="0.3">
      <c r="A20025" s="1" t="str">
        <f>+A20010</f>
        <v>NO</v>
      </c>
      <c r="E20025" s="49"/>
      <c r="F20025" s="50"/>
      <c r="G20025" s="51"/>
      <c r="H20025" s="51"/>
      <c r="I20025" s="51"/>
      <c r="J20025" s="51"/>
      <c r="K20025" s="51"/>
      <c r="L20025" s="52"/>
    </row>
    <row r="20026" spans="1:12" hidden="1" x14ac:dyDescent="0.3">
      <c r="A20026" s="18" t="str">
        <f>+IF(OR(C20026=""),"NO",1)</f>
        <v>NO</v>
      </c>
      <c r="B20026" s="18"/>
      <c r="C20026" s="1" t="s">
        <v>124</v>
      </c>
      <c r="E20026" s="329">
        <v>1</v>
      </c>
      <c r="F20026" s="53" t="str">
        <f>+$F$26</f>
        <v>OBJETO</v>
      </c>
      <c r="G20026" s="332" t="s">
        <v>124</v>
      </c>
      <c r="H20026" s="333"/>
      <c r="I20026" s="333"/>
      <c r="J20026" s="333"/>
      <c r="K20026" s="333"/>
      <c r="L20026" s="334"/>
    </row>
    <row r="20027" spans="1:12" hidden="1" x14ac:dyDescent="0.3">
      <c r="A20027" s="18" t="str">
        <f>+IF(OR(C20026=""),"NO",1)</f>
        <v>NO</v>
      </c>
      <c r="B20027" s="18"/>
      <c r="E20027" s="330"/>
      <c r="F20027" s="54" t="str">
        <f>+$F$27</f>
        <v>CONTRATANTE</v>
      </c>
      <c r="G20027" s="335" t="s">
        <v>124</v>
      </c>
      <c r="H20027" s="310"/>
      <c r="I20027" s="310"/>
      <c r="J20027" s="310"/>
      <c r="K20027" s="310"/>
      <c r="L20027" s="336"/>
    </row>
    <row r="20028" spans="1:12" hidden="1" x14ac:dyDescent="0.3">
      <c r="A20028" s="18" t="str">
        <f>+IF(OR(C20026=""),"NO",1)</f>
        <v>NO</v>
      </c>
      <c r="B20028" s="18"/>
      <c r="E20028" s="330"/>
      <c r="F20028" s="54" t="str">
        <f>+$F$28</f>
        <v>APORTANTE</v>
      </c>
      <c r="G20028" s="337" t="s">
        <v>124</v>
      </c>
      <c r="H20028" s="338"/>
      <c r="I20028" s="338"/>
      <c r="J20028" s="338"/>
      <c r="K20028" s="338"/>
      <c r="L20028" s="339"/>
    </row>
    <row r="20029" spans="1:12" hidden="1" x14ac:dyDescent="0.3">
      <c r="A20029" s="18" t="str">
        <f>+IF(OR(C20026=""),"NO",1)</f>
        <v>NO</v>
      </c>
      <c r="B20029" s="18"/>
      <c r="E20029" s="330"/>
      <c r="F20029" s="54" t="str">
        <f>+$F$29</f>
        <v>VALOR /SMMLV)</v>
      </c>
      <c r="G20029" s="55" t="s">
        <v>124</v>
      </c>
      <c r="H20029" s="56" t="str">
        <f>+$H$29</f>
        <v>% PART..</v>
      </c>
      <c r="I20029" s="57" t="s">
        <v>124</v>
      </c>
      <c r="J20029" s="58" t="str">
        <f>+$J$29</f>
        <v>VALOR ACREDITADO</v>
      </c>
      <c r="K20029" s="59"/>
      <c r="L20029" s="47" t="s">
        <v>124</v>
      </c>
    </row>
    <row r="20030" spans="1:12" hidden="1" x14ac:dyDescent="0.3">
      <c r="A20030" s="18" t="str">
        <f>+IF(OR(C20026=""),"NO",1)</f>
        <v>NO</v>
      </c>
      <c r="B20030" s="18"/>
      <c r="E20030" s="330"/>
      <c r="F20030" s="60" t="str">
        <f>+$F$30</f>
        <v>EXPERIENCIA APORTADA</v>
      </c>
      <c r="G20030" s="340" t="s">
        <v>124</v>
      </c>
      <c r="H20030" s="341"/>
      <c r="I20030" s="341"/>
      <c r="J20030" s="341"/>
      <c r="K20030" s="341"/>
      <c r="L20030" s="342"/>
    </row>
    <row r="20031" spans="1:12" hidden="1" x14ac:dyDescent="0.3">
      <c r="A20031" s="18" t="str">
        <f>+IF(OR(C20026=""),"NO",1)</f>
        <v>NO</v>
      </c>
      <c r="B20031" s="18"/>
      <c r="E20031" s="331"/>
      <c r="F20031" s="62" t="str">
        <f>+$F$31</f>
        <v>OBSERVACIÓN</v>
      </c>
      <c r="G20031" s="343" t="s">
        <v>124</v>
      </c>
      <c r="H20031" s="344"/>
      <c r="I20031" s="344"/>
      <c r="J20031" s="344"/>
      <c r="K20031" s="344"/>
      <c r="L20031" s="345"/>
    </row>
    <row r="20032" spans="1:12" ht="8.5" hidden="1" customHeight="1" x14ac:dyDescent="0.3">
      <c r="A20032" s="18" t="str">
        <f>+IF(OR(C20026=""),"NO",1)</f>
        <v>NO</v>
      </c>
      <c r="B20032" s="18"/>
      <c r="E20032" s="49"/>
      <c r="F20032" s="50"/>
      <c r="G20032" s="51"/>
      <c r="H20032" s="51"/>
      <c r="I20032" s="51"/>
      <c r="J20032" s="51"/>
      <c r="K20032" s="51"/>
      <c r="L20032" s="52"/>
    </row>
    <row r="20033" spans="1:12" hidden="1" x14ac:dyDescent="0.3">
      <c r="A20033" s="18" t="str">
        <f t="shared" ref="A20033" si="6720">+IF(OR(C20033=""),"NO",1)</f>
        <v>NO</v>
      </c>
      <c r="B20033" s="18"/>
      <c r="C20033" s="1" t="s">
        <v>124</v>
      </c>
      <c r="E20033" s="329">
        <v>2</v>
      </c>
      <c r="F20033" s="53" t="str">
        <f>+$F$26</f>
        <v>OBJETO</v>
      </c>
      <c r="G20033" s="332" t="s">
        <v>124</v>
      </c>
      <c r="H20033" s="333"/>
      <c r="I20033" s="333"/>
      <c r="J20033" s="333"/>
      <c r="K20033" s="333"/>
      <c r="L20033" s="334"/>
    </row>
    <row r="20034" spans="1:12" hidden="1" x14ac:dyDescent="0.3">
      <c r="A20034" s="18" t="str">
        <f t="shared" ref="A20034" si="6721">+IF(OR(C20033=""),"NO",1)</f>
        <v>NO</v>
      </c>
      <c r="B20034" s="18"/>
      <c r="E20034" s="330"/>
      <c r="F20034" s="54" t="str">
        <f>+$F$27</f>
        <v>CONTRATANTE</v>
      </c>
      <c r="G20034" s="335" t="s">
        <v>124</v>
      </c>
      <c r="H20034" s="310"/>
      <c r="I20034" s="310"/>
      <c r="J20034" s="310"/>
      <c r="K20034" s="310"/>
      <c r="L20034" s="336"/>
    </row>
    <row r="20035" spans="1:12" hidden="1" x14ac:dyDescent="0.3">
      <c r="A20035" s="18" t="str">
        <f t="shared" ref="A20035" si="6722">+IF(OR(C20033=""),"NO",1)</f>
        <v>NO</v>
      </c>
      <c r="B20035" s="18"/>
      <c r="E20035" s="330"/>
      <c r="F20035" s="54" t="str">
        <f>+$F$28</f>
        <v>APORTANTE</v>
      </c>
      <c r="G20035" s="337" t="s">
        <v>124</v>
      </c>
      <c r="H20035" s="338"/>
      <c r="I20035" s="338"/>
      <c r="J20035" s="338"/>
      <c r="K20035" s="338"/>
      <c r="L20035" s="339"/>
    </row>
    <row r="20036" spans="1:12" hidden="1" x14ac:dyDescent="0.3">
      <c r="A20036" s="18" t="str">
        <f t="shared" ref="A20036" si="6723">+IF(OR(C20033=""),"NO",1)</f>
        <v>NO</v>
      </c>
      <c r="B20036" s="18"/>
      <c r="E20036" s="330"/>
      <c r="F20036" s="54" t="str">
        <f>+$F$29</f>
        <v>VALOR /SMMLV)</v>
      </c>
      <c r="G20036" s="55" t="s">
        <v>124</v>
      </c>
      <c r="H20036" s="56" t="str">
        <f>+$H$29</f>
        <v>% PART..</v>
      </c>
      <c r="I20036" s="57" t="s">
        <v>124</v>
      </c>
      <c r="J20036" s="58" t="str">
        <f>+$J$29</f>
        <v>VALOR ACREDITADO</v>
      </c>
      <c r="K20036" s="59"/>
      <c r="L20036" s="47" t="s">
        <v>124</v>
      </c>
    </row>
    <row r="20037" spans="1:12" hidden="1" x14ac:dyDescent="0.3">
      <c r="A20037" s="18" t="str">
        <f t="shared" ref="A20037" si="6724">+IF(OR(C20033=""),"NO",1)</f>
        <v>NO</v>
      </c>
      <c r="B20037" s="18"/>
      <c r="E20037" s="330"/>
      <c r="F20037" s="60" t="str">
        <f>+$F$30</f>
        <v>EXPERIENCIA APORTADA</v>
      </c>
      <c r="G20037" s="340" t="s">
        <v>124</v>
      </c>
      <c r="H20037" s="341"/>
      <c r="I20037" s="341"/>
      <c r="J20037" s="341"/>
      <c r="K20037" s="341"/>
      <c r="L20037" s="342"/>
    </row>
    <row r="20038" spans="1:12" hidden="1" x14ac:dyDescent="0.3">
      <c r="A20038" s="18" t="str">
        <f t="shared" ref="A20038" si="6725">+IF(OR(C20033=""),"NO",1)</f>
        <v>NO</v>
      </c>
      <c r="B20038" s="18"/>
      <c r="E20038" s="331"/>
      <c r="F20038" s="62" t="str">
        <f>+$F$31</f>
        <v>OBSERVACIÓN</v>
      </c>
      <c r="G20038" s="343" t="s">
        <v>124</v>
      </c>
      <c r="H20038" s="344"/>
      <c r="I20038" s="344"/>
      <c r="J20038" s="344"/>
      <c r="K20038" s="344"/>
      <c r="L20038" s="345"/>
    </row>
    <row r="20039" spans="1:12" ht="8.5" hidden="1" customHeight="1" x14ac:dyDescent="0.3">
      <c r="A20039" s="18" t="str">
        <f t="shared" ref="A20039" si="6726">+IF(OR(C20033=""),"NO",1)</f>
        <v>NO</v>
      </c>
      <c r="B20039" s="18"/>
      <c r="E20039" s="49"/>
      <c r="F20039" s="50"/>
      <c r="G20039" s="51"/>
      <c r="H20039" s="51"/>
      <c r="I20039" s="51"/>
      <c r="J20039" s="51"/>
      <c r="K20039" s="51"/>
      <c r="L20039" s="52"/>
    </row>
    <row r="20040" spans="1:12" hidden="1" x14ac:dyDescent="0.3">
      <c r="A20040" s="18" t="str">
        <f t="shared" ref="A20040" si="6727">+IF(OR(C20040=""),"NO",1)</f>
        <v>NO</v>
      </c>
      <c r="B20040" s="18"/>
      <c r="C20040" s="1" t="s">
        <v>124</v>
      </c>
      <c r="E20040" s="329">
        <v>3</v>
      </c>
      <c r="F20040" s="53" t="str">
        <f>+$F$26</f>
        <v>OBJETO</v>
      </c>
      <c r="G20040" s="332" t="s">
        <v>124</v>
      </c>
      <c r="H20040" s="333"/>
      <c r="I20040" s="333"/>
      <c r="J20040" s="333"/>
      <c r="K20040" s="333"/>
      <c r="L20040" s="334"/>
    </row>
    <row r="20041" spans="1:12" hidden="1" x14ac:dyDescent="0.3">
      <c r="A20041" s="18" t="str">
        <f t="shared" ref="A20041" si="6728">+IF(OR(C20040=""),"NO",1)</f>
        <v>NO</v>
      </c>
      <c r="B20041" s="18"/>
      <c r="E20041" s="330"/>
      <c r="F20041" s="54" t="str">
        <f>+$F$27</f>
        <v>CONTRATANTE</v>
      </c>
      <c r="G20041" s="335" t="s">
        <v>124</v>
      </c>
      <c r="H20041" s="310"/>
      <c r="I20041" s="310"/>
      <c r="J20041" s="310"/>
      <c r="K20041" s="310"/>
      <c r="L20041" s="336"/>
    </row>
    <row r="20042" spans="1:12" hidden="1" x14ac:dyDescent="0.3">
      <c r="A20042" s="18" t="str">
        <f t="shared" ref="A20042" si="6729">+IF(OR(C20040=""),"NO",1)</f>
        <v>NO</v>
      </c>
      <c r="B20042" s="18"/>
      <c r="E20042" s="330"/>
      <c r="F20042" s="54" t="str">
        <f>+$F$28</f>
        <v>APORTANTE</v>
      </c>
      <c r="G20042" s="337" t="s">
        <v>124</v>
      </c>
      <c r="H20042" s="338"/>
      <c r="I20042" s="338"/>
      <c r="J20042" s="338"/>
      <c r="K20042" s="338"/>
      <c r="L20042" s="339"/>
    </row>
    <row r="20043" spans="1:12" hidden="1" x14ac:dyDescent="0.3">
      <c r="A20043" s="18" t="str">
        <f t="shared" ref="A20043" si="6730">+IF(OR(C20040=""),"NO",1)</f>
        <v>NO</v>
      </c>
      <c r="B20043" s="18"/>
      <c r="E20043" s="330"/>
      <c r="F20043" s="54" t="str">
        <f>+$F$29</f>
        <v>VALOR /SMMLV)</v>
      </c>
      <c r="G20043" s="55" t="s">
        <v>124</v>
      </c>
      <c r="H20043" s="56" t="str">
        <f>+$H$29</f>
        <v>% PART..</v>
      </c>
      <c r="I20043" s="57" t="s">
        <v>124</v>
      </c>
      <c r="J20043" s="58" t="str">
        <f>+$J$29</f>
        <v>VALOR ACREDITADO</v>
      </c>
      <c r="K20043" s="59"/>
      <c r="L20043" s="47" t="s">
        <v>124</v>
      </c>
    </row>
    <row r="20044" spans="1:12" hidden="1" x14ac:dyDescent="0.3">
      <c r="A20044" s="18" t="str">
        <f t="shared" ref="A20044" si="6731">+IF(OR(C20040=""),"NO",1)</f>
        <v>NO</v>
      </c>
      <c r="B20044" s="18"/>
      <c r="E20044" s="330"/>
      <c r="F20044" s="60" t="str">
        <f>+$F$30</f>
        <v>EXPERIENCIA APORTADA</v>
      </c>
      <c r="G20044" s="340" t="s">
        <v>124</v>
      </c>
      <c r="H20044" s="341"/>
      <c r="I20044" s="341"/>
      <c r="J20044" s="341"/>
      <c r="K20044" s="341"/>
      <c r="L20044" s="342"/>
    </row>
    <row r="20045" spans="1:12" hidden="1" x14ac:dyDescent="0.3">
      <c r="A20045" s="18" t="str">
        <f t="shared" ref="A20045" si="6732">+IF(OR(C20040=""),"NO",1)</f>
        <v>NO</v>
      </c>
      <c r="B20045" s="18"/>
      <c r="E20045" s="331"/>
      <c r="F20045" s="62" t="str">
        <f>+$F$31</f>
        <v>OBSERVACIÓN</v>
      </c>
      <c r="G20045" s="343" t="s">
        <v>124</v>
      </c>
      <c r="H20045" s="344"/>
      <c r="I20045" s="344"/>
      <c r="J20045" s="344"/>
      <c r="K20045" s="344"/>
      <c r="L20045" s="345"/>
    </row>
    <row r="20046" spans="1:12" ht="8.5" hidden="1" customHeight="1" x14ac:dyDescent="0.3">
      <c r="A20046" s="18" t="str">
        <f t="shared" ref="A20046" si="6733">+IF(OR(C20040=""),"NO",1)</f>
        <v>NO</v>
      </c>
      <c r="B20046" s="18"/>
      <c r="E20046" s="49"/>
      <c r="F20046" s="50"/>
      <c r="G20046" s="51"/>
      <c r="H20046" s="51"/>
      <c r="I20046" s="51"/>
      <c r="J20046" s="51"/>
      <c r="K20046" s="51"/>
      <c r="L20046" s="52"/>
    </row>
    <row r="20047" spans="1:12" hidden="1" x14ac:dyDescent="0.3">
      <c r="A20047" s="18" t="str">
        <f t="shared" ref="A20047" si="6734">+IF(OR(C20047=""),"NO",1)</f>
        <v>NO</v>
      </c>
      <c r="B20047" s="18"/>
      <c r="C20047" s="1" t="s">
        <v>124</v>
      </c>
      <c r="E20047" s="329">
        <v>4</v>
      </c>
      <c r="F20047" s="53" t="str">
        <f>+$F$26</f>
        <v>OBJETO</v>
      </c>
      <c r="G20047" s="332" t="s">
        <v>124</v>
      </c>
      <c r="H20047" s="333"/>
      <c r="I20047" s="333"/>
      <c r="J20047" s="333"/>
      <c r="K20047" s="333"/>
      <c r="L20047" s="334"/>
    </row>
    <row r="20048" spans="1:12" hidden="1" x14ac:dyDescent="0.3">
      <c r="A20048" s="18" t="str">
        <f t="shared" ref="A20048" si="6735">+IF(OR(C20047=""),"NO",1)</f>
        <v>NO</v>
      </c>
      <c r="B20048" s="18"/>
      <c r="E20048" s="330"/>
      <c r="F20048" s="54" t="str">
        <f>+$F$27</f>
        <v>CONTRATANTE</v>
      </c>
      <c r="G20048" s="335" t="s">
        <v>124</v>
      </c>
      <c r="H20048" s="310"/>
      <c r="I20048" s="310"/>
      <c r="J20048" s="310"/>
      <c r="K20048" s="310"/>
      <c r="L20048" s="336"/>
    </row>
    <row r="20049" spans="1:12" hidden="1" x14ac:dyDescent="0.3">
      <c r="A20049" s="18" t="str">
        <f t="shared" ref="A20049" si="6736">+IF(OR(C20047=""),"NO",1)</f>
        <v>NO</v>
      </c>
      <c r="B20049" s="18"/>
      <c r="E20049" s="330"/>
      <c r="F20049" s="54" t="str">
        <f>+$F$28</f>
        <v>APORTANTE</v>
      </c>
      <c r="G20049" s="337" t="s">
        <v>124</v>
      </c>
      <c r="H20049" s="338"/>
      <c r="I20049" s="338"/>
      <c r="J20049" s="338"/>
      <c r="K20049" s="338"/>
      <c r="L20049" s="339"/>
    </row>
    <row r="20050" spans="1:12" hidden="1" x14ac:dyDescent="0.3">
      <c r="A20050" s="18" t="str">
        <f t="shared" ref="A20050" si="6737">+IF(OR(C20047=""),"NO",1)</f>
        <v>NO</v>
      </c>
      <c r="B20050" s="18"/>
      <c r="E20050" s="330"/>
      <c r="F20050" s="54" t="str">
        <f>+$F$29</f>
        <v>VALOR /SMMLV)</v>
      </c>
      <c r="G20050" s="55" t="s">
        <v>124</v>
      </c>
      <c r="H20050" s="56" t="str">
        <f>+$H$29</f>
        <v>% PART..</v>
      </c>
      <c r="I20050" s="57" t="s">
        <v>124</v>
      </c>
      <c r="J20050" s="58" t="str">
        <f>+$J$29</f>
        <v>VALOR ACREDITADO</v>
      </c>
      <c r="K20050" s="59"/>
      <c r="L20050" s="47" t="s">
        <v>124</v>
      </c>
    </row>
    <row r="20051" spans="1:12" hidden="1" x14ac:dyDescent="0.3">
      <c r="A20051" s="18" t="str">
        <f t="shared" ref="A20051" si="6738">+IF(OR(C20047=""),"NO",1)</f>
        <v>NO</v>
      </c>
      <c r="B20051" s="18"/>
      <c r="E20051" s="330"/>
      <c r="F20051" s="60" t="str">
        <f>+$F$30</f>
        <v>EXPERIENCIA APORTADA</v>
      </c>
      <c r="G20051" s="340" t="s">
        <v>124</v>
      </c>
      <c r="H20051" s="341"/>
      <c r="I20051" s="341"/>
      <c r="J20051" s="341"/>
      <c r="K20051" s="341"/>
      <c r="L20051" s="342"/>
    </row>
    <row r="20052" spans="1:12" hidden="1" x14ac:dyDescent="0.3">
      <c r="A20052" s="18" t="str">
        <f t="shared" ref="A20052" si="6739">+IF(OR(C20047=""),"NO",1)</f>
        <v>NO</v>
      </c>
      <c r="B20052" s="18"/>
      <c r="E20052" s="331"/>
      <c r="F20052" s="62" t="str">
        <f>+$F$31</f>
        <v>OBSERVACIÓN</v>
      </c>
      <c r="G20052" s="343" t="s">
        <v>124</v>
      </c>
      <c r="H20052" s="344"/>
      <c r="I20052" s="344"/>
      <c r="J20052" s="344"/>
      <c r="K20052" s="344"/>
      <c r="L20052" s="345"/>
    </row>
    <row r="20053" spans="1:12" ht="8.5" hidden="1" customHeight="1" x14ac:dyDescent="0.3">
      <c r="A20053" s="18" t="str">
        <f t="shared" ref="A20053" si="6740">+IF(OR(C20047=""),"NO",1)</f>
        <v>NO</v>
      </c>
      <c r="B20053" s="18"/>
      <c r="E20053" s="49"/>
      <c r="F20053" s="50"/>
      <c r="G20053" s="51"/>
      <c r="H20053" s="51"/>
      <c r="I20053" s="51"/>
      <c r="J20053" s="51"/>
      <c r="K20053" s="51"/>
      <c r="L20053" s="52"/>
    </row>
    <row r="20054" spans="1:12" hidden="1" x14ac:dyDescent="0.3">
      <c r="A20054" s="18" t="str">
        <f t="shared" ref="A20054" si="6741">+IF(OR(C20054=""),"NO",1)</f>
        <v>NO</v>
      </c>
      <c r="B20054" s="18"/>
      <c r="C20054" s="1" t="s">
        <v>124</v>
      </c>
      <c r="E20054" s="329">
        <v>5</v>
      </c>
      <c r="F20054" s="53" t="str">
        <f>+$F$26</f>
        <v>OBJETO</v>
      </c>
      <c r="G20054" s="332" t="s">
        <v>124</v>
      </c>
      <c r="H20054" s="333"/>
      <c r="I20054" s="333"/>
      <c r="J20054" s="333"/>
      <c r="K20054" s="333"/>
      <c r="L20054" s="334"/>
    </row>
    <row r="20055" spans="1:12" hidden="1" x14ac:dyDescent="0.3">
      <c r="A20055" s="18" t="str">
        <f t="shared" ref="A20055" si="6742">+IF(OR(C20054=""),"NO",1)</f>
        <v>NO</v>
      </c>
      <c r="B20055" s="18"/>
      <c r="E20055" s="330"/>
      <c r="F20055" s="54" t="str">
        <f>+$F$27</f>
        <v>CONTRATANTE</v>
      </c>
      <c r="G20055" s="335" t="s">
        <v>124</v>
      </c>
      <c r="H20055" s="310"/>
      <c r="I20055" s="310"/>
      <c r="J20055" s="310"/>
      <c r="K20055" s="310"/>
      <c r="L20055" s="336"/>
    </row>
    <row r="20056" spans="1:12" hidden="1" x14ac:dyDescent="0.3">
      <c r="A20056" s="18" t="str">
        <f t="shared" ref="A20056" si="6743">+IF(OR(C20054=""),"NO",1)</f>
        <v>NO</v>
      </c>
      <c r="B20056" s="18"/>
      <c r="E20056" s="330"/>
      <c r="F20056" s="54" t="str">
        <f>+$F$28</f>
        <v>APORTANTE</v>
      </c>
      <c r="G20056" s="337" t="s">
        <v>124</v>
      </c>
      <c r="H20056" s="338"/>
      <c r="I20056" s="338"/>
      <c r="J20056" s="338"/>
      <c r="K20056" s="338"/>
      <c r="L20056" s="339"/>
    </row>
    <row r="20057" spans="1:12" hidden="1" x14ac:dyDescent="0.3">
      <c r="A20057" s="18" t="str">
        <f t="shared" ref="A20057" si="6744">+IF(OR(C20054=""),"NO",1)</f>
        <v>NO</v>
      </c>
      <c r="B20057" s="18"/>
      <c r="E20057" s="330"/>
      <c r="F20057" s="54" t="str">
        <f>+$F$29</f>
        <v>VALOR /SMMLV)</v>
      </c>
      <c r="G20057" s="55" t="s">
        <v>124</v>
      </c>
      <c r="H20057" s="56" t="str">
        <f>+$H$29</f>
        <v>% PART..</v>
      </c>
      <c r="I20057" s="57" t="s">
        <v>124</v>
      </c>
      <c r="J20057" s="58" t="str">
        <f>+$J$29</f>
        <v>VALOR ACREDITADO</v>
      </c>
      <c r="K20057" s="59"/>
      <c r="L20057" s="47" t="s">
        <v>124</v>
      </c>
    </row>
    <row r="20058" spans="1:12" hidden="1" x14ac:dyDescent="0.3">
      <c r="A20058" s="18" t="str">
        <f t="shared" ref="A20058" si="6745">+IF(OR(C20054=""),"NO",1)</f>
        <v>NO</v>
      </c>
      <c r="B20058" s="18"/>
      <c r="E20058" s="330"/>
      <c r="F20058" s="60" t="str">
        <f>+$F$30</f>
        <v>EXPERIENCIA APORTADA</v>
      </c>
      <c r="G20058" s="340" t="s">
        <v>124</v>
      </c>
      <c r="H20058" s="341"/>
      <c r="I20058" s="341"/>
      <c r="J20058" s="341"/>
      <c r="K20058" s="341"/>
      <c r="L20058" s="342"/>
    </row>
    <row r="20059" spans="1:12" hidden="1" x14ac:dyDescent="0.3">
      <c r="A20059" s="18" t="str">
        <f t="shared" ref="A20059" si="6746">+IF(OR(C20054=""),"NO",1)</f>
        <v>NO</v>
      </c>
      <c r="B20059" s="18"/>
      <c r="E20059" s="331"/>
      <c r="F20059" s="62" t="str">
        <f>+$F$31</f>
        <v>OBSERVACIÓN</v>
      </c>
      <c r="G20059" s="343" t="s">
        <v>124</v>
      </c>
      <c r="H20059" s="344"/>
      <c r="I20059" s="344"/>
      <c r="J20059" s="344"/>
      <c r="K20059" s="344"/>
      <c r="L20059" s="345"/>
    </row>
    <row r="20060" spans="1:12" ht="8.5" hidden="1" customHeight="1" x14ac:dyDescent="0.3">
      <c r="A20060" s="18" t="str">
        <f t="shared" ref="A20060" si="6747">+IF(OR(C20054=""),"NO",1)</f>
        <v>NO</v>
      </c>
      <c r="B20060" s="18"/>
      <c r="E20060" s="49"/>
      <c r="F20060" s="50"/>
      <c r="G20060" s="51"/>
      <c r="H20060" s="51"/>
      <c r="I20060" s="51"/>
      <c r="J20060" s="51"/>
      <c r="K20060" s="51"/>
      <c r="L20060" s="52"/>
    </row>
    <row r="20061" spans="1:12" hidden="1" x14ac:dyDescent="0.3">
      <c r="A20061" s="18" t="str">
        <f t="shared" ref="A20061" si="6748">+IF(OR(C20061=""),"NO",1)</f>
        <v>NO</v>
      </c>
      <c r="B20061" s="18"/>
      <c r="C20061" s="1" t="s">
        <v>124</v>
      </c>
      <c r="E20061" s="329">
        <v>6</v>
      </c>
      <c r="F20061" s="53" t="str">
        <f>+$F$26</f>
        <v>OBJETO</v>
      </c>
      <c r="G20061" s="332" t="s">
        <v>124</v>
      </c>
      <c r="H20061" s="333"/>
      <c r="I20061" s="333"/>
      <c r="J20061" s="333"/>
      <c r="K20061" s="333"/>
      <c r="L20061" s="334"/>
    </row>
    <row r="20062" spans="1:12" hidden="1" x14ac:dyDescent="0.3">
      <c r="A20062" s="18" t="str">
        <f t="shared" ref="A20062" si="6749">+IF(OR(C20061=""),"NO",1)</f>
        <v>NO</v>
      </c>
      <c r="B20062" s="18"/>
      <c r="E20062" s="330"/>
      <c r="F20062" s="54" t="str">
        <f>+$F$27</f>
        <v>CONTRATANTE</v>
      </c>
      <c r="G20062" s="335" t="s">
        <v>124</v>
      </c>
      <c r="H20062" s="310"/>
      <c r="I20062" s="310"/>
      <c r="J20062" s="310"/>
      <c r="K20062" s="310"/>
      <c r="L20062" s="336"/>
    </row>
    <row r="20063" spans="1:12" hidden="1" x14ac:dyDescent="0.3">
      <c r="A20063" s="18" t="str">
        <f t="shared" ref="A20063" si="6750">+IF(OR(C20061=""),"NO",1)</f>
        <v>NO</v>
      </c>
      <c r="B20063" s="18"/>
      <c r="E20063" s="330"/>
      <c r="F20063" s="54" t="str">
        <f>+$F$28</f>
        <v>APORTANTE</v>
      </c>
      <c r="G20063" s="337" t="s">
        <v>124</v>
      </c>
      <c r="H20063" s="338"/>
      <c r="I20063" s="338"/>
      <c r="J20063" s="338"/>
      <c r="K20063" s="338"/>
      <c r="L20063" s="339"/>
    </row>
    <row r="20064" spans="1:12" hidden="1" x14ac:dyDescent="0.3">
      <c r="A20064" s="18" t="str">
        <f t="shared" ref="A20064" si="6751">+IF(OR(C20061=""),"NO",1)</f>
        <v>NO</v>
      </c>
      <c r="B20064" s="18"/>
      <c r="E20064" s="330"/>
      <c r="F20064" s="54" t="str">
        <f>+$F$29</f>
        <v>VALOR /SMMLV)</v>
      </c>
      <c r="G20064" s="55" t="s">
        <v>124</v>
      </c>
      <c r="H20064" s="56" t="str">
        <f>+$H$29</f>
        <v>% PART..</v>
      </c>
      <c r="I20064" s="57" t="s">
        <v>124</v>
      </c>
      <c r="J20064" s="58" t="str">
        <f>+$J$29</f>
        <v>VALOR ACREDITADO</v>
      </c>
      <c r="K20064" s="59"/>
      <c r="L20064" s="47" t="s">
        <v>124</v>
      </c>
    </row>
    <row r="20065" spans="1:12" hidden="1" x14ac:dyDescent="0.3">
      <c r="A20065" s="18" t="str">
        <f t="shared" ref="A20065" si="6752">+IF(OR(C20061=""),"NO",1)</f>
        <v>NO</v>
      </c>
      <c r="B20065" s="18"/>
      <c r="E20065" s="330"/>
      <c r="F20065" s="60" t="str">
        <f>+$F$30</f>
        <v>EXPERIENCIA APORTADA</v>
      </c>
      <c r="G20065" s="340" t="s">
        <v>124</v>
      </c>
      <c r="H20065" s="341"/>
      <c r="I20065" s="341"/>
      <c r="J20065" s="341"/>
      <c r="K20065" s="341"/>
      <c r="L20065" s="342"/>
    </row>
    <row r="20066" spans="1:12" hidden="1" x14ac:dyDescent="0.3">
      <c r="A20066" s="18" t="str">
        <f t="shared" ref="A20066" si="6753">+IF(OR(C20061=""),"NO",1)</f>
        <v>NO</v>
      </c>
      <c r="B20066" s="18"/>
      <c r="E20066" s="331"/>
      <c r="F20066" s="62" t="str">
        <f>+$F$31</f>
        <v>OBSERVACIÓN</v>
      </c>
      <c r="G20066" s="343" t="s">
        <v>124</v>
      </c>
      <c r="H20066" s="344"/>
      <c r="I20066" s="344"/>
      <c r="J20066" s="344"/>
      <c r="K20066" s="344"/>
      <c r="L20066" s="345"/>
    </row>
    <row r="20067" spans="1:12" ht="8.5" hidden="1" customHeight="1" x14ac:dyDescent="0.3">
      <c r="A20067" s="18" t="str">
        <f t="shared" ref="A20067" si="6754">+IF(OR(C20061=""),"NO",1)</f>
        <v>NO</v>
      </c>
      <c r="B20067" s="18"/>
      <c r="E20067" s="49"/>
      <c r="F20067" s="50"/>
      <c r="G20067" s="51"/>
      <c r="H20067" s="51"/>
      <c r="I20067" s="51"/>
      <c r="J20067" s="51"/>
      <c r="K20067" s="51"/>
      <c r="L20067" s="52"/>
    </row>
    <row r="20068" spans="1:12" hidden="1" x14ac:dyDescent="0.3">
      <c r="A20068" s="18" t="str">
        <f t="shared" ref="A20068" si="6755">+IF(OR(C20068=""),"NO",1)</f>
        <v>NO</v>
      </c>
      <c r="B20068" s="18"/>
      <c r="C20068" s="1" t="s">
        <v>124</v>
      </c>
      <c r="E20068" s="329">
        <v>7</v>
      </c>
      <c r="F20068" s="53" t="str">
        <f>+$F$26</f>
        <v>OBJETO</v>
      </c>
      <c r="G20068" s="332" t="s">
        <v>124</v>
      </c>
      <c r="H20068" s="333"/>
      <c r="I20068" s="333"/>
      <c r="J20068" s="333"/>
      <c r="K20068" s="333"/>
      <c r="L20068" s="334"/>
    </row>
    <row r="20069" spans="1:12" hidden="1" x14ac:dyDescent="0.3">
      <c r="A20069" s="18" t="str">
        <f t="shared" ref="A20069" si="6756">+IF(OR(C20068=""),"NO",1)</f>
        <v>NO</v>
      </c>
      <c r="B20069" s="18"/>
      <c r="E20069" s="330"/>
      <c r="F20069" s="54" t="str">
        <f>+$F$27</f>
        <v>CONTRATANTE</v>
      </c>
      <c r="G20069" s="335" t="s">
        <v>124</v>
      </c>
      <c r="H20069" s="310"/>
      <c r="I20069" s="310"/>
      <c r="J20069" s="310"/>
      <c r="K20069" s="310"/>
      <c r="L20069" s="336"/>
    </row>
    <row r="20070" spans="1:12" hidden="1" x14ac:dyDescent="0.3">
      <c r="A20070" s="18" t="str">
        <f t="shared" ref="A20070" si="6757">+IF(OR(C20068=""),"NO",1)</f>
        <v>NO</v>
      </c>
      <c r="B20070" s="18"/>
      <c r="E20070" s="330"/>
      <c r="F20070" s="54" t="str">
        <f>+$F$28</f>
        <v>APORTANTE</v>
      </c>
      <c r="G20070" s="337" t="s">
        <v>124</v>
      </c>
      <c r="H20070" s="338"/>
      <c r="I20070" s="338"/>
      <c r="J20070" s="338"/>
      <c r="K20070" s="338"/>
      <c r="L20070" s="339"/>
    </row>
    <row r="20071" spans="1:12" hidden="1" x14ac:dyDescent="0.3">
      <c r="A20071" s="18" t="str">
        <f t="shared" ref="A20071" si="6758">+IF(OR(C20068=""),"NO",1)</f>
        <v>NO</v>
      </c>
      <c r="B20071" s="18"/>
      <c r="E20071" s="330"/>
      <c r="F20071" s="54" t="str">
        <f>+$F$29</f>
        <v>VALOR /SMMLV)</v>
      </c>
      <c r="G20071" s="55" t="s">
        <v>124</v>
      </c>
      <c r="H20071" s="56" t="str">
        <f>+$H$29</f>
        <v>% PART..</v>
      </c>
      <c r="I20071" s="57" t="s">
        <v>124</v>
      </c>
      <c r="J20071" s="58" t="str">
        <f>+$J$29</f>
        <v>VALOR ACREDITADO</v>
      </c>
      <c r="K20071" s="59"/>
      <c r="L20071" s="47" t="s">
        <v>124</v>
      </c>
    </row>
    <row r="20072" spans="1:12" hidden="1" x14ac:dyDescent="0.3">
      <c r="A20072" s="18" t="str">
        <f t="shared" ref="A20072" si="6759">+IF(OR(C20068=""),"NO",1)</f>
        <v>NO</v>
      </c>
      <c r="B20072" s="18"/>
      <c r="E20072" s="330"/>
      <c r="F20072" s="60" t="str">
        <f>+$F$30</f>
        <v>EXPERIENCIA APORTADA</v>
      </c>
      <c r="G20072" s="340" t="s">
        <v>124</v>
      </c>
      <c r="H20072" s="341"/>
      <c r="I20072" s="341"/>
      <c r="J20072" s="341"/>
      <c r="K20072" s="341"/>
      <c r="L20072" s="342"/>
    </row>
    <row r="20073" spans="1:12" hidden="1" x14ac:dyDescent="0.3">
      <c r="A20073" s="18" t="str">
        <f t="shared" ref="A20073" si="6760">+IF(OR(C20068=""),"NO",1)</f>
        <v>NO</v>
      </c>
      <c r="B20073" s="18"/>
      <c r="E20073" s="331"/>
      <c r="F20073" s="62" t="str">
        <f>+$F$31</f>
        <v>OBSERVACIÓN</v>
      </c>
      <c r="G20073" s="343" t="s">
        <v>124</v>
      </c>
      <c r="H20073" s="344"/>
      <c r="I20073" s="344"/>
      <c r="J20073" s="344"/>
      <c r="K20073" s="344"/>
      <c r="L20073" s="345"/>
    </row>
    <row r="20074" spans="1:12" hidden="1" x14ac:dyDescent="0.3">
      <c r="A20074" s="18" t="str">
        <f t="shared" ref="A20074" si="6761">+IF(OR(C20068=""),"NO",1)</f>
        <v>NO</v>
      </c>
      <c r="B20074" s="18"/>
      <c r="E20074" s="49"/>
      <c r="F20074" s="50"/>
      <c r="G20074" s="51"/>
      <c r="H20074" s="51"/>
      <c r="I20074" s="51"/>
      <c r="J20074" s="51"/>
      <c r="K20074" s="51"/>
      <c r="L20074" s="52"/>
    </row>
    <row r="20075" spans="1:12" hidden="1" x14ac:dyDescent="0.3">
      <c r="A20075" s="1" t="str">
        <f>+A20010</f>
        <v>NO</v>
      </c>
      <c r="C20075" s="1" t="str">
        <f>"N"&amp;C20010</f>
        <v>N</v>
      </c>
      <c r="E20075" s="63"/>
      <c r="F20075" s="64" t="str">
        <f>+$F$75</f>
        <v>TOTAL DE CONTRATOS PRESENTADOS VÁLIDOS QUE CUMPLEN EXPERIENCIA ACREDITADA:</v>
      </c>
      <c r="G20075" s="65"/>
      <c r="H20075" s="65"/>
      <c r="I20075" s="65"/>
      <c r="J20075" s="66"/>
      <c r="K20075" s="65"/>
      <c r="L20075" s="67" t="s">
        <v>124</v>
      </c>
    </row>
    <row r="20076" spans="1:12" ht="6.65" hidden="1" customHeight="1" x14ac:dyDescent="0.3">
      <c r="A20076" s="1" t="str">
        <f>+A20010</f>
        <v>NO</v>
      </c>
      <c r="E20076" s="51"/>
      <c r="F20076" s="50"/>
      <c r="G20076" s="51"/>
      <c r="H20076" s="51"/>
      <c r="I20076" s="51"/>
      <c r="J20076" s="51"/>
      <c r="K20076" s="51"/>
      <c r="L20076" s="51"/>
    </row>
    <row r="20077" spans="1:12" hidden="1" x14ac:dyDescent="0.3">
      <c r="A20077" s="1" t="str">
        <f>+A20010</f>
        <v>NO</v>
      </c>
      <c r="E20077" s="63"/>
      <c r="F20077" s="63" t="str">
        <f>+$F$77</f>
        <v>ACREDITA SUMINISTRO E INSTALACIÓN DE MOBILIARIO POR LO MENOS EN UN (1) CONTRATO VÁLIDO</v>
      </c>
      <c r="G20077" s="65"/>
      <c r="H20077" s="65"/>
      <c r="I20077" s="65"/>
      <c r="J20077" s="66"/>
      <c r="K20077" s="65"/>
      <c r="L20077" s="68" t="s">
        <v>157</v>
      </c>
    </row>
    <row r="20078" spans="1:12" ht="5.15" hidden="1" customHeight="1" x14ac:dyDescent="0.3">
      <c r="A20078" s="1" t="str">
        <f>+A20010</f>
        <v>NO</v>
      </c>
      <c r="E20078" s="51"/>
      <c r="F20078" s="50"/>
      <c r="G20078" s="51"/>
      <c r="H20078" s="51"/>
      <c r="I20078" s="51"/>
      <c r="J20078" s="51"/>
      <c r="K20078" s="51"/>
      <c r="L20078" s="51"/>
    </row>
    <row r="20079" spans="1:12" ht="12.75" hidden="1" customHeight="1" x14ac:dyDescent="0.3">
      <c r="A20079" s="1" t="str">
        <f>+A20010</f>
        <v>NO</v>
      </c>
      <c r="E20079" s="69" t="str">
        <f>+$E$79</f>
        <v>EXPERIENCIA ESPECÍFICA NUMERAL 10.1.1 A</v>
      </c>
      <c r="F20079" s="70"/>
      <c r="G20079" s="70"/>
      <c r="H20079" s="70"/>
      <c r="I20079" s="70"/>
      <c r="J20079" s="70"/>
      <c r="K20079" s="70"/>
      <c r="L20079" s="71"/>
    </row>
    <row r="20080" spans="1:12" ht="26.5" hidden="1" customHeight="1" x14ac:dyDescent="0.3">
      <c r="A20080" s="1" t="str">
        <f>+A20010</f>
        <v>NO</v>
      </c>
      <c r="E20080" s="72"/>
      <c r="F20080" s="325" t="str">
        <f>+$F$80</f>
        <v>Por lo menos uno (1) de los contratos válidos aportados como experiencia general debe corresponder mínimo al 60% del presupuesto oficial del presente proceso de selección.  (SMMLV)</v>
      </c>
      <c r="G20080" s="326"/>
      <c r="H20080" s="326"/>
      <c r="I20080" s="326"/>
      <c r="J20080" s="326"/>
      <c r="K20080" s="73" t="s">
        <v>124</v>
      </c>
      <c r="L20080" s="74" t="s">
        <v>124</v>
      </c>
    </row>
    <row r="20081" spans="1:12" ht="23.5" hidden="1" customHeight="1" x14ac:dyDescent="0.3">
      <c r="A20081" s="1" t="str">
        <f>+A20010</f>
        <v>NO</v>
      </c>
      <c r="E20081" s="63"/>
      <c r="F20081" s="325" t="str">
        <f>+$F$81</f>
        <v xml:space="preserve">Deberá acreditarse en al menos uno (1) de los contratos válidos aportados como experiencia general una </v>
      </c>
      <c r="G20081" s="326"/>
      <c r="H20081" s="326"/>
      <c r="I20081" s="326"/>
      <c r="J20081" s="326"/>
      <c r="K20081" s="73" t="s">
        <v>124</v>
      </c>
      <c r="L20081" s="74" t="s">
        <v>124</v>
      </c>
    </row>
    <row r="20082" spans="1:12" ht="23.5" hidden="1" customHeight="1" x14ac:dyDescent="0.3">
      <c r="A20082" s="18" t="s">
        <v>30</v>
      </c>
      <c r="E20082" s="63"/>
      <c r="F20082" s="325" t="str">
        <f>+$F$82</f>
        <v xml:space="preserve">Deberá acreditarse en al menos uno (1) de los contratos válidos aportados interventoría a intervención de </v>
      </c>
      <c r="G20082" s="326"/>
      <c r="H20082" s="326"/>
      <c r="I20082" s="326"/>
      <c r="J20082" s="326"/>
      <c r="K20082" s="73">
        <f>+$K$82</f>
        <v>0</v>
      </c>
      <c r="L20082" s="74" t="s">
        <v>124</v>
      </c>
    </row>
    <row r="20083" spans="1:12" ht="36" hidden="1" customHeight="1" x14ac:dyDescent="0.3">
      <c r="A20083" s="18" t="s">
        <v>30</v>
      </c>
      <c r="E20083" s="63"/>
      <c r="F20083" s="325" t="str">
        <f>+$F$83</f>
        <v xml:space="preserve">Deberá acreditarse en al menos uno (1) de los contratos válidos aportados interventoría a intervención de </v>
      </c>
      <c r="G20083" s="326"/>
      <c r="H20083" s="326"/>
      <c r="I20083" s="326"/>
      <c r="J20083" s="326"/>
      <c r="K20083" s="75">
        <f>+$K$83</f>
        <v>0</v>
      </c>
      <c r="L20083" s="76" t="s">
        <v>124</v>
      </c>
    </row>
    <row r="20084" spans="1:12" hidden="1" x14ac:dyDescent="0.3">
      <c r="A20084" s="1" t="str">
        <f>+A20010</f>
        <v>NO</v>
      </c>
      <c r="E20084" s="51"/>
      <c r="F20084" s="50"/>
      <c r="G20084" s="51"/>
      <c r="H20084" s="51"/>
      <c r="I20084" s="51"/>
      <c r="J20084" s="51"/>
      <c r="K20084" s="51"/>
      <c r="L20084" s="51"/>
    </row>
    <row r="20085" spans="1:12" ht="12.75" hidden="1" customHeight="1" x14ac:dyDescent="0.3">
      <c r="A20085" s="1" t="str">
        <f>+A20010</f>
        <v>NO</v>
      </c>
      <c r="E20085" s="40" t="str">
        <f>+$E$85</f>
        <v>VALOR MÍNIMO A CERIFICAR % P.O EN SMMMLV. NUMERAL 3.9.1</v>
      </c>
      <c r="F20085" s="41"/>
      <c r="G20085" s="41"/>
      <c r="H20085" s="41"/>
      <c r="I20085" s="41"/>
      <c r="J20085" s="41"/>
      <c r="K20085" s="41"/>
      <c r="L20085" s="42"/>
    </row>
    <row r="20086" spans="1:12" hidden="1" x14ac:dyDescent="0.3">
      <c r="A20086" s="1" t="str">
        <f>+A20010</f>
        <v>NO</v>
      </c>
      <c r="C20086" s="1" t="str">
        <f>"M"&amp;C20010</f>
        <v>M</v>
      </c>
      <c r="E20086" s="77" t="str">
        <f>+$E$86</f>
        <v>100% P.O.</v>
      </c>
      <c r="F20086" s="78"/>
      <c r="G20086" s="61">
        <v>242.41716883554506</v>
      </c>
      <c r="H20086" s="124" t="str">
        <f>+$H$86</f>
        <v>TOTAL EJECUTADO DE CONTRATOS ACREDITADOS</v>
      </c>
      <c r="I20086" s="124"/>
      <c r="J20086" s="124"/>
      <c r="K20086" s="55" t="s">
        <v>124</v>
      </c>
      <c r="L20086" s="47" t="s">
        <v>124</v>
      </c>
    </row>
    <row r="20087" spans="1:12" hidden="1" x14ac:dyDescent="0.3">
      <c r="A20087" s="1" t="str">
        <f>+A20010</f>
        <v>NO</v>
      </c>
      <c r="E20087" s="39"/>
      <c r="F20087" s="39"/>
      <c r="G20087" s="39"/>
      <c r="H20087" s="39"/>
      <c r="I20087" s="39"/>
      <c r="J20087" s="39"/>
      <c r="K20087" s="39"/>
      <c r="L20087" s="39"/>
    </row>
    <row r="20088" spans="1:12" ht="12.75" hidden="1" customHeight="1" x14ac:dyDescent="0.3">
      <c r="A20088" s="18" t="s">
        <v>30</v>
      </c>
      <c r="B20088" s="18"/>
      <c r="E20088" s="40" t="str">
        <f>+$E$88</f>
        <v>CONSIDERACIONES PARA LA VALIDEZ DE LA EXPERIENCIA REQUERIDA: EXPERIENCIA PROPONENTES PLURALES NUMERAL 10.1.2 D</v>
      </c>
      <c r="F20088" s="41"/>
      <c r="G20088" s="41"/>
      <c r="H20088" s="41"/>
      <c r="I20088" s="41"/>
      <c r="J20088" s="41"/>
      <c r="K20088" s="41"/>
      <c r="L20088" s="42"/>
    </row>
    <row r="20089" spans="1:12" ht="28" hidden="1" customHeight="1" x14ac:dyDescent="0.3">
      <c r="A20089" s="18" t="s">
        <v>30</v>
      </c>
      <c r="B20089" s="18"/>
      <c r="C20089" s="1" t="str">
        <f>"O"&amp;C20010</f>
        <v>O</v>
      </c>
      <c r="E20089" s="80" t="str">
        <f>+$E$89</f>
        <v>i)</v>
      </c>
      <c r="F20089" s="327" t="str">
        <f>+$F$89</f>
        <v>Uno de los integrantes debe aportar como mínimo el cincuenta por ciento (50 %) de la experiencia solicitada</v>
      </c>
      <c r="G20089" s="328"/>
      <c r="H20089" s="328"/>
      <c r="I20089" s="328"/>
      <c r="J20089" s="328"/>
      <c r="K20089" s="73" t="s">
        <v>124</v>
      </c>
      <c r="L20089" s="47" t="s">
        <v>124</v>
      </c>
    </row>
    <row r="20090" spans="1:12" ht="28" hidden="1" customHeight="1" x14ac:dyDescent="0.3">
      <c r="A20090" s="18" t="s">
        <v>30</v>
      </c>
      <c r="B20090" s="18"/>
      <c r="C20090" s="1" t="str">
        <f>"O"&amp;C20010</f>
        <v>O</v>
      </c>
      <c r="E20090" s="80" t="str">
        <f>+$E$90</f>
        <v>ii)</v>
      </c>
      <c r="F20090" s="327" t="str">
        <f>+$F$90</f>
        <v>Todos los demás ntegrantes deben acreditar al menos el cinco por ciento (5 %) de la experiencia solicitada, solo uno (1) de los integrantes podrá no acreditar experiencia pero su porcentaje de participación  no podrá superar el diez por ciento (10 %)</v>
      </c>
      <c r="G20090" s="328"/>
      <c r="H20090" s="328"/>
      <c r="I20090" s="328"/>
      <c r="J20090" s="328"/>
      <c r="K20090" s="73" t="s">
        <v>124</v>
      </c>
      <c r="L20090" s="47" t="s">
        <v>124</v>
      </c>
    </row>
    <row r="20091" spans="1:12" hidden="1" x14ac:dyDescent="0.3">
      <c r="A20091" s="18" t="s">
        <v>30</v>
      </c>
      <c r="B20091" s="18"/>
      <c r="E20091" s="39"/>
      <c r="F20091" s="39"/>
      <c r="G20091" s="39"/>
      <c r="H20091" s="39"/>
      <c r="I20091" s="39"/>
      <c r="J20091" s="39"/>
      <c r="K20091" s="39"/>
      <c r="L20091" s="39"/>
    </row>
    <row r="20092" spans="1:12" ht="13" hidden="1" customHeight="1" x14ac:dyDescent="0.3">
      <c r="A20092" s="18" t="str">
        <f>+A20010</f>
        <v>NO</v>
      </c>
      <c r="B20092" s="18"/>
      <c r="E20092" s="69" t="str">
        <f>+$E$92</f>
        <v>VERIFICACIÓN Y ASIGNACIÓN DE PUNTAJE POR LA EXPERIENCIA DEL PROPONENTE</v>
      </c>
      <c r="F20092" s="70"/>
      <c r="G20092" s="70"/>
      <c r="H20092" s="70"/>
      <c r="I20092" s="70"/>
      <c r="J20092" s="70"/>
      <c r="K20092" s="70"/>
      <c r="L20092" s="71"/>
    </row>
    <row r="20093" spans="1:12" hidden="1" x14ac:dyDescent="0.3">
      <c r="A20093" s="18" t="str">
        <f>+A20010</f>
        <v>NO</v>
      </c>
      <c r="B20093" s="18"/>
      <c r="E20093" s="81"/>
      <c r="F20093" s="323" t="str">
        <f>+$F$93</f>
        <v>No. CONTRATOS QUE ACREDITAN LA EXPERIENCIA (NO OBJETO DE SUBSANACIÓN)</v>
      </c>
      <c r="G20093" s="324"/>
      <c r="H20093" s="324"/>
      <c r="I20093" s="324"/>
      <c r="J20093" s="324"/>
      <c r="K20093" s="82"/>
      <c r="L20093" s="83" t="s">
        <v>124</v>
      </c>
    </row>
    <row r="20094" spans="1:12" ht="13" hidden="1" customHeight="1" x14ac:dyDescent="0.3">
      <c r="A20094" s="18" t="str">
        <f>+A20010</f>
        <v>NO</v>
      </c>
      <c r="B20094" s="18"/>
      <c r="E20094" s="84"/>
      <c r="F20094" s="323" t="str">
        <f>+$F$94</f>
        <v>TOTAL EJECUTADO DE CONTRATOS ACREDITADOS PROPUESTA INICIAL</v>
      </c>
      <c r="G20094" s="324"/>
      <c r="H20094" s="324"/>
      <c r="I20094" s="324"/>
      <c r="J20094" s="324"/>
      <c r="K20094" s="85"/>
      <c r="L20094" s="86" t="s">
        <v>124</v>
      </c>
    </row>
    <row r="20095" spans="1:12" ht="13" hidden="1" customHeight="1" x14ac:dyDescent="0.3">
      <c r="A20095" s="18" t="str">
        <f>+A20010</f>
        <v>NO</v>
      </c>
      <c r="B20095" s="18"/>
      <c r="E20095" s="87"/>
      <c r="F20095" s="323" t="str">
        <f>+$F$95</f>
        <v>PROMEDIO VALOR ACREDITADO EN SMMLV</v>
      </c>
      <c r="G20095" s="324"/>
      <c r="H20095" s="324"/>
      <c r="I20095" s="324"/>
      <c r="J20095" s="324"/>
      <c r="K20095" s="66"/>
      <c r="L20095" s="88" t="s">
        <v>124</v>
      </c>
    </row>
    <row r="20096" spans="1:12" hidden="1" x14ac:dyDescent="0.3">
      <c r="A20096" s="18" t="str">
        <f>+A20010</f>
        <v>NO</v>
      </c>
      <c r="B20096" s="18"/>
      <c r="E20096" s="89"/>
      <c r="F20096" s="89"/>
      <c r="G20096" s="89"/>
      <c r="H20096" s="89"/>
      <c r="I20096" s="89"/>
      <c r="J20096" s="89"/>
      <c r="K20096" s="89"/>
      <c r="L20096" s="89"/>
    </row>
    <row r="20097" spans="1:12" ht="13" hidden="1" customHeight="1" x14ac:dyDescent="0.3">
      <c r="A20097" s="18" t="str">
        <f>+A20010</f>
        <v>NO</v>
      </c>
      <c r="B20097" s="18"/>
      <c r="E20097" s="69" t="str">
        <f>+$E$97</f>
        <v>3.9.2 EXIGENCIAS MÍNIMAS DE EXPERIENCIA Y FORMACIÓN ACADÉMICA DEL EQUIPO DE TRABAJO</v>
      </c>
      <c r="F20097" s="70"/>
      <c r="G20097" s="70"/>
      <c r="H20097" s="70"/>
      <c r="I20097" s="70"/>
      <c r="J20097" s="70"/>
      <c r="K20097" s="70"/>
      <c r="L20097" s="71"/>
    </row>
    <row r="20098" spans="1:12" hidden="1" x14ac:dyDescent="0.3">
      <c r="A20098" s="18" t="str">
        <f>+A20010</f>
        <v>NO</v>
      </c>
      <c r="B20098" s="18"/>
      <c r="E20098" s="90" t="str">
        <f>+$E$98</f>
        <v>Formulario 8</v>
      </c>
      <c r="F20098" s="315" t="s">
        <v>46</v>
      </c>
      <c r="G20098" s="316"/>
      <c r="H20098" s="317"/>
      <c r="I20098" s="318"/>
      <c r="J20098" s="318"/>
      <c r="K20098" s="318"/>
      <c r="L20098" s="319"/>
    </row>
    <row r="20099" spans="1:12" hidden="1" x14ac:dyDescent="0.3">
      <c r="A20099" s="18" t="str">
        <f>+A20010</f>
        <v>NO</v>
      </c>
      <c r="B20099" s="18"/>
      <c r="E20099" s="91" t="s">
        <v>124</v>
      </c>
      <c r="F20099" s="91" t="str">
        <f>+$F$99</f>
        <v>Director de Interventoría</v>
      </c>
      <c r="G20099" s="91" t="str">
        <f>+$G$99</f>
        <v>Residente de Interventoría</v>
      </c>
      <c r="H20099" s="320"/>
      <c r="I20099" s="321"/>
      <c r="J20099" s="321"/>
      <c r="K20099" s="321"/>
      <c r="L20099" s="322"/>
    </row>
    <row r="20100" spans="1:12" hidden="1" x14ac:dyDescent="0.3">
      <c r="A20100" s="18" t="str">
        <f>+A20010</f>
        <v>NO</v>
      </c>
      <c r="B20100" s="18"/>
      <c r="E20100" s="304" t="str">
        <f>+$E$100</f>
        <v>OBSERVACIONES RESPECTO REQUISITO HABILITANTE DEL PERSONAL CLAVE EVALUABLE</v>
      </c>
      <c r="F20100" s="305"/>
      <c r="G20100" s="305"/>
      <c r="H20100" s="305"/>
      <c r="I20100" s="305"/>
      <c r="J20100" s="305"/>
      <c r="K20100" s="305"/>
      <c r="L20100" s="305"/>
    </row>
    <row r="20101" spans="1:12" hidden="1" x14ac:dyDescent="0.3">
      <c r="A20101" s="18" t="str">
        <f>+A20010</f>
        <v>NO</v>
      </c>
      <c r="B20101" s="18"/>
      <c r="E20101" s="312" t="s">
        <v>124</v>
      </c>
      <c r="F20101" s="313"/>
      <c r="G20101" s="313"/>
      <c r="H20101" s="313"/>
      <c r="I20101" s="313"/>
      <c r="J20101" s="313"/>
      <c r="K20101" s="313"/>
      <c r="L20101" s="314"/>
    </row>
    <row r="20102" spans="1:12" hidden="1" x14ac:dyDescent="0.3">
      <c r="A20102" s="18" t="str">
        <f>+A20010</f>
        <v>NO</v>
      </c>
      <c r="B20102" s="18"/>
      <c r="E20102" s="89"/>
      <c r="F20102" s="89"/>
      <c r="G20102" s="89"/>
      <c r="H20102" s="89"/>
      <c r="I20102" s="89"/>
      <c r="J20102" s="89"/>
      <c r="K20102" s="89"/>
      <c r="L20102" s="89"/>
    </row>
    <row r="20103" spans="1:12" ht="13" hidden="1" customHeight="1" x14ac:dyDescent="0.3">
      <c r="A20103" s="18" t="str">
        <f>+A20010</f>
        <v>NO</v>
      </c>
      <c r="B20103" s="18"/>
      <c r="E20103" s="69" t="str">
        <f>+$E$103</f>
        <v>4.2 EQUIPO DE TRABAJO (Personal Clave Evaluable)</v>
      </c>
      <c r="F20103" s="70"/>
      <c r="G20103" s="70"/>
      <c r="H20103" s="70"/>
      <c r="I20103" s="70"/>
      <c r="J20103" s="70"/>
      <c r="K20103" s="70"/>
      <c r="L20103" s="71"/>
    </row>
    <row r="20104" spans="1:12" ht="23.25" hidden="1" customHeight="1" x14ac:dyDescent="0.3">
      <c r="A20104" s="18" t="str">
        <f>+A20010</f>
        <v>NO</v>
      </c>
      <c r="B20104" s="18"/>
      <c r="E20104" s="90" t="str">
        <f>+$E$104</f>
        <v>Formulario 9</v>
      </c>
      <c r="F20104" s="315" t="s">
        <v>46</v>
      </c>
      <c r="G20104" s="316"/>
      <c r="H20104" s="317"/>
      <c r="I20104" s="318"/>
      <c r="J20104" s="318"/>
      <c r="K20104" s="318"/>
      <c r="L20104" s="319"/>
    </row>
    <row r="20105" spans="1:12" hidden="1" x14ac:dyDescent="0.3">
      <c r="A20105" s="18" t="str">
        <f>+A20010</f>
        <v>NO</v>
      </c>
      <c r="B20105" s="18"/>
      <c r="E20105" s="91" t="s">
        <v>124</v>
      </c>
      <c r="F20105" s="91" t="str">
        <f>+$F$99</f>
        <v>Director de Interventoría</v>
      </c>
      <c r="G20105" s="91" t="str">
        <f>+$G$99</f>
        <v>Residente de Interventoría</v>
      </c>
      <c r="H20105" s="320"/>
      <c r="I20105" s="321"/>
      <c r="J20105" s="321"/>
      <c r="K20105" s="321"/>
      <c r="L20105" s="322"/>
    </row>
    <row r="20106" spans="1:12" hidden="1" x14ac:dyDescent="0.3">
      <c r="A20106" s="18" t="str">
        <f>+A20010</f>
        <v>NO</v>
      </c>
      <c r="B20106" s="18"/>
      <c r="E20106" s="89"/>
      <c r="F20106" s="89"/>
      <c r="G20106" s="89"/>
      <c r="H20106" s="89"/>
      <c r="I20106" s="89"/>
      <c r="J20106" s="89"/>
      <c r="K20106" s="89"/>
      <c r="L20106" s="89"/>
    </row>
    <row r="20107" spans="1:12" hidden="1" x14ac:dyDescent="0.3">
      <c r="A20107" s="1" t="str">
        <f>+A20010</f>
        <v>NO</v>
      </c>
      <c r="E20107" s="92" t="str">
        <f>+E19982</f>
        <v>CRITERIOS DE EVALUACIÓN Y PUNTAJE</v>
      </c>
      <c r="F20107" s="93"/>
      <c r="G20107" s="93"/>
      <c r="H20107" s="93"/>
      <c r="I20107" s="93"/>
      <c r="J20107" s="93"/>
      <c r="K20107" s="94"/>
      <c r="L20107" s="95" t="str">
        <f>+$L$107</f>
        <v>PUNTAJE OBTENIDO</v>
      </c>
    </row>
    <row r="20108" spans="1:12" hidden="1" x14ac:dyDescent="0.3">
      <c r="A20108" s="1" t="str">
        <f>+A20010</f>
        <v>NO</v>
      </c>
      <c r="E20108" s="96" t="str">
        <f>+$E$108</f>
        <v>VALOR</v>
      </c>
      <c r="F20108" s="97" t="str">
        <f>+$F$108</f>
        <v>EQUIPO DE TRABAJO (PERSONAL CLAVE EVALUABLE)</v>
      </c>
      <c r="G20108" s="24"/>
      <c r="H20108" s="24"/>
      <c r="I20108" s="24"/>
      <c r="J20108" s="24"/>
      <c r="K20108" s="24"/>
      <c r="L20108" s="98"/>
    </row>
    <row r="20109" spans="1:12" ht="12.75" hidden="1" customHeight="1" x14ac:dyDescent="0.3">
      <c r="A20109" s="1" t="str">
        <f>+A20010</f>
        <v>NO</v>
      </c>
      <c r="E20109" s="96">
        <f>+$E$109</f>
        <v>5</v>
      </c>
      <c r="F20109" s="307" t="str">
        <f>+$F$109</f>
        <v xml:space="preserve"> Experiencia Específica adicional</v>
      </c>
      <c r="G20109" s="308"/>
      <c r="H20109" s="308"/>
      <c r="I20109" s="308"/>
      <c r="J20109" s="308"/>
      <c r="K20109" s="309"/>
      <c r="L20109" s="99" t="str">
        <f>IFERROR(IF(VLOOKUP(C20010,'R. PUNTAJES'!$C$14:$R$213,'R. PUNTAJES'!$I$10,0)="","",VLOOKUP(C20010,'R. PUNTAJES'!$C$14:$R$213,'R. PUNTAJES'!$I$10,0)),"")</f>
        <v/>
      </c>
    </row>
    <row r="20110" spans="1:12" ht="12.75" hidden="1" customHeight="1" x14ac:dyDescent="0.3">
      <c r="A20110" s="1" t="str">
        <f>+A20010</f>
        <v>NO</v>
      </c>
      <c r="E20110" s="96">
        <f>+$E$110</f>
        <v>5</v>
      </c>
      <c r="F20110" s="307" t="str">
        <f>+$F$110</f>
        <v>Formación Académica adicional</v>
      </c>
      <c r="G20110" s="308"/>
      <c r="H20110" s="308"/>
      <c r="I20110" s="308"/>
      <c r="J20110" s="308"/>
      <c r="K20110" s="309"/>
      <c r="L20110" s="99" t="str">
        <f>IFERROR(IF(VLOOKUP(C20010,'R. PUNTAJES'!$C$14:$R$213,'R. PUNTAJES'!$J$10,0)="","",VLOOKUP(C20010,'R. PUNTAJES'!$C$14:$R$213,'R. PUNTAJES'!$J$10,0)),"")</f>
        <v/>
      </c>
    </row>
    <row r="20111" spans="1:12" hidden="1" x14ac:dyDescent="0.3">
      <c r="A20111" s="18" t="str">
        <f>+A20010</f>
        <v>NO</v>
      </c>
      <c r="B20111" s="18"/>
      <c r="E20111" s="100"/>
      <c r="F20111" s="101" t="str">
        <f>+$F$111</f>
        <v>FACTOR DE SOSTENIBILIDAD</v>
      </c>
      <c r="G20111" s="102"/>
      <c r="H20111" s="102"/>
      <c r="I20111" s="102"/>
      <c r="J20111" s="102"/>
      <c r="K20111" s="102"/>
      <c r="L20111" s="103"/>
    </row>
    <row r="20112" spans="1:12" hidden="1" x14ac:dyDescent="0.3">
      <c r="A20112" s="18" t="str">
        <f>+A20010</f>
        <v>NO</v>
      </c>
      <c r="B20112" s="18"/>
      <c r="E20112" s="104">
        <v>1</v>
      </c>
      <c r="F20112" s="105" t="str">
        <f>+$F$112</f>
        <v>Compromisos Sostenibilidad</v>
      </c>
      <c r="G20112" s="106"/>
      <c r="H20112" s="106"/>
      <c r="I20112" s="106"/>
      <c r="J20112" s="106"/>
      <c r="K20112" s="106"/>
      <c r="L20112" s="107" t="str">
        <f>IFERROR(IF(VLOOKUP(C20010,'R. PUNTAJES'!$C$14:$R$213,'R. PUNTAJES'!$K$10,0)="","",VLOOKUP(C20010,'R. PUNTAJES'!$C$14:$R$213,'R. PUNTAJES'!$K$10,0)),"")</f>
        <v/>
      </c>
    </row>
    <row r="20113" spans="1:12" hidden="1" x14ac:dyDescent="0.3">
      <c r="A20113" s="1" t="str">
        <f>+A20010</f>
        <v>NO</v>
      </c>
      <c r="E20113" s="108"/>
      <c r="F20113" s="109" t="str">
        <f>+$F$113</f>
        <v>APOYO A LA INDUSTRIA NACIONAL</v>
      </c>
      <c r="G20113" s="110"/>
      <c r="H20113" s="110"/>
      <c r="I20113" s="110"/>
      <c r="J20113" s="110"/>
      <c r="K20113" s="110"/>
      <c r="L20113" s="111"/>
    </row>
    <row r="20114" spans="1:12" ht="12.75" hidden="1" customHeight="1" x14ac:dyDescent="0.3">
      <c r="A20114" s="1" t="str">
        <f>+A20010</f>
        <v>NO</v>
      </c>
      <c r="E20114" s="96">
        <v>20</v>
      </c>
      <c r="F20114" s="307" t="str">
        <f>+$F$114</f>
        <v>Promoción de Servicios Nacionales o con Trato Nacional</v>
      </c>
      <c r="G20114" s="308"/>
      <c r="H20114" s="308"/>
      <c r="I20114" s="308"/>
      <c r="J20114" s="308"/>
      <c r="K20114" s="309"/>
      <c r="L20114" s="99" t="str">
        <f>IFERROR(IF(VLOOKUP(C20010,'R. PUNTAJES'!$C$14:$R$213,'R. PUNTAJES'!$L$10,0)="","",
IF(VLOOKUP(C20010,'R. PUNTAJES'!$C$14:$R$213,'R. PUNTAJES'!$L$10,0)=5,0,
VLOOKUP(C20010,'R. PUNTAJES'!$C$14:$R$213,'R. PUNTAJES'!$L$10,0))),"")</f>
        <v/>
      </c>
    </row>
    <row r="20115" spans="1:12" ht="12.75" hidden="1" customHeight="1" x14ac:dyDescent="0.3">
      <c r="A20115" s="1" t="str">
        <f>+A20010</f>
        <v>NO</v>
      </c>
      <c r="E20115" s="96">
        <v>5</v>
      </c>
      <c r="F20115" s="307" t="str">
        <f>+$F$115</f>
        <v>Incorporación de componente nacional en servicios extranjeros</v>
      </c>
      <c r="G20115" s="308"/>
      <c r="H20115" s="308"/>
      <c r="I20115" s="308"/>
      <c r="J20115" s="308"/>
      <c r="K20115" s="309"/>
      <c r="L20115" s="99" t="str">
        <f>IFERROR(IF(VLOOKUP(C20010,'R. PUNTAJES'!$C$14:$R$213,'R. PUNTAJES'!$L$10,0)="","",
IF(VLOOKUP(C20010,'R. PUNTAJES'!$C$14:$R$213,'R. PUNTAJES'!$L$10,0)=20,0,
VLOOKUP(C20010,'R. PUNTAJES'!$C$14:$R$213,'R. PUNTAJES'!$L$10,0))),"")</f>
        <v/>
      </c>
    </row>
    <row r="20116" spans="1:12" hidden="1" x14ac:dyDescent="0.3">
      <c r="A20116" s="1" t="str">
        <f>+A20010</f>
        <v>NO</v>
      </c>
      <c r="E20116" s="112"/>
      <c r="F20116" s="97" t="str">
        <f>+$F$116</f>
        <v>VINCULACIÓN DE PERSONAS CON DISCAPACIDAD</v>
      </c>
      <c r="G20116" s="24"/>
      <c r="H20116" s="24"/>
      <c r="I20116" s="24"/>
      <c r="J20116" s="24"/>
      <c r="K20116" s="24"/>
      <c r="L20116" s="98"/>
    </row>
    <row r="20117" spans="1:12" ht="12.75" hidden="1" customHeight="1" x14ac:dyDescent="0.3">
      <c r="A20117" s="1" t="str">
        <f>+A20010</f>
        <v>NO</v>
      </c>
      <c r="E20117" s="96">
        <v>1</v>
      </c>
      <c r="F20117" s="307" t="str">
        <f>+$F$117</f>
        <v xml:space="preserve">Trabajadores vinculados a la planta de personal </v>
      </c>
      <c r="G20117" s="308"/>
      <c r="H20117" s="308"/>
      <c r="I20117" s="308"/>
      <c r="J20117" s="308"/>
      <c r="K20117" s="309"/>
      <c r="L20117" s="99" t="str">
        <f>IFERROR(IF(VLOOKUP(C20010,'R. PUNTAJES'!$C$14:$R$213,'R. PUNTAJES'!$M$10,0)="","",VLOOKUP(C20010,'R. PUNTAJES'!$C$14:$R$213,'R. PUNTAJES'!$M$10,0)),"")</f>
        <v/>
      </c>
    </row>
    <row r="20118" spans="1:12" hidden="1" x14ac:dyDescent="0.3">
      <c r="A20118" s="1" t="str">
        <f>+A20010</f>
        <v>NO</v>
      </c>
      <c r="E20118" s="112"/>
      <c r="F20118" s="97" t="str">
        <f>+$F$118</f>
        <v>EMPRENDIMIENTOS Y EMPRESAS DE MUJERES</v>
      </c>
      <c r="G20118" s="24"/>
      <c r="H20118" s="24"/>
      <c r="I20118" s="24"/>
      <c r="J20118" s="24"/>
      <c r="K20118" s="24"/>
      <c r="L20118" s="98"/>
    </row>
    <row r="20119" spans="1:12" ht="13" hidden="1" customHeight="1" x14ac:dyDescent="0.3">
      <c r="A20119" s="1" t="str">
        <f>+A20010</f>
        <v>NO</v>
      </c>
      <c r="E20119" s="96">
        <v>0.25</v>
      </c>
      <c r="F20119" s="307" t="str">
        <f>+$F$119</f>
        <v>Emprendimientos y empresas de mujeres</v>
      </c>
      <c r="G20119" s="308"/>
      <c r="H20119" s="308"/>
      <c r="I20119" s="308"/>
      <c r="J20119" s="308"/>
      <c r="K20119" s="309"/>
      <c r="L20119" s="113" t="str">
        <f>IFERROR(IF(VLOOKUP(C20010,'R. PUNTAJES'!$C$14:$R$213,'R. PUNTAJES'!$N$10,0)="","",VLOOKUP(C20010,'R. PUNTAJES'!$C$14:$R$213,'R. PUNTAJES'!$N$10,0)),"")</f>
        <v/>
      </c>
    </row>
    <row r="20120" spans="1:12" hidden="1" x14ac:dyDescent="0.3">
      <c r="A20120" s="18" t="str">
        <f>+A20121</f>
        <v>NO</v>
      </c>
      <c r="B20120" s="18"/>
      <c r="E20120" s="112"/>
      <c r="F20120" s="97" t="str">
        <f>+$F$120</f>
        <v>MIPYME</v>
      </c>
      <c r="G20120" s="24"/>
      <c r="H20120" s="24"/>
      <c r="I20120" s="24"/>
      <c r="J20120" s="24"/>
      <c r="K20120" s="24"/>
      <c r="L20120" s="98"/>
    </row>
    <row r="20121" spans="1:12" hidden="1" x14ac:dyDescent="0.3">
      <c r="A20121" s="18" t="str">
        <f>+IF(E20121=0,"NO",1)</f>
        <v>NO</v>
      </c>
      <c r="B20121" s="18"/>
      <c r="E20121" s="96">
        <v>0</v>
      </c>
      <c r="F20121" s="307" t="str">
        <f>+$F$121</f>
        <v>Mipyme</v>
      </c>
      <c r="G20121" s="308"/>
      <c r="H20121" s="308"/>
      <c r="I20121" s="308"/>
      <c r="J20121" s="308"/>
      <c r="K20121" s="309"/>
      <c r="L20121" s="113" t="str">
        <f>IFERROR(IF(VLOOKUP(C20010,'R. PUNTAJES'!$C$14:$R$213,'R. PUNTAJES'!$O$10,0)="","",VLOOKUP(C20010,'R. PUNTAJES'!$C$14:$R$213,'R. PUNTAJES'!$O$10,0)),"")</f>
        <v/>
      </c>
    </row>
    <row r="20122" spans="1:12" hidden="1" x14ac:dyDescent="0.3">
      <c r="A20122" s="1" t="str">
        <f>+A20010</f>
        <v>NO</v>
      </c>
      <c r="E20122" s="112"/>
      <c r="F20122" s="97" t="str">
        <f>+$F$122</f>
        <v>EXPERIENCIA DEL PROPONENTE</v>
      </c>
      <c r="G20122" s="24"/>
      <c r="H20122" s="24"/>
      <c r="I20122" s="24"/>
      <c r="J20122" s="24"/>
      <c r="K20122" s="24"/>
      <c r="L20122" s="98"/>
    </row>
    <row r="20123" spans="1:12" hidden="1" x14ac:dyDescent="0.3">
      <c r="A20123" s="1" t="str">
        <f>+A20010</f>
        <v>NO</v>
      </c>
      <c r="E20123" s="96">
        <v>59.5</v>
      </c>
      <c r="F20123" s="307" t="str">
        <f>+$F$123</f>
        <v>mediana con valor absoluto</v>
      </c>
      <c r="G20123" s="308"/>
      <c r="H20123" s="308"/>
      <c r="I20123" s="308"/>
      <c r="J20123" s="308"/>
      <c r="K20123" s="309"/>
      <c r="L20123" s="113" t="str">
        <f>IFERROR(IF(VLOOKUP(C20010,'R. PUNTAJES'!$C$14:$R$213,'R. PUNTAJES'!$R$10,0)="","",VLOOKUP(C20010,'R. PUNTAJES'!$C$14:$R$213,'R. PUNTAJES'!$R$10,0)),"")</f>
        <v/>
      </c>
    </row>
    <row r="20124" spans="1:12" hidden="1" x14ac:dyDescent="0.3">
      <c r="A20124" s="1" t="str">
        <f>+A20010</f>
        <v>NO</v>
      </c>
      <c r="E20124" s="112"/>
      <c r="F20124" s="97" t="str">
        <f>+$F$124</f>
        <v>MULTAS</v>
      </c>
      <c r="G20124" s="24"/>
      <c r="H20124" s="24"/>
      <c r="I20124" s="24"/>
      <c r="J20124" s="24"/>
      <c r="K20124" s="24"/>
      <c r="L20124" s="98"/>
    </row>
    <row r="20125" spans="1:12" ht="12.75" hidden="1" customHeight="1" x14ac:dyDescent="0.3">
      <c r="A20125" s="1" t="str">
        <f>+A20010</f>
        <v>NO</v>
      </c>
      <c r="E20125" s="96">
        <v>-2</v>
      </c>
      <c r="F20125" s="307" t="str">
        <f>+$F$125</f>
        <v>Una o más multas o cláusulas penales durante el último año</v>
      </c>
      <c r="G20125" s="310"/>
      <c r="H20125" s="310"/>
      <c r="I20125" s="310"/>
      <c r="J20125" s="310"/>
      <c r="K20125" s="311"/>
      <c r="L20125" s="99" t="str">
        <f>IFERROR(IF(VLOOKUP(C20010,'R. PUNTAJES'!$C$14:$R$213,'R. PUNTAJES'!$Q$10,0)="","",VLOOKUP(C20010,'R. PUNTAJES'!$C$14:$R$213,'R. PUNTAJES'!$Q$10,0)),"")</f>
        <v/>
      </c>
    </row>
    <row r="20126" spans="1:12" hidden="1" x14ac:dyDescent="0.3">
      <c r="A20126" s="1" t="str">
        <f>+A20010</f>
        <v>NO</v>
      </c>
      <c r="E20126" s="112"/>
      <c r="F20126" s="97" t="str">
        <f>+$F$126</f>
        <v>OBRAS INCONCLUSAS</v>
      </c>
      <c r="G20126" s="24"/>
      <c r="H20126" s="24"/>
      <c r="I20126" s="24"/>
      <c r="J20126" s="24"/>
      <c r="K20126" s="24"/>
      <c r="L20126" s="98"/>
    </row>
    <row r="20127" spans="1:12" hidden="1" x14ac:dyDescent="0.3">
      <c r="A20127" s="1" t="str">
        <f>+A20010</f>
        <v>NO</v>
      </c>
      <c r="E20127" s="96">
        <v>-1</v>
      </c>
      <c r="F20127" s="301" t="str">
        <f>+$F$127</f>
        <v>Anotación vigente de obra civil inconclusa</v>
      </c>
      <c r="G20127" s="302"/>
      <c r="H20127" s="302"/>
      <c r="I20127" s="302"/>
      <c r="J20127" s="302"/>
      <c r="K20127" s="303"/>
      <c r="L20127" s="99" t="str">
        <f>IFERROR(IF(VLOOKUP(C20010,'R. PUNTAJES'!$C$14:$R$213,'R. PUNTAJES'!$P$10,0)="","",VLOOKUP(C20010,'R. PUNTAJES'!$C$14:$R$213,'R. PUNTAJES'!$P$10,0)),"")</f>
        <v/>
      </c>
    </row>
    <row r="20128" spans="1:12" ht="7.5" hidden="1" customHeight="1" x14ac:dyDescent="0.3">
      <c r="A20128" s="1" t="str">
        <f>+A20010</f>
        <v>NO</v>
      </c>
      <c r="E20128" s="114"/>
      <c r="F20128" s="45"/>
      <c r="G20128" s="45"/>
      <c r="H20128" s="45"/>
      <c r="I20128" s="45"/>
      <c r="J20128" s="45"/>
      <c r="K20128" s="45"/>
      <c r="L20128" s="48"/>
    </row>
    <row r="20129" spans="1:16" hidden="1" x14ac:dyDescent="0.3">
      <c r="A20129" s="1" t="str">
        <f>+A20010</f>
        <v>NO</v>
      </c>
      <c r="E20129" s="115" t="str">
        <f>+$E$129</f>
        <v>PUNTAJE TOTAL</v>
      </c>
      <c r="F20129" s="116"/>
      <c r="G20129" s="116"/>
      <c r="H20129" s="116"/>
      <c r="I20129" s="116"/>
      <c r="J20129" s="116"/>
      <c r="K20129" s="117"/>
      <c r="L20129" s="118">
        <f>IFERROR(IF(VLOOKUP(C20010,'R. PUNTAJES'!$C$14:$R$213,'R. PUNTAJES'!$H$10,0)="RECHAZO","",SUM(L20109:L20127)),"")</f>
        <v>0</v>
      </c>
    </row>
    <row r="20130" spans="1:16" hidden="1" x14ac:dyDescent="0.3">
      <c r="A20130" s="1" t="str">
        <f>+A20010</f>
        <v>NO</v>
      </c>
      <c r="E20130" s="304" t="str">
        <f>+$E$130</f>
        <v>OBSERVACIONES RESPECTO A PUNTAJES</v>
      </c>
      <c r="F20130" s="305"/>
      <c r="G20130" s="305"/>
      <c r="H20130" s="305"/>
      <c r="I20130" s="305"/>
      <c r="J20130" s="305"/>
      <c r="K20130" s="305"/>
      <c r="L20130" s="305"/>
    </row>
    <row r="20131" spans="1:16" ht="12" hidden="1" customHeight="1" x14ac:dyDescent="0.3">
      <c r="A20131" s="1" t="str">
        <f>+A20010</f>
        <v>NO</v>
      </c>
      <c r="E20131" s="306" t="s">
        <v>124</v>
      </c>
      <c r="F20131" s="305"/>
      <c r="G20131" s="305"/>
      <c r="H20131" s="305"/>
      <c r="I20131" s="305"/>
      <c r="J20131" s="305"/>
      <c r="K20131" s="305"/>
      <c r="L20131" s="305"/>
      <c r="N20131" s="119"/>
      <c r="O20131" s="119"/>
      <c r="P20131" s="120"/>
    </row>
    <row r="20132" spans="1:16" ht="3" hidden="1" customHeight="1" x14ac:dyDescent="0.3">
      <c r="A20132" s="1" t="str">
        <f>+A20011</f>
        <v>NO</v>
      </c>
      <c r="E20132" s="121"/>
      <c r="F20132" s="122"/>
      <c r="G20132" s="122"/>
      <c r="H20132" s="122"/>
      <c r="I20132" s="122"/>
      <c r="J20132" s="122"/>
      <c r="K20132" s="122"/>
      <c r="L20132" s="123"/>
    </row>
    <row r="20133" spans="1:16" hidden="1" x14ac:dyDescent="0.3">
      <c r="A20133" s="1" t="str">
        <f>+IF(OR(C20135=""),"NO",1)</f>
        <v>NO</v>
      </c>
      <c r="E20133" s="346"/>
      <c r="F20133" s="347"/>
      <c r="G20133" s="347"/>
      <c r="H20133" s="347"/>
      <c r="I20133" s="347"/>
      <c r="J20133" s="347"/>
      <c r="K20133" s="347"/>
      <c r="L20133" s="347"/>
    </row>
    <row r="20134" spans="1:16" ht="4.5" hidden="1" customHeight="1" x14ac:dyDescent="0.3">
      <c r="A20134" s="1" t="str">
        <f>+A20135</f>
        <v>NO</v>
      </c>
      <c r="E20134" s="15"/>
      <c r="F20134" s="16"/>
      <c r="G20134" s="16"/>
      <c r="H20134" s="16"/>
      <c r="I20134" s="16"/>
      <c r="J20134" s="16"/>
      <c r="K20134" s="16"/>
      <c r="L20134" s="17"/>
    </row>
    <row r="20135" spans="1:16" ht="15.75" hidden="1" customHeight="1" x14ac:dyDescent="0.3">
      <c r="A20135" s="1" t="str">
        <f>+IF(OR(C20135=""),"NO",1)</f>
        <v>NO</v>
      </c>
      <c r="B20135" s="1">
        <f>1+MAX($B$1:B20134)</f>
        <v>162</v>
      </c>
      <c r="C20135" s="18" t="s">
        <v>124</v>
      </c>
      <c r="E20135" s="19" t="s">
        <v>124</v>
      </c>
      <c r="F20135" s="20"/>
      <c r="G20135" s="20"/>
      <c r="H20135" s="20"/>
      <c r="I20135" s="21"/>
      <c r="J20135" s="20"/>
      <c r="K20135" s="21"/>
      <c r="L20135" s="22"/>
    </row>
    <row r="20136" spans="1:16" hidden="1" x14ac:dyDescent="0.3">
      <c r="A20136" s="1" t="str">
        <f>A20135</f>
        <v>NO</v>
      </c>
      <c r="E20136" s="23" t="str">
        <f>+$E$11</f>
        <v>Integrantes</v>
      </c>
      <c r="F20136" s="24"/>
      <c r="G20136" s="24"/>
      <c r="H20136" s="24"/>
      <c r="I20136" s="24"/>
      <c r="J20136" s="24"/>
      <c r="K20136" s="25" t="str">
        <f>+$K$11</f>
        <v>Nit</v>
      </c>
      <c r="L20136" s="26" t="str">
        <f>+$L$11</f>
        <v>Part.</v>
      </c>
    </row>
    <row r="20137" spans="1:16" hidden="1" x14ac:dyDescent="0.3">
      <c r="A20137" s="1" t="str">
        <f>+A20136</f>
        <v>NO</v>
      </c>
      <c r="C20137" s="1" t="s">
        <v>124</v>
      </c>
      <c r="E20137" s="27" t="s">
        <v>124</v>
      </c>
      <c r="F20137" s="28"/>
      <c r="G20137" s="28"/>
      <c r="H20137" s="28"/>
      <c r="I20137" s="28"/>
      <c r="J20137" s="28"/>
      <c r="K20137" s="29" t="s">
        <v>124</v>
      </c>
      <c r="L20137" s="30" t="s">
        <v>124</v>
      </c>
    </row>
    <row r="20138" spans="1:16" hidden="1" x14ac:dyDescent="0.3">
      <c r="A20138" s="18" t="str">
        <f>+IF(OR(C20138=""),"NO",1)</f>
        <v>NO</v>
      </c>
      <c r="B20138" s="18"/>
      <c r="C20138" s="1" t="s">
        <v>124</v>
      </c>
      <c r="E20138" s="31" t="s">
        <v>124</v>
      </c>
      <c r="F20138" s="32"/>
      <c r="G20138" s="32"/>
      <c r="H20138" s="32"/>
      <c r="I20138" s="32"/>
      <c r="J20138" s="32"/>
      <c r="K20138" s="33" t="s">
        <v>124</v>
      </c>
      <c r="L20138" s="34" t="s">
        <v>124</v>
      </c>
    </row>
    <row r="20139" spans="1:16" hidden="1" x14ac:dyDescent="0.3">
      <c r="A20139" s="18" t="str">
        <f>+IF(OR(C20139=""),"NO",1)</f>
        <v>NO</v>
      </c>
      <c r="B20139" s="18"/>
      <c r="C20139" s="1" t="s">
        <v>124</v>
      </c>
      <c r="E20139" s="31" t="s">
        <v>124</v>
      </c>
      <c r="F20139" s="32"/>
      <c r="G20139" s="32"/>
      <c r="H20139" s="32"/>
      <c r="I20139" s="32"/>
      <c r="J20139" s="32"/>
      <c r="K20139" s="33" t="s">
        <v>124</v>
      </c>
      <c r="L20139" s="34" t="s">
        <v>124</v>
      </c>
    </row>
    <row r="20140" spans="1:16" hidden="1" x14ac:dyDescent="0.3">
      <c r="A20140" s="18" t="str">
        <f>+IF(OR(C20140=""),"NO",1)</f>
        <v>NO</v>
      </c>
      <c r="B20140" s="18"/>
      <c r="C20140" s="1" t="s">
        <v>124</v>
      </c>
      <c r="E20140" s="31" t="s">
        <v>13</v>
      </c>
      <c r="F20140" s="32"/>
      <c r="G20140" s="32"/>
      <c r="H20140" s="32"/>
      <c r="I20140" s="32"/>
      <c r="J20140" s="32"/>
      <c r="K20140" s="33"/>
      <c r="L20140" s="34"/>
    </row>
    <row r="20141" spans="1:16" hidden="1" x14ac:dyDescent="0.3">
      <c r="A20141" s="18" t="str">
        <f>+IF(OR(C20141=""),"NO",1)</f>
        <v>NO</v>
      </c>
      <c r="B20141" s="18"/>
      <c r="C20141" s="1" t="s">
        <v>124</v>
      </c>
      <c r="E20141" s="31" t="s">
        <v>13</v>
      </c>
      <c r="F20141" s="32"/>
      <c r="G20141" s="32"/>
      <c r="H20141" s="32"/>
      <c r="I20141" s="32"/>
      <c r="J20141" s="32"/>
      <c r="K20141" s="33"/>
      <c r="L20141" s="34"/>
    </row>
    <row r="20142" spans="1:16" hidden="1" x14ac:dyDescent="0.3">
      <c r="A20142" s="18" t="str">
        <f>+IF(OR(C20142=""),"NO",1)</f>
        <v>NO</v>
      </c>
      <c r="B20142" s="18"/>
      <c r="C20142" s="1" t="s">
        <v>124</v>
      </c>
      <c r="E20142" s="35" t="s">
        <v>13</v>
      </c>
      <c r="F20142" s="36"/>
      <c r="G20142" s="36"/>
      <c r="H20142" s="36"/>
      <c r="I20142" s="36"/>
      <c r="J20142" s="36"/>
      <c r="K20142" s="37"/>
      <c r="L20142" s="38"/>
    </row>
    <row r="20143" spans="1:16" ht="5.15" hidden="1" customHeight="1" x14ac:dyDescent="0.3">
      <c r="A20143" s="1" t="str">
        <f>+A20135</f>
        <v>NO</v>
      </c>
      <c r="E20143" s="39"/>
      <c r="F20143" s="39"/>
      <c r="G20143" s="39"/>
      <c r="H20143" s="39"/>
      <c r="I20143" s="39"/>
      <c r="J20143" s="39"/>
      <c r="K20143" s="39"/>
      <c r="L20143" s="39"/>
    </row>
    <row r="20144" spans="1:16" ht="15.75" hidden="1" customHeight="1" x14ac:dyDescent="0.3">
      <c r="A20144" s="1" t="str">
        <f>+A20135</f>
        <v>NO</v>
      </c>
      <c r="E20144" s="40" t="str">
        <f>+$E$19</f>
        <v>RESULTADO DE EVALUACIÓN TÉCNICA</v>
      </c>
      <c r="F20144" s="41"/>
      <c r="G20144" s="41"/>
      <c r="H20144" s="41"/>
      <c r="I20144" s="41"/>
      <c r="J20144" s="41"/>
      <c r="K20144" s="41"/>
      <c r="L20144" s="42"/>
    </row>
    <row r="20145" spans="1:12" hidden="1" x14ac:dyDescent="0.3">
      <c r="A20145" s="1" t="str">
        <f>+A20135</f>
        <v>NO</v>
      </c>
      <c r="E20145" s="43"/>
      <c r="F20145" s="44" t="str">
        <f>+$F$20</f>
        <v>Experiencia</v>
      </c>
      <c r="G20145" s="45"/>
      <c r="H20145" s="45"/>
      <c r="I20145" s="45"/>
      <c r="J20145" s="45"/>
      <c r="K20145" s="46"/>
      <c r="L20145" s="47" t="s">
        <v>124</v>
      </c>
    </row>
    <row r="20146" spans="1:12" hidden="1" x14ac:dyDescent="0.3">
      <c r="A20146" s="1" t="str">
        <f>+A20135</f>
        <v>NO</v>
      </c>
      <c r="E20146" s="348" t="str">
        <f>+$E$21</f>
        <v>OBSERVACIONES RESPECTO A LA EVALUACIÓN DE EXPERIENCIA</v>
      </c>
      <c r="F20146" s="308"/>
      <c r="G20146" s="308"/>
      <c r="H20146" s="308"/>
      <c r="I20146" s="308"/>
      <c r="J20146" s="308"/>
      <c r="K20146" s="308"/>
      <c r="L20146" s="349"/>
    </row>
    <row r="20147" spans="1:12" hidden="1" x14ac:dyDescent="0.3">
      <c r="A20147" s="1" t="str">
        <f>+A20135</f>
        <v>NO</v>
      </c>
      <c r="E20147" s="350" t="s">
        <v>124</v>
      </c>
      <c r="F20147" s="351"/>
      <c r="G20147" s="351"/>
      <c r="H20147" s="351"/>
      <c r="I20147" s="351"/>
      <c r="J20147" s="351"/>
      <c r="K20147" s="351"/>
      <c r="L20147" s="352"/>
    </row>
    <row r="20148" spans="1:12" ht="5.15" hidden="1" customHeight="1" x14ac:dyDescent="0.3">
      <c r="A20148" s="1" t="str">
        <f>+A20135</f>
        <v>NO</v>
      </c>
      <c r="E20148" s="39"/>
      <c r="F20148" s="39"/>
      <c r="G20148" s="39"/>
      <c r="H20148" s="39"/>
      <c r="I20148" s="39"/>
      <c r="J20148" s="39"/>
      <c r="K20148" s="39"/>
      <c r="L20148" s="39"/>
    </row>
    <row r="20149" spans="1:12" ht="12.75" hidden="1" customHeight="1" x14ac:dyDescent="0.3">
      <c r="A20149" s="1" t="str">
        <f>+A20135</f>
        <v>NO</v>
      </c>
      <c r="E20149" s="40" t="str">
        <f>+$E$24</f>
        <v>EXPERIENCIA HABILITANTE: CONTRATOS PRESENTADOS</v>
      </c>
      <c r="F20149" s="41"/>
      <c r="G20149" s="41"/>
      <c r="H20149" s="41"/>
      <c r="I20149" s="41"/>
      <c r="J20149" s="41"/>
      <c r="K20149" s="41"/>
      <c r="L20149" s="42"/>
    </row>
    <row r="20150" spans="1:12" ht="8.5" hidden="1" customHeight="1" x14ac:dyDescent="0.3">
      <c r="A20150" s="1" t="str">
        <f>+A20135</f>
        <v>NO</v>
      </c>
      <c r="E20150" s="49"/>
      <c r="F20150" s="50"/>
      <c r="G20150" s="51"/>
      <c r="H20150" s="51"/>
      <c r="I20150" s="51"/>
      <c r="J20150" s="51"/>
      <c r="K20150" s="51"/>
      <c r="L20150" s="52"/>
    </row>
    <row r="20151" spans="1:12" hidden="1" x14ac:dyDescent="0.3">
      <c r="A20151" s="18" t="str">
        <f>+IF(OR(C20151=""),"NO",1)</f>
        <v>NO</v>
      </c>
      <c r="B20151" s="18"/>
      <c r="C20151" s="1" t="s">
        <v>124</v>
      </c>
      <c r="E20151" s="329">
        <v>1</v>
      </c>
      <c r="F20151" s="53" t="str">
        <f>+$F$26</f>
        <v>OBJETO</v>
      </c>
      <c r="G20151" s="332" t="s">
        <v>124</v>
      </c>
      <c r="H20151" s="333"/>
      <c r="I20151" s="333"/>
      <c r="J20151" s="333"/>
      <c r="K20151" s="333"/>
      <c r="L20151" s="334"/>
    </row>
    <row r="20152" spans="1:12" hidden="1" x14ac:dyDescent="0.3">
      <c r="A20152" s="18" t="str">
        <f>+IF(OR(C20151=""),"NO",1)</f>
        <v>NO</v>
      </c>
      <c r="B20152" s="18"/>
      <c r="E20152" s="330"/>
      <c r="F20152" s="54" t="str">
        <f>+$F$27</f>
        <v>CONTRATANTE</v>
      </c>
      <c r="G20152" s="335" t="s">
        <v>124</v>
      </c>
      <c r="H20152" s="310"/>
      <c r="I20152" s="310"/>
      <c r="J20152" s="310"/>
      <c r="K20152" s="310"/>
      <c r="L20152" s="336"/>
    </row>
    <row r="20153" spans="1:12" hidden="1" x14ac:dyDescent="0.3">
      <c r="A20153" s="18" t="str">
        <f>+IF(OR(C20151=""),"NO",1)</f>
        <v>NO</v>
      </c>
      <c r="B20153" s="18"/>
      <c r="E20153" s="330"/>
      <c r="F20153" s="54" t="str">
        <f>+$F$28</f>
        <v>APORTANTE</v>
      </c>
      <c r="G20153" s="337" t="s">
        <v>124</v>
      </c>
      <c r="H20153" s="338"/>
      <c r="I20153" s="338"/>
      <c r="J20153" s="338"/>
      <c r="K20153" s="338"/>
      <c r="L20153" s="339"/>
    </row>
    <row r="20154" spans="1:12" hidden="1" x14ac:dyDescent="0.3">
      <c r="A20154" s="18" t="str">
        <f>+IF(OR(C20151=""),"NO",1)</f>
        <v>NO</v>
      </c>
      <c r="B20154" s="18"/>
      <c r="E20154" s="330"/>
      <c r="F20154" s="54" t="str">
        <f>+$F$29</f>
        <v>VALOR /SMMLV)</v>
      </c>
      <c r="G20154" s="55" t="s">
        <v>124</v>
      </c>
      <c r="H20154" s="56" t="str">
        <f>+$H$29</f>
        <v>% PART..</v>
      </c>
      <c r="I20154" s="57" t="s">
        <v>124</v>
      </c>
      <c r="J20154" s="58" t="str">
        <f>+$J$29</f>
        <v>VALOR ACREDITADO</v>
      </c>
      <c r="K20154" s="59"/>
      <c r="L20154" s="47" t="s">
        <v>124</v>
      </c>
    </row>
    <row r="20155" spans="1:12" hidden="1" x14ac:dyDescent="0.3">
      <c r="A20155" s="18" t="str">
        <f>+IF(OR(C20151=""),"NO",1)</f>
        <v>NO</v>
      </c>
      <c r="B20155" s="18"/>
      <c r="E20155" s="330"/>
      <c r="F20155" s="60" t="str">
        <f>+$F$30</f>
        <v>EXPERIENCIA APORTADA</v>
      </c>
      <c r="G20155" s="340" t="s">
        <v>124</v>
      </c>
      <c r="H20155" s="341"/>
      <c r="I20155" s="341"/>
      <c r="J20155" s="341"/>
      <c r="K20155" s="341"/>
      <c r="L20155" s="342"/>
    </row>
    <row r="20156" spans="1:12" hidden="1" x14ac:dyDescent="0.3">
      <c r="A20156" s="18" t="str">
        <f>+IF(OR(C20151=""),"NO",1)</f>
        <v>NO</v>
      </c>
      <c r="B20156" s="18"/>
      <c r="E20156" s="331"/>
      <c r="F20156" s="62" t="str">
        <f>+$F$31</f>
        <v>OBSERVACIÓN</v>
      </c>
      <c r="G20156" s="343" t="s">
        <v>124</v>
      </c>
      <c r="H20156" s="344"/>
      <c r="I20156" s="344"/>
      <c r="J20156" s="344"/>
      <c r="K20156" s="344"/>
      <c r="L20156" s="345"/>
    </row>
    <row r="20157" spans="1:12" ht="8.5" hidden="1" customHeight="1" x14ac:dyDescent="0.3">
      <c r="A20157" s="18" t="str">
        <f>+IF(OR(C20151=""),"NO",1)</f>
        <v>NO</v>
      </c>
      <c r="B20157" s="18"/>
      <c r="E20157" s="49"/>
      <c r="F20157" s="50"/>
      <c r="G20157" s="51"/>
      <c r="H20157" s="51"/>
      <c r="I20157" s="51"/>
      <c r="J20157" s="51"/>
      <c r="K20157" s="51"/>
      <c r="L20157" s="52"/>
    </row>
    <row r="20158" spans="1:12" hidden="1" x14ac:dyDescent="0.3">
      <c r="A20158" s="18" t="str">
        <f t="shared" ref="A20158" si="6762">+IF(OR(C20158=""),"NO",1)</f>
        <v>NO</v>
      </c>
      <c r="B20158" s="18"/>
      <c r="C20158" s="1" t="s">
        <v>124</v>
      </c>
      <c r="E20158" s="329">
        <v>2</v>
      </c>
      <c r="F20158" s="53" t="str">
        <f>+$F$26</f>
        <v>OBJETO</v>
      </c>
      <c r="G20158" s="332" t="s">
        <v>124</v>
      </c>
      <c r="H20158" s="333"/>
      <c r="I20158" s="333"/>
      <c r="J20158" s="333"/>
      <c r="K20158" s="333"/>
      <c r="L20158" s="334"/>
    </row>
    <row r="20159" spans="1:12" hidden="1" x14ac:dyDescent="0.3">
      <c r="A20159" s="18" t="str">
        <f t="shared" ref="A20159" si="6763">+IF(OR(C20158=""),"NO",1)</f>
        <v>NO</v>
      </c>
      <c r="B20159" s="18"/>
      <c r="E20159" s="330"/>
      <c r="F20159" s="54" t="str">
        <f>+$F$27</f>
        <v>CONTRATANTE</v>
      </c>
      <c r="G20159" s="335" t="s">
        <v>124</v>
      </c>
      <c r="H20159" s="310"/>
      <c r="I20159" s="310"/>
      <c r="J20159" s="310"/>
      <c r="K20159" s="310"/>
      <c r="L20159" s="336"/>
    </row>
    <row r="20160" spans="1:12" hidden="1" x14ac:dyDescent="0.3">
      <c r="A20160" s="18" t="str">
        <f t="shared" ref="A20160" si="6764">+IF(OR(C20158=""),"NO",1)</f>
        <v>NO</v>
      </c>
      <c r="B20160" s="18"/>
      <c r="E20160" s="330"/>
      <c r="F20160" s="54" t="str">
        <f>+$F$28</f>
        <v>APORTANTE</v>
      </c>
      <c r="G20160" s="337" t="s">
        <v>124</v>
      </c>
      <c r="H20160" s="338"/>
      <c r="I20160" s="338"/>
      <c r="J20160" s="338"/>
      <c r="K20160" s="338"/>
      <c r="L20160" s="339"/>
    </row>
    <row r="20161" spans="1:12" hidden="1" x14ac:dyDescent="0.3">
      <c r="A20161" s="18" t="str">
        <f t="shared" ref="A20161" si="6765">+IF(OR(C20158=""),"NO",1)</f>
        <v>NO</v>
      </c>
      <c r="B20161" s="18"/>
      <c r="E20161" s="330"/>
      <c r="F20161" s="54" t="str">
        <f>+$F$29</f>
        <v>VALOR /SMMLV)</v>
      </c>
      <c r="G20161" s="55" t="s">
        <v>124</v>
      </c>
      <c r="H20161" s="56" t="str">
        <f>+$H$29</f>
        <v>% PART..</v>
      </c>
      <c r="I20161" s="57" t="s">
        <v>124</v>
      </c>
      <c r="J20161" s="58" t="str">
        <f>+$J$29</f>
        <v>VALOR ACREDITADO</v>
      </c>
      <c r="K20161" s="59"/>
      <c r="L20161" s="47" t="s">
        <v>124</v>
      </c>
    </row>
    <row r="20162" spans="1:12" hidden="1" x14ac:dyDescent="0.3">
      <c r="A20162" s="18" t="str">
        <f t="shared" ref="A20162" si="6766">+IF(OR(C20158=""),"NO",1)</f>
        <v>NO</v>
      </c>
      <c r="B20162" s="18"/>
      <c r="E20162" s="330"/>
      <c r="F20162" s="60" t="str">
        <f>+$F$30</f>
        <v>EXPERIENCIA APORTADA</v>
      </c>
      <c r="G20162" s="340" t="s">
        <v>124</v>
      </c>
      <c r="H20162" s="341"/>
      <c r="I20162" s="341"/>
      <c r="J20162" s="341"/>
      <c r="K20162" s="341"/>
      <c r="L20162" s="342"/>
    </row>
    <row r="20163" spans="1:12" hidden="1" x14ac:dyDescent="0.3">
      <c r="A20163" s="18" t="str">
        <f t="shared" ref="A20163" si="6767">+IF(OR(C20158=""),"NO",1)</f>
        <v>NO</v>
      </c>
      <c r="B20163" s="18"/>
      <c r="E20163" s="331"/>
      <c r="F20163" s="62" t="str">
        <f>+$F$31</f>
        <v>OBSERVACIÓN</v>
      </c>
      <c r="G20163" s="343" t="s">
        <v>124</v>
      </c>
      <c r="H20163" s="344"/>
      <c r="I20163" s="344"/>
      <c r="J20163" s="344"/>
      <c r="K20163" s="344"/>
      <c r="L20163" s="345"/>
    </row>
    <row r="20164" spans="1:12" ht="8.5" hidden="1" customHeight="1" x14ac:dyDescent="0.3">
      <c r="A20164" s="18" t="str">
        <f t="shared" ref="A20164" si="6768">+IF(OR(C20158=""),"NO",1)</f>
        <v>NO</v>
      </c>
      <c r="B20164" s="18"/>
      <c r="E20164" s="49"/>
      <c r="F20164" s="50"/>
      <c r="G20164" s="51"/>
      <c r="H20164" s="51"/>
      <c r="I20164" s="51"/>
      <c r="J20164" s="51"/>
      <c r="K20164" s="51"/>
      <c r="L20164" s="52"/>
    </row>
    <row r="20165" spans="1:12" hidden="1" x14ac:dyDescent="0.3">
      <c r="A20165" s="18" t="str">
        <f t="shared" ref="A20165" si="6769">+IF(OR(C20165=""),"NO",1)</f>
        <v>NO</v>
      </c>
      <c r="B20165" s="18"/>
      <c r="C20165" s="1" t="s">
        <v>124</v>
      </c>
      <c r="E20165" s="329">
        <v>3</v>
      </c>
      <c r="F20165" s="53" t="str">
        <f>+$F$26</f>
        <v>OBJETO</v>
      </c>
      <c r="G20165" s="332" t="s">
        <v>124</v>
      </c>
      <c r="H20165" s="333"/>
      <c r="I20165" s="333"/>
      <c r="J20165" s="333"/>
      <c r="K20165" s="333"/>
      <c r="L20165" s="334"/>
    </row>
    <row r="20166" spans="1:12" hidden="1" x14ac:dyDescent="0.3">
      <c r="A20166" s="18" t="str">
        <f t="shared" ref="A20166" si="6770">+IF(OR(C20165=""),"NO",1)</f>
        <v>NO</v>
      </c>
      <c r="B20166" s="18"/>
      <c r="E20166" s="330"/>
      <c r="F20166" s="54" t="str">
        <f>+$F$27</f>
        <v>CONTRATANTE</v>
      </c>
      <c r="G20166" s="335" t="s">
        <v>124</v>
      </c>
      <c r="H20166" s="310"/>
      <c r="I20166" s="310"/>
      <c r="J20166" s="310"/>
      <c r="K20166" s="310"/>
      <c r="L20166" s="336"/>
    </row>
    <row r="20167" spans="1:12" hidden="1" x14ac:dyDescent="0.3">
      <c r="A20167" s="18" t="str">
        <f t="shared" ref="A20167" si="6771">+IF(OR(C20165=""),"NO",1)</f>
        <v>NO</v>
      </c>
      <c r="B20167" s="18"/>
      <c r="E20167" s="330"/>
      <c r="F20167" s="54" t="str">
        <f>+$F$28</f>
        <v>APORTANTE</v>
      </c>
      <c r="G20167" s="337" t="s">
        <v>124</v>
      </c>
      <c r="H20167" s="338"/>
      <c r="I20167" s="338"/>
      <c r="J20167" s="338"/>
      <c r="K20167" s="338"/>
      <c r="L20167" s="339"/>
    </row>
    <row r="20168" spans="1:12" hidden="1" x14ac:dyDescent="0.3">
      <c r="A20168" s="18" t="str">
        <f t="shared" ref="A20168" si="6772">+IF(OR(C20165=""),"NO",1)</f>
        <v>NO</v>
      </c>
      <c r="B20168" s="18"/>
      <c r="E20168" s="330"/>
      <c r="F20168" s="54" t="str">
        <f>+$F$29</f>
        <v>VALOR /SMMLV)</v>
      </c>
      <c r="G20168" s="55" t="s">
        <v>124</v>
      </c>
      <c r="H20168" s="56" t="str">
        <f>+$H$29</f>
        <v>% PART..</v>
      </c>
      <c r="I20168" s="57" t="s">
        <v>124</v>
      </c>
      <c r="J20168" s="58" t="str">
        <f>+$J$29</f>
        <v>VALOR ACREDITADO</v>
      </c>
      <c r="K20168" s="59"/>
      <c r="L20168" s="47" t="s">
        <v>124</v>
      </c>
    </row>
    <row r="20169" spans="1:12" hidden="1" x14ac:dyDescent="0.3">
      <c r="A20169" s="18" t="str">
        <f t="shared" ref="A20169" si="6773">+IF(OR(C20165=""),"NO",1)</f>
        <v>NO</v>
      </c>
      <c r="B20169" s="18"/>
      <c r="E20169" s="330"/>
      <c r="F20169" s="60" t="str">
        <f>+$F$30</f>
        <v>EXPERIENCIA APORTADA</v>
      </c>
      <c r="G20169" s="340" t="s">
        <v>124</v>
      </c>
      <c r="H20169" s="341"/>
      <c r="I20169" s="341"/>
      <c r="J20169" s="341"/>
      <c r="K20169" s="341"/>
      <c r="L20169" s="342"/>
    </row>
    <row r="20170" spans="1:12" hidden="1" x14ac:dyDescent="0.3">
      <c r="A20170" s="18" t="str">
        <f t="shared" ref="A20170" si="6774">+IF(OR(C20165=""),"NO",1)</f>
        <v>NO</v>
      </c>
      <c r="B20170" s="18"/>
      <c r="E20170" s="331"/>
      <c r="F20170" s="62" t="str">
        <f>+$F$31</f>
        <v>OBSERVACIÓN</v>
      </c>
      <c r="G20170" s="343" t="s">
        <v>124</v>
      </c>
      <c r="H20170" s="344"/>
      <c r="I20170" s="344"/>
      <c r="J20170" s="344"/>
      <c r="K20170" s="344"/>
      <c r="L20170" s="345"/>
    </row>
    <row r="20171" spans="1:12" ht="8.5" hidden="1" customHeight="1" x14ac:dyDescent="0.3">
      <c r="A20171" s="18" t="str">
        <f t="shared" ref="A20171" si="6775">+IF(OR(C20165=""),"NO",1)</f>
        <v>NO</v>
      </c>
      <c r="B20171" s="18"/>
      <c r="E20171" s="49"/>
      <c r="F20171" s="50"/>
      <c r="G20171" s="51"/>
      <c r="H20171" s="51"/>
      <c r="I20171" s="51"/>
      <c r="J20171" s="51"/>
      <c r="K20171" s="51"/>
      <c r="L20171" s="52"/>
    </row>
    <row r="20172" spans="1:12" hidden="1" x14ac:dyDescent="0.3">
      <c r="A20172" s="18" t="str">
        <f t="shared" ref="A20172" si="6776">+IF(OR(C20172=""),"NO",1)</f>
        <v>NO</v>
      </c>
      <c r="B20172" s="18"/>
      <c r="C20172" s="1" t="s">
        <v>124</v>
      </c>
      <c r="E20172" s="329">
        <v>4</v>
      </c>
      <c r="F20172" s="53" t="str">
        <f>+$F$26</f>
        <v>OBJETO</v>
      </c>
      <c r="G20172" s="332" t="s">
        <v>124</v>
      </c>
      <c r="H20172" s="333"/>
      <c r="I20172" s="333"/>
      <c r="J20172" s="333"/>
      <c r="K20172" s="333"/>
      <c r="L20172" s="334"/>
    </row>
    <row r="20173" spans="1:12" hidden="1" x14ac:dyDescent="0.3">
      <c r="A20173" s="18" t="str">
        <f t="shared" ref="A20173" si="6777">+IF(OR(C20172=""),"NO",1)</f>
        <v>NO</v>
      </c>
      <c r="B20173" s="18"/>
      <c r="E20173" s="330"/>
      <c r="F20173" s="54" t="str">
        <f>+$F$27</f>
        <v>CONTRATANTE</v>
      </c>
      <c r="G20173" s="335" t="s">
        <v>124</v>
      </c>
      <c r="H20173" s="310"/>
      <c r="I20173" s="310"/>
      <c r="J20173" s="310"/>
      <c r="K20173" s="310"/>
      <c r="L20173" s="336"/>
    </row>
    <row r="20174" spans="1:12" hidden="1" x14ac:dyDescent="0.3">
      <c r="A20174" s="18" t="str">
        <f t="shared" ref="A20174" si="6778">+IF(OR(C20172=""),"NO",1)</f>
        <v>NO</v>
      </c>
      <c r="B20174" s="18"/>
      <c r="E20174" s="330"/>
      <c r="F20174" s="54" t="str">
        <f>+$F$28</f>
        <v>APORTANTE</v>
      </c>
      <c r="G20174" s="337" t="s">
        <v>124</v>
      </c>
      <c r="H20174" s="338"/>
      <c r="I20174" s="338"/>
      <c r="J20174" s="338"/>
      <c r="K20174" s="338"/>
      <c r="L20174" s="339"/>
    </row>
    <row r="20175" spans="1:12" hidden="1" x14ac:dyDescent="0.3">
      <c r="A20175" s="18" t="str">
        <f t="shared" ref="A20175" si="6779">+IF(OR(C20172=""),"NO",1)</f>
        <v>NO</v>
      </c>
      <c r="B20175" s="18"/>
      <c r="E20175" s="330"/>
      <c r="F20175" s="54" t="str">
        <f>+$F$29</f>
        <v>VALOR /SMMLV)</v>
      </c>
      <c r="G20175" s="55" t="s">
        <v>124</v>
      </c>
      <c r="H20175" s="56" t="str">
        <f>+$H$29</f>
        <v>% PART..</v>
      </c>
      <c r="I20175" s="57" t="s">
        <v>124</v>
      </c>
      <c r="J20175" s="58" t="str">
        <f>+$J$29</f>
        <v>VALOR ACREDITADO</v>
      </c>
      <c r="K20175" s="59"/>
      <c r="L20175" s="47" t="s">
        <v>124</v>
      </c>
    </row>
    <row r="20176" spans="1:12" hidden="1" x14ac:dyDescent="0.3">
      <c r="A20176" s="18" t="str">
        <f t="shared" ref="A20176" si="6780">+IF(OR(C20172=""),"NO",1)</f>
        <v>NO</v>
      </c>
      <c r="B20176" s="18"/>
      <c r="E20176" s="330"/>
      <c r="F20176" s="60" t="str">
        <f>+$F$30</f>
        <v>EXPERIENCIA APORTADA</v>
      </c>
      <c r="G20176" s="340" t="s">
        <v>124</v>
      </c>
      <c r="H20176" s="341"/>
      <c r="I20176" s="341"/>
      <c r="J20176" s="341"/>
      <c r="K20176" s="341"/>
      <c r="L20176" s="342"/>
    </row>
    <row r="20177" spans="1:12" hidden="1" x14ac:dyDescent="0.3">
      <c r="A20177" s="18" t="str">
        <f t="shared" ref="A20177" si="6781">+IF(OR(C20172=""),"NO",1)</f>
        <v>NO</v>
      </c>
      <c r="B20177" s="18"/>
      <c r="E20177" s="331"/>
      <c r="F20177" s="62" t="str">
        <f>+$F$31</f>
        <v>OBSERVACIÓN</v>
      </c>
      <c r="G20177" s="343" t="s">
        <v>124</v>
      </c>
      <c r="H20177" s="344"/>
      <c r="I20177" s="344"/>
      <c r="J20177" s="344"/>
      <c r="K20177" s="344"/>
      <c r="L20177" s="345"/>
    </row>
    <row r="20178" spans="1:12" ht="8.5" hidden="1" customHeight="1" x14ac:dyDescent="0.3">
      <c r="A20178" s="18" t="str">
        <f t="shared" ref="A20178" si="6782">+IF(OR(C20172=""),"NO",1)</f>
        <v>NO</v>
      </c>
      <c r="B20178" s="18"/>
      <c r="E20178" s="49"/>
      <c r="F20178" s="50"/>
      <c r="G20178" s="51"/>
      <c r="H20178" s="51"/>
      <c r="I20178" s="51"/>
      <c r="J20178" s="51"/>
      <c r="K20178" s="51"/>
      <c r="L20178" s="52"/>
    </row>
    <row r="20179" spans="1:12" hidden="1" x14ac:dyDescent="0.3">
      <c r="A20179" s="18" t="str">
        <f t="shared" ref="A20179" si="6783">+IF(OR(C20179=""),"NO",1)</f>
        <v>NO</v>
      </c>
      <c r="B20179" s="18"/>
      <c r="C20179" s="1" t="s">
        <v>124</v>
      </c>
      <c r="E20179" s="329">
        <v>5</v>
      </c>
      <c r="F20179" s="53" t="str">
        <f>+$F$26</f>
        <v>OBJETO</v>
      </c>
      <c r="G20179" s="332" t="s">
        <v>124</v>
      </c>
      <c r="H20179" s="333"/>
      <c r="I20179" s="333"/>
      <c r="J20179" s="333"/>
      <c r="K20179" s="333"/>
      <c r="L20179" s="334"/>
    </row>
    <row r="20180" spans="1:12" hidden="1" x14ac:dyDescent="0.3">
      <c r="A20180" s="18" t="str">
        <f t="shared" ref="A20180" si="6784">+IF(OR(C20179=""),"NO",1)</f>
        <v>NO</v>
      </c>
      <c r="B20180" s="18"/>
      <c r="E20180" s="330"/>
      <c r="F20180" s="54" t="str">
        <f>+$F$27</f>
        <v>CONTRATANTE</v>
      </c>
      <c r="G20180" s="335" t="s">
        <v>124</v>
      </c>
      <c r="H20180" s="310"/>
      <c r="I20180" s="310"/>
      <c r="J20180" s="310"/>
      <c r="K20180" s="310"/>
      <c r="L20180" s="336"/>
    </row>
    <row r="20181" spans="1:12" hidden="1" x14ac:dyDescent="0.3">
      <c r="A20181" s="18" t="str">
        <f t="shared" ref="A20181" si="6785">+IF(OR(C20179=""),"NO",1)</f>
        <v>NO</v>
      </c>
      <c r="B20181" s="18"/>
      <c r="E20181" s="330"/>
      <c r="F20181" s="54" t="str">
        <f>+$F$28</f>
        <v>APORTANTE</v>
      </c>
      <c r="G20181" s="337" t="s">
        <v>124</v>
      </c>
      <c r="H20181" s="338"/>
      <c r="I20181" s="338"/>
      <c r="J20181" s="338"/>
      <c r="K20181" s="338"/>
      <c r="L20181" s="339"/>
    </row>
    <row r="20182" spans="1:12" hidden="1" x14ac:dyDescent="0.3">
      <c r="A20182" s="18" t="str">
        <f t="shared" ref="A20182" si="6786">+IF(OR(C20179=""),"NO",1)</f>
        <v>NO</v>
      </c>
      <c r="B20182" s="18"/>
      <c r="E20182" s="330"/>
      <c r="F20182" s="54" t="str">
        <f>+$F$29</f>
        <v>VALOR /SMMLV)</v>
      </c>
      <c r="G20182" s="55" t="s">
        <v>124</v>
      </c>
      <c r="H20182" s="56" t="str">
        <f>+$H$29</f>
        <v>% PART..</v>
      </c>
      <c r="I20182" s="57" t="s">
        <v>124</v>
      </c>
      <c r="J20182" s="58" t="str">
        <f>+$J$29</f>
        <v>VALOR ACREDITADO</v>
      </c>
      <c r="K20182" s="59"/>
      <c r="L20182" s="47" t="s">
        <v>124</v>
      </c>
    </row>
    <row r="20183" spans="1:12" hidden="1" x14ac:dyDescent="0.3">
      <c r="A20183" s="18" t="str">
        <f t="shared" ref="A20183" si="6787">+IF(OR(C20179=""),"NO",1)</f>
        <v>NO</v>
      </c>
      <c r="B20183" s="18"/>
      <c r="E20183" s="330"/>
      <c r="F20183" s="60" t="str">
        <f>+$F$30</f>
        <v>EXPERIENCIA APORTADA</v>
      </c>
      <c r="G20183" s="340" t="s">
        <v>124</v>
      </c>
      <c r="H20183" s="341"/>
      <c r="I20183" s="341"/>
      <c r="J20183" s="341"/>
      <c r="K20183" s="341"/>
      <c r="L20183" s="342"/>
    </row>
    <row r="20184" spans="1:12" hidden="1" x14ac:dyDescent="0.3">
      <c r="A20184" s="18" t="str">
        <f t="shared" ref="A20184" si="6788">+IF(OR(C20179=""),"NO",1)</f>
        <v>NO</v>
      </c>
      <c r="B20184" s="18"/>
      <c r="E20184" s="331"/>
      <c r="F20184" s="62" t="str">
        <f>+$F$31</f>
        <v>OBSERVACIÓN</v>
      </c>
      <c r="G20184" s="343" t="s">
        <v>124</v>
      </c>
      <c r="H20184" s="344"/>
      <c r="I20184" s="344"/>
      <c r="J20184" s="344"/>
      <c r="K20184" s="344"/>
      <c r="L20184" s="345"/>
    </row>
    <row r="20185" spans="1:12" ht="8.5" hidden="1" customHeight="1" x14ac:dyDescent="0.3">
      <c r="A20185" s="18" t="str">
        <f t="shared" ref="A20185" si="6789">+IF(OR(C20179=""),"NO",1)</f>
        <v>NO</v>
      </c>
      <c r="B20185" s="18"/>
      <c r="E20185" s="49"/>
      <c r="F20185" s="50"/>
      <c r="G20185" s="51"/>
      <c r="H20185" s="51"/>
      <c r="I20185" s="51"/>
      <c r="J20185" s="51"/>
      <c r="K20185" s="51"/>
      <c r="L20185" s="52"/>
    </row>
    <row r="20186" spans="1:12" hidden="1" x14ac:dyDescent="0.3">
      <c r="A20186" s="18" t="str">
        <f t="shared" ref="A20186" si="6790">+IF(OR(C20186=""),"NO",1)</f>
        <v>NO</v>
      </c>
      <c r="B20186" s="18"/>
      <c r="C20186" s="1" t="s">
        <v>124</v>
      </c>
      <c r="E20186" s="329">
        <v>6</v>
      </c>
      <c r="F20186" s="53" t="str">
        <f>+$F$26</f>
        <v>OBJETO</v>
      </c>
      <c r="G20186" s="332" t="s">
        <v>124</v>
      </c>
      <c r="H20186" s="333"/>
      <c r="I20186" s="333"/>
      <c r="J20186" s="333"/>
      <c r="K20186" s="333"/>
      <c r="L20186" s="334"/>
    </row>
    <row r="20187" spans="1:12" hidden="1" x14ac:dyDescent="0.3">
      <c r="A20187" s="18" t="str">
        <f t="shared" ref="A20187" si="6791">+IF(OR(C20186=""),"NO",1)</f>
        <v>NO</v>
      </c>
      <c r="B20187" s="18"/>
      <c r="E20187" s="330"/>
      <c r="F20187" s="54" t="str">
        <f>+$F$27</f>
        <v>CONTRATANTE</v>
      </c>
      <c r="G20187" s="335" t="s">
        <v>124</v>
      </c>
      <c r="H20187" s="310"/>
      <c r="I20187" s="310"/>
      <c r="J20187" s="310"/>
      <c r="K20187" s="310"/>
      <c r="L20187" s="336"/>
    </row>
    <row r="20188" spans="1:12" hidden="1" x14ac:dyDescent="0.3">
      <c r="A20188" s="18" t="str">
        <f t="shared" ref="A20188" si="6792">+IF(OR(C20186=""),"NO",1)</f>
        <v>NO</v>
      </c>
      <c r="B20188" s="18"/>
      <c r="E20188" s="330"/>
      <c r="F20188" s="54" t="str">
        <f>+$F$28</f>
        <v>APORTANTE</v>
      </c>
      <c r="G20188" s="337" t="s">
        <v>124</v>
      </c>
      <c r="H20188" s="338"/>
      <c r="I20188" s="338"/>
      <c r="J20188" s="338"/>
      <c r="K20188" s="338"/>
      <c r="L20188" s="339"/>
    </row>
    <row r="20189" spans="1:12" hidden="1" x14ac:dyDescent="0.3">
      <c r="A20189" s="18" t="str">
        <f t="shared" ref="A20189" si="6793">+IF(OR(C20186=""),"NO",1)</f>
        <v>NO</v>
      </c>
      <c r="B20189" s="18"/>
      <c r="E20189" s="330"/>
      <c r="F20189" s="54" t="str">
        <f>+$F$29</f>
        <v>VALOR /SMMLV)</v>
      </c>
      <c r="G20189" s="55" t="s">
        <v>124</v>
      </c>
      <c r="H20189" s="56" t="str">
        <f>+$H$29</f>
        <v>% PART..</v>
      </c>
      <c r="I20189" s="57" t="s">
        <v>124</v>
      </c>
      <c r="J20189" s="58" t="str">
        <f>+$J$29</f>
        <v>VALOR ACREDITADO</v>
      </c>
      <c r="K20189" s="59"/>
      <c r="L20189" s="47" t="s">
        <v>124</v>
      </c>
    </row>
    <row r="20190" spans="1:12" hidden="1" x14ac:dyDescent="0.3">
      <c r="A20190" s="18" t="str">
        <f t="shared" ref="A20190" si="6794">+IF(OR(C20186=""),"NO",1)</f>
        <v>NO</v>
      </c>
      <c r="B20190" s="18"/>
      <c r="E20190" s="330"/>
      <c r="F20190" s="60" t="str">
        <f>+$F$30</f>
        <v>EXPERIENCIA APORTADA</v>
      </c>
      <c r="G20190" s="340" t="s">
        <v>124</v>
      </c>
      <c r="H20190" s="341"/>
      <c r="I20190" s="341"/>
      <c r="J20190" s="341"/>
      <c r="K20190" s="341"/>
      <c r="L20190" s="342"/>
    </row>
    <row r="20191" spans="1:12" hidden="1" x14ac:dyDescent="0.3">
      <c r="A20191" s="18" t="str">
        <f t="shared" ref="A20191" si="6795">+IF(OR(C20186=""),"NO",1)</f>
        <v>NO</v>
      </c>
      <c r="B20191" s="18"/>
      <c r="E20191" s="331"/>
      <c r="F20191" s="62" t="str">
        <f>+$F$31</f>
        <v>OBSERVACIÓN</v>
      </c>
      <c r="G20191" s="343" t="s">
        <v>124</v>
      </c>
      <c r="H20191" s="344"/>
      <c r="I20191" s="344"/>
      <c r="J20191" s="344"/>
      <c r="K20191" s="344"/>
      <c r="L20191" s="345"/>
    </row>
    <row r="20192" spans="1:12" ht="8.5" hidden="1" customHeight="1" x14ac:dyDescent="0.3">
      <c r="A20192" s="18" t="str">
        <f t="shared" ref="A20192" si="6796">+IF(OR(C20186=""),"NO",1)</f>
        <v>NO</v>
      </c>
      <c r="B20192" s="18"/>
      <c r="E20192" s="49"/>
      <c r="F20192" s="50"/>
      <c r="G20192" s="51"/>
      <c r="H20192" s="51"/>
      <c r="I20192" s="51"/>
      <c r="J20192" s="51"/>
      <c r="K20192" s="51"/>
      <c r="L20192" s="52"/>
    </row>
    <row r="20193" spans="1:12" hidden="1" x14ac:dyDescent="0.3">
      <c r="A20193" s="18" t="str">
        <f t="shared" ref="A20193" si="6797">+IF(OR(C20193=""),"NO",1)</f>
        <v>NO</v>
      </c>
      <c r="B20193" s="18"/>
      <c r="C20193" s="1" t="s">
        <v>124</v>
      </c>
      <c r="E20193" s="329">
        <v>7</v>
      </c>
      <c r="F20193" s="53" t="str">
        <f>+$F$26</f>
        <v>OBJETO</v>
      </c>
      <c r="G20193" s="332" t="s">
        <v>124</v>
      </c>
      <c r="H20193" s="333"/>
      <c r="I20193" s="333"/>
      <c r="J20193" s="333"/>
      <c r="K20193" s="333"/>
      <c r="L20193" s="334"/>
    </row>
    <row r="20194" spans="1:12" hidden="1" x14ac:dyDescent="0.3">
      <c r="A20194" s="18" t="str">
        <f t="shared" ref="A20194" si="6798">+IF(OR(C20193=""),"NO",1)</f>
        <v>NO</v>
      </c>
      <c r="B20194" s="18"/>
      <c r="E20194" s="330"/>
      <c r="F20194" s="54" t="str">
        <f>+$F$27</f>
        <v>CONTRATANTE</v>
      </c>
      <c r="G20194" s="335" t="s">
        <v>124</v>
      </c>
      <c r="H20194" s="310"/>
      <c r="I20194" s="310"/>
      <c r="J20194" s="310"/>
      <c r="K20194" s="310"/>
      <c r="L20194" s="336"/>
    </row>
    <row r="20195" spans="1:12" hidden="1" x14ac:dyDescent="0.3">
      <c r="A20195" s="18" t="str">
        <f t="shared" ref="A20195" si="6799">+IF(OR(C20193=""),"NO",1)</f>
        <v>NO</v>
      </c>
      <c r="B20195" s="18"/>
      <c r="E20195" s="330"/>
      <c r="F20195" s="54" t="str">
        <f>+$F$28</f>
        <v>APORTANTE</v>
      </c>
      <c r="G20195" s="337" t="s">
        <v>124</v>
      </c>
      <c r="H20195" s="338"/>
      <c r="I20195" s="338"/>
      <c r="J20195" s="338"/>
      <c r="K20195" s="338"/>
      <c r="L20195" s="339"/>
    </row>
    <row r="20196" spans="1:12" hidden="1" x14ac:dyDescent="0.3">
      <c r="A20196" s="18" t="str">
        <f t="shared" ref="A20196" si="6800">+IF(OR(C20193=""),"NO",1)</f>
        <v>NO</v>
      </c>
      <c r="B20196" s="18"/>
      <c r="E20196" s="330"/>
      <c r="F20196" s="54" t="str">
        <f>+$F$29</f>
        <v>VALOR /SMMLV)</v>
      </c>
      <c r="G20196" s="55" t="s">
        <v>124</v>
      </c>
      <c r="H20196" s="56" t="str">
        <f>+$H$29</f>
        <v>% PART..</v>
      </c>
      <c r="I20196" s="57" t="s">
        <v>124</v>
      </c>
      <c r="J20196" s="58" t="str">
        <f>+$J$29</f>
        <v>VALOR ACREDITADO</v>
      </c>
      <c r="K20196" s="59"/>
      <c r="L20196" s="47" t="s">
        <v>124</v>
      </c>
    </row>
    <row r="20197" spans="1:12" hidden="1" x14ac:dyDescent="0.3">
      <c r="A20197" s="18" t="str">
        <f t="shared" ref="A20197" si="6801">+IF(OR(C20193=""),"NO",1)</f>
        <v>NO</v>
      </c>
      <c r="B20197" s="18"/>
      <c r="E20197" s="330"/>
      <c r="F20197" s="60" t="str">
        <f>+$F$30</f>
        <v>EXPERIENCIA APORTADA</v>
      </c>
      <c r="G20197" s="340" t="s">
        <v>124</v>
      </c>
      <c r="H20197" s="341"/>
      <c r="I20197" s="341"/>
      <c r="J20197" s="341"/>
      <c r="K20197" s="341"/>
      <c r="L20197" s="342"/>
    </row>
    <row r="20198" spans="1:12" hidden="1" x14ac:dyDescent="0.3">
      <c r="A20198" s="18" t="str">
        <f t="shared" ref="A20198" si="6802">+IF(OR(C20193=""),"NO",1)</f>
        <v>NO</v>
      </c>
      <c r="B20198" s="18"/>
      <c r="E20198" s="331"/>
      <c r="F20198" s="62" t="str">
        <f>+$F$31</f>
        <v>OBSERVACIÓN</v>
      </c>
      <c r="G20198" s="343" t="s">
        <v>124</v>
      </c>
      <c r="H20198" s="344"/>
      <c r="I20198" s="344"/>
      <c r="J20198" s="344"/>
      <c r="K20198" s="344"/>
      <c r="L20198" s="345"/>
    </row>
    <row r="20199" spans="1:12" hidden="1" x14ac:dyDescent="0.3">
      <c r="A20199" s="18" t="str">
        <f t="shared" ref="A20199" si="6803">+IF(OR(C20193=""),"NO",1)</f>
        <v>NO</v>
      </c>
      <c r="B20199" s="18"/>
      <c r="E20199" s="49"/>
      <c r="F20199" s="50"/>
      <c r="G20199" s="51"/>
      <c r="H20199" s="51"/>
      <c r="I20199" s="51"/>
      <c r="J20199" s="51"/>
      <c r="K20199" s="51"/>
      <c r="L20199" s="52"/>
    </row>
    <row r="20200" spans="1:12" hidden="1" x14ac:dyDescent="0.3">
      <c r="A20200" s="1" t="str">
        <f>+A20135</f>
        <v>NO</v>
      </c>
      <c r="C20200" s="1" t="str">
        <f>"N"&amp;C20135</f>
        <v>N</v>
      </c>
      <c r="E20200" s="63"/>
      <c r="F20200" s="64" t="str">
        <f>+$F$75</f>
        <v>TOTAL DE CONTRATOS PRESENTADOS VÁLIDOS QUE CUMPLEN EXPERIENCIA ACREDITADA:</v>
      </c>
      <c r="G20200" s="65"/>
      <c r="H20200" s="65"/>
      <c r="I20200" s="65"/>
      <c r="J20200" s="66"/>
      <c r="K20200" s="65"/>
      <c r="L20200" s="67" t="s">
        <v>124</v>
      </c>
    </row>
    <row r="20201" spans="1:12" ht="6.65" hidden="1" customHeight="1" x14ac:dyDescent="0.3">
      <c r="A20201" s="1" t="str">
        <f>+A20135</f>
        <v>NO</v>
      </c>
      <c r="E20201" s="51"/>
      <c r="F20201" s="50"/>
      <c r="G20201" s="51"/>
      <c r="H20201" s="51"/>
      <c r="I20201" s="51"/>
      <c r="J20201" s="51"/>
      <c r="K20201" s="51"/>
      <c r="L20201" s="51"/>
    </row>
    <row r="20202" spans="1:12" hidden="1" x14ac:dyDescent="0.3">
      <c r="A20202" s="1" t="str">
        <f>+A20135</f>
        <v>NO</v>
      </c>
      <c r="E20202" s="63"/>
      <c r="F20202" s="63" t="str">
        <f>+$F$77</f>
        <v>ACREDITA SUMINISTRO E INSTALACIÓN DE MOBILIARIO POR LO MENOS EN UN (1) CONTRATO VÁLIDO</v>
      </c>
      <c r="G20202" s="65"/>
      <c r="H20202" s="65"/>
      <c r="I20202" s="65"/>
      <c r="J20202" s="66"/>
      <c r="K20202" s="65"/>
      <c r="L20202" s="68" t="s">
        <v>157</v>
      </c>
    </row>
    <row r="20203" spans="1:12" ht="5.15" hidden="1" customHeight="1" x14ac:dyDescent="0.3">
      <c r="A20203" s="1" t="str">
        <f>+A20135</f>
        <v>NO</v>
      </c>
      <c r="E20203" s="51"/>
      <c r="F20203" s="50"/>
      <c r="G20203" s="51"/>
      <c r="H20203" s="51"/>
      <c r="I20203" s="51"/>
      <c r="J20203" s="51"/>
      <c r="K20203" s="51"/>
      <c r="L20203" s="51"/>
    </row>
    <row r="20204" spans="1:12" ht="12.75" hidden="1" customHeight="1" x14ac:dyDescent="0.3">
      <c r="A20204" s="1" t="str">
        <f>+A20135</f>
        <v>NO</v>
      </c>
      <c r="E20204" s="69" t="str">
        <f>+$E$79</f>
        <v>EXPERIENCIA ESPECÍFICA NUMERAL 10.1.1 A</v>
      </c>
      <c r="F20204" s="70"/>
      <c r="G20204" s="70"/>
      <c r="H20204" s="70"/>
      <c r="I20204" s="70"/>
      <c r="J20204" s="70"/>
      <c r="K20204" s="70"/>
      <c r="L20204" s="71"/>
    </row>
    <row r="20205" spans="1:12" ht="26.5" hidden="1" customHeight="1" x14ac:dyDescent="0.3">
      <c r="A20205" s="1" t="str">
        <f>+A20135</f>
        <v>NO</v>
      </c>
      <c r="E20205" s="72"/>
      <c r="F20205" s="325" t="str">
        <f>+$F$80</f>
        <v>Por lo menos uno (1) de los contratos válidos aportados como experiencia general debe corresponder mínimo al 60% del presupuesto oficial del presente proceso de selección.  (SMMLV)</v>
      </c>
      <c r="G20205" s="326"/>
      <c r="H20205" s="326"/>
      <c r="I20205" s="326"/>
      <c r="J20205" s="326"/>
      <c r="K20205" s="73" t="s">
        <v>124</v>
      </c>
      <c r="L20205" s="74" t="s">
        <v>124</v>
      </c>
    </row>
    <row r="20206" spans="1:12" ht="23.5" hidden="1" customHeight="1" x14ac:dyDescent="0.3">
      <c r="A20206" s="1" t="str">
        <f>+A20135</f>
        <v>NO</v>
      </c>
      <c r="E20206" s="63"/>
      <c r="F20206" s="325" t="str">
        <f>+$F$81</f>
        <v xml:space="preserve">Deberá acreditarse en al menos uno (1) de los contratos válidos aportados como experiencia general una </v>
      </c>
      <c r="G20206" s="326"/>
      <c r="H20206" s="326"/>
      <c r="I20206" s="326"/>
      <c r="J20206" s="326"/>
      <c r="K20206" s="73" t="s">
        <v>124</v>
      </c>
      <c r="L20206" s="74" t="s">
        <v>124</v>
      </c>
    </row>
    <row r="20207" spans="1:12" ht="23.5" hidden="1" customHeight="1" x14ac:dyDescent="0.3">
      <c r="A20207" s="18" t="s">
        <v>30</v>
      </c>
      <c r="E20207" s="63"/>
      <c r="F20207" s="325" t="str">
        <f>+$F$82</f>
        <v xml:space="preserve">Deberá acreditarse en al menos uno (1) de los contratos válidos aportados interventoría a intervención de </v>
      </c>
      <c r="G20207" s="326"/>
      <c r="H20207" s="326"/>
      <c r="I20207" s="326"/>
      <c r="J20207" s="326"/>
      <c r="K20207" s="73">
        <f>+$K$82</f>
        <v>0</v>
      </c>
      <c r="L20207" s="74" t="s">
        <v>124</v>
      </c>
    </row>
    <row r="20208" spans="1:12" ht="36" hidden="1" customHeight="1" x14ac:dyDescent="0.3">
      <c r="A20208" s="18" t="s">
        <v>30</v>
      </c>
      <c r="E20208" s="63"/>
      <c r="F20208" s="325" t="str">
        <f>+$F$83</f>
        <v xml:space="preserve">Deberá acreditarse en al menos uno (1) de los contratos válidos aportados interventoría a intervención de </v>
      </c>
      <c r="G20208" s="326"/>
      <c r="H20208" s="326"/>
      <c r="I20208" s="326"/>
      <c r="J20208" s="326"/>
      <c r="K20208" s="75">
        <f>+$K$83</f>
        <v>0</v>
      </c>
      <c r="L20208" s="76" t="s">
        <v>124</v>
      </c>
    </row>
    <row r="20209" spans="1:12" hidden="1" x14ac:dyDescent="0.3">
      <c r="A20209" s="1" t="str">
        <f>+A20135</f>
        <v>NO</v>
      </c>
      <c r="E20209" s="51"/>
      <c r="F20209" s="50"/>
      <c r="G20209" s="51"/>
      <c r="H20209" s="51"/>
      <c r="I20209" s="51"/>
      <c r="J20209" s="51"/>
      <c r="K20209" s="51"/>
      <c r="L20209" s="51"/>
    </row>
    <row r="20210" spans="1:12" ht="12.75" hidden="1" customHeight="1" x14ac:dyDescent="0.3">
      <c r="A20210" s="1" t="str">
        <f>+A20135</f>
        <v>NO</v>
      </c>
      <c r="E20210" s="40" t="str">
        <f>+$E$85</f>
        <v>VALOR MÍNIMO A CERIFICAR % P.O EN SMMMLV. NUMERAL 3.9.1</v>
      </c>
      <c r="F20210" s="41"/>
      <c r="G20210" s="41"/>
      <c r="H20210" s="41"/>
      <c r="I20210" s="41"/>
      <c r="J20210" s="41"/>
      <c r="K20210" s="41"/>
      <c r="L20210" s="42"/>
    </row>
    <row r="20211" spans="1:12" hidden="1" x14ac:dyDescent="0.3">
      <c r="A20211" s="1" t="str">
        <f>+A20135</f>
        <v>NO</v>
      </c>
      <c r="C20211" s="1" t="str">
        <f>"M"&amp;C20135</f>
        <v>M</v>
      </c>
      <c r="E20211" s="77" t="str">
        <f>+$E$86</f>
        <v>100% P.O.</v>
      </c>
      <c r="F20211" s="78"/>
      <c r="G20211" s="61">
        <v>242.41716883554506</v>
      </c>
      <c r="H20211" s="124" t="str">
        <f>+$H$86</f>
        <v>TOTAL EJECUTADO DE CONTRATOS ACREDITADOS</v>
      </c>
      <c r="I20211" s="124"/>
      <c r="J20211" s="124"/>
      <c r="K20211" s="55" t="s">
        <v>124</v>
      </c>
      <c r="L20211" s="47" t="s">
        <v>124</v>
      </c>
    </row>
    <row r="20212" spans="1:12" hidden="1" x14ac:dyDescent="0.3">
      <c r="A20212" s="1" t="str">
        <f>+A20135</f>
        <v>NO</v>
      </c>
      <c r="E20212" s="39"/>
      <c r="F20212" s="39"/>
      <c r="G20212" s="39"/>
      <c r="H20212" s="39"/>
      <c r="I20212" s="39"/>
      <c r="J20212" s="39"/>
      <c r="K20212" s="39"/>
      <c r="L20212" s="39"/>
    </row>
    <row r="20213" spans="1:12" ht="12.75" hidden="1" customHeight="1" x14ac:dyDescent="0.3">
      <c r="A20213" s="18" t="s">
        <v>30</v>
      </c>
      <c r="B20213" s="18"/>
      <c r="E20213" s="40" t="str">
        <f>+$E$88</f>
        <v>CONSIDERACIONES PARA LA VALIDEZ DE LA EXPERIENCIA REQUERIDA: EXPERIENCIA PROPONENTES PLURALES NUMERAL 10.1.2 D</v>
      </c>
      <c r="F20213" s="41"/>
      <c r="G20213" s="41"/>
      <c r="H20213" s="41"/>
      <c r="I20213" s="41"/>
      <c r="J20213" s="41"/>
      <c r="K20213" s="41"/>
      <c r="L20213" s="42"/>
    </row>
    <row r="20214" spans="1:12" ht="28" hidden="1" customHeight="1" x14ac:dyDescent="0.3">
      <c r="A20214" s="18" t="s">
        <v>30</v>
      </c>
      <c r="B20214" s="18"/>
      <c r="C20214" s="1" t="str">
        <f>"O"&amp;C20135</f>
        <v>O</v>
      </c>
      <c r="E20214" s="80" t="str">
        <f>+$E$89</f>
        <v>i)</v>
      </c>
      <c r="F20214" s="327" t="str">
        <f>+$F$89</f>
        <v>Uno de los integrantes debe aportar como mínimo el cincuenta por ciento (50 %) de la experiencia solicitada</v>
      </c>
      <c r="G20214" s="328"/>
      <c r="H20214" s="328"/>
      <c r="I20214" s="328"/>
      <c r="J20214" s="328"/>
      <c r="K20214" s="73" t="s">
        <v>124</v>
      </c>
      <c r="L20214" s="47" t="s">
        <v>124</v>
      </c>
    </row>
    <row r="20215" spans="1:12" ht="28" hidden="1" customHeight="1" x14ac:dyDescent="0.3">
      <c r="A20215" s="18" t="s">
        <v>30</v>
      </c>
      <c r="B20215" s="18"/>
      <c r="C20215" s="1" t="str">
        <f>"O"&amp;C20135</f>
        <v>O</v>
      </c>
      <c r="E20215" s="80" t="str">
        <f>+$E$90</f>
        <v>ii)</v>
      </c>
      <c r="F20215" s="327" t="str">
        <f>+$F$90</f>
        <v>Todos los demás ntegrantes deben acreditar al menos el cinco por ciento (5 %) de la experiencia solicitada, solo uno (1) de los integrantes podrá no acreditar experiencia pero su porcentaje de participación  no podrá superar el diez por ciento (10 %)</v>
      </c>
      <c r="G20215" s="328"/>
      <c r="H20215" s="328"/>
      <c r="I20215" s="328"/>
      <c r="J20215" s="328"/>
      <c r="K20215" s="73" t="s">
        <v>124</v>
      </c>
      <c r="L20215" s="47" t="s">
        <v>124</v>
      </c>
    </row>
    <row r="20216" spans="1:12" hidden="1" x14ac:dyDescent="0.3">
      <c r="A20216" s="18" t="s">
        <v>30</v>
      </c>
      <c r="B20216" s="18"/>
      <c r="E20216" s="39"/>
      <c r="F20216" s="39"/>
      <c r="G20216" s="39"/>
      <c r="H20216" s="39"/>
      <c r="I20216" s="39"/>
      <c r="J20216" s="39"/>
      <c r="K20216" s="39"/>
      <c r="L20216" s="39"/>
    </row>
    <row r="20217" spans="1:12" ht="13" hidden="1" customHeight="1" x14ac:dyDescent="0.3">
      <c r="A20217" s="18" t="str">
        <f>+A20135</f>
        <v>NO</v>
      </c>
      <c r="B20217" s="18"/>
      <c r="E20217" s="69" t="str">
        <f>+$E$92</f>
        <v>VERIFICACIÓN Y ASIGNACIÓN DE PUNTAJE POR LA EXPERIENCIA DEL PROPONENTE</v>
      </c>
      <c r="F20217" s="70"/>
      <c r="G20217" s="70"/>
      <c r="H20217" s="70"/>
      <c r="I20217" s="70"/>
      <c r="J20217" s="70"/>
      <c r="K20217" s="70"/>
      <c r="L20217" s="71"/>
    </row>
    <row r="20218" spans="1:12" hidden="1" x14ac:dyDescent="0.3">
      <c r="A20218" s="18" t="str">
        <f>+A20135</f>
        <v>NO</v>
      </c>
      <c r="B20218" s="18"/>
      <c r="E20218" s="81"/>
      <c r="F20218" s="323" t="str">
        <f>+$F$93</f>
        <v>No. CONTRATOS QUE ACREDITAN LA EXPERIENCIA (NO OBJETO DE SUBSANACIÓN)</v>
      </c>
      <c r="G20218" s="324"/>
      <c r="H20218" s="324"/>
      <c r="I20218" s="324"/>
      <c r="J20218" s="324"/>
      <c r="K20218" s="82"/>
      <c r="L20218" s="83" t="s">
        <v>124</v>
      </c>
    </row>
    <row r="20219" spans="1:12" ht="13" hidden="1" customHeight="1" x14ac:dyDescent="0.3">
      <c r="A20219" s="18" t="str">
        <f>+A20135</f>
        <v>NO</v>
      </c>
      <c r="B20219" s="18"/>
      <c r="E20219" s="84"/>
      <c r="F20219" s="323" t="str">
        <f>+$F$94</f>
        <v>TOTAL EJECUTADO DE CONTRATOS ACREDITADOS PROPUESTA INICIAL</v>
      </c>
      <c r="G20219" s="324"/>
      <c r="H20219" s="324"/>
      <c r="I20219" s="324"/>
      <c r="J20219" s="324"/>
      <c r="K20219" s="85"/>
      <c r="L20219" s="86" t="s">
        <v>124</v>
      </c>
    </row>
    <row r="20220" spans="1:12" ht="13" hidden="1" customHeight="1" x14ac:dyDescent="0.3">
      <c r="A20220" s="18" t="str">
        <f>+A20135</f>
        <v>NO</v>
      </c>
      <c r="B20220" s="18"/>
      <c r="E20220" s="87"/>
      <c r="F20220" s="323" t="str">
        <f>+$F$95</f>
        <v>PROMEDIO VALOR ACREDITADO EN SMMLV</v>
      </c>
      <c r="G20220" s="324"/>
      <c r="H20220" s="324"/>
      <c r="I20220" s="324"/>
      <c r="J20220" s="324"/>
      <c r="K20220" s="66"/>
      <c r="L20220" s="88" t="s">
        <v>124</v>
      </c>
    </row>
    <row r="20221" spans="1:12" hidden="1" x14ac:dyDescent="0.3">
      <c r="A20221" s="18" t="str">
        <f>+A20135</f>
        <v>NO</v>
      </c>
      <c r="B20221" s="18"/>
      <c r="E20221" s="89"/>
      <c r="F20221" s="89"/>
      <c r="G20221" s="89"/>
      <c r="H20221" s="89"/>
      <c r="I20221" s="89"/>
      <c r="J20221" s="89"/>
      <c r="K20221" s="89"/>
      <c r="L20221" s="89"/>
    </row>
    <row r="20222" spans="1:12" ht="13" hidden="1" customHeight="1" x14ac:dyDescent="0.3">
      <c r="A20222" s="18" t="str">
        <f>+A20135</f>
        <v>NO</v>
      </c>
      <c r="B20222" s="18"/>
      <c r="E20222" s="69" t="str">
        <f>+$E$97</f>
        <v>3.9.2 EXIGENCIAS MÍNIMAS DE EXPERIENCIA Y FORMACIÓN ACADÉMICA DEL EQUIPO DE TRABAJO</v>
      </c>
      <c r="F20222" s="70"/>
      <c r="G20222" s="70"/>
      <c r="H20222" s="70"/>
      <c r="I20222" s="70"/>
      <c r="J20222" s="70"/>
      <c r="K20222" s="70"/>
      <c r="L20222" s="71"/>
    </row>
    <row r="20223" spans="1:12" hidden="1" x14ac:dyDescent="0.3">
      <c r="A20223" s="18" t="str">
        <f>+A20135</f>
        <v>NO</v>
      </c>
      <c r="B20223" s="18"/>
      <c r="E20223" s="90" t="str">
        <f>+$E$98</f>
        <v>Formulario 8</v>
      </c>
      <c r="F20223" s="315" t="s">
        <v>46</v>
      </c>
      <c r="G20223" s="316"/>
      <c r="H20223" s="317"/>
      <c r="I20223" s="318"/>
      <c r="J20223" s="318"/>
      <c r="K20223" s="318"/>
      <c r="L20223" s="319"/>
    </row>
    <row r="20224" spans="1:12" hidden="1" x14ac:dyDescent="0.3">
      <c r="A20224" s="18" t="str">
        <f>+A20135</f>
        <v>NO</v>
      </c>
      <c r="B20224" s="18"/>
      <c r="E20224" s="91" t="s">
        <v>124</v>
      </c>
      <c r="F20224" s="91" t="str">
        <f>+$F$99</f>
        <v>Director de Interventoría</v>
      </c>
      <c r="G20224" s="91" t="str">
        <f>+$G$99</f>
        <v>Residente de Interventoría</v>
      </c>
      <c r="H20224" s="320"/>
      <c r="I20224" s="321"/>
      <c r="J20224" s="321"/>
      <c r="K20224" s="321"/>
      <c r="L20224" s="322"/>
    </row>
    <row r="20225" spans="1:12" hidden="1" x14ac:dyDescent="0.3">
      <c r="A20225" s="18" t="str">
        <f>+A20135</f>
        <v>NO</v>
      </c>
      <c r="B20225" s="18"/>
      <c r="E20225" s="304" t="str">
        <f>+$E$100</f>
        <v>OBSERVACIONES RESPECTO REQUISITO HABILITANTE DEL PERSONAL CLAVE EVALUABLE</v>
      </c>
      <c r="F20225" s="305"/>
      <c r="G20225" s="305"/>
      <c r="H20225" s="305"/>
      <c r="I20225" s="305"/>
      <c r="J20225" s="305"/>
      <c r="K20225" s="305"/>
      <c r="L20225" s="305"/>
    </row>
    <row r="20226" spans="1:12" hidden="1" x14ac:dyDescent="0.3">
      <c r="A20226" s="18" t="str">
        <f>+A20135</f>
        <v>NO</v>
      </c>
      <c r="B20226" s="18"/>
      <c r="E20226" s="312" t="s">
        <v>124</v>
      </c>
      <c r="F20226" s="313"/>
      <c r="G20226" s="313"/>
      <c r="H20226" s="313"/>
      <c r="I20226" s="313"/>
      <c r="J20226" s="313"/>
      <c r="K20226" s="313"/>
      <c r="L20226" s="314"/>
    </row>
    <row r="20227" spans="1:12" hidden="1" x14ac:dyDescent="0.3">
      <c r="A20227" s="18" t="str">
        <f>+A20135</f>
        <v>NO</v>
      </c>
      <c r="B20227" s="18"/>
      <c r="E20227" s="89"/>
      <c r="F20227" s="89"/>
      <c r="G20227" s="89"/>
      <c r="H20227" s="89"/>
      <c r="I20227" s="89"/>
      <c r="J20227" s="89"/>
      <c r="K20227" s="89"/>
      <c r="L20227" s="89"/>
    </row>
    <row r="20228" spans="1:12" ht="13" hidden="1" customHeight="1" x14ac:dyDescent="0.3">
      <c r="A20228" s="18" t="str">
        <f>+A20135</f>
        <v>NO</v>
      </c>
      <c r="B20228" s="18"/>
      <c r="E20228" s="69" t="str">
        <f>+$E$103</f>
        <v>4.2 EQUIPO DE TRABAJO (Personal Clave Evaluable)</v>
      </c>
      <c r="F20228" s="70"/>
      <c r="G20228" s="70"/>
      <c r="H20228" s="70"/>
      <c r="I20228" s="70"/>
      <c r="J20228" s="70"/>
      <c r="K20228" s="70"/>
      <c r="L20228" s="71"/>
    </row>
    <row r="20229" spans="1:12" ht="23.25" hidden="1" customHeight="1" x14ac:dyDescent="0.3">
      <c r="A20229" s="18" t="str">
        <f>+A20135</f>
        <v>NO</v>
      </c>
      <c r="B20229" s="18"/>
      <c r="E20229" s="90" t="str">
        <f>+$E$104</f>
        <v>Formulario 9</v>
      </c>
      <c r="F20229" s="315" t="s">
        <v>46</v>
      </c>
      <c r="G20229" s="316"/>
      <c r="H20229" s="317"/>
      <c r="I20229" s="318"/>
      <c r="J20229" s="318"/>
      <c r="K20229" s="318"/>
      <c r="L20229" s="319"/>
    </row>
    <row r="20230" spans="1:12" hidden="1" x14ac:dyDescent="0.3">
      <c r="A20230" s="18" t="str">
        <f>+A20135</f>
        <v>NO</v>
      </c>
      <c r="B20230" s="18"/>
      <c r="E20230" s="91" t="s">
        <v>124</v>
      </c>
      <c r="F20230" s="91" t="str">
        <f>+$F$99</f>
        <v>Director de Interventoría</v>
      </c>
      <c r="G20230" s="91" t="str">
        <f>+$G$99</f>
        <v>Residente de Interventoría</v>
      </c>
      <c r="H20230" s="320"/>
      <c r="I20230" s="321"/>
      <c r="J20230" s="321"/>
      <c r="K20230" s="321"/>
      <c r="L20230" s="322"/>
    </row>
    <row r="20231" spans="1:12" hidden="1" x14ac:dyDescent="0.3">
      <c r="A20231" s="18" t="str">
        <f>+A20135</f>
        <v>NO</v>
      </c>
      <c r="B20231" s="18"/>
      <c r="E20231" s="89"/>
      <c r="F20231" s="89"/>
      <c r="G20231" s="89"/>
      <c r="H20231" s="89"/>
      <c r="I20231" s="89"/>
      <c r="J20231" s="89"/>
      <c r="K20231" s="89"/>
      <c r="L20231" s="89"/>
    </row>
    <row r="20232" spans="1:12" hidden="1" x14ac:dyDescent="0.3">
      <c r="A20232" s="1" t="str">
        <f>+A20135</f>
        <v>NO</v>
      </c>
      <c r="E20232" s="92" t="str">
        <f>+E20107</f>
        <v>CRITERIOS DE EVALUACIÓN Y PUNTAJE</v>
      </c>
      <c r="F20232" s="93"/>
      <c r="G20232" s="93"/>
      <c r="H20232" s="93"/>
      <c r="I20232" s="93"/>
      <c r="J20232" s="93"/>
      <c r="K20232" s="94"/>
      <c r="L20232" s="95" t="str">
        <f>+$L$107</f>
        <v>PUNTAJE OBTENIDO</v>
      </c>
    </row>
    <row r="20233" spans="1:12" hidden="1" x14ac:dyDescent="0.3">
      <c r="A20233" s="1" t="str">
        <f>+A20135</f>
        <v>NO</v>
      </c>
      <c r="E20233" s="96" t="str">
        <f>+$E$108</f>
        <v>VALOR</v>
      </c>
      <c r="F20233" s="97" t="str">
        <f>+$F$108</f>
        <v>EQUIPO DE TRABAJO (PERSONAL CLAVE EVALUABLE)</v>
      </c>
      <c r="G20233" s="24"/>
      <c r="H20233" s="24"/>
      <c r="I20233" s="24"/>
      <c r="J20233" s="24"/>
      <c r="K20233" s="24"/>
      <c r="L20233" s="98"/>
    </row>
    <row r="20234" spans="1:12" ht="12.75" hidden="1" customHeight="1" x14ac:dyDescent="0.3">
      <c r="A20234" s="1" t="str">
        <f>+A20135</f>
        <v>NO</v>
      </c>
      <c r="E20234" s="96">
        <f>+$E$109</f>
        <v>5</v>
      </c>
      <c r="F20234" s="307" t="str">
        <f>+$F$109</f>
        <v xml:space="preserve"> Experiencia Específica adicional</v>
      </c>
      <c r="G20234" s="308"/>
      <c r="H20234" s="308"/>
      <c r="I20234" s="308"/>
      <c r="J20234" s="308"/>
      <c r="K20234" s="309"/>
      <c r="L20234" s="99" t="str">
        <f>IFERROR(IF(VLOOKUP(C20135,'R. PUNTAJES'!$C$14:$R$213,'R. PUNTAJES'!$I$10,0)="","",VLOOKUP(C20135,'R. PUNTAJES'!$C$14:$R$213,'R. PUNTAJES'!$I$10,0)),"")</f>
        <v/>
      </c>
    </row>
    <row r="20235" spans="1:12" ht="12.75" hidden="1" customHeight="1" x14ac:dyDescent="0.3">
      <c r="A20235" s="1" t="str">
        <f>+A20135</f>
        <v>NO</v>
      </c>
      <c r="E20235" s="96">
        <f>+$E$110</f>
        <v>5</v>
      </c>
      <c r="F20235" s="307" t="str">
        <f>+$F$110</f>
        <v>Formación Académica adicional</v>
      </c>
      <c r="G20235" s="308"/>
      <c r="H20235" s="308"/>
      <c r="I20235" s="308"/>
      <c r="J20235" s="308"/>
      <c r="K20235" s="309"/>
      <c r="L20235" s="99" t="str">
        <f>IFERROR(IF(VLOOKUP(C20135,'R. PUNTAJES'!$C$14:$R$213,'R. PUNTAJES'!$J$10,0)="","",VLOOKUP(C20135,'R. PUNTAJES'!$C$14:$R$213,'R. PUNTAJES'!$J$10,0)),"")</f>
        <v/>
      </c>
    </row>
    <row r="20236" spans="1:12" hidden="1" x14ac:dyDescent="0.3">
      <c r="A20236" s="18" t="str">
        <f>+A20135</f>
        <v>NO</v>
      </c>
      <c r="B20236" s="18"/>
      <c r="E20236" s="100"/>
      <c r="F20236" s="101" t="str">
        <f>+$F$111</f>
        <v>FACTOR DE SOSTENIBILIDAD</v>
      </c>
      <c r="G20236" s="102"/>
      <c r="H20236" s="102"/>
      <c r="I20236" s="102"/>
      <c r="J20236" s="102"/>
      <c r="K20236" s="102"/>
      <c r="L20236" s="103"/>
    </row>
    <row r="20237" spans="1:12" hidden="1" x14ac:dyDescent="0.3">
      <c r="A20237" s="18" t="str">
        <f>+A20135</f>
        <v>NO</v>
      </c>
      <c r="B20237" s="18"/>
      <c r="E20237" s="104">
        <v>1</v>
      </c>
      <c r="F20237" s="105" t="str">
        <f>+$F$112</f>
        <v>Compromisos Sostenibilidad</v>
      </c>
      <c r="G20237" s="106"/>
      <c r="H20237" s="106"/>
      <c r="I20237" s="106"/>
      <c r="J20237" s="106"/>
      <c r="K20237" s="106"/>
      <c r="L20237" s="107" t="str">
        <f>IFERROR(IF(VLOOKUP(C20135,'R. PUNTAJES'!$C$14:$R$213,'R. PUNTAJES'!$K$10,0)="","",VLOOKUP(C20135,'R. PUNTAJES'!$C$14:$R$213,'R. PUNTAJES'!$K$10,0)),"")</f>
        <v/>
      </c>
    </row>
    <row r="20238" spans="1:12" hidden="1" x14ac:dyDescent="0.3">
      <c r="A20238" s="1" t="str">
        <f>+A20135</f>
        <v>NO</v>
      </c>
      <c r="E20238" s="108"/>
      <c r="F20238" s="109" t="str">
        <f>+$F$113</f>
        <v>APOYO A LA INDUSTRIA NACIONAL</v>
      </c>
      <c r="G20238" s="110"/>
      <c r="H20238" s="110"/>
      <c r="I20238" s="110"/>
      <c r="J20238" s="110"/>
      <c r="K20238" s="110"/>
      <c r="L20238" s="111"/>
    </row>
    <row r="20239" spans="1:12" ht="12.75" hidden="1" customHeight="1" x14ac:dyDescent="0.3">
      <c r="A20239" s="1" t="str">
        <f>+A20135</f>
        <v>NO</v>
      </c>
      <c r="E20239" s="96">
        <v>20</v>
      </c>
      <c r="F20239" s="307" t="str">
        <f>+$F$114</f>
        <v>Promoción de Servicios Nacionales o con Trato Nacional</v>
      </c>
      <c r="G20239" s="308"/>
      <c r="H20239" s="308"/>
      <c r="I20239" s="308"/>
      <c r="J20239" s="308"/>
      <c r="K20239" s="309"/>
      <c r="L20239" s="99" t="str">
        <f>IFERROR(IF(VLOOKUP(C20135,'R. PUNTAJES'!$C$14:$R$213,'R. PUNTAJES'!$L$10,0)="","",
IF(VLOOKUP(C20135,'R. PUNTAJES'!$C$14:$R$213,'R. PUNTAJES'!$L$10,0)=5,0,
VLOOKUP(C20135,'R. PUNTAJES'!$C$14:$R$213,'R. PUNTAJES'!$L$10,0))),"")</f>
        <v/>
      </c>
    </row>
    <row r="20240" spans="1:12" ht="12.75" hidden="1" customHeight="1" x14ac:dyDescent="0.3">
      <c r="A20240" s="1" t="str">
        <f>+A20135</f>
        <v>NO</v>
      </c>
      <c r="E20240" s="96">
        <v>5</v>
      </c>
      <c r="F20240" s="307" t="str">
        <f>+$F$115</f>
        <v>Incorporación de componente nacional en servicios extranjeros</v>
      </c>
      <c r="G20240" s="308"/>
      <c r="H20240" s="308"/>
      <c r="I20240" s="308"/>
      <c r="J20240" s="308"/>
      <c r="K20240" s="309"/>
      <c r="L20240" s="99" t="str">
        <f>IFERROR(IF(VLOOKUP(C20135,'R. PUNTAJES'!$C$14:$R$213,'R. PUNTAJES'!$L$10,0)="","",
IF(VLOOKUP(C20135,'R. PUNTAJES'!$C$14:$R$213,'R. PUNTAJES'!$L$10,0)=20,0,
VLOOKUP(C20135,'R. PUNTAJES'!$C$14:$R$213,'R. PUNTAJES'!$L$10,0))),"")</f>
        <v/>
      </c>
    </row>
    <row r="20241" spans="1:16" hidden="1" x14ac:dyDescent="0.3">
      <c r="A20241" s="1" t="str">
        <f>+A20135</f>
        <v>NO</v>
      </c>
      <c r="E20241" s="112"/>
      <c r="F20241" s="97" t="str">
        <f>+$F$116</f>
        <v>VINCULACIÓN DE PERSONAS CON DISCAPACIDAD</v>
      </c>
      <c r="G20241" s="24"/>
      <c r="H20241" s="24"/>
      <c r="I20241" s="24"/>
      <c r="J20241" s="24"/>
      <c r="K20241" s="24"/>
      <c r="L20241" s="98"/>
    </row>
    <row r="20242" spans="1:16" ht="12.75" hidden="1" customHeight="1" x14ac:dyDescent="0.3">
      <c r="A20242" s="1" t="str">
        <f>+A20135</f>
        <v>NO</v>
      </c>
      <c r="E20242" s="96">
        <v>1</v>
      </c>
      <c r="F20242" s="307" t="str">
        <f>+$F$117</f>
        <v xml:space="preserve">Trabajadores vinculados a la planta de personal </v>
      </c>
      <c r="G20242" s="308"/>
      <c r="H20242" s="308"/>
      <c r="I20242" s="308"/>
      <c r="J20242" s="308"/>
      <c r="K20242" s="309"/>
      <c r="L20242" s="99" t="str">
        <f>IFERROR(IF(VLOOKUP(C20135,'R. PUNTAJES'!$C$14:$R$213,'R. PUNTAJES'!$M$10,0)="","",VLOOKUP(C20135,'R. PUNTAJES'!$C$14:$R$213,'R. PUNTAJES'!$M$10,0)),"")</f>
        <v/>
      </c>
    </row>
    <row r="20243" spans="1:16" hidden="1" x14ac:dyDescent="0.3">
      <c r="A20243" s="1" t="str">
        <f>+A20135</f>
        <v>NO</v>
      </c>
      <c r="E20243" s="112"/>
      <c r="F20243" s="97" t="str">
        <f>+$F$118</f>
        <v>EMPRENDIMIENTOS Y EMPRESAS DE MUJERES</v>
      </c>
      <c r="G20243" s="24"/>
      <c r="H20243" s="24"/>
      <c r="I20243" s="24"/>
      <c r="J20243" s="24"/>
      <c r="K20243" s="24"/>
      <c r="L20243" s="98"/>
    </row>
    <row r="20244" spans="1:16" ht="13" hidden="1" customHeight="1" x14ac:dyDescent="0.3">
      <c r="A20244" s="1" t="str">
        <f>+A20135</f>
        <v>NO</v>
      </c>
      <c r="E20244" s="96">
        <v>0.25</v>
      </c>
      <c r="F20244" s="307" t="str">
        <f>+$F$119</f>
        <v>Emprendimientos y empresas de mujeres</v>
      </c>
      <c r="G20244" s="308"/>
      <c r="H20244" s="308"/>
      <c r="I20244" s="308"/>
      <c r="J20244" s="308"/>
      <c r="K20244" s="309"/>
      <c r="L20244" s="113" t="str">
        <f>IFERROR(IF(VLOOKUP(C20135,'R. PUNTAJES'!$C$14:$R$213,'R. PUNTAJES'!$N$10,0)="","",VLOOKUP(C20135,'R. PUNTAJES'!$C$14:$R$213,'R. PUNTAJES'!$N$10,0)),"")</f>
        <v/>
      </c>
    </row>
    <row r="20245" spans="1:16" hidden="1" x14ac:dyDescent="0.3">
      <c r="A20245" s="18" t="str">
        <f>+A20246</f>
        <v>NO</v>
      </c>
      <c r="B20245" s="18"/>
      <c r="E20245" s="112"/>
      <c r="F20245" s="97" t="str">
        <f>+$F$120</f>
        <v>MIPYME</v>
      </c>
      <c r="G20245" s="24"/>
      <c r="H20245" s="24"/>
      <c r="I20245" s="24"/>
      <c r="J20245" s="24"/>
      <c r="K20245" s="24"/>
      <c r="L20245" s="98"/>
    </row>
    <row r="20246" spans="1:16" hidden="1" x14ac:dyDescent="0.3">
      <c r="A20246" s="18" t="str">
        <f>+IF(E20246=0,"NO",1)</f>
        <v>NO</v>
      </c>
      <c r="B20246" s="18"/>
      <c r="E20246" s="96">
        <v>0</v>
      </c>
      <c r="F20246" s="307" t="str">
        <f>+$F$121</f>
        <v>Mipyme</v>
      </c>
      <c r="G20246" s="308"/>
      <c r="H20246" s="308"/>
      <c r="I20246" s="308"/>
      <c r="J20246" s="308"/>
      <c r="K20246" s="309"/>
      <c r="L20246" s="113" t="str">
        <f>IFERROR(IF(VLOOKUP(C20135,'R. PUNTAJES'!$C$14:$R$213,'R. PUNTAJES'!$O$10,0)="","",VLOOKUP(C20135,'R. PUNTAJES'!$C$14:$R$213,'R. PUNTAJES'!$O$10,0)),"")</f>
        <v/>
      </c>
    </row>
    <row r="20247" spans="1:16" hidden="1" x14ac:dyDescent="0.3">
      <c r="A20247" s="1" t="str">
        <f>+A20135</f>
        <v>NO</v>
      </c>
      <c r="E20247" s="112"/>
      <c r="F20247" s="97" t="str">
        <f>+$F$122</f>
        <v>EXPERIENCIA DEL PROPONENTE</v>
      </c>
      <c r="G20247" s="24"/>
      <c r="H20247" s="24"/>
      <c r="I20247" s="24"/>
      <c r="J20247" s="24"/>
      <c r="K20247" s="24"/>
      <c r="L20247" s="98"/>
    </row>
    <row r="20248" spans="1:16" hidden="1" x14ac:dyDescent="0.3">
      <c r="A20248" s="1" t="str">
        <f>+A20135</f>
        <v>NO</v>
      </c>
      <c r="E20248" s="96">
        <v>59.5</v>
      </c>
      <c r="F20248" s="307" t="str">
        <f>+$F$123</f>
        <v>mediana con valor absoluto</v>
      </c>
      <c r="G20248" s="308"/>
      <c r="H20248" s="308"/>
      <c r="I20248" s="308"/>
      <c r="J20248" s="308"/>
      <c r="K20248" s="309"/>
      <c r="L20248" s="113" t="str">
        <f>IFERROR(IF(VLOOKUP(C20135,'R. PUNTAJES'!$C$14:$R$213,'R. PUNTAJES'!$R$10,0)="","",VLOOKUP(C20135,'R. PUNTAJES'!$C$14:$R$213,'R. PUNTAJES'!$R$10,0)),"")</f>
        <v/>
      </c>
    </row>
    <row r="20249" spans="1:16" hidden="1" x14ac:dyDescent="0.3">
      <c r="A20249" s="1" t="str">
        <f>+A20135</f>
        <v>NO</v>
      </c>
      <c r="E20249" s="112"/>
      <c r="F20249" s="97" t="str">
        <f>+$F$124</f>
        <v>MULTAS</v>
      </c>
      <c r="G20249" s="24"/>
      <c r="H20249" s="24"/>
      <c r="I20249" s="24"/>
      <c r="J20249" s="24"/>
      <c r="K20249" s="24"/>
      <c r="L20249" s="98"/>
    </row>
    <row r="20250" spans="1:16" ht="12.75" hidden="1" customHeight="1" x14ac:dyDescent="0.3">
      <c r="A20250" s="1" t="str">
        <f>+A20135</f>
        <v>NO</v>
      </c>
      <c r="E20250" s="96">
        <v>-2</v>
      </c>
      <c r="F20250" s="307" t="str">
        <f>+$F$125</f>
        <v>Una o más multas o cláusulas penales durante el último año</v>
      </c>
      <c r="G20250" s="310"/>
      <c r="H20250" s="310"/>
      <c r="I20250" s="310"/>
      <c r="J20250" s="310"/>
      <c r="K20250" s="311"/>
      <c r="L20250" s="99" t="str">
        <f>IFERROR(IF(VLOOKUP(C20135,'R. PUNTAJES'!$C$14:$R$213,'R. PUNTAJES'!$Q$10,0)="","",VLOOKUP(C20135,'R. PUNTAJES'!$C$14:$R$213,'R. PUNTAJES'!$Q$10,0)),"")</f>
        <v/>
      </c>
    </row>
    <row r="20251" spans="1:16" hidden="1" x14ac:dyDescent="0.3">
      <c r="A20251" s="1" t="str">
        <f>+A20135</f>
        <v>NO</v>
      </c>
      <c r="E20251" s="112"/>
      <c r="F20251" s="97" t="str">
        <f>+$F$126</f>
        <v>OBRAS INCONCLUSAS</v>
      </c>
      <c r="G20251" s="24"/>
      <c r="H20251" s="24"/>
      <c r="I20251" s="24"/>
      <c r="J20251" s="24"/>
      <c r="K20251" s="24"/>
      <c r="L20251" s="98"/>
    </row>
    <row r="20252" spans="1:16" hidden="1" x14ac:dyDescent="0.3">
      <c r="A20252" s="1" t="str">
        <f>+A20135</f>
        <v>NO</v>
      </c>
      <c r="E20252" s="96">
        <v>-1</v>
      </c>
      <c r="F20252" s="301" t="str">
        <f>+$F$127</f>
        <v>Anotación vigente de obra civil inconclusa</v>
      </c>
      <c r="G20252" s="302"/>
      <c r="H20252" s="302"/>
      <c r="I20252" s="302"/>
      <c r="J20252" s="302"/>
      <c r="K20252" s="303"/>
      <c r="L20252" s="99" t="str">
        <f>IFERROR(IF(VLOOKUP(C20135,'R. PUNTAJES'!$C$14:$R$213,'R. PUNTAJES'!$P$10,0)="","",VLOOKUP(C20135,'R. PUNTAJES'!$C$14:$R$213,'R. PUNTAJES'!$P$10,0)),"")</f>
        <v/>
      </c>
    </row>
    <row r="20253" spans="1:16" ht="7.5" hidden="1" customHeight="1" x14ac:dyDescent="0.3">
      <c r="A20253" s="1" t="str">
        <f>+A20135</f>
        <v>NO</v>
      </c>
      <c r="E20253" s="114"/>
      <c r="F20253" s="45"/>
      <c r="G20253" s="45"/>
      <c r="H20253" s="45"/>
      <c r="I20253" s="45"/>
      <c r="J20253" s="45"/>
      <c r="K20253" s="45"/>
      <c r="L20253" s="48"/>
    </row>
    <row r="20254" spans="1:16" hidden="1" x14ac:dyDescent="0.3">
      <c r="A20254" s="1" t="str">
        <f>+A20135</f>
        <v>NO</v>
      </c>
      <c r="E20254" s="115" t="str">
        <f>+$E$129</f>
        <v>PUNTAJE TOTAL</v>
      </c>
      <c r="F20254" s="116"/>
      <c r="G20254" s="116"/>
      <c r="H20254" s="116"/>
      <c r="I20254" s="116"/>
      <c r="J20254" s="116"/>
      <c r="K20254" s="117"/>
      <c r="L20254" s="118">
        <f>IFERROR(IF(VLOOKUP(C20135,'R. PUNTAJES'!$C$14:$R$213,'R. PUNTAJES'!$H$10,0)="RECHAZO","",SUM(L20234:L20252)),"")</f>
        <v>0</v>
      </c>
    </row>
    <row r="20255" spans="1:16" hidden="1" x14ac:dyDescent="0.3">
      <c r="A20255" s="1" t="str">
        <f>+A20135</f>
        <v>NO</v>
      </c>
      <c r="E20255" s="304" t="str">
        <f>+$E$130</f>
        <v>OBSERVACIONES RESPECTO A PUNTAJES</v>
      </c>
      <c r="F20255" s="305"/>
      <c r="G20255" s="305"/>
      <c r="H20255" s="305"/>
      <c r="I20255" s="305"/>
      <c r="J20255" s="305"/>
      <c r="K20255" s="305"/>
      <c r="L20255" s="305"/>
    </row>
    <row r="20256" spans="1:16" ht="12" hidden="1" customHeight="1" x14ac:dyDescent="0.3">
      <c r="A20256" s="1" t="str">
        <f>+A20135</f>
        <v>NO</v>
      </c>
      <c r="E20256" s="306" t="s">
        <v>124</v>
      </c>
      <c r="F20256" s="305"/>
      <c r="G20256" s="305"/>
      <c r="H20256" s="305"/>
      <c r="I20256" s="305"/>
      <c r="J20256" s="305"/>
      <c r="K20256" s="305"/>
      <c r="L20256" s="305"/>
      <c r="N20256" s="119"/>
      <c r="O20256" s="119"/>
      <c r="P20256" s="120"/>
    </row>
    <row r="20257" spans="1:12" ht="3" hidden="1" customHeight="1" x14ac:dyDescent="0.3">
      <c r="A20257" s="1" t="str">
        <f>+A20136</f>
        <v>NO</v>
      </c>
      <c r="E20257" s="121"/>
      <c r="F20257" s="122"/>
      <c r="G20257" s="122"/>
      <c r="H20257" s="122"/>
      <c r="I20257" s="122"/>
      <c r="J20257" s="122"/>
      <c r="K20257" s="122"/>
      <c r="L20257" s="123"/>
    </row>
    <row r="20258" spans="1:12" hidden="1" x14ac:dyDescent="0.3">
      <c r="A20258" s="1" t="str">
        <f>+IF(OR(C20260=""),"NO",1)</f>
        <v>NO</v>
      </c>
      <c r="E20258" s="346"/>
      <c r="F20258" s="347"/>
      <c r="G20258" s="347"/>
      <c r="H20258" s="347"/>
      <c r="I20258" s="347"/>
      <c r="J20258" s="347"/>
      <c r="K20258" s="347"/>
      <c r="L20258" s="347"/>
    </row>
    <row r="20259" spans="1:12" ht="4.5" hidden="1" customHeight="1" x14ac:dyDescent="0.3">
      <c r="A20259" s="1" t="str">
        <f>+A20260</f>
        <v>NO</v>
      </c>
      <c r="E20259" s="15"/>
      <c r="F20259" s="16"/>
      <c r="G20259" s="16"/>
      <c r="H20259" s="16"/>
      <c r="I20259" s="16"/>
      <c r="J20259" s="16"/>
      <c r="K20259" s="16"/>
      <c r="L20259" s="17"/>
    </row>
    <row r="20260" spans="1:12" ht="15.75" hidden="1" customHeight="1" x14ac:dyDescent="0.3">
      <c r="A20260" s="1" t="str">
        <f>+IF(OR(C20260=""),"NO",1)</f>
        <v>NO</v>
      </c>
      <c r="B20260" s="1">
        <f>1+MAX($B$1:B20259)</f>
        <v>163</v>
      </c>
      <c r="C20260" s="18" t="s">
        <v>124</v>
      </c>
      <c r="E20260" s="19" t="s">
        <v>124</v>
      </c>
      <c r="F20260" s="20"/>
      <c r="G20260" s="20"/>
      <c r="H20260" s="20"/>
      <c r="I20260" s="21"/>
      <c r="J20260" s="20"/>
      <c r="K20260" s="21"/>
      <c r="L20260" s="22"/>
    </row>
    <row r="20261" spans="1:12" hidden="1" x14ac:dyDescent="0.3">
      <c r="A20261" s="1" t="str">
        <f>A20260</f>
        <v>NO</v>
      </c>
      <c r="E20261" s="23" t="str">
        <f>+$E$11</f>
        <v>Integrantes</v>
      </c>
      <c r="F20261" s="24"/>
      <c r="G20261" s="24"/>
      <c r="H20261" s="24"/>
      <c r="I20261" s="24"/>
      <c r="J20261" s="24"/>
      <c r="K20261" s="25" t="str">
        <f>+$K$11</f>
        <v>Nit</v>
      </c>
      <c r="L20261" s="26" t="str">
        <f>+$L$11</f>
        <v>Part.</v>
      </c>
    </row>
    <row r="20262" spans="1:12" hidden="1" x14ac:dyDescent="0.3">
      <c r="A20262" s="1" t="str">
        <f>+A20261</f>
        <v>NO</v>
      </c>
      <c r="C20262" s="1" t="s">
        <v>124</v>
      </c>
      <c r="E20262" s="27" t="s">
        <v>124</v>
      </c>
      <c r="F20262" s="28"/>
      <c r="G20262" s="28"/>
      <c r="H20262" s="28"/>
      <c r="I20262" s="28"/>
      <c r="J20262" s="28"/>
      <c r="K20262" s="29" t="s">
        <v>124</v>
      </c>
      <c r="L20262" s="30" t="s">
        <v>124</v>
      </c>
    </row>
    <row r="20263" spans="1:12" hidden="1" x14ac:dyDescent="0.3">
      <c r="A20263" s="18" t="str">
        <f>+IF(OR(C20263=""),"NO",1)</f>
        <v>NO</v>
      </c>
      <c r="B20263" s="18"/>
      <c r="C20263" s="1" t="s">
        <v>124</v>
      </c>
      <c r="E20263" s="31" t="s">
        <v>124</v>
      </c>
      <c r="F20263" s="32"/>
      <c r="G20263" s="32"/>
      <c r="H20263" s="32"/>
      <c r="I20263" s="32"/>
      <c r="J20263" s="32"/>
      <c r="K20263" s="33" t="s">
        <v>124</v>
      </c>
      <c r="L20263" s="34" t="s">
        <v>124</v>
      </c>
    </row>
    <row r="20264" spans="1:12" hidden="1" x14ac:dyDescent="0.3">
      <c r="A20264" s="18" t="str">
        <f>+IF(OR(C20264=""),"NO",1)</f>
        <v>NO</v>
      </c>
      <c r="B20264" s="18"/>
      <c r="C20264" s="1" t="s">
        <v>124</v>
      </c>
      <c r="E20264" s="31" t="s">
        <v>124</v>
      </c>
      <c r="F20264" s="32"/>
      <c r="G20264" s="32"/>
      <c r="H20264" s="32"/>
      <c r="I20264" s="32"/>
      <c r="J20264" s="32"/>
      <c r="K20264" s="33" t="s">
        <v>124</v>
      </c>
      <c r="L20264" s="34" t="s">
        <v>124</v>
      </c>
    </row>
    <row r="20265" spans="1:12" hidden="1" x14ac:dyDescent="0.3">
      <c r="A20265" s="18" t="str">
        <f>+IF(OR(C20265=""),"NO",1)</f>
        <v>NO</v>
      </c>
      <c r="B20265" s="18"/>
      <c r="C20265" s="1" t="s">
        <v>124</v>
      </c>
      <c r="E20265" s="31" t="s">
        <v>13</v>
      </c>
      <c r="F20265" s="32"/>
      <c r="G20265" s="32"/>
      <c r="H20265" s="32"/>
      <c r="I20265" s="32"/>
      <c r="J20265" s="32"/>
      <c r="K20265" s="33"/>
      <c r="L20265" s="34"/>
    </row>
    <row r="20266" spans="1:12" hidden="1" x14ac:dyDescent="0.3">
      <c r="A20266" s="18" t="str">
        <f>+IF(OR(C20266=""),"NO",1)</f>
        <v>NO</v>
      </c>
      <c r="B20266" s="18"/>
      <c r="C20266" s="1" t="s">
        <v>124</v>
      </c>
      <c r="E20266" s="31" t="s">
        <v>13</v>
      </c>
      <c r="F20266" s="32"/>
      <c r="G20266" s="32"/>
      <c r="H20266" s="32"/>
      <c r="I20266" s="32"/>
      <c r="J20266" s="32"/>
      <c r="K20266" s="33"/>
      <c r="L20266" s="34"/>
    </row>
    <row r="20267" spans="1:12" hidden="1" x14ac:dyDescent="0.3">
      <c r="A20267" s="18" t="str">
        <f>+IF(OR(C20267=""),"NO",1)</f>
        <v>NO</v>
      </c>
      <c r="B20267" s="18"/>
      <c r="C20267" s="1" t="s">
        <v>124</v>
      </c>
      <c r="E20267" s="35" t="s">
        <v>13</v>
      </c>
      <c r="F20267" s="36"/>
      <c r="G20267" s="36"/>
      <c r="H20267" s="36"/>
      <c r="I20267" s="36"/>
      <c r="J20267" s="36"/>
      <c r="K20267" s="37"/>
      <c r="L20267" s="38"/>
    </row>
    <row r="20268" spans="1:12" ht="5.15" hidden="1" customHeight="1" x14ac:dyDescent="0.3">
      <c r="A20268" s="1" t="str">
        <f>+A20260</f>
        <v>NO</v>
      </c>
      <c r="E20268" s="39"/>
      <c r="F20268" s="39"/>
      <c r="G20268" s="39"/>
      <c r="H20268" s="39"/>
      <c r="I20268" s="39"/>
      <c r="J20268" s="39"/>
      <c r="K20268" s="39"/>
      <c r="L20268" s="39"/>
    </row>
    <row r="20269" spans="1:12" ht="15.75" hidden="1" customHeight="1" x14ac:dyDescent="0.3">
      <c r="A20269" s="1" t="str">
        <f>+A20260</f>
        <v>NO</v>
      </c>
      <c r="E20269" s="40" t="str">
        <f>+$E$19</f>
        <v>RESULTADO DE EVALUACIÓN TÉCNICA</v>
      </c>
      <c r="F20269" s="41"/>
      <c r="G20269" s="41"/>
      <c r="H20269" s="41"/>
      <c r="I20269" s="41"/>
      <c r="J20269" s="41"/>
      <c r="K20269" s="41"/>
      <c r="L20269" s="42"/>
    </row>
    <row r="20270" spans="1:12" hidden="1" x14ac:dyDescent="0.3">
      <c r="A20270" s="1" t="str">
        <f>+A20260</f>
        <v>NO</v>
      </c>
      <c r="E20270" s="43"/>
      <c r="F20270" s="44" t="str">
        <f>+$F$20</f>
        <v>Experiencia</v>
      </c>
      <c r="G20270" s="45"/>
      <c r="H20270" s="45"/>
      <c r="I20270" s="45"/>
      <c r="J20270" s="45"/>
      <c r="K20270" s="46"/>
      <c r="L20270" s="47" t="s">
        <v>124</v>
      </c>
    </row>
    <row r="20271" spans="1:12" hidden="1" x14ac:dyDescent="0.3">
      <c r="A20271" s="1" t="str">
        <f>+A20260</f>
        <v>NO</v>
      </c>
      <c r="E20271" s="348" t="str">
        <f>+$E$21</f>
        <v>OBSERVACIONES RESPECTO A LA EVALUACIÓN DE EXPERIENCIA</v>
      </c>
      <c r="F20271" s="308"/>
      <c r="G20271" s="308"/>
      <c r="H20271" s="308"/>
      <c r="I20271" s="308"/>
      <c r="J20271" s="308"/>
      <c r="K20271" s="308"/>
      <c r="L20271" s="349"/>
    </row>
    <row r="20272" spans="1:12" hidden="1" x14ac:dyDescent="0.3">
      <c r="A20272" s="1" t="str">
        <f>+A20260</f>
        <v>NO</v>
      </c>
      <c r="E20272" s="350" t="s">
        <v>124</v>
      </c>
      <c r="F20272" s="351"/>
      <c r="G20272" s="351"/>
      <c r="H20272" s="351"/>
      <c r="I20272" s="351"/>
      <c r="J20272" s="351"/>
      <c r="K20272" s="351"/>
      <c r="L20272" s="352"/>
    </row>
    <row r="20273" spans="1:12" ht="5.15" hidden="1" customHeight="1" x14ac:dyDescent="0.3">
      <c r="A20273" s="1" t="str">
        <f>+A20260</f>
        <v>NO</v>
      </c>
      <c r="E20273" s="39"/>
      <c r="F20273" s="39"/>
      <c r="G20273" s="39"/>
      <c r="H20273" s="39"/>
      <c r="I20273" s="39"/>
      <c r="J20273" s="39"/>
      <c r="K20273" s="39"/>
      <c r="L20273" s="39"/>
    </row>
    <row r="20274" spans="1:12" ht="12.75" hidden="1" customHeight="1" x14ac:dyDescent="0.3">
      <c r="A20274" s="1" t="str">
        <f>+A20260</f>
        <v>NO</v>
      </c>
      <c r="E20274" s="40" t="str">
        <f>+$E$24</f>
        <v>EXPERIENCIA HABILITANTE: CONTRATOS PRESENTADOS</v>
      </c>
      <c r="F20274" s="41"/>
      <c r="G20274" s="41"/>
      <c r="H20274" s="41"/>
      <c r="I20274" s="41"/>
      <c r="J20274" s="41"/>
      <c r="K20274" s="41"/>
      <c r="L20274" s="42"/>
    </row>
    <row r="20275" spans="1:12" ht="8.5" hidden="1" customHeight="1" x14ac:dyDescent="0.3">
      <c r="A20275" s="1" t="str">
        <f>+A20260</f>
        <v>NO</v>
      </c>
      <c r="E20275" s="49"/>
      <c r="F20275" s="50"/>
      <c r="G20275" s="51"/>
      <c r="H20275" s="51"/>
      <c r="I20275" s="51"/>
      <c r="J20275" s="51"/>
      <c r="K20275" s="51"/>
      <c r="L20275" s="52"/>
    </row>
    <row r="20276" spans="1:12" hidden="1" x14ac:dyDescent="0.3">
      <c r="A20276" s="18" t="str">
        <f>+IF(OR(C20276=""),"NO",1)</f>
        <v>NO</v>
      </c>
      <c r="B20276" s="18"/>
      <c r="C20276" s="1" t="s">
        <v>124</v>
      </c>
      <c r="E20276" s="329">
        <v>1</v>
      </c>
      <c r="F20276" s="53" t="str">
        <f>+$F$26</f>
        <v>OBJETO</v>
      </c>
      <c r="G20276" s="332" t="s">
        <v>124</v>
      </c>
      <c r="H20276" s="333"/>
      <c r="I20276" s="333"/>
      <c r="J20276" s="333"/>
      <c r="K20276" s="333"/>
      <c r="L20276" s="334"/>
    </row>
    <row r="20277" spans="1:12" hidden="1" x14ac:dyDescent="0.3">
      <c r="A20277" s="18" t="str">
        <f>+IF(OR(C20276=""),"NO",1)</f>
        <v>NO</v>
      </c>
      <c r="B20277" s="18"/>
      <c r="E20277" s="330"/>
      <c r="F20277" s="54" t="str">
        <f>+$F$27</f>
        <v>CONTRATANTE</v>
      </c>
      <c r="G20277" s="335" t="s">
        <v>124</v>
      </c>
      <c r="H20277" s="310"/>
      <c r="I20277" s="310"/>
      <c r="J20277" s="310"/>
      <c r="K20277" s="310"/>
      <c r="L20277" s="336"/>
    </row>
    <row r="20278" spans="1:12" hidden="1" x14ac:dyDescent="0.3">
      <c r="A20278" s="18" t="str">
        <f>+IF(OR(C20276=""),"NO",1)</f>
        <v>NO</v>
      </c>
      <c r="B20278" s="18"/>
      <c r="E20278" s="330"/>
      <c r="F20278" s="54" t="str">
        <f>+$F$28</f>
        <v>APORTANTE</v>
      </c>
      <c r="G20278" s="337" t="s">
        <v>124</v>
      </c>
      <c r="H20278" s="338"/>
      <c r="I20278" s="338"/>
      <c r="J20278" s="338"/>
      <c r="K20278" s="338"/>
      <c r="L20278" s="339"/>
    </row>
    <row r="20279" spans="1:12" hidden="1" x14ac:dyDescent="0.3">
      <c r="A20279" s="18" t="str">
        <f>+IF(OR(C20276=""),"NO",1)</f>
        <v>NO</v>
      </c>
      <c r="B20279" s="18"/>
      <c r="E20279" s="330"/>
      <c r="F20279" s="54" t="str">
        <f>+$F$29</f>
        <v>VALOR /SMMLV)</v>
      </c>
      <c r="G20279" s="55" t="s">
        <v>124</v>
      </c>
      <c r="H20279" s="56" t="str">
        <f>+$H$29</f>
        <v>% PART..</v>
      </c>
      <c r="I20279" s="57" t="s">
        <v>124</v>
      </c>
      <c r="J20279" s="58" t="str">
        <f>+$J$29</f>
        <v>VALOR ACREDITADO</v>
      </c>
      <c r="K20279" s="59"/>
      <c r="L20279" s="47" t="s">
        <v>124</v>
      </c>
    </row>
    <row r="20280" spans="1:12" hidden="1" x14ac:dyDescent="0.3">
      <c r="A20280" s="18" t="str">
        <f>+IF(OR(C20276=""),"NO",1)</f>
        <v>NO</v>
      </c>
      <c r="B20280" s="18"/>
      <c r="E20280" s="330"/>
      <c r="F20280" s="60" t="str">
        <f>+$F$30</f>
        <v>EXPERIENCIA APORTADA</v>
      </c>
      <c r="G20280" s="340" t="s">
        <v>124</v>
      </c>
      <c r="H20280" s="341"/>
      <c r="I20280" s="341"/>
      <c r="J20280" s="341"/>
      <c r="K20280" s="341"/>
      <c r="L20280" s="342"/>
    </row>
    <row r="20281" spans="1:12" hidden="1" x14ac:dyDescent="0.3">
      <c r="A20281" s="18" t="str">
        <f>+IF(OR(C20276=""),"NO",1)</f>
        <v>NO</v>
      </c>
      <c r="B20281" s="18"/>
      <c r="E20281" s="331"/>
      <c r="F20281" s="62" t="str">
        <f>+$F$31</f>
        <v>OBSERVACIÓN</v>
      </c>
      <c r="G20281" s="343" t="s">
        <v>124</v>
      </c>
      <c r="H20281" s="344"/>
      <c r="I20281" s="344"/>
      <c r="J20281" s="344"/>
      <c r="K20281" s="344"/>
      <c r="L20281" s="345"/>
    </row>
    <row r="20282" spans="1:12" ht="8.5" hidden="1" customHeight="1" x14ac:dyDescent="0.3">
      <c r="A20282" s="18" t="str">
        <f>+IF(OR(C20276=""),"NO",1)</f>
        <v>NO</v>
      </c>
      <c r="B20282" s="18"/>
      <c r="E20282" s="49"/>
      <c r="F20282" s="50"/>
      <c r="G20282" s="51"/>
      <c r="H20282" s="51"/>
      <c r="I20282" s="51"/>
      <c r="J20282" s="51"/>
      <c r="K20282" s="51"/>
      <c r="L20282" s="52"/>
    </row>
    <row r="20283" spans="1:12" hidden="1" x14ac:dyDescent="0.3">
      <c r="A20283" s="18" t="str">
        <f t="shared" ref="A20283" si="6804">+IF(OR(C20283=""),"NO",1)</f>
        <v>NO</v>
      </c>
      <c r="B20283" s="18"/>
      <c r="C20283" s="1" t="s">
        <v>124</v>
      </c>
      <c r="E20283" s="329">
        <v>2</v>
      </c>
      <c r="F20283" s="53" t="str">
        <f>+$F$26</f>
        <v>OBJETO</v>
      </c>
      <c r="G20283" s="332" t="s">
        <v>124</v>
      </c>
      <c r="H20283" s="333"/>
      <c r="I20283" s="333"/>
      <c r="J20283" s="333"/>
      <c r="K20283" s="333"/>
      <c r="L20283" s="334"/>
    </row>
    <row r="20284" spans="1:12" hidden="1" x14ac:dyDescent="0.3">
      <c r="A20284" s="18" t="str">
        <f t="shared" ref="A20284" si="6805">+IF(OR(C20283=""),"NO",1)</f>
        <v>NO</v>
      </c>
      <c r="B20284" s="18"/>
      <c r="E20284" s="330"/>
      <c r="F20284" s="54" t="str">
        <f>+$F$27</f>
        <v>CONTRATANTE</v>
      </c>
      <c r="G20284" s="335" t="s">
        <v>124</v>
      </c>
      <c r="H20284" s="310"/>
      <c r="I20284" s="310"/>
      <c r="J20284" s="310"/>
      <c r="K20284" s="310"/>
      <c r="L20284" s="336"/>
    </row>
    <row r="20285" spans="1:12" hidden="1" x14ac:dyDescent="0.3">
      <c r="A20285" s="18" t="str">
        <f t="shared" ref="A20285" si="6806">+IF(OR(C20283=""),"NO",1)</f>
        <v>NO</v>
      </c>
      <c r="B20285" s="18"/>
      <c r="E20285" s="330"/>
      <c r="F20285" s="54" t="str">
        <f>+$F$28</f>
        <v>APORTANTE</v>
      </c>
      <c r="G20285" s="337" t="s">
        <v>124</v>
      </c>
      <c r="H20285" s="338"/>
      <c r="I20285" s="338"/>
      <c r="J20285" s="338"/>
      <c r="K20285" s="338"/>
      <c r="L20285" s="339"/>
    </row>
    <row r="20286" spans="1:12" hidden="1" x14ac:dyDescent="0.3">
      <c r="A20286" s="18" t="str">
        <f t="shared" ref="A20286" si="6807">+IF(OR(C20283=""),"NO",1)</f>
        <v>NO</v>
      </c>
      <c r="B20286" s="18"/>
      <c r="E20286" s="330"/>
      <c r="F20286" s="54" t="str">
        <f>+$F$29</f>
        <v>VALOR /SMMLV)</v>
      </c>
      <c r="G20286" s="55" t="s">
        <v>124</v>
      </c>
      <c r="H20286" s="56" t="str">
        <f>+$H$29</f>
        <v>% PART..</v>
      </c>
      <c r="I20286" s="57" t="s">
        <v>124</v>
      </c>
      <c r="J20286" s="58" t="str">
        <f>+$J$29</f>
        <v>VALOR ACREDITADO</v>
      </c>
      <c r="K20286" s="59"/>
      <c r="L20286" s="47" t="s">
        <v>124</v>
      </c>
    </row>
    <row r="20287" spans="1:12" hidden="1" x14ac:dyDescent="0.3">
      <c r="A20287" s="18" t="str">
        <f t="shared" ref="A20287" si="6808">+IF(OR(C20283=""),"NO",1)</f>
        <v>NO</v>
      </c>
      <c r="B20287" s="18"/>
      <c r="E20287" s="330"/>
      <c r="F20287" s="60" t="str">
        <f>+$F$30</f>
        <v>EXPERIENCIA APORTADA</v>
      </c>
      <c r="G20287" s="340" t="s">
        <v>124</v>
      </c>
      <c r="H20287" s="341"/>
      <c r="I20287" s="341"/>
      <c r="J20287" s="341"/>
      <c r="K20287" s="341"/>
      <c r="L20287" s="342"/>
    </row>
    <row r="20288" spans="1:12" hidden="1" x14ac:dyDescent="0.3">
      <c r="A20288" s="18" t="str">
        <f t="shared" ref="A20288" si="6809">+IF(OR(C20283=""),"NO",1)</f>
        <v>NO</v>
      </c>
      <c r="B20288" s="18"/>
      <c r="E20288" s="331"/>
      <c r="F20288" s="62" t="str">
        <f>+$F$31</f>
        <v>OBSERVACIÓN</v>
      </c>
      <c r="G20288" s="343" t="s">
        <v>124</v>
      </c>
      <c r="H20288" s="344"/>
      <c r="I20288" s="344"/>
      <c r="J20288" s="344"/>
      <c r="K20288" s="344"/>
      <c r="L20288" s="345"/>
    </row>
    <row r="20289" spans="1:12" ht="8.5" hidden="1" customHeight="1" x14ac:dyDescent="0.3">
      <c r="A20289" s="18" t="str">
        <f t="shared" ref="A20289" si="6810">+IF(OR(C20283=""),"NO",1)</f>
        <v>NO</v>
      </c>
      <c r="B20289" s="18"/>
      <c r="E20289" s="49"/>
      <c r="F20289" s="50"/>
      <c r="G20289" s="51"/>
      <c r="H20289" s="51"/>
      <c r="I20289" s="51"/>
      <c r="J20289" s="51"/>
      <c r="K20289" s="51"/>
      <c r="L20289" s="52"/>
    </row>
    <row r="20290" spans="1:12" hidden="1" x14ac:dyDescent="0.3">
      <c r="A20290" s="18" t="str">
        <f t="shared" ref="A20290" si="6811">+IF(OR(C20290=""),"NO",1)</f>
        <v>NO</v>
      </c>
      <c r="B20290" s="18"/>
      <c r="C20290" s="1" t="s">
        <v>124</v>
      </c>
      <c r="E20290" s="329">
        <v>3</v>
      </c>
      <c r="F20290" s="53" t="str">
        <f>+$F$26</f>
        <v>OBJETO</v>
      </c>
      <c r="G20290" s="332" t="s">
        <v>124</v>
      </c>
      <c r="H20290" s="333"/>
      <c r="I20290" s="333"/>
      <c r="J20290" s="333"/>
      <c r="K20290" s="333"/>
      <c r="L20290" s="334"/>
    </row>
    <row r="20291" spans="1:12" hidden="1" x14ac:dyDescent="0.3">
      <c r="A20291" s="18" t="str">
        <f t="shared" ref="A20291" si="6812">+IF(OR(C20290=""),"NO",1)</f>
        <v>NO</v>
      </c>
      <c r="B20291" s="18"/>
      <c r="E20291" s="330"/>
      <c r="F20291" s="54" t="str">
        <f>+$F$27</f>
        <v>CONTRATANTE</v>
      </c>
      <c r="G20291" s="335" t="s">
        <v>124</v>
      </c>
      <c r="H20291" s="310"/>
      <c r="I20291" s="310"/>
      <c r="J20291" s="310"/>
      <c r="K20291" s="310"/>
      <c r="L20291" s="336"/>
    </row>
    <row r="20292" spans="1:12" hidden="1" x14ac:dyDescent="0.3">
      <c r="A20292" s="18" t="str">
        <f t="shared" ref="A20292" si="6813">+IF(OR(C20290=""),"NO",1)</f>
        <v>NO</v>
      </c>
      <c r="B20292" s="18"/>
      <c r="E20292" s="330"/>
      <c r="F20292" s="54" t="str">
        <f>+$F$28</f>
        <v>APORTANTE</v>
      </c>
      <c r="G20292" s="337" t="s">
        <v>124</v>
      </c>
      <c r="H20292" s="338"/>
      <c r="I20292" s="338"/>
      <c r="J20292" s="338"/>
      <c r="K20292" s="338"/>
      <c r="L20292" s="339"/>
    </row>
    <row r="20293" spans="1:12" hidden="1" x14ac:dyDescent="0.3">
      <c r="A20293" s="18" t="str">
        <f t="shared" ref="A20293" si="6814">+IF(OR(C20290=""),"NO",1)</f>
        <v>NO</v>
      </c>
      <c r="B20293" s="18"/>
      <c r="E20293" s="330"/>
      <c r="F20293" s="54" t="str">
        <f>+$F$29</f>
        <v>VALOR /SMMLV)</v>
      </c>
      <c r="G20293" s="55" t="s">
        <v>124</v>
      </c>
      <c r="H20293" s="56" t="str">
        <f>+$H$29</f>
        <v>% PART..</v>
      </c>
      <c r="I20293" s="57" t="s">
        <v>124</v>
      </c>
      <c r="J20293" s="58" t="str">
        <f>+$J$29</f>
        <v>VALOR ACREDITADO</v>
      </c>
      <c r="K20293" s="59"/>
      <c r="L20293" s="47" t="s">
        <v>124</v>
      </c>
    </row>
    <row r="20294" spans="1:12" hidden="1" x14ac:dyDescent="0.3">
      <c r="A20294" s="18" t="str">
        <f t="shared" ref="A20294" si="6815">+IF(OR(C20290=""),"NO",1)</f>
        <v>NO</v>
      </c>
      <c r="B20294" s="18"/>
      <c r="E20294" s="330"/>
      <c r="F20294" s="60" t="str">
        <f>+$F$30</f>
        <v>EXPERIENCIA APORTADA</v>
      </c>
      <c r="G20294" s="340" t="s">
        <v>124</v>
      </c>
      <c r="H20294" s="341"/>
      <c r="I20294" s="341"/>
      <c r="J20294" s="341"/>
      <c r="K20294" s="341"/>
      <c r="L20294" s="342"/>
    </row>
    <row r="20295" spans="1:12" hidden="1" x14ac:dyDescent="0.3">
      <c r="A20295" s="18" t="str">
        <f t="shared" ref="A20295" si="6816">+IF(OR(C20290=""),"NO",1)</f>
        <v>NO</v>
      </c>
      <c r="B20295" s="18"/>
      <c r="E20295" s="331"/>
      <c r="F20295" s="62" t="str">
        <f>+$F$31</f>
        <v>OBSERVACIÓN</v>
      </c>
      <c r="G20295" s="343" t="s">
        <v>124</v>
      </c>
      <c r="H20295" s="344"/>
      <c r="I20295" s="344"/>
      <c r="J20295" s="344"/>
      <c r="K20295" s="344"/>
      <c r="L20295" s="345"/>
    </row>
    <row r="20296" spans="1:12" ht="8.5" hidden="1" customHeight="1" x14ac:dyDescent="0.3">
      <c r="A20296" s="18" t="str">
        <f t="shared" ref="A20296" si="6817">+IF(OR(C20290=""),"NO",1)</f>
        <v>NO</v>
      </c>
      <c r="B20296" s="18"/>
      <c r="E20296" s="49"/>
      <c r="F20296" s="50"/>
      <c r="G20296" s="51"/>
      <c r="H20296" s="51"/>
      <c r="I20296" s="51"/>
      <c r="J20296" s="51"/>
      <c r="K20296" s="51"/>
      <c r="L20296" s="52"/>
    </row>
    <row r="20297" spans="1:12" hidden="1" x14ac:dyDescent="0.3">
      <c r="A20297" s="18" t="str">
        <f t="shared" ref="A20297" si="6818">+IF(OR(C20297=""),"NO",1)</f>
        <v>NO</v>
      </c>
      <c r="B20297" s="18"/>
      <c r="C20297" s="1" t="s">
        <v>124</v>
      </c>
      <c r="E20297" s="329">
        <v>4</v>
      </c>
      <c r="F20297" s="53" t="str">
        <f>+$F$26</f>
        <v>OBJETO</v>
      </c>
      <c r="G20297" s="332" t="s">
        <v>124</v>
      </c>
      <c r="H20297" s="333"/>
      <c r="I20297" s="333"/>
      <c r="J20297" s="333"/>
      <c r="K20297" s="333"/>
      <c r="L20297" s="334"/>
    </row>
    <row r="20298" spans="1:12" hidden="1" x14ac:dyDescent="0.3">
      <c r="A20298" s="18" t="str">
        <f t="shared" ref="A20298" si="6819">+IF(OR(C20297=""),"NO",1)</f>
        <v>NO</v>
      </c>
      <c r="B20298" s="18"/>
      <c r="E20298" s="330"/>
      <c r="F20298" s="54" t="str">
        <f>+$F$27</f>
        <v>CONTRATANTE</v>
      </c>
      <c r="G20298" s="335" t="s">
        <v>124</v>
      </c>
      <c r="H20298" s="310"/>
      <c r="I20298" s="310"/>
      <c r="J20298" s="310"/>
      <c r="K20298" s="310"/>
      <c r="L20298" s="336"/>
    </row>
    <row r="20299" spans="1:12" hidden="1" x14ac:dyDescent="0.3">
      <c r="A20299" s="18" t="str">
        <f t="shared" ref="A20299" si="6820">+IF(OR(C20297=""),"NO",1)</f>
        <v>NO</v>
      </c>
      <c r="B20299" s="18"/>
      <c r="E20299" s="330"/>
      <c r="F20299" s="54" t="str">
        <f>+$F$28</f>
        <v>APORTANTE</v>
      </c>
      <c r="G20299" s="337" t="s">
        <v>124</v>
      </c>
      <c r="H20299" s="338"/>
      <c r="I20299" s="338"/>
      <c r="J20299" s="338"/>
      <c r="K20299" s="338"/>
      <c r="L20299" s="339"/>
    </row>
    <row r="20300" spans="1:12" hidden="1" x14ac:dyDescent="0.3">
      <c r="A20300" s="18" t="str">
        <f t="shared" ref="A20300" si="6821">+IF(OR(C20297=""),"NO",1)</f>
        <v>NO</v>
      </c>
      <c r="B20300" s="18"/>
      <c r="E20300" s="330"/>
      <c r="F20300" s="54" t="str">
        <f>+$F$29</f>
        <v>VALOR /SMMLV)</v>
      </c>
      <c r="G20300" s="55" t="s">
        <v>124</v>
      </c>
      <c r="H20300" s="56" t="str">
        <f>+$H$29</f>
        <v>% PART..</v>
      </c>
      <c r="I20300" s="57" t="s">
        <v>124</v>
      </c>
      <c r="J20300" s="58" t="str">
        <f>+$J$29</f>
        <v>VALOR ACREDITADO</v>
      </c>
      <c r="K20300" s="59"/>
      <c r="L20300" s="47" t="s">
        <v>124</v>
      </c>
    </row>
    <row r="20301" spans="1:12" hidden="1" x14ac:dyDescent="0.3">
      <c r="A20301" s="18" t="str">
        <f t="shared" ref="A20301" si="6822">+IF(OR(C20297=""),"NO",1)</f>
        <v>NO</v>
      </c>
      <c r="B20301" s="18"/>
      <c r="E20301" s="330"/>
      <c r="F20301" s="60" t="str">
        <f>+$F$30</f>
        <v>EXPERIENCIA APORTADA</v>
      </c>
      <c r="G20301" s="340" t="s">
        <v>124</v>
      </c>
      <c r="H20301" s="341"/>
      <c r="I20301" s="341"/>
      <c r="J20301" s="341"/>
      <c r="K20301" s="341"/>
      <c r="L20301" s="342"/>
    </row>
    <row r="20302" spans="1:12" hidden="1" x14ac:dyDescent="0.3">
      <c r="A20302" s="18" t="str">
        <f t="shared" ref="A20302" si="6823">+IF(OR(C20297=""),"NO",1)</f>
        <v>NO</v>
      </c>
      <c r="B20302" s="18"/>
      <c r="E20302" s="331"/>
      <c r="F20302" s="62" t="str">
        <f>+$F$31</f>
        <v>OBSERVACIÓN</v>
      </c>
      <c r="G20302" s="343" t="s">
        <v>124</v>
      </c>
      <c r="H20302" s="344"/>
      <c r="I20302" s="344"/>
      <c r="J20302" s="344"/>
      <c r="K20302" s="344"/>
      <c r="L20302" s="345"/>
    </row>
    <row r="20303" spans="1:12" ht="8.5" hidden="1" customHeight="1" x14ac:dyDescent="0.3">
      <c r="A20303" s="18" t="str">
        <f t="shared" ref="A20303" si="6824">+IF(OR(C20297=""),"NO",1)</f>
        <v>NO</v>
      </c>
      <c r="B20303" s="18"/>
      <c r="E20303" s="49"/>
      <c r="F20303" s="50"/>
      <c r="G20303" s="51"/>
      <c r="H20303" s="51"/>
      <c r="I20303" s="51"/>
      <c r="J20303" s="51"/>
      <c r="K20303" s="51"/>
      <c r="L20303" s="52"/>
    </row>
    <row r="20304" spans="1:12" hidden="1" x14ac:dyDescent="0.3">
      <c r="A20304" s="18" t="str">
        <f t="shared" ref="A20304" si="6825">+IF(OR(C20304=""),"NO",1)</f>
        <v>NO</v>
      </c>
      <c r="B20304" s="18"/>
      <c r="C20304" s="1" t="s">
        <v>124</v>
      </c>
      <c r="E20304" s="329">
        <v>5</v>
      </c>
      <c r="F20304" s="53" t="str">
        <f>+$F$26</f>
        <v>OBJETO</v>
      </c>
      <c r="G20304" s="332" t="s">
        <v>124</v>
      </c>
      <c r="H20304" s="333"/>
      <c r="I20304" s="333"/>
      <c r="J20304" s="333"/>
      <c r="K20304" s="333"/>
      <c r="L20304" s="334"/>
    </row>
    <row r="20305" spans="1:12" hidden="1" x14ac:dyDescent="0.3">
      <c r="A20305" s="18" t="str">
        <f t="shared" ref="A20305" si="6826">+IF(OR(C20304=""),"NO",1)</f>
        <v>NO</v>
      </c>
      <c r="B20305" s="18"/>
      <c r="E20305" s="330"/>
      <c r="F20305" s="54" t="str">
        <f>+$F$27</f>
        <v>CONTRATANTE</v>
      </c>
      <c r="G20305" s="335" t="s">
        <v>124</v>
      </c>
      <c r="H20305" s="310"/>
      <c r="I20305" s="310"/>
      <c r="J20305" s="310"/>
      <c r="K20305" s="310"/>
      <c r="L20305" s="336"/>
    </row>
    <row r="20306" spans="1:12" hidden="1" x14ac:dyDescent="0.3">
      <c r="A20306" s="18" t="str">
        <f t="shared" ref="A20306" si="6827">+IF(OR(C20304=""),"NO",1)</f>
        <v>NO</v>
      </c>
      <c r="B20306" s="18"/>
      <c r="E20306" s="330"/>
      <c r="F20306" s="54" t="str">
        <f>+$F$28</f>
        <v>APORTANTE</v>
      </c>
      <c r="G20306" s="337" t="s">
        <v>124</v>
      </c>
      <c r="H20306" s="338"/>
      <c r="I20306" s="338"/>
      <c r="J20306" s="338"/>
      <c r="K20306" s="338"/>
      <c r="L20306" s="339"/>
    </row>
    <row r="20307" spans="1:12" hidden="1" x14ac:dyDescent="0.3">
      <c r="A20307" s="18" t="str">
        <f t="shared" ref="A20307" si="6828">+IF(OR(C20304=""),"NO",1)</f>
        <v>NO</v>
      </c>
      <c r="B20307" s="18"/>
      <c r="E20307" s="330"/>
      <c r="F20307" s="54" t="str">
        <f>+$F$29</f>
        <v>VALOR /SMMLV)</v>
      </c>
      <c r="G20307" s="55" t="s">
        <v>124</v>
      </c>
      <c r="H20307" s="56" t="str">
        <f>+$H$29</f>
        <v>% PART..</v>
      </c>
      <c r="I20307" s="57" t="s">
        <v>124</v>
      </c>
      <c r="J20307" s="58" t="str">
        <f>+$J$29</f>
        <v>VALOR ACREDITADO</v>
      </c>
      <c r="K20307" s="59"/>
      <c r="L20307" s="47" t="s">
        <v>124</v>
      </c>
    </row>
    <row r="20308" spans="1:12" hidden="1" x14ac:dyDescent="0.3">
      <c r="A20308" s="18" t="str">
        <f t="shared" ref="A20308" si="6829">+IF(OR(C20304=""),"NO",1)</f>
        <v>NO</v>
      </c>
      <c r="B20308" s="18"/>
      <c r="E20308" s="330"/>
      <c r="F20308" s="60" t="str">
        <f>+$F$30</f>
        <v>EXPERIENCIA APORTADA</v>
      </c>
      <c r="G20308" s="340" t="s">
        <v>124</v>
      </c>
      <c r="H20308" s="341"/>
      <c r="I20308" s="341"/>
      <c r="J20308" s="341"/>
      <c r="K20308" s="341"/>
      <c r="L20308" s="342"/>
    </row>
    <row r="20309" spans="1:12" hidden="1" x14ac:dyDescent="0.3">
      <c r="A20309" s="18" t="str">
        <f t="shared" ref="A20309" si="6830">+IF(OR(C20304=""),"NO",1)</f>
        <v>NO</v>
      </c>
      <c r="B20309" s="18"/>
      <c r="E20309" s="331"/>
      <c r="F20309" s="62" t="str">
        <f>+$F$31</f>
        <v>OBSERVACIÓN</v>
      </c>
      <c r="G20309" s="343" t="s">
        <v>124</v>
      </c>
      <c r="H20309" s="344"/>
      <c r="I20309" s="344"/>
      <c r="J20309" s="344"/>
      <c r="K20309" s="344"/>
      <c r="L20309" s="345"/>
    </row>
    <row r="20310" spans="1:12" ht="8.5" hidden="1" customHeight="1" x14ac:dyDescent="0.3">
      <c r="A20310" s="18" t="str">
        <f t="shared" ref="A20310" si="6831">+IF(OR(C20304=""),"NO",1)</f>
        <v>NO</v>
      </c>
      <c r="B20310" s="18"/>
      <c r="E20310" s="49"/>
      <c r="F20310" s="50"/>
      <c r="G20310" s="51"/>
      <c r="H20310" s="51"/>
      <c r="I20310" s="51"/>
      <c r="J20310" s="51"/>
      <c r="K20310" s="51"/>
      <c r="L20310" s="52"/>
    </row>
    <row r="20311" spans="1:12" hidden="1" x14ac:dyDescent="0.3">
      <c r="A20311" s="18" t="str">
        <f t="shared" ref="A20311" si="6832">+IF(OR(C20311=""),"NO",1)</f>
        <v>NO</v>
      </c>
      <c r="B20311" s="18"/>
      <c r="C20311" s="1" t="s">
        <v>124</v>
      </c>
      <c r="E20311" s="329">
        <v>6</v>
      </c>
      <c r="F20311" s="53" t="str">
        <f>+$F$26</f>
        <v>OBJETO</v>
      </c>
      <c r="G20311" s="332" t="s">
        <v>124</v>
      </c>
      <c r="H20311" s="333"/>
      <c r="I20311" s="333"/>
      <c r="J20311" s="333"/>
      <c r="K20311" s="333"/>
      <c r="L20311" s="334"/>
    </row>
    <row r="20312" spans="1:12" hidden="1" x14ac:dyDescent="0.3">
      <c r="A20312" s="18" t="str">
        <f t="shared" ref="A20312" si="6833">+IF(OR(C20311=""),"NO",1)</f>
        <v>NO</v>
      </c>
      <c r="B20312" s="18"/>
      <c r="E20312" s="330"/>
      <c r="F20312" s="54" t="str">
        <f>+$F$27</f>
        <v>CONTRATANTE</v>
      </c>
      <c r="G20312" s="335" t="s">
        <v>124</v>
      </c>
      <c r="H20312" s="310"/>
      <c r="I20312" s="310"/>
      <c r="J20312" s="310"/>
      <c r="K20312" s="310"/>
      <c r="L20312" s="336"/>
    </row>
    <row r="20313" spans="1:12" hidden="1" x14ac:dyDescent="0.3">
      <c r="A20313" s="18" t="str">
        <f t="shared" ref="A20313" si="6834">+IF(OR(C20311=""),"NO",1)</f>
        <v>NO</v>
      </c>
      <c r="B20313" s="18"/>
      <c r="E20313" s="330"/>
      <c r="F20313" s="54" t="str">
        <f>+$F$28</f>
        <v>APORTANTE</v>
      </c>
      <c r="G20313" s="337" t="s">
        <v>124</v>
      </c>
      <c r="H20313" s="338"/>
      <c r="I20313" s="338"/>
      <c r="J20313" s="338"/>
      <c r="K20313" s="338"/>
      <c r="L20313" s="339"/>
    </row>
    <row r="20314" spans="1:12" hidden="1" x14ac:dyDescent="0.3">
      <c r="A20314" s="18" t="str">
        <f t="shared" ref="A20314" si="6835">+IF(OR(C20311=""),"NO",1)</f>
        <v>NO</v>
      </c>
      <c r="B20314" s="18"/>
      <c r="E20314" s="330"/>
      <c r="F20314" s="54" t="str">
        <f>+$F$29</f>
        <v>VALOR /SMMLV)</v>
      </c>
      <c r="G20314" s="55" t="s">
        <v>124</v>
      </c>
      <c r="H20314" s="56" t="str">
        <f>+$H$29</f>
        <v>% PART..</v>
      </c>
      <c r="I20314" s="57" t="s">
        <v>124</v>
      </c>
      <c r="J20314" s="58" t="str">
        <f>+$J$29</f>
        <v>VALOR ACREDITADO</v>
      </c>
      <c r="K20314" s="59"/>
      <c r="L20314" s="47" t="s">
        <v>124</v>
      </c>
    </row>
    <row r="20315" spans="1:12" hidden="1" x14ac:dyDescent="0.3">
      <c r="A20315" s="18" t="str">
        <f t="shared" ref="A20315" si="6836">+IF(OR(C20311=""),"NO",1)</f>
        <v>NO</v>
      </c>
      <c r="B20315" s="18"/>
      <c r="E20315" s="330"/>
      <c r="F20315" s="60" t="str">
        <f>+$F$30</f>
        <v>EXPERIENCIA APORTADA</v>
      </c>
      <c r="G20315" s="340" t="s">
        <v>124</v>
      </c>
      <c r="H20315" s="341"/>
      <c r="I20315" s="341"/>
      <c r="J20315" s="341"/>
      <c r="K20315" s="341"/>
      <c r="L20315" s="342"/>
    </row>
    <row r="20316" spans="1:12" hidden="1" x14ac:dyDescent="0.3">
      <c r="A20316" s="18" t="str">
        <f t="shared" ref="A20316" si="6837">+IF(OR(C20311=""),"NO",1)</f>
        <v>NO</v>
      </c>
      <c r="B20316" s="18"/>
      <c r="E20316" s="331"/>
      <c r="F20316" s="62" t="str">
        <f>+$F$31</f>
        <v>OBSERVACIÓN</v>
      </c>
      <c r="G20316" s="343" t="s">
        <v>124</v>
      </c>
      <c r="H20316" s="344"/>
      <c r="I20316" s="344"/>
      <c r="J20316" s="344"/>
      <c r="K20316" s="344"/>
      <c r="L20316" s="345"/>
    </row>
    <row r="20317" spans="1:12" ht="8.5" hidden="1" customHeight="1" x14ac:dyDescent="0.3">
      <c r="A20317" s="18" t="str">
        <f t="shared" ref="A20317" si="6838">+IF(OR(C20311=""),"NO",1)</f>
        <v>NO</v>
      </c>
      <c r="B20317" s="18"/>
      <c r="E20317" s="49"/>
      <c r="F20317" s="50"/>
      <c r="G20317" s="51"/>
      <c r="H20317" s="51"/>
      <c r="I20317" s="51"/>
      <c r="J20317" s="51"/>
      <c r="K20317" s="51"/>
      <c r="L20317" s="52"/>
    </row>
    <row r="20318" spans="1:12" hidden="1" x14ac:dyDescent="0.3">
      <c r="A20318" s="18" t="str">
        <f t="shared" ref="A20318" si="6839">+IF(OR(C20318=""),"NO",1)</f>
        <v>NO</v>
      </c>
      <c r="B20318" s="18"/>
      <c r="C20318" s="1" t="s">
        <v>124</v>
      </c>
      <c r="E20318" s="329">
        <v>7</v>
      </c>
      <c r="F20318" s="53" t="str">
        <f>+$F$26</f>
        <v>OBJETO</v>
      </c>
      <c r="G20318" s="332" t="s">
        <v>124</v>
      </c>
      <c r="H20318" s="333"/>
      <c r="I20318" s="333"/>
      <c r="J20318" s="333"/>
      <c r="K20318" s="333"/>
      <c r="L20318" s="334"/>
    </row>
    <row r="20319" spans="1:12" hidden="1" x14ac:dyDescent="0.3">
      <c r="A20319" s="18" t="str">
        <f t="shared" ref="A20319" si="6840">+IF(OR(C20318=""),"NO",1)</f>
        <v>NO</v>
      </c>
      <c r="B20319" s="18"/>
      <c r="E20319" s="330"/>
      <c r="F20319" s="54" t="str">
        <f>+$F$27</f>
        <v>CONTRATANTE</v>
      </c>
      <c r="G20319" s="335" t="s">
        <v>124</v>
      </c>
      <c r="H20319" s="310"/>
      <c r="I20319" s="310"/>
      <c r="J20319" s="310"/>
      <c r="K20319" s="310"/>
      <c r="L20319" s="336"/>
    </row>
    <row r="20320" spans="1:12" hidden="1" x14ac:dyDescent="0.3">
      <c r="A20320" s="18" t="str">
        <f t="shared" ref="A20320" si="6841">+IF(OR(C20318=""),"NO",1)</f>
        <v>NO</v>
      </c>
      <c r="B20320" s="18"/>
      <c r="E20320" s="330"/>
      <c r="F20320" s="54" t="str">
        <f>+$F$28</f>
        <v>APORTANTE</v>
      </c>
      <c r="G20320" s="337" t="s">
        <v>124</v>
      </c>
      <c r="H20320" s="338"/>
      <c r="I20320" s="338"/>
      <c r="J20320" s="338"/>
      <c r="K20320" s="338"/>
      <c r="L20320" s="339"/>
    </row>
    <row r="20321" spans="1:12" hidden="1" x14ac:dyDescent="0.3">
      <c r="A20321" s="18" t="str">
        <f t="shared" ref="A20321" si="6842">+IF(OR(C20318=""),"NO",1)</f>
        <v>NO</v>
      </c>
      <c r="B20321" s="18"/>
      <c r="E20321" s="330"/>
      <c r="F20321" s="54" t="str">
        <f>+$F$29</f>
        <v>VALOR /SMMLV)</v>
      </c>
      <c r="G20321" s="55" t="s">
        <v>124</v>
      </c>
      <c r="H20321" s="56" t="str">
        <f>+$H$29</f>
        <v>% PART..</v>
      </c>
      <c r="I20321" s="57" t="s">
        <v>124</v>
      </c>
      <c r="J20321" s="58" t="str">
        <f>+$J$29</f>
        <v>VALOR ACREDITADO</v>
      </c>
      <c r="K20321" s="59"/>
      <c r="L20321" s="47" t="s">
        <v>124</v>
      </c>
    </row>
    <row r="20322" spans="1:12" hidden="1" x14ac:dyDescent="0.3">
      <c r="A20322" s="18" t="str">
        <f t="shared" ref="A20322" si="6843">+IF(OR(C20318=""),"NO",1)</f>
        <v>NO</v>
      </c>
      <c r="B20322" s="18"/>
      <c r="E20322" s="330"/>
      <c r="F20322" s="60" t="str">
        <f>+$F$30</f>
        <v>EXPERIENCIA APORTADA</v>
      </c>
      <c r="G20322" s="340" t="s">
        <v>124</v>
      </c>
      <c r="H20322" s="341"/>
      <c r="I20322" s="341"/>
      <c r="J20322" s="341"/>
      <c r="K20322" s="341"/>
      <c r="L20322" s="342"/>
    </row>
    <row r="20323" spans="1:12" hidden="1" x14ac:dyDescent="0.3">
      <c r="A20323" s="18" t="str">
        <f t="shared" ref="A20323" si="6844">+IF(OR(C20318=""),"NO",1)</f>
        <v>NO</v>
      </c>
      <c r="B20323" s="18"/>
      <c r="E20323" s="331"/>
      <c r="F20323" s="62" t="str">
        <f>+$F$31</f>
        <v>OBSERVACIÓN</v>
      </c>
      <c r="G20323" s="343" t="s">
        <v>124</v>
      </c>
      <c r="H20323" s="344"/>
      <c r="I20323" s="344"/>
      <c r="J20323" s="344"/>
      <c r="K20323" s="344"/>
      <c r="L20323" s="345"/>
    </row>
    <row r="20324" spans="1:12" hidden="1" x14ac:dyDescent="0.3">
      <c r="A20324" s="18" t="str">
        <f t="shared" ref="A20324" si="6845">+IF(OR(C20318=""),"NO",1)</f>
        <v>NO</v>
      </c>
      <c r="B20324" s="18"/>
      <c r="E20324" s="49"/>
      <c r="F20324" s="50"/>
      <c r="G20324" s="51"/>
      <c r="H20324" s="51"/>
      <c r="I20324" s="51"/>
      <c r="J20324" s="51"/>
      <c r="K20324" s="51"/>
      <c r="L20324" s="52"/>
    </row>
    <row r="20325" spans="1:12" hidden="1" x14ac:dyDescent="0.3">
      <c r="A20325" s="1" t="str">
        <f>+A20260</f>
        <v>NO</v>
      </c>
      <c r="C20325" s="1" t="str">
        <f>"N"&amp;C20260</f>
        <v>N</v>
      </c>
      <c r="E20325" s="63"/>
      <c r="F20325" s="64" t="str">
        <f>+$F$75</f>
        <v>TOTAL DE CONTRATOS PRESENTADOS VÁLIDOS QUE CUMPLEN EXPERIENCIA ACREDITADA:</v>
      </c>
      <c r="G20325" s="65"/>
      <c r="H20325" s="65"/>
      <c r="I20325" s="65"/>
      <c r="J20325" s="66"/>
      <c r="K20325" s="65"/>
      <c r="L20325" s="67" t="s">
        <v>124</v>
      </c>
    </row>
    <row r="20326" spans="1:12" ht="6.65" hidden="1" customHeight="1" x14ac:dyDescent="0.3">
      <c r="A20326" s="1" t="str">
        <f>+A20260</f>
        <v>NO</v>
      </c>
      <c r="E20326" s="51"/>
      <c r="F20326" s="50"/>
      <c r="G20326" s="51"/>
      <c r="H20326" s="51"/>
      <c r="I20326" s="51"/>
      <c r="J20326" s="51"/>
      <c r="K20326" s="51"/>
      <c r="L20326" s="51"/>
    </row>
    <row r="20327" spans="1:12" hidden="1" x14ac:dyDescent="0.3">
      <c r="A20327" s="1" t="str">
        <f>+A20260</f>
        <v>NO</v>
      </c>
      <c r="E20327" s="63"/>
      <c r="F20327" s="63" t="str">
        <f>+$F$77</f>
        <v>ACREDITA SUMINISTRO E INSTALACIÓN DE MOBILIARIO POR LO MENOS EN UN (1) CONTRATO VÁLIDO</v>
      </c>
      <c r="G20327" s="65"/>
      <c r="H20327" s="65"/>
      <c r="I20327" s="65"/>
      <c r="J20327" s="66"/>
      <c r="K20327" s="65"/>
      <c r="L20327" s="68" t="s">
        <v>157</v>
      </c>
    </row>
    <row r="20328" spans="1:12" ht="5.15" hidden="1" customHeight="1" x14ac:dyDescent="0.3">
      <c r="A20328" s="1" t="str">
        <f>+A20260</f>
        <v>NO</v>
      </c>
      <c r="E20328" s="51"/>
      <c r="F20328" s="50"/>
      <c r="G20328" s="51"/>
      <c r="H20328" s="51"/>
      <c r="I20328" s="51"/>
      <c r="J20328" s="51"/>
      <c r="K20328" s="51"/>
      <c r="L20328" s="51"/>
    </row>
    <row r="20329" spans="1:12" ht="12.75" hidden="1" customHeight="1" x14ac:dyDescent="0.3">
      <c r="A20329" s="1" t="str">
        <f>+A20260</f>
        <v>NO</v>
      </c>
      <c r="E20329" s="69" t="str">
        <f>+$E$79</f>
        <v>EXPERIENCIA ESPECÍFICA NUMERAL 10.1.1 A</v>
      </c>
      <c r="F20329" s="70"/>
      <c r="G20329" s="70"/>
      <c r="H20329" s="70"/>
      <c r="I20329" s="70"/>
      <c r="J20329" s="70"/>
      <c r="K20329" s="70"/>
      <c r="L20329" s="71"/>
    </row>
    <row r="20330" spans="1:12" ht="26.5" hidden="1" customHeight="1" x14ac:dyDescent="0.3">
      <c r="A20330" s="1" t="str">
        <f>+A20260</f>
        <v>NO</v>
      </c>
      <c r="E20330" s="72"/>
      <c r="F20330" s="325" t="str">
        <f>+$F$80</f>
        <v>Por lo menos uno (1) de los contratos válidos aportados como experiencia general debe corresponder mínimo al 60% del presupuesto oficial del presente proceso de selección.  (SMMLV)</v>
      </c>
      <c r="G20330" s="326"/>
      <c r="H20330" s="326"/>
      <c r="I20330" s="326"/>
      <c r="J20330" s="326"/>
      <c r="K20330" s="73" t="s">
        <v>124</v>
      </c>
      <c r="L20330" s="74" t="s">
        <v>124</v>
      </c>
    </row>
    <row r="20331" spans="1:12" ht="23.5" hidden="1" customHeight="1" x14ac:dyDescent="0.3">
      <c r="A20331" s="1" t="str">
        <f>+A20260</f>
        <v>NO</v>
      </c>
      <c r="E20331" s="63"/>
      <c r="F20331" s="325" t="str">
        <f>+$F$81</f>
        <v xml:space="preserve">Deberá acreditarse en al menos uno (1) de los contratos válidos aportados como experiencia general una </v>
      </c>
      <c r="G20331" s="326"/>
      <c r="H20331" s="326"/>
      <c r="I20331" s="326"/>
      <c r="J20331" s="326"/>
      <c r="K20331" s="73" t="s">
        <v>124</v>
      </c>
      <c r="L20331" s="74" t="s">
        <v>124</v>
      </c>
    </row>
    <row r="20332" spans="1:12" ht="23.5" hidden="1" customHeight="1" x14ac:dyDescent="0.3">
      <c r="A20332" s="18" t="s">
        <v>30</v>
      </c>
      <c r="E20332" s="63"/>
      <c r="F20332" s="325" t="str">
        <f>+$F$82</f>
        <v xml:space="preserve">Deberá acreditarse en al menos uno (1) de los contratos válidos aportados interventoría a intervención de </v>
      </c>
      <c r="G20332" s="326"/>
      <c r="H20332" s="326"/>
      <c r="I20332" s="326"/>
      <c r="J20332" s="326"/>
      <c r="K20332" s="73">
        <f>+$K$82</f>
        <v>0</v>
      </c>
      <c r="L20332" s="74" t="s">
        <v>124</v>
      </c>
    </row>
    <row r="20333" spans="1:12" ht="36" hidden="1" customHeight="1" x14ac:dyDescent="0.3">
      <c r="A20333" s="18" t="s">
        <v>30</v>
      </c>
      <c r="E20333" s="63"/>
      <c r="F20333" s="325" t="str">
        <f>+$F$83</f>
        <v xml:space="preserve">Deberá acreditarse en al menos uno (1) de los contratos válidos aportados interventoría a intervención de </v>
      </c>
      <c r="G20333" s="326"/>
      <c r="H20333" s="326"/>
      <c r="I20333" s="326"/>
      <c r="J20333" s="326"/>
      <c r="K20333" s="75">
        <f>+$K$83</f>
        <v>0</v>
      </c>
      <c r="L20333" s="76" t="s">
        <v>124</v>
      </c>
    </row>
    <row r="20334" spans="1:12" hidden="1" x14ac:dyDescent="0.3">
      <c r="A20334" s="1" t="str">
        <f>+A20260</f>
        <v>NO</v>
      </c>
      <c r="E20334" s="51"/>
      <c r="F20334" s="50"/>
      <c r="G20334" s="51"/>
      <c r="H20334" s="51"/>
      <c r="I20334" s="51"/>
      <c r="J20334" s="51"/>
      <c r="K20334" s="51"/>
      <c r="L20334" s="51"/>
    </row>
    <row r="20335" spans="1:12" ht="12.75" hidden="1" customHeight="1" x14ac:dyDescent="0.3">
      <c r="A20335" s="1" t="str">
        <f>+A20260</f>
        <v>NO</v>
      </c>
      <c r="E20335" s="40" t="str">
        <f>+$E$85</f>
        <v>VALOR MÍNIMO A CERIFICAR % P.O EN SMMMLV. NUMERAL 3.9.1</v>
      </c>
      <c r="F20335" s="41"/>
      <c r="G20335" s="41"/>
      <c r="H20335" s="41"/>
      <c r="I20335" s="41"/>
      <c r="J20335" s="41"/>
      <c r="K20335" s="41"/>
      <c r="L20335" s="42"/>
    </row>
    <row r="20336" spans="1:12" hidden="1" x14ac:dyDescent="0.3">
      <c r="A20336" s="1" t="str">
        <f>+A20260</f>
        <v>NO</v>
      </c>
      <c r="C20336" s="1" t="str">
        <f>"M"&amp;C20260</f>
        <v>M</v>
      </c>
      <c r="E20336" s="77" t="str">
        <f>+$E$86</f>
        <v>100% P.O.</v>
      </c>
      <c r="F20336" s="78"/>
      <c r="G20336" s="61">
        <v>242.41716883554506</v>
      </c>
      <c r="H20336" s="124" t="str">
        <f>+$H$86</f>
        <v>TOTAL EJECUTADO DE CONTRATOS ACREDITADOS</v>
      </c>
      <c r="I20336" s="124"/>
      <c r="J20336" s="124"/>
      <c r="K20336" s="55" t="s">
        <v>124</v>
      </c>
      <c r="L20336" s="47" t="s">
        <v>124</v>
      </c>
    </row>
    <row r="20337" spans="1:12" hidden="1" x14ac:dyDescent="0.3">
      <c r="A20337" s="1" t="str">
        <f>+A20260</f>
        <v>NO</v>
      </c>
      <c r="E20337" s="39"/>
      <c r="F20337" s="39"/>
      <c r="G20337" s="39"/>
      <c r="H20337" s="39"/>
      <c r="I20337" s="39"/>
      <c r="J20337" s="39"/>
      <c r="K20337" s="39"/>
      <c r="L20337" s="39"/>
    </row>
    <row r="20338" spans="1:12" ht="12.75" hidden="1" customHeight="1" x14ac:dyDescent="0.3">
      <c r="A20338" s="18" t="s">
        <v>30</v>
      </c>
      <c r="B20338" s="18"/>
      <c r="E20338" s="40" t="str">
        <f>+$E$88</f>
        <v>CONSIDERACIONES PARA LA VALIDEZ DE LA EXPERIENCIA REQUERIDA: EXPERIENCIA PROPONENTES PLURALES NUMERAL 10.1.2 D</v>
      </c>
      <c r="F20338" s="41"/>
      <c r="G20338" s="41"/>
      <c r="H20338" s="41"/>
      <c r="I20338" s="41"/>
      <c r="J20338" s="41"/>
      <c r="K20338" s="41"/>
      <c r="L20338" s="42"/>
    </row>
    <row r="20339" spans="1:12" ht="28" hidden="1" customHeight="1" x14ac:dyDescent="0.3">
      <c r="A20339" s="18" t="s">
        <v>30</v>
      </c>
      <c r="B20339" s="18"/>
      <c r="C20339" s="1" t="str">
        <f>"O"&amp;C20260</f>
        <v>O</v>
      </c>
      <c r="E20339" s="80" t="str">
        <f>+$E$89</f>
        <v>i)</v>
      </c>
      <c r="F20339" s="327" t="str">
        <f>+$F$89</f>
        <v>Uno de los integrantes debe aportar como mínimo el cincuenta por ciento (50 %) de la experiencia solicitada</v>
      </c>
      <c r="G20339" s="328"/>
      <c r="H20339" s="328"/>
      <c r="I20339" s="328"/>
      <c r="J20339" s="328"/>
      <c r="K20339" s="73" t="s">
        <v>124</v>
      </c>
      <c r="L20339" s="47" t="s">
        <v>124</v>
      </c>
    </row>
    <row r="20340" spans="1:12" ht="28" hidden="1" customHeight="1" x14ac:dyDescent="0.3">
      <c r="A20340" s="18" t="s">
        <v>30</v>
      </c>
      <c r="B20340" s="18"/>
      <c r="C20340" s="1" t="str">
        <f>"O"&amp;C20260</f>
        <v>O</v>
      </c>
      <c r="E20340" s="80" t="str">
        <f>+$E$90</f>
        <v>ii)</v>
      </c>
      <c r="F20340" s="327" t="str">
        <f>+$F$90</f>
        <v>Todos los demás ntegrantes deben acreditar al menos el cinco por ciento (5 %) de la experiencia solicitada, solo uno (1) de los integrantes podrá no acreditar experiencia pero su porcentaje de participación  no podrá superar el diez por ciento (10 %)</v>
      </c>
      <c r="G20340" s="328"/>
      <c r="H20340" s="328"/>
      <c r="I20340" s="328"/>
      <c r="J20340" s="328"/>
      <c r="K20340" s="73" t="s">
        <v>124</v>
      </c>
      <c r="L20340" s="47" t="s">
        <v>124</v>
      </c>
    </row>
    <row r="20341" spans="1:12" hidden="1" x14ac:dyDescent="0.3">
      <c r="A20341" s="18" t="s">
        <v>30</v>
      </c>
      <c r="B20341" s="18"/>
      <c r="E20341" s="39"/>
      <c r="F20341" s="39"/>
      <c r="G20341" s="39"/>
      <c r="H20341" s="39"/>
      <c r="I20341" s="39"/>
      <c r="J20341" s="39"/>
      <c r="K20341" s="39"/>
      <c r="L20341" s="39"/>
    </row>
    <row r="20342" spans="1:12" ht="13" hidden="1" customHeight="1" x14ac:dyDescent="0.3">
      <c r="A20342" s="18" t="str">
        <f>+A20260</f>
        <v>NO</v>
      </c>
      <c r="B20342" s="18"/>
      <c r="E20342" s="69" t="str">
        <f>+$E$92</f>
        <v>VERIFICACIÓN Y ASIGNACIÓN DE PUNTAJE POR LA EXPERIENCIA DEL PROPONENTE</v>
      </c>
      <c r="F20342" s="70"/>
      <c r="G20342" s="70"/>
      <c r="H20342" s="70"/>
      <c r="I20342" s="70"/>
      <c r="J20342" s="70"/>
      <c r="K20342" s="70"/>
      <c r="L20342" s="71"/>
    </row>
    <row r="20343" spans="1:12" hidden="1" x14ac:dyDescent="0.3">
      <c r="A20343" s="18" t="str">
        <f>+A20260</f>
        <v>NO</v>
      </c>
      <c r="B20343" s="18"/>
      <c r="E20343" s="81"/>
      <c r="F20343" s="323" t="str">
        <f>+$F$93</f>
        <v>No. CONTRATOS QUE ACREDITAN LA EXPERIENCIA (NO OBJETO DE SUBSANACIÓN)</v>
      </c>
      <c r="G20343" s="324"/>
      <c r="H20343" s="324"/>
      <c r="I20343" s="324"/>
      <c r="J20343" s="324"/>
      <c r="K20343" s="82"/>
      <c r="L20343" s="83" t="s">
        <v>124</v>
      </c>
    </row>
    <row r="20344" spans="1:12" ht="13" hidden="1" customHeight="1" x14ac:dyDescent="0.3">
      <c r="A20344" s="18" t="str">
        <f>+A20260</f>
        <v>NO</v>
      </c>
      <c r="B20344" s="18"/>
      <c r="E20344" s="84"/>
      <c r="F20344" s="323" t="str">
        <f>+$F$94</f>
        <v>TOTAL EJECUTADO DE CONTRATOS ACREDITADOS PROPUESTA INICIAL</v>
      </c>
      <c r="G20344" s="324"/>
      <c r="H20344" s="324"/>
      <c r="I20344" s="324"/>
      <c r="J20344" s="324"/>
      <c r="K20344" s="85"/>
      <c r="L20344" s="86" t="s">
        <v>124</v>
      </c>
    </row>
    <row r="20345" spans="1:12" ht="13" hidden="1" customHeight="1" x14ac:dyDescent="0.3">
      <c r="A20345" s="18" t="str">
        <f>+A20260</f>
        <v>NO</v>
      </c>
      <c r="B20345" s="18"/>
      <c r="E20345" s="87"/>
      <c r="F20345" s="323" t="str">
        <f>+$F$95</f>
        <v>PROMEDIO VALOR ACREDITADO EN SMMLV</v>
      </c>
      <c r="G20345" s="324"/>
      <c r="H20345" s="324"/>
      <c r="I20345" s="324"/>
      <c r="J20345" s="324"/>
      <c r="K20345" s="66"/>
      <c r="L20345" s="88" t="s">
        <v>124</v>
      </c>
    </row>
    <row r="20346" spans="1:12" hidden="1" x14ac:dyDescent="0.3">
      <c r="A20346" s="18" t="str">
        <f>+A20260</f>
        <v>NO</v>
      </c>
      <c r="B20346" s="18"/>
      <c r="E20346" s="89"/>
      <c r="F20346" s="89"/>
      <c r="G20346" s="89"/>
      <c r="H20346" s="89"/>
      <c r="I20346" s="89"/>
      <c r="J20346" s="89"/>
      <c r="K20346" s="89"/>
      <c r="L20346" s="89"/>
    </row>
    <row r="20347" spans="1:12" ht="13" hidden="1" customHeight="1" x14ac:dyDescent="0.3">
      <c r="A20347" s="18" t="str">
        <f>+A20260</f>
        <v>NO</v>
      </c>
      <c r="B20347" s="18"/>
      <c r="E20347" s="69" t="str">
        <f>+$E$97</f>
        <v>3.9.2 EXIGENCIAS MÍNIMAS DE EXPERIENCIA Y FORMACIÓN ACADÉMICA DEL EQUIPO DE TRABAJO</v>
      </c>
      <c r="F20347" s="70"/>
      <c r="G20347" s="70"/>
      <c r="H20347" s="70"/>
      <c r="I20347" s="70"/>
      <c r="J20347" s="70"/>
      <c r="K20347" s="70"/>
      <c r="L20347" s="71"/>
    </row>
    <row r="20348" spans="1:12" hidden="1" x14ac:dyDescent="0.3">
      <c r="A20348" s="18" t="str">
        <f>+A20260</f>
        <v>NO</v>
      </c>
      <c r="B20348" s="18"/>
      <c r="E20348" s="90" t="str">
        <f>+$E$98</f>
        <v>Formulario 8</v>
      </c>
      <c r="F20348" s="315" t="s">
        <v>46</v>
      </c>
      <c r="G20348" s="316"/>
      <c r="H20348" s="317"/>
      <c r="I20348" s="318"/>
      <c r="J20348" s="318"/>
      <c r="K20348" s="318"/>
      <c r="L20348" s="319"/>
    </row>
    <row r="20349" spans="1:12" hidden="1" x14ac:dyDescent="0.3">
      <c r="A20349" s="18" t="str">
        <f>+A20260</f>
        <v>NO</v>
      </c>
      <c r="B20349" s="18"/>
      <c r="E20349" s="91" t="s">
        <v>124</v>
      </c>
      <c r="F20349" s="91" t="str">
        <f>+$F$99</f>
        <v>Director de Interventoría</v>
      </c>
      <c r="G20349" s="91" t="str">
        <f>+$G$99</f>
        <v>Residente de Interventoría</v>
      </c>
      <c r="H20349" s="320"/>
      <c r="I20349" s="321"/>
      <c r="J20349" s="321"/>
      <c r="K20349" s="321"/>
      <c r="L20349" s="322"/>
    </row>
    <row r="20350" spans="1:12" hidden="1" x14ac:dyDescent="0.3">
      <c r="A20350" s="18" t="str">
        <f>+A20260</f>
        <v>NO</v>
      </c>
      <c r="B20350" s="18"/>
      <c r="E20350" s="304" t="str">
        <f>+$E$100</f>
        <v>OBSERVACIONES RESPECTO REQUISITO HABILITANTE DEL PERSONAL CLAVE EVALUABLE</v>
      </c>
      <c r="F20350" s="305"/>
      <c r="G20350" s="305"/>
      <c r="H20350" s="305"/>
      <c r="I20350" s="305"/>
      <c r="J20350" s="305"/>
      <c r="K20350" s="305"/>
      <c r="L20350" s="305"/>
    </row>
    <row r="20351" spans="1:12" hidden="1" x14ac:dyDescent="0.3">
      <c r="A20351" s="18" t="str">
        <f>+A20260</f>
        <v>NO</v>
      </c>
      <c r="B20351" s="18"/>
      <c r="E20351" s="312" t="s">
        <v>124</v>
      </c>
      <c r="F20351" s="313"/>
      <c r="G20351" s="313"/>
      <c r="H20351" s="313"/>
      <c r="I20351" s="313"/>
      <c r="J20351" s="313"/>
      <c r="K20351" s="313"/>
      <c r="L20351" s="314"/>
    </row>
    <row r="20352" spans="1:12" hidden="1" x14ac:dyDescent="0.3">
      <c r="A20352" s="18" t="str">
        <f>+A20260</f>
        <v>NO</v>
      </c>
      <c r="B20352" s="18"/>
      <c r="E20352" s="89"/>
      <c r="F20352" s="89"/>
      <c r="G20352" s="89"/>
      <c r="H20352" s="89"/>
      <c r="I20352" s="89"/>
      <c r="J20352" s="89"/>
      <c r="K20352" s="89"/>
      <c r="L20352" s="89"/>
    </row>
    <row r="20353" spans="1:12" ht="13" hidden="1" customHeight="1" x14ac:dyDescent="0.3">
      <c r="A20353" s="18" t="str">
        <f>+A20260</f>
        <v>NO</v>
      </c>
      <c r="B20353" s="18"/>
      <c r="E20353" s="69" t="str">
        <f>+$E$103</f>
        <v>4.2 EQUIPO DE TRABAJO (Personal Clave Evaluable)</v>
      </c>
      <c r="F20353" s="70"/>
      <c r="G20353" s="70"/>
      <c r="H20353" s="70"/>
      <c r="I20353" s="70"/>
      <c r="J20353" s="70"/>
      <c r="K20353" s="70"/>
      <c r="L20353" s="71"/>
    </row>
    <row r="20354" spans="1:12" ht="23.25" hidden="1" customHeight="1" x14ac:dyDescent="0.3">
      <c r="A20354" s="18" t="str">
        <f>+A20260</f>
        <v>NO</v>
      </c>
      <c r="B20354" s="18"/>
      <c r="E20354" s="90" t="str">
        <f>+$E$104</f>
        <v>Formulario 9</v>
      </c>
      <c r="F20354" s="315" t="s">
        <v>46</v>
      </c>
      <c r="G20354" s="316"/>
      <c r="H20354" s="317"/>
      <c r="I20354" s="318"/>
      <c r="J20354" s="318"/>
      <c r="K20354" s="318"/>
      <c r="L20354" s="319"/>
    </row>
    <row r="20355" spans="1:12" hidden="1" x14ac:dyDescent="0.3">
      <c r="A20355" s="18" t="str">
        <f>+A20260</f>
        <v>NO</v>
      </c>
      <c r="B20355" s="18"/>
      <c r="E20355" s="91" t="s">
        <v>124</v>
      </c>
      <c r="F20355" s="91" t="str">
        <f>+$F$99</f>
        <v>Director de Interventoría</v>
      </c>
      <c r="G20355" s="91" t="str">
        <f>+$G$99</f>
        <v>Residente de Interventoría</v>
      </c>
      <c r="H20355" s="320"/>
      <c r="I20355" s="321"/>
      <c r="J20355" s="321"/>
      <c r="K20355" s="321"/>
      <c r="L20355" s="322"/>
    </row>
    <row r="20356" spans="1:12" hidden="1" x14ac:dyDescent="0.3">
      <c r="A20356" s="18" t="str">
        <f>+A20260</f>
        <v>NO</v>
      </c>
      <c r="B20356" s="18"/>
      <c r="E20356" s="89"/>
      <c r="F20356" s="89"/>
      <c r="G20356" s="89"/>
      <c r="H20356" s="89"/>
      <c r="I20356" s="89"/>
      <c r="J20356" s="89"/>
      <c r="K20356" s="89"/>
      <c r="L20356" s="89"/>
    </row>
    <row r="20357" spans="1:12" hidden="1" x14ac:dyDescent="0.3">
      <c r="A20357" s="1" t="str">
        <f>+A20260</f>
        <v>NO</v>
      </c>
      <c r="E20357" s="92" t="str">
        <f>+E20232</f>
        <v>CRITERIOS DE EVALUACIÓN Y PUNTAJE</v>
      </c>
      <c r="F20357" s="93"/>
      <c r="G20357" s="93"/>
      <c r="H20357" s="93"/>
      <c r="I20357" s="93"/>
      <c r="J20357" s="93"/>
      <c r="K20357" s="94"/>
      <c r="L20357" s="95" t="str">
        <f>+$L$107</f>
        <v>PUNTAJE OBTENIDO</v>
      </c>
    </row>
    <row r="20358" spans="1:12" hidden="1" x14ac:dyDescent="0.3">
      <c r="A20358" s="1" t="str">
        <f>+A20260</f>
        <v>NO</v>
      </c>
      <c r="E20358" s="96" t="str">
        <f>+$E$108</f>
        <v>VALOR</v>
      </c>
      <c r="F20358" s="97" t="str">
        <f>+$F$108</f>
        <v>EQUIPO DE TRABAJO (PERSONAL CLAVE EVALUABLE)</v>
      </c>
      <c r="G20358" s="24"/>
      <c r="H20358" s="24"/>
      <c r="I20358" s="24"/>
      <c r="J20358" s="24"/>
      <c r="K20358" s="24"/>
      <c r="L20358" s="98"/>
    </row>
    <row r="20359" spans="1:12" ht="12.75" hidden="1" customHeight="1" x14ac:dyDescent="0.3">
      <c r="A20359" s="1" t="str">
        <f>+A20260</f>
        <v>NO</v>
      </c>
      <c r="E20359" s="96">
        <f>+$E$109</f>
        <v>5</v>
      </c>
      <c r="F20359" s="307" t="str">
        <f>+$F$109</f>
        <v xml:space="preserve"> Experiencia Específica adicional</v>
      </c>
      <c r="G20359" s="308"/>
      <c r="H20359" s="308"/>
      <c r="I20359" s="308"/>
      <c r="J20359" s="308"/>
      <c r="K20359" s="309"/>
      <c r="L20359" s="99" t="str">
        <f>IFERROR(IF(VLOOKUP(C20260,'R. PUNTAJES'!$C$14:$R$213,'R. PUNTAJES'!$I$10,0)="","",VLOOKUP(C20260,'R. PUNTAJES'!$C$14:$R$213,'R. PUNTAJES'!$I$10,0)),"")</f>
        <v/>
      </c>
    </row>
    <row r="20360" spans="1:12" ht="12.75" hidden="1" customHeight="1" x14ac:dyDescent="0.3">
      <c r="A20360" s="1" t="str">
        <f>+A20260</f>
        <v>NO</v>
      </c>
      <c r="E20360" s="96">
        <f>+$E$110</f>
        <v>5</v>
      </c>
      <c r="F20360" s="307" t="str">
        <f>+$F$110</f>
        <v>Formación Académica adicional</v>
      </c>
      <c r="G20360" s="308"/>
      <c r="H20360" s="308"/>
      <c r="I20360" s="308"/>
      <c r="J20360" s="308"/>
      <c r="K20360" s="309"/>
      <c r="L20360" s="99" t="str">
        <f>IFERROR(IF(VLOOKUP(C20260,'R. PUNTAJES'!$C$14:$R$213,'R. PUNTAJES'!$J$10,0)="","",VLOOKUP(C20260,'R. PUNTAJES'!$C$14:$R$213,'R. PUNTAJES'!$J$10,0)),"")</f>
        <v/>
      </c>
    </row>
    <row r="20361" spans="1:12" hidden="1" x14ac:dyDescent="0.3">
      <c r="A20361" s="18" t="str">
        <f>+A20260</f>
        <v>NO</v>
      </c>
      <c r="B20361" s="18"/>
      <c r="E20361" s="100"/>
      <c r="F20361" s="101" t="str">
        <f>+$F$111</f>
        <v>FACTOR DE SOSTENIBILIDAD</v>
      </c>
      <c r="G20361" s="102"/>
      <c r="H20361" s="102"/>
      <c r="I20361" s="102"/>
      <c r="J20361" s="102"/>
      <c r="K20361" s="102"/>
      <c r="L20361" s="103"/>
    </row>
    <row r="20362" spans="1:12" hidden="1" x14ac:dyDescent="0.3">
      <c r="A20362" s="18" t="str">
        <f>+A20260</f>
        <v>NO</v>
      </c>
      <c r="B20362" s="18"/>
      <c r="E20362" s="104">
        <v>1</v>
      </c>
      <c r="F20362" s="105" t="str">
        <f>+$F$112</f>
        <v>Compromisos Sostenibilidad</v>
      </c>
      <c r="G20362" s="106"/>
      <c r="H20362" s="106"/>
      <c r="I20362" s="106"/>
      <c r="J20362" s="106"/>
      <c r="K20362" s="106"/>
      <c r="L20362" s="107" t="str">
        <f>IFERROR(IF(VLOOKUP(C20260,'R. PUNTAJES'!$C$14:$R$213,'R. PUNTAJES'!$K$10,0)="","",VLOOKUP(C20260,'R. PUNTAJES'!$C$14:$R$213,'R. PUNTAJES'!$K$10,0)),"")</f>
        <v/>
      </c>
    </row>
    <row r="20363" spans="1:12" hidden="1" x14ac:dyDescent="0.3">
      <c r="A20363" s="1" t="str">
        <f>+A20260</f>
        <v>NO</v>
      </c>
      <c r="E20363" s="108"/>
      <c r="F20363" s="109" t="str">
        <f>+$F$113</f>
        <v>APOYO A LA INDUSTRIA NACIONAL</v>
      </c>
      <c r="G20363" s="110"/>
      <c r="H20363" s="110"/>
      <c r="I20363" s="110"/>
      <c r="J20363" s="110"/>
      <c r="K20363" s="110"/>
      <c r="L20363" s="111"/>
    </row>
    <row r="20364" spans="1:12" ht="12.75" hidden="1" customHeight="1" x14ac:dyDescent="0.3">
      <c r="A20364" s="1" t="str">
        <f>+A20260</f>
        <v>NO</v>
      </c>
      <c r="E20364" s="96">
        <v>20</v>
      </c>
      <c r="F20364" s="307" t="str">
        <f>+$F$114</f>
        <v>Promoción de Servicios Nacionales o con Trato Nacional</v>
      </c>
      <c r="G20364" s="308"/>
      <c r="H20364" s="308"/>
      <c r="I20364" s="308"/>
      <c r="J20364" s="308"/>
      <c r="K20364" s="309"/>
      <c r="L20364" s="99" t="str">
        <f>IFERROR(IF(VLOOKUP(C20260,'R. PUNTAJES'!$C$14:$R$213,'R. PUNTAJES'!$L$10,0)="","",
IF(VLOOKUP(C20260,'R. PUNTAJES'!$C$14:$R$213,'R. PUNTAJES'!$L$10,0)=5,0,
VLOOKUP(C20260,'R. PUNTAJES'!$C$14:$R$213,'R. PUNTAJES'!$L$10,0))),"")</f>
        <v/>
      </c>
    </row>
    <row r="20365" spans="1:12" ht="12.75" hidden="1" customHeight="1" x14ac:dyDescent="0.3">
      <c r="A20365" s="1" t="str">
        <f>+A20260</f>
        <v>NO</v>
      </c>
      <c r="E20365" s="96">
        <v>5</v>
      </c>
      <c r="F20365" s="307" t="str">
        <f>+$F$115</f>
        <v>Incorporación de componente nacional en servicios extranjeros</v>
      </c>
      <c r="G20365" s="308"/>
      <c r="H20365" s="308"/>
      <c r="I20365" s="308"/>
      <c r="J20365" s="308"/>
      <c r="K20365" s="309"/>
      <c r="L20365" s="99" t="str">
        <f>IFERROR(IF(VLOOKUP(C20260,'R. PUNTAJES'!$C$14:$R$213,'R. PUNTAJES'!$L$10,0)="","",
IF(VLOOKUP(C20260,'R. PUNTAJES'!$C$14:$R$213,'R. PUNTAJES'!$L$10,0)=20,0,
VLOOKUP(C20260,'R. PUNTAJES'!$C$14:$R$213,'R. PUNTAJES'!$L$10,0))),"")</f>
        <v/>
      </c>
    </row>
    <row r="20366" spans="1:12" hidden="1" x14ac:dyDescent="0.3">
      <c r="A20366" s="1" t="str">
        <f>+A20260</f>
        <v>NO</v>
      </c>
      <c r="E20366" s="112"/>
      <c r="F20366" s="97" t="str">
        <f>+$F$116</f>
        <v>VINCULACIÓN DE PERSONAS CON DISCAPACIDAD</v>
      </c>
      <c r="G20366" s="24"/>
      <c r="H20366" s="24"/>
      <c r="I20366" s="24"/>
      <c r="J20366" s="24"/>
      <c r="K20366" s="24"/>
      <c r="L20366" s="98"/>
    </row>
    <row r="20367" spans="1:12" ht="12.75" hidden="1" customHeight="1" x14ac:dyDescent="0.3">
      <c r="A20367" s="1" t="str">
        <f>+A20260</f>
        <v>NO</v>
      </c>
      <c r="E20367" s="96">
        <v>1</v>
      </c>
      <c r="F20367" s="307" t="str">
        <f>+$F$117</f>
        <v xml:space="preserve">Trabajadores vinculados a la planta de personal </v>
      </c>
      <c r="G20367" s="308"/>
      <c r="H20367" s="308"/>
      <c r="I20367" s="308"/>
      <c r="J20367" s="308"/>
      <c r="K20367" s="309"/>
      <c r="L20367" s="99" t="str">
        <f>IFERROR(IF(VLOOKUP(C20260,'R. PUNTAJES'!$C$14:$R$213,'R. PUNTAJES'!$M$10,0)="","",VLOOKUP(C20260,'R. PUNTAJES'!$C$14:$R$213,'R. PUNTAJES'!$M$10,0)),"")</f>
        <v/>
      </c>
    </row>
    <row r="20368" spans="1:12" hidden="1" x14ac:dyDescent="0.3">
      <c r="A20368" s="1" t="str">
        <f>+A20260</f>
        <v>NO</v>
      </c>
      <c r="E20368" s="112"/>
      <c r="F20368" s="97" t="str">
        <f>+$F$118</f>
        <v>EMPRENDIMIENTOS Y EMPRESAS DE MUJERES</v>
      </c>
      <c r="G20368" s="24"/>
      <c r="H20368" s="24"/>
      <c r="I20368" s="24"/>
      <c r="J20368" s="24"/>
      <c r="K20368" s="24"/>
      <c r="L20368" s="98"/>
    </row>
    <row r="20369" spans="1:16" ht="13" hidden="1" customHeight="1" x14ac:dyDescent="0.3">
      <c r="A20369" s="1" t="str">
        <f>+A20260</f>
        <v>NO</v>
      </c>
      <c r="E20369" s="96">
        <v>0.25</v>
      </c>
      <c r="F20369" s="307" t="str">
        <f>+$F$119</f>
        <v>Emprendimientos y empresas de mujeres</v>
      </c>
      <c r="G20369" s="308"/>
      <c r="H20369" s="308"/>
      <c r="I20369" s="308"/>
      <c r="J20369" s="308"/>
      <c r="K20369" s="309"/>
      <c r="L20369" s="113" t="str">
        <f>IFERROR(IF(VLOOKUP(C20260,'R. PUNTAJES'!$C$14:$R$213,'R. PUNTAJES'!$N$10,0)="","",VLOOKUP(C20260,'R. PUNTAJES'!$C$14:$R$213,'R. PUNTAJES'!$N$10,0)),"")</f>
        <v/>
      </c>
    </row>
    <row r="20370" spans="1:16" hidden="1" x14ac:dyDescent="0.3">
      <c r="A20370" s="18" t="str">
        <f>+A20371</f>
        <v>NO</v>
      </c>
      <c r="B20370" s="18"/>
      <c r="E20370" s="112"/>
      <c r="F20370" s="97" t="str">
        <f>+$F$120</f>
        <v>MIPYME</v>
      </c>
      <c r="G20370" s="24"/>
      <c r="H20370" s="24"/>
      <c r="I20370" s="24"/>
      <c r="J20370" s="24"/>
      <c r="K20370" s="24"/>
      <c r="L20370" s="98"/>
    </row>
    <row r="20371" spans="1:16" hidden="1" x14ac:dyDescent="0.3">
      <c r="A20371" s="18" t="str">
        <f>+IF(E20371=0,"NO",1)</f>
        <v>NO</v>
      </c>
      <c r="B20371" s="18"/>
      <c r="E20371" s="96">
        <v>0</v>
      </c>
      <c r="F20371" s="307" t="str">
        <f>+$F$121</f>
        <v>Mipyme</v>
      </c>
      <c r="G20371" s="308"/>
      <c r="H20371" s="308"/>
      <c r="I20371" s="308"/>
      <c r="J20371" s="308"/>
      <c r="K20371" s="309"/>
      <c r="L20371" s="113" t="str">
        <f>IFERROR(IF(VLOOKUP(C20260,'R. PUNTAJES'!$C$14:$R$213,'R. PUNTAJES'!$O$10,0)="","",VLOOKUP(C20260,'R. PUNTAJES'!$C$14:$R$213,'R. PUNTAJES'!$O$10,0)),"")</f>
        <v/>
      </c>
    </row>
    <row r="20372" spans="1:16" hidden="1" x14ac:dyDescent="0.3">
      <c r="A20372" s="1" t="str">
        <f>+A20260</f>
        <v>NO</v>
      </c>
      <c r="E20372" s="112"/>
      <c r="F20372" s="97" t="str">
        <f>+$F$122</f>
        <v>EXPERIENCIA DEL PROPONENTE</v>
      </c>
      <c r="G20372" s="24"/>
      <c r="H20372" s="24"/>
      <c r="I20372" s="24"/>
      <c r="J20372" s="24"/>
      <c r="K20372" s="24"/>
      <c r="L20372" s="98"/>
    </row>
    <row r="20373" spans="1:16" hidden="1" x14ac:dyDescent="0.3">
      <c r="A20373" s="1" t="str">
        <f>+A20260</f>
        <v>NO</v>
      </c>
      <c r="E20373" s="96">
        <v>59.5</v>
      </c>
      <c r="F20373" s="307" t="str">
        <f>+$F$123</f>
        <v>mediana con valor absoluto</v>
      </c>
      <c r="G20373" s="308"/>
      <c r="H20373" s="308"/>
      <c r="I20373" s="308"/>
      <c r="J20373" s="308"/>
      <c r="K20373" s="309"/>
      <c r="L20373" s="113" t="str">
        <f>IFERROR(IF(VLOOKUP(C20260,'R. PUNTAJES'!$C$14:$R$213,'R. PUNTAJES'!$R$10,0)="","",VLOOKUP(C20260,'R. PUNTAJES'!$C$14:$R$213,'R. PUNTAJES'!$R$10,0)),"")</f>
        <v/>
      </c>
    </row>
    <row r="20374" spans="1:16" hidden="1" x14ac:dyDescent="0.3">
      <c r="A20374" s="1" t="str">
        <f>+A20260</f>
        <v>NO</v>
      </c>
      <c r="E20374" s="112"/>
      <c r="F20374" s="97" t="str">
        <f>+$F$124</f>
        <v>MULTAS</v>
      </c>
      <c r="G20374" s="24"/>
      <c r="H20374" s="24"/>
      <c r="I20374" s="24"/>
      <c r="J20374" s="24"/>
      <c r="K20374" s="24"/>
      <c r="L20374" s="98"/>
    </row>
    <row r="20375" spans="1:16" ht="12.75" hidden="1" customHeight="1" x14ac:dyDescent="0.3">
      <c r="A20375" s="1" t="str">
        <f>+A20260</f>
        <v>NO</v>
      </c>
      <c r="E20375" s="96">
        <v>-2</v>
      </c>
      <c r="F20375" s="307" t="str">
        <f>+$F$125</f>
        <v>Una o más multas o cláusulas penales durante el último año</v>
      </c>
      <c r="G20375" s="310"/>
      <c r="H20375" s="310"/>
      <c r="I20375" s="310"/>
      <c r="J20375" s="310"/>
      <c r="K20375" s="311"/>
      <c r="L20375" s="99" t="str">
        <f>IFERROR(IF(VLOOKUP(C20260,'R. PUNTAJES'!$C$14:$R$213,'R. PUNTAJES'!$Q$10,0)="","",VLOOKUP(C20260,'R. PUNTAJES'!$C$14:$R$213,'R. PUNTAJES'!$Q$10,0)),"")</f>
        <v/>
      </c>
    </row>
    <row r="20376" spans="1:16" hidden="1" x14ac:dyDescent="0.3">
      <c r="A20376" s="1" t="str">
        <f>+A20260</f>
        <v>NO</v>
      </c>
      <c r="E20376" s="112"/>
      <c r="F20376" s="97" t="str">
        <f>+$F$126</f>
        <v>OBRAS INCONCLUSAS</v>
      </c>
      <c r="G20376" s="24"/>
      <c r="H20376" s="24"/>
      <c r="I20376" s="24"/>
      <c r="J20376" s="24"/>
      <c r="K20376" s="24"/>
      <c r="L20376" s="98"/>
    </row>
    <row r="20377" spans="1:16" hidden="1" x14ac:dyDescent="0.3">
      <c r="A20377" s="1" t="str">
        <f>+A20260</f>
        <v>NO</v>
      </c>
      <c r="E20377" s="96">
        <v>-1</v>
      </c>
      <c r="F20377" s="301" t="str">
        <f>+$F$127</f>
        <v>Anotación vigente de obra civil inconclusa</v>
      </c>
      <c r="G20377" s="302"/>
      <c r="H20377" s="302"/>
      <c r="I20377" s="302"/>
      <c r="J20377" s="302"/>
      <c r="K20377" s="303"/>
      <c r="L20377" s="99" t="str">
        <f>IFERROR(IF(VLOOKUP(C20260,'R. PUNTAJES'!$C$14:$R$213,'R. PUNTAJES'!$P$10,0)="","",VLOOKUP(C20260,'R. PUNTAJES'!$C$14:$R$213,'R. PUNTAJES'!$P$10,0)),"")</f>
        <v/>
      </c>
    </row>
    <row r="20378" spans="1:16" ht="7.5" hidden="1" customHeight="1" x14ac:dyDescent="0.3">
      <c r="A20378" s="1" t="str">
        <f>+A20260</f>
        <v>NO</v>
      </c>
      <c r="E20378" s="114"/>
      <c r="F20378" s="45"/>
      <c r="G20378" s="45"/>
      <c r="H20378" s="45"/>
      <c r="I20378" s="45"/>
      <c r="J20378" s="45"/>
      <c r="K20378" s="45"/>
      <c r="L20378" s="48"/>
    </row>
    <row r="20379" spans="1:16" hidden="1" x14ac:dyDescent="0.3">
      <c r="A20379" s="1" t="str">
        <f>+A20260</f>
        <v>NO</v>
      </c>
      <c r="E20379" s="115" t="str">
        <f>+$E$129</f>
        <v>PUNTAJE TOTAL</v>
      </c>
      <c r="F20379" s="116"/>
      <c r="G20379" s="116"/>
      <c r="H20379" s="116"/>
      <c r="I20379" s="116"/>
      <c r="J20379" s="116"/>
      <c r="K20379" s="117"/>
      <c r="L20379" s="118">
        <f>IFERROR(IF(VLOOKUP(C20260,'R. PUNTAJES'!$C$14:$R$213,'R. PUNTAJES'!$H$10,0)="RECHAZO","",SUM(L20359:L20377)),"")</f>
        <v>0</v>
      </c>
    </row>
    <row r="20380" spans="1:16" hidden="1" x14ac:dyDescent="0.3">
      <c r="A20380" s="1" t="str">
        <f>+A20260</f>
        <v>NO</v>
      </c>
      <c r="E20380" s="304" t="str">
        <f>+$E$130</f>
        <v>OBSERVACIONES RESPECTO A PUNTAJES</v>
      </c>
      <c r="F20380" s="305"/>
      <c r="G20380" s="305"/>
      <c r="H20380" s="305"/>
      <c r="I20380" s="305"/>
      <c r="J20380" s="305"/>
      <c r="K20380" s="305"/>
      <c r="L20380" s="305"/>
    </row>
    <row r="20381" spans="1:16" ht="12" hidden="1" customHeight="1" x14ac:dyDescent="0.3">
      <c r="A20381" s="1" t="str">
        <f>+A20260</f>
        <v>NO</v>
      </c>
      <c r="E20381" s="306" t="s">
        <v>124</v>
      </c>
      <c r="F20381" s="305"/>
      <c r="G20381" s="305"/>
      <c r="H20381" s="305"/>
      <c r="I20381" s="305"/>
      <c r="J20381" s="305"/>
      <c r="K20381" s="305"/>
      <c r="L20381" s="305"/>
      <c r="N20381" s="119"/>
      <c r="O20381" s="119"/>
      <c r="P20381" s="120"/>
    </row>
    <row r="20382" spans="1:16" ht="3" hidden="1" customHeight="1" x14ac:dyDescent="0.3">
      <c r="A20382" s="1" t="str">
        <f>+A20261</f>
        <v>NO</v>
      </c>
      <c r="E20382" s="121"/>
      <c r="F20382" s="122"/>
      <c r="G20382" s="122"/>
      <c r="H20382" s="122"/>
      <c r="I20382" s="122"/>
      <c r="J20382" s="122"/>
      <c r="K20382" s="122"/>
      <c r="L20382" s="123"/>
    </row>
    <row r="20383" spans="1:16" hidden="1" x14ac:dyDescent="0.3">
      <c r="A20383" s="1" t="str">
        <f>+IF(OR(C20385=""),"NO",1)</f>
        <v>NO</v>
      </c>
      <c r="E20383" s="346"/>
      <c r="F20383" s="347"/>
      <c r="G20383" s="347"/>
      <c r="H20383" s="347"/>
      <c r="I20383" s="347"/>
      <c r="J20383" s="347"/>
      <c r="K20383" s="347"/>
      <c r="L20383" s="347"/>
    </row>
    <row r="20384" spans="1:16" ht="4.5" hidden="1" customHeight="1" x14ac:dyDescent="0.3">
      <c r="A20384" s="1" t="str">
        <f>+A20385</f>
        <v>NO</v>
      </c>
      <c r="E20384" s="15"/>
      <c r="F20384" s="16"/>
      <c r="G20384" s="16"/>
      <c r="H20384" s="16"/>
      <c r="I20384" s="16"/>
      <c r="J20384" s="16"/>
      <c r="K20384" s="16"/>
      <c r="L20384" s="17"/>
    </row>
    <row r="20385" spans="1:12" ht="15.75" hidden="1" customHeight="1" x14ac:dyDescent="0.3">
      <c r="A20385" s="1" t="str">
        <f>+IF(OR(C20385=""),"NO",1)</f>
        <v>NO</v>
      </c>
      <c r="B20385" s="1">
        <f>1+MAX($B$1:B20384)</f>
        <v>164</v>
      </c>
      <c r="C20385" s="18" t="s">
        <v>124</v>
      </c>
      <c r="E20385" s="19" t="s">
        <v>124</v>
      </c>
      <c r="F20385" s="20"/>
      <c r="G20385" s="20"/>
      <c r="H20385" s="20"/>
      <c r="I20385" s="21"/>
      <c r="J20385" s="20"/>
      <c r="K20385" s="21"/>
      <c r="L20385" s="22"/>
    </row>
    <row r="20386" spans="1:12" hidden="1" x14ac:dyDescent="0.3">
      <c r="A20386" s="1" t="str">
        <f>A20385</f>
        <v>NO</v>
      </c>
      <c r="E20386" s="23" t="str">
        <f>+$E$11</f>
        <v>Integrantes</v>
      </c>
      <c r="F20386" s="24"/>
      <c r="G20386" s="24"/>
      <c r="H20386" s="24"/>
      <c r="I20386" s="24"/>
      <c r="J20386" s="24"/>
      <c r="K20386" s="25" t="str">
        <f>+$K$11</f>
        <v>Nit</v>
      </c>
      <c r="L20386" s="26" t="str">
        <f>+$L$11</f>
        <v>Part.</v>
      </c>
    </row>
    <row r="20387" spans="1:12" hidden="1" x14ac:dyDescent="0.3">
      <c r="A20387" s="1" t="str">
        <f>+A20386</f>
        <v>NO</v>
      </c>
      <c r="C20387" s="1" t="s">
        <v>124</v>
      </c>
      <c r="E20387" s="27" t="s">
        <v>124</v>
      </c>
      <c r="F20387" s="28"/>
      <c r="G20387" s="28"/>
      <c r="H20387" s="28"/>
      <c r="I20387" s="28"/>
      <c r="J20387" s="28"/>
      <c r="K20387" s="29" t="s">
        <v>124</v>
      </c>
      <c r="L20387" s="30" t="s">
        <v>124</v>
      </c>
    </row>
    <row r="20388" spans="1:12" hidden="1" x14ac:dyDescent="0.3">
      <c r="A20388" s="18" t="str">
        <f>+IF(OR(C20388=""),"NO",1)</f>
        <v>NO</v>
      </c>
      <c r="B20388" s="18"/>
      <c r="C20388" s="1" t="s">
        <v>124</v>
      </c>
      <c r="E20388" s="31" t="s">
        <v>124</v>
      </c>
      <c r="F20388" s="32"/>
      <c r="G20388" s="32"/>
      <c r="H20388" s="32"/>
      <c r="I20388" s="32"/>
      <c r="J20388" s="32"/>
      <c r="K20388" s="33" t="s">
        <v>124</v>
      </c>
      <c r="L20388" s="34" t="s">
        <v>124</v>
      </c>
    </row>
    <row r="20389" spans="1:12" hidden="1" x14ac:dyDescent="0.3">
      <c r="A20389" s="18" t="str">
        <f>+IF(OR(C20389=""),"NO",1)</f>
        <v>NO</v>
      </c>
      <c r="B20389" s="18"/>
      <c r="C20389" s="1" t="s">
        <v>124</v>
      </c>
      <c r="E20389" s="31" t="s">
        <v>124</v>
      </c>
      <c r="F20389" s="32"/>
      <c r="G20389" s="32"/>
      <c r="H20389" s="32"/>
      <c r="I20389" s="32"/>
      <c r="J20389" s="32"/>
      <c r="K20389" s="33" t="s">
        <v>124</v>
      </c>
      <c r="L20389" s="34" t="s">
        <v>124</v>
      </c>
    </row>
    <row r="20390" spans="1:12" hidden="1" x14ac:dyDescent="0.3">
      <c r="A20390" s="18" t="str">
        <f>+IF(OR(C20390=""),"NO",1)</f>
        <v>NO</v>
      </c>
      <c r="B20390" s="18"/>
      <c r="C20390" s="1" t="s">
        <v>124</v>
      </c>
      <c r="E20390" s="31" t="s">
        <v>13</v>
      </c>
      <c r="F20390" s="32"/>
      <c r="G20390" s="32"/>
      <c r="H20390" s="32"/>
      <c r="I20390" s="32"/>
      <c r="J20390" s="32"/>
      <c r="K20390" s="33"/>
      <c r="L20390" s="34"/>
    </row>
    <row r="20391" spans="1:12" hidden="1" x14ac:dyDescent="0.3">
      <c r="A20391" s="18" t="str">
        <f>+IF(OR(C20391=""),"NO",1)</f>
        <v>NO</v>
      </c>
      <c r="B20391" s="18"/>
      <c r="C20391" s="1" t="s">
        <v>124</v>
      </c>
      <c r="E20391" s="31" t="s">
        <v>13</v>
      </c>
      <c r="F20391" s="32"/>
      <c r="G20391" s="32"/>
      <c r="H20391" s="32"/>
      <c r="I20391" s="32"/>
      <c r="J20391" s="32"/>
      <c r="K20391" s="33"/>
      <c r="L20391" s="34"/>
    </row>
    <row r="20392" spans="1:12" hidden="1" x14ac:dyDescent="0.3">
      <c r="A20392" s="18" t="str">
        <f>+IF(OR(C20392=""),"NO",1)</f>
        <v>NO</v>
      </c>
      <c r="B20392" s="18"/>
      <c r="C20392" s="1" t="s">
        <v>124</v>
      </c>
      <c r="E20392" s="35" t="s">
        <v>13</v>
      </c>
      <c r="F20392" s="36"/>
      <c r="G20392" s="36"/>
      <c r="H20392" s="36"/>
      <c r="I20392" s="36"/>
      <c r="J20392" s="36"/>
      <c r="K20392" s="37"/>
      <c r="L20392" s="38"/>
    </row>
    <row r="20393" spans="1:12" ht="5.15" hidden="1" customHeight="1" x14ac:dyDescent="0.3">
      <c r="A20393" s="1" t="str">
        <f>+A20385</f>
        <v>NO</v>
      </c>
      <c r="E20393" s="39"/>
      <c r="F20393" s="39"/>
      <c r="G20393" s="39"/>
      <c r="H20393" s="39"/>
      <c r="I20393" s="39"/>
      <c r="J20393" s="39"/>
      <c r="K20393" s="39"/>
      <c r="L20393" s="39"/>
    </row>
    <row r="20394" spans="1:12" ht="15.75" hidden="1" customHeight="1" x14ac:dyDescent="0.3">
      <c r="A20394" s="1" t="str">
        <f>+A20385</f>
        <v>NO</v>
      </c>
      <c r="E20394" s="40" t="str">
        <f>+$E$19</f>
        <v>RESULTADO DE EVALUACIÓN TÉCNICA</v>
      </c>
      <c r="F20394" s="41"/>
      <c r="G20394" s="41"/>
      <c r="H20394" s="41"/>
      <c r="I20394" s="41"/>
      <c r="J20394" s="41"/>
      <c r="K20394" s="41"/>
      <c r="L20394" s="42"/>
    </row>
    <row r="20395" spans="1:12" hidden="1" x14ac:dyDescent="0.3">
      <c r="A20395" s="1" t="str">
        <f>+A20385</f>
        <v>NO</v>
      </c>
      <c r="E20395" s="43"/>
      <c r="F20395" s="44" t="str">
        <f>+$F$20</f>
        <v>Experiencia</v>
      </c>
      <c r="G20395" s="45"/>
      <c r="H20395" s="45"/>
      <c r="I20395" s="45"/>
      <c r="J20395" s="45"/>
      <c r="K20395" s="46"/>
      <c r="L20395" s="47" t="s">
        <v>124</v>
      </c>
    </row>
    <row r="20396" spans="1:12" hidden="1" x14ac:dyDescent="0.3">
      <c r="A20396" s="1" t="str">
        <f>+A20385</f>
        <v>NO</v>
      </c>
      <c r="E20396" s="348" t="str">
        <f>+$E$21</f>
        <v>OBSERVACIONES RESPECTO A LA EVALUACIÓN DE EXPERIENCIA</v>
      </c>
      <c r="F20396" s="308"/>
      <c r="G20396" s="308"/>
      <c r="H20396" s="308"/>
      <c r="I20396" s="308"/>
      <c r="J20396" s="308"/>
      <c r="K20396" s="308"/>
      <c r="L20396" s="349"/>
    </row>
    <row r="20397" spans="1:12" hidden="1" x14ac:dyDescent="0.3">
      <c r="A20397" s="1" t="str">
        <f>+A20385</f>
        <v>NO</v>
      </c>
      <c r="E20397" s="350" t="s">
        <v>124</v>
      </c>
      <c r="F20397" s="351"/>
      <c r="G20397" s="351"/>
      <c r="H20397" s="351"/>
      <c r="I20397" s="351"/>
      <c r="J20397" s="351"/>
      <c r="K20397" s="351"/>
      <c r="L20397" s="352"/>
    </row>
    <row r="20398" spans="1:12" ht="5.15" hidden="1" customHeight="1" x14ac:dyDescent="0.3">
      <c r="A20398" s="1" t="str">
        <f>+A20385</f>
        <v>NO</v>
      </c>
      <c r="E20398" s="39"/>
      <c r="F20398" s="39"/>
      <c r="G20398" s="39"/>
      <c r="H20398" s="39"/>
      <c r="I20398" s="39"/>
      <c r="J20398" s="39"/>
      <c r="K20398" s="39"/>
      <c r="L20398" s="39"/>
    </row>
    <row r="20399" spans="1:12" ht="12.75" hidden="1" customHeight="1" x14ac:dyDescent="0.3">
      <c r="A20399" s="1" t="str">
        <f>+A20385</f>
        <v>NO</v>
      </c>
      <c r="E20399" s="40" t="str">
        <f>+$E$24</f>
        <v>EXPERIENCIA HABILITANTE: CONTRATOS PRESENTADOS</v>
      </c>
      <c r="F20399" s="41"/>
      <c r="G20399" s="41"/>
      <c r="H20399" s="41"/>
      <c r="I20399" s="41"/>
      <c r="J20399" s="41"/>
      <c r="K20399" s="41"/>
      <c r="L20399" s="42"/>
    </row>
    <row r="20400" spans="1:12" ht="8.5" hidden="1" customHeight="1" x14ac:dyDescent="0.3">
      <c r="A20400" s="1" t="str">
        <f>+A20385</f>
        <v>NO</v>
      </c>
      <c r="E20400" s="49"/>
      <c r="F20400" s="50"/>
      <c r="G20400" s="51"/>
      <c r="H20400" s="51"/>
      <c r="I20400" s="51"/>
      <c r="J20400" s="51"/>
      <c r="K20400" s="51"/>
      <c r="L20400" s="52"/>
    </row>
    <row r="20401" spans="1:12" hidden="1" x14ac:dyDescent="0.3">
      <c r="A20401" s="18" t="str">
        <f>+IF(OR(C20401=""),"NO",1)</f>
        <v>NO</v>
      </c>
      <c r="B20401" s="18"/>
      <c r="C20401" s="1" t="s">
        <v>124</v>
      </c>
      <c r="E20401" s="329">
        <v>1</v>
      </c>
      <c r="F20401" s="53" t="str">
        <f>+$F$26</f>
        <v>OBJETO</v>
      </c>
      <c r="G20401" s="332" t="s">
        <v>124</v>
      </c>
      <c r="H20401" s="333"/>
      <c r="I20401" s="333"/>
      <c r="J20401" s="333"/>
      <c r="K20401" s="333"/>
      <c r="L20401" s="334"/>
    </row>
    <row r="20402" spans="1:12" hidden="1" x14ac:dyDescent="0.3">
      <c r="A20402" s="18" t="str">
        <f>+IF(OR(C20401=""),"NO",1)</f>
        <v>NO</v>
      </c>
      <c r="B20402" s="18"/>
      <c r="E20402" s="330"/>
      <c r="F20402" s="54" t="str">
        <f>+$F$27</f>
        <v>CONTRATANTE</v>
      </c>
      <c r="G20402" s="335" t="s">
        <v>124</v>
      </c>
      <c r="H20402" s="310"/>
      <c r="I20402" s="310"/>
      <c r="J20402" s="310"/>
      <c r="K20402" s="310"/>
      <c r="L20402" s="336"/>
    </row>
    <row r="20403" spans="1:12" hidden="1" x14ac:dyDescent="0.3">
      <c r="A20403" s="18" t="str">
        <f>+IF(OR(C20401=""),"NO",1)</f>
        <v>NO</v>
      </c>
      <c r="B20403" s="18"/>
      <c r="E20403" s="330"/>
      <c r="F20403" s="54" t="str">
        <f>+$F$28</f>
        <v>APORTANTE</v>
      </c>
      <c r="G20403" s="337" t="s">
        <v>124</v>
      </c>
      <c r="H20403" s="338"/>
      <c r="I20403" s="338"/>
      <c r="J20403" s="338"/>
      <c r="K20403" s="338"/>
      <c r="L20403" s="339"/>
    </row>
    <row r="20404" spans="1:12" hidden="1" x14ac:dyDescent="0.3">
      <c r="A20404" s="18" t="str">
        <f>+IF(OR(C20401=""),"NO",1)</f>
        <v>NO</v>
      </c>
      <c r="B20404" s="18"/>
      <c r="E20404" s="330"/>
      <c r="F20404" s="54" t="str">
        <f>+$F$29</f>
        <v>VALOR /SMMLV)</v>
      </c>
      <c r="G20404" s="55" t="s">
        <v>124</v>
      </c>
      <c r="H20404" s="56" t="str">
        <f>+$H$29</f>
        <v>% PART..</v>
      </c>
      <c r="I20404" s="57" t="s">
        <v>124</v>
      </c>
      <c r="J20404" s="58" t="str">
        <f>+$J$29</f>
        <v>VALOR ACREDITADO</v>
      </c>
      <c r="K20404" s="59"/>
      <c r="L20404" s="47" t="s">
        <v>124</v>
      </c>
    </row>
    <row r="20405" spans="1:12" hidden="1" x14ac:dyDescent="0.3">
      <c r="A20405" s="18" t="str">
        <f>+IF(OR(C20401=""),"NO",1)</f>
        <v>NO</v>
      </c>
      <c r="B20405" s="18"/>
      <c r="E20405" s="330"/>
      <c r="F20405" s="60" t="str">
        <f>+$F$30</f>
        <v>EXPERIENCIA APORTADA</v>
      </c>
      <c r="G20405" s="340" t="s">
        <v>124</v>
      </c>
      <c r="H20405" s="341"/>
      <c r="I20405" s="341"/>
      <c r="J20405" s="341"/>
      <c r="K20405" s="341"/>
      <c r="L20405" s="342"/>
    </row>
    <row r="20406" spans="1:12" hidden="1" x14ac:dyDescent="0.3">
      <c r="A20406" s="18" t="str">
        <f>+IF(OR(C20401=""),"NO",1)</f>
        <v>NO</v>
      </c>
      <c r="B20406" s="18"/>
      <c r="E20406" s="331"/>
      <c r="F20406" s="62" t="str">
        <f>+$F$31</f>
        <v>OBSERVACIÓN</v>
      </c>
      <c r="G20406" s="343" t="s">
        <v>124</v>
      </c>
      <c r="H20406" s="344"/>
      <c r="I20406" s="344"/>
      <c r="J20406" s="344"/>
      <c r="K20406" s="344"/>
      <c r="L20406" s="345"/>
    </row>
    <row r="20407" spans="1:12" ht="8.5" hidden="1" customHeight="1" x14ac:dyDescent="0.3">
      <c r="A20407" s="18" t="str">
        <f>+IF(OR(C20401=""),"NO",1)</f>
        <v>NO</v>
      </c>
      <c r="B20407" s="18"/>
      <c r="E20407" s="49"/>
      <c r="F20407" s="50"/>
      <c r="G20407" s="51"/>
      <c r="H20407" s="51"/>
      <c r="I20407" s="51"/>
      <c r="J20407" s="51"/>
      <c r="K20407" s="51"/>
      <c r="L20407" s="52"/>
    </row>
    <row r="20408" spans="1:12" hidden="1" x14ac:dyDescent="0.3">
      <c r="A20408" s="18" t="str">
        <f t="shared" ref="A20408" si="6846">+IF(OR(C20408=""),"NO",1)</f>
        <v>NO</v>
      </c>
      <c r="B20408" s="18"/>
      <c r="C20408" s="1" t="s">
        <v>124</v>
      </c>
      <c r="E20408" s="329">
        <v>2</v>
      </c>
      <c r="F20408" s="53" t="str">
        <f>+$F$26</f>
        <v>OBJETO</v>
      </c>
      <c r="G20408" s="332" t="s">
        <v>124</v>
      </c>
      <c r="H20408" s="333"/>
      <c r="I20408" s="333"/>
      <c r="J20408" s="333"/>
      <c r="K20408" s="333"/>
      <c r="L20408" s="334"/>
    </row>
    <row r="20409" spans="1:12" hidden="1" x14ac:dyDescent="0.3">
      <c r="A20409" s="18" t="str">
        <f t="shared" ref="A20409" si="6847">+IF(OR(C20408=""),"NO",1)</f>
        <v>NO</v>
      </c>
      <c r="B20409" s="18"/>
      <c r="E20409" s="330"/>
      <c r="F20409" s="54" t="str">
        <f>+$F$27</f>
        <v>CONTRATANTE</v>
      </c>
      <c r="G20409" s="335" t="s">
        <v>124</v>
      </c>
      <c r="H20409" s="310"/>
      <c r="I20409" s="310"/>
      <c r="J20409" s="310"/>
      <c r="K20409" s="310"/>
      <c r="L20409" s="336"/>
    </row>
    <row r="20410" spans="1:12" hidden="1" x14ac:dyDescent="0.3">
      <c r="A20410" s="18" t="str">
        <f t="shared" ref="A20410" si="6848">+IF(OR(C20408=""),"NO",1)</f>
        <v>NO</v>
      </c>
      <c r="B20410" s="18"/>
      <c r="E20410" s="330"/>
      <c r="F20410" s="54" t="str">
        <f>+$F$28</f>
        <v>APORTANTE</v>
      </c>
      <c r="G20410" s="337" t="s">
        <v>124</v>
      </c>
      <c r="H20410" s="338"/>
      <c r="I20410" s="338"/>
      <c r="J20410" s="338"/>
      <c r="K20410" s="338"/>
      <c r="L20410" s="339"/>
    </row>
    <row r="20411" spans="1:12" hidden="1" x14ac:dyDescent="0.3">
      <c r="A20411" s="18" t="str">
        <f t="shared" ref="A20411" si="6849">+IF(OR(C20408=""),"NO",1)</f>
        <v>NO</v>
      </c>
      <c r="B20411" s="18"/>
      <c r="E20411" s="330"/>
      <c r="F20411" s="54" t="str">
        <f>+$F$29</f>
        <v>VALOR /SMMLV)</v>
      </c>
      <c r="G20411" s="55" t="s">
        <v>124</v>
      </c>
      <c r="H20411" s="56" t="str">
        <f>+$H$29</f>
        <v>% PART..</v>
      </c>
      <c r="I20411" s="57" t="s">
        <v>124</v>
      </c>
      <c r="J20411" s="58" t="str">
        <f>+$J$29</f>
        <v>VALOR ACREDITADO</v>
      </c>
      <c r="K20411" s="59"/>
      <c r="L20411" s="47" t="s">
        <v>124</v>
      </c>
    </row>
    <row r="20412" spans="1:12" hidden="1" x14ac:dyDescent="0.3">
      <c r="A20412" s="18" t="str">
        <f t="shared" ref="A20412" si="6850">+IF(OR(C20408=""),"NO",1)</f>
        <v>NO</v>
      </c>
      <c r="B20412" s="18"/>
      <c r="E20412" s="330"/>
      <c r="F20412" s="60" t="str">
        <f>+$F$30</f>
        <v>EXPERIENCIA APORTADA</v>
      </c>
      <c r="G20412" s="340" t="s">
        <v>124</v>
      </c>
      <c r="H20412" s="341"/>
      <c r="I20412" s="341"/>
      <c r="J20412" s="341"/>
      <c r="K20412" s="341"/>
      <c r="L20412" s="342"/>
    </row>
    <row r="20413" spans="1:12" hidden="1" x14ac:dyDescent="0.3">
      <c r="A20413" s="18" t="str">
        <f t="shared" ref="A20413" si="6851">+IF(OR(C20408=""),"NO",1)</f>
        <v>NO</v>
      </c>
      <c r="B20413" s="18"/>
      <c r="E20413" s="331"/>
      <c r="F20413" s="62" t="str">
        <f>+$F$31</f>
        <v>OBSERVACIÓN</v>
      </c>
      <c r="G20413" s="343" t="s">
        <v>124</v>
      </c>
      <c r="H20413" s="344"/>
      <c r="I20413" s="344"/>
      <c r="J20413" s="344"/>
      <c r="K20413" s="344"/>
      <c r="L20413" s="345"/>
    </row>
    <row r="20414" spans="1:12" ht="8.5" hidden="1" customHeight="1" x14ac:dyDescent="0.3">
      <c r="A20414" s="18" t="str">
        <f t="shared" ref="A20414" si="6852">+IF(OR(C20408=""),"NO",1)</f>
        <v>NO</v>
      </c>
      <c r="B20414" s="18"/>
      <c r="E20414" s="49"/>
      <c r="F20414" s="50"/>
      <c r="G20414" s="51"/>
      <c r="H20414" s="51"/>
      <c r="I20414" s="51"/>
      <c r="J20414" s="51"/>
      <c r="K20414" s="51"/>
      <c r="L20414" s="52"/>
    </row>
    <row r="20415" spans="1:12" hidden="1" x14ac:dyDescent="0.3">
      <c r="A20415" s="18" t="str">
        <f t="shared" ref="A20415" si="6853">+IF(OR(C20415=""),"NO",1)</f>
        <v>NO</v>
      </c>
      <c r="B20415" s="18"/>
      <c r="C20415" s="1" t="s">
        <v>124</v>
      </c>
      <c r="E20415" s="329">
        <v>3</v>
      </c>
      <c r="F20415" s="53" t="str">
        <f>+$F$26</f>
        <v>OBJETO</v>
      </c>
      <c r="G20415" s="332" t="s">
        <v>124</v>
      </c>
      <c r="H20415" s="333"/>
      <c r="I20415" s="333"/>
      <c r="J20415" s="333"/>
      <c r="K20415" s="333"/>
      <c r="L20415" s="334"/>
    </row>
    <row r="20416" spans="1:12" hidden="1" x14ac:dyDescent="0.3">
      <c r="A20416" s="18" t="str">
        <f t="shared" ref="A20416" si="6854">+IF(OR(C20415=""),"NO",1)</f>
        <v>NO</v>
      </c>
      <c r="B20416" s="18"/>
      <c r="E20416" s="330"/>
      <c r="F20416" s="54" t="str">
        <f>+$F$27</f>
        <v>CONTRATANTE</v>
      </c>
      <c r="G20416" s="335" t="s">
        <v>124</v>
      </c>
      <c r="H20416" s="310"/>
      <c r="I20416" s="310"/>
      <c r="J20416" s="310"/>
      <c r="K20416" s="310"/>
      <c r="L20416" s="336"/>
    </row>
    <row r="20417" spans="1:12" hidden="1" x14ac:dyDescent="0.3">
      <c r="A20417" s="18" t="str">
        <f t="shared" ref="A20417" si="6855">+IF(OR(C20415=""),"NO",1)</f>
        <v>NO</v>
      </c>
      <c r="B20417" s="18"/>
      <c r="E20417" s="330"/>
      <c r="F20417" s="54" t="str">
        <f>+$F$28</f>
        <v>APORTANTE</v>
      </c>
      <c r="G20417" s="337" t="s">
        <v>124</v>
      </c>
      <c r="H20417" s="338"/>
      <c r="I20417" s="338"/>
      <c r="J20417" s="338"/>
      <c r="K20417" s="338"/>
      <c r="L20417" s="339"/>
    </row>
    <row r="20418" spans="1:12" hidden="1" x14ac:dyDescent="0.3">
      <c r="A20418" s="18" t="str">
        <f t="shared" ref="A20418" si="6856">+IF(OR(C20415=""),"NO",1)</f>
        <v>NO</v>
      </c>
      <c r="B20418" s="18"/>
      <c r="E20418" s="330"/>
      <c r="F20418" s="54" t="str">
        <f>+$F$29</f>
        <v>VALOR /SMMLV)</v>
      </c>
      <c r="G20418" s="55" t="s">
        <v>124</v>
      </c>
      <c r="H20418" s="56" t="str">
        <f>+$H$29</f>
        <v>% PART..</v>
      </c>
      <c r="I20418" s="57" t="s">
        <v>124</v>
      </c>
      <c r="J20418" s="58" t="str">
        <f>+$J$29</f>
        <v>VALOR ACREDITADO</v>
      </c>
      <c r="K20418" s="59"/>
      <c r="L20418" s="47" t="s">
        <v>124</v>
      </c>
    </row>
    <row r="20419" spans="1:12" hidden="1" x14ac:dyDescent="0.3">
      <c r="A20419" s="18" t="str">
        <f t="shared" ref="A20419" si="6857">+IF(OR(C20415=""),"NO",1)</f>
        <v>NO</v>
      </c>
      <c r="B20419" s="18"/>
      <c r="E20419" s="330"/>
      <c r="F20419" s="60" t="str">
        <f>+$F$30</f>
        <v>EXPERIENCIA APORTADA</v>
      </c>
      <c r="G20419" s="340" t="s">
        <v>124</v>
      </c>
      <c r="H20419" s="341"/>
      <c r="I20419" s="341"/>
      <c r="J20419" s="341"/>
      <c r="K20419" s="341"/>
      <c r="L20419" s="342"/>
    </row>
    <row r="20420" spans="1:12" hidden="1" x14ac:dyDescent="0.3">
      <c r="A20420" s="18" t="str">
        <f t="shared" ref="A20420" si="6858">+IF(OR(C20415=""),"NO",1)</f>
        <v>NO</v>
      </c>
      <c r="B20420" s="18"/>
      <c r="E20420" s="331"/>
      <c r="F20420" s="62" t="str">
        <f>+$F$31</f>
        <v>OBSERVACIÓN</v>
      </c>
      <c r="G20420" s="343" t="s">
        <v>124</v>
      </c>
      <c r="H20420" s="344"/>
      <c r="I20420" s="344"/>
      <c r="J20420" s="344"/>
      <c r="K20420" s="344"/>
      <c r="L20420" s="345"/>
    </row>
    <row r="20421" spans="1:12" ht="8.5" hidden="1" customHeight="1" x14ac:dyDescent="0.3">
      <c r="A20421" s="18" t="str">
        <f t="shared" ref="A20421" si="6859">+IF(OR(C20415=""),"NO",1)</f>
        <v>NO</v>
      </c>
      <c r="B20421" s="18"/>
      <c r="E20421" s="49"/>
      <c r="F20421" s="50"/>
      <c r="G20421" s="51"/>
      <c r="H20421" s="51"/>
      <c r="I20421" s="51"/>
      <c r="J20421" s="51"/>
      <c r="K20421" s="51"/>
      <c r="L20421" s="52"/>
    </row>
    <row r="20422" spans="1:12" hidden="1" x14ac:dyDescent="0.3">
      <c r="A20422" s="18" t="str">
        <f t="shared" ref="A20422" si="6860">+IF(OR(C20422=""),"NO",1)</f>
        <v>NO</v>
      </c>
      <c r="B20422" s="18"/>
      <c r="C20422" s="1" t="s">
        <v>124</v>
      </c>
      <c r="E20422" s="329">
        <v>4</v>
      </c>
      <c r="F20422" s="53" t="str">
        <f>+$F$26</f>
        <v>OBJETO</v>
      </c>
      <c r="G20422" s="332" t="s">
        <v>124</v>
      </c>
      <c r="H20422" s="333"/>
      <c r="I20422" s="333"/>
      <c r="J20422" s="333"/>
      <c r="K20422" s="333"/>
      <c r="L20422" s="334"/>
    </row>
    <row r="20423" spans="1:12" hidden="1" x14ac:dyDescent="0.3">
      <c r="A20423" s="18" t="str">
        <f t="shared" ref="A20423" si="6861">+IF(OR(C20422=""),"NO",1)</f>
        <v>NO</v>
      </c>
      <c r="B20423" s="18"/>
      <c r="E20423" s="330"/>
      <c r="F20423" s="54" t="str">
        <f>+$F$27</f>
        <v>CONTRATANTE</v>
      </c>
      <c r="G20423" s="335" t="s">
        <v>124</v>
      </c>
      <c r="H20423" s="310"/>
      <c r="I20423" s="310"/>
      <c r="J20423" s="310"/>
      <c r="K20423" s="310"/>
      <c r="L20423" s="336"/>
    </row>
    <row r="20424" spans="1:12" hidden="1" x14ac:dyDescent="0.3">
      <c r="A20424" s="18" t="str">
        <f t="shared" ref="A20424" si="6862">+IF(OR(C20422=""),"NO",1)</f>
        <v>NO</v>
      </c>
      <c r="B20424" s="18"/>
      <c r="E20424" s="330"/>
      <c r="F20424" s="54" t="str">
        <f>+$F$28</f>
        <v>APORTANTE</v>
      </c>
      <c r="G20424" s="337" t="s">
        <v>124</v>
      </c>
      <c r="H20424" s="338"/>
      <c r="I20424" s="338"/>
      <c r="J20424" s="338"/>
      <c r="K20424" s="338"/>
      <c r="L20424" s="339"/>
    </row>
    <row r="20425" spans="1:12" hidden="1" x14ac:dyDescent="0.3">
      <c r="A20425" s="18" t="str">
        <f t="shared" ref="A20425" si="6863">+IF(OR(C20422=""),"NO",1)</f>
        <v>NO</v>
      </c>
      <c r="B20425" s="18"/>
      <c r="E20425" s="330"/>
      <c r="F20425" s="54" t="str">
        <f>+$F$29</f>
        <v>VALOR /SMMLV)</v>
      </c>
      <c r="G20425" s="55" t="s">
        <v>124</v>
      </c>
      <c r="H20425" s="56" t="str">
        <f>+$H$29</f>
        <v>% PART..</v>
      </c>
      <c r="I20425" s="57" t="s">
        <v>124</v>
      </c>
      <c r="J20425" s="58" t="str">
        <f>+$J$29</f>
        <v>VALOR ACREDITADO</v>
      </c>
      <c r="K20425" s="59"/>
      <c r="L20425" s="47" t="s">
        <v>124</v>
      </c>
    </row>
    <row r="20426" spans="1:12" hidden="1" x14ac:dyDescent="0.3">
      <c r="A20426" s="18" t="str">
        <f t="shared" ref="A20426" si="6864">+IF(OR(C20422=""),"NO",1)</f>
        <v>NO</v>
      </c>
      <c r="B20426" s="18"/>
      <c r="E20426" s="330"/>
      <c r="F20426" s="60" t="str">
        <f>+$F$30</f>
        <v>EXPERIENCIA APORTADA</v>
      </c>
      <c r="G20426" s="340" t="s">
        <v>124</v>
      </c>
      <c r="H20426" s="341"/>
      <c r="I20426" s="341"/>
      <c r="J20426" s="341"/>
      <c r="K20426" s="341"/>
      <c r="L20426" s="342"/>
    </row>
    <row r="20427" spans="1:12" hidden="1" x14ac:dyDescent="0.3">
      <c r="A20427" s="18" t="str">
        <f t="shared" ref="A20427" si="6865">+IF(OR(C20422=""),"NO",1)</f>
        <v>NO</v>
      </c>
      <c r="B20427" s="18"/>
      <c r="E20427" s="331"/>
      <c r="F20427" s="62" t="str">
        <f>+$F$31</f>
        <v>OBSERVACIÓN</v>
      </c>
      <c r="G20427" s="343" t="s">
        <v>124</v>
      </c>
      <c r="H20427" s="344"/>
      <c r="I20427" s="344"/>
      <c r="J20427" s="344"/>
      <c r="K20427" s="344"/>
      <c r="L20427" s="345"/>
    </row>
    <row r="20428" spans="1:12" ht="8.5" hidden="1" customHeight="1" x14ac:dyDescent="0.3">
      <c r="A20428" s="18" t="str">
        <f t="shared" ref="A20428" si="6866">+IF(OR(C20422=""),"NO",1)</f>
        <v>NO</v>
      </c>
      <c r="B20428" s="18"/>
      <c r="E20428" s="49"/>
      <c r="F20428" s="50"/>
      <c r="G20428" s="51"/>
      <c r="H20428" s="51"/>
      <c r="I20428" s="51"/>
      <c r="J20428" s="51"/>
      <c r="K20428" s="51"/>
      <c r="L20428" s="52"/>
    </row>
    <row r="20429" spans="1:12" hidden="1" x14ac:dyDescent="0.3">
      <c r="A20429" s="18" t="str">
        <f t="shared" ref="A20429" si="6867">+IF(OR(C20429=""),"NO",1)</f>
        <v>NO</v>
      </c>
      <c r="B20429" s="18"/>
      <c r="C20429" s="1" t="s">
        <v>124</v>
      </c>
      <c r="E20429" s="329">
        <v>5</v>
      </c>
      <c r="F20429" s="53" t="str">
        <f>+$F$26</f>
        <v>OBJETO</v>
      </c>
      <c r="G20429" s="332" t="s">
        <v>124</v>
      </c>
      <c r="H20429" s="333"/>
      <c r="I20429" s="333"/>
      <c r="J20429" s="333"/>
      <c r="K20429" s="333"/>
      <c r="L20429" s="334"/>
    </row>
    <row r="20430" spans="1:12" hidden="1" x14ac:dyDescent="0.3">
      <c r="A20430" s="18" t="str">
        <f t="shared" ref="A20430" si="6868">+IF(OR(C20429=""),"NO",1)</f>
        <v>NO</v>
      </c>
      <c r="B20430" s="18"/>
      <c r="E20430" s="330"/>
      <c r="F20430" s="54" t="str">
        <f>+$F$27</f>
        <v>CONTRATANTE</v>
      </c>
      <c r="G20430" s="335" t="s">
        <v>124</v>
      </c>
      <c r="H20430" s="310"/>
      <c r="I20430" s="310"/>
      <c r="J20430" s="310"/>
      <c r="K20430" s="310"/>
      <c r="L20430" s="336"/>
    </row>
    <row r="20431" spans="1:12" hidden="1" x14ac:dyDescent="0.3">
      <c r="A20431" s="18" t="str">
        <f t="shared" ref="A20431" si="6869">+IF(OR(C20429=""),"NO",1)</f>
        <v>NO</v>
      </c>
      <c r="B20431" s="18"/>
      <c r="E20431" s="330"/>
      <c r="F20431" s="54" t="str">
        <f>+$F$28</f>
        <v>APORTANTE</v>
      </c>
      <c r="G20431" s="337" t="s">
        <v>124</v>
      </c>
      <c r="H20431" s="338"/>
      <c r="I20431" s="338"/>
      <c r="J20431" s="338"/>
      <c r="K20431" s="338"/>
      <c r="L20431" s="339"/>
    </row>
    <row r="20432" spans="1:12" hidden="1" x14ac:dyDescent="0.3">
      <c r="A20432" s="18" t="str">
        <f t="shared" ref="A20432" si="6870">+IF(OR(C20429=""),"NO",1)</f>
        <v>NO</v>
      </c>
      <c r="B20432" s="18"/>
      <c r="E20432" s="330"/>
      <c r="F20432" s="54" t="str">
        <f>+$F$29</f>
        <v>VALOR /SMMLV)</v>
      </c>
      <c r="G20432" s="55" t="s">
        <v>124</v>
      </c>
      <c r="H20432" s="56" t="str">
        <f>+$H$29</f>
        <v>% PART..</v>
      </c>
      <c r="I20432" s="57" t="s">
        <v>124</v>
      </c>
      <c r="J20432" s="58" t="str">
        <f>+$J$29</f>
        <v>VALOR ACREDITADO</v>
      </c>
      <c r="K20432" s="59"/>
      <c r="L20432" s="47" t="s">
        <v>124</v>
      </c>
    </row>
    <row r="20433" spans="1:12" hidden="1" x14ac:dyDescent="0.3">
      <c r="A20433" s="18" t="str">
        <f t="shared" ref="A20433" si="6871">+IF(OR(C20429=""),"NO",1)</f>
        <v>NO</v>
      </c>
      <c r="B20433" s="18"/>
      <c r="E20433" s="330"/>
      <c r="F20433" s="60" t="str">
        <f>+$F$30</f>
        <v>EXPERIENCIA APORTADA</v>
      </c>
      <c r="G20433" s="340" t="s">
        <v>124</v>
      </c>
      <c r="H20433" s="341"/>
      <c r="I20433" s="341"/>
      <c r="J20433" s="341"/>
      <c r="K20433" s="341"/>
      <c r="L20433" s="342"/>
    </row>
    <row r="20434" spans="1:12" hidden="1" x14ac:dyDescent="0.3">
      <c r="A20434" s="18" t="str">
        <f t="shared" ref="A20434" si="6872">+IF(OR(C20429=""),"NO",1)</f>
        <v>NO</v>
      </c>
      <c r="B20434" s="18"/>
      <c r="E20434" s="331"/>
      <c r="F20434" s="62" t="str">
        <f>+$F$31</f>
        <v>OBSERVACIÓN</v>
      </c>
      <c r="G20434" s="343" t="s">
        <v>124</v>
      </c>
      <c r="H20434" s="344"/>
      <c r="I20434" s="344"/>
      <c r="J20434" s="344"/>
      <c r="K20434" s="344"/>
      <c r="L20434" s="345"/>
    </row>
    <row r="20435" spans="1:12" ht="8.5" hidden="1" customHeight="1" x14ac:dyDescent="0.3">
      <c r="A20435" s="18" t="str">
        <f t="shared" ref="A20435" si="6873">+IF(OR(C20429=""),"NO",1)</f>
        <v>NO</v>
      </c>
      <c r="B20435" s="18"/>
      <c r="E20435" s="49"/>
      <c r="F20435" s="50"/>
      <c r="G20435" s="51"/>
      <c r="H20435" s="51"/>
      <c r="I20435" s="51"/>
      <c r="J20435" s="51"/>
      <c r="K20435" s="51"/>
      <c r="L20435" s="52"/>
    </row>
    <row r="20436" spans="1:12" hidden="1" x14ac:dyDescent="0.3">
      <c r="A20436" s="18" t="str">
        <f t="shared" ref="A20436" si="6874">+IF(OR(C20436=""),"NO",1)</f>
        <v>NO</v>
      </c>
      <c r="B20436" s="18"/>
      <c r="C20436" s="1" t="s">
        <v>124</v>
      </c>
      <c r="E20436" s="329">
        <v>6</v>
      </c>
      <c r="F20436" s="53" t="str">
        <f>+$F$26</f>
        <v>OBJETO</v>
      </c>
      <c r="G20436" s="332" t="s">
        <v>124</v>
      </c>
      <c r="H20436" s="333"/>
      <c r="I20436" s="333"/>
      <c r="J20436" s="333"/>
      <c r="K20436" s="333"/>
      <c r="L20436" s="334"/>
    </row>
    <row r="20437" spans="1:12" hidden="1" x14ac:dyDescent="0.3">
      <c r="A20437" s="18" t="str">
        <f t="shared" ref="A20437" si="6875">+IF(OR(C20436=""),"NO",1)</f>
        <v>NO</v>
      </c>
      <c r="B20437" s="18"/>
      <c r="E20437" s="330"/>
      <c r="F20437" s="54" t="str">
        <f>+$F$27</f>
        <v>CONTRATANTE</v>
      </c>
      <c r="G20437" s="335" t="s">
        <v>124</v>
      </c>
      <c r="H20437" s="310"/>
      <c r="I20437" s="310"/>
      <c r="J20437" s="310"/>
      <c r="K20437" s="310"/>
      <c r="L20437" s="336"/>
    </row>
    <row r="20438" spans="1:12" hidden="1" x14ac:dyDescent="0.3">
      <c r="A20438" s="18" t="str">
        <f t="shared" ref="A20438" si="6876">+IF(OR(C20436=""),"NO",1)</f>
        <v>NO</v>
      </c>
      <c r="B20438" s="18"/>
      <c r="E20438" s="330"/>
      <c r="F20438" s="54" t="str">
        <f>+$F$28</f>
        <v>APORTANTE</v>
      </c>
      <c r="G20438" s="337" t="s">
        <v>124</v>
      </c>
      <c r="H20438" s="338"/>
      <c r="I20438" s="338"/>
      <c r="J20438" s="338"/>
      <c r="K20438" s="338"/>
      <c r="L20438" s="339"/>
    </row>
    <row r="20439" spans="1:12" hidden="1" x14ac:dyDescent="0.3">
      <c r="A20439" s="18" t="str">
        <f t="shared" ref="A20439" si="6877">+IF(OR(C20436=""),"NO",1)</f>
        <v>NO</v>
      </c>
      <c r="B20439" s="18"/>
      <c r="E20439" s="330"/>
      <c r="F20439" s="54" t="str">
        <f>+$F$29</f>
        <v>VALOR /SMMLV)</v>
      </c>
      <c r="G20439" s="55" t="s">
        <v>124</v>
      </c>
      <c r="H20439" s="56" t="str">
        <f>+$H$29</f>
        <v>% PART..</v>
      </c>
      <c r="I20439" s="57" t="s">
        <v>124</v>
      </c>
      <c r="J20439" s="58" t="str">
        <f>+$J$29</f>
        <v>VALOR ACREDITADO</v>
      </c>
      <c r="K20439" s="59"/>
      <c r="L20439" s="47" t="s">
        <v>124</v>
      </c>
    </row>
    <row r="20440" spans="1:12" hidden="1" x14ac:dyDescent="0.3">
      <c r="A20440" s="18" t="str">
        <f t="shared" ref="A20440" si="6878">+IF(OR(C20436=""),"NO",1)</f>
        <v>NO</v>
      </c>
      <c r="B20440" s="18"/>
      <c r="E20440" s="330"/>
      <c r="F20440" s="60" t="str">
        <f>+$F$30</f>
        <v>EXPERIENCIA APORTADA</v>
      </c>
      <c r="G20440" s="340" t="s">
        <v>124</v>
      </c>
      <c r="H20440" s="341"/>
      <c r="I20440" s="341"/>
      <c r="J20440" s="341"/>
      <c r="K20440" s="341"/>
      <c r="L20440" s="342"/>
    </row>
    <row r="20441" spans="1:12" hidden="1" x14ac:dyDescent="0.3">
      <c r="A20441" s="18" t="str">
        <f t="shared" ref="A20441" si="6879">+IF(OR(C20436=""),"NO",1)</f>
        <v>NO</v>
      </c>
      <c r="B20441" s="18"/>
      <c r="E20441" s="331"/>
      <c r="F20441" s="62" t="str">
        <f>+$F$31</f>
        <v>OBSERVACIÓN</v>
      </c>
      <c r="G20441" s="343" t="s">
        <v>124</v>
      </c>
      <c r="H20441" s="344"/>
      <c r="I20441" s="344"/>
      <c r="J20441" s="344"/>
      <c r="K20441" s="344"/>
      <c r="L20441" s="345"/>
    </row>
    <row r="20442" spans="1:12" ht="8.5" hidden="1" customHeight="1" x14ac:dyDescent="0.3">
      <c r="A20442" s="18" t="str">
        <f t="shared" ref="A20442" si="6880">+IF(OR(C20436=""),"NO",1)</f>
        <v>NO</v>
      </c>
      <c r="B20442" s="18"/>
      <c r="E20442" s="49"/>
      <c r="F20442" s="50"/>
      <c r="G20442" s="51"/>
      <c r="H20442" s="51"/>
      <c r="I20442" s="51"/>
      <c r="J20442" s="51"/>
      <c r="K20442" s="51"/>
      <c r="L20442" s="52"/>
    </row>
    <row r="20443" spans="1:12" hidden="1" x14ac:dyDescent="0.3">
      <c r="A20443" s="18" t="str">
        <f t="shared" ref="A20443" si="6881">+IF(OR(C20443=""),"NO",1)</f>
        <v>NO</v>
      </c>
      <c r="B20443" s="18"/>
      <c r="C20443" s="1" t="s">
        <v>124</v>
      </c>
      <c r="E20443" s="329">
        <v>7</v>
      </c>
      <c r="F20443" s="53" t="str">
        <f>+$F$26</f>
        <v>OBJETO</v>
      </c>
      <c r="G20443" s="332" t="s">
        <v>124</v>
      </c>
      <c r="H20443" s="333"/>
      <c r="I20443" s="333"/>
      <c r="J20443" s="333"/>
      <c r="K20443" s="333"/>
      <c r="L20443" s="334"/>
    </row>
    <row r="20444" spans="1:12" hidden="1" x14ac:dyDescent="0.3">
      <c r="A20444" s="18" t="str">
        <f t="shared" ref="A20444" si="6882">+IF(OR(C20443=""),"NO",1)</f>
        <v>NO</v>
      </c>
      <c r="B20444" s="18"/>
      <c r="E20444" s="330"/>
      <c r="F20444" s="54" t="str">
        <f>+$F$27</f>
        <v>CONTRATANTE</v>
      </c>
      <c r="G20444" s="335" t="s">
        <v>124</v>
      </c>
      <c r="H20444" s="310"/>
      <c r="I20444" s="310"/>
      <c r="J20444" s="310"/>
      <c r="K20444" s="310"/>
      <c r="L20444" s="336"/>
    </row>
    <row r="20445" spans="1:12" hidden="1" x14ac:dyDescent="0.3">
      <c r="A20445" s="18" t="str">
        <f t="shared" ref="A20445" si="6883">+IF(OR(C20443=""),"NO",1)</f>
        <v>NO</v>
      </c>
      <c r="B20445" s="18"/>
      <c r="E20445" s="330"/>
      <c r="F20445" s="54" t="str">
        <f>+$F$28</f>
        <v>APORTANTE</v>
      </c>
      <c r="G20445" s="337" t="s">
        <v>124</v>
      </c>
      <c r="H20445" s="338"/>
      <c r="I20445" s="338"/>
      <c r="J20445" s="338"/>
      <c r="K20445" s="338"/>
      <c r="L20445" s="339"/>
    </row>
    <row r="20446" spans="1:12" hidden="1" x14ac:dyDescent="0.3">
      <c r="A20446" s="18" t="str">
        <f t="shared" ref="A20446" si="6884">+IF(OR(C20443=""),"NO",1)</f>
        <v>NO</v>
      </c>
      <c r="B20446" s="18"/>
      <c r="E20446" s="330"/>
      <c r="F20446" s="54" t="str">
        <f>+$F$29</f>
        <v>VALOR /SMMLV)</v>
      </c>
      <c r="G20446" s="55" t="s">
        <v>124</v>
      </c>
      <c r="H20446" s="56" t="str">
        <f>+$H$29</f>
        <v>% PART..</v>
      </c>
      <c r="I20446" s="57" t="s">
        <v>124</v>
      </c>
      <c r="J20446" s="58" t="str">
        <f>+$J$29</f>
        <v>VALOR ACREDITADO</v>
      </c>
      <c r="K20446" s="59"/>
      <c r="L20446" s="47" t="s">
        <v>124</v>
      </c>
    </row>
    <row r="20447" spans="1:12" hidden="1" x14ac:dyDescent="0.3">
      <c r="A20447" s="18" t="str">
        <f t="shared" ref="A20447" si="6885">+IF(OR(C20443=""),"NO",1)</f>
        <v>NO</v>
      </c>
      <c r="B20447" s="18"/>
      <c r="E20447" s="330"/>
      <c r="F20447" s="60" t="str">
        <f>+$F$30</f>
        <v>EXPERIENCIA APORTADA</v>
      </c>
      <c r="G20447" s="340" t="s">
        <v>124</v>
      </c>
      <c r="H20447" s="341"/>
      <c r="I20447" s="341"/>
      <c r="J20447" s="341"/>
      <c r="K20447" s="341"/>
      <c r="L20447" s="342"/>
    </row>
    <row r="20448" spans="1:12" hidden="1" x14ac:dyDescent="0.3">
      <c r="A20448" s="18" t="str">
        <f t="shared" ref="A20448" si="6886">+IF(OR(C20443=""),"NO",1)</f>
        <v>NO</v>
      </c>
      <c r="B20448" s="18"/>
      <c r="E20448" s="331"/>
      <c r="F20448" s="62" t="str">
        <f>+$F$31</f>
        <v>OBSERVACIÓN</v>
      </c>
      <c r="G20448" s="343" t="s">
        <v>124</v>
      </c>
      <c r="H20448" s="344"/>
      <c r="I20448" s="344"/>
      <c r="J20448" s="344"/>
      <c r="K20448" s="344"/>
      <c r="L20448" s="345"/>
    </row>
    <row r="20449" spans="1:12" hidden="1" x14ac:dyDescent="0.3">
      <c r="A20449" s="18" t="str">
        <f t="shared" ref="A20449" si="6887">+IF(OR(C20443=""),"NO",1)</f>
        <v>NO</v>
      </c>
      <c r="B20449" s="18"/>
      <c r="E20449" s="49"/>
      <c r="F20449" s="50"/>
      <c r="G20449" s="51"/>
      <c r="H20449" s="51"/>
      <c r="I20449" s="51"/>
      <c r="J20449" s="51"/>
      <c r="K20449" s="51"/>
      <c r="L20449" s="52"/>
    </row>
    <row r="20450" spans="1:12" hidden="1" x14ac:dyDescent="0.3">
      <c r="A20450" s="1" t="str">
        <f>+A20385</f>
        <v>NO</v>
      </c>
      <c r="C20450" s="1" t="str">
        <f>"N"&amp;C20385</f>
        <v>N</v>
      </c>
      <c r="E20450" s="63"/>
      <c r="F20450" s="64" t="str">
        <f>+$F$75</f>
        <v>TOTAL DE CONTRATOS PRESENTADOS VÁLIDOS QUE CUMPLEN EXPERIENCIA ACREDITADA:</v>
      </c>
      <c r="G20450" s="65"/>
      <c r="H20450" s="65"/>
      <c r="I20450" s="65"/>
      <c r="J20450" s="66"/>
      <c r="K20450" s="65"/>
      <c r="L20450" s="67" t="s">
        <v>124</v>
      </c>
    </row>
    <row r="20451" spans="1:12" ht="6.65" hidden="1" customHeight="1" x14ac:dyDescent="0.3">
      <c r="A20451" s="1" t="str">
        <f>+A20385</f>
        <v>NO</v>
      </c>
      <c r="E20451" s="51"/>
      <c r="F20451" s="50"/>
      <c r="G20451" s="51"/>
      <c r="H20451" s="51"/>
      <c r="I20451" s="51"/>
      <c r="J20451" s="51"/>
      <c r="K20451" s="51"/>
      <c r="L20451" s="51"/>
    </row>
    <row r="20452" spans="1:12" hidden="1" x14ac:dyDescent="0.3">
      <c r="A20452" s="1" t="str">
        <f>+A20385</f>
        <v>NO</v>
      </c>
      <c r="E20452" s="63"/>
      <c r="F20452" s="63" t="str">
        <f>+$F$77</f>
        <v>ACREDITA SUMINISTRO E INSTALACIÓN DE MOBILIARIO POR LO MENOS EN UN (1) CONTRATO VÁLIDO</v>
      </c>
      <c r="G20452" s="65"/>
      <c r="H20452" s="65"/>
      <c r="I20452" s="65"/>
      <c r="J20452" s="66"/>
      <c r="K20452" s="65"/>
      <c r="L20452" s="68" t="s">
        <v>157</v>
      </c>
    </row>
    <row r="20453" spans="1:12" ht="5.15" hidden="1" customHeight="1" x14ac:dyDescent="0.3">
      <c r="A20453" s="1" t="str">
        <f>+A20385</f>
        <v>NO</v>
      </c>
      <c r="E20453" s="51"/>
      <c r="F20453" s="50"/>
      <c r="G20453" s="51"/>
      <c r="H20453" s="51"/>
      <c r="I20453" s="51"/>
      <c r="J20453" s="51"/>
      <c r="K20453" s="51"/>
      <c r="L20453" s="51"/>
    </row>
    <row r="20454" spans="1:12" ht="12.75" hidden="1" customHeight="1" x14ac:dyDescent="0.3">
      <c r="A20454" s="1" t="str">
        <f>+A20385</f>
        <v>NO</v>
      </c>
      <c r="E20454" s="69" t="str">
        <f>+$E$79</f>
        <v>EXPERIENCIA ESPECÍFICA NUMERAL 10.1.1 A</v>
      </c>
      <c r="F20454" s="70"/>
      <c r="G20454" s="70"/>
      <c r="H20454" s="70"/>
      <c r="I20454" s="70"/>
      <c r="J20454" s="70"/>
      <c r="K20454" s="70"/>
      <c r="L20454" s="71"/>
    </row>
    <row r="20455" spans="1:12" ht="26.5" hidden="1" customHeight="1" x14ac:dyDescent="0.3">
      <c r="A20455" s="1" t="str">
        <f>+A20385</f>
        <v>NO</v>
      </c>
      <c r="E20455" s="72"/>
      <c r="F20455" s="325" t="str">
        <f>+$F$80</f>
        <v>Por lo menos uno (1) de los contratos válidos aportados como experiencia general debe corresponder mínimo al 60% del presupuesto oficial del presente proceso de selección.  (SMMLV)</v>
      </c>
      <c r="G20455" s="326"/>
      <c r="H20455" s="326"/>
      <c r="I20455" s="326"/>
      <c r="J20455" s="326"/>
      <c r="K20455" s="73" t="s">
        <v>124</v>
      </c>
      <c r="L20455" s="74" t="s">
        <v>124</v>
      </c>
    </row>
    <row r="20456" spans="1:12" ht="23.5" hidden="1" customHeight="1" x14ac:dyDescent="0.3">
      <c r="A20456" s="1" t="str">
        <f>+A20385</f>
        <v>NO</v>
      </c>
      <c r="E20456" s="63"/>
      <c r="F20456" s="325" t="str">
        <f>+$F$81</f>
        <v xml:space="preserve">Deberá acreditarse en al menos uno (1) de los contratos válidos aportados como experiencia general una </v>
      </c>
      <c r="G20456" s="326"/>
      <c r="H20456" s="326"/>
      <c r="I20456" s="326"/>
      <c r="J20456" s="326"/>
      <c r="K20456" s="73" t="s">
        <v>124</v>
      </c>
      <c r="L20456" s="74" t="s">
        <v>124</v>
      </c>
    </row>
    <row r="20457" spans="1:12" ht="23.5" hidden="1" customHeight="1" x14ac:dyDescent="0.3">
      <c r="A20457" s="18" t="s">
        <v>30</v>
      </c>
      <c r="E20457" s="63"/>
      <c r="F20457" s="325" t="str">
        <f>+$F$82</f>
        <v xml:space="preserve">Deberá acreditarse en al menos uno (1) de los contratos válidos aportados interventoría a intervención de </v>
      </c>
      <c r="G20457" s="326"/>
      <c r="H20457" s="326"/>
      <c r="I20457" s="326"/>
      <c r="J20457" s="326"/>
      <c r="K20457" s="73">
        <f>+$K$82</f>
        <v>0</v>
      </c>
      <c r="L20457" s="74" t="s">
        <v>124</v>
      </c>
    </row>
    <row r="20458" spans="1:12" ht="36" hidden="1" customHeight="1" x14ac:dyDescent="0.3">
      <c r="A20458" s="18" t="s">
        <v>30</v>
      </c>
      <c r="E20458" s="63"/>
      <c r="F20458" s="325" t="str">
        <f>+$F$83</f>
        <v xml:space="preserve">Deberá acreditarse en al menos uno (1) de los contratos válidos aportados interventoría a intervención de </v>
      </c>
      <c r="G20458" s="326"/>
      <c r="H20458" s="326"/>
      <c r="I20458" s="326"/>
      <c r="J20458" s="326"/>
      <c r="K20458" s="75">
        <f>+$K$83</f>
        <v>0</v>
      </c>
      <c r="L20458" s="76" t="s">
        <v>124</v>
      </c>
    </row>
    <row r="20459" spans="1:12" hidden="1" x14ac:dyDescent="0.3">
      <c r="A20459" s="1" t="str">
        <f>+A20385</f>
        <v>NO</v>
      </c>
      <c r="E20459" s="51"/>
      <c r="F20459" s="50"/>
      <c r="G20459" s="51"/>
      <c r="H20459" s="51"/>
      <c r="I20459" s="51"/>
      <c r="J20459" s="51"/>
      <c r="K20459" s="51"/>
      <c r="L20459" s="51"/>
    </row>
    <row r="20460" spans="1:12" ht="12.75" hidden="1" customHeight="1" x14ac:dyDescent="0.3">
      <c r="A20460" s="1" t="str">
        <f>+A20385</f>
        <v>NO</v>
      </c>
      <c r="E20460" s="40" t="str">
        <f>+$E$85</f>
        <v>VALOR MÍNIMO A CERIFICAR % P.O EN SMMMLV. NUMERAL 3.9.1</v>
      </c>
      <c r="F20460" s="41"/>
      <c r="G20460" s="41"/>
      <c r="H20460" s="41"/>
      <c r="I20460" s="41"/>
      <c r="J20460" s="41"/>
      <c r="K20460" s="41"/>
      <c r="L20460" s="42"/>
    </row>
    <row r="20461" spans="1:12" hidden="1" x14ac:dyDescent="0.3">
      <c r="A20461" s="1" t="str">
        <f>+A20385</f>
        <v>NO</v>
      </c>
      <c r="C20461" s="1" t="str">
        <f>"M"&amp;C20385</f>
        <v>M</v>
      </c>
      <c r="E20461" s="77" t="str">
        <f>+$E$86</f>
        <v>100% P.O.</v>
      </c>
      <c r="F20461" s="78"/>
      <c r="G20461" s="61">
        <v>242.41716883554506</v>
      </c>
      <c r="H20461" s="124" t="str">
        <f>+$H$86</f>
        <v>TOTAL EJECUTADO DE CONTRATOS ACREDITADOS</v>
      </c>
      <c r="I20461" s="124"/>
      <c r="J20461" s="124"/>
      <c r="K20461" s="55" t="s">
        <v>124</v>
      </c>
      <c r="L20461" s="47" t="s">
        <v>124</v>
      </c>
    </row>
    <row r="20462" spans="1:12" hidden="1" x14ac:dyDescent="0.3">
      <c r="A20462" s="1" t="str">
        <f>+A20385</f>
        <v>NO</v>
      </c>
      <c r="E20462" s="39"/>
      <c r="F20462" s="39"/>
      <c r="G20462" s="39"/>
      <c r="H20462" s="39"/>
      <c r="I20462" s="39"/>
      <c r="J20462" s="39"/>
      <c r="K20462" s="39"/>
      <c r="L20462" s="39"/>
    </row>
    <row r="20463" spans="1:12" ht="12.75" hidden="1" customHeight="1" x14ac:dyDescent="0.3">
      <c r="A20463" s="18" t="s">
        <v>30</v>
      </c>
      <c r="B20463" s="18"/>
      <c r="E20463" s="40" t="str">
        <f>+$E$88</f>
        <v>CONSIDERACIONES PARA LA VALIDEZ DE LA EXPERIENCIA REQUERIDA: EXPERIENCIA PROPONENTES PLURALES NUMERAL 10.1.2 D</v>
      </c>
      <c r="F20463" s="41"/>
      <c r="G20463" s="41"/>
      <c r="H20463" s="41"/>
      <c r="I20463" s="41"/>
      <c r="J20463" s="41"/>
      <c r="K20463" s="41"/>
      <c r="L20463" s="42"/>
    </row>
    <row r="20464" spans="1:12" ht="28" hidden="1" customHeight="1" x14ac:dyDescent="0.3">
      <c r="A20464" s="18" t="s">
        <v>30</v>
      </c>
      <c r="B20464" s="18"/>
      <c r="C20464" s="1" t="str">
        <f>"O"&amp;C20385</f>
        <v>O</v>
      </c>
      <c r="E20464" s="80" t="str">
        <f>+$E$89</f>
        <v>i)</v>
      </c>
      <c r="F20464" s="327" t="str">
        <f>+$F$89</f>
        <v>Uno de los integrantes debe aportar como mínimo el cincuenta por ciento (50 %) de la experiencia solicitada</v>
      </c>
      <c r="G20464" s="328"/>
      <c r="H20464" s="328"/>
      <c r="I20464" s="328"/>
      <c r="J20464" s="328"/>
      <c r="K20464" s="73" t="s">
        <v>124</v>
      </c>
      <c r="L20464" s="47" t="s">
        <v>124</v>
      </c>
    </row>
    <row r="20465" spans="1:12" ht="28" hidden="1" customHeight="1" x14ac:dyDescent="0.3">
      <c r="A20465" s="18" t="s">
        <v>30</v>
      </c>
      <c r="B20465" s="18"/>
      <c r="C20465" s="1" t="str">
        <f>"O"&amp;C20385</f>
        <v>O</v>
      </c>
      <c r="E20465" s="80" t="str">
        <f>+$E$90</f>
        <v>ii)</v>
      </c>
      <c r="F20465" s="327" t="str">
        <f>+$F$90</f>
        <v>Todos los demás ntegrantes deben acreditar al menos el cinco por ciento (5 %) de la experiencia solicitada, solo uno (1) de los integrantes podrá no acreditar experiencia pero su porcentaje de participación  no podrá superar el diez por ciento (10 %)</v>
      </c>
      <c r="G20465" s="328"/>
      <c r="H20465" s="328"/>
      <c r="I20465" s="328"/>
      <c r="J20465" s="328"/>
      <c r="K20465" s="73" t="s">
        <v>124</v>
      </c>
      <c r="L20465" s="47" t="s">
        <v>124</v>
      </c>
    </row>
    <row r="20466" spans="1:12" hidden="1" x14ac:dyDescent="0.3">
      <c r="A20466" s="18" t="s">
        <v>30</v>
      </c>
      <c r="B20466" s="18"/>
      <c r="E20466" s="39"/>
      <c r="F20466" s="39"/>
      <c r="G20466" s="39"/>
      <c r="H20466" s="39"/>
      <c r="I20466" s="39"/>
      <c r="J20466" s="39"/>
      <c r="K20466" s="39"/>
      <c r="L20466" s="39"/>
    </row>
    <row r="20467" spans="1:12" ht="13" hidden="1" customHeight="1" x14ac:dyDescent="0.3">
      <c r="A20467" s="18" t="str">
        <f>+A20385</f>
        <v>NO</v>
      </c>
      <c r="B20467" s="18"/>
      <c r="E20467" s="69" t="str">
        <f>+$E$92</f>
        <v>VERIFICACIÓN Y ASIGNACIÓN DE PUNTAJE POR LA EXPERIENCIA DEL PROPONENTE</v>
      </c>
      <c r="F20467" s="70"/>
      <c r="G20467" s="70"/>
      <c r="H20467" s="70"/>
      <c r="I20467" s="70"/>
      <c r="J20467" s="70"/>
      <c r="K20467" s="70"/>
      <c r="L20467" s="71"/>
    </row>
    <row r="20468" spans="1:12" hidden="1" x14ac:dyDescent="0.3">
      <c r="A20468" s="18" t="str">
        <f>+A20385</f>
        <v>NO</v>
      </c>
      <c r="B20468" s="18"/>
      <c r="E20468" s="81"/>
      <c r="F20468" s="323" t="str">
        <f>+$F$93</f>
        <v>No. CONTRATOS QUE ACREDITAN LA EXPERIENCIA (NO OBJETO DE SUBSANACIÓN)</v>
      </c>
      <c r="G20468" s="324"/>
      <c r="H20468" s="324"/>
      <c r="I20468" s="324"/>
      <c r="J20468" s="324"/>
      <c r="K20468" s="82"/>
      <c r="L20468" s="83" t="s">
        <v>124</v>
      </c>
    </row>
    <row r="20469" spans="1:12" ht="13" hidden="1" customHeight="1" x14ac:dyDescent="0.3">
      <c r="A20469" s="18" t="str">
        <f>+A20385</f>
        <v>NO</v>
      </c>
      <c r="B20469" s="18"/>
      <c r="E20469" s="84"/>
      <c r="F20469" s="323" t="str">
        <f>+$F$94</f>
        <v>TOTAL EJECUTADO DE CONTRATOS ACREDITADOS PROPUESTA INICIAL</v>
      </c>
      <c r="G20469" s="324"/>
      <c r="H20469" s="324"/>
      <c r="I20469" s="324"/>
      <c r="J20469" s="324"/>
      <c r="K20469" s="85"/>
      <c r="L20469" s="86" t="s">
        <v>124</v>
      </c>
    </row>
    <row r="20470" spans="1:12" ht="13" hidden="1" customHeight="1" x14ac:dyDescent="0.3">
      <c r="A20470" s="18" t="str">
        <f>+A20385</f>
        <v>NO</v>
      </c>
      <c r="B20470" s="18"/>
      <c r="E20470" s="87"/>
      <c r="F20470" s="323" t="str">
        <f>+$F$95</f>
        <v>PROMEDIO VALOR ACREDITADO EN SMMLV</v>
      </c>
      <c r="G20470" s="324"/>
      <c r="H20470" s="324"/>
      <c r="I20470" s="324"/>
      <c r="J20470" s="324"/>
      <c r="K20470" s="66"/>
      <c r="L20470" s="88" t="s">
        <v>124</v>
      </c>
    </row>
    <row r="20471" spans="1:12" hidden="1" x14ac:dyDescent="0.3">
      <c r="A20471" s="18" t="str">
        <f>+A20385</f>
        <v>NO</v>
      </c>
      <c r="B20471" s="18"/>
      <c r="E20471" s="89"/>
      <c r="F20471" s="89"/>
      <c r="G20471" s="89"/>
      <c r="H20471" s="89"/>
      <c r="I20471" s="89"/>
      <c r="J20471" s="89"/>
      <c r="K20471" s="89"/>
      <c r="L20471" s="89"/>
    </row>
    <row r="20472" spans="1:12" ht="13" hidden="1" customHeight="1" x14ac:dyDescent="0.3">
      <c r="A20472" s="18" t="str">
        <f>+A20385</f>
        <v>NO</v>
      </c>
      <c r="B20472" s="18"/>
      <c r="E20472" s="69" t="str">
        <f>+$E$97</f>
        <v>3.9.2 EXIGENCIAS MÍNIMAS DE EXPERIENCIA Y FORMACIÓN ACADÉMICA DEL EQUIPO DE TRABAJO</v>
      </c>
      <c r="F20472" s="70"/>
      <c r="G20472" s="70"/>
      <c r="H20472" s="70"/>
      <c r="I20472" s="70"/>
      <c r="J20472" s="70"/>
      <c r="K20472" s="70"/>
      <c r="L20472" s="71"/>
    </row>
    <row r="20473" spans="1:12" hidden="1" x14ac:dyDescent="0.3">
      <c r="A20473" s="18" t="str">
        <f>+A20385</f>
        <v>NO</v>
      </c>
      <c r="B20473" s="18"/>
      <c r="E20473" s="90" t="str">
        <f>+$E$98</f>
        <v>Formulario 8</v>
      </c>
      <c r="F20473" s="315" t="s">
        <v>46</v>
      </c>
      <c r="G20473" s="316"/>
      <c r="H20473" s="317"/>
      <c r="I20473" s="318"/>
      <c r="J20473" s="318"/>
      <c r="K20473" s="318"/>
      <c r="L20473" s="319"/>
    </row>
    <row r="20474" spans="1:12" hidden="1" x14ac:dyDescent="0.3">
      <c r="A20474" s="18" t="str">
        <f>+A20385</f>
        <v>NO</v>
      </c>
      <c r="B20474" s="18"/>
      <c r="E20474" s="91" t="s">
        <v>124</v>
      </c>
      <c r="F20474" s="91" t="str">
        <f>+$F$99</f>
        <v>Director de Interventoría</v>
      </c>
      <c r="G20474" s="91" t="str">
        <f>+$G$99</f>
        <v>Residente de Interventoría</v>
      </c>
      <c r="H20474" s="320"/>
      <c r="I20474" s="321"/>
      <c r="J20474" s="321"/>
      <c r="K20474" s="321"/>
      <c r="L20474" s="322"/>
    </row>
    <row r="20475" spans="1:12" hidden="1" x14ac:dyDescent="0.3">
      <c r="A20475" s="18" t="str">
        <f>+A20385</f>
        <v>NO</v>
      </c>
      <c r="B20475" s="18"/>
      <c r="E20475" s="304" t="str">
        <f>+$E$100</f>
        <v>OBSERVACIONES RESPECTO REQUISITO HABILITANTE DEL PERSONAL CLAVE EVALUABLE</v>
      </c>
      <c r="F20475" s="305"/>
      <c r="G20475" s="305"/>
      <c r="H20475" s="305"/>
      <c r="I20475" s="305"/>
      <c r="J20475" s="305"/>
      <c r="K20475" s="305"/>
      <c r="L20475" s="305"/>
    </row>
    <row r="20476" spans="1:12" hidden="1" x14ac:dyDescent="0.3">
      <c r="A20476" s="18" t="str">
        <f>+A20385</f>
        <v>NO</v>
      </c>
      <c r="B20476" s="18"/>
      <c r="E20476" s="312" t="s">
        <v>124</v>
      </c>
      <c r="F20476" s="313"/>
      <c r="G20476" s="313"/>
      <c r="H20476" s="313"/>
      <c r="I20476" s="313"/>
      <c r="J20476" s="313"/>
      <c r="K20476" s="313"/>
      <c r="L20476" s="314"/>
    </row>
    <row r="20477" spans="1:12" hidden="1" x14ac:dyDescent="0.3">
      <c r="A20477" s="18" t="str">
        <f>+A20385</f>
        <v>NO</v>
      </c>
      <c r="B20477" s="18"/>
      <c r="E20477" s="89"/>
      <c r="F20477" s="89"/>
      <c r="G20477" s="89"/>
      <c r="H20477" s="89"/>
      <c r="I20477" s="89"/>
      <c r="J20477" s="89"/>
      <c r="K20477" s="89"/>
      <c r="L20477" s="89"/>
    </row>
    <row r="20478" spans="1:12" ht="13" hidden="1" customHeight="1" x14ac:dyDescent="0.3">
      <c r="A20478" s="18" t="str">
        <f>+A20385</f>
        <v>NO</v>
      </c>
      <c r="B20478" s="18"/>
      <c r="E20478" s="69" t="str">
        <f>+$E$103</f>
        <v>4.2 EQUIPO DE TRABAJO (Personal Clave Evaluable)</v>
      </c>
      <c r="F20478" s="70"/>
      <c r="G20478" s="70"/>
      <c r="H20478" s="70"/>
      <c r="I20478" s="70"/>
      <c r="J20478" s="70"/>
      <c r="K20478" s="70"/>
      <c r="L20478" s="71"/>
    </row>
    <row r="20479" spans="1:12" ht="23.25" hidden="1" customHeight="1" x14ac:dyDescent="0.3">
      <c r="A20479" s="18" t="str">
        <f>+A20385</f>
        <v>NO</v>
      </c>
      <c r="B20479" s="18"/>
      <c r="E20479" s="90" t="str">
        <f>+$E$104</f>
        <v>Formulario 9</v>
      </c>
      <c r="F20479" s="315" t="s">
        <v>46</v>
      </c>
      <c r="G20479" s="316"/>
      <c r="H20479" s="317"/>
      <c r="I20479" s="318"/>
      <c r="J20479" s="318"/>
      <c r="K20479" s="318"/>
      <c r="L20479" s="319"/>
    </row>
    <row r="20480" spans="1:12" hidden="1" x14ac:dyDescent="0.3">
      <c r="A20480" s="18" t="str">
        <f>+A20385</f>
        <v>NO</v>
      </c>
      <c r="B20480" s="18"/>
      <c r="E20480" s="91" t="s">
        <v>124</v>
      </c>
      <c r="F20480" s="91" t="str">
        <f>+$F$99</f>
        <v>Director de Interventoría</v>
      </c>
      <c r="G20480" s="91" t="str">
        <f>+$G$99</f>
        <v>Residente de Interventoría</v>
      </c>
      <c r="H20480" s="320"/>
      <c r="I20480" s="321"/>
      <c r="J20480" s="321"/>
      <c r="K20480" s="321"/>
      <c r="L20480" s="322"/>
    </row>
    <row r="20481" spans="1:12" hidden="1" x14ac:dyDescent="0.3">
      <c r="A20481" s="18" t="str">
        <f>+A20385</f>
        <v>NO</v>
      </c>
      <c r="B20481" s="18"/>
      <c r="E20481" s="89"/>
      <c r="F20481" s="89"/>
      <c r="G20481" s="89"/>
      <c r="H20481" s="89"/>
      <c r="I20481" s="89"/>
      <c r="J20481" s="89"/>
      <c r="K20481" s="89"/>
      <c r="L20481" s="89"/>
    </row>
    <row r="20482" spans="1:12" hidden="1" x14ac:dyDescent="0.3">
      <c r="A20482" s="1" t="str">
        <f>+A20385</f>
        <v>NO</v>
      </c>
      <c r="E20482" s="92" t="str">
        <f>+E20357</f>
        <v>CRITERIOS DE EVALUACIÓN Y PUNTAJE</v>
      </c>
      <c r="F20482" s="93"/>
      <c r="G20482" s="93"/>
      <c r="H20482" s="93"/>
      <c r="I20482" s="93"/>
      <c r="J20482" s="93"/>
      <c r="K20482" s="94"/>
      <c r="L20482" s="95" t="str">
        <f>+$L$107</f>
        <v>PUNTAJE OBTENIDO</v>
      </c>
    </row>
    <row r="20483" spans="1:12" hidden="1" x14ac:dyDescent="0.3">
      <c r="A20483" s="1" t="str">
        <f>+A20385</f>
        <v>NO</v>
      </c>
      <c r="E20483" s="96" t="str">
        <f>+$E$108</f>
        <v>VALOR</v>
      </c>
      <c r="F20483" s="97" t="str">
        <f>+$F$108</f>
        <v>EQUIPO DE TRABAJO (PERSONAL CLAVE EVALUABLE)</v>
      </c>
      <c r="G20483" s="24"/>
      <c r="H20483" s="24"/>
      <c r="I20483" s="24"/>
      <c r="J20483" s="24"/>
      <c r="K20483" s="24"/>
      <c r="L20483" s="98"/>
    </row>
    <row r="20484" spans="1:12" ht="12.75" hidden="1" customHeight="1" x14ac:dyDescent="0.3">
      <c r="A20484" s="1" t="str">
        <f>+A20385</f>
        <v>NO</v>
      </c>
      <c r="E20484" s="96">
        <f>+$E$109</f>
        <v>5</v>
      </c>
      <c r="F20484" s="307" t="str">
        <f>+$F$109</f>
        <v xml:space="preserve"> Experiencia Específica adicional</v>
      </c>
      <c r="G20484" s="308"/>
      <c r="H20484" s="308"/>
      <c r="I20484" s="308"/>
      <c r="J20484" s="308"/>
      <c r="K20484" s="309"/>
      <c r="L20484" s="99" t="str">
        <f>IFERROR(IF(VLOOKUP(C20385,'R. PUNTAJES'!$C$14:$R$213,'R. PUNTAJES'!$I$10,0)="","",VLOOKUP(C20385,'R. PUNTAJES'!$C$14:$R$213,'R. PUNTAJES'!$I$10,0)),"")</f>
        <v/>
      </c>
    </row>
    <row r="20485" spans="1:12" ht="12.75" hidden="1" customHeight="1" x14ac:dyDescent="0.3">
      <c r="A20485" s="1" t="str">
        <f>+A20385</f>
        <v>NO</v>
      </c>
      <c r="E20485" s="96">
        <f>+$E$110</f>
        <v>5</v>
      </c>
      <c r="F20485" s="307" t="str">
        <f>+$F$110</f>
        <v>Formación Académica adicional</v>
      </c>
      <c r="G20485" s="308"/>
      <c r="H20485" s="308"/>
      <c r="I20485" s="308"/>
      <c r="J20485" s="308"/>
      <c r="K20485" s="309"/>
      <c r="L20485" s="99" t="str">
        <f>IFERROR(IF(VLOOKUP(C20385,'R. PUNTAJES'!$C$14:$R$213,'R. PUNTAJES'!$J$10,0)="","",VLOOKUP(C20385,'R. PUNTAJES'!$C$14:$R$213,'R. PUNTAJES'!$J$10,0)),"")</f>
        <v/>
      </c>
    </row>
    <row r="20486" spans="1:12" hidden="1" x14ac:dyDescent="0.3">
      <c r="A20486" s="18" t="str">
        <f>+A20385</f>
        <v>NO</v>
      </c>
      <c r="B20486" s="18"/>
      <c r="E20486" s="100"/>
      <c r="F20486" s="101" t="str">
        <f>+$F$111</f>
        <v>FACTOR DE SOSTENIBILIDAD</v>
      </c>
      <c r="G20486" s="102"/>
      <c r="H20486" s="102"/>
      <c r="I20486" s="102"/>
      <c r="J20486" s="102"/>
      <c r="K20486" s="102"/>
      <c r="L20486" s="103"/>
    </row>
    <row r="20487" spans="1:12" hidden="1" x14ac:dyDescent="0.3">
      <c r="A20487" s="18" t="str">
        <f>+A20385</f>
        <v>NO</v>
      </c>
      <c r="B20487" s="18"/>
      <c r="E20487" s="104">
        <v>1</v>
      </c>
      <c r="F20487" s="105" t="str">
        <f>+$F$112</f>
        <v>Compromisos Sostenibilidad</v>
      </c>
      <c r="G20487" s="106"/>
      <c r="H20487" s="106"/>
      <c r="I20487" s="106"/>
      <c r="J20487" s="106"/>
      <c r="K20487" s="106"/>
      <c r="L20487" s="107" t="str">
        <f>IFERROR(IF(VLOOKUP(C20385,'R. PUNTAJES'!$C$14:$R$213,'R. PUNTAJES'!$K$10,0)="","",VLOOKUP(C20385,'R. PUNTAJES'!$C$14:$R$213,'R. PUNTAJES'!$K$10,0)),"")</f>
        <v/>
      </c>
    </row>
    <row r="20488" spans="1:12" hidden="1" x14ac:dyDescent="0.3">
      <c r="A20488" s="1" t="str">
        <f>+A20385</f>
        <v>NO</v>
      </c>
      <c r="E20488" s="108"/>
      <c r="F20488" s="109" t="str">
        <f>+$F$113</f>
        <v>APOYO A LA INDUSTRIA NACIONAL</v>
      </c>
      <c r="G20488" s="110"/>
      <c r="H20488" s="110"/>
      <c r="I20488" s="110"/>
      <c r="J20488" s="110"/>
      <c r="K20488" s="110"/>
      <c r="L20488" s="111"/>
    </row>
    <row r="20489" spans="1:12" ht="12.75" hidden="1" customHeight="1" x14ac:dyDescent="0.3">
      <c r="A20489" s="1" t="str">
        <f>+A20385</f>
        <v>NO</v>
      </c>
      <c r="E20489" s="96">
        <v>20</v>
      </c>
      <c r="F20489" s="307" t="str">
        <f>+$F$114</f>
        <v>Promoción de Servicios Nacionales o con Trato Nacional</v>
      </c>
      <c r="G20489" s="308"/>
      <c r="H20489" s="308"/>
      <c r="I20489" s="308"/>
      <c r="J20489" s="308"/>
      <c r="K20489" s="309"/>
      <c r="L20489" s="99" t="str">
        <f>IFERROR(IF(VLOOKUP(C20385,'R. PUNTAJES'!$C$14:$R$213,'R. PUNTAJES'!$L$10,0)="","",
IF(VLOOKUP(C20385,'R. PUNTAJES'!$C$14:$R$213,'R. PUNTAJES'!$L$10,0)=5,0,
VLOOKUP(C20385,'R. PUNTAJES'!$C$14:$R$213,'R. PUNTAJES'!$L$10,0))),"")</f>
        <v/>
      </c>
    </row>
    <row r="20490" spans="1:12" ht="12.75" hidden="1" customHeight="1" x14ac:dyDescent="0.3">
      <c r="A20490" s="1" t="str">
        <f>+A20385</f>
        <v>NO</v>
      </c>
      <c r="E20490" s="96">
        <v>5</v>
      </c>
      <c r="F20490" s="307" t="str">
        <f>+$F$115</f>
        <v>Incorporación de componente nacional en servicios extranjeros</v>
      </c>
      <c r="G20490" s="308"/>
      <c r="H20490" s="308"/>
      <c r="I20490" s="308"/>
      <c r="J20490" s="308"/>
      <c r="K20490" s="309"/>
      <c r="L20490" s="99" t="str">
        <f>IFERROR(IF(VLOOKUP(C20385,'R. PUNTAJES'!$C$14:$R$213,'R. PUNTAJES'!$L$10,0)="","",
IF(VLOOKUP(C20385,'R. PUNTAJES'!$C$14:$R$213,'R. PUNTAJES'!$L$10,0)=20,0,
VLOOKUP(C20385,'R. PUNTAJES'!$C$14:$R$213,'R. PUNTAJES'!$L$10,0))),"")</f>
        <v/>
      </c>
    </row>
    <row r="20491" spans="1:12" hidden="1" x14ac:dyDescent="0.3">
      <c r="A20491" s="1" t="str">
        <f>+A20385</f>
        <v>NO</v>
      </c>
      <c r="E20491" s="112"/>
      <c r="F20491" s="97" t="str">
        <f>+$F$116</f>
        <v>VINCULACIÓN DE PERSONAS CON DISCAPACIDAD</v>
      </c>
      <c r="G20491" s="24"/>
      <c r="H20491" s="24"/>
      <c r="I20491" s="24"/>
      <c r="J20491" s="24"/>
      <c r="K20491" s="24"/>
      <c r="L20491" s="98"/>
    </row>
    <row r="20492" spans="1:12" ht="12.75" hidden="1" customHeight="1" x14ac:dyDescent="0.3">
      <c r="A20492" s="1" t="str">
        <f>+A20385</f>
        <v>NO</v>
      </c>
      <c r="E20492" s="96">
        <v>1</v>
      </c>
      <c r="F20492" s="307" t="str">
        <f>+$F$117</f>
        <v xml:space="preserve">Trabajadores vinculados a la planta de personal </v>
      </c>
      <c r="G20492" s="308"/>
      <c r="H20492" s="308"/>
      <c r="I20492" s="308"/>
      <c r="J20492" s="308"/>
      <c r="K20492" s="309"/>
      <c r="L20492" s="99" t="str">
        <f>IFERROR(IF(VLOOKUP(C20385,'R. PUNTAJES'!$C$14:$R$213,'R. PUNTAJES'!$M$10,0)="","",VLOOKUP(C20385,'R. PUNTAJES'!$C$14:$R$213,'R. PUNTAJES'!$M$10,0)),"")</f>
        <v/>
      </c>
    </row>
    <row r="20493" spans="1:12" hidden="1" x14ac:dyDescent="0.3">
      <c r="A20493" s="1" t="str">
        <f>+A20385</f>
        <v>NO</v>
      </c>
      <c r="E20493" s="112"/>
      <c r="F20493" s="97" t="str">
        <f>+$F$118</f>
        <v>EMPRENDIMIENTOS Y EMPRESAS DE MUJERES</v>
      </c>
      <c r="G20493" s="24"/>
      <c r="H20493" s="24"/>
      <c r="I20493" s="24"/>
      <c r="J20493" s="24"/>
      <c r="K20493" s="24"/>
      <c r="L20493" s="98"/>
    </row>
    <row r="20494" spans="1:12" ht="13" hidden="1" customHeight="1" x14ac:dyDescent="0.3">
      <c r="A20494" s="1" t="str">
        <f>+A20385</f>
        <v>NO</v>
      </c>
      <c r="E20494" s="96">
        <v>0.25</v>
      </c>
      <c r="F20494" s="307" t="str">
        <f>+$F$119</f>
        <v>Emprendimientos y empresas de mujeres</v>
      </c>
      <c r="G20494" s="308"/>
      <c r="H20494" s="308"/>
      <c r="I20494" s="308"/>
      <c r="J20494" s="308"/>
      <c r="K20494" s="309"/>
      <c r="L20494" s="113" t="str">
        <f>IFERROR(IF(VLOOKUP(C20385,'R. PUNTAJES'!$C$14:$R$213,'R. PUNTAJES'!$N$10,0)="","",VLOOKUP(C20385,'R. PUNTAJES'!$C$14:$R$213,'R. PUNTAJES'!$N$10,0)),"")</f>
        <v/>
      </c>
    </row>
    <row r="20495" spans="1:12" hidden="1" x14ac:dyDescent="0.3">
      <c r="A20495" s="18" t="str">
        <f>+A20496</f>
        <v>NO</v>
      </c>
      <c r="B20495" s="18"/>
      <c r="E20495" s="112"/>
      <c r="F20495" s="97" t="str">
        <f>+$F$120</f>
        <v>MIPYME</v>
      </c>
      <c r="G20495" s="24"/>
      <c r="H20495" s="24"/>
      <c r="I20495" s="24"/>
      <c r="J20495" s="24"/>
      <c r="K20495" s="24"/>
      <c r="L20495" s="98"/>
    </row>
    <row r="20496" spans="1:12" hidden="1" x14ac:dyDescent="0.3">
      <c r="A20496" s="18" t="str">
        <f>+IF(E20496=0,"NO",1)</f>
        <v>NO</v>
      </c>
      <c r="B20496" s="18"/>
      <c r="E20496" s="96">
        <v>0</v>
      </c>
      <c r="F20496" s="307" t="str">
        <f>+$F$121</f>
        <v>Mipyme</v>
      </c>
      <c r="G20496" s="308"/>
      <c r="H20496" s="308"/>
      <c r="I20496" s="308"/>
      <c r="J20496" s="308"/>
      <c r="K20496" s="309"/>
      <c r="L20496" s="113" t="str">
        <f>IFERROR(IF(VLOOKUP(C20385,'R. PUNTAJES'!$C$14:$R$213,'R. PUNTAJES'!$O$10,0)="","",VLOOKUP(C20385,'R. PUNTAJES'!$C$14:$R$213,'R. PUNTAJES'!$O$10,0)),"")</f>
        <v/>
      </c>
    </row>
    <row r="20497" spans="1:16" hidden="1" x14ac:dyDescent="0.3">
      <c r="A20497" s="1" t="str">
        <f>+A20385</f>
        <v>NO</v>
      </c>
      <c r="E20497" s="112"/>
      <c r="F20497" s="97" t="str">
        <f>+$F$122</f>
        <v>EXPERIENCIA DEL PROPONENTE</v>
      </c>
      <c r="G20497" s="24"/>
      <c r="H20497" s="24"/>
      <c r="I20497" s="24"/>
      <c r="J20497" s="24"/>
      <c r="K20497" s="24"/>
      <c r="L20497" s="98"/>
    </row>
    <row r="20498" spans="1:16" hidden="1" x14ac:dyDescent="0.3">
      <c r="A20498" s="1" t="str">
        <f>+A20385</f>
        <v>NO</v>
      </c>
      <c r="E20498" s="96">
        <v>59.5</v>
      </c>
      <c r="F20498" s="307" t="str">
        <f>+$F$123</f>
        <v>mediana con valor absoluto</v>
      </c>
      <c r="G20498" s="308"/>
      <c r="H20498" s="308"/>
      <c r="I20498" s="308"/>
      <c r="J20498" s="308"/>
      <c r="K20498" s="309"/>
      <c r="L20498" s="113" t="str">
        <f>IFERROR(IF(VLOOKUP(C20385,'R. PUNTAJES'!$C$14:$R$213,'R. PUNTAJES'!$R$10,0)="","",VLOOKUP(C20385,'R. PUNTAJES'!$C$14:$R$213,'R. PUNTAJES'!$R$10,0)),"")</f>
        <v/>
      </c>
    </row>
    <row r="20499" spans="1:16" hidden="1" x14ac:dyDescent="0.3">
      <c r="A20499" s="1" t="str">
        <f>+A20385</f>
        <v>NO</v>
      </c>
      <c r="E20499" s="112"/>
      <c r="F20499" s="97" t="str">
        <f>+$F$124</f>
        <v>MULTAS</v>
      </c>
      <c r="G20499" s="24"/>
      <c r="H20499" s="24"/>
      <c r="I20499" s="24"/>
      <c r="J20499" s="24"/>
      <c r="K20499" s="24"/>
      <c r="L20499" s="98"/>
    </row>
    <row r="20500" spans="1:16" ht="12.75" hidden="1" customHeight="1" x14ac:dyDescent="0.3">
      <c r="A20500" s="1" t="str">
        <f>+A20385</f>
        <v>NO</v>
      </c>
      <c r="E20500" s="96">
        <v>-2</v>
      </c>
      <c r="F20500" s="307" t="str">
        <f>+$F$125</f>
        <v>Una o más multas o cláusulas penales durante el último año</v>
      </c>
      <c r="G20500" s="310"/>
      <c r="H20500" s="310"/>
      <c r="I20500" s="310"/>
      <c r="J20500" s="310"/>
      <c r="K20500" s="311"/>
      <c r="L20500" s="99" t="str">
        <f>IFERROR(IF(VLOOKUP(C20385,'R. PUNTAJES'!$C$14:$R$213,'R. PUNTAJES'!$Q$10,0)="","",VLOOKUP(C20385,'R. PUNTAJES'!$C$14:$R$213,'R. PUNTAJES'!$Q$10,0)),"")</f>
        <v/>
      </c>
    </row>
    <row r="20501" spans="1:16" hidden="1" x14ac:dyDescent="0.3">
      <c r="A20501" s="1" t="str">
        <f>+A20385</f>
        <v>NO</v>
      </c>
      <c r="E20501" s="112"/>
      <c r="F20501" s="97" t="str">
        <f>+$F$126</f>
        <v>OBRAS INCONCLUSAS</v>
      </c>
      <c r="G20501" s="24"/>
      <c r="H20501" s="24"/>
      <c r="I20501" s="24"/>
      <c r="J20501" s="24"/>
      <c r="K20501" s="24"/>
      <c r="L20501" s="98"/>
    </row>
    <row r="20502" spans="1:16" hidden="1" x14ac:dyDescent="0.3">
      <c r="A20502" s="1" t="str">
        <f>+A20385</f>
        <v>NO</v>
      </c>
      <c r="E20502" s="96">
        <v>-1</v>
      </c>
      <c r="F20502" s="301" t="str">
        <f>+$F$127</f>
        <v>Anotación vigente de obra civil inconclusa</v>
      </c>
      <c r="G20502" s="302"/>
      <c r="H20502" s="302"/>
      <c r="I20502" s="302"/>
      <c r="J20502" s="302"/>
      <c r="K20502" s="303"/>
      <c r="L20502" s="99" t="str">
        <f>IFERROR(IF(VLOOKUP(C20385,'R. PUNTAJES'!$C$14:$R$213,'R. PUNTAJES'!$P$10,0)="","",VLOOKUP(C20385,'R. PUNTAJES'!$C$14:$R$213,'R. PUNTAJES'!$P$10,0)),"")</f>
        <v/>
      </c>
    </row>
    <row r="20503" spans="1:16" ht="7.5" hidden="1" customHeight="1" x14ac:dyDescent="0.3">
      <c r="A20503" s="1" t="str">
        <f>+A20385</f>
        <v>NO</v>
      </c>
      <c r="E20503" s="114"/>
      <c r="F20503" s="45"/>
      <c r="G20503" s="45"/>
      <c r="H20503" s="45"/>
      <c r="I20503" s="45"/>
      <c r="J20503" s="45"/>
      <c r="K20503" s="45"/>
      <c r="L20503" s="48"/>
    </row>
    <row r="20504" spans="1:16" hidden="1" x14ac:dyDescent="0.3">
      <c r="A20504" s="1" t="str">
        <f>+A20385</f>
        <v>NO</v>
      </c>
      <c r="E20504" s="115" t="str">
        <f>+$E$129</f>
        <v>PUNTAJE TOTAL</v>
      </c>
      <c r="F20504" s="116"/>
      <c r="G20504" s="116"/>
      <c r="H20504" s="116"/>
      <c r="I20504" s="116"/>
      <c r="J20504" s="116"/>
      <c r="K20504" s="117"/>
      <c r="L20504" s="118">
        <f>IFERROR(IF(VLOOKUP(C20385,'R. PUNTAJES'!$C$14:$R$213,'R. PUNTAJES'!$H$10,0)="RECHAZO","",SUM(L20484:L20502)),"")</f>
        <v>0</v>
      </c>
    </row>
    <row r="20505" spans="1:16" hidden="1" x14ac:dyDescent="0.3">
      <c r="A20505" s="1" t="str">
        <f>+A20385</f>
        <v>NO</v>
      </c>
      <c r="E20505" s="304" t="str">
        <f>+$E$130</f>
        <v>OBSERVACIONES RESPECTO A PUNTAJES</v>
      </c>
      <c r="F20505" s="305"/>
      <c r="G20505" s="305"/>
      <c r="H20505" s="305"/>
      <c r="I20505" s="305"/>
      <c r="J20505" s="305"/>
      <c r="K20505" s="305"/>
      <c r="L20505" s="305"/>
    </row>
    <row r="20506" spans="1:16" ht="12" hidden="1" customHeight="1" x14ac:dyDescent="0.3">
      <c r="A20506" s="1" t="str">
        <f>+A20385</f>
        <v>NO</v>
      </c>
      <c r="E20506" s="306" t="s">
        <v>124</v>
      </c>
      <c r="F20506" s="305"/>
      <c r="G20506" s="305"/>
      <c r="H20506" s="305"/>
      <c r="I20506" s="305"/>
      <c r="J20506" s="305"/>
      <c r="K20506" s="305"/>
      <c r="L20506" s="305"/>
      <c r="N20506" s="119"/>
      <c r="O20506" s="119"/>
      <c r="P20506" s="120"/>
    </row>
    <row r="20507" spans="1:16" ht="3" hidden="1" customHeight="1" x14ac:dyDescent="0.3">
      <c r="A20507" s="1" t="str">
        <f>+A20386</f>
        <v>NO</v>
      </c>
      <c r="E20507" s="121"/>
      <c r="F20507" s="122"/>
      <c r="G20507" s="122"/>
      <c r="H20507" s="122"/>
      <c r="I20507" s="122"/>
      <c r="J20507" s="122"/>
      <c r="K20507" s="122"/>
      <c r="L20507" s="123"/>
    </row>
    <row r="20508" spans="1:16" hidden="1" x14ac:dyDescent="0.3">
      <c r="A20508" s="1" t="str">
        <f>+IF(OR(C20510=""),"NO",1)</f>
        <v>NO</v>
      </c>
      <c r="E20508" s="346"/>
      <c r="F20508" s="347"/>
      <c r="G20508" s="347"/>
      <c r="H20508" s="347"/>
      <c r="I20508" s="347"/>
      <c r="J20508" s="347"/>
      <c r="K20508" s="347"/>
      <c r="L20508" s="347"/>
    </row>
    <row r="20509" spans="1:16" ht="4.5" hidden="1" customHeight="1" x14ac:dyDescent="0.3">
      <c r="A20509" s="1" t="str">
        <f>+A20510</f>
        <v>NO</v>
      </c>
      <c r="E20509" s="15"/>
      <c r="F20509" s="16"/>
      <c r="G20509" s="16"/>
      <c r="H20509" s="16"/>
      <c r="I20509" s="16"/>
      <c r="J20509" s="16"/>
      <c r="K20509" s="16"/>
      <c r="L20509" s="17"/>
    </row>
    <row r="20510" spans="1:16" ht="15.75" hidden="1" customHeight="1" x14ac:dyDescent="0.3">
      <c r="A20510" s="1" t="str">
        <f>+IF(OR(C20510=""),"NO",1)</f>
        <v>NO</v>
      </c>
      <c r="B20510" s="1">
        <f>1+MAX($B$1:B20509)</f>
        <v>165</v>
      </c>
      <c r="C20510" s="18" t="s">
        <v>124</v>
      </c>
      <c r="E20510" s="19" t="s">
        <v>124</v>
      </c>
      <c r="F20510" s="20"/>
      <c r="G20510" s="20"/>
      <c r="H20510" s="20"/>
      <c r="I20510" s="21"/>
      <c r="J20510" s="20"/>
      <c r="K20510" s="21"/>
      <c r="L20510" s="22"/>
    </row>
    <row r="20511" spans="1:16" hidden="1" x14ac:dyDescent="0.3">
      <c r="A20511" s="1" t="str">
        <f>A20510</f>
        <v>NO</v>
      </c>
      <c r="E20511" s="23" t="str">
        <f>+$E$11</f>
        <v>Integrantes</v>
      </c>
      <c r="F20511" s="24"/>
      <c r="G20511" s="24"/>
      <c r="H20511" s="24"/>
      <c r="I20511" s="24"/>
      <c r="J20511" s="24"/>
      <c r="K20511" s="25" t="str">
        <f>+$K$11</f>
        <v>Nit</v>
      </c>
      <c r="L20511" s="26" t="str">
        <f>+$L$11</f>
        <v>Part.</v>
      </c>
    </row>
    <row r="20512" spans="1:16" hidden="1" x14ac:dyDescent="0.3">
      <c r="A20512" s="1" t="str">
        <f>+A20511</f>
        <v>NO</v>
      </c>
      <c r="C20512" s="1" t="s">
        <v>124</v>
      </c>
      <c r="E20512" s="27" t="s">
        <v>124</v>
      </c>
      <c r="F20512" s="28"/>
      <c r="G20512" s="28"/>
      <c r="H20512" s="28"/>
      <c r="I20512" s="28"/>
      <c r="J20512" s="28"/>
      <c r="K20512" s="29" t="s">
        <v>124</v>
      </c>
      <c r="L20512" s="30" t="s">
        <v>124</v>
      </c>
    </row>
    <row r="20513" spans="1:12" hidden="1" x14ac:dyDescent="0.3">
      <c r="A20513" s="18" t="str">
        <f>+IF(OR(C20513=""),"NO",1)</f>
        <v>NO</v>
      </c>
      <c r="B20513" s="18"/>
      <c r="C20513" s="1" t="s">
        <v>124</v>
      </c>
      <c r="E20513" s="31" t="s">
        <v>124</v>
      </c>
      <c r="F20513" s="32"/>
      <c r="G20513" s="32"/>
      <c r="H20513" s="32"/>
      <c r="I20513" s="32"/>
      <c r="J20513" s="32"/>
      <c r="K20513" s="33" t="s">
        <v>124</v>
      </c>
      <c r="L20513" s="34" t="s">
        <v>124</v>
      </c>
    </row>
    <row r="20514" spans="1:12" hidden="1" x14ac:dyDescent="0.3">
      <c r="A20514" s="18" t="str">
        <f>+IF(OR(C20514=""),"NO",1)</f>
        <v>NO</v>
      </c>
      <c r="B20514" s="18"/>
      <c r="C20514" s="1" t="s">
        <v>124</v>
      </c>
      <c r="E20514" s="31" t="s">
        <v>124</v>
      </c>
      <c r="F20514" s="32"/>
      <c r="G20514" s="32"/>
      <c r="H20514" s="32"/>
      <c r="I20514" s="32"/>
      <c r="J20514" s="32"/>
      <c r="K20514" s="33" t="s">
        <v>124</v>
      </c>
      <c r="L20514" s="34" t="s">
        <v>124</v>
      </c>
    </row>
    <row r="20515" spans="1:12" hidden="1" x14ac:dyDescent="0.3">
      <c r="A20515" s="18" t="str">
        <f>+IF(OR(C20515=""),"NO",1)</f>
        <v>NO</v>
      </c>
      <c r="B20515" s="18"/>
      <c r="C20515" s="1" t="s">
        <v>124</v>
      </c>
      <c r="E20515" s="31" t="s">
        <v>13</v>
      </c>
      <c r="F20515" s="32"/>
      <c r="G20515" s="32"/>
      <c r="H20515" s="32"/>
      <c r="I20515" s="32"/>
      <c r="J20515" s="32"/>
      <c r="K20515" s="33"/>
      <c r="L20515" s="34"/>
    </row>
    <row r="20516" spans="1:12" hidden="1" x14ac:dyDescent="0.3">
      <c r="A20516" s="18" t="str">
        <f>+IF(OR(C20516=""),"NO",1)</f>
        <v>NO</v>
      </c>
      <c r="B20516" s="18"/>
      <c r="C20516" s="1" t="s">
        <v>124</v>
      </c>
      <c r="E20516" s="31" t="s">
        <v>13</v>
      </c>
      <c r="F20516" s="32"/>
      <c r="G20516" s="32"/>
      <c r="H20516" s="32"/>
      <c r="I20516" s="32"/>
      <c r="J20516" s="32"/>
      <c r="K20516" s="33"/>
      <c r="L20516" s="34"/>
    </row>
    <row r="20517" spans="1:12" hidden="1" x14ac:dyDescent="0.3">
      <c r="A20517" s="18" t="str">
        <f>+IF(OR(C20517=""),"NO",1)</f>
        <v>NO</v>
      </c>
      <c r="B20517" s="18"/>
      <c r="C20517" s="1" t="s">
        <v>124</v>
      </c>
      <c r="E20517" s="35" t="s">
        <v>13</v>
      </c>
      <c r="F20517" s="36"/>
      <c r="G20517" s="36"/>
      <c r="H20517" s="36"/>
      <c r="I20517" s="36"/>
      <c r="J20517" s="36"/>
      <c r="K20517" s="37"/>
      <c r="L20517" s="38"/>
    </row>
    <row r="20518" spans="1:12" ht="5.15" hidden="1" customHeight="1" x14ac:dyDescent="0.3">
      <c r="A20518" s="1" t="str">
        <f>+A20510</f>
        <v>NO</v>
      </c>
      <c r="E20518" s="39"/>
      <c r="F20518" s="39"/>
      <c r="G20518" s="39"/>
      <c r="H20518" s="39"/>
      <c r="I20518" s="39"/>
      <c r="J20518" s="39"/>
      <c r="K20518" s="39"/>
      <c r="L20518" s="39"/>
    </row>
    <row r="20519" spans="1:12" ht="15.75" hidden="1" customHeight="1" x14ac:dyDescent="0.3">
      <c r="A20519" s="1" t="str">
        <f>+A20510</f>
        <v>NO</v>
      </c>
      <c r="E20519" s="40" t="str">
        <f>+$E$19</f>
        <v>RESULTADO DE EVALUACIÓN TÉCNICA</v>
      </c>
      <c r="F20519" s="41"/>
      <c r="G20519" s="41"/>
      <c r="H20519" s="41"/>
      <c r="I20519" s="41"/>
      <c r="J20519" s="41"/>
      <c r="K20519" s="41"/>
      <c r="L20519" s="42"/>
    </row>
    <row r="20520" spans="1:12" hidden="1" x14ac:dyDescent="0.3">
      <c r="A20520" s="1" t="str">
        <f>+A20510</f>
        <v>NO</v>
      </c>
      <c r="E20520" s="43"/>
      <c r="F20520" s="44" t="str">
        <f>+$F$20</f>
        <v>Experiencia</v>
      </c>
      <c r="G20520" s="45"/>
      <c r="H20520" s="45"/>
      <c r="I20520" s="45"/>
      <c r="J20520" s="45"/>
      <c r="K20520" s="46"/>
      <c r="L20520" s="47" t="s">
        <v>124</v>
      </c>
    </row>
    <row r="20521" spans="1:12" hidden="1" x14ac:dyDescent="0.3">
      <c r="A20521" s="1" t="str">
        <f>+A20510</f>
        <v>NO</v>
      </c>
      <c r="E20521" s="348" t="str">
        <f>+$E$21</f>
        <v>OBSERVACIONES RESPECTO A LA EVALUACIÓN DE EXPERIENCIA</v>
      </c>
      <c r="F20521" s="308"/>
      <c r="G20521" s="308"/>
      <c r="H20521" s="308"/>
      <c r="I20521" s="308"/>
      <c r="J20521" s="308"/>
      <c r="K20521" s="308"/>
      <c r="L20521" s="349"/>
    </row>
    <row r="20522" spans="1:12" hidden="1" x14ac:dyDescent="0.3">
      <c r="A20522" s="1" t="str">
        <f>+A20510</f>
        <v>NO</v>
      </c>
      <c r="E20522" s="350" t="s">
        <v>124</v>
      </c>
      <c r="F20522" s="351"/>
      <c r="G20522" s="351"/>
      <c r="H20522" s="351"/>
      <c r="I20522" s="351"/>
      <c r="J20522" s="351"/>
      <c r="K20522" s="351"/>
      <c r="L20522" s="352"/>
    </row>
    <row r="20523" spans="1:12" ht="5.15" hidden="1" customHeight="1" x14ac:dyDescent="0.3">
      <c r="A20523" s="1" t="str">
        <f>+A20510</f>
        <v>NO</v>
      </c>
      <c r="E20523" s="39"/>
      <c r="F20523" s="39"/>
      <c r="G20523" s="39"/>
      <c r="H20523" s="39"/>
      <c r="I20523" s="39"/>
      <c r="J20523" s="39"/>
      <c r="K20523" s="39"/>
      <c r="L20523" s="39"/>
    </row>
    <row r="20524" spans="1:12" ht="12.75" hidden="1" customHeight="1" x14ac:dyDescent="0.3">
      <c r="A20524" s="1" t="str">
        <f>+A20510</f>
        <v>NO</v>
      </c>
      <c r="E20524" s="40" t="str">
        <f>+$E$24</f>
        <v>EXPERIENCIA HABILITANTE: CONTRATOS PRESENTADOS</v>
      </c>
      <c r="F20524" s="41"/>
      <c r="G20524" s="41"/>
      <c r="H20524" s="41"/>
      <c r="I20524" s="41"/>
      <c r="J20524" s="41"/>
      <c r="K20524" s="41"/>
      <c r="L20524" s="42"/>
    </row>
    <row r="20525" spans="1:12" ht="8.5" hidden="1" customHeight="1" x14ac:dyDescent="0.3">
      <c r="A20525" s="1" t="str">
        <f>+A20510</f>
        <v>NO</v>
      </c>
      <c r="E20525" s="49"/>
      <c r="F20525" s="50"/>
      <c r="G20525" s="51"/>
      <c r="H20525" s="51"/>
      <c r="I20525" s="51"/>
      <c r="J20525" s="51"/>
      <c r="K20525" s="51"/>
      <c r="L20525" s="52"/>
    </row>
    <row r="20526" spans="1:12" hidden="1" x14ac:dyDescent="0.3">
      <c r="A20526" s="18" t="str">
        <f>+IF(OR(C20526=""),"NO",1)</f>
        <v>NO</v>
      </c>
      <c r="B20526" s="18"/>
      <c r="C20526" s="1" t="s">
        <v>124</v>
      </c>
      <c r="E20526" s="329">
        <v>1</v>
      </c>
      <c r="F20526" s="53" t="str">
        <f>+$F$26</f>
        <v>OBJETO</v>
      </c>
      <c r="G20526" s="332" t="s">
        <v>124</v>
      </c>
      <c r="H20526" s="333"/>
      <c r="I20526" s="333"/>
      <c r="J20526" s="333"/>
      <c r="K20526" s="333"/>
      <c r="L20526" s="334"/>
    </row>
    <row r="20527" spans="1:12" hidden="1" x14ac:dyDescent="0.3">
      <c r="A20527" s="18" t="str">
        <f>+IF(OR(C20526=""),"NO",1)</f>
        <v>NO</v>
      </c>
      <c r="B20527" s="18"/>
      <c r="E20527" s="330"/>
      <c r="F20527" s="54" t="str">
        <f>+$F$27</f>
        <v>CONTRATANTE</v>
      </c>
      <c r="G20527" s="335" t="s">
        <v>124</v>
      </c>
      <c r="H20527" s="310"/>
      <c r="I20527" s="310"/>
      <c r="J20527" s="310"/>
      <c r="K20527" s="310"/>
      <c r="L20527" s="336"/>
    </row>
    <row r="20528" spans="1:12" hidden="1" x14ac:dyDescent="0.3">
      <c r="A20528" s="18" t="str">
        <f>+IF(OR(C20526=""),"NO",1)</f>
        <v>NO</v>
      </c>
      <c r="B20528" s="18"/>
      <c r="E20528" s="330"/>
      <c r="F20528" s="54" t="str">
        <f>+$F$28</f>
        <v>APORTANTE</v>
      </c>
      <c r="G20528" s="337" t="s">
        <v>124</v>
      </c>
      <c r="H20528" s="338"/>
      <c r="I20528" s="338"/>
      <c r="J20528" s="338"/>
      <c r="K20528" s="338"/>
      <c r="L20528" s="339"/>
    </row>
    <row r="20529" spans="1:12" hidden="1" x14ac:dyDescent="0.3">
      <c r="A20529" s="18" t="str">
        <f>+IF(OR(C20526=""),"NO",1)</f>
        <v>NO</v>
      </c>
      <c r="B20529" s="18"/>
      <c r="E20529" s="330"/>
      <c r="F20529" s="54" t="str">
        <f>+$F$29</f>
        <v>VALOR /SMMLV)</v>
      </c>
      <c r="G20529" s="55" t="s">
        <v>124</v>
      </c>
      <c r="H20529" s="56" t="str">
        <f>+$H$29</f>
        <v>% PART..</v>
      </c>
      <c r="I20529" s="57" t="s">
        <v>124</v>
      </c>
      <c r="J20529" s="58" t="str">
        <f>+$J$29</f>
        <v>VALOR ACREDITADO</v>
      </c>
      <c r="K20529" s="59"/>
      <c r="L20529" s="47" t="s">
        <v>124</v>
      </c>
    </row>
    <row r="20530" spans="1:12" hidden="1" x14ac:dyDescent="0.3">
      <c r="A20530" s="18" t="str">
        <f>+IF(OR(C20526=""),"NO",1)</f>
        <v>NO</v>
      </c>
      <c r="B20530" s="18"/>
      <c r="E20530" s="330"/>
      <c r="F20530" s="60" t="str">
        <f>+$F$30</f>
        <v>EXPERIENCIA APORTADA</v>
      </c>
      <c r="G20530" s="340" t="s">
        <v>124</v>
      </c>
      <c r="H20530" s="341"/>
      <c r="I20530" s="341"/>
      <c r="J20530" s="341"/>
      <c r="K20530" s="341"/>
      <c r="L20530" s="342"/>
    </row>
    <row r="20531" spans="1:12" hidden="1" x14ac:dyDescent="0.3">
      <c r="A20531" s="18" t="str">
        <f>+IF(OR(C20526=""),"NO",1)</f>
        <v>NO</v>
      </c>
      <c r="B20531" s="18"/>
      <c r="E20531" s="331"/>
      <c r="F20531" s="62" t="str">
        <f>+$F$31</f>
        <v>OBSERVACIÓN</v>
      </c>
      <c r="G20531" s="343" t="s">
        <v>124</v>
      </c>
      <c r="H20531" s="344"/>
      <c r="I20531" s="344"/>
      <c r="J20531" s="344"/>
      <c r="K20531" s="344"/>
      <c r="L20531" s="345"/>
    </row>
    <row r="20532" spans="1:12" ht="8.5" hidden="1" customHeight="1" x14ac:dyDescent="0.3">
      <c r="A20532" s="18" t="str">
        <f>+IF(OR(C20526=""),"NO",1)</f>
        <v>NO</v>
      </c>
      <c r="B20532" s="18"/>
      <c r="E20532" s="49"/>
      <c r="F20532" s="50"/>
      <c r="G20532" s="51"/>
      <c r="H20532" s="51"/>
      <c r="I20532" s="51"/>
      <c r="J20532" s="51"/>
      <c r="K20532" s="51"/>
      <c r="L20532" s="52"/>
    </row>
    <row r="20533" spans="1:12" hidden="1" x14ac:dyDescent="0.3">
      <c r="A20533" s="18" t="str">
        <f t="shared" ref="A20533" si="6888">+IF(OR(C20533=""),"NO",1)</f>
        <v>NO</v>
      </c>
      <c r="B20533" s="18"/>
      <c r="C20533" s="1" t="s">
        <v>124</v>
      </c>
      <c r="E20533" s="329">
        <v>2</v>
      </c>
      <c r="F20533" s="53" t="str">
        <f>+$F$26</f>
        <v>OBJETO</v>
      </c>
      <c r="G20533" s="332" t="s">
        <v>124</v>
      </c>
      <c r="H20533" s="333"/>
      <c r="I20533" s="333"/>
      <c r="J20533" s="333"/>
      <c r="K20533" s="333"/>
      <c r="L20533" s="334"/>
    </row>
    <row r="20534" spans="1:12" hidden="1" x14ac:dyDescent="0.3">
      <c r="A20534" s="18" t="str">
        <f t="shared" ref="A20534" si="6889">+IF(OR(C20533=""),"NO",1)</f>
        <v>NO</v>
      </c>
      <c r="B20534" s="18"/>
      <c r="E20534" s="330"/>
      <c r="F20534" s="54" t="str">
        <f>+$F$27</f>
        <v>CONTRATANTE</v>
      </c>
      <c r="G20534" s="335" t="s">
        <v>124</v>
      </c>
      <c r="H20534" s="310"/>
      <c r="I20534" s="310"/>
      <c r="J20534" s="310"/>
      <c r="K20534" s="310"/>
      <c r="L20534" s="336"/>
    </row>
    <row r="20535" spans="1:12" hidden="1" x14ac:dyDescent="0.3">
      <c r="A20535" s="18" t="str">
        <f t="shared" ref="A20535" si="6890">+IF(OR(C20533=""),"NO",1)</f>
        <v>NO</v>
      </c>
      <c r="B20535" s="18"/>
      <c r="E20535" s="330"/>
      <c r="F20535" s="54" t="str">
        <f>+$F$28</f>
        <v>APORTANTE</v>
      </c>
      <c r="G20535" s="337" t="s">
        <v>124</v>
      </c>
      <c r="H20535" s="338"/>
      <c r="I20535" s="338"/>
      <c r="J20535" s="338"/>
      <c r="K20535" s="338"/>
      <c r="L20535" s="339"/>
    </row>
    <row r="20536" spans="1:12" hidden="1" x14ac:dyDescent="0.3">
      <c r="A20536" s="18" t="str">
        <f t="shared" ref="A20536" si="6891">+IF(OR(C20533=""),"NO",1)</f>
        <v>NO</v>
      </c>
      <c r="B20536" s="18"/>
      <c r="E20536" s="330"/>
      <c r="F20536" s="54" t="str">
        <f>+$F$29</f>
        <v>VALOR /SMMLV)</v>
      </c>
      <c r="G20536" s="55" t="s">
        <v>124</v>
      </c>
      <c r="H20536" s="56" t="str">
        <f>+$H$29</f>
        <v>% PART..</v>
      </c>
      <c r="I20536" s="57" t="s">
        <v>124</v>
      </c>
      <c r="J20536" s="58" t="str">
        <f>+$J$29</f>
        <v>VALOR ACREDITADO</v>
      </c>
      <c r="K20536" s="59"/>
      <c r="L20536" s="47" t="s">
        <v>124</v>
      </c>
    </row>
    <row r="20537" spans="1:12" hidden="1" x14ac:dyDescent="0.3">
      <c r="A20537" s="18" t="str">
        <f t="shared" ref="A20537" si="6892">+IF(OR(C20533=""),"NO",1)</f>
        <v>NO</v>
      </c>
      <c r="B20537" s="18"/>
      <c r="E20537" s="330"/>
      <c r="F20537" s="60" t="str">
        <f>+$F$30</f>
        <v>EXPERIENCIA APORTADA</v>
      </c>
      <c r="G20537" s="340" t="s">
        <v>124</v>
      </c>
      <c r="H20537" s="341"/>
      <c r="I20537" s="341"/>
      <c r="J20537" s="341"/>
      <c r="K20537" s="341"/>
      <c r="L20537" s="342"/>
    </row>
    <row r="20538" spans="1:12" hidden="1" x14ac:dyDescent="0.3">
      <c r="A20538" s="18" t="str">
        <f t="shared" ref="A20538" si="6893">+IF(OR(C20533=""),"NO",1)</f>
        <v>NO</v>
      </c>
      <c r="B20538" s="18"/>
      <c r="E20538" s="331"/>
      <c r="F20538" s="62" t="str">
        <f>+$F$31</f>
        <v>OBSERVACIÓN</v>
      </c>
      <c r="G20538" s="343" t="s">
        <v>124</v>
      </c>
      <c r="H20538" s="344"/>
      <c r="I20538" s="344"/>
      <c r="J20538" s="344"/>
      <c r="K20538" s="344"/>
      <c r="L20538" s="345"/>
    </row>
    <row r="20539" spans="1:12" ht="8.5" hidden="1" customHeight="1" x14ac:dyDescent="0.3">
      <c r="A20539" s="18" t="str">
        <f t="shared" ref="A20539" si="6894">+IF(OR(C20533=""),"NO",1)</f>
        <v>NO</v>
      </c>
      <c r="B20539" s="18"/>
      <c r="E20539" s="49"/>
      <c r="F20539" s="50"/>
      <c r="G20539" s="51"/>
      <c r="H20539" s="51"/>
      <c r="I20539" s="51"/>
      <c r="J20539" s="51"/>
      <c r="K20539" s="51"/>
      <c r="L20539" s="52"/>
    </row>
    <row r="20540" spans="1:12" hidden="1" x14ac:dyDescent="0.3">
      <c r="A20540" s="18" t="str">
        <f t="shared" ref="A20540" si="6895">+IF(OR(C20540=""),"NO",1)</f>
        <v>NO</v>
      </c>
      <c r="B20540" s="18"/>
      <c r="C20540" s="1" t="s">
        <v>124</v>
      </c>
      <c r="E20540" s="329">
        <v>3</v>
      </c>
      <c r="F20540" s="53" t="str">
        <f>+$F$26</f>
        <v>OBJETO</v>
      </c>
      <c r="G20540" s="332" t="s">
        <v>124</v>
      </c>
      <c r="H20540" s="333"/>
      <c r="I20540" s="333"/>
      <c r="J20540" s="333"/>
      <c r="K20540" s="333"/>
      <c r="L20540" s="334"/>
    </row>
    <row r="20541" spans="1:12" hidden="1" x14ac:dyDescent="0.3">
      <c r="A20541" s="18" t="str">
        <f t="shared" ref="A20541" si="6896">+IF(OR(C20540=""),"NO",1)</f>
        <v>NO</v>
      </c>
      <c r="B20541" s="18"/>
      <c r="E20541" s="330"/>
      <c r="F20541" s="54" t="str">
        <f>+$F$27</f>
        <v>CONTRATANTE</v>
      </c>
      <c r="G20541" s="335" t="s">
        <v>124</v>
      </c>
      <c r="H20541" s="310"/>
      <c r="I20541" s="310"/>
      <c r="J20541" s="310"/>
      <c r="K20541" s="310"/>
      <c r="L20541" s="336"/>
    </row>
    <row r="20542" spans="1:12" hidden="1" x14ac:dyDescent="0.3">
      <c r="A20542" s="18" t="str">
        <f t="shared" ref="A20542" si="6897">+IF(OR(C20540=""),"NO",1)</f>
        <v>NO</v>
      </c>
      <c r="B20542" s="18"/>
      <c r="E20542" s="330"/>
      <c r="F20542" s="54" t="str">
        <f>+$F$28</f>
        <v>APORTANTE</v>
      </c>
      <c r="G20542" s="337" t="s">
        <v>124</v>
      </c>
      <c r="H20542" s="338"/>
      <c r="I20542" s="338"/>
      <c r="J20542" s="338"/>
      <c r="K20542" s="338"/>
      <c r="L20542" s="339"/>
    </row>
    <row r="20543" spans="1:12" hidden="1" x14ac:dyDescent="0.3">
      <c r="A20543" s="18" t="str">
        <f t="shared" ref="A20543" si="6898">+IF(OR(C20540=""),"NO",1)</f>
        <v>NO</v>
      </c>
      <c r="B20543" s="18"/>
      <c r="E20543" s="330"/>
      <c r="F20543" s="54" t="str">
        <f>+$F$29</f>
        <v>VALOR /SMMLV)</v>
      </c>
      <c r="G20543" s="55" t="s">
        <v>124</v>
      </c>
      <c r="H20543" s="56" t="str">
        <f>+$H$29</f>
        <v>% PART..</v>
      </c>
      <c r="I20543" s="57" t="s">
        <v>124</v>
      </c>
      <c r="J20543" s="58" t="str">
        <f>+$J$29</f>
        <v>VALOR ACREDITADO</v>
      </c>
      <c r="K20543" s="59"/>
      <c r="L20543" s="47" t="s">
        <v>124</v>
      </c>
    </row>
    <row r="20544" spans="1:12" hidden="1" x14ac:dyDescent="0.3">
      <c r="A20544" s="18" t="str">
        <f t="shared" ref="A20544" si="6899">+IF(OR(C20540=""),"NO",1)</f>
        <v>NO</v>
      </c>
      <c r="B20544" s="18"/>
      <c r="E20544" s="330"/>
      <c r="F20544" s="60" t="str">
        <f>+$F$30</f>
        <v>EXPERIENCIA APORTADA</v>
      </c>
      <c r="G20544" s="340" t="s">
        <v>124</v>
      </c>
      <c r="H20544" s="341"/>
      <c r="I20544" s="341"/>
      <c r="J20544" s="341"/>
      <c r="K20544" s="341"/>
      <c r="L20544" s="342"/>
    </row>
    <row r="20545" spans="1:12" hidden="1" x14ac:dyDescent="0.3">
      <c r="A20545" s="18" t="str">
        <f t="shared" ref="A20545" si="6900">+IF(OR(C20540=""),"NO",1)</f>
        <v>NO</v>
      </c>
      <c r="B20545" s="18"/>
      <c r="E20545" s="331"/>
      <c r="F20545" s="62" t="str">
        <f>+$F$31</f>
        <v>OBSERVACIÓN</v>
      </c>
      <c r="G20545" s="343" t="s">
        <v>124</v>
      </c>
      <c r="H20545" s="344"/>
      <c r="I20545" s="344"/>
      <c r="J20545" s="344"/>
      <c r="K20545" s="344"/>
      <c r="L20545" s="345"/>
    </row>
    <row r="20546" spans="1:12" ht="8.5" hidden="1" customHeight="1" x14ac:dyDescent="0.3">
      <c r="A20546" s="18" t="str">
        <f t="shared" ref="A20546" si="6901">+IF(OR(C20540=""),"NO",1)</f>
        <v>NO</v>
      </c>
      <c r="B20546" s="18"/>
      <c r="E20546" s="49"/>
      <c r="F20546" s="50"/>
      <c r="G20546" s="51"/>
      <c r="H20546" s="51"/>
      <c r="I20546" s="51"/>
      <c r="J20546" s="51"/>
      <c r="K20546" s="51"/>
      <c r="L20546" s="52"/>
    </row>
    <row r="20547" spans="1:12" hidden="1" x14ac:dyDescent="0.3">
      <c r="A20547" s="18" t="str">
        <f t="shared" ref="A20547" si="6902">+IF(OR(C20547=""),"NO",1)</f>
        <v>NO</v>
      </c>
      <c r="B20547" s="18"/>
      <c r="C20547" s="1" t="s">
        <v>124</v>
      </c>
      <c r="E20547" s="329">
        <v>4</v>
      </c>
      <c r="F20547" s="53" t="str">
        <f>+$F$26</f>
        <v>OBJETO</v>
      </c>
      <c r="G20547" s="332" t="s">
        <v>124</v>
      </c>
      <c r="H20547" s="333"/>
      <c r="I20547" s="333"/>
      <c r="J20547" s="333"/>
      <c r="K20547" s="333"/>
      <c r="L20547" s="334"/>
    </row>
    <row r="20548" spans="1:12" hidden="1" x14ac:dyDescent="0.3">
      <c r="A20548" s="18" t="str">
        <f t="shared" ref="A20548" si="6903">+IF(OR(C20547=""),"NO",1)</f>
        <v>NO</v>
      </c>
      <c r="B20548" s="18"/>
      <c r="E20548" s="330"/>
      <c r="F20548" s="54" t="str">
        <f>+$F$27</f>
        <v>CONTRATANTE</v>
      </c>
      <c r="G20548" s="335" t="s">
        <v>124</v>
      </c>
      <c r="H20548" s="310"/>
      <c r="I20548" s="310"/>
      <c r="J20548" s="310"/>
      <c r="K20548" s="310"/>
      <c r="L20548" s="336"/>
    </row>
    <row r="20549" spans="1:12" hidden="1" x14ac:dyDescent="0.3">
      <c r="A20549" s="18" t="str">
        <f t="shared" ref="A20549" si="6904">+IF(OR(C20547=""),"NO",1)</f>
        <v>NO</v>
      </c>
      <c r="B20549" s="18"/>
      <c r="E20549" s="330"/>
      <c r="F20549" s="54" t="str">
        <f>+$F$28</f>
        <v>APORTANTE</v>
      </c>
      <c r="G20549" s="337" t="s">
        <v>124</v>
      </c>
      <c r="H20549" s="338"/>
      <c r="I20549" s="338"/>
      <c r="J20549" s="338"/>
      <c r="K20549" s="338"/>
      <c r="L20549" s="339"/>
    </row>
    <row r="20550" spans="1:12" hidden="1" x14ac:dyDescent="0.3">
      <c r="A20550" s="18" t="str">
        <f t="shared" ref="A20550" si="6905">+IF(OR(C20547=""),"NO",1)</f>
        <v>NO</v>
      </c>
      <c r="B20550" s="18"/>
      <c r="E20550" s="330"/>
      <c r="F20550" s="54" t="str">
        <f>+$F$29</f>
        <v>VALOR /SMMLV)</v>
      </c>
      <c r="G20550" s="55" t="s">
        <v>124</v>
      </c>
      <c r="H20550" s="56" t="str">
        <f>+$H$29</f>
        <v>% PART..</v>
      </c>
      <c r="I20550" s="57" t="s">
        <v>124</v>
      </c>
      <c r="J20550" s="58" t="str">
        <f>+$J$29</f>
        <v>VALOR ACREDITADO</v>
      </c>
      <c r="K20550" s="59"/>
      <c r="L20550" s="47" t="s">
        <v>124</v>
      </c>
    </row>
    <row r="20551" spans="1:12" hidden="1" x14ac:dyDescent="0.3">
      <c r="A20551" s="18" t="str">
        <f t="shared" ref="A20551" si="6906">+IF(OR(C20547=""),"NO",1)</f>
        <v>NO</v>
      </c>
      <c r="B20551" s="18"/>
      <c r="E20551" s="330"/>
      <c r="F20551" s="60" t="str">
        <f>+$F$30</f>
        <v>EXPERIENCIA APORTADA</v>
      </c>
      <c r="G20551" s="340" t="s">
        <v>124</v>
      </c>
      <c r="H20551" s="341"/>
      <c r="I20551" s="341"/>
      <c r="J20551" s="341"/>
      <c r="K20551" s="341"/>
      <c r="L20551" s="342"/>
    </row>
    <row r="20552" spans="1:12" hidden="1" x14ac:dyDescent="0.3">
      <c r="A20552" s="18" t="str">
        <f t="shared" ref="A20552" si="6907">+IF(OR(C20547=""),"NO",1)</f>
        <v>NO</v>
      </c>
      <c r="B20552" s="18"/>
      <c r="E20552" s="331"/>
      <c r="F20552" s="62" t="str">
        <f>+$F$31</f>
        <v>OBSERVACIÓN</v>
      </c>
      <c r="G20552" s="343" t="s">
        <v>124</v>
      </c>
      <c r="H20552" s="344"/>
      <c r="I20552" s="344"/>
      <c r="J20552" s="344"/>
      <c r="K20552" s="344"/>
      <c r="L20552" s="345"/>
    </row>
    <row r="20553" spans="1:12" ht="8.5" hidden="1" customHeight="1" x14ac:dyDescent="0.3">
      <c r="A20553" s="18" t="str">
        <f t="shared" ref="A20553" si="6908">+IF(OR(C20547=""),"NO",1)</f>
        <v>NO</v>
      </c>
      <c r="B20553" s="18"/>
      <c r="E20553" s="49"/>
      <c r="F20553" s="50"/>
      <c r="G20553" s="51"/>
      <c r="H20553" s="51"/>
      <c r="I20553" s="51"/>
      <c r="J20553" s="51"/>
      <c r="K20553" s="51"/>
      <c r="L20553" s="52"/>
    </row>
    <row r="20554" spans="1:12" hidden="1" x14ac:dyDescent="0.3">
      <c r="A20554" s="18" t="str">
        <f t="shared" ref="A20554" si="6909">+IF(OR(C20554=""),"NO",1)</f>
        <v>NO</v>
      </c>
      <c r="B20554" s="18"/>
      <c r="C20554" s="1" t="s">
        <v>124</v>
      </c>
      <c r="E20554" s="329">
        <v>5</v>
      </c>
      <c r="F20554" s="53" t="str">
        <f>+$F$26</f>
        <v>OBJETO</v>
      </c>
      <c r="G20554" s="332" t="s">
        <v>124</v>
      </c>
      <c r="H20554" s="333"/>
      <c r="I20554" s="333"/>
      <c r="J20554" s="333"/>
      <c r="K20554" s="333"/>
      <c r="L20554" s="334"/>
    </row>
    <row r="20555" spans="1:12" hidden="1" x14ac:dyDescent="0.3">
      <c r="A20555" s="18" t="str">
        <f t="shared" ref="A20555" si="6910">+IF(OR(C20554=""),"NO",1)</f>
        <v>NO</v>
      </c>
      <c r="B20555" s="18"/>
      <c r="E20555" s="330"/>
      <c r="F20555" s="54" t="str">
        <f>+$F$27</f>
        <v>CONTRATANTE</v>
      </c>
      <c r="G20555" s="335" t="s">
        <v>124</v>
      </c>
      <c r="H20555" s="310"/>
      <c r="I20555" s="310"/>
      <c r="J20555" s="310"/>
      <c r="K20555" s="310"/>
      <c r="L20555" s="336"/>
    </row>
    <row r="20556" spans="1:12" hidden="1" x14ac:dyDescent="0.3">
      <c r="A20556" s="18" t="str">
        <f t="shared" ref="A20556" si="6911">+IF(OR(C20554=""),"NO",1)</f>
        <v>NO</v>
      </c>
      <c r="B20556" s="18"/>
      <c r="E20556" s="330"/>
      <c r="F20556" s="54" t="str">
        <f>+$F$28</f>
        <v>APORTANTE</v>
      </c>
      <c r="G20556" s="337" t="s">
        <v>124</v>
      </c>
      <c r="H20556" s="338"/>
      <c r="I20556" s="338"/>
      <c r="J20556" s="338"/>
      <c r="K20556" s="338"/>
      <c r="L20556" s="339"/>
    </row>
    <row r="20557" spans="1:12" hidden="1" x14ac:dyDescent="0.3">
      <c r="A20557" s="18" t="str">
        <f t="shared" ref="A20557" si="6912">+IF(OR(C20554=""),"NO",1)</f>
        <v>NO</v>
      </c>
      <c r="B20557" s="18"/>
      <c r="E20557" s="330"/>
      <c r="F20557" s="54" t="str">
        <f>+$F$29</f>
        <v>VALOR /SMMLV)</v>
      </c>
      <c r="G20557" s="55" t="s">
        <v>124</v>
      </c>
      <c r="H20557" s="56" t="str">
        <f>+$H$29</f>
        <v>% PART..</v>
      </c>
      <c r="I20557" s="57" t="s">
        <v>124</v>
      </c>
      <c r="J20557" s="58" t="str">
        <f>+$J$29</f>
        <v>VALOR ACREDITADO</v>
      </c>
      <c r="K20557" s="59"/>
      <c r="L20557" s="47" t="s">
        <v>124</v>
      </c>
    </row>
    <row r="20558" spans="1:12" hidden="1" x14ac:dyDescent="0.3">
      <c r="A20558" s="18" t="str">
        <f t="shared" ref="A20558" si="6913">+IF(OR(C20554=""),"NO",1)</f>
        <v>NO</v>
      </c>
      <c r="B20558" s="18"/>
      <c r="E20558" s="330"/>
      <c r="F20558" s="60" t="str">
        <f>+$F$30</f>
        <v>EXPERIENCIA APORTADA</v>
      </c>
      <c r="G20558" s="340" t="s">
        <v>124</v>
      </c>
      <c r="H20558" s="341"/>
      <c r="I20558" s="341"/>
      <c r="J20558" s="341"/>
      <c r="K20558" s="341"/>
      <c r="L20558" s="342"/>
    </row>
    <row r="20559" spans="1:12" hidden="1" x14ac:dyDescent="0.3">
      <c r="A20559" s="18" t="str">
        <f t="shared" ref="A20559" si="6914">+IF(OR(C20554=""),"NO",1)</f>
        <v>NO</v>
      </c>
      <c r="B20559" s="18"/>
      <c r="E20559" s="331"/>
      <c r="F20559" s="62" t="str">
        <f>+$F$31</f>
        <v>OBSERVACIÓN</v>
      </c>
      <c r="G20559" s="343" t="s">
        <v>124</v>
      </c>
      <c r="H20559" s="344"/>
      <c r="I20559" s="344"/>
      <c r="J20559" s="344"/>
      <c r="K20559" s="344"/>
      <c r="L20559" s="345"/>
    </row>
    <row r="20560" spans="1:12" ht="8.5" hidden="1" customHeight="1" x14ac:dyDescent="0.3">
      <c r="A20560" s="18" t="str">
        <f t="shared" ref="A20560" si="6915">+IF(OR(C20554=""),"NO",1)</f>
        <v>NO</v>
      </c>
      <c r="B20560" s="18"/>
      <c r="E20560" s="49"/>
      <c r="F20560" s="50"/>
      <c r="G20560" s="51"/>
      <c r="H20560" s="51"/>
      <c r="I20560" s="51"/>
      <c r="J20560" s="51"/>
      <c r="K20560" s="51"/>
      <c r="L20560" s="52"/>
    </row>
    <row r="20561" spans="1:12" hidden="1" x14ac:dyDescent="0.3">
      <c r="A20561" s="18" t="str">
        <f t="shared" ref="A20561" si="6916">+IF(OR(C20561=""),"NO",1)</f>
        <v>NO</v>
      </c>
      <c r="B20561" s="18"/>
      <c r="C20561" s="1" t="s">
        <v>124</v>
      </c>
      <c r="E20561" s="329">
        <v>6</v>
      </c>
      <c r="F20561" s="53" t="str">
        <f>+$F$26</f>
        <v>OBJETO</v>
      </c>
      <c r="G20561" s="332" t="s">
        <v>124</v>
      </c>
      <c r="H20561" s="333"/>
      <c r="I20561" s="333"/>
      <c r="J20561" s="333"/>
      <c r="K20561" s="333"/>
      <c r="L20561" s="334"/>
    </row>
    <row r="20562" spans="1:12" hidden="1" x14ac:dyDescent="0.3">
      <c r="A20562" s="18" t="str">
        <f t="shared" ref="A20562" si="6917">+IF(OR(C20561=""),"NO",1)</f>
        <v>NO</v>
      </c>
      <c r="B20562" s="18"/>
      <c r="E20562" s="330"/>
      <c r="F20562" s="54" t="str">
        <f>+$F$27</f>
        <v>CONTRATANTE</v>
      </c>
      <c r="G20562" s="335" t="s">
        <v>124</v>
      </c>
      <c r="H20562" s="310"/>
      <c r="I20562" s="310"/>
      <c r="J20562" s="310"/>
      <c r="K20562" s="310"/>
      <c r="L20562" s="336"/>
    </row>
    <row r="20563" spans="1:12" hidden="1" x14ac:dyDescent="0.3">
      <c r="A20563" s="18" t="str">
        <f t="shared" ref="A20563" si="6918">+IF(OR(C20561=""),"NO",1)</f>
        <v>NO</v>
      </c>
      <c r="B20563" s="18"/>
      <c r="E20563" s="330"/>
      <c r="F20563" s="54" t="str">
        <f>+$F$28</f>
        <v>APORTANTE</v>
      </c>
      <c r="G20563" s="337" t="s">
        <v>124</v>
      </c>
      <c r="H20563" s="338"/>
      <c r="I20563" s="338"/>
      <c r="J20563" s="338"/>
      <c r="K20563" s="338"/>
      <c r="L20563" s="339"/>
    </row>
    <row r="20564" spans="1:12" hidden="1" x14ac:dyDescent="0.3">
      <c r="A20564" s="18" t="str">
        <f t="shared" ref="A20564" si="6919">+IF(OR(C20561=""),"NO",1)</f>
        <v>NO</v>
      </c>
      <c r="B20564" s="18"/>
      <c r="E20564" s="330"/>
      <c r="F20564" s="54" t="str">
        <f>+$F$29</f>
        <v>VALOR /SMMLV)</v>
      </c>
      <c r="G20564" s="55" t="s">
        <v>124</v>
      </c>
      <c r="H20564" s="56" t="str">
        <f>+$H$29</f>
        <v>% PART..</v>
      </c>
      <c r="I20564" s="57" t="s">
        <v>124</v>
      </c>
      <c r="J20564" s="58" t="str">
        <f>+$J$29</f>
        <v>VALOR ACREDITADO</v>
      </c>
      <c r="K20564" s="59"/>
      <c r="L20564" s="47" t="s">
        <v>124</v>
      </c>
    </row>
    <row r="20565" spans="1:12" hidden="1" x14ac:dyDescent="0.3">
      <c r="A20565" s="18" t="str">
        <f t="shared" ref="A20565" si="6920">+IF(OR(C20561=""),"NO",1)</f>
        <v>NO</v>
      </c>
      <c r="B20565" s="18"/>
      <c r="E20565" s="330"/>
      <c r="F20565" s="60" t="str">
        <f>+$F$30</f>
        <v>EXPERIENCIA APORTADA</v>
      </c>
      <c r="G20565" s="340" t="s">
        <v>124</v>
      </c>
      <c r="H20565" s="341"/>
      <c r="I20565" s="341"/>
      <c r="J20565" s="341"/>
      <c r="K20565" s="341"/>
      <c r="L20565" s="342"/>
    </row>
    <row r="20566" spans="1:12" hidden="1" x14ac:dyDescent="0.3">
      <c r="A20566" s="18" t="str">
        <f t="shared" ref="A20566" si="6921">+IF(OR(C20561=""),"NO",1)</f>
        <v>NO</v>
      </c>
      <c r="B20566" s="18"/>
      <c r="E20566" s="331"/>
      <c r="F20566" s="62" t="str">
        <f>+$F$31</f>
        <v>OBSERVACIÓN</v>
      </c>
      <c r="G20566" s="343" t="s">
        <v>124</v>
      </c>
      <c r="H20566" s="344"/>
      <c r="I20566" s="344"/>
      <c r="J20566" s="344"/>
      <c r="K20566" s="344"/>
      <c r="L20566" s="345"/>
    </row>
    <row r="20567" spans="1:12" ht="8.5" hidden="1" customHeight="1" x14ac:dyDescent="0.3">
      <c r="A20567" s="18" t="str">
        <f t="shared" ref="A20567" si="6922">+IF(OR(C20561=""),"NO",1)</f>
        <v>NO</v>
      </c>
      <c r="B20567" s="18"/>
      <c r="E20567" s="49"/>
      <c r="F20567" s="50"/>
      <c r="G20567" s="51"/>
      <c r="H20567" s="51"/>
      <c r="I20567" s="51"/>
      <c r="J20567" s="51"/>
      <c r="K20567" s="51"/>
      <c r="L20567" s="52"/>
    </row>
    <row r="20568" spans="1:12" hidden="1" x14ac:dyDescent="0.3">
      <c r="A20568" s="18" t="str">
        <f t="shared" ref="A20568" si="6923">+IF(OR(C20568=""),"NO",1)</f>
        <v>NO</v>
      </c>
      <c r="B20568" s="18"/>
      <c r="C20568" s="1" t="s">
        <v>124</v>
      </c>
      <c r="E20568" s="329">
        <v>7</v>
      </c>
      <c r="F20568" s="53" t="str">
        <f>+$F$26</f>
        <v>OBJETO</v>
      </c>
      <c r="G20568" s="332" t="s">
        <v>124</v>
      </c>
      <c r="H20568" s="333"/>
      <c r="I20568" s="333"/>
      <c r="J20568" s="333"/>
      <c r="K20568" s="333"/>
      <c r="L20568" s="334"/>
    </row>
    <row r="20569" spans="1:12" hidden="1" x14ac:dyDescent="0.3">
      <c r="A20569" s="18" t="str">
        <f t="shared" ref="A20569" si="6924">+IF(OR(C20568=""),"NO",1)</f>
        <v>NO</v>
      </c>
      <c r="B20569" s="18"/>
      <c r="E20569" s="330"/>
      <c r="F20569" s="54" t="str">
        <f>+$F$27</f>
        <v>CONTRATANTE</v>
      </c>
      <c r="G20569" s="335" t="s">
        <v>124</v>
      </c>
      <c r="H20569" s="310"/>
      <c r="I20569" s="310"/>
      <c r="J20569" s="310"/>
      <c r="K20569" s="310"/>
      <c r="L20569" s="336"/>
    </row>
    <row r="20570" spans="1:12" hidden="1" x14ac:dyDescent="0.3">
      <c r="A20570" s="18" t="str">
        <f t="shared" ref="A20570" si="6925">+IF(OR(C20568=""),"NO",1)</f>
        <v>NO</v>
      </c>
      <c r="B20570" s="18"/>
      <c r="E20570" s="330"/>
      <c r="F20570" s="54" t="str">
        <f>+$F$28</f>
        <v>APORTANTE</v>
      </c>
      <c r="G20570" s="337" t="s">
        <v>124</v>
      </c>
      <c r="H20570" s="338"/>
      <c r="I20570" s="338"/>
      <c r="J20570" s="338"/>
      <c r="K20570" s="338"/>
      <c r="L20570" s="339"/>
    </row>
    <row r="20571" spans="1:12" hidden="1" x14ac:dyDescent="0.3">
      <c r="A20571" s="18" t="str">
        <f t="shared" ref="A20571" si="6926">+IF(OR(C20568=""),"NO",1)</f>
        <v>NO</v>
      </c>
      <c r="B20571" s="18"/>
      <c r="E20571" s="330"/>
      <c r="F20571" s="54" t="str">
        <f>+$F$29</f>
        <v>VALOR /SMMLV)</v>
      </c>
      <c r="G20571" s="55" t="s">
        <v>124</v>
      </c>
      <c r="H20571" s="56" t="str">
        <f>+$H$29</f>
        <v>% PART..</v>
      </c>
      <c r="I20571" s="57" t="s">
        <v>124</v>
      </c>
      <c r="J20571" s="58" t="str">
        <f>+$J$29</f>
        <v>VALOR ACREDITADO</v>
      </c>
      <c r="K20571" s="59"/>
      <c r="L20571" s="47" t="s">
        <v>124</v>
      </c>
    </row>
    <row r="20572" spans="1:12" hidden="1" x14ac:dyDescent="0.3">
      <c r="A20572" s="18" t="str">
        <f t="shared" ref="A20572" si="6927">+IF(OR(C20568=""),"NO",1)</f>
        <v>NO</v>
      </c>
      <c r="B20572" s="18"/>
      <c r="E20572" s="330"/>
      <c r="F20572" s="60" t="str">
        <f>+$F$30</f>
        <v>EXPERIENCIA APORTADA</v>
      </c>
      <c r="G20572" s="340" t="s">
        <v>124</v>
      </c>
      <c r="H20572" s="341"/>
      <c r="I20572" s="341"/>
      <c r="J20572" s="341"/>
      <c r="K20572" s="341"/>
      <c r="L20572" s="342"/>
    </row>
    <row r="20573" spans="1:12" hidden="1" x14ac:dyDescent="0.3">
      <c r="A20573" s="18" t="str">
        <f t="shared" ref="A20573" si="6928">+IF(OR(C20568=""),"NO",1)</f>
        <v>NO</v>
      </c>
      <c r="B20573" s="18"/>
      <c r="E20573" s="331"/>
      <c r="F20573" s="62" t="str">
        <f>+$F$31</f>
        <v>OBSERVACIÓN</v>
      </c>
      <c r="G20573" s="343" t="s">
        <v>124</v>
      </c>
      <c r="H20573" s="344"/>
      <c r="I20573" s="344"/>
      <c r="J20573" s="344"/>
      <c r="K20573" s="344"/>
      <c r="L20573" s="345"/>
    </row>
    <row r="20574" spans="1:12" hidden="1" x14ac:dyDescent="0.3">
      <c r="A20574" s="18" t="str">
        <f t="shared" ref="A20574" si="6929">+IF(OR(C20568=""),"NO",1)</f>
        <v>NO</v>
      </c>
      <c r="B20574" s="18"/>
      <c r="E20574" s="49"/>
      <c r="F20574" s="50"/>
      <c r="G20574" s="51"/>
      <c r="H20574" s="51"/>
      <c r="I20574" s="51"/>
      <c r="J20574" s="51"/>
      <c r="K20574" s="51"/>
      <c r="L20574" s="52"/>
    </row>
    <row r="20575" spans="1:12" hidden="1" x14ac:dyDescent="0.3">
      <c r="A20575" s="1" t="str">
        <f>+A20510</f>
        <v>NO</v>
      </c>
      <c r="C20575" s="1" t="str">
        <f>"N"&amp;C20510</f>
        <v>N</v>
      </c>
      <c r="E20575" s="63"/>
      <c r="F20575" s="64" t="str">
        <f>+$F$75</f>
        <v>TOTAL DE CONTRATOS PRESENTADOS VÁLIDOS QUE CUMPLEN EXPERIENCIA ACREDITADA:</v>
      </c>
      <c r="G20575" s="65"/>
      <c r="H20575" s="65"/>
      <c r="I20575" s="65"/>
      <c r="J20575" s="66"/>
      <c r="K20575" s="65"/>
      <c r="L20575" s="67" t="s">
        <v>124</v>
      </c>
    </row>
    <row r="20576" spans="1:12" ht="6.65" hidden="1" customHeight="1" x14ac:dyDescent="0.3">
      <c r="A20576" s="1" t="str">
        <f>+A20510</f>
        <v>NO</v>
      </c>
      <c r="E20576" s="51"/>
      <c r="F20576" s="50"/>
      <c r="G20576" s="51"/>
      <c r="H20576" s="51"/>
      <c r="I20576" s="51"/>
      <c r="J20576" s="51"/>
      <c r="K20576" s="51"/>
      <c r="L20576" s="51"/>
    </row>
    <row r="20577" spans="1:12" hidden="1" x14ac:dyDescent="0.3">
      <c r="A20577" s="1" t="str">
        <f>+A20510</f>
        <v>NO</v>
      </c>
      <c r="E20577" s="63"/>
      <c r="F20577" s="63" t="str">
        <f>+$F$77</f>
        <v>ACREDITA SUMINISTRO E INSTALACIÓN DE MOBILIARIO POR LO MENOS EN UN (1) CONTRATO VÁLIDO</v>
      </c>
      <c r="G20577" s="65"/>
      <c r="H20577" s="65"/>
      <c r="I20577" s="65"/>
      <c r="J20577" s="66"/>
      <c r="K20577" s="65"/>
      <c r="L20577" s="68" t="s">
        <v>157</v>
      </c>
    </row>
    <row r="20578" spans="1:12" ht="5.15" hidden="1" customHeight="1" x14ac:dyDescent="0.3">
      <c r="A20578" s="1" t="str">
        <f>+A20510</f>
        <v>NO</v>
      </c>
      <c r="E20578" s="51"/>
      <c r="F20578" s="50"/>
      <c r="G20578" s="51"/>
      <c r="H20578" s="51"/>
      <c r="I20578" s="51"/>
      <c r="J20578" s="51"/>
      <c r="K20578" s="51"/>
      <c r="L20578" s="51"/>
    </row>
    <row r="20579" spans="1:12" ht="12.75" hidden="1" customHeight="1" x14ac:dyDescent="0.3">
      <c r="A20579" s="1" t="str">
        <f>+A20510</f>
        <v>NO</v>
      </c>
      <c r="E20579" s="69" t="str">
        <f>+$E$79</f>
        <v>EXPERIENCIA ESPECÍFICA NUMERAL 10.1.1 A</v>
      </c>
      <c r="F20579" s="70"/>
      <c r="G20579" s="70"/>
      <c r="H20579" s="70"/>
      <c r="I20579" s="70"/>
      <c r="J20579" s="70"/>
      <c r="K20579" s="70"/>
      <c r="L20579" s="71"/>
    </row>
    <row r="20580" spans="1:12" ht="26.5" hidden="1" customHeight="1" x14ac:dyDescent="0.3">
      <c r="A20580" s="1" t="str">
        <f>+A20510</f>
        <v>NO</v>
      </c>
      <c r="E20580" s="72"/>
      <c r="F20580" s="325" t="str">
        <f>+$F$80</f>
        <v>Por lo menos uno (1) de los contratos válidos aportados como experiencia general debe corresponder mínimo al 60% del presupuesto oficial del presente proceso de selección.  (SMMLV)</v>
      </c>
      <c r="G20580" s="326"/>
      <c r="H20580" s="326"/>
      <c r="I20580" s="326"/>
      <c r="J20580" s="326"/>
      <c r="K20580" s="73" t="s">
        <v>124</v>
      </c>
      <c r="L20580" s="74" t="s">
        <v>124</v>
      </c>
    </row>
    <row r="20581" spans="1:12" ht="23.5" hidden="1" customHeight="1" x14ac:dyDescent="0.3">
      <c r="A20581" s="1" t="str">
        <f>+A20510</f>
        <v>NO</v>
      </c>
      <c r="E20581" s="63"/>
      <c r="F20581" s="325" t="str">
        <f>+$F$81</f>
        <v xml:space="preserve">Deberá acreditarse en al menos uno (1) de los contratos válidos aportados como experiencia general una </v>
      </c>
      <c r="G20581" s="326"/>
      <c r="H20581" s="326"/>
      <c r="I20581" s="326"/>
      <c r="J20581" s="326"/>
      <c r="K20581" s="73" t="s">
        <v>124</v>
      </c>
      <c r="L20581" s="74" t="s">
        <v>124</v>
      </c>
    </row>
    <row r="20582" spans="1:12" ht="23.5" hidden="1" customHeight="1" x14ac:dyDescent="0.3">
      <c r="A20582" s="18" t="s">
        <v>30</v>
      </c>
      <c r="E20582" s="63"/>
      <c r="F20582" s="325" t="str">
        <f>+$F$82</f>
        <v xml:space="preserve">Deberá acreditarse en al menos uno (1) de los contratos válidos aportados interventoría a intervención de </v>
      </c>
      <c r="G20582" s="326"/>
      <c r="H20582" s="326"/>
      <c r="I20582" s="326"/>
      <c r="J20582" s="326"/>
      <c r="K20582" s="73">
        <f>+$K$82</f>
        <v>0</v>
      </c>
      <c r="L20582" s="74" t="s">
        <v>124</v>
      </c>
    </row>
    <row r="20583" spans="1:12" ht="36" hidden="1" customHeight="1" x14ac:dyDescent="0.3">
      <c r="A20583" s="18" t="s">
        <v>30</v>
      </c>
      <c r="E20583" s="63"/>
      <c r="F20583" s="325" t="str">
        <f>+$F$83</f>
        <v xml:space="preserve">Deberá acreditarse en al menos uno (1) de los contratos válidos aportados interventoría a intervención de </v>
      </c>
      <c r="G20583" s="326"/>
      <c r="H20583" s="326"/>
      <c r="I20583" s="326"/>
      <c r="J20583" s="326"/>
      <c r="K20583" s="75">
        <f>+$K$83</f>
        <v>0</v>
      </c>
      <c r="L20583" s="76" t="s">
        <v>124</v>
      </c>
    </row>
    <row r="20584" spans="1:12" hidden="1" x14ac:dyDescent="0.3">
      <c r="A20584" s="1" t="str">
        <f>+A20510</f>
        <v>NO</v>
      </c>
      <c r="E20584" s="51"/>
      <c r="F20584" s="50"/>
      <c r="G20584" s="51"/>
      <c r="H20584" s="51"/>
      <c r="I20584" s="51"/>
      <c r="J20584" s="51"/>
      <c r="K20584" s="51"/>
      <c r="L20584" s="51"/>
    </row>
    <row r="20585" spans="1:12" ht="12.75" hidden="1" customHeight="1" x14ac:dyDescent="0.3">
      <c r="A20585" s="1" t="str">
        <f>+A20510</f>
        <v>NO</v>
      </c>
      <c r="E20585" s="40" t="str">
        <f>+$E$85</f>
        <v>VALOR MÍNIMO A CERIFICAR % P.O EN SMMMLV. NUMERAL 3.9.1</v>
      </c>
      <c r="F20585" s="41"/>
      <c r="G20585" s="41"/>
      <c r="H20585" s="41"/>
      <c r="I20585" s="41"/>
      <c r="J20585" s="41"/>
      <c r="K20585" s="41"/>
      <c r="L20585" s="42"/>
    </row>
    <row r="20586" spans="1:12" hidden="1" x14ac:dyDescent="0.3">
      <c r="A20586" s="1" t="str">
        <f>+A20510</f>
        <v>NO</v>
      </c>
      <c r="C20586" s="1" t="str">
        <f>"M"&amp;C20510</f>
        <v>M</v>
      </c>
      <c r="E20586" s="77" t="str">
        <f>+$E$86</f>
        <v>100% P.O.</v>
      </c>
      <c r="F20586" s="78"/>
      <c r="G20586" s="61">
        <v>242.41716883554506</v>
      </c>
      <c r="H20586" s="124" t="str">
        <f>+$H$86</f>
        <v>TOTAL EJECUTADO DE CONTRATOS ACREDITADOS</v>
      </c>
      <c r="I20586" s="124"/>
      <c r="J20586" s="124"/>
      <c r="K20586" s="55" t="s">
        <v>124</v>
      </c>
      <c r="L20586" s="47" t="s">
        <v>124</v>
      </c>
    </row>
    <row r="20587" spans="1:12" hidden="1" x14ac:dyDescent="0.3">
      <c r="A20587" s="1" t="str">
        <f>+A20510</f>
        <v>NO</v>
      </c>
      <c r="E20587" s="39"/>
      <c r="F20587" s="39"/>
      <c r="G20587" s="39"/>
      <c r="H20587" s="39"/>
      <c r="I20587" s="39"/>
      <c r="J20587" s="39"/>
      <c r="K20587" s="39"/>
      <c r="L20587" s="39"/>
    </row>
    <row r="20588" spans="1:12" ht="12.75" hidden="1" customHeight="1" x14ac:dyDescent="0.3">
      <c r="A20588" s="18" t="s">
        <v>30</v>
      </c>
      <c r="B20588" s="18"/>
      <c r="E20588" s="40" t="str">
        <f>+$E$88</f>
        <v>CONSIDERACIONES PARA LA VALIDEZ DE LA EXPERIENCIA REQUERIDA: EXPERIENCIA PROPONENTES PLURALES NUMERAL 10.1.2 D</v>
      </c>
      <c r="F20588" s="41"/>
      <c r="G20588" s="41"/>
      <c r="H20588" s="41"/>
      <c r="I20588" s="41"/>
      <c r="J20588" s="41"/>
      <c r="K20588" s="41"/>
      <c r="L20588" s="42"/>
    </row>
    <row r="20589" spans="1:12" ht="28" hidden="1" customHeight="1" x14ac:dyDescent="0.3">
      <c r="A20589" s="18" t="s">
        <v>30</v>
      </c>
      <c r="B20589" s="18"/>
      <c r="C20589" s="1" t="str">
        <f>"O"&amp;C20510</f>
        <v>O</v>
      </c>
      <c r="E20589" s="80" t="str">
        <f>+$E$89</f>
        <v>i)</v>
      </c>
      <c r="F20589" s="327" t="str">
        <f>+$F$89</f>
        <v>Uno de los integrantes debe aportar como mínimo el cincuenta por ciento (50 %) de la experiencia solicitada</v>
      </c>
      <c r="G20589" s="328"/>
      <c r="H20589" s="328"/>
      <c r="I20589" s="328"/>
      <c r="J20589" s="328"/>
      <c r="K20589" s="73" t="s">
        <v>124</v>
      </c>
      <c r="L20589" s="47" t="s">
        <v>124</v>
      </c>
    </row>
    <row r="20590" spans="1:12" ht="28" hidden="1" customHeight="1" x14ac:dyDescent="0.3">
      <c r="A20590" s="18" t="s">
        <v>30</v>
      </c>
      <c r="B20590" s="18"/>
      <c r="C20590" s="1" t="str">
        <f>"O"&amp;C20510</f>
        <v>O</v>
      </c>
      <c r="E20590" s="80" t="str">
        <f>+$E$90</f>
        <v>ii)</v>
      </c>
      <c r="F20590" s="327" t="str">
        <f>+$F$90</f>
        <v>Todos los demás ntegrantes deben acreditar al menos el cinco por ciento (5 %) de la experiencia solicitada, solo uno (1) de los integrantes podrá no acreditar experiencia pero su porcentaje de participación  no podrá superar el diez por ciento (10 %)</v>
      </c>
      <c r="G20590" s="328"/>
      <c r="H20590" s="328"/>
      <c r="I20590" s="328"/>
      <c r="J20590" s="328"/>
      <c r="K20590" s="73" t="s">
        <v>124</v>
      </c>
      <c r="L20590" s="47" t="s">
        <v>124</v>
      </c>
    </row>
    <row r="20591" spans="1:12" hidden="1" x14ac:dyDescent="0.3">
      <c r="A20591" s="18" t="s">
        <v>30</v>
      </c>
      <c r="B20591" s="18"/>
      <c r="E20591" s="39"/>
      <c r="F20591" s="39"/>
      <c r="G20591" s="39"/>
      <c r="H20591" s="39"/>
      <c r="I20591" s="39"/>
      <c r="J20591" s="39"/>
      <c r="K20591" s="39"/>
      <c r="L20591" s="39"/>
    </row>
    <row r="20592" spans="1:12" ht="13" hidden="1" customHeight="1" x14ac:dyDescent="0.3">
      <c r="A20592" s="18" t="str">
        <f>+A20510</f>
        <v>NO</v>
      </c>
      <c r="B20592" s="18"/>
      <c r="E20592" s="69" t="str">
        <f>+$E$92</f>
        <v>VERIFICACIÓN Y ASIGNACIÓN DE PUNTAJE POR LA EXPERIENCIA DEL PROPONENTE</v>
      </c>
      <c r="F20592" s="70"/>
      <c r="G20592" s="70"/>
      <c r="H20592" s="70"/>
      <c r="I20592" s="70"/>
      <c r="J20592" s="70"/>
      <c r="K20592" s="70"/>
      <c r="L20592" s="71"/>
    </row>
    <row r="20593" spans="1:12" hidden="1" x14ac:dyDescent="0.3">
      <c r="A20593" s="18" t="str">
        <f>+A20510</f>
        <v>NO</v>
      </c>
      <c r="B20593" s="18"/>
      <c r="E20593" s="81"/>
      <c r="F20593" s="323" t="str">
        <f>+$F$93</f>
        <v>No. CONTRATOS QUE ACREDITAN LA EXPERIENCIA (NO OBJETO DE SUBSANACIÓN)</v>
      </c>
      <c r="G20593" s="324"/>
      <c r="H20593" s="324"/>
      <c r="I20593" s="324"/>
      <c r="J20593" s="324"/>
      <c r="K20593" s="82"/>
      <c r="L20593" s="83" t="s">
        <v>124</v>
      </c>
    </row>
    <row r="20594" spans="1:12" ht="13" hidden="1" customHeight="1" x14ac:dyDescent="0.3">
      <c r="A20594" s="18" t="str">
        <f>+A20510</f>
        <v>NO</v>
      </c>
      <c r="B20594" s="18"/>
      <c r="E20594" s="84"/>
      <c r="F20594" s="323" t="str">
        <f>+$F$94</f>
        <v>TOTAL EJECUTADO DE CONTRATOS ACREDITADOS PROPUESTA INICIAL</v>
      </c>
      <c r="G20594" s="324"/>
      <c r="H20594" s="324"/>
      <c r="I20594" s="324"/>
      <c r="J20594" s="324"/>
      <c r="K20594" s="85"/>
      <c r="L20594" s="86" t="s">
        <v>124</v>
      </c>
    </row>
    <row r="20595" spans="1:12" ht="13" hidden="1" customHeight="1" x14ac:dyDescent="0.3">
      <c r="A20595" s="18" t="str">
        <f>+A20510</f>
        <v>NO</v>
      </c>
      <c r="B20595" s="18"/>
      <c r="E20595" s="87"/>
      <c r="F20595" s="323" t="str">
        <f>+$F$95</f>
        <v>PROMEDIO VALOR ACREDITADO EN SMMLV</v>
      </c>
      <c r="G20595" s="324"/>
      <c r="H20595" s="324"/>
      <c r="I20595" s="324"/>
      <c r="J20595" s="324"/>
      <c r="K20595" s="66"/>
      <c r="L20595" s="88" t="s">
        <v>124</v>
      </c>
    </row>
    <row r="20596" spans="1:12" hidden="1" x14ac:dyDescent="0.3">
      <c r="A20596" s="18" t="str">
        <f>+A20510</f>
        <v>NO</v>
      </c>
      <c r="B20596" s="18"/>
      <c r="E20596" s="89"/>
      <c r="F20596" s="89"/>
      <c r="G20596" s="89"/>
      <c r="H20596" s="89"/>
      <c r="I20596" s="89"/>
      <c r="J20596" s="89"/>
      <c r="K20596" s="89"/>
      <c r="L20596" s="89"/>
    </row>
    <row r="20597" spans="1:12" ht="13" hidden="1" customHeight="1" x14ac:dyDescent="0.3">
      <c r="A20597" s="18" t="str">
        <f>+A20510</f>
        <v>NO</v>
      </c>
      <c r="B20597" s="18"/>
      <c r="E20597" s="69" t="str">
        <f>+$E$97</f>
        <v>3.9.2 EXIGENCIAS MÍNIMAS DE EXPERIENCIA Y FORMACIÓN ACADÉMICA DEL EQUIPO DE TRABAJO</v>
      </c>
      <c r="F20597" s="70"/>
      <c r="G20597" s="70"/>
      <c r="H20597" s="70"/>
      <c r="I20597" s="70"/>
      <c r="J20597" s="70"/>
      <c r="K20597" s="70"/>
      <c r="L20597" s="71"/>
    </row>
    <row r="20598" spans="1:12" hidden="1" x14ac:dyDescent="0.3">
      <c r="A20598" s="18" t="str">
        <f>+A20510</f>
        <v>NO</v>
      </c>
      <c r="B20598" s="18"/>
      <c r="E20598" s="90" t="str">
        <f>+$E$98</f>
        <v>Formulario 8</v>
      </c>
      <c r="F20598" s="315" t="s">
        <v>46</v>
      </c>
      <c r="G20598" s="316"/>
      <c r="H20598" s="317"/>
      <c r="I20598" s="318"/>
      <c r="J20598" s="318"/>
      <c r="K20598" s="318"/>
      <c r="L20598" s="319"/>
    </row>
    <row r="20599" spans="1:12" hidden="1" x14ac:dyDescent="0.3">
      <c r="A20599" s="18" t="str">
        <f>+A20510</f>
        <v>NO</v>
      </c>
      <c r="B20599" s="18"/>
      <c r="E20599" s="91" t="s">
        <v>124</v>
      </c>
      <c r="F20599" s="91" t="str">
        <f>+$F$99</f>
        <v>Director de Interventoría</v>
      </c>
      <c r="G20599" s="91" t="str">
        <f>+$G$99</f>
        <v>Residente de Interventoría</v>
      </c>
      <c r="H20599" s="320"/>
      <c r="I20599" s="321"/>
      <c r="J20599" s="321"/>
      <c r="K20599" s="321"/>
      <c r="L20599" s="322"/>
    </row>
    <row r="20600" spans="1:12" hidden="1" x14ac:dyDescent="0.3">
      <c r="A20600" s="18" t="str">
        <f>+A20510</f>
        <v>NO</v>
      </c>
      <c r="B20600" s="18"/>
      <c r="E20600" s="304" t="str">
        <f>+$E$100</f>
        <v>OBSERVACIONES RESPECTO REQUISITO HABILITANTE DEL PERSONAL CLAVE EVALUABLE</v>
      </c>
      <c r="F20600" s="305"/>
      <c r="G20600" s="305"/>
      <c r="H20600" s="305"/>
      <c r="I20600" s="305"/>
      <c r="J20600" s="305"/>
      <c r="K20600" s="305"/>
      <c r="L20600" s="305"/>
    </row>
    <row r="20601" spans="1:12" hidden="1" x14ac:dyDescent="0.3">
      <c r="A20601" s="18" t="str">
        <f>+A20510</f>
        <v>NO</v>
      </c>
      <c r="B20601" s="18"/>
      <c r="E20601" s="312" t="s">
        <v>124</v>
      </c>
      <c r="F20601" s="313"/>
      <c r="G20601" s="313"/>
      <c r="H20601" s="313"/>
      <c r="I20601" s="313"/>
      <c r="J20601" s="313"/>
      <c r="K20601" s="313"/>
      <c r="L20601" s="314"/>
    </row>
    <row r="20602" spans="1:12" hidden="1" x14ac:dyDescent="0.3">
      <c r="A20602" s="18" t="str">
        <f>+A20510</f>
        <v>NO</v>
      </c>
      <c r="B20602" s="18"/>
      <c r="E20602" s="89"/>
      <c r="F20602" s="89"/>
      <c r="G20602" s="89"/>
      <c r="H20602" s="89"/>
      <c r="I20602" s="89"/>
      <c r="J20602" s="89"/>
      <c r="K20602" s="89"/>
      <c r="L20602" s="89"/>
    </row>
    <row r="20603" spans="1:12" ht="13" hidden="1" customHeight="1" x14ac:dyDescent="0.3">
      <c r="A20603" s="18" t="str">
        <f>+A20510</f>
        <v>NO</v>
      </c>
      <c r="B20603" s="18"/>
      <c r="E20603" s="69" t="str">
        <f>+$E$103</f>
        <v>4.2 EQUIPO DE TRABAJO (Personal Clave Evaluable)</v>
      </c>
      <c r="F20603" s="70"/>
      <c r="G20603" s="70"/>
      <c r="H20603" s="70"/>
      <c r="I20603" s="70"/>
      <c r="J20603" s="70"/>
      <c r="K20603" s="70"/>
      <c r="L20603" s="71"/>
    </row>
    <row r="20604" spans="1:12" ht="23.25" hidden="1" customHeight="1" x14ac:dyDescent="0.3">
      <c r="A20604" s="18" t="str">
        <f>+A20510</f>
        <v>NO</v>
      </c>
      <c r="B20604" s="18"/>
      <c r="E20604" s="90" t="str">
        <f>+$E$104</f>
        <v>Formulario 9</v>
      </c>
      <c r="F20604" s="315" t="s">
        <v>46</v>
      </c>
      <c r="G20604" s="316"/>
      <c r="H20604" s="317"/>
      <c r="I20604" s="318"/>
      <c r="J20604" s="318"/>
      <c r="K20604" s="318"/>
      <c r="L20604" s="319"/>
    </row>
    <row r="20605" spans="1:12" hidden="1" x14ac:dyDescent="0.3">
      <c r="A20605" s="18" t="str">
        <f>+A20510</f>
        <v>NO</v>
      </c>
      <c r="B20605" s="18"/>
      <c r="E20605" s="91" t="s">
        <v>124</v>
      </c>
      <c r="F20605" s="91" t="str">
        <f>+$F$99</f>
        <v>Director de Interventoría</v>
      </c>
      <c r="G20605" s="91" t="str">
        <f>+$G$99</f>
        <v>Residente de Interventoría</v>
      </c>
      <c r="H20605" s="320"/>
      <c r="I20605" s="321"/>
      <c r="J20605" s="321"/>
      <c r="K20605" s="321"/>
      <c r="L20605" s="322"/>
    </row>
    <row r="20606" spans="1:12" hidden="1" x14ac:dyDescent="0.3">
      <c r="A20606" s="18" t="str">
        <f>+A20510</f>
        <v>NO</v>
      </c>
      <c r="B20606" s="18"/>
      <c r="E20606" s="89"/>
      <c r="F20606" s="89"/>
      <c r="G20606" s="89"/>
      <c r="H20606" s="89"/>
      <c r="I20606" s="89"/>
      <c r="J20606" s="89"/>
      <c r="K20606" s="89"/>
      <c r="L20606" s="89"/>
    </row>
    <row r="20607" spans="1:12" hidden="1" x14ac:dyDescent="0.3">
      <c r="A20607" s="1" t="str">
        <f>+A20510</f>
        <v>NO</v>
      </c>
      <c r="E20607" s="92" t="str">
        <f>+E20482</f>
        <v>CRITERIOS DE EVALUACIÓN Y PUNTAJE</v>
      </c>
      <c r="F20607" s="93"/>
      <c r="G20607" s="93"/>
      <c r="H20607" s="93"/>
      <c r="I20607" s="93"/>
      <c r="J20607" s="93"/>
      <c r="K20607" s="94"/>
      <c r="L20607" s="95" t="str">
        <f>+$L$107</f>
        <v>PUNTAJE OBTENIDO</v>
      </c>
    </row>
    <row r="20608" spans="1:12" hidden="1" x14ac:dyDescent="0.3">
      <c r="A20608" s="1" t="str">
        <f>+A20510</f>
        <v>NO</v>
      </c>
      <c r="E20608" s="96" t="str">
        <f>+$E$108</f>
        <v>VALOR</v>
      </c>
      <c r="F20608" s="97" t="str">
        <f>+$F$108</f>
        <v>EQUIPO DE TRABAJO (PERSONAL CLAVE EVALUABLE)</v>
      </c>
      <c r="G20608" s="24"/>
      <c r="H20608" s="24"/>
      <c r="I20608" s="24"/>
      <c r="J20608" s="24"/>
      <c r="K20608" s="24"/>
      <c r="L20608" s="98"/>
    </row>
    <row r="20609" spans="1:12" ht="12.75" hidden="1" customHeight="1" x14ac:dyDescent="0.3">
      <c r="A20609" s="1" t="str">
        <f>+A20510</f>
        <v>NO</v>
      </c>
      <c r="E20609" s="96">
        <f>+$E$109</f>
        <v>5</v>
      </c>
      <c r="F20609" s="307" t="str">
        <f>+$F$109</f>
        <v xml:space="preserve"> Experiencia Específica adicional</v>
      </c>
      <c r="G20609" s="308"/>
      <c r="H20609" s="308"/>
      <c r="I20609" s="308"/>
      <c r="J20609" s="308"/>
      <c r="K20609" s="309"/>
      <c r="L20609" s="99" t="str">
        <f>IFERROR(IF(VLOOKUP(C20510,'R. PUNTAJES'!$C$14:$R$213,'R. PUNTAJES'!$I$10,0)="","",VLOOKUP(C20510,'R. PUNTAJES'!$C$14:$R$213,'R. PUNTAJES'!$I$10,0)),"")</f>
        <v/>
      </c>
    </row>
    <row r="20610" spans="1:12" ht="12.75" hidden="1" customHeight="1" x14ac:dyDescent="0.3">
      <c r="A20610" s="1" t="str">
        <f>+A20510</f>
        <v>NO</v>
      </c>
      <c r="E20610" s="96">
        <f>+$E$110</f>
        <v>5</v>
      </c>
      <c r="F20610" s="307" t="str">
        <f>+$F$110</f>
        <v>Formación Académica adicional</v>
      </c>
      <c r="G20610" s="308"/>
      <c r="H20610" s="308"/>
      <c r="I20610" s="308"/>
      <c r="J20610" s="308"/>
      <c r="K20610" s="309"/>
      <c r="L20610" s="99" t="str">
        <f>IFERROR(IF(VLOOKUP(C20510,'R. PUNTAJES'!$C$14:$R$213,'R. PUNTAJES'!$J$10,0)="","",VLOOKUP(C20510,'R. PUNTAJES'!$C$14:$R$213,'R. PUNTAJES'!$J$10,0)),"")</f>
        <v/>
      </c>
    </row>
    <row r="20611" spans="1:12" hidden="1" x14ac:dyDescent="0.3">
      <c r="A20611" s="18" t="str">
        <f>+A20510</f>
        <v>NO</v>
      </c>
      <c r="B20611" s="18"/>
      <c r="E20611" s="100"/>
      <c r="F20611" s="101" t="str">
        <f>+$F$111</f>
        <v>FACTOR DE SOSTENIBILIDAD</v>
      </c>
      <c r="G20611" s="102"/>
      <c r="H20611" s="102"/>
      <c r="I20611" s="102"/>
      <c r="J20611" s="102"/>
      <c r="K20611" s="102"/>
      <c r="L20611" s="103"/>
    </row>
    <row r="20612" spans="1:12" hidden="1" x14ac:dyDescent="0.3">
      <c r="A20612" s="18" t="str">
        <f>+A20510</f>
        <v>NO</v>
      </c>
      <c r="B20612" s="18"/>
      <c r="E20612" s="104">
        <v>1</v>
      </c>
      <c r="F20612" s="105" t="str">
        <f>+$F$112</f>
        <v>Compromisos Sostenibilidad</v>
      </c>
      <c r="G20612" s="106"/>
      <c r="H20612" s="106"/>
      <c r="I20612" s="106"/>
      <c r="J20612" s="106"/>
      <c r="K20612" s="106"/>
      <c r="L20612" s="107" t="str">
        <f>IFERROR(IF(VLOOKUP(C20510,'R. PUNTAJES'!$C$14:$R$213,'R. PUNTAJES'!$K$10,0)="","",VLOOKUP(C20510,'R. PUNTAJES'!$C$14:$R$213,'R. PUNTAJES'!$K$10,0)),"")</f>
        <v/>
      </c>
    </row>
    <row r="20613" spans="1:12" hidden="1" x14ac:dyDescent="0.3">
      <c r="A20613" s="1" t="str">
        <f>+A20510</f>
        <v>NO</v>
      </c>
      <c r="E20613" s="108"/>
      <c r="F20613" s="109" t="str">
        <f>+$F$113</f>
        <v>APOYO A LA INDUSTRIA NACIONAL</v>
      </c>
      <c r="G20613" s="110"/>
      <c r="H20613" s="110"/>
      <c r="I20613" s="110"/>
      <c r="J20613" s="110"/>
      <c r="K20613" s="110"/>
      <c r="L20613" s="111"/>
    </row>
    <row r="20614" spans="1:12" ht="12.75" hidden="1" customHeight="1" x14ac:dyDescent="0.3">
      <c r="A20614" s="1" t="str">
        <f>+A20510</f>
        <v>NO</v>
      </c>
      <c r="E20614" s="96">
        <v>20</v>
      </c>
      <c r="F20614" s="307" t="str">
        <f>+$F$114</f>
        <v>Promoción de Servicios Nacionales o con Trato Nacional</v>
      </c>
      <c r="G20614" s="308"/>
      <c r="H20614" s="308"/>
      <c r="I20614" s="308"/>
      <c r="J20614" s="308"/>
      <c r="K20614" s="309"/>
      <c r="L20614" s="99" t="str">
        <f>IFERROR(IF(VLOOKUP(C20510,'R. PUNTAJES'!$C$14:$R$213,'R. PUNTAJES'!$L$10,0)="","",
IF(VLOOKUP(C20510,'R. PUNTAJES'!$C$14:$R$213,'R. PUNTAJES'!$L$10,0)=5,0,
VLOOKUP(C20510,'R. PUNTAJES'!$C$14:$R$213,'R. PUNTAJES'!$L$10,0))),"")</f>
        <v/>
      </c>
    </row>
    <row r="20615" spans="1:12" ht="12.75" hidden="1" customHeight="1" x14ac:dyDescent="0.3">
      <c r="A20615" s="1" t="str">
        <f>+A20510</f>
        <v>NO</v>
      </c>
      <c r="E20615" s="96">
        <v>5</v>
      </c>
      <c r="F20615" s="307" t="str">
        <f>+$F$115</f>
        <v>Incorporación de componente nacional en servicios extranjeros</v>
      </c>
      <c r="G20615" s="308"/>
      <c r="H20615" s="308"/>
      <c r="I20615" s="308"/>
      <c r="J20615" s="308"/>
      <c r="K20615" s="309"/>
      <c r="L20615" s="99" t="str">
        <f>IFERROR(IF(VLOOKUP(C20510,'R. PUNTAJES'!$C$14:$R$213,'R. PUNTAJES'!$L$10,0)="","",
IF(VLOOKUP(C20510,'R. PUNTAJES'!$C$14:$R$213,'R. PUNTAJES'!$L$10,0)=20,0,
VLOOKUP(C20510,'R. PUNTAJES'!$C$14:$R$213,'R. PUNTAJES'!$L$10,0))),"")</f>
        <v/>
      </c>
    </row>
    <row r="20616" spans="1:12" hidden="1" x14ac:dyDescent="0.3">
      <c r="A20616" s="1" t="str">
        <f>+A20510</f>
        <v>NO</v>
      </c>
      <c r="E20616" s="112"/>
      <c r="F20616" s="97" t="str">
        <f>+$F$116</f>
        <v>VINCULACIÓN DE PERSONAS CON DISCAPACIDAD</v>
      </c>
      <c r="G20616" s="24"/>
      <c r="H20616" s="24"/>
      <c r="I20616" s="24"/>
      <c r="J20616" s="24"/>
      <c r="K20616" s="24"/>
      <c r="L20616" s="98"/>
    </row>
    <row r="20617" spans="1:12" ht="12.75" hidden="1" customHeight="1" x14ac:dyDescent="0.3">
      <c r="A20617" s="1" t="str">
        <f>+A20510</f>
        <v>NO</v>
      </c>
      <c r="E20617" s="96">
        <v>1</v>
      </c>
      <c r="F20617" s="307" t="str">
        <f>+$F$117</f>
        <v xml:space="preserve">Trabajadores vinculados a la planta de personal </v>
      </c>
      <c r="G20617" s="308"/>
      <c r="H20617" s="308"/>
      <c r="I20617" s="308"/>
      <c r="J20617" s="308"/>
      <c r="K20617" s="309"/>
      <c r="L20617" s="99" t="str">
        <f>IFERROR(IF(VLOOKUP(C20510,'R. PUNTAJES'!$C$14:$R$213,'R. PUNTAJES'!$M$10,0)="","",VLOOKUP(C20510,'R. PUNTAJES'!$C$14:$R$213,'R. PUNTAJES'!$M$10,0)),"")</f>
        <v/>
      </c>
    </row>
    <row r="20618" spans="1:12" hidden="1" x14ac:dyDescent="0.3">
      <c r="A20618" s="1" t="str">
        <f>+A20510</f>
        <v>NO</v>
      </c>
      <c r="E20618" s="112"/>
      <c r="F20618" s="97" t="str">
        <f>+$F$118</f>
        <v>EMPRENDIMIENTOS Y EMPRESAS DE MUJERES</v>
      </c>
      <c r="G20618" s="24"/>
      <c r="H20618" s="24"/>
      <c r="I20618" s="24"/>
      <c r="J20618" s="24"/>
      <c r="K20618" s="24"/>
      <c r="L20618" s="98"/>
    </row>
    <row r="20619" spans="1:12" ht="13" hidden="1" customHeight="1" x14ac:dyDescent="0.3">
      <c r="A20619" s="1" t="str">
        <f>+A20510</f>
        <v>NO</v>
      </c>
      <c r="E20619" s="96">
        <v>0.25</v>
      </c>
      <c r="F20619" s="307" t="str">
        <f>+$F$119</f>
        <v>Emprendimientos y empresas de mujeres</v>
      </c>
      <c r="G20619" s="308"/>
      <c r="H20619" s="308"/>
      <c r="I20619" s="308"/>
      <c r="J20619" s="308"/>
      <c r="K20619" s="309"/>
      <c r="L20619" s="113" t="str">
        <f>IFERROR(IF(VLOOKUP(C20510,'R. PUNTAJES'!$C$14:$R$213,'R. PUNTAJES'!$N$10,0)="","",VLOOKUP(C20510,'R. PUNTAJES'!$C$14:$R$213,'R. PUNTAJES'!$N$10,0)),"")</f>
        <v/>
      </c>
    </row>
    <row r="20620" spans="1:12" hidden="1" x14ac:dyDescent="0.3">
      <c r="A20620" s="18" t="str">
        <f>+A20621</f>
        <v>NO</v>
      </c>
      <c r="B20620" s="18"/>
      <c r="E20620" s="112"/>
      <c r="F20620" s="97" t="str">
        <f>+$F$120</f>
        <v>MIPYME</v>
      </c>
      <c r="G20620" s="24"/>
      <c r="H20620" s="24"/>
      <c r="I20620" s="24"/>
      <c r="J20620" s="24"/>
      <c r="K20620" s="24"/>
      <c r="L20620" s="98"/>
    </row>
    <row r="20621" spans="1:12" hidden="1" x14ac:dyDescent="0.3">
      <c r="A20621" s="18" t="str">
        <f>+IF(E20621=0,"NO",1)</f>
        <v>NO</v>
      </c>
      <c r="B20621" s="18"/>
      <c r="E20621" s="96">
        <v>0</v>
      </c>
      <c r="F20621" s="307" t="str">
        <f>+$F$121</f>
        <v>Mipyme</v>
      </c>
      <c r="G20621" s="308"/>
      <c r="H20621" s="308"/>
      <c r="I20621" s="308"/>
      <c r="J20621" s="308"/>
      <c r="K20621" s="309"/>
      <c r="L20621" s="113" t="str">
        <f>IFERROR(IF(VLOOKUP(C20510,'R. PUNTAJES'!$C$14:$R$213,'R. PUNTAJES'!$O$10,0)="","",VLOOKUP(C20510,'R. PUNTAJES'!$C$14:$R$213,'R. PUNTAJES'!$O$10,0)),"")</f>
        <v/>
      </c>
    </row>
    <row r="20622" spans="1:12" hidden="1" x14ac:dyDescent="0.3">
      <c r="A20622" s="1" t="str">
        <f>+A20510</f>
        <v>NO</v>
      </c>
      <c r="E20622" s="112"/>
      <c r="F20622" s="97" t="str">
        <f>+$F$122</f>
        <v>EXPERIENCIA DEL PROPONENTE</v>
      </c>
      <c r="G20622" s="24"/>
      <c r="H20622" s="24"/>
      <c r="I20622" s="24"/>
      <c r="J20622" s="24"/>
      <c r="K20622" s="24"/>
      <c r="L20622" s="98"/>
    </row>
    <row r="20623" spans="1:12" hidden="1" x14ac:dyDescent="0.3">
      <c r="A20623" s="1" t="str">
        <f>+A20510</f>
        <v>NO</v>
      </c>
      <c r="E20623" s="96">
        <v>59.5</v>
      </c>
      <c r="F20623" s="307" t="str">
        <f>+$F$123</f>
        <v>mediana con valor absoluto</v>
      </c>
      <c r="G20623" s="308"/>
      <c r="H20623" s="308"/>
      <c r="I20623" s="308"/>
      <c r="J20623" s="308"/>
      <c r="K20623" s="309"/>
      <c r="L20623" s="113" t="str">
        <f>IFERROR(IF(VLOOKUP(C20510,'R. PUNTAJES'!$C$14:$R$213,'R. PUNTAJES'!$R$10,0)="","",VLOOKUP(C20510,'R. PUNTAJES'!$C$14:$R$213,'R. PUNTAJES'!$R$10,0)),"")</f>
        <v/>
      </c>
    </row>
    <row r="20624" spans="1:12" hidden="1" x14ac:dyDescent="0.3">
      <c r="A20624" s="1" t="str">
        <f>+A20510</f>
        <v>NO</v>
      </c>
      <c r="E20624" s="112"/>
      <c r="F20624" s="97" t="str">
        <f>+$F$124</f>
        <v>MULTAS</v>
      </c>
      <c r="G20624" s="24"/>
      <c r="H20624" s="24"/>
      <c r="I20624" s="24"/>
      <c r="J20624" s="24"/>
      <c r="K20624" s="24"/>
      <c r="L20624" s="98"/>
    </row>
    <row r="20625" spans="1:16" ht="12.75" hidden="1" customHeight="1" x14ac:dyDescent="0.3">
      <c r="A20625" s="1" t="str">
        <f>+A20510</f>
        <v>NO</v>
      </c>
      <c r="E20625" s="96">
        <v>-2</v>
      </c>
      <c r="F20625" s="307" t="str">
        <f>+$F$125</f>
        <v>Una o más multas o cláusulas penales durante el último año</v>
      </c>
      <c r="G20625" s="310"/>
      <c r="H20625" s="310"/>
      <c r="I20625" s="310"/>
      <c r="J20625" s="310"/>
      <c r="K20625" s="311"/>
      <c r="L20625" s="99" t="str">
        <f>IFERROR(IF(VLOOKUP(C20510,'R. PUNTAJES'!$C$14:$R$213,'R. PUNTAJES'!$Q$10,0)="","",VLOOKUP(C20510,'R. PUNTAJES'!$C$14:$R$213,'R. PUNTAJES'!$Q$10,0)),"")</f>
        <v/>
      </c>
    </row>
    <row r="20626" spans="1:16" hidden="1" x14ac:dyDescent="0.3">
      <c r="A20626" s="1" t="str">
        <f>+A20510</f>
        <v>NO</v>
      </c>
      <c r="E20626" s="112"/>
      <c r="F20626" s="97" t="str">
        <f>+$F$126</f>
        <v>OBRAS INCONCLUSAS</v>
      </c>
      <c r="G20626" s="24"/>
      <c r="H20626" s="24"/>
      <c r="I20626" s="24"/>
      <c r="J20626" s="24"/>
      <c r="K20626" s="24"/>
      <c r="L20626" s="98"/>
    </row>
    <row r="20627" spans="1:16" hidden="1" x14ac:dyDescent="0.3">
      <c r="A20627" s="1" t="str">
        <f>+A20510</f>
        <v>NO</v>
      </c>
      <c r="E20627" s="96">
        <v>-1</v>
      </c>
      <c r="F20627" s="301" t="str">
        <f>+$F$127</f>
        <v>Anotación vigente de obra civil inconclusa</v>
      </c>
      <c r="G20627" s="302"/>
      <c r="H20627" s="302"/>
      <c r="I20627" s="302"/>
      <c r="J20627" s="302"/>
      <c r="K20627" s="303"/>
      <c r="L20627" s="99" t="str">
        <f>IFERROR(IF(VLOOKUP(C20510,'R. PUNTAJES'!$C$14:$R$213,'R. PUNTAJES'!$P$10,0)="","",VLOOKUP(C20510,'R. PUNTAJES'!$C$14:$R$213,'R. PUNTAJES'!$P$10,0)),"")</f>
        <v/>
      </c>
    </row>
    <row r="20628" spans="1:16" ht="7.5" hidden="1" customHeight="1" x14ac:dyDescent="0.3">
      <c r="A20628" s="1" t="str">
        <f>+A20510</f>
        <v>NO</v>
      </c>
      <c r="E20628" s="114"/>
      <c r="F20628" s="45"/>
      <c r="G20628" s="45"/>
      <c r="H20628" s="45"/>
      <c r="I20628" s="45"/>
      <c r="J20628" s="45"/>
      <c r="K20628" s="45"/>
      <c r="L20628" s="48"/>
    </row>
    <row r="20629" spans="1:16" hidden="1" x14ac:dyDescent="0.3">
      <c r="A20629" s="1" t="str">
        <f>+A20510</f>
        <v>NO</v>
      </c>
      <c r="E20629" s="115" t="str">
        <f>+$E$129</f>
        <v>PUNTAJE TOTAL</v>
      </c>
      <c r="F20629" s="116"/>
      <c r="G20629" s="116"/>
      <c r="H20629" s="116"/>
      <c r="I20629" s="116"/>
      <c r="J20629" s="116"/>
      <c r="K20629" s="117"/>
      <c r="L20629" s="118">
        <f>IFERROR(IF(VLOOKUP(C20510,'R. PUNTAJES'!$C$14:$R$213,'R. PUNTAJES'!$H$10,0)="RECHAZO","",SUM(L20609:L20627)),"")</f>
        <v>0</v>
      </c>
    </row>
    <row r="20630" spans="1:16" hidden="1" x14ac:dyDescent="0.3">
      <c r="A20630" s="1" t="str">
        <f>+A20510</f>
        <v>NO</v>
      </c>
      <c r="E20630" s="304" t="str">
        <f>+$E$130</f>
        <v>OBSERVACIONES RESPECTO A PUNTAJES</v>
      </c>
      <c r="F20630" s="305"/>
      <c r="G20630" s="305"/>
      <c r="H20630" s="305"/>
      <c r="I20630" s="305"/>
      <c r="J20630" s="305"/>
      <c r="K20630" s="305"/>
      <c r="L20630" s="305"/>
    </row>
    <row r="20631" spans="1:16" ht="12" hidden="1" customHeight="1" x14ac:dyDescent="0.3">
      <c r="A20631" s="1" t="str">
        <f>+A20510</f>
        <v>NO</v>
      </c>
      <c r="E20631" s="306" t="s">
        <v>124</v>
      </c>
      <c r="F20631" s="305"/>
      <c r="G20631" s="305"/>
      <c r="H20631" s="305"/>
      <c r="I20631" s="305"/>
      <c r="J20631" s="305"/>
      <c r="K20631" s="305"/>
      <c r="L20631" s="305"/>
      <c r="N20631" s="119"/>
      <c r="O20631" s="119"/>
      <c r="P20631" s="120"/>
    </row>
    <row r="20632" spans="1:16" ht="3" hidden="1" customHeight="1" x14ac:dyDescent="0.3">
      <c r="A20632" s="1" t="str">
        <f>+A20511</f>
        <v>NO</v>
      </c>
      <c r="E20632" s="121"/>
      <c r="F20632" s="122"/>
      <c r="G20632" s="122"/>
      <c r="H20632" s="122"/>
      <c r="I20632" s="122"/>
      <c r="J20632" s="122"/>
      <c r="K20632" s="122"/>
      <c r="L20632" s="123"/>
    </row>
    <row r="20633" spans="1:16" hidden="1" x14ac:dyDescent="0.3">
      <c r="A20633" s="1" t="str">
        <f>+IF(OR(C20635=""),"NO",1)</f>
        <v>NO</v>
      </c>
      <c r="E20633" s="346"/>
      <c r="F20633" s="347"/>
      <c r="G20633" s="347"/>
      <c r="H20633" s="347"/>
      <c r="I20633" s="347"/>
      <c r="J20633" s="347"/>
      <c r="K20633" s="347"/>
      <c r="L20633" s="347"/>
    </row>
    <row r="20634" spans="1:16" ht="4.5" hidden="1" customHeight="1" x14ac:dyDescent="0.3">
      <c r="A20634" s="1" t="str">
        <f>+A20635</f>
        <v>NO</v>
      </c>
      <c r="E20634" s="15"/>
      <c r="F20634" s="16"/>
      <c r="G20634" s="16"/>
      <c r="H20634" s="16"/>
      <c r="I20634" s="16"/>
      <c r="J20634" s="16"/>
      <c r="K20634" s="16"/>
      <c r="L20634" s="17"/>
    </row>
    <row r="20635" spans="1:16" ht="15.75" hidden="1" customHeight="1" x14ac:dyDescent="0.3">
      <c r="A20635" s="1" t="str">
        <f>+IF(OR(C20635=""),"NO",1)</f>
        <v>NO</v>
      </c>
      <c r="B20635" s="1">
        <f>1+MAX($B$1:B20634)</f>
        <v>166</v>
      </c>
      <c r="C20635" s="18" t="s">
        <v>124</v>
      </c>
      <c r="E20635" s="19" t="s">
        <v>124</v>
      </c>
      <c r="F20635" s="20"/>
      <c r="G20635" s="20"/>
      <c r="H20635" s="20"/>
      <c r="I20635" s="21"/>
      <c r="J20635" s="20"/>
      <c r="K20635" s="21"/>
      <c r="L20635" s="22"/>
    </row>
    <row r="20636" spans="1:16" hidden="1" x14ac:dyDescent="0.3">
      <c r="A20636" s="1" t="str">
        <f>A20635</f>
        <v>NO</v>
      </c>
      <c r="E20636" s="23" t="str">
        <f>+$E$11</f>
        <v>Integrantes</v>
      </c>
      <c r="F20636" s="24"/>
      <c r="G20636" s="24"/>
      <c r="H20636" s="24"/>
      <c r="I20636" s="24"/>
      <c r="J20636" s="24"/>
      <c r="K20636" s="25" t="str">
        <f>+$K$11</f>
        <v>Nit</v>
      </c>
      <c r="L20636" s="26" t="str">
        <f>+$L$11</f>
        <v>Part.</v>
      </c>
    </row>
    <row r="20637" spans="1:16" hidden="1" x14ac:dyDescent="0.3">
      <c r="A20637" s="1" t="str">
        <f>+A20636</f>
        <v>NO</v>
      </c>
      <c r="C20637" s="1" t="s">
        <v>124</v>
      </c>
      <c r="E20637" s="27" t="s">
        <v>124</v>
      </c>
      <c r="F20637" s="28"/>
      <c r="G20637" s="28"/>
      <c r="H20637" s="28"/>
      <c r="I20637" s="28"/>
      <c r="J20637" s="28"/>
      <c r="K20637" s="29" t="s">
        <v>124</v>
      </c>
      <c r="L20637" s="30" t="s">
        <v>124</v>
      </c>
    </row>
    <row r="20638" spans="1:16" hidden="1" x14ac:dyDescent="0.3">
      <c r="A20638" s="18" t="str">
        <f>+IF(OR(C20638=""),"NO",1)</f>
        <v>NO</v>
      </c>
      <c r="B20638" s="18"/>
      <c r="C20638" s="1" t="s">
        <v>124</v>
      </c>
      <c r="E20638" s="31" t="s">
        <v>124</v>
      </c>
      <c r="F20638" s="32"/>
      <c r="G20638" s="32"/>
      <c r="H20638" s="32"/>
      <c r="I20638" s="32"/>
      <c r="J20638" s="32"/>
      <c r="K20638" s="33" t="s">
        <v>124</v>
      </c>
      <c r="L20638" s="34" t="s">
        <v>124</v>
      </c>
    </row>
    <row r="20639" spans="1:16" hidden="1" x14ac:dyDescent="0.3">
      <c r="A20639" s="18" t="str">
        <f>+IF(OR(C20639=""),"NO",1)</f>
        <v>NO</v>
      </c>
      <c r="B20639" s="18"/>
      <c r="C20639" s="1" t="s">
        <v>124</v>
      </c>
      <c r="E20639" s="31" t="s">
        <v>124</v>
      </c>
      <c r="F20639" s="32"/>
      <c r="G20639" s="32"/>
      <c r="H20639" s="32"/>
      <c r="I20639" s="32"/>
      <c r="J20639" s="32"/>
      <c r="K20639" s="33" t="s">
        <v>124</v>
      </c>
      <c r="L20639" s="34" t="s">
        <v>124</v>
      </c>
    </row>
    <row r="20640" spans="1:16" hidden="1" x14ac:dyDescent="0.3">
      <c r="A20640" s="18" t="str">
        <f>+IF(OR(C20640=""),"NO",1)</f>
        <v>NO</v>
      </c>
      <c r="B20640" s="18"/>
      <c r="C20640" s="1" t="s">
        <v>124</v>
      </c>
      <c r="E20640" s="31" t="s">
        <v>13</v>
      </c>
      <c r="F20640" s="32"/>
      <c r="G20640" s="32"/>
      <c r="H20640" s="32"/>
      <c r="I20640" s="32"/>
      <c r="J20640" s="32"/>
      <c r="K20640" s="33"/>
      <c r="L20640" s="34"/>
    </row>
    <row r="20641" spans="1:12" hidden="1" x14ac:dyDescent="0.3">
      <c r="A20641" s="18" t="str">
        <f>+IF(OR(C20641=""),"NO",1)</f>
        <v>NO</v>
      </c>
      <c r="B20641" s="18"/>
      <c r="C20641" s="1" t="s">
        <v>124</v>
      </c>
      <c r="E20641" s="31" t="s">
        <v>13</v>
      </c>
      <c r="F20641" s="32"/>
      <c r="G20641" s="32"/>
      <c r="H20641" s="32"/>
      <c r="I20641" s="32"/>
      <c r="J20641" s="32"/>
      <c r="K20641" s="33"/>
      <c r="L20641" s="34"/>
    </row>
    <row r="20642" spans="1:12" hidden="1" x14ac:dyDescent="0.3">
      <c r="A20642" s="18" t="str">
        <f>+IF(OR(C20642=""),"NO",1)</f>
        <v>NO</v>
      </c>
      <c r="B20642" s="18"/>
      <c r="C20642" s="1" t="s">
        <v>124</v>
      </c>
      <c r="E20642" s="35" t="s">
        <v>13</v>
      </c>
      <c r="F20642" s="36"/>
      <c r="G20642" s="36"/>
      <c r="H20642" s="36"/>
      <c r="I20642" s="36"/>
      <c r="J20642" s="36"/>
      <c r="K20642" s="37"/>
      <c r="L20642" s="38"/>
    </row>
    <row r="20643" spans="1:12" ht="5.15" hidden="1" customHeight="1" x14ac:dyDescent="0.3">
      <c r="A20643" s="1" t="str">
        <f>+A20635</f>
        <v>NO</v>
      </c>
      <c r="E20643" s="39"/>
      <c r="F20643" s="39"/>
      <c r="G20643" s="39"/>
      <c r="H20643" s="39"/>
      <c r="I20643" s="39"/>
      <c r="J20643" s="39"/>
      <c r="K20643" s="39"/>
      <c r="L20643" s="39"/>
    </row>
    <row r="20644" spans="1:12" ht="15.75" hidden="1" customHeight="1" x14ac:dyDescent="0.3">
      <c r="A20644" s="1" t="str">
        <f>+A20635</f>
        <v>NO</v>
      </c>
      <c r="E20644" s="40" t="str">
        <f>+$E$19</f>
        <v>RESULTADO DE EVALUACIÓN TÉCNICA</v>
      </c>
      <c r="F20644" s="41"/>
      <c r="G20644" s="41"/>
      <c r="H20644" s="41"/>
      <c r="I20644" s="41"/>
      <c r="J20644" s="41"/>
      <c r="K20644" s="41"/>
      <c r="L20644" s="42"/>
    </row>
    <row r="20645" spans="1:12" hidden="1" x14ac:dyDescent="0.3">
      <c r="A20645" s="1" t="str">
        <f>+A20635</f>
        <v>NO</v>
      </c>
      <c r="E20645" s="43"/>
      <c r="F20645" s="44" t="str">
        <f>+$F$20</f>
        <v>Experiencia</v>
      </c>
      <c r="G20645" s="45"/>
      <c r="H20645" s="45"/>
      <c r="I20645" s="45"/>
      <c r="J20645" s="45"/>
      <c r="K20645" s="46"/>
      <c r="L20645" s="47" t="s">
        <v>124</v>
      </c>
    </row>
    <row r="20646" spans="1:12" hidden="1" x14ac:dyDescent="0.3">
      <c r="A20646" s="1" t="str">
        <f>+A20635</f>
        <v>NO</v>
      </c>
      <c r="E20646" s="348" t="str">
        <f>+$E$21</f>
        <v>OBSERVACIONES RESPECTO A LA EVALUACIÓN DE EXPERIENCIA</v>
      </c>
      <c r="F20646" s="308"/>
      <c r="G20646" s="308"/>
      <c r="H20646" s="308"/>
      <c r="I20646" s="308"/>
      <c r="J20646" s="308"/>
      <c r="K20646" s="308"/>
      <c r="L20646" s="349"/>
    </row>
    <row r="20647" spans="1:12" hidden="1" x14ac:dyDescent="0.3">
      <c r="A20647" s="1" t="str">
        <f>+A20635</f>
        <v>NO</v>
      </c>
      <c r="E20647" s="350" t="s">
        <v>124</v>
      </c>
      <c r="F20647" s="351"/>
      <c r="G20647" s="351"/>
      <c r="H20647" s="351"/>
      <c r="I20647" s="351"/>
      <c r="J20647" s="351"/>
      <c r="K20647" s="351"/>
      <c r="L20647" s="352"/>
    </row>
    <row r="20648" spans="1:12" ht="5.15" hidden="1" customHeight="1" x14ac:dyDescent="0.3">
      <c r="A20648" s="1" t="str">
        <f>+A20635</f>
        <v>NO</v>
      </c>
      <c r="E20648" s="39"/>
      <c r="F20648" s="39"/>
      <c r="G20648" s="39"/>
      <c r="H20648" s="39"/>
      <c r="I20648" s="39"/>
      <c r="J20648" s="39"/>
      <c r="K20648" s="39"/>
      <c r="L20648" s="39"/>
    </row>
    <row r="20649" spans="1:12" ht="12.75" hidden="1" customHeight="1" x14ac:dyDescent="0.3">
      <c r="A20649" s="1" t="str">
        <f>+A20635</f>
        <v>NO</v>
      </c>
      <c r="E20649" s="40" t="str">
        <f>+$E$24</f>
        <v>EXPERIENCIA HABILITANTE: CONTRATOS PRESENTADOS</v>
      </c>
      <c r="F20649" s="41"/>
      <c r="G20649" s="41"/>
      <c r="H20649" s="41"/>
      <c r="I20649" s="41"/>
      <c r="J20649" s="41"/>
      <c r="K20649" s="41"/>
      <c r="L20649" s="42"/>
    </row>
    <row r="20650" spans="1:12" ht="8.5" hidden="1" customHeight="1" x14ac:dyDescent="0.3">
      <c r="A20650" s="1" t="str">
        <f>+A20635</f>
        <v>NO</v>
      </c>
      <c r="E20650" s="49"/>
      <c r="F20650" s="50"/>
      <c r="G20650" s="51"/>
      <c r="H20650" s="51"/>
      <c r="I20650" s="51"/>
      <c r="J20650" s="51"/>
      <c r="K20650" s="51"/>
      <c r="L20650" s="52"/>
    </row>
    <row r="20651" spans="1:12" hidden="1" x14ac:dyDescent="0.3">
      <c r="A20651" s="18" t="str">
        <f>+IF(OR(C20651=""),"NO",1)</f>
        <v>NO</v>
      </c>
      <c r="B20651" s="18"/>
      <c r="C20651" s="1" t="s">
        <v>124</v>
      </c>
      <c r="E20651" s="329">
        <v>1</v>
      </c>
      <c r="F20651" s="53" t="str">
        <f>+$F$26</f>
        <v>OBJETO</v>
      </c>
      <c r="G20651" s="332" t="s">
        <v>124</v>
      </c>
      <c r="H20651" s="333"/>
      <c r="I20651" s="333"/>
      <c r="J20651" s="333"/>
      <c r="K20651" s="333"/>
      <c r="L20651" s="334"/>
    </row>
    <row r="20652" spans="1:12" hidden="1" x14ac:dyDescent="0.3">
      <c r="A20652" s="18" t="str">
        <f>+IF(OR(C20651=""),"NO",1)</f>
        <v>NO</v>
      </c>
      <c r="B20652" s="18"/>
      <c r="E20652" s="330"/>
      <c r="F20652" s="54" t="str">
        <f>+$F$27</f>
        <v>CONTRATANTE</v>
      </c>
      <c r="G20652" s="335" t="s">
        <v>124</v>
      </c>
      <c r="H20652" s="310"/>
      <c r="I20652" s="310"/>
      <c r="J20652" s="310"/>
      <c r="K20652" s="310"/>
      <c r="L20652" s="336"/>
    </row>
    <row r="20653" spans="1:12" hidden="1" x14ac:dyDescent="0.3">
      <c r="A20653" s="18" t="str">
        <f>+IF(OR(C20651=""),"NO",1)</f>
        <v>NO</v>
      </c>
      <c r="B20653" s="18"/>
      <c r="E20653" s="330"/>
      <c r="F20653" s="54" t="str">
        <f>+$F$28</f>
        <v>APORTANTE</v>
      </c>
      <c r="G20653" s="337" t="s">
        <v>124</v>
      </c>
      <c r="H20653" s="338"/>
      <c r="I20653" s="338"/>
      <c r="J20653" s="338"/>
      <c r="K20653" s="338"/>
      <c r="L20653" s="339"/>
    </row>
    <row r="20654" spans="1:12" hidden="1" x14ac:dyDescent="0.3">
      <c r="A20654" s="18" t="str">
        <f>+IF(OR(C20651=""),"NO",1)</f>
        <v>NO</v>
      </c>
      <c r="B20654" s="18"/>
      <c r="E20654" s="330"/>
      <c r="F20654" s="54" t="str">
        <f>+$F$29</f>
        <v>VALOR /SMMLV)</v>
      </c>
      <c r="G20654" s="55" t="s">
        <v>124</v>
      </c>
      <c r="H20654" s="56" t="str">
        <f>+$H$29</f>
        <v>% PART..</v>
      </c>
      <c r="I20654" s="57" t="s">
        <v>124</v>
      </c>
      <c r="J20654" s="58" t="str">
        <f>+$J$29</f>
        <v>VALOR ACREDITADO</v>
      </c>
      <c r="K20654" s="59"/>
      <c r="L20654" s="47" t="s">
        <v>124</v>
      </c>
    </row>
    <row r="20655" spans="1:12" hidden="1" x14ac:dyDescent="0.3">
      <c r="A20655" s="18" t="str">
        <f>+IF(OR(C20651=""),"NO",1)</f>
        <v>NO</v>
      </c>
      <c r="B20655" s="18"/>
      <c r="E20655" s="330"/>
      <c r="F20655" s="60" t="str">
        <f>+$F$30</f>
        <v>EXPERIENCIA APORTADA</v>
      </c>
      <c r="G20655" s="340" t="s">
        <v>124</v>
      </c>
      <c r="H20655" s="341"/>
      <c r="I20655" s="341"/>
      <c r="J20655" s="341"/>
      <c r="K20655" s="341"/>
      <c r="L20655" s="342"/>
    </row>
    <row r="20656" spans="1:12" hidden="1" x14ac:dyDescent="0.3">
      <c r="A20656" s="18" t="str">
        <f>+IF(OR(C20651=""),"NO",1)</f>
        <v>NO</v>
      </c>
      <c r="B20656" s="18"/>
      <c r="E20656" s="331"/>
      <c r="F20656" s="62" t="str">
        <f>+$F$31</f>
        <v>OBSERVACIÓN</v>
      </c>
      <c r="G20656" s="343" t="s">
        <v>124</v>
      </c>
      <c r="H20656" s="344"/>
      <c r="I20656" s="344"/>
      <c r="J20656" s="344"/>
      <c r="K20656" s="344"/>
      <c r="L20656" s="345"/>
    </row>
    <row r="20657" spans="1:12" ht="8.5" hidden="1" customHeight="1" x14ac:dyDescent="0.3">
      <c r="A20657" s="18" t="str">
        <f>+IF(OR(C20651=""),"NO",1)</f>
        <v>NO</v>
      </c>
      <c r="B20657" s="18"/>
      <c r="E20657" s="49"/>
      <c r="F20657" s="50"/>
      <c r="G20657" s="51"/>
      <c r="H20657" s="51"/>
      <c r="I20657" s="51"/>
      <c r="J20657" s="51"/>
      <c r="K20657" s="51"/>
      <c r="L20657" s="52"/>
    </row>
    <row r="20658" spans="1:12" hidden="1" x14ac:dyDescent="0.3">
      <c r="A20658" s="18" t="str">
        <f t="shared" ref="A20658" si="6930">+IF(OR(C20658=""),"NO",1)</f>
        <v>NO</v>
      </c>
      <c r="B20658" s="18"/>
      <c r="C20658" s="1" t="s">
        <v>124</v>
      </c>
      <c r="E20658" s="329">
        <v>2</v>
      </c>
      <c r="F20658" s="53" t="str">
        <f>+$F$26</f>
        <v>OBJETO</v>
      </c>
      <c r="G20658" s="332" t="s">
        <v>124</v>
      </c>
      <c r="H20658" s="333"/>
      <c r="I20658" s="333"/>
      <c r="J20658" s="333"/>
      <c r="K20658" s="333"/>
      <c r="L20658" s="334"/>
    </row>
    <row r="20659" spans="1:12" hidden="1" x14ac:dyDescent="0.3">
      <c r="A20659" s="18" t="str">
        <f t="shared" ref="A20659" si="6931">+IF(OR(C20658=""),"NO",1)</f>
        <v>NO</v>
      </c>
      <c r="B20659" s="18"/>
      <c r="E20659" s="330"/>
      <c r="F20659" s="54" t="str">
        <f>+$F$27</f>
        <v>CONTRATANTE</v>
      </c>
      <c r="G20659" s="335" t="s">
        <v>124</v>
      </c>
      <c r="H20659" s="310"/>
      <c r="I20659" s="310"/>
      <c r="J20659" s="310"/>
      <c r="K20659" s="310"/>
      <c r="L20659" s="336"/>
    </row>
    <row r="20660" spans="1:12" hidden="1" x14ac:dyDescent="0.3">
      <c r="A20660" s="18" t="str">
        <f t="shared" ref="A20660" si="6932">+IF(OR(C20658=""),"NO",1)</f>
        <v>NO</v>
      </c>
      <c r="B20660" s="18"/>
      <c r="E20660" s="330"/>
      <c r="F20660" s="54" t="str">
        <f>+$F$28</f>
        <v>APORTANTE</v>
      </c>
      <c r="G20660" s="337" t="s">
        <v>124</v>
      </c>
      <c r="H20660" s="338"/>
      <c r="I20660" s="338"/>
      <c r="J20660" s="338"/>
      <c r="K20660" s="338"/>
      <c r="L20660" s="339"/>
    </row>
    <row r="20661" spans="1:12" hidden="1" x14ac:dyDescent="0.3">
      <c r="A20661" s="18" t="str">
        <f t="shared" ref="A20661" si="6933">+IF(OR(C20658=""),"NO",1)</f>
        <v>NO</v>
      </c>
      <c r="B20661" s="18"/>
      <c r="E20661" s="330"/>
      <c r="F20661" s="54" t="str">
        <f>+$F$29</f>
        <v>VALOR /SMMLV)</v>
      </c>
      <c r="G20661" s="55" t="s">
        <v>124</v>
      </c>
      <c r="H20661" s="56" t="str">
        <f>+$H$29</f>
        <v>% PART..</v>
      </c>
      <c r="I20661" s="57" t="s">
        <v>124</v>
      </c>
      <c r="J20661" s="58" t="str">
        <f>+$J$29</f>
        <v>VALOR ACREDITADO</v>
      </c>
      <c r="K20661" s="59"/>
      <c r="L20661" s="47" t="s">
        <v>124</v>
      </c>
    </row>
    <row r="20662" spans="1:12" hidden="1" x14ac:dyDescent="0.3">
      <c r="A20662" s="18" t="str">
        <f t="shared" ref="A20662" si="6934">+IF(OR(C20658=""),"NO",1)</f>
        <v>NO</v>
      </c>
      <c r="B20662" s="18"/>
      <c r="E20662" s="330"/>
      <c r="F20662" s="60" t="str">
        <f>+$F$30</f>
        <v>EXPERIENCIA APORTADA</v>
      </c>
      <c r="G20662" s="340" t="s">
        <v>124</v>
      </c>
      <c r="H20662" s="341"/>
      <c r="I20662" s="341"/>
      <c r="J20662" s="341"/>
      <c r="K20662" s="341"/>
      <c r="L20662" s="342"/>
    </row>
    <row r="20663" spans="1:12" hidden="1" x14ac:dyDescent="0.3">
      <c r="A20663" s="18" t="str">
        <f t="shared" ref="A20663" si="6935">+IF(OR(C20658=""),"NO",1)</f>
        <v>NO</v>
      </c>
      <c r="B20663" s="18"/>
      <c r="E20663" s="331"/>
      <c r="F20663" s="62" t="str">
        <f>+$F$31</f>
        <v>OBSERVACIÓN</v>
      </c>
      <c r="G20663" s="343" t="s">
        <v>124</v>
      </c>
      <c r="H20663" s="344"/>
      <c r="I20663" s="344"/>
      <c r="J20663" s="344"/>
      <c r="K20663" s="344"/>
      <c r="L20663" s="345"/>
    </row>
    <row r="20664" spans="1:12" ht="8.5" hidden="1" customHeight="1" x14ac:dyDescent="0.3">
      <c r="A20664" s="18" t="str">
        <f t="shared" ref="A20664" si="6936">+IF(OR(C20658=""),"NO",1)</f>
        <v>NO</v>
      </c>
      <c r="B20664" s="18"/>
      <c r="E20664" s="49"/>
      <c r="F20664" s="50"/>
      <c r="G20664" s="51"/>
      <c r="H20664" s="51"/>
      <c r="I20664" s="51"/>
      <c r="J20664" s="51"/>
      <c r="K20664" s="51"/>
      <c r="L20664" s="52"/>
    </row>
    <row r="20665" spans="1:12" hidden="1" x14ac:dyDescent="0.3">
      <c r="A20665" s="18" t="str">
        <f t="shared" ref="A20665" si="6937">+IF(OR(C20665=""),"NO",1)</f>
        <v>NO</v>
      </c>
      <c r="B20665" s="18"/>
      <c r="C20665" s="1" t="s">
        <v>124</v>
      </c>
      <c r="E20665" s="329">
        <v>3</v>
      </c>
      <c r="F20665" s="53" t="str">
        <f>+$F$26</f>
        <v>OBJETO</v>
      </c>
      <c r="G20665" s="332" t="s">
        <v>124</v>
      </c>
      <c r="H20665" s="333"/>
      <c r="I20665" s="333"/>
      <c r="J20665" s="333"/>
      <c r="K20665" s="333"/>
      <c r="L20665" s="334"/>
    </row>
    <row r="20666" spans="1:12" hidden="1" x14ac:dyDescent="0.3">
      <c r="A20666" s="18" t="str">
        <f t="shared" ref="A20666" si="6938">+IF(OR(C20665=""),"NO",1)</f>
        <v>NO</v>
      </c>
      <c r="B20666" s="18"/>
      <c r="E20666" s="330"/>
      <c r="F20666" s="54" t="str">
        <f>+$F$27</f>
        <v>CONTRATANTE</v>
      </c>
      <c r="G20666" s="335" t="s">
        <v>124</v>
      </c>
      <c r="H20666" s="310"/>
      <c r="I20666" s="310"/>
      <c r="J20666" s="310"/>
      <c r="K20666" s="310"/>
      <c r="L20666" s="336"/>
    </row>
    <row r="20667" spans="1:12" hidden="1" x14ac:dyDescent="0.3">
      <c r="A20667" s="18" t="str">
        <f t="shared" ref="A20667" si="6939">+IF(OR(C20665=""),"NO",1)</f>
        <v>NO</v>
      </c>
      <c r="B20667" s="18"/>
      <c r="E20667" s="330"/>
      <c r="F20667" s="54" t="str">
        <f>+$F$28</f>
        <v>APORTANTE</v>
      </c>
      <c r="G20667" s="337" t="s">
        <v>124</v>
      </c>
      <c r="H20667" s="338"/>
      <c r="I20667" s="338"/>
      <c r="J20667" s="338"/>
      <c r="K20667" s="338"/>
      <c r="L20667" s="339"/>
    </row>
    <row r="20668" spans="1:12" hidden="1" x14ac:dyDescent="0.3">
      <c r="A20668" s="18" t="str">
        <f t="shared" ref="A20668" si="6940">+IF(OR(C20665=""),"NO",1)</f>
        <v>NO</v>
      </c>
      <c r="B20668" s="18"/>
      <c r="E20668" s="330"/>
      <c r="F20668" s="54" t="str">
        <f>+$F$29</f>
        <v>VALOR /SMMLV)</v>
      </c>
      <c r="G20668" s="55" t="s">
        <v>124</v>
      </c>
      <c r="H20668" s="56" t="str">
        <f>+$H$29</f>
        <v>% PART..</v>
      </c>
      <c r="I20668" s="57" t="s">
        <v>124</v>
      </c>
      <c r="J20668" s="58" t="str">
        <f>+$J$29</f>
        <v>VALOR ACREDITADO</v>
      </c>
      <c r="K20668" s="59"/>
      <c r="L20668" s="47" t="s">
        <v>124</v>
      </c>
    </row>
    <row r="20669" spans="1:12" hidden="1" x14ac:dyDescent="0.3">
      <c r="A20669" s="18" t="str">
        <f t="shared" ref="A20669" si="6941">+IF(OR(C20665=""),"NO",1)</f>
        <v>NO</v>
      </c>
      <c r="B20669" s="18"/>
      <c r="E20669" s="330"/>
      <c r="F20669" s="60" t="str">
        <f>+$F$30</f>
        <v>EXPERIENCIA APORTADA</v>
      </c>
      <c r="G20669" s="340" t="s">
        <v>124</v>
      </c>
      <c r="H20669" s="341"/>
      <c r="I20669" s="341"/>
      <c r="J20669" s="341"/>
      <c r="K20669" s="341"/>
      <c r="L20669" s="342"/>
    </row>
    <row r="20670" spans="1:12" hidden="1" x14ac:dyDescent="0.3">
      <c r="A20670" s="18" t="str">
        <f t="shared" ref="A20670" si="6942">+IF(OR(C20665=""),"NO",1)</f>
        <v>NO</v>
      </c>
      <c r="B20670" s="18"/>
      <c r="E20670" s="331"/>
      <c r="F20670" s="62" t="str">
        <f>+$F$31</f>
        <v>OBSERVACIÓN</v>
      </c>
      <c r="G20670" s="343" t="s">
        <v>124</v>
      </c>
      <c r="H20670" s="344"/>
      <c r="I20670" s="344"/>
      <c r="J20670" s="344"/>
      <c r="K20670" s="344"/>
      <c r="L20670" s="345"/>
    </row>
    <row r="20671" spans="1:12" ht="8.5" hidden="1" customHeight="1" x14ac:dyDescent="0.3">
      <c r="A20671" s="18" t="str">
        <f t="shared" ref="A20671" si="6943">+IF(OR(C20665=""),"NO",1)</f>
        <v>NO</v>
      </c>
      <c r="B20671" s="18"/>
      <c r="E20671" s="49"/>
      <c r="F20671" s="50"/>
      <c r="G20671" s="51"/>
      <c r="H20671" s="51"/>
      <c r="I20671" s="51"/>
      <c r="J20671" s="51"/>
      <c r="K20671" s="51"/>
      <c r="L20671" s="52"/>
    </row>
    <row r="20672" spans="1:12" hidden="1" x14ac:dyDescent="0.3">
      <c r="A20672" s="18" t="str">
        <f t="shared" ref="A20672" si="6944">+IF(OR(C20672=""),"NO",1)</f>
        <v>NO</v>
      </c>
      <c r="B20672" s="18"/>
      <c r="C20672" s="1" t="s">
        <v>124</v>
      </c>
      <c r="E20672" s="329">
        <v>4</v>
      </c>
      <c r="F20672" s="53" t="str">
        <f>+$F$26</f>
        <v>OBJETO</v>
      </c>
      <c r="G20672" s="332" t="s">
        <v>124</v>
      </c>
      <c r="H20672" s="333"/>
      <c r="I20672" s="333"/>
      <c r="J20672" s="333"/>
      <c r="K20672" s="333"/>
      <c r="L20672" s="334"/>
    </row>
    <row r="20673" spans="1:12" hidden="1" x14ac:dyDescent="0.3">
      <c r="A20673" s="18" t="str">
        <f t="shared" ref="A20673" si="6945">+IF(OR(C20672=""),"NO",1)</f>
        <v>NO</v>
      </c>
      <c r="B20673" s="18"/>
      <c r="E20673" s="330"/>
      <c r="F20673" s="54" t="str">
        <f>+$F$27</f>
        <v>CONTRATANTE</v>
      </c>
      <c r="G20673" s="335" t="s">
        <v>124</v>
      </c>
      <c r="H20673" s="310"/>
      <c r="I20673" s="310"/>
      <c r="J20673" s="310"/>
      <c r="K20673" s="310"/>
      <c r="L20673" s="336"/>
    </row>
    <row r="20674" spans="1:12" hidden="1" x14ac:dyDescent="0.3">
      <c r="A20674" s="18" t="str">
        <f t="shared" ref="A20674" si="6946">+IF(OR(C20672=""),"NO",1)</f>
        <v>NO</v>
      </c>
      <c r="B20674" s="18"/>
      <c r="E20674" s="330"/>
      <c r="F20674" s="54" t="str">
        <f>+$F$28</f>
        <v>APORTANTE</v>
      </c>
      <c r="G20674" s="337" t="s">
        <v>124</v>
      </c>
      <c r="H20674" s="338"/>
      <c r="I20674" s="338"/>
      <c r="J20674" s="338"/>
      <c r="K20674" s="338"/>
      <c r="L20674" s="339"/>
    </row>
    <row r="20675" spans="1:12" hidden="1" x14ac:dyDescent="0.3">
      <c r="A20675" s="18" t="str">
        <f t="shared" ref="A20675" si="6947">+IF(OR(C20672=""),"NO",1)</f>
        <v>NO</v>
      </c>
      <c r="B20675" s="18"/>
      <c r="E20675" s="330"/>
      <c r="F20675" s="54" t="str">
        <f>+$F$29</f>
        <v>VALOR /SMMLV)</v>
      </c>
      <c r="G20675" s="55" t="s">
        <v>124</v>
      </c>
      <c r="H20675" s="56" t="str">
        <f>+$H$29</f>
        <v>% PART..</v>
      </c>
      <c r="I20675" s="57" t="s">
        <v>124</v>
      </c>
      <c r="J20675" s="58" t="str">
        <f>+$J$29</f>
        <v>VALOR ACREDITADO</v>
      </c>
      <c r="K20675" s="59"/>
      <c r="L20675" s="47" t="s">
        <v>124</v>
      </c>
    </row>
    <row r="20676" spans="1:12" hidden="1" x14ac:dyDescent="0.3">
      <c r="A20676" s="18" t="str">
        <f t="shared" ref="A20676" si="6948">+IF(OR(C20672=""),"NO",1)</f>
        <v>NO</v>
      </c>
      <c r="B20676" s="18"/>
      <c r="E20676" s="330"/>
      <c r="F20676" s="60" t="str">
        <f>+$F$30</f>
        <v>EXPERIENCIA APORTADA</v>
      </c>
      <c r="G20676" s="340" t="s">
        <v>124</v>
      </c>
      <c r="H20676" s="341"/>
      <c r="I20676" s="341"/>
      <c r="J20676" s="341"/>
      <c r="K20676" s="341"/>
      <c r="L20676" s="342"/>
    </row>
    <row r="20677" spans="1:12" hidden="1" x14ac:dyDescent="0.3">
      <c r="A20677" s="18" t="str">
        <f t="shared" ref="A20677" si="6949">+IF(OR(C20672=""),"NO",1)</f>
        <v>NO</v>
      </c>
      <c r="B20677" s="18"/>
      <c r="E20677" s="331"/>
      <c r="F20677" s="62" t="str">
        <f>+$F$31</f>
        <v>OBSERVACIÓN</v>
      </c>
      <c r="G20677" s="343" t="s">
        <v>124</v>
      </c>
      <c r="H20677" s="344"/>
      <c r="I20677" s="344"/>
      <c r="J20677" s="344"/>
      <c r="K20677" s="344"/>
      <c r="L20677" s="345"/>
    </row>
    <row r="20678" spans="1:12" ht="8.5" hidden="1" customHeight="1" x14ac:dyDescent="0.3">
      <c r="A20678" s="18" t="str">
        <f t="shared" ref="A20678" si="6950">+IF(OR(C20672=""),"NO",1)</f>
        <v>NO</v>
      </c>
      <c r="B20678" s="18"/>
      <c r="E20678" s="49"/>
      <c r="F20678" s="50"/>
      <c r="G20678" s="51"/>
      <c r="H20678" s="51"/>
      <c r="I20678" s="51"/>
      <c r="J20678" s="51"/>
      <c r="K20678" s="51"/>
      <c r="L20678" s="52"/>
    </row>
    <row r="20679" spans="1:12" hidden="1" x14ac:dyDescent="0.3">
      <c r="A20679" s="18" t="str">
        <f t="shared" ref="A20679" si="6951">+IF(OR(C20679=""),"NO",1)</f>
        <v>NO</v>
      </c>
      <c r="B20679" s="18"/>
      <c r="C20679" s="1" t="s">
        <v>124</v>
      </c>
      <c r="E20679" s="329">
        <v>5</v>
      </c>
      <c r="F20679" s="53" t="str">
        <f>+$F$26</f>
        <v>OBJETO</v>
      </c>
      <c r="G20679" s="332" t="s">
        <v>124</v>
      </c>
      <c r="H20679" s="333"/>
      <c r="I20679" s="333"/>
      <c r="J20679" s="333"/>
      <c r="K20679" s="333"/>
      <c r="L20679" s="334"/>
    </row>
    <row r="20680" spans="1:12" hidden="1" x14ac:dyDescent="0.3">
      <c r="A20680" s="18" t="str">
        <f t="shared" ref="A20680" si="6952">+IF(OR(C20679=""),"NO",1)</f>
        <v>NO</v>
      </c>
      <c r="B20680" s="18"/>
      <c r="E20680" s="330"/>
      <c r="F20680" s="54" t="str">
        <f>+$F$27</f>
        <v>CONTRATANTE</v>
      </c>
      <c r="G20680" s="335" t="s">
        <v>124</v>
      </c>
      <c r="H20680" s="310"/>
      <c r="I20680" s="310"/>
      <c r="J20680" s="310"/>
      <c r="K20680" s="310"/>
      <c r="L20680" s="336"/>
    </row>
    <row r="20681" spans="1:12" hidden="1" x14ac:dyDescent="0.3">
      <c r="A20681" s="18" t="str">
        <f t="shared" ref="A20681" si="6953">+IF(OR(C20679=""),"NO",1)</f>
        <v>NO</v>
      </c>
      <c r="B20681" s="18"/>
      <c r="E20681" s="330"/>
      <c r="F20681" s="54" t="str">
        <f>+$F$28</f>
        <v>APORTANTE</v>
      </c>
      <c r="G20681" s="337" t="s">
        <v>124</v>
      </c>
      <c r="H20681" s="338"/>
      <c r="I20681" s="338"/>
      <c r="J20681" s="338"/>
      <c r="K20681" s="338"/>
      <c r="L20681" s="339"/>
    </row>
    <row r="20682" spans="1:12" hidden="1" x14ac:dyDescent="0.3">
      <c r="A20682" s="18" t="str">
        <f t="shared" ref="A20682" si="6954">+IF(OR(C20679=""),"NO",1)</f>
        <v>NO</v>
      </c>
      <c r="B20682" s="18"/>
      <c r="E20682" s="330"/>
      <c r="F20682" s="54" t="str">
        <f>+$F$29</f>
        <v>VALOR /SMMLV)</v>
      </c>
      <c r="G20682" s="55" t="s">
        <v>124</v>
      </c>
      <c r="H20682" s="56" t="str">
        <f>+$H$29</f>
        <v>% PART..</v>
      </c>
      <c r="I20682" s="57" t="s">
        <v>124</v>
      </c>
      <c r="J20682" s="58" t="str">
        <f>+$J$29</f>
        <v>VALOR ACREDITADO</v>
      </c>
      <c r="K20682" s="59"/>
      <c r="L20682" s="47" t="s">
        <v>124</v>
      </c>
    </row>
    <row r="20683" spans="1:12" hidden="1" x14ac:dyDescent="0.3">
      <c r="A20683" s="18" t="str">
        <f t="shared" ref="A20683" si="6955">+IF(OR(C20679=""),"NO",1)</f>
        <v>NO</v>
      </c>
      <c r="B20683" s="18"/>
      <c r="E20683" s="330"/>
      <c r="F20683" s="60" t="str">
        <f>+$F$30</f>
        <v>EXPERIENCIA APORTADA</v>
      </c>
      <c r="G20683" s="340" t="s">
        <v>124</v>
      </c>
      <c r="H20683" s="341"/>
      <c r="I20683" s="341"/>
      <c r="J20683" s="341"/>
      <c r="K20683" s="341"/>
      <c r="L20683" s="342"/>
    </row>
    <row r="20684" spans="1:12" hidden="1" x14ac:dyDescent="0.3">
      <c r="A20684" s="18" t="str">
        <f t="shared" ref="A20684" si="6956">+IF(OR(C20679=""),"NO",1)</f>
        <v>NO</v>
      </c>
      <c r="B20684" s="18"/>
      <c r="E20684" s="331"/>
      <c r="F20684" s="62" t="str">
        <f>+$F$31</f>
        <v>OBSERVACIÓN</v>
      </c>
      <c r="G20684" s="343" t="s">
        <v>124</v>
      </c>
      <c r="H20684" s="344"/>
      <c r="I20684" s="344"/>
      <c r="J20684" s="344"/>
      <c r="K20684" s="344"/>
      <c r="L20684" s="345"/>
    </row>
    <row r="20685" spans="1:12" ht="8.5" hidden="1" customHeight="1" x14ac:dyDescent="0.3">
      <c r="A20685" s="18" t="str">
        <f t="shared" ref="A20685" si="6957">+IF(OR(C20679=""),"NO",1)</f>
        <v>NO</v>
      </c>
      <c r="B20685" s="18"/>
      <c r="E20685" s="49"/>
      <c r="F20685" s="50"/>
      <c r="G20685" s="51"/>
      <c r="H20685" s="51"/>
      <c r="I20685" s="51"/>
      <c r="J20685" s="51"/>
      <c r="K20685" s="51"/>
      <c r="L20685" s="52"/>
    </row>
    <row r="20686" spans="1:12" hidden="1" x14ac:dyDescent="0.3">
      <c r="A20686" s="18" t="str">
        <f t="shared" ref="A20686" si="6958">+IF(OR(C20686=""),"NO",1)</f>
        <v>NO</v>
      </c>
      <c r="B20686" s="18"/>
      <c r="C20686" s="1" t="s">
        <v>124</v>
      </c>
      <c r="E20686" s="329">
        <v>6</v>
      </c>
      <c r="F20686" s="53" t="str">
        <f>+$F$26</f>
        <v>OBJETO</v>
      </c>
      <c r="G20686" s="332" t="s">
        <v>124</v>
      </c>
      <c r="H20686" s="333"/>
      <c r="I20686" s="333"/>
      <c r="J20686" s="333"/>
      <c r="K20686" s="333"/>
      <c r="L20686" s="334"/>
    </row>
    <row r="20687" spans="1:12" hidden="1" x14ac:dyDescent="0.3">
      <c r="A20687" s="18" t="str">
        <f t="shared" ref="A20687" si="6959">+IF(OR(C20686=""),"NO",1)</f>
        <v>NO</v>
      </c>
      <c r="B20687" s="18"/>
      <c r="E20687" s="330"/>
      <c r="F20687" s="54" t="str">
        <f>+$F$27</f>
        <v>CONTRATANTE</v>
      </c>
      <c r="G20687" s="335" t="s">
        <v>124</v>
      </c>
      <c r="H20687" s="310"/>
      <c r="I20687" s="310"/>
      <c r="J20687" s="310"/>
      <c r="K20687" s="310"/>
      <c r="L20687" s="336"/>
    </row>
    <row r="20688" spans="1:12" hidden="1" x14ac:dyDescent="0.3">
      <c r="A20688" s="18" t="str">
        <f t="shared" ref="A20688" si="6960">+IF(OR(C20686=""),"NO",1)</f>
        <v>NO</v>
      </c>
      <c r="B20688" s="18"/>
      <c r="E20688" s="330"/>
      <c r="F20688" s="54" t="str">
        <f>+$F$28</f>
        <v>APORTANTE</v>
      </c>
      <c r="G20688" s="337" t="s">
        <v>124</v>
      </c>
      <c r="H20688" s="338"/>
      <c r="I20688" s="338"/>
      <c r="J20688" s="338"/>
      <c r="K20688" s="338"/>
      <c r="L20688" s="339"/>
    </row>
    <row r="20689" spans="1:12" hidden="1" x14ac:dyDescent="0.3">
      <c r="A20689" s="18" t="str">
        <f t="shared" ref="A20689" si="6961">+IF(OR(C20686=""),"NO",1)</f>
        <v>NO</v>
      </c>
      <c r="B20689" s="18"/>
      <c r="E20689" s="330"/>
      <c r="F20689" s="54" t="str">
        <f>+$F$29</f>
        <v>VALOR /SMMLV)</v>
      </c>
      <c r="G20689" s="55" t="s">
        <v>124</v>
      </c>
      <c r="H20689" s="56" t="str">
        <f>+$H$29</f>
        <v>% PART..</v>
      </c>
      <c r="I20689" s="57" t="s">
        <v>124</v>
      </c>
      <c r="J20689" s="58" t="str">
        <f>+$J$29</f>
        <v>VALOR ACREDITADO</v>
      </c>
      <c r="K20689" s="59"/>
      <c r="L20689" s="47" t="s">
        <v>124</v>
      </c>
    </row>
    <row r="20690" spans="1:12" hidden="1" x14ac:dyDescent="0.3">
      <c r="A20690" s="18" t="str">
        <f t="shared" ref="A20690" si="6962">+IF(OR(C20686=""),"NO",1)</f>
        <v>NO</v>
      </c>
      <c r="B20690" s="18"/>
      <c r="E20690" s="330"/>
      <c r="F20690" s="60" t="str">
        <f>+$F$30</f>
        <v>EXPERIENCIA APORTADA</v>
      </c>
      <c r="G20690" s="340" t="s">
        <v>124</v>
      </c>
      <c r="H20690" s="341"/>
      <c r="I20690" s="341"/>
      <c r="J20690" s="341"/>
      <c r="K20690" s="341"/>
      <c r="L20690" s="342"/>
    </row>
    <row r="20691" spans="1:12" hidden="1" x14ac:dyDescent="0.3">
      <c r="A20691" s="18" t="str">
        <f t="shared" ref="A20691" si="6963">+IF(OR(C20686=""),"NO",1)</f>
        <v>NO</v>
      </c>
      <c r="B20691" s="18"/>
      <c r="E20691" s="331"/>
      <c r="F20691" s="62" t="str">
        <f>+$F$31</f>
        <v>OBSERVACIÓN</v>
      </c>
      <c r="G20691" s="343" t="s">
        <v>124</v>
      </c>
      <c r="H20691" s="344"/>
      <c r="I20691" s="344"/>
      <c r="J20691" s="344"/>
      <c r="K20691" s="344"/>
      <c r="L20691" s="345"/>
    </row>
    <row r="20692" spans="1:12" ht="8.5" hidden="1" customHeight="1" x14ac:dyDescent="0.3">
      <c r="A20692" s="18" t="str">
        <f t="shared" ref="A20692" si="6964">+IF(OR(C20686=""),"NO",1)</f>
        <v>NO</v>
      </c>
      <c r="B20692" s="18"/>
      <c r="E20692" s="49"/>
      <c r="F20692" s="50"/>
      <c r="G20692" s="51"/>
      <c r="H20692" s="51"/>
      <c r="I20692" s="51"/>
      <c r="J20692" s="51"/>
      <c r="K20692" s="51"/>
      <c r="L20692" s="52"/>
    </row>
    <row r="20693" spans="1:12" hidden="1" x14ac:dyDescent="0.3">
      <c r="A20693" s="18" t="str">
        <f t="shared" ref="A20693" si="6965">+IF(OR(C20693=""),"NO",1)</f>
        <v>NO</v>
      </c>
      <c r="B20693" s="18"/>
      <c r="C20693" s="1" t="s">
        <v>124</v>
      </c>
      <c r="E20693" s="329">
        <v>7</v>
      </c>
      <c r="F20693" s="53" t="str">
        <f>+$F$26</f>
        <v>OBJETO</v>
      </c>
      <c r="G20693" s="332" t="s">
        <v>124</v>
      </c>
      <c r="H20693" s="333"/>
      <c r="I20693" s="333"/>
      <c r="J20693" s="333"/>
      <c r="K20693" s="333"/>
      <c r="L20693" s="334"/>
    </row>
    <row r="20694" spans="1:12" hidden="1" x14ac:dyDescent="0.3">
      <c r="A20694" s="18" t="str">
        <f t="shared" ref="A20694" si="6966">+IF(OR(C20693=""),"NO",1)</f>
        <v>NO</v>
      </c>
      <c r="B20694" s="18"/>
      <c r="E20694" s="330"/>
      <c r="F20694" s="54" t="str">
        <f>+$F$27</f>
        <v>CONTRATANTE</v>
      </c>
      <c r="G20694" s="335" t="s">
        <v>124</v>
      </c>
      <c r="H20694" s="310"/>
      <c r="I20694" s="310"/>
      <c r="J20694" s="310"/>
      <c r="K20694" s="310"/>
      <c r="L20694" s="336"/>
    </row>
    <row r="20695" spans="1:12" hidden="1" x14ac:dyDescent="0.3">
      <c r="A20695" s="18" t="str">
        <f t="shared" ref="A20695" si="6967">+IF(OR(C20693=""),"NO",1)</f>
        <v>NO</v>
      </c>
      <c r="B20695" s="18"/>
      <c r="E20695" s="330"/>
      <c r="F20695" s="54" t="str">
        <f>+$F$28</f>
        <v>APORTANTE</v>
      </c>
      <c r="G20695" s="337" t="s">
        <v>124</v>
      </c>
      <c r="H20695" s="338"/>
      <c r="I20695" s="338"/>
      <c r="J20695" s="338"/>
      <c r="K20695" s="338"/>
      <c r="L20695" s="339"/>
    </row>
    <row r="20696" spans="1:12" hidden="1" x14ac:dyDescent="0.3">
      <c r="A20696" s="18" t="str">
        <f t="shared" ref="A20696" si="6968">+IF(OR(C20693=""),"NO",1)</f>
        <v>NO</v>
      </c>
      <c r="B20696" s="18"/>
      <c r="E20696" s="330"/>
      <c r="F20696" s="54" t="str">
        <f>+$F$29</f>
        <v>VALOR /SMMLV)</v>
      </c>
      <c r="G20696" s="55" t="s">
        <v>124</v>
      </c>
      <c r="H20696" s="56" t="str">
        <f>+$H$29</f>
        <v>% PART..</v>
      </c>
      <c r="I20696" s="57" t="s">
        <v>124</v>
      </c>
      <c r="J20696" s="58" t="str">
        <f>+$J$29</f>
        <v>VALOR ACREDITADO</v>
      </c>
      <c r="K20696" s="59"/>
      <c r="L20696" s="47" t="s">
        <v>124</v>
      </c>
    </row>
    <row r="20697" spans="1:12" hidden="1" x14ac:dyDescent="0.3">
      <c r="A20697" s="18" t="str">
        <f t="shared" ref="A20697" si="6969">+IF(OR(C20693=""),"NO",1)</f>
        <v>NO</v>
      </c>
      <c r="B20697" s="18"/>
      <c r="E20697" s="330"/>
      <c r="F20697" s="60" t="str">
        <f>+$F$30</f>
        <v>EXPERIENCIA APORTADA</v>
      </c>
      <c r="G20697" s="340" t="s">
        <v>124</v>
      </c>
      <c r="H20697" s="341"/>
      <c r="I20697" s="341"/>
      <c r="J20697" s="341"/>
      <c r="K20697" s="341"/>
      <c r="L20697" s="342"/>
    </row>
    <row r="20698" spans="1:12" hidden="1" x14ac:dyDescent="0.3">
      <c r="A20698" s="18" t="str">
        <f t="shared" ref="A20698" si="6970">+IF(OR(C20693=""),"NO",1)</f>
        <v>NO</v>
      </c>
      <c r="B20698" s="18"/>
      <c r="E20698" s="331"/>
      <c r="F20698" s="62" t="str">
        <f>+$F$31</f>
        <v>OBSERVACIÓN</v>
      </c>
      <c r="G20698" s="343" t="s">
        <v>124</v>
      </c>
      <c r="H20698" s="344"/>
      <c r="I20698" s="344"/>
      <c r="J20698" s="344"/>
      <c r="K20698" s="344"/>
      <c r="L20698" s="345"/>
    </row>
    <row r="20699" spans="1:12" hidden="1" x14ac:dyDescent="0.3">
      <c r="A20699" s="18" t="str">
        <f t="shared" ref="A20699" si="6971">+IF(OR(C20693=""),"NO",1)</f>
        <v>NO</v>
      </c>
      <c r="B20699" s="18"/>
      <c r="E20699" s="49"/>
      <c r="F20699" s="50"/>
      <c r="G20699" s="51"/>
      <c r="H20699" s="51"/>
      <c r="I20699" s="51"/>
      <c r="J20699" s="51"/>
      <c r="K20699" s="51"/>
      <c r="L20699" s="52"/>
    </row>
    <row r="20700" spans="1:12" hidden="1" x14ac:dyDescent="0.3">
      <c r="A20700" s="1" t="str">
        <f>+A20635</f>
        <v>NO</v>
      </c>
      <c r="C20700" s="1" t="str">
        <f>"N"&amp;C20635</f>
        <v>N</v>
      </c>
      <c r="E20700" s="63"/>
      <c r="F20700" s="64" t="str">
        <f>+$F$75</f>
        <v>TOTAL DE CONTRATOS PRESENTADOS VÁLIDOS QUE CUMPLEN EXPERIENCIA ACREDITADA:</v>
      </c>
      <c r="G20700" s="65"/>
      <c r="H20700" s="65"/>
      <c r="I20700" s="65"/>
      <c r="J20700" s="66"/>
      <c r="K20700" s="65"/>
      <c r="L20700" s="67" t="s">
        <v>124</v>
      </c>
    </row>
    <row r="20701" spans="1:12" ht="6.65" hidden="1" customHeight="1" x14ac:dyDescent="0.3">
      <c r="A20701" s="1" t="str">
        <f>+A20635</f>
        <v>NO</v>
      </c>
      <c r="E20701" s="51"/>
      <c r="F20701" s="50"/>
      <c r="G20701" s="51"/>
      <c r="H20701" s="51"/>
      <c r="I20701" s="51"/>
      <c r="J20701" s="51"/>
      <c r="K20701" s="51"/>
      <c r="L20701" s="51"/>
    </row>
    <row r="20702" spans="1:12" hidden="1" x14ac:dyDescent="0.3">
      <c r="A20702" s="1" t="str">
        <f>+A20635</f>
        <v>NO</v>
      </c>
      <c r="E20702" s="63"/>
      <c r="F20702" s="63" t="str">
        <f>+$F$77</f>
        <v>ACREDITA SUMINISTRO E INSTALACIÓN DE MOBILIARIO POR LO MENOS EN UN (1) CONTRATO VÁLIDO</v>
      </c>
      <c r="G20702" s="65"/>
      <c r="H20702" s="65"/>
      <c r="I20702" s="65"/>
      <c r="J20702" s="66"/>
      <c r="K20702" s="65"/>
      <c r="L20702" s="68" t="s">
        <v>157</v>
      </c>
    </row>
    <row r="20703" spans="1:12" ht="5.15" hidden="1" customHeight="1" x14ac:dyDescent="0.3">
      <c r="A20703" s="1" t="str">
        <f>+A20635</f>
        <v>NO</v>
      </c>
      <c r="E20703" s="51"/>
      <c r="F20703" s="50"/>
      <c r="G20703" s="51"/>
      <c r="H20703" s="51"/>
      <c r="I20703" s="51"/>
      <c r="J20703" s="51"/>
      <c r="K20703" s="51"/>
      <c r="L20703" s="51"/>
    </row>
    <row r="20704" spans="1:12" ht="12.75" hidden="1" customHeight="1" x14ac:dyDescent="0.3">
      <c r="A20704" s="1" t="str">
        <f>+A20635</f>
        <v>NO</v>
      </c>
      <c r="E20704" s="69" t="str">
        <f>+$E$79</f>
        <v>EXPERIENCIA ESPECÍFICA NUMERAL 10.1.1 A</v>
      </c>
      <c r="F20704" s="70"/>
      <c r="G20704" s="70"/>
      <c r="H20704" s="70"/>
      <c r="I20704" s="70"/>
      <c r="J20704" s="70"/>
      <c r="K20704" s="70"/>
      <c r="L20704" s="71"/>
    </row>
    <row r="20705" spans="1:12" ht="26.5" hidden="1" customHeight="1" x14ac:dyDescent="0.3">
      <c r="A20705" s="1" t="str">
        <f>+A20635</f>
        <v>NO</v>
      </c>
      <c r="E20705" s="72"/>
      <c r="F20705" s="325" t="str">
        <f>+$F$80</f>
        <v>Por lo menos uno (1) de los contratos válidos aportados como experiencia general debe corresponder mínimo al 60% del presupuesto oficial del presente proceso de selección.  (SMMLV)</v>
      </c>
      <c r="G20705" s="326"/>
      <c r="H20705" s="326"/>
      <c r="I20705" s="326"/>
      <c r="J20705" s="326"/>
      <c r="K20705" s="73" t="s">
        <v>124</v>
      </c>
      <c r="L20705" s="74" t="s">
        <v>124</v>
      </c>
    </row>
    <row r="20706" spans="1:12" ht="23.5" hidden="1" customHeight="1" x14ac:dyDescent="0.3">
      <c r="A20706" s="1" t="str">
        <f>+A20635</f>
        <v>NO</v>
      </c>
      <c r="E20706" s="63"/>
      <c r="F20706" s="325" t="str">
        <f>+$F$81</f>
        <v xml:space="preserve">Deberá acreditarse en al menos uno (1) de los contratos válidos aportados como experiencia general una </v>
      </c>
      <c r="G20706" s="326"/>
      <c r="H20706" s="326"/>
      <c r="I20706" s="326"/>
      <c r="J20706" s="326"/>
      <c r="K20706" s="73" t="s">
        <v>124</v>
      </c>
      <c r="L20706" s="74" t="s">
        <v>124</v>
      </c>
    </row>
    <row r="20707" spans="1:12" ht="23.5" hidden="1" customHeight="1" x14ac:dyDescent="0.3">
      <c r="A20707" s="18" t="s">
        <v>30</v>
      </c>
      <c r="E20707" s="63"/>
      <c r="F20707" s="325" t="str">
        <f>+$F$82</f>
        <v xml:space="preserve">Deberá acreditarse en al menos uno (1) de los contratos válidos aportados interventoría a intervención de </v>
      </c>
      <c r="G20707" s="326"/>
      <c r="H20707" s="326"/>
      <c r="I20707" s="326"/>
      <c r="J20707" s="326"/>
      <c r="K20707" s="73">
        <f>+$K$82</f>
        <v>0</v>
      </c>
      <c r="L20707" s="74" t="s">
        <v>124</v>
      </c>
    </row>
    <row r="20708" spans="1:12" ht="36" hidden="1" customHeight="1" x14ac:dyDescent="0.3">
      <c r="A20708" s="18" t="s">
        <v>30</v>
      </c>
      <c r="E20708" s="63"/>
      <c r="F20708" s="325" t="str">
        <f>+$F$83</f>
        <v xml:space="preserve">Deberá acreditarse en al menos uno (1) de los contratos válidos aportados interventoría a intervención de </v>
      </c>
      <c r="G20708" s="326"/>
      <c r="H20708" s="326"/>
      <c r="I20708" s="326"/>
      <c r="J20708" s="326"/>
      <c r="K20708" s="75">
        <f>+$K$83</f>
        <v>0</v>
      </c>
      <c r="L20708" s="76" t="s">
        <v>124</v>
      </c>
    </row>
    <row r="20709" spans="1:12" hidden="1" x14ac:dyDescent="0.3">
      <c r="A20709" s="1" t="str">
        <f>+A20635</f>
        <v>NO</v>
      </c>
      <c r="E20709" s="51"/>
      <c r="F20709" s="50"/>
      <c r="G20709" s="51"/>
      <c r="H20709" s="51"/>
      <c r="I20709" s="51"/>
      <c r="J20709" s="51"/>
      <c r="K20709" s="51"/>
      <c r="L20709" s="51"/>
    </row>
    <row r="20710" spans="1:12" ht="12.75" hidden="1" customHeight="1" x14ac:dyDescent="0.3">
      <c r="A20710" s="1" t="str">
        <f>+A20635</f>
        <v>NO</v>
      </c>
      <c r="E20710" s="40" t="str">
        <f>+$E$85</f>
        <v>VALOR MÍNIMO A CERIFICAR % P.O EN SMMMLV. NUMERAL 3.9.1</v>
      </c>
      <c r="F20710" s="41"/>
      <c r="G20710" s="41"/>
      <c r="H20710" s="41"/>
      <c r="I20710" s="41"/>
      <c r="J20710" s="41"/>
      <c r="K20710" s="41"/>
      <c r="L20710" s="42"/>
    </row>
    <row r="20711" spans="1:12" hidden="1" x14ac:dyDescent="0.3">
      <c r="A20711" s="1" t="str">
        <f>+A20635</f>
        <v>NO</v>
      </c>
      <c r="C20711" s="1" t="str">
        <f>"M"&amp;C20635</f>
        <v>M</v>
      </c>
      <c r="E20711" s="77" t="str">
        <f>+$E$86</f>
        <v>100% P.O.</v>
      </c>
      <c r="F20711" s="78"/>
      <c r="G20711" s="61">
        <v>242.41716883554506</v>
      </c>
      <c r="H20711" s="124" t="str">
        <f>+$H$86</f>
        <v>TOTAL EJECUTADO DE CONTRATOS ACREDITADOS</v>
      </c>
      <c r="I20711" s="124"/>
      <c r="J20711" s="124"/>
      <c r="K20711" s="55" t="s">
        <v>124</v>
      </c>
      <c r="L20711" s="47" t="s">
        <v>124</v>
      </c>
    </row>
    <row r="20712" spans="1:12" hidden="1" x14ac:dyDescent="0.3">
      <c r="A20712" s="1" t="str">
        <f>+A20635</f>
        <v>NO</v>
      </c>
      <c r="E20712" s="39"/>
      <c r="F20712" s="39"/>
      <c r="G20712" s="39"/>
      <c r="H20712" s="39"/>
      <c r="I20712" s="39"/>
      <c r="J20712" s="39"/>
      <c r="K20712" s="39"/>
      <c r="L20712" s="39"/>
    </row>
    <row r="20713" spans="1:12" ht="12.75" hidden="1" customHeight="1" x14ac:dyDescent="0.3">
      <c r="A20713" s="18" t="s">
        <v>30</v>
      </c>
      <c r="B20713" s="18"/>
      <c r="E20713" s="40" t="str">
        <f>+$E$88</f>
        <v>CONSIDERACIONES PARA LA VALIDEZ DE LA EXPERIENCIA REQUERIDA: EXPERIENCIA PROPONENTES PLURALES NUMERAL 10.1.2 D</v>
      </c>
      <c r="F20713" s="41"/>
      <c r="G20713" s="41"/>
      <c r="H20713" s="41"/>
      <c r="I20713" s="41"/>
      <c r="J20713" s="41"/>
      <c r="K20713" s="41"/>
      <c r="L20713" s="42"/>
    </row>
    <row r="20714" spans="1:12" ht="28" hidden="1" customHeight="1" x14ac:dyDescent="0.3">
      <c r="A20714" s="18" t="s">
        <v>30</v>
      </c>
      <c r="B20714" s="18"/>
      <c r="C20714" s="1" t="str">
        <f>"O"&amp;C20635</f>
        <v>O</v>
      </c>
      <c r="E20714" s="80" t="str">
        <f>+$E$89</f>
        <v>i)</v>
      </c>
      <c r="F20714" s="327" t="str">
        <f>+$F$89</f>
        <v>Uno de los integrantes debe aportar como mínimo el cincuenta por ciento (50 %) de la experiencia solicitada</v>
      </c>
      <c r="G20714" s="328"/>
      <c r="H20714" s="328"/>
      <c r="I20714" s="328"/>
      <c r="J20714" s="328"/>
      <c r="K20714" s="73" t="s">
        <v>124</v>
      </c>
      <c r="L20714" s="47" t="s">
        <v>124</v>
      </c>
    </row>
    <row r="20715" spans="1:12" ht="28" hidden="1" customHeight="1" x14ac:dyDescent="0.3">
      <c r="A20715" s="18" t="s">
        <v>30</v>
      </c>
      <c r="B20715" s="18"/>
      <c r="C20715" s="1" t="str">
        <f>"O"&amp;C20635</f>
        <v>O</v>
      </c>
      <c r="E20715" s="80" t="str">
        <f>+$E$90</f>
        <v>ii)</v>
      </c>
      <c r="F20715" s="327" t="str">
        <f>+$F$90</f>
        <v>Todos los demás ntegrantes deben acreditar al menos el cinco por ciento (5 %) de la experiencia solicitada, solo uno (1) de los integrantes podrá no acreditar experiencia pero su porcentaje de participación  no podrá superar el diez por ciento (10 %)</v>
      </c>
      <c r="G20715" s="328"/>
      <c r="H20715" s="328"/>
      <c r="I20715" s="328"/>
      <c r="J20715" s="328"/>
      <c r="K20715" s="73" t="s">
        <v>124</v>
      </c>
      <c r="L20715" s="47" t="s">
        <v>124</v>
      </c>
    </row>
    <row r="20716" spans="1:12" hidden="1" x14ac:dyDescent="0.3">
      <c r="A20716" s="18" t="s">
        <v>30</v>
      </c>
      <c r="B20716" s="18"/>
      <c r="E20716" s="39"/>
      <c r="F20716" s="39"/>
      <c r="G20716" s="39"/>
      <c r="H20716" s="39"/>
      <c r="I20716" s="39"/>
      <c r="J20716" s="39"/>
      <c r="K20716" s="39"/>
      <c r="L20716" s="39"/>
    </row>
    <row r="20717" spans="1:12" ht="13" hidden="1" customHeight="1" x14ac:dyDescent="0.3">
      <c r="A20717" s="18" t="str">
        <f>+A20635</f>
        <v>NO</v>
      </c>
      <c r="B20717" s="18"/>
      <c r="E20717" s="69" t="str">
        <f>+$E$92</f>
        <v>VERIFICACIÓN Y ASIGNACIÓN DE PUNTAJE POR LA EXPERIENCIA DEL PROPONENTE</v>
      </c>
      <c r="F20717" s="70"/>
      <c r="G20717" s="70"/>
      <c r="H20717" s="70"/>
      <c r="I20717" s="70"/>
      <c r="J20717" s="70"/>
      <c r="K20717" s="70"/>
      <c r="L20717" s="71"/>
    </row>
    <row r="20718" spans="1:12" hidden="1" x14ac:dyDescent="0.3">
      <c r="A20718" s="18" t="str">
        <f>+A20635</f>
        <v>NO</v>
      </c>
      <c r="B20718" s="18"/>
      <c r="E20718" s="81"/>
      <c r="F20718" s="323" t="str">
        <f>+$F$93</f>
        <v>No. CONTRATOS QUE ACREDITAN LA EXPERIENCIA (NO OBJETO DE SUBSANACIÓN)</v>
      </c>
      <c r="G20718" s="324"/>
      <c r="H20718" s="324"/>
      <c r="I20718" s="324"/>
      <c r="J20718" s="324"/>
      <c r="K20718" s="82"/>
      <c r="L20718" s="83" t="s">
        <v>124</v>
      </c>
    </row>
    <row r="20719" spans="1:12" ht="13" hidden="1" customHeight="1" x14ac:dyDescent="0.3">
      <c r="A20719" s="18" t="str">
        <f>+A20635</f>
        <v>NO</v>
      </c>
      <c r="B20719" s="18"/>
      <c r="E20719" s="84"/>
      <c r="F20719" s="323" t="str">
        <f>+$F$94</f>
        <v>TOTAL EJECUTADO DE CONTRATOS ACREDITADOS PROPUESTA INICIAL</v>
      </c>
      <c r="G20719" s="324"/>
      <c r="H20719" s="324"/>
      <c r="I20719" s="324"/>
      <c r="J20719" s="324"/>
      <c r="K20719" s="85"/>
      <c r="L20719" s="86" t="s">
        <v>124</v>
      </c>
    </row>
    <row r="20720" spans="1:12" ht="13" hidden="1" customHeight="1" x14ac:dyDescent="0.3">
      <c r="A20720" s="18" t="str">
        <f>+A20635</f>
        <v>NO</v>
      </c>
      <c r="B20720" s="18"/>
      <c r="E20720" s="87"/>
      <c r="F20720" s="323" t="str">
        <f>+$F$95</f>
        <v>PROMEDIO VALOR ACREDITADO EN SMMLV</v>
      </c>
      <c r="G20720" s="324"/>
      <c r="H20720" s="324"/>
      <c r="I20720" s="324"/>
      <c r="J20720" s="324"/>
      <c r="K20720" s="66"/>
      <c r="L20720" s="88" t="s">
        <v>124</v>
      </c>
    </row>
    <row r="20721" spans="1:12" hidden="1" x14ac:dyDescent="0.3">
      <c r="A20721" s="18" t="str">
        <f>+A20635</f>
        <v>NO</v>
      </c>
      <c r="B20721" s="18"/>
      <c r="E20721" s="89"/>
      <c r="F20721" s="89"/>
      <c r="G20721" s="89"/>
      <c r="H20721" s="89"/>
      <c r="I20721" s="89"/>
      <c r="J20721" s="89"/>
      <c r="K20721" s="89"/>
      <c r="L20721" s="89"/>
    </row>
    <row r="20722" spans="1:12" ht="13" hidden="1" customHeight="1" x14ac:dyDescent="0.3">
      <c r="A20722" s="18" t="str">
        <f>+A20635</f>
        <v>NO</v>
      </c>
      <c r="B20722" s="18"/>
      <c r="E20722" s="69" t="str">
        <f>+$E$97</f>
        <v>3.9.2 EXIGENCIAS MÍNIMAS DE EXPERIENCIA Y FORMACIÓN ACADÉMICA DEL EQUIPO DE TRABAJO</v>
      </c>
      <c r="F20722" s="70"/>
      <c r="G20722" s="70"/>
      <c r="H20722" s="70"/>
      <c r="I20722" s="70"/>
      <c r="J20722" s="70"/>
      <c r="K20722" s="70"/>
      <c r="L20722" s="71"/>
    </row>
    <row r="20723" spans="1:12" hidden="1" x14ac:dyDescent="0.3">
      <c r="A20723" s="18" t="str">
        <f>+A20635</f>
        <v>NO</v>
      </c>
      <c r="B20723" s="18"/>
      <c r="E20723" s="90" t="str">
        <f>+$E$98</f>
        <v>Formulario 8</v>
      </c>
      <c r="F20723" s="315" t="s">
        <v>46</v>
      </c>
      <c r="G20723" s="316"/>
      <c r="H20723" s="317"/>
      <c r="I20723" s="318"/>
      <c r="J20723" s="318"/>
      <c r="K20723" s="318"/>
      <c r="L20723" s="319"/>
    </row>
    <row r="20724" spans="1:12" hidden="1" x14ac:dyDescent="0.3">
      <c r="A20724" s="18" t="str">
        <f>+A20635</f>
        <v>NO</v>
      </c>
      <c r="B20724" s="18"/>
      <c r="E20724" s="91" t="s">
        <v>124</v>
      </c>
      <c r="F20724" s="91" t="str">
        <f>+$F$99</f>
        <v>Director de Interventoría</v>
      </c>
      <c r="G20724" s="91" t="str">
        <f>+$G$99</f>
        <v>Residente de Interventoría</v>
      </c>
      <c r="H20724" s="320"/>
      <c r="I20724" s="321"/>
      <c r="J20724" s="321"/>
      <c r="K20724" s="321"/>
      <c r="L20724" s="322"/>
    </row>
    <row r="20725" spans="1:12" hidden="1" x14ac:dyDescent="0.3">
      <c r="A20725" s="18" t="str">
        <f>+A20635</f>
        <v>NO</v>
      </c>
      <c r="B20725" s="18"/>
      <c r="E20725" s="304" t="str">
        <f>+$E$100</f>
        <v>OBSERVACIONES RESPECTO REQUISITO HABILITANTE DEL PERSONAL CLAVE EVALUABLE</v>
      </c>
      <c r="F20725" s="305"/>
      <c r="G20725" s="305"/>
      <c r="H20725" s="305"/>
      <c r="I20725" s="305"/>
      <c r="J20725" s="305"/>
      <c r="K20725" s="305"/>
      <c r="L20725" s="305"/>
    </row>
    <row r="20726" spans="1:12" hidden="1" x14ac:dyDescent="0.3">
      <c r="A20726" s="18" t="str">
        <f>+A20635</f>
        <v>NO</v>
      </c>
      <c r="B20726" s="18"/>
      <c r="E20726" s="312" t="s">
        <v>124</v>
      </c>
      <c r="F20726" s="313"/>
      <c r="G20726" s="313"/>
      <c r="H20726" s="313"/>
      <c r="I20726" s="313"/>
      <c r="J20726" s="313"/>
      <c r="K20726" s="313"/>
      <c r="L20726" s="314"/>
    </row>
    <row r="20727" spans="1:12" hidden="1" x14ac:dyDescent="0.3">
      <c r="A20727" s="18" t="str">
        <f>+A20635</f>
        <v>NO</v>
      </c>
      <c r="B20727" s="18"/>
      <c r="E20727" s="89"/>
      <c r="F20727" s="89"/>
      <c r="G20727" s="89"/>
      <c r="H20727" s="89"/>
      <c r="I20727" s="89"/>
      <c r="J20727" s="89"/>
      <c r="K20727" s="89"/>
      <c r="L20727" s="89"/>
    </row>
    <row r="20728" spans="1:12" ht="13" hidden="1" customHeight="1" x14ac:dyDescent="0.3">
      <c r="A20728" s="18" t="str">
        <f>+A20635</f>
        <v>NO</v>
      </c>
      <c r="B20728" s="18"/>
      <c r="E20728" s="69" t="str">
        <f>+$E$103</f>
        <v>4.2 EQUIPO DE TRABAJO (Personal Clave Evaluable)</v>
      </c>
      <c r="F20728" s="70"/>
      <c r="G20728" s="70"/>
      <c r="H20728" s="70"/>
      <c r="I20728" s="70"/>
      <c r="J20728" s="70"/>
      <c r="K20728" s="70"/>
      <c r="L20728" s="71"/>
    </row>
    <row r="20729" spans="1:12" ht="23.25" hidden="1" customHeight="1" x14ac:dyDescent="0.3">
      <c r="A20729" s="18" t="str">
        <f>+A20635</f>
        <v>NO</v>
      </c>
      <c r="B20729" s="18"/>
      <c r="E20729" s="90" t="str">
        <f>+$E$104</f>
        <v>Formulario 9</v>
      </c>
      <c r="F20729" s="315" t="s">
        <v>46</v>
      </c>
      <c r="G20729" s="316"/>
      <c r="H20729" s="317"/>
      <c r="I20729" s="318"/>
      <c r="J20729" s="318"/>
      <c r="K20729" s="318"/>
      <c r="L20729" s="319"/>
    </row>
    <row r="20730" spans="1:12" hidden="1" x14ac:dyDescent="0.3">
      <c r="A20730" s="18" t="str">
        <f>+A20635</f>
        <v>NO</v>
      </c>
      <c r="B20730" s="18"/>
      <c r="E20730" s="91" t="s">
        <v>124</v>
      </c>
      <c r="F20730" s="91" t="str">
        <f>+$F$99</f>
        <v>Director de Interventoría</v>
      </c>
      <c r="G20730" s="91" t="str">
        <f>+$G$99</f>
        <v>Residente de Interventoría</v>
      </c>
      <c r="H20730" s="320"/>
      <c r="I20730" s="321"/>
      <c r="J20730" s="321"/>
      <c r="K20730" s="321"/>
      <c r="L20730" s="322"/>
    </row>
    <row r="20731" spans="1:12" hidden="1" x14ac:dyDescent="0.3">
      <c r="A20731" s="18" t="str">
        <f>+A20635</f>
        <v>NO</v>
      </c>
      <c r="B20731" s="18"/>
      <c r="E20731" s="89"/>
      <c r="F20731" s="89"/>
      <c r="G20731" s="89"/>
      <c r="H20731" s="89"/>
      <c r="I20731" s="89"/>
      <c r="J20731" s="89"/>
      <c r="K20731" s="89"/>
      <c r="L20731" s="89"/>
    </row>
    <row r="20732" spans="1:12" hidden="1" x14ac:dyDescent="0.3">
      <c r="A20732" s="1" t="str">
        <f>+A20635</f>
        <v>NO</v>
      </c>
      <c r="E20732" s="92" t="str">
        <f>+E20607</f>
        <v>CRITERIOS DE EVALUACIÓN Y PUNTAJE</v>
      </c>
      <c r="F20732" s="93"/>
      <c r="G20732" s="93"/>
      <c r="H20732" s="93"/>
      <c r="I20732" s="93"/>
      <c r="J20732" s="93"/>
      <c r="K20732" s="94"/>
      <c r="L20732" s="95" t="str">
        <f>+$L$107</f>
        <v>PUNTAJE OBTENIDO</v>
      </c>
    </row>
    <row r="20733" spans="1:12" hidden="1" x14ac:dyDescent="0.3">
      <c r="A20733" s="1" t="str">
        <f>+A20635</f>
        <v>NO</v>
      </c>
      <c r="E20733" s="96" t="str">
        <f>+$E$108</f>
        <v>VALOR</v>
      </c>
      <c r="F20733" s="97" t="str">
        <f>+$F$108</f>
        <v>EQUIPO DE TRABAJO (PERSONAL CLAVE EVALUABLE)</v>
      </c>
      <c r="G20733" s="24"/>
      <c r="H20733" s="24"/>
      <c r="I20733" s="24"/>
      <c r="J20733" s="24"/>
      <c r="K20733" s="24"/>
      <c r="L20733" s="98"/>
    </row>
    <row r="20734" spans="1:12" ht="12.75" hidden="1" customHeight="1" x14ac:dyDescent="0.3">
      <c r="A20734" s="1" t="str">
        <f>+A20635</f>
        <v>NO</v>
      </c>
      <c r="E20734" s="96">
        <f>+$E$109</f>
        <v>5</v>
      </c>
      <c r="F20734" s="307" t="str">
        <f>+$F$109</f>
        <v xml:space="preserve"> Experiencia Específica adicional</v>
      </c>
      <c r="G20734" s="308"/>
      <c r="H20734" s="308"/>
      <c r="I20734" s="308"/>
      <c r="J20734" s="308"/>
      <c r="K20734" s="309"/>
      <c r="L20734" s="99" t="str">
        <f>IFERROR(IF(VLOOKUP(C20635,'R. PUNTAJES'!$C$14:$R$213,'R. PUNTAJES'!$I$10,0)="","",VLOOKUP(C20635,'R. PUNTAJES'!$C$14:$R$213,'R. PUNTAJES'!$I$10,0)),"")</f>
        <v/>
      </c>
    </row>
    <row r="20735" spans="1:12" ht="12.75" hidden="1" customHeight="1" x14ac:dyDescent="0.3">
      <c r="A20735" s="1" t="str">
        <f>+A20635</f>
        <v>NO</v>
      </c>
      <c r="E20735" s="96">
        <f>+$E$110</f>
        <v>5</v>
      </c>
      <c r="F20735" s="307" t="str">
        <f>+$F$110</f>
        <v>Formación Académica adicional</v>
      </c>
      <c r="G20735" s="308"/>
      <c r="H20735" s="308"/>
      <c r="I20735" s="308"/>
      <c r="J20735" s="308"/>
      <c r="K20735" s="309"/>
      <c r="L20735" s="99" t="str">
        <f>IFERROR(IF(VLOOKUP(C20635,'R. PUNTAJES'!$C$14:$R$213,'R. PUNTAJES'!$J$10,0)="","",VLOOKUP(C20635,'R. PUNTAJES'!$C$14:$R$213,'R. PUNTAJES'!$J$10,0)),"")</f>
        <v/>
      </c>
    </row>
    <row r="20736" spans="1:12" hidden="1" x14ac:dyDescent="0.3">
      <c r="A20736" s="18" t="str">
        <f>+A20635</f>
        <v>NO</v>
      </c>
      <c r="B20736" s="18"/>
      <c r="E20736" s="100"/>
      <c r="F20736" s="101" t="str">
        <f>+$F$111</f>
        <v>FACTOR DE SOSTENIBILIDAD</v>
      </c>
      <c r="G20736" s="102"/>
      <c r="H20736" s="102"/>
      <c r="I20736" s="102"/>
      <c r="J20736" s="102"/>
      <c r="K20736" s="102"/>
      <c r="L20736" s="103"/>
    </row>
    <row r="20737" spans="1:12" hidden="1" x14ac:dyDescent="0.3">
      <c r="A20737" s="18" t="str">
        <f>+A20635</f>
        <v>NO</v>
      </c>
      <c r="B20737" s="18"/>
      <c r="E20737" s="104">
        <v>1</v>
      </c>
      <c r="F20737" s="105" t="str">
        <f>+$F$112</f>
        <v>Compromisos Sostenibilidad</v>
      </c>
      <c r="G20737" s="106"/>
      <c r="H20737" s="106"/>
      <c r="I20737" s="106"/>
      <c r="J20737" s="106"/>
      <c r="K20737" s="106"/>
      <c r="L20737" s="107" t="str">
        <f>IFERROR(IF(VLOOKUP(C20635,'R. PUNTAJES'!$C$14:$R$213,'R. PUNTAJES'!$K$10,0)="","",VLOOKUP(C20635,'R. PUNTAJES'!$C$14:$R$213,'R. PUNTAJES'!$K$10,0)),"")</f>
        <v/>
      </c>
    </row>
    <row r="20738" spans="1:12" hidden="1" x14ac:dyDescent="0.3">
      <c r="A20738" s="1" t="str">
        <f>+A20635</f>
        <v>NO</v>
      </c>
      <c r="E20738" s="108"/>
      <c r="F20738" s="109" t="str">
        <f>+$F$113</f>
        <v>APOYO A LA INDUSTRIA NACIONAL</v>
      </c>
      <c r="G20738" s="110"/>
      <c r="H20738" s="110"/>
      <c r="I20738" s="110"/>
      <c r="J20738" s="110"/>
      <c r="K20738" s="110"/>
      <c r="L20738" s="111"/>
    </row>
    <row r="20739" spans="1:12" ht="12.75" hidden="1" customHeight="1" x14ac:dyDescent="0.3">
      <c r="A20739" s="1" t="str">
        <f>+A20635</f>
        <v>NO</v>
      </c>
      <c r="E20739" s="96">
        <v>20</v>
      </c>
      <c r="F20739" s="307" t="str">
        <f>+$F$114</f>
        <v>Promoción de Servicios Nacionales o con Trato Nacional</v>
      </c>
      <c r="G20739" s="308"/>
      <c r="H20739" s="308"/>
      <c r="I20739" s="308"/>
      <c r="J20739" s="308"/>
      <c r="K20739" s="309"/>
      <c r="L20739" s="99" t="str">
        <f>IFERROR(IF(VLOOKUP(C20635,'R. PUNTAJES'!$C$14:$R$213,'R. PUNTAJES'!$L$10,0)="","",
IF(VLOOKUP(C20635,'R. PUNTAJES'!$C$14:$R$213,'R. PUNTAJES'!$L$10,0)=5,0,
VLOOKUP(C20635,'R. PUNTAJES'!$C$14:$R$213,'R. PUNTAJES'!$L$10,0))),"")</f>
        <v/>
      </c>
    </row>
    <row r="20740" spans="1:12" ht="12.75" hidden="1" customHeight="1" x14ac:dyDescent="0.3">
      <c r="A20740" s="1" t="str">
        <f>+A20635</f>
        <v>NO</v>
      </c>
      <c r="E20740" s="96">
        <v>5</v>
      </c>
      <c r="F20740" s="307" t="str">
        <f>+$F$115</f>
        <v>Incorporación de componente nacional en servicios extranjeros</v>
      </c>
      <c r="G20740" s="308"/>
      <c r="H20740" s="308"/>
      <c r="I20740" s="308"/>
      <c r="J20740" s="308"/>
      <c r="K20740" s="309"/>
      <c r="L20740" s="99" t="str">
        <f>IFERROR(IF(VLOOKUP(C20635,'R. PUNTAJES'!$C$14:$R$213,'R. PUNTAJES'!$L$10,0)="","",
IF(VLOOKUP(C20635,'R. PUNTAJES'!$C$14:$R$213,'R. PUNTAJES'!$L$10,0)=20,0,
VLOOKUP(C20635,'R. PUNTAJES'!$C$14:$R$213,'R. PUNTAJES'!$L$10,0))),"")</f>
        <v/>
      </c>
    </row>
    <row r="20741" spans="1:12" hidden="1" x14ac:dyDescent="0.3">
      <c r="A20741" s="1" t="str">
        <f>+A20635</f>
        <v>NO</v>
      </c>
      <c r="E20741" s="112"/>
      <c r="F20741" s="97" t="str">
        <f>+$F$116</f>
        <v>VINCULACIÓN DE PERSONAS CON DISCAPACIDAD</v>
      </c>
      <c r="G20741" s="24"/>
      <c r="H20741" s="24"/>
      <c r="I20741" s="24"/>
      <c r="J20741" s="24"/>
      <c r="K20741" s="24"/>
      <c r="L20741" s="98"/>
    </row>
    <row r="20742" spans="1:12" ht="12.75" hidden="1" customHeight="1" x14ac:dyDescent="0.3">
      <c r="A20742" s="1" t="str">
        <f>+A20635</f>
        <v>NO</v>
      </c>
      <c r="E20742" s="96">
        <v>1</v>
      </c>
      <c r="F20742" s="307" t="str">
        <f>+$F$117</f>
        <v xml:space="preserve">Trabajadores vinculados a la planta de personal </v>
      </c>
      <c r="G20742" s="308"/>
      <c r="H20742" s="308"/>
      <c r="I20742" s="308"/>
      <c r="J20742" s="308"/>
      <c r="K20742" s="309"/>
      <c r="L20742" s="99" t="str">
        <f>IFERROR(IF(VLOOKUP(C20635,'R. PUNTAJES'!$C$14:$R$213,'R. PUNTAJES'!$M$10,0)="","",VLOOKUP(C20635,'R. PUNTAJES'!$C$14:$R$213,'R. PUNTAJES'!$M$10,0)),"")</f>
        <v/>
      </c>
    </row>
    <row r="20743" spans="1:12" hidden="1" x14ac:dyDescent="0.3">
      <c r="A20743" s="1" t="str">
        <f>+A20635</f>
        <v>NO</v>
      </c>
      <c r="E20743" s="112"/>
      <c r="F20743" s="97" t="str">
        <f>+$F$118</f>
        <v>EMPRENDIMIENTOS Y EMPRESAS DE MUJERES</v>
      </c>
      <c r="G20743" s="24"/>
      <c r="H20743" s="24"/>
      <c r="I20743" s="24"/>
      <c r="J20743" s="24"/>
      <c r="K20743" s="24"/>
      <c r="L20743" s="98"/>
    </row>
    <row r="20744" spans="1:12" ht="13" hidden="1" customHeight="1" x14ac:dyDescent="0.3">
      <c r="A20744" s="1" t="str">
        <f>+A20635</f>
        <v>NO</v>
      </c>
      <c r="E20744" s="96">
        <v>0.25</v>
      </c>
      <c r="F20744" s="307" t="str">
        <f>+$F$119</f>
        <v>Emprendimientos y empresas de mujeres</v>
      </c>
      <c r="G20744" s="308"/>
      <c r="H20744" s="308"/>
      <c r="I20744" s="308"/>
      <c r="J20744" s="308"/>
      <c r="K20744" s="309"/>
      <c r="L20744" s="113" t="str">
        <f>IFERROR(IF(VLOOKUP(C20635,'R. PUNTAJES'!$C$14:$R$213,'R. PUNTAJES'!$N$10,0)="","",VLOOKUP(C20635,'R. PUNTAJES'!$C$14:$R$213,'R. PUNTAJES'!$N$10,0)),"")</f>
        <v/>
      </c>
    </row>
    <row r="20745" spans="1:12" hidden="1" x14ac:dyDescent="0.3">
      <c r="A20745" s="18" t="str">
        <f>+A20746</f>
        <v>NO</v>
      </c>
      <c r="B20745" s="18"/>
      <c r="E20745" s="112"/>
      <c r="F20745" s="97" t="str">
        <f>+$F$120</f>
        <v>MIPYME</v>
      </c>
      <c r="G20745" s="24"/>
      <c r="H20745" s="24"/>
      <c r="I20745" s="24"/>
      <c r="J20745" s="24"/>
      <c r="K20745" s="24"/>
      <c r="L20745" s="98"/>
    </row>
    <row r="20746" spans="1:12" hidden="1" x14ac:dyDescent="0.3">
      <c r="A20746" s="18" t="str">
        <f>+IF(E20746=0,"NO",1)</f>
        <v>NO</v>
      </c>
      <c r="B20746" s="18"/>
      <c r="E20746" s="96">
        <v>0</v>
      </c>
      <c r="F20746" s="307" t="str">
        <f>+$F$121</f>
        <v>Mipyme</v>
      </c>
      <c r="G20746" s="308"/>
      <c r="H20746" s="308"/>
      <c r="I20746" s="308"/>
      <c r="J20746" s="308"/>
      <c r="K20746" s="309"/>
      <c r="L20746" s="113" t="str">
        <f>IFERROR(IF(VLOOKUP(C20635,'R. PUNTAJES'!$C$14:$R$213,'R. PUNTAJES'!$O$10,0)="","",VLOOKUP(C20635,'R. PUNTAJES'!$C$14:$R$213,'R. PUNTAJES'!$O$10,0)),"")</f>
        <v/>
      </c>
    </row>
    <row r="20747" spans="1:12" hidden="1" x14ac:dyDescent="0.3">
      <c r="A20747" s="1" t="str">
        <f>+A20635</f>
        <v>NO</v>
      </c>
      <c r="E20747" s="112"/>
      <c r="F20747" s="97" t="str">
        <f>+$F$122</f>
        <v>EXPERIENCIA DEL PROPONENTE</v>
      </c>
      <c r="G20747" s="24"/>
      <c r="H20747" s="24"/>
      <c r="I20747" s="24"/>
      <c r="J20747" s="24"/>
      <c r="K20747" s="24"/>
      <c r="L20747" s="98"/>
    </row>
    <row r="20748" spans="1:12" hidden="1" x14ac:dyDescent="0.3">
      <c r="A20748" s="1" t="str">
        <f>+A20635</f>
        <v>NO</v>
      </c>
      <c r="E20748" s="96">
        <v>59.5</v>
      </c>
      <c r="F20748" s="307" t="str">
        <f>+$F$123</f>
        <v>mediana con valor absoluto</v>
      </c>
      <c r="G20748" s="308"/>
      <c r="H20748" s="308"/>
      <c r="I20748" s="308"/>
      <c r="J20748" s="308"/>
      <c r="K20748" s="309"/>
      <c r="L20748" s="113" t="str">
        <f>IFERROR(IF(VLOOKUP(C20635,'R. PUNTAJES'!$C$14:$R$213,'R. PUNTAJES'!$R$10,0)="","",VLOOKUP(C20635,'R. PUNTAJES'!$C$14:$R$213,'R. PUNTAJES'!$R$10,0)),"")</f>
        <v/>
      </c>
    </row>
    <row r="20749" spans="1:12" hidden="1" x14ac:dyDescent="0.3">
      <c r="A20749" s="1" t="str">
        <f>+A20635</f>
        <v>NO</v>
      </c>
      <c r="E20749" s="112"/>
      <c r="F20749" s="97" t="str">
        <f>+$F$124</f>
        <v>MULTAS</v>
      </c>
      <c r="G20749" s="24"/>
      <c r="H20749" s="24"/>
      <c r="I20749" s="24"/>
      <c r="J20749" s="24"/>
      <c r="K20749" s="24"/>
      <c r="L20749" s="98"/>
    </row>
    <row r="20750" spans="1:12" ht="12.75" hidden="1" customHeight="1" x14ac:dyDescent="0.3">
      <c r="A20750" s="1" t="str">
        <f>+A20635</f>
        <v>NO</v>
      </c>
      <c r="E20750" s="96">
        <v>-2</v>
      </c>
      <c r="F20750" s="307" t="str">
        <f>+$F$125</f>
        <v>Una o más multas o cláusulas penales durante el último año</v>
      </c>
      <c r="G20750" s="310"/>
      <c r="H20750" s="310"/>
      <c r="I20750" s="310"/>
      <c r="J20750" s="310"/>
      <c r="K20750" s="311"/>
      <c r="L20750" s="99" t="str">
        <f>IFERROR(IF(VLOOKUP(C20635,'R. PUNTAJES'!$C$14:$R$213,'R. PUNTAJES'!$Q$10,0)="","",VLOOKUP(C20635,'R. PUNTAJES'!$C$14:$R$213,'R. PUNTAJES'!$Q$10,0)),"")</f>
        <v/>
      </c>
    </row>
    <row r="20751" spans="1:12" hidden="1" x14ac:dyDescent="0.3">
      <c r="A20751" s="1" t="str">
        <f>+A20635</f>
        <v>NO</v>
      </c>
      <c r="E20751" s="112"/>
      <c r="F20751" s="97" t="str">
        <f>+$F$126</f>
        <v>OBRAS INCONCLUSAS</v>
      </c>
      <c r="G20751" s="24"/>
      <c r="H20751" s="24"/>
      <c r="I20751" s="24"/>
      <c r="J20751" s="24"/>
      <c r="K20751" s="24"/>
      <c r="L20751" s="98"/>
    </row>
    <row r="20752" spans="1:12" hidden="1" x14ac:dyDescent="0.3">
      <c r="A20752" s="1" t="str">
        <f>+A20635</f>
        <v>NO</v>
      </c>
      <c r="E20752" s="96">
        <v>-1</v>
      </c>
      <c r="F20752" s="301" t="str">
        <f>+$F$127</f>
        <v>Anotación vigente de obra civil inconclusa</v>
      </c>
      <c r="G20752" s="302"/>
      <c r="H20752" s="302"/>
      <c r="I20752" s="302"/>
      <c r="J20752" s="302"/>
      <c r="K20752" s="303"/>
      <c r="L20752" s="99" t="str">
        <f>IFERROR(IF(VLOOKUP(C20635,'R. PUNTAJES'!$C$14:$R$213,'R. PUNTAJES'!$P$10,0)="","",VLOOKUP(C20635,'R. PUNTAJES'!$C$14:$R$213,'R. PUNTAJES'!$P$10,0)),"")</f>
        <v/>
      </c>
    </row>
    <row r="20753" spans="1:16" ht="7.5" hidden="1" customHeight="1" x14ac:dyDescent="0.3">
      <c r="A20753" s="1" t="str">
        <f>+A20635</f>
        <v>NO</v>
      </c>
      <c r="E20753" s="114"/>
      <c r="F20753" s="45"/>
      <c r="G20753" s="45"/>
      <c r="H20753" s="45"/>
      <c r="I20753" s="45"/>
      <c r="J20753" s="45"/>
      <c r="K20753" s="45"/>
      <c r="L20753" s="48"/>
    </row>
    <row r="20754" spans="1:16" hidden="1" x14ac:dyDescent="0.3">
      <c r="A20754" s="1" t="str">
        <f>+A20635</f>
        <v>NO</v>
      </c>
      <c r="E20754" s="115" t="str">
        <f>+$E$129</f>
        <v>PUNTAJE TOTAL</v>
      </c>
      <c r="F20754" s="116"/>
      <c r="G20754" s="116"/>
      <c r="H20754" s="116"/>
      <c r="I20754" s="116"/>
      <c r="J20754" s="116"/>
      <c r="K20754" s="117"/>
      <c r="L20754" s="118">
        <f>IFERROR(IF(VLOOKUP(C20635,'R. PUNTAJES'!$C$14:$R$213,'R. PUNTAJES'!$H$10,0)="RECHAZO","",SUM(L20734:L20752)),"")</f>
        <v>0</v>
      </c>
    </row>
    <row r="20755" spans="1:16" hidden="1" x14ac:dyDescent="0.3">
      <c r="A20755" s="1" t="str">
        <f>+A20635</f>
        <v>NO</v>
      </c>
      <c r="E20755" s="304" t="str">
        <f>+$E$130</f>
        <v>OBSERVACIONES RESPECTO A PUNTAJES</v>
      </c>
      <c r="F20755" s="305"/>
      <c r="G20755" s="305"/>
      <c r="H20755" s="305"/>
      <c r="I20755" s="305"/>
      <c r="J20755" s="305"/>
      <c r="K20755" s="305"/>
      <c r="L20755" s="305"/>
    </row>
    <row r="20756" spans="1:16" ht="12" hidden="1" customHeight="1" x14ac:dyDescent="0.3">
      <c r="A20756" s="1" t="str">
        <f>+A20635</f>
        <v>NO</v>
      </c>
      <c r="E20756" s="306" t="s">
        <v>124</v>
      </c>
      <c r="F20756" s="305"/>
      <c r="G20756" s="305"/>
      <c r="H20756" s="305"/>
      <c r="I20756" s="305"/>
      <c r="J20756" s="305"/>
      <c r="K20756" s="305"/>
      <c r="L20756" s="305"/>
      <c r="N20756" s="119"/>
      <c r="O20756" s="119"/>
      <c r="P20756" s="120"/>
    </row>
    <row r="20757" spans="1:16" ht="3" hidden="1" customHeight="1" x14ac:dyDescent="0.3">
      <c r="A20757" s="1" t="str">
        <f>+A20636</f>
        <v>NO</v>
      </c>
      <c r="E20757" s="121"/>
      <c r="F20757" s="122"/>
      <c r="G20757" s="122"/>
      <c r="H20757" s="122"/>
      <c r="I20757" s="122"/>
      <c r="J20757" s="122"/>
      <c r="K20757" s="122"/>
      <c r="L20757" s="123"/>
    </row>
    <row r="20758" spans="1:16" hidden="1" x14ac:dyDescent="0.3">
      <c r="A20758" s="1" t="str">
        <f>+IF(OR(C20760=""),"NO",1)</f>
        <v>NO</v>
      </c>
      <c r="E20758" s="346"/>
      <c r="F20758" s="347"/>
      <c r="G20758" s="347"/>
      <c r="H20758" s="347"/>
      <c r="I20758" s="347"/>
      <c r="J20758" s="347"/>
      <c r="K20758" s="347"/>
      <c r="L20758" s="347"/>
    </row>
    <row r="20759" spans="1:16" ht="4.5" hidden="1" customHeight="1" x14ac:dyDescent="0.3">
      <c r="A20759" s="1" t="str">
        <f>+A20760</f>
        <v>NO</v>
      </c>
      <c r="E20759" s="15"/>
      <c r="F20759" s="16"/>
      <c r="G20759" s="16"/>
      <c r="H20759" s="16"/>
      <c r="I20759" s="16"/>
      <c r="J20759" s="16"/>
      <c r="K20759" s="16"/>
      <c r="L20759" s="17"/>
    </row>
    <row r="20760" spans="1:16" ht="15.75" hidden="1" customHeight="1" x14ac:dyDescent="0.3">
      <c r="A20760" s="1" t="str">
        <f>+IF(OR(C20760=""),"NO",1)</f>
        <v>NO</v>
      </c>
      <c r="B20760" s="1">
        <f>1+MAX($B$1:B20759)</f>
        <v>167</v>
      </c>
      <c r="C20760" s="18" t="s">
        <v>124</v>
      </c>
      <c r="E20760" s="19" t="s">
        <v>124</v>
      </c>
      <c r="F20760" s="20"/>
      <c r="G20760" s="20"/>
      <c r="H20760" s="20"/>
      <c r="I20760" s="21"/>
      <c r="J20760" s="20"/>
      <c r="K20760" s="21"/>
      <c r="L20760" s="22"/>
    </row>
    <row r="20761" spans="1:16" hidden="1" x14ac:dyDescent="0.3">
      <c r="A20761" s="1" t="str">
        <f>A20760</f>
        <v>NO</v>
      </c>
      <c r="E20761" s="23" t="str">
        <f>+$E$11</f>
        <v>Integrantes</v>
      </c>
      <c r="F20761" s="24"/>
      <c r="G20761" s="24"/>
      <c r="H20761" s="24"/>
      <c r="I20761" s="24"/>
      <c r="J20761" s="24"/>
      <c r="K20761" s="25" t="str">
        <f>+$K$11</f>
        <v>Nit</v>
      </c>
      <c r="L20761" s="26" t="str">
        <f>+$L$11</f>
        <v>Part.</v>
      </c>
    </row>
    <row r="20762" spans="1:16" hidden="1" x14ac:dyDescent="0.3">
      <c r="A20762" s="1" t="str">
        <f>+A20761</f>
        <v>NO</v>
      </c>
      <c r="C20762" s="1" t="s">
        <v>124</v>
      </c>
      <c r="E20762" s="27" t="s">
        <v>124</v>
      </c>
      <c r="F20762" s="28"/>
      <c r="G20762" s="28"/>
      <c r="H20762" s="28"/>
      <c r="I20762" s="28"/>
      <c r="J20762" s="28"/>
      <c r="K20762" s="29" t="s">
        <v>124</v>
      </c>
      <c r="L20762" s="30" t="s">
        <v>124</v>
      </c>
    </row>
    <row r="20763" spans="1:16" hidden="1" x14ac:dyDescent="0.3">
      <c r="A20763" s="18" t="str">
        <f>+IF(OR(C20763=""),"NO",1)</f>
        <v>NO</v>
      </c>
      <c r="B20763" s="18"/>
      <c r="C20763" s="1" t="s">
        <v>124</v>
      </c>
      <c r="E20763" s="31" t="s">
        <v>124</v>
      </c>
      <c r="F20763" s="32"/>
      <c r="G20763" s="32"/>
      <c r="H20763" s="32"/>
      <c r="I20763" s="32"/>
      <c r="J20763" s="32"/>
      <c r="K20763" s="33" t="s">
        <v>124</v>
      </c>
      <c r="L20763" s="34" t="s">
        <v>124</v>
      </c>
    </row>
    <row r="20764" spans="1:16" hidden="1" x14ac:dyDescent="0.3">
      <c r="A20764" s="18" t="str">
        <f>+IF(OR(C20764=""),"NO",1)</f>
        <v>NO</v>
      </c>
      <c r="B20764" s="18"/>
      <c r="C20764" s="1" t="s">
        <v>124</v>
      </c>
      <c r="E20764" s="31" t="s">
        <v>124</v>
      </c>
      <c r="F20764" s="32"/>
      <c r="G20764" s="32"/>
      <c r="H20764" s="32"/>
      <c r="I20764" s="32"/>
      <c r="J20764" s="32"/>
      <c r="K20764" s="33" t="s">
        <v>124</v>
      </c>
      <c r="L20764" s="34" t="s">
        <v>124</v>
      </c>
    </row>
    <row r="20765" spans="1:16" hidden="1" x14ac:dyDescent="0.3">
      <c r="A20765" s="18" t="str">
        <f>+IF(OR(C20765=""),"NO",1)</f>
        <v>NO</v>
      </c>
      <c r="B20765" s="18"/>
      <c r="C20765" s="1" t="s">
        <v>124</v>
      </c>
      <c r="E20765" s="31" t="s">
        <v>13</v>
      </c>
      <c r="F20765" s="32"/>
      <c r="G20765" s="32"/>
      <c r="H20765" s="32"/>
      <c r="I20765" s="32"/>
      <c r="J20765" s="32"/>
      <c r="K20765" s="33"/>
      <c r="L20765" s="34"/>
    </row>
    <row r="20766" spans="1:16" hidden="1" x14ac:dyDescent="0.3">
      <c r="A20766" s="18" t="str">
        <f>+IF(OR(C20766=""),"NO",1)</f>
        <v>NO</v>
      </c>
      <c r="B20766" s="18"/>
      <c r="C20766" s="1" t="s">
        <v>124</v>
      </c>
      <c r="E20766" s="31" t="s">
        <v>13</v>
      </c>
      <c r="F20766" s="32"/>
      <c r="G20766" s="32"/>
      <c r="H20766" s="32"/>
      <c r="I20766" s="32"/>
      <c r="J20766" s="32"/>
      <c r="K20766" s="33"/>
      <c r="L20766" s="34"/>
    </row>
    <row r="20767" spans="1:16" hidden="1" x14ac:dyDescent="0.3">
      <c r="A20767" s="18" t="str">
        <f>+IF(OR(C20767=""),"NO",1)</f>
        <v>NO</v>
      </c>
      <c r="B20767" s="18"/>
      <c r="C20767" s="1" t="s">
        <v>124</v>
      </c>
      <c r="E20767" s="35" t="s">
        <v>13</v>
      </c>
      <c r="F20767" s="36"/>
      <c r="G20767" s="36"/>
      <c r="H20767" s="36"/>
      <c r="I20767" s="36"/>
      <c r="J20767" s="36"/>
      <c r="K20767" s="37"/>
      <c r="L20767" s="38"/>
    </row>
    <row r="20768" spans="1:16" ht="5.15" hidden="1" customHeight="1" x14ac:dyDescent="0.3">
      <c r="A20768" s="1" t="str">
        <f>+A20760</f>
        <v>NO</v>
      </c>
      <c r="E20768" s="39"/>
      <c r="F20768" s="39"/>
      <c r="G20768" s="39"/>
      <c r="H20768" s="39"/>
      <c r="I20768" s="39"/>
      <c r="J20768" s="39"/>
      <c r="K20768" s="39"/>
      <c r="L20768" s="39"/>
    </row>
    <row r="20769" spans="1:12" ht="15.75" hidden="1" customHeight="1" x14ac:dyDescent="0.3">
      <c r="A20769" s="1" t="str">
        <f>+A20760</f>
        <v>NO</v>
      </c>
      <c r="E20769" s="40" t="str">
        <f>+$E$19</f>
        <v>RESULTADO DE EVALUACIÓN TÉCNICA</v>
      </c>
      <c r="F20769" s="41"/>
      <c r="G20769" s="41"/>
      <c r="H20769" s="41"/>
      <c r="I20769" s="41"/>
      <c r="J20769" s="41"/>
      <c r="K20769" s="41"/>
      <c r="L20769" s="42"/>
    </row>
    <row r="20770" spans="1:12" hidden="1" x14ac:dyDescent="0.3">
      <c r="A20770" s="1" t="str">
        <f>+A20760</f>
        <v>NO</v>
      </c>
      <c r="E20770" s="43"/>
      <c r="F20770" s="44" t="str">
        <f>+$F$20</f>
        <v>Experiencia</v>
      </c>
      <c r="G20770" s="45"/>
      <c r="H20770" s="45"/>
      <c r="I20770" s="45"/>
      <c r="J20770" s="45"/>
      <c r="K20770" s="46"/>
      <c r="L20770" s="47" t="s">
        <v>124</v>
      </c>
    </row>
    <row r="20771" spans="1:12" hidden="1" x14ac:dyDescent="0.3">
      <c r="A20771" s="1" t="str">
        <f>+A20760</f>
        <v>NO</v>
      </c>
      <c r="E20771" s="348" t="str">
        <f>+$E$21</f>
        <v>OBSERVACIONES RESPECTO A LA EVALUACIÓN DE EXPERIENCIA</v>
      </c>
      <c r="F20771" s="308"/>
      <c r="G20771" s="308"/>
      <c r="H20771" s="308"/>
      <c r="I20771" s="308"/>
      <c r="J20771" s="308"/>
      <c r="K20771" s="308"/>
      <c r="L20771" s="349"/>
    </row>
    <row r="20772" spans="1:12" hidden="1" x14ac:dyDescent="0.3">
      <c r="A20772" s="1" t="str">
        <f>+A20760</f>
        <v>NO</v>
      </c>
      <c r="E20772" s="350" t="s">
        <v>124</v>
      </c>
      <c r="F20772" s="351"/>
      <c r="G20772" s="351"/>
      <c r="H20772" s="351"/>
      <c r="I20772" s="351"/>
      <c r="J20772" s="351"/>
      <c r="K20772" s="351"/>
      <c r="L20772" s="352"/>
    </row>
    <row r="20773" spans="1:12" ht="5.15" hidden="1" customHeight="1" x14ac:dyDescent="0.3">
      <c r="A20773" s="1" t="str">
        <f>+A20760</f>
        <v>NO</v>
      </c>
      <c r="E20773" s="39"/>
      <c r="F20773" s="39"/>
      <c r="G20773" s="39"/>
      <c r="H20773" s="39"/>
      <c r="I20773" s="39"/>
      <c r="J20773" s="39"/>
      <c r="K20773" s="39"/>
      <c r="L20773" s="39"/>
    </row>
    <row r="20774" spans="1:12" ht="12.75" hidden="1" customHeight="1" x14ac:dyDescent="0.3">
      <c r="A20774" s="1" t="str">
        <f>+A20760</f>
        <v>NO</v>
      </c>
      <c r="E20774" s="40" t="str">
        <f>+$E$24</f>
        <v>EXPERIENCIA HABILITANTE: CONTRATOS PRESENTADOS</v>
      </c>
      <c r="F20774" s="41"/>
      <c r="G20774" s="41"/>
      <c r="H20774" s="41"/>
      <c r="I20774" s="41"/>
      <c r="J20774" s="41"/>
      <c r="K20774" s="41"/>
      <c r="L20774" s="42"/>
    </row>
    <row r="20775" spans="1:12" ht="8.5" hidden="1" customHeight="1" x14ac:dyDescent="0.3">
      <c r="A20775" s="1" t="str">
        <f>+A20760</f>
        <v>NO</v>
      </c>
      <c r="E20775" s="49"/>
      <c r="F20775" s="50"/>
      <c r="G20775" s="51"/>
      <c r="H20775" s="51"/>
      <c r="I20775" s="51"/>
      <c r="J20775" s="51"/>
      <c r="K20775" s="51"/>
      <c r="L20775" s="52"/>
    </row>
    <row r="20776" spans="1:12" hidden="1" x14ac:dyDescent="0.3">
      <c r="A20776" s="18" t="str">
        <f>+IF(OR(C20776=""),"NO",1)</f>
        <v>NO</v>
      </c>
      <c r="B20776" s="18"/>
      <c r="C20776" s="1" t="s">
        <v>124</v>
      </c>
      <c r="E20776" s="329">
        <v>1</v>
      </c>
      <c r="F20776" s="53" t="str">
        <f>+$F$26</f>
        <v>OBJETO</v>
      </c>
      <c r="G20776" s="332" t="s">
        <v>124</v>
      </c>
      <c r="H20776" s="333"/>
      <c r="I20776" s="333"/>
      <c r="J20776" s="333"/>
      <c r="K20776" s="333"/>
      <c r="L20776" s="334"/>
    </row>
    <row r="20777" spans="1:12" hidden="1" x14ac:dyDescent="0.3">
      <c r="A20777" s="18" t="str">
        <f>+IF(OR(C20776=""),"NO",1)</f>
        <v>NO</v>
      </c>
      <c r="B20777" s="18"/>
      <c r="E20777" s="330"/>
      <c r="F20777" s="54" t="str">
        <f>+$F$27</f>
        <v>CONTRATANTE</v>
      </c>
      <c r="G20777" s="335" t="s">
        <v>124</v>
      </c>
      <c r="H20777" s="310"/>
      <c r="I20777" s="310"/>
      <c r="J20777" s="310"/>
      <c r="K20777" s="310"/>
      <c r="L20777" s="336"/>
    </row>
    <row r="20778" spans="1:12" hidden="1" x14ac:dyDescent="0.3">
      <c r="A20778" s="18" t="str">
        <f>+IF(OR(C20776=""),"NO",1)</f>
        <v>NO</v>
      </c>
      <c r="B20778" s="18"/>
      <c r="E20778" s="330"/>
      <c r="F20778" s="54" t="str">
        <f>+$F$28</f>
        <v>APORTANTE</v>
      </c>
      <c r="G20778" s="337" t="s">
        <v>124</v>
      </c>
      <c r="H20778" s="338"/>
      <c r="I20778" s="338"/>
      <c r="J20778" s="338"/>
      <c r="K20778" s="338"/>
      <c r="L20778" s="339"/>
    </row>
    <row r="20779" spans="1:12" hidden="1" x14ac:dyDescent="0.3">
      <c r="A20779" s="18" t="str">
        <f>+IF(OR(C20776=""),"NO",1)</f>
        <v>NO</v>
      </c>
      <c r="B20779" s="18"/>
      <c r="E20779" s="330"/>
      <c r="F20779" s="54" t="str">
        <f>+$F$29</f>
        <v>VALOR /SMMLV)</v>
      </c>
      <c r="G20779" s="55" t="s">
        <v>124</v>
      </c>
      <c r="H20779" s="56" t="str">
        <f>+$H$29</f>
        <v>% PART..</v>
      </c>
      <c r="I20779" s="57" t="s">
        <v>124</v>
      </c>
      <c r="J20779" s="58" t="str">
        <f>+$J$29</f>
        <v>VALOR ACREDITADO</v>
      </c>
      <c r="K20779" s="59"/>
      <c r="L20779" s="47" t="s">
        <v>124</v>
      </c>
    </row>
    <row r="20780" spans="1:12" hidden="1" x14ac:dyDescent="0.3">
      <c r="A20780" s="18" t="str">
        <f>+IF(OR(C20776=""),"NO",1)</f>
        <v>NO</v>
      </c>
      <c r="B20780" s="18"/>
      <c r="E20780" s="330"/>
      <c r="F20780" s="60" t="str">
        <f>+$F$30</f>
        <v>EXPERIENCIA APORTADA</v>
      </c>
      <c r="G20780" s="340" t="s">
        <v>124</v>
      </c>
      <c r="H20780" s="341"/>
      <c r="I20780" s="341"/>
      <c r="J20780" s="341"/>
      <c r="K20780" s="341"/>
      <c r="L20780" s="342"/>
    </row>
    <row r="20781" spans="1:12" hidden="1" x14ac:dyDescent="0.3">
      <c r="A20781" s="18" t="str">
        <f>+IF(OR(C20776=""),"NO",1)</f>
        <v>NO</v>
      </c>
      <c r="B20781" s="18"/>
      <c r="E20781" s="331"/>
      <c r="F20781" s="62" t="str">
        <f>+$F$31</f>
        <v>OBSERVACIÓN</v>
      </c>
      <c r="G20781" s="343" t="s">
        <v>124</v>
      </c>
      <c r="H20781" s="344"/>
      <c r="I20781" s="344"/>
      <c r="J20781" s="344"/>
      <c r="K20781" s="344"/>
      <c r="L20781" s="345"/>
    </row>
    <row r="20782" spans="1:12" ht="8.5" hidden="1" customHeight="1" x14ac:dyDescent="0.3">
      <c r="A20782" s="18" t="str">
        <f>+IF(OR(C20776=""),"NO",1)</f>
        <v>NO</v>
      </c>
      <c r="B20782" s="18"/>
      <c r="E20782" s="49"/>
      <c r="F20782" s="50"/>
      <c r="G20782" s="51"/>
      <c r="H20782" s="51"/>
      <c r="I20782" s="51"/>
      <c r="J20782" s="51"/>
      <c r="K20782" s="51"/>
      <c r="L20782" s="52"/>
    </row>
    <row r="20783" spans="1:12" hidden="1" x14ac:dyDescent="0.3">
      <c r="A20783" s="18" t="str">
        <f t="shared" ref="A20783" si="6972">+IF(OR(C20783=""),"NO",1)</f>
        <v>NO</v>
      </c>
      <c r="B20783" s="18"/>
      <c r="C20783" s="1" t="s">
        <v>124</v>
      </c>
      <c r="E20783" s="329">
        <v>2</v>
      </c>
      <c r="F20783" s="53" t="str">
        <f>+$F$26</f>
        <v>OBJETO</v>
      </c>
      <c r="G20783" s="332" t="s">
        <v>124</v>
      </c>
      <c r="H20783" s="333"/>
      <c r="I20783" s="333"/>
      <c r="J20783" s="333"/>
      <c r="K20783" s="333"/>
      <c r="L20783" s="334"/>
    </row>
    <row r="20784" spans="1:12" hidden="1" x14ac:dyDescent="0.3">
      <c r="A20784" s="18" t="str">
        <f t="shared" ref="A20784" si="6973">+IF(OR(C20783=""),"NO",1)</f>
        <v>NO</v>
      </c>
      <c r="B20784" s="18"/>
      <c r="E20784" s="330"/>
      <c r="F20784" s="54" t="str">
        <f>+$F$27</f>
        <v>CONTRATANTE</v>
      </c>
      <c r="G20784" s="335" t="s">
        <v>124</v>
      </c>
      <c r="H20784" s="310"/>
      <c r="I20784" s="310"/>
      <c r="J20784" s="310"/>
      <c r="K20784" s="310"/>
      <c r="L20784" s="336"/>
    </row>
    <row r="20785" spans="1:12" hidden="1" x14ac:dyDescent="0.3">
      <c r="A20785" s="18" t="str">
        <f t="shared" ref="A20785" si="6974">+IF(OR(C20783=""),"NO",1)</f>
        <v>NO</v>
      </c>
      <c r="B20785" s="18"/>
      <c r="E20785" s="330"/>
      <c r="F20785" s="54" t="str">
        <f>+$F$28</f>
        <v>APORTANTE</v>
      </c>
      <c r="G20785" s="337" t="s">
        <v>124</v>
      </c>
      <c r="H20785" s="338"/>
      <c r="I20785" s="338"/>
      <c r="J20785" s="338"/>
      <c r="K20785" s="338"/>
      <c r="L20785" s="339"/>
    </row>
    <row r="20786" spans="1:12" hidden="1" x14ac:dyDescent="0.3">
      <c r="A20786" s="18" t="str">
        <f t="shared" ref="A20786" si="6975">+IF(OR(C20783=""),"NO",1)</f>
        <v>NO</v>
      </c>
      <c r="B20786" s="18"/>
      <c r="E20786" s="330"/>
      <c r="F20786" s="54" t="str">
        <f>+$F$29</f>
        <v>VALOR /SMMLV)</v>
      </c>
      <c r="G20786" s="55" t="s">
        <v>124</v>
      </c>
      <c r="H20786" s="56" t="str">
        <f>+$H$29</f>
        <v>% PART..</v>
      </c>
      <c r="I20786" s="57" t="s">
        <v>124</v>
      </c>
      <c r="J20786" s="58" t="str">
        <f>+$J$29</f>
        <v>VALOR ACREDITADO</v>
      </c>
      <c r="K20786" s="59"/>
      <c r="L20786" s="47" t="s">
        <v>124</v>
      </c>
    </row>
    <row r="20787" spans="1:12" hidden="1" x14ac:dyDescent="0.3">
      <c r="A20787" s="18" t="str">
        <f t="shared" ref="A20787" si="6976">+IF(OR(C20783=""),"NO",1)</f>
        <v>NO</v>
      </c>
      <c r="B20787" s="18"/>
      <c r="E20787" s="330"/>
      <c r="F20787" s="60" t="str">
        <f>+$F$30</f>
        <v>EXPERIENCIA APORTADA</v>
      </c>
      <c r="G20787" s="340" t="s">
        <v>124</v>
      </c>
      <c r="H20787" s="341"/>
      <c r="I20787" s="341"/>
      <c r="J20787" s="341"/>
      <c r="K20787" s="341"/>
      <c r="L20787" s="342"/>
    </row>
    <row r="20788" spans="1:12" hidden="1" x14ac:dyDescent="0.3">
      <c r="A20788" s="18" t="str">
        <f t="shared" ref="A20788" si="6977">+IF(OR(C20783=""),"NO",1)</f>
        <v>NO</v>
      </c>
      <c r="B20788" s="18"/>
      <c r="E20788" s="331"/>
      <c r="F20788" s="62" t="str">
        <f>+$F$31</f>
        <v>OBSERVACIÓN</v>
      </c>
      <c r="G20788" s="343" t="s">
        <v>124</v>
      </c>
      <c r="H20788" s="344"/>
      <c r="I20788" s="344"/>
      <c r="J20788" s="344"/>
      <c r="K20788" s="344"/>
      <c r="L20788" s="345"/>
    </row>
    <row r="20789" spans="1:12" ht="8.5" hidden="1" customHeight="1" x14ac:dyDescent="0.3">
      <c r="A20789" s="18" t="str">
        <f t="shared" ref="A20789" si="6978">+IF(OR(C20783=""),"NO",1)</f>
        <v>NO</v>
      </c>
      <c r="B20789" s="18"/>
      <c r="E20789" s="49"/>
      <c r="F20789" s="50"/>
      <c r="G20789" s="51"/>
      <c r="H20789" s="51"/>
      <c r="I20789" s="51"/>
      <c r="J20789" s="51"/>
      <c r="K20789" s="51"/>
      <c r="L20789" s="52"/>
    </row>
    <row r="20790" spans="1:12" hidden="1" x14ac:dyDescent="0.3">
      <c r="A20790" s="18" t="str">
        <f t="shared" ref="A20790" si="6979">+IF(OR(C20790=""),"NO",1)</f>
        <v>NO</v>
      </c>
      <c r="B20790" s="18"/>
      <c r="C20790" s="1" t="s">
        <v>124</v>
      </c>
      <c r="E20790" s="329">
        <v>3</v>
      </c>
      <c r="F20790" s="53" t="str">
        <f>+$F$26</f>
        <v>OBJETO</v>
      </c>
      <c r="G20790" s="332" t="s">
        <v>124</v>
      </c>
      <c r="H20790" s="333"/>
      <c r="I20790" s="333"/>
      <c r="J20790" s="333"/>
      <c r="K20790" s="333"/>
      <c r="L20790" s="334"/>
    </row>
    <row r="20791" spans="1:12" hidden="1" x14ac:dyDescent="0.3">
      <c r="A20791" s="18" t="str">
        <f t="shared" ref="A20791" si="6980">+IF(OR(C20790=""),"NO",1)</f>
        <v>NO</v>
      </c>
      <c r="B20791" s="18"/>
      <c r="E20791" s="330"/>
      <c r="F20791" s="54" t="str">
        <f>+$F$27</f>
        <v>CONTRATANTE</v>
      </c>
      <c r="G20791" s="335" t="s">
        <v>124</v>
      </c>
      <c r="H20791" s="310"/>
      <c r="I20791" s="310"/>
      <c r="J20791" s="310"/>
      <c r="K20791" s="310"/>
      <c r="L20791" s="336"/>
    </row>
    <row r="20792" spans="1:12" hidden="1" x14ac:dyDescent="0.3">
      <c r="A20792" s="18" t="str">
        <f t="shared" ref="A20792" si="6981">+IF(OR(C20790=""),"NO",1)</f>
        <v>NO</v>
      </c>
      <c r="B20792" s="18"/>
      <c r="E20792" s="330"/>
      <c r="F20792" s="54" t="str">
        <f>+$F$28</f>
        <v>APORTANTE</v>
      </c>
      <c r="G20792" s="337" t="s">
        <v>124</v>
      </c>
      <c r="H20792" s="338"/>
      <c r="I20792" s="338"/>
      <c r="J20792" s="338"/>
      <c r="K20792" s="338"/>
      <c r="L20792" s="339"/>
    </row>
    <row r="20793" spans="1:12" hidden="1" x14ac:dyDescent="0.3">
      <c r="A20793" s="18" t="str">
        <f t="shared" ref="A20793" si="6982">+IF(OR(C20790=""),"NO",1)</f>
        <v>NO</v>
      </c>
      <c r="B20793" s="18"/>
      <c r="E20793" s="330"/>
      <c r="F20793" s="54" t="str">
        <f>+$F$29</f>
        <v>VALOR /SMMLV)</v>
      </c>
      <c r="G20793" s="55" t="s">
        <v>124</v>
      </c>
      <c r="H20793" s="56" t="str">
        <f>+$H$29</f>
        <v>% PART..</v>
      </c>
      <c r="I20793" s="57" t="s">
        <v>124</v>
      </c>
      <c r="J20793" s="58" t="str">
        <f>+$J$29</f>
        <v>VALOR ACREDITADO</v>
      </c>
      <c r="K20793" s="59"/>
      <c r="L20793" s="47" t="s">
        <v>124</v>
      </c>
    </row>
    <row r="20794" spans="1:12" hidden="1" x14ac:dyDescent="0.3">
      <c r="A20794" s="18" t="str">
        <f t="shared" ref="A20794" si="6983">+IF(OR(C20790=""),"NO",1)</f>
        <v>NO</v>
      </c>
      <c r="B20794" s="18"/>
      <c r="E20794" s="330"/>
      <c r="F20794" s="60" t="str">
        <f>+$F$30</f>
        <v>EXPERIENCIA APORTADA</v>
      </c>
      <c r="G20794" s="340" t="s">
        <v>124</v>
      </c>
      <c r="H20794" s="341"/>
      <c r="I20794" s="341"/>
      <c r="J20794" s="341"/>
      <c r="K20794" s="341"/>
      <c r="L20794" s="342"/>
    </row>
    <row r="20795" spans="1:12" hidden="1" x14ac:dyDescent="0.3">
      <c r="A20795" s="18" t="str">
        <f t="shared" ref="A20795" si="6984">+IF(OR(C20790=""),"NO",1)</f>
        <v>NO</v>
      </c>
      <c r="B20795" s="18"/>
      <c r="E20795" s="331"/>
      <c r="F20795" s="62" t="str">
        <f>+$F$31</f>
        <v>OBSERVACIÓN</v>
      </c>
      <c r="G20795" s="343" t="s">
        <v>124</v>
      </c>
      <c r="H20795" s="344"/>
      <c r="I20795" s="344"/>
      <c r="J20795" s="344"/>
      <c r="K20795" s="344"/>
      <c r="L20795" s="345"/>
    </row>
    <row r="20796" spans="1:12" ht="8.5" hidden="1" customHeight="1" x14ac:dyDescent="0.3">
      <c r="A20796" s="18" t="str">
        <f t="shared" ref="A20796" si="6985">+IF(OR(C20790=""),"NO",1)</f>
        <v>NO</v>
      </c>
      <c r="B20796" s="18"/>
      <c r="E20796" s="49"/>
      <c r="F20796" s="50"/>
      <c r="G20796" s="51"/>
      <c r="H20796" s="51"/>
      <c r="I20796" s="51"/>
      <c r="J20796" s="51"/>
      <c r="K20796" s="51"/>
      <c r="L20796" s="52"/>
    </row>
    <row r="20797" spans="1:12" hidden="1" x14ac:dyDescent="0.3">
      <c r="A20797" s="18" t="str">
        <f t="shared" ref="A20797" si="6986">+IF(OR(C20797=""),"NO",1)</f>
        <v>NO</v>
      </c>
      <c r="B20797" s="18"/>
      <c r="C20797" s="1" t="s">
        <v>124</v>
      </c>
      <c r="E20797" s="329">
        <v>4</v>
      </c>
      <c r="F20797" s="53" t="str">
        <f>+$F$26</f>
        <v>OBJETO</v>
      </c>
      <c r="G20797" s="332" t="s">
        <v>124</v>
      </c>
      <c r="H20797" s="333"/>
      <c r="I20797" s="333"/>
      <c r="J20797" s="333"/>
      <c r="K20797" s="333"/>
      <c r="L20797" s="334"/>
    </row>
    <row r="20798" spans="1:12" hidden="1" x14ac:dyDescent="0.3">
      <c r="A20798" s="18" t="str">
        <f t="shared" ref="A20798" si="6987">+IF(OR(C20797=""),"NO",1)</f>
        <v>NO</v>
      </c>
      <c r="B20798" s="18"/>
      <c r="E20798" s="330"/>
      <c r="F20798" s="54" t="str">
        <f>+$F$27</f>
        <v>CONTRATANTE</v>
      </c>
      <c r="G20798" s="335" t="s">
        <v>124</v>
      </c>
      <c r="H20798" s="310"/>
      <c r="I20798" s="310"/>
      <c r="J20798" s="310"/>
      <c r="K20798" s="310"/>
      <c r="L20798" s="336"/>
    </row>
    <row r="20799" spans="1:12" hidden="1" x14ac:dyDescent="0.3">
      <c r="A20799" s="18" t="str">
        <f t="shared" ref="A20799" si="6988">+IF(OR(C20797=""),"NO",1)</f>
        <v>NO</v>
      </c>
      <c r="B20799" s="18"/>
      <c r="E20799" s="330"/>
      <c r="F20799" s="54" t="str">
        <f>+$F$28</f>
        <v>APORTANTE</v>
      </c>
      <c r="G20799" s="337" t="s">
        <v>124</v>
      </c>
      <c r="H20799" s="338"/>
      <c r="I20799" s="338"/>
      <c r="J20799" s="338"/>
      <c r="K20799" s="338"/>
      <c r="L20799" s="339"/>
    </row>
    <row r="20800" spans="1:12" hidden="1" x14ac:dyDescent="0.3">
      <c r="A20800" s="18" t="str">
        <f t="shared" ref="A20800" si="6989">+IF(OR(C20797=""),"NO",1)</f>
        <v>NO</v>
      </c>
      <c r="B20800" s="18"/>
      <c r="E20800" s="330"/>
      <c r="F20800" s="54" t="str">
        <f>+$F$29</f>
        <v>VALOR /SMMLV)</v>
      </c>
      <c r="G20800" s="55" t="s">
        <v>124</v>
      </c>
      <c r="H20800" s="56" t="str">
        <f>+$H$29</f>
        <v>% PART..</v>
      </c>
      <c r="I20800" s="57" t="s">
        <v>124</v>
      </c>
      <c r="J20800" s="58" t="str">
        <f>+$J$29</f>
        <v>VALOR ACREDITADO</v>
      </c>
      <c r="K20800" s="59"/>
      <c r="L20800" s="47" t="s">
        <v>124</v>
      </c>
    </row>
    <row r="20801" spans="1:12" hidden="1" x14ac:dyDescent="0.3">
      <c r="A20801" s="18" t="str">
        <f t="shared" ref="A20801" si="6990">+IF(OR(C20797=""),"NO",1)</f>
        <v>NO</v>
      </c>
      <c r="B20801" s="18"/>
      <c r="E20801" s="330"/>
      <c r="F20801" s="60" t="str">
        <f>+$F$30</f>
        <v>EXPERIENCIA APORTADA</v>
      </c>
      <c r="G20801" s="340" t="s">
        <v>124</v>
      </c>
      <c r="H20801" s="341"/>
      <c r="I20801" s="341"/>
      <c r="J20801" s="341"/>
      <c r="K20801" s="341"/>
      <c r="L20801" s="342"/>
    </row>
    <row r="20802" spans="1:12" hidden="1" x14ac:dyDescent="0.3">
      <c r="A20802" s="18" t="str">
        <f t="shared" ref="A20802" si="6991">+IF(OR(C20797=""),"NO",1)</f>
        <v>NO</v>
      </c>
      <c r="B20802" s="18"/>
      <c r="E20802" s="331"/>
      <c r="F20802" s="62" t="str">
        <f>+$F$31</f>
        <v>OBSERVACIÓN</v>
      </c>
      <c r="G20802" s="343" t="s">
        <v>124</v>
      </c>
      <c r="H20802" s="344"/>
      <c r="I20802" s="344"/>
      <c r="J20802" s="344"/>
      <c r="K20802" s="344"/>
      <c r="L20802" s="345"/>
    </row>
    <row r="20803" spans="1:12" ht="8.5" hidden="1" customHeight="1" x14ac:dyDescent="0.3">
      <c r="A20803" s="18" t="str">
        <f t="shared" ref="A20803" si="6992">+IF(OR(C20797=""),"NO",1)</f>
        <v>NO</v>
      </c>
      <c r="B20803" s="18"/>
      <c r="E20803" s="49"/>
      <c r="F20803" s="50"/>
      <c r="G20803" s="51"/>
      <c r="H20803" s="51"/>
      <c r="I20803" s="51"/>
      <c r="J20803" s="51"/>
      <c r="K20803" s="51"/>
      <c r="L20803" s="52"/>
    </row>
    <row r="20804" spans="1:12" hidden="1" x14ac:dyDescent="0.3">
      <c r="A20804" s="18" t="str">
        <f t="shared" ref="A20804" si="6993">+IF(OR(C20804=""),"NO",1)</f>
        <v>NO</v>
      </c>
      <c r="B20804" s="18"/>
      <c r="C20804" s="1" t="s">
        <v>124</v>
      </c>
      <c r="E20804" s="329">
        <v>5</v>
      </c>
      <c r="F20804" s="53" t="str">
        <f>+$F$26</f>
        <v>OBJETO</v>
      </c>
      <c r="G20804" s="332" t="s">
        <v>124</v>
      </c>
      <c r="H20804" s="333"/>
      <c r="I20804" s="333"/>
      <c r="J20804" s="333"/>
      <c r="K20804" s="333"/>
      <c r="L20804" s="334"/>
    </row>
    <row r="20805" spans="1:12" hidden="1" x14ac:dyDescent="0.3">
      <c r="A20805" s="18" t="str">
        <f t="shared" ref="A20805" si="6994">+IF(OR(C20804=""),"NO",1)</f>
        <v>NO</v>
      </c>
      <c r="B20805" s="18"/>
      <c r="E20805" s="330"/>
      <c r="F20805" s="54" t="str">
        <f>+$F$27</f>
        <v>CONTRATANTE</v>
      </c>
      <c r="G20805" s="335" t="s">
        <v>124</v>
      </c>
      <c r="H20805" s="310"/>
      <c r="I20805" s="310"/>
      <c r="J20805" s="310"/>
      <c r="K20805" s="310"/>
      <c r="L20805" s="336"/>
    </row>
    <row r="20806" spans="1:12" hidden="1" x14ac:dyDescent="0.3">
      <c r="A20806" s="18" t="str">
        <f t="shared" ref="A20806" si="6995">+IF(OR(C20804=""),"NO",1)</f>
        <v>NO</v>
      </c>
      <c r="B20806" s="18"/>
      <c r="E20806" s="330"/>
      <c r="F20806" s="54" t="str">
        <f>+$F$28</f>
        <v>APORTANTE</v>
      </c>
      <c r="G20806" s="337" t="s">
        <v>124</v>
      </c>
      <c r="H20806" s="338"/>
      <c r="I20806" s="338"/>
      <c r="J20806" s="338"/>
      <c r="K20806" s="338"/>
      <c r="L20806" s="339"/>
    </row>
    <row r="20807" spans="1:12" hidden="1" x14ac:dyDescent="0.3">
      <c r="A20807" s="18" t="str">
        <f t="shared" ref="A20807" si="6996">+IF(OR(C20804=""),"NO",1)</f>
        <v>NO</v>
      </c>
      <c r="B20807" s="18"/>
      <c r="E20807" s="330"/>
      <c r="F20807" s="54" t="str">
        <f>+$F$29</f>
        <v>VALOR /SMMLV)</v>
      </c>
      <c r="G20807" s="55" t="s">
        <v>124</v>
      </c>
      <c r="H20807" s="56" t="str">
        <f>+$H$29</f>
        <v>% PART..</v>
      </c>
      <c r="I20807" s="57" t="s">
        <v>124</v>
      </c>
      <c r="J20807" s="58" t="str">
        <f>+$J$29</f>
        <v>VALOR ACREDITADO</v>
      </c>
      <c r="K20807" s="59"/>
      <c r="L20807" s="47" t="s">
        <v>124</v>
      </c>
    </row>
    <row r="20808" spans="1:12" hidden="1" x14ac:dyDescent="0.3">
      <c r="A20808" s="18" t="str">
        <f t="shared" ref="A20808" si="6997">+IF(OR(C20804=""),"NO",1)</f>
        <v>NO</v>
      </c>
      <c r="B20808" s="18"/>
      <c r="E20808" s="330"/>
      <c r="F20808" s="60" t="str">
        <f>+$F$30</f>
        <v>EXPERIENCIA APORTADA</v>
      </c>
      <c r="G20808" s="340" t="s">
        <v>124</v>
      </c>
      <c r="H20808" s="341"/>
      <c r="I20808" s="341"/>
      <c r="J20808" s="341"/>
      <c r="K20808" s="341"/>
      <c r="L20808" s="342"/>
    </row>
    <row r="20809" spans="1:12" hidden="1" x14ac:dyDescent="0.3">
      <c r="A20809" s="18" t="str">
        <f t="shared" ref="A20809" si="6998">+IF(OR(C20804=""),"NO",1)</f>
        <v>NO</v>
      </c>
      <c r="B20809" s="18"/>
      <c r="E20809" s="331"/>
      <c r="F20809" s="62" t="str">
        <f>+$F$31</f>
        <v>OBSERVACIÓN</v>
      </c>
      <c r="G20809" s="343" t="s">
        <v>124</v>
      </c>
      <c r="H20809" s="344"/>
      <c r="I20809" s="344"/>
      <c r="J20809" s="344"/>
      <c r="K20809" s="344"/>
      <c r="L20809" s="345"/>
    </row>
    <row r="20810" spans="1:12" ht="8.5" hidden="1" customHeight="1" x14ac:dyDescent="0.3">
      <c r="A20810" s="18" t="str">
        <f t="shared" ref="A20810" si="6999">+IF(OR(C20804=""),"NO",1)</f>
        <v>NO</v>
      </c>
      <c r="B20810" s="18"/>
      <c r="E20810" s="49"/>
      <c r="F20810" s="50"/>
      <c r="G20810" s="51"/>
      <c r="H20810" s="51"/>
      <c r="I20810" s="51"/>
      <c r="J20810" s="51"/>
      <c r="K20810" s="51"/>
      <c r="L20810" s="52"/>
    </row>
    <row r="20811" spans="1:12" hidden="1" x14ac:dyDescent="0.3">
      <c r="A20811" s="18" t="str">
        <f t="shared" ref="A20811" si="7000">+IF(OR(C20811=""),"NO",1)</f>
        <v>NO</v>
      </c>
      <c r="B20811" s="18"/>
      <c r="C20811" s="1" t="s">
        <v>124</v>
      </c>
      <c r="E20811" s="329">
        <v>6</v>
      </c>
      <c r="F20811" s="53" t="str">
        <f>+$F$26</f>
        <v>OBJETO</v>
      </c>
      <c r="G20811" s="332" t="s">
        <v>124</v>
      </c>
      <c r="H20811" s="333"/>
      <c r="I20811" s="333"/>
      <c r="J20811" s="333"/>
      <c r="K20811" s="333"/>
      <c r="L20811" s="334"/>
    </row>
    <row r="20812" spans="1:12" hidden="1" x14ac:dyDescent="0.3">
      <c r="A20812" s="18" t="str">
        <f t="shared" ref="A20812" si="7001">+IF(OR(C20811=""),"NO",1)</f>
        <v>NO</v>
      </c>
      <c r="B20812" s="18"/>
      <c r="E20812" s="330"/>
      <c r="F20812" s="54" t="str">
        <f>+$F$27</f>
        <v>CONTRATANTE</v>
      </c>
      <c r="G20812" s="335" t="s">
        <v>124</v>
      </c>
      <c r="H20812" s="310"/>
      <c r="I20812" s="310"/>
      <c r="J20812" s="310"/>
      <c r="K20812" s="310"/>
      <c r="L20812" s="336"/>
    </row>
    <row r="20813" spans="1:12" hidden="1" x14ac:dyDescent="0.3">
      <c r="A20813" s="18" t="str">
        <f t="shared" ref="A20813" si="7002">+IF(OR(C20811=""),"NO",1)</f>
        <v>NO</v>
      </c>
      <c r="B20813" s="18"/>
      <c r="E20813" s="330"/>
      <c r="F20813" s="54" t="str">
        <f>+$F$28</f>
        <v>APORTANTE</v>
      </c>
      <c r="G20813" s="337" t="s">
        <v>124</v>
      </c>
      <c r="H20813" s="338"/>
      <c r="I20813" s="338"/>
      <c r="J20813" s="338"/>
      <c r="K20813" s="338"/>
      <c r="L20813" s="339"/>
    </row>
    <row r="20814" spans="1:12" hidden="1" x14ac:dyDescent="0.3">
      <c r="A20814" s="18" t="str">
        <f t="shared" ref="A20814" si="7003">+IF(OR(C20811=""),"NO",1)</f>
        <v>NO</v>
      </c>
      <c r="B20814" s="18"/>
      <c r="E20814" s="330"/>
      <c r="F20814" s="54" t="str">
        <f>+$F$29</f>
        <v>VALOR /SMMLV)</v>
      </c>
      <c r="G20814" s="55" t="s">
        <v>124</v>
      </c>
      <c r="H20814" s="56" t="str">
        <f>+$H$29</f>
        <v>% PART..</v>
      </c>
      <c r="I20814" s="57" t="s">
        <v>124</v>
      </c>
      <c r="J20814" s="58" t="str">
        <f>+$J$29</f>
        <v>VALOR ACREDITADO</v>
      </c>
      <c r="K20814" s="59"/>
      <c r="L20814" s="47" t="s">
        <v>124</v>
      </c>
    </row>
    <row r="20815" spans="1:12" hidden="1" x14ac:dyDescent="0.3">
      <c r="A20815" s="18" t="str">
        <f t="shared" ref="A20815" si="7004">+IF(OR(C20811=""),"NO",1)</f>
        <v>NO</v>
      </c>
      <c r="B20815" s="18"/>
      <c r="E20815" s="330"/>
      <c r="F20815" s="60" t="str">
        <f>+$F$30</f>
        <v>EXPERIENCIA APORTADA</v>
      </c>
      <c r="G20815" s="340" t="s">
        <v>124</v>
      </c>
      <c r="H20815" s="341"/>
      <c r="I20815" s="341"/>
      <c r="J20815" s="341"/>
      <c r="K20815" s="341"/>
      <c r="L20815" s="342"/>
    </row>
    <row r="20816" spans="1:12" hidden="1" x14ac:dyDescent="0.3">
      <c r="A20816" s="18" t="str">
        <f t="shared" ref="A20816" si="7005">+IF(OR(C20811=""),"NO",1)</f>
        <v>NO</v>
      </c>
      <c r="B20816" s="18"/>
      <c r="E20816" s="331"/>
      <c r="F20816" s="62" t="str">
        <f>+$F$31</f>
        <v>OBSERVACIÓN</v>
      </c>
      <c r="G20816" s="343" t="s">
        <v>124</v>
      </c>
      <c r="H20816" s="344"/>
      <c r="I20816" s="344"/>
      <c r="J20816" s="344"/>
      <c r="K20816" s="344"/>
      <c r="L20816" s="345"/>
    </row>
    <row r="20817" spans="1:12" ht="8.5" hidden="1" customHeight="1" x14ac:dyDescent="0.3">
      <c r="A20817" s="18" t="str">
        <f t="shared" ref="A20817" si="7006">+IF(OR(C20811=""),"NO",1)</f>
        <v>NO</v>
      </c>
      <c r="B20817" s="18"/>
      <c r="E20817" s="49"/>
      <c r="F20817" s="50"/>
      <c r="G20817" s="51"/>
      <c r="H20817" s="51"/>
      <c r="I20817" s="51"/>
      <c r="J20817" s="51"/>
      <c r="K20817" s="51"/>
      <c r="L20817" s="52"/>
    </row>
    <row r="20818" spans="1:12" hidden="1" x14ac:dyDescent="0.3">
      <c r="A20818" s="18" t="str">
        <f t="shared" ref="A20818" si="7007">+IF(OR(C20818=""),"NO",1)</f>
        <v>NO</v>
      </c>
      <c r="B20818" s="18"/>
      <c r="C20818" s="1" t="s">
        <v>124</v>
      </c>
      <c r="E20818" s="329">
        <v>7</v>
      </c>
      <c r="F20818" s="53" t="str">
        <f>+$F$26</f>
        <v>OBJETO</v>
      </c>
      <c r="G20818" s="332" t="s">
        <v>124</v>
      </c>
      <c r="H20818" s="333"/>
      <c r="I20818" s="333"/>
      <c r="J20818" s="333"/>
      <c r="K20818" s="333"/>
      <c r="L20818" s="334"/>
    </row>
    <row r="20819" spans="1:12" hidden="1" x14ac:dyDescent="0.3">
      <c r="A20819" s="18" t="str">
        <f t="shared" ref="A20819" si="7008">+IF(OR(C20818=""),"NO",1)</f>
        <v>NO</v>
      </c>
      <c r="B20819" s="18"/>
      <c r="E20819" s="330"/>
      <c r="F20819" s="54" t="str">
        <f>+$F$27</f>
        <v>CONTRATANTE</v>
      </c>
      <c r="G20819" s="335" t="s">
        <v>124</v>
      </c>
      <c r="H20819" s="310"/>
      <c r="I20819" s="310"/>
      <c r="J20819" s="310"/>
      <c r="K20819" s="310"/>
      <c r="L20819" s="336"/>
    </row>
    <row r="20820" spans="1:12" hidden="1" x14ac:dyDescent="0.3">
      <c r="A20820" s="18" t="str">
        <f t="shared" ref="A20820" si="7009">+IF(OR(C20818=""),"NO",1)</f>
        <v>NO</v>
      </c>
      <c r="B20820" s="18"/>
      <c r="E20820" s="330"/>
      <c r="F20820" s="54" t="str">
        <f>+$F$28</f>
        <v>APORTANTE</v>
      </c>
      <c r="G20820" s="337" t="s">
        <v>124</v>
      </c>
      <c r="H20820" s="338"/>
      <c r="I20820" s="338"/>
      <c r="J20820" s="338"/>
      <c r="K20820" s="338"/>
      <c r="L20820" s="339"/>
    </row>
    <row r="20821" spans="1:12" hidden="1" x14ac:dyDescent="0.3">
      <c r="A20821" s="18" t="str">
        <f t="shared" ref="A20821" si="7010">+IF(OR(C20818=""),"NO",1)</f>
        <v>NO</v>
      </c>
      <c r="B20821" s="18"/>
      <c r="E20821" s="330"/>
      <c r="F20821" s="54" t="str">
        <f>+$F$29</f>
        <v>VALOR /SMMLV)</v>
      </c>
      <c r="G20821" s="55" t="s">
        <v>124</v>
      </c>
      <c r="H20821" s="56" t="str">
        <f>+$H$29</f>
        <v>% PART..</v>
      </c>
      <c r="I20821" s="57" t="s">
        <v>124</v>
      </c>
      <c r="J20821" s="58" t="str">
        <f>+$J$29</f>
        <v>VALOR ACREDITADO</v>
      </c>
      <c r="K20821" s="59"/>
      <c r="L20821" s="47" t="s">
        <v>124</v>
      </c>
    </row>
    <row r="20822" spans="1:12" hidden="1" x14ac:dyDescent="0.3">
      <c r="A20822" s="18" t="str">
        <f t="shared" ref="A20822" si="7011">+IF(OR(C20818=""),"NO",1)</f>
        <v>NO</v>
      </c>
      <c r="B20822" s="18"/>
      <c r="E20822" s="330"/>
      <c r="F20822" s="60" t="str">
        <f>+$F$30</f>
        <v>EXPERIENCIA APORTADA</v>
      </c>
      <c r="G20822" s="340" t="s">
        <v>124</v>
      </c>
      <c r="H20822" s="341"/>
      <c r="I20822" s="341"/>
      <c r="J20822" s="341"/>
      <c r="K20822" s="341"/>
      <c r="L20822" s="342"/>
    </row>
    <row r="20823" spans="1:12" hidden="1" x14ac:dyDescent="0.3">
      <c r="A20823" s="18" t="str">
        <f t="shared" ref="A20823" si="7012">+IF(OR(C20818=""),"NO",1)</f>
        <v>NO</v>
      </c>
      <c r="B20823" s="18"/>
      <c r="E20823" s="331"/>
      <c r="F20823" s="62" t="str">
        <f>+$F$31</f>
        <v>OBSERVACIÓN</v>
      </c>
      <c r="G20823" s="343" t="s">
        <v>124</v>
      </c>
      <c r="H20823" s="344"/>
      <c r="I20823" s="344"/>
      <c r="J20823" s="344"/>
      <c r="K20823" s="344"/>
      <c r="L20823" s="345"/>
    </row>
    <row r="20824" spans="1:12" hidden="1" x14ac:dyDescent="0.3">
      <c r="A20824" s="18" t="str">
        <f t="shared" ref="A20824" si="7013">+IF(OR(C20818=""),"NO",1)</f>
        <v>NO</v>
      </c>
      <c r="B20824" s="18"/>
      <c r="E20824" s="49"/>
      <c r="F20824" s="50"/>
      <c r="G20824" s="51"/>
      <c r="H20824" s="51"/>
      <c r="I20824" s="51"/>
      <c r="J20824" s="51"/>
      <c r="K20824" s="51"/>
      <c r="L20824" s="52"/>
    </row>
    <row r="20825" spans="1:12" hidden="1" x14ac:dyDescent="0.3">
      <c r="A20825" s="1" t="str">
        <f>+A20760</f>
        <v>NO</v>
      </c>
      <c r="C20825" s="1" t="str">
        <f>"N"&amp;C20760</f>
        <v>N</v>
      </c>
      <c r="E20825" s="63"/>
      <c r="F20825" s="64" t="str">
        <f>+$F$75</f>
        <v>TOTAL DE CONTRATOS PRESENTADOS VÁLIDOS QUE CUMPLEN EXPERIENCIA ACREDITADA:</v>
      </c>
      <c r="G20825" s="65"/>
      <c r="H20825" s="65"/>
      <c r="I20825" s="65"/>
      <c r="J20825" s="66"/>
      <c r="K20825" s="65"/>
      <c r="L20825" s="67" t="s">
        <v>124</v>
      </c>
    </row>
    <row r="20826" spans="1:12" ht="6.65" hidden="1" customHeight="1" x14ac:dyDescent="0.3">
      <c r="A20826" s="1" t="str">
        <f>+A20760</f>
        <v>NO</v>
      </c>
      <c r="E20826" s="51"/>
      <c r="F20826" s="50"/>
      <c r="G20826" s="51"/>
      <c r="H20826" s="51"/>
      <c r="I20826" s="51"/>
      <c r="J20826" s="51"/>
      <c r="K20826" s="51"/>
      <c r="L20826" s="51"/>
    </row>
    <row r="20827" spans="1:12" hidden="1" x14ac:dyDescent="0.3">
      <c r="A20827" s="1" t="str">
        <f>+A20760</f>
        <v>NO</v>
      </c>
      <c r="E20827" s="63"/>
      <c r="F20827" s="63" t="str">
        <f>+$F$77</f>
        <v>ACREDITA SUMINISTRO E INSTALACIÓN DE MOBILIARIO POR LO MENOS EN UN (1) CONTRATO VÁLIDO</v>
      </c>
      <c r="G20827" s="65"/>
      <c r="H20827" s="65"/>
      <c r="I20827" s="65"/>
      <c r="J20827" s="66"/>
      <c r="K20827" s="65"/>
      <c r="L20827" s="68" t="s">
        <v>157</v>
      </c>
    </row>
    <row r="20828" spans="1:12" ht="5.15" hidden="1" customHeight="1" x14ac:dyDescent="0.3">
      <c r="A20828" s="1" t="str">
        <f>+A20760</f>
        <v>NO</v>
      </c>
      <c r="E20828" s="51"/>
      <c r="F20828" s="50"/>
      <c r="G20828" s="51"/>
      <c r="H20828" s="51"/>
      <c r="I20828" s="51"/>
      <c r="J20828" s="51"/>
      <c r="K20828" s="51"/>
      <c r="L20828" s="51"/>
    </row>
    <row r="20829" spans="1:12" ht="12.75" hidden="1" customHeight="1" x14ac:dyDescent="0.3">
      <c r="A20829" s="1" t="str">
        <f>+A20760</f>
        <v>NO</v>
      </c>
      <c r="E20829" s="69" t="str">
        <f>+$E$79</f>
        <v>EXPERIENCIA ESPECÍFICA NUMERAL 10.1.1 A</v>
      </c>
      <c r="F20829" s="70"/>
      <c r="G20829" s="70"/>
      <c r="H20829" s="70"/>
      <c r="I20829" s="70"/>
      <c r="J20829" s="70"/>
      <c r="K20829" s="70"/>
      <c r="L20829" s="71"/>
    </row>
    <row r="20830" spans="1:12" ht="26.5" hidden="1" customHeight="1" x14ac:dyDescent="0.3">
      <c r="A20830" s="1" t="str">
        <f>+A20760</f>
        <v>NO</v>
      </c>
      <c r="E20830" s="72"/>
      <c r="F20830" s="325" t="str">
        <f>+$F$80</f>
        <v>Por lo menos uno (1) de los contratos válidos aportados como experiencia general debe corresponder mínimo al 60% del presupuesto oficial del presente proceso de selección.  (SMMLV)</v>
      </c>
      <c r="G20830" s="326"/>
      <c r="H20830" s="326"/>
      <c r="I20830" s="326"/>
      <c r="J20830" s="326"/>
      <c r="K20830" s="73" t="s">
        <v>124</v>
      </c>
      <c r="L20830" s="74" t="s">
        <v>124</v>
      </c>
    </row>
    <row r="20831" spans="1:12" ht="23.5" hidden="1" customHeight="1" x14ac:dyDescent="0.3">
      <c r="A20831" s="1" t="str">
        <f>+A20760</f>
        <v>NO</v>
      </c>
      <c r="E20831" s="63"/>
      <c r="F20831" s="325" t="str">
        <f>+$F$81</f>
        <v xml:space="preserve">Deberá acreditarse en al menos uno (1) de los contratos válidos aportados como experiencia general una </v>
      </c>
      <c r="G20831" s="326"/>
      <c r="H20831" s="326"/>
      <c r="I20831" s="326"/>
      <c r="J20831" s="326"/>
      <c r="K20831" s="73" t="s">
        <v>124</v>
      </c>
      <c r="L20831" s="74" t="s">
        <v>124</v>
      </c>
    </row>
    <row r="20832" spans="1:12" ht="23.5" hidden="1" customHeight="1" x14ac:dyDescent="0.3">
      <c r="A20832" s="18" t="s">
        <v>30</v>
      </c>
      <c r="E20832" s="63"/>
      <c r="F20832" s="325" t="str">
        <f>+$F$82</f>
        <v xml:space="preserve">Deberá acreditarse en al menos uno (1) de los contratos válidos aportados interventoría a intervención de </v>
      </c>
      <c r="G20832" s="326"/>
      <c r="H20832" s="326"/>
      <c r="I20832" s="326"/>
      <c r="J20832" s="326"/>
      <c r="K20832" s="73">
        <f>+$K$82</f>
        <v>0</v>
      </c>
      <c r="L20832" s="74" t="s">
        <v>124</v>
      </c>
    </row>
    <row r="20833" spans="1:12" ht="36" hidden="1" customHeight="1" x14ac:dyDescent="0.3">
      <c r="A20833" s="18" t="s">
        <v>30</v>
      </c>
      <c r="E20833" s="63"/>
      <c r="F20833" s="325" t="str">
        <f>+$F$83</f>
        <v xml:space="preserve">Deberá acreditarse en al menos uno (1) de los contratos válidos aportados interventoría a intervención de </v>
      </c>
      <c r="G20833" s="326"/>
      <c r="H20833" s="326"/>
      <c r="I20833" s="326"/>
      <c r="J20833" s="326"/>
      <c r="K20833" s="75">
        <f>+$K$83</f>
        <v>0</v>
      </c>
      <c r="L20833" s="76" t="s">
        <v>124</v>
      </c>
    </row>
    <row r="20834" spans="1:12" hidden="1" x14ac:dyDescent="0.3">
      <c r="A20834" s="1" t="str">
        <f>+A20760</f>
        <v>NO</v>
      </c>
      <c r="E20834" s="51"/>
      <c r="F20834" s="50"/>
      <c r="G20834" s="51"/>
      <c r="H20834" s="51"/>
      <c r="I20834" s="51"/>
      <c r="J20834" s="51"/>
      <c r="K20834" s="51"/>
      <c r="L20834" s="51"/>
    </row>
    <row r="20835" spans="1:12" ht="12.75" hidden="1" customHeight="1" x14ac:dyDescent="0.3">
      <c r="A20835" s="1" t="str">
        <f>+A20760</f>
        <v>NO</v>
      </c>
      <c r="E20835" s="40" t="str">
        <f>+$E$85</f>
        <v>VALOR MÍNIMO A CERIFICAR % P.O EN SMMMLV. NUMERAL 3.9.1</v>
      </c>
      <c r="F20835" s="41"/>
      <c r="G20835" s="41"/>
      <c r="H20835" s="41"/>
      <c r="I20835" s="41"/>
      <c r="J20835" s="41"/>
      <c r="K20835" s="41"/>
      <c r="L20835" s="42"/>
    </row>
    <row r="20836" spans="1:12" hidden="1" x14ac:dyDescent="0.3">
      <c r="A20836" s="1" t="str">
        <f>+A20760</f>
        <v>NO</v>
      </c>
      <c r="C20836" s="1" t="str">
        <f>"M"&amp;C20760</f>
        <v>M</v>
      </c>
      <c r="E20836" s="77" t="str">
        <f>+$E$86</f>
        <v>100% P.O.</v>
      </c>
      <c r="F20836" s="78"/>
      <c r="G20836" s="61">
        <v>242.41716883554506</v>
      </c>
      <c r="H20836" s="124" t="str">
        <f>+$H$86</f>
        <v>TOTAL EJECUTADO DE CONTRATOS ACREDITADOS</v>
      </c>
      <c r="I20836" s="124"/>
      <c r="J20836" s="124"/>
      <c r="K20836" s="55" t="s">
        <v>124</v>
      </c>
      <c r="L20836" s="47" t="s">
        <v>124</v>
      </c>
    </row>
    <row r="20837" spans="1:12" hidden="1" x14ac:dyDescent="0.3">
      <c r="A20837" s="1" t="str">
        <f>+A20760</f>
        <v>NO</v>
      </c>
      <c r="E20837" s="39"/>
      <c r="F20837" s="39"/>
      <c r="G20837" s="39"/>
      <c r="H20837" s="39"/>
      <c r="I20837" s="39"/>
      <c r="J20837" s="39"/>
      <c r="K20837" s="39"/>
      <c r="L20837" s="39"/>
    </row>
    <row r="20838" spans="1:12" ht="12.75" hidden="1" customHeight="1" x14ac:dyDescent="0.3">
      <c r="A20838" s="18" t="s">
        <v>30</v>
      </c>
      <c r="B20838" s="18"/>
      <c r="E20838" s="40" t="str">
        <f>+$E$88</f>
        <v>CONSIDERACIONES PARA LA VALIDEZ DE LA EXPERIENCIA REQUERIDA: EXPERIENCIA PROPONENTES PLURALES NUMERAL 10.1.2 D</v>
      </c>
      <c r="F20838" s="41"/>
      <c r="G20838" s="41"/>
      <c r="H20838" s="41"/>
      <c r="I20838" s="41"/>
      <c r="J20838" s="41"/>
      <c r="K20838" s="41"/>
      <c r="L20838" s="42"/>
    </row>
    <row r="20839" spans="1:12" ht="28" hidden="1" customHeight="1" x14ac:dyDescent="0.3">
      <c r="A20839" s="18" t="s">
        <v>30</v>
      </c>
      <c r="B20839" s="18"/>
      <c r="C20839" s="1" t="str">
        <f>"O"&amp;C20760</f>
        <v>O</v>
      </c>
      <c r="E20839" s="80" t="str">
        <f>+$E$89</f>
        <v>i)</v>
      </c>
      <c r="F20839" s="327" t="str">
        <f>+$F$89</f>
        <v>Uno de los integrantes debe aportar como mínimo el cincuenta por ciento (50 %) de la experiencia solicitada</v>
      </c>
      <c r="G20839" s="328"/>
      <c r="H20839" s="328"/>
      <c r="I20839" s="328"/>
      <c r="J20839" s="328"/>
      <c r="K20839" s="73" t="s">
        <v>124</v>
      </c>
      <c r="L20839" s="47" t="s">
        <v>124</v>
      </c>
    </row>
    <row r="20840" spans="1:12" ht="28" hidden="1" customHeight="1" x14ac:dyDescent="0.3">
      <c r="A20840" s="18" t="s">
        <v>30</v>
      </c>
      <c r="B20840" s="18"/>
      <c r="C20840" s="1" t="str">
        <f>"O"&amp;C20760</f>
        <v>O</v>
      </c>
      <c r="E20840" s="80" t="str">
        <f>+$E$90</f>
        <v>ii)</v>
      </c>
      <c r="F20840" s="327" t="str">
        <f>+$F$90</f>
        <v>Todos los demás ntegrantes deben acreditar al menos el cinco por ciento (5 %) de la experiencia solicitada, solo uno (1) de los integrantes podrá no acreditar experiencia pero su porcentaje de participación  no podrá superar el diez por ciento (10 %)</v>
      </c>
      <c r="G20840" s="328"/>
      <c r="H20840" s="328"/>
      <c r="I20840" s="328"/>
      <c r="J20840" s="328"/>
      <c r="K20840" s="73" t="s">
        <v>124</v>
      </c>
      <c r="L20840" s="47" t="s">
        <v>124</v>
      </c>
    </row>
    <row r="20841" spans="1:12" hidden="1" x14ac:dyDescent="0.3">
      <c r="A20841" s="18" t="s">
        <v>30</v>
      </c>
      <c r="B20841" s="18"/>
      <c r="E20841" s="39"/>
      <c r="F20841" s="39"/>
      <c r="G20841" s="39"/>
      <c r="H20841" s="39"/>
      <c r="I20841" s="39"/>
      <c r="J20841" s="39"/>
      <c r="K20841" s="39"/>
      <c r="L20841" s="39"/>
    </row>
    <row r="20842" spans="1:12" ht="13" hidden="1" customHeight="1" x14ac:dyDescent="0.3">
      <c r="A20842" s="18" t="str">
        <f>+A20760</f>
        <v>NO</v>
      </c>
      <c r="B20842" s="18"/>
      <c r="E20842" s="69" t="str">
        <f>+$E$92</f>
        <v>VERIFICACIÓN Y ASIGNACIÓN DE PUNTAJE POR LA EXPERIENCIA DEL PROPONENTE</v>
      </c>
      <c r="F20842" s="70"/>
      <c r="G20842" s="70"/>
      <c r="H20842" s="70"/>
      <c r="I20842" s="70"/>
      <c r="J20842" s="70"/>
      <c r="K20842" s="70"/>
      <c r="L20842" s="71"/>
    </row>
    <row r="20843" spans="1:12" hidden="1" x14ac:dyDescent="0.3">
      <c r="A20843" s="18" t="str">
        <f>+A20760</f>
        <v>NO</v>
      </c>
      <c r="B20843" s="18"/>
      <c r="E20843" s="81"/>
      <c r="F20843" s="323" t="str">
        <f>+$F$93</f>
        <v>No. CONTRATOS QUE ACREDITAN LA EXPERIENCIA (NO OBJETO DE SUBSANACIÓN)</v>
      </c>
      <c r="G20843" s="324"/>
      <c r="H20843" s="324"/>
      <c r="I20843" s="324"/>
      <c r="J20843" s="324"/>
      <c r="K20843" s="82"/>
      <c r="L20843" s="83" t="s">
        <v>124</v>
      </c>
    </row>
    <row r="20844" spans="1:12" ht="13" hidden="1" customHeight="1" x14ac:dyDescent="0.3">
      <c r="A20844" s="18" t="str">
        <f>+A20760</f>
        <v>NO</v>
      </c>
      <c r="B20844" s="18"/>
      <c r="E20844" s="84"/>
      <c r="F20844" s="323" t="str">
        <f>+$F$94</f>
        <v>TOTAL EJECUTADO DE CONTRATOS ACREDITADOS PROPUESTA INICIAL</v>
      </c>
      <c r="G20844" s="324"/>
      <c r="H20844" s="324"/>
      <c r="I20844" s="324"/>
      <c r="J20844" s="324"/>
      <c r="K20844" s="85"/>
      <c r="L20844" s="86" t="s">
        <v>124</v>
      </c>
    </row>
    <row r="20845" spans="1:12" ht="13" hidden="1" customHeight="1" x14ac:dyDescent="0.3">
      <c r="A20845" s="18" t="str">
        <f>+A20760</f>
        <v>NO</v>
      </c>
      <c r="B20845" s="18"/>
      <c r="E20845" s="87"/>
      <c r="F20845" s="323" t="str">
        <f>+$F$95</f>
        <v>PROMEDIO VALOR ACREDITADO EN SMMLV</v>
      </c>
      <c r="G20845" s="324"/>
      <c r="H20845" s="324"/>
      <c r="I20845" s="324"/>
      <c r="J20845" s="324"/>
      <c r="K20845" s="66"/>
      <c r="L20845" s="88" t="s">
        <v>124</v>
      </c>
    </row>
    <row r="20846" spans="1:12" hidden="1" x14ac:dyDescent="0.3">
      <c r="A20846" s="18" t="str">
        <f>+A20760</f>
        <v>NO</v>
      </c>
      <c r="B20846" s="18"/>
      <c r="E20846" s="89"/>
      <c r="F20846" s="89"/>
      <c r="G20846" s="89"/>
      <c r="H20846" s="89"/>
      <c r="I20846" s="89"/>
      <c r="J20846" s="89"/>
      <c r="K20846" s="89"/>
      <c r="L20846" s="89"/>
    </row>
    <row r="20847" spans="1:12" ht="13" hidden="1" customHeight="1" x14ac:dyDescent="0.3">
      <c r="A20847" s="18" t="str">
        <f>+A20760</f>
        <v>NO</v>
      </c>
      <c r="B20847" s="18"/>
      <c r="E20847" s="69" t="str">
        <f>+$E$97</f>
        <v>3.9.2 EXIGENCIAS MÍNIMAS DE EXPERIENCIA Y FORMACIÓN ACADÉMICA DEL EQUIPO DE TRABAJO</v>
      </c>
      <c r="F20847" s="70"/>
      <c r="G20847" s="70"/>
      <c r="H20847" s="70"/>
      <c r="I20847" s="70"/>
      <c r="J20847" s="70"/>
      <c r="K20847" s="70"/>
      <c r="L20847" s="71"/>
    </row>
    <row r="20848" spans="1:12" hidden="1" x14ac:dyDescent="0.3">
      <c r="A20848" s="18" t="str">
        <f>+A20760</f>
        <v>NO</v>
      </c>
      <c r="B20848" s="18"/>
      <c r="E20848" s="90" t="str">
        <f>+$E$98</f>
        <v>Formulario 8</v>
      </c>
      <c r="F20848" s="315" t="s">
        <v>46</v>
      </c>
      <c r="G20848" s="316"/>
      <c r="H20848" s="317"/>
      <c r="I20848" s="318"/>
      <c r="J20848" s="318"/>
      <c r="K20848" s="318"/>
      <c r="L20848" s="319"/>
    </row>
    <row r="20849" spans="1:12" hidden="1" x14ac:dyDescent="0.3">
      <c r="A20849" s="18" t="str">
        <f>+A20760</f>
        <v>NO</v>
      </c>
      <c r="B20849" s="18"/>
      <c r="E20849" s="91" t="s">
        <v>124</v>
      </c>
      <c r="F20849" s="91" t="str">
        <f>+$F$99</f>
        <v>Director de Interventoría</v>
      </c>
      <c r="G20849" s="91" t="str">
        <f>+$G$99</f>
        <v>Residente de Interventoría</v>
      </c>
      <c r="H20849" s="320"/>
      <c r="I20849" s="321"/>
      <c r="J20849" s="321"/>
      <c r="K20849" s="321"/>
      <c r="L20849" s="322"/>
    </row>
    <row r="20850" spans="1:12" hidden="1" x14ac:dyDescent="0.3">
      <c r="A20850" s="18" t="str">
        <f>+A20760</f>
        <v>NO</v>
      </c>
      <c r="B20850" s="18"/>
      <c r="E20850" s="304" t="str">
        <f>+$E$100</f>
        <v>OBSERVACIONES RESPECTO REQUISITO HABILITANTE DEL PERSONAL CLAVE EVALUABLE</v>
      </c>
      <c r="F20850" s="305"/>
      <c r="G20850" s="305"/>
      <c r="H20850" s="305"/>
      <c r="I20850" s="305"/>
      <c r="J20850" s="305"/>
      <c r="K20850" s="305"/>
      <c r="L20850" s="305"/>
    </row>
    <row r="20851" spans="1:12" hidden="1" x14ac:dyDescent="0.3">
      <c r="A20851" s="18" t="str">
        <f>+A20760</f>
        <v>NO</v>
      </c>
      <c r="B20851" s="18"/>
      <c r="E20851" s="312" t="s">
        <v>124</v>
      </c>
      <c r="F20851" s="313"/>
      <c r="G20851" s="313"/>
      <c r="H20851" s="313"/>
      <c r="I20851" s="313"/>
      <c r="J20851" s="313"/>
      <c r="K20851" s="313"/>
      <c r="L20851" s="314"/>
    </row>
    <row r="20852" spans="1:12" hidden="1" x14ac:dyDescent="0.3">
      <c r="A20852" s="18" t="str">
        <f>+A20760</f>
        <v>NO</v>
      </c>
      <c r="B20852" s="18"/>
      <c r="E20852" s="89"/>
      <c r="F20852" s="89"/>
      <c r="G20852" s="89"/>
      <c r="H20852" s="89"/>
      <c r="I20852" s="89"/>
      <c r="J20852" s="89"/>
      <c r="K20852" s="89"/>
      <c r="L20852" s="89"/>
    </row>
    <row r="20853" spans="1:12" ht="13" hidden="1" customHeight="1" x14ac:dyDescent="0.3">
      <c r="A20853" s="18" t="str">
        <f>+A20760</f>
        <v>NO</v>
      </c>
      <c r="B20853" s="18"/>
      <c r="E20853" s="69" t="str">
        <f>+$E$103</f>
        <v>4.2 EQUIPO DE TRABAJO (Personal Clave Evaluable)</v>
      </c>
      <c r="F20853" s="70"/>
      <c r="G20853" s="70"/>
      <c r="H20853" s="70"/>
      <c r="I20853" s="70"/>
      <c r="J20853" s="70"/>
      <c r="K20853" s="70"/>
      <c r="L20853" s="71"/>
    </row>
    <row r="20854" spans="1:12" ht="23.25" hidden="1" customHeight="1" x14ac:dyDescent="0.3">
      <c r="A20854" s="18" t="str">
        <f>+A20760</f>
        <v>NO</v>
      </c>
      <c r="B20854" s="18"/>
      <c r="E20854" s="90" t="str">
        <f>+$E$104</f>
        <v>Formulario 9</v>
      </c>
      <c r="F20854" s="315" t="s">
        <v>46</v>
      </c>
      <c r="G20854" s="316"/>
      <c r="H20854" s="317"/>
      <c r="I20854" s="318"/>
      <c r="J20854" s="318"/>
      <c r="K20854" s="318"/>
      <c r="L20854" s="319"/>
    </row>
    <row r="20855" spans="1:12" hidden="1" x14ac:dyDescent="0.3">
      <c r="A20855" s="18" t="str">
        <f>+A20760</f>
        <v>NO</v>
      </c>
      <c r="B20855" s="18"/>
      <c r="E20855" s="91" t="s">
        <v>124</v>
      </c>
      <c r="F20855" s="91" t="str">
        <f>+$F$99</f>
        <v>Director de Interventoría</v>
      </c>
      <c r="G20855" s="91" t="str">
        <f>+$G$99</f>
        <v>Residente de Interventoría</v>
      </c>
      <c r="H20855" s="320"/>
      <c r="I20855" s="321"/>
      <c r="J20855" s="321"/>
      <c r="K20855" s="321"/>
      <c r="L20855" s="322"/>
    </row>
    <row r="20856" spans="1:12" hidden="1" x14ac:dyDescent="0.3">
      <c r="A20856" s="18" t="str">
        <f>+A20760</f>
        <v>NO</v>
      </c>
      <c r="B20856" s="18"/>
      <c r="E20856" s="89"/>
      <c r="F20856" s="89"/>
      <c r="G20856" s="89"/>
      <c r="H20856" s="89"/>
      <c r="I20856" s="89"/>
      <c r="J20856" s="89"/>
      <c r="K20856" s="89"/>
      <c r="L20856" s="89"/>
    </row>
    <row r="20857" spans="1:12" hidden="1" x14ac:dyDescent="0.3">
      <c r="A20857" s="1" t="str">
        <f>+A20760</f>
        <v>NO</v>
      </c>
      <c r="E20857" s="92" t="str">
        <f>+E20732</f>
        <v>CRITERIOS DE EVALUACIÓN Y PUNTAJE</v>
      </c>
      <c r="F20857" s="93"/>
      <c r="G20857" s="93"/>
      <c r="H20857" s="93"/>
      <c r="I20857" s="93"/>
      <c r="J20857" s="93"/>
      <c r="K20857" s="94"/>
      <c r="L20857" s="95" t="str">
        <f>+$L$107</f>
        <v>PUNTAJE OBTENIDO</v>
      </c>
    </row>
    <row r="20858" spans="1:12" hidden="1" x14ac:dyDescent="0.3">
      <c r="A20858" s="1" t="str">
        <f>+A20760</f>
        <v>NO</v>
      </c>
      <c r="E20858" s="96" t="str">
        <f>+$E$108</f>
        <v>VALOR</v>
      </c>
      <c r="F20858" s="97" t="str">
        <f>+$F$108</f>
        <v>EQUIPO DE TRABAJO (PERSONAL CLAVE EVALUABLE)</v>
      </c>
      <c r="G20858" s="24"/>
      <c r="H20858" s="24"/>
      <c r="I20858" s="24"/>
      <c r="J20858" s="24"/>
      <c r="K20858" s="24"/>
      <c r="L20858" s="98"/>
    </row>
    <row r="20859" spans="1:12" ht="12.75" hidden="1" customHeight="1" x14ac:dyDescent="0.3">
      <c r="A20859" s="1" t="str">
        <f>+A20760</f>
        <v>NO</v>
      </c>
      <c r="E20859" s="96">
        <f>+$E$109</f>
        <v>5</v>
      </c>
      <c r="F20859" s="307" t="str">
        <f>+$F$109</f>
        <v xml:space="preserve"> Experiencia Específica adicional</v>
      </c>
      <c r="G20859" s="308"/>
      <c r="H20859" s="308"/>
      <c r="I20859" s="308"/>
      <c r="J20859" s="308"/>
      <c r="K20859" s="309"/>
      <c r="L20859" s="99" t="str">
        <f>IFERROR(IF(VLOOKUP(C20760,'R. PUNTAJES'!$C$14:$R$213,'R. PUNTAJES'!$I$10,0)="","",VLOOKUP(C20760,'R. PUNTAJES'!$C$14:$R$213,'R. PUNTAJES'!$I$10,0)),"")</f>
        <v/>
      </c>
    </row>
    <row r="20860" spans="1:12" ht="12.75" hidden="1" customHeight="1" x14ac:dyDescent="0.3">
      <c r="A20860" s="1" t="str">
        <f>+A20760</f>
        <v>NO</v>
      </c>
      <c r="E20860" s="96">
        <f>+$E$110</f>
        <v>5</v>
      </c>
      <c r="F20860" s="307" t="str">
        <f>+$F$110</f>
        <v>Formación Académica adicional</v>
      </c>
      <c r="G20860" s="308"/>
      <c r="H20860" s="308"/>
      <c r="I20860" s="308"/>
      <c r="J20860" s="308"/>
      <c r="K20860" s="309"/>
      <c r="L20860" s="99" t="str">
        <f>IFERROR(IF(VLOOKUP(C20760,'R. PUNTAJES'!$C$14:$R$213,'R. PUNTAJES'!$J$10,0)="","",VLOOKUP(C20760,'R. PUNTAJES'!$C$14:$R$213,'R. PUNTAJES'!$J$10,0)),"")</f>
        <v/>
      </c>
    </row>
    <row r="20861" spans="1:12" hidden="1" x14ac:dyDescent="0.3">
      <c r="A20861" s="18" t="str">
        <f>+A20760</f>
        <v>NO</v>
      </c>
      <c r="B20861" s="18"/>
      <c r="E20861" s="100"/>
      <c r="F20861" s="101" t="str">
        <f>+$F$111</f>
        <v>FACTOR DE SOSTENIBILIDAD</v>
      </c>
      <c r="G20861" s="102"/>
      <c r="H20861" s="102"/>
      <c r="I20861" s="102"/>
      <c r="J20861" s="102"/>
      <c r="K20861" s="102"/>
      <c r="L20861" s="103"/>
    </row>
    <row r="20862" spans="1:12" hidden="1" x14ac:dyDescent="0.3">
      <c r="A20862" s="18" t="str">
        <f>+A20760</f>
        <v>NO</v>
      </c>
      <c r="B20862" s="18"/>
      <c r="E20862" s="104">
        <v>1</v>
      </c>
      <c r="F20862" s="105" t="str">
        <f>+$F$112</f>
        <v>Compromisos Sostenibilidad</v>
      </c>
      <c r="G20862" s="106"/>
      <c r="H20862" s="106"/>
      <c r="I20862" s="106"/>
      <c r="J20862" s="106"/>
      <c r="K20862" s="106"/>
      <c r="L20862" s="107" t="str">
        <f>IFERROR(IF(VLOOKUP(C20760,'R. PUNTAJES'!$C$14:$R$213,'R. PUNTAJES'!$K$10,0)="","",VLOOKUP(C20760,'R. PUNTAJES'!$C$14:$R$213,'R. PUNTAJES'!$K$10,0)),"")</f>
        <v/>
      </c>
    </row>
    <row r="20863" spans="1:12" hidden="1" x14ac:dyDescent="0.3">
      <c r="A20863" s="1" t="str">
        <f>+A20760</f>
        <v>NO</v>
      </c>
      <c r="E20863" s="108"/>
      <c r="F20863" s="109" t="str">
        <f>+$F$113</f>
        <v>APOYO A LA INDUSTRIA NACIONAL</v>
      </c>
      <c r="G20863" s="110"/>
      <c r="H20863" s="110"/>
      <c r="I20863" s="110"/>
      <c r="J20863" s="110"/>
      <c r="K20863" s="110"/>
      <c r="L20863" s="111"/>
    </row>
    <row r="20864" spans="1:12" ht="12.75" hidden="1" customHeight="1" x14ac:dyDescent="0.3">
      <c r="A20864" s="1" t="str">
        <f>+A20760</f>
        <v>NO</v>
      </c>
      <c r="E20864" s="96">
        <v>20</v>
      </c>
      <c r="F20864" s="307" t="str">
        <f>+$F$114</f>
        <v>Promoción de Servicios Nacionales o con Trato Nacional</v>
      </c>
      <c r="G20864" s="308"/>
      <c r="H20864" s="308"/>
      <c r="I20864" s="308"/>
      <c r="J20864" s="308"/>
      <c r="K20864" s="309"/>
      <c r="L20864" s="99" t="str">
        <f>IFERROR(IF(VLOOKUP(C20760,'R. PUNTAJES'!$C$14:$R$213,'R. PUNTAJES'!$L$10,0)="","",
IF(VLOOKUP(C20760,'R. PUNTAJES'!$C$14:$R$213,'R. PUNTAJES'!$L$10,0)=5,0,
VLOOKUP(C20760,'R. PUNTAJES'!$C$14:$R$213,'R. PUNTAJES'!$L$10,0))),"")</f>
        <v/>
      </c>
    </row>
    <row r="20865" spans="1:12" ht="12.75" hidden="1" customHeight="1" x14ac:dyDescent="0.3">
      <c r="A20865" s="1" t="str">
        <f>+A20760</f>
        <v>NO</v>
      </c>
      <c r="E20865" s="96">
        <v>5</v>
      </c>
      <c r="F20865" s="307" t="str">
        <f>+$F$115</f>
        <v>Incorporación de componente nacional en servicios extranjeros</v>
      </c>
      <c r="G20865" s="308"/>
      <c r="H20865" s="308"/>
      <c r="I20865" s="308"/>
      <c r="J20865" s="308"/>
      <c r="K20865" s="309"/>
      <c r="L20865" s="99" t="str">
        <f>IFERROR(IF(VLOOKUP(C20760,'R. PUNTAJES'!$C$14:$R$213,'R. PUNTAJES'!$L$10,0)="","",
IF(VLOOKUP(C20760,'R. PUNTAJES'!$C$14:$R$213,'R. PUNTAJES'!$L$10,0)=20,0,
VLOOKUP(C20760,'R. PUNTAJES'!$C$14:$R$213,'R. PUNTAJES'!$L$10,0))),"")</f>
        <v/>
      </c>
    </row>
    <row r="20866" spans="1:12" hidden="1" x14ac:dyDescent="0.3">
      <c r="A20866" s="1" t="str">
        <f>+A20760</f>
        <v>NO</v>
      </c>
      <c r="E20866" s="112"/>
      <c r="F20866" s="97" t="str">
        <f>+$F$116</f>
        <v>VINCULACIÓN DE PERSONAS CON DISCAPACIDAD</v>
      </c>
      <c r="G20866" s="24"/>
      <c r="H20866" s="24"/>
      <c r="I20866" s="24"/>
      <c r="J20866" s="24"/>
      <c r="K20866" s="24"/>
      <c r="L20866" s="98"/>
    </row>
    <row r="20867" spans="1:12" ht="12.75" hidden="1" customHeight="1" x14ac:dyDescent="0.3">
      <c r="A20867" s="1" t="str">
        <f>+A20760</f>
        <v>NO</v>
      </c>
      <c r="E20867" s="96">
        <v>1</v>
      </c>
      <c r="F20867" s="307" t="str">
        <f>+$F$117</f>
        <v xml:space="preserve">Trabajadores vinculados a la planta de personal </v>
      </c>
      <c r="G20867" s="308"/>
      <c r="H20867" s="308"/>
      <c r="I20867" s="308"/>
      <c r="J20867" s="308"/>
      <c r="K20867" s="309"/>
      <c r="L20867" s="99" t="str">
        <f>IFERROR(IF(VLOOKUP(C20760,'R. PUNTAJES'!$C$14:$R$213,'R. PUNTAJES'!$M$10,0)="","",VLOOKUP(C20760,'R. PUNTAJES'!$C$14:$R$213,'R. PUNTAJES'!$M$10,0)),"")</f>
        <v/>
      </c>
    </row>
    <row r="20868" spans="1:12" hidden="1" x14ac:dyDescent="0.3">
      <c r="A20868" s="1" t="str">
        <f>+A20760</f>
        <v>NO</v>
      </c>
      <c r="E20868" s="112"/>
      <c r="F20868" s="97" t="str">
        <f>+$F$118</f>
        <v>EMPRENDIMIENTOS Y EMPRESAS DE MUJERES</v>
      </c>
      <c r="G20868" s="24"/>
      <c r="H20868" s="24"/>
      <c r="I20868" s="24"/>
      <c r="J20868" s="24"/>
      <c r="K20868" s="24"/>
      <c r="L20868" s="98"/>
    </row>
    <row r="20869" spans="1:12" ht="13" hidden="1" customHeight="1" x14ac:dyDescent="0.3">
      <c r="A20869" s="1" t="str">
        <f>+A20760</f>
        <v>NO</v>
      </c>
      <c r="E20869" s="96">
        <v>0.25</v>
      </c>
      <c r="F20869" s="307" t="str">
        <f>+$F$119</f>
        <v>Emprendimientos y empresas de mujeres</v>
      </c>
      <c r="G20869" s="308"/>
      <c r="H20869" s="308"/>
      <c r="I20869" s="308"/>
      <c r="J20869" s="308"/>
      <c r="K20869" s="309"/>
      <c r="L20869" s="113" t="str">
        <f>IFERROR(IF(VLOOKUP(C20760,'R. PUNTAJES'!$C$14:$R$213,'R. PUNTAJES'!$N$10,0)="","",VLOOKUP(C20760,'R. PUNTAJES'!$C$14:$R$213,'R. PUNTAJES'!$N$10,0)),"")</f>
        <v/>
      </c>
    </row>
    <row r="20870" spans="1:12" hidden="1" x14ac:dyDescent="0.3">
      <c r="A20870" s="18" t="str">
        <f>+A20871</f>
        <v>NO</v>
      </c>
      <c r="B20870" s="18"/>
      <c r="E20870" s="112"/>
      <c r="F20870" s="97" t="str">
        <f>+$F$120</f>
        <v>MIPYME</v>
      </c>
      <c r="G20870" s="24"/>
      <c r="H20870" s="24"/>
      <c r="I20870" s="24"/>
      <c r="J20870" s="24"/>
      <c r="K20870" s="24"/>
      <c r="L20870" s="98"/>
    </row>
    <row r="20871" spans="1:12" hidden="1" x14ac:dyDescent="0.3">
      <c r="A20871" s="18" t="str">
        <f>+IF(E20871=0,"NO",1)</f>
        <v>NO</v>
      </c>
      <c r="B20871" s="18"/>
      <c r="E20871" s="96">
        <v>0</v>
      </c>
      <c r="F20871" s="307" t="str">
        <f>+$F$121</f>
        <v>Mipyme</v>
      </c>
      <c r="G20871" s="308"/>
      <c r="H20871" s="308"/>
      <c r="I20871" s="308"/>
      <c r="J20871" s="308"/>
      <c r="K20871" s="309"/>
      <c r="L20871" s="113" t="str">
        <f>IFERROR(IF(VLOOKUP(C20760,'R. PUNTAJES'!$C$14:$R$213,'R. PUNTAJES'!$O$10,0)="","",VLOOKUP(C20760,'R. PUNTAJES'!$C$14:$R$213,'R. PUNTAJES'!$O$10,0)),"")</f>
        <v/>
      </c>
    </row>
    <row r="20872" spans="1:12" hidden="1" x14ac:dyDescent="0.3">
      <c r="A20872" s="1" t="str">
        <f>+A20760</f>
        <v>NO</v>
      </c>
      <c r="E20872" s="112"/>
      <c r="F20872" s="97" t="str">
        <f>+$F$122</f>
        <v>EXPERIENCIA DEL PROPONENTE</v>
      </c>
      <c r="G20872" s="24"/>
      <c r="H20872" s="24"/>
      <c r="I20872" s="24"/>
      <c r="J20872" s="24"/>
      <c r="K20872" s="24"/>
      <c r="L20872" s="98"/>
    </row>
    <row r="20873" spans="1:12" hidden="1" x14ac:dyDescent="0.3">
      <c r="A20873" s="1" t="str">
        <f>+A20760</f>
        <v>NO</v>
      </c>
      <c r="E20873" s="96">
        <v>59.5</v>
      </c>
      <c r="F20873" s="307" t="str">
        <f>+$F$123</f>
        <v>mediana con valor absoluto</v>
      </c>
      <c r="G20873" s="308"/>
      <c r="H20873" s="308"/>
      <c r="I20873" s="308"/>
      <c r="J20873" s="308"/>
      <c r="K20873" s="309"/>
      <c r="L20873" s="113" t="str">
        <f>IFERROR(IF(VLOOKUP(C20760,'R. PUNTAJES'!$C$14:$R$213,'R. PUNTAJES'!$R$10,0)="","",VLOOKUP(C20760,'R. PUNTAJES'!$C$14:$R$213,'R. PUNTAJES'!$R$10,0)),"")</f>
        <v/>
      </c>
    </row>
    <row r="20874" spans="1:12" hidden="1" x14ac:dyDescent="0.3">
      <c r="A20874" s="1" t="str">
        <f>+A20760</f>
        <v>NO</v>
      </c>
      <c r="E20874" s="112"/>
      <c r="F20874" s="97" t="str">
        <f>+$F$124</f>
        <v>MULTAS</v>
      </c>
      <c r="G20874" s="24"/>
      <c r="H20874" s="24"/>
      <c r="I20874" s="24"/>
      <c r="J20874" s="24"/>
      <c r="K20874" s="24"/>
      <c r="L20874" s="98"/>
    </row>
    <row r="20875" spans="1:12" ht="12.75" hidden="1" customHeight="1" x14ac:dyDescent="0.3">
      <c r="A20875" s="1" t="str">
        <f>+A20760</f>
        <v>NO</v>
      </c>
      <c r="E20875" s="96">
        <v>-2</v>
      </c>
      <c r="F20875" s="307" t="str">
        <f>+$F$125</f>
        <v>Una o más multas o cláusulas penales durante el último año</v>
      </c>
      <c r="G20875" s="310"/>
      <c r="H20875" s="310"/>
      <c r="I20875" s="310"/>
      <c r="J20875" s="310"/>
      <c r="K20875" s="311"/>
      <c r="L20875" s="99" t="str">
        <f>IFERROR(IF(VLOOKUP(C20760,'R. PUNTAJES'!$C$14:$R$213,'R. PUNTAJES'!$Q$10,0)="","",VLOOKUP(C20760,'R. PUNTAJES'!$C$14:$R$213,'R. PUNTAJES'!$Q$10,0)),"")</f>
        <v/>
      </c>
    </row>
    <row r="20876" spans="1:12" hidden="1" x14ac:dyDescent="0.3">
      <c r="A20876" s="1" t="str">
        <f>+A20760</f>
        <v>NO</v>
      </c>
      <c r="E20876" s="112"/>
      <c r="F20876" s="97" t="str">
        <f>+$F$126</f>
        <v>OBRAS INCONCLUSAS</v>
      </c>
      <c r="G20876" s="24"/>
      <c r="H20876" s="24"/>
      <c r="I20876" s="24"/>
      <c r="J20876" s="24"/>
      <c r="K20876" s="24"/>
      <c r="L20876" s="98"/>
    </row>
    <row r="20877" spans="1:12" hidden="1" x14ac:dyDescent="0.3">
      <c r="A20877" s="1" t="str">
        <f>+A20760</f>
        <v>NO</v>
      </c>
      <c r="E20877" s="96">
        <v>-1</v>
      </c>
      <c r="F20877" s="301" t="str">
        <f>+$F$127</f>
        <v>Anotación vigente de obra civil inconclusa</v>
      </c>
      <c r="G20877" s="302"/>
      <c r="H20877" s="302"/>
      <c r="I20877" s="302"/>
      <c r="J20877" s="302"/>
      <c r="K20877" s="303"/>
      <c r="L20877" s="99" t="str">
        <f>IFERROR(IF(VLOOKUP(C20760,'R. PUNTAJES'!$C$14:$R$213,'R. PUNTAJES'!$P$10,0)="","",VLOOKUP(C20760,'R. PUNTAJES'!$C$14:$R$213,'R. PUNTAJES'!$P$10,0)),"")</f>
        <v/>
      </c>
    </row>
    <row r="20878" spans="1:12" ht="7.5" hidden="1" customHeight="1" x14ac:dyDescent="0.3">
      <c r="A20878" s="1" t="str">
        <f>+A20760</f>
        <v>NO</v>
      </c>
      <c r="E20878" s="114"/>
      <c r="F20878" s="45"/>
      <c r="G20878" s="45"/>
      <c r="H20878" s="45"/>
      <c r="I20878" s="45"/>
      <c r="J20878" s="45"/>
      <c r="K20878" s="45"/>
      <c r="L20878" s="48"/>
    </row>
    <row r="20879" spans="1:12" hidden="1" x14ac:dyDescent="0.3">
      <c r="A20879" s="1" t="str">
        <f>+A20760</f>
        <v>NO</v>
      </c>
      <c r="E20879" s="115" t="str">
        <f>+$E$129</f>
        <v>PUNTAJE TOTAL</v>
      </c>
      <c r="F20879" s="116"/>
      <c r="G20879" s="116"/>
      <c r="H20879" s="116"/>
      <c r="I20879" s="116"/>
      <c r="J20879" s="116"/>
      <c r="K20879" s="117"/>
      <c r="L20879" s="118">
        <f>IFERROR(IF(VLOOKUP(C20760,'R. PUNTAJES'!$C$14:$R$213,'R. PUNTAJES'!$H$10,0)="RECHAZO","",SUM(L20859:L20877)),"")</f>
        <v>0</v>
      </c>
    </row>
    <row r="20880" spans="1:12" hidden="1" x14ac:dyDescent="0.3">
      <c r="A20880" s="1" t="str">
        <f>+A20760</f>
        <v>NO</v>
      </c>
      <c r="E20880" s="304" t="str">
        <f>+$E$130</f>
        <v>OBSERVACIONES RESPECTO A PUNTAJES</v>
      </c>
      <c r="F20880" s="305"/>
      <c r="G20880" s="305"/>
      <c r="H20880" s="305"/>
      <c r="I20880" s="305"/>
      <c r="J20880" s="305"/>
      <c r="K20880" s="305"/>
      <c r="L20880" s="305"/>
    </row>
    <row r="20881" spans="1:16" ht="12" hidden="1" customHeight="1" x14ac:dyDescent="0.3">
      <c r="A20881" s="1" t="str">
        <f>+A20760</f>
        <v>NO</v>
      </c>
      <c r="E20881" s="306" t="s">
        <v>124</v>
      </c>
      <c r="F20881" s="305"/>
      <c r="G20881" s="305"/>
      <c r="H20881" s="305"/>
      <c r="I20881" s="305"/>
      <c r="J20881" s="305"/>
      <c r="K20881" s="305"/>
      <c r="L20881" s="305"/>
      <c r="N20881" s="119"/>
      <c r="O20881" s="119"/>
      <c r="P20881" s="120"/>
    </row>
    <row r="20882" spans="1:16" ht="3" hidden="1" customHeight="1" x14ac:dyDescent="0.3">
      <c r="A20882" s="1" t="str">
        <f>+A20761</f>
        <v>NO</v>
      </c>
      <c r="E20882" s="121"/>
      <c r="F20882" s="122"/>
      <c r="G20882" s="122"/>
      <c r="H20882" s="122"/>
      <c r="I20882" s="122"/>
      <c r="J20882" s="122"/>
      <c r="K20882" s="122"/>
      <c r="L20882" s="123"/>
    </row>
    <row r="20883" spans="1:16" hidden="1" x14ac:dyDescent="0.3">
      <c r="A20883" s="1" t="str">
        <f>+IF(OR(C20885=""),"NO",1)</f>
        <v>NO</v>
      </c>
      <c r="E20883" s="346"/>
      <c r="F20883" s="347"/>
      <c r="G20883" s="347"/>
      <c r="H20883" s="347"/>
      <c r="I20883" s="347"/>
      <c r="J20883" s="347"/>
      <c r="K20883" s="347"/>
      <c r="L20883" s="347"/>
    </row>
    <row r="20884" spans="1:16" ht="4.5" hidden="1" customHeight="1" x14ac:dyDescent="0.3">
      <c r="A20884" s="1" t="str">
        <f>+A20885</f>
        <v>NO</v>
      </c>
      <c r="E20884" s="15"/>
      <c r="F20884" s="16"/>
      <c r="G20884" s="16"/>
      <c r="H20884" s="16"/>
      <c r="I20884" s="16"/>
      <c r="J20884" s="16"/>
      <c r="K20884" s="16"/>
      <c r="L20884" s="17"/>
    </row>
    <row r="20885" spans="1:16" ht="15.75" hidden="1" customHeight="1" x14ac:dyDescent="0.3">
      <c r="A20885" s="1" t="str">
        <f>+IF(OR(C20885=""),"NO",1)</f>
        <v>NO</v>
      </c>
      <c r="B20885" s="1">
        <f>1+MAX($B$1:B20884)</f>
        <v>168</v>
      </c>
      <c r="C20885" s="18" t="s">
        <v>124</v>
      </c>
      <c r="E20885" s="19" t="s">
        <v>124</v>
      </c>
      <c r="F20885" s="20"/>
      <c r="G20885" s="20"/>
      <c r="H20885" s="20"/>
      <c r="I20885" s="21"/>
      <c r="J20885" s="20"/>
      <c r="K20885" s="21"/>
      <c r="L20885" s="22"/>
    </row>
    <row r="20886" spans="1:16" hidden="1" x14ac:dyDescent="0.3">
      <c r="A20886" s="1" t="str">
        <f>A20885</f>
        <v>NO</v>
      </c>
      <c r="E20886" s="23" t="str">
        <f>+$E$11</f>
        <v>Integrantes</v>
      </c>
      <c r="F20886" s="24"/>
      <c r="G20886" s="24"/>
      <c r="H20886" s="24"/>
      <c r="I20886" s="24"/>
      <c r="J20886" s="24"/>
      <c r="K20886" s="25" t="str">
        <f>+$K$11</f>
        <v>Nit</v>
      </c>
      <c r="L20886" s="26" t="str">
        <f>+$L$11</f>
        <v>Part.</v>
      </c>
    </row>
    <row r="20887" spans="1:16" hidden="1" x14ac:dyDescent="0.3">
      <c r="A20887" s="1" t="str">
        <f>+A20886</f>
        <v>NO</v>
      </c>
      <c r="C20887" s="1" t="s">
        <v>124</v>
      </c>
      <c r="E20887" s="27" t="s">
        <v>124</v>
      </c>
      <c r="F20887" s="28"/>
      <c r="G20887" s="28"/>
      <c r="H20887" s="28"/>
      <c r="I20887" s="28"/>
      <c r="J20887" s="28"/>
      <c r="K20887" s="29" t="s">
        <v>124</v>
      </c>
      <c r="L20887" s="30" t="s">
        <v>124</v>
      </c>
    </row>
    <row r="20888" spans="1:16" hidden="1" x14ac:dyDescent="0.3">
      <c r="A20888" s="18" t="str">
        <f>+IF(OR(C20888=""),"NO",1)</f>
        <v>NO</v>
      </c>
      <c r="B20888" s="18"/>
      <c r="C20888" s="1" t="s">
        <v>124</v>
      </c>
      <c r="E20888" s="31" t="s">
        <v>124</v>
      </c>
      <c r="F20888" s="32"/>
      <c r="G20888" s="32"/>
      <c r="H20888" s="32"/>
      <c r="I20888" s="32"/>
      <c r="J20888" s="32"/>
      <c r="K20888" s="33" t="s">
        <v>124</v>
      </c>
      <c r="L20888" s="34" t="s">
        <v>124</v>
      </c>
    </row>
    <row r="20889" spans="1:16" hidden="1" x14ac:dyDescent="0.3">
      <c r="A20889" s="18" t="str">
        <f>+IF(OR(C20889=""),"NO",1)</f>
        <v>NO</v>
      </c>
      <c r="B20889" s="18"/>
      <c r="C20889" s="1" t="s">
        <v>124</v>
      </c>
      <c r="E20889" s="31" t="s">
        <v>124</v>
      </c>
      <c r="F20889" s="32"/>
      <c r="G20889" s="32"/>
      <c r="H20889" s="32"/>
      <c r="I20889" s="32"/>
      <c r="J20889" s="32"/>
      <c r="K20889" s="33" t="s">
        <v>124</v>
      </c>
      <c r="L20889" s="34" t="s">
        <v>124</v>
      </c>
    </row>
    <row r="20890" spans="1:16" hidden="1" x14ac:dyDescent="0.3">
      <c r="A20890" s="18" t="str">
        <f>+IF(OR(C20890=""),"NO",1)</f>
        <v>NO</v>
      </c>
      <c r="B20890" s="18"/>
      <c r="C20890" s="1" t="s">
        <v>124</v>
      </c>
      <c r="E20890" s="31" t="s">
        <v>13</v>
      </c>
      <c r="F20890" s="32"/>
      <c r="G20890" s="32"/>
      <c r="H20890" s="32"/>
      <c r="I20890" s="32"/>
      <c r="J20890" s="32"/>
      <c r="K20890" s="33"/>
      <c r="L20890" s="34"/>
    </row>
    <row r="20891" spans="1:16" hidden="1" x14ac:dyDescent="0.3">
      <c r="A20891" s="18" t="str">
        <f>+IF(OR(C20891=""),"NO",1)</f>
        <v>NO</v>
      </c>
      <c r="B20891" s="18"/>
      <c r="C20891" s="1" t="s">
        <v>124</v>
      </c>
      <c r="E20891" s="31" t="s">
        <v>13</v>
      </c>
      <c r="F20891" s="32"/>
      <c r="G20891" s="32"/>
      <c r="H20891" s="32"/>
      <c r="I20891" s="32"/>
      <c r="J20891" s="32"/>
      <c r="K20891" s="33"/>
      <c r="L20891" s="34"/>
    </row>
    <row r="20892" spans="1:16" hidden="1" x14ac:dyDescent="0.3">
      <c r="A20892" s="18" t="str">
        <f>+IF(OR(C20892=""),"NO",1)</f>
        <v>NO</v>
      </c>
      <c r="B20892" s="18"/>
      <c r="C20892" s="1" t="s">
        <v>124</v>
      </c>
      <c r="E20892" s="35" t="s">
        <v>13</v>
      </c>
      <c r="F20892" s="36"/>
      <c r="G20892" s="36"/>
      <c r="H20892" s="36"/>
      <c r="I20892" s="36"/>
      <c r="J20892" s="36"/>
      <c r="K20892" s="37"/>
      <c r="L20892" s="38"/>
    </row>
    <row r="20893" spans="1:16" ht="5.15" hidden="1" customHeight="1" x14ac:dyDescent="0.3">
      <c r="A20893" s="1" t="str">
        <f>+A20885</f>
        <v>NO</v>
      </c>
      <c r="E20893" s="39"/>
      <c r="F20893" s="39"/>
      <c r="G20893" s="39"/>
      <c r="H20893" s="39"/>
      <c r="I20893" s="39"/>
      <c r="J20893" s="39"/>
      <c r="K20893" s="39"/>
      <c r="L20893" s="39"/>
    </row>
    <row r="20894" spans="1:16" ht="15.75" hidden="1" customHeight="1" x14ac:dyDescent="0.3">
      <c r="A20894" s="1" t="str">
        <f>+A20885</f>
        <v>NO</v>
      </c>
      <c r="E20894" s="40" t="str">
        <f>+$E$19</f>
        <v>RESULTADO DE EVALUACIÓN TÉCNICA</v>
      </c>
      <c r="F20894" s="41"/>
      <c r="G20894" s="41"/>
      <c r="H20894" s="41"/>
      <c r="I20894" s="41"/>
      <c r="J20894" s="41"/>
      <c r="K20894" s="41"/>
      <c r="L20894" s="42"/>
    </row>
    <row r="20895" spans="1:16" hidden="1" x14ac:dyDescent="0.3">
      <c r="A20895" s="1" t="str">
        <f>+A20885</f>
        <v>NO</v>
      </c>
      <c r="E20895" s="43"/>
      <c r="F20895" s="44" t="str">
        <f>+$F$20</f>
        <v>Experiencia</v>
      </c>
      <c r="G20895" s="45"/>
      <c r="H20895" s="45"/>
      <c r="I20895" s="45"/>
      <c r="J20895" s="45"/>
      <c r="K20895" s="46"/>
      <c r="L20895" s="47" t="s">
        <v>124</v>
      </c>
    </row>
    <row r="20896" spans="1:16" hidden="1" x14ac:dyDescent="0.3">
      <c r="A20896" s="1" t="str">
        <f>+A20885</f>
        <v>NO</v>
      </c>
      <c r="E20896" s="348" t="str">
        <f>+$E$21</f>
        <v>OBSERVACIONES RESPECTO A LA EVALUACIÓN DE EXPERIENCIA</v>
      </c>
      <c r="F20896" s="308"/>
      <c r="G20896" s="308"/>
      <c r="H20896" s="308"/>
      <c r="I20896" s="308"/>
      <c r="J20896" s="308"/>
      <c r="K20896" s="308"/>
      <c r="L20896" s="349"/>
    </row>
    <row r="20897" spans="1:12" hidden="1" x14ac:dyDescent="0.3">
      <c r="A20897" s="1" t="str">
        <f>+A20885</f>
        <v>NO</v>
      </c>
      <c r="E20897" s="350" t="s">
        <v>124</v>
      </c>
      <c r="F20897" s="351"/>
      <c r="G20897" s="351"/>
      <c r="H20897" s="351"/>
      <c r="I20897" s="351"/>
      <c r="J20897" s="351"/>
      <c r="K20897" s="351"/>
      <c r="L20897" s="352"/>
    </row>
    <row r="20898" spans="1:12" ht="5.15" hidden="1" customHeight="1" x14ac:dyDescent="0.3">
      <c r="A20898" s="1" t="str">
        <f>+A20885</f>
        <v>NO</v>
      </c>
      <c r="E20898" s="39"/>
      <c r="F20898" s="39"/>
      <c r="G20898" s="39"/>
      <c r="H20898" s="39"/>
      <c r="I20898" s="39"/>
      <c r="J20898" s="39"/>
      <c r="K20898" s="39"/>
      <c r="L20898" s="39"/>
    </row>
    <row r="20899" spans="1:12" ht="12.75" hidden="1" customHeight="1" x14ac:dyDescent="0.3">
      <c r="A20899" s="1" t="str">
        <f>+A20885</f>
        <v>NO</v>
      </c>
      <c r="E20899" s="40" t="str">
        <f>+$E$24</f>
        <v>EXPERIENCIA HABILITANTE: CONTRATOS PRESENTADOS</v>
      </c>
      <c r="F20899" s="41"/>
      <c r="G20899" s="41"/>
      <c r="H20899" s="41"/>
      <c r="I20899" s="41"/>
      <c r="J20899" s="41"/>
      <c r="K20899" s="41"/>
      <c r="L20899" s="42"/>
    </row>
    <row r="20900" spans="1:12" ht="8.5" hidden="1" customHeight="1" x14ac:dyDescent="0.3">
      <c r="A20900" s="1" t="str">
        <f>+A20885</f>
        <v>NO</v>
      </c>
      <c r="E20900" s="49"/>
      <c r="F20900" s="50"/>
      <c r="G20900" s="51"/>
      <c r="H20900" s="51"/>
      <c r="I20900" s="51"/>
      <c r="J20900" s="51"/>
      <c r="K20900" s="51"/>
      <c r="L20900" s="52"/>
    </row>
    <row r="20901" spans="1:12" hidden="1" x14ac:dyDescent="0.3">
      <c r="A20901" s="18" t="str">
        <f>+IF(OR(C20901=""),"NO",1)</f>
        <v>NO</v>
      </c>
      <c r="B20901" s="18"/>
      <c r="C20901" s="1" t="s">
        <v>124</v>
      </c>
      <c r="E20901" s="329">
        <v>1</v>
      </c>
      <c r="F20901" s="53" t="str">
        <f>+$F$26</f>
        <v>OBJETO</v>
      </c>
      <c r="G20901" s="332" t="s">
        <v>124</v>
      </c>
      <c r="H20901" s="333"/>
      <c r="I20901" s="333"/>
      <c r="J20901" s="333"/>
      <c r="K20901" s="333"/>
      <c r="L20901" s="334"/>
    </row>
    <row r="20902" spans="1:12" hidden="1" x14ac:dyDescent="0.3">
      <c r="A20902" s="18" t="str">
        <f>+IF(OR(C20901=""),"NO",1)</f>
        <v>NO</v>
      </c>
      <c r="B20902" s="18"/>
      <c r="E20902" s="330"/>
      <c r="F20902" s="54" t="str">
        <f>+$F$27</f>
        <v>CONTRATANTE</v>
      </c>
      <c r="G20902" s="335" t="s">
        <v>124</v>
      </c>
      <c r="H20902" s="310"/>
      <c r="I20902" s="310"/>
      <c r="J20902" s="310"/>
      <c r="K20902" s="310"/>
      <c r="L20902" s="336"/>
    </row>
    <row r="20903" spans="1:12" hidden="1" x14ac:dyDescent="0.3">
      <c r="A20903" s="18" t="str">
        <f>+IF(OR(C20901=""),"NO",1)</f>
        <v>NO</v>
      </c>
      <c r="B20903" s="18"/>
      <c r="E20903" s="330"/>
      <c r="F20903" s="54" t="str">
        <f>+$F$28</f>
        <v>APORTANTE</v>
      </c>
      <c r="G20903" s="337" t="s">
        <v>124</v>
      </c>
      <c r="H20903" s="338"/>
      <c r="I20903" s="338"/>
      <c r="J20903" s="338"/>
      <c r="K20903" s="338"/>
      <c r="L20903" s="339"/>
    </row>
    <row r="20904" spans="1:12" hidden="1" x14ac:dyDescent="0.3">
      <c r="A20904" s="18" t="str">
        <f>+IF(OR(C20901=""),"NO",1)</f>
        <v>NO</v>
      </c>
      <c r="B20904" s="18"/>
      <c r="E20904" s="330"/>
      <c r="F20904" s="54" t="str">
        <f>+$F$29</f>
        <v>VALOR /SMMLV)</v>
      </c>
      <c r="G20904" s="55" t="s">
        <v>124</v>
      </c>
      <c r="H20904" s="56" t="str">
        <f>+$H$29</f>
        <v>% PART..</v>
      </c>
      <c r="I20904" s="57" t="s">
        <v>124</v>
      </c>
      <c r="J20904" s="58" t="str">
        <f>+$J$29</f>
        <v>VALOR ACREDITADO</v>
      </c>
      <c r="K20904" s="59"/>
      <c r="L20904" s="47" t="s">
        <v>124</v>
      </c>
    </row>
    <row r="20905" spans="1:12" hidden="1" x14ac:dyDescent="0.3">
      <c r="A20905" s="18" t="str">
        <f>+IF(OR(C20901=""),"NO",1)</f>
        <v>NO</v>
      </c>
      <c r="B20905" s="18"/>
      <c r="E20905" s="330"/>
      <c r="F20905" s="60" t="str">
        <f>+$F$30</f>
        <v>EXPERIENCIA APORTADA</v>
      </c>
      <c r="G20905" s="340" t="s">
        <v>124</v>
      </c>
      <c r="H20905" s="341"/>
      <c r="I20905" s="341"/>
      <c r="J20905" s="341"/>
      <c r="K20905" s="341"/>
      <c r="L20905" s="342"/>
    </row>
    <row r="20906" spans="1:12" hidden="1" x14ac:dyDescent="0.3">
      <c r="A20906" s="18" t="str">
        <f>+IF(OR(C20901=""),"NO",1)</f>
        <v>NO</v>
      </c>
      <c r="B20906" s="18"/>
      <c r="E20906" s="331"/>
      <c r="F20906" s="62" t="str">
        <f>+$F$31</f>
        <v>OBSERVACIÓN</v>
      </c>
      <c r="G20906" s="343" t="s">
        <v>124</v>
      </c>
      <c r="H20906" s="344"/>
      <c r="I20906" s="344"/>
      <c r="J20906" s="344"/>
      <c r="K20906" s="344"/>
      <c r="L20906" s="345"/>
    </row>
    <row r="20907" spans="1:12" ht="8.5" hidden="1" customHeight="1" x14ac:dyDescent="0.3">
      <c r="A20907" s="18" t="str">
        <f>+IF(OR(C20901=""),"NO",1)</f>
        <v>NO</v>
      </c>
      <c r="B20907" s="18"/>
      <c r="E20907" s="49"/>
      <c r="F20907" s="50"/>
      <c r="G20907" s="51"/>
      <c r="H20907" s="51"/>
      <c r="I20907" s="51"/>
      <c r="J20907" s="51"/>
      <c r="K20907" s="51"/>
      <c r="L20907" s="52"/>
    </row>
    <row r="20908" spans="1:12" hidden="1" x14ac:dyDescent="0.3">
      <c r="A20908" s="18" t="str">
        <f t="shared" ref="A20908" si="7014">+IF(OR(C20908=""),"NO",1)</f>
        <v>NO</v>
      </c>
      <c r="B20908" s="18"/>
      <c r="C20908" s="1" t="s">
        <v>124</v>
      </c>
      <c r="E20908" s="329">
        <v>2</v>
      </c>
      <c r="F20908" s="53" t="str">
        <f>+$F$26</f>
        <v>OBJETO</v>
      </c>
      <c r="G20908" s="332" t="s">
        <v>124</v>
      </c>
      <c r="H20908" s="333"/>
      <c r="I20908" s="333"/>
      <c r="J20908" s="333"/>
      <c r="K20908" s="333"/>
      <c r="L20908" s="334"/>
    </row>
    <row r="20909" spans="1:12" hidden="1" x14ac:dyDescent="0.3">
      <c r="A20909" s="18" t="str">
        <f t="shared" ref="A20909" si="7015">+IF(OR(C20908=""),"NO",1)</f>
        <v>NO</v>
      </c>
      <c r="B20909" s="18"/>
      <c r="E20909" s="330"/>
      <c r="F20909" s="54" t="str">
        <f>+$F$27</f>
        <v>CONTRATANTE</v>
      </c>
      <c r="G20909" s="335" t="s">
        <v>124</v>
      </c>
      <c r="H20909" s="310"/>
      <c r="I20909" s="310"/>
      <c r="J20909" s="310"/>
      <c r="K20909" s="310"/>
      <c r="L20909" s="336"/>
    </row>
    <row r="20910" spans="1:12" hidden="1" x14ac:dyDescent="0.3">
      <c r="A20910" s="18" t="str">
        <f t="shared" ref="A20910" si="7016">+IF(OR(C20908=""),"NO",1)</f>
        <v>NO</v>
      </c>
      <c r="B20910" s="18"/>
      <c r="E20910" s="330"/>
      <c r="F20910" s="54" t="str">
        <f>+$F$28</f>
        <v>APORTANTE</v>
      </c>
      <c r="G20910" s="337" t="s">
        <v>124</v>
      </c>
      <c r="H20910" s="338"/>
      <c r="I20910" s="338"/>
      <c r="J20910" s="338"/>
      <c r="K20910" s="338"/>
      <c r="L20910" s="339"/>
    </row>
    <row r="20911" spans="1:12" hidden="1" x14ac:dyDescent="0.3">
      <c r="A20911" s="18" t="str">
        <f t="shared" ref="A20911" si="7017">+IF(OR(C20908=""),"NO",1)</f>
        <v>NO</v>
      </c>
      <c r="B20911" s="18"/>
      <c r="E20911" s="330"/>
      <c r="F20911" s="54" t="str">
        <f>+$F$29</f>
        <v>VALOR /SMMLV)</v>
      </c>
      <c r="G20911" s="55" t="s">
        <v>124</v>
      </c>
      <c r="H20911" s="56" t="str">
        <f>+$H$29</f>
        <v>% PART..</v>
      </c>
      <c r="I20911" s="57" t="s">
        <v>124</v>
      </c>
      <c r="J20911" s="58" t="str">
        <f>+$J$29</f>
        <v>VALOR ACREDITADO</v>
      </c>
      <c r="K20911" s="59"/>
      <c r="L20911" s="47" t="s">
        <v>124</v>
      </c>
    </row>
    <row r="20912" spans="1:12" hidden="1" x14ac:dyDescent="0.3">
      <c r="A20912" s="18" t="str">
        <f t="shared" ref="A20912" si="7018">+IF(OR(C20908=""),"NO",1)</f>
        <v>NO</v>
      </c>
      <c r="B20912" s="18"/>
      <c r="E20912" s="330"/>
      <c r="F20912" s="60" t="str">
        <f>+$F$30</f>
        <v>EXPERIENCIA APORTADA</v>
      </c>
      <c r="G20912" s="340" t="s">
        <v>124</v>
      </c>
      <c r="H20912" s="341"/>
      <c r="I20912" s="341"/>
      <c r="J20912" s="341"/>
      <c r="K20912" s="341"/>
      <c r="L20912" s="342"/>
    </row>
    <row r="20913" spans="1:12" hidden="1" x14ac:dyDescent="0.3">
      <c r="A20913" s="18" t="str">
        <f t="shared" ref="A20913" si="7019">+IF(OR(C20908=""),"NO",1)</f>
        <v>NO</v>
      </c>
      <c r="B20913" s="18"/>
      <c r="E20913" s="331"/>
      <c r="F20913" s="62" t="str">
        <f>+$F$31</f>
        <v>OBSERVACIÓN</v>
      </c>
      <c r="G20913" s="343" t="s">
        <v>124</v>
      </c>
      <c r="H20913" s="344"/>
      <c r="I20913" s="344"/>
      <c r="J20913" s="344"/>
      <c r="K20913" s="344"/>
      <c r="L20913" s="345"/>
    </row>
    <row r="20914" spans="1:12" ht="8.5" hidden="1" customHeight="1" x14ac:dyDescent="0.3">
      <c r="A20914" s="18" t="str">
        <f t="shared" ref="A20914" si="7020">+IF(OR(C20908=""),"NO",1)</f>
        <v>NO</v>
      </c>
      <c r="B20914" s="18"/>
      <c r="E20914" s="49"/>
      <c r="F20914" s="50"/>
      <c r="G20914" s="51"/>
      <c r="H20914" s="51"/>
      <c r="I20914" s="51"/>
      <c r="J20914" s="51"/>
      <c r="K20914" s="51"/>
      <c r="L20914" s="52"/>
    </row>
    <row r="20915" spans="1:12" hidden="1" x14ac:dyDescent="0.3">
      <c r="A20915" s="18" t="str">
        <f t="shared" ref="A20915" si="7021">+IF(OR(C20915=""),"NO",1)</f>
        <v>NO</v>
      </c>
      <c r="B20915" s="18"/>
      <c r="C20915" s="1" t="s">
        <v>124</v>
      </c>
      <c r="E20915" s="329">
        <v>3</v>
      </c>
      <c r="F20915" s="53" t="str">
        <f>+$F$26</f>
        <v>OBJETO</v>
      </c>
      <c r="G20915" s="332" t="s">
        <v>124</v>
      </c>
      <c r="H20915" s="333"/>
      <c r="I20915" s="333"/>
      <c r="J20915" s="333"/>
      <c r="K20915" s="333"/>
      <c r="L20915" s="334"/>
    </row>
    <row r="20916" spans="1:12" hidden="1" x14ac:dyDescent="0.3">
      <c r="A20916" s="18" t="str">
        <f t="shared" ref="A20916" si="7022">+IF(OR(C20915=""),"NO",1)</f>
        <v>NO</v>
      </c>
      <c r="B20916" s="18"/>
      <c r="E20916" s="330"/>
      <c r="F20916" s="54" t="str">
        <f>+$F$27</f>
        <v>CONTRATANTE</v>
      </c>
      <c r="G20916" s="335" t="s">
        <v>124</v>
      </c>
      <c r="H20916" s="310"/>
      <c r="I20916" s="310"/>
      <c r="J20916" s="310"/>
      <c r="K20916" s="310"/>
      <c r="L20916" s="336"/>
    </row>
    <row r="20917" spans="1:12" hidden="1" x14ac:dyDescent="0.3">
      <c r="A20917" s="18" t="str">
        <f t="shared" ref="A20917" si="7023">+IF(OR(C20915=""),"NO",1)</f>
        <v>NO</v>
      </c>
      <c r="B20917" s="18"/>
      <c r="E20917" s="330"/>
      <c r="F20917" s="54" t="str">
        <f>+$F$28</f>
        <v>APORTANTE</v>
      </c>
      <c r="G20917" s="337" t="s">
        <v>124</v>
      </c>
      <c r="H20917" s="338"/>
      <c r="I20917" s="338"/>
      <c r="J20917" s="338"/>
      <c r="K20917" s="338"/>
      <c r="L20917" s="339"/>
    </row>
    <row r="20918" spans="1:12" hidden="1" x14ac:dyDescent="0.3">
      <c r="A20918" s="18" t="str">
        <f t="shared" ref="A20918" si="7024">+IF(OR(C20915=""),"NO",1)</f>
        <v>NO</v>
      </c>
      <c r="B20918" s="18"/>
      <c r="E20918" s="330"/>
      <c r="F20918" s="54" t="str">
        <f>+$F$29</f>
        <v>VALOR /SMMLV)</v>
      </c>
      <c r="G20918" s="55" t="s">
        <v>124</v>
      </c>
      <c r="H20918" s="56" t="str">
        <f>+$H$29</f>
        <v>% PART..</v>
      </c>
      <c r="I20918" s="57" t="s">
        <v>124</v>
      </c>
      <c r="J20918" s="58" t="str">
        <f>+$J$29</f>
        <v>VALOR ACREDITADO</v>
      </c>
      <c r="K20918" s="59"/>
      <c r="L20918" s="47" t="s">
        <v>124</v>
      </c>
    </row>
    <row r="20919" spans="1:12" hidden="1" x14ac:dyDescent="0.3">
      <c r="A20919" s="18" t="str">
        <f t="shared" ref="A20919" si="7025">+IF(OR(C20915=""),"NO",1)</f>
        <v>NO</v>
      </c>
      <c r="B20919" s="18"/>
      <c r="E20919" s="330"/>
      <c r="F20919" s="60" t="str">
        <f>+$F$30</f>
        <v>EXPERIENCIA APORTADA</v>
      </c>
      <c r="G20919" s="340" t="s">
        <v>124</v>
      </c>
      <c r="H20919" s="341"/>
      <c r="I20919" s="341"/>
      <c r="J20919" s="341"/>
      <c r="K20919" s="341"/>
      <c r="L20919" s="342"/>
    </row>
    <row r="20920" spans="1:12" hidden="1" x14ac:dyDescent="0.3">
      <c r="A20920" s="18" t="str">
        <f t="shared" ref="A20920" si="7026">+IF(OR(C20915=""),"NO",1)</f>
        <v>NO</v>
      </c>
      <c r="B20920" s="18"/>
      <c r="E20920" s="331"/>
      <c r="F20920" s="62" t="str">
        <f>+$F$31</f>
        <v>OBSERVACIÓN</v>
      </c>
      <c r="G20920" s="343" t="s">
        <v>124</v>
      </c>
      <c r="H20920" s="344"/>
      <c r="I20920" s="344"/>
      <c r="J20920" s="344"/>
      <c r="K20920" s="344"/>
      <c r="L20920" s="345"/>
    </row>
    <row r="20921" spans="1:12" ht="8.5" hidden="1" customHeight="1" x14ac:dyDescent="0.3">
      <c r="A20921" s="18" t="str">
        <f t="shared" ref="A20921" si="7027">+IF(OR(C20915=""),"NO",1)</f>
        <v>NO</v>
      </c>
      <c r="B20921" s="18"/>
      <c r="E20921" s="49"/>
      <c r="F20921" s="50"/>
      <c r="G20921" s="51"/>
      <c r="H20921" s="51"/>
      <c r="I20921" s="51"/>
      <c r="J20921" s="51"/>
      <c r="K20921" s="51"/>
      <c r="L20921" s="52"/>
    </row>
    <row r="20922" spans="1:12" hidden="1" x14ac:dyDescent="0.3">
      <c r="A20922" s="18" t="str">
        <f t="shared" ref="A20922" si="7028">+IF(OR(C20922=""),"NO",1)</f>
        <v>NO</v>
      </c>
      <c r="B20922" s="18"/>
      <c r="C20922" s="1" t="s">
        <v>124</v>
      </c>
      <c r="E20922" s="329">
        <v>4</v>
      </c>
      <c r="F20922" s="53" t="str">
        <f>+$F$26</f>
        <v>OBJETO</v>
      </c>
      <c r="G20922" s="332" t="s">
        <v>124</v>
      </c>
      <c r="H20922" s="333"/>
      <c r="I20922" s="333"/>
      <c r="J20922" s="333"/>
      <c r="K20922" s="333"/>
      <c r="L20922" s="334"/>
    </row>
    <row r="20923" spans="1:12" hidden="1" x14ac:dyDescent="0.3">
      <c r="A20923" s="18" t="str">
        <f t="shared" ref="A20923" si="7029">+IF(OR(C20922=""),"NO",1)</f>
        <v>NO</v>
      </c>
      <c r="B20923" s="18"/>
      <c r="E20923" s="330"/>
      <c r="F20923" s="54" t="str">
        <f>+$F$27</f>
        <v>CONTRATANTE</v>
      </c>
      <c r="G20923" s="335" t="s">
        <v>124</v>
      </c>
      <c r="H20923" s="310"/>
      <c r="I20923" s="310"/>
      <c r="J20923" s="310"/>
      <c r="K20923" s="310"/>
      <c r="L20923" s="336"/>
    </row>
    <row r="20924" spans="1:12" hidden="1" x14ac:dyDescent="0.3">
      <c r="A20924" s="18" t="str">
        <f t="shared" ref="A20924" si="7030">+IF(OR(C20922=""),"NO",1)</f>
        <v>NO</v>
      </c>
      <c r="B20924" s="18"/>
      <c r="E20924" s="330"/>
      <c r="F20924" s="54" t="str">
        <f>+$F$28</f>
        <v>APORTANTE</v>
      </c>
      <c r="G20924" s="337" t="s">
        <v>124</v>
      </c>
      <c r="H20924" s="338"/>
      <c r="I20924" s="338"/>
      <c r="J20924" s="338"/>
      <c r="K20924" s="338"/>
      <c r="L20924" s="339"/>
    </row>
    <row r="20925" spans="1:12" hidden="1" x14ac:dyDescent="0.3">
      <c r="A20925" s="18" t="str">
        <f t="shared" ref="A20925" si="7031">+IF(OR(C20922=""),"NO",1)</f>
        <v>NO</v>
      </c>
      <c r="B20925" s="18"/>
      <c r="E20925" s="330"/>
      <c r="F20925" s="54" t="str">
        <f>+$F$29</f>
        <v>VALOR /SMMLV)</v>
      </c>
      <c r="G20925" s="55" t="s">
        <v>124</v>
      </c>
      <c r="H20925" s="56" t="str">
        <f>+$H$29</f>
        <v>% PART..</v>
      </c>
      <c r="I20925" s="57" t="s">
        <v>124</v>
      </c>
      <c r="J20925" s="58" t="str">
        <f>+$J$29</f>
        <v>VALOR ACREDITADO</v>
      </c>
      <c r="K20925" s="59"/>
      <c r="L20925" s="47" t="s">
        <v>124</v>
      </c>
    </row>
    <row r="20926" spans="1:12" hidden="1" x14ac:dyDescent="0.3">
      <c r="A20926" s="18" t="str">
        <f t="shared" ref="A20926" si="7032">+IF(OR(C20922=""),"NO",1)</f>
        <v>NO</v>
      </c>
      <c r="B20926" s="18"/>
      <c r="E20926" s="330"/>
      <c r="F20926" s="60" t="str">
        <f>+$F$30</f>
        <v>EXPERIENCIA APORTADA</v>
      </c>
      <c r="G20926" s="340" t="s">
        <v>124</v>
      </c>
      <c r="H20926" s="341"/>
      <c r="I20926" s="341"/>
      <c r="J20926" s="341"/>
      <c r="K20926" s="341"/>
      <c r="L20926" s="342"/>
    </row>
    <row r="20927" spans="1:12" hidden="1" x14ac:dyDescent="0.3">
      <c r="A20927" s="18" t="str">
        <f t="shared" ref="A20927" si="7033">+IF(OR(C20922=""),"NO",1)</f>
        <v>NO</v>
      </c>
      <c r="B20927" s="18"/>
      <c r="E20927" s="331"/>
      <c r="F20927" s="62" t="str">
        <f>+$F$31</f>
        <v>OBSERVACIÓN</v>
      </c>
      <c r="G20927" s="343" t="s">
        <v>124</v>
      </c>
      <c r="H20927" s="344"/>
      <c r="I20927" s="344"/>
      <c r="J20927" s="344"/>
      <c r="K20927" s="344"/>
      <c r="L20927" s="345"/>
    </row>
    <row r="20928" spans="1:12" ht="8.5" hidden="1" customHeight="1" x14ac:dyDescent="0.3">
      <c r="A20928" s="18" t="str">
        <f t="shared" ref="A20928" si="7034">+IF(OR(C20922=""),"NO",1)</f>
        <v>NO</v>
      </c>
      <c r="B20928" s="18"/>
      <c r="E20928" s="49"/>
      <c r="F20928" s="50"/>
      <c r="G20928" s="51"/>
      <c r="H20928" s="51"/>
      <c r="I20928" s="51"/>
      <c r="J20928" s="51"/>
      <c r="K20928" s="51"/>
      <c r="L20928" s="52"/>
    </row>
    <row r="20929" spans="1:12" hidden="1" x14ac:dyDescent="0.3">
      <c r="A20929" s="18" t="str">
        <f t="shared" ref="A20929" si="7035">+IF(OR(C20929=""),"NO",1)</f>
        <v>NO</v>
      </c>
      <c r="B20929" s="18"/>
      <c r="C20929" s="1" t="s">
        <v>124</v>
      </c>
      <c r="E20929" s="329">
        <v>5</v>
      </c>
      <c r="F20929" s="53" t="str">
        <f>+$F$26</f>
        <v>OBJETO</v>
      </c>
      <c r="G20929" s="332" t="s">
        <v>124</v>
      </c>
      <c r="H20929" s="333"/>
      <c r="I20929" s="333"/>
      <c r="J20929" s="333"/>
      <c r="K20929" s="333"/>
      <c r="L20929" s="334"/>
    </row>
    <row r="20930" spans="1:12" hidden="1" x14ac:dyDescent="0.3">
      <c r="A20930" s="18" t="str">
        <f t="shared" ref="A20930" si="7036">+IF(OR(C20929=""),"NO",1)</f>
        <v>NO</v>
      </c>
      <c r="B20930" s="18"/>
      <c r="E20930" s="330"/>
      <c r="F20930" s="54" t="str">
        <f>+$F$27</f>
        <v>CONTRATANTE</v>
      </c>
      <c r="G20930" s="335" t="s">
        <v>124</v>
      </c>
      <c r="H20930" s="310"/>
      <c r="I20930" s="310"/>
      <c r="J20930" s="310"/>
      <c r="K20930" s="310"/>
      <c r="L20930" s="336"/>
    </row>
    <row r="20931" spans="1:12" hidden="1" x14ac:dyDescent="0.3">
      <c r="A20931" s="18" t="str">
        <f t="shared" ref="A20931" si="7037">+IF(OR(C20929=""),"NO",1)</f>
        <v>NO</v>
      </c>
      <c r="B20931" s="18"/>
      <c r="E20931" s="330"/>
      <c r="F20931" s="54" t="str">
        <f>+$F$28</f>
        <v>APORTANTE</v>
      </c>
      <c r="G20931" s="337" t="s">
        <v>124</v>
      </c>
      <c r="H20931" s="338"/>
      <c r="I20931" s="338"/>
      <c r="J20931" s="338"/>
      <c r="K20931" s="338"/>
      <c r="L20931" s="339"/>
    </row>
    <row r="20932" spans="1:12" hidden="1" x14ac:dyDescent="0.3">
      <c r="A20932" s="18" t="str">
        <f t="shared" ref="A20932" si="7038">+IF(OR(C20929=""),"NO",1)</f>
        <v>NO</v>
      </c>
      <c r="B20932" s="18"/>
      <c r="E20932" s="330"/>
      <c r="F20932" s="54" t="str">
        <f>+$F$29</f>
        <v>VALOR /SMMLV)</v>
      </c>
      <c r="G20932" s="55" t="s">
        <v>124</v>
      </c>
      <c r="H20932" s="56" t="str">
        <f>+$H$29</f>
        <v>% PART..</v>
      </c>
      <c r="I20932" s="57" t="s">
        <v>124</v>
      </c>
      <c r="J20932" s="58" t="str">
        <f>+$J$29</f>
        <v>VALOR ACREDITADO</v>
      </c>
      <c r="K20932" s="59"/>
      <c r="L20932" s="47" t="s">
        <v>124</v>
      </c>
    </row>
    <row r="20933" spans="1:12" hidden="1" x14ac:dyDescent="0.3">
      <c r="A20933" s="18" t="str">
        <f t="shared" ref="A20933" si="7039">+IF(OR(C20929=""),"NO",1)</f>
        <v>NO</v>
      </c>
      <c r="B20933" s="18"/>
      <c r="E20933" s="330"/>
      <c r="F20933" s="60" t="str">
        <f>+$F$30</f>
        <v>EXPERIENCIA APORTADA</v>
      </c>
      <c r="G20933" s="340" t="s">
        <v>124</v>
      </c>
      <c r="H20933" s="341"/>
      <c r="I20933" s="341"/>
      <c r="J20933" s="341"/>
      <c r="K20933" s="341"/>
      <c r="L20933" s="342"/>
    </row>
    <row r="20934" spans="1:12" hidden="1" x14ac:dyDescent="0.3">
      <c r="A20934" s="18" t="str">
        <f t="shared" ref="A20934" si="7040">+IF(OR(C20929=""),"NO",1)</f>
        <v>NO</v>
      </c>
      <c r="B20934" s="18"/>
      <c r="E20934" s="331"/>
      <c r="F20934" s="62" t="str">
        <f>+$F$31</f>
        <v>OBSERVACIÓN</v>
      </c>
      <c r="G20934" s="343" t="s">
        <v>124</v>
      </c>
      <c r="H20934" s="344"/>
      <c r="I20934" s="344"/>
      <c r="J20934" s="344"/>
      <c r="K20934" s="344"/>
      <c r="L20934" s="345"/>
    </row>
    <row r="20935" spans="1:12" ht="8.5" hidden="1" customHeight="1" x14ac:dyDescent="0.3">
      <c r="A20935" s="18" t="str">
        <f t="shared" ref="A20935" si="7041">+IF(OR(C20929=""),"NO",1)</f>
        <v>NO</v>
      </c>
      <c r="B20935" s="18"/>
      <c r="E20935" s="49"/>
      <c r="F20935" s="50"/>
      <c r="G20935" s="51"/>
      <c r="H20935" s="51"/>
      <c r="I20935" s="51"/>
      <c r="J20935" s="51"/>
      <c r="K20935" s="51"/>
      <c r="L20935" s="52"/>
    </row>
    <row r="20936" spans="1:12" hidden="1" x14ac:dyDescent="0.3">
      <c r="A20936" s="18" t="str">
        <f t="shared" ref="A20936" si="7042">+IF(OR(C20936=""),"NO",1)</f>
        <v>NO</v>
      </c>
      <c r="B20936" s="18"/>
      <c r="C20936" s="1" t="s">
        <v>124</v>
      </c>
      <c r="E20936" s="329">
        <v>6</v>
      </c>
      <c r="F20936" s="53" t="str">
        <f>+$F$26</f>
        <v>OBJETO</v>
      </c>
      <c r="G20936" s="332" t="s">
        <v>124</v>
      </c>
      <c r="H20936" s="333"/>
      <c r="I20936" s="333"/>
      <c r="J20936" s="333"/>
      <c r="K20936" s="333"/>
      <c r="L20936" s="334"/>
    </row>
    <row r="20937" spans="1:12" hidden="1" x14ac:dyDescent="0.3">
      <c r="A20937" s="18" t="str">
        <f t="shared" ref="A20937" si="7043">+IF(OR(C20936=""),"NO",1)</f>
        <v>NO</v>
      </c>
      <c r="B20937" s="18"/>
      <c r="E20937" s="330"/>
      <c r="F20937" s="54" t="str">
        <f>+$F$27</f>
        <v>CONTRATANTE</v>
      </c>
      <c r="G20937" s="335" t="s">
        <v>124</v>
      </c>
      <c r="H20937" s="310"/>
      <c r="I20937" s="310"/>
      <c r="J20937" s="310"/>
      <c r="K20937" s="310"/>
      <c r="L20937" s="336"/>
    </row>
    <row r="20938" spans="1:12" hidden="1" x14ac:dyDescent="0.3">
      <c r="A20938" s="18" t="str">
        <f t="shared" ref="A20938" si="7044">+IF(OR(C20936=""),"NO",1)</f>
        <v>NO</v>
      </c>
      <c r="B20938" s="18"/>
      <c r="E20938" s="330"/>
      <c r="F20938" s="54" t="str">
        <f>+$F$28</f>
        <v>APORTANTE</v>
      </c>
      <c r="G20938" s="337" t="s">
        <v>124</v>
      </c>
      <c r="H20938" s="338"/>
      <c r="I20938" s="338"/>
      <c r="J20938" s="338"/>
      <c r="K20938" s="338"/>
      <c r="L20938" s="339"/>
    </row>
    <row r="20939" spans="1:12" hidden="1" x14ac:dyDescent="0.3">
      <c r="A20939" s="18" t="str">
        <f t="shared" ref="A20939" si="7045">+IF(OR(C20936=""),"NO",1)</f>
        <v>NO</v>
      </c>
      <c r="B20939" s="18"/>
      <c r="E20939" s="330"/>
      <c r="F20939" s="54" t="str">
        <f>+$F$29</f>
        <v>VALOR /SMMLV)</v>
      </c>
      <c r="G20939" s="55" t="s">
        <v>124</v>
      </c>
      <c r="H20939" s="56" t="str">
        <f>+$H$29</f>
        <v>% PART..</v>
      </c>
      <c r="I20939" s="57" t="s">
        <v>124</v>
      </c>
      <c r="J20939" s="58" t="str">
        <f>+$J$29</f>
        <v>VALOR ACREDITADO</v>
      </c>
      <c r="K20939" s="59"/>
      <c r="L20939" s="47" t="s">
        <v>124</v>
      </c>
    </row>
    <row r="20940" spans="1:12" hidden="1" x14ac:dyDescent="0.3">
      <c r="A20940" s="18" t="str">
        <f t="shared" ref="A20940" si="7046">+IF(OR(C20936=""),"NO",1)</f>
        <v>NO</v>
      </c>
      <c r="B20940" s="18"/>
      <c r="E20940" s="330"/>
      <c r="F20940" s="60" t="str">
        <f>+$F$30</f>
        <v>EXPERIENCIA APORTADA</v>
      </c>
      <c r="G20940" s="340" t="s">
        <v>124</v>
      </c>
      <c r="H20940" s="341"/>
      <c r="I20940" s="341"/>
      <c r="J20940" s="341"/>
      <c r="K20940" s="341"/>
      <c r="L20940" s="342"/>
    </row>
    <row r="20941" spans="1:12" hidden="1" x14ac:dyDescent="0.3">
      <c r="A20941" s="18" t="str">
        <f t="shared" ref="A20941" si="7047">+IF(OR(C20936=""),"NO",1)</f>
        <v>NO</v>
      </c>
      <c r="B20941" s="18"/>
      <c r="E20941" s="331"/>
      <c r="F20941" s="62" t="str">
        <f>+$F$31</f>
        <v>OBSERVACIÓN</v>
      </c>
      <c r="G20941" s="343" t="s">
        <v>124</v>
      </c>
      <c r="H20941" s="344"/>
      <c r="I20941" s="344"/>
      <c r="J20941" s="344"/>
      <c r="K20941" s="344"/>
      <c r="L20941" s="345"/>
    </row>
    <row r="20942" spans="1:12" ht="8.5" hidden="1" customHeight="1" x14ac:dyDescent="0.3">
      <c r="A20942" s="18" t="str">
        <f t="shared" ref="A20942" si="7048">+IF(OR(C20936=""),"NO",1)</f>
        <v>NO</v>
      </c>
      <c r="B20942" s="18"/>
      <c r="E20942" s="49"/>
      <c r="F20942" s="50"/>
      <c r="G20942" s="51"/>
      <c r="H20942" s="51"/>
      <c r="I20942" s="51"/>
      <c r="J20942" s="51"/>
      <c r="K20942" s="51"/>
      <c r="L20942" s="52"/>
    </row>
    <row r="20943" spans="1:12" hidden="1" x14ac:dyDescent="0.3">
      <c r="A20943" s="18" t="str">
        <f t="shared" ref="A20943" si="7049">+IF(OR(C20943=""),"NO",1)</f>
        <v>NO</v>
      </c>
      <c r="B20943" s="18"/>
      <c r="C20943" s="1" t="s">
        <v>124</v>
      </c>
      <c r="E20943" s="329">
        <v>7</v>
      </c>
      <c r="F20943" s="53" t="str">
        <f>+$F$26</f>
        <v>OBJETO</v>
      </c>
      <c r="G20943" s="332" t="s">
        <v>124</v>
      </c>
      <c r="H20943" s="333"/>
      <c r="I20943" s="333"/>
      <c r="J20943" s="333"/>
      <c r="K20943" s="333"/>
      <c r="L20943" s="334"/>
    </row>
    <row r="20944" spans="1:12" hidden="1" x14ac:dyDescent="0.3">
      <c r="A20944" s="18" t="str">
        <f t="shared" ref="A20944" si="7050">+IF(OR(C20943=""),"NO",1)</f>
        <v>NO</v>
      </c>
      <c r="B20944" s="18"/>
      <c r="E20944" s="330"/>
      <c r="F20944" s="54" t="str">
        <f>+$F$27</f>
        <v>CONTRATANTE</v>
      </c>
      <c r="G20944" s="335" t="s">
        <v>124</v>
      </c>
      <c r="H20944" s="310"/>
      <c r="I20944" s="310"/>
      <c r="J20944" s="310"/>
      <c r="K20944" s="310"/>
      <c r="L20944" s="336"/>
    </row>
    <row r="20945" spans="1:12" hidden="1" x14ac:dyDescent="0.3">
      <c r="A20945" s="18" t="str">
        <f t="shared" ref="A20945" si="7051">+IF(OR(C20943=""),"NO",1)</f>
        <v>NO</v>
      </c>
      <c r="B20945" s="18"/>
      <c r="E20945" s="330"/>
      <c r="F20945" s="54" t="str">
        <f>+$F$28</f>
        <v>APORTANTE</v>
      </c>
      <c r="G20945" s="337" t="s">
        <v>124</v>
      </c>
      <c r="H20945" s="338"/>
      <c r="I20945" s="338"/>
      <c r="J20945" s="338"/>
      <c r="K20945" s="338"/>
      <c r="L20945" s="339"/>
    </row>
    <row r="20946" spans="1:12" hidden="1" x14ac:dyDescent="0.3">
      <c r="A20946" s="18" t="str">
        <f t="shared" ref="A20946" si="7052">+IF(OR(C20943=""),"NO",1)</f>
        <v>NO</v>
      </c>
      <c r="B20946" s="18"/>
      <c r="E20946" s="330"/>
      <c r="F20946" s="54" t="str">
        <f>+$F$29</f>
        <v>VALOR /SMMLV)</v>
      </c>
      <c r="G20946" s="55" t="s">
        <v>124</v>
      </c>
      <c r="H20946" s="56" t="str">
        <f>+$H$29</f>
        <v>% PART..</v>
      </c>
      <c r="I20946" s="57" t="s">
        <v>124</v>
      </c>
      <c r="J20946" s="58" t="str">
        <f>+$J$29</f>
        <v>VALOR ACREDITADO</v>
      </c>
      <c r="K20946" s="59"/>
      <c r="L20946" s="47" t="s">
        <v>124</v>
      </c>
    </row>
    <row r="20947" spans="1:12" hidden="1" x14ac:dyDescent="0.3">
      <c r="A20947" s="18" t="str">
        <f t="shared" ref="A20947" si="7053">+IF(OR(C20943=""),"NO",1)</f>
        <v>NO</v>
      </c>
      <c r="B20947" s="18"/>
      <c r="E20947" s="330"/>
      <c r="F20947" s="60" t="str">
        <f>+$F$30</f>
        <v>EXPERIENCIA APORTADA</v>
      </c>
      <c r="G20947" s="340" t="s">
        <v>124</v>
      </c>
      <c r="H20947" s="341"/>
      <c r="I20947" s="341"/>
      <c r="J20947" s="341"/>
      <c r="K20947" s="341"/>
      <c r="L20947" s="342"/>
    </row>
    <row r="20948" spans="1:12" hidden="1" x14ac:dyDescent="0.3">
      <c r="A20948" s="18" t="str">
        <f t="shared" ref="A20948" si="7054">+IF(OR(C20943=""),"NO",1)</f>
        <v>NO</v>
      </c>
      <c r="B20948" s="18"/>
      <c r="E20948" s="331"/>
      <c r="F20948" s="62" t="str">
        <f>+$F$31</f>
        <v>OBSERVACIÓN</v>
      </c>
      <c r="G20948" s="343" t="s">
        <v>124</v>
      </c>
      <c r="H20948" s="344"/>
      <c r="I20948" s="344"/>
      <c r="J20948" s="344"/>
      <c r="K20948" s="344"/>
      <c r="L20948" s="345"/>
    </row>
    <row r="20949" spans="1:12" hidden="1" x14ac:dyDescent="0.3">
      <c r="A20949" s="18" t="str">
        <f t="shared" ref="A20949" si="7055">+IF(OR(C20943=""),"NO",1)</f>
        <v>NO</v>
      </c>
      <c r="B20949" s="18"/>
      <c r="E20949" s="49"/>
      <c r="F20949" s="50"/>
      <c r="G20949" s="51"/>
      <c r="H20949" s="51"/>
      <c r="I20949" s="51"/>
      <c r="J20949" s="51"/>
      <c r="K20949" s="51"/>
      <c r="L20949" s="52"/>
    </row>
    <row r="20950" spans="1:12" hidden="1" x14ac:dyDescent="0.3">
      <c r="A20950" s="1" t="str">
        <f>+A20885</f>
        <v>NO</v>
      </c>
      <c r="C20950" s="1" t="str">
        <f>"N"&amp;C20885</f>
        <v>N</v>
      </c>
      <c r="E20950" s="63"/>
      <c r="F20950" s="64" t="str">
        <f>+$F$75</f>
        <v>TOTAL DE CONTRATOS PRESENTADOS VÁLIDOS QUE CUMPLEN EXPERIENCIA ACREDITADA:</v>
      </c>
      <c r="G20950" s="65"/>
      <c r="H20950" s="65"/>
      <c r="I20950" s="65"/>
      <c r="J20950" s="66"/>
      <c r="K20950" s="65"/>
      <c r="L20950" s="67" t="s">
        <v>124</v>
      </c>
    </row>
    <row r="20951" spans="1:12" ht="6.65" hidden="1" customHeight="1" x14ac:dyDescent="0.3">
      <c r="A20951" s="1" t="str">
        <f>+A20885</f>
        <v>NO</v>
      </c>
      <c r="E20951" s="51"/>
      <c r="F20951" s="50"/>
      <c r="G20951" s="51"/>
      <c r="H20951" s="51"/>
      <c r="I20951" s="51"/>
      <c r="J20951" s="51"/>
      <c r="K20951" s="51"/>
      <c r="L20951" s="51"/>
    </row>
    <row r="20952" spans="1:12" hidden="1" x14ac:dyDescent="0.3">
      <c r="A20952" s="1" t="str">
        <f>+A20885</f>
        <v>NO</v>
      </c>
      <c r="E20952" s="63"/>
      <c r="F20952" s="63" t="str">
        <f>+$F$77</f>
        <v>ACREDITA SUMINISTRO E INSTALACIÓN DE MOBILIARIO POR LO MENOS EN UN (1) CONTRATO VÁLIDO</v>
      </c>
      <c r="G20952" s="65"/>
      <c r="H20952" s="65"/>
      <c r="I20952" s="65"/>
      <c r="J20952" s="66"/>
      <c r="K20952" s="65"/>
      <c r="L20952" s="68" t="s">
        <v>157</v>
      </c>
    </row>
    <row r="20953" spans="1:12" ht="5.15" hidden="1" customHeight="1" x14ac:dyDescent="0.3">
      <c r="A20953" s="1" t="str">
        <f>+A20885</f>
        <v>NO</v>
      </c>
      <c r="E20953" s="51"/>
      <c r="F20953" s="50"/>
      <c r="G20953" s="51"/>
      <c r="H20953" s="51"/>
      <c r="I20953" s="51"/>
      <c r="J20953" s="51"/>
      <c r="K20953" s="51"/>
      <c r="L20953" s="51"/>
    </row>
    <row r="20954" spans="1:12" ht="12.75" hidden="1" customHeight="1" x14ac:dyDescent="0.3">
      <c r="A20954" s="1" t="str">
        <f>+A20885</f>
        <v>NO</v>
      </c>
      <c r="E20954" s="69" t="str">
        <f>+$E$79</f>
        <v>EXPERIENCIA ESPECÍFICA NUMERAL 10.1.1 A</v>
      </c>
      <c r="F20954" s="70"/>
      <c r="G20954" s="70"/>
      <c r="H20954" s="70"/>
      <c r="I20954" s="70"/>
      <c r="J20954" s="70"/>
      <c r="K20954" s="70"/>
      <c r="L20954" s="71"/>
    </row>
    <row r="20955" spans="1:12" ht="26.5" hidden="1" customHeight="1" x14ac:dyDescent="0.3">
      <c r="A20955" s="1" t="str">
        <f>+A20885</f>
        <v>NO</v>
      </c>
      <c r="E20955" s="72"/>
      <c r="F20955" s="325" t="str">
        <f>+$F$80</f>
        <v>Por lo menos uno (1) de los contratos válidos aportados como experiencia general debe corresponder mínimo al 60% del presupuesto oficial del presente proceso de selección.  (SMMLV)</v>
      </c>
      <c r="G20955" s="326"/>
      <c r="H20955" s="326"/>
      <c r="I20955" s="326"/>
      <c r="J20955" s="326"/>
      <c r="K20955" s="73" t="s">
        <v>124</v>
      </c>
      <c r="L20955" s="74" t="s">
        <v>124</v>
      </c>
    </row>
    <row r="20956" spans="1:12" ht="23.5" hidden="1" customHeight="1" x14ac:dyDescent="0.3">
      <c r="A20956" s="1" t="str">
        <f>+A20885</f>
        <v>NO</v>
      </c>
      <c r="E20956" s="63"/>
      <c r="F20956" s="325" t="str">
        <f>+$F$81</f>
        <v xml:space="preserve">Deberá acreditarse en al menos uno (1) de los contratos válidos aportados como experiencia general una </v>
      </c>
      <c r="G20956" s="326"/>
      <c r="H20956" s="326"/>
      <c r="I20956" s="326"/>
      <c r="J20956" s="326"/>
      <c r="K20956" s="73" t="s">
        <v>124</v>
      </c>
      <c r="L20956" s="74" t="s">
        <v>124</v>
      </c>
    </row>
    <row r="20957" spans="1:12" ht="23.5" hidden="1" customHeight="1" x14ac:dyDescent="0.3">
      <c r="A20957" s="18" t="s">
        <v>30</v>
      </c>
      <c r="E20957" s="63"/>
      <c r="F20957" s="325" t="str">
        <f>+$F$82</f>
        <v xml:space="preserve">Deberá acreditarse en al menos uno (1) de los contratos válidos aportados interventoría a intervención de </v>
      </c>
      <c r="G20957" s="326"/>
      <c r="H20957" s="326"/>
      <c r="I20957" s="326"/>
      <c r="J20957" s="326"/>
      <c r="K20957" s="73">
        <f>+$K$82</f>
        <v>0</v>
      </c>
      <c r="L20957" s="74" t="s">
        <v>124</v>
      </c>
    </row>
    <row r="20958" spans="1:12" ht="36" hidden="1" customHeight="1" x14ac:dyDescent="0.3">
      <c r="A20958" s="18" t="s">
        <v>30</v>
      </c>
      <c r="E20958" s="63"/>
      <c r="F20958" s="325" t="str">
        <f>+$F$83</f>
        <v xml:space="preserve">Deberá acreditarse en al menos uno (1) de los contratos válidos aportados interventoría a intervención de </v>
      </c>
      <c r="G20958" s="326"/>
      <c r="H20958" s="326"/>
      <c r="I20958" s="326"/>
      <c r="J20958" s="326"/>
      <c r="K20958" s="75">
        <f>+$K$83</f>
        <v>0</v>
      </c>
      <c r="L20958" s="76" t="s">
        <v>124</v>
      </c>
    </row>
    <row r="20959" spans="1:12" hidden="1" x14ac:dyDescent="0.3">
      <c r="A20959" s="1" t="str">
        <f>+A20885</f>
        <v>NO</v>
      </c>
      <c r="E20959" s="51"/>
      <c r="F20959" s="50"/>
      <c r="G20959" s="51"/>
      <c r="H20959" s="51"/>
      <c r="I20959" s="51"/>
      <c r="J20959" s="51"/>
      <c r="K20959" s="51"/>
      <c r="L20959" s="51"/>
    </row>
    <row r="20960" spans="1:12" ht="12.75" hidden="1" customHeight="1" x14ac:dyDescent="0.3">
      <c r="A20960" s="1" t="str">
        <f>+A20885</f>
        <v>NO</v>
      </c>
      <c r="E20960" s="40" t="str">
        <f>+$E$85</f>
        <v>VALOR MÍNIMO A CERIFICAR % P.O EN SMMMLV. NUMERAL 3.9.1</v>
      </c>
      <c r="F20960" s="41"/>
      <c r="G20960" s="41"/>
      <c r="H20960" s="41"/>
      <c r="I20960" s="41"/>
      <c r="J20960" s="41"/>
      <c r="K20960" s="41"/>
      <c r="L20960" s="42"/>
    </row>
    <row r="20961" spans="1:12" hidden="1" x14ac:dyDescent="0.3">
      <c r="A20961" s="1" t="str">
        <f>+A20885</f>
        <v>NO</v>
      </c>
      <c r="C20961" s="1" t="str">
        <f>"M"&amp;C20885</f>
        <v>M</v>
      </c>
      <c r="E20961" s="77" t="str">
        <f>+$E$86</f>
        <v>100% P.O.</v>
      </c>
      <c r="F20961" s="78"/>
      <c r="G20961" s="61">
        <v>242.41716883554506</v>
      </c>
      <c r="H20961" s="124" t="str">
        <f>+$H$86</f>
        <v>TOTAL EJECUTADO DE CONTRATOS ACREDITADOS</v>
      </c>
      <c r="I20961" s="124"/>
      <c r="J20961" s="124"/>
      <c r="K20961" s="55" t="s">
        <v>124</v>
      </c>
      <c r="L20961" s="47" t="s">
        <v>124</v>
      </c>
    </row>
    <row r="20962" spans="1:12" hidden="1" x14ac:dyDescent="0.3">
      <c r="A20962" s="1" t="str">
        <f>+A20885</f>
        <v>NO</v>
      </c>
      <c r="E20962" s="39"/>
      <c r="F20962" s="39"/>
      <c r="G20962" s="39"/>
      <c r="H20962" s="39"/>
      <c r="I20962" s="39"/>
      <c r="J20962" s="39"/>
      <c r="K20962" s="39"/>
      <c r="L20962" s="39"/>
    </row>
    <row r="20963" spans="1:12" ht="12.75" hidden="1" customHeight="1" x14ac:dyDescent="0.3">
      <c r="A20963" s="18" t="s">
        <v>30</v>
      </c>
      <c r="B20963" s="18"/>
      <c r="E20963" s="40" t="str">
        <f>+$E$88</f>
        <v>CONSIDERACIONES PARA LA VALIDEZ DE LA EXPERIENCIA REQUERIDA: EXPERIENCIA PROPONENTES PLURALES NUMERAL 10.1.2 D</v>
      </c>
      <c r="F20963" s="41"/>
      <c r="G20963" s="41"/>
      <c r="H20963" s="41"/>
      <c r="I20963" s="41"/>
      <c r="J20963" s="41"/>
      <c r="K20963" s="41"/>
      <c r="L20963" s="42"/>
    </row>
    <row r="20964" spans="1:12" ht="28" hidden="1" customHeight="1" x14ac:dyDescent="0.3">
      <c r="A20964" s="18" t="s">
        <v>30</v>
      </c>
      <c r="B20964" s="18"/>
      <c r="C20964" s="1" t="str">
        <f>"O"&amp;C20885</f>
        <v>O</v>
      </c>
      <c r="E20964" s="80" t="str">
        <f>+$E$89</f>
        <v>i)</v>
      </c>
      <c r="F20964" s="327" t="str">
        <f>+$F$89</f>
        <v>Uno de los integrantes debe aportar como mínimo el cincuenta por ciento (50 %) de la experiencia solicitada</v>
      </c>
      <c r="G20964" s="328"/>
      <c r="H20964" s="328"/>
      <c r="I20964" s="328"/>
      <c r="J20964" s="328"/>
      <c r="K20964" s="73" t="s">
        <v>124</v>
      </c>
      <c r="L20964" s="47" t="s">
        <v>124</v>
      </c>
    </row>
    <row r="20965" spans="1:12" ht="28" hidden="1" customHeight="1" x14ac:dyDescent="0.3">
      <c r="A20965" s="18" t="s">
        <v>30</v>
      </c>
      <c r="B20965" s="18"/>
      <c r="C20965" s="1" t="str">
        <f>"O"&amp;C20885</f>
        <v>O</v>
      </c>
      <c r="E20965" s="80" t="str">
        <f>+$E$90</f>
        <v>ii)</v>
      </c>
      <c r="F20965" s="327" t="str">
        <f>+$F$90</f>
        <v>Todos los demás ntegrantes deben acreditar al menos el cinco por ciento (5 %) de la experiencia solicitada, solo uno (1) de los integrantes podrá no acreditar experiencia pero su porcentaje de participación  no podrá superar el diez por ciento (10 %)</v>
      </c>
      <c r="G20965" s="328"/>
      <c r="H20965" s="328"/>
      <c r="I20965" s="328"/>
      <c r="J20965" s="328"/>
      <c r="K20965" s="73" t="s">
        <v>124</v>
      </c>
      <c r="L20965" s="47" t="s">
        <v>124</v>
      </c>
    </row>
    <row r="20966" spans="1:12" hidden="1" x14ac:dyDescent="0.3">
      <c r="A20966" s="18" t="s">
        <v>30</v>
      </c>
      <c r="B20966" s="18"/>
      <c r="E20966" s="39"/>
      <c r="F20966" s="39"/>
      <c r="G20966" s="39"/>
      <c r="H20966" s="39"/>
      <c r="I20966" s="39"/>
      <c r="J20966" s="39"/>
      <c r="K20966" s="39"/>
      <c r="L20966" s="39"/>
    </row>
    <row r="20967" spans="1:12" ht="13" hidden="1" customHeight="1" x14ac:dyDescent="0.3">
      <c r="A20967" s="18" t="str">
        <f>+A20885</f>
        <v>NO</v>
      </c>
      <c r="B20967" s="18"/>
      <c r="E20967" s="69" t="str">
        <f>+$E$92</f>
        <v>VERIFICACIÓN Y ASIGNACIÓN DE PUNTAJE POR LA EXPERIENCIA DEL PROPONENTE</v>
      </c>
      <c r="F20967" s="70"/>
      <c r="G20967" s="70"/>
      <c r="H20967" s="70"/>
      <c r="I20967" s="70"/>
      <c r="J20967" s="70"/>
      <c r="K20967" s="70"/>
      <c r="L20967" s="71"/>
    </row>
    <row r="20968" spans="1:12" hidden="1" x14ac:dyDescent="0.3">
      <c r="A20968" s="18" t="str">
        <f>+A20885</f>
        <v>NO</v>
      </c>
      <c r="B20968" s="18"/>
      <c r="E20968" s="81"/>
      <c r="F20968" s="323" t="str">
        <f>+$F$93</f>
        <v>No. CONTRATOS QUE ACREDITAN LA EXPERIENCIA (NO OBJETO DE SUBSANACIÓN)</v>
      </c>
      <c r="G20968" s="324"/>
      <c r="H20968" s="324"/>
      <c r="I20968" s="324"/>
      <c r="J20968" s="324"/>
      <c r="K20968" s="82"/>
      <c r="L20968" s="83" t="s">
        <v>124</v>
      </c>
    </row>
    <row r="20969" spans="1:12" ht="13" hidden="1" customHeight="1" x14ac:dyDescent="0.3">
      <c r="A20969" s="18" t="str">
        <f>+A20885</f>
        <v>NO</v>
      </c>
      <c r="B20969" s="18"/>
      <c r="E20969" s="84"/>
      <c r="F20969" s="323" t="str">
        <f>+$F$94</f>
        <v>TOTAL EJECUTADO DE CONTRATOS ACREDITADOS PROPUESTA INICIAL</v>
      </c>
      <c r="G20969" s="324"/>
      <c r="H20969" s="324"/>
      <c r="I20969" s="324"/>
      <c r="J20969" s="324"/>
      <c r="K20969" s="85"/>
      <c r="L20969" s="86" t="s">
        <v>124</v>
      </c>
    </row>
    <row r="20970" spans="1:12" ht="13" hidden="1" customHeight="1" x14ac:dyDescent="0.3">
      <c r="A20970" s="18" t="str">
        <f>+A20885</f>
        <v>NO</v>
      </c>
      <c r="B20970" s="18"/>
      <c r="E20970" s="87"/>
      <c r="F20970" s="323" t="str">
        <f>+$F$95</f>
        <v>PROMEDIO VALOR ACREDITADO EN SMMLV</v>
      </c>
      <c r="G20970" s="324"/>
      <c r="H20970" s="324"/>
      <c r="I20970" s="324"/>
      <c r="J20970" s="324"/>
      <c r="K20970" s="66"/>
      <c r="L20970" s="88" t="s">
        <v>124</v>
      </c>
    </row>
    <row r="20971" spans="1:12" hidden="1" x14ac:dyDescent="0.3">
      <c r="A20971" s="18" t="str">
        <f>+A20885</f>
        <v>NO</v>
      </c>
      <c r="B20971" s="18"/>
      <c r="E20971" s="89"/>
      <c r="F20971" s="89"/>
      <c r="G20971" s="89"/>
      <c r="H20971" s="89"/>
      <c r="I20971" s="89"/>
      <c r="J20971" s="89"/>
      <c r="K20971" s="89"/>
      <c r="L20971" s="89"/>
    </row>
    <row r="20972" spans="1:12" ht="13" hidden="1" customHeight="1" x14ac:dyDescent="0.3">
      <c r="A20972" s="18" t="str">
        <f>+A20885</f>
        <v>NO</v>
      </c>
      <c r="B20972" s="18"/>
      <c r="E20972" s="69" t="str">
        <f>+$E$97</f>
        <v>3.9.2 EXIGENCIAS MÍNIMAS DE EXPERIENCIA Y FORMACIÓN ACADÉMICA DEL EQUIPO DE TRABAJO</v>
      </c>
      <c r="F20972" s="70"/>
      <c r="G20972" s="70"/>
      <c r="H20972" s="70"/>
      <c r="I20972" s="70"/>
      <c r="J20972" s="70"/>
      <c r="K20972" s="70"/>
      <c r="L20972" s="71"/>
    </row>
    <row r="20973" spans="1:12" hidden="1" x14ac:dyDescent="0.3">
      <c r="A20973" s="18" t="str">
        <f>+A20885</f>
        <v>NO</v>
      </c>
      <c r="B20973" s="18"/>
      <c r="E20973" s="90" t="str">
        <f>+$E$98</f>
        <v>Formulario 8</v>
      </c>
      <c r="F20973" s="315" t="s">
        <v>46</v>
      </c>
      <c r="G20973" s="316"/>
      <c r="H20973" s="317"/>
      <c r="I20973" s="318"/>
      <c r="J20973" s="318"/>
      <c r="K20973" s="318"/>
      <c r="L20973" s="319"/>
    </row>
    <row r="20974" spans="1:12" hidden="1" x14ac:dyDescent="0.3">
      <c r="A20974" s="18" t="str">
        <f>+A20885</f>
        <v>NO</v>
      </c>
      <c r="B20974" s="18"/>
      <c r="E20974" s="91" t="s">
        <v>124</v>
      </c>
      <c r="F20974" s="91" t="str">
        <f>+$F$99</f>
        <v>Director de Interventoría</v>
      </c>
      <c r="G20974" s="91" t="str">
        <f>+$G$99</f>
        <v>Residente de Interventoría</v>
      </c>
      <c r="H20974" s="320"/>
      <c r="I20974" s="321"/>
      <c r="J20974" s="321"/>
      <c r="K20974" s="321"/>
      <c r="L20974" s="322"/>
    </row>
    <row r="20975" spans="1:12" hidden="1" x14ac:dyDescent="0.3">
      <c r="A20975" s="18" t="str">
        <f>+A20885</f>
        <v>NO</v>
      </c>
      <c r="B20975" s="18"/>
      <c r="E20975" s="304" t="str">
        <f>+$E$100</f>
        <v>OBSERVACIONES RESPECTO REQUISITO HABILITANTE DEL PERSONAL CLAVE EVALUABLE</v>
      </c>
      <c r="F20975" s="305"/>
      <c r="G20975" s="305"/>
      <c r="H20975" s="305"/>
      <c r="I20975" s="305"/>
      <c r="J20975" s="305"/>
      <c r="K20975" s="305"/>
      <c r="L20975" s="305"/>
    </row>
    <row r="20976" spans="1:12" hidden="1" x14ac:dyDescent="0.3">
      <c r="A20976" s="18" t="str">
        <f>+A20885</f>
        <v>NO</v>
      </c>
      <c r="B20976" s="18"/>
      <c r="E20976" s="312" t="s">
        <v>124</v>
      </c>
      <c r="F20976" s="313"/>
      <c r="G20976" s="313"/>
      <c r="H20976" s="313"/>
      <c r="I20976" s="313"/>
      <c r="J20976" s="313"/>
      <c r="K20976" s="313"/>
      <c r="L20976" s="314"/>
    </row>
    <row r="20977" spans="1:12" hidden="1" x14ac:dyDescent="0.3">
      <c r="A20977" s="18" t="str">
        <f>+A20885</f>
        <v>NO</v>
      </c>
      <c r="B20977" s="18"/>
      <c r="E20977" s="89"/>
      <c r="F20977" s="89"/>
      <c r="G20977" s="89"/>
      <c r="H20977" s="89"/>
      <c r="I20977" s="89"/>
      <c r="J20977" s="89"/>
      <c r="K20977" s="89"/>
      <c r="L20977" s="89"/>
    </row>
    <row r="20978" spans="1:12" ht="13" hidden="1" customHeight="1" x14ac:dyDescent="0.3">
      <c r="A20978" s="18" t="str">
        <f>+A20885</f>
        <v>NO</v>
      </c>
      <c r="B20978" s="18"/>
      <c r="E20978" s="69" t="str">
        <f>+$E$103</f>
        <v>4.2 EQUIPO DE TRABAJO (Personal Clave Evaluable)</v>
      </c>
      <c r="F20978" s="70"/>
      <c r="G20978" s="70"/>
      <c r="H20978" s="70"/>
      <c r="I20978" s="70"/>
      <c r="J20978" s="70"/>
      <c r="K20978" s="70"/>
      <c r="L20978" s="71"/>
    </row>
    <row r="20979" spans="1:12" ht="23.25" hidden="1" customHeight="1" x14ac:dyDescent="0.3">
      <c r="A20979" s="18" t="str">
        <f>+A20885</f>
        <v>NO</v>
      </c>
      <c r="B20979" s="18"/>
      <c r="E20979" s="90" t="str">
        <f>+$E$104</f>
        <v>Formulario 9</v>
      </c>
      <c r="F20979" s="315" t="s">
        <v>46</v>
      </c>
      <c r="G20979" s="316"/>
      <c r="H20979" s="317"/>
      <c r="I20979" s="318"/>
      <c r="J20979" s="318"/>
      <c r="K20979" s="318"/>
      <c r="L20979" s="319"/>
    </row>
    <row r="20980" spans="1:12" hidden="1" x14ac:dyDescent="0.3">
      <c r="A20980" s="18" t="str">
        <f>+A20885</f>
        <v>NO</v>
      </c>
      <c r="B20980" s="18"/>
      <c r="E20980" s="91" t="s">
        <v>124</v>
      </c>
      <c r="F20980" s="91" t="str">
        <f>+$F$99</f>
        <v>Director de Interventoría</v>
      </c>
      <c r="G20980" s="91" t="str">
        <f>+$G$99</f>
        <v>Residente de Interventoría</v>
      </c>
      <c r="H20980" s="320"/>
      <c r="I20980" s="321"/>
      <c r="J20980" s="321"/>
      <c r="K20980" s="321"/>
      <c r="L20980" s="322"/>
    </row>
    <row r="20981" spans="1:12" hidden="1" x14ac:dyDescent="0.3">
      <c r="A20981" s="18" t="str">
        <f>+A20885</f>
        <v>NO</v>
      </c>
      <c r="B20981" s="18"/>
      <c r="E20981" s="89"/>
      <c r="F20981" s="89"/>
      <c r="G20981" s="89"/>
      <c r="H20981" s="89"/>
      <c r="I20981" s="89"/>
      <c r="J20981" s="89"/>
      <c r="K20981" s="89"/>
      <c r="L20981" s="89"/>
    </row>
    <row r="20982" spans="1:12" hidden="1" x14ac:dyDescent="0.3">
      <c r="A20982" s="1" t="str">
        <f>+A20885</f>
        <v>NO</v>
      </c>
      <c r="E20982" s="92" t="str">
        <f>+E20857</f>
        <v>CRITERIOS DE EVALUACIÓN Y PUNTAJE</v>
      </c>
      <c r="F20982" s="93"/>
      <c r="G20982" s="93"/>
      <c r="H20982" s="93"/>
      <c r="I20982" s="93"/>
      <c r="J20982" s="93"/>
      <c r="K20982" s="94"/>
      <c r="L20982" s="95" t="str">
        <f>+$L$107</f>
        <v>PUNTAJE OBTENIDO</v>
      </c>
    </row>
    <row r="20983" spans="1:12" hidden="1" x14ac:dyDescent="0.3">
      <c r="A20983" s="1" t="str">
        <f>+A20885</f>
        <v>NO</v>
      </c>
      <c r="E20983" s="96" t="str">
        <f>+$E$108</f>
        <v>VALOR</v>
      </c>
      <c r="F20983" s="97" t="str">
        <f>+$F$108</f>
        <v>EQUIPO DE TRABAJO (PERSONAL CLAVE EVALUABLE)</v>
      </c>
      <c r="G20983" s="24"/>
      <c r="H20983" s="24"/>
      <c r="I20983" s="24"/>
      <c r="J20983" s="24"/>
      <c r="K20983" s="24"/>
      <c r="L20983" s="98"/>
    </row>
    <row r="20984" spans="1:12" ht="12.75" hidden="1" customHeight="1" x14ac:dyDescent="0.3">
      <c r="A20984" s="1" t="str">
        <f>+A20885</f>
        <v>NO</v>
      </c>
      <c r="E20984" s="96">
        <f>+$E$109</f>
        <v>5</v>
      </c>
      <c r="F20984" s="307" t="str">
        <f>+$F$109</f>
        <v xml:space="preserve"> Experiencia Específica adicional</v>
      </c>
      <c r="G20984" s="308"/>
      <c r="H20984" s="308"/>
      <c r="I20984" s="308"/>
      <c r="J20984" s="308"/>
      <c r="K20984" s="309"/>
      <c r="L20984" s="99" t="str">
        <f>IFERROR(IF(VLOOKUP(C20885,'R. PUNTAJES'!$C$14:$R$213,'R. PUNTAJES'!$I$10,0)="","",VLOOKUP(C20885,'R. PUNTAJES'!$C$14:$R$213,'R. PUNTAJES'!$I$10,0)),"")</f>
        <v/>
      </c>
    </row>
    <row r="20985" spans="1:12" ht="12.75" hidden="1" customHeight="1" x14ac:dyDescent="0.3">
      <c r="A20985" s="1" t="str">
        <f>+A20885</f>
        <v>NO</v>
      </c>
      <c r="E20985" s="96">
        <f>+$E$110</f>
        <v>5</v>
      </c>
      <c r="F20985" s="307" t="str">
        <f>+$F$110</f>
        <v>Formación Académica adicional</v>
      </c>
      <c r="G20985" s="308"/>
      <c r="H20985" s="308"/>
      <c r="I20985" s="308"/>
      <c r="J20985" s="308"/>
      <c r="K20985" s="309"/>
      <c r="L20985" s="99" t="str">
        <f>IFERROR(IF(VLOOKUP(C20885,'R. PUNTAJES'!$C$14:$R$213,'R. PUNTAJES'!$J$10,0)="","",VLOOKUP(C20885,'R. PUNTAJES'!$C$14:$R$213,'R. PUNTAJES'!$J$10,0)),"")</f>
        <v/>
      </c>
    </row>
    <row r="20986" spans="1:12" hidden="1" x14ac:dyDescent="0.3">
      <c r="A20986" s="18" t="str">
        <f>+A20885</f>
        <v>NO</v>
      </c>
      <c r="B20986" s="18"/>
      <c r="E20986" s="100"/>
      <c r="F20986" s="101" t="str">
        <f>+$F$111</f>
        <v>FACTOR DE SOSTENIBILIDAD</v>
      </c>
      <c r="G20986" s="102"/>
      <c r="H20986" s="102"/>
      <c r="I20986" s="102"/>
      <c r="J20986" s="102"/>
      <c r="K20986" s="102"/>
      <c r="L20986" s="103"/>
    </row>
    <row r="20987" spans="1:12" hidden="1" x14ac:dyDescent="0.3">
      <c r="A20987" s="18" t="str">
        <f>+A20885</f>
        <v>NO</v>
      </c>
      <c r="B20987" s="18"/>
      <c r="E20987" s="104">
        <v>1</v>
      </c>
      <c r="F20987" s="105" t="str">
        <f>+$F$112</f>
        <v>Compromisos Sostenibilidad</v>
      </c>
      <c r="G20987" s="106"/>
      <c r="H20987" s="106"/>
      <c r="I20987" s="106"/>
      <c r="J20987" s="106"/>
      <c r="K20987" s="106"/>
      <c r="L20987" s="107" t="str">
        <f>IFERROR(IF(VLOOKUP(C20885,'R. PUNTAJES'!$C$14:$R$213,'R. PUNTAJES'!$K$10,0)="","",VLOOKUP(C20885,'R. PUNTAJES'!$C$14:$R$213,'R. PUNTAJES'!$K$10,0)),"")</f>
        <v/>
      </c>
    </row>
    <row r="20988" spans="1:12" hidden="1" x14ac:dyDescent="0.3">
      <c r="A20988" s="1" t="str">
        <f>+A20885</f>
        <v>NO</v>
      </c>
      <c r="E20988" s="108"/>
      <c r="F20988" s="109" t="str">
        <f>+$F$113</f>
        <v>APOYO A LA INDUSTRIA NACIONAL</v>
      </c>
      <c r="G20988" s="110"/>
      <c r="H20988" s="110"/>
      <c r="I20988" s="110"/>
      <c r="J20988" s="110"/>
      <c r="K20988" s="110"/>
      <c r="L20988" s="111"/>
    </row>
    <row r="20989" spans="1:12" ht="12.75" hidden="1" customHeight="1" x14ac:dyDescent="0.3">
      <c r="A20989" s="1" t="str">
        <f>+A20885</f>
        <v>NO</v>
      </c>
      <c r="E20989" s="96">
        <v>20</v>
      </c>
      <c r="F20989" s="307" t="str">
        <f>+$F$114</f>
        <v>Promoción de Servicios Nacionales o con Trato Nacional</v>
      </c>
      <c r="G20989" s="308"/>
      <c r="H20989" s="308"/>
      <c r="I20989" s="308"/>
      <c r="J20989" s="308"/>
      <c r="K20989" s="309"/>
      <c r="L20989" s="99" t="str">
        <f>IFERROR(IF(VLOOKUP(C20885,'R. PUNTAJES'!$C$14:$R$213,'R. PUNTAJES'!$L$10,0)="","",
IF(VLOOKUP(C20885,'R. PUNTAJES'!$C$14:$R$213,'R. PUNTAJES'!$L$10,0)=5,0,
VLOOKUP(C20885,'R. PUNTAJES'!$C$14:$R$213,'R. PUNTAJES'!$L$10,0))),"")</f>
        <v/>
      </c>
    </row>
    <row r="20990" spans="1:12" ht="12.75" hidden="1" customHeight="1" x14ac:dyDescent="0.3">
      <c r="A20990" s="1" t="str">
        <f>+A20885</f>
        <v>NO</v>
      </c>
      <c r="E20990" s="96">
        <v>5</v>
      </c>
      <c r="F20990" s="307" t="str">
        <f>+$F$115</f>
        <v>Incorporación de componente nacional en servicios extranjeros</v>
      </c>
      <c r="G20990" s="308"/>
      <c r="H20990" s="308"/>
      <c r="I20990" s="308"/>
      <c r="J20990" s="308"/>
      <c r="K20990" s="309"/>
      <c r="L20990" s="99" t="str">
        <f>IFERROR(IF(VLOOKUP(C20885,'R. PUNTAJES'!$C$14:$R$213,'R. PUNTAJES'!$L$10,0)="","",
IF(VLOOKUP(C20885,'R. PUNTAJES'!$C$14:$R$213,'R. PUNTAJES'!$L$10,0)=20,0,
VLOOKUP(C20885,'R. PUNTAJES'!$C$14:$R$213,'R. PUNTAJES'!$L$10,0))),"")</f>
        <v/>
      </c>
    </row>
    <row r="20991" spans="1:12" hidden="1" x14ac:dyDescent="0.3">
      <c r="A20991" s="1" t="str">
        <f>+A20885</f>
        <v>NO</v>
      </c>
      <c r="E20991" s="112"/>
      <c r="F20991" s="97" t="str">
        <f>+$F$116</f>
        <v>VINCULACIÓN DE PERSONAS CON DISCAPACIDAD</v>
      </c>
      <c r="G20991" s="24"/>
      <c r="H20991" s="24"/>
      <c r="I20991" s="24"/>
      <c r="J20991" s="24"/>
      <c r="K20991" s="24"/>
      <c r="L20991" s="98"/>
    </row>
    <row r="20992" spans="1:12" ht="12.75" hidden="1" customHeight="1" x14ac:dyDescent="0.3">
      <c r="A20992" s="1" t="str">
        <f>+A20885</f>
        <v>NO</v>
      </c>
      <c r="E20992" s="96">
        <v>1</v>
      </c>
      <c r="F20992" s="307" t="str">
        <f>+$F$117</f>
        <v xml:space="preserve">Trabajadores vinculados a la planta de personal </v>
      </c>
      <c r="G20992" s="308"/>
      <c r="H20992" s="308"/>
      <c r="I20992" s="308"/>
      <c r="J20992" s="308"/>
      <c r="K20992" s="309"/>
      <c r="L20992" s="99" t="str">
        <f>IFERROR(IF(VLOOKUP(C20885,'R. PUNTAJES'!$C$14:$R$213,'R. PUNTAJES'!$M$10,0)="","",VLOOKUP(C20885,'R. PUNTAJES'!$C$14:$R$213,'R. PUNTAJES'!$M$10,0)),"")</f>
        <v/>
      </c>
    </row>
    <row r="20993" spans="1:16" hidden="1" x14ac:dyDescent="0.3">
      <c r="A20993" s="1" t="str">
        <f>+A20885</f>
        <v>NO</v>
      </c>
      <c r="E20993" s="112"/>
      <c r="F20993" s="97" t="str">
        <f>+$F$118</f>
        <v>EMPRENDIMIENTOS Y EMPRESAS DE MUJERES</v>
      </c>
      <c r="G20993" s="24"/>
      <c r="H20993" s="24"/>
      <c r="I20993" s="24"/>
      <c r="J20993" s="24"/>
      <c r="K20993" s="24"/>
      <c r="L20993" s="98"/>
    </row>
    <row r="20994" spans="1:16" ht="13" hidden="1" customHeight="1" x14ac:dyDescent="0.3">
      <c r="A20994" s="1" t="str">
        <f>+A20885</f>
        <v>NO</v>
      </c>
      <c r="E20994" s="96">
        <v>0.25</v>
      </c>
      <c r="F20994" s="307" t="str">
        <f>+$F$119</f>
        <v>Emprendimientos y empresas de mujeres</v>
      </c>
      <c r="G20994" s="308"/>
      <c r="H20994" s="308"/>
      <c r="I20994" s="308"/>
      <c r="J20994" s="308"/>
      <c r="K20994" s="309"/>
      <c r="L20994" s="113" t="str">
        <f>IFERROR(IF(VLOOKUP(C20885,'R. PUNTAJES'!$C$14:$R$213,'R. PUNTAJES'!$N$10,0)="","",VLOOKUP(C20885,'R. PUNTAJES'!$C$14:$R$213,'R. PUNTAJES'!$N$10,0)),"")</f>
        <v/>
      </c>
    </row>
    <row r="20995" spans="1:16" hidden="1" x14ac:dyDescent="0.3">
      <c r="A20995" s="18" t="str">
        <f>+A20996</f>
        <v>NO</v>
      </c>
      <c r="B20995" s="18"/>
      <c r="E20995" s="112"/>
      <c r="F20995" s="97" t="str">
        <f>+$F$120</f>
        <v>MIPYME</v>
      </c>
      <c r="G20995" s="24"/>
      <c r="H20995" s="24"/>
      <c r="I20995" s="24"/>
      <c r="J20995" s="24"/>
      <c r="K20995" s="24"/>
      <c r="L20995" s="98"/>
    </row>
    <row r="20996" spans="1:16" hidden="1" x14ac:dyDescent="0.3">
      <c r="A20996" s="18" t="str">
        <f>+IF(E20996=0,"NO",1)</f>
        <v>NO</v>
      </c>
      <c r="B20996" s="18"/>
      <c r="E20996" s="96">
        <v>0</v>
      </c>
      <c r="F20996" s="307" t="str">
        <f>+$F$121</f>
        <v>Mipyme</v>
      </c>
      <c r="G20996" s="308"/>
      <c r="H20996" s="308"/>
      <c r="I20996" s="308"/>
      <c r="J20996" s="308"/>
      <c r="K20996" s="309"/>
      <c r="L20996" s="113" t="str">
        <f>IFERROR(IF(VLOOKUP(C20885,'R. PUNTAJES'!$C$14:$R$213,'R. PUNTAJES'!$O$10,0)="","",VLOOKUP(C20885,'R. PUNTAJES'!$C$14:$R$213,'R. PUNTAJES'!$O$10,0)),"")</f>
        <v/>
      </c>
    </row>
    <row r="20997" spans="1:16" hidden="1" x14ac:dyDescent="0.3">
      <c r="A20997" s="1" t="str">
        <f>+A20885</f>
        <v>NO</v>
      </c>
      <c r="E20997" s="112"/>
      <c r="F20997" s="97" t="str">
        <f>+$F$122</f>
        <v>EXPERIENCIA DEL PROPONENTE</v>
      </c>
      <c r="G20997" s="24"/>
      <c r="H20997" s="24"/>
      <c r="I20997" s="24"/>
      <c r="J20997" s="24"/>
      <c r="K20997" s="24"/>
      <c r="L20997" s="98"/>
    </row>
    <row r="20998" spans="1:16" hidden="1" x14ac:dyDescent="0.3">
      <c r="A20998" s="1" t="str">
        <f>+A20885</f>
        <v>NO</v>
      </c>
      <c r="E20998" s="96">
        <v>59.5</v>
      </c>
      <c r="F20998" s="307" t="str">
        <f>+$F$123</f>
        <v>mediana con valor absoluto</v>
      </c>
      <c r="G20998" s="308"/>
      <c r="H20998" s="308"/>
      <c r="I20998" s="308"/>
      <c r="J20998" s="308"/>
      <c r="K20998" s="309"/>
      <c r="L20998" s="113" t="str">
        <f>IFERROR(IF(VLOOKUP(C20885,'R. PUNTAJES'!$C$14:$R$213,'R. PUNTAJES'!$R$10,0)="","",VLOOKUP(C20885,'R. PUNTAJES'!$C$14:$R$213,'R. PUNTAJES'!$R$10,0)),"")</f>
        <v/>
      </c>
    </row>
    <row r="20999" spans="1:16" hidden="1" x14ac:dyDescent="0.3">
      <c r="A20999" s="1" t="str">
        <f>+A20885</f>
        <v>NO</v>
      </c>
      <c r="E20999" s="112"/>
      <c r="F20999" s="97" t="str">
        <f>+$F$124</f>
        <v>MULTAS</v>
      </c>
      <c r="G20999" s="24"/>
      <c r="H20999" s="24"/>
      <c r="I20999" s="24"/>
      <c r="J20999" s="24"/>
      <c r="K20999" s="24"/>
      <c r="L20999" s="98"/>
    </row>
    <row r="21000" spans="1:16" ht="12.75" hidden="1" customHeight="1" x14ac:dyDescent="0.3">
      <c r="A21000" s="1" t="str">
        <f>+A20885</f>
        <v>NO</v>
      </c>
      <c r="E21000" s="96">
        <v>-2</v>
      </c>
      <c r="F21000" s="307" t="str">
        <f>+$F$125</f>
        <v>Una o más multas o cláusulas penales durante el último año</v>
      </c>
      <c r="G21000" s="310"/>
      <c r="H21000" s="310"/>
      <c r="I21000" s="310"/>
      <c r="J21000" s="310"/>
      <c r="K21000" s="311"/>
      <c r="L21000" s="99" t="str">
        <f>IFERROR(IF(VLOOKUP(C20885,'R. PUNTAJES'!$C$14:$R$213,'R. PUNTAJES'!$Q$10,0)="","",VLOOKUP(C20885,'R. PUNTAJES'!$C$14:$R$213,'R. PUNTAJES'!$Q$10,0)),"")</f>
        <v/>
      </c>
    </row>
    <row r="21001" spans="1:16" hidden="1" x14ac:dyDescent="0.3">
      <c r="A21001" s="1" t="str">
        <f>+A20885</f>
        <v>NO</v>
      </c>
      <c r="E21001" s="112"/>
      <c r="F21001" s="97" t="str">
        <f>+$F$126</f>
        <v>OBRAS INCONCLUSAS</v>
      </c>
      <c r="G21001" s="24"/>
      <c r="H21001" s="24"/>
      <c r="I21001" s="24"/>
      <c r="J21001" s="24"/>
      <c r="K21001" s="24"/>
      <c r="L21001" s="98"/>
    </row>
    <row r="21002" spans="1:16" hidden="1" x14ac:dyDescent="0.3">
      <c r="A21002" s="1" t="str">
        <f>+A20885</f>
        <v>NO</v>
      </c>
      <c r="E21002" s="96">
        <v>-1</v>
      </c>
      <c r="F21002" s="301" t="str">
        <f>+$F$127</f>
        <v>Anotación vigente de obra civil inconclusa</v>
      </c>
      <c r="G21002" s="302"/>
      <c r="H21002" s="302"/>
      <c r="I21002" s="302"/>
      <c r="J21002" s="302"/>
      <c r="K21002" s="303"/>
      <c r="L21002" s="99" t="str">
        <f>IFERROR(IF(VLOOKUP(C20885,'R. PUNTAJES'!$C$14:$R$213,'R. PUNTAJES'!$P$10,0)="","",VLOOKUP(C20885,'R. PUNTAJES'!$C$14:$R$213,'R. PUNTAJES'!$P$10,0)),"")</f>
        <v/>
      </c>
    </row>
    <row r="21003" spans="1:16" ht="7.5" hidden="1" customHeight="1" x14ac:dyDescent="0.3">
      <c r="A21003" s="1" t="str">
        <f>+A20885</f>
        <v>NO</v>
      </c>
      <c r="E21003" s="114"/>
      <c r="F21003" s="45"/>
      <c r="G21003" s="45"/>
      <c r="H21003" s="45"/>
      <c r="I21003" s="45"/>
      <c r="J21003" s="45"/>
      <c r="K21003" s="45"/>
      <c r="L21003" s="48"/>
    </row>
    <row r="21004" spans="1:16" hidden="1" x14ac:dyDescent="0.3">
      <c r="A21004" s="1" t="str">
        <f>+A20885</f>
        <v>NO</v>
      </c>
      <c r="E21004" s="115" t="str">
        <f>+$E$129</f>
        <v>PUNTAJE TOTAL</v>
      </c>
      <c r="F21004" s="116"/>
      <c r="G21004" s="116"/>
      <c r="H21004" s="116"/>
      <c r="I21004" s="116"/>
      <c r="J21004" s="116"/>
      <c r="K21004" s="117"/>
      <c r="L21004" s="118">
        <f>IFERROR(IF(VLOOKUP(C20885,'R. PUNTAJES'!$C$14:$R$213,'R. PUNTAJES'!$H$10,0)="RECHAZO","",SUM(L20984:L21002)),"")</f>
        <v>0</v>
      </c>
    </row>
    <row r="21005" spans="1:16" hidden="1" x14ac:dyDescent="0.3">
      <c r="A21005" s="1" t="str">
        <f>+A20885</f>
        <v>NO</v>
      </c>
      <c r="E21005" s="304" t="str">
        <f>+$E$130</f>
        <v>OBSERVACIONES RESPECTO A PUNTAJES</v>
      </c>
      <c r="F21005" s="305"/>
      <c r="G21005" s="305"/>
      <c r="H21005" s="305"/>
      <c r="I21005" s="305"/>
      <c r="J21005" s="305"/>
      <c r="K21005" s="305"/>
      <c r="L21005" s="305"/>
    </row>
    <row r="21006" spans="1:16" ht="12" hidden="1" customHeight="1" x14ac:dyDescent="0.3">
      <c r="A21006" s="1" t="str">
        <f>+A20885</f>
        <v>NO</v>
      </c>
      <c r="E21006" s="306" t="s">
        <v>124</v>
      </c>
      <c r="F21006" s="305"/>
      <c r="G21006" s="305"/>
      <c r="H21006" s="305"/>
      <c r="I21006" s="305"/>
      <c r="J21006" s="305"/>
      <c r="K21006" s="305"/>
      <c r="L21006" s="305"/>
      <c r="N21006" s="119"/>
      <c r="O21006" s="119"/>
      <c r="P21006" s="120"/>
    </row>
    <row r="21007" spans="1:16" ht="3" hidden="1" customHeight="1" x14ac:dyDescent="0.3">
      <c r="A21007" s="1" t="str">
        <f>+A20886</f>
        <v>NO</v>
      </c>
      <c r="E21007" s="121"/>
      <c r="F21007" s="122"/>
      <c r="G21007" s="122"/>
      <c r="H21007" s="122"/>
      <c r="I21007" s="122"/>
      <c r="J21007" s="122"/>
      <c r="K21007" s="122"/>
      <c r="L21007" s="123"/>
    </row>
    <row r="21008" spans="1:16" hidden="1" x14ac:dyDescent="0.3">
      <c r="A21008" s="1" t="str">
        <f>+IF(OR(C21010=""),"NO",1)</f>
        <v>NO</v>
      </c>
      <c r="E21008" s="346"/>
      <c r="F21008" s="347"/>
      <c r="G21008" s="347"/>
      <c r="H21008" s="347"/>
      <c r="I21008" s="347"/>
      <c r="J21008" s="347"/>
      <c r="K21008" s="347"/>
      <c r="L21008" s="347"/>
    </row>
    <row r="21009" spans="1:12" ht="4.5" hidden="1" customHeight="1" x14ac:dyDescent="0.3">
      <c r="A21009" s="1" t="str">
        <f>+A21010</f>
        <v>NO</v>
      </c>
      <c r="E21009" s="15"/>
      <c r="F21009" s="16"/>
      <c r="G21009" s="16"/>
      <c r="H21009" s="16"/>
      <c r="I21009" s="16"/>
      <c r="J21009" s="16"/>
      <c r="K21009" s="16"/>
      <c r="L21009" s="17"/>
    </row>
    <row r="21010" spans="1:12" ht="15.75" hidden="1" customHeight="1" x14ac:dyDescent="0.3">
      <c r="A21010" s="1" t="str">
        <f>+IF(OR(C21010=""),"NO",1)</f>
        <v>NO</v>
      </c>
      <c r="B21010" s="1">
        <f>1+MAX($B$1:B21009)</f>
        <v>169</v>
      </c>
      <c r="C21010" s="18" t="s">
        <v>124</v>
      </c>
      <c r="E21010" s="19" t="s">
        <v>124</v>
      </c>
      <c r="F21010" s="20"/>
      <c r="G21010" s="20"/>
      <c r="H21010" s="20"/>
      <c r="I21010" s="21"/>
      <c r="J21010" s="20"/>
      <c r="K21010" s="21"/>
      <c r="L21010" s="22"/>
    </row>
    <row r="21011" spans="1:12" hidden="1" x14ac:dyDescent="0.3">
      <c r="A21011" s="1" t="str">
        <f>A21010</f>
        <v>NO</v>
      </c>
      <c r="E21011" s="23" t="str">
        <f>+$E$11</f>
        <v>Integrantes</v>
      </c>
      <c r="F21011" s="24"/>
      <c r="G21011" s="24"/>
      <c r="H21011" s="24"/>
      <c r="I21011" s="24"/>
      <c r="J21011" s="24"/>
      <c r="K21011" s="25" t="str">
        <f>+$K$11</f>
        <v>Nit</v>
      </c>
      <c r="L21011" s="26" t="str">
        <f>+$L$11</f>
        <v>Part.</v>
      </c>
    </row>
    <row r="21012" spans="1:12" hidden="1" x14ac:dyDescent="0.3">
      <c r="A21012" s="1" t="str">
        <f>+A21011</f>
        <v>NO</v>
      </c>
      <c r="C21012" s="1" t="s">
        <v>124</v>
      </c>
      <c r="E21012" s="27" t="s">
        <v>124</v>
      </c>
      <c r="F21012" s="28"/>
      <c r="G21012" s="28"/>
      <c r="H21012" s="28"/>
      <c r="I21012" s="28"/>
      <c r="J21012" s="28"/>
      <c r="K21012" s="29" t="s">
        <v>124</v>
      </c>
      <c r="L21012" s="30" t="s">
        <v>124</v>
      </c>
    </row>
    <row r="21013" spans="1:12" hidden="1" x14ac:dyDescent="0.3">
      <c r="A21013" s="18" t="str">
        <f>+IF(OR(C21013=""),"NO",1)</f>
        <v>NO</v>
      </c>
      <c r="B21013" s="18"/>
      <c r="C21013" s="1" t="s">
        <v>124</v>
      </c>
      <c r="E21013" s="31" t="s">
        <v>124</v>
      </c>
      <c r="F21013" s="32"/>
      <c r="G21013" s="32"/>
      <c r="H21013" s="32"/>
      <c r="I21013" s="32"/>
      <c r="J21013" s="32"/>
      <c r="K21013" s="33" t="s">
        <v>124</v>
      </c>
      <c r="L21013" s="34" t="s">
        <v>124</v>
      </c>
    </row>
    <row r="21014" spans="1:12" hidden="1" x14ac:dyDescent="0.3">
      <c r="A21014" s="18" t="str">
        <f>+IF(OR(C21014=""),"NO",1)</f>
        <v>NO</v>
      </c>
      <c r="B21014" s="18"/>
      <c r="C21014" s="1" t="s">
        <v>124</v>
      </c>
      <c r="E21014" s="31" t="s">
        <v>124</v>
      </c>
      <c r="F21014" s="32"/>
      <c r="G21014" s="32"/>
      <c r="H21014" s="32"/>
      <c r="I21014" s="32"/>
      <c r="J21014" s="32"/>
      <c r="K21014" s="33" t="s">
        <v>124</v>
      </c>
      <c r="L21014" s="34" t="s">
        <v>124</v>
      </c>
    </row>
    <row r="21015" spans="1:12" hidden="1" x14ac:dyDescent="0.3">
      <c r="A21015" s="18" t="str">
        <f>+IF(OR(C21015=""),"NO",1)</f>
        <v>NO</v>
      </c>
      <c r="B21015" s="18"/>
      <c r="C21015" s="1" t="s">
        <v>124</v>
      </c>
      <c r="E21015" s="31" t="s">
        <v>13</v>
      </c>
      <c r="F21015" s="32"/>
      <c r="G21015" s="32"/>
      <c r="H21015" s="32"/>
      <c r="I21015" s="32"/>
      <c r="J21015" s="32"/>
      <c r="K21015" s="33"/>
      <c r="L21015" s="34"/>
    </row>
    <row r="21016" spans="1:12" hidden="1" x14ac:dyDescent="0.3">
      <c r="A21016" s="18" t="str">
        <f>+IF(OR(C21016=""),"NO",1)</f>
        <v>NO</v>
      </c>
      <c r="B21016" s="18"/>
      <c r="C21016" s="1" t="s">
        <v>124</v>
      </c>
      <c r="E21016" s="31" t="s">
        <v>13</v>
      </c>
      <c r="F21016" s="32"/>
      <c r="G21016" s="32"/>
      <c r="H21016" s="32"/>
      <c r="I21016" s="32"/>
      <c r="J21016" s="32"/>
      <c r="K21016" s="33"/>
      <c r="L21016" s="34"/>
    </row>
    <row r="21017" spans="1:12" hidden="1" x14ac:dyDescent="0.3">
      <c r="A21017" s="18" t="str">
        <f>+IF(OR(C21017=""),"NO",1)</f>
        <v>NO</v>
      </c>
      <c r="B21017" s="18"/>
      <c r="C21017" s="1" t="s">
        <v>124</v>
      </c>
      <c r="E21017" s="35" t="s">
        <v>13</v>
      </c>
      <c r="F21017" s="36"/>
      <c r="G21017" s="36"/>
      <c r="H21017" s="36"/>
      <c r="I21017" s="36"/>
      <c r="J21017" s="36"/>
      <c r="K21017" s="37"/>
      <c r="L21017" s="38"/>
    </row>
    <row r="21018" spans="1:12" ht="5.15" hidden="1" customHeight="1" x14ac:dyDescent="0.3">
      <c r="A21018" s="1" t="str">
        <f>+A21010</f>
        <v>NO</v>
      </c>
      <c r="E21018" s="39"/>
      <c r="F21018" s="39"/>
      <c r="G21018" s="39"/>
      <c r="H21018" s="39"/>
      <c r="I21018" s="39"/>
      <c r="J21018" s="39"/>
      <c r="K21018" s="39"/>
      <c r="L21018" s="39"/>
    </row>
    <row r="21019" spans="1:12" ht="15.75" hidden="1" customHeight="1" x14ac:dyDescent="0.3">
      <c r="A21019" s="1" t="str">
        <f>+A21010</f>
        <v>NO</v>
      </c>
      <c r="E21019" s="40" t="str">
        <f>+$E$19</f>
        <v>RESULTADO DE EVALUACIÓN TÉCNICA</v>
      </c>
      <c r="F21019" s="41"/>
      <c r="G21019" s="41"/>
      <c r="H21019" s="41"/>
      <c r="I21019" s="41"/>
      <c r="J21019" s="41"/>
      <c r="K21019" s="41"/>
      <c r="L21019" s="42"/>
    </row>
    <row r="21020" spans="1:12" hidden="1" x14ac:dyDescent="0.3">
      <c r="A21020" s="1" t="str">
        <f>+A21010</f>
        <v>NO</v>
      </c>
      <c r="E21020" s="43"/>
      <c r="F21020" s="44" t="str">
        <f>+$F$20</f>
        <v>Experiencia</v>
      </c>
      <c r="G21020" s="45"/>
      <c r="H21020" s="45"/>
      <c r="I21020" s="45"/>
      <c r="J21020" s="45"/>
      <c r="K21020" s="46"/>
      <c r="L21020" s="47" t="s">
        <v>124</v>
      </c>
    </row>
    <row r="21021" spans="1:12" hidden="1" x14ac:dyDescent="0.3">
      <c r="A21021" s="1" t="str">
        <f>+A21010</f>
        <v>NO</v>
      </c>
      <c r="E21021" s="348" t="str">
        <f>+$E$21</f>
        <v>OBSERVACIONES RESPECTO A LA EVALUACIÓN DE EXPERIENCIA</v>
      </c>
      <c r="F21021" s="308"/>
      <c r="G21021" s="308"/>
      <c r="H21021" s="308"/>
      <c r="I21021" s="308"/>
      <c r="J21021" s="308"/>
      <c r="K21021" s="308"/>
      <c r="L21021" s="349"/>
    </row>
    <row r="21022" spans="1:12" hidden="1" x14ac:dyDescent="0.3">
      <c r="A21022" s="1" t="str">
        <f>+A21010</f>
        <v>NO</v>
      </c>
      <c r="E21022" s="350" t="s">
        <v>124</v>
      </c>
      <c r="F21022" s="351"/>
      <c r="G21022" s="351"/>
      <c r="H21022" s="351"/>
      <c r="I21022" s="351"/>
      <c r="J21022" s="351"/>
      <c r="K21022" s="351"/>
      <c r="L21022" s="352"/>
    </row>
    <row r="21023" spans="1:12" ht="5.15" hidden="1" customHeight="1" x14ac:dyDescent="0.3">
      <c r="A21023" s="1" t="str">
        <f>+A21010</f>
        <v>NO</v>
      </c>
      <c r="E21023" s="39"/>
      <c r="F21023" s="39"/>
      <c r="G21023" s="39"/>
      <c r="H21023" s="39"/>
      <c r="I21023" s="39"/>
      <c r="J21023" s="39"/>
      <c r="K21023" s="39"/>
      <c r="L21023" s="39"/>
    </row>
    <row r="21024" spans="1:12" ht="12.75" hidden="1" customHeight="1" x14ac:dyDescent="0.3">
      <c r="A21024" s="1" t="str">
        <f>+A21010</f>
        <v>NO</v>
      </c>
      <c r="E21024" s="40" t="str">
        <f>+$E$24</f>
        <v>EXPERIENCIA HABILITANTE: CONTRATOS PRESENTADOS</v>
      </c>
      <c r="F21024" s="41"/>
      <c r="G21024" s="41"/>
      <c r="H21024" s="41"/>
      <c r="I21024" s="41"/>
      <c r="J21024" s="41"/>
      <c r="K21024" s="41"/>
      <c r="L21024" s="42"/>
    </row>
    <row r="21025" spans="1:12" ht="8.5" hidden="1" customHeight="1" x14ac:dyDescent="0.3">
      <c r="A21025" s="1" t="str">
        <f>+A21010</f>
        <v>NO</v>
      </c>
      <c r="E21025" s="49"/>
      <c r="F21025" s="50"/>
      <c r="G21025" s="51"/>
      <c r="H21025" s="51"/>
      <c r="I21025" s="51"/>
      <c r="J21025" s="51"/>
      <c r="K21025" s="51"/>
      <c r="L21025" s="52"/>
    </row>
    <row r="21026" spans="1:12" hidden="1" x14ac:dyDescent="0.3">
      <c r="A21026" s="18" t="str">
        <f>+IF(OR(C21026=""),"NO",1)</f>
        <v>NO</v>
      </c>
      <c r="B21026" s="18"/>
      <c r="C21026" s="1" t="s">
        <v>124</v>
      </c>
      <c r="E21026" s="329">
        <v>1</v>
      </c>
      <c r="F21026" s="53" t="str">
        <f>+$F$26</f>
        <v>OBJETO</v>
      </c>
      <c r="G21026" s="332" t="s">
        <v>124</v>
      </c>
      <c r="H21026" s="333"/>
      <c r="I21026" s="333"/>
      <c r="J21026" s="333"/>
      <c r="K21026" s="333"/>
      <c r="L21026" s="334"/>
    </row>
    <row r="21027" spans="1:12" hidden="1" x14ac:dyDescent="0.3">
      <c r="A21027" s="18" t="str">
        <f>+IF(OR(C21026=""),"NO",1)</f>
        <v>NO</v>
      </c>
      <c r="B21027" s="18"/>
      <c r="E21027" s="330"/>
      <c r="F21027" s="54" t="str">
        <f>+$F$27</f>
        <v>CONTRATANTE</v>
      </c>
      <c r="G21027" s="335" t="s">
        <v>124</v>
      </c>
      <c r="H21027" s="310"/>
      <c r="I21027" s="310"/>
      <c r="J21027" s="310"/>
      <c r="K21027" s="310"/>
      <c r="L21027" s="336"/>
    </row>
    <row r="21028" spans="1:12" hidden="1" x14ac:dyDescent="0.3">
      <c r="A21028" s="18" t="str">
        <f>+IF(OR(C21026=""),"NO",1)</f>
        <v>NO</v>
      </c>
      <c r="B21028" s="18"/>
      <c r="E21028" s="330"/>
      <c r="F21028" s="54" t="str">
        <f>+$F$28</f>
        <v>APORTANTE</v>
      </c>
      <c r="G21028" s="337" t="s">
        <v>124</v>
      </c>
      <c r="H21028" s="338"/>
      <c r="I21028" s="338"/>
      <c r="J21028" s="338"/>
      <c r="K21028" s="338"/>
      <c r="L21028" s="339"/>
    </row>
    <row r="21029" spans="1:12" hidden="1" x14ac:dyDescent="0.3">
      <c r="A21029" s="18" t="str">
        <f>+IF(OR(C21026=""),"NO",1)</f>
        <v>NO</v>
      </c>
      <c r="B21029" s="18"/>
      <c r="E21029" s="330"/>
      <c r="F21029" s="54" t="str">
        <f>+$F$29</f>
        <v>VALOR /SMMLV)</v>
      </c>
      <c r="G21029" s="55" t="s">
        <v>124</v>
      </c>
      <c r="H21029" s="56" t="str">
        <f>+$H$29</f>
        <v>% PART..</v>
      </c>
      <c r="I21029" s="57" t="s">
        <v>124</v>
      </c>
      <c r="J21029" s="58" t="str">
        <f>+$J$29</f>
        <v>VALOR ACREDITADO</v>
      </c>
      <c r="K21029" s="59"/>
      <c r="L21029" s="47" t="s">
        <v>124</v>
      </c>
    </row>
    <row r="21030" spans="1:12" hidden="1" x14ac:dyDescent="0.3">
      <c r="A21030" s="18" t="str">
        <f>+IF(OR(C21026=""),"NO",1)</f>
        <v>NO</v>
      </c>
      <c r="B21030" s="18"/>
      <c r="E21030" s="330"/>
      <c r="F21030" s="60" t="str">
        <f>+$F$30</f>
        <v>EXPERIENCIA APORTADA</v>
      </c>
      <c r="G21030" s="340" t="s">
        <v>124</v>
      </c>
      <c r="H21030" s="341"/>
      <c r="I21030" s="341"/>
      <c r="J21030" s="341"/>
      <c r="K21030" s="341"/>
      <c r="L21030" s="342"/>
    </row>
    <row r="21031" spans="1:12" hidden="1" x14ac:dyDescent="0.3">
      <c r="A21031" s="18" t="str">
        <f>+IF(OR(C21026=""),"NO",1)</f>
        <v>NO</v>
      </c>
      <c r="B21031" s="18"/>
      <c r="E21031" s="331"/>
      <c r="F21031" s="62" t="str">
        <f>+$F$31</f>
        <v>OBSERVACIÓN</v>
      </c>
      <c r="G21031" s="343" t="s">
        <v>124</v>
      </c>
      <c r="H21031" s="344"/>
      <c r="I21031" s="344"/>
      <c r="J21031" s="344"/>
      <c r="K21031" s="344"/>
      <c r="L21031" s="345"/>
    </row>
    <row r="21032" spans="1:12" ht="8.5" hidden="1" customHeight="1" x14ac:dyDescent="0.3">
      <c r="A21032" s="18" t="str">
        <f>+IF(OR(C21026=""),"NO",1)</f>
        <v>NO</v>
      </c>
      <c r="B21032" s="18"/>
      <c r="E21032" s="49"/>
      <c r="F21032" s="50"/>
      <c r="G21032" s="51"/>
      <c r="H21032" s="51"/>
      <c r="I21032" s="51"/>
      <c r="J21032" s="51"/>
      <c r="K21032" s="51"/>
      <c r="L21032" s="52"/>
    </row>
    <row r="21033" spans="1:12" hidden="1" x14ac:dyDescent="0.3">
      <c r="A21033" s="18" t="str">
        <f t="shared" ref="A21033" si="7056">+IF(OR(C21033=""),"NO",1)</f>
        <v>NO</v>
      </c>
      <c r="B21033" s="18"/>
      <c r="C21033" s="1" t="s">
        <v>124</v>
      </c>
      <c r="E21033" s="329">
        <v>2</v>
      </c>
      <c r="F21033" s="53" t="str">
        <f>+$F$26</f>
        <v>OBJETO</v>
      </c>
      <c r="G21033" s="332" t="s">
        <v>124</v>
      </c>
      <c r="H21033" s="333"/>
      <c r="I21033" s="333"/>
      <c r="J21033" s="333"/>
      <c r="K21033" s="333"/>
      <c r="L21033" s="334"/>
    </row>
    <row r="21034" spans="1:12" hidden="1" x14ac:dyDescent="0.3">
      <c r="A21034" s="18" t="str">
        <f t="shared" ref="A21034" si="7057">+IF(OR(C21033=""),"NO",1)</f>
        <v>NO</v>
      </c>
      <c r="B21034" s="18"/>
      <c r="E21034" s="330"/>
      <c r="F21034" s="54" t="str">
        <f>+$F$27</f>
        <v>CONTRATANTE</v>
      </c>
      <c r="G21034" s="335" t="s">
        <v>124</v>
      </c>
      <c r="H21034" s="310"/>
      <c r="I21034" s="310"/>
      <c r="J21034" s="310"/>
      <c r="K21034" s="310"/>
      <c r="L21034" s="336"/>
    </row>
    <row r="21035" spans="1:12" hidden="1" x14ac:dyDescent="0.3">
      <c r="A21035" s="18" t="str">
        <f t="shared" ref="A21035" si="7058">+IF(OR(C21033=""),"NO",1)</f>
        <v>NO</v>
      </c>
      <c r="B21035" s="18"/>
      <c r="E21035" s="330"/>
      <c r="F21035" s="54" t="str">
        <f>+$F$28</f>
        <v>APORTANTE</v>
      </c>
      <c r="G21035" s="337" t="s">
        <v>124</v>
      </c>
      <c r="H21035" s="338"/>
      <c r="I21035" s="338"/>
      <c r="J21035" s="338"/>
      <c r="K21035" s="338"/>
      <c r="L21035" s="339"/>
    </row>
    <row r="21036" spans="1:12" hidden="1" x14ac:dyDescent="0.3">
      <c r="A21036" s="18" t="str">
        <f t="shared" ref="A21036" si="7059">+IF(OR(C21033=""),"NO",1)</f>
        <v>NO</v>
      </c>
      <c r="B21036" s="18"/>
      <c r="E21036" s="330"/>
      <c r="F21036" s="54" t="str">
        <f>+$F$29</f>
        <v>VALOR /SMMLV)</v>
      </c>
      <c r="G21036" s="55" t="s">
        <v>124</v>
      </c>
      <c r="H21036" s="56" t="str">
        <f>+$H$29</f>
        <v>% PART..</v>
      </c>
      <c r="I21036" s="57" t="s">
        <v>124</v>
      </c>
      <c r="J21036" s="58" t="str">
        <f>+$J$29</f>
        <v>VALOR ACREDITADO</v>
      </c>
      <c r="K21036" s="59"/>
      <c r="L21036" s="47" t="s">
        <v>124</v>
      </c>
    </row>
    <row r="21037" spans="1:12" hidden="1" x14ac:dyDescent="0.3">
      <c r="A21037" s="18" t="str">
        <f t="shared" ref="A21037" si="7060">+IF(OR(C21033=""),"NO",1)</f>
        <v>NO</v>
      </c>
      <c r="B21037" s="18"/>
      <c r="E21037" s="330"/>
      <c r="F21037" s="60" t="str">
        <f>+$F$30</f>
        <v>EXPERIENCIA APORTADA</v>
      </c>
      <c r="G21037" s="340" t="s">
        <v>124</v>
      </c>
      <c r="H21037" s="341"/>
      <c r="I21037" s="341"/>
      <c r="J21037" s="341"/>
      <c r="K21037" s="341"/>
      <c r="L21037" s="342"/>
    </row>
    <row r="21038" spans="1:12" hidden="1" x14ac:dyDescent="0.3">
      <c r="A21038" s="18" t="str">
        <f t="shared" ref="A21038" si="7061">+IF(OR(C21033=""),"NO",1)</f>
        <v>NO</v>
      </c>
      <c r="B21038" s="18"/>
      <c r="E21038" s="331"/>
      <c r="F21038" s="62" t="str">
        <f>+$F$31</f>
        <v>OBSERVACIÓN</v>
      </c>
      <c r="G21038" s="343" t="s">
        <v>124</v>
      </c>
      <c r="H21038" s="344"/>
      <c r="I21038" s="344"/>
      <c r="J21038" s="344"/>
      <c r="K21038" s="344"/>
      <c r="L21038" s="345"/>
    </row>
    <row r="21039" spans="1:12" ht="8.5" hidden="1" customHeight="1" x14ac:dyDescent="0.3">
      <c r="A21039" s="18" t="str">
        <f t="shared" ref="A21039" si="7062">+IF(OR(C21033=""),"NO",1)</f>
        <v>NO</v>
      </c>
      <c r="B21039" s="18"/>
      <c r="E21039" s="49"/>
      <c r="F21039" s="50"/>
      <c r="G21039" s="51"/>
      <c r="H21039" s="51"/>
      <c r="I21039" s="51"/>
      <c r="J21039" s="51"/>
      <c r="K21039" s="51"/>
      <c r="L21039" s="52"/>
    </row>
    <row r="21040" spans="1:12" hidden="1" x14ac:dyDescent="0.3">
      <c r="A21040" s="18" t="str">
        <f t="shared" ref="A21040" si="7063">+IF(OR(C21040=""),"NO",1)</f>
        <v>NO</v>
      </c>
      <c r="B21040" s="18"/>
      <c r="C21040" s="1" t="s">
        <v>124</v>
      </c>
      <c r="E21040" s="329">
        <v>3</v>
      </c>
      <c r="F21040" s="53" t="str">
        <f>+$F$26</f>
        <v>OBJETO</v>
      </c>
      <c r="G21040" s="332" t="s">
        <v>124</v>
      </c>
      <c r="H21040" s="333"/>
      <c r="I21040" s="333"/>
      <c r="J21040" s="333"/>
      <c r="K21040" s="333"/>
      <c r="L21040" s="334"/>
    </row>
    <row r="21041" spans="1:12" hidden="1" x14ac:dyDescent="0.3">
      <c r="A21041" s="18" t="str">
        <f t="shared" ref="A21041" si="7064">+IF(OR(C21040=""),"NO",1)</f>
        <v>NO</v>
      </c>
      <c r="B21041" s="18"/>
      <c r="E21041" s="330"/>
      <c r="F21041" s="54" t="str">
        <f>+$F$27</f>
        <v>CONTRATANTE</v>
      </c>
      <c r="G21041" s="335" t="s">
        <v>124</v>
      </c>
      <c r="H21041" s="310"/>
      <c r="I21041" s="310"/>
      <c r="J21041" s="310"/>
      <c r="K21041" s="310"/>
      <c r="L21041" s="336"/>
    </row>
    <row r="21042" spans="1:12" hidden="1" x14ac:dyDescent="0.3">
      <c r="A21042" s="18" t="str">
        <f t="shared" ref="A21042" si="7065">+IF(OR(C21040=""),"NO",1)</f>
        <v>NO</v>
      </c>
      <c r="B21042" s="18"/>
      <c r="E21042" s="330"/>
      <c r="F21042" s="54" t="str">
        <f>+$F$28</f>
        <v>APORTANTE</v>
      </c>
      <c r="G21042" s="337" t="s">
        <v>124</v>
      </c>
      <c r="H21042" s="338"/>
      <c r="I21042" s="338"/>
      <c r="J21042" s="338"/>
      <c r="K21042" s="338"/>
      <c r="L21042" s="339"/>
    </row>
    <row r="21043" spans="1:12" hidden="1" x14ac:dyDescent="0.3">
      <c r="A21043" s="18" t="str">
        <f t="shared" ref="A21043" si="7066">+IF(OR(C21040=""),"NO",1)</f>
        <v>NO</v>
      </c>
      <c r="B21043" s="18"/>
      <c r="E21043" s="330"/>
      <c r="F21043" s="54" t="str">
        <f>+$F$29</f>
        <v>VALOR /SMMLV)</v>
      </c>
      <c r="G21043" s="55" t="s">
        <v>124</v>
      </c>
      <c r="H21043" s="56" t="str">
        <f>+$H$29</f>
        <v>% PART..</v>
      </c>
      <c r="I21043" s="57" t="s">
        <v>124</v>
      </c>
      <c r="J21043" s="58" t="str">
        <f>+$J$29</f>
        <v>VALOR ACREDITADO</v>
      </c>
      <c r="K21043" s="59"/>
      <c r="L21043" s="47" t="s">
        <v>124</v>
      </c>
    </row>
    <row r="21044" spans="1:12" hidden="1" x14ac:dyDescent="0.3">
      <c r="A21044" s="18" t="str">
        <f t="shared" ref="A21044" si="7067">+IF(OR(C21040=""),"NO",1)</f>
        <v>NO</v>
      </c>
      <c r="B21044" s="18"/>
      <c r="E21044" s="330"/>
      <c r="F21044" s="60" t="str">
        <f>+$F$30</f>
        <v>EXPERIENCIA APORTADA</v>
      </c>
      <c r="G21044" s="340" t="s">
        <v>124</v>
      </c>
      <c r="H21044" s="341"/>
      <c r="I21044" s="341"/>
      <c r="J21044" s="341"/>
      <c r="K21044" s="341"/>
      <c r="L21044" s="342"/>
    </row>
    <row r="21045" spans="1:12" hidden="1" x14ac:dyDescent="0.3">
      <c r="A21045" s="18" t="str">
        <f t="shared" ref="A21045" si="7068">+IF(OR(C21040=""),"NO",1)</f>
        <v>NO</v>
      </c>
      <c r="B21045" s="18"/>
      <c r="E21045" s="331"/>
      <c r="F21045" s="62" t="str">
        <f>+$F$31</f>
        <v>OBSERVACIÓN</v>
      </c>
      <c r="G21045" s="343" t="s">
        <v>124</v>
      </c>
      <c r="H21045" s="344"/>
      <c r="I21045" s="344"/>
      <c r="J21045" s="344"/>
      <c r="K21045" s="344"/>
      <c r="L21045" s="345"/>
    </row>
    <row r="21046" spans="1:12" ht="8.5" hidden="1" customHeight="1" x14ac:dyDescent="0.3">
      <c r="A21046" s="18" t="str">
        <f t="shared" ref="A21046" si="7069">+IF(OR(C21040=""),"NO",1)</f>
        <v>NO</v>
      </c>
      <c r="B21046" s="18"/>
      <c r="E21046" s="49"/>
      <c r="F21046" s="50"/>
      <c r="G21046" s="51"/>
      <c r="H21046" s="51"/>
      <c r="I21046" s="51"/>
      <c r="J21046" s="51"/>
      <c r="K21046" s="51"/>
      <c r="L21046" s="52"/>
    </row>
    <row r="21047" spans="1:12" hidden="1" x14ac:dyDescent="0.3">
      <c r="A21047" s="18" t="str">
        <f t="shared" ref="A21047" si="7070">+IF(OR(C21047=""),"NO",1)</f>
        <v>NO</v>
      </c>
      <c r="B21047" s="18"/>
      <c r="C21047" s="1" t="s">
        <v>124</v>
      </c>
      <c r="E21047" s="329">
        <v>4</v>
      </c>
      <c r="F21047" s="53" t="str">
        <f>+$F$26</f>
        <v>OBJETO</v>
      </c>
      <c r="G21047" s="332" t="s">
        <v>124</v>
      </c>
      <c r="H21047" s="333"/>
      <c r="I21047" s="333"/>
      <c r="J21047" s="333"/>
      <c r="K21047" s="333"/>
      <c r="L21047" s="334"/>
    </row>
    <row r="21048" spans="1:12" hidden="1" x14ac:dyDescent="0.3">
      <c r="A21048" s="18" t="str">
        <f t="shared" ref="A21048" si="7071">+IF(OR(C21047=""),"NO",1)</f>
        <v>NO</v>
      </c>
      <c r="B21048" s="18"/>
      <c r="E21048" s="330"/>
      <c r="F21048" s="54" t="str">
        <f>+$F$27</f>
        <v>CONTRATANTE</v>
      </c>
      <c r="G21048" s="335" t="s">
        <v>124</v>
      </c>
      <c r="H21048" s="310"/>
      <c r="I21048" s="310"/>
      <c r="J21048" s="310"/>
      <c r="K21048" s="310"/>
      <c r="L21048" s="336"/>
    </row>
    <row r="21049" spans="1:12" hidden="1" x14ac:dyDescent="0.3">
      <c r="A21049" s="18" t="str">
        <f t="shared" ref="A21049" si="7072">+IF(OR(C21047=""),"NO",1)</f>
        <v>NO</v>
      </c>
      <c r="B21049" s="18"/>
      <c r="E21049" s="330"/>
      <c r="F21049" s="54" t="str">
        <f>+$F$28</f>
        <v>APORTANTE</v>
      </c>
      <c r="G21049" s="337" t="s">
        <v>124</v>
      </c>
      <c r="H21049" s="338"/>
      <c r="I21049" s="338"/>
      <c r="J21049" s="338"/>
      <c r="K21049" s="338"/>
      <c r="L21049" s="339"/>
    </row>
    <row r="21050" spans="1:12" hidden="1" x14ac:dyDescent="0.3">
      <c r="A21050" s="18" t="str">
        <f t="shared" ref="A21050" si="7073">+IF(OR(C21047=""),"NO",1)</f>
        <v>NO</v>
      </c>
      <c r="B21050" s="18"/>
      <c r="E21050" s="330"/>
      <c r="F21050" s="54" t="str">
        <f>+$F$29</f>
        <v>VALOR /SMMLV)</v>
      </c>
      <c r="G21050" s="55" t="s">
        <v>124</v>
      </c>
      <c r="H21050" s="56" t="str">
        <f>+$H$29</f>
        <v>% PART..</v>
      </c>
      <c r="I21050" s="57" t="s">
        <v>124</v>
      </c>
      <c r="J21050" s="58" t="str">
        <f>+$J$29</f>
        <v>VALOR ACREDITADO</v>
      </c>
      <c r="K21050" s="59"/>
      <c r="L21050" s="47" t="s">
        <v>124</v>
      </c>
    </row>
    <row r="21051" spans="1:12" hidden="1" x14ac:dyDescent="0.3">
      <c r="A21051" s="18" t="str">
        <f t="shared" ref="A21051" si="7074">+IF(OR(C21047=""),"NO",1)</f>
        <v>NO</v>
      </c>
      <c r="B21051" s="18"/>
      <c r="E21051" s="330"/>
      <c r="F21051" s="60" t="str">
        <f>+$F$30</f>
        <v>EXPERIENCIA APORTADA</v>
      </c>
      <c r="G21051" s="340" t="s">
        <v>124</v>
      </c>
      <c r="H21051" s="341"/>
      <c r="I21051" s="341"/>
      <c r="J21051" s="341"/>
      <c r="K21051" s="341"/>
      <c r="L21051" s="342"/>
    </row>
    <row r="21052" spans="1:12" hidden="1" x14ac:dyDescent="0.3">
      <c r="A21052" s="18" t="str">
        <f t="shared" ref="A21052" si="7075">+IF(OR(C21047=""),"NO",1)</f>
        <v>NO</v>
      </c>
      <c r="B21052" s="18"/>
      <c r="E21052" s="331"/>
      <c r="F21052" s="62" t="str">
        <f>+$F$31</f>
        <v>OBSERVACIÓN</v>
      </c>
      <c r="G21052" s="343" t="s">
        <v>124</v>
      </c>
      <c r="H21052" s="344"/>
      <c r="I21052" s="344"/>
      <c r="J21052" s="344"/>
      <c r="K21052" s="344"/>
      <c r="L21052" s="345"/>
    </row>
    <row r="21053" spans="1:12" ht="8.5" hidden="1" customHeight="1" x14ac:dyDescent="0.3">
      <c r="A21053" s="18" t="str">
        <f t="shared" ref="A21053" si="7076">+IF(OR(C21047=""),"NO",1)</f>
        <v>NO</v>
      </c>
      <c r="B21053" s="18"/>
      <c r="E21053" s="49"/>
      <c r="F21053" s="50"/>
      <c r="G21053" s="51"/>
      <c r="H21053" s="51"/>
      <c r="I21053" s="51"/>
      <c r="J21053" s="51"/>
      <c r="K21053" s="51"/>
      <c r="L21053" s="52"/>
    </row>
    <row r="21054" spans="1:12" hidden="1" x14ac:dyDescent="0.3">
      <c r="A21054" s="18" t="str">
        <f t="shared" ref="A21054" si="7077">+IF(OR(C21054=""),"NO",1)</f>
        <v>NO</v>
      </c>
      <c r="B21054" s="18"/>
      <c r="C21054" s="1" t="s">
        <v>124</v>
      </c>
      <c r="E21054" s="329">
        <v>5</v>
      </c>
      <c r="F21054" s="53" t="str">
        <f>+$F$26</f>
        <v>OBJETO</v>
      </c>
      <c r="G21054" s="332" t="s">
        <v>124</v>
      </c>
      <c r="H21054" s="333"/>
      <c r="I21054" s="333"/>
      <c r="J21054" s="333"/>
      <c r="K21054" s="333"/>
      <c r="L21054" s="334"/>
    </row>
    <row r="21055" spans="1:12" hidden="1" x14ac:dyDescent="0.3">
      <c r="A21055" s="18" t="str">
        <f t="shared" ref="A21055" si="7078">+IF(OR(C21054=""),"NO",1)</f>
        <v>NO</v>
      </c>
      <c r="B21055" s="18"/>
      <c r="E21055" s="330"/>
      <c r="F21055" s="54" t="str">
        <f>+$F$27</f>
        <v>CONTRATANTE</v>
      </c>
      <c r="G21055" s="335" t="s">
        <v>124</v>
      </c>
      <c r="H21055" s="310"/>
      <c r="I21055" s="310"/>
      <c r="J21055" s="310"/>
      <c r="K21055" s="310"/>
      <c r="L21055" s="336"/>
    </row>
    <row r="21056" spans="1:12" hidden="1" x14ac:dyDescent="0.3">
      <c r="A21056" s="18" t="str">
        <f t="shared" ref="A21056" si="7079">+IF(OR(C21054=""),"NO",1)</f>
        <v>NO</v>
      </c>
      <c r="B21056" s="18"/>
      <c r="E21056" s="330"/>
      <c r="F21056" s="54" t="str">
        <f>+$F$28</f>
        <v>APORTANTE</v>
      </c>
      <c r="G21056" s="337" t="s">
        <v>124</v>
      </c>
      <c r="H21056" s="338"/>
      <c r="I21056" s="338"/>
      <c r="J21056" s="338"/>
      <c r="K21056" s="338"/>
      <c r="L21056" s="339"/>
    </row>
    <row r="21057" spans="1:12" hidden="1" x14ac:dyDescent="0.3">
      <c r="A21057" s="18" t="str">
        <f t="shared" ref="A21057" si="7080">+IF(OR(C21054=""),"NO",1)</f>
        <v>NO</v>
      </c>
      <c r="B21057" s="18"/>
      <c r="E21057" s="330"/>
      <c r="F21057" s="54" t="str">
        <f>+$F$29</f>
        <v>VALOR /SMMLV)</v>
      </c>
      <c r="G21057" s="55" t="s">
        <v>124</v>
      </c>
      <c r="H21057" s="56" t="str">
        <f>+$H$29</f>
        <v>% PART..</v>
      </c>
      <c r="I21057" s="57" t="s">
        <v>124</v>
      </c>
      <c r="J21057" s="58" t="str">
        <f>+$J$29</f>
        <v>VALOR ACREDITADO</v>
      </c>
      <c r="K21057" s="59"/>
      <c r="L21057" s="47" t="s">
        <v>124</v>
      </c>
    </row>
    <row r="21058" spans="1:12" hidden="1" x14ac:dyDescent="0.3">
      <c r="A21058" s="18" t="str">
        <f t="shared" ref="A21058" si="7081">+IF(OR(C21054=""),"NO",1)</f>
        <v>NO</v>
      </c>
      <c r="B21058" s="18"/>
      <c r="E21058" s="330"/>
      <c r="F21058" s="60" t="str">
        <f>+$F$30</f>
        <v>EXPERIENCIA APORTADA</v>
      </c>
      <c r="G21058" s="340" t="s">
        <v>124</v>
      </c>
      <c r="H21058" s="341"/>
      <c r="I21058" s="341"/>
      <c r="J21058" s="341"/>
      <c r="K21058" s="341"/>
      <c r="L21058" s="342"/>
    </row>
    <row r="21059" spans="1:12" hidden="1" x14ac:dyDescent="0.3">
      <c r="A21059" s="18" t="str">
        <f t="shared" ref="A21059" si="7082">+IF(OR(C21054=""),"NO",1)</f>
        <v>NO</v>
      </c>
      <c r="B21059" s="18"/>
      <c r="E21059" s="331"/>
      <c r="F21059" s="62" t="str">
        <f>+$F$31</f>
        <v>OBSERVACIÓN</v>
      </c>
      <c r="G21059" s="343" t="s">
        <v>124</v>
      </c>
      <c r="H21059" s="344"/>
      <c r="I21059" s="344"/>
      <c r="J21059" s="344"/>
      <c r="K21059" s="344"/>
      <c r="L21059" s="345"/>
    </row>
    <row r="21060" spans="1:12" ht="8.5" hidden="1" customHeight="1" x14ac:dyDescent="0.3">
      <c r="A21060" s="18" t="str">
        <f t="shared" ref="A21060" si="7083">+IF(OR(C21054=""),"NO",1)</f>
        <v>NO</v>
      </c>
      <c r="B21060" s="18"/>
      <c r="E21060" s="49"/>
      <c r="F21060" s="50"/>
      <c r="G21060" s="51"/>
      <c r="H21060" s="51"/>
      <c r="I21060" s="51"/>
      <c r="J21060" s="51"/>
      <c r="K21060" s="51"/>
      <c r="L21060" s="52"/>
    </row>
    <row r="21061" spans="1:12" hidden="1" x14ac:dyDescent="0.3">
      <c r="A21061" s="18" t="str">
        <f t="shared" ref="A21061" si="7084">+IF(OR(C21061=""),"NO",1)</f>
        <v>NO</v>
      </c>
      <c r="B21061" s="18"/>
      <c r="C21061" s="1" t="s">
        <v>124</v>
      </c>
      <c r="E21061" s="329">
        <v>6</v>
      </c>
      <c r="F21061" s="53" t="str">
        <f>+$F$26</f>
        <v>OBJETO</v>
      </c>
      <c r="G21061" s="332" t="s">
        <v>124</v>
      </c>
      <c r="H21061" s="333"/>
      <c r="I21061" s="333"/>
      <c r="J21061" s="333"/>
      <c r="K21061" s="333"/>
      <c r="L21061" s="334"/>
    </row>
    <row r="21062" spans="1:12" hidden="1" x14ac:dyDescent="0.3">
      <c r="A21062" s="18" t="str">
        <f t="shared" ref="A21062" si="7085">+IF(OR(C21061=""),"NO",1)</f>
        <v>NO</v>
      </c>
      <c r="B21062" s="18"/>
      <c r="E21062" s="330"/>
      <c r="F21062" s="54" t="str">
        <f>+$F$27</f>
        <v>CONTRATANTE</v>
      </c>
      <c r="G21062" s="335" t="s">
        <v>124</v>
      </c>
      <c r="H21062" s="310"/>
      <c r="I21062" s="310"/>
      <c r="J21062" s="310"/>
      <c r="K21062" s="310"/>
      <c r="L21062" s="336"/>
    </row>
    <row r="21063" spans="1:12" hidden="1" x14ac:dyDescent="0.3">
      <c r="A21063" s="18" t="str">
        <f t="shared" ref="A21063" si="7086">+IF(OR(C21061=""),"NO",1)</f>
        <v>NO</v>
      </c>
      <c r="B21063" s="18"/>
      <c r="E21063" s="330"/>
      <c r="F21063" s="54" t="str">
        <f>+$F$28</f>
        <v>APORTANTE</v>
      </c>
      <c r="G21063" s="337" t="s">
        <v>124</v>
      </c>
      <c r="H21063" s="338"/>
      <c r="I21063" s="338"/>
      <c r="J21063" s="338"/>
      <c r="K21063" s="338"/>
      <c r="L21063" s="339"/>
    </row>
    <row r="21064" spans="1:12" hidden="1" x14ac:dyDescent="0.3">
      <c r="A21064" s="18" t="str">
        <f t="shared" ref="A21064" si="7087">+IF(OR(C21061=""),"NO",1)</f>
        <v>NO</v>
      </c>
      <c r="B21064" s="18"/>
      <c r="E21064" s="330"/>
      <c r="F21064" s="54" t="str">
        <f>+$F$29</f>
        <v>VALOR /SMMLV)</v>
      </c>
      <c r="G21064" s="55" t="s">
        <v>124</v>
      </c>
      <c r="H21064" s="56" t="str">
        <f>+$H$29</f>
        <v>% PART..</v>
      </c>
      <c r="I21064" s="57" t="s">
        <v>124</v>
      </c>
      <c r="J21064" s="58" t="str">
        <f>+$J$29</f>
        <v>VALOR ACREDITADO</v>
      </c>
      <c r="K21064" s="59"/>
      <c r="L21064" s="47" t="s">
        <v>124</v>
      </c>
    </row>
    <row r="21065" spans="1:12" hidden="1" x14ac:dyDescent="0.3">
      <c r="A21065" s="18" t="str">
        <f t="shared" ref="A21065" si="7088">+IF(OR(C21061=""),"NO",1)</f>
        <v>NO</v>
      </c>
      <c r="B21065" s="18"/>
      <c r="E21065" s="330"/>
      <c r="F21065" s="60" t="str">
        <f>+$F$30</f>
        <v>EXPERIENCIA APORTADA</v>
      </c>
      <c r="G21065" s="340" t="s">
        <v>124</v>
      </c>
      <c r="H21065" s="341"/>
      <c r="I21065" s="341"/>
      <c r="J21065" s="341"/>
      <c r="K21065" s="341"/>
      <c r="L21065" s="342"/>
    </row>
    <row r="21066" spans="1:12" hidden="1" x14ac:dyDescent="0.3">
      <c r="A21066" s="18" t="str">
        <f t="shared" ref="A21066" si="7089">+IF(OR(C21061=""),"NO",1)</f>
        <v>NO</v>
      </c>
      <c r="B21066" s="18"/>
      <c r="E21066" s="331"/>
      <c r="F21066" s="62" t="str">
        <f>+$F$31</f>
        <v>OBSERVACIÓN</v>
      </c>
      <c r="G21066" s="343" t="s">
        <v>124</v>
      </c>
      <c r="H21066" s="344"/>
      <c r="I21066" s="344"/>
      <c r="J21066" s="344"/>
      <c r="K21066" s="344"/>
      <c r="L21066" s="345"/>
    </row>
    <row r="21067" spans="1:12" ht="8.5" hidden="1" customHeight="1" x14ac:dyDescent="0.3">
      <c r="A21067" s="18" t="str">
        <f t="shared" ref="A21067" si="7090">+IF(OR(C21061=""),"NO",1)</f>
        <v>NO</v>
      </c>
      <c r="B21067" s="18"/>
      <c r="E21067" s="49"/>
      <c r="F21067" s="50"/>
      <c r="G21067" s="51"/>
      <c r="H21067" s="51"/>
      <c r="I21067" s="51"/>
      <c r="J21067" s="51"/>
      <c r="K21067" s="51"/>
      <c r="L21067" s="52"/>
    </row>
    <row r="21068" spans="1:12" hidden="1" x14ac:dyDescent="0.3">
      <c r="A21068" s="18" t="str">
        <f t="shared" ref="A21068" si="7091">+IF(OR(C21068=""),"NO",1)</f>
        <v>NO</v>
      </c>
      <c r="B21068" s="18"/>
      <c r="C21068" s="1" t="s">
        <v>124</v>
      </c>
      <c r="E21068" s="329">
        <v>7</v>
      </c>
      <c r="F21068" s="53" t="str">
        <f>+$F$26</f>
        <v>OBJETO</v>
      </c>
      <c r="G21068" s="332" t="s">
        <v>124</v>
      </c>
      <c r="H21068" s="333"/>
      <c r="I21068" s="333"/>
      <c r="J21068" s="333"/>
      <c r="K21068" s="333"/>
      <c r="L21068" s="334"/>
    </row>
    <row r="21069" spans="1:12" hidden="1" x14ac:dyDescent="0.3">
      <c r="A21069" s="18" t="str">
        <f t="shared" ref="A21069" si="7092">+IF(OR(C21068=""),"NO",1)</f>
        <v>NO</v>
      </c>
      <c r="B21069" s="18"/>
      <c r="E21069" s="330"/>
      <c r="F21069" s="54" t="str">
        <f>+$F$27</f>
        <v>CONTRATANTE</v>
      </c>
      <c r="G21069" s="335" t="s">
        <v>124</v>
      </c>
      <c r="H21069" s="310"/>
      <c r="I21069" s="310"/>
      <c r="J21069" s="310"/>
      <c r="K21069" s="310"/>
      <c r="L21069" s="336"/>
    </row>
    <row r="21070" spans="1:12" hidden="1" x14ac:dyDescent="0.3">
      <c r="A21070" s="18" t="str">
        <f t="shared" ref="A21070" si="7093">+IF(OR(C21068=""),"NO",1)</f>
        <v>NO</v>
      </c>
      <c r="B21070" s="18"/>
      <c r="E21070" s="330"/>
      <c r="F21070" s="54" t="str">
        <f>+$F$28</f>
        <v>APORTANTE</v>
      </c>
      <c r="G21070" s="337" t="s">
        <v>124</v>
      </c>
      <c r="H21070" s="338"/>
      <c r="I21070" s="338"/>
      <c r="J21070" s="338"/>
      <c r="K21070" s="338"/>
      <c r="L21070" s="339"/>
    </row>
    <row r="21071" spans="1:12" hidden="1" x14ac:dyDescent="0.3">
      <c r="A21071" s="18" t="str">
        <f t="shared" ref="A21071" si="7094">+IF(OR(C21068=""),"NO",1)</f>
        <v>NO</v>
      </c>
      <c r="B21071" s="18"/>
      <c r="E21071" s="330"/>
      <c r="F21071" s="54" t="str">
        <f>+$F$29</f>
        <v>VALOR /SMMLV)</v>
      </c>
      <c r="G21071" s="55" t="s">
        <v>124</v>
      </c>
      <c r="H21071" s="56" t="str">
        <f>+$H$29</f>
        <v>% PART..</v>
      </c>
      <c r="I21071" s="57" t="s">
        <v>124</v>
      </c>
      <c r="J21071" s="58" t="str">
        <f>+$J$29</f>
        <v>VALOR ACREDITADO</v>
      </c>
      <c r="K21071" s="59"/>
      <c r="L21071" s="47" t="s">
        <v>124</v>
      </c>
    </row>
    <row r="21072" spans="1:12" hidden="1" x14ac:dyDescent="0.3">
      <c r="A21072" s="18" t="str">
        <f t="shared" ref="A21072" si="7095">+IF(OR(C21068=""),"NO",1)</f>
        <v>NO</v>
      </c>
      <c r="B21072" s="18"/>
      <c r="E21072" s="330"/>
      <c r="F21072" s="60" t="str">
        <f>+$F$30</f>
        <v>EXPERIENCIA APORTADA</v>
      </c>
      <c r="G21072" s="340" t="s">
        <v>124</v>
      </c>
      <c r="H21072" s="341"/>
      <c r="I21072" s="341"/>
      <c r="J21072" s="341"/>
      <c r="K21072" s="341"/>
      <c r="L21072" s="342"/>
    </row>
    <row r="21073" spans="1:12" hidden="1" x14ac:dyDescent="0.3">
      <c r="A21073" s="18" t="str">
        <f t="shared" ref="A21073" si="7096">+IF(OR(C21068=""),"NO",1)</f>
        <v>NO</v>
      </c>
      <c r="B21073" s="18"/>
      <c r="E21073" s="331"/>
      <c r="F21073" s="62" t="str">
        <f>+$F$31</f>
        <v>OBSERVACIÓN</v>
      </c>
      <c r="G21073" s="343" t="s">
        <v>124</v>
      </c>
      <c r="H21073" s="344"/>
      <c r="I21073" s="344"/>
      <c r="J21073" s="344"/>
      <c r="K21073" s="344"/>
      <c r="L21073" s="345"/>
    </row>
    <row r="21074" spans="1:12" hidden="1" x14ac:dyDescent="0.3">
      <c r="A21074" s="18" t="str">
        <f t="shared" ref="A21074" si="7097">+IF(OR(C21068=""),"NO",1)</f>
        <v>NO</v>
      </c>
      <c r="B21074" s="18"/>
      <c r="E21074" s="49"/>
      <c r="F21074" s="50"/>
      <c r="G21074" s="51"/>
      <c r="H21074" s="51"/>
      <c r="I21074" s="51"/>
      <c r="J21074" s="51"/>
      <c r="K21074" s="51"/>
      <c r="L21074" s="52"/>
    </row>
    <row r="21075" spans="1:12" hidden="1" x14ac:dyDescent="0.3">
      <c r="A21075" s="1" t="str">
        <f>+A21010</f>
        <v>NO</v>
      </c>
      <c r="C21075" s="1" t="str">
        <f>"N"&amp;C21010</f>
        <v>N</v>
      </c>
      <c r="E21075" s="63"/>
      <c r="F21075" s="64" t="str">
        <f>+$F$75</f>
        <v>TOTAL DE CONTRATOS PRESENTADOS VÁLIDOS QUE CUMPLEN EXPERIENCIA ACREDITADA:</v>
      </c>
      <c r="G21075" s="65"/>
      <c r="H21075" s="65"/>
      <c r="I21075" s="65"/>
      <c r="J21075" s="66"/>
      <c r="K21075" s="65"/>
      <c r="L21075" s="67" t="s">
        <v>124</v>
      </c>
    </row>
    <row r="21076" spans="1:12" ht="6.65" hidden="1" customHeight="1" x14ac:dyDescent="0.3">
      <c r="A21076" s="1" t="str">
        <f>+A21010</f>
        <v>NO</v>
      </c>
      <c r="E21076" s="51"/>
      <c r="F21076" s="50"/>
      <c r="G21076" s="51"/>
      <c r="H21076" s="51"/>
      <c r="I21076" s="51"/>
      <c r="J21076" s="51"/>
      <c r="K21076" s="51"/>
      <c r="L21076" s="51"/>
    </row>
    <row r="21077" spans="1:12" hidden="1" x14ac:dyDescent="0.3">
      <c r="A21077" s="1" t="str">
        <f>+A21010</f>
        <v>NO</v>
      </c>
      <c r="E21077" s="63"/>
      <c r="F21077" s="63" t="str">
        <f>+$F$77</f>
        <v>ACREDITA SUMINISTRO E INSTALACIÓN DE MOBILIARIO POR LO MENOS EN UN (1) CONTRATO VÁLIDO</v>
      </c>
      <c r="G21077" s="65"/>
      <c r="H21077" s="65"/>
      <c r="I21077" s="65"/>
      <c r="J21077" s="66"/>
      <c r="K21077" s="65"/>
      <c r="L21077" s="68" t="s">
        <v>157</v>
      </c>
    </row>
    <row r="21078" spans="1:12" ht="5.15" hidden="1" customHeight="1" x14ac:dyDescent="0.3">
      <c r="A21078" s="1" t="str">
        <f>+A21010</f>
        <v>NO</v>
      </c>
      <c r="E21078" s="51"/>
      <c r="F21078" s="50"/>
      <c r="G21078" s="51"/>
      <c r="H21078" s="51"/>
      <c r="I21078" s="51"/>
      <c r="J21078" s="51"/>
      <c r="K21078" s="51"/>
      <c r="L21078" s="51"/>
    </row>
    <row r="21079" spans="1:12" ht="12.75" hidden="1" customHeight="1" x14ac:dyDescent="0.3">
      <c r="A21079" s="1" t="str">
        <f>+A21010</f>
        <v>NO</v>
      </c>
      <c r="E21079" s="69" t="str">
        <f>+$E$79</f>
        <v>EXPERIENCIA ESPECÍFICA NUMERAL 10.1.1 A</v>
      </c>
      <c r="F21079" s="70"/>
      <c r="G21079" s="70"/>
      <c r="H21079" s="70"/>
      <c r="I21079" s="70"/>
      <c r="J21079" s="70"/>
      <c r="K21079" s="70"/>
      <c r="L21079" s="71"/>
    </row>
    <row r="21080" spans="1:12" ht="26.5" hidden="1" customHeight="1" x14ac:dyDescent="0.3">
      <c r="A21080" s="1" t="str">
        <f>+A21010</f>
        <v>NO</v>
      </c>
      <c r="E21080" s="72"/>
      <c r="F21080" s="325" t="str">
        <f>+$F$80</f>
        <v>Por lo menos uno (1) de los contratos válidos aportados como experiencia general debe corresponder mínimo al 60% del presupuesto oficial del presente proceso de selección.  (SMMLV)</v>
      </c>
      <c r="G21080" s="326"/>
      <c r="H21080" s="326"/>
      <c r="I21080" s="326"/>
      <c r="J21080" s="326"/>
      <c r="K21080" s="73" t="s">
        <v>124</v>
      </c>
      <c r="L21080" s="74" t="s">
        <v>124</v>
      </c>
    </row>
    <row r="21081" spans="1:12" ht="23.5" hidden="1" customHeight="1" x14ac:dyDescent="0.3">
      <c r="A21081" s="1" t="str">
        <f>+A21010</f>
        <v>NO</v>
      </c>
      <c r="E21081" s="63"/>
      <c r="F21081" s="325" t="str">
        <f>+$F$81</f>
        <v xml:space="preserve">Deberá acreditarse en al menos uno (1) de los contratos válidos aportados como experiencia general una </v>
      </c>
      <c r="G21081" s="326"/>
      <c r="H21081" s="326"/>
      <c r="I21081" s="326"/>
      <c r="J21081" s="326"/>
      <c r="K21081" s="73" t="s">
        <v>124</v>
      </c>
      <c r="L21081" s="74" t="s">
        <v>124</v>
      </c>
    </row>
    <row r="21082" spans="1:12" ht="23.5" hidden="1" customHeight="1" x14ac:dyDescent="0.3">
      <c r="A21082" s="18" t="s">
        <v>30</v>
      </c>
      <c r="E21082" s="63"/>
      <c r="F21082" s="325" t="str">
        <f>+$F$82</f>
        <v xml:space="preserve">Deberá acreditarse en al menos uno (1) de los contratos válidos aportados interventoría a intervención de </v>
      </c>
      <c r="G21082" s="326"/>
      <c r="H21082" s="326"/>
      <c r="I21082" s="326"/>
      <c r="J21082" s="326"/>
      <c r="K21082" s="73">
        <f>+$K$82</f>
        <v>0</v>
      </c>
      <c r="L21082" s="74" t="s">
        <v>124</v>
      </c>
    </row>
    <row r="21083" spans="1:12" ht="36" hidden="1" customHeight="1" x14ac:dyDescent="0.3">
      <c r="A21083" s="18" t="s">
        <v>30</v>
      </c>
      <c r="E21083" s="63"/>
      <c r="F21083" s="325" t="str">
        <f>+$F$83</f>
        <v xml:space="preserve">Deberá acreditarse en al menos uno (1) de los contratos válidos aportados interventoría a intervención de </v>
      </c>
      <c r="G21083" s="326"/>
      <c r="H21083" s="326"/>
      <c r="I21083" s="326"/>
      <c r="J21083" s="326"/>
      <c r="K21083" s="75">
        <f>+$K$83</f>
        <v>0</v>
      </c>
      <c r="L21083" s="76" t="s">
        <v>124</v>
      </c>
    </row>
    <row r="21084" spans="1:12" hidden="1" x14ac:dyDescent="0.3">
      <c r="A21084" s="1" t="str">
        <f>+A21010</f>
        <v>NO</v>
      </c>
      <c r="E21084" s="51"/>
      <c r="F21084" s="50"/>
      <c r="G21084" s="51"/>
      <c r="H21084" s="51"/>
      <c r="I21084" s="51"/>
      <c r="J21084" s="51"/>
      <c r="K21084" s="51"/>
      <c r="L21084" s="51"/>
    </row>
    <row r="21085" spans="1:12" ht="12.75" hidden="1" customHeight="1" x14ac:dyDescent="0.3">
      <c r="A21085" s="1" t="str">
        <f>+A21010</f>
        <v>NO</v>
      </c>
      <c r="E21085" s="40" t="str">
        <f>+$E$85</f>
        <v>VALOR MÍNIMO A CERIFICAR % P.O EN SMMMLV. NUMERAL 3.9.1</v>
      </c>
      <c r="F21085" s="41"/>
      <c r="G21085" s="41"/>
      <c r="H21085" s="41"/>
      <c r="I21085" s="41"/>
      <c r="J21085" s="41"/>
      <c r="K21085" s="41"/>
      <c r="L21085" s="42"/>
    </row>
    <row r="21086" spans="1:12" hidden="1" x14ac:dyDescent="0.3">
      <c r="A21086" s="1" t="str">
        <f>+A21010</f>
        <v>NO</v>
      </c>
      <c r="C21086" s="1" t="str">
        <f>"M"&amp;C21010</f>
        <v>M</v>
      </c>
      <c r="E21086" s="77" t="str">
        <f>+$E$86</f>
        <v>100% P.O.</v>
      </c>
      <c r="F21086" s="78"/>
      <c r="G21086" s="61">
        <v>242.41716883554506</v>
      </c>
      <c r="H21086" s="124" t="str">
        <f>+$H$86</f>
        <v>TOTAL EJECUTADO DE CONTRATOS ACREDITADOS</v>
      </c>
      <c r="I21086" s="124"/>
      <c r="J21086" s="124"/>
      <c r="K21086" s="55" t="s">
        <v>124</v>
      </c>
      <c r="L21086" s="47" t="s">
        <v>124</v>
      </c>
    </row>
    <row r="21087" spans="1:12" hidden="1" x14ac:dyDescent="0.3">
      <c r="A21087" s="1" t="str">
        <f>+A21010</f>
        <v>NO</v>
      </c>
      <c r="E21087" s="39"/>
      <c r="F21087" s="39"/>
      <c r="G21087" s="39"/>
      <c r="H21087" s="39"/>
      <c r="I21087" s="39"/>
      <c r="J21087" s="39"/>
      <c r="K21087" s="39"/>
      <c r="L21087" s="39"/>
    </row>
    <row r="21088" spans="1:12" ht="12.75" hidden="1" customHeight="1" x14ac:dyDescent="0.3">
      <c r="A21088" s="18" t="s">
        <v>30</v>
      </c>
      <c r="B21088" s="18"/>
      <c r="E21088" s="40" t="str">
        <f>+$E$88</f>
        <v>CONSIDERACIONES PARA LA VALIDEZ DE LA EXPERIENCIA REQUERIDA: EXPERIENCIA PROPONENTES PLURALES NUMERAL 10.1.2 D</v>
      </c>
      <c r="F21088" s="41"/>
      <c r="G21088" s="41"/>
      <c r="H21088" s="41"/>
      <c r="I21088" s="41"/>
      <c r="J21088" s="41"/>
      <c r="K21088" s="41"/>
      <c r="L21088" s="42"/>
    </row>
    <row r="21089" spans="1:12" ht="28" hidden="1" customHeight="1" x14ac:dyDescent="0.3">
      <c r="A21089" s="18" t="s">
        <v>30</v>
      </c>
      <c r="B21089" s="18"/>
      <c r="C21089" s="1" t="str">
        <f>"O"&amp;C21010</f>
        <v>O</v>
      </c>
      <c r="E21089" s="80" t="str">
        <f>+$E$89</f>
        <v>i)</v>
      </c>
      <c r="F21089" s="327" t="str">
        <f>+$F$89</f>
        <v>Uno de los integrantes debe aportar como mínimo el cincuenta por ciento (50 %) de la experiencia solicitada</v>
      </c>
      <c r="G21089" s="328"/>
      <c r="H21089" s="328"/>
      <c r="I21089" s="328"/>
      <c r="J21089" s="328"/>
      <c r="K21089" s="73" t="s">
        <v>124</v>
      </c>
      <c r="L21089" s="47" t="s">
        <v>124</v>
      </c>
    </row>
    <row r="21090" spans="1:12" ht="28" hidden="1" customHeight="1" x14ac:dyDescent="0.3">
      <c r="A21090" s="18" t="s">
        <v>30</v>
      </c>
      <c r="B21090" s="18"/>
      <c r="C21090" s="1" t="str">
        <f>"O"&amp;C21010</f>
        <v>O</v>
      </c>
      <c r="E21090" s="80" t="str">
        <f>+$E$90</f>
        <v>ii)</v>
      </c>
      <c r="F21090" s="327" t="str">
        <f>+$F$90</f>
        <v>Todos los demás ntegrantes deben acreditar al menos el cinco por ciento (5 %) de la experiencia solicitada, solo uno (1) de los integrantes podrá no acreditar experiencia pero su porcentaje de participación  no podrá superar el diez por ciento (10 %)</v>
      </c>
      <c r="G21090" s="328"/>
      <c r="H21090" s="328"/>
      <c r="I21090" s="328"/>
      <c r="J21090" s="328"/>
      <c r="K21090" s="73" t="s">
        <v>124</v>
      </c>
      <c r="L21090" s="47" t="s">
        <v>124</v>
      </c>
    </row>
    <row r="21091" spans="1:12" hidden="1" x14ac:dyDescent="0.3">
      <c r="A21091" s="18" t="s">
        <v>30</v>
      </c>
      <c r="B21091" s="18"/>
      <c r="E21091" s="39"/>
      <c r="F21091" s="39"/>
      <c r="G21091" s="39"/>
      <c r="H21091" s="39"/>
      <c r="I21091" s="39"/>
      <c r="J21091" s="39"/>
      <c r="K21091" s="39"/>
      <c r="L21091" s="39"/>
    </row>
    <row r="21092" spans="1:12" ht="13" hidden="1" customHeight="1" x14ac:dyDescent="0.3">
      <c r="A21092" s="18" t="str">
        <f>+A21010</f>
        <v>NO</v>
      </c>
      <c r="B21092" s="18"/>
      <c r="E21092" s="69" t="str">
        <f>+$E$92</f>
        <v>VERIFICACIÓN Y ASIGNACIÓN DE PUNTAJE POR LA EXPERIENCIA DEL PROPONENTE</v>
      </c>
      <c r="F21092" s="70"/>
      <c r="G21092" s="70"/>
      <c r="H21092" s="70"/>
      <c r="I21092" s="70"/>
      <c r="J21092" s="70"/>
      <c r="K21092" s="70"/>
      <c r="L21092" s="71"/>
    </row>
    <row r="21093" spans="1:12" hidden="1" x14ac:dyDescent="0.3">
      <c r="A21093" s="18" t="str">
        <f>+A21010</f>
        <v>NO</v>
      </c>
      <c r="B21093" s="18"/>
      <c r="E21093" s="81"/>
      <c r="F21093" s="323" t="str">
        <f>+$F$93</f>
        <v>No. CONTRATOS QUE ACREDITAN LA EXPERIENCIA (NO OBJETO DE SUBSANACIÓN)</v>
      </c>
      <c r="G21093" s="324"/>
      <c r="H21093" s="324"/>
      <c r="I21093" s="324"/>
      <c r="J21093" s="324"/>
      <c r="K21093" s="82"/>
      <c r="L21093" s="83" t="s">
        <v>124</v>
      </c>
    </row>
    <row r="21094" spans="1:12" ht="13" hidden="1" customHeight="1" x14ac:dyDescent="0.3">
      <c r="A21094" s="18" t="str">
        <f>+A21010</f>
        <v>NO</v>
      </c>
      <c r="B21094" s="18"/>
      <c r="E21094" s="84"/>
      <c r="F21094" s="323" t="str">
        <f>+$F$94</f>
        <v>TOTAL EJECUTADO DE CONTRATOS ACREDITADOS PROPUESTA INICIAL</v>
      </c>
      <c r="G21094" s="324"/>
      <c r="H21094" s="324"/>
      <c r="I21094" s="324"/>
      <c r="J21094" s="324"/>
      <c r="K21094" s="85"/>
      <c r="L21094" s="86" t="s">
        <v>124</v>
      </c>
    </row>
    <row r="21095" spans="1:12" ht="13" hidden="1" customHeight="1" x14ac:dyDescent="0.3">
      <c r="A21095" s="18" t="str">
        <f>+A21010</f>
        <v>NO</v>
      </c>
      <c r="B21095" s="18"/>
      <c r="E21095" s="87"/>
      <c r="F21095" s="323" t="str">
        <f>+$F$95</f>
        <v>PROMEDIO VALOR ACREDITADO EN SMMLV</v>
      </c>
      <c r="G21095" s="324"/>
      <c r="H21095" s="324"/>
      <c r="I21095" s="324"/>
      <c r="J21095" s="324"/>
      <c r="K21095" s="66"/>
      <c r="L21095" s="88" t="s">
        <v>124</v>
      </c>
    </row>
    <row r="21096" spans="1:12" hidden="1" x14ac:dyDescent="0.3">
      <c r="A21096" s="18" t="str">
        <f>+A21010</f>
        <v>NO</v>
      </c>
      <c r="B21096" s="18"/>
      <c r="E21096" s="89"/>
      <c r="F21096" s="89"/>
      <c r="G21096" s="89"/>
      <c r="H21096" s="89"/>
      <c r="I21096" s="89"/>
      <c r="J21096" s="89"/>
      <c r="K21096" s="89"/>
      <c r="L21096" s="89"/>
    </row>
    <row r="21097" spans="1:12" ht="13" hidden="1" customHeight="1" x14ac:dyDescent="0.3">
      <c r="A21097" s="18" t="str">
        <f>+A21010</f>
        <v>NO</v>
      </c>
      <c r="B21097" s="18"/>
      <c r="E21097" s="69" t="str">
        <f>+$E$97</f>
        <v>3.9.2 EXIGENCIAS MÍNIMAS DE EXPERIENCIA Y FORMACIÓN ACADÉMICA DEL EQUIPO DE TRABAJO</v>
      </c>
      <c r="F21097" s="70"/>
      <c r="G21097" s="70"/>
      <c r="H21097" s="70"/>
      <c r="I21097" s="70"/>
      <c r="J21097" s="70"/>
      <c r="K21097" s="70"/>
      <c r="L21097" s="71"/>
    </row>
    <row r="21098" spans="1:12" hidden="1" x14ac:dyDescent="0.3">
      <c r="A21098" s="18" t="str">
        <f>+A21010</f>
        <v>NO</v>
      </c>
      <c r="B21098" s="18"/>
      <c r="E21098" s="90" t="str">
        <f>+$E$98</f>
        <v>Formulario 8</v>
      </c>
      <c r="F21098" s="315" t="s">
        <v>46</v>
      </c>
      <c r="G21098" s="316"/>
      <c r="H21098" s="317"/>
      <c r="I21098" s="318"/>
      <c r="J21098" s="318"/>
      <c r="K21098" s="318"/>
      <c r="L21098" s="319"/>
    </row>
    <row r="21099" spans="1:12" hidden="1" x14ac:dyDescent="0.3">
      <c r="A21099" s="18" t="str">
        <f>+A21010</f>
        <v>NO</v>
      </c>
      <c r="B21099" s="18"/>
      <c r="E21099" s="91" t="s">
        <v>124</v>
      </c>
      <c r="F21099" s="91" t="str">
        <f>+$F$99</f>
        <v>Director de Interventoría</v>
      </c>
      <c r="G21099" s="91" t="str">
        <f>+$G$99</f>
        <v>Residente de Interventoría</v>
      </c>
      <c r="H21099" s="320"/>
      <c r="I21099" s="321"/>
      <c r="J21099" s="321"/>
      <c r="K21099" s="321"/>
      <c r="L21099" s="322"/>
    </row>
    <row r="21100" spans="1:12" hidden="1" x14ac:dyDescent="0.3">
      <c r="A21100" s="18" t="str">
        <f>+A21010</f>
        <v>NO</v>
      </c>
      <c r="B21100" s="18"/>
      <c r="E21100" s="304" t="str">
        <f>+$E$100</f>
        <v>OBSERVACIONES RESPECTO REQUISITO HABILITANTE DEL PERSONAL CLAVE EVALUABLE</v>
      </c>
      <c r="F21100" s="305"/>
      <c r="G21100" s="305"/>
      <c r="H21100" s="305"/>
      <c r="I21100" s="305"/>
      <c r="J21100" s="305"/>
      <c r="K21100" s="305"/>
      <c r="L21100" s="305"/>
    </row>
    <row r="21101" spans="1:12" hidden="1" x14ac:dyDescent="0.3">
      <c r="A21101" s="18" t="str">
        <f>+A21010</f>
        <v>NO</v>
      </c>
      <c r="B21101" s="18"/>
      <c r="E21101" s="312" t="s">
        <v>124</v>
      </c>
      <c r="F21101" s="313"/>
      <c r="G21101" s="313"/>
      <c r="H21101" s="313"/>
      <c r="I21101" s="313"/>
      <c r="J21101" s="313"/>
      <c r="K21101" s="313"/>
      <c r="L21101" s="314"/>
    </row>
    <row r="21102" spans="1:12" hidden="1" x14ac:dyDescent="0.3">
      <c r="A21102" s="18" t="str">
        <f>+A21010</f>
        <v>NO</v>
      </c>
      <c r="B21102" s="18"/>
      <c r="E21102" s="89"/>
      <c r="F21102" s="89"/>
      <c r="G21102" s="89"/>
      <c r="H21102" s="89"/>
      <c r="I21102" s="89"/>
      <c r="J21102" s="89"/>
      <c r="K21102" s="89"/>
      <c r="L21102" s="89"/>
    </row>
    <row r="21103" spans="1:12" ht="13" hidden="1" customHeight="1" x14ac:dyDescent="0.3">
      <c r="A21103" s="18" t="str">
        <f>+A21010</f>
        <v>NO</v>
      </c>
      <c r="B21103" s="18"/>
      <c r="E21103" s="69" t="str">
        <f>+$E$103</f>
        <v>4.2 EQUIPO DE TRABAJO (Personal Clave Evaluable)</v>
      </c>
      <c r="F21103" s="70"/>
      <c r="G21103" s="70"/>
      <c r="H21103" s="70"/>
      <c r="I21103" s="70"/>
      <c r="J21103" s="70"/>
      <c r="K21103" s="70"/>
      <c r="L21103" s="71"/>
    </row>
    <row r="21104" spans="1:12" ht="23.25" hidden="1" customHeight="1" x14ac:dyDescent="0.3">
      <c r="A21104" s="18" t="str">
        <f>+A21010</f>
        <v>NO</v>
      </c>
      <c r="B21104" s="18"/>
      <c r="E21104" s="90" t="str">
        <f>+$E$104</f>
        <v>Formulario 9</v>
      </c>
      <c r="F21104" s="315" t="s">
        <v>46</v>
      </c>
      <c r="G21104" s="316"/>
      <c r="H21104" s="317"/>
      <c r="I21104" s="318"/>
      <c r="J21104" s="318"/>
      <c r="K21104" s="318"/>
      <c r="L21104" s="319"/>
    </row>
    <row r="21105" spans="1:12" hidden="1" x14ac:dyDescent="0.3">
      <c r="A21105" s="18" t="str">
        <f>+A21010</f>
        <v>NO</v>
      </c>
      <c r="B21105" s="18"/>
      <c r="E21105" s="91" t="s">
        <v>124</v>
      </c>
      <c r="F21105" s="91" t="str">
        <f>+$F$99</f>
        <v>Director de Interventoría</v>
      </c>
      <c r="G21105" s="91" t="str">
        <f>+$G$99</f>
        <v>Residente de Interventoría</v>
      </c>
      <c r="H21105" s="320"/>
      <c r="I21105" s="321"/>
      <c r="J21105" s="321"/>
      <c r="K21105" s="321"/>
      <c r="L21105" s="322"/>
    </row>
    <row r="21106" spans="1:12" hidden="1" x14ac:dyDescent="0.3">
      <c r="A21106" s="18" t="str">
        <f>+A21010</f>
        <v>NO</v>
      </c>
      <c r="B21106" s="18"/>
      <c r="E21106" s="89"/>
      <c r="F21106" s="89"/>
      <c r="G21106" s="89"/>
      <c r="H21106" s="89"/>
      <c r="I21106" s="89"/>
      <c r="J21106" s="89"/>
      <c r="K21106" s="89"/>
      <c r="L21106" s="89"/>
    </row>
    <row r="21107" spans="1:12" hidden="1" x14ac:dyDescent="0.3">
      <c r="A21107" s="1" t="str">
        <f>+A21010</f>
        <v>NO</v>
      </c>
      <c r="E21107" s="92" t="str">
        <f>+E20982</f>
        <v>CRITERIOS DE EVALUACIÓN Y PUNTAJE</v>
      </c>
      <c r="F21107" s="93"/>
      <c r="G21107" s="93"/>
      <c r="H21107" s="93"/>
      <c r="I21107" s="93"/>
      <c r="J21107" s="93"/>
      <c r="K21107" s="94"/>
      <c r="L21107" s="95" t="str">
        <f>+$L$107</f>
        <v>PUNTAJE OBTENIDO</v>
      </c>
    </row>
    <row r="21108" spans="1:12" hidden="1" x14ac:dyDescent="0.3">
      <c r="A21108" s="1" t="str">
        <f>+A21010</f>
        <v>NO</v>
      </c>
      <c r="E21108" s="96" t="str">
        <f>+$E$108</f>
        <v>VALOR</v>
      </c>
      <c r="F21108" s="97" t="str">
        <f>+$F$108</f>
        <v>EQUIPO DE TRABAJO (PERSONAL CLAVE EVALUABLE)</v>
      </c>
      <c r="G21108" s="24"/>
      <c r="H21108" s="24"/>
      <c r="I21108" s="24"/>
      <c r="J21108" s="24"/>
      <c r="K21108" s="24"/>
      <c r="L21108" s="98"/>
    </row>
    <row r="21109" spans="1:12" ht="12.75" hidden="1" customHeight="1" x14ac:dyDescent="0.3">
      <c r="A21109" s="1" t="str">
        <f>+A21010</f>
        <v>NO</v>
      </c>
      <c r="E21109" s="96">
        <f>+$E$109</f>
        <v>5</v>
      </c>
      <c r="F21109" s="307" t="str">
        <f>+$F$109</f>
        <v xml:space="preserve"> Experiencia Específica adicional</v>
      </c>
      <c r="G21109" s="308"/>
      <c r="H21109" s="308"/>
      <c r="I21109" s="308"/>
      <c r="J21109" s="308"/>
      <c r="K21109" s="309"/>
      <c r="L21109" s="99" t="str">
        <f>IFERROR(IF(VLOOKUP(C21010,'R. PUNTAJES'!$C$14:$R$213,'R. PUNTAJES'!$I$10,0)="","",VLOOKUP(C21010,'R. PUNTAJES'!$C$14:$R$213,'R. PUNTAJES'!$I$10,0)),"")</f>
        <v/>
      </c>
    </row>
    <row r="21110" spans="1:12" ht="12.75" hidden="1" customHeight="1" x14ac:dyDescent="0.3">
      <c r="A21110" s="1" t="str">
        <f>+A21010</f>
        <v>NO</v>
      </c>
      <c r="E21110" s="96">
        <f>+$E$110</f>
        <v>5</v>
      </c>
      <c r="F21110" s="307" t="str">
        <f>+$F$110</f>
        <v>Formación Académica adicional</v>
      </c>
      <c r="G21110" s="308"/>
      <c r="H21110" s="308"/>
      <c r="I21110" s="308"/>
      <c r="J21110" s="308"/>
      <c r="K21110" s="309"/>
      <c r="L21110" s="99" t="str">
        <f>IFERROR(IF(VLOOKUP(C21010,'R. PUNTAJES'!$C$14:$R$213,'R. PUNTAJES'!$J$10,0)="","",VLOOKUP(C21010,'R. PUNTAJES'!$C$14:$R$213,'R. PUNTAJES'!$J$10,0)),"")</f>
        <v/>
      </c>
    </row>
    <row r="21111" spans="1:12" hidden="1" x14ac:dyDescent="0.3">
      <c r="A21111" s="18" t="str">
        <f>+A21010</f>
        <v>NO</v>
      </c>
      <c r="B21111" s="18"/>
      <c r="E21111" s="100"/>
      <c r="F21111" s="101" t="str">
        <f>+$F$111</f>
        <v>FACTOR DE SOSTENIBILIDAD</v>
      </c>
      <c r="G21111" s="102"/>
      <c r="H21111" s="102"/>
      <c r="I21111" s="102"/>
      <c r="J21111" s="102"/>
      <c r="K21111" s="102"/>
      <c r="L21111" s="103"/>
    </row>
    <row r="21112" spans="1:12" hidden="1" x14ac:dyDescent="0.3">
      <c r="A21112" s="18" t="str">
        <f>+A21010</f>
        <v>NO</v>
      </c>
      <c r="B21112" s="18"/>
      <c r="E21112" s="104">
        <v>1</v>
      </c>
      <c r="F21112" s="105" t="str">
        <f>+$F$112</f>
        <v>Compromisos Sostenibilidad</v>
      </c>
      <c r="G21112" s="106"/>
      <c r="H21112" s="106"/>
      <c r="I21112" s="106"/>
      <c r="J21112" s="106"/>
      <c r="K21112" s="106"/>
      <c r="L21112" s="107" t="str">
        <f>IFERROR(IF(VLOOKUP(C21010,'R. PUNTAJES'!$C$14:$R$213,'R. PUNTAJES'!$K$10,0)="","",VLOOKUP(C21010,'R. PUNTAJES'!$C$14:$R$213,'R. PUNTAJES'!$K$10,0)),"")</f>
        <v/>
      </c>
    </row>
    <row r="21113" spans="1:12" hidden="1" x14ac:dyDescent="0.3">
      <c r="A21113" s="1" t="str">
        <f>+A21010</f>
        <v>NO</v>
      </c>
      <c r="E21113" s="108"/>
      <c r="F21113" s="109" t="str">
        <f>+$F$113</f>
        <v>APOYO A LA INDUSTRIA NACIONAL</v>
      </c>
      <c r="G21113" s="110"/>
      <c r="H21113" s="110"/>
      <c r="I21113" s="110"/>
      <c r="J21113" s="110"/>
      <c r="K21113" s="110"/>
      <c r="L21113" s="111"/>
    </row>
    <row r="21114" spans="1:12" ht="12.75" hidden="1" customHeight="1" x14ac:dyDescent="0.3">
      <c r="A21114" s="1" t="str">
        <f>+A21010</f>
        <v>NO</v>
      </c>
      <c r="E21114" s="96">
        <v>20</v>
      </c>
      <c r="F21114" s="307" t="str">
        <f>+$F$114</f>
        <v>Promoción de Servicios Nacionales o con Trato Nacional</v>
      </c>
      <c r="G21114" s="308"/>
      <c r="H21114" s="308"/>
      <c r="I21114" s="308"/>
      <c r="J21114" s="308"/>
      <c r="K21114" s="309"/>
      <c r="L21114" s="99" t="str">
        <f>IFERROR(IF(VLOOKUP(C21010,'R. PUNTAJES'!$C$14:$R$213,'R. PUNTAJES'!$L$10,0)="","",
IF(VLOOKUP(C21010,'R. PUNTAJES'!$C$14:$R$213,'R. PUNTAJES'!$L$10,0)=5,0,
VLOOKUP(C21010,'R. PUNTAJES'!$C$14:$R$213,'R. PUNTAJES'!$L$10,0))),"")</f>
        <v/>
      </c>
    </row>
    <row r="21115" spans="1:12" ht="12.75" hidden="1" customHeight="1" x14ac:dyDescent="0.3">
      <c r="A21115" s="1" t="str">
        <f>+A21010</f>
        <v>NO</v>
      </c>
      <c r="E21115" s="96">
        <v>5</v>
      </c>
      <c r="F21115" s="307" t="str">
        <f>+$F$115</f>
        <v>Incorporación de componente nacional en servicios extranjeros</v>
      </c>
      <c r="G21115" s="308"/>
      <c r="H21115" s="308"/>
      <c r="I21115" s="308"/>
      <c r="J21115" s="308"/>
      <c r="K21115" s="309"/>
      <c r="L21115" s="99" t="str">
        <f>IFERROR(IF(VLOOKUP(C21010,'R. PUNTAJES'!$C$14:$R$213,'R. PUNTAJES'!$L$10,0)="","",
IF(VLOOKUP(C21010,'R. PUNTAJES'!$C$14:$R$213,'R. PUNTAJES'!$L$10,0)=20,0,
VLOOKUP(C21010,'R. PUNTAJES'!$C$14:$R$213,'R. PUNTAJES'!$L$10,0))),"")</f>
        <v/>
      </c>
    </row>
    <row r="21116" spans="1:12" hidden="1" x14ac:dyDescent="0.3">
      <c r="A21116" s="1" t="str">
        <f>+A21010</f>
        <v>NO</v>
      </c>
      <c r="E21116" s="112"/>
      <c r="F21116" s="97" t="str">
        <f>+$F$116</f>
        <v>VINCULACIÓN DE PERSONAS CON DISCAPACIDAD</v>
      </c>
      <c r="G21116" s="24"/>
      <c r="H21116" s="24"/>
      <c r="I21116" s="24"/>
      <c r="J21116" s="24"/>
      <c r="K21116" s="24"/>
      <c r="L21116" s="98"/>
    </row>
    <row r="21117" spans="1:12" ht="12.75" hidden="1" customHeight="1" x14ac:dyDescent="0.3">
      <c r="A21117" s="1" t="str">
        <f>+A21010</f>
        <v>NO</v>
      </c>
      <c r="E21117" s="96">
        <v>1</v>
      </c>
      <c r="F21117" s="307" t="str">
        <f>+$F$117</f>
        <v xml:space="preserve">Trabajadores vinculados a la planta de personal </v>
      </c>
      <c r="G21117" s="308"/>
      <c r="H21117" s="308"/>
      <c r="I21117" s="308"/>
      <c r="J21117" s="308"/>
      <c r="K21117" s="309"/>
      <c r="L21117" s="99" t="str">
        <f>IFERROR(IF(VLOOKUP(C21010,'R. PUNTAJES'!$C$14:$R$213,'R. PUNTAJES'!$M$10,0)="","",VLOOKUP(C21010,'R. PUNTAJES'!$C$14:$R$213,'R. PUNTAJES'!$M$10,0)),"")</f>
        <v/>
      </c>
    </row>
    <row r="21118" spans="1:12" hidden="1" x14ac:dyDescent="0.3">
      <c r="A21118" s="1" t="str">
        <f>+A21010</f>
        <v>NO</v>
      </c>
      <c r="E21118" s="112"/>
      <c r="F21118" s="97" t="str">
        <f>+$F$118</f>
        <v>EMPRENDIMIENTOS Y EMPRESAS DE MUJERES</v>
      </c>
      <c r="G21118" s="24"/>
      <c r="H21118" s="24"/>
      <c r="I21118" s="24"/>
      <c r="J21118" s="24"/>
      <c r="K21118" s="24"/>
      <c r="L21118" s="98"/>
    </row>
    <row r="21119" spans="1:12" ht="13" hidden="1" customHeight="1" x14ac:dyDescent="0.3">
      <c r="A21119" s="1" t="str">
        <f>+A21010</f>
        <v>NO</v>
      </c>
      <c r="E21119" s="96">
        <v>0.25</v>
      </c>
      <c r="F21119" s="307" t="str">
        <f>+$F$119</f>
        <v>Emprendimientos y empresas de mujeres</v>
      </c>
      <c r="G21119" s="308"/>
      <c r="H21119" s="308"/>
      <c r="I21119" s="308"/>
      <c r="J21119" s="308"/>
      <c r="K21119" s="309"/>
      <c r="L21119" s="113" t="str">
        <f>IFERROR(IF(VLOOKUP(C21010,'R. PUNTAJES'!$C$14:$R$213,'R. PUNTAJES'!$N$10,0)="","",VLOOKUP(C21010,'R. PUNTAJES'!$C$14:$R$213,'R. PUNTAJES'!$N$10,0)),"")</f>
        <v/>
      </c>
    </row>
    <row r="21120" spans="1:12" hidden="1" x14ac:dyDescent="0.3">
      <c r="A21120" s="18" t="str">
        <f>+A21121</f>
        <v>NO</v>
      </c>
      <c r="B21120" s="18"/>
      <c r="E21120" s="112"/>
      <c r="F21120" s="97" t="str">
        <f>+$F$120</f>
        <v>MIPYME</v>
      </c>
      <c r="G21120" s="24"/>
      <c r="H21120" s="24"/>
      <c r="I21120" s="24"/>
      <c r="J21120" s="24"/>
      <c r="K21120" s="24"/>
      <c r="L21120" s="98"/>
    </row>
    <row r="21121" spans="1:16" hidden="1" x14ac:dyDescent="0.3">
      <c r="A21121" s="18" t="str">
        <f>+IF(E21121=0,"NO",1)</f>
        <v>NO</v>
      </c>
      <c r="B21121" s="18"/>
      <c r="E21121" s="96">
        <v>0</v>
      </c>
      <c r="F21121" s="307" t="str">
        <f>+$F$121</f>
        <v>Mipyme</v>
      </c>
      <c r="G21121" s="308"/>
      <c r="H21121" s="308"/>
      <c r="I21121" s="308"/>
      <c r="J21121" s="308"/>
      <c r="K21121" s="309"/>
      <c r="L21121" s="113" t="str">
        <f>IFERROR(IF(VLOOKUP(C21010,'R. PUNTAJES'!$C$14:$R$213,'R. PUNTAJES'!$O$10,0)="","",VLOOKUP(C21010,'R. PUNTAJES'!$C$14:$R$213,'R. PUNTAJES'!$O$10,0)),"")</f>
        <v/>
      </c>
    </row>
    <row r="21122" spans="1:16" hidden="1" x14ac:dyDescent="0.3">
      <c r="A21122" s="1" t="str">
        <f>+A21010</f>
        <v>NO</v>
      </c>
      <c r="E21122" s="112"/>
      <c r="F21122" s="97" t="str">
        <f>+$F$122</f>
        <v>EXPERIENCIA DEL PROPONENTE</v>
      </c>
      <c r="G21122" s="24"/>
      <c r="H21122" s="24"/>
      <c r="I21122" s="24"/>
      <c r="J21122" s="24"/>
      <c r="K21122" s="24"/>
      <c r="L21122" s="98"/>
    </row>
    <row r="21123" spans="1:16" hidden="1" x14ac:dyDescent="0.3">
      <c r="A21123" s="1" t="str">
        <f>+A21010</f>
        <v>NO</v>
      </c>
      <c r="E21123" s="96">
        <v>59.5</v>
      </c>
      <c r="F21123" s="307" t="str">
        <f>+$F$123</f>
        <v>mediana con valor absoluto</v>
      </c>
      <c r="G21123" s="308"/>
      <c r="H21123" s="308"/>
      <c r="I21123" s="308"/>
      <c r="J21123" s="308"/>
      <c r="K21123" s="309"/>
      <c r="L21123" s="113" t="str">
        <f>IFERROR(IF(VLOOKUP(C21010,'R. PUNTAJES'!$C$14:$R$213,'R. PUNTAJES'!$R$10,0)="","",VLOOKUP(C21010,'R. PUNTAJES'!$C$14:$R$213,'R. PUNTAJES'!$R$10,0)),"")</f>
        <v/>
      </c>
    </row>
    <row r="21124" spans="1:16" hidden="1" x14ac:dyDescent="0.3">
      <c r="A21124" s="1" t="str">
        <f>+A21010</f>
        <v>NO</v>
      </c>
      <c r="E21124" s="112"/>
      <c r="F21124" s="97" t="str">
        <f>+$F$124</f>
        <v>MULTAS</v>
      </c>
      <c r="G21124" s="24"/>
      <c r="H21124" s="24"/>
      <c r="I21124" s="24"/>
      <c r="J21124" s="24"/>
      <c r="K21124" s="24"/>
      <c r="L21124" s="98"/>
    </row>
    <row r="21125" spans="1:16" ht="12.75" hidden="1" customHeight="1" x14ac:dyDescent="0.3">
      <c r="A21125" s="1" t="str">
        <f>+A21010</f>
        <v>NO</v>
      </c>
      <c r="E21125" s="96">
        <v>-2</v>
      </c>
      <c r="F21125" s="307" t="str">
        <f>+$F$125</f>
        <v>Una o más multas o cláusulas penales durante el último año</v>
      </c>
      <c r="G21125" s="310"/>
      <c r="H21125" s="310"/>
      <c r="I21125" s="310"/>
      <c r="J21125" s="310"/>
      <c r="K21125" s="311"/>
      <c r="L21125" s="99" t="str">
        <f>IFERROR(IF(VLOOKUP(C21010,'R. PUNTAJES'!$C$14:$R$213,'R. PUNTAJES'!$Q$10,0)="","",VLOOKUP(C21010,'R. PUNTAJES'!$C$14:$R$213,'R. PUNTAJES'!$Q$10,0)),"")</f>
        <v/>
      </c>
    </row>
    <row r="21126" spans="1:16" hidden="1" x14ac:dyDescent="0.3">
      <c r="A21126" s="1" t="str">
        <f>+A21010</f>
        <v>NO</v>
      </c>
      <c r="E21126" s="112"/>
      <c r="F21126" s="97" t="str">
        <f>+$F$126</f>
        <v>OBRAS INCONCLUSAS</v>
      </c>
      <c r="G21126" s="24"/>
      <c r="H21126" s="24"/>
      <c r="I21126" s="24"/>
      <c r="J21126" s="24"/>
      <c r="K21126" s="24"/>
      <c r="L21126" s="98"/>
    </row>
    <row r="21127" spans="1:16" hidden="1" x14ac:dyDescent="0.3">
      <c r="A21127" s="1" t="str">
        <f>+A21010</f>
        <v>NO</v>
      </c>
      <c r="E21127" s="96">
        <v>-1</v>
      </c>
      <c r="F21127" s="301" t="str">
        <f>+$F$127</f>
        <v>Anotación vigente de obra civil inconclusa</v>
      </c>
      <c r="G21127" s="302"/>
      <c r="H21127" s="302"/>
      <c r="I21127" s="302"/>
      <c r="J21127" s="302"/>
      <c r="K21127" s="303"/>
      <c r="L21127" s="99" t="str">
        <f>IFERROR(IF(VLOOKUP(C21010,'R. PUNTAJES'!$C$14:$R$213,'R. PUNTAJES'!$P$10,0)="","",VLOOKUP(C21010,'R. PUNTAJES'!$C$14:$R$213,'R. PUNTAJES'!$P$10,0)),"")</f>
        <v/>
      </c>
    </row>
    <row r="21128" spans="1:16" ht="7.5" hidden="1" customHeight="1" x14ac:dyDescent="0.3">
      <c r="A21128" s="1" t="str">
        <f>+A21010</f>
        <v>NO</v>
      </c>
      <c r="E21128" s="114"/>
      <c r="F21128" s="45"/>
      <c r="G21128" s="45"/>
      <c r="H21128" s="45"/>
      <c r="I21128" s="45"/>
      <c r="J21128" s="45"/>
      <c r="K21128" s="45"/>
      <c r="L21128" s="48"/>
    </row>
    <row r="21129" spans="1:16" hidden="1" x14ac:dyDescent="0.3">
      <c r="A21129" s="1" t="str">
        <f>+A21010</f>
        <v>NO</v>
      </c>
      <c r="E21129" s="115" t="str">
        <f>+$E$129</f>
        <v>PUNTAJE TOTAL</v>
      </c>
      <c r="F21129" s="116"/>
      <c r="G21129" s="116"/>
      <c r="H21129" s="116"/>
      <c r="I21129" s="116"/>
      <c r="J21129" s="116"/>
      <c r="K21129" s="117"/>
      <c r="L21129" s="118">
        <f>IFERROR(IF(VLOOKUP(C21010,'R. PUNTAJES'!$C$14:$R$213,'R. PUNTAJES'!$H$10,0)="RECHAZO","",SUM(L21109:L21127)),"")</f>
        <v>0</v>
      </c>
    </row>
    <row r="21130" spans="1:16" hidden="1" x14ac:dyDescent="0.3">
      <c r="A21130" s="1" t="str">
        <f>+A21010</f>
        <v>NO</v>
      </c>
      <c r="E21130" s="304" t="str">
        <f>+$E$130</f>
        <v>OBSERVACIONES RESPECTO A PUNTAJES</v>
      </c>
      <c r="F21130" s="305"/>
      <c r="G21130" s="305"/>
      <c r="H21130" s="305"/>
      <c r="I21130" s="305"/>
      <c r="J21130" s="305"/>
      <c r="K21130" s="305"/>
      <c r="L21130" s="305"/>
    </row>
    <row r="21131" spans="1:16" ht="12" hidden="1" customHeight="1" x14ac:dyDescent="0.3">
      <c r="A21131" s="1" t="str">
        <f>+A21010</f>
        <v>NO</v>
      </c>
      <c r="E21131" s="306" t="s">
        <v>124</v>
      </c>
      <c r="F21131" s="305"/>
      <c r="G21131" s="305"/>
      <c r="H21131" s="305"/>
      <c r="I21131" s="305"/>
      <c r="J21131" s="305"/>
      <c r="K21131" s="305"/>
      <c r="L21131" s="305"/>
      <c r="N21131" s="119"/>
      <c r="O21131" s="119"/>
      <c r="P21131" s="120"/>
    </row>
    <row r="21132" spans="1:16" ht="3" hidden="1" customHeight="1" x14ac:dyDescent="0.3">
      <c r="A21132" s="1" t="str">
        <f>+A21011</f>
        <v>NO</v>
      </c>
      <c r="E21132" s="121"/>
      <c r="F21132" s="122"/>
      <c r="G21132" s="122"/>
      <c r="H21132" s="122"/>
      <c r="I21132" s="122"/>
      <c r="J21132" s="122"/>
      <c r="K21132" s="122"/>
      <c r="L21132" s="123"/>
    </row>
    <row r="21133" spans="1:16" hidden="1" x14ac:dyDescent="0.3">
      <c r="A21133" s="1" t="str">
        <f>+IF(OR(C21135=""),"NO",1)</f>
        <v>NO</v>
      </c>
      <c r="E21133" s="346"/>
      <c r="F21133" s="347"/>
      <c r="G21133" s="347"/>
      <c r="H21133" s="347"/>
      <c r="I21133" s="347"/>
      <c r="J21133" s="347"/>
      <c r="K21133" s="347"/>
      <c r="L21133" s="347"/>
    </row>
    <row r="21134" spans="1:16" ht="4.5" hidden="1" customHeight="1" x14ac:dyDescent="0.3">
      <c r="A21134" s="1" t="str">
        <f>+A21135</f>
        <v>NO</v>
      </c>
      <c r="E21134" s="15"/>
      <c r="F21134" s="16"/>
      <c r="G21134" s="16"/>
      <c r="H21134" s="16"/>
      <c r="I21134" s="16"/>
      <c r="J21134" s="16"/>
      <c r="K21134" s="16"/>
      <c r="L21134" s="17"/>
    </row>
    <row r="21135" spans="1:16" ht="15.75" hidden="1" customHeight="1" x14ac:dyDescent="0.3">
      <c r="A21135" s="1" t="str">
        <f>+IF(OR(C21135=""),"NO",1)</f>
        <v>NO</v>
      </c>
      <c r="B21135" s="1">
        <f>1+MAX($B$1:B21134)</f>
        <v>170</v>
      </c>
      <c r="C21135" s="18" t="s">
        <v>124</v>
      </c>
      <c r="E21135" s="19" t="s">
        <v>124</v>
      </c>
      <c r="F21135" s="20"/>
      <c r="G21135" s="20"/>
      <c r="H21135" s="20"/>
      <c r="I21135" s="21"/>
      <c r="J21135" s="20"/>
      <c r="K21135" s="21"/>
      <c r="L21135" s="22"/>
    </row>
    <row r="21136" spans="1:16" hidden="1" x14ac:dyDescent="0.3">
      <c r="A21136" s="1" t="str">
        <f>A21135</f>
        <v>NO</v>
      </c>
      <c r="E21136" s="23" t="str">
        <f>+$E$11</f>
        <v>Integrantes</v>
      </c>
      <c r="F21136" s="24"/>
      <c r="G21136" s="24"/>
      <c r="H21136" s="24"/>
      <c r="I21136" s="24"/>
      <c r="J21136" s="24"/>
      <c r="K21136" s="25" t="str">
        <f>+$K$11</f>
        <v>Nit</v>
      </c>
      <c r="L21136" s="26" t="str">
        <f>+$L$11</f>
        <v>Part.</v>
      </c>
    </row>
    <row r="21137" spans="1:12" hidden="1" x14ac:dyDescent="0.3">
      <c r="A21137" s="1" t="str">
        <f>+A21136</f>
        <v>NO</v>
      </c>
      <c r="C21137" s="1" t="s">
        <v>124</v>
      </c>
      <c r="E21137" s="27" t="s">
        <v>124</v>
      </c>
      <c r="F21137" s="28"/>
      <c r="G21137" s="28"/>
      <c r="H21137" s="28"/>
      <c r="I21137" s="28"/>
      <c r="J21137" s="28"/>
      <c r="K21137" s="29" t="s">
        <v>124</v>
      </c>
      <c r="L21137" s="30" t="s">
        <v>124</v>
      </c>
    </row>
    <row r="21138" spans="1:12" hidden="1" x14ac:dyDescent="0.3">
      <c r="A21138" s="18" t="str">
        <f>+IF(OR(C21138=""),"NO",1)</f>
        <v>NO</v>
      </c>
      <c r="B21138" s="18"/>
      <c r="C21138" s="1" t="s">
        <v>124</v>
      </c>
      <c r="E21138" s="31" t="s">
        <v>124</v>
      </c>
      <c r="F21138" s="32"/>
      <c r="G21138" s="32"/>
      <c r="H21138" s="32"/>
      <c r="I21138" s="32"/>
      <c r="J21138" s="32"/>
      <c r="K21138" s="33" t="s">
        <v>124</v>
      </c>
      <c r="L21138" s="34" t="s">
        <v>124</v>
      </c>
    </row>
    <row r="21139" spans="1:12" hidden="1" x14ac:dyDescent="0.3">
      <c r="A21139" s="18" t="str">
        <f>+IF(OR(C21139=""),"NO",1)</f>
        <v>NO</v>
      </c>
      <c r="B21139" s="18"/>
      <c r="C21139" s="1" t="s">
        <v>124</v>
      </c>
      <c r="E21139" s="31" t="s">
        <v>124</v>
      </c>
      <c r="F21139" s="32"/>
      <c r="G21139" s="32"/>
      <c r="H21139" s="32"/>
      <c r="I21139" s="32"/>
      <c r="J21139" s="32"/>
      <c r="K21139" s="33" t="s">
        <v>124</v>
      </c>
      <c r="L21139" s="34" t="s">
        <v>124</v>
      </c>
    </row>
    <row r="21140" spans="1:12" hidden="1" x14ac:dyDescent="0.3">
      <c r="A21140" s="18" t="str">
        <f>+IF(OR(C21140=""),"NO",1)</f>
        <v>NO</v>
      </c>
      <c r="B21140" s="18"/>
      <c r="C21140" s="1" t="s">
        <v>124</v>
      </c>
      <c r="E21140" s="31" t="s">
        <v>13</v>
      </c>
      <c r="F21140" s="32"/>
      <c r="G21140" s="32"/>
      <c r="H21140" s="32"/>
      <c r="I21140" s="32"/>
      <c r="J21140" s="32"/>
      <c r="K21140" s="33"/>
      <c r="L21140" s="34"/>
    </row>
    <row r="21141" spans="1:12" hidden="1" x14ac:dyDescent="0.3">
      <c r="A21141" s="18" t="str">
        <f>+IF(OR(C21141=""),"NO",1)</f>
        <v>NO</v>
      </c>
      <c r="B21141" s="18"/>
      <c r="C21141" s="1" t="s">
        <v>124</v>
      </c>
      <c r="E21141" s="31" t="s">
        <v>13</v>
      </c>
      <c r="F21141" s="32"/>
      <c r="G21141" s="32"/>
      <c r="H21141" s="32"/>
      <c r="I21141" s="32"/>
      <c r="J21141" s="32"/>
      <c r="K21141" s="33"/>
      <c r="L21141" s="34"/>
    </row>
    <row r="21142" spans="1:12" hidden="1" x14ac:dyDescent="0.3">
      <c r="A21142" s="18" t="str">
        <f>+IF(OR(C21142=""),"NO",1)</f>
        <v>NO</v>
      </c>
      <c r="B21142" s="18"/>
      <c r="C21142" s="1" t="s">
        <v>124</v>
      </c>
      <c r="E21142" s="35" t="s">
        <v>13</v>
      </c>
      <c r="F21142" s="36"/>
      <c r="G21142" s="36"/>
      <c r="H21142" s="36"/>
      <c r="I21142" s="36"/>
      <c r="J21142" s="36"/>
      <c r="K21142" s="37"/>
      <c r="L21142" s="38"/>
    </row>
    <row r="21143" spans="1:12" ht="5.15" hidden="1" customHeight="1" x14ac:dyDescent="0.3">
      <c r="A21143" s="1" t="str">
        <f>+A21135</f>
        <v>NO</v>
      </c>
      <c r="E21143" s="39"/>
      <c r="F21143" s="39"/>
      <c r="G21143" s="39"/>
      <c r="H21143" s="39"/>
      <c r="I21143" s="39"/>
      <c r="J21143" s="39"/>
      <c r="K21143" s="39"/>
      <c r="L21143" s="39"/>
    </row>
    <row r="21144" spans="1:12" ht="15.75" hidden="1" customHeight="1" x14ac:dyDescent="0.3">
      <c r="A21144" s="1" t="str">
        <f>+A21135</f>
        <v>NO</v>
      </c>
      <c r="E21144" s="40" t="str">
        <f>+$E$19</f>
        <v>RESULTADO DE EVALUACIÓN TÉCNICA</v>
      </c>
      <c r="F21144" s="41"/>
      <c r="G21144" s="41"/>
      <c r="H21144" s="41"/>
      <c r="I21144" s="41"/>
      <c r="J21144" s="41"/>
      <c r="K21144" s="41"/>
      <c r="L21144" s="42"/>
    </row>
    <row r="21145" spans="1:12" hidden="1" x14ac:dyDescent="0.3">
      <c r="A21145" s="1" t="str">
        <f>+A21135</f>
        <v>NO</v>
      </c>
      <c r="E21145" s="43"/>
      <c r="F21145" s="44" t="str">
        <f>+$F$20</f>
        <v>Experiencia</v>
      </c>
      <c r="G21145" s="45"/>
      <c r="H21145" s="45"/>
      <c r="I21145" s="45"/>
      <c r="J21145" s="45"/>
      <c r="K21145" s="46"/>
      <c r="L21145" s="47" t="s">
        <v>124</v>
      </c>
    </row>
    <row r="21146" spans="1:12" hidden="1" x14ac:dyDescent="0.3">
      <c r="A21146" s="1" t="str">
        <f>+A21135</f>
        <v>NO</v>
      </c>
      <c r="E21146" s="348" t="str">
        <f>+$E$21</f>
        <v>OBSERVACIONES RESPECTO A LA EVALUACIÓN DE EXPERIENCIA</v>
      </c>
      <c r="F21146" s="308"/>
      <c r="G21146" s="308"/>
      <c r="H21146" s="308"/>
      <c r="I21146" s="308"/>
      <c r="J21146" s="308"/>
      <c r="K21146" s="308"/>
      <c r="L21146" s="349"/>
    </row>
    <row r="21147" spans="1:12" hidden="1" x14ac:dyDescent="0.3">
      <c r="A21147" s="1" t="str">
        <f>+A21135</f>
        <v>NO</v>
      </c>
      <c r="E21147" s="350" t="s">
        <v>124</v>
      </c>
      <c r="F21147" s="351"/>
      <c r="G21147" s="351"/>
      <c r="H21147" s="351"/>
      <c r="I21147" s="351"/>
      <c r="J21147" s="351"/>
      <c r="K21147" s="351"/>
      <c r="L21147" s="352"/>
    </row>
    <row r="21148" spans="1:12" ht="5.15" hidden="1" customHeight="1" x14ac:dyDescent="0.3">
      <c r="A21148" s="1" t="str">
        <f>+A21135</f>
        <v>NO</v>
      </c>
      <c r="E21148" s="39"/>
      <c r="F21148" s="39"/>
      <c r="G21148" s="39"/>
      <c r="H21148" s="39"/>
      <c r="I21148" s="39"/>
      <c r="J21148" s="39"/>
      <c r="K21148" s="39"/>
      <c r="L21148" s="39"/>
    </row>
    <row r="21149" spans="1:12" ht="12.75" hidden="1" customHeight="1" x14ac:dyDescent="0.3">
      <c r="A21149" s="1" t="str">
        <f>+A21135</f>
        <v>NO</v>
      </c>
      <c r="E21149" s="40" t="str">
        <f>+$E$24</f>
        <v>EXPERIENCIA HABILITANTE: CONTRATOS PRESENTADOS</v>
      </c>
      <c r="F21149" s="41"/>
      <c r="G21149" s="41"/>
      <c r="H21149" s="41"/>
      <c r="I21149" s="41"/>
      <c r="J21149" s="41"/>
      <c r="K21149" s="41"/>
      <c r="L21149" s="42"/>
    </row>
    <row r="21150" spans="1:12" ht="8.5" hidden="1" customHeight="1" x14ac:dyDescent="0.3">
      <c r="A21150" s="1" t="str">
        <f>+A21135</f>
        <v>NO</v>
      </c>
      <c r="E21150" s="49"/>
      <c r="F21150" s="50"/>
      <c r="G21150" s="51"/>
      <c r="H21150" s="51"/>
      <c r="I21150" s="51"/>
      <c r="J21150" s="51"/>
      <c r="K21150" s="51"/>
      <c r="L21150" s="52"/>
    </row>
    <row r="21151" spans="1:12" hidden="1" x14ac:dyDescent="0.3">
      <c r="A21151" s="18" t="str">
        <f>+IF(OR(C21151=""),"NO",1)</f>
        <v>NO</v>
      </c>
      <c r="B21151" s="18"/>
      <c r="C21151" s="1" t="s">
        <v>124</v>
      </c>
      <c r="E21151" s="329">
        <v>1</v>
      </c>
      <c r="F21151" s="53" t="str">
        <f>+$F$26</f>
        <v>OBJETO</v>
      </c>
      <c r="G21151" s="332" t="s">
        <v>124</v>
      </c>
      <c r="H21151" s="333"/>
      <c r="I21151" s="333"/>
      <c r="J21151" s="333"/>
      <c r="K21151" s="333"/>
      <c r="L21151" s="334"/>
    </row>
    <row r="21152" spans="1:12" hidden="1" x14ac:dyDescent="0.3">
      <c r="A21152" s="18" t="str">
        <f>+IF(OR(C21151=""),"NO",1)</f>
        <v>NO</v>
      </c>
      <c r="B21152" s="18"/>
      <c r="E21152" s="330"/>
      <c r="F21152" s="54" t="str">
        <f>+$F$27</f>
        <v>CONTRATANTE</v>
      </c>
      <c r="G21152" s="335" t="s">
        <v>124</v>
      </c>
      <c r="H21152" s="310"/>
      <c r="I21152" s="310"/>
      <c r="J21152" s="310"/>
      <c r="K21152" s="310"/>
      <c r="L21152" s="336"/>
    </row>
    <row r="21153" spans="1:12" hidden="1" x14ac:dyDescent="0.3">
      <c r="A21153" s="18" t="str">
        <f>+IF(OR(C21151=""),"NO",1)</f>
        <v>NO</v>
      </c>
      <c r="B21153" s="18"/>
      <c r="E21153" s="330"/>
      <c r="F21153" s="54" t="str">
        <f>+$F$28</f>
        <v>APORTANTE</v>
      </c>
      <c r="G21153" s="337" t="s">
        <v>124</v>
      </c>
      <c r="H21153" s="338"/>
      <c r="I21153" s="338"/>
      <c r="J21153" s="338"/>
      <c r="K21153" s="338"/>
      <c r="L21153" s="339"/>
    </row>
    <row r="21154" spans="1:12" hidden="1" x14ac:dyDescent="0.3">
      <c r="A21154" s="18" t="str">
        <f>+IF(OR(C21151=""),"NO",1)</f>
        <v>NO</v>
      </c>
      <c r="B21154" s="18"/>
      <c r="E21154" s="330"/>
      <c r="F21154" s="54" t="str">
        <f>+$F$29</f>
        <v>VALOR /SMMLV)</v>
      </c>
      <c r="G21154" s="55" t="s">
        <v>124</v>
      </c>
      <c r="H21154" s="56" t="str">
        <f>+$H$29</f>
        <v>% PART..</v>
      </c>
      <c r="I21154" s="57" t="s">
        <v>124</v>
      </c>
      <c r="J21154" s="58" t="str">
        <f>+$J$29</f>
        <v>VALOR ACREDITADO</v>
      </c>
      <c r="K21154" s="59"/>
      <c r="L21154" s="47" t="s">
        <v>124</v>
      </c>
    </row>
    <row r="21155" spans="1:12" hidden="1" x14ac:dyDescent="0.3">
      <c r="A21155" s="18" t="str">
        <f>+IF(OR(C21151=""),"NO",1)</f>
        <v>NO</v>
      </c>
      <c r="B21155" s="18"/>
      <c r="E21155" s="330"/>
      <c r="F21155" s="60" t="str">
        <f>+$F$30</f>
        <v>EXPERIENCIA APORTADA</v>
      </c>
      <c r="G21155" s="340" t="s">
        <v>124</v>
      </c>
      <c r="H21155" s="341"/>
      <c r="I21155" s="341"/>
      <c r="J21155" s="341"/>
      <c r="K21155" s="341"/>
      <c r="L21155" s="342"/>
    </row>
    <row r="21156" spans="1:12" hidden="1" x14ac:dyDescent="0.3">
      <c r="A21156" s="18" t="str">
        <f>+IF(OR(C21151=""),"NO",1)</f>
        <v>NO</v>
      </c>
      <c r="B21156" s="18"/>
      <c r="E21156" s="331"/>
      <c r="F21156" s="62" t="str">
        <f>+$F$31</f>
        <v>OBSERVACIÓN</v>
      </c>
      <c r="G21156" s="343" t="s">
        <v>124</v>
      </c>
      <c r="H21156" s="344"/>
      <c r="I21156" s="344"/>
      <c r="J21156" s="344"/>
      <c r="K21156" s="344"/>
      <c r="L21156" s="345"/>
    </row>
    <row r="21157" spans="1:12" ht="8.5" hidden="1" customHeight="1" x14ac:dyDescent="0.3">
      <c r="A21157" s="18" t="str">
        <f>+IF(OR(C21151=""),"NO",1)</f>
        <v>NO</v>
      </c>
      <c r="B21157" s="18"/>
      <c r="E21157" s="49"/>
      <c r="F21157" s="50"/>
      <c r="G21157" s="51"/>
      <c r="H21157" s="51"/>
      <c r="I21157" s="51"/>
      <c r="J21157" s="51"/>
      <c r="K21157" s="51"/>
      <c r="L21157" s="52"/>
    </row>
    <row r="21158" spans="1:12" hidden="1" x14ac:dyDescent="0.3">
      <c r="A21158" s="18" t="str">
        <f t="shared" ref="A21158" si="7098">+IF(OR(C21158=""),"NO",1)</f>
        <v>NO</v>
      </c>
      <c r="B21158" s="18"/>
      <c r="C21158" s="1" t="s">
        <v>124</v>
      </c>
      <c r="E21158" s="329">
        <v>2</v>
      </c>
      <c r="F21158" s="53" t="str">
        <f>+$F$26</f>
        <v>OBJETO</v>
      </c>
      <c r="G21158" s="332" t="s">
        <v>124</v>
      </c>
      <c r="H21158" s="333"/>
      <c r="I21158" s="333"/>
      <c r="J21158" s="333"/>
      <c r="K21158" s="333"/>
      <c r="L21158" s="334"/>
    </row>
    <row r="21159" spans="1:12" hidden="1" x14ac:dyDescent="0.3">
      <c r="A21159" s="18" t="str">
        <f t="shared" ref="A21159" si="7099">+IF(OR(C21158=""),"NO",1)</f>
        <v>NO</v>
      </c>
      <c r="B21159" s="18"/>
      <c r="E21159" s="330"/>
      <c r="F21159" s="54" t="str">
        <f>+$F$27</f>
        <v>CONTRATANTE</v>
      </c>
      <c r="G21159" s="335" t="s">
        <v>124</v>
      </c>
      <c r="H21159" s="310"/>
      <c r="I21159" s="310"/>
      <c r="J21159" s="310"/>
      <c r="K21159" s="310"/>
      <c r="L21159" s="336"/>
    </row>
    <row r="21160" spans="1:12" hidden="1" x14ac:dyDescent="0.3">
      <c r="A21160" s="18" t="str">
        <f t="shared" ref="A21160" si="7100">+IF(OR(C21158=""),"NO",1)</f>
        <v>NO</v>
      </c>
      <c r="B21160" s="18"/>
      <c r="E21160" s="330"/>
      <c r="F21160" s="54" t="str">
        <f>+$F$28</f>
        <v>APORTANTE</v>
      </c>
      <c r="G21160" s="337" t="s">
        <v>124</v>
      </c>
      <c r="H21160" s="338"/>
      <c r="I21160" s="338"/>
      <c r="J21160" s="338"/>
      <c r="K21160" s="338"/>
      <c r="L21160" s="339"/>
    </row>
    <row r="21161" spans="1:12" hidden="1" x14ac:dyDescent="0.3">
      <c r="A21161" s="18" t="str">
        <f t="shared" ref="A21161" si="7101">+IF(OR(C21158=""),"NO",1)</f>
        <v>NO</v>
      </c>
      <c r="B21161" s="18"/>
      <c r="E21161" s="330"/>
      <c r="F21161" s="54" t="str">
        <f>+$F$29</f>
        <v>VALOR /SMMLV)</v>
      </c>
      <c r="G21161" s="55" t="s">
        <v>124</v>
      </c>
      <c r="H21161" s="56" t="str">
        <f>+$H$29</f>
        <v>% PART..</v>
      </c>
      <c r="I21161" s="57" t="s">
        <v>124</v>
      </c>
      <c r="J21161" s="58" t="str">
        <f>+$J$29</f>
        <v>VALOR ACREDITADO</v>
      </c>
      <c r="K21161" s="59"/>
      <c r="L21161" s="47" t="s">
        <v>124</v>
      </c>
    </row>
    <row r="21162" spans="1:12" hidden="1" x14ac:dyDescent="0.3">
      <c r="A21162" s="18" t="str">
        <f t="shared" ref="A21162" si="7102">+IF(OR(C21158=""),"NO",1)</f>
        <v>NO</v>
      </c>
      <c r="B21162" s="18"/>
      <c r="E21162" s="330"/>
      <c r="F21162" s="60" t="str">
        <f>+$F$30</f>
        <v>EXPERIENCIA APORTADA</v>
      </c>
      <c r="G21162" s="340" t="s">
        <v>124</v>
      </c>
      <c r="H21162" s="341"/>
      <c r="I21162" s="341"/>
      <c r="J21162" s="341"/>
      <c r="K21162" s="341"/>
      <c r="L21162" s="342"/>
    </row>
    <row r="21163" spans="1:12" hidden="1" x14ac:dyDescent="0.3">
      <c r="A21163" s="18" t="str">
        <f t="shared" ref="A21163" si="7103">+IF(OR(C21158=""),"NO",1)</f>
        <v>NO</v>
      </c>
      <c r="B21163" s="18"/>
      <c r="E21163" s="331"/>
      <c r="F21163" s="62" t="str">
        <f>+$F$31</f>
        <v>OBSERVACIÓN</v>
      </c>
      <c r="G21163" s="343" t="s">
        <v>124</v>
      </c>
      <c r="H21163" s="344"/>
      <c r="I21163" s="344"/>
      <c r="J21163" s="344"/>
      <c r="K21163" s="344"/>
      <c r="L21163" s="345"/>
    </row>
    <row r="21164" spans="1:12" ht="8.5" hidden="1" customHeight="1" x14ac:dyDescent="0.3">
      <c r="A21164" s="18" t="str">
        <f t="shared" ref="A21164" si="7104">+IF(OR(C21158=""),"NO",1)</f>
        <v>NO</v>
      </c>
      <c r="B21164" s="18"/>
      <c r="E21164" s="49"/>
      <c r="F21164" s="50"/>
      <c r="G21164" s="51"/>
      <c r="H21164" s="51"/>
      <c r="I21164" s="51"/>
      <c r="J21164" s="51"/>
      <c r="K21164" s="51"/>
      <c r="L21164" s="52"/>
    </row>
    <row r="21165" spans="1:12" hidden="1" x14ac:dyDescent="0.3">
      <c r="A21165" s="18" t="str">
        <f t="shared" ref="A21165" si="7105">+IF(OR(C21165=""),"NO",1)</f>
        <v>NO</v>
      </c>
      <c r="B21165" s="18"/>
      <c r="C21165" s="1" t="s">
        <v>124</v>
      </c>
      <c r="E21165" s="329">
        <v>3</v>
      </c>
      <c r="F21165" s="53" t="str">
        <f>+$F$26</f>
        <v>OBJETO</v>
      </c>
      <c r="G21165" s="332" t="s">
        <v>124</v>
      </c>
      <c r="H21165" s="333"/>
      <c r="I21165" s="333"/>
      <c r="J21165" s="333"/>
      <c r="K21165" s="333"/>
      <c r="L21165" s="334"/>
    </row>
    <row r="21166" spans="1:12" hidden="1" x14ac:dyDescent="0.3">
      <c r="A21166" s="18" t="str">
        <f t="shared" ref="A21166" si="7106">+IF(OR(C21165=""),"NO",1)</f>
        <v>NO</v>
      </c>
      <c r="B21166" s="18"/>
      <c r="E21166" s="330"/>
      <c r="F21166" s="54" t="str">
        <f>+$F$27</f>
        <v>CONTRATANTE</v>
      </c>
      <c r="G21166" s="335" t="s">
        <v>124</v>
      </c>
      <c r="H21166" s="310"/>
      <c r="I21166" s="310"/>
      <c r="J21166" s="310"/>
      <c r="K21166" s="310"/>
      <c r="L21166" s="336"/>
    </row>
    <row r="21167" spans="1:12" hidden="1" x14ac:dyDescent="0.3">
      <c r="A21167" s="18" t="str">
        <f t="shared" ref="A21167" si="7107">+IF(OR(C21165=""),"NO",1)</f>
        <v>NO</v>
      </c>
      <c r="B21167" s="18"/>
      <c r="E21167" s="330"/>
      <c r="F21167" s="54" t="str">
        <f>+$F$28</f>
        <v>APORTANTE</v>
      </c>
      <c r="G21167" s="337" t="s">
        <v>124</v>
      </c>
      <c r="H21167" s="338"/>
      <c r="I21167" s="338"/>
      <c r="J21167" s="338"/>
      <c r="K21167" s="338"/>
      <c r="L21167" s="339"/>
    </row>
    <row r="21168" spans="1:12" hidden="1" x14ac:dyDescent="0.3">
      <c r="A21168" s="18" t="str">
        <f t="shared" ref="A21168" si="7108">+IF(OR(C21165=""),"NO",1)</f>
        <v>NO</v>
      </c>
      <c r="B21168" s="18"/>
      <c r="E21168" s="330"/>
      <c r="F21168" s="54" t="str">
        <f>+$F$29</f>
        <v>VALOR /SMMLV)</v>
      </c>
      <c r="G21168" s="55" t="s">
        <v>124</v>
      </c>
      <c r="H21168" s="56" t="str">
        <f>+$H$29</f>
        <v>% PART..</v>
      </c>
      <c r="I21168" s="57" t="s">
        <v>124</v>
      </c>
      <c r="J21168" s="58" t="str">
        <f>+$J$29</f>
        <v>VALOR ACREDITADO</v>
      </c>
      <c r="K21168" s="59"/>
      <c r="L21168" s="47" t="s">
        <v>124</v>
      </c>
    </row>
    <row r="21169" spans="1:12" hidden="1" x14ac:dyDescent="0.3">
      <c r="A21169" s="18" t="str">
        <f t="shared" ref="A21169" si="7109">+IF(OR(C21165=""),"NO",1)</f>
        <v>NO</v>
      </c>
      <c r="B21169" s="18"/>
      <c r="E21169" s="330"/>
      <c r="F21169" s="60" t="str">
        <f>+$F$30</f>
        <v>EXPERIENCIA APORTADA</v>
      </c>
      <c r="G21169" s="340" t="s">
        <v>124</v>
      </c>
      <c r="H21169" s="341"/>
      <c r="I21169" s="341"/>
      <c r="J21169" s="341"/>
      <c r="K21169" s="341"/>
      <c r="L21169" s="342"/>
    </row>
    <row r="21170" spans="1:12" hidden="1" x14ac:dyDescent="0.3">
      <c r="A21170" s="18" t="str">
        <f t="shared" ref="A21170" si="7110">+IF(OR(C21165=""),"NO",1)</f>
        <v>NO</v>
      </c>
      <c r="B21170" s="18"/>
      <c r="E21170" s="331"/>
      <c r="F21170" s="62" t="str">
        <f>+$F$31</f>
        <v>OBSERVACIÓN</v>
      </c>
      <c r="G21170" s="343" t="s">
        <v>124</v>
      </c>
      <c r="H21170" s="344"/>
      <c r="I21170" s="344"/>
      <c r="J21170" s="344"/>
      <c r="K21170" s="344"/>
      <c r="L21170" s="345"/>
    </row>
    <row r="21171" spans="1:12" ht="8.5" hidden="1" customHeight="1" x14ac:dyDescent="0.3">
      <c r="A21171" s="18" t="str">
        <f t="shared" ref="A21171" si="7111">+IF(OR(C21165=""),"NO",1)</f>
        <v>NO</v>
      </c>
      <c r="B21171" s="18"/>
      <c r="E21171" s="49"/>
      <c r="F21171" s="50"/>
      <c r="G21171" s="51"/>
      <c r="H21171" s="51"/>
      <c r="I21171" s="51"/>
      <c r="J21171" s="51"/>
      <c r="K21171" s="51"/>
      <c r="L21171" s="52"/>
    </row>
    <row r="21172" spans="1:12" hidden="1" x14ac:dyDescent="0.3">
      <c r="A21172" s="18" t="str">
        <f t="shared" ref="A21172" si="7112">+IF(OR(C21172=""),"NO",1)</f>
        <v>NO</v>
      </c>
      <c r="B21172" s="18"/>
      <c r="C21172" s="1" t="s">
        <v>124</v>
      </c>
      <c r="E21172" s="329">
        <v>4</v>
      </c>
      <c r="F21172" s="53" t="str">
        <f>+$F$26</f>
        <v>OBJETO</v>
      </c>
      <c r="G21172" s="332" t="s">
        <v>124</v>
      </c>
      <c r="H21172" s="333"/>
      <c r="I21172" s="333"/>
      <c r="J21172" s="333"/>
      <c r="K21172" s="333"/>
      <c r="L21172" s="334"/>
    </row>
    <row r="21173" spans="1:12" hidden="1" x14ac:dyDescent="0.3">
      <c r="A21173" s="18" t="str">
        <f t="shared" ref="A21173" si="7113">+IF(OR(C21172=""),"NO",1)</f>
        <v>NO</v>
      </c>
      <c r="B21173" s="18"/>
      <c r="E21173" s="330"/>
      <c r="F21173" s="54" t="str">
        <f>+$F$27</f>
        <v>CONTRATANTE</v>
      </c>
      <c r="G21173" s="335" t="s">
        <v>124</v>
      </c>
      <c r="H21173" s="310"/>
      <c r="I21173" s="310"/>
      <c r="J21173" s="310"/>
      <c r="K21173" s="310"/>
      <c r="L21173" s="336"/>
    </row>
    <row r="21174" spans="1:12" hidden="1" x14ac:dyDescent="0.3">
      <c r="A21174" s="18" t="str">
        <f t="shared" ref="A21174" si="7114">+IF(OR(C21172=""),"NO",1)</f>
        <v>NO</v>
      </c>
      <c r="B21174" s="18"/>
      <c r="E21174" s="330"/>
      <c r="F21174" s="54" t="str">
        <f>+$F$28</f>
        <v>APORTANTE</v>
      </c>
      <c r="G21174" s="337" t="s">
        <v>124</v>
      </c>
      <c r="H21174" s="338"/>
      <c r="I21174" s="338"/>
      <c r="J21174" s="338"/>
      <c r="K21174" s="338"/>
      <c r="L21174" s="339"/>
    </row>
    <row r="21175" spans="1:12" hidden="1" x14ac:dyDescent="0.3">
      <c r="A21175" s="18" t="str">
        <f t="shared" ref="A21175" si="7115">+IF(OR(C21172=""),"NO",1)</f>
        <v>NO</v>
      </c>
      <c r="B21175" s="18"/>
      <c r="E21175" s="330"/>
      <c r="F21175" s="54" t="str">
        <f>+$F$29</f>
        <v>VALOR /SMMLV)</v>
      </c>
      <c r="G21175" s="55" t="s">
        <v>124</v>
      </c>
      <c r="H21175" s="56" t="str">
        <f>+$H$29</f>
        <v>% PART..</v>
      </c>
      <c r="I21175" s="57" t="s">
        <v>124</v>
      </c>
      <c r="J21175" s="58" t="str">
        <f>+$J$29</f>
        <v>VALOR ACREDITADO</v>
      </c>
      <c r="K21175" s="59"/>
      <c r="L21175" s="47" t="s">
        <v>124</v>
      </c>
    </row>
    <row r="21176" spans="1:12" hidden="1" x14ac:dyDescent="0.3">
      <c r="A21176" s="18" t="str">
        <f t="shared" ref="A21176" si="7116">+IF(OR(C21172=""),"NO",1)</f>
        <v>NO</v>
      </c>
      <c r="B21176" s="18"/>
      <c r="E21176" s="330"/>
      <c r="F21176" s="60" t="str">
        <f>+$F$30</f>
        <v>EXPERIENCIA APORTADA</v>
      </c>
      <c r="G21176" s="340" t="s">
        <v>124</v>
      </c>
      <c r="H21176" s="341"/>
      <c r="I21176" s="341"/>
      <c r="J21176" s="341"/>
      <c r="K21176" s="341"/>
      <c r="L21176" s="342"/>
    </row>
    <row r="21177" spans="1:12" hidden="1" x14ac:dyDescent="0.3">
      <c r="A21177" s="18" t="str">
        <f t="shared" ref="A21177" si="7117">+IF(OR(C21172=""),"NO",1)</f>
        <v>NO</v>
      </c>
      <c r="B21177" s="18"/>
      <c r="E21177" s="331"/>
      <c r="F21177" s="62" t="str">
        <f>+$F$31</f>
        <v>OBSERVACIÓN</v>
      </c>
      <c r="G21177" s="343" t="s">
        <v>124</v>
      </c>
      <c r="H21177" s="344"/>
      <c r="I21177" s="344"/>
      <c r="J21177" s="344"/>
      <c r="K21177" s="344"/>
      <c r="L21177" s="345"/>
    </row>
    <row r="21178" spans="1:12" ht="8.5" hidden="1" customHeight="1" x14ac:dyDescent="0.3">
      <c r="A21178" s="18" t="str">
        <f t="shared" ref="A21178" si="7118">+IF(OR(C21172=""),"NO",1)</f>
        <v>NO</v>
      </c>
      <c r="B21178" s="18"/>
      <c r="E21178" s="49"/>
      <c r="F21178" s="50"/>
      <c r="G21178" s="51"/>
      <c r="H21178" s="51"/>
      <c r="I21178" s="51"/>
      <c r="J21178" s="51"/>
      <c r="K21178" s="51"/>
      <c r="L21178" s="52"/>
    </row>
    <row r="21179" spans="1:12" hidden="1" x14ac:dyDescent="0.3">
      <c r="A21179" s="18" t="str">
        <f t="shared" ref="A21179" si="7119">+IF(OR(C21179=""),"NO",1)</f>
        <v>NO</v>
      </c>
      <c r="B21179" s="18"/>
      <c r="C21179" s="1" t="s">
        <v>124</v>
      </c>
      <c r="E21179" s="329">
        <v>5</v>
      </c>
      <c r="F21179" s="53" t="str">
        <f>+$F$26</f>
        <v>OBJETO</v>
      </c>
      <c r="G21179" s="332" t="s">
        <v>124</v>
      </c>
      <c r="H21179" s="333"/>
      <c r="I21179" s="333"/>
      <c r="J21179" s="333"/>
      <c r="K21179" s="333"/>
      <c r="L21179" s="334"/>
    </row>
    <row r="21180" spans="1:12" hidden="1" x14ac:dyDescent="0.3">
      <c r="A21180" s="18" t="str">
        <f t="shared" ref="A21180" si="7120">+IF(OR(C21179=""),"NO",1)</f>
        <v>NO</v>
      </c>
      <c r="B21180" s="18"/>
      <c r="E21180" s="330"/>
      <c r="F21180" s="54" t="str">
        <f>+$F$27</f>
        <v>CONTRATANTE</v>
      </c>
      <c r="G21180" s="335" t="s">
        <v>124</v>
      </c>
      <c r="H21180" s="310"/>
      <c r="I21180" s="310"/>
      <c r="J21180" s="310"/>
      <c r="K21180" s="310"/>
      <c r="L21180" s="336"/>
    </row>
    <row r="21181" spans="1:12" hidden="1" x14ac:dyDescent="0.3">
      <c r="A21181" s="18" t="str">
        <f t="shared" ref="A21181" si="7121">+IF(OR(C21179=""),"NO",1)</f>
        <v>NO</v>
      </c>
      <c r="B21181" s="18"/>
      <c r="E21181" s="330"/>
      <c r="F21181" s="54" t="str">
        <f>+$F$28</f>
        <v>APORTANTE</v>
      </c>
      <c r="G21181" s="337" t="s">
        <v>124</v>
      </c>
      <c r="H21181" s="338"/>
      <c r="I21181" s="338"/>
      <c r="J21181" s="338"/>
      <c r="K21181" s="338"/>
      <c r="L21181" s="339"/>
    </row>
    <row r="21182" spans="1:12" hidden="1" x14ac:dyDescent="0.3">
      <c r="A21182" s="18" t="str">
        <f t="shared" ref="A21182" si="7122">+IF(OR(C21179=""),"NO",1)</f>
        <v>NO</v>
      </c>
      <c r="B21182" s="18"/>
      <c r="E21182" s="330"/>
      <c r="F21182" s="54" t="str">
        <f>+$F$29</f>
        <v>VALOR /SMMLV)</v>
      </c>
      <c r="G21182" s="55" t="s">
        <v>124</v>
      </c>
      <c r="H21182" s="56" t="str">
        <f>+$H$29</f>
        <v>% PART..</v>
      </c>
      <c r="I21182" s="57" t="s">
        <v>124</v>
      </c>
      <c r="J21182" s="58" t="str">
        <f>+$J$29</f>
        <v>VALOR ACREDITADO</v>
      </c>
      <c r="K21182" s="59"/>
      <c r="L21182" s="47" t="s">
        <v>124</v>
      </c>
    </row>
    <row r="21183" spans="1:12" hidden="1" x14ac:dyDescent="0.3">
      <c r="A21183" s="18" t="str">
        <f t="shared" ref="A21183" si="7123">+IF(OR(C21179=""),"NO",1)</f>
        <v>NO</v>
      </c>
      <c r="B21183" s="18"/>
      <c r="E21183" s="330"/>
      <c r="F21183" s="60" t="str">
        <f>+$F$30</f>
        <v>EXPERIENCIA APORTADA</v>
      </c>
      <c r="G21183" s="340" t="s">
        <v>124</v>
      </c>
      <c r="H21183" s="341"/>
      <c r="I21183" s="341"/>
      <c r="J21183" s="341"/>
      <c r="K21183" s="341"/>
      <c r="L21183" s="342"/>
    </row>
    <row r="21184" spans="1:12" hidden="1" x14ac:dyDescent="0.3">
      <c r="A21184" s="18" t="str">
        <f t="shared" ref="A21184" si="7124">+IF(OR(C21179=""),"NO",1)</f>
        <v>NO</v>
      </c>
      <c r="B21184" s="18"/>
      <c r="E21184" s="331"/>
      <c r="F21184" s="62" t="str">
        <f>+$F$31</f>
        <v>OBSERVACIÓN</v>
      </c>
      <c r="G21184" s="343" t="s">
        <v>124</v>
      </c>
      <c r="H21184" s="344"/>
      <c r="I21184" s="344"/>
      <c r="J21184" s="344"/>
      <c r="K21184" s="344"/>
      <c r="L21184" s="345"/>
    </row>
    <row r="21185" spans="1:12" ht="8.5" hidden="1" customHeight="1" x14ac:dyDescent="0.3">
      <c r="A21185" s="18" t="str">
        <f t="shared" ref="A21185" si="7125">+IF(OR(C21179=""),"NO",1)</f>
        <v>NO</v>
      </c>
      <c r="B21185" s="18"/>
      <c r="E21185" s="49"/>
      <c r="F21185" s="50"/>
      <c r="G21185" s="51"/>
      <c r="H21185" s="51"/>
      <c r="I21185" s="51"/>
      <c r="J21185" s="51"/>
      <c r="K21185" s="51"/>
      <c r="L21185" s="52"/>
    </row>
    <row r="21186" spans="1:12" hidden="1" x14ac:dyDescent="0.3">
      <c r="A21186" s="18" t="str">
        <f t="shared" ref="A21186" si="7126">+IF(OR(C21186=""),"NO",1)</f>
        <v>NO</v>
      </c>
      <c r="B21186" s="18"/>
      <c r="C21186" s="1" t="s">
        <v>124</v>
      </c>
      <c r="E21186" s="329">
        <v>6</v>
      </c>
      <c r="F21186" s="53" t="str">
        <f>+$F$26</f>
        <v>OBJETO</v>
      </c>
      <c r="G21186" s="332" t="s">
        <v>124</v>
      </c>
      <c r="H21186" s="333"/>
      <c r="I21186" s="333"/>
      <c r="J21186" s="333"/>
      <c r="K21186" s="333"/>
      <c r="L21186" s="334"/>
    </row>
    <row r="21187" spans="1:12" hidden="1" x14ac:dyDescent="0.3">
      <c r="A21187" s="18" t="str">
        <f t="shared" ref="A21187" si="7127">+IF(OR(C21186=""),"NO",1)</f>
        <v>NO</v>
      </c>
      <c r="B21187" s="18"/>
      <c r="E21187" s="330"/>
      <c r="F21187" s="54" t="str">
        <f>+$F$27</f>
        <v>CONTRATANTE</v>
      </c>
      <c r="G21187" s="335" t="s">
        <v>124</v>
      </c>
      <c r="H21187" s="310"/>
      <c r="I21187" s="310"/>
      <c r="J21187" s="310"/>
      <c r="K21187" s="310"/>
      <c r="L21187" s="336"/>
    </row>
    <row r="21188" spans="1:12" hidden="1" x14ac:dyDescent="0.3">
      <c r="A21188" s="18" t="str">
        <f t="shared" ref="A21188" si="7128">+IF(OR(C21186=""),"NO",1)</f>
        <v>NO</v>
      </c>
      <c r="B21188" s="18"/>
      <c r="E21188" s="330"/>
      <c r="F21188" s="54" t="str">
        <f>+$F$28</f>
        <v>APORTANTE</v>
      </c>
      <c r="G21188" s="337" t="s">
        <v>124</v>
      </c>
      <c r="H21188" s="338"/>
      <c r="I21188" s="338"/>
      <c r="J21188" s="338"/>
      <c r="K21188" s="338"/>
      <c r="L21188" s="339"/>
    </row>
    <row r="21189" spans="1:12" hidden="1" x14ac:dyDescent="0.3">
      <c r="A21189" s="18" t="str">
        <f t="shared" ref="A21189" si="7129">+IF(OR(C21186=""),"NO",1)</f>
        <v>NO</v>
      </c>
      <c r="B21189" s="18"/>
      <c r="E21189" s="330"/>
      <c r="F21189" s="54" t="str">
        <f>+$F$29</f>
        <v>VALOR /SMMLV)</v>
      </c>
      <c r="G21189" s="55" t="s">
        <v>124</v>
      </c>
      <c r="H21189" s="56" t="str">
        <f>+$H$29</f>
        <v>% PART..</v>
      </c>
      <c r="I21189" s="57" t="s">
        <v>124</v>
      </c>
      <c r="J21189" s="58" t="str">
        <f>+$J$29</f>
        <v>VALOR ACREDITADO</v>
      </c>
      <c r="K21189" s="59"/>
      <c r="L21189" s="47" t="s">
        <v>124</v>
      </c>
    </row>
    <row r="21190" spans="1:12" hidden="1" x14ac:dyDescent="0.3">
      <c r="A21190" s="18" t="str">
        <f t="shared" ref="A21190" si="7130">+IF(OR(C21186=""),"NO",1)</f>
        <v>NO</v>
      </c>
      <c r="B21190" s="18"/>
      <c r="E21190" s="330"/>
      <c r="F21190" s="60" t="str">
        <f>+$F$30</f>
        <v>EXPERIENCIA APORTADA</v>
      </c>
      <c r="G21190" s="340" t="s">
        <v>124</v>
      </c>
      <c r="H21190" s="341"/>
      <c r="I21190" s="341"/>
      <c r="J21190" s="341"/>
      <c r="K21190" s="341"/>
      <c r="L21190" s="342"/>
    </row>
    <row r="21191" spans="1:12" hidden="1" x14ac:dyDescent="0.3">
      <c r="A21191" s="18" t="str">
        <f t="shared" ref="A21191" si="7131">+IF(OR(C21186=""),"NO",1)</f>
        <v>NO</v>
      </c>
      <c r="B21191" s="18"/>
      <c r="E21191" s="331"/>
      <c r="F21191" s="62" t="str">
        <f>+$F$31</f>
        <v>OBSERVACIÓN</v>
      </c>
      <c r="G21191" s="343" t="s">
        <v>124</v>
      </c>
      <c r="H21191" s="344"/>
      <c r="I21191" s="344"/>
      <c r="J21191" s="344"/>
      <c r="K21191" s="344"/>
      <c r="L21191" s="345"/>
    </row>
    <row r="21192" spans="1:12" ht="8.5" hidden="1" customHeight="1" x14ac:dyDescent="0.3">
      <c r="A21192" s="18" t="str">
        <f t="shared" ref="A21192" si="7132">+IF(OR(C21186=""),"NO",1)</f>
        <v>NO</v>
      </c>
      <c r="B21192" s="18"/>
      <c r="E21192" s="49"/>
      <c r="F21192" s="50"/>
      <c r="G21192" s="51"/>
      <c r="H21192" s="51"/>
      <c r="I21192" s="51"/>
      <c r="J21192" s="51"/>
      <c r="K21192" s="51"/>
      <c r="L21192" s="52"/>
    </row>
    <row r="21193" spans="1:12" hidden="1" x14ac:dyDescent="0.3">
      <c r="A21193" s="18" t="str">
        <f t="shared" ref="A21193" si="7133">+IF(OR(C21193=""),"NO",1)</f>
        <v>NO</v>
      </c>
      <c r="B21193" s="18"/>
      <c r="C21193" s="1" t="s">
        <v>124</v>
      </c>
      <c r="E21193" s="329">
        <v>7</v>
      </c>
      <c r="F21193" s="53" t="str">
        <f>+$F$26</f>
        <v>OBJETO</v>
      </c>
      <c r="G21193" s="332" t="s">
        <v>124</v>
      </c>
      <c r="H21193" s="333"/>
      <c r="I21193" s="333"/>
      <c r="J21193" s="333"/>
      <c r="K21193" s="333"/>
      <c r="L21193" s="334"/>
    </row>
    <row r="21194" spans="1:12" hidden="1" x14ac:dyDescent="0.3">
      <c r="A21194" s="18" t="str">
        <f t="shared" ref="A21194" si="7134">+IF(OR(C21193=""),"NO",1)</f>
        <v>NO</v>
      </c>
      <c r="B21194" s="18"/>
      <c r="E21194" s="330"/>
      <c r="F21194" s="54" t="str">
        <f>+$F$27</f>
        <v>CONTRATANTE</v>
      </c>
      <c r="G21194" s="335" t="s">
        <v>124</v>
      </c>
      <c r="H21194" s="310"/>
      <c r="I21194" s="310"/>
      <c r="J21194" s="310"/>
      <c r="K21194" s="310"/>
      <c r="L21194" s="336"/>
    </row>
    <row r="21195" spans="1:12" hidden="1" x14ac:dyDescent="0.3">
      <c r="A21195" s="18" t="str">
        <f t="shared" ref="A21195" si="7135">+IF(OR(C21193=""),"NO",1)</f>
        <v>NO</v>
      </c>
      <c r="B21195" s="18"/>
      <c r="E21195" s="330"/>
      <c r="F21195" s="54" t="str">
        <f>+$F$28</f>
        <v>APORTANTE</v>
      </c>
      <c r="G21195" s="337" t="s">
        <v>124</v>
      </c>
      <c r="H21195" s="338"/>
      <c r="I21195" s="338"/>
      <c r="J21195" s="338"/>
      <c r="K21195" s="338"/>
      <c r="L21195" s="339"/>
    </row>
    <row r="21196" spans="1:12" hidden="1" x14ac:dyDescent="0.3">
      <c r="A21196" s="18" t="str">
        <f t="shared" ref="A21196" si="7136">+IF(OR(C21193=""),"NO",1)</f>
        <v>NO</v>
      </c>
      <c r="B21196" s="18"/>
      <c r="E21196" s="330"/>
      <c r="F21196" s="54" t="str">
        <f>+$F$29</f>
        <v>VALOR /SMMLV)</v>
      </c>
      <c r="G21196" s="55" t="s">
        <v>124</v>
      </c>
      <c r="H21196" s="56" t="str">
        <f>+$H$29</f>
        <v>% PART..</v>
      </c>
      <c r="I21196" s="57" t="s">
        <v>124</v>
      </c>
      <c r="J21196" s="58" t="str">
        <f>+$J$29</f>
        <v>VALOR ACREDITADO</v>
      </c>
      <c r="K21196" s="59"/>
      <c r="L21196" s="47" t="s">
        <v>124</v>
      </c>
    </row>
    <row r="21197" spans="1:12" hidden="1" x14ac:dyDescent="0.3">
      <c r="A21197" s="18" t="str">
        <f t="shared" ref="A21197" si="7137">+IF(OR(C21193=""),"NO",1)</f>
        <v>NO</v>
      </c>
      <c r="B21197" s="18"/>
      <c r="E21197" s="330"/>
      <c r="F21197" s="60" t="str">
        <f>+$F$30</f>
        <v>EXPERIENCIA APORTADA</v>
      </c>
      <c r="G21197" s="340" t="s">
        <v>124</v>
      </c>
      <c r="H21197" s="341"/>
      <c r="I21197" s="341"/>
      <c r="J21197" s="341"/>
      <c r="K21197" s="341"/>
      <c r="L21197" s="342"/>
    </row>
    <row r="21198" spans="1:12" hidden="1" x14ac:dyDescent="0.3">
      <c r="A21198" s="18" t="str">
        <f t="shared" ref="A21198" si="7138">+IF(OR(C21193=""),"NO",1)</f>
        <v>NO</v>
      </c>
      <c r="B21198" s="18"/>
      <c r="E21198" s="331"/>
      <c r="F21198" s="62" t="str">
        <f>+$F$31</f>
        <v>OBSERVACIÓN</v>
      </c>
      <c r="G21198" s="343" t="s">
        <v>124</v>
      </c>
      <c r="H21198" s="344"/>
      <c r="I21198" s="344"/>
      <c r="J21198" s="344"/>
      <c r="K21198" s="344"/>
      <c r="L21198" s="345"/>
    </row>
    <row r="21199" spans="1:12" hidden="1" x14ac:dyDescent="0.3">
      <c r="A21199" s="18" t="str">
        <f t="shared" ref="A21199" si="7139">+IF(OR(C21193=""),"NO",1)</f>
        <v>NO</v>
      </c>
      <c r="B21199" s="18"/>
      <c r="E21199" s="49"/>
      <c r="F21199" s="50"/>
      <c r="G21199" s="51"/>
      <c r="H21199" s="51"/>
      <c r="I21199" s="51"/>
      <c r="J21199" s="51"/>
      <c r="K21199" s="51"/>
      <c r="L21199" s="52"/>
    </row>
    <row r="21200" spans="1:12" hidden="1" x14ac:dyDescent="0.3">
      <c r="A21200" s="1" t="str">
        <f>+A21135</f>
        <v>NO</v>
      </c>
      <c r="C21200" s="1" t="str">
        <f>"N"&amp;C21135</f>
        <v>N</v>
      </c>
      <c r="E21200" s="63"/>
      <c r="F21200" s="64" t="str">
        <f>+$F$75</f>
        <v>TOTAL DE CONTRATOS PRESENTADOS VÁLIDOS QUE CUMPLEN EXPERIENCIA ACREDITADA:</v>
      </c>
      <c r="G21200" s="65"/>
      <c r="H21200" s="65"/>
      <c r="I21200" s="65"/>
      <c r="J21200" s="66"/>
      <c r="K21200" s="65"/>
      <c r="L21200" s="67" t="s">
        <v>124</v>
      </c>
    </row>
    <row r="21201" spans="1:12" ht="6.65" hidden="1" customHeight="1" x14ac:dyDescent="0.3">
      <c r="A21201" s="1" t="str">
        <f>+A21135</f>
        <v>NO</v>
      </c>
      <c r="E21201" s="51"/>
      <c r="F21201" s="50"/>
      <c r="G21201" s="51"/>
      <c r="H21201" s="51"/>
      <c r="I21201" s="51"/>
      <c r="J21201" s="51"/>
      <c r="K21201" s="51"/>
      <c r="L21201" s="51"/>
    </row>
    <row r="21202" spans="1:12" hidden="1" x14ac:dyDescent="0.3">
      <c r="A21202" s="1" t="str">
        <f>+A21135</f>
        <v>NO</v>
      </c>
      <c r="E21202" s="63"/>
      <c r="F21202" s="63" t="str">
        <f>+$F$77</f>
        <v>ACREDITA SUMINISTRO E INSTALACIÓN DE MOBILIARIO POR LO MENOS EN UN (1) CONTRATO VÁLIDO</v>
      </c>
      <c r="G21202" s="65"/>
      <c r="H21202" s="65"/>
      <c r="I21202" s="65"/>
      <c r="J21202" s="66"/>
      <c r="K21202" s="65"/>
      <c r="L21202" s="68" t="s">
        <v>157</v>
      </c>
    </row>
    <row r="21203" spans="1:12" ht="5.15" hidden="1" customHeight="1" x14ac:dyDescent="0.3">
      <c r="A21203" s="1" t="str">
        <f>+A21135</f>
        <v>NO</v>
      </c>
      <c r="E21203" s="51"/>
      <c r="F21203" s="50"/>
      <c r="G21203" s="51"/>
      <c r="H21203" s="51"/>
      <c r="I21203" s="51"/>
      <c r="J21203" s="51"/>
      <c r="K21203" s="51"/>
      <c r="L21203" s="51"/>
    </row>
    <row r="21204" spans="1:12" ht="12.75" hidden="1" customHeight="1" x14ac:dyDescent="0.3">
      <c r="A21204" s="1" t="str">
        <f>+A21135</f>
        <v>NO</v>
      </c>
      <c r="E21204" s="69" t="str">
        <f>+$E$79</f>
        <v>EXPERIENCIA ESPECÍFICA NUMERAL 10.1.1 A</v>
      </c>
      <c r="F21204" s="70"/>
      <c r="G21204" s="70"/>
      <c r="H21204" s="70"/>
      <c r="I21204" s="70"/>
      <c r="J21204" s="70"/>
      <c r="K21204" s="70"/>
      <c r="L21204" s="71"/>
    </row>
    <row r="21205" spans="1:12" ht="26.5" hidden="1" customHeight="1" x14ac:dyDescent="0.3">
      <c r="A21205" s="1" t="str">
        <f>+A21135</f>
        <v>NO</v>
      </c>
      <c r="E21205" s="72"/>
      <c r="F21205" s="325" t="str">
        <f>+$F$80</f>
        <v>Por lo menos uno (1) de los contratos válidos aportados como experiencia general debe corresponder mínimo al 60% del presupuesto oficial del presente proceso de selección.  (SMMLV)</v>
      </c>
      <c r="G21205" s="326"/>
      <c r="H21205" s="326"/>
      <c r="I21205" s="326"/>
      <c r="J21205" s="326"/>
      <c r="K21205" s="73" t="s">
        <v>124</v>
      </c>
      <c r="L21205" s="74" t="s">
        <v>124</v>
      </c>
    </row>
    <row r="21206" spans="1:12" ht="23.5" hidden="1" customHeight="1" x14ac:dyDescent="0.3">
      <c r="A21206" s="1" t="str">
        <f>+A21135</f>
        <v>NO</v>
      </c>
      <c r="E21206" s="63"/>
      <c r="F21206" s="325" t="str">
        <f>+$F$81</f>
        <v xml:space="preserve">Deberá acreditarse en al menos uno (1) de los contratos válidos aportados como experiencia general una </v>
      </c>
      <c r="G21206" s="326"/>
      <c r="H21206" s="326"/>
      <c r="I21206" s="326"/>
      <c r="J21206" s="326"/>
      <c r="K21206" s="73" t="s">
        <v>124</v>
      </c>
      <c r="L21206" s="74" t="s">
        <v>124</v>
      </c>
    </row>
    <row r="21207" spans="1:12" ht="23.5" hidden="1" customHeight="1" x14ac:dyDescent="0.3">
      <c r="A21207" s="18" t="s">
        <v>30</v>
      </c>
      <c r="E21207" s="63"/>
      <c r="F21207" s="325" t="str">
        <f>+$F$82</f>
        <v xml:space="preserve">Deberá acreditarse en al menos uno (1) de los contratos válidos aportados interventoría a intervención de </v>
      </c>
      <c r="G21207" s="326"/>
      <c r="H21207" s="326"/>
      <c r="I21207" s="326"/>
      <c r="J21207" s="326"/>
      <c r="K21207" s="73">
        <f>+$K$82</f>
        <v>0</v>
      </c>
      <c r="L21207" s="74" t="s">
        <v>124</v>
      </c>
    </row>
    <row r="21208" spans="1:12" ht="36" hidden="1" customHeight="1" x14ac:dyDescent="0.3">
      <c r="A21208" s="18" t="s">
        <v>30</v>
      </c>
      <c r="E21208" s="63"/>
      <c r="F21208" s="325" t="str">
        <f>+$F$83</f>
        <v xml:space="preserve">Deberá acreditarse en al menos uno (1) de los contratos válidos aportados interventoría a intervención de </v>
      </c>
      <c r="G21208" s="326"/>
      <c r="H21208" s="326"/>
      <c r="I21208" s="326"/>
      <c r="J21208" s="326"/>
      <c r="K21208" s="75">
        <f>+$K$83</f>
        <v>0</v>
      </c>
      <c r="L21208" s="76" t="s">
        <v>124</v>
      </c>
    </row>
    <row r="21209" spans="1:12" hidden="1" x14ac:dyDescent="0.3">
      <c r="A21209" s="1" t="str">
        <f>+A21135</f>
        <v>NO</v>
      </c>
      <c r="E21209" s="51"/>
      <c r="F21209" s="50"/>
      <c r="G21209" s="51"/>
      <c r="H21209" s="51"/>
      <c r="I21209" s="51"/>
      <c r="J21209" s="51"/>
      <c r="K21209" s="51"/>
      <c r="L21209" s="51"/>
    </row>
    <row r="21210" spans="1:12" ht="12.75" hidden="1" customHeight="1" x14ac:dyDescent="0.3">
      <c r="A21210" s="1" t="str">
        <f>+A21135</f>
        <v>NO</v>
      </c>
      <c r="E21210" s="40" t="str">
        <f>+$E$85</f>
        <v>VALOR MÍNIMO A CERIFICAR % P.O EN SMMMLV. NUMERAL 3.9.1</v>
      </c>
      <c r="F21210" s="41"/>
      <c r="G21210" s="41"/>
      <c r="H21210" s="41"/>
      <c r="I21210" s="41"/>
      <c r="J21210" s="41"/>
      <c r="K21210" s="41"/>
      <c r="L21210" s="42"/>
    </row>
    <row r="21211" spans="1:12" hidden="1" x14ac:dyDescent="0.3">
      <c r="A21211" s="1" t="str">
        <f>+A21135</f>
        <v>NO</v>
      </c>
      <c r="C21211" s="1" t="str">
        <f>"M"&amp;C21135</f>
        <v>M</v>
      </c>
      <c r="E21211" s="77" t="str">
        <f>+$E$86</f>
        <v>100% P.O.</v>
      </c>
      <c r="F21211" s="78"/>
      <c r="G21211" s="61">
        <v>242.41716883554506</v>
      </c>
      <c r="H21211" s="124" t="str">
        <f>+$H$86</f>
        <v>TOTAL EJECUTADO DE CONTRATOS ACREDITADOS</v>
      </c>
      <c r="I21211" s="124"/>
      <c r="J21211" s="124"/>
      <c r="K21211" s="55" t="s">
        <v>124</v>
      </c>
      <c r="L21211" s="47" t="s">
        <v>124</v>
      </c>
    </row>
    <row r="21212" spans="1:12" hidden="1" x14ac:dyDescent="0.3">
      <c r="A21212" s="1" t="str">
        <f>+A21135</f>
        <v>NO</v>
      </c>
      <c r="E21212" s="39"/>
      <c r="F21212" s="39"/>
      <c r="G21212" s="39"/>
      <c r="H21212" s="39"/>
      <c r="I21212" s="39"/>
      <c r="J21212" s="39"/>
      <c r="K21212" s="39"/>
      <c r="L21212" s="39"/>
    </row>
    <row r="21213" spans="1:12" ht="12.75" hidden="1" customHeight="1" x14ac:dyDescent="0.3">
      <c r="A21213" s="18" t="s">
        <v>30</v>
      </c>
      <c r="B21213" s="18"/>
      <c r="E21213" s="40" t="str">
        <f>+$E$88</f>
        <v>CONSIDERACIONES PARA LA VALIDEZ DE LA EXPERIENCIA REQUERIDA: EXPERIENCIA PROPONENTES PLURALES NUMERAL 10.1.2 D</v>
      </c>
      <c r="F21213" s="41"/>
      <c r="G21213" s="41"/>
      <c r="H21213" s="41"/>
      <c r="I21213" s="41"/>
      <c r="J21213" s="41"/>
      <c r="K21213" s="41"/>
      <c r="L21213" s="42"/>
    </row>
    <row r="21214" spans="1:12" ht="28" hidden="1" customHeight="1" x14ac:dyDescent="0.3">
      <c r="A21214" s="18" t="s">
        <v>30</v>
      </c>
      <c r="B21214" s="18"/>
      <c r="C21214" s="1" t="str">
        <f>"O"&amp;C21135</f>
        <v>O</v>
      </c>
      <c r="E21214" s="80" t="str">
        <f>+$E$89</f>
        <v>i)</v>
      </c>
      <c r="F21214" s="327" t="str">
        <f>+$F$89</f>
        <v>Uno de los integrantes debe aportar como mínimo el cincuenta por ciento (50 %) de la experiencia solicitada</v>
      </c>
      <c r="G21214" s="328"/>
      <c r="H21214" s="328"/>
      <c r="I21214" s="328"/>
      <c r="J21214" s="328"/>
      <c r="K21214" s="73" t="s">
        <v>124</v>
      </c>
      <c r="L21214" s="47" t="s">
        <v>124</v>
      </c>
    </row>
    <row r="21215" spans="1:12" ht="28" hidden="1" customHeight="1" x14ac:dyDescent="0.3">
      <c r="A21215" s="18" t="s">
        <v>30</v>
      </c>
      <c r="B21215" s="18"/>
      <c r="C21215" s="1" t="str">
        <f>"O"&amp;C21135</f>
        <v>O</v>
      </c>
      <c r="E21215" s="80" t="str">
        <f>+$E$90</f>
        <v>ii)</v>
      </c>
      <c r="F21215" s="327" t="str">
        <f>+$F$90</f>
        <v>Todos los demás ntegrantes deben acreditar al menos el cinco por ciento (5 %) de la experiencia solicitada, solo uno (1) de los integrantes podrá no acreditar experiencia pero su porcentaje de participación  no podrá superar el diez por ciento (10 %)</v>
      </c>
      <c r="G21215" s="328"/>
      <c r="H21215" s="328"/>
      <c r="I21215" s="328"/>
      <c r="J21215" s="328"/>
      <c r="K21215" s="73" t="s">
        <v>124</v>
      </c>
      <c r="L21215" s="47" t="s">
        <v>124</v>
      </c>
    </row>
    <row r="21216" spans="1:12" hidden="1" x14ac:dyDescent="0.3">
      <c r="A21216" s="18" t="s">
        <v>30</v>
      </c>
      <c r="B21216" s="18"/>
      <c r="E21216" s="39"/>
      <c r="F21216" s="39"/>
      <c r="G21216" s="39"/>
      <c r="H21216" s="39"/>
      <c r="I21216" s="39"/>
      <c r="J21216" s="39"/>
      <c r="K21216" s="39"/>
      <c r="L21216" s="39"/>
    </row>
    <row r="21217" spans="1:12" ht="13" hidden="1" customHeight="1" x14ac:dyDescent="0.3">
      <c r="A21217" s="18" t="str">
        <f>+A21135</f>
        <v>NO</v>
      </c>
      <c r="B21217" s="18"/>
      <c r="E21217" s="69" t="str">
        <f>+$E$92</f>
        <v>VERIFICACIÓN Y ASIGNACIÓN DE PUNTAJE POR LA EXPERIENCIA DEL PROPONENTE</v>
      </c>
      <c r="F21217" s="70"/>
      <c r="G21217" s="70"/>
      <c r="H21217" s="70"/>
      <c r="I21217" s="70"/>
      <c r="J21217" s="70"/>
      <c r="K21217" s="70"/>
      <c r="L21217" s="71"/>
    </row>
    <row r="21218" spans="1:12" hidden="1" x14ac:dyDescent="0.3">
      <c r="A21218" s="18" t="str">
        <f>+A21135</f>
        <v>NO</v>
      </c>
      <c r="B21218" s="18"/>
      <c r="E21218" s="81"/>
      <c r="F21218" s="323" t="str">
        <f>+$F$93</f>
        <v>No. CONTRATOS QUE ACREDITAN LA EXPERIENCIA (NO OBJETO DE SUBSANACIÓN)</v>
      </c>
      <c r="G21218" s="324"/>
      <c r="H21218" s="324"/>
      <c r="I21218" s="324"/>
      <c r="J21218" s="324"/>
      <c r="K21218" s="82"/>
      <c r="L21218" s="83" t="s">
        <v>124</v>
      </c>
    </row>
    <row r="21219" spans="1:12" ht="13" hidden="1" customHeight="1" x14ac:dyDescent="0.3">
      <c r="A21219" s="18" t="str">
        <f>+A21135</f>
        <v>NO</v>
      </c>
      <c r="B21219" s="18"/>
      <c r="E21219" s="84"/>
      <c r="F21219" s="323" t="str">
        <f>+$F$94</f>
        <v>TOTAL EJECUTADO DE CONTRATOS ACREDITADOS PROPUESTA INICIAL</v>
      </c>
      <c r="G21219" s="324"/>
      <c r="H21219" s="324"/>
      <c r="I21219" s="324"/>
      <c r="J21219" s="324"/>
      <c r="K21219" s="85"/>
      <c r="L21219" s="86" t="s">
        <v>124</v>
      </c>
    </row>
    <row r="21220" spans="1:12" ht="13" hidden="1" customHeight="1" x14ac:dyDescent="0.3">
      <c r="A21220" s="18" t="str">
        <f>+A21135</f>
        <v>NO</v>
      </c>
      <c r="B21220" s="18"/>
      <c r="E21220" s="87"/>
      <c r="F21220" s="323" t="str">
        <f>+$F$95</f>
        <v>PROMEDIO VALOR ACREDITADO EN SMMLV</v>
      </c>
      <c r="G21220" s="324"/>
      <c r="H21220" s="324"/>
      <c r="I21220" s="324"/>
      <c r="J21220" s="324"/>
      <c r="K21220" s="66"/>
      <c r="L21220" s="88" t="s">
        <v>124</v>
      </c>
    </row>
    <row r="21221" spans="1:12" hidden="1" x14ac:dyDescent="0.3">
      <c r="A21221" s="18" t="str">
        <f>+A21135</f>
        <v>NO</v>
      </c>
      <c r="B21221" s="18"/>
      <c r="E21221" s="89"/>
      <c r="F21221" s="89"/>
      <c r="G21221" s="89"/>
      <c r="H21221" s="89"/>
      <c r="I21221" s="89"/>
      <c r="J21221" s="89"/>
      <c r="K21221" s="89"/>
      <c r="L21221" s="89"/>
    </row>
    <row r="21222" spans="1:12" ht="13" hidden="1" customHeight="1" x14ac:dyDescent="0.3">
      <c r="A21222" s="18" t="str">
        <f>+A21135</f>
        <v>NO</v>
      </c>
      <c r="B21222" s="18"/>
      <c r="E21222" s="69" t="str">
        <f>+$E$97</f>
        <v>3.9.2 EXIGENCIAS MÍNIMAS DE EXPERIENCIA Y FORMACIÓN ACADÉMICA DEL EQUIPO DE TRABAJO</v>
      </c>
      <c r="F21222" s="70"/>
      <c r="G21222" s="70"/>
      <c r="H21222" s="70"/>
      <c r="I21222" s="70"/>
      <c r="J21222" s="70"/>
      <c r="K21222" s="70"/>
      <c r="L21222" s="71"/>
    </row>
    <row r="21223" spans="1:12" hidden="1" x14ac:dyDescent="0.3">
      <c r="A21223" s="18" t="str">
        <f>+A21135</f>
        <v>NO</v>
      </c>
      <c r="B21223" s="18"/>
      <c r="E21223" s="90" t="str">
        <f>+$E$98</f>
        <v>Formulario 8</v>
      </c>
      <c r="F21223" s="315" t="s">
        <v>46</v>
      </c>
      <c r="G21223" s="316"/>
      <c r="H21223" s="317"/>
      <c r="I21223" s="318"/>
      <c r="J21223" s="318"/>
      <c r="K21223" s="318"/>
      <c r="L21223" s="319"/>
    </row>
    <row r="21224" spans="1:12" hidden="1" x14ac:dyDescent="0.3">
      <c r="A21224" s="18" t="str">
        <f>+A21135</f>
        <v>NO</v>
      </c>
      <c r="B21224" s="18"/>
      <c r="E21224" s="91" t="s">
        <v>124</v>
      </c>
      <c r="F21224" s="91" t="str">
        <f>+$F$99</f>
        <v>Director de Interventoría</v>
      </c>
      <c r="G21224" s="91" t="str">
        <f>+$G$99</f>
        <v>Residente de Interventoría</v>
      </c>
      <c r="H21224" s="320"/>
      <c r="I21224" s="321"/>
      <c r="J21224" s="321"/>
      <c r="K21224" s="321"/>
      <c r="L21224" s="322"/>
    </row>
    <row r="21225" spans="1:12" hidden="1" x14ac:dyDescent="0.3">
      <c r="A21225" s="18" t="str">
        <f>+A21135</f>
        <v>NO</v>
      </c>
      <c r="B21225" s="18"/>
      <c r="E21225" s="304" t="str">
        <f>+$E$100</f>
        <v>OBSERVACIONES RESPECTO REQUISITO HABILITANTE DEL PERSONAL CLAVE EVALUABLE</v>
      </c>
      <c r="F21225" s="305"/>
      <c r="G21225" s="305"/>
      <c r="H21225" s="305"/>
      <c r="I21225" s="305"/>
      <c r="J21225" s="305"/>
      <c r="K21225" s="305"/>
      <c r="L21225" s="305"/>
    </row>
    <row r="21226" spans="1:12" hidden="1" x14ac:dyDescent="0.3">
      <c r="A21226" s="18" t="str">
        <f>+A21135</f>
        <v>NO</v>
      </c>
      <c r="B21226" s="18"/>
      <c r="E21226" s="312" t="s">
        <v>124</v>
      </c>
      <c r="F21226" s="313"/>
      <c r="G21226" s="313"/>
      <c r="H21226" s="313"/>
      <c r="I21226" s="313"/>
      <c r="J21226" s="313"/>
      <c r="K21226" s="313"/>
      <c r="L21226" s="314"/>
    </row>
    <row r="21227" spans="1:12" hidden="1" x14ac:dyDescent="0.3">
      <c r="A21227" s="18" t="str">
        <f>+A21135</f>
        <v>NO</v>
      </c>
      <c r="B21227" s="18"/>
      <c r="E21227" s="89"/>
      <c r="F21227" s="89"/>
      <c r="G21227" s="89"/>
      <c r="H21227" s="89"/>
      <c r="I21227" s="89"/>
      <c r="J21227" s="89"/>
      <c r="K21227" s="89"/>
      <c r="L21227" s="89"/>
    </row>
    <row r="21228" spans="1:12" ht="13" hidden="1" customHeight="1" x14ac:dyDescent="0.3">
      <c r="A21228" s="18" t="str">
        <f>+A21135</f>
        <v>NO</v>
      </c>
      <c r="B21228" s="18"/>
      <c r="E21228" s="69" t="str">
        <f>+$E$103</f>
        <v>4.2 EQUIPO DE TRABAJO (Personal Clave Evaluable)</v>
      </c>
      <c r="F21228" s="70"/>
      <c r="G21228" s="70"/>
      <c r="H21228" s="70"/>
      <c r="I21228" s="70"/>
      <c r="J21228" s="70"/>
      <c r="K21228" s="70"/>
      <c r="L21228" s="71"/>
    </row>
    <row r="21229" spans="1:12" ht="23.25" hidden="1" customHeight="1" x14ac:dyDescent="0.3">
      <c r="A21229" s="18" t="str">
        <f>+A21135</f>
        <v>NO</v>
      </c>
      <c r="B21229" s="18"/>
      <c r="E21229" s="90" t="str">
        <f>+$E$104</f>
        <v>Formulario 9</v>
      </c>
      <c r="F21229" s="315" t="s">
        <v>46</v>
      </c>
      <c r="G21229" s="316"/>
      <c r="H21229" s="317"/>
      <c r="I21229" s="318"/>
      <c r="J21229" s="318"/>
      <c r="K21229" s="318"/>
      <c r="L21229" s="319"/>
    </row>
    <row r="21230" spans="1:12" hidden="1" x14ac:dyDescent="0.3">
      <c r="A21230" s="18" t="str">
        <f>+A21135</f>
        <v>NO</v>
      </c>
      <c r="B21230" s="18"/>
      <c r="E21230" s="91" t="s">
        <v>124</v>
      </c>
      <c r="F21230" s="91" t="str">
        <f>+$F$99</f>
        <v>Director de Interventoría</v>
      </c>
      <c r="G21230" s="91" t="str">
        <f>+$G$99</f>
        <v>Residente de Interventoría</v>
      </c>
      <c r="H21230" s="320"/>
      <c r="I21230" s="321"/>
      <c r="J21230" s="321"/>
      <c r="K21230" s="321"/>
      <c r="L21230" s="322"/>
    </row>
    <row r="21231" spans="1:12" hidden="1" x14ac:dyDescent="0.3">
      <c r="A21231" s="18" t="str">
        <f>+A21135</f>
        <v>NO</v>
      </c>
      <c r="B21231" s="18"/>
      <c r="E21231" s="89"/>
      <c r="F21231" s="89"/>
      <c r="G21231" s="89"/>
      <c r="H21231" s="89"/>
      <c r="I21231" s="89"/>
      <c r="J21231" s="89"/>
      <c r="K21231" s="89"/>
      <c r="L21231" s="89"/>
    </row>
    <row r="21232" spans="1:12" hidden="1" x14ac:dyDescent="0.3">
      <c r="A21232" s="1" t="str">
        <f>+A21135</f>
        <v>NO</v>
      </c>
      <c r="E21232" s="92" t="str">
        <f>+E21107</f>
        <v>CRITERIOS DE EVALUACIÓN Y PUNTAJE</v>
      </c>
      <c r="F21232" s="93"/>
      <c r="G21232" s="93"/>
      <c r="H21232" s="93"/>
      <c r="I21232" s="93"/>
      <c r="J21232" s="93"/>
      <c r="K21232" s="94"/>
      <c r="L21232" s="95" t="str">
        <f>+$L$107</f>
        <v>PUNTAJE OBTENIDO</v>
      </c>
    </row>
    <row r="21233" spans="1:12" hidden="1" x14ac:dyDescent="0.3">
      <c r="A21233" s="1" t="str">
        <f>+A21135</f>
        <v>NO</v>
      </c>
      <c r="E21233" s="96" t="str">
        <f>+$E$108</f>
        <v>VALOR</v>
      </c>
      <c r="F21233" s="97" t="str">
        <f>+$F$108</f>
        <v>EQUIPO DE TRABAJO (PERSONAL CLAVE EVALUABLE)</v>
      </c>
      <c r="G21233" s="24"/>
      <c r="H21233" s="24"/>
      <c r="I21233" s="24"/>
      <c r="J21233" s="24"/>
      <c r="K21233" s="24"/>
      <c r="L21233" s="98"/>
    </row>
    <row r="21234" spans="1:12" ht="12.75" hidden="1" customHeight="1" x14ac:dyDescent="0.3">
      <c r="A21234" s="1" t="str">
        <f>+A21135</f>
        <v>NO</v>
      </c>
      <c r="E21234" s="96">
        <f>+$E$109</f>
        <v>5</v>
      </c>
      <c r="F21234" s="307" t="str">
        <f>+$F$109</f>
        <v xml:space="preserve"> Experiencia Específica adicional</v>
      </c>
      <c r="G21234" s="308"/>
      <c r="H21234" s="308"/>
      <c r="I21234" s="308"/>
      <c r="J21234" s="308"/>
      <c r="K21234" s="309"/>
      <c r="L21234" s="99" t="str">
        <f>IFERROR(IF(VLOOKUP(C21135,'R. PUNTAJES'!$C$14:$R$213,'R. PUNTAJES'!$I$10,0)="","",VLOOKUP(C21135,'R. PUNTAJES'!$C$14:$R$213,'R. PUNTAJES'!$I$10,0)),"")</f>
        <v/>
      </c>
    </row>
    <row r="21235" spans="1:12" ht="12.75" hidden="1" customHeight="1" x14ac:dyDescent="0.3">
      <c r="A21235" s="1" t="str">
        <f>+A21135</f>
        <v>NO</v>
      </c>
      <c r="E21235" s="96">
        <f>+$E$110</f>
        <v>5</v>
      </c>
      <c r="F21235" s="307" t="str">
        <f>+$F$110</f>
        <v>Formación Académica adicional</v>
      </c>
      <c r="G21235" s="308"/>
      <c r="H21235" s="308"/>
      <c r="I21235" s="308"/>
      <c r="J21235" s="308"/>
      <c r="K21235" s="309"/>
      <c r="L21235" s="99" t="str">
        <f>IFERROR(IF(VLOOKUP(C21135,'R. PUNTAJES'!$C$14:$R$213,'R. PUNTAJES'!$J$10,0)="","",VLOOKUP(C21135,'R. PUNTAJES'!$C$14:$R$213,'R. PUNTAJES'!$J$10,0)),"")</f>
        <v/>
      </c>
    </row>
    <row r="21236" spans="1:12" hidden="1" x14ac:dyDescent="0.3">
      <c r="A21236" s="18" t="str">
        <f>+A21135</f>
        <v>NO</v>
      </c>
      <c r="B21236" s="18"/>
      <c r="E21236" s="100"/>
      <c r="F21236" s="101" t="str">
        <f>+$F$111</f>
        <v>FACTOR DE SOSTENIBILIDAD</v>
      </c>
      <c r="G21236" s="102"/>
      <c r="H21236" s="102"/>
      <c r="I21236" s="102"/>
      <c r="J21236" s="102"/>
      <c r="K21236" s="102"/>
      <c r="L21236" s="103"/>
    </row>
    <row r="21237" spans="1:12" hidden="1" x14ac:dyDescent="0.3">
      <c r="A21237" s="18" t="str">
        <f>+A21135</f>
        <v>NO</v>
      </c>
      <c r="B21237" s="18"/>
      <c r="E21237" s="104">
        <v>1</v>
      </c>
      <c r="F21237" s="105" t="str">
        <f>+$F$112</f>
        <v>Compromisos Sostenibilidad</v>
      </c>
      <c r="G21237" s="106"/>
      <c r="H21237" s="106"/>
      <c r="I21237" s="106"/>
      <c r="J21237" s="106"/>
      <c r="K21237" s="106"/>
      <c r="L21237" s="107" t="str">
        <f>IFERROR(IF(VLOOKUP(C21135,'R. PUNTAJES'!$C$14:$R$213,'R. PUNTAJES'!$K$10,0)="","",VLOOKUP(C21135,'R. PUNTAJES'!$C$14:$R$213,'R. PUNTAJES'!$K$10,0)),"")</f>
        <v/>
      </c>
    </row>
    <row r="21238" spans="1:12" hidden="1" x14ac:dyDescent="0.3">
      <c r="A21238" s="1" t="str">
        <f>+A21135</f>
        <v>NO</v>
      </c>
      <c r="E21238" s="108"/>
      <c r="F21238" s="109" t="str">
        <f>+$F$113</f>
        <v>APOYO A LA INDUSTRIA NACIONAL</v>
      </c>
      <c r="G21238" s="110"/>
      <c r="H21238" s="110"/>
      <c r="I21238" s="110"/>
      <c r="J21238" s="110"/>
      <c r="K21238" s="110"/>
      <c r="L21238" s="111"/>
    </row>
    <row r="21239" spans="1:12" ht="12.75" hidden="1" customHeight="1" x14ac:dyDescent="0.3">
      <c r="A21239" s="1" t="str">
        <f>+A21135</f>
        <v>NO</v>
      </c>
      <c r="E21239" s="96">
        <v>20</v>
      </c>
      <c r="F21239" s="307" t="str">
        <f>+$F$114</f>
        <v>Promoción de Servicios Nacionales o con Trato Nacional</v>
      </c>
      <c r="G21239" s="308"/>
      <c r="H21239" s="308"/>
      <c r="I21239" s="308"/>
      <c r="J21239" s="308"/>
      <c r="K21239" s="309"/>
      <c r="L21239" s="99" t="str">
        <f>IFERROR(IF(VLOOKUP(C21135,'R. PUNTAJES'!$C$14:$R$213,'R. PUNTAJES'!$L$10,0)="","",
IF(VLOOKUP(C21135,'R. PUNTAJES'!$C$14:$R$213,'R. PUNTAJES'!$L$10,0)=5,0,
VLOOKUP(C21135,'R. PUNTAJES'!$C$14:$R$213,'R. PUNTAJES'!$L$10,0))),"")</f>
        <v/>
      </c>
    </row>
    <row r="21240" spans="1:12" ht="12.75" hidden="1" customHeight="1" x14ac:dyDescent="0.3">
      <c r="A21240" s="1" t="str">
        <f>+A21135</f>
        <v>NO</v>
      </c>
      <c r="E21240" s="96">
        <v>5</v>
      </c>
      <c r="F21240" s="307" t="str">
        <f>+$F$115</f>
        <v>Incorporación de componente nacional en servicios extranjeros</v>
      </c>
      <c r="G21240" s="308"/>
      <c r="H21240" s="308"/>
      <c r="I21240" s="308"/>
      <c r="J21240" s="308"/>
      <c r="K21240" s="309"/>
      <c r="L21240" s="99" t="str">
        <f>IFERROR(IF(VLOOKUP(C21135,'R. PUNTAJES'!$C$14:$R$213,'R. PUNTAJES'!$L$10,0)="","",
IF(VLOOKUP(C21135,'R. PUNTAJES'!$C$14:$R$213,'R. PUNTAJES'!$L$10,0)=20,0,
VLOOKUP(C21135,'R. PUNTAJES'!$C$14:$R$213,'R. PUNTAJES'!$L$10,0))),"")</f>
        <v/>
      </c>
    </row>
    <row r="21241" spans="1:12" hidden="1" x14ac:dyDescent="0.3">
      <c r="A21241" s="1" t="str">
        <f>+A21135</f>
        <v>NO</v>
      </c>
      <c r="E21241" s="112"/>
      <c r="F21241" s="97" t="str">
        <f>+$F$116</f>
        <v>VINCULACIÓN DE PERSONAS CON DISCAPACIDAD</v>
      </c>
      <c r="G21241" s="24"/>
      <c r="H21241" s="24"/>
      <c r="I21241" s="24"/>
      <c r="J21241" s="24"/>
      <c r="K21241" s="24"/>
      <c r="L21241" s="98"/>
    </row>
    <row r="21242" spans="1:12" ht="12.75" hidden="1" customHeight="1" x14ac:dyDescent="0.3">
      <c r="A21242" s="1" t="str">
        <f>+A21135</f>
        <v>NO</v>
      </c>
      <c r="E21242" s="96">
        <v>1</v>
      </c>
      <c r="F21242" s="307" t="str">
        <f>+$F$117</f>
        <v xml:space="preserve">Trabajadores vinculados a la planta de personal </v>
      </c>
      <c r="G21242" s="308"/>
      <c r="H21242" s="308"/>
      <c r="I21242" s="308"/>
      <c r="J21242" s="308"/>
      <c r="K21242" s="309"/>
      <c r="L21242" s="99" t="str">
        <f>IFERROR(IF(VLOOKUP(C21135,'R. PUNTAJES'!$C$14:$R$213,'R. PUNTAJES'!$M$10,0)="","",VLOOKUP(C21135,'R. PUNTAJES'!$C$14:$R$213,'R. PUNTAJES'!$M$10,0)),"")</f>
        <v/>
      </c>
    </row>
    <row r="21243" spans="1:12" hidden="1" x14ac:dyDescent="0.3">
      <c r="A21243" s="1" t="str">
        <f>+A21135</f>
        <v>NO</v>
      </c>
      <c r="E21243" s="112"/>
      <c r="F21243" s="97" t="str">
        <f>+$F$118</f>
        <v>EMPRENDIMIENTOS Y EMPRESAS DE MUJERES</v>
      </c>
      <c r="G21243" s="24"/>
      <c r="H21243" s="24"/>
      <c r="I21243" s="24"/>
      <c r="J21243" s="24"/>
      <c r="K21243" s="24"/>
      <c r="L21243" s="98"/>
    </row>
    <row r="21244" spans="1:12" ht="13" hidden="1" customHeight="1" x14ac:dyDescent="0.3">
      <c r="A21244" s="1" t="str">
        <f>+A21135</f>
        <v>NO</v>
      </c>
      <c r="E21244" s="96">
        <v>0.25</v>
      </c>
      <c r="F21244" s="307" t="str">
        <f>+$F$119</f>
        <v>Emprendimientos y empresas de mujeres</v>
      </c>
      <c r="G21244" s="308"/>
      <c r="H21244" s="308"/>
      <c r="I21244" s="308"/>
      <c r="J21244" s="308"/>
      <c r="K21244" s="309"/>
      <c r="L21244" s="113" t="str">
        <f>IFERROR(IF(VLOOKUP(C21135,'R. PUNTAJES'!$C$14:$R$213,'R. PUNTAJES'!$N$10,0)="","",VLOOKUP(C21135,'R. PUNTAJES'!$C$14:$R$213,'R. PUNTAJES'!$N$10,0)),"")</f>
        <v/>
      </c>
    </row>
    <row r="21245" spans="1:12" hidden="1" x14ac:dyDescent="0.3">
      <c r="A21245" s="18" t="str">
        <f>+A21246</f>
        <v>NO</v>
      </c>
      <c r="B21245" s="18"/>
      <c r="E21245" s="112"/>
      <c r="F21245" s="97" t="str">
        <f>+$F$120</f>
        <v>MIPYME</v>
      </c>
      <c r="G21245" s="24"/>
      <c r="H21245" s="24"/>
      <c r="I21245" s="24"/>
      <c r="J21245" s="24"/>
      <c r="K21245" s="24"/>
      <c r="L21245" s="98"/>
    </row>
    <row r="21246" spans="1:12" hidden="1" x14ac:dyDescent="0.3">
      <c r="A21246" s="18" t="str">
        <f>+IF(E21246=0,"NO",1)</f>
        <v>NO</v>
      </c>
      <c r="B21246" s="18"/>
      <c r="E21246" s="96">
        <v>0</v>
      </c>
      <c r="F21246" s="307" t="str">
        <f>+$F$121</f>
        <v>Mipyme</v>
      </c>
      <c r="G21246" s="308"/>
      <c r="H21246" s="308"/>
      <c r="I21246" s="308"/>
      <c r="J21246" s="308"/>
      <c r="K21246" s="309"/>
      <c r="L21246" s="113" t="str">
        <f>IFERROR(IF(VLOOKUP(C21135,'R. PUNTAJES'!$C$14:$R$213,'R. PUNTAJES'!$O$10,0)="","",VLOOKUP(C21135,'R. PUNTAJES'!$C$14:$R$213,'R. PUNTAJES'!$O$10,0)),"")</f>
        <v/>
      </c>
    </row>
    <row r="21247" spans="1:12" hidden="1" x14ac:dyDescent="0.3">
      <c r="A21247" s="1" t="str">
        <f>+A21135</f>
        <v>NO</v>
      </c>
      <c r="E21247" s="112"/>
      <c r="F21247" s="97" t="str">
        <f>+$F$122</f>
        <v>EXPERIENCIA DEL PROPONENTE</v>
      </c>
      <c r="G21247" s="24"/>
      <c r="H21247" s="24"/>
      <c r="I21247" s="24"/>
      <c r="J21247" s="24"/>
      <c r="K21247" s="24"/>
      <c r="L21247" s="98"/>
    </row>
    <row r="21248" spans="1:12" hidden="1" x14ac:dyDescent="0.3">
      <c r="A21248" s="1" t="str">
        <f>+A21135</f>
        <v>NO</v>
      </c>
      <c r="E21248" s="96">
        <v>59.5</v>
      </c>
      <c r="F21248" s="307" t="str">
        <f>+$F$123</f>
        <v>mediana con valor absoluto</v>
      </c>
      <c r="G21248" s="308"/>
      <c r="H21248" s="308"/>
      <c r="I21248" s="308"/>
      <c r="J21248" s="308"/>
      <c r="K21248" s="309"/>
      <c r="L21248" s="113" t="str">
        <f>IFERROR(IF(VLOOKUP(C21135,'R. PUNTAJES'!$C$14:$R$213,'R. PUNTAJES'!$R$10,0)="","",VLOOKUP(C21135,'R. PUNTAJES'!$C$14:$R$213,'R. PUNTAJES'!$R$10,0)),"")</f>
        <v/>
      </c>
    </row>
    <row r="21249" spans="1:16" hidden="1" x14ac:dyDescent="0.3">
      <c r="A21249" s="1" t="str">
        <f>+A21135</f>
        <v>NO</v>
      </c>
      <c r="E21249" s="112"/>
      <c r="F21249" s="97" t="str">
        <f>+$F$124</f>
        <v>MULTAS</v>
      </c>
      <c r="G21249" s="24"/>
      <c r="H21249" s="24"/>
      <c r="I21249" s="24"/>
      <c r="J21249" s="24"/>
      <c r="K21249" s="24"/>
      <c r="L21249" s="98"/>
    </row>
    <row r="21250" spans="1:16" ht="12.75" hidden="1" customHeight="1" x14ac:dyDescent="0.3">
      <c r="A21250" s="1" t="str">
        <f>+A21135</f>
        <v>NO</v>
      </c>
      <c r="E21250" s="96">
        <v>-2</v>
      </c>
      <c r="F21250" s="307" t="str">
        <f>+$F$125</f>
        <v>Una o más multas o cláusulas penales durante el último año</v>
      </c>
      <c r="G21250" s="310"/>
      <c r="H21250" s="310"/>
      <c r="I21250" s="310"/>
      <c r="J21250" s="310"/>
      <c r="K21250" s="311"/>
      <c r="L21250" s="99" t="str">
        <f>IFERROR(IF(VLOOKUP(C21135,'R. PUNTAJES'!$C$14:$R$213,'R. PUNTAJES'!$Q$10,0)="","",VLOOKUP(C21135,'R. PUNTAJES'!$C$14:$R$213,'R. PUNTAJES'!$Q$10,0)),"")</f>
        <v/>
      </c>
    </row>
    <row r="21251" spans="1:16" hidden="1" x14ac:dyDescent="0.3">
      <c r="A21251" s="1" t="str">
        <f>+A21135</f>
        <v>NO</v>
      </c>
      <c r="E21251" s="112"/>
      <c r="F21251" s="97" t="str">
        <f>+$F$126</f>
        <v>OBRAS INCONCLUSAS</v>
      </c>
      <c r="G21251" s="24"/>
      <c r="H21251" s="24"/>
      <c r="I21251" s="24"/>
      <c r="J21251" s="24"/>
      <c r="K21251" s="24"/>
      <c r="L21251" s="98"/>
    </row>
    <row r="21252" spans="1:16" hidden="1" x14ac:dyDescent="0.3">
      <c r="A21252" s="1" t="str">
        <f>+A21135</f>
        <v>NO</v>
      </c>
      <c r="E21252" s="96">
        <v>-1</v>
      </c>
      <c r="F21252" s="301" t="str">
        <f>+$F$127</f>
        <v>Anotación vigente de obra civil inconclusa</v>
      </c>
      <c r="G21252" s="302"/>
      <c r="H21252" s="302"/>
      <c r="I21252" s="302"/>
      <c r="J21252" s="302"/>
      <c r="K21252" s="303"/>
      <c r="L21252" s="99" t="str">
        <f>IFERROR(IF(VLOOKUP(C21135,'R. PUNTAJES'!$C$14:$R$213,'R. PUNTAJES'!$P$10,0)="","",VLOOKUP(C21135,'R. PUNTAJES'!$C$14:$R$213,'R. PUNTAJES'!$P$10,0)),"")</f>
        <v/>
      </c>
    </row>
    <row r="21253" spans="1:16" ht="7.5" hidden="1" customHeight="1" x14ac:dyDescent="0.3">
      <c r="A21253" s="1" t="str">
        <f>+A21135</f>
        <v>NO</v>
      </c>
      <c r="E21253" s="114"/>
      <c r="F21253" s="45"/>
      <c r="G21253" s="45"/>
      <c r="H21253" s="45"/>
      <c r="I21253" s="45"/>
      <c r="J21253" s="45"/>
      <c r="K21253" s="45"/>
      <c r="L21253" s="48"/>
    </row>
    <row r="21254" spans="1:16" hidden="1" x14ac:dyDescent="0.3">
      <c r="A21254" s="1" t="str">
        <f>+A21135</f>
        <v>NO</v>
      </c>
      <c r="E21254" s="115" t="str">
        <f>+$E$129</f>
        <v>PUNTAJE TOTAL</v>
      </c>
      <c r="F21254" s="116"/>
      <c r="G21254" s="116"/>
      <c r="H21254" s="116"/>
      <c r="I21254" s="116"/>
      <c r="J21254" s="116"/>
      <c r="K21254" s="117"/>
      <c r="L21254" s="118">
        <f>IFERROR(IF(VLOOKUP(C21135,'R. PUNTAJES'!$C$14:$R$213,'R. PUNTAJES'!$H$10,0)="RECHAZO","",SUM(L21234:L21252)),"")</f>
        <v>0</v>
      </c>
    </row>
    <row r="21255" spans="1:16" hidden="1" x14ac:dyDescent="0.3">
      <c r="A21255" s="1" t="str">
        <f>+A21135</f>
        <v>NO</v>
      </c>
      <c r="E21255" s="304" t="str">
        <f>+$E$130</f>
        <v>OBSERVACIONES RESPECTO A PUNTAJES</v>
      </c>
      <c r="F21255" s="305"/>
      <c r="G21255" s="305"/>
      <c r="H21255" s="305"/>
      <c r="I21255" s="305"/>
      <c r="J21255" s="305"/>
      <c r="K21255" s="305"/>
      <c r="L21255" s="305"/>
    </row>
    <row r="21256" spans="1:16" ht="12" hidden="1" customHeight="1" x14ac:dyDescent="0.3">
      <c r="A21256" s="1" t="str">
        <f>+A21135</f>
        <v>NO</v>
      </c>
      <c r="E21256" s="306" t="s">
        <v>124</v>
      </c>
      <c r="F21256" s="305"/>
      <c r="G21256" s="305"/>
      <c r="H21256" s="305"/>
      <c r="I21256" s="305"/>
      <c r="J21256" s="305"/>
      <c r="K21256" s="305"/>
      <c r="L21256" s="305"/>
      <c r="N21256" s="119"/>
      <c r="O21256" s="119"/>
      <c r="P21256" s="120"/>
    </row>
    <row r="21257" spans="1:16" ht="3" hidden="1" customHeight="1" x14ac:dyDescent="0.3">
      <c r="A21257" s="1" t="str">
        <f>+A21136</f>
        <v>NO</v>
      </c>
      <c r="E21257" s="121"/>
      <c r="F21257" s="122"/>
      <c r="G21257" s="122"/>
      <c r="H21257" s="122"/>
      <c r="I21257" s="122"/>
      <c r="J21257" s="122"/>
      <c r="K21257" s="122"/>
      <c r="L21257" s="123"/>
    </row>
    <row r="21258" spans="1:16" hidden="1" x14ac:dyDescent="0.3">
      <c r="A21258" s="1" t="str">
        <f>+IF(OR(C21260=""),"NO",1)</f>
        <v>NO</v>
      </c>
      <c r="E21258" s="346"/>
      <c r="F21258" s="347"/>
      <c r="G21258" s="347"/>
      <c r="H21258" s="347"/>
      <c r="I21258" s="347"/>
      <c r="J21258" s="347"/>
      <c r="K21258" s="347"/>
      <c r="L21258" s="347"/>
    </row>
    <row r="21259" spans="1:16" ht="4.5" hidden="1" customHeight="1" x14ac:dyDescent="0.3">
      <c r="A21259" s="1" t="str">
        <f>+A21260</f>
        <v>NO</v>
      </c>
      <c r="E21259" s="15"/>
      <c r="F21259" s="16"/>
      <c r="G21259" s="16"/>
      <c r="H21259" s="16"/>
      <c r="I21259" s="16"/>
      <c r="J21259" s="16"/>
      <c r="K21259" s="16"/>
      <c r="L21259" s="17"/>
    </row>
    <row r="21260" spans="1:16" ht="15.75" hidden="1" customHeight="1" x14ac:dyDescent="0.3">
      <c r="A21260" s="1" t="str">
        <f>+IF(OR(C21260=""),"NO",1)</f>
        <v>NO</v>
      </c>
      <c r="B21260" s="1">
        <f>1+MAX($B$1:B21259)</f>
        <v>171</v>
      </c>
      <c r="C21260" s="18" t="s">
        <v>124</v>
      </c>
      <c r="E21260" s="19" t="s">
        <v>124</v>
      </c>
      <c r="F21260" s="20"/>
      <c r="G21260" s="20"/>
      <c r="H21260" s="20"/>
      <c r="I21260" s="21"/>
      <c r="J21260" s="20"/>
      <c r="K21260" s="21"/>
      <c r="L21260" s="22"/>
    </row>
    <row r="21261" spans="1:16" hidden="1" x14ac:dyDescent="0.3">
      <c r="A21261" s="1" t="str">
        <f>A21260</f>
        <v>NO</v>
      </c>
      <c r="E21261" s="23" t="str">
        <f>+$E$11</f>
        <v>Integrantes</v>
      </c>
      <c r="F21261" s="24"/>
      <c r="G21261" s="24"/>
      <c r="H21261" s="24"/>
      <c r="I21261" s="24"/>
      <c r="J21261" s="24"/>
      <c r="K21261" s="25" t="str">
        <f>+$K$11</f>
        <v>Nit</v>
      </c>
      <c r="L21261" s="26" t="str">
        <f>+$L$11</f>
        <v>Part.</v>
      </c>
    </row>
    <row r="21262" spans="1:16" hidden="1" x14ac:dyDescent="0.3">
      <c r="A21262" s="1" t="str">
        <f>+A21261</f>
        <v>NO</v>
      </c>
      <c r="C21262" s="1" t="s">
        <v>124</v>
      </c>
      <c r="E21262" s="27" t="s">
        <v>124</v>
      </c>
      <c r="F21262" s="28"/>
      <c r="G21262" s="28"/>
      <c r="H21262" s="28"/>
      <c r="I21262" s="28"/>
      <c r="J21262" s="28"/>
      <c r="K21262" s="29" t="s">
        <v>124</v>
      </c>
      <c r="L21262" s="30" t="s">
        <v>124</v>
      </c>
    </row>
    <row r="21263" spans="1:16" hidden="1" x14ac:dyDescent="0.3">
      <c r="A21263" s="18" t="str">
        <f>+IF(OR(C21263=""),"NO",1)</f>
        <v>NO</v>
      </c>
      <c r="B21263" s="18"/>
      <c r="C21263" s="1" t="s">
        <v>124</v>
      </c>
      <c r="E21263" s="31" t="s">
        <v>124</v>
      </c>
      <c r="F21263" s="32"/>
      <c r="G21263" s="32"/>
      <c r="H21263" s="32"/>
      <c r="I21263" s="32"/>
      <c r="J21263" s="32"/>
      <c r="K21263" s="33" t="s">
        <v>124</v>
      </c>
      <c r="L21263" s="34" t="s">
        <v>124</v>
      </c>
    </row>
    <row r="21264" spans="1:16" hidden="1" x14ac:dyDescent="0.3">
      <c r="A21264" s="18" t="str">
        <f>+IF(OR(C21264=""),"NO",1)</f>
        <v>NO</v>
      </c>
      <c r="B21264" s="18"/>
      <c r="C21264" s="1" t="s">
        <v>124</v>
      </c>
      <c r="E21264" s="31" t="s">
        <v>124</v>
      </c>
      <c r="F21264" s="32"/>
      <c r="G21264" s="32"/>
      <c r="H21264" s="32"/>
      <c r="I21264" s="32"/>
      <c r="J21264" s="32"/>
      <c r="K21264" s="33" t="s">
        <v>124</v>
      </c>
      <c r="L21264" s="34" t="s">
        <v>124</v>
      </c>
    </row>
    <row r="21265" spans="1:12" hidden="1" x14ac:dyDescent="0.3">
      <c r="A21265" s="18" t="str">
        <f>+IF(OR(C21265=""),"NO",1)</f>
        <v>NO</v>
      </c>
      <c r="B21265" s="18"/>
      <c r="C21265" s="1" t="s">
        <v>124</v>
      </c>
      <c r="E21265" s="31" t="s">
        <v>13</v>
      </c>
      <c r="F21265" s="32"/>
      <c r="G21265" s="32"/>
      <c r="H21265" s="32"/>
      <c r="I21265" s="32"/>
      <c r="J21265" s="32"/>
      <c r="K21265" s="33"/>
      <c r="L21265" s="34"/>
    </row>
    <row r="21266" spans="1:12" hidden="1" x14ac:dyDescent="0.3">
      <c r="A21266" s="18" t="str">
        <f>+IF(OR(C21266=""),"NO",1)</f>
        <v>NO</v>
      </c>
      <c r="B21266" s="18"/>
      <c r="C21266" s="1" t="s">
        <v>124</v>
      </c>
      <c r="E21266" s="31" t="s">
        <v>13</v>
      </c>
      <c r="F21266" s="32"/>
      <c r="G21266" s="32"/>
      <c r="H21266" s="32"/>
      <c r="I21266" s="32"/>
      <c r="J21266" s="32"/>
      <c r="K21266" s="33"/>
      <c r="L21266" s="34"/>
    </row>
    <row r="21267" spans="1:12" hidden="1" x14ac:dyDescent="0.3">
      <c r="A21267" s="18" t="str">
        <f>+IF(OR(C21267=""),"NO",1)</f>
        <v>NO</v>
      </c>
      <c r="B21267" s="18"/>
      <c r="C21267" s="1" t="s">
        <v>124</v>
      </c>
      <c r="E21267" s="35" t="s">
        <v>13</v>
      </c>
      <c r="F21267" s="36"/>
      <c r="G21267" s="36"/>
      <c r="H21267" s="36"/>
      <c r="I21267" s="36"/>
      <c r="J21267" s="36"/>
      <c r="K21267" s="37"/>
      <c r="L21267" s="38"/>
    </row>
    <row r="21268" spans="1:12" ht="5.15" hidden="1" customHeight="1" x14ac:dyDescent="0.3">
      <c r="A21268" s="1" t="str">
        <f>+A21260</f>
        <v>NO</v>
      </c>
      <c r="E21268" s="39"/>
      <c r="F21268" s="39"/>
      <c r="G21268" s="39"/>
      <c r="H21268" s="39"/>
      <c r="I21268" s="39"/>
      <c r="J21268" s="39"/>
      <c r="K21268" s="39"/>
      <c r="L21268" s="39"/>
    </row>
    <row r="21269" spans="1:12" ht="15.75" hidden="1" customHeight="1" x14ac:dyDescent="0.3">
      <c r="A21269" s="1" t="str">
        <f>+A21260</f>
        <v>NO</v>
      </c>
      <c r="E21269" s="40" t="str">
        <f>+$E$19</f>
        <v>RESULTADO DE EVALUACIÓN TÉCNICA</v>
      </c>
      <c r="F21269" s="41"/>
      <c r="G21269" s="41"/>
      <c r="H21269" s="41"/>
      <c r="I21269" s="41"/>
      <c r="J21269" s="41"/>
      <c r="K21269" s="41"/>
      <c r="L21269" s="42"/>
    </row>
    <row r="21270" spans="1:12" hidden="1" x14ac:dyDescent="0.3">
      <c r="A21270" s="1" t="str">
        <f>+A21260</f>
        <v>NO</v>
      </c>
      <c r="E21270" s="43"/>
      <c r="F21270" s="44" t="str">
        <f>+$F$20</f>
        <v>Experiencia</v>
      </c>
      <c r="G21270" s="45"/>
      <c r="H21270" s="45"/>
      <c r="I21270" s="45"/>
      <c r="J21270" s="45"/>
      <c r="K21270" s="46"/>
      <c r="L21270" s="47" t="s">
        <v>124</v>
      </c>
    </row>
    <row r="21271" spans="1:12" hidden="1" x14ac:dyDescent="0.3">
      <c r="A21271" s="1" t="str">
        <f>+A21260</f>
        <v>NO</v>
      </c>
      <c r="E21271" s="348" t="str">
        <f>+$E$21</f>
        <v>OBSERVACIONES RESPECTO A LA EVALUACIÓN DE EXPERIENCIA</v>
      </c>
      <c r="F21271" s="308"/>
      <c r="G21271" s="308"/>
      <c r="H21271" s="308"/>
      <c r="I21271" s="308"/>
      <c r="J21271" s="308"/>
      <c r="K21271" s="308"/>
      <c r="L21271" s="349"/>
    </row>
    <row r="21272" spans="1:12" hidden="1" x14ac:dyDescent="0.3">
      <c r="A21272" s="1" t="str">
        <f>+A21260</f>
        <v>NO</v>
      </c>
      <c r="E21272" s="350" t="s">
        <v>124</v>
      </c>
      <c r="F21272" s="351"/>
      <c r="G21272" s="351"/>
      <c r="H21272" s="351"/>
      <c r="I21272" s="351"/>
      <c r="J21272" s="351"/>
      <c r="K21272" s="351"/>
      <c r="L21272" s="352"/>
    </row>
    <row r="21273" spans="1:12" ht="5.15" hidden="1" customHeight="1" x14ac:dyDescent="0.3">
      <c r="A21273" s="1" t="str">
        <f>+A21260</f>
        <v>NO</v>
      </c>
      <c r="E21273" s="39"/>
      <c r="F21273" s="39"/>
      <c r="G21273" s="39"/>
      <c r="H21273" s="39"/>
      <c r="I21273" s="39"/>
      <c r="J21273" s="39"/>
      <c r="K21273" s="39"/>
      <c r="L21273" s="39"/>
    </row>
    <row r="21274" spans="1:12" ht="12.75" hidden="1" customHeight="1" x14ac:dyDescent="0.3">
      <c r="A21274" s="1" t="str">
        <f>+A21260</f>
        <v>NO</v>
      </c>
      <c r="E21274" s="40" t="str">
        <f>+$E$24</f>
        <v>EXPERIENCIA HABILITANTE: CONTRATOS PRESENTADOS</v>
      </c>
      <c r="F21274" s="41"/>
      <c r="G21274" s="41"/>
      <c r="H21274" s="41"/>
      <c r="I21274" s="41"/>
      <c r="J21274" s="41"/>
      <c r="K21274" s="41"/>
      <c r="L21274" s="42"/>
    </row>
    <row r="21275" spans="1:12" ht="8.5" hidden="1" customHeight="1" x14ac:dyDescent="0.3">
      <c r="A21275" s="1" t="str">
        <f>+A21260</f>
        <v>NO</v>
      </c>
      <c r="E21275" s="49"/>
      <c r="F21275" s="50"/>
      <c r="G21275" s="51"/>
      <c r="H21275" s="51"/>
      <c r="I21275" s="51"/>
      <c r="J21275" s="51"/>
      <c r="K21275" s="51"/>
      <c r="L21275" s="52"/>
    </row>
    <row r="21276" spans="1:12" hidden="1" x14ac:dyDescent="0.3">
      <c r="A21276" s="18" t="str">
        <f>+IF(OR(C21276=""),"NO",1)</f>
        <v>NO</v>
      </c>
      <c r="B21276" s="18"/>
      <c r="C21276" s="1" t="s">
        <v>124</v>
      </c>
      <c r="E21276" s="329">
        <v>1</v>
      </c>
      <c r="F21276" s="53" t="str">
        <f>+$F$26</f>
        <v>OBJETO</v>
      </c>
      <c r="G21276" s="332" t="s">
        <v>124</v>
      </c>
      <c r="H21276" s="333"/>
      <c r="I21276" s="333"/>
      <c r="J21276" s="333"/>
      <c r="K21276" s="333"/>
      <c r="L21276" s="334"/>
    </row>
    <row r="21277" spans="1:12" hidden="1" x14ac:dyDescent="0.3">
      <c r="A21277" s="18" t="str">
        <f>+IF(OR(C21276=""),"NO",1)</f>
        <v>NO</v>
      </c>
      <c r="B21277" s="18"/>
      <c r="E21277" s="330"/>
      <c r="F21277" s="54" t="str">
        <f>+$F$27</f>
        <v>CONTRATANTE</v>
      </c>
      <c r="G21277" s="335" t="s">
        <v>124</v>
      </c>
      <c r="H21277" s="310"/>
      <c r="I21277" s="310"/>
      <c r="J21277" s="310"/>
      <c r="K21277" s="310"/>
      <c r="L21277" s="336"/>
    </row>
    <row r="21278" spans="1:12" hidden="1" x14ac:dyDescent="0.3">
      <c r="A21278" s="18" t="str">
        <f>+IF(OR(C21276=""),"NO",1)</f>
        <v>NO</v>
      </c>
      <c r="B21278" s="18"/>
      <c r="E21278" s="330"/>
      <c r="F21278" s="54" t="str">
        <f>+$F$28</f>
        <v>APORTANTE</v>
      </c>
      <c r="G21278" s="337" t="s">
        <v>124</v>
      </c>
      <c r="H21278" s="338"/>
      <c r="I21278" s="338"/>
      <c r="J21278" s="338"/>
      <c r="K21278" s="338"/>
      <c r="L21278" s="339"/>
    </row>
    <row r="21279" spans="1:12" hidden="1" x14ac:dyDescent="0.3">
      <c r="A21279" s="18" t="str">
        <f>+IF(OR(C21276=""),"NO",1)</f>
        <v>NO</v>
      </c>
      <c r="B21279" s="18"/>
      <c r="E21279" s="330"/>
      <c r="F21279" s="54" t="str">
        <f>+$F$29</f>
        <v>VALOR /SMMLV)</v>
      </c>
      <c r="G21279" s="55" t="s">
        <v>124</v>
      </c>
      <c r="H21279" s="56" t="str">
        <f>+$H$29</f>
        <v>% PART..</v>
      </c>
      <c r="I21279" s="57" t="s">
        <v>124</v>
      </c>
      <c r="J21279" s="58" t="str">
        <f>+$J$29</f>
        <v>VALOR ACREDITADO</v>
      </c>
      <c r="K21279" s="59"/>
      <c r="L21279" s="47" t="s">
        <v>124</v>
      </c>
    </row>
    <row r="21280" spans="1:12" hidden="1" x14ac:dyDescent="0.3">
      <c r="A21280" s="18" t="str">
        <f>+IF(OR(C21276=""),"NO",1)</f>
        <v>NO</v>
      </c>
      <c r="B21280" s="18"/>
      <c r="E21280" s="330"/>
      <c r="F21280" s="60" t="str">
        <f>+$F$30</f>
        <v>EXPERIENCIA APORTADA</v>
      </c>
      <c r="G21280" s="340" t="s">
        <v>124</v>
      </c>
      <c r="H21280" s="341"/>
      <c r="I21280" s="341"/>
      <c r="J21280" s="341"/>
      <c r="K21280" s="341"/>
      <c r="L21280" s="342"/>
    </row>
    <row r="21281" spans="1:12" hidden="1" x14ac:dyDescent="0.3">
      <c r="A21281" s="18" t="str">
        <f>+IF(OR(C21276=""),"NO",1)</f>
        <v>NO</v>
      </c>
      <c r="B21281" s="18"/>
      <c r="E21281" s="331"/>
      <c r="F21281" s="62" t="str">
        <f>+$F$31</f>
        <v>OBSERVACIÓN</v>
      </c>
      <c r="G21281" s="343" t="s">
        <v>124</v>
      </c>
      <c r="H21281" s="344"/>
      <c r="I21281" s="344"/>
      <c r="J21281" s="344"/>
      <c r="K21281" s="344"/>
      <c r="L21281" s="345"/>
    </row>
    <row r="21282" spans="1:12" ht="8.5" hidden="1" customHeight="1" x14ac:dyDescent="0.3">
      <c r="A21282" s="18" t="str">
        <f>+IF(OR(C21276=""),"NO",1)</f>
        <v>NO</v>
      </c>
      <c r="B21282" s="18"/>
      <c r="E21282" s="49"/>
      <c r="F21282" s="50"/>
      <c r="G21282" s="51"/>
      <c r="H21282" s="51"/>
      <c r="I21282" s="51"/>
      <c r="J21282" s="51"/>
      <c r="K21282" s="51"/>
      <c r="L21282" s="52"/>
    </row>
    <row r="21283" spans="1:12" hidden="1" x14ac:dyDescent="0.3">
      <c r="A21283" s="18" t="str">
        <f t="shared" ref="A21283" si="7140">+IF(OR(C21283=""),"NO",1)</f>
        <v>NO</v>
      </c>
      <c r="B21283" s="18"/>
      <c r="C21283" s="1" t="s">
        <v>124</v>
      </c>
      <c r="E21283" s="329">
        <v>2</v>
      </c>
      <c r="F21283" s="53" t="str">
        <f>+$F$26</f>
        <v>OBJETO</v>
      </c>
      <c r="G21283" s="332" t="s">
        <v>124</v>
      </c>
      <c r="H21283" s="333"/>
      <c r="I21283" s="333"/>
      <c r="J21283" s="333"/>
      <c r="K21283" s="333"/>
      <c r="L21283" s="334"/>
    </row>
    <row r="21284" spans="1:12" hidden="1" x14ac:dyDescent="0.3">
      <c r="A21284" s="18" t="str">
        <f t="shared" ref="A21284" si="7141">+IF(OR(C21283=""),"NO",1)</f>
        <v>NO</v>
      </c>
      <c r="B21284" s="18"/>
      <c r="E21284" s="330"/>
      <c r="F21284" s="54" t="str">
        <f>+$F$27</f>
        <v>CONTRATANTE</v>
      </c>
      <c r="G21284" s="335" t="s">
        <v>124</v>
      </c>
      <c r="H21284" s="310"/>
      <c r="I21284" s="310"/>
      <c r="J21284" s="310"/>
      <c r="K21284" s="310"/>
      <c r="L21284" s="336"/>
    </row>
    <row r="21285" spans="1:12" hidden="1" x14ac:dyDescent="0.3">
      <c r="A21285" s="18" t="str">
        <f t="shared" ref="A21285" si="7142">+IF(OR(C21283=""),"NO",1)</f>
        <v>NO</v>
      </c>
      <c r="B21285" s="18"/>
      <c r="E21285" s="330"/>
      <c r="F21285" s="54" t="str">
        <f>+$F$28</f>
        <v>APORTANTE</v>
      </c>
      <c r="G21285" s="337" t="s">
        <v>124</v>
      </c>
      <c r="H21285" s="338"/>
      <c r="I21285" s="338"/>
      <c r="J21285" s="338"/>
      <c r="K21285" s="338"/>
      <c r="L21285" s="339"/>
    </row>
    <row r="21286" spans="1:12" hidden="1" x14ac:dyDescent="0.3">
      <c r="A21286" s="18" t="str">
        <f t="shared" ref="A21286" si="7143">+IF(OR(C21283=""),"NO",1)</f>
        <v>NO</v>
      </c>
      <c r="B21286" s="18"/>
      <c r="E21286" s="330"/>
      <c r="F21286" s="54" t="str">
        <f>+$F$29</f>
        <v>VALOR /SMMLV)</v>
      </c>
      <c r="G21286" s="55" t="s">
        <v>124</v>
      </c>
      <c r="H21286" s="56" t="str">
        <f>+$H$29</f>
        <v>% PART..</v>
      </c>
      <c r="I21286" s="57" t="s">
        <v>124</v>
      </c>
      <c r="J21286" s="58" t="str">
        <f>+$J$29</f>
        <v>VALOR ACREDITADO</v>
      </c>
      <c r="K21286" s="59"/>
      <c r="L21286" s="47" t="s">
        <v>124</v>
      </c>
    </row>
    <row r="21287" spans="1:12" hidden="1" x14ac:dyDescent="0.3">
      <c r="A21287" s="18" t="str">
        <f t="shared" ref="A21287" si="7144">+IF(OR(C21283=""),"NO",1)</f>
        <v>NO</v>
      </c>
      <c r="B21287" s="18"/>
      <c r="E21287" s="330"/>
      <c r="F21287" s="60" t="str">
        <f>+$F$30</f>
        <v>EXPERIENCIA APORTADA</v>
      </c>
      <c r="G21287" s="340" t="s">
        <v>124</v>
      </c>
      <c r="H21287" s="341"/>
      <c r="I21287" s="341"/>
      <c r="J21287" s="341"/>
      <c r="K21287" s="341"/>
      <c r="L21287" s="342"/>
    </row>
    <row r="21288" spans="1:12" hidden="1" x14ac:dyDescent="0.3">
      <c r="A21288" s="18" t="str">
        <f t="shared" ref="A21288" si="7145">+IF(OR(C21283=""),"NO",1)</f>
        <v>NO</v>
      </c>
      <c r="B21288" s="18"/>
      <c r="E21288" s="331"/>
      <c r="F21288" s="62" t="str">
        <f>+$F$31</f>
        <v>OBSERVACIÓN</v>
      </c>
      <c r="G21288" s="343" t="s">
        <v>124</v>
      </c>
      <c r="H21288" s="344"/>
      <c r="I21288" s="344"/>
      <c r="J21288" s="344"/>
      <c r="K21288" s="344"/>
      <c r="L21288" s="345"/>
    </row>
    <row r="21289" spans="1:12" ht="8.5" hidden="1" customHeight="1" x14ac:dyDescent="0.3">
      <c r="A21289" s="18" t="str">
        <f t="shared" ref="A21289" si="7146">+IF(OR(C21283=""),"NO",1)</f>
        <v>NO</v>
      </c>
      <c r="B21289" s="18"/>
      <c r="E21289" s="49"/>
      <c r="F21289" s="50"/>
      <c r="G21289" s="51"/>
      <c r="H21289" s="51"/>
      <c r="I21289" s="51"/>
      <c r="J21289" s="51"/>
      <c r="K21289" s="51"/>
      <c r="L21289" s="52"/>
    </row>
    <row r="21290" spans="1:12" hidden="1" x14ac:dyDescent="0.3">
      <c r="A21290" s="18" t="str">
        <f t="shared" ref="A21290" si="7147">+IF(OR(C21290=""),"NO",1)</f>
        <v>NO</v>
      </c>
      <c r="B21290" s="18"/>
      <c r="C21290" s="1" t="s">
        <v>124</v>
      </c>
      <c r="E21290" s="329">
        <v>3</v>
      </c>
      <c r="F21290" s="53" t="str">
        <f>+$F$26</f>
        <v>OBJETO</v>
      </c>
      <c r="G21290" s="332" t="s">
        <v>124</v>
      </c>
      <c r="H21290" s="333"/>
      <c r="I21290" s="333"/>
      <c r="J21290" s="333"/>
      <c r="K21290" s="333"/>
      <c r="L21290" s="334"/>
    </row>
    <row r="21291" spans="1:12" hidden="1" x14ac:dyDescent="0.3">
      <c r="A21291" s="18" t="str">
        <f t="shared" ref="A21291" si="7148">+IF(OR(C21290=""),"NO",1)</f>
        <v>NO</v>
      </c>
      <c r="B21291" s="18"/>
      <c r="E21291" s="330"/>
      <c r="F21291" s="54" t="str">
        <f>+$F$27</f>
        <v>CONTRATANTE</v>
      </c>
      <c r="G21291" s="335" t="s">
        <v>124</v>
      </c>
      <c r="H21291" s="310"/>
      <c r="I21291" s="310"/>
      <c r="J21291" s="310"/>
      <c r="K21291" s="310"/>
      <c r="L21291" s="336"/>
    </row>
    <row r="21292" spans="1:12" hidden="1" x14ac:dyDescent="0.3">
      <c r="A21292" s="18" t="str">
        <f t="shared" ref="A21292" si="7149">+IF(OR(C21290=""),"NO",1)</f>
        <v>NO</v>
      </c>
      <c r="B21292" s="18"/>
      <c r="E21292" s="330"/>
      <c r="F21292" s="54" t="str">
        <f>+$F$28</f>
        <v>APORTANTE</v>
      </c>
      <c r="G21292" s="337" t="s">
        <v>124</v>
      </c>
      <c r="H21292" s="338"/>
      <c r="I21292" s="338"/>
      <c r="J21292" s="338"/>
      <c r="K21292" s="338"/>
      <c r="L21292" s="339"/>
    </row>
    <row r="21293" spans="1:12" hidden="1" x14ac:dyDescent="0.3">
      <c r="A21293" s="18" t="str">
        <f t="shared" ref="A21293" si="7150">+IF(OR(C21290=""),"NO",1)</f>
        <v>NO</v>
      </c>
      <c r="B21293" s="18"/>
      <c r="E21293" s="330"/>
      <c r="F21293" s="54" t="str">
        <f>+$F$29</f>
        <v>VALOR /SMMLV)</v>
      </c>
      <c r="G21293" s="55" t="s">
        <v>124</v>
      </c>
      <c r="H21293" s="56" t="str">
        <f>+$H$29</f>
        <v>% PART..</v>
      </c>
      <c r="I21293" s="57" t="s">
        <v>124</v>
      </c>
      <c r="J21293" s="58" t="str">
        <f>+$J$29</f>
        <v>VALOR ACREDITADO</v>
      </c>
      <c r="K21293" s="59"/>
      <c r="L21293" s="47" t="s">
        <v>124</v>
      </c>
    </row>
    <row r="21294" spans="1:12" hidden="1" x14ac:dyDescent="0.3">
      <c r="A21294" s="18" t="str">
        <f t="shared" ref="A21294" si="7151">+IF(OR(C21290=""),"NO",1)</f>
        <v>NO</v>
      </c>
      <c r="B21294" s="18"/>
      <c r="E21294" s="330"/>
      <c r="F21294" s="60" t="str">
        <f>+$F$30</f>
        <v>EXPERIENCIA APORTADA</v>
      </c>
      <c r="G21294" s="340" t="s">
        <v>124</v>
      </c>
      <c r="H21294" s="341"/>
      <c r="I21294" s="341"/>
      <c r="J21294" s="341"/>
      <c r="K21294" s="341"/>
      <c r="L21294" s="342"/>
    </row>
    <row r="21295" spans="1:12" hidden="1" x14ac:dyDescent="0.3">
      <c r="A21295" s="18" t="str">
        <f t="shared" ref="A21295" si="7152">+IF(OR(C21290=""),"NO",1)</f>
        <v>NO</v>
      </c>
      <c r="B21295" s="18"/>
      <c r="E21295" s="331"/>
      <c r="F21295" s="62" t="str">
        <f>+$F$31</f>
        <v>OBSERVACIÓN</v>
      </c>
      <c r="G21295" s="343" t="s">
        <v>124</v>
      </c>
      <c r="H21295" s="344"/>
      <c r="I21295" s="344"/>
      <c r="J21295" s="344"/>
      <c r="K21295" s="344"/>
      <c r="L21295" s="345"/>
    </row>
    <row r="21296" spans="1:12" ht="8.5" hidden="1" customHeight="1" x14ac:dyDescent="0.3">
      <c r="A21296" s="18" t="str">
        <f t="shared" ref="A21296" si="7153">+IF(OR(C21290=""),"NO",1)</f>
        <v>NO</v>
      </c>
      <c r="B21296" s="18"/>
      <c r="E21296" s="49"/>
      <c r="F21296" s="50"/>
      <c r="G21296" s="51"/>
      <c r="H21296" s="51"/>
      <c r="I21296" s="51"/>
      <c r="J21296" s="51"/>
      <c r="K21296" s="51"/>
      <c r="L21296" s="52"/>
    </row>
    <row r="21297" spans="1:12" hidden="1" x14ac:dyDescent="0.3">
      <c r="A21297" s="18" t="str">
        <f t="shared" ref="A21297" si="7154">+IF(OR(C21297=""),"NO",1)</f>
        <v>NO</v>
      </c>
      <c r="B21297" s="18"/>
      <c r="C21297" s="1" t="s">
        <v>124</v>
      </c>
      <c r="E21297" s="329">
        <v>4</v>
      </c>
      <c r="F21297" s="53" t="str">
        <f>+$F$26</f>
        <v>OBJETO</v>
      </c>
      <c r="G21297" s="332" t="s">
        <v>124</v>
      </c>
      <c r="H21297" s="333"/>
      <c r="I21297" s="333"/>
      <c r="J21297" s="333"/>
      <c r="K21297" s="333"/>
      <c r="L21297" s="334"/>
    </row>
    <row r="21298" spans="1:12" hidden="1" x14ac:dyDescent="0.3">
      <c r="A21298" s="18" t="str">
        <f t="shared" ref="A21298" si="7155">+IF(OR(C21297=""),"NO",1)</f>
        <v>NO</v>
      </c>
      <c r="B21298" s="18"/>
      <c r="E21298" s="330"/>
      <c r="F21298" s="54" t="str">
        <f>+$F$27</f>
        <v>CONTRATANTE</v>
      </c>
      <c r="G21298" s="335" t="s">
        <v>124</v>
      </c>
      <c r="H21298" s="310"/>
      <c r="I21298" s="310"/>
      <c r="J21298" s="310"/>
      <c r="K21298" s="310"/>
      <c r="L21298" s="336"/>
    </row>
    <row r="21299" spans="1:12" hidden="1" x14ac:dyDescent="0.3">
      <c r="A21299" s="18" t="str">
        <f t="shared" ref="A21299" si="7156">+IF(OR(C21297=""),"NO",1)</f>
        <v>NO</v>
      </c>
      <c r="B21299" s="18"/>
      <c r="E21299" s="330"/>
      <c r="F21299" s="54" t="str">
        <f>+$F$28</f>
        <v>APORTANTE</v>
      </c>
      <c r="G21299" s="337" t="s">
        <v>124</v>
      </c>
      <c r="H21299" s="338"/>
      <c r="I21299" s="338"/>
      <c r="J21299" s="338"/>
      <c r="K21299" s="338"/>
      <c r="L21299" s="339"/>
    </row>
    <row r="21300" spans="1:12" hidden="1" x14ac:dyDescent="0.3">
      <c r="A21300" s="18" t="str">
        <f t="shared" ref="A21300" si="7157">+IF(OR(C21297=""),"NO",1)</f>
        <v>NO</v>
      </c>
      <c r="B21300" s="18"/>
      <c r="E21300" s="330"/>
      <c r="F21300" s="54" t="str">
        <f>+$F$29</f>
        <v>VALOR /SMMLV)</v>
      </c>
      <c r="G21300" s="55" t="s">
        <v>124</v>
      </c>
      <c r="H21300" s="56" t="str">
        <f>+$H$29</f>
        <v>% PART..</v>
      </c>
      <c r="I21300" s="57" t="s">
        <v>124</v>
      </c>
      <c r="J21300" s="58" t="str">
        <f>+$J$29</f>
        <v>VALOR ACREDITADO</v>
      </c>
      <c r="K21300" s="59"/>
      <c r="L21300" s="47" t="s">
        <v>124</v>
      </c>
    </row>
    <row r="21301" spans="1:12" hidden="1" x14ac:dyDescent="0.3">
      <c r="A21301" s="18" t="str">
        <f t="shared" ref="A21301" si="7158">+IF(OR(C21297=""),"NO",1)</f>
        <v>NO</v>
      </c>
      <c r="B21301" s="18"/>
      <c r="E21301" s="330"/>
      <c r="F21301" s="60" t="str">
        <f>+$F$30</f>
        <v>EXPERIENCIA APORTADA</v>
      </c>
      <c r="G21301" s="340" t="s">
        <v>124</v>
      </c>
      <c r="H21301" s="341"/>
      <c r="I21301" s="341"/>
      <c r="J21301" s="341"/>
      <c r="K21301" s="341"/>
      <c r="L21301" s="342"/>
    </row>
    <row r="21302" spans="1:12" hidden="1" x14ac:dyDescent="0.3">
      <c r="A21302" s="18" t="str">
        <f t="shared" ref="A21302" si="7159">+IF(OR(C21297=""),"NO",1)</f>
        <v>NO</v>
      </c>
      <c r="B21302" s="18"/>
      <c r="E21302" s="331"/>
      <c r="F21302" s="62" t="str">
        <f>+$F$31</f>
        <v>OBSERVACIÓN</v>
      </c>
      <c r="G21302" s="343" t="s">
        <v>124</v>
      </c>
      <c r="H21302" s="344"/>
      <c r="I21302" s="344"/>
      <c r="J21302" s="344"/>
      <c r="K21302" s="344"/>
      <c r="L21302" s="345"/>
    </row>
    <row r="21303" spans="1:12" ht="8.5" hidden="1" customHeight="1" x14ac:dyDescent="0.3">
      <c r="A21303" s="18" t="str">
        <f t="shared" ref="A21303" si="7160">+IF(OR(C21297=""),"NO",1)</f>
        <v>NO</v>
      </c>
      <c r="B21303" s="18"/>
      <c r="E21303" s="49"/>
      <c r="F21303" s="50"/>
      <c r="G21303" s="51"/>
      <c r="H21303" s="51"/>
      <c r="I21303" s="51"/>
      <c r="J21303" s="51"/>
      <c r="K21303" s="51"/>
      <c r="L21303" s="52"/>
    </row>
    <row r="21304" spans="1:12" hidden="1" x14ac:dyDescent="0.3">
      <c r="A21304" s="18" t="str">
        <f t="shared" ref="A21304" si="7161">+IF(OR(C21304=""),"NO",1)</f>
        <v>NO</v>
      </c>
      <c r="B21304" s="18"/>
      <c r="C21304" s="1" t="s">
        <v>124</v>
      </c>
      <c r="E21304" s="329">
        <v>5</v>
      </c>
      <c r="F21304" s="53" t="str">
        <f>+$F$26</f>
        <v>OBJETO</v>
      </c>
      <c r="G21304" s="332" t="s">
        <v>124</v>
      </c>
      <c r="H21304" s="333"/>
      <c r="I21304" s="333"/>
      <c r="J21304" s="333"/>
      <c r="K21304" s="333"/>
      <c r="L21304" s="334"/>
    </row>
    <row r="21305" spans="1:12" hidden="1" x14ac:dyDescent="0.3">
      <c r="A21305" s="18" t="str">
        <f t="shared" ref="A21305" si="7162">+IF(OR(C21304=""),"NO",1)</f>
        <v>NO</v>
      </c>
      <c r="B21305" s="18"/>
      <c r="E21305" s="330"/>
      <c r="F21305" s="54" t="str">
        <f>+$F$27</f>
        <v>CONTRATANTE</v>
      </c>
      <c r="G21305" s="335" t="s">
        <v>124</v>
      </c>
      <c r="H21305" s="310"/>
      <c r="I21305" s="310"/>
      <c r="J21305" s="310"/>
      <c r="K21305" s="310"/>
      <c r="L21305" s="336"/>
    </row>
    <row r="21306" spans="1:12" hidden="1" x14ac:dyDescent="0.3">
      <c r="A21306" s="18" t="str">
        <f t="shared" ref="A21306" si="7163">+IF(OR(C21304=""),"NO",1)</f>
        <v>NO</v>
      </c>
      <c r="B21306" s="18"/>
      <c r="E21306" s="330"/>
      <c r="F21306" s="54" t="str">
        <f>+$F$28</f>
        <v>APORTANTE</v>
      </c>
      <c r="G21306" s="337" t="s">
        <v>124</v>
      </c>
      <c r="H21306" s="338"/>
      <c r="I21306" s="338"/>
      <c r="J21306" s="338"/>
      <c r="K21306" s="338"/>
      <c r="L21306" s="339"/>
    </row>
    <row r="21307" spans="1:12" hidden="1" x14ac:dyDescent="0.3">
      <c r="A21307" s="18" t="str">
        <f t="shared" ref="A21307" si="7164">+IF(OR(C21304=""),"NO",1)</f>
        <v>NO</v>
      </c>
      <c r="B21307" s="18"/>
      <c r="E21307" s="330"/>
      <c r="F21307" s="54" t="str">
        <f>+$F$29</f>
        <v>VALOR /SMMLV)</v>
      </c>
      <c r="G21307" s="55" t="s">
        <v>124</v>
      </c>
      <c r="H21307" s="56" t="str">
        <f>+$H$29</f>
        <v>% PART..</v>
      </c>
      <c r="I21307" s="57" t="s">
        <v>124</v>
      </c>
      <c r="J21307" s="58" t="str">
        <f>+$J$29</f>
        <v>VALOR ACREDITADO</v>
      </c>
      <c r="K21307" s="59"/>
      <c r="L21307" s="47" t="s">
        <v>124</v>
      </c>
    </row>
    <row r="21308" spans="1:12" hidden="1" x14ac:dyDescent="0.3">
      <c r="A21308" s="18" t="str">
        <f t="shared" ref="A21308" si="7165">+IF(OR(C21304=""),"NO",1)</f>
        <v>NO</v>
      </c>
      <c r="B21308" s="18"/>
      <c r="E21308" s="330"/>
      <c r="F21308" s="60" t="str">
        <f>+$F$30</f>
        <v>EXPERIENCIA APORTADA</v>
      </c>
      <c r="G21308" s="340" t="s">
        <v>124</v>
      </c>
      <c r="H21308" s="341"/>
      <c r="I21308" s="341"/>
      <c r="J21308" s="341"/>
      <c r="K21308" s="341"/>
      <c r="L21308" s="342"/>
    </row>
    <row r="21309" spans="1:12" hidden="1" x14ac:dyDescent="0.3">
      <c r="A21309" s="18" t="str">
        <f t="shared" ref="A21309" si="7166">+IF(OR(C21304=""),"NO",1)</f>
        <v>NO</v>
      </c>
      <c r="B21309" s="18"/>
      <c r="E21309" s="331"/>
      <c r="F21309" s="62" t="str">
        <f>+$F$31</f>
        <v>OBSERVACIÓN</v>
      </c>
      <c r="G21309" s="343" t="s">
        <v>124</v>
      </c>
      <c r="H21309" s="344"/>
      <c r="I21309" s="344"/>
      <c r="J21309" s="344"/>
      <c r="K21309" s="344"/>
      <c r="L21309" s="345"/>
    </row>
    <row r="21310" spans="1:12" ht="8.5" hidden="1" customHeight="1" x14ac:dyDescent="0.3">
      <c r="A21310" s="18" t="str">
        <f t="shared" ref="A21310" si="7167">+IF(OR(C21304=""),"NO",1)</f>
        <v>NO</v>
      </c>
      <c r="B21310" s="18"/>
      <c r="E21310" s="49"/>
      <c r="F21310" s="50"/>
      <c r="G21310" s="51"/>
      <c r="H21310" s="51"/>
      <c r="I21310" s="51"/>
      <c r="J21310" s="51"/>
      <c r="K21310" s="51"/>
      <c r="L21310" s="52"/>
    </row>
    <row r="21311" spans="1:12" hidden="1" x14ac:dyDescent="0.3">
      <c r="A21311" s="18" t="str">
        <f t="shared" ref="A21311" si="7168">+IF(OR(C21311=""),"NO",1)</f>
        <v>NO</v>
      </c>
      <c r="B21311" s="18"/>
      <c r="C21311" s="1" t="s">
        <v>124</v>
      </c>
      <c r="E21311" s="329">
        <v>6</v>
      </c>
      <c r="F21311" s="53" t="str">
        <f>+$F$26</f>
        <v>OBJETO</v>
      </c>
      <c r="G21311" s="332" t="s">
        <v>124</v>
      </c>
      <c r="H21311" s="333"/>
      <c r="I21311" s="333"/>
      <c r="J21311" s="333"/>
      <c r="K21311" s="333"/>
      <c r="L21311" s="334"/>
    </row>
    <row r="21312" spans="1:12" hidden="1" x14ac:dyDescent="0.3">
      <c r="A21312" s="18" t="str">
        <f t="shared" ref="A21312" si="7169">+IF(OR(C21311=""),"NO",1)</f>
        <v>NO</v>
      </c>
      <c r="B21312" s="18"/>
      <c r="E21312" s="330"/>
      <c r="F21312" s="54" t="str">
        <f>+$F$27</f>
        <v>CONTRATANTE</v>
      </c>
      <c r="G21312" s="335" t="s">
        <v>124</v>
      </c>
      <c r="H21312" s="310"/>
      <c r="I21312" s="310"/>
      <c r="J21312" s="310"/>
      <c r="K21312" s="310"/>
      <c r="L21312" s="336"/>
    </row>
    <row r="21313" spans="1:12" hidden="1" x14ac:dyDescent="0.3">
      <c r="A21313" s="18" t="str">
        <f t="shared" ref="A21313" si="7170">+IF(OR(C21311=""),"NO",1)</f>
        <v>NO</v>
      </c>
      <c r="B21313" s="18"/>
      <c r="E21313" s="330"/>
      <c r="F21313" s="54" t="str">
        <f>+$F$28</f>
        <v>APORTANTE</v>
      </c>
      <c r="G21313" s="337" t="s">
        <v>124</v>
      </c>
      <c r="H21313" s="338"/>
      <c r="I21313" s="338"/>
      <c r="J21313" s="338"/>
      <c r="K21313" s="338"/>
      <c r="L21313" s="339"/>
    </row>
    <row r="21314" spans="1:12" hidden="1" x14ac:dyDescent="0.3">
      <c r="A21314" s="18" t="str">
        <f t="shared" ref="A21314" si="7171">+IF(OR(C21311=""),"NO",1)</f>
        <v>NO</v>
      </c>
      <c r="B21314" s="18"/>
      <c r="E21314" s="330"/>
      <c r="F21314" s="54" t="str">
        <f>+$F$29</f>
        <v>VALOR /SMMLV)</v>
      </c>
      <c r="G21314" s="55" t="s">
        <v>124</v>
      </c>
      <c r="H21314" s="56" t="str">
        <f>+$H$29</f>
        <v>% PART..</v>
      </c>
      <c r="I21314" s="57" t="s">
        <v>124</v>
      </c>
      <c r="J21314" s="58" t="str">
        <f>+$J$29</f>
        <v>VALOR ACREDITADO</v>
      </c>
      <c r="K21314" s="59"/>
      <c r="L21314" s="47" t="s">
        <v>124</v>
      </c>
    </row>
    <row r="21315" spans="1:12" hidden="1" x14ac:dyDescent="0.3">
      <c r="A21315" s="18" t="str">
        <f t="shared" ref="A21315" si="7172">+IF(OR(C21311=""),"NO",1)</f>
        <v>NO</v>
      </c>
      <c r="B21315" s="18"/>
      <c r="E21315" s="330"/>
      <c r="F21315" s="60" t="str">
        <f>+$F$30</f>
        <v>EXPERIENCIA APORTADA</v>
      </c>
      <c r="G21315" s="340" t="s">
        <v>124</v>
      </c>
      <c r="H21315" s="341"/>
      <c r="I21315" s="341"/>
      <c r="J21315" s="341"/>
      <c r="K21315" s="341"/>
      <c r="L21315" s="342"/>
    </row>
    <row r="21316" spans="1:12" hidden="1" x14ac:dyDescent="0.3">
      <c r="A21316" s="18" t="str">
        <f t="shared" ref="A21316" si="7173">+IF(OR(C21311=""),"NO",1)</f>
        <v>NO</v>
      </c>
      <c r="B21316" s="18"/>
      <c r="E21316" s="331"/>
      <c r="F21316" s="62" t="str">
        <f>+$F$31</f>
        <v>OBSERVACIÓN</v>
      </c>
      <c r="G21316" s="343" t="s">
        <v>124</v>
      </c>
      <c r="H21316" s="344"/>
      <c r="I21316" s="344"/>
      <c r="J21316" s="344"/>
      <c r="K21316" s="344"/>
      <c r="L21316" s="345"/>
    </row>
    <row r="21317" spans="1:12" ht="8.5" hidden="1" customHeight="1" x14ac:dyDescent="0.3">
      <c r="A21317" s="18" t="str">
        <f t="shared" ref="A21317" si="7174">+IF(OR(C21311=""),"NO",1)</f>
        <v>NO</v>
      </c>
      <c r="B21317" s="18"/>
      <c r="E21317" s="49"/>
      <c r="F21317" s="50"/>
      <c r="G21317" s="51"/>
      <c r="H21317" s="51"/>
      <c r="I21317" s="51"/>
      <c r="J21317" s="51"/>
      <c r="K21317" s="51"/>
      <c r="L21317" s="52"/>
    </row>
    <row r="21318" spans="1:12" hidden="1" x14ac:dyDescent="0.3">
      <c r="A21318" s="18" t="str">
        <f t="shared" ref="A21318" si="7175">+IF(OR(C21318=""),"NO",1)</f>
        <v>NO</v>
      </c>
      <c r="B21318" s="18"/>
      <c r="C21318" s="1" t="s">
        <v>124</v>
      </c>
      <c r="E21318" s="329">
        <v>7</v>
      </c>
      <c r="F21318" s="53" t="str">
        <f>+$F$26</f>
        <v>OBJETO</v>
      </c>
      <c r="G21318" s="332" t="s">
        <v>124</v>
      </c>
      <c r="H21318" s="333"/>
      <c r="I21318" s="333"/>
      <c r="J21318" s="333"/>
      <c r="K21318" s="333"/>
      <c r="L21318" s="334"/>
    </row>
    <row r="21319" spans="1:12" hidden="1" x14ac:dyDescent="0.3">
      <c r="A21319" s="18" t="str">
        <f t="shared" ref="A21319" si="7176">+IF(OR(C21318=""),"NO",1)</f>
        <v>NO</v>
      </c>
      <c r="B21319" s="18"/>
      <c r="E21319" s="330"/>
      <c r="F21319" s="54" t="str">
        <f>+$F$27</f>
        <v>CONTRATANTE</v>
      </c>
      <c r="G21319" s="335" t="s">
        <v>124</v>
      </c>
      <c r="H21319" s="310"/>
      <c r="I21319" s="310"/>
      <c r="J21319" s="310"/>
      <c r="K21319" s="310"/>
      <c r="L21319" s="336"/>
    </row>
    <row r="21320" spans="1:12" hidden="1" x14ac:dyDescent="0.3">
      <c r="A21320" s="18" t="str">
        <f t="shared" ref="A21320" si="7177">+IF(OR(C21318=""),"NO",1)</f>
        <v>NO</v>
      </c>
      <c r="B21320" s="18"/>
      <c r="E21320" s="330"/>
      <c r="F21320" s="54" t="str">
        <f>+$F$28</f>
        <v>APORTANTE</v>
      </c>
      <c r="G21320" s="337" t="s">
        <v>124</v>
      </c>
      <c r="H21320" s="338"/>
      <c r="I21320" s="338"/>
      <c r="J21320" s="338"/>
      <c r="K21320" s="338"/>
      <c r="L21320" s="339"/>
    </row>
    <row r="21321" spans="1:12" hidden="1" x14ac:dyDescent="0.3">
      <c r="A21321" s="18" t="str">
        <f t="shared" ref="A21321" si="7178">+IF(OR(C21318=""),"NO",1)</f>
        <v>NO</v>
      </c>
      <c r="B21321" s="18"/>
      <c r="E21321" s="330"/>
      <c r="F21321" s="54" t="str">
        <f>+$F$29</f>
        <v>VALOR /SMMLV)</v>
      </c>
      <c r="G21321" s="55" t="s">
        <v>124</v>
      </c>
      <c r="H21321" s="56" t="str">
        <f>+$H$29</f>
        <v>% PART..</v>
      </c>
      <c r="I21321" s="57" t="s">
        <v>124</v>
      </c>
      <c r="J21321" s="58" t="str">
        <f>+$J$29</f>
        <v>VALOR ACREDITADO</v>
      </c>
      <c r="K21321" s="59"/>
      <c r="L21321" s="47" t="s">
        <v>124</v>
      </c>
    </row>
    <row r="21322" spans="1:12" hidden="1" x14ac:dyDescent="0.3">
      <c r="A21322" s="18" t="str">
        <f t="shared" ref="A21322" si="7179">+IF(OR(C21318=""),"NO",1)</f>
        <v>NO</v>
      </c>
      <c r="B21322" s="18"/>
      <c r="E21322" s="330"/>
      <c r="F21322" s="60" t="str">
        <f>+$F$30</f>
        <v>EXPERIENCIA APORTADA</v>
      </c>
      <c r="G21322" s="340" t="s">
        <v>124</v>
      </c>
      <c r="H21322" s="341"/>
      <c r="I21322" s="341"/>
      <c r="J21322" s="341"/>
      <c r="K21322" s="341"/>
      <c r="L21322" s="342"/>
    </row>
    <row r="21323" spans="1:12" hidden="1" x14ac:dyDescent="0.3">
      <c r="A21323" s="18" t="str">
        <f t="shared" ref="A21323" si="7180">+IF(OR(C21318=""),"NO",1)</f>
        <v>NO</v>
      </c>
      <c r="B21323" s="18"/>
      <c r="E21323" s="331"/>
      <c r="F21323" s="62" t="str">
        <f>+$F$31</f>
        <v>OBSERVACIÓN</v>
      </c>
      <c r="G21323" s="343" t="s">
        <v>124</v>
      </c>
      <c r="H21323" s="344"/>
      <c r="I21323" s="344"/>
      <c r="J21323" s="344"/>
      <c r="K21323" s="344"/>
      <c r="L21323" s="345"/>
    </row>
    <row r="21324" spans="1:12" hidden="1" x14ac:dyDescent="0.3">
      <c r="A21324" s="18" t="str">
        <f t="shared" ref="A21324" si="7181">+IF(OR(C21318=""),"NO",1)</f>
        <v>NO</v>
      </c>
      <c r="B21324" s="18"/>
      <c r="E21324" s="49"/>
      <c r="F21324" s="50"/>
      <c r="G21324" s="51"/>
      <c r="H21324" s="51"/>
      <c r="I21324" s="51"/>
      <c r="J21324" s="51"/>
      <c r="K21324" s="51"/>
      <c r="L21324" s="52"/>
    </row>
    <row r="21325" spans="1:12" hidden="1" x14ac:dyDescent="0.3">
      <c r="A21325" s="1" t="str">
        <f>+A21260</f>
        <v>NO</v>
      </c>
      <c r="C21325" s="1" t="str">
        <f>"N"&amp;C21260</f>
        <v>N</v>
      </c>
      <c r="E21325" s="63"/>
      <c r="F21325" s="64" t="str">
        <f>+$F$75</f>
        <v>TOTAL DE CONTRATOS PRESENTADOS VÁLIDOS QUE CUMPLEN EXPERIENCIA ACREDITADA:</v>
      </c>
      <c r="G21325" s="65"/>
      <c r="H21325" s="65"/>
      <c r="I21325" s="65"/>
      <c r="J21325" s="66"/>
      <c r="K21325" s="65"/>
      <c r="L21325" s="67" t="s">
        <v>124</v>
      </c>
    </row>
    <row r="21326" spans="1:12" ht="6.65" hidden="1" customHeight="1" x14ac:dyDescent="0.3">
      <c r="A21326" s="1" t="str">
        <f>+A21260</f>
        <v>NO</v>
      </c>
      <c r="E21326" s="51"/>
      <c r="F21326" s="50"/>
      <c r="G21326" s="51"/>
      <c r="H21326" s="51"/>
      <c r="I21326" s="51"/>
      <c r="J21326" s="51"/>
      <c r="K21326" s="51"/>
      <c r="L21326" s="51"/>
    </row>
    <row r="21327" spans="1:12" hidden="1" x14ac:dyDescent="0.3">
      <c r="A21327" s="1" t="str">
        <f>+A21260</f>
        <v>NO</v>
      </c>
      <c r="E21327" s="63"/>
      <c r="F21327" s="63" t="str">
        <f>+$F$77</f>
        <v>ACREDITA SUMINISTRO E INSTALACIÓN DE MOBILIARIO POR LO MENOS EN UN (1) CONTRATO VÁLIDO</v>
      </c>
      <c r="G21327" s="65"/>
      <c r="H21327" s="65"/>
      <c r="I21327" s="65"/>
      <c r="J21327" s="66"/>
      <c r="K21327" s="65"/>
      <c r="L21327" s="68" t="s">
        <v>157</v>
      </c>
    </row>
    <row r="21328" spans="1:12" ht="5.15" hidden="1" customHeight="1" x14ac:dyDescent="0.3">
      <c r="A21328" s="1" t="str">
        <f>+A21260</f>
        <v>NO</v>
      </c>
      <c r="E21328" s="51"/>
      <c r="F21328" s="50"/>
      <c r="G21328" s="51"/>
      <c r="H21328" s="51"/>
      <c r="I21328" s="51"/>
      <c r="J21328" s="51"/>
      <c r="K21328" s="51"/>
      <c r="L21328" s="51"/>
    </row>
    <row r="21329" spans="1:12" ht="12.75" hidden="1" customHeight="1" x14ac:dyDescent="0.3">
      <c r="A21329" s="1" t="str">
        <f>+A21260</f>
        <v>NO</v>
      </c>
      <c r="E21329" s="69" t="str">
        <f>+$E$79</f>
        <v>EXPERIENCIA ESPECÍFICA NUMERAL 10.1.1 A</v>
      </c>
      <c r="F21329" s="70"/>
      <c r="G21329" s="70"/>
      <c r="H21329" s="70"/>
      <c r="I21329" s="70"/>
      <c r="J21329" s="70"/>
      <c r="K21329" s="70"/>
      <c r="L21329" s="71"/>
    </row>
    <row r="21330" spans="1:12" ht="26.5" hidden="1" customHeight="1" x14ac:dyDescent="0.3">
      <c r="A21330" s="1" t="str">
        <f>+A21260</f>
        <v>NO</v>
      </c>
      <c r="E21330" s="72"/>
      <c r="F21330" s="325" t="str">
        <f>+$F$80</f>
        <v>Por lo menos uno (1) de los contratos válidos aportados como experiencia general debe corresponder mínimo al 60% del presupuesto oficial del presente proceso de selección.  (SMMLV)</v>
      </c>
      <c r="G21330" s="326"/>
      <c r="H21330" s="326"/>
      <c r="I21330" s="326"/>
      <c r="J21330" s="326"/>
      <c r="K21330" s="73" t="s">
        <v>124</v>
      </c>
      <c r="L21330" s="74" t="s">
        <v>124</v>
      </c>
    </row>
    <row r="21331" spans="1:12" ht="23.5" hidden="1" customHeight="1" x14ac:dyDescent="0.3">
      <c r="A21331" s="1" t="str">
        <f>+A21260</f>
        <v>NO</v>
      </c>
      <c r="E21331" s="63"/>
      <c r="F21331" s="325" t="str">
        <f>+$F$81</f>
        <v xml:space="preserve">Deberá acreditarse en al menos uno (1) de los contratos válidos aportados como experiencia general una </v>
      </c>
      <c r="G21331" s="326"/>
      <c r="H21331" s="326"/>
      <c r="I21331" s="326"/>
      <c r="J21331" s="326"/>
      <c r="K21331" s="73" t="s">
        <v>124</v>
      </c>
      <c r="L21331" s="74" t="s">
        <v>124</v>
      </c>
    </row>
    <row r="21332" spans="1:12" ht="23.5" hidden="1" customHeight="1" x14ac:dyDescent="0.3">
      <c r="A21332" s="18" t="s">
        <v>30</v>
      </c>
      <c r="E21332" s="63"/>
      <c r="F21332" s="325" t="str">
        <f>+$F$82</f>
        <v xml:space="preserve">Deberá acreditarse en al menos uno (1) de los contratos válidos aportados interventoría a intervención de </v>
      </c>
      <c r="G21332" s="326"/>
      <c r="H21332" s="326"/>
      <c r="I21332" s="326"/>
      <c r="J21332" s="326"/>
      <c r="K21332" s="73">
        <f>+$K$82</f>
        <v>0</v>
      </c>
      <c r="L21332" s="74" t="s">
        <v>124</v>
      </c>
    </row>
    <row r="21333" spans="1:12" ht="36" hidden="1" customHeight="1" x14ac:dyDescent="0.3">
      <c r="A21333" s="18" t="s">
        <v>30</v>
      </c>
      <c r="E21333" s="63"/>
      <c r="F21333" s="325" t="str">
        <f>+$F$83</f>
        <v xml:space="preserve">Deberá acreditarse en al menos uno (1) de los contratos válidos aportados interventoría a intervención de </v>
      </c>
      <c r="G21333" s="326"/>
      <c r="H21333" s="326"/>
      <c r="I21333" s="326"/>
      <c r="J21333" s="326"/>
      <c r="K21333" s="75">
        <f>+$K$83</f>
        <v>0</v>
      </c>
      <c r="L21333" s="76" t="s">
        <v>124</v>
      </c>
    </row>
    <row r="21334" spans="1:12" hidden="1" x14ac:dyDescent="0.3">
      <c r="A21334" s="1" t="str">
        <f>+A21260</f>
        <v>NO</v>
      </c>
      <c r="E21334" s="51"/>
      <c r="F21334" s="50"/>
      <c r="G21334" s="51"/>
      <c r="H21334" s="51"/>
      <c r="I21334" s="51"/>
      <c r="J21334" s="51"/>
      <c r="K21334" s="51"/>
      <c r="L21334" s="51"/>
    </row>
    <row r="21335" spans="1:12" ht="12.75" hidden="1" customHeight="1" x14ac:dyDescent="0.3">
      <c r="A21335" s="1" t="str">
        <f>+A21260</f>
        <v>NO</v>
      </c>
      <c r="E21335" s="40" t="str">
        <f>+$E$85</f>
        <v>VALOR MÍNIMO A CERIFICAR % P.O EN SMMMLV. NUMERAL 3.9.1</v>
      </c>
      <c r="F21335" s="41"/>
      <c r="G21335" s="41"/>
      <c r="H21335" s="41"/>
      <c r="I21335" s="41"/>
      <c r="J21335" s="41"/>
      <c r="K21335" s="41"/>
      <c r="L21335" s="42"/>
    </row>
    <row r="21336" spans="1:12" hidden="1" x14ac:dyDescent="0.3">
      <c r="A21336" s="1" t="str">
        <f>+A21260</f>
        <v>NO</v>
      </c>
      <c r="C21336" s="1" t="str">
        <f>"M"&amp;C21260</f>
        <v>M</v>
      </c>
      <c r="E21336" s="77" t="str">
        <f>+$E$86</f>
        <v>100% P.O.</v>
      </c>
      <c r="F21336" s="78"/>
      <c r="G21336" s="61">
        <v>242.41716883554506</v>
      </c>
      <c r="H21336" s="124" t="str">
        <f>+$H$86</f>
        <v>TOTAL EJECUTADO DE CONTRATOS ACREDITADOS</v>
      </c>
      <c r="I21336" s="124"/>
      <c r="J21336" s="124"/>
      <c r="K21336" s="55" t="s">
        <v>124</v>
      </c>
      <c r="L21336" s="47" t="s">
        <v>124</v>
      </c>
    </row>
    <row r="21337" spans="1:12" hidden="1" x14ac:dyDescent="0.3">
      <c r="A21337" s="1" t="str">
        <f>+A21260</f>
        <v>NO</v>
      </c>
      <c r="E21337" s="39"/>
      <c r="F21337" s="39"/>
      <c r="G21337" s="39"/>
      <c r="H21337" s="39"/>
      <c r="I21337" s="39"/>
      <c r="J21337" s="39"/>
      <c r="K21337" s="39"/>
      <c r="L21337" s="39"/>
    </row>
    <row r="21338" spans="1:12" ht="12.75" hidden="1" customHeight="1" x14ac:dyDescent="0.3">
      <c r="A21338" s="18" t="s">
        <v>30</v>
      </c>
      <c r="B21338" s="18"/>
      <c r="E21338" s="40" t="str">
        <f>+$E$88</f>
        <v>CONSIDERACIONES PARA LA VALIDEZ DE LA EXPERIENCIA REQUERIDA: EXPERIENCIA PROPONENTES PLURALES NUMERAL 10.1.2 D</v>
      </c>
      <c r="F21338" s="41"/>
      <c r="G21338" s="41"/>
      <c r="H21338" s="41"/>
      <c r="I21338" s="41"/>
      <c r="J21338" s="41"/>
      <c r="K21338" s="41"/>
      <c r="L21338" s="42"/>
    </row>
    <row r="21339" spans="1:12" ht="28" hidden="1" customHeight="1" x14ac:dyDescent="0.3">
      <c r="A21339" s="18" t="s">
        <v>30</v>
      </c>
      <c r="B21339" s="18"/>
      <c r="C21339" s="1" t="str">
        <f>"O"&amp;C21260</f>
        <v>O</v>
      </c>
      <c r="E21339" s="80" t="str">
        <f>+$E$89</f>
        <v>i)</v>
      </c>
      <c r="F21339" s="327" t="str">
        <f>+$F$89</f>
        <v>Uno de los integrantes debe aportar como mínimo el cincuenta por ciento (50 %) de la experiencia solicitada</v>
      </c>
      <c r="G21339" s="328"/>
      <c r="H21339" s="328"/>
      <c r="I21339" s="328"/>
      <c r="J21339" s="328"/>
      <c r="K21339" s="73" t="s">
        <v>124</v>
      </c>
      <c r="L21339" s="47" t="s">
        <v>124</v>
      </c>
    </row>
    <row r="21340" spans="1:12" ht="28" hidden="1" customHeight="1" x14ac:dyDescent="0.3">
      <c r="A21340" s="18" t="s">
        <v>30</v>
      </c>
      <c r="B21340" s="18"/>
      <c r="C21340" s="1" t="str">
        <f>"O"&amp;C21260</f>
        <v>O</v>
      </c>
      <c r="E21340" s="80" t="str">
        <f>+$E$90</f>
        <v>ii)</v>
      </c>
      <c r="F21340" s="327" t="str">
        <f>+$F$90</f>
        <v>Todos los demás ntegrantes deben acreditar al menos el cinco por ciento (5 %) de la experiencia solicitada, solo uno (1) de los integrantes podrá no acreditar experiencia pero su porcentaje de participación  no podrá superar el diez por ciento (10 %)</v>
      </c>
      <c r="G21340" s="328"/>
      <c r="H21340" s="328"/>
      <c r="I21340" s="328"/>
      <c r="J21340" s="328"/>
      <c r="K21340" s="73" t="s">
        <v>124</v>
      </c>
      <c r="L21340" s="47" t="s">
        <v>124</v>
      </c>
    </row>
    <row r="21341" spans="1:12" hidden="1" x14ac:dyDescent="0.3">
      <c r="A21341" s="18" t="s">
        <v>30</v>
      </c>
      <c r="B21341" s="18"/>
      <c r="E21341" s="39"/>
      <c r="F21341" s="39"/>
      <c r="G21341" s="39"/>
      <c r="H21341" s="39"/>
      <c r="I21341" s="39"/>
      <c r="J21341" s="39"/>
      <c r="K21341" s="39"/>
      <c r="L21341" s="39"/>
    </row>
    <row r="21342" spans="1:12" ht="13" hidden="1" customHeight="1" x14ac:dyDescent="0.3">
      <c r="A21342" s="18" t="str">
        <f>+A21260</f>
        <v>NO</v>
      </c>
      <c r="B21342" s="18"/>
      <c r="E21342" s="69" t="str">
        <f>+$E$92</f>
        <v>VERIFICACIÓN Y ASIGNACIÓN DE PUNTAJE POR LA EXPERIENCIA DEL PROPONENTE</v>
      </c>
      <c r="F21342" s="70"/>
      <c r="G21342" s="70"/>
      <c r="H21342" s="70"/>
      <c r="I21342" s="70"/>
      <c r="J21342" s="70"/>
      <c r="K21342" s="70"/>
      <c r="L21342" s="71"/>
    </row>
    <row r="21343" spans="1:12" hidden="1" x14ac:dyDescent="0.3">
      <c r="A21343" s="18" t="str">
        <f>+A21260</f>
        <v>NO</v>
      </c>
      <c r="B21343" s="18"/>
      <c r="E21343" s="81"/>
      <c r="F21343" s="323" t="str">
        <f>+$F$93</f>
        <v>No. CONTRATOS QUE ACREDITAN LA EXPERIENCIA (NO OBJETO DE SUBSANACIÓN)</v>
      </c>
      <c r="G21343" s="324"/>
      <c r="H21343" s="324"/>
      <c r="I21343" s="324"/>
      <c r="J21343" s="324"/>
      <c r="K21343" s="82"/>
      <c r="L21343" s="83" t="s">
        <v>124</v>
      </c>
    </row>
    <row r="21344" spans="1:12" ht="13" hidden="1" customHeight="1" x14ac:dyDescent="0.3">
      <c r="A21344" s="18" t="str">
        <f>+A21260</f>
        <v>NO</v>
      </c>
      <c r="B21344" s="18"/>
      <c r="E21344" s="84"/>
      <c r="F21344" s="323" t="str">
        <f>+$F$94</f>
        <v>TOTAL EJECUTADO DE CONTRATOS ACREDITADOS PROPUESTA INICIAL</v>
      </c>
      <c r="G21344" s="324"/>
      <c r="H21344" s="324"/>
      <c r="I21344" s="324"/>
      <c r="J21344" s="324"/>
      <c r="K21344" s="85"/>
      <c r="L21344" s="86" t="s">
        <v>124</v>
      </c>
    </row>
    <row r="21345" spans="1:12" ht="13" hidden="1" customHeight="1" x14ac:dyDescent="0.3">
      <c r="A21345" s="18" t="str">
        <f>+A21260</f>
        <v>NO</v>
      </c>
      <c r="B21345" s="18"/>
      <c r="E21345" s="87"/>
      <c r="F21345" s="323" t="str">
        <f>+$F$95</f>
        <v>PROMEDIO VALOR ACREDITADO EN SMMLV</v>
      </c>
      <c r="G21345" s="324"/>
      <c r="H21345" s="324"/>
      <c r="I21345" s="324"/>
      <c r="J21345" s="324"/>
      <c r="K21345" s="66"/>
      <c r="L21345" s="88" t="s">
        <v>124</v>
      </c>
    </row>
    <row r="21346" spans="1:12" hidden="1" x14ac:dyDescent="0.3">
      <c r="A21346" s="18" t="str">
        <f>+A21260</f>
        <v>NO</v>
      </c>
      <c r="B21346" s="18"/>
      <c r="E21346" s="89"/>
      <c r="F21346" s="89"/>
      <c r="G21346" s="89"/>
      <c r="H21346" s="89"/>
      <c r="I21346" s="89"/>
      <c r="J21346" s="89"/>
      <c r="K21346" s="89"/>
      <c r="L21346" s="89"/>
    </row>
    <row r="21347" spans="1:12" ht="13" hidden="1" customHeight="1" x14ac:dyDescent="0.3">
      <c r="A21347" s="18" t="str">
        <f>+A21260</f>
        <v>NO</v>
      </c>
      <c r="B21347" s="18"/>
      <c r="E21347" s="69" t="str">
        <f>+$E$97</f>
        <v>3.9.2 EXIGENCIAS MÍNIMAS DE EXPERIENCIA Y FORMACIÓN ACADÉMICA DEL EQUIPO DE TRABAJO</v>
      </c>
      <c r="F21347" s="70"/>
      <c r="G21347" s="70"/>
      <c r="H21347" s="70"/>
      <c r="I21347" s="70"/>
      <c r="J21347" s="70"/>
      <c r="K21347" s="70"/>
      <c r="L21347" s="71"/>
    </row>
    <row r="21348" spans="1:12" hidden="1" x14ac:dyDescent="0.3">
      <c r="A21348" s="18" t="str">
        <f>+A21260</f>
        <v>NO</v>
      </c>
      <c r="B21348" s="18"/>
      <c r="E21348" s="90" t="str">
        <f>+$E$98</f>
        <v>Formulario 8</v>
      </c>
      <c r="F21348" s="315" t="s">
        <v>46</v>
      </c>
      <c r="G21348" s="316"/>
      <c r="H21348" s="317"/>
      <c r="I21348" s="318"/>
      <c r="J21348" s="318"/>
      <c r="K21348" s="318"/>
      <c r="L21348" s="319"/>
    </row>
    <row r="21349" spans="1:12" hidden="1" x14ac:dyDescent="0.3">
      <c r="A21349" s="18" t="str">
        <f>+A21260</f>
        <v>NO</v>
      </c>
      <c r="B21349" s="18"/>
      <c r="E21349" s="91" t="s">
        <v>124</v>
      </c>
      <c r="F21349" s="91" t="str">
        <f>+$F$99</f>
        <v>Director de Interventoría</v>
      </c>
      <c r="G21349" s="91" t="str">
        <f>+$G$99</f>
        <v>Residente de Interventoría</v>
      </c>
      <c r="H21349" s="320"/>
      <c r="I21349" s="321"/>
      <c r="J21349" s="321"/>
      <c r="K21349" s="321"/>
      <c r="L21349" s="322"/>
    </row>
    <row r="21350" spans="1:12" hidden="1" x14ac:dyDescent="0.3">
      <c r="A21350" s="18" t="str">
        <f>+A21260</f>
        <v>NO</v>
      </c>
      <c r="B21350" s="18"/>
      <c r="E21350" s="304" t="str">
        <f>+$E$100</f>
        <v>OBSERVACIONES RESPECTO REQUISITO HABILITANTE DEL PERSONAL CLAVE EVALUABLE</v>
      </c>
      <c r="F21350" s="305"/>
      <c r="G21350" s="305"/>
      <c r="H21350" s="305"/>
      <c r="I21350" s="305"/>
      <c r="J21350" s="305"/>
      <c r="K21350" s="305"/>
      <c r="L21350" s="305"/>
    </row>
    <row r="21351" spans="1:12" hidden="1" x14ac:dyDescent="0.3">
      <c r="A21351" s="18" t="str">
        <f>+A21260</f>
        <v>NO</v>
      </c>
      <c r="B21351" s="18"/>
      <c r="E21351" s="312" t="s">
        <v>124</v>
      </c>
      <c r="F21351" s="313"/>
      <c r="G21351" s="313"/>
      <c r="H21351" s="313"/>
      <c r="I21351" s="313"/>
      <c r="J21351" s="313"/>
      <c r="K21351" s="313"/>
      <c r="L21351" s="314"/>
    </row>
    <row r="21352" spans="1:12" hidden="1" x14ac:dyDescent="0.3">
      <c r="A21352" s="18" t="str">
        <f>+A21260</f>
        <v>NO</v>
      </c>
      <c r="B21352" s="18"/>
      <c r="E21352" s="89"/>
      <c r="F21352" s="89"/>
      <c r="G21352" s="89"/>
      <c r="H21352" s="89"/>
      <c r="I21352" s="89"/>
      <c r="J21352" s="89"/>
      <c r="K21352" s="89"/>
      <c r="L21352" s="89"/>
    </row>
    <row r="21353" spans="1:12" ht="13" hidden="1" customHeight="1" x14ac:dyDescent="0.3">
      <c r="A21353" s="18" t="str">
        <f>+A21260</f>
        <v>NO</v>
      </c>
      <c r="B21353" s="18"/>
      <c r="E21353" s="69" t="str">
        <f>+$E$103</f>
        <v>4.2 EQUIPO DE TRABAJO (Personal Clave Evaluable)</v>
      </c>
      <c r="F21353" s="70"/>
      <c r="G21353" s="70"/>
      <c r="H21353" s="70"/>
      <c r="I21353" s="70"/>
      <c r="J21353" s="70"/>
      <c r="K21353" s="70"/>
      <c r="L21353" s="71"/>
    </row>
    <row r="21354" spans="1:12" ht="23.25" hidden="1" customHeight="1" x14ac:dyDescent="0.3">
      <c r="A21354" s="18" t="str">
        <f>+A21260</f>
        <v>NO</v>
      </c>
      <c r="B21354" s="18"/>
      <c r="E21354" s="90" t="str">
        <f>+$E$104</f>
        <v>Formulario 9</v>
      </c>
      <c r="F21354" s="315" t="s">
        <v>46</v>
      </c>
      <c r="G21354" s="316"/>
      <c r="H21354" s="317"/>
      <c r="I21354" s="318"/>
      <c r="J21354" s="318"/>
      <c r="K21354" s="318"/>
      <c r="L21354" s="319"/>
    </row>
    <row r="21355" spans="1:12" hidden="1" x14ac:dyDescent="0.3">
      <c r="A21355" s="18" t="str">
        <f>+A21260</f>
        <v>NO</v>
      </c>
      <c r="B21355" s="18"/>
      <c r="E21355" s="91" t="s">
        <v>124</v>
      </c>
      <c r="F21355" s="91" t="str">
        <f>+$F$99</f>
        <v>Director de Interventoría</v>
      </c>
      <c r="G21355" s="91" t="str">
        <f>+$G$99</f>
        <v>Residente de Interventoría</v>
      </c>
      <c r="H21355" s="320"/>
      <c r="I21355" s="321"/>
      <c r="J21355" s="321"/>
      <c r="K21355" s="321"/>
      <c r="L21355" s="322"/>
    </row>
    <row r="21356" spans="1:12" hidden="1" x14ac:dyDescent="0.3">
      <c r="A21356" s="18" t="str">
        <f>+A21260</f>
        <v>NO</v>
      </c>
      <c r="B21356" s="18"/>
      <c r="E21356" s="89"/>
      <c r="F21356" s="89"/>
      <c r="G21356" s="89"/>
      <c r="H21356" s="89"/>
      <c r="I21356" s="89"/>
      <c r="J21356" s="89"/>
      <c r="K21356" s="89"/>
      <c r="L21356" s="89"/>
    </row>
    <row r="21357" spans="1:12" hidden="1" x14ac:dyDescent="0.3">
      <c r="A21357" s="1" t="str">
        <f>+A21260</f>
        <v>NO</v>
      </c>
      <c r="E21357" s="92" t="str">
        <f>+E21232</f>
        <v>CRITERIOS DE EVALUACIÓN Y PUNTAJE</v>
      </c>
      <c r="F21357" s="93"/>
      <c r="G21357" s="93"/>
      <c r="H21357" s="93"/>
      <c r="I21357" s="93"/>
      <c r="J21357" s="93"/>
      <c r="K21357" s="94"/>
      <c r="L21357" s="95" t="str">
        <f>+$L$107</f>
        <v>PUNTAJE OBTENIDO</v>
      </c>
    </row>
    <row r="21358" spans="1:12" hidden="1" x14ac:dyDescent="0.3">
      <c r="A21358" s="1" t="str">
        <f>+A21260</f>
        <v>NO</v>
      </c>
      <c r="E21358" s="96" t="str">
        <f>+$E$108</f>
        <v>VALOR</v>
      </c>
      <c r="F21358" s="97" t="str">
        <f>+$F$108</f>
        <v>EQUIPO DE TRABAJO (PERSONAL CLAVE EVALUABLE)</v>
      </c>
      <c r="G21358" s="24"/>
      <c r="H21358" s="24"/>
      <c r="I21358" s="24"/>
      <c r="J21358" s="24"/>
      <c r="K21358" s="24"/>
      <c r="L21358" s="98"/>
    </row>
    <row r="21359" spans="1:12" ht="12.75" hidden="1" customHeight="1" x14ac:dyDescent="0.3">
      <c r="A21359" s="1" t="str">
        <f>+A21260</f>
        <v>NO</v>
      </c>
      <c r="E21359" s="96">
        <f>+$E$109</f>
        <v>5</v>
      </c>
      <c r="F21359" s="307" t="str">
        <f>+$F$109</f>
        <v xml:space="preserve"> Experiencia Específica adicional</v>
      </c>
      <c r="G21359" s="308"/>
      <c r="H21359" s="308"/>
      <c r="I21359" s="308"/>
      <c r="J21359" s="308"/>
      <c r="K21359" s="309"/>
      <c r="L21359" s="99" t="str">
        <f>IFERROR(IF(VLOOKUP(C21260,'R. PUNTAJES'!$C$14:$R$213,'R. PUNTAJES'!$I$10,0)="","",VLOOKUP(C21260,'R. PUNTAJES'!$C$14:$R$213,'R. PUNTAJES'!$I$10,0)),"")</f>
        <v/>
      </c>
    </row>
    <row r="21360" spans="1:12" ht="12.75" hidden="1" customHeight="1" x14ac:dyDescent="0.3">
      <c r="A21360" s="1" t="str">
        <f>+A21260</f>
        <v>NO</v>
      </c>
      <c r="E21360" s="96">
        <f>+$E$110</f>
        <v>5</v>
      </c>
      <c r="F21360" s="307" t="str">
        <f>+$F$110</f>
        <v>Formación Académica adicional</v>
      </c>
      <c r="G21360" s="308"/>
      <c r="H21360" s="308"/>
      <c r="I21360" s="308"/>
      <c r="J21360" s="308"/>
      <c r="K21360" s="309"/>
      <c r="L21360" s="99" t="str">
        <f>IFERROR(IF(VLOOKUP(C21260,'R. PUNTAJES'!$C$14:$R$213,'R. PUNTAJES'!$J$10,0)="","",VLOOKUP(C21260,'R. PUNTAJES'!$C$14:$R$213,'R. PUNTAJES'!$J$10,0)),"")</f>
        <v/>
      </c>
    </row>
    <row r="21361" spans="1:12" hidden="1" x14ac:dyDescent="0.3">
      <c r="A21361" s="18" t="str">
        <f>+A21260</f>
        <v>NO</v>
      </c>
      <c r="B21361" s="18"/>
      <c r="E21361" s="100"/>
      <c r="F21361" s="101" t="str">
        <f>+$F$111</f>
        <v>FACTOR DE SOSTENIBILIDAD</v>
      </c>
      <c r="G21361" s="102"/>
      <c r="H21361" s="102"/>
      <c r="I21361" s="102"/>
      <c r="J21361" s="102"/>
      <c r="K21361" s="102"/>
      <c r="L21361" s="103"/>
    </row>
    <row r="21362" spans="1:12" hidden="1" x14ac:dyDescent="0.3">
      <c r="A21362" s="18" t="str">
        <f>+A21260</f>
        <v>NO</v>
      </c>
      <c r="B21362" s="18"/>
      <c r="E21362" s="104">
        <v>1</v>
      </c>
      <c r="F21362" s="105" t="str">
        <f>+$F$112</f>
        <v>Compromisos Sostenibilidad</v>
      </c>
      <c r="G21362" s="106"/>
      <c r="H21362" s="106"/>
      <c r="I21362" s="106"/>
      <c r="J21362" s="106"/>
      <c r="K21362" s="106"/>
      <c r="L21362" s="107" t="str">
        <f>IFERROR(IF(VLOOKUP(C21260,'R. PUNTAJES'!$C$14:$R$213,'R. PUNTAJES'!$K$10,0)="","",VLOOKUP(C21260,'R. PUNTAJES'!$C$14:$R$213,'R. PUNTAJES'!$K$10,0)),"")</f>
        <v/>
      </c>
    </row>
    <row r="21363" spans="1:12" hidden="1" x14ac:dyDescent="0.3">
      <c r="A21363" s="1" t="str">
        <f>+A21260</f>
        <v>NO</v>
      </c>
      <c r="E21363" s="108"/>
      <c r="F21363" s="109" t="str">
        <f>+$F$113</f>
        <v>APOYO A LA INDUSTRIA NACIONAL</v>
      </c>
      <c r="G21363" s="110"/>
      <c r="H21363" s="110"/>
      <c r="I21363" s="110"/>
      <c r="J21363" s="110"/>
      <c r="K21363" s="110"/>
      <c r="L21363" s="111"/>
    </row>
    <row r="21364" spans="1:12" ht="12.75" hidden="1" customHeight="1" x14ac:dyDescent="0.3">
      <c r="A21364" s="1" t="str">
        <f>+A21260</f>
        <v>NO</v>
      </c>
      <c r="E21364" s="96">
        <v>20</v>
      </c>
      <c r="F21364" s="307" t="str">
        <f>+$F$114</f>
        <v>Promoción de Servicios Nacionales o con Trato Nacional</v>
      </c>
      <c r="G21364" s="308"/>
      <c r="H21364" s="308"/>
      <c r="I21364" s="308"/>
      <c r="J21364" s="308"/>
      <c r="K21364" s="309"/>
      <c r="L21364" s="99" t="str">
        <f>IFERROR(IF(VLOOKUP(C21260,'R. PUNTAJES'!$C$14:$R$213,'R. PUNTAJES'!$L$10,0)="","",
IF(VLOOKUP(C21260,'R. PUNTAJES'!$C$14:$R$213,'R. PUNTAJES'!$L$10,0)=5,0,
VLOOKUP(C21260,'R. PUNTAJES'!$C$14:$R$213,'R. PUNTAJES'!$L$10,0))),"")</f>
        <v/>
      </c>
    </row>
    <row r="21365" spans="1:12" ht="12.75" hidden="1" customHeight="1" x14ac:dyDescent="0.3">
      <c r="A21365" s="1" t="str">
        <f>+A21260</f>
        <v>NO</v>
      </c>
      <c r="E21365" s="96">
        <v>5</v>
      </c>
      <c r="F21365" s="307" t="str">
        <f>+$F$115</f>
        <v>Incorporación de componente nacional en servicios extranjeros</v>
      </c>
      <c r="G21365" s="308"/>
      <c r="H21365" s="308"/>
      <c r="I21365" s="308"/>
      <c r="J21365" s="308"/>
      <c r="K21365" s="309"/>
      <c r="L21365" s="99" t="str">
        <f>IFERROR(IF(VLOOKUP(C21260,'R. PUNTAJES'!$C$14:$R$213,'R. PUNTAJES'!$L$10,0)="","",
IF(VLOOKUP(C21260,'R. PUNTAJES'!$C$14:$R$213,'R. PUNTAJES'!$L$10,0)=20,0,
VLOOKUP(C21260,'R. PUNTAJES'!$C$14:$R$213,'R. PUNTAJES'!$L$10,0))),"")</f>
        <v/>
      </c>
    </row>
    <row r="21366" spans="1:12" hidden="1" x14ac:dyDescent="0.3">
      <c r="A21366" s="1" t="str">
        <f>+A21260</f>
        <v>NO</v>
      </c>
      <c r="E21366" s="112"/>
      <c r="F21366" s="97" t="str">
        <f>+$F$116</f>
        <v>VINCULACIÓN DE PERSONAS CON DISCAPACIDAD</v>
      </c>
      <c r="G21366" s="24"/>
      <c r="H21366" s="24"/>
      <c r="I21366" s="24"/>
      <c r="J21366" s="24"/>
      <c r="K21366" s="24"/>
      <c r="L21366" s="98"/>
    </row>
    <row r="21367" spans="1:12" ht="12.75" hidden="1" customHeight="1" x14ac:dyDescent="0.3">
      <c r="A21367" s="1" t="str">
        <f>+A21260</f>
        <v>NO</v>
      </c>
      <c r="E21367" s="96">
        <v>1</v>
      </c>
      <c r="F21367" s="307" t="str">
        <f>+$F$117</f>
        <v xml:space="preserve">Trabajadores vinculados a la planta de personal </v>
      </c>
      <c r="G21367" s="308"/>
      <c r="H21367" s="308"/>
      <c r="I21367" s="308"/>
      <c r="J21367" s="308"/>
      <c r="K21367" s="309"/>
      <c r="L21367" s="99" t="str">
        <f>IFERROR(IF(VLOOKUP(C21260,'R. PUNTAJES'!$C$14:$R$213,'R. PUNTAJES'!$M$10,0)="","",VLOOKUP(C21260,'R. PUNTAJES'!$C$14:$R$213,'R. PUNTAJES'!$M$10,0)),"")</f>
        <v/>
      </c>
    </row>
    <row r="21368" spans="1:12" hidden="1" x14ac:dyDescent="0.3">
      <c r="A21368" s="1" t="str">
        <f>+A21260</f>
        <v>NO</v>
      </c>
      <c r="E21368" s="112"/>
      <c r="F21368" s="97" t="str">
        <f>+$F$118</f>
        <v>EMPRENDIMIENTOS Y EMPRESAS DE MUJERES</v>
      </c>
      <c r="G21368" s="24"/>
      <c r="H21368" s="24"/>
      <c r="I21368" s="24"/>
      <c r="J21368" s="24"/>
      <c r="K21368" s="24"/>
      <c r="L21368" s="98"/>
    </row>
    <row r="21369" spans="1:12" ht="13" hidden="1" customHeight="1" x14ac:dyDescent="0.3">
      <c r="A21369" s="1" t="str">
        <f>+A21260</f>
        <v>NO</v>
      </c>
      <c r="E21369" s="96">
        <v>0.25</v>
      </c>
      <c r="F21369" s="307" t="str">
        <f>+$F$119</f>
        <v>Emprendimientos y empresas de mujeres</v>
      </c>
      <c r="G21369" s="308"/>
      <c r="H21369" s="308"/>
      <c r="I21369" s="308"/>
      <c r="J21369" s="308"/>
      <c r="K21369" s="309"/>
      <c r="L21369" s="113" t="str">
        <f>IFERROR(IF(VLOOKUP(C21260,'R. PUNTAJES'!$C$14:$R$213,'R. PUNTAJES'!$N$10,0)="","",VLOOKUP(C21260,'R. PUNTAJES'!$C$14:$R$213,'R. PUNTAJES'!$N$10,0)),"")</f>
        <v/>
      </c>
    </row>
    <row r="21370" spans="1:12" hidden="1" x14ac:dyDescent="0.3">
      <c r="A21370" s="18" t="str">
        <f>+A21371</f>
        <v>NO</v>
      </c>
      <c r="B21370" s="18"/>
      <c r="E21370" s="112"/>
      <c r="F21370" s="97" t="str">
        <f>+$F$120</f>
        <v>MIPYME</v>
      </c>
      <c r="G21370" s="24"/>
      <c r="H21370" s="24"/>
      <c r="I21370" s="24"/>
      <c r="J21370" s="24"/>
      <c r="K21370" s="24"/>
      <c r="L21370" s="98"/>
    </row>
    <row r="21371" spans="1:12" hidden="1" x14ac:dyDescent="0.3">
      <c r="A21371" s="18" t="str">
        <f>+IF(E21371=0,"NO",1)</f>
        <v>NO</v>
      </c>
      <c r="B21371" s="18"/>
      <c r="E21371" s="96">
        <v>0</v>
      </c>
      <c r="F21371" s="307" t="str">
        <f>+$F$121</f>
        <v>Mipyme</v>
      </c>
      <c r="G21371" s="308"/>
      <c r="H21371" s="308"/>
      <c r="I21371" s="308"/>
      <c r="J21371" s="308"/>
      <c r="K21371" s="309"/>
      <c r="L21371" s="113" t="str">
        <f>IFERROR(IF(VLOOKUP(C21260,'R. PUNTAJES'!$C$14:$R$213,'R. PUNTAJES'!$O$10,0)="","",VLOOKUP(C21260,'R. PUNTAJES'!$C$14:$R$213,'R. PUNTAJES'!$O$10,0)),"")</f>
        <v/>
      </c>
    </row>
    <row r="21372" spans="1:12" hidden="1" x14ac:dyDescent="0.3">
      <c r="A21372" s="1" t="str">
        <f>+A21260</f>
        <v>NO</v>
      </c>
      <c r="E21372" s="112"/>
      <c r="F21372" s="97" t="str">
        <f>+$F$122</f>
        <v>EXPERIENCIA DEL PROPONENTE</v>
      </c>
      <c r="G21372" s="24"/>
      <c r="H21372" s="24"/>
      <c r="I21372" s="24"/>
      <c r="J21372" s="24"/>
      <c r="K21372" s="24"/>
      <c r="L21372" s="98"/>
    </row>
    <row r="21373" spans="1:12" hidden="1" x14ac:dyDescent="0.3">
      <c r="A21373" s="1" t="str">
        <f>+A21260</f>
        <v>NO</v>
      </c>
      <c r="E21373" s="96">
        <v>59.5</v>
      </c>
      <c r="F21373" s="307" t="str">
        <f>+$F$123</f>
        <v>mediana con valor absoluto</v>
      </c>
      <c r="G21373" s="308"/>
      <c r="H21373" s="308"/>
      <c r="I21373" s="308"/>
      <c r="J21373" s="308"/>
      <c r="K21373" s="309"/>
      <c r="L21373" s="113" t="str">
        <f>IFERROR(IF(VLOOKUP(C21260,'R. PUNTAJES'!$C$14:$R$213,'R. PUNTAJES'!$R$10,0)="","",VLOOKUP(C21260,'R. PUNTAJES'!$C$14:$R$213,'R. PUNTAJES'!$R$10,0)),"")</f>
        <v/>
      </c>
    </row>
    <row r="21374" spans="1:12" hidden="1" x14ac:dyDescent="0.3">
      <c r="A21374" s="1" t="str">
        <f>+A21260</f>
        <v>NO</v>
      </c>
      <c r="E21374" s="112"/>
      <c r="F21374" s="97" t="str">
        <f>+$F$124</f>
        <v>MULTAS</v>
      </c>
      <c r="G21374" s="24"/>
      <c r="H21374" s="24"/>
      <c r="I21374" s="24"/>
      <c r="J21374" s="24"/>
      <c r="K21374" s="24"/>
      <c r="L21374" s="98"/>
    </row>
    <row r="21375" spans="1:12" ht="12.75" hidden="1" customHeight="1" x14ac:dyDescent="0.3">
      <c r="A21375" s="1" t="str">
        <f>+A21260</f>
        <v>NO</v>
      </c>
      <c r="E21375" s="96">
        <v>-2</v>
      </c>
      <c r="F21375" s="307" t="str">
        <f>+$F$125</f>
        <v>Una o más multas o cláusulas penales durante el último año</v>
      </c>
      <c r="G21375" s="310"/>
      <c r="H21375" s="310"/>
      <c r="I21375" s="310"/>
      <c r="J21375" s="310"/>
      <c r="K21375" s="311"/>
      <c r="L21375" s="99" t="str">
        <f>IFERROR(IF(VLOOKUP(C21260,'R. PUNTAJES'!$C$14:$R$213,'R. PUNTAJES'!$Q$10,0)="","",VLOOKUP(C21260,'R. PUNTAJES'!$C$14:$R$213,'R. PUNTAJES'!$Q$10,0)),"")</f>
        <v/>
      </c>
    </row>
    <row r="21376" spans="1:12" hidden="1" x14ac:dyDescent="0.3">
      <c r="A21376" s="1" t="str">
        <f>+A21260</f>
        <v>NO</v>
      </c>
      <c r="E21376" s="112"/>
      <c r="F21376" s="97" t="str">
        <f>+$F$126</f>
        <v>OBRAS INCONCLUSAS</v>
      </c>
      <c r="G21376" s="24"/>
      <c r="H21376" s="24"/>
      <c r="I21376" s="24"/>
      <c r="J21376" s="24"/>
      <c r="K21376" s="24"/>
      <c r="L21376" s="98"/>
    </row>
    <row r="21377" spans="1:16" hidden="1" x14ac:dyDescent="0.3">
      <c r="A21377" s="1" t="str">
        <f>+A21260</f>
        <v>NO</v>
      </c>
      <c r="E21377" s="96">
        <v>-1</v>
      </c>
      <c r="F21377" s="301" t="str">
        <f>+$F$127</f>
        <v>Anotación vigente de obra civil inconclusa</v>
      </c>
      <c r="G21377" s="302"/>
      <c r="H21377" s="302"/>
      <c r="I21377" s="302"/>
      <c r="J21377" s="302"/>
      <c r="K21377" s="303"/>
      <c r="L21377" s="99" t="str">
        <f>IFERROR(IF(VLOOKUP(C21260,'R. PUNTAJES'!$C$14:$R$213,'R. PUNTAJES'!$P$10,0)="","",VLOOKUP(C21260,'R. PUNTAJES'!$C$14:$R$213,'R. PUNTAJES'!$P$10,0)),"")</f>
        <v/>
      </c>
    </row>
    <row r="21378" spans="1:16" ht="7.5" hidden="1" customHeight="1" x14ac:dyDescent="0.3">
      <c r="A21378" s="1" t="str">
        <f>+A21260</f>
        <v>NO</v>
      </c>
      <c r="E21378" s="114"/>
      <c r="F21378" s="45"/>
      <c r="G21378" s="45"/>
      <c r="H21378" s="45"/>
      <c r="I21378" s="45"/>
      <c r="J21378" s="45"/>
      <c r="K21378" s="45"/>
      <c r="L21378" s="48"/>
    </row>
    <row r="21379" spans="1:16" hidden="1" x14ac:dyDescent="0.3">
      <c r="A21379" s="1" t="str">
        <f>+A21260</f>
        <v>NO</v>
      </c>
      <c r="E21379" s="115" t="str">
        <f>+$E$129</f>
        <v>PUNTAJE TOTAL</v>
      </c>
      <c r="F21379" s="116"/>
      <c r="G21379" s="116"/>
      <c r="H21379" s="116"/>
      <c r="I21379" s="116"/>
      <c r="J21379" s="116"/>
      <c r="K21379" s="117"/>
      <c r="L21379" s="118">
        <f>IFERROR(IF(VLOOKUP(C21260,'R. PUNTAJES'!$C$14:$R$213,'R. PUNTAJES'!$H$10,0)="RECHAZO","",SUM(L21359:L21377)),"")</f>
        <v>0</v>
      </c>
    </row>
    <row r="21380" spans="1:16" hidden="1" x14ac:dyDescent="0.3">
      <c r="A21380" s="1" t="str">
        <f>+A21260</f>
        <v>NO</v>
      </c>
      <c r="E21380" s="304" t="str">
        <f>+$E$130</f>
        <v>OBSERVACIONES RESPECTO A PUNTAJES</v>
      </c>
      <c r="F21380" s="305"/>
      <c r="G21380" s="305"/>
      <c r="H21380" s="305"/>
      <c r="I21380" s="305"/>
      <c r="J21380" s="305"/>
      <c r="K21380" s="305"/>
      <c r="L21380" s="305"/>
    </row>
    <row r="21381" spans="1:16" ht="12" hidden="1" customHeight="1" x14ac:dyDescent="0.3">
      <c r="A21381" s="1" t="str">
        <f>+A21260</f>
        <v>NO</v>
      </c>
      <c r="E21381" s="306" t="s">
        <v>124</v>
      </c>
      <c r="F21381" s="305"/>
      <c r="G21381" s="305"/>
      <c r="H21381" s="305"/>
      <c r="I21381" s="305"/>
      <c r="J21381" s="305"/>
      <c r="K21381" s="305"/>
      <c r="L21381" s="305"/>
      <c r="N21381" s="119"/>
      <c r="O21381" s="119"/>
      <c r="P21381" s="120"/>
    </row>
    <row r="21382" spans="1:16" ht="3" hidden="1" customHeight="1" x14ac:dyDescent="0.3">
      <c r="A21382" s="1" t="str">
        <f>+A21261</f>
        <v>NO</v>
      </c>
      <c r="E21382" s="121"/>
      <c r="F21382" s="122"/>
      <c r="G21382" s="122"/>
      <c r="H21382" s="122"/>
      <c r="I21382" s="122"/>
      <c r="J21382" s="122"/>
      <c r="K21382" s="122"/>
      <c r="L21382" s="123"/>
    </row>
    <row r="21383" spans="1:16" hidden="1" x14ac:dyDescent="0.3">
      <c r="A21383" s="1" t="str">
        <f>+IF(OR(C21385=""),"NO",1)</f>
        <v>NO</v>
      </c>
      <c r="E21383" s="346"/>
      <c r="F21383" s="347"/>
      <c r="G21383" s="347"/>
      <c r="H21383" s="347"/>
      <c r="I21383" s="347"/>
      <c r="J21383" s="347"/>
      <c r="K21383" s="347"/>
      <c r="L21383" s="347"/>
    </row>
    <row r="21384" spans="1:16" ht="4.5" hidden="1" customHeight="1" x14ac:dyDescent="0.3">
      <c r="A21384" s="1" t="str">
        <f>+A21385</f>
        <v>NO</v>
      </c>
      <c r="E21384" s="15"/>
      <c r="F21384" s="16"/>
      <c r="G21384" s="16"/>
      <c r="H21384" s="16"/>
      <c r="I21384" s="16"/>
      <c r="J21384" s="16"/>
      <c r="K21384" s="16"/>
      <c r="L21384" s="17"/>
    </row>
    <row r="21385" spans="1:16" ht="15.75" hidden="1" customHeight="1" x14ac:dyDescent="0.3">
      <c r="A21385" s="1" t="str">
        <f>+IF(OR(C21385=""),"NO",1)</f>
        <v>NO</v>
      </c>
      <c r="B21385" s="1">
        <f>1+MAX($B$1:B21384)</f>
        <v>172</v>
      </c>
      <c r="C21385" s="18" t="s">
        <v>124</v>
      </c>
      <c r="E21385" s="19" t="s">
        <v>124</v>
      </c>
      <c r="F21385" s="20"/>
      <c r="G21385" s="20"/>
      <c r="H21385" s="20"/>
      <c r="I21385" s="21"/>
      <c r="J21385" s="20"/>
      <c r="K21385" s="21"/>
      <c r="L21385" s="22"/>
    </row>
    <row r="21386" spans="1:16" hidden="1" x14ac:dyDescent="0.3">
      <c r="A21386" s="1" t="str">
        <f>A21385</f>
        <v>NO</v>
      </c>
      <c r="E21386" s="23" t="str">
        <f>+$E$11</f>
        <v>Integrantes</v>
      </c>
      <c r="F21386" s="24"/>
      <c r="G21386" s="24"/>
      <c r="H21386" s="24"/>
      <c r="I21386" s="24"/>
      <c r="J21386" s="24"/>
      <c r="K21386" s="25" t="str">
        <f>+$K$11</f>
        <v>Nit</v>
      </c>
      <c r="L21386" s="26" t="str">
        <f>+$L$11</f>
        <v>Part.</v>
      </c>
    </row>
    <row r="21387" spans="1:16" hidden="1" x14ac:dyDescent="0.3">
      <c r="A21387" s="1" t="str">
        <f>+A21386</f>
        <v>NO</v>
      </c>
      <c r="C21387" s="1" t="s">
        <v>124</v>
      </c>
      <c r="E21387" s="27" t="s">
        <v>124</v>
      </c>
      <c r="F21387" s="28"/>
      <c r="G21387" s="28"/>
      <c r="H21387" s="28"/>
      <c r="I21387" s="28"/>
      <c r="J21387" s="28"/>
      <c r="K21387" s="29" t="s">
        <v>124</v>
      </c>
      <c r="L21387" s="30" t="s">
        <v>124</v>
      </c>
    </row>
    <row r="21388" spans="1:16" hidden="1" x14ac:dyDescent="0.3">
      <c r="A21388" s="18" t="str">
        <f>+IF(OR(C21388=""),"NO",1)</f>
        <v>NO</v>
      </c>
      <c r="B21388" s="18"/>
      <c r="C21388" s="1" t="s">
        <v>124</v>
      </c>
      <c r="E21388" s="31" t="s">
        <v>124</v>
      </c>
      <c r="F21388" s="32"/>
      <c r="G21388" s="32"/>
      <c r="H21388" s="32"/>
      <c r="I21388" s="32"/>
      <c r="J21388" s="32"/>
      <c r="K21388" s="33" t="s">
        <v>124</v>
      </c>
      <c r="L21388" s="34" t="s">
        <v>124</v>
      </c>
    </row>
    <row r="21389" spans="1:16" hidden="1" x14ac:dyDescent="0.3">
      <c r="A21389" s="18" t="str">
        <f>+IF(OR(C21389=""),"NO",1)</f>
        <v>NO</v>
      </c>
      <c r="B21389" s="18"/>
      <c r="C21389" s="1" t="s">
        <v>124</v>
      </c>
      <c r="E21389" s="31" t="s">
        <v>124</v>
      </c>
      <c r="F21389" s="32"/>
      <c r="G21389" s="32"/>
      <c r="H21389" s="32"/>
      <c r="I21389" s="32"/>
      <c r="J21389" s="32"/>
      <c r="K21389" s="33" t="s">
        <v>124</v>
      </c>
      <c r="L21389" s="34" t="s">
        <v>124</v>
      </c>
    </row>
    <row r="21390" spans="1:16" hidden="1" x14ac:dyDescent="0.3">
      <c r="A21390" s="18" t="str">
        <f>+IF(OR(C21390=""),"NO",1)</f>
        <v>NO</v>
      </c>
      <c r="B21390" s="18"/>
      <c r="C21390" s="1" t="s">
        <v>124</v>
      </c>
      <c r="E21390" s="31" t="s">
        <v>13</v>
      </c>
      <c r="F21390" s="32"/>
      <c r="G21390" s="32"/>
      <c r="H21390" s="32"/>
      <c r="I21390" s="32"/>
      <c r="J21390" s="32"/>
      <c r="K21390" s="33"/>
      <c r="L21390" s="34"/>
    </row>
    <row r="21391" spans="1:16" hidden="1" x14ac:dyDescent="0.3">
      <c r="A21391" s="18" t="str">
        <f>+IF(OR(C21391=""),"NO",1)</f>
        <v>NO</v>
      </c>
      <c r="B21391" s="18"/>
      <c r="C21391" s="1" t="s">
        <v>124</v>
      </c>
      <c r="E21391" s="31" t="s">
        <v>13</v>
      </c>
      <c r="F21391" s="32"/>
      <c r="G21391" s="32"/>
      <c r="H21391" s="32"/>
      <c r="I21391" s="32"/>
      <c r="J21391" s="32"/>
      <c r="K21391" s="33"/>
      <c r="L21391" s="34"/>
    </row>
    <row r="21392" spans="1:16" hidden="1" x14ac:dyDescent="0.3">
      <c r="A21392" s="18" t="str">
        <f>+IF(OR(C21392=""),"NO",1)</f>
        <v>NO</v>
      </c>
      <c r="B21392" s="18"/>
      <c r="C21392" s="1" t="s">
        <v>124</v>
      </c>
      <c r="E21392" s="35" t="s">
        <v>13</v>
      </c>
      <c r="F21392" s="36"/>
      <c r="G21392" s="36"/>
      <c r="H21392" s="36"/>
      <c r="I21392" s="36"/>
      <c r="J21392" s="36"/>
      <c r="K21392" s="37"/>
      <c r="L21392" s="38"/>
    </row>
    <row r="21393" spans="1:12" ht="5.15" hidden="1" customHeight="1" x14ac:dyDescent="0.3">
      <c r="A21393" s="1" t="str">
        <f>+A21385</f>
        <v>NO</v>
      </c>
      <c r="E21393" s="39"/>
      <c r="F21393" s="39"/>
      <c r="G21393" s="39"/>
      <c r="H21393" s="39"/>
      <c r="I21393" s="39"/>
      <c r="J21393" s="39"/>
      <c r="K21393" s="39"/>
      <c r="L21393" s="39"/>
    </row>
    <row r="21394" spans="1:12" ht="15.75" hidden="1" customHeight="1" x14ac:dyDescent="0.3">
      <c r="A21394" s="1" t="str">
        <f>+A21385</f>
        <v>NO</v>
      </c>
      <c r="E21394" s="40" t="str">
        <f>+$E$19</f>
        <v>RESULTADO DE EVALUACIÓN TÉCNICA</v>
      </c>
      <c r="F21394" s="41"/>
      <c r="G21394" s="41"/>
      <c r="H21394" s="41"/>
      <c r="I21394" s="41"/>
      <c r="J21394" s="41"/>
      <c r="K21394" s="41"/>
      <c r="L21394" s="42"/>
    </row>
    <row r="21395" spans="1:12" hidden="1" x14ac:dyDescent="0.3">
      <c r="A21395" s="1" t="str">
        <f>+A21385</f>
        <v>NO</v>
      </c>
      <c r="E21395" s="43"/>
      <c r="F21395" s="44" t="str">
        <f>+$F$20</f>
        <v>Experiencia</v>
      </c>
      <c r="G21395" s="45"/>
      <c r="H21395" s="45"/>
      <c r="I21395" s="45"/>
      <c r="J21395" s="45"/>
      <c r="K21395" s="46"/>
      <c r="L21395" s="47" t="s">
        <v>124</v>
      </c>
    </row>
    <row r="21396" spans="1:12" hidden="1" x14ac:dyDescent="0.3">
      <c r="A21396" s="1" t="str">
        <f>+A21385</f>
        <v>NO</v>
      </c>
      <c r="E21396" s="348" t="str">
        <f>+$E$21</f>
        <v>OBSERVACIONES RESPECTO A LA EVALUACIÓN DE EXPERIENCIA</v>
      </c>
      <c r="F21396" s="308"/>
      <c r="G21396" s="308"/>
      <c r="H21396" s="308"/>
      <c r="I21396" s="308"/>
      <c r="J21396" s="308"/>
      <c r="K21396" s="308"/>
      <c r="L21396" s="349"/>
    </row>
    <row r="21397" spans="1:12" hidden="1" x14ac:dyDescent="0.3">
      <c r="A21397" s="1" t="str">
        <f>+A21385</f>
        <v>NO</v>
      </c>
      <c r="E21397" s="350" t="s">
        <v>124</v>
      </c>
      <c r="F21397" s="351"/>
      <c r="G21397" s="351"/>
      <c r="H21397" s="351"/>
      <c r="I21397" s="351"/>
      <c r="J21397" s="351"/>
      <c r="K21397" s="351"/>
      <c r="L21397" s="352"/>
    </row>
    <row r="21398" spans="1:12" ht="5.15" hidden="1" customHeight="1" x14ac:dyDescent="0.3">
      <c r="A21398" s="1" t="str">
        <f>+A21385</f>
        <v>NO</v>
      </c>
      <c r="E21398" s="39"/>
      <c r="F21398" s="39"/>
      <c r="G21398" s="39"/>
      <c r="H21398" s="39"/>
      <c r="I21398" s="39"/>
      <c r="J21398" s="39"/>
      <c r="K21398" s="39"/>
      <c r="L21398" s="39"/>
    </row>
    <row r="21399" spans="1:12" ht="12.75" hidden="1" customHeight="1" x14ac:dyDescent="0.3">
      <c r="A21399" s="1" t="str">
        <f>+A21385</f>
        <v>NO</v>
      </c>
      <c r="E21399" s="40" t="str">
        <f>+$E$24</f>
        <v>EXPERIENCIA HABILITANTE: CONTRATOS PRESENTADOS</v>
      </c>
      <c r="F21399" s="41"/>
      <c r="G21399" s="41"/>
      <c r="H21399" s="41"/>
      <c r="I21399" s="41"/>
      <c r="J21399" s="41"/>
      <c r="K21399" s="41"/>
      <c r="L21399" s="42"/>
    </row>
    <row r="21400" spans="1:12" ht="8.5" hidden="1" customHeight="1" x14ac:dyDescent="0.3">
      <c r="A21400" s="1" t="str">
        <f>+A21385</f>
        <v>NO</v>
      </c>
      <c r="E21400" s="49"/>
      <c r="F21400" s="50"/>
      <c r="G21400" s="51"/>
      <c r="H21400" s="51"/>
      <c r="I21400" s="51"/>
      <c r="J21400" s="51"/>
      <c r="K21400" s="51"/>
      <c r="L21400" s="52"/>
    </row>
    <row r="21401" spans="1:12" hidden="1" x14ac:dyDescent="0.3">
      <c r="A21401" s="18" t="str">
        <f>+IF(OR(C21401=""),"NO",1)</f>
        <v>NO</v>
      </c>
      <c r="B21401" s="18"/>
      <c r="C21401" s="1" t="s">
        <v>124</v>
      </c>
      <c r="E21401" s="329">
        <v>1</v>
      </c>
      <c r="F21401" s="53" t="str">
        <f>+$F$26</f>
        <v>OBJETO</v>
      </c>
      <c r="G21401" s="332" t="s">
        <v>124</v>
      </c>
      <c r="H21401" s="333"/>
      <c r="I21401" s="333"/>
      <c r="J21401" s="333"/>
      <c r="K21401" s="333"/>
      <c r="L21401" s="334"/>
    </row>
    <row r="21402" spans="1:12" hidden="1" x14ac:dyDescent="0.3">
      <c r="A21402" s="18" t="str">
        <f>+IF(OR(C21401=""),"NO",1)</f>
        <v>NO</v>
      </c>
      <c r="B21402" s="18"/>
      <c r="E21402" s="330"/>
      <c r="F21402" s="54" t="str">
        <f>+$F$27</f>
        <v>CONTRATANTE</v>
      </c>
      <c r="G21402" s="335" t="s">
        <v>124</v>
      </c>
      <c r="H21402" s="310"/>
      <c r="I21402" s="310"/>
      <c r="J21402" s="310"/>
      <c r="K21402" s="310"/>
      <c r="L21402" s="336"/>
    </row>
    <row r="21403" spans="1:12" hidden="1" x14ac:dyDescent="0.3">
      <c r="A21403" s="18" t="str">
        <f>+IF(OR(C21401=""),"NO",1)</f>
        <v>NO</v>
      </c>
      <c r="B21403" s="18"/>
      <c r="E21403" s="330"/>
      <c r="F21403" s="54" t="str">
        <f>+$F$28</f>
        <v>APORTANTE</v>
      </c>
      <c r="G21403" s="337" t="s">
        <v>124</v>
      </c>
      <c r="H21403" s="338"/>
      <c r="I21403" s="338"/>
      <c r="J21403" s="338"/>
      <c r="K21403" s="338"/>
      <c r="L21403" s="339"/>
    </row>
    <row r="21404" spans="1:12" hidden="1" x14ac:dyDescent="0.3">
      <c r="A21404" s="18" t="str">
        <f>+IF(OR(C21401=""),"NO",1)</f>
        <v>NO</v>
      </c>
      <c r="B21404" s="18"/>
      <c r="E21404" s="330"/>
      <c r="F21404" s="54" t="str">
        <f>+$F$29</f>
        <v>VALOR /SMMLV)</v>
      </c>
      <c r="G21404" s="55" t="s">
        <v>124</v>
      </c>
      <c r="H21404" s="56" t="str">
        <f>+$H$29</f>
        <v>% PART..</v>
      </c>
      <c r="I21404" s="57" t="s">
        <v>124</v>
      </c>
      <c r="J21404" s="58" t="str">
        <f>+$J$29</f>
        <v>VALOR ACREDITADO</v>
      </c>
      <c r="K21404" s="59"/>
      <c r="L21404" s="47" t="s">
        <v>124</v>
      </c>
    </row>
    <row r="21405" spans="1:12" hidden="1" x14ac:dyDescent="0.3">
      <c r="A21405" s="18" t="str">
        <f>+IF(OR(C21401=""),"NO",1)</f>
        <v>NO</v>
      </c>
      <c r="B21405" s="18"/>
      <c r="E21405" s="330"/>
      <c r="F21405" s="60" t="str">
        <f>+$F$30</f>
        <v>EXPERIENCIA APORTADA</v>
      </c>
      <c r="G21405" s="340" t="s">
        <v>124</v>
      </c>
      <c r="H21405" s="341"/>
      <c r="I21405" s="341"/>
      <c r="J21405" s="341"/>
      <c r="K21405" s="341"/>
      <c r="L21405" s="342"/>
    </row>
    <row r="21406" spans="1:12" hidden="1" x14ac:dyDescent="0.3">
      <c r="A21406" s="18" t="str">
        <f>+IF(OR(C21401=""),"NO",1)</f>
        <v>NO</v>
      </c>
      <c r="B21406" s="18"/>
      <c r="E21406" s="331"/>
      <c r="F21406" s="62" t="str">
        <f>+$F$31</f>
        <v>OBSERVACIÓN</v>
      </c>
      <c r="G21406" s="343" t="s">
        <v>124</v>
      </c>
      <c r="H21406" s="344"/>
      <c r="I21406" s="344"/>
      <c r="J21406" s="344"/>
      <c r="K21406" s="344"/>
      <c r="L21406" s="345"/>
    </row>
    <row r="21407" spans="1:12" ht="8.5" hidden="1" customHeight="1" x14ac:dyDescent="0.3">
      <c r="A21407" s="18" t="str">
        <f>+IF(OR(C21401=""),"NO",1)</f>
        <v>NO</v>
      </c>
      <c r="B21407" s="18"/>
      <c r="E21407" s="49"/>
      <c r="F21407" s="50"/>
      <c r="G21407" s="51"/>
      <c r="H21407" s="51"/>
      <c r="I21407" s="51"/>
      <c r="J21407" s="51"/>
      <c r="K21407" s="51"/>
      <c r="L21407" s="52"/>
    </row>
    <row r="21408" spans="1:12" hidden="1" x14ac:dyDescent="0.3">
      <c r="A21408" s="18" t="str">
        <f t="shared" ref="A21408" si="7182">+IF(OR(C21408=""),"NO",1)</f>
        <v>NO</v>
      </c>
      <c r="B21408" s="18"/>
      <c r="C21408" s="1" t="s">
        <v>124</v>
      </c>
      <c r="E21408" s="329">
        <v>2</v>
      </c>
      <c r="F21408" s="53" t="str">
        <f>+$F$26</f>
        <v>OBJETO</v>
      </c>
      <c r="G21408" s="332" t="s">
        <v>124</v>
      </c>
      <c r="H21408" s="333"/>
      <c r="I21408" s="333"/>
      <c r="J21408" s="333"/>
      <c r="K21408" s="333"/>
      <c r="L21408" s="334"/>
    </row>
    <row r="21409" spans="1:12" hidden="1" x14ac:dyDescent="0.3">
      <c r="A21409" s="18" t="str">
        <f t="shared" ref="A21409" si="7183">+IF(OR(C21408=""),"NO",1)</f>
        <v>NO</v>
      </c>
      <c r="B21409" s="18"/>
      <c r="E21409" s="330"/>
      <c r="F21409" s="54" t="str">
        <f>+$F$27</f>
        <v>CONTRATANTE</v>
      </c>
      <c r="G21409" s="335" t="s">
        <v>124</v>
      </c>
      <c r="H21409" s="310"/>
      <c r="I21409" s="310"/>
      <c r="J21409" s="310"/>
      <c r="K21409" s="310"/>
      <c r="L21409" s="336"/>
    </row>
    <row r="21410" spans="1:12" hidden="1" x14ac:dyDescent="0.3">
      <c r="A21410" s="18" t="str">
        <f t="shared" ref="A21410" si="7184">+IF(OR(C21408=""),"NO",1)</f>
        <v>NO</v>
      </c>
      <c r="B21410" s="18"/>
      <c r="E21410" s="330"/>
      <c r="F21410" s="54" t="str">
        <f>+$F$28</f>
        <v>APORTANTE</v>
      </c>
      <c r="G21410" s="337" t="s">
        <v>124</v>
      </c>
      <c r="H21410" s="338"/>
      <c r="I21410" s="338"/>
      <c r="J21410" s="338"/>
      <c r="K21410" s="338"/>
      <c r="L21410" s="339"/>
    </row>
    <row r="21411" spans="1:12" hidden="1" x14ac:dyDescent="0.3">
      <c r="A21411" s="18" t="str">
        <f t="shared" ref="A21411" si="7185">+IF(OR(C21408=""),"NO",1)</f>
        <v>NO</v>
      </c>
      <c r="B21411" s="18"/>
      <c r="E21411" s="330"/>
      <c r="F21411" s="54" t="str">
        <f>+$F$29</f>
        <v>VALOR /SMMLV)</v>
      </c>
      <c r="G21411" s="55" t="s">
        <v>124</v>
      </c>
      <c r="H21411" s="56" t="str">
        <f>+$H$29</f>
        <v>% PART..</v>
      </c>
      <c r="I21411" s="57" t="s">
        <v>124</v>
      </c>
      <c r="J21411" s="58" t="str">
        <f>+$J$29</f>
        <v>VALOR ACREDITADO</v>
      </c>
      <c r="K21411" s="59"/>
      <c r="L21411" s="47" t="s">
        <v>124</v>
      </c>
    </row>
    <row r="21412" spans="1:12" hidden="1" x14ac:dyDescent="0.3">
      <c r="A21412" s="18" t="str">
        <f t="shared" ref="A21412" si="7186">+IF(OR(C21408=""),"NO",1)</f>
        <v>NO</v>
      </c>
      <c r="B21412" s="18"/>
      <c r="E21412" s="330"/>
      <c r="F21412" s="60" t="str">
        <f>+$F$30</f>
        <v>EXPERIENCIA APORTADA</v>
      </c>
      <c r="G21412" s="340" t="s">
        <v>124</v>
      </c>
      <c r="H21412" s="341"/>
      <c r="I21412" s="341"/>
      <c r="J21412" s="341"/>
      <c r="K21412" s="341"/>
      <c r="L21412" s="342"/>
    </row>
    <row r="21413" spans="1:12" hidden="1" x14ac:dyDescent="0.3">
      <c r="A21413" s="18" t="str">
        <f t="shared" ref="A21413" si="7187">+IF(OR(C21408=""),"NO",1)</f>
        <v>NO</v>
      </c>
      <c r="B21413" s="18"/>
      <c r="E21413" s="331"/>
      <c r="F21413" s="62" t="str">
        <f>+$F$31</f>
        <v>OBSERVACIÓN</v>
      </c>
      <c r="G21413" s="343" t="s">
        <v>124</v>
      </c>
      <c r="H21413" s="344"/>
      <c r="I21413" s="344"/>
      <c r="J21413" s="344"/>
      <c r="K21413" s="344"/>
      <c r="L21413" s="345"/>
    </row>
    <row r="21414" spans="1:12" ht="8.5" hidden="1" customHeight="1" x14ac:dyDescent="0.3">
      <c r="A21414" s="18" t="str">
        <f t="shared" ref="A21414" si="7188">+IF(OR(C21408=""),"NO",1)</f>
        <v>NO</v>
      </c>
      <c r="B21414" s="18"/>
      <c r="E21414" s="49"/>
      <c r="F21414" s="50"/>
      <c r="G21414" s="51"/>
      <c r="H21414" s="51"/>
      <c r="I21414" s="51"/>
      <c r="J21414" s="51"/>
      <c r="K21414" s="51"/>
      <c r="L21414" s="52"/>
    </row>
    <row r="21415" spans="1:12" hidden="1" x14ac:dyDescent="0.3">
      <c r="A21415" s="18" t="str">
        <f t="shared" ref="A21415" si="7189">+IF(OR(C21415=""),"NO",1)</f>
        <v>NO</v>
      </c>
      <c r="B21415" s="18"/>
      <c r="C21415" s="1" t="s">
        <v>124</v>
      </c>
      <c r="E21415" s="329">
        <v>3</v>
      </c>
      <c r="F21415" s="53" t="str">
        <f>+$F$26</f>
        <v>OBJETO</v>
      </c>
      <c r="G21415" s="332" t="s">
        <v>124</v>
      </c>
      <c r="H21415" s="333"/>
      <c r="I21415" s="333"/>
      <c r="J21415" s="333"/>
      <c r="K21415" s="333"/>
      <c r="L21415" s="334"/>
    </row>
    <row r="21416" spans="1:12" hidden="1" x14ac:dyDescent="0.3">
      <c r="A21416" s="18" t="str">
        <f t="shared" ref="A21416" si="7190">+IF(OR(C21415=""),"NO",1)</f>
        <v>NO</v>
      </c>
      <c r="B21416" s="18"/>
      <c r="E21416" s="330"/>
      <c r="F21416" s="54" t="str">
        <f>+$F$27</f>
        <v>CONTRATANTE</v>
      </c>
      <c r="G21416" s="335" t="s">
        <v>124</v>
      </c>
      <c r="H21416" s="310"/>
      <c r="I21416" s="310"/>
      <c r="J21416" s="310"/>
      <c r="K21416" s="310"/>
      <c r="L21416" s="336"/>
    </row>
    <row r="21417" spans="1:12" hidden="1" x14ac:dyDescent="0.3">
      <c r="A21417" s="18" t="str">
        <f t="shared" ref="A21417" si="7191">+IF(OR(C21415=""),"NO",1)</f>
        <v>NO</v>
      </c>
      <c r="B21417" s="18"/>
      <c r="E21417" s="330"/>
      <c r="F21417" s="54" t="str">
        <f>+$F$28</f>
        <v>APORTANTE</v>
      </c>
      <c r="G21417" s="337" t="s">
        <v>124</v>
      </c>
      <c r="H21417" s="338"/>
      <c r="I21417" s="338"/>
      <c r="J21417" s="338"/>
      <c r="K21417" s="338"/>
      <c r="L21417" s="339"/>
    </row>
    <row r="21418" spans="1:12" hidden="1" x14ac:dyDescent="0.3">
      <c r="A21418" s="18" t="str">
        <f t="shared" ref="A21418" si="7192">+IF(OR(C21415=""),"NO",1)</f>
        <v>NO</v>
      </c>
      <c r="B21418" s="18"/>
      <c r="E21418" s="330"/>
      <c r="F21418" s="54" t="str">
        <f>+$F$29</f>
        <v>VALOR /SMMLV)</v>
      </c>
      <c r="G21418" s="55" t="s">
        <v>124</v>
      </c>
      <c r="H21418" s="56" t="str">
        <f>+$H$29</f>
        <v>% PART..</v>
      </c>
      <c r="I21418" s="57" t="s">
        <v>124</v>
      </c>
      <c r="J21418" s="58" t="str">
        <f>+$J$29</f>
        <v>VALOR ACREDITADO</v>
      </c>
      <c r="K21418" s="59"/>
      <c r="L21418" s="47" t="s">
        <v>124</v>
      </c>
    </row>
    <row r="21419" spans="1:12" hidden="1" x14ac:dyDescent="0.3">
      <c r="A21419" s="18" t="str">
        <f t="shared" ref="A21419" si="7193">+IF(OR(C21415=""),"NO",1)</f>
        <v>NO</v>
      </c>
      <c r="B21419" s="18"/>
      <c r="E21419" s="330"/>
      <c r="F21419" s="60" t="str">
        <f>+$F$30</f>
        <v>EXPERIENCIA APORTADA</v>
      </c>
      <c r="G21419" s="340" t="s">
        <v>124</v>
      </c>
      <c r="H21419" s="341"/>
      <c r="I21419" s="341"/>
      <c r="J21419" s="341"/>
      <c r="K21419" s="341"/>
      <c r="L21419" s="342"/>
    </row>
    <row r="21420" spans="1:12" hidden="1" x14ac:dyDescent="0.3">
      <c r="A21420" s="18" t="str">
        <f t="shared" ref="A21420" si="7194">+IF(OR(C21415=""),"NO",1)</f>
        <v>NO</v>
      </c>
      <c r="B21420" s="18"/>
      <c r="E21420" s="331"/>
      <c r="F21420" s="62" t="str">
        <f>+$F$31</f>
        <v>OBSERVACIÓN</v>
      </c>
      <c r="G21420" s="343" t="s">
        <v>124</v>
      </c>
      <c r="H21420" s="344"/>
      <c r="I21420" s="344"/>
      <c r="J21420" s="344"/>
      <c r="K21420" s="344"/>
      <c r="L21420" s="345"/>
    </row>
    <row r="21421" spans="1:12" ht="8.5" hidden="1" customHeight="1" x14ac:dyDescent="0.3">
      <c r="A21421" s="18" t="str">
        <f t="shared" ref="A21421" si="7195">+IF(OR(C21415=""),"NO",1)</f>
        <v>NO</v>
      </c>
      <c r="B21421" s="18"/>
      <c r="E21421" s="49"/>
      <c r="F21421" s="50"/>
      <c r="G21421" s="51"/>
      <c r="H21421" s="51"/>
      <c r="I21421" s="51"/>
      <c r="J21421" s="51"/>
      <c r="K21421" s="51"/>
      <c r="L21421" s="52"/>
    </row>
    <row r="21422" spans="1:12" hidden="1" x14ac:dyDescent="0.3">
      <c r="A21422" s="18" t="str">
        <f t="shared" ref="A21422" si="7196">+IF(OR(C21422=""),"NO",1)</f>
        <v>NO</v>
      </c>
      <c r="B21422" s="18"/>
      <c r="C21422" s="1" t="s">
        <v>124</v>
      </c>
      <c r="E21422" s="329">
        <v>4</v>
      </c>
      <c r="F21422" s="53" t="str">
        <f>+$F$26</f>
        <v>OBJETO</v>
      </c>
      <c r="G21422" s="332" t="s">
        <v>124</v>
      </c>
      <c r="H21422" s="333"/>
      <c r="I21422" s="333"/>
      <c r="J21422" s="333"/>
      <c r="K21422" s="333"/>
      <c r="L21422" s="334"/>
    </row>
    <row r="21423" spans="1:12" hidden="1" x14ac:dyDescent="0.3">
      <c r="A21423" s="18" t="str">
        <f t="shared" ref="A21423" si="7197">+IF(OR(C21422=""),"NO",1)</f>
        <v>NO</v>
      </c>
      <c r="B21423" s="18"/>
      <c r="E21423" s="330"/>
      <c r="F21423" s="54" t="str">
        <f>+$F$27</f>
        <v>CONTRATANTE</v>
      </c>
      <c r="G21423" s="335" t="s">
        <v>124</v>
      </c>
      <c r="H21423" s="310"/>
      <c r="I21423" s="310"/>
      <c r="J21423" s="310"/>
      <c r="K21423" s="310"/>
      <c r="L21423" s="336"/>
    </row>
    <row r="21424" spans="1:12" hidden="1" x14ac:dyDescent="0.3">
      <c r="A21424" s="18" t="str">
        <f t="shared" ref="A21424" si="7198">+IF(OR(C21422=""),"NO",1)</f>
        <v>NO</v>
      </c>
      <c r="B21424" s="18"/>
      <c r="E21424" s="330"/>
      <c r="F21424" s="54" t="str">
        <f>+$F$28</f>
        <v>APORTANTE</v>
      </c>
      <c r="G21424" s="337" t="s">
        <v>124</v>
      </c>
      <c r="H21424" s="338"/>
      <c r="I21424" s="338"/>
      <c r="J21424" s="338"/>
      <c r="K21424" s="338"/>
      <c r="L21424" s="339"/>
    </row>
    <row r="21425" spans="1:12" hidden="1" x14ac:dyDescent="0.3">
      <c r="A21425" s="18" t="str">
        <f t="shared" ref="A21425" si="7199">+IF(OR(C21422=""),"NO",1)</f>
        <v>NO</v>
      </c>
      <c r="B21425" s="18"/>
      <c r="E21425" s="330"/>
      <c r="F21425" s="54" t="str">
        <f>+$F$29</f>
        <v>VALOR /SMMLV)</v>
      </c>
      <c r="G21425" s="55" t="s">
        <v>124</v>
      </c>
      <c r="H21425" s="56" t="str">
        <f>+$H$29</f>
        <v>% PART..</v>
      </c>
      <c r="I21425" s="57" t="s">
        <v>124</v>
      </c>
      <c r="J21425" s="58" t="str">
        <f>+$J$29</f>
        <v>VALOR ACREDITADO</v>
      </c>
      <c r="K21425" s="59"/>
      <c r="L21425" s="47" t="s">
        <v>124</v>
      </c>
    </row>
    <row r="21426" spans="1:12" hidden="1" x14ac:dyDescent="0.3">
      <c r="A21426" s="18" t="str">
        <f t="shared" ref="A21426" si="7200">+IF(OR(C21422=""),"NO",1)</f>
        <v>NO</v>
      </c>
      <c r="B21426" s="18"/>
      <c r="E21426" s="330"/>
      <c r="F21426" s="60" t="str">
        <f>+$F$30</f>
        <v>EXPERIENCIA APORTADA</v>
      </c>
      <c r="G21426" s="340" t="s">
        <v>124</v>
      </c>
      <c r="H21426" s="341"/>
      <c r="I21426" s="341"/>
      <c r="J21426" s="341"/>
      <c r="K21426" s="341"/>
      <c r="L21426" s="342"/>
    </row>
    <row r="21427" spans="1:12" hidden="1" x14ac:dyDescent="0.3">
      <c r="A21427" s="18" t="str">
        <f t="shared" ref="A21427" si="7201">+IF(OR(C21422=""),"NO",1)</f>
        <v>NO</v>
      </c>
      <c r="B21427" s="18"/>
      <c r="E21427" s="331"/>
      <c r="F21427" s="62" t="str">
        <f>+$F$31</f>
        <v>OBSERVACIÓN</v>
      </c>
      <c r="G21427" s="343" t="s">
        <v>124</v>
      </c>
      <c r="H21427" s="344"/>
      <c r="I21427" s="344"/>
      <c r="J21427" s="344"/>
      <c r="K21427" s="344"/>
      <c r="L21427" s="345"/>
    </row>
    <row r="21428" spans="1:12" ht="8.5" hidden="1" customHeight="1" x14ac:dyDescent="0.3">
      <c r="A21428" s="18" t="str">
        <f t="shared" ref="A21428" si="7202">+IF(OR(C21422=""),"NO",1)</f>
        <v>NO</v>
      </c>
      <c r="B21428" s="18"/>
      <c r="E21428" s="49"/>
      <c r="F21428" s="50"/>
      <c r="G21428" s="51"/>
      <c r="H21428" s="51"/>
      <c r="I21428" s="51"/>
      <c r="J21428" s="51"/>
      <c r="K21428" s="51"/>
      <c r="L21428" s="52"/>
    </row>
    <row r="21429" spans="1:12" hidden="1" x14ac:dyDescent="0.3">
      <c r="A21429" s="18" t="str">
        <f t="shared" ref="A21429" si="7203">+IF(OR(C21429=""),"NO",1)</f>
        <v>NO</v>
      </c>
      <c r="B21429" s="18"/>
      <c r="C21429" s="1" t="s">
        <v>124</v>
      </c>
      <c r="E21429" s="329">
        <v>5</v>
      </c>
      <c r="F21429" s="53" t="str">
        <f>+$F$26</f>
        <v>OBJETO</v>
      </c>
      <c r="G21429" s="332" t="s">
        <v>124</v>
      </c>
      <c r="H21429" s="333"/>
      <c r="I21429" s="333"/>
      <c r="J21429" s="333"/>
      <c r="K21429" s="333"/>
      <c r="L21429" s="334"/>
    </row>
    <row r="21430" spans="1:12" hidden="1" x14ac:dyDescent="0.3">
      <c r="A21430" s="18" t="str">
        <f t="shared" ref="A21430" si="7204">+IF(OR(C21429=""),"NO",1)</f>
        <v>NO</v>
      </c>
      <c r="B21430" s="18"/>
      <c r="E21430" s="330"/>
      <c r="F21430" s="54" t="str">
        <f>+$F$27</f>
        <v>CONTRATANTE</v>
      </c>
      <c r="G21430" s="335" t="s">
        <v>124</v>
      </c>
      <c r="H21430" s="310"/>
      <c r="I21430" s="310"/>
      <c r="J21430" s="310"/>
      <c r="K21430" s="310"/>
      <c r="L21430" s="336"/>
    </row>
    <row r="21431" spans="1:12" hidden="1" x14ac:dyDescent="0.3">
      <c r="A21431" s="18" t="str">
        <f t="shared" ref="A21431" si="7205">+IF(OR(C21429=""),"NO",1)</f>
        <v>NO</v>
      </c>
      <c r="B21431" s="18"/>
      <c r="E21431" s="330"/>
      <c r="F21431" s="54" t="str">
        <f>+$F$28</f>
        <v>APORTANTE</v>
      </c>
      <c r="G21431" s="337" t="s">
        <v>124</v>
      </c>
      <c r="H21431" s="338"/>
      <c r="I21431" s="338"/>
      <c r="J21431" s="338"/>
      <c r="K21431" s="338"/>
      <c r="L21431" s="339"/>
    </row>
    <row r="21432" spans="1:12" hidden="1" x14ac:dyDescent="0.3">
      <c r="A21432" s="18" t="str">
        <f t="shared" ref="A21432" si="7206">+IF(OR(C21429=""),"NO",1)</f>
        <v>NO</v>
      </c>
      <c r="B21432" s="18"/>
      <c r="E21432" s="330"/>
      <c r="F21432" s="54" t="str">
        <f>+$F$29</f>
        <v>VALOR /SMMLV)</v>
      </c>
      <c r="G21432" s="55" t="s">
        <v>124</v>
      </c>
      <c r="H21432" s="56" t="str">
        <f>+$H$29</f>
        <v>% PART..</v>
      </c>
      <c r="I21432" s="57" t="s">
        <v>124</v>
      </c>
      <c r="J21432" s="58" t="str">
        <f>+$J$29</f>
        <v>VALOR ACREDITADO</v>
      </c>
      <c r="K21432" s="59"/>
      <c r="L21432" s="47" t="s">
        <v>124</v>
      </c>
    </row>
    <row r="21433" spans="1:12" hidden="1" x14ac:dyDescent="0.3">
      <c r="A21433" s="18" t="str">
        <f t="shared" ref="A21433" si="7207">+IF(OR(C21429=""),"NO",1)</f>
        <v>NO</v>
      </c>
      <c r="B21433" s="18"/>
      <c r="E21433" s="330"/>
      <c r="F21433" s="60" t="str">
        <f>+$F$30</f>
        <v>EXPERIENCIA APORTADA</v>
      </c>
      <c r="G21433" s="340" t="s">
        <v>124</v>
      </c>
      <c r="H21433" s="341"/>
      <c r="I21433" s="341"/>
      <c r="J21433" s="341"/>
      <c r="K21433" s="341"/>
      <c r="L21433" s="342"/>
    </row>
    <row r="21434" spans="1:12" hidden="1" x14ac:dyDescent="0.3">
      <c r="A21434" s="18" t="str">
        <f t="shared" ref="A21434" si="7208">+IF(OR(C21429=""),"NO",1)</f>
        <v>NO</v>
      </c>
      <c r="B21434" s="18"/>
      <c r="E21434" s="331"/>
      <c r="F21434" s="62" t="str">
        <f>+$F$31</f>
        <v>OBSERVACIÓN</v>
      </c>
      <c r="G21434" s="343" t="s">
        <v>124</v>
      </c>
      <c r="H21434" s="344"/>
      <c r="I21434" s="344"/>
      <c r="J21434" s="344"/>
      <c r="K21434" s="344"/>
      <c r="L21434" s="345"/>
    </row>
    <row r="21435" spans="1:12" ht="8.5" hidden="1" customHeight="1" x14ac:dyDescent="0.3">
      <c r="A21435" s="18" t="str">
        <f t="shared" ref="A21435" si="7209">+IF(OR(C21429=""),"NO",1)</f>
        <v>NO</v>
      </c>
      <c r="B21435" s="18"/>
      <c r="E21435" s="49"/>
      <c r="F21435" s="50"/>
      <c r="G21435" s="51"/>
      <c r="H21435" s="51"/>
      <c r="I21435" s="51"/>
      <c r="J21435" s="51"/>
      <c r="K21435" s="51"/>
      <c r="L21435" s="52"/>
    </row>
    <row r="21436" spans="1:12" hidden="1" x14ac:dyDescent="0.3">
      <c r="A21436" s="18" t="str">
        <f t="shared" ref="A21436" si="7210">+IF(OR(C21436=""),"NO",1)</f>
        <v>NO</v>
      </c>
      <c r="B21436" s="18"/>
      <c r="C21436" s="1" t="s">
        <v>124</v>
      </c>
      <c r="E21436" s="329">
        <v>6</v>
      </c>
      <c r="F21436" s="53" t="str">
        <f>+$F$26</f>
        <v>OBJETO</v>
      </c>
      <c r="G21436" s="332" t="s">
        <v>124</v>
      </c>
      <c r="H21436" s="333"/>
      <c r="I21436" s="333"/>
      <c r="J21436" s="333"/>
      <c r="K21436" s="333"/>
      <c r="L21436" s="334"/>
    </row>
    <row r="21437" spans="1:12" hidden="1" x14ac:dyDescent="0.3">
      <c r="A21437" s="18" t="str">
        <f t="shared" ref="A21437" si="7211">+IF(OR(C21436=""),"NO",1)</f>
        <v>NO</v>
      </c>
      <c r="B21437" s="18"/>
      <c r="E21437" s="330"/>
      <c r="F21437" s="54" t="str">
        <f>+$F$27</f>
        <v>CONTRATANTE</v>
      </c>
      <c r="G21437" s="335" t="s">
        <v>124</v>
      </c>
      <c r="H21437" s="310"/>
      <c r="I21437" s="310"/>
      <c r="J21437" s="310"/>
      <c r="K21437" s="310"/>
      <c r="L21437" s="336"/>
    </row>
    <row r="21438" spans="1:12" hidden="1" x14ac:dyDescent="0.3">
      <c r="A21438" s="18" t="str">
        <f t="shared" ref="A21438" si="7212">+IF(OR(C21436=""),"NO",1)</f>
        <v>NO</v>
      </c>
      <c r="B21438" s="18"/>
      <c r="E21438" s="330"/>
      <c r="F21438" s="54" t="str">
        <f>+$F$28</f>
        <v>APORTANTE</v>
      </c>
      <c r="G21438" s="337" t="s">
        <v>124</v>
      </c>
      <c r="H21438" s="338"/>
      <c r="I21438" s="338"/>
      <c r="J21438" s="338"/>
      <c r="K21438" s="338"/>
      <c r="L21438" s="339"/>
    </row>
    <row r="21439" spans="1:12" hidden="1" x14ac:dyDescent="0.3">
      <c r="A21439" s="18" t="str">
        <f t="shared" ref="A21439" si="7213">+IF(OR(C21436=""),"NO",1)</f>
        <v>NO</v>
      </c>
      <c r="B21439" s="18"/>
      <c r="E21439" s="330"/>
      <c r="F21439" s="54" t="str">
        <f>+$F$29</f>
        <v>VALOR /SMMLV)</v>
      </c>
      <c r="G21439" s="55" t="s">
        <v>124</v>
      </c>
      <c r="H21439" s="56" t="str">
        <f>+$H$29</f>
        <v>% PART..</v>
      </c>
      <c r="I21439" s="57" t="s">
        <v>124</v>
      </c>
      <c r="J21439" s="58" t="str">
        <f>+$J$29</f>
        <v>VALOR ACREDITADO</v>
      </c>
      <c r="K21439" s="59"/>
      <c r="L21439" s="47" t="s">
        <v>124</v>
      </c>
    </row>
    <row r="21440" spans="1:12" hidden="1" x14ac:dyDescent="0.3">
      <c r="A21440" s="18" t="str">
        <f t="shared" ref="A21440" si="7214">+IF(OR(C21436=""),"NO",1)</f>
        <v>NO</v>
      </c>
      <c r="B21440" s="18"/>
      <c r="E21440" s="330"/>
      <c r="F21440" s="60" t="str">
        <f>+$F$30</f>
        <v>EXPERIENCIA APORTADA</v>
      </c>
      <c r="G21440" s="340" t="s">
        <v>124</v>
      </c>
      <c r="H21440" s="341"/>
      <c r="I21440" s="341"/>
      <c r="J21440" s="341"/>
      <c r="K21440" s="341"/>
      <c r="L21440" s="342"/>
    </row>
    <row r="21441" spans="1:12" hidden="1" x14ac:dyDescent="0.3">
      <c r="A21441" s="18" t="str">
        <f t="shared" ref="A21441" si="7215">+IF(OR(C21436=""),"NO",1)</f>
        <v>NO</v>
      </c>
      <c r="B21441" s="18"/>
      <c r="E21441" s="331"/>
      <c r="F21441" s="62" t="str">
        <f>+$F$31</f>
        <v>OBSERVACIÓN</v>
      </c>
      <c r="G21441" s="343" t="s">
        <v>124</v>
      </c>
      <c r="H21441" s="344"/>
      <c r="I21441" s="344"/>
      <c r="J21441" s="344"/>
      <c r="K21441" s="344"/>
      <c r="L21441" s="345"/>
    </row>
    <row r="21442" spans="1:12" ht="8.5" hidden="1" customHeight="1" x14ac:dyDescent="0.3">
      <c r="A21442" s="18" t="str">
        <f t="shared" ref="A21442" si="7216">+IF(OR(C21436=""),"NO",1)</f>
        <v>NO</v>
      </c>
      <c r="B21442" s="18"/>
      <c r="E21442" s="49"/>
      <c r="F21442" s="50"/>
      <c r="G21442" s="51"/>
      <c r="H21442" s="51"/>
      <c r="I21442" s="51"/>
      <c r="J21442" s="51"/>
      <c r="K21442" s="51"/>
      <c r="L21442" s="52"/>
    </row>
    <row r="21443" spans="1:12" hidden="1" x14ac:dyDescent="0.3">
      <c r="A21443" s="18" t="str">
        <f t="shared" ref="A21443" si="7217">+IF(OR(C21443=""),"NO",1)</f>
        <v>NO</v>
      </c>
      <c r="B21443" s="18"/>
      <c r="C21443" s="1" t="s">
        <v>124</v>
      </c>
      <c r="E21443" s="329">
        <v>7</v>
      </c>
      <c r="F21443" s="53" t="str">
        <f>+$F$26</f>
        <v>OBJETO</v>
      </c>
      <c r="G21443" s="332" t="s">
        <v>124</v>
      </c>
      <c r="H21443" s="333"/>
      <c r="I21443" s="333"/>
      <c r="J21443" s="333"/>
      <c r="K21443" s="333"/>
      <c r="L21443" s="334"/>
    </row>
    <row r="21444" spans="1:12" hidden="1" x14ac:dyDescent="0.3">
      <c r="A21444" s="18" t="str">
        <f t="shared" ref="A21444" si="7218">+IF(OR(C21443=""),"NO",1)</f>
        <v>NO</v>
      </c>
      <c r="B21444" s="18"/>
      <c r="E21444" s="330"/>
      <c r="F21444" s="54" t="str">
        <f>+$F$27</f>
        <v>CONTRATANTE</v>
      </c>
      <c r="G21444" s="335" t="s">
        <v>124</v>
      </c>
      <c r="H21444" s="310"/>
      <c r="I21444" s="310"/>
      <c r="J21444" s="310"/>
      <c r="K21444" s="310"/>
      <c r="L21444" s="336"/>
    </row>
    <row r="21445" spans="1:12" hidden="1" x14ac:dyDescent="0.3">
      <c r="A21445" s="18" t="str">
        <f t="shared" ref="A21445" si="7219">+IF(OR(C21443=""),"NO",1)</f>
        <v>NO</v>
      </c>
      <c r="B21445" s="18"/>
      <c r="E21445" s="330"/>
      <c r="F21445" s="54" t="str">
        <f>+$F$28</f>
        <v>APORTANTE</v>
      </c>
      <c r="G21445" s="337" t="s">
        <v>124</v>
      </c>
      <c r="H21445" s="338"/>
      <c r="I21445" s="338"/>
      <c r="J21445" s="338"/>
      <c r="K21445" s="338"/>
      <c r="L21445" s="339"/>
    </row>
    <row r="21446" spans="1:12" hidden="1" x14ac:dyDescent="0.3">
      <c r="A21446" s="18" t="str">
        <f t="shared" ref="A21446" si="7220">+IF(OR(C21443=""),"NO",1)</f>
        <v>NO</v>
      </c>
      <c r="B21446" s="18"/>
      <c r="E21446" s="330"/>
      <c r="F21446" s="54" t="str">
        <f>+$F$29</f>
        <v>VALOR /SMMLV)</v>
      </c>
      <c r="G21446" s="55" t="s">
        <v>124</v>
      </c>
      <c r="H21446" s="56" t="str">
        <f>+$H$29</f>
        <v>% PART..</v>
      </c>
      <c r="I21446" s="57" t="s">
        <v>124</v>
      </c>
      <c r="J21446" s="58" t="str">
        <f>+$J$29</f>
        <v>VALOR ACREDITADO</v>
      </c>
      <c r="K21446" s="59"/>
      <c r="L21446" s="47" t="s">
        <v>124</v>
      </c>
    </row>
    <row r="21447" spans="1:12" hidden="1" x14ac:dyDescent="0.3">
      <c r="A21447" s="18" t="str">
        <f t="shared" ref="A21447" si="7221">+IF(OR(C21443=""),"NO",1)</f>
        <v>NO</v>
      </c>
      <c r="B21447" s="18"/>
      <c r="E21447" s="330"/>
      <c r="F21447" s="60" t="str">
        <f>+$F$30</f>
        <v>EXPERIENCIA APORTADA</v>
      </c>
      <c r="G21447" s="340" t="s">
        <v>124</v>
      </c>
      <c r="H21447" s="341"/>
      <c r="I21447" s="341"/>
      <c r="J21447" s="341"/>
      <c r="K21447" s="341"/>
      <c r="L21447" s="342"/>
    </row>
    <row r="21448" spans="1:12" hidden="1" x14ac:dyDescent="0.3">
      <c r="A21448" s="18" t="str">
        <f t="shared" ref="A21448" si="7222">+IF(OR(C21443=""),"NO",1)</f>
        <v>NO</v>
      </c>
      <c r="B21448" s="18"/>
      <c r="E21448" s="331"/>
      <c r="F21448" s="62" t="str">
        <f>+$F$31</f>
        <v>OBSERVACIÓN</v>
      </c>
      <c r="G21448" s="343" t="s">
        <v>124</v>
      </c>
      <c r="H21448" s="344"/>
      <c r="I21448" s="344"/>
      <c r="J21448" s="344"/>
      <c r="K21448" s="344"/>
      <c r="L21448" s="345"/>
    </row>
    <row r="21449" spans="1:12" hidden="1" x14ac:dyDescent="0.3">
      <c r="A21449" s="18" t="str">
        <f t="shared" ref="A21449" si="7223">+IF(OR(C21443=""),"NO",1)</f>
        <v>NO</v>
      </c>
      <c r="B21449" s="18"/>
      <c r="E21449" s="49"/>
      <c r="F21449" s="50"/>
      <c r="G21449" s="51"/>
      <c r="H21449" s="51"/>
      <c r="I21449" s="51"/>
      <c r="J21449" s="51"/>
      <c r="K21449" s="51"/>
      <c r="L21449" s="52"/>
    </row>
    <row r="21450" spans="1:12" hidden="1" x14ac:dyDescent="0.3">
      <c r="A21450" s="1" t="str">
        <f>+A21385</f>
        <v>NO</v>
      </c>
      <c r="C21450" s="1" t="str">
        <f>"N"&amp;C21385</f>
        <v>N</v>
      </c>
      <c r="E21450" s="63"/>
      <c r="F21450" s="64" t="str">
        <f>+$F$75</f>
        <v>TOTAL DE CONTRATOS PRESENTADOS VÁLIDOS QUE CUMPLEN EXPERIENCIA ACREDITADA:</v>
      </c>
      <c r="G21450" s="65"/>
      <c r="H21450" s="65"/>
      <c r="I21450" s="65"/>
      <c r="J21450" s="66"/>
      <c r="K21450" s="65"/>
      <c r="L21450" s="67" t="s">
        <v>124</v>
      </c>
    </row>
    <row r="21451" spans="1:12" ht="6.65" hidden="1" customHeight="1" x14ac:dyDescent="0.3">
      <c r="A21451" s="1" t="str">
        <f>+A21385</f>
        <v>NO</v>
      </c>
      <c r="E21451" s="51"/>
      <c r="F21451" s="50"/>
      <c r="G21451" s="51"/>
      <c r="H21451" s="51"/>
      <c r="I21451" s="51"/>
      <c r="J21451" s="51"/>
      <c r="K21451" s="51"/>
      <c r="L21451" s="51"/>
    </row>
    <row r="21452" spans="1:12" hidden="1" x14ac:dyDescent="0.3">
      <c r="A21452" s="1" t="str">
        <f>+A21385</f>
        <v>NO</v>
      </c>
      <c r="E21452" s="63"/>
      <c r="F21452" s="63" t="str">
        <f>+$F$77</f>
        <v>ACREDITA SUMINISTRO E INSTALACIÓN DE MOBILIARIO POR LO MENOS EN UN (1) CONTRATO VÁLIDO</v>
      </c>
      <c r="G21452" s="65"/>
      <c r="H21452" s="65"/>
      <c r="I21452" s="65"/>
      <c r="J21452" s="66"/>
      <c r="K21452" s="65"/>
      <c r="L21452" s="68" t="s">
        <v>157</v>
      </c>
    </row>
    <row r="21453" spans="1:12" ht="5.15" hidden="1" customHeight="1" x14ac:dyDescent="0.3">
      <c r="A21453" s="1" t="str">
        <f>+A21385</f>
        <v>NO</v>
      </c>
      <c r="E21453" s="51"/>
      <c r="F21453" s="50"/>
      <c r="G21453" s="51"/>
      <c r="H21453" s="51"/>
      <c r="I21453" s="51"/>
      <c r="J21453" s="51"/>
      <c r="K21453" s="51"/>
      <c r="L21453" s="51"/>
    </row>
    <row r="21454" spans="1:12" ht="12.75" hidden="1" customHeight="1" x14ac:dyDescent="0.3">
      <c r="A21454" s="1" t="str">
        <f>+A21385</f>
        <v>NO</v>
      </c>
      <c r="E21454" s="69" t="str">
        <f>+$E$79</f>
        <v>EXPERIENCIA ESPECÍFICA NUMERAL 10.1.1 A</v>
      </c>
      <c r="F21454" s="70"/>
      <c r="G21454" s="70"/>
      <c r="H21454" s="70"/>
      <c r="I21454" s="70"/>
      <c r="J21454" s="70"/>
      <c r="K21454" s="70"/>
      <c r="L21454" s="71"/>
    </row>
    <row r="21455" spans="1:12" ht="26.5" hidden="1" customHeight="1" x14ac:dyDescent="0.3">
      <c r="A21455" s="1" t="str">
        <f>+A21385</f>
        <v>NO</v>
      </c>
      <c r="E21455" s="72"/>
      <c r="F21455" s="325" t="str">
        <f>+$F$80</f>
        <v>Por lo menos uno (1) de los contratos válidos aportados como experiencia general debe corresponder mínimo al 60% del presupuesto oficial del presente proceso de selección.  (SMMLV)</v>
      </c>
      <c r="G21455" s="326"/>
      <c r="H21455" s="326"/>
      <c r="I21455" s="326"/>
      <c r="J21455" s="326"/>
      <c r="K21455" s="73" t="s">
        <v>124</v>
      </c>
      <c r="L21455" s="74" t="s">
        <v>124</v>
      </c>
    </row>
    <row r="21456" spans="1:12" ht="23.5" hidden="1" customHeight="1" x14ac:dyDescent="0.3">
      <c r="A21456" s="1" t="str">
        <f>+A21385</f>
        <v>NO</v>
      </c>
      <c r="E21456" s="63"/>
      <c r="F21456" s="325" t="str">
        <f>+$F$81</f>
        <v xml:space="preserve">Deberá acreditarse en al menos uno (1) de los contratos válidos aportados como experiencia general una </v>
      </c>
      <c r="G21456" s="326"/>
      <c r="H21456" s="326"/>
      <c r="I21456" s="326"/>
      <c r="J21456" s="326"/>
      <c r="K21456" s="73" t="s">
        <v>124</v>
      </c>
      <c r="L21456" s="74" t="s">
        <v>124</v>
      </c>
    </row>
    <row r="21457" spans="1:12" ht="23.5" hidden="1" customHeight="1" x14ac:dyDescent="0.3">
      <c r="A21457" s="18" t="s">
        <v>30</v>
      </c>
      <c r="E21457" s="63"/>
      <c r="F21457" s="325" t="str">
        <f>+$F$82</f>
        <v xml:space="preserve">Deberá acreditarse en al menos uno (1) de los contratos válidos aportados interventoría a intervención de </v>
      </c>
      <c r="G21457" s="326"/>
      <c r="H21457" s="326"/>
      <c r="I21457" s="326"/>
      <c r="J21457" s="326"/>
      <c r="K21457" s="73">
        <f>+$K$82</f>
        <v>0</v>
      </c>
      <c r="L21457" s="74" t="s">
        <v>124</v>
      </c>
    </row>
    <row r="21458" spans="1:12" ht="36" hidden="1" customHeight="1" x14ac:dyDescent="0.3">
      <c r="A21458" s="18" t="s">
        <v>30</v>
      </c>
      <c r="E21458" s="63"/>
      <c r="F21458" s="325" t="str">
        <f>+$F$83</f>
        <v xml:space="preserve">Deberá acreditarse en al menos uno (1) de los contratos válidos aportados interventoría a intervención de </v>
      </c>
      <c r="G21458" s="326"/>
      <c r="H21458" s="326"/>
      <c r="I21458" s="326"/>
      <c r="J21458" s="326"/>
      <c r="K21458" s="75">
        <f>+$K$83</f>
        <v>0</v>
      </c>
      <c r="L21458" s="76" t="s">
        <v>124</v>
      </c>
    </row>
    <row r="21459" spans="1:12" hidden="1" x14ac:dyDescent="0.3">
      <c r="A21459" s="1" t="str">
        <f>+A21385</f>
        <v>NO</v>
      </c>
      <c r="E21459" s="51"/>
      <c r="F21459" s="50"/>
      <c r="G21459" s="51"/>
      <c r="H21459" s="51"/>
      <c r="I21459" s="51"/>
      <c r="J21459" s="51"/>
      <c r="K21459" s="51"/>
      <c r="L21459" s="51"/>
    </row>
    <row r="21460" spans="1:12" ht="12.75" hidden="1" customHeight="1" x14ac:dyDescent="0.3">
      <c r="A21460" s="1" t="str">
        <f>+A21385</f>
        <v>NO</v>
      </c>
      <c r="E21460" s="40" t="str">
        <f>+$E$85</f>
        <v>VALOR MÍNIMO A CERIFICAR % P.O EN SMMMLV. NUMERAL 3.9.1</v>
      </c>
      <c r="F21460" s="41"/>
      <c r="G21460" s="41"/>
      <c r="H21460" s="41"/>
      <c r="I21460" s="41"/>
      <c r="J21460" s="41"/>
      <c r="K21460" s="41"/>
      <c r="L21460" s="42"/>
    </row>
    <row r="21461" spans="1:12" hidden="1" x14ac:dyDescent="0.3">
      <c r="A21461" s="1" t="str">
        <f>+A21385</f>
        <v>NO</v>
      </c>
      <c r="C21461" s="1" t="str">
        <f>"M"&amp;C21385</f>
        <v>M</v>
      </c>
      <c r="E21461" s="77" t="str">
        <f>+$E$86</f>
        <v>100% P.O.</v>
      </c>
      <c r="F21461" s="78"/>
      <c r="G21461" s="61">
        <v>242.41716883554506</v>
      </c>
      <c r="H21461" s="124" t="str">
        <f>+$H$86</f>
        <v>TOTAL EJECUTADO DE CONTRATOS ACREDITADOS</v>
      </c>
      <c r="I21461" s="124"/>
      <c r="J21461" s="124"/>
      <c r="K21461" s="55" t="s">
        <v>124</v>
      </c>
      <c r="L21461" s="47" t="s">
        <v>124</v>
      </c>
    </row>
    <row r="21462" spans="1:12" hidden="1" x14ac:dyDescent="0.3">
      <c r="A21462" s="1" t="str">
        <f>+A21385</f>
        <v>NO</v>
      </c>
      <c r="E21462" s="39"/>
      <c r="F21462" s="39"/>
      <c r="G21462" s="39"/>
      <c r="H21462" s="39"/>
      <c r="I21462" s="39"/>
      <c r="J21462" s="39"/>
      <c r="K21462" s="39"/>
      <c r="L21462" s="39"/>
    </row>
    <row r="21463" spans="1:12" ht="12.75" hidden="1" customHeight="1" x14ac:dyDescent="0.3">
      <c r="A21463" s="18" t="s">
        <v>30</v>
      </c>
      <c r="B21463" s="18"/>
      <c r="E21463" s="40" t="str">
        <f>+$E$88</f>
        <v>CONSIDERACIONES PARA LA VALIDEZ DE LA EXPERIENCIA REQUERIDA: EXPERIENCIA PROPONENTES PLURALES NUMERAL 10.1.2 D</v>
      </c>
      <c r="F21463" s="41"/>
      <c r="G21463" s="41"/>
      <c r="H21463" s="41"/>
      <c r="I21463" s="41"/>
      <c r="J21463" s="41"/>
      <c r="K21463" s="41"/>
      <c r="L21463" s="42"/>
    </row>
    <row r="21464" spans="1:12" ht="28" hidden="1" customHeight="1" x14ac:dyDescent="0.3">
      <c r="A21464" s="18" t="s">
        <v>30</v>
      </c>
      <c r="B21464" s="18"/>
      <c r="C21464" s="1" t="str">
        <f>"O"&amp;C21385</f>
        <v>O</v>
      </c>
      <c r="E21464" s="80" t="str">
        <f>+$E$89</f>
        <v>i)</v>
      </c>
      <c r="F21464" s="327" t="str">
        <f>+$F$89</f>
        <v>Uno de los integrantes debe aportar como mínimo el cincuenta por ciento (50 %) de la experiencia solicitada</v>
      </c>
      <c r="G21464" s="328"/>
      <c r="H21464" s="328"/>
      <c r="I21464" s="328"/>
      <c r="J21464" s="328"/>
      <c r="K21464" s="73" t="s">
        <v>124</v>
      </c>
      <c r="L21464" s="47" t="s">
        <v>124</v>
      </c>
    </row>
    <row r="21465" spans="1:12" ht="28" hidden="1" customHeight="1" x14ac:dyDescent="0.3">
      <c r="A21465" s="18" t="s">
        <v>30</v>
      </c>
      <c r="B21465" s="18"/>
      <c r="C21465" s="1" t="str">
        <f>"O"&amp;C21385</f>
        <v>O</v>
      </c>
      <c r="E21465" s="80" t="str">
        <f>+$E$90</f>
        <v>ii)</v>
      </c>
      <c r="F21465" s="327" t="str">
        <f>+$F$90</f>
        <v>Todos los demás ntegrantes deben acreditar al menos el cinco por ciento (5 %) de la experiencia solicitada, solo uno (1) de los integrantes podrá no acreditar experiencia pero su porcentaje de participación  no podrá superar el diez por ciento (10 %)</v>
      </c>
      <c r="G21465" s="328"/>
      <c r="H21465" s="328"/>
      <c r="I21465" s="328"/>
      <c r="J21465" s="328"/>
      <c r="K21465" s="73" t="s">
        <v>124</v>
      </c>
      <c r="L21465" s="47" t="s">
        <v>124</v>
      </c>
    </row>
    <row r="21466" spans="1:12" hidden="1" x14ac:dyDescent="0.3">
      <c r="A21466" s="18" t="s">
        <v>30</v>
      </c>
      <c r="B21466" s="18"/>
      <c r="E21466" s="39"/>
      <c r="F21466" s="39"/>
      <c r="G21466" s="39"/>
      <c r="H21466" s="39"/>
      <c r="I21466" s="39"/>
      <c r="J21466" s="39"/>
      <c r="K21466" s="39"/>
      <c r="L21466" s="39"/>
    </row>
    <row r="21467" spans="1:12" ht="13" hidden="1" customHeight="1" x14ac:dyDescent="0.3">
      <c r="A21467" s="18" t="str">
        <f>+A21385</f>
        <v>NO</v>
      </c>
      <c r="B21467" s="18"/>
      <c r="E21467" s="69" t="str">
        <f>+$E$92</f>
        <v>VERIFICACIÓN Y ASIGNACIÓN DE PUNTAJE POR LA EXPERIENCIA DEL PROPONENTE</v>
      </c>
      <c r="F21467" s="70"/>
      <c r="G21467" s="70"/>
      <c r="H21467" s="70"/>
      <c r="I21467" s="70"/>
      <c r="J21467" s="70"/>
      <c r="K21467" s="70"/>
      <c r="L21467" s="71"/>
    </row>
    <row r="21468" spans="1:12" hidden="1" x14ac:dyDescent="0.3">
      <c r="A21468" s="18" t="str">
        <f>+A21385</f>
        <v>NO</v>
      </c>
      <c r="B21468" s="18"/>
      <c r="E21468" s="81"/>
      <c r="F21468" s="323" t="str">
        <f>+$F$93</f>
        <v>No. CONTRATOS QUE ACREDITAN LA EXPERIENCIA (NO OBJETO DE SUBSANACIÓN)</v>
      </c>
      <c r="G21468" s="324"/>
      <c r="H21468" s="324"/>
      <c r="I21468" s="324"/>
      <c r="J21468" s="324"/>
      <c r="K21468" s="82"/>
      <c r="L21468" s="83" t="s">
        <v>124</v>
      </c>
    </row>
    <row r="21469" spans="1:12" ht="13" hidden="1" customHeight="1" x14ac:dyDescent="0.3">
      <c r="A21469" s="18" t="str">
        <f>+A21385</f>
        <v>NO</v>
      </c>
      <c r="B21469" s="18"/>
      <c r="E21469" s="84"/>
      <c r="F21469" s="323" t="str">
        <f>+$F$94</f>
        <v>TOTAL EJECUTADO DE CONTRATOS ACREDITADOS PROPUESTA INICIAL</v>
      </c>
      <c r="G21469" s="324"/>
      <c r="H21469" s="324"/>
      <c r="I21469" s="324"/>
      <c r="J21469" s="324"/>
      <c r="K21469" s="85"/>
      <c r="L21469" s="86" t="s">
        <v>124</v>
      </c>
    </row>
    <row r="21470" spans="1:12" ht="13" hidden="1" customHeight="1" x14ac:dyDescent="0.3">
      <c r="A21470" s="18" t="str">
        <f>+A21385</f>
        <v>NO</v>
      </c>
      <c r="B21470" s="18"/>
      <c r="E21470" s="87"/>
      <c r="F21470" s="323" t="str">
        <f>+$F$95</f>
        <v>PROMEDIO VALOR ACREDITADO EN SMMLV</v>
      </c>
      <c r="G21470" s="324"/>
      <c r="H21470" s="324"/>
      <c r="I21470" s="324"/>
      <c r="J21470" s="324"/>
      <c r="K21470" s="66"/>
      <c r="L21470" s="88" t="s">
        <v>124</v>
      </c>
    </row>
    <row r="21471" spans="1:12" hidden="1" x14ac:dyDescent="0.3">
      <c r="A21471" s="18" t="str">
        <f>+A21385</f>
        <v>NO</v>
      </c>
      <c r="B21471" s="18"/>
      <c r="E21471" s="89"/>
      <c r="F21471" s="89"/>
      <c r="G21471" s="89"/>
      <c r="H21471" s="89"/>
      <c r="I21471" s="89"/>
      <c r="J21471" s="89"/>
      <c r="K21471" s="89"/>
      <c r="L21471" s="89"/>
    </row>
    <row r="21472" spans="1:12" ht="13" hidden="1" customHeight="1" x14ac:dyDescent="0.3">
      <c r="A21472" s="18" t="str">
        <f>+A21385</f>
        <v>NO</v>
      </c>
      <c r="B21472" s="18"/>
      <c r="E21472" s="69" t="str">
        <f>+$E$97</f>
        <v>3.9.2 EXIGENCIAS MÍNIMAS DE EXPERIENCIA Y FORMACIÓN ACADÉMICA DEL EQUIPO DE TRABAJO</v>
      </c>
      <c r="F21472" s="70"/>
      <c r="G21472" s="70"/>
      <c r="H21472" s="70"/>
      <c r="I21472" s="70"/>
      <c r="J21472" s="70"/>
      <c r="K21472" s="70"/>
      <c r="L21472" s="71"/>
    </row>
    <row r="21473" spans="1:12" hidden="1" x14ac:dyDescent="0.3">
      <c r="A21473" s="18" t="str">
        <f>+A21385</f>
        <v>NO</v>
      </c>
      <c r="B21473" s="18"/>
      <c r="E21473" s="90" t="str">
        <f>+$E$98</f>
        <v>Formulario 8</v>
      </c>
      <c r="F21473" s="315" t="s">
        <v>46</v>
      </c>
      <c r="G21473" s="316"/>
      <c r="H21473" s="317"/>
      <c r="I21473" s="318"/>
      <c r="J21473" s="318"/>
      <c r="K21473" s="318"/>
      <c r="L21473" s="319"/>
    </row>
    <row r="21474" spans="1:12" hidden="1" x14ac:dyDescent="0.3">
      <c r="A21474" s="18" t="str">
        <f>+A21385</f>
        <v>NO</v>
      </c>
      <c r="B21474" s="18"/>
      <c r="E21474" s="91" t="s">
        <v>124</v>
      </c>
      <c r="F21474" s="91" t="str">
        <f>+$F$99</f>
        <v>Director de Interventoría</v>
      </c>
      <c r="G21474" s="91" t="str">
        <f>+$G$99</f>
        <v>Residente de Interventoría</v>
      </c>
      <c r="H21474" s="320"/>
      <c r="I21474" s="321"/>
      <c r="J21474" s="321"/>
      <c r="K21474" s="321"/>
      <c r="L21474" s="322"/>
    </row>
    <row r="21475" spans="1:12" hidden="1" x14ac:dyDescent="0.3">
      <c r="A21475" s="18" t="str">
        <f>+A21385</f>
        <v>NO</v>
      </c>
      <c r="B21475" s="18"/>
      <c r="E21475" s="304" t="str">
        <f>+$E$100</f>
        <v>OBSERVACIONES RESPECTO REQUISITO HABILITANTE DEL PERSONAL CLAVE EVALUABLE</v>
      </c>
      <c r="F21475" s="305"/>
      <c r="G21475" s="305"/>
      <c r="H21475" s="305"/>
      <c r="I21475" s="305"/>
      <c r="J21475" s="305"/>
      <c r="K21475" s="305"/>
      <c r="L21475" s="305"/>
    </row>
    <row r="21476" spans="1:12" hidden="1" x14ac:dyDescent="0.3">
      <c r="A21476" s="18" t="str">
        <f>+A21385</f>
        <v>NO</v>
      </c>
      <c r="B21476" s="18"/>
      <c r="E21476" s="312" t="s">
        <v>124</v>
      </c>
      <c r="F21476" s="313"/>
      <c r="G21476" s="313"/>
      <c r="H21476" s="313"/>
      <c r="I21476" s="313"/>
      <c r="J21476" s="313"/>
      <c r="K21476" s="313"/>
      <c r="L21476" s="314"/>
    </row>
    <row r="21477" spans="1:12" hidden="1" x14ac:dyDescent="0.3">
      <c r="A21477" s="18" t="str">
        <f>+A21385</f>
        <v>NO</v>
      </c>
      <c r="B21477" s="18"/>
      <c r="E21477" s="89"/>
      <c r="F21477" s="89"/>
      <c r="G21477" s="89"/>
      <c r="H21477" s="89"/>
      <c r="I21477" s="89"/>
      <c r="J21477" s="89"/>
      <c r="K21477" s="89"/>
      <c r="L21477" s="89"/>
    </row>
    <row r="21478" spans="1:12" ht="13" hidden="1" customHeight="1" x14ac:dyDescent="0.3">
      <c r="A21478" s="18" t="str">
        <f>+A21385</f>
        <v>NO</v>
      </c>
      <c r="B21478" s="18"/>
      <c r="E21478" s="69" t="str">
        <f>+$E$103</f>
        <v>4.2 EQUIPO DE TRABAJO (Personal Clave Evaluable)</v>
      </c>
      <c r="F21478" s="70"/>
      <c r="G21478" s="70"/>
      <c r="H21478" s="70"/>
      <c r="I21478" s="70"/>
      <c r="J21478" s="70"/>
      <c r="K21478" s="70"/>
      <c r="L21478" s="71"/>
    </row>
    <row r="21479" spans="1:12" ht="23.25" hidden="1" customHeight="1" x14ac:dyDescent="0.3">
      <c r="A21479" s="18" t="str">
        <f>+A21385</f>
        <v>NO</v>
      </c>
      <c r="B21479" s="18"/>
      <c r="E21479" s="90" t="str">
        <f>+$E$104</f>
        <v>Formulario 9</v>
      </c>
      <c r="F21479" s="315" t="s">
        <v>46</v>
      </c>
      <c r="G21479" s="316"/>
      <c r="H21479" s="317"/>
      <c r="I21479" s="318"/>
      <c r="J21479" s="318"/>
      <c r="K21479" s="318"/>
      <c r="L21479" s="319"/>
    </row>
    <row r="21480" spans="1:12" hidden="1" x14ac:dyDescent="0.3">
      <c r="A21480" s="18" t="str">
        <f>+A21385</f>
        <v>NO</v>
      </c>
      <c r="B21480" s="18"/>
      <c r="E21480" s="91" t="s">
        <v>124</v>
      </c>
      <c r="F21480" s="91" t="str">
        <f>+$F$99</f>
        <v>Director de Interventoría</v>
      </c>
      <c r="G21480" s="91" t="str">
        <f>+$G$99</f>
        <v>Residente de Interventoría</v>
      </c>
      <c r="H21480" s="320"/>
      <c r="I21480" s="321"/>
      <c r="J21480" s="321"/>
      <c r="K21480" s="321"/>
      <c r="L21480" s="322"/>
    </row>
    <row r="21481" spans="1:12" hidden="1" x14ac:dyDescent="0.3">
      <c r="A21481" s="18" t="str">
        <f>+A21385</f>
        <v>NO</v>
      </c>
      <c r="B21481" s="18"/>
      <c r="E21481" s="89"/>
      <c r="F21481" s="89"/>
      <c r="G21481" s="89"/>
      <c r="H21481" s="89"/>
      <c r="I21481" s="89"/>
      <c r="J21481" s="89"/>
      <c r="K21481" s="89"/>
      <c r="L21481" s="89"/>
    </row>
    <row r="21482" spans="1:12" hidden="1" x14ac:dyDescent="0.3">
      <c r="A21482" s="1" t="str">
        <f>+A21385</f>
        <v>NO</v>
      </c>
      <c r="E21482" s="92" t="str">
        <f>+E21357</f>
        <v>CRITERIOS DE EVALUACIÓN Y PUNTAJE</v>
      </c>
      <c r="F21482" s="93"/>
      <c r="G21482" s="93"/>
      <c r="H21482" s="93"/>
      <c r="I21482" s="93"/>
      <c r="J21482" s="93"/>
      <c r="K21482" s="94"/>
      <c r="L21482" s="95" t="str">
        <f>+$L$107</f>
        <v>PUNTAJE OBTENIDO</v>
      </c>
    </row>
    <row r="21483" spans="1:12" hidden="1" x14ac:dyDescent="0.3">
      <c r="A21483" s="1" t="str">
        <f>+A21385</f>
        <v>NO</v>
      </c>
      <c r="E21483" s="96" t="str">
        <f>+$E$108</f>
        <v>VALOR</v>
      </c>
      <c r="F21483" s="97" t="str">
        <f>+$F$108</f>
        <v>EQUIPO DE TRABAJO (PERSONAL CLAVE EVALUABLE)</v>
      </c>
      <c r="G21483" s="24"/>
      <c r="H21483" s="24"/>
      <c r="I21483" s="24"/>
      <c r="J21483" s="24"/>
      <c r="K21483" s="24"/>
      <c r="L21483" s="98"/>
    </row>
    <row r="21484" spans="1:12" ht="12.75" hidden="1" customHeight="1" x14ac:dyDescent="0.3">
      <c r="A21484" s="1" t="str">
        <f>+A21385</f>
        <v>NO</v>
      </c>
      <c r="E21484" s="96">
        <f>+$E$109</f>
        <v>5</v>
      </c>
      <c r="F21484" s="307" t="str">
        <f>+$F$109</f>
        <v xml:space="preserve"> Experiencia Específica adicional</v>
      </c>
      <c r="G21484" s="308"/>
      <c r="H21484" s="308"/>
      <c r="I21484" s="308"/>
      <c r="J21484" s="308"/>
      <c r="K21484" s="309"/>
      <c r="L21484" s="99" t="str">
        <f>IFERROR(IF(VLOOKUP(C21385,'R. PUNTAJES'!$C$14:$R$213,'R. PUNTAJES'!$I$10,0)="","",VLOOKUP(C21385,'R. PUNTAJES'!$C$14:$R$213,'R. PUNTAJES'!$I$10,0)),"")</f>
        <v/>
      </c>
    </row>
    <row r="21485" spans="1:12" ht="12.75" hidden="1" customHeight="1" x14ac:dyDescent="0.3">
      <c r="A21485" s="1" t="str">
        <f>+A21385</f>
        <v>NO</v>
      </c>
      <c r="E21485" s="96">
        <f>+$E$110</f>
        <v>5</v>
      </c>
      <c r="F21485" s="307" t="str">
        <f>+$F$110</f>
        <v>Formación Académica adicional</v>
      </c>
      <c r="G21485" s="308"/>
      <c r="H21485" s="308"/>
      <c r="I21485" s="308"/>
      <c r="J21485" s="308"/>
      <c r="K21485" s="309"/>
      <c r="L21485" s="99" t="str">
        <f>IFERROR(IF(VLOOKUP(C21385,'R. PUNTAJES'!$C$14:$R$213,'R. PUNTAJES'!$J$10,0)="","",VLOOKUP(C21385,'R. PUNTAJES'!$C$14:$R$213,'R. PUNTAJES'!$J$10,0)),"")</f>
        <v/>
      </c>
    </row>
    <row r="21486" spans="1:12" hidden="1" x14ac:dyDescent="0.3">
      <c r="A21486" s="18" t="str">
        <f>+A21385</f>
        <v>NO</v>
      </c>
      <c r="B21486" s="18"/>
      <c r="E21486" s="100"/>
      <c r="F21486" s="101" t="str">
        <f>+$F$111</f>
        <v>FACTOR DE SOSTENIBILIDAD</v>
      </c>
      <c r="G21486" s="102"/>
      <c r="H21486" s="102"/>
      <c r="I21486" s="102"/>
      <c r="J21486" s="102"/>
      <c r="K21486" s="102"/>
      <c r="L21486" s="103"/>
    </row>
    <row r="21487" spans="1:12" hidden="1" x14ac:dyDescent="0.3">
      <c r="A21487" s="18" t="str">
        <f>+A21385</f>
        <v>NO</v>
      </c>
      <c r="B21487" s="18"/>
      <c r="E21487" s="104">
        <v>1</v>
      </c>
      <c r="F21487" s="105" t="str">
        <f>+$F$112</f>
        <v>Compromisos Sostenibilidad</v>
      </c>
      <c r="G21487" s="106"/>
      <c r="H21487" s="106"/>
      <c r="I21487" s="106"/>
      <c r="J21487" s="106"/>
      <c r="K21487" s="106"/>
      <c r="L21487" s="107" t="str">
        <f>IFERROR(IF(VLOOKUP(C21385,'R. PUNTAJES'!$C$14:$R$213,'R. PUNTAJES'!$K$10,0)="","",VLOOKUP(C21385,'R. PUNTAJES'!$C$14:$R$213,'R. PUNTAJES'!$K$10,0)),"")</f>
        <v/>
      </c>
    </row>
    <row r="21488" spans="1:12" hidden="1" x14ac:dyDescent="0.3">
      <c r="A21488" s="1" t="str">
        <f>+A21385</f>
        <v>NO</v>
      </c>
      <c r="E21488" s="108"/>
      <c r="F21488" s="109" t="str">
        <f>+$F$113</f>
        <v>APOYO A LA INDUSTRIA NACIONAL</v>
      </c>
      <c r="G21488" s="110"/>
      <c r="H21488" s="110"/>
      <c r="I21488" s="110"/>
      <c r="J21488" s="110"/>
      <c r="K21488" s="110"/>
      <c r="L21488" s="111"/>
    </row>
    <row r="21489" spans="1:12" ht="12.75" hidden="1" customHeight="1" x14ac:dyDescent="0.3">
      <c r="A21489" s="1" t="str">
        <f>+A21385</f>
        <v>NO</v>
      </c>
      <c r="E21489" s="96">
        <v>20</v>
      </c>
      <c r="F21489" s="307" t="str">
        <f>+$F$114</f>
        <v>Promoción de Servicios Nacionales o con Trato Nacional</v>
      </c>
      <c r="G21489" s="308"/>
      <c r="H21489" s="308"/>
      <c r="I21489" s="308"/>
      <c r="J21489" s="308"/>
      <c r="K21489" s="309"/>
      <c r="L21489" s="99" t="str">
        <f>IFERROR(IF(VLOOKUP(C21385,'R. PUNTAJES'!$C$14:$R$213,'R. PUNTAJES'!$L$10,0)="","",
IF(VLOOKUP(C21385,'R. PUNTAJES'!$C$14:$R$213,'R. PUNTAJES'!$L$10,0)=5,0,
VLOOKUP(C21385,'R. PUNTAJES'!$C$14:$R$213,'R. PUNTAJES'!$L$10,0))),"")</f>
        <v/>
      </c>
    </row>
    <row r="21490" spans="1:12" ht="12.75" hidden="1" customHeight="1" x14ac:dyDescent="0.3">
      <c r="A21490" s="1" t="str">
        <f>+A21385</f>
        <v>NO</v>
      </c>
      <c r="E21490" s="96">
        <v>5</v>
      </c>
      <c r="F21490" s="307" t="str">
        <f>+$F$115</f>
        <v>Incorporación de componente nacional en servicios extranjeros</v>
      </c>
      <c r="G21490" s="308"/>
      <c r="H21490" s="308"/>
      <c r="I21490" s="308"/>
      <c r="J21490" s="308"/>
      <c r="K21490" s="309"/>
      <c r="L21490" s="99" t="str">
        <f>IFERROR(IF(VLOOKUP(C21385,'R. PUNTAJES'!$C$14:$R$213,'R. PUNTAJES'!$L$10,0)="","",
IF(VLOOKUP(C21385,'R. PUNTAJES'!$C$14:$R$213,'R. PUNTAJES'!$L$10,0)=20,0,
VLOOKUP(C21385,'R. PUNTAJES'!$C$14:$R$213,'R. PUNTAJES'!$L$10,0))),"")</f>
        <v/>
      </c>
    </row>
    <row r="21491" spans="1:12" hidden="1" x14ac:dyDescent="0.3">
      <c r="A21491" s="1" t="str">
        <f>+A21385</f>
        <v>NO</v>
      </c>
      <c r="E21491" s="112"/>
      <c r="F21491" s="97" t="str">
        <f>+$F$116</f>
        <v>VINCULACIÓN DE PERSONAS CON DISCAPACIDAD</v>
      </c>
      <c r="G21491" s="24"/>
      <c r="H21491" s="24"/>
      <c r="I21491" s="24"/>
      <c r="J21491" s="24"/>
      <c r="K21491" s="24"/>
      <c r="L21491" s="98"/>
    </row>
    <row r="21492" spans="1:12" ht="12.75" hidden="1" customHeight="1" x14ac:dyDescent="0.3">
      <c r="A21492" s="1" t="str">
        <f>+A21385</f>
        <v>NO</v>
      </c>
      <c r="E21492" s="96">
        <v>1</v>
      </c>
      <c r="F21492" s="307" t="str">
        <f>+$F$117</f>
        <v xml:space="preserve">Trabajadores vinculados a la planta de personal </v>
      </c>
      <c r="G21492" s="308"/>
      <c r="H21492" s="308"/>
      <c r="I21492" s="308"/>
      <c r="J21492" s="308"/>
      <c r="K21492" s="309"/>
      <c r="L21492" s="99" t="str">
        <f>IFERROR(IF(VLOOKUP(C21385,'R. PUNTAJES'!$C$14:$R$213,'R. PUNTAJES'!$M$10,0)="","",VLOOKUP(C21385,'R. PUNTAJES'!$C$14:$R$213,'R. PUNTAJES'!$M$10,0)),"")</f>
        <v/>
      </c>
    </row>
    <row r="21493" spans="1:12" hidden="1" x14ac:dyDescent="0.3">
      <c r="A21493" s="1" t="str">
        <f>+A21385</f>
        <v>NO</v>
      </c>
      <c r="E21493" s="112"/>
      <c r="F21493" s="97" t="str">
        <f>+$F$118</f>
        <v>EMPRENDIMIENTOS Y EMPRESAS DE MUJERES</v>
      </c>
      <c r="G21493" s="24"/>
      <c r="H21493" s="24"/>
      <c r="I21493" s="24"/>
      <c r="J21493" s="24"/>
      <c r="K21493" s="24"/>
      <c r="L21493" s="98"/>
    </row>
    <row r="21494" spans="1:12" ht="13" hidden="1" customHeight="1" x14ac:dyDescent="0.3">
      <c r="A21494" s="1" t="str">
        <f>+A21385</f>
        <v>NO</v>
      </c>
      <c r="E21494" s="96">
        <v>0.25</v>
      </c>
      <c r="F21494" s="307" t="str">
        <f>+$F$119</f>
        <v>Emprendimientos y empresas de mujeres</v>
      </c>
      <c r="G21494" s="308"/>
      <c r="H21494" s="308"/>
      <c r="I21494" s="308"/>
      <c r="J21494" s="308"/>
      <c r="K21494" s="309"/>
      <c r="L21494" s="113" t="str">
        <f>IFERROR(IF(VLOOKUP(C21385,'R. PUNTAJES'!$C$14:$R$213,'R. PUNTAJES'!$N$10,0)="","",VLOOKUP(C21385,'R. PUNTAJES'!$C$14:$R$213,'R. PUNTAJES'!$N$10,0)),"")</f>
        <v/>
      </c>
    </row>
    <row r="21495" spans="1:12" hidden="1" x14ac:dyDescent="0.3">
      <c r="A21495" s="18" t="str">
        <f>+A21496</f>
        <v>NO</v>
      </c>
      <c r="B21495" s="18"/>
      <c r="E21495" s="112"/>
      <c r="F21495" s="97" t="str">
        <f>+$F$120</f>
        <v>MIPYME</v>
      </c>
      <c r="G21495" s="24"/>
      <c r="H21495" s="24"/>
      <c r="I21495" s="24"/>
      <c r="J21495" s="24"/>
      <c r="K21495" s="24"/>
      <c r="L21495" s="98"/>
    </row>
    <row r="21496" spans="1:12" hidden="1" x14ac:dyDescent="0.3">
      <c r="A21496" s="18" t="str">
        <f>+IF(E21496=0,"NO",1)</f>
        <v>NO</v>
      </c>
      <c r="B21496" s="18"/>
      <c r="E21496" s="96">
        <v>0</v>
      </c>
      <c r="F21496" s="307" t="str">
        <f>+$F$121</f>
        <v>Mipyme</v>
      </c>
      <c r="G21496" s="308"/>
      <c r="H21496" s="308"/>
      <c r="I21496" s="308"/>
      <c r="J21496" s="308"/>
      <c r="K21496" s="309"/>
      <c r="L21496" s="113" t="str">
        <f>IFERROR(IF(VLOOKUP(C21385,'R. PUNTAJES'!$C$14:$R$213,'R. PUNTAJES'!$O$10,0)="","",VLOOKUP(C21385,'R. PUNTAJES'!$C$14:$R$213,'R. PUNTAJES'!$O$10,0)),"")</f>
        <v/>
      </c>
    </row>
    <row r="21497" spans="1:12" hidden="1" x14ac:dyDescent="0.3">
      <c r="A21497" s="1" t="str">
        <f>+A21385</f>
        <v>NO</v>
      </c>
      <c r="E21497" s="112"/>
      <c r="F21497" s="97" t="str">
        <f>+$F$122</f>
        <v>EXPERIENCIA DEL PROPONENTE</v>
      </c>
      <c r="G21497" s="24"/>
      <c r="H21497" s="24"/>
      <c r="I21497" s="24"/>
      <c r="J21497" s="24"/>
      <c r="K21497" s="24"/>
      <c r="L21497" s="98"/>
    </row>
    <row r="21498" spans="1:12" hidden="1" x14ac:dyDescent="0.3">
      <c r="A21498" s="1" t="str">
        <f>+A21385</f>
        <v>NO</v>
      </c>
      <c r="E21498" s="96">
        <v>59.5</v>
      </c>
      <c r="F21498" s="307" t="str">
        <f>+$F$123</f>
        <v>mediana con valor absoluto</v>
      </c>
      <c r="G21498" s="308"/>
      <c r="H21498" s="308"/>
      <c r="I21498" s="308"/>
      <c r="J21498" s="308"/>
      <c r="K21498" s="309"/>
      <c r="L21498" s="113" t="str">
        <f>IFERROR(IF(VLOOKUP(C21385,'R. PUNTAJES'!$C$14:$R$213,'R. PUNTAJES'!$R$10,0)="","",VLOOKUP(C21385,'R. PUNTAJES'!$C$14:$R$213,'R. PUNTAJES'!$R$10,0)),"")</f>
        <v/>
      </c>
    </row>
    <row r="21499" spans="1:12" hidden="1" x14ac:dyDescent="0.3">
      <c r="A21499" s="1" t="str">
        <f>+A21385</f>
        <v>NO</v>
      </c>
      <c r="E21499" s="112"/>
      <c r="F21499" s="97" t="str">
        <f>+$F$124</f>
        <v>MULTAS</v>
      </c>
      <c r="G21499" s="24"/>
      <c r="H21499" s="24"/>
      <c r="I21499" s="24"/>
      <c r="J21499" s="24"/>
      <c r="K21499" s="24"/>
      <c r="L21499" s="98"/>
    </row>
    <row r="21500" spans="1:12" ht="12.75" hidden="1" customHeight="1" x14ac:dyDescent="0.3">
      <c r="A21500" s="1" t="str">
        <f>+A21385</f>
        <v>NO</v>
      </c>
      <c r="E21500" s="96">
        <v>-2</v>
      </c>
      <c r="F21500" s="307" t="str">
        <f>+$F$125</f>
        <v>Una o más multas o cláusulas penales durante el último año</v>
      </c>
      <c r="G21500" s="310"/>
      <c r="H21500" s="310"/>
      <c r="I21500" s="310"/>
      <c r="J21500" s="310"/>
      <c r="K21500" s="311"/>
      <c r="L21500" s="99" t="str">
        <f>IFERROR(IF(VLOOKUP(C21385,'R. PUNTAJES'!$C$14:$R$213,'R. PUNTAJES'!$Q$10,0)="","",VLOOKUP(C21385,'R. PUNTAJES'!$C$14:$R$213,'R. PUNTAJES'!$Q$10,0)),"")</f>
        <v/>
      </c>
    </row>
    <row r="21501" spans="1:12" hidden="1" x14ac:dyDescent="0.3">
      <c r="A21501" s="1" t="str">
        <f>+A21385</f>
        <v>NO</v>
      </c>
      <c r="E21501" s="112"/>
      <c r="F21501" s="97" t="str">
        <f>+$F$126</f>
        <v>OBRAS INCONCLUSAS</v>
      </c>
      <c r="G21501" s="24"/>
      <c r="H21501" s="24"/>
      <c r="I21501" s="24"/>
      <c r="J21501" s="24"/>
      <c r="K21501" s="24"/>
      <c r="L21501" s="98"/>
    </row>
    <row r="21502" spans="1:12" hidden="1" x14ac:dyDescent="0.3">
      <c r="A21502" s="1" t="str">
        <f>+A21385</f>
        <v>NO</v>
      </c>
      <c r="E21502" s="96">
        <v>-1</v>
      </c>
      <c r="F21502" s="301" t="str">
        <f>+$F$127</f>
        <v>Anotación vigente de obra civil inconclusa</v>
      </c>
      <c r="G21502" s="302"/>
      <c r="H21502" s="302"/>
      <c r="I21502" s="302"/>
      <c r="J21502" s="302"/>
      <c r="K21502" s="303"/>
      <c r="L21502" s="99" t="str">
        <f>IFERROR(IF(VLOOKUP(C21385,'R. PUNTAJES'!$C$14:$R$213,'R. PUNTAJES'!$P$10,0)="","",VLOOKUP(C21385,'R. PUNTAJES'!$C$14:$R$213,'R. PUNTAJES'!$P$10,0)),"")</f>
        <v/>
      </c>
    </row>
    <row r="21503" spans="1:12" ht="7.5" hidden="1" customHeight="1" x14ac:dyDescent="0.3">
      <c r="A21503" s="1" t="str">
        <f>+A21385</f>
        <v>NO</v>
      </c>
      <c r="E21503" s="114"/>
      <c r="F21503" s="45"/>
      <c r="G21503" s="45"/>
      <c r="H21503" s="45"/>
      <c r="I21503" s="45"/>
      <c r="J21503" s="45"/>
      <c r="K21503" s="45"/>
      <c r="L21503" s="48"/>
    </row>
    <row r="21504" spans="1:12" hidden="1" x14ac:dyDescent="0.3">
      <c r="A21504" s="1" t="str">
        <f>+A21385</f>
        <v>NO</v>
      </c>
      <c r="E21504" s="115" t="str">
        <f>+$E$129</f>
        <v>PUNTAJE TOTAL</v>
      </c>
      <c r="F21504" s="116"/>
      <c r="G21504" s="116"/>
      <c r="H21504" s="116"/>
      <c r="I21504" s="116"/>
      <c r="J21504" s="116"/>
      <c r="K21504" s="117"/>
      <c r="L21504" s="118">
        <f>IFERROR(IF(VLOOKUP(C21385,'R. PUNTAJES'!$C$14:$R$213,'R. PUNTAJES'!$H$10,0)="RECHAZO","",SUM(L21484:L21502)),"")</f>
        <v>0</v>
      </c>
    </row>
    <row r="21505" spans="1:16" hidden="1" x14ac:dyDescent="0.3">
      <c r="A21505" s="1" t="str">
        <f>+A21385</f>
        <v>NO</v>
      </c>
      <c r="E21505" s="304" t="str">
        <f>+$E$130</f>
        <v>OBSERVACIONES RESPECTO A PUNTAJES</v>
      </c>
      <c r="F21505" s="305"/>
      <c r="G21505" s="305"/>
      <c r="H21505" s="305"/>
      <c r="I21505" s="305"/>
      <c r="J21505" s="305"/>
      <c r="K21505" s="305"/>
      <c r="L21505" s="305"/>
    </row>
    <row r="21506" spans="1:16" ht="12" hidden="1" customHeight="1" x14ac:dyDescent="0.3">
      <c r="A21506" s="1" t="str">
        <f>+A21385</f>
        <v>NO</v>
      </c>
      <c r="E21506" s="306" t="s">
        <v>124</v>
      </c>
      <c r="F21506" s="305"/>
      <c r="G21506" s="305"/>
      <c r="H21506" s="305"/>
      <c r="I21506" s="305"/>
      <c r="J21506" s="305"/>
      <c r="K21506" s="305"/>
      <c r="L21506" s="305"/>
      <c r="N21506" s="119"/>
      <c r="O21506" s="119"/>
      <c r="P21506" s="120"/>
    </row>
    <row r="21507" spans="1:16" ht="3" hidden="1" customHeight="1" x14ac:dyDescent="0.3">
      <c r="A21507" s="1" t="str">
        <f>+A21386</f>
        <v>NO</v>
      </c>
      <c r="E21507" s="121"/>
      <c r="F21507" s="122"/>
      <c r="G21507" s="122"/>
      <c r="H21507" s="122"/>
      <c r="I21507" s="122"/>
      <c r="J21507" s="122"/>
      <c r="K21507" s="122"/>
      <c r="L21507" s="123"/>
    </row>
    <row r="21508" spans="1:16" hidden="1" x14ac:dyDescent="0.3">
      <c r="A21508" s="1" t="str">
        <f>+IF(OR(C21510=""),"NO",1)</f>
        <v>NO</v>
      </c>
      <c r="E21508" s="346"/>
      <c r="F21508" s="347"/>
      <c r="G21508" s="347"/>
      <c r="H21508" s="347"/>
      <c r="I21508" s="347"/>
      <c r="J21508" s="347"/>
      <c r="K21508" s="347"/>
      <c r="L21508" s="347"/>
    </row>
    <row r="21509" spans="1:16" ht="4.5" hidden="1" customHeight="1" x14ac:dyDescent="0.3">
      <c r="A21509" s="1" t="str">
        <f>+A21510</f>
        <v>NO</v>
      </c>
      <c r="E21509" s="15"/>
      <c r="F21509" s="16"/>
      <c r="G21509" s="16"/>
      <c r="H21509" s="16"/>
      <c r="I21509" s="16"/>
      <c r="J21509" s="16"/>
      <c r="K21509" s="16"/>
      <c r="L21509" s="17"/>
    </row>
    <row r="21510" spans="1:16" ht="15.75" hidden="1" customHeight="1" x14ac:dyDescent="0.3">
      <c r="A21510" s="1" t="str">
        <f>+IF(OR(C21510=""),"NO",1)</f>
        <v>NO</v>
      </c>
      <c r="B21510" s="1">
        <f>1+MAX($B$1:B21509)</f>
        <v>173</v>
      </c>
      <c r="C21510" s="18" t="s">
        <v>124</v>
      </c>
      <c r="E21510" s="19" t="s">
        <v>124</v>
      </c>
      <c r="F21510" s="20"/>
      <c r="G21510" s="20"/>
      <c r="H21510" s="20"/>
      <c r="I21510" s="21"/>
      <c r="J21510" s="20"/>
      <c r="K21510" s="21"/>
      <c r="L21510" s="22"/>
    </row>
    <row r="21511" spans="1:16" hidden="1" x14ac:dyDescent="0.3">
      <c r="A21511" s="1" t="str">
        <f>A21510</f>
        <v>NO</v>
      </c>
      <c r="E21511" s="23" t="str">
        <f>+$E$11</f>
        <v>Integrantes</v>
      </c>
      <c r="F21511" s="24"/>
      <c r="G21511" s="24"/>
      <c r="H21511" s="24"/>
      <c r="I21511" s="24"/>
      <c r="J21511" s="24"/>
      <c r="K21511" s="25" t="str">
        <f>+$K$11</f>
        <v>Nit</v>
      </c>
      <c r="L21511" s="26" t="str">
        <f>+$L$11</f>
        <v>Part.</v>
      </c>
    </row>
    <row r="21512" spans="1:16" hidden="1" x14ac:dyDescent="0.3">
      <c r="A21512" s="1" t="str">
        <f>+A21511</f>
        <v>NO</v>
      </c>
      <c r="C21512" s="1" t="s">
        <v>124</v>
      </c>
      <c r="E21512" s="27" t="s">
        <v>124</v>
      </c>
      <c r="F21512" s="28"/>
      <c r="G21512" s="28"/>
      <c r="H21512" s="28"/>
      <c r="I21512" s="28"/>
      <c r="J21512" s="28"/>
      <c r="K21512" s="29" t="s">
        <v>124</v>
      </c>
      <c r="L21512" s="30" t="s">
        <v>124</v>
      </c>
    </row>
    <row r="21513" spans="1:16" hidden="1" x14ac:dyDescent="0.3">
      <c r="A21513" s="18" t="str">
        <f>+IF(OR(C21513=""),"NO",1)</f>
        <v>NO</v>
      </c>
      <c r="B21513" s="18"/>
      <c r="C21513" s="1" t="s">
        <v>124</v>
      </c>
      <c r="E21513" s="31" t="s">
        <v>124</v>
      </c>
      <c r="F21513" s="32"/>
      <c r="G21513" s="32"/>
      <c r="H21513" s="32"/>
      <c r="I21513" s="32"/>
      <c r="J21513" s="32"/>
      <c r="K21513" s="33" t="s">
        <v>124</v>
      </c>
      <c r="L21513" s="34" t="s">
        <v>124</v>
      </c>
    </row>
    <row r="21514" spans="1:16" hidden="1" x14ac:dyDescent="0.3">
      <c r="A21514" s="18" t="str">
        <f>+IF(OR(C21514=""),"NO",1)</f>
        <v>NO</v>
      </c>
      <c r="B21514" s="18"/>
      <c r="C21514" s="1" t="s">
        <v>124</v>
      </c>
      <c r="E21514" s="31" t="s">
        <v>124</v>
      </c>
      <c r="F21514" s="32"/>
      <c r="G21514" s="32"/>
      <c r="H21514" s="32"/>
      <c r="I21514" s="32"/>
      <c r="J21514" s="32"/>
      <c r="K21514" s="33" t="s">
        <v>124</v>
      </c>
      <c r="L21514" s="34" t="s">
        <v>124</v>
      </c>
    </row>
    <row r="21515" spans="1:16" hidden="1" x14ac:dyDescent="0.3">
      <c r="A21515" s="18" t="str">
        <f>+IF(OR(C21515=""),"NO",1)</f>
        <v>NO</v>
      </c>
      <c r="B21515" s="18"/>
      <c r="C21515" s="1" t="s">
        <v>124</v>
      </c>
      <c r="E21515" s="31" t="s">
        <v>13</v>
      </c>
      <c r="F21515" s="32"/>
      <c r="G21515" s="32"/>
      <c r="H21515" s="32"/>
      <c r="I21515" s="32"/>
      <c r="J21515" s="32"/>
      <c r="K21515" s="33"/>
      <c r="L21515" s="34"/>
    </row>
    <row r="21516" spans="1:16" hidden="1" x14ac:dyDescent="0.3">
      <c r="A21516" s="18" t="str">
        <f>+IF(OR(C21516=""),"NO",1)</f>
        <v>NO</v>
      </c>
      <c r="B21516" s="18"/>
      <c r="C21516" s="1" t="s">
        <v>124</v>
      </c>
      <c r="E21516" s="31" t="s">
        <v>13</v>
      </c>
      <c r="F21516" s="32"/>
      <c r="G21516" s="32"/>
      <c r="H21516" s="32"/>
      <c r="I21516" s="32"/>
      <c r="J21516" s="32"/>
      <c r="K21516" s="33"/>
      <c r="L21516" s="34"/>
    </row>
    <row r="21517" spans="1:16" hidden="1" x14ac:dyDescent="0.3">
      <c r="A21517" s="18" t="str">
        <f>+IF(OR(C21517=""),"NO",1)</f>
        <v>NO</v>
      </c>
      <c r="B21517" s="18"/>
      <c r="C21517" s="1" t="s">
        <v>124</v>
      </c>
      <c r="E21517" s="35" t="s">
        <v>13</v>
      </c>
      <c r="F21517" s="36"/>
      <c r="G21517" s="36"/>
      <c r="H21517" s="36"/>
      <c r="I21517" s="36"/>
      <c r="J21517" s="36"/>
      <c r="K21517" s="37"/>
      <c r="L21517" s="38"/>
    </row>
    <row r="21518" spans="1:16" ht="5.15" hidden="1" customHeight="1" x14ac:dyDescent="0.3">
      <c r="A21518" s="1" t="str">
        <f>+A21510</f>
        <v>NO</v>
      </c>
      <c r="E21518" s="39"/>
      <c r="F21518" s="39"/>
      <c r="G21518" s="39"/>
      <c r="H21518" s="39"/>
      <c r="I21518" s="39"/>
      <c r="J21518" s="39"/>
      <c r="K21518" s="39"/>
      <c r="L21518" s="39"/>
    </row>
    <row r="21519" spans="1:16" ht="15.75" hidden="1" customHeight="1" x14ac:dyDescent="0.3">
      <c r="A21519" s="1" t="str">
        <f>+A21510</f>
        <v>NO</v>
      </c>
      <c r="E21519" s="40" t="str">
        <f>+$E$19</f>
        <v>RESULTADO DE EVALUACIÓN TÉCNICA</v>
      </c>
      <c r="F21519" s="41"/>
      <c r="G21519" s="41"/>
      <c r="H21519" s="41"/>
      <c r="I21519" s="41"/>
      <c r="J21519" s="41"/>
      <c r="K21519" s="41"/>
      <c r="L21519" s="42"/>
    </row>
    <row r="21520" spans="1:16" hidden="1" x14ac:dyDescent="0.3">
      <c r="A21520" s="1" t="str">
        <f>+A21510</f>
        <v>NO</v>
      </c>
      <c r="E21520" s="43"/>
      <c r="F21520" s="44" t="str">
        <f>+$F$20</f>
        <v>Experiencia</v>
      </c>
      <c r="G21520" s="45"/>
      <c r="H21520" s="45"/>
      <c r="I21520" s="45"/>
      <c r="J21520" s="45"/>
      <c r="K21520" s="46"/>
      <c r="L21520" s="47" t="s">
        <v>124</v>
      </c>
    </row>
    <row r="21521" spans="1:12" hidden="1" x14ac:dyDescent="0.3">
      <c r="A21521" s="1" t="str">
        <f>+A21510</f>
        <v>NO</v>
      </c>
      <c r="E21521" s="348" t="str">
        <f>+$E$21</f>
        <v>OBSERVACIONES RESPECTO A LA EVALUACIÓN DE EXPERIENCIA</v>
      </c>
      <c r="F21521" s="308"/>
      <c r="G21521" s="308"/>
      <c r="H21521" s="308"/>
      <c r="I21521" s="308"/>
      <c r="J21521" s="308"/>
      <c r="K21521" s="308"/>
      <c r="L21521" s="349"/>
    </row>
    <row r="21522" spans="1:12" hidden="1" x14ac:dyDescent="0.3">
      <c r="A21522" s="1" t="str">
        <f>+A21510</f>
        <v>NO</v>
      </c>
      <c r="E21522" s="350" t="s">
        <v>124</v>
      </c>
      <c r="F21522" s="351"/>
      <c r="G21522" s="351"/>
      <c r="H21522" s="351"/>
      <c r="I21522" s="351"/>
      <c r="J21522" s="351"/>
      <c r="K21522" s="351"/>
      <c r="L21522" s="352"/>
    </row>
    <row r="21523" spans="1:12" ht="5.15" hidden="1" customHeight="1" x14ac:dyDescent="0.3">
      <c r="A21523" s="1" t="str">
        <f>+A21510</f>
        <v>NO</v>
      </c>
      <c r="E21523" s="39"/>
      <c r="F21523" s="39"/>
      <c r="G21523" s="39"/>
      <c r="H21523" s="39"/>
      <c r="I21523" s="39"/>
      <c r="J21523" s="39"/>
      <c r="K21523" s="39"/>
      <c r="L21523" s="39"/>
    </row>
    <row r="21524" spans="1:12" ht="12.75" hidden="1" customHeight="1" x14ac:dyDescent="0.3">
      <c r="A21524" s="1" t="str">
        <f>+A21510</f>
        <v>NO</v>
      </c>
      <c r="E21524" s="40" t="str">
        <f>+$E$24</f>
        <v>EXPERIENCIA HABILITANTE: CONTRATOS PRESENTADOS</v>
      </c>
      <c r="F21524" s="41"/>
      <c r="G21524" s="41"/>
      <c r="H21524" s="41"/>
      <c r="I21524" s="41"/>
      <c r="J21524" s="41"/>
      <c r="K21524" s="41"/>
      <c r="L21524" s="42"/>
    </row>
    <row r="21525" spans="1:12" ht="8.5" hidden="1" customHeight="1" x14ac:dyDescent="0.3">
      <c r="A21525" s="1" t="str">
        <f>+A21510</f>
        <v>NO</v>
      </c>
      <c r="E21525" s="49"/>
      <c r="F21525" s="50"/>
      <c r="G21525" s="51"/>
      <c r="H21525" s="51"/>
      <c r="I21525" s="51"/>
      <c r="J21525" s="51"/>
      <c r="K21525" s="51"/>
      <c r="L21525" s="52"/>
    </row>
    <row r="21526" spans="1:12" hidden="1" x14ac:dyDescent="0.3">
      <c r="A21526" s="18" t="str">
        <f>+IF(OR(C21526=""),"NO",1)</f>
        <v>NO</v>
      </c>
      <c r="B21526" s="18"/>
      <c r="C21526" s="1" t="s">
        <v>124</v>
      </c>
      <c r="E21526" s="329">
        <v>1</v>
      </c>
      <c r="F21526" s="53" t="str">
        <f>+$F$26</f>
        <v>OBJETO</v>
      </c>
      <c r="G21526" s="332" t="s">
        <v>124</v>
      </c>
      <c r="H21526" s="333"/>
      <c r="I21526" s="333"/>
      <c r="J21526" s="333"/>
      <c r="K21526" s="333"/>
      <c r="L21526" s="334"/>
    </row>
    <row r="21527" spans="1:12" hidden="1" x14ac:dyDescent="0.3">
      <c r="A21527" s="18" t="str">
        <f>+IF(OR(C21526=""),"NO",1)</f>
        <v>NO</v>
      </c>
      <c r="B21527" s="18"/>
      <c r="E21527" s="330"/>
      <c r="F21527" s="54" t="str">
        <f>+$F$27</f>
        <v>CONTRATANTE</v>
      </c>
      <c r="G21527" s="335" t="s">
        <v>124</v>
      </c>
      <c r="H21527" s="310"/>
      <c r="I21527" s="310"/>
      <c r="J21527" s="310"/>
      <c r="K21527" s="310"/>
      <c r="L21527" s="336"/>
    </row>
    <row r="21528" spans="1:12" hidden="1" x14ac:dyDescent="0.3">
      <c r="A21528" s="18" t="str">
        <f>+IF(OR(C21526=""),"NO",1)</f>
        <v>NO</v>
      </c>
      <c r="B21528" s="18"/>
      <c r="E21528" s="330"/>
      <c r="F21528" s="54" t="str">
        <f>+$F$28</f>
        <v>APORTANTE</v>
      </c>
      <c r="G21528" s="337" t="s">
        <v>124</v>
      </c>
      <c r="H21528" s="338"/>
      <c r="I21528" s="338"/>
      <c r="J21528" s="338"/>
      <c r="K21528" s="338"/>
      <c r="L21528" s="339"/>
    </row>
    <row r="21529" spans="1:12" hidden="1" x14ac:dyDescent="0.3">
      <c r="A21529" s="18" t="str">
        <f>+IF(OR(C21526=""),"NO",1)</f>
        <v>NO</v>
      </c>
      <c r="B21529" s="18"/>
      <c r="E21529" s="330"/>
      <c r="F21529" s="54" t="str">
        <f>+$F$29</f>
        <v>VALOR /SMMLV)</v>
      </c>
      <c r="G21529" s="55" t="s">
        <v>124</v>
      </c>
      <c r="H21529" s="56" t="str">
        <f>+$H$29</f>
        <v>% PART..</v>
      </c>
      <c r="I21529" s="57" t="s">
        <v>124</v>
      </c>
      <c r="J21529" s="58" t="str">
        <f>+$J$29</f>
        <v>VALOR ACREDITADO</v>
      </c>
      <c r="K21529" s="59"/>
      <c r="L21529" s="47" t="s">
        <v>124</v>
      </c>
    </row>
    <row r="21530" spans="1:12" hidden="1" x14ac:dyDescent="0.3">
      <c r="A21530" s="18" t="str">
        <f>+IF(OR(C21526=""),"NO",1)</f>
        <v>NO</v>
      </c>
      <c r="B21530" s="18"/>
      <c r="E21530" s="330"/>
      <c r="F21530" s="60" t="str">
        <f>+$F$30</f>
        <v>EXPERIENCIA APORTADA</v>
      </c>
      <c r="G21530" s="340" t="s">
        <v>124</v>
      </c>
      <c r="H21530" s="341"/>
      <c r="I21530" s="341"/>
      <c r="J21530" s="341"/>
      <c r="K21530" s="341"/>
      <c r="L21530" s="342"/>
    </row>
    <row r="21531" spans="1:12" hidden="1" x14ac:dyDescent="0.3">
      <c r="A21531" s="18" t="str">
        <f>+IF(OR(C21526=""),"NO",1)</f>
        <v>NO</v>
      </c>
      <c r="B21531" s="18"/>
      <c r="E21531" s="331"/>
      <c r="F21531" s="62" t="str">
        <f>+$F$31</f>
        <v>OBSERVACIÓN</v>
      </c>
      <c r="G21531" s="343" t="s">
        <v>124</v>
      </c>
      <c r="H21531" s="344"/>
      <c r="I21531" s="344"/>
      <c r="J21531" s="344"/>
      <c r="K21531" s="344"/>
      <c r="L21531" s="345"/>
    </row>
    <row r="21532" spans="1:12" ht="8.5" hidden="1" customHeight="1" x14ac:dyDescent="0.3">
      <c r="A21532" s="18" t="str">
        <f>+IF(OR(C21526=""),"NO",1)</f>
        <v>NO</v>
      </c>
      <c r="B21532" s="18"/>
      <c r="E21532" s="49"/>
      <c r="F21532" s="50"/>
      <c r="G21532" s="51"/>
      <c r="H21532" s="51"/>
      <c r="I21532" s="51"/>
      <c r="J21532" s="51"/>
      <c r="K21532" s="51"/>
      <c r="L21532" s="52"/>
    </row>
    <row r="21533" spans="1:12" hidden="1" x14ac:dyDescent="0.3">
      <c r="A21533" s="18" t="str">
        <f t="shared" ref="A21533" si="7224">+IF(OR(C21533=""),"NO",1)</f>
        <v>NO</v>
      </c>
      <c r="B21533" s="18"/>
      <c r="C21533" s="1" t="s">
        <v>124</v>
      </c>
      <c r="E21533" s="329">
        <v>2</v>
      </c>
      <c r="F21533" s="53" t="str">
        <f>+$F$26</f>
        <v>OBJETO</v>
      </c>
      <c r="G21533" s="332" t="s">
        <v>124</v>
      </c>
      <c r="H21533" s="333"/>
      <c r="I21533" s="333"/>
      <c r="J21533" s="333"/>
      <c r="K21533" s="333"/>
      <c r="L21533" s="334"/>
    </row>
    <row r="21534" spans="1:12" hidden="1" x14ac:dyDescent="0.3">
      <c r="A21534" s="18" t="str">
        <f t="shared" ref="A21534" si="7225">+IF(OR(C21533=""),"NO",1)</f>
        <v>NO</v>
      </c>
      <c r="B21534" s="18"/>
      <c r="E21534" s="330"/>
      <c r="F21534" s="54" t="str">
        <f>+$F$27</f>
        <v>CONTRATANTE</v>
      </c>
      <c r="G21534" s="335" t="s">
        <v>124</v>
      </c>
      <c r="H21534" s="310"/>
      <c r="I21534" s="310"/>
      <c r="J21534" s="310"/>
      <c r="K21534" s="310"/>
      <c r="L21534" s="336"/>
    </row>
    <row r="21535" spans="1:12" hidden="1" x14ac:dyDescent="0.3">
      <c r="A21535" s="18" t="str">
        <f t="shared" ref="A21535" si="7226">+IF(OR(C21533=""),"NO",1)</f>
        <v>NO</v>
      </c>
      <c r="B21535" s="18"/>
      <c r="E21535" s="330"/>
      <c r="F21535" s="54" t="str">
        <f>+$F$28</f>
        <v>APORTANTE</v>
      </c>
      <c r="G21535" s="337" t="s">
        <v>124</v>
      </c>
      <c r="H21535" s="338"/>
      <c r="I21535" s="338"/>
      <c r="J21535" s="338"/>
      <c r="K21535" s="338"/>
      <c r="L21535" s="339"/>
    </row>
    <row r="21536" spans="1:12" hidden="1" x14ac:dyDescent="0.3">
      <c r="A21536" s="18" t="str">
        <f t="shared" ref="A21536" si="7227">+IF(OR(C21533=""),"NO",1)</f>
        <v>NO</v>
      </c>
      <c r="B21536" s="18"/>
      <c r="E21536" s="330"/>
      <c r="F21536" s="54" t="str">
        <f>+$F$29</f>
        <v>VALOR /SMMLV)</v>
      </c>
      <c r="G21536" s="55" t="s">
        <v>124</v>
      </c>
      <c r="H21536" s="56" t="str">
        <f>+$H$29</f>
        <v>% PART..</v>
      </c>
      <c r="I21536" s="57" t="s">
        <v>124</v>
      </c>
      <c r="J21536" s="58" t="str">
        <f>+$J$29</f>
        <v>VALOR ACREDITADO</v>
      </c>
      <c r="K21536" s="59"/>
      <c r="L21536" s="47" t="s">
        <v>124</v>
      </c>
    </row>
    <row r="21537" spans="1:12" hidden="1" x14ac:dyDescent="0.3">
      <c r="A21537" s="18" t="str">
        <f t="shared" ref="A21537" si="7228">+IF(OR(C21533=""),"NO",1)</f>
        <v>NO</v>
      </c>
      <c r="B21537" s="18"/>
      <c r="E21537" s="330"/>
      <c r="F21537" s="60" t="str">
        <f>+$F$30</f>
        <v>EXPERIENCIA APORTADA</v>
      </c>
      <c r="G21537" s="340" t="s">
        <v>124</v>
      </c>
      <c r="H21537" s="341"/>
      <c r="I21537" s="341"/>
      <c r="J21537" s="341"/>
      <c r="K21537" s="341"/>
      <c r="L21537" s="342"/>
    </row>
    <row r="21538" spans="1:12" hidden="1" x14ac:dyDescent="0.3">
      <c r="A21538" s="18" t="str">
        <f t="shared" ref="A21538" si="7229">+IF(OR(C21533=""),"NO",1)</f>
        <v>NO</v>
      </c>
      <c r="B21538" s="18"/>
      <c r="E21538" s="331"/>
      <c r="F21538" s="62" t="str">
        <f>+$F$31</f>
        <v>OBSERVACIÓN</v>
      </c>
      <c r="G21538" s="343" t="s">
        <v>124</v>
      </c>
      <c r="H21538" s="344"/>
      <c r="I21538" s="344"/>
      <c r="J21538" s="344"/>
      <c r="K21538" s="344"/>
      <c r="L21538" s="345"/>
    </row>
    <row r="21539" spans="1:12" ht="8.5" hidden="1" customHeight="1" x14ac:dyDescent="0.3">
      <c r="A21539" s="18" t="str">
        <f t="shared" ref="A21539" si="7230">+IF(OR(C21533=""),"NO",1)</f>
        <v>NO</v>
      </c>
      <c r="B21539" s="18"/>
      <c r="E21539" s="49"/>
      <c r="F21539" s="50"/>
      <c r="G21539" s="51"/>
      <c r="H21539" s="51"/>
      <c r="I21539" s="51"/>
      <c r="J21539" s="51"/>
      <c r="K21539" s="51"/>
      <c r="L21539" s="52"/>
    </row>
    <row r="21540" spans="1:12" hidden="1" x14ac:dyDescent="0.3">
      <c r="A21540" s="18" t="str">
        <f t="shared" ref="A21540" si="7231">+IF(OR(C21540=""),"NO",1)</f>
        <v>NO</v>
      </c>
      <c r="B21540" s="18"/>
      <c r="C21540" s="1" t="s">
        <v>124</v>
      </c>
      <c r="E21540" s="329">
        <v>3</v>
      </c>
      <c r="F21540" s="53" t="str">
        <f>+$F$26</f>
        <v>OBJETO</v>
      </c>
      <c r="G21540" s="332" t="s">
        <v>124</v>
      </c>
      <c r="H21540" s="333"/>
      <c r="I21540" s="333"/>
      <c r="J21540" s="333"/>
      <c r="K21540" s="333"/>
      <c r="L21540" s="334"/>
    </row>
    <row r="21541" spans="1:12" hidden="1" x14ac:dyDescent="0.3">
      <c r="A21541" s="18" t="str">
        <f t="shared" ref="A21541" si="7232">+IF(OR(C21540=""),"NO",1)</f>
        <v>NO</v>
      </c>
      <c r="B21541" s="18"/>
      <c r="E21541" s="330"/>
      <c r="F21541" s="54" t="str">
        <f>+$F$27</f>
        <v>CONTRATANTE</v>
      </c>
      <c r="G21541" s="335" t="s">
        <v>124</v>
      </c>
      <c r="H21541" s="310"/>
      <c r="I21541" s="310"/>
      <c r="J21541" s="310"/>
      <c r="K21541" s="310"/>
      <c r="L21541" s="336"/>
    </row>
    <row r="21542" spans="1:12" hidden="1" x14ac:dyDescent="0.3">
      <c r="A21542" s="18" t="str">
        <f t="shared" ref="A21542" si="7233">+IF(OR(C21540=""),"NO",1)</f>
        <v>NO</v>
      </c>
      <c r="B21542" s="18"/>
      <c r="E21542" s="330"/>
      <c r="F21542" s="54" t="str">
        <f>+$F$28</f>
        <v>APORTANTE</v>
      </c>
      <c r="G21542" s="337" t="s">
        <v>124</v>
      </c>
      <c r="H21542" s="338"/>
      <c r="I21542" s="338"/>
      <c r="J21542" s="338"/>
      <c r="K21542" s="338"/>
      <c r="L21542" s="339"/>
    </row>
    <row r="21543" spans="1:12" hidden="1" x14ac:dyDescent="0.3">
      <c r="A21543" s="18" t="str">
        <f t="shared" ref="A21543" si="7234">+IF(OR(C21540=""),"NO",1)</f>
        <v>NO</v>
      </c>
      <c r="B21543" s="18"/>
      <c r="E21543" s="330"/>
      <c r="F21543" s="54" t="str">
        <f>+$F$29</f>
        <v>VALOR /SMMLV)</v>
      </c>
      <c r="G21543" s="55" t="s">
        <v>124</v>
      </c>
      <c r="H21543" s="56" t="str">
        <f>+$H$29</f>
        <v>% PART..</v>
      </c>
      <c r="I21543" s="57" t="s">
        <v>124</v>
      </c>
      <c r="J21543" s="58" t="str">
        <f>+$J$29</f>
        <v>VALOR ACREDITADO</v>
      </c>
      <c r="K21543" s="59"/>
      <c r="L21543" s="47" t="s">
        <v>124</v>
      </c>
    </row>
    <row r="21544" spans="1:12" hidden="1" x14ac:dyDescent="0.3">
      <c r="A21544" s="18" t="str">
        <f t="shared" ref="A21544" si="7235">+IF(OR(C21540=""),"NO",1)</f>
        <v>NO</v>
      </c>
      <c r="B21544" s="18"/>
      <c r="E21544" s="330"/>
      <c r="F21544" s="60" t="str">
        <f>+$F$30</f>
        <v>EXPERIENCIA APORTADA</v>
      </c>
      <c r="G21544" s="340" t="s">
        <v>124</v>
      </c>
      <c r="H21544" s="341"/>
      <c r="I21544" s="341"/>
      <c r="J21544" s="341"/>
      <c r="K21544" s="341"/>
      <c r="L21544" s="342"/>
    </row>
    <row r="21545" spans="1:12" hidden="1" x14ac:dyDescent="0.3">
      <c r="A21545" s="18" t="str">
        <f t="shared" ref="A21545" si="7236">+IF(OR(C21540=""),"NO",1)</f>
        <v>NO</v>
      </c>
      <c r="B21545" s="18"/>
      <c r="E21545" s="331"/>
      <c r="F21545" s="62" t="str">
        <f>+$F$31</f>
        <v>OBSERVACIÓN</v>
      </c>
      <c r="G21545" s="343" t="s">
        <v>124</v>
      </c>
      <c r="H21545" s="344"/>
      <c r="I21545" s="344"/>
      <c r="J21545" s="344"/>
      <c r="K21545" s="344"/>
      <c r="L21545" s="345"/>
    </row>
    <row r="21546" spans="1:12" ht="8.5" hidden="1" customHeight="1" x14ac:dyDescent="0.3">
      <c r="A21546" s="18" t="str">
        <f t="shared" ref="A21546" si="7237">+IF(OR(C21540=""),"NO",1)</f>
        <v>NO</v>
      </c>
      <c r="B21546" s="18"/>
      <c r="E21546" s="49"/>
      <c r="F21546" s="50"/>
      <c r="G21546" s="51"/>
      <c r="H21546" s="51"/>
      <c r="I21546" s="51"/>
      <c r="J21546" s="51"/>
      <c r="K21546" s="51"/>
      <c r="L21546" s="52"/>
    </row>
    <row r="21547" spans="1:12" hidden="1" x14ac:dyDescent="0.3">
      <c r="A21547" s="18" t="str">
        <f t="shared" ref="A21547" si="7238">+IF(OR(C21547=""),"NO",1)</f>
        <v>NO</v>
      </c>
      <c r="B21547" s="18"/>
      <c r="C21547" s="1" t="s">
        <v>124</v>
      </c>
      <c r="E21547" s="329">
        <v>4</v>
      </c>
      <c r="F21547" s="53" t="str">
        <f>+$F$26</f>
        <v>OBJETO</v>
      </c>
      <c r="G21547" s="332" t="s">
        <v>124</v>
      </c>
      <c r="H21547" s="333"/>
      <c r="I21547" s="333"/>
      <c r="J21547" s="333"/>
      <c r="K21547" s="333"/>
      <c r="L21547" s="334"/>
    </row>
    <row r="21548" spans="1:12" hidden="1" x14ac:dyDescent="0.3">
      <c r="A21548" s="18" t="str">
        <f t="shared" ref="A21548" si="7239">+IF(OR(C21547=""),"NO",1)</f>
        <v>NO</v>
      </c>
      <c r="B21548" s="18"/>
      <c r="E21548" s="330"/>
      <c r="F21548" s="54" t="str">
        <f>+$F$27</f>
        <v>CONTRATANTE</v>
      </c>
      <c r="G21548" s="335" t="s">
        <v>124</v>
      </c>
      <c r="H21548" s="310"/>
      <c r="I21548" s="310"/>
      <c r="J21548" s="310"/>
      <c r="K21548" s="310"/>
      <c r="L21548" s="336"/>
    </row>
    <row r="21549" spans="1:12" hidden="1" x14ac:dyDescent="0.3">
      <c r="A21549" s="18" t="str">
        <f t="shared" ref="A21549" si="7240">+IF(OR(C21547=""),"NO",1)</f>
        <v>NO</v>
      </c>
      <c r="B21549" s="18"/>
      <c r="E21549" s="330"/>
      <c r="F21549" s="54" t="str">
        <f>+$F$28</f>
        <v>APORTANTE</v>
      </c>
      <c r="G21549" s="337" t="s">
        <v>124</v>
      </c>
      <c r="H21549" s="338"/>
      <c r="I21549" s="338"/>
      <c r="J21549" s="338"/>
      <c r="K21549" s="338"/>
      <c r="L21549" s="339"/>
    </row>
    <row r="21550" spans="1:12" hidden="1" x14ac:dyDescent="0.3">
      <c r="A21550" s="18" t="str">
        <f t="shared" ref="A21550" si="7241">+IF(OR(C21547=""),"NO",1)</f>
        <v>NO</v>
      </c>
      <c r="B21550" s="18"/>
      <c r="E21550" s="330"/>
      <c r="F21550" s="54" t="str">
        <f>+$F$29</f>
        <v>VALOR /SMMLV)</v>
      </c>
      <c r="G21550" s="55" t="s">
        <v>124</v>
      </c>
      <c r="H21550" s="56" t="str">
        <f>+$H$29</f>
        <v>% PART..</v>
      </c>
      <c r="I21550" s="57" t="s">
        <v>124</v>
      </c>
      <c r="J21550" s="58" t="str">
        <f>+$J$29</f>
        <v>VALOR ACREDITADO</v>
      </c>
      <c r="K21550" s="59"/>
      <c r="L21550" s="47" t="s">
        <v>124</v>
      </c>
    </row>
    <row r="21551" spans="1:12" hidden="1" x14ac:dyDescent="0.3">
      <c r="A21551" s="18" t="str">
        <f t="shared" ref="A21551" si="7242">+IF(OR(C21547=""),"NO",1)</f>
        <v>NO</v>
      </c>
      <c r="B21551" s="18"/>
      <c r="E21551" s="330"/>
      <c r="F21551" s="60" t="str">
        <f>+$F$30</f>
        <v>EXPERIENCIA APORTADA</v>
      </c>
      <c r="G21551" s="340" t="s">
        <v>124</v>
      </c>
      <c r="H21551" s="341"/>
      <c r="I21551" s="341"/>
      <c r="J21551" s="341"/>
      <c r="K21551" s="341"/>
      <c r="L21551" s="342"/>
    </row>
    <row r="21552" spans="1:12" hidden="1" x14ac:dyDescent="0.3">
      <c r="A21552" s="18" t="str">
        <f t="shared" ref="A21552" si="7243">+IF(OR(C21547=""),"NO",1)</f>
        <v>NO</v>
      </c>
      <c r="B21552" s="18"/>
      <c r="E21552" s="331"/>
      <c r="F21552" s="62" t="str">
        <f>+$F$31</f>
        <v>OBSERVACIÓN</v>
      </c>
      <c r="G21552" s="343" t="s">
        <v>124</v>
      </c>
      <c r="H21552" s="344"/>
      <c r="I21552" s="344"/>
      <c r="J21552" s="344"/>
      <c r="K21552" s="344"/>
      <c r="L21552" s="345"/>
    </row>
    <row r="21553" spans="1:12" ht="8.5" hidden="1" customHeight="1" x14ac:dyDescent="0.3">
      <c r="A21553" s="18" t="str">
        <f t="shared" ref="A21553" si="7244">+IF(OR(C21547=""),"NO",1)</f>
        <v>NO</v>
      </c>
      <c r="B21553" s="18"/>
      <c r="E21553" s="49"/>
      <c r="F21553" s="50"/>
      <c r="G21553" s="51"/>
      <c r="H21553" s="51"/>
      <c r="I21553" s="51"/>
      <c r="J21553" s="51"/>
      <c r="K21553" s="51"/>
      <c r="L21553" s="52"/>
    </row>
    <row r="21554" spans="1:12" hidden="1" x14ac:dyDescent="0.3">
      <c r="A21554" s="18" t="str">
        <f t="shared" ref="A21554" si="7245">+IF(OR(C21554=""),"NO",1)</f>
        <v>NO</v>
      </c>
      <c r="B21554" s="18"/>
      <c r="C21554" s="1" t="s">
        <v>124</v>
      </c>
      <c r="E21554" s="329">
        <v>5</v>
      </c>
      <c r="F21554" s="53" t="str">
        <f>+$F$26</f>
        <v>OBJETO</v>
      </c>
      <c r="G21554" s="332" t="s">
        <v>124</v>
      </c>
      <c r="H21554" s="333"/>
      <c r="I21554" s="333"/>
      <c r="J21554" s="333"/>
      <c r="K21554" s="333"/>
      <c r="L21554" s="334"/>
    </row>
    <row r="21555" spans="1:12" hidden="1" x14ac:dyDescent="0.3">
      <c r="A21555" s="18" t="str">
        <f t="shared" ref="A21555" si="7246">+IF(OR(C21554=""),"NO",1)</f>
        <v>NO</v>
      </c>
      <c r="B21555" s="18"/>
      <c r="E21555" s="330"/>
      <c r="F21555" s="54" t="str">
        <f>+$F$27</f>
        <v>CONTRATANTE</v>
      </c>
      <c r="G21555" s="335" t="s">
        <v>124</v>
      </c>
      <c r="H21555" s="310"/>
      <c r="I21555" s="310"/>
      <c r="J21555" s="310"/>
      <c r="K21555" s="310"/>
      <c r="L21555" s="336"/>
    </row>
    <row r="21556" spans="1:12" hidden="1" x14ac:dyDescent="0.3">
      <c r="A21556" s="18" t="str">
        <f t="shared" ref="A21556" si="7247">+IF(OR(C21554=""),"NO",1)</f>
        <v>NO</v>
      </c>
      <c r="B21556" s="18"/>
      <c r="E21556" s="330"/>
      <c r="F21556" s="54" t="str">
        <f>+$F$28</f>
        <v>APORTANTE</v>
      </c>
      <c r="G21556" s="337" t="s">
        <v>124</v>
      </c>
      <c r="H21556" s="338"/>
      <c r="I21556" s="338"/>
      <c r="J21556" s="338"/>
      <c r="K21556" s="338"/>
      <c r="L21556" s="339"/>
    </row>
    <row r="21557" spans="1:12" hidden="1" x14ac:dyDescent="0.3">
      <c r="A21557" s="18" t="str">
        <f t="shared" ref="A21557" si="7248">+IF(OR(C21554=""),"NO",1)</f>
        <v>NO</v>
      </c>
      <c r="B21557" s="18"/>
      <c r="E21557" s="330"/>
      <c r="F21557" s="54" t="str">
        <f>+$F$29</f>
        <v>VALOR /SMMLV)</v>
      </c>
      <c r="G21557" s="55" t="s">
        <v>124</v>
      </c>
      <c r="H21557" s="56" t="str">
        <f>+$H$29</f>
        <v>% PART..</v>
      </c>
      <c r="I21557" s="57" t="s">
        <v>124</v>
      </c>
      <c r="J21557" s="58" t="str">
        <f>+$J$29</f>
        <v>VALOR ACREDITADO</v>
      </c>
      <c r="K21557" s="59"/>
      <c r="L21557" s="47" t="s">
        <v>124</v>
      </c>
    </row>
    <row r="21558" spans="1:12" hidden="1" x14ac:dyDescent="0.3">
      <c r="A21558" s="18" t="str">
        <f t="shared" ref="A21558" si="7249">+IF(OR(C21554=""),"NO",1)</f>
        <v>NO</v>
      </c>
      <c r="B21558" s="18"/>
      <c r="E21558" s="330"/>
      <c r="F21558" s="60" t="str">
        <f>+$F$30</f>
        <v>EXPERIENCIA APORTADA</v>
      </c>
      <c r="G21558" s="340" t="s">
        <v>124</v>
      </c>
      <c r="H21558" s="341"/>
      <c r="I21558" s="341"/>
      <c r="J21558" s="341"/>
      <c r="K21558" s="341"/>
      <c r="L21558" s="342"/>
    </row>
    <row r="21559" spans="1:12" hidden="1" x14ac:dyDescent="0.3">
      <c r="A21559" s="18" t="str">
        <f t="shared" ref="A21559" si="7250">+IF(OR(C21554=""),"NO",1)</f>
        <v>NO</v>
      </c>
      <c r="B21559" s="18"/>
      <c r="E21559" s="331"/>
      <c r="F21559" s="62" t="str">
        <f>+$F$31</f>
        <v>OBSERVACIÓN</v>
      </c>
      <c r="G21559" s="343" t="s">
        <v>124</v>
      </c>
      <c r="H21559" s="344"/>
      <c r="I21559" s="344"/>
      <c r="J21559" s="344"/>
      <c r="K21559" s="344"/>
      <c r="L21559" s="345"/>
    </row>
    <row r="21560" spans="1:12" ht="8.5" hidden="1" customHeight="1" x14ac:dyDescent="0.3">
      <c r="A21560" s="18" t="str">
        <f t="shared" ref="A21560" si="7251">+IF(OR(C21554=""),"NO",1)</f>
        <v>NO</v>
      </c>
      <c r="B21560" s="18"/>
      <c r="E21560" s="49"/>
      <c r="F21560" s="50"/>
      <c r="G21560" s="51"/>
      <c r="H21560" s="51"/>
      <c r="I21560" s="51"/>
      <c r="J21560" s="51"/>
      <c r="K21560" s="51"/>
      <c r="L21560" s="52"/>
    </row>
    <row r="21561" spans="1:12" hidden="1" x14ac:dyDescent="0.3">
      <c r="A21561" s="18" t="str">
        <f t="shared" ref="A21561" si="7252">+IF(OR(C21561=""),"NO",1)</f>
        <v>NO</v>
      </c>
      <c r="B21561" s="18"/>
      <c r="C21561" s="1" t="s">
        <v>124</v>
      </c>
      <c r="E21561" s="329">
        <v>6</v>
      </c>
      <c r="F21561" s="53" t="str">
        <f>+$F$26</f>
        <v>OBJETO</v>
      </c>
      <c r="G21561" s="332" t="s">
        <v>124</v>
      </c>
      <c r="H21561" s="333"/>
      <c r="I21561" s="333"/>
      <c r="J21561" s="333"/>
      <c r="K21561" s="333"/>
      <c r="L21561" s="334"/>
    </row>
    <row r="21562" spans="1:12" hidden="1" x14ac:dyDescent="0.3">
      <c r="A21562" s="18" t="str">
        <f t="shared" ref="A21562" si="7253">+IF(OR(C21561=""),"NO",1)</f>
        <v>NO</v>
      </c>
      <c r="B21562" s="18"/>
      <c r="E21562" s="330"/>
      <c r="F21562" s="54" t="str">
        <f>+$F$27</f>
        <v>CONTRATANTE</v>
      </c>
      <c r="G21562" s="335" t="s">
        <v>124</v>
      </c>
      <c r="H21562" s="310"/>
      <c r="I21562" s="310"/>
      <c r="J21562" s="310"/>
      <c r="K21562" s="310"/>
      <c r="L21562" s="336"/>
    </row>
    <row r="21563" spans="1:12" hidden="1" x14ac:dyDescent="0.3">
      <c r="A21563" s="18" t="str">
        <f t="shared" ref="A21563" si="7254">+IF(OR(C21561=""),"NO",1)</f>
        <v>NO</v>
      </c>
      <c r="B21563" s="18"/>
      <c r="E21563" s="330"/>
      <c r="F21563" s="54" t="str">
        <f>+$F$28</f>
        <v>APORTANTE</v>
      </c>
      <c r="G21563" s="337" t="s">
        <v>124</v>
      </c>
      <c r="H21563" s="338"/>
      <c r="I21563" s="338"/>
      <c r="J21563" s="338"/>
      <c r="K21563" s="338"/>
      <c r="L21563" s="339"/>
    </row>
    <row r="21564" spans="1:12" hidden="1" x14ac:dyDescent="0.3">
      <c r="A21564" s="18" t="str">
        <f t="shared" ref="A21564" si="7255">+IF(OR(C21561=""),"NO",1)</f>
        <v>NO</v>
      </c>
      <c r="B21564" s="18"/>
      <c r="E21564" s="330"/>
      <c r="F21564" s="54" t="str">
        <f>+$F$29</f>
        <v>VALOR /SMMLV)</v>
      </c>
      <c r="G21564" s="55" t="s">
        <v>124</v>
      </c>
      <c r="H21564" s="56" t="str">
        <f>+$H$29</f>
        <v>% PART..</v>
      </c>
      <c r="I21564" s="57" t="s">
        <v>124</v>
      </c>
      <c r="J21564" s="58" t="str">
        <f>+$J$29</f>
        <v>VALOR ACREDITADO</v>
      </c>
      <c r="K21564" s="59"/>
      <c r="L21564" s="47" t="s">
        <v>124</v>
      </c>
    </row>
    <row r="21565" spans="1:12" hidden="1" x14ac:dyDescent="0.3">
      <c r="A21565" s="18" t="str">
        <f t="shared" ref="A21565" si="7256">+IF(OR(C21561=""),"NO",1)</f>
        <v>NO</v>
      </c>
      <c r="B21565" s="18"/>
      <c r="E21565" s="330"/>
      <c r="F21565" s="60" t="str">
        <f>+$F$30</f>
        <v>EXPERIENCIA APORTADA</v>
      </c>
      <c r="G21565" s="340" t="s">
        <v>124</v>
      </c>
      <c r="H21565" s="341"/>
      <c r="I21565" s="341"/>
      <c r="J21565" s="341"/>
      <c r="K21565" s="341"/>
      <c r="L21565" s="342"/>
    </row>
    <row r="21566" spans="1:12" hidden="1" x14ac:dyDescent="0.3">
      <c r="A21566" s="18" t="str">
        <f t="shared" ref="A21566" si="7257">+IF(OR(C21561=""),"NO",1)</f>
        <v>NO</v>
      </c>
      <c r="B21566" s="18"/>
      <c r="E21566" s="331"/>
      <c r="F21566" s="62" t="str">
        <f>+$F$31</f>
        <v>OBSERVACIÓN</v>
      </c>
      <c r="G21566" s="343" t="s">
        <v>124</v>
      </c>
      <c r="H21566" s="344"/>
      <c r="I21566" s="344"/>
      <c r="J21566" s="344"/>
      <c r="K21566" s="344"/>
      <c r="L21566" s="345"/>
    </row>
    <row r="21567" spans="1:12" ht="8.5" hidden="1" customHeight="1" x14ac:dyDescent="0.3">
      <c r="A21567" s="18" t="str">
        <f t="shared" ref="A21567" si="7258">+IF(OR(C21561=""),"NO",1)</f>
        <v>NO</v>
      </c>
      <c r="B21567" s="18"/>
      <c r="E21567" s="49"/>
      <c r="F21567" s="50"/>
      <c r="G21567" s="51"/>
      <c r="H21567" s="51"/>
      <c r="I21567" s="51"/>
      <c r="J21567" s="51"/>
      <c r="K21567" s="51"/>
      <c r="L21567" s="52"/>
    </row>
    <row r="21568" spans="1:12" hidden="1" x14ac:dyDescent="0.3">
      <c r="A21568" s="18" t="str">
        <f t="shared" ref="A21568" si="7259">+IF(OR(C21568=""),"NO",1)</f>
        <v>NO</v>
      </c>
      <c r="B21568" s="18"/>
      <c r="C21568" s="1" t="s">
        <v>124</v>
      </c>
      <c r="E21568" s="329">
        <v>7</v>
      </c>
      <c r="F21568" s="53" t="str">
        <f>+$F$26</f>
        <v>OBJETO</v>
      </c>
      <c r="G21568" s="332" t="s">
        <v>124</v>
      </c>
      <c r="H21568" s="333"/>
      <c r="I21568" s="333"/>
      <c r="J21568" s="333"/>
      <c r="K21568" s="333"/>
      <c r="L21568" s="334"/>
    </row>
    <row r="21569" spans="1:12" hidden="1" x14ac:dyDescent="0.3">
      <c r="A21569" s="18" t="str">
        <f t="shared" ref="A21569" si="7260">+IF(OR(C21568=""),"NO",1)</f>
        <v>NO</v>
      </c>
      <c r="B21569" s="18"/>
      <c r="E21569" s="330"/>
      <c r="F21569" s="54" t="str">
        <f>+$F$27</f>
        <v>CONTRATANTE</v>
      </c>
      <c r="G21569" s="335" t="s">
        <v>124</v>
      </c>
      <c r="H21569" s="310"/>
      <c r="I21569" s="310"/>
      <c r="J21569" s="310"/>
      <c r="K21569" s="310"/>
      <c r="L21569" s="336"/>
    </row>
    <row r="21570" spans="1:12" hidden="1" x14ac:dyDescent="0.3">
      <c r="A21570" s="18" t="str">
        <f t="shared" ref="A21570" si="7261">+IF(OR(C21568=""),"NO",1)</f>
        <v>NO</v>
      </c>
      <c r="B21570" s="18"/>
      <c r="E21570" s="330"/>
      <c r="F21570" s="54" t="str">
        <f>+$F$28</f>
        <v>APORTANTE</v>
      </c>
      <c r="G21570" s="337" t="s">
        <v>124</v>
      </c>
      <c r="H21570" s="338"/>
      <c r="I21570" s="338"/>
      <c r="J21570" s="338"/>
      <c r="K21570" s="338"/>
      <c r="L21570" s="339"/>
    </row>
    <row r="21571" spans="1:12" hidden="1" x14ac:dyDescent="0.3">
      <c r="A21571" s="18" t="str">
        <f t="shared" ref="A21571" si="7262">+IF(OR(C21568=""),"NO",1)</f>
        <v>NO</v>
      </c>
      <c r="B21571" s="18"/>
      <c r="E21571" s="330"/>
      <c r="F21571" s="54" t="str">
        <f>+$F$29</f>
        <v>VALOR /SMMLV)</v>
      </c>
      <c r="G21571" s="55" t="s">
        <v>124</v>
      </c>
      <c r="H21571" s="56" t="str">
        <f>+$H$29</f>
        <v>% PART..</v>
      </c>
      <c r="I21571" s="57" t="s">
        <v>124</v>
      </c>
      <c r="J21571" s="58" t="str">
        <f>+$J$29</f>
        <v>VALOR ACREDITADO</v>
      </c>
      <c r="K21571" s="59"/>
      <c r="L21571" s="47" t="s">
        <v>124</v>
      </c>
    </row>
    <row r="21572" spans="1:12" hidden="1" x14ac:dyDescent="0.3">
      <c r="A21572" s="18" t="str">
        <f t="shared" ref="A21572" si="7263">+IF(OR(C21568=""),"NO",1)</f>
        <v>NO</v>
      </c>
      <c r="B21572" s="18"/>
      <c r="E21572" s="330"/>
      <c r="F21572" s="60" t="str">
        <f>+$F$30</f>
        <v>EXPERIENCIA APORTADA</v>
      </c>
      <c r="G21572" s="340" t="s">
        <v>124</v>
      </c>
      <c r="H21572" s="341"/>
      <c r="I21572" s="341"/>
      <c r="J21572" s="341"/>
      <c r="K21572" s="341"/>
      <c r="L21572" s="342"/>
    </row>
    <row r="21573" spans="1:12" hidden="1" x14ac:dyDescent="0.3">
      <c r="A21573" s="18" t="str">
        <f t="shared" ref="A21573" si="7264">+IF(OR(C21568=""),"NO",1)</f>
        <v>NO</v>
      </c>
      <c r="B21573" s="18"/>
      <c r="E21573" s="331"/>
      <c r="F21573" s="62" t="str">
        <f>+$F$31</f>
        <v>OBSERVACIÓN</v>
      </c>
      <c r="G21573" s="343" t="s">
        <v>124</v>
      </c>
      <c r="H21573" s="344"/>
      <c r="I21573" s="344"/>
      <c r="J21573" s="344"/>
      <c r="K21573" s="344"/>
      <c r="L21573" s="345"/>
    </row>
    <row r="21574" spans="1:12" hidden="1" x14ac:dyDescent="0.3">
      <c r="A21574" s="18" t="str">
        <f t="shared" ref="A21574" si="7265">+IF(OR(C21568=""),"NO",1)</f>
        <v>NO</v>
      </c>
      <c r="B21574" s="18"/>
      <c r="E21574" s="49"/>
      <c r="F21574" s="50"/>
      <c r="G21574" s="51"/>
      <c r="H21574" s="51"/>
      <c r="I21574" s="51"/>
      <c r="J21574" s="51"/>
      <c r="K21574" s="51"/>
      <c r="L21574" s="52"/>
    </row>
    <row r="21575" spans="1:12" hidden="1" x14ac:dyDescent="0.3">
      <c r="A21575" s="1" t="str">
        <f>+A21510</f>
        <v>NO</v>
      </c>
      <c r="C21575" s="1" t="str">
        <f>"N"&amp;C21510</f>
        <v>N</v>
      </c>
      <c r="E21575" s="63"/>
      <c r="F21575" s="64" t="str">
        <f>+$F$75</f>
        <v>TOTAL DE CONTRATOS PRESENTADOS VÁLIDOS QUE CUMPLEN EXPERIENCIA ACREDITADA:</v>
      </c>
      <c r="G21575" s="65"/>
      <c r="H21575" s="65"/>
      <c r="I21575" s="65"/>
      <c r="J21575" s="66"/>
      <c r="K21575" s="65"/>
      <c r="L21575" s="67" t="s">
        <v>124</v>
      </c>
    </row>
    <row r="21576" spans="1:12" ht="6.65" hidden="1" customHeight="1" x14ac:dyDescent="0.3">
      <c r="A21576" s="1" t="str">
        <f>+A21510</f>
        <v>NO</v>
      </c>
      <c r="E21576" s="51"/>
      <c r="F21576" s="50"/>
      <c r="G21576" s="51"/>
      <c r="H21576" s="51"/>
      <c r="I21576" s="51"/>
      <c r="J21576" s="51"/>
      <c r="K21576" s="51"/>
      <c r="L21576" s="51"/>
    </row>
    <row r="21577" spans="1:12" hidden="1" x14ac:dyDescent="0.3">
      <c r="A21577" s="1" t="str">
        <f>+A21510</f>
        <v>NO</v>
      </c>
      <c r="E21577" s="63"/>
      <c r="F21577" s="63" t="str">
        <f>+$F$77</f>
        <v>ACREDITA SUMINISTRO E INSTALACIÓN DE MOBILIARIO POR LO MENOS EN UN (1) CONTRATO VÁLIDO</v>
      </c>
      <c r="G21577" s="65"/>
      <c r="H21577" s="65"/>
      <c r="I21577" s="65"/>
      <c r="J21577" s="66"/>
      <c r="K21577" s="65"/>
      <c r="L21577" s="68" t="s">
        <v>157</v>
      </c>
    </row>
    <row r="21578" spans="1:12" ht="5.15" hidden="1" customHeight="1" x14ac:dyDescent="0.3">
      <c r="A21578" s="1" t="str">
        <f>+A21510</f>
        <v>NO</v>
      </c>
      <c r="E21578" s="51"/>
      <c r="F21578" s="50"/>
      <c r="G21578" s="51"/>
      <c r="H21578" s="51"/>
      <c r="I21578" s="51"/>
      <c r="J21578" s="51"/>
      <c r="K21578" s="51"/>
      <c r="L21578" s="51"/>
    </row>
    <row r="21579" spans="1:12" ht="12.75" hidden="1" customHeight="1" x14ac:dyDescent="0.3">
      <c r="A21579" s="1" t="str">
        <f>+A21510</f>
        <v>NO</v>
      </c>
      <c r="E21579" s="69" t="str">
        <f>+$E$79</f>
        <v>EXPERIENCIA ESPECÍFICA NUMERAL 10.1.1 A</v>
      </c>
      <c r="F21579" s="70"/>
      <c r="G21579" s="70"/>
      <c r="H21579" s="70"/>
      <c r="I21579" s="70"/>
      <c r="J21579" s="70"/>
      <c r="K21579" s="70"/>
      <c r="L21579" s="71"/>
    </row>
    <row r="21580" spans="1:12" ht="26.5" hidden="1" customHeight="1" x14ac:dyDescent="0.3">
      <c r="A21580" s="1" t="str">
        <f>+A21510</f>
        <v>NO</v>
      </c>
      <c r="E21580" s="72"/>
      <c r="F21580" s="325" t="str">
        <f>+$F$80</f>
        <v>Por lo menos uno (1) de los contratos válidos aportados como experiencia general debe corresponder mínimo al 60% del presupuesto oficial del presente proceso de selección.  (SMMLV)</v>
      </c>
      <c r="G21580" s="326"/>
      <c r="H21580" s="326"/>
      <c r="I21580" s="326"/>
      <c r="J21580" s="326"/>
      <c r="K21580" s="73" t="s">
        <v>124</v>
      </c>
      <c r="L21580" s="74" t="s">
        <v>124</v>
      </c>
    </row>
    <row r="21581" spans="1:12" ht="23.5" hidden="1" customHeight="1" x14ac:dyDescent="0.3">
      <c r="A21581" s="1" t="str">
        <f>+A21510</f>
        <v>NO</v>
      </c>
      <c r="E21581" s="63"/>
      <c r="F21581" s="325" t="str">
        <f>+$F$81</f>
        <v xml:space="preserve">Deberá acreditarse en al menos uno (1) de los contratos válidos aportados como experiencia general una </v>
      </c>
      <c r="G21581" s="326"/>
      <c r="H21581" s="326"/>
      <c r="I21581" s="326"/>
      <c r="J21581" s="326"/>
      <c r="K21581" s="73" t="s">
        <v>124</v>
      </c>
      <c r="L21581" s="74" t="s">
        <v>124</v>
      </c>
    </row>
    <row r="21582" spans="1:12" ht="23.5" hidden="1" customHeight="1" x14ac:dyDescent="0.3">
      <c r="A21582" s="18" t="s">
        <v>30</v>
      </c>
      <c r="E21582" s="63"/>
      <c r="F21582" s="325" t="str">
        <f>+$F$82</f>
        <v xml:space="preserve">Deberá acreditarse en al menos uno (1) de los contratos válidos aportados interventoría a intervención de </v>
      </c>
      <c r="G21582" s="326"/>
      <c r="H21582" s="326"/>
      <c r="I21582" s="326"/>
      <c r="J21582" s="326"/>
      <c r="K21582" s="73">
        <f>+$K$82</f>
        <v>0</v>
      </c>
      <c r="L21582" s="74" t="s">
        <v>124</v>
      </c>
    </row>
    <row r="21583" spans="1:12" ht="36" hidden="1" customHeight="1" x14ac:dyDescent="0.3">
      <c r="A21583" s="18" t="s">
        <v>30</v>
      </c>
      <c r="E21583" s="63"/>
      <c r="F21583" s="325" t="str">
        <f>+$F$83</f>
        <v xml:space="preserve">Deberá acreditarse en al menos uno (1) de los contratos válidos aportados interventoría a intervención de </v>
      </c>
      <c r="G21583" s="326"/>
      <c r="H21583" s="326"/>
      <c r="I21583" s="326"/>
      <c r="J21583" s="326"/>
      <c r="K21583" s="75">
        <f>+$K$83</f>
        <v>0</v>
      </c>
      <c r="L21583" s="76" t="s">
        <v>124</v>
      </c>
    </row>
    <row r="21584" spans="1:12" hidden="1" x14ac:dyDescent="0.3">
      <c r="A21584" s="1" t="str">
        <f>+A21510</f>
        <v>NO</v>
      </c>
      <c r="E21584" s="51"/>
      <c r="F21584" s="50"/>
      <c r="G21584" s="51"/>
      <c r="H21584" s="51"/>
      <c r="I21584" s="51"/>
      <c r="J21584" s="51"/>
      <c r="K21584" s="51"/>
      <c r="L21584" s="51"/>
    </row>
    <row r="21585" spans="1:12" ht="12.75" hidden="1" customHeight="1" x14ac:dyDescent="0.3">
      <c r="A21585" s="1" t="str">
        <f>+A21510</f>
        <v>NO</v>
      </c>
      <c r="E21585" s="40" t="str">
        <f>+$E$85</f>
        <v>VALOR MÍNIMO A CERIFICAR % P.O EN SMMMLV. NUMERAL 3.9.1</v>
      </c>
      <c r="F21585" s="41"/>
      <c r="G21585" s="41"/>
      <c r="H21585" s="41"/>
      <c r="I21585" s="41"/>
      <c r="J21585" s="41"/>
      <c r="K21585" s="41"/>
      <c r="L21585" s="42"/>
    </row>
    <row r="21586" spans="1:12" hidden="1" x14ac:dyDescent="0.3">
      <c r="A21586" s="1" t="str">
        <f>+A21510</f>
        <v>NO</v>
      </c>
      <c r="C21586" s="1" t="str">
        <f>"M"&amp;C21510</f>
        <v>M</v>
      </c>
      <c r="E21586" s="77" t="str">
        <f>+$E$86</f>
        <v>100% P.O.</v>
      </c>
      <c r="F21586" s="78"/>
      <c r="G21586" s="61">
        <v>242.41716883554506</v>
      </c>
      <c r="H21586" s="124" t="str">
        <f>+$H$86</f>
        <v>TOTAL EJECUTADO DE CONTRATOS ACREDITADOS</v>
      </c>
      <c r="I21586" s="124"/>
      <c r="J21586" s="124"/>
      <c r="K21586" s="55" t="s">
        <v>124</v>
      </c>
      <c r="L21586" s="47" t="s">
        <v>124</v>
      </c>
    </row>
    <row r="21587" spans="1:12" hidden="1" x14ac:dyDescent="0.3">
      <c r="A21587" s="1" t="str">
        <f>+A21510</f>
        <v>NO</v>
      </c>
      <c r="E21587" s="39"/>
      <c r="F21587" s="39"/>
      <c r="G21587" s="39"/>
      <c r="H21587" s="39"/>
      <c r="I21587" s="39"/>
      <c r="J21587" s="39"/>
      <c r="K21587" s="39"/>
      <c r="L21587" s="39"/>
    </row>
    <row r="21588" spans="1:12" ht="12.75" hidden="1" customHeight="1" x14ac:dyDescent="0.3">
      <c r="A21588" s="18" t="s">
        <v>30</v>
      </c>
      <c r="B21588" s="18"/>
      <c r="E21588" s="40" t="str">
        <f>+$E$88</f>
        <v>CONSIDERACIONES PARA LA VALIDEZ DE LA EXPERIENCIA REQUERIDA: EXPERIENCIA PROPONENTES PLURALES NUMERAL 10.1.2 D</v>
      </c>
      <c r="F21588" s="41"/>
      <c r="G21588" s="41"/>
      <c r="H21588" s="41"/>
      <c r="I21588" s="41"/>
      <c r="J21588" s="41"/>
      <c r="K21588" s="41"/>
      <c r="L21588" s="42"/>
    </row>
    <row r="21589" spans="1:12" ht="28" hidden="1" customHeight="1" x14ac:dyDescent="0.3">
      <c r="A21589" s="18" t="s">
        <v>30</v>
      </c>
      <c r="B21589" s="18"/>
      <c r="C21589" s="1" t="str">
        <f>"O"&amp;C21510</f>
        <v>O</v>
      </c>
      <c r="E21589" s="80" t="str">
        <f>+$E$89</f>
        <v>i)</v>
      </c>
      <c r="F21589" s="327" t="str">
        <f>+$F$89</f>
        <v>Uno de los integrantes debe aportar como mínimo el cincuenta por ciento (50 %) de la experiencia solicitada</v>
      </c>
      <c r="G21589" s="328"/>
      <c r="H21589" s="328"/>
      <c r="I21589" s="328"/>
      <c r="J21589" s="328"/>
      <c r="K21589" s="73" t="s">
        <v>124</v>
      </c>
      <c r="L21589" s="47" t="s">
        <v>124</v>
      </c>
    </row>
    <row r="21590" spans="1:12" ht="28" hidden="1" customHeight="1" x14ac:dyDescent="0.3">
      <c r="A21590" s="18" t="s">
        <v>30</v>
      </c>
      <c r="B21590" s="18"/>
      <c r="C21590" s="1" t="str">
        <f>"O"&amp;C21510</f>
        <v>O</v>
      </c>
      <c r="E21590" s="80" t="str">
        <f>+$E$90</f>
        <v>ii)</v>
      </c>
      <c r="F21590" s="327" t="str">
        <f>+$F$90</f>
        <v>Todos los demás ntegrantes deben acreditar al menos el cinco por ciento (5 %) de la experiencia solicitada, solo uno (1) de los integrantes podrá no acreditar experiencia pero su porcentaje de participación  no podrá superar el diez por ciento (10 %)</v>
      </c>
      <c r="G21590" s="328"/>
      <c r="H21590" s="328"/>
      <c r="I21590" s="328"/>
      <c r="J21590" s="328"/>
      <c r="K21590" s="73" t="s">
        <v>124</v>
      </c>
      <c r="L21590" s="47" t="s">
        <v>124</v>
      </c>
    </row>
    <row r="21591" spans="1:12" hidden="1" x14ac:dyDescent="0.3">
      <c r="A21591" s="18" t="s">
        <v>30</v>
      </c>
      <c r="B21591" s="18"/>
      <c r="E21591" s="39"/>
      <c r="F21591" s="39"/>
      <c r="G21591" s="39"/>
      <c r="H21591" s="39"/>
      <c r="I21591" s="39"/>
      <c r="J21591" s="39"/>
      <c r="K21591" s="39"/>
      <c r="L21591" s="39"/>
    </row>
    <row r="21592" spans="1:12" ht="13" hidden="1" customHeight="1" x14ac:dyDescent="0.3">
      <c r="A21592" s="18" t="str">
        <f>+A21510</f>
        <v>NO</v>
      </c>
      <c r="B21592" s="18"/>
      <c r="E21592" s="69" t="str">
        <f>+$E$92</f>
        <v>VERIFICACIÓN Y ASIGNACIÓN DE PUNTAJE POR LA EXPERIENCIA DEL PROPONENTE</v>
      </c>
      <c r="F21592" s="70"/>
      <c r="G21592" s="70"/>
      <c r="H21592" s="70"/>
      <c r="I21592" s="70"/>
      <c r="J21592" s="70"/>
      <c r="K21592" s="70"/>
      <c r="L21592" s="71"/>
    </row>
    <row r="21593" spans="1:12" hidden="1" x14ac:dyDescent="0.3">
      <c r="A21593" s="18" t="str">
        <f>+A21510</f>
        <v>NO</v>
      </c>
      <c r="B21593" s="18"/>
      <c r="E21593" s="81"/>
      <c r="F21593" s="323" t="str">
        <f>+$F$93</f>
        <v>No. CONTRATOS QUE ACREDITAN LA EXPERIENCIA (NO OBJETO DE SUBSANACIÓN)</v>
      </c>
      <c r="G21593" s="324"/>
      <c r="H21593" s="324"/>
      <c r="I21593" s="324"/>
      <c r="J21593" s="324"/>
      <c r="K21593" s="82"/>
      <c r="L21593" s="83" t="s">
        <v>124</v>
      </c>
    </row>
    <row r="21594" spans="1:12" ht="13" hidden="1" customHeight="1" x14ac:dyDescent="0.3">
      <c r="A21594" s="18" t="str">
        <f>+A21510</f>
        <v>NO</v>
      </c>
      <c r="B21594" s="18"/>
      <c r="E21594" s="84"/>
      <c r="F21594" s="323" t="str">
        <f>+$F$94</f>
        <v>TOTAL EJECUTADO DE CONTRATOS ACREDITADOS PROPUESTA INICIAL</v>
      </c>
      <c r="G21594" s="324"/>
      <c r="H21594" s="324"/>
      <c r="I21594" s="324"/>
      <c r="J21594" s="324"/>
      <c r="K21594" s="85"/>
      <c r="L21594" s="86" t="s">
        <v>124</v>
      </c>
    </row>
    <row r="21595" spans="1:12" ht="13" hidden="1" customHeight="1" x14ac:dyDescent="0.3">
      <c r="A21595" s="18" t="str">
        <f>+A21510</f>
        <v>NO</v>
      </c>
      <c r="B21595" s="18"/>
      <c r="E21595" s="87"/>
      <c r="F21595" s="323" t="str">
        <f>+$F$95</f>
        <v>PROMEDIO VALOR ACREDITADO EN SMMLV</v>
      </c>
      <c r="G21595" s="324"/>
      <c r="H21595" s="324"/>
      <c r="I21595" s="324"/>
      <c r="J21595" s="324"/>
      <c r="K21595" s="66"/>
      <c r="L21595" s="88" t="s">
        <v>124</v>
      </c>
    </row>
    <row r="21596" spans="1:12" hidden="1" x14ac:dyDescent="0.3">
      <c r="A21596" s="18" t="str">
        <f>+A21510</f>
        <v>NO</v>
      </c>
      <c r="B21596" s="18"/>
      <c r="E21596" s="89"/>
      <c r="F21596" s="89"/>
      <c r="G21596" s="89"/>
      <c r="H21596" s="89"/>
      <c r="I21596" s="89"/>
      <c r="J21596" s="89"/>
      <c r="K21596" s="89"/>
      <c r="L21596" s="89"/>
    </row>
    <row r="21597" spans="1:12" ht="13" hidden="1" customHeight="1" x14ac:dyDescent="0.3">
      <c r="A21597" s="18" t="str">
        <f>+A21510</f>
        <v>NO</v>
      </c>
      <c r="B21597" s="18"/>
      <c r="E21597" s="69" t="str">
        <f>+$E$97</f>
        <v>3.9.2 EXIGENCIAS MÍNIMAS DE EXPERIENCIA Y FORMACIÓN ACADÉMICA DEL EQUIPO DE TRABAJO</v>
      </c>
      <c r="F21597" s="70"/>
      <c r="G21597" s="70"/>
      <c r="H21597" s="70"/>
      <c r="I21597" s="70"/>
      <c r="J21597" s="70"/>
      <c r="K21597" s="70"/>
      <c r="L21597" s="71"/>
    </row>
    <row r="21598" spans="1:12" hidden="1" x14ac:dyDescent="0.3">
      <c r="A21598" s="18" t="str">
        <f>+A21510</f>
        <v>NO</v>
      </c>
      <c r="B21598" s="18"/>
      <c r="E21598" s="90" t="str">
        <f>+$E$98</f>
        <v>Formulario 8</v>
      </c>
      <c r="F21598" s="315" t="s">
        <v>46</v>
      </c>
      <c r="G21598" s="316"/>
      <c r="H21598" s="317"/>
      <c r="I21598" s="318"/>
      <c r="J21598" s="318"/>
      <c r="K21598" s="318"/>
      <c r="L21598" s="319"/>
    </row>
    <row r="21599" spans="1:12" hidden="1" x14ac:dyDescent="0.3">
      <c r="A21599" s="18" t="str">
        <f>+A21510</f>
        <v>NO</v>
      </c>
      <c r="B21599" s="18"/>
      <c r="E21599" s="91" t="s">
        <v>124</v>
      </c>
      <c r="F21599" s="91" t="str">
        <f>+$F$99</f>
        <v>Director de Interventoría</v>
      </c>
      <c r="G21599" s="91" t="str">
        <f>+$G$99</f>
        <v>Residente de Interventoría</v>
      </c>
      <c r="H21599" s="320"/>
      <c r="I21599" s="321"/>
      <c r="J21599" s="321"/>
      <c r="K21599" s="321"/>
      <c r="L21599" s="322"/>
    </row>
    <row r="21600" spans="1:12" hidden="1" x14ac:dyDescent="0.3">
      <c r="A21600" s="18" t="str">
        <f>+A21510</f>
        <v>NO</v>
      </c>
      <c r="B21600" s="18"/>
      <c r="E21600" s="304" t="str">
        <f>+$E$100</f>
        <v>OBSERVACIONES RESPECTO REQUISITO HABILITANTE DEL PERSONAL CLAVE EVALUABLE</v>
      </c>
      <c r="F21600" s="305"/>
      <c r="G21600" s="305"/>
      <c r="H21600" s="305"/>
      <c r="I21600" s="305"/>
      <c r="J21600" s="305"/>
      <c r="K21600" s="305"/>
      <c r="L21600" s="305"/>
    </row>
    <row r="21601" spans="1:12" hidden="1" x14ac:dyDescent="0.3">
      <c r="A21601" s="18" t="str">
        <f>+A21510</f>
        <v>NO</v>
      </c>
      <c r="B21601" s="18"/>
      <c r="E21601" s="312" t="s">
        <v>124</v>
      </c>
      <c r="F21601" s="313"/>
      <c r="G21601" s="313"/>
      <c r="H21601" s="313"/>
      <c r="I21601" s="313"/>
      <c r="J21601" s="313"/>
      <c r="K21601" s="313"/>
      <c r="L21601" s="314"/>
    </row>
    <row r="21602" spans="1:12" hidden="1" x14ac:dyDescent="0.3">
      <c r="A21602" s="18" t="str">
        <f>+A21510</f>
        <v>NO</v>
      </c>
      <c r="B21602" s="18"/>
      <c r="E21602" s="89"/>
      <c r="F21602" s="89"/>
      <c r="G21602" s="89"/>
      <c r="H21602" s="89"/>
      <c r="I21602" s="89"/>
      <c r="J21602" s="89"/>
      <c r="K21602" s="89"/>
      <c r="L21602" s="89"/>
    </row>
    <row r="21603" spans="1:12" ht="13" hidden="1" customHeight="1" x14ac:dyDescent="0.3">
      <c r="A21603" s="18" t="str">
        <f>+A21510</f>
        <v>NO</v>
      </c>
      <c r="B21603" s="18"/>
      <c r="E21603" s="69" t="str">
        <f>+$E$103</f>
        <v>4.2 EQUIPO DE TRABAJO (Personal Clave Evaluable)</v>
      </c>
      <c r="F21603" s="70"/>
      <c r="G21603" s="70"/>
      <c r="H21603" s="70"/>
      <c r="I21603" s="70"/>
      <c r="J21603" s="70"/>
      <c r="K21603" s="70"/>
      <c r="L21603" s="71"/>
    </row>
    <row r="21604" spans="1:12" ht="23.25" hidden="1" customHeight="1" x14ac:dyDescent="0.3">
      <c r="A21604" s="18" t="str">
        <f>+A21510</f>
        <v>NO</v>
      </c>
      <c r="B21604" s="18"/>
      <c r="E21604" s="90" t="str">
        <f>+$E$104</f>
        <v>Formulario 9</v>
      </c>
      <c r="F21604" s="315" t="s">
        <v>46</v>
      </c>
      <c r="G21604" s="316"/>
      <c r="H21604" s="317"/>
      <c r="I21604" s="318"/>
      <c r="J21604" s="318"/>
      <c r="K21604" s="318"/>
      <c r="L21604" s="319"/>
    </row>
    <row r="21605" spans="1:12" hidden="1" x14ac:dyDescent="0.3">
      <c r="A21605" s="18" t="str">
        <f>+A21510</f>
        <v>NO</v>
      </c>
      <c r="B21605" s="18"/>
      <c r="E21605" s="91" t="s">
        <v>124</v>
      </c>
      <c r="F21605" s="91" t="str">
        <f>+$F$99</f>
        <v>Director de Interventoría</v>
      </c>
      <c r="G21605" s="91" t="str">
        <f>+$G$99</f>
        <v>Residente de Interventoría</v>
      </c>
      <c r="H21605" s="320"/>
      <c r="I21605" s="321"/>
      <c r="J21605" s="321"/>
      <c r="K21605" s="321"/>
      <c r="L21605" s="322"/>
    </row>
    <row r="21606" spans="1:12" hidden="1" x14ac:dyDescent="0.3">
      <c r="A21606" s="18" t="str">
        <f>+A21510</f>
        <v>NO</v>
      </c>
      <c r="B21606" s="18"/>
      <c r="E21606" s="89"/>
      <c r="F21606" s="89"/>
      <c r="G21606" s="89"/>
      <c r="H21606" s="89"/>
      <c r="I21606" s="89"/>
      <c r="J21606" s="89"/>
      <c r="K21606" s="89"/>
      <c r="L21606" s="89"/>
    </row>
    <row r="21607" spans="1:12" hidden="1" x14ac:dyDescent="0.3">
      <c r="A21607" s="1" t="str">
        <f>+A21510</f>
        <v>NO</v>
      </c>
      <c r="E21607" s="92" t="str">
        <f>+E21482</f>
        <v>CRITERIOS DE EVALUACIÓN Y PUNTAJE</v>
      </c>
      <c r="F21607" s="93"/>
      <c r="G21607" s="93"/>
      <c r="H21607" s="93"/>
      <c r="I21607" s="93"/>
      <c r="J21607" s="93"/>
      <c r="K21607" s="94"/>
      <c r="L21607" s="95" t="str">
        <f>+$L$107</f>
        <v>PUNTAJE OBTENIDO</v>
      </c>
    </row>
    <row r="21608" spans="1:12" hidden="1" x14ac:dyDescent="0.3">
      <c r="A21608" s="1" t="str">
        <f>+A21510</f>
        <v>NO</v>
      </c>
      <c r="E21608" s="96" t="str">
        <f>+$E$108</f>
        <v>VALOR</v>
      </c>
      <c r="F21608" s="97" t="str">
        <f>+$F$108</f>
        <v>EQUIPO DE TRABAJO (PERSONAL CLAVE EVALUABLE)</v>
      </c>
      <c r="G21608" s="24"/>
      <c r="H21608" s="24"/>
      <c r="I21608" s="24"/>
      <c r="J21608" s="24"/>
      <c r="K21608" s="24"/>
      <c r="L21608" s="98"/>
    </row>
    <row r="21609" spans="1:12" ht="12.75" hidden="1" customHeight="1" x14ac:dyDescent="0.3">
      <c r="A21609" s="1" t="str">
        <f>+A21510</f>
        <v>NO</v>
      </c>
      <c r="E21609" s="96">
        <f>+$E$109</f>
        <v>5</v>
      </c>
      <c r="F21609" s="307" t="str">
        <f>+$F$109</f>
        <v xml:space="preserve"> Experiencia Específica adicional</v>
      </c>
      <c r="G21609" s="308"/>
      <c r="H21609" s="308"/>
      <c r="I21609" s="308"/>
      <c r="J21609" s="308"/>
      <c r="K21609" s="309"/>
      <c r="L21609" s="99" t="str">
        <f>IFERROR(IF(VLOOKUP(C21510,'R. PUNTAJES'!$C$14:$R$213,'R. PUNTAJES'!$I$10,0)="","",VLOOKUP(C21510,'R. PUNTAJES'!$C$14:$R$213,'R. PUNTAJES'!$I$10,0)),"")</f>
        <v/>
      </c>
    </row>
    <row r="21610" spans="1:12" ht="12.75" hidden="1" customHeight="1" x14ac:dyDescent="0.3">
      <c r="A21610" s="1" t="str">
        <f>+A21510</f>
        <v>NO</v>
      </c>
      <c r="E21610" s="96">
        <f>+$E$110</f>
        <v>5</v>
      </c>
      <c r="F21610" s="307" t="str">
        <f>+$F$110</f>
        <v>Formación Académica adicional</v>
      </c>
      <c r="G21610" s="308"/>
      <c r="H21610" s="308"/>
      <c r="I21610" s="308"/>
      <c r="J21610" s="308"/>
      <c r="K21610" s="309"/>
      <c r="L21610" s="99" t="str">
        <f>IFERROR(IF(VLOOKUP(C21510,'R. PUNTAJES'!$C$14:$R$213,'R. PUNTAJES'!$J$10,0)="","",VLOOKUP(C21510,'R. PUNTAJES'!$C$14:$R$213,'R. PUNTAJES'!$J$10,0)),"")</f>
        <v/>
      </c>
    </row>
    <row r="21611" spans="1:12" hidden="1" x14ac:dyDescent="0.3">
      <c r="A21611" s="18" t="str">
        <f>+A21510</f>
        <v>NO</v>
      </c>
      <c r="B21611" s="18"/>
      <c r="E21611" s="100"/>
      <c r="F21611" s="101" t="str">
        <f>+$F$111</f>
        <v>FACTOR DE SOSTENIBILIDAD</v>
      </c>
      <c r="G21611" s="102"/>
      <c r="H21611" s="102"/>
      <c r="I21611" s="102"/>
      <c r="J21611" s="102"/>
      <c r="K21611" s="102"/>
      <c r="L21611" s="103"/>
    </row>
    <row r="21612" spans="1:12" hidden="1" x14ac:dyDescent="0.3">
      <c r="A21612" s="18" t="str">
        <f>+A21510</f>
        <v>NO</v>
      </c>
      <c r="B21612" s="18"/>
      <c r="E21612" s="104">
        <v>1</v>
      </c>
      <c r="F21612" s="105" t="str">
        <f>+$F$112</f>
        <v>Compromisos Sostenibilidad</v>
      </c>
      <c r="G21612" s="106"/>
      <c r="H21612" s="106"/>
      <c r="I21612" s="106"/>
      <c r="J21612" s="106"/>
      <c r="K21612" s="106"/>
      <c r="L21612" s="107" t="str">
        <f>IFERROR(IF(VLOOKUP(C21510,'R. PUNTAJES'!$C$14:$R$213,'R. PUNTAJES'!$K$10,0)="","",VLOOKUP(C21510,'R. PUNTAJES'!$C$14:$R$213,'R. PUNTAJES'!$K$10,0)),"")</f>
        <v/>
      </c>
    </row>
    <row r="21613" spans="1:12" hidden="1" x14ac:dyDescent="0.3">
      <c r="A21613" s="1" t="str">
        <f>+A21510</f>
        <v>NO</v>
      </c>
      <c r="E21613" s="108"/>
      <c r="F21613" s="109" t="str">
        <f>+$F$113</f>
        <v>APOYO A LA INDUSTRIA NACIONAL</v>
      </c>
      <c r="G21613" s="110"/>
      <c r="H21613" s="110"/>
      <c r="I21613" s="110"/>
      <c r="J21613" s="110"/>
      <c r="K21613" s="110"/>
      <c r="L21613" s="111"/>
    </row>
    <row r="21614" spans="1:12" ht="12.75" hidden="1" customHeight="1" x14ac:dyDescent="0.3">
      <c r="A21614" s="1" t="str">
        <f>+A21510</f>
        <v>NO</v>
      </c>
      <c r="E21614" s="96">
        <v>20</v>
      </c>
      <c r="F21614" s="307" t="str">
        <f>+$F$114</f>
        <v>Promoción de Servicios Nacionales o con Trato Nacional</v>
      </c>
      <c r="G21614" s="308"/>
      <c r="H21614" s="308"/>
      <c r="I21614" s="308"/>
      <c r="J21614" s="308"/>
      <c r="K21614" s="309"/>
      <c r="L21614" s="99" t="str">
        <f>IFERROR(IF(VLOOKUP(C21510,'R. PUNTAJES'!$C$14:$R$213,'R. PUNTAJES'!$L$10,0)="","",
IF(VLOOKUP(C21510,'R. PUNTAJES'!$C$14:$R$213,'R. PUNTAJES'!$L$10,0)=5,0,
VLOOKUP(C21510,'R. PUNTAJES'!$C$14:$R$213,'R. PUNTAJES'!$L$10,0))),"")</f>
        <v/>
      </c>
    </row>
    <row r="21615" spans="1:12" ht="12.75" hidden="1" customHeight="1" x14ac:dyDescent="0.3">
      <c r="A21615" s="1" t="str">
        <f>+A21510</f>
        <v>NO</v>
      </c>
      <c r="E21615" s="96">
        <v>5</v>
      </c>
      <c r="F21615" s="307" t="str">
        <f>+$F$115</f>
        <v>Incorporación de componente nacional en servicios extranjeros</v>
      </c>
      <c r="G21615" s="308"/>
      <c r="H21615" s="308"/>
      <c r="I21615" s="308"/>
      <c r="J21615" s="308"/>
      <c r="K21615" s="309"/>
      <c r="L21615" s="99" t="str">
        <f>IFERROR(IF(VLOOKUP(C21510,'R. PUNTAJES'!$C$14:$R$213,'R. PUNTAJES'!$L$10,0)="","",
IF(VLOOKUP(C21510,'R. PUNTAJES'!$C$14:$R$213,'R. PUNTAJES'!$L$10,0)=20,0,
VLOOKUP(C21510,'R. PUNTAJES'!$C$14:$R$213,'R. PUNTAJES'!$L$10,0))),"")</f>
        <v/>
      </c>
    </row>
    <row r="21616" spans="1:12" hidden="1" x14ac:dyDescent="0.3">
      <c r="A21616" s="1" t="str">
        <f>+A21510</f>
        <v>NO</v>
      </c>
      <c r="E21616" s="112"/>
      <c r="F21616" s="97" t="str">
        <f>+$F$116</f>
        <v>VINCULACIÓN DE PERSONAS CON DISCAPACIDAD</v>
      </c>
      <c r="G21616" s="24"/>
      <c r="H21616" s="24"/>
      <c r="I21616" s="24"/>
      <c r="J21616" s="24"/>
      <c r="K21616" s="24"/>
      <c r="L21616" s="98"/>
    </row>
    <row r="21617" spans="1:16" ht="12.75" hidden="1" customHeight="1" x14ac:dyDescent="0.3">
      <c r="A21617" s="1" t="str">
        <f>+A21510</f>
        <v>NO</v>
      </c>
      <c r="E21617" s="96">
        <v>1</v>
      </c>
      <c r="F21617" s="307" t="str">
        <f>+$F$117</f>
        <v xml:space="preserve">Trabajadores vinculados a la planta de personal </v>
      </c>
      <c r="G21617" s="308"/>
      <c r="H21617" s="308"/>
      <c r="I21617" s="308"/>
      <c r="J21617" s="308"/>
      <c r="K21617" s="309"/>
      <c r="L21617" s="99" t="str">
        <f>IFERROR(IF(VLOOKUP(C21510,'R. PUNTAJES'!$C$14:$R$213,'R. PUNTAJES'!$M$10,0)="","",VLOOKUP(C21510,'R. PUNTAJES'!$C$14:$R$213,'R. PUNTAJES'!$M$10,0)),"")</f>
        <v/>
      </c>
    </row>
    <row r="21618" spans="1:16" hidden="1" x14ac:dyDescent="0.3">
      <c r="A21618" s="1" t="str">
        <f>+A21510</f>
        <v>NO</v>
      </c>
      <c r="E21618" s="112"/>
      <c r="F21618" s="97" t="str">
        <f>+$F$118</f>
        <v>EMPRENDIMIENTOS Y EMPRESAS DE MUJERES</v>
      </c>
      <c r="G21618" s="24"/>
      <c r="H21618" s="24"/>
      <c r="I21618" s="24"/>
      <c r="J21618" s="24"/>
      <c r="K21618" s="24"/>
      <c r="L21618" s="98"/>
    </row>
    <row r="21619" spans="1:16" ht="13" hidden="1" customHeight="1" x14ac:dyDescent="0.3">
      <c r="A21619" s="1" t="str">
        <f>+A21510</f>
        <v>NO</v>
      </c>
      <c r="E21619" s="96">
        <v>0.25</v>
      </c>
      <c r="F21619" s="307" t="str">
        <f>+$F$119</f>
        <v>Emprendimientos y empresas de mujeres</v>
      </c>
      <c r="G21619" s="308"/>
      <c r="H21619" s="308"/>
      <c r="I21619" s="308"/>
      <c r="J21619" s="308"/>
      <c r="K21619" s="309"/>
      <c r="L21619" s="113" t="str">
        <f>IFERROR(IF(VLOOKUP(C21510,'R. PUNTAJES'!$C$14:$R$213,'R. PUNTAJES'!$N$10,0)="","",VLOOKUP(C21510,'R. PUNTAJES'!$C$14:$R$213,'R. PUNTAJES'!$N$10,0)),"")</f>
        <v/>
      </c>
    </row>
    <row r="21620" spans="1:16" hidden="1" x14ac:dyDescent="0.3">
      <c r="A21620" s="18" t="str">
        <f>+A21621</f>
        <v>NO</v>
      </c>
      <c r="B21620" s="18"/>
      <c r="E21620" s="112"/>
      <c r="F21620" s="97" t="str">
        <f>+$F$120</f>
        <v>MIPYME</v>
      </c>
      <c r="G21620" s="24"/>
      <c r="H21620" s="24"/>
      <c r="I21620" s="24"/>
      <c r="J21620" s="24"/>
      <c r="K21620" s="24"/>
      <c r="L21620" s="98"/>
    </row>
    <row r="21621" spans="1:16" hidden="1" x14ac:dyDescent="0.3">
      <c r="A21621" s="18" t="str">
        <f>+IF(E21621=0,"NO",1)</f>
        <v>NO</v>
      </c>
      <c r="B21621" s="18"/>
      <c r="E21621" s="96">
        <v>0</v>
      </c>
      <c r="F21621" s="307" t="str">
        <f>+$F$121</f>
        <v>Mipyme</v>
      </c>
      <c r="G21621" s="308"/>
      <c r="H21621" s="308"/>
      <c r="I21621" s="308"/>
      <c r="J21621" s="308"/>
      <c r="K21621" s="309"/>
      <c r="L21621" s="113" t="str">
        <f>IFERROR(IF(VLOOKUP(C21510,'R. PUNTAJES'!$C$14:$R$213,'R. PUNTAJES'!$O$10,0)="","",VLOOKUP(C21510,'R. PUNTAJES'!$C$14:$R$213,'R. PUNTAJES'!$O$10,0)),"")</f>
        <v/>
      </c>
    </row>
    <row r="21622" spans="1:16" hidden="1" x14ac:dyDescent="0.3">
      <c r="A21622" s="1" t="str">
        <f>+A21510</f>
        <v>NO</v>
      </c>
      <c r="E21622" s="112"/>
      <c r="F21622" s="97" t="str">
        <f>+$F$122</f>
        <v>EXPERIENCIA DEL PROPONENTE</v>
      </c>
      <c r="G21622" s="24"/>
      <c r="H21622" s="24"/>
      <c r="I21622" s="24"/>
      <c r="J21622" s="24"/>
      <c r="K21622" s="24"/>
      <c r="L21622" s="98"/>
    </row>
    <row r="21623" spans="1:16" hidden="1" x14ac:dyDescent="0.3">
      <c r="A21623" s="1" t="str">
        <f>+A21510</f>
        <v>NO</v>
      </c>
      <c r="E21623" s="96">
        <v>59.5</v>
      </c>
      <c r="F21623" s="307" t="str">
        <f>+$F$123</f>
        <v>mediana con valor absoluto</v>
      </c>
      <c r="G21623" s="308"/>
      <c r="H21623" s="308"/>
      <c r="I21623" s="308"/>
      <c r="J21623" s="308"/>
      <c r="K21623" s="309"/>
      <c r="L21623" s="113" t="str">
        <f>IFERROR(IF(VLOOKUP(C21510,'R. PUNTAJES'!$C$14:$R$213,'R. PUNTAJES'!$R$10,0)="","",VLOOKUP(C21510,'R. PUNTAJES'!$C$14:$R$213,'R. PUNTAJES'!$R$10,0)),"")</f>
        <v/>
      </c>
    </row>
    <row r="21624" spans="1:16" hidden="1" x14ac:dyDescent="0.3">
      <c r="A21624" s="1" t="str">
        <f>+A21510</f>
        <v>NO</v>
      </c>
      <c r="E21624" s="112"/>
      <c r="F21624" s="97" t="str">
        <f>+$F$124</f>
        <v>MULTAS</v>
      </c>
      <c r="G21624" s="24"/>
      <c r="H21624" s="24"/>
      <c r="I21624" s="24"/>
      <c r="J21624" s="24"/>
      <c r="K21624" s="24"/>
      <c r="L21624" s="98"/>
    </row>
    <row r="21625" spans="1:16" ht="12.75" hidden="1" customHeight="1" x14ac:dyDescent="0.3">
      <c r="A21625" s="1" t="str">
        <f>+A21510</f>
        <v>NO</v>
      </c>
      <c r="E21625" s="96">
        <v>-2</v>
      </c>
      <c r="F21625" s="307" t="str">
        <f>+$F$125</f>
        <v>Una o más multas o cláusulas penales durante el último año</v>
      </c>
      <c r="G21625" s="310"/>
      <c r="H21625" s="310"/>
      <c r="I21625" s="310"/>
      <c r="J21625" s="310"/>
      <c r="K21625" s="311"/>
      <c r="L21625" s="99" t="str">
        <f>IFERROR(IF(VLOOKUP(C21510,'R. PUNTAJES'!$C$14:$R$213,'R. PUNTAJES'!$Q$10,0)="","",VLOOKUP(C21510,'R. PUNTAJES'!$C$14:$R$213,'R. PUNTAJES'!$Q$10,0)),"")</f>
        <v/>
      </c>
    </row>
    <row r="21626" spans="1:16" hidden="1" x14ac:dyDescent="0.3">
      <c r="A21626" s="1" t="str">
        <f>+A21510</f>
        <v>NO</v>
      </c>
      <c r="E21626" s="112"/>
      <c r="F21626" s="97" t="str">
        <f>+$F$126</f>
        <v>OBRAS INCONCLUSAS</v>
      </c>
      <c r="G21626" s="24"/>
      <c r="H21626" s="24"/>
      <c r="I21626" s="24"/>
      <c r="J21626" s="24"/>
      <c r="K21626" s="24"/>
      <c r="L21626" s="98"/>
    </row>
    <row r="21627" spans="1:16" hidden="1" x14ac:dyDescent="0.3">
      <c r="A21627" s="1" t="str">
        <f>+A21510</f>
        <v>NO</v>
      </c>
      <c r="E21627" s="96">
        <v>-1</v>
      </c>
      <c r="F21627" s="301" t="str">
        <f>+$F$127</f>
        <v>Anotación vigente de obra civil inconclusa</v>
      </c>
      <c r="G21627" s="302"/>
      <c r="H21627" s="302"/>
      <c r="I21627" s="302"/>
      <c r="J21627" s="302"/>
      <c r="K21627" s="303"/>
      <c r="L21627" s="99" t="str">
        <f>IFERROR(IF(VLOOKUP(C21510,'R. PUNTAJES'!$C$14:$R$213,'R. PUNTAJES'!$P$10,0)="","",VLOOKUP(C21510,'R. PUNTAJES'!$C$14:$R$213,'R. PUNTAJES'!$P$10,0)),"")</f>
        <v/>
      </c>
    </row>
    <row r="21628" spans="1:16" ht="7.5" hidden="1" customHeight="1" x14ac:dyDescent="0.3">
      <c r="A21628" s="1" t="str">
        <f>+A21510</f>
        <v>NO</v>
      </c>
      <c r="E21628" s="114"/>
      <c r="F21628" s="45"/>
      <c r="G21628" s="45"/>
      <c r="H21628" s="45"/>
      <c r="I21628" s="45"/>
      <c r="J21628" s="45"/>
      <c r="K21628" s="45"/>
      <c r="L21628" s="48"/>
    </row>
    <row r="21629" spans="1:16" hidden="1" x14ac:dyDescent="0.3">
      <c r="A21629" s="1" t="str">
        <f>+A21510</f>
        <v>NO</v>
      </c>
      <c r="E21629" s="115" t="str">
        <f>+$E$129</f>
        <v>PUNTAJE TOTAL</v>
      </c>
      <c r="F21629" s="116"/>
      <c r="G21629" s="116"/>
      <c r="H21629" s="116"/>
      <c r="I21629" s="116"/>
      <c r="J21629" s="116"/>
      <c r="K21629" s="117"/>
      <c r="L21629" s="118">
        <f>IFERROR(IF(VLOOKUP(C21510,'R. PUNTAJES'!$C$14:$R$213,'R. PUNTAJES'!$H$10,0)="RECHAZO","",SUM(L21609:L21627)),"")</f>
        <v>0</v>
      </c>
    </row>
    <row r="21630" spans="1:16" hidden="1" x14ac:dyDescent="0.3">
      <c r="A21630" s="1" t="str">
        <f>+A21510</f>
        <v>NO</v>
      </c>
      <c r="E21630" s="304" t="str">
        <f>+$E$130</f>
        <v>OBSERVACIONES RESPECTO A PUNTAJES</v>
      </c>
      <c r="F21630" s="305"/>
      <c r="G21630" s="305"/>
      <c r="H21630" s="305"/>
      <c r="I21630" s="305"/>
      <c r="J21630" s="305"/>
      <c r="K21630" s="305"/>
      <c r="L21630" s="305"/>
    </row>
    <row r="21631" spans="1:16" ht="12" hidden="1" customHeight="1" x14ac:dyDescent="0.3">
      <c r="A21631" s="1" t="str">
        <f>+A21510</f>
        <v>NO</v>
      </c>
      <c r="E21631" s="306" t="s">
        <v>124</v>
      </c>
      <c r="F21631" s="305"/>
      <c r="G21631" s="305"/>
      <c r="H21631" s="305"/>
      <c r="I21631" s="305"/>
      <c r="J21631" s="305"/>
      <c r="K21631" s="305"/>
      <c r="L21631" s="305"/>
      <c r="N21631" s="119"/>
      <c r="O21631" s="119"/>
      <c r="P21631" s="120"/>
    </row>
    <row r="21632" spans="1:16" ht="3" hidden="1" customHeight="1" x14ac:dyDescent="0.3">
      <c r="A21632" s="1" t="str">
        <f>+A21511</f>
        <v>NO</v>
      </c>
      <c r="E21632" s="121"/>
      <c r="F21632" s="122"/>
      <c r="G21632" s="122"/>
      <c r="H21632" s="122"/>
      <c r="I21632" s="122"/>
      <c r="J21632" s="122"/>
      <c r="K21632" s="122"/>
      <c r="L21632" s="123"/>
    </row>
    <row r="21633" spans="1:12" hidden="1" x14ac:dyDescent="0.3">
      <c r="A21633" s="1" t="str">
        <f>+IF(OR(C21635=""),"NO",1)</f>
        <v>NO</v>
      </c>
      <c r="E21633" s="346"/>
      <c r="F21633" s="347"/>
      <c r="G21633" s="347"/>
      <c r="H21633" s="347"/>
      <c r="I21633" s="347"/>
      <c r="J21633" s="347"/>
      <c r="K21633" s="347"/>
      <c r="L21633" s="347"/>
    </row>
    <row r="21634" spans="1:12" ht="4.5" hidden="1" customHeight="1" x14ac:dyDescent="0.3">
      <c r="A21634" s="1" t="str">
        <f>+A21635</f>
        <v>NO</v>
      </c>
      <c r="E21634" s="15"/>
      <c r="F21634" s="16"/>
      <c r="G21634" s="16"/>
      <c r="H21634" s="16"/>
      <c r="I21634" s="16"/>
      <c r="J21634" s="16"/>
      <c r="K21634" s="16"/>
      <c r="L21634" s="17"/>
    </row>
    <row r="21635" spans="1:12" ht="15.75" hidden="1" customHeight="1" x14ac:dyDescent="0.3">
      <c r="A21635" s="1" t="str">
        <f>+IF(OR(C21635=""),"NO",1)</f>
        <v>NO</v>
      </c>
      <c r="B21635" s="1">
        <f>1+MAX($B$1:B21634)</f>
        <v>174</v>
      </c>
      <c r="C21635" s="18" t="s">
        <v>124</v>
      </c>
      <c r="E21635" s="19" t="s">
        <v>124</v>
      </c>
      <c r="F21635" s="20"/>
      <c r="G21635" s="20"/>
      <c r="H21635" s="20"/>
      <c r="I21635" s="21"/>
      <c r="J21635" s="20"/>
      <c r="K21635" s="21"/>
      <c r="L21635" s="22"/>
    </row>
    <row r="21636" spans="1:12" hidden="1" x14ac:dyDescent="0.3">
      <c r="A21636" s="1" t="str">
        <f>A21635</f>
        <v>NO</v>
      </c>
      <c r="E21636" s="23" t="str">
        <f>+$E$11</f>
        <v>Integrantes</v>
      </c>
      <c r="F21636" s="24"/>
      <c r="G21636" s="24"/>
      <c r="H21636" s="24"/>
      <c r="I21636" s="24"/>
      <c r="J21636" s="24"/>
      <c r="K21636" s="25" t="str">
        <f>+$K$11</f>
        <v>Nit</v>
      </c>
      <c r="L21636" s="26" t="str">
        <f>+$L$11</f>
        <v>Part.</v>
      </c>
    </row>
    <row r="21637" spans="1:12" hidden="1" x14ac:dyDescent="0.3">
      <c r="A21637" s="1" t="str">
        <f>+A21636</f>
        <v>NO</v>
      </c>
      <c r="C21637" s="1" t="s">
        <v>124</v>
      </c>
      <c r="E21637" s="27" t="s">
        <v>124</v>
      </c>
      <c r="F21637" s="28"/>
      <c r="G21637" s="28"/>
      <c r="H21637" s="28"/>
      <c r="I21637" s="28"/>
      <c r="J21637" s="28"/>
      <c r="K21637" s="29" t="s">
        <v>124</v>
      </c>
      <c r="L21637" s="30" t="s">
        <v>124</v>
      </c>
    </row>
    <row r="21638" spans="1:12" hidden="1" x14ac:dyDescent="0.3">
      <c r="A21638" s="18" t="str">
        <f>+IF(OR(C21638=""),"NO",1)</f>
        <v>NO</v>
      </c>
      <c r="B21638" s="18"/>
      <c r="C21638" s="1" t="s">
        <v>124</v>
      </c>
      <c r="E21638" s="31" t="s">
        <v>124</v>
      </c>
      <c r="F21638" s="32"/>
      <c r="G21638" s="32"/>
      <c r="H21638" s="32"/>
      <c r="I21638" s="32"/>
      <c r="J21638" s="32"/>
      <c r="K21638" s="33" t="s">
        <v>124</v>
      </c>
      <c r="L21638" s="34" t="s">
        <v>124</v>
      </c>
    </row>
    <row r="21639" spans="1:12" hidden="1" x14ac:dyDescent="0.3">
      <c r="A21639" s="18" t="str">
        <f>+IF(OR(C21639=""),"NO",1)</f>
        <v>NO</v>
      </c>
      <c r="B21639" s="18"/>
      <c r="C21639" s="1" t="s">
        <v>124</v>
      </c>
      <c r="E21639" s="31" t="s">
        <v>124</v>
      </c>
      <c r="F21639" s="32"/>
      <c r="G21639" s="32"/>
      <c r="H21639" s="32"/>
      <c r="I21639" s="32"/>
      <c r="J21639" s="32"/>
      <c r="K21639" s="33" t="s">
        <v>124</v>
      </c>
      <c r="L21639" s="34" t="s">
        <v>124</v>
      </c>
    </row>
    <row r="21640" spans="1:12" hidden="1" x14ac:dyDescent="0.3">
      <c r="A21640" s="18" t="str">
        <f>+IF(OR(C21640=""),"NO",1)</f>
        <v>NO</v>
      </c>
      <c r="B21640" s="18"/>
      <c r="C21640" s="1" t="s">
        <v>124</v>
      </c>
      <c r="E21640" s="31" t="s">
        <v>13</v>
      </c>
      <c r="F21640" s="32"/>
      <c r="G21640" s="32"/>
      <c r="H21640" s="32"/>
      <c r="I21640" s="32"/>
      <c r="J21640" s="32"/>
      <c r="K21640" s="33"/>
      <c r="L21640" s="34"/>
    </row>
    <row r="21641" spans="1:12" hidden="1" x14ac:dyDescent="0.3">
      <c r="A21641" s="18" t="str">
        <f>+IF(OR(C21641=""),"NO",1)</f>
        <v>NO</v>
      </c>
      <c r="B21641" s="18"/>
      <c r="C21641" s="1" t="s">
        <v>124</v>
      </c>
      <c r="E21641" s="31" t="s">
        <v>13</v>
      </c>
      <c r="F21641" s="32"/>
      <c r="G21641" s="32"/>
      <c r="H21641" s="32"/>
      <c r="I21641" s="32"/>
      <c r="J21641" s="32"/>
      <c r="K21641" s="33"/>
      <c r="L21641" s="34"/>
    </row>
    <row r="21642" spans="1:12" hidden="1" x14ac:dyDescent="0.3">
      <c r="A21642" s="18" t="str">
        <f>+IF(OR(C21642=""),"NO",1)</f>
        <v>NO</v>
      </c>
      <c r="B21642" s="18"/>
      <c r="C21642" s="1" t="s">
        <v>124</v>
      </c>
      <c r="E21642" s="35" t="s">
        <v>13</v>
      </c>
      <c r="F21642" s="36"/>
      <c r="G21642" s="36"/>
      <c r="H21642" s="36"/>
      <c r="I21642" s="36"/>
      <c r="J21642" s="36"/>
      <c r="K21642" s="37"/>
      <c r="L21642" s="38"/>
    </row>
    <row r="21643" spans="1:12" ht="5.15" hidden="1" customHeight="1" x14ac:dyDescent="0.3">
      <c r="A21643" s="1" t="str">
        <f>+A21635</f>
        <v>NO</v>
      </c>
      <c r="E21643" s="39"/>
      <c r="F21643" s="39"/>
      <c r="G21643" s="39"/>
      <c r="H21643" s="39"/>
      <c r="I21643" s="39"/>
      <c r="J21643" s="39"/>
      <c r="K21643" s="39"/>
      <c r="L21643" s="39"/>
    </row>
    <row r="21644" spans="1:12" ht="15.75" hidden="1" customHeight="1" x14ac:dyDescent="0.3">
      <c r="A21644" s="1" t="str">
        <f>+A21635</f>
        <v>NO</v>
      </c>
      <c r="E21644" s="40" t="str">
        <f>+$E$19</f>
        <v>RESULTADO DE EVALUACIÓN TÉCNICA</v>
      </c>
      <c r="F21644" s="41"/>
      <c r="G21644" s="41"/>
      <c r="H21644" s="41"/>
      <c r="I21644" s="41"/>
      <c r="J21644" s="41"/>
      <c r="K21644" s="41"/>
      <c r="L21644" s="42"/>
    </row>
    <row r="21645" spans="1:12" hidden="1" x14ac:dyDescent="0.3">
      <c r="A21645" s="1" t="str">
        <f>+A21635</f>
        <v>NO</v>
      </c>
      <c r="E21645" s="43"/>
      <c r="F21645" s="44" t="str">
        <f>+$F$20</f>
        <v>Experiencia</v>
      </c>
      <c r="G21645" s="45"/>
      <c r="H21645" s="45"/>
      <c r="I21645" s="45"/>
      <c r="J21645" s="45"/>
      <c r="K21645" s="46"/>
      <c r="L21645" s="47" t="s">
        <v>124</v>
      </c>
    </row>
    <row r="21646" spans="1:12" hidden="1" x14ac:dyDescent="0.3">
      <c r="A21646" s="1" t="str">
        <f>+A21635</f>
        <v>NO</v>
      </c>
      <c r="E21646" s="348" t="str">
        <f>+$E$21</f>
        <v>OBSERVACIONES RESPECTO A LA EVALUACIÓN DE EXPERIENCIA</v>
      </c>
      <c r="F21646" s="308"/>
      <c r="G21646" s="308"/>
      <c r="H21646" s="308"/>
      <c r="I21646" s="308"/>
      <c r="J21646" s="308"/>
      <c r="K21646" s="308"/>
      <c r="L21646" s="349"/>
    </row>
    <row r="21647" spans="1:12" hidden="1" x14ac:dyDescent="0.3">
      <c r="A21647" s="1" t="str">
        <f>+A21635</f>
        <v>NO</v>
      </c>
      <c r="E21647" s="350" t="s">
        <v>124</v>
      </c>
      <c r="F21647" s="351"/>
      <c r="G21647" s="351"/>
      <c r="H21647" s="351"/>
      <c r="I21647" s="351"/>
      <c r="J21647" s="351"/>
      <c r="K21647" s="351"/>
      <c r="L21647" s="352"/>
    </row>
    <row r="21648" spans="1:12" ht="5.15" hidden="1" customHeight="1" x14ac:dyDescent="0.3">
      <c r="A21648" s="1" t="str">
        <f>+A21635</f>
        <v>NO</v>
      </c>
      <c r="E21648" s="39"/>
      <c r="F21648" s="39"/>
      <c r="G21648" s="39"/>
      <c r="H21648" s="39"/>
      <c r="I21648" s="39"/>
      <c r="J21648" s="39"/>
      <c r="K21648" s="39"/>
      <c r="L21648" s="39"/>
    </row>
    <row r="21649" spans="1:12" ht="12.75" hidden="1" customHeight="1" x14ac:dyDescent="0.3">
      <c r="A21649" s="1" t="str">
        <f>+A21635</f>
        <v>NO</v>
      </c>
      <c r="E21649" s="40" t="str">
        <f>+$E$24</f>
        <v>EXPERIENCIA HABILITANTE: CONTRATOS PRESENTADOS</v>
      </c>
      <c r="F21649" s="41"/>
      <c r="G21649" s="41"/>
      <c r="H21649" s="41"/>
      <c r="I21649" s="41"/>
      <c r="J21649" s="41"/>
      <c r="K21649" s="41"/>
      <c r="L21649" s="42"/>
    </row>
    <row r="21650" spans="1:12" ht="8.5" hidden="1" customHeight="1" x14ac:dyDescent="0.3">
      <c r="A21650" s="1" t="str">
        <f>+A21635</f>
        <v>NO</v>
      </c>
      <c r="E21650" s="49"/>
      <c r="F21650" s="50"/>
      <c r="G21650" s="51"/>
      <c r="H21650" s="51"/>
      <c r="I21650" s="51"/>
      <c r="J21650" s="51"/>
      <c r="K21650" s="51"/>
      <c r="L21650" s="52"/>
    </row>
    <row r="21651" spans="1:12" hidden="1" x14ac:dyDescent="0.3">
      <c r="A21651" s="18" t="str">
        <f>+IF(OR(C21651=""),"NO",1)</f>
        <v>NO</v>
      </c>
      <c r="B21651" s="18"/>
      <c r="C21651" s="1" t="s">
        <v>124</v>
      </c>
      <c r="E21651" s="329">
        <v>1</v>
      </c>
      <c r="F21651" s="53" t="str">
        <f>+$F$26</f>
        <v>OBJETO</v>
      </c>
      <c r="G21651" s="332" t="s">
        <v>124</v>
      </c>
      <c r="H21651" s="333"/>
      <c r="I21651" s="333"/>
      <c r="J21651" s="333"/>
      <c r="K21651" s="333"/>
      <c r="L21651" s="334"/>
    </row>
    <row r="21652" spans="1:12" hidden="1" x14ac:dyDescent="0.3">
      <c r="A21652" s="18" t="str">
        <f>+IF(OR(C21651=""),"NO",1)</f>
        <v>NO</v>
      </c>
      <c r="B21652" s="18"/>
      <c r="E21652" s="330"/>
      <c r="F21652" s="54" t="str">
        <f>+$F$27</f>
        <v>CONTRATANTE</v>
      </c>
      <c r="G21652" s="335" t="s">
        <v>124</v>
      </c>
      <c r="H21652" s="310"/>
      <c r="I21652" s="310"/>
      <c r="J21652" s="310"/>
      <c r="K21652" s="310"/>
      <c r="L21652" s="336"/>
    </row>
    <row r="21653" spans="1:12" hidden="1" x14ac:dyDescent="0.3">
      <c r="A21653" s="18" t="str">
        <f>+IF(OR(C21651=""),"NO",1)</f>
        <v>NO</v>
      </c>
      <c r="B21653" s="18"/>
      <c r="E21653" s="330"/>
      <c r="F21653" s="54" t="str">
        <f>+$F$28</f>
        <v>APORTANTE</v>
      </c>
      <c r="G21653" s="337" t="s">
        <v>124</v>
      </c>
      <c r="H21653" s="338"/>
      <c r="I21653" s="338"/>
      <c r="J21653" s="338"/>
      <c r="K21653" s="338"/>
      <c r="L21653" s="339"/>
    </row>
    <row r="21654" spans="1:12" hidden="1" x14ac:dyDescent="0.3">
      <c r="A21654" s="18" t="str">
        <f>+IF(OR(C21651=""),"NO",1)</f>
        <v>NO</v>
      </c>
      <c r="B21654" s="18"/>
      <c r="E21654" s="330"/>
      <c r="F21654" s="54" t="str">
        <f>+$F$29</f>
        <v>VALOR /SMMLV)</v>
      </c>
      <c r="G21654" s="55" t="s">
        <v>124</v>
      </c>
      <c r="H21654" s="56" t="str">
        <f>+$H$29</f>
        <v>% PART..</v>
      </c>
      <c r="I21654" s="57" t="s">
        <v>124</v>
      </c>
      <c r="J21654" s="58" t="str">
        <f>+$J$29</f>
        <v>VALOR ACREDITADO</v>
      </c>
      <c r="K21654" s="59"/>
      <c r="L21654" s="47" t="s">
        <v>124</v>
      </c>
    </row>
    <row r="21655" spans="1:12" hidden="1" x14ac:dyDescent="0.3">
      <c r="A21655" s="18" t="str">
        <f>+IF(OR(C21651=""),"NO",1)</f>
        <v>NO</v>
      </c>
      <c r="B21655" s="18"/>
      <c r="E21655" s="330"/>
      <c r="F21655" s="60" t="str">
        <f>+$F$30</f>
        <v>EXPERIENCIA APORTADA</v>
      </c>
      <c r="G21655" s="340" t="s">
        <v>124</v>
      </c>
      <c r="H21655" s="341"/>
      <c r="I21655" s="341"/>
      <c r="J21655" s="341"/>
      <c r="K21655" s="341"/>
      <c r="L21655" s="342"/>
    </row>
    <row r="21656" spans="1:12" hidden="1" x14ac:dyDescent="0.3">
      <c r="A21656" s="18" t="str">
        <f>+IF(OR(C21651=""),"NO",1)</f>
        <v>NO</v>
      </c>
      <c r="B21656" s="18"/>
      <c r="E21656" s="331"/>
      <c r="F21656" s="62" t="str">
        <f>+$F$31</f>
        <v>OBSERVACIÓN</v>
      </c>
      <c r="G21656" s="343" t="s">
        <v>124</v>
      </c>
      <c r="H21656" s="344"/>
      <c r="I21656" s="344"/>
      <c r="J21656" s="344"/>
      <c r="K21656" s="344"/>
      <c r="L21656" s="345"/>
    </row>
    <row r="21657" spans="1:12" ht="8.5" hidden="1" customHeight="1" x14ac:dyDescent="0.3">
      <c r="A21657" s="18" t="str">
        <f>+IF(OR(C21651=""),"NO",1)</f>
        <v>NO</v>
      </c>
      <c r="B21657" s="18"/>
      <c r="E21657" s="49"/>
      <c r="F21657" s="50"/>
      <c r="G21657" s="51"/>
      <c r="H21657" s="51"/>
      <c r="I21657" s="51"/>
      <c r="J21657" s="51"/>
      <c r="K21657" s="51"/>
      <c r="L21657" s="52"/>
    </row>
    <row r="21658" spans="1:12" hidden="1" x14ac:dyDescent="0.3">
      <c r="A21658" s="18" t="str">
        <f t="shared" ref="A21658" si="7266">+IF(OR(C21658=""),"NO",1)</f>
        <v>NO</v>
      </c>
      <c r="B21658" s="18"/>
      <c r="C21658" s="1" t="s">
        <v>124</v>
      </c>
      <c r="E21658" s="329">
        <v>2</v>
      </c>
      <c r="F21658" s="53" t="str">
        <f>+$F$26</f>
        <v>OBJETO</v>
      </c>
      <c r="G21658" s="332" t="s">
        <v>124</v>
      </c>
      <c r="H21658" s="333"/>
      <c r="I21658" s="333"/>
      <c r="J21658" s="333"/>
      <c r="K21658" s="333"/>
      <c r="L21658" s="334"/>
    </row>
    <row r="21659" spans="1:12" hidden="1" x14ac:dyDescent="0.3">
      <c r="A21659" s="18" t="str">
        <f t="shared" ref="A21659" si="7267">+IF(OR(C21658=""),"NO",1)</f>
        <v>NO</v>
      </c>
      <c r="B21659" s="18"/>
      <c r="E21659" s="330"/>
      <c r="F21659" s="54" t="str">
        <f>+$F$27</f>
        <v>CONTRATANTE</v>
      </c>
      <c r="G21659" s="335" t="s">
        <v>124</v>
      </c>
      <c r="H21659" s="310"/>
      <c r="I21659" s="310"/>
      <c r="J21659" s="310"/>
      <c r="K21659" s="310"/>
      <c r="L21659" s="336"/>
    </row>
    <row r="21660" spans="1:12" hidden="1" x14ac:dyDescent="0.3">
      <c r="A21660" s="18" t="str">
        <f t="shared" ref="A21660" si="7268">+IF(OR(C21658=""),"NO",1)</f>
        <v>NO</v>
      </c>
      <c r="B21660" s="18"/>
      <c r="E21660" s="330"/>
      <c r="F21660" s="54" t="str">
        <f>+$F$28</f>
        <v>APORTANTE</v>
      </c>
      <c r="G21660" s="337" t="s">
        <v>124</v>
      </c>
      <c r="H21660" s="338"/>
      <c r="I21660" s="338"/>
      <c r="J21660" s="338"/>
      <c r="K21660" s="338"/>
      <c r="L21660" s="339"/>
    </row>
    <row r="21661" spans="1:12" hidden="1" x14ac:dyDescent="0.3">
      <c r="A21661" s="18" t="str">
        <f t="shared" ref="A21661" si="7269">+IF(OR(C21658=""),"NO",1)</f>
        <v>NO</v>
      </c>
      <c r="B21661" s="18"/>
      <c r="E21661" s="330"/>
      <c r="F21661" s="54" t="str">
        <f>+$F$29</f>
        <v>VALOR /SMMLV)</v>
      </c>
      <c r="G21661" s="55" t="s">
        <v>124</v>
      </c>
      <c r="H21661" s="56" t="str">
        <f>+$H$29</f>
        <v>% PART..</v>
      </c>
      <c r="I21661" s="57" t="s">
        <v>124</v>
      </c>
      <c r="J21661" s="58" t="str">
        <f>+$J$29</f>
        <v>VALOR ACREDITADO</v>
      </c>
      <c r="K21661" s="59"/>
      <c r="L21661" s="47" t="s">
        <v>124</v>
      </c>
    </row>
    <row r="21662" spans="1:12" hidden="1" x14ac:dyDescent="0.3">
      <c r="A21662" s="18" t="str">
        <f t="shared" ref="A21662" si="7270">+IF(OR(C21658=""),"NO",1)</f>
        <v>NO</v>
      </c>
      <c r="B21662" s="18"/>
      <c r="E21662" s="330"/>
      <c r="F21662" s="60" t="str">
        <f>+$F$30</f>
        <v>EXPERIENCIA APORTADA</v>
      </c>
      <c r="G21662" s="340" t="s">
        <v>124</v>
      </c>
      <c r="H21662" s="341"/>
      <c r="I21662" s="341"/>
      <c r="J21662" s="341"/>
      <c r="K21662" s="341"/>
      <c r="L21662" s="342"/>
    </row>
    <row r="21663" spans="1:12" hidden="1" x14ac:dyDescent="0.3">
      <c r="A21663" s="18" t="str">
        <f t="shared" ref="A21663" si="7271">+IF(OR(C21658=""),"NO",1)</f>
        <v>NO</v>
      </c>
      <c r="B21663" s="18"/>
      <c r="E21663" s="331"/>
      <c r="F21663" s="62" t="str">
        <f>+$F$31</f>
        <v>OBSERVACIÓN</v>
      </c>
      <c r="G21663" s="343" t="s">
        <v>124</v>
      </c>
      <c r="H21663" s="344"/>
      <c r="I21663" s="344"/>
      <c r="J21663" s="344"/>
      <c r="K21663" s="344"/>
      <c r="L21663" s="345"/>
    </row>
    <row r="21664" spans="1:12" ht="8.5" hidden="1" customHeight="1" x14ac:dyDescent="0.3">
      <c r="A21664" s="18" t="str">
        <f t="shared" ref="A21664" si="7272">+IF(OR(C21658=""),"NO",1)</f>
        <v>NO</v>
      </c>
      <c r="B21664" s="18"/>
      <c r="E21664" s="49"/>
      <c r="F21664" s="50"/>
      <c r="G21664" s="51"/>
      <c r="H21664" s="51"/>
      <c r="I21664" s="51"/>
      <c r="J21664" s="51"/>
      <c r="K21664" s="51"/>
      <c r="L21664" s="52"/>
    </row>
    <row r="21665" spans="1:12" hidden="1" x14ac:dyDescent="0.3">
      <c r="A21665" s="18" t="str">
        <f t="shared" ref="A21665" si="7273">+IF(OR(C21665=""),"NO",1)</f>
        <v>NO</v>
      </c>
      <c r="B21665" s="18"/>
      <c r="C21665" s="1" t="s">
        <v>124</v>
      </c>
      <c r="E21665" s="329">
        <v>3</v>
      </c>
      <c r="F21665" s="53" t="str">
        <f>+$F$26</f>
        <v>OBJETO</v>
      </c>
      <c r="G21665" s="332" t="s">
        <v>124</v>
      </c>
      <c r="H21665" s="333"/>
      <c r="I21665" s="333"/>
      <c r="J21665" s="333"/>
      <c r="K21665" s="333"/>
      <c r="L21665" s="334"/>
    </row>
    <row r="21666" spans="1:12" hidden="1" x14ac:dyDescent="0.3">
      <c r="A21666" s="18" t="str">
        <f t="shared" ref="A21666" si="7274">+IF(OR(C21665=""),"NO",1)</f>
        <v>NO</v>
      </c>
      <c r="B21666" s="18"/>
      <c r="E21666" s="330"/>
      <c r="F21666" s="54" t="str">
        <f>+$F$27</f>
        <v>CONTRATANTE</v>
      </c>
      <c r="G21666" s="335" t="s">
        <v>124</v>
      </c>
      <c r="H21666" s="310"/>
      <c r="I21666" s="310"/>
      <c r="J21666" s="310"/>
      <c r="K21666" s="310"/>
      <c r="L21666" s="336"/>
    </row>
    <row r="21667" spans="1:12" hidden="1" x14ac:dyDescent="0.3">
      <c r="A21667" s="18" t="str">
        <f t="shared" ref="A21667" si="7275">+IF(OR(C21665=""),"NO",1)</f>
        <v>NO</v>
      </c>
      <c r="B21667" s="18"/>
      <c r="E21667" s="330"/>
      <c r="F21667" s="54" t="str">
        <f>+$F$28</f>
        <v>APORTANTE</v>
      </c>
      <c r="G21667" s="337" t="s">
        <v>124</v>
      </c>
      <c r="H21667" s="338"/>
      <c r="I21667" s="338"/>
      <c r="J21667" s="338"/>
      <c r="K21667" s="338"/>
      <c r="L21667" s="339"/>
    </row>
    <row r="21668" spans="1:12" hidden="1" x14ac:dyDescent="0.3">
      <c r="A21668" s="18" t="str">
        <f t="shared" ref="A21668" si="7276">+IF(OR(C21665=""),"NO",1)</f>
        <v>NO</v>
      </c>
      <c r="B21668" s="18"/>
      <c r="E21668" s="330"/>
      <c r="F21668" s="54" t="str">
        <f>+$F$29</f>
        <v>VALOR /SMMLV)</v>
      </c>
      <c r="G21668" s="55" t="s">
        <v>124</v>
      </c>
      <c r="H21668" s="56" t="str">
        <f>+$H$29</f>
        <v>% PART..</v>
      </c>
      <c r="I21668" s="57" t="s">
        <v>124</v>
      </c>
      <c r="J21668" s="58" t="str">
        <f>+$J$29</f>
        <v>VALOR ACREDITADO</v>
      </c>
      <c r="K21668" s="59"/>
      <c r="L21668" s="47" t="s">
        <v>124</v>
      </c>
    </row>
    <row r="21669" spans="1:12" hidden="1" x14ac:dyDescent="0.3">
      <c r="A21669" s="18" t="str">
        <f t="shared" ref="A21669" si="7277">+IF(OR(C21665=""),"NO",1)</f>
        <v>NO</v>
      </c>
      <c r="B21669" s="18"/>
      <c r="E21669" s="330"/>
      <c r="F21669" s="60" t="str">
        <f>+$F$30</f>
        <v>EXPERIENCIA APORTADA</v>
      </c>
      <c r="G21669" s="340" t="s">
        <v>124</v>
      </c>
      <c r="H21669" s="341"/>
      <c r="I21669" s="341"/>
      <c r="J21669" s="341"/>
      <c r="K21669" s="341"/>
      <c r="L21669" s="342"/>
    </row>
    <row r="21670" spans="1:12" hidden="1" x14ac:dyDescent="0.3">
      <c r="A21670" s="18" t="str">
        <f t="shared" ref="A21670" si="7278">+IF(OR(C21665=""),"NO",1)</f>
        <v>NO</v>
      </c>
      <c r="B21670" s="18"/>
      <c r="E21670" s="331"/>
      <c r="F21670" s="62" t="str">
        <f>+$F$31</f>
        <v>OBSERVACIÓN</v>
      </c>
      <c r="G21670" s="343" t="s">
        <v>124</v>
      </c>
      <c r="H21670" s="344"/>
      <c r="I21670" s="344"/>
      <c r="J21670" s="344"/>
      <c r="K21670" s="344"/>
      <c r="L21670" s="345"/>
    </row>
    <row r="21671" spans="1:12" ht="8.5" hidden="1" customHeight="1" x14ac:dyDescent="0.3">
      <c r="A21671" s="18" t="str">
        <f t="shared" ref="A21671" si="7279">+IF(OR(C21665=""),"NO",1)</f>
        <v>NO</v>
      </c>
      <c r="B21671" s="18"/>
      <c r="E21671" s="49"/>
      <c r="F21671" s="50"/>
      <c r="G21671" s="51"/>
      <c r="H21671" s="51"/>
      <c r="I21671" s="51"/>
      <c r="J21671" s="51"/>
      <c r="K21671" s="51"/>
      <c r="L21671" s="52"/>
    </row>
    <row r="21672" spans="1:12" hidden="1" x14ac:dyDescent="0.3">
      <c r="A21672" s="18" t="str">
        <f t="shared" ref="A21672" si="7280">+IF(OR(C21672=""),"NO",1)</f>
        <v>NO</v>
      </c>
      <c r="B21672" s="18"/>
      <c r="C21672" s="1" t="s">
        <v>124</v>
      </c>
      <c r="E21672" s="329">
        <v>4</v>
      </c>
      <c r="F21672" s="53" t="str">
        <f>+$F$26</f>
        <v>OBJETO</v>
      </c>
      <c r="G21672" s="332" t="s">
        <v>124</v>
      </c>
      <c r="H21672" s="333"/>
      <c r="I21672" s="333"/>
      <c r="J21672" s="333"/>
      <c r="K21672" s="333"/>
      <c r="L21672" s="334"/>
    </row>
    <row r="21673" spans="1:12" hidden="1" x14ac:dyDescent="0.3">
      <c r="A21673" s="18" t="str">
        <f t="shared" ref="A21673" si="7281">+IF(OR(C21672=""),"NO",1)</f>
        <v>NO</v>
      </c>
      <c r="B21673" s="18"/>
      <c r="E21673" s="330"/>
      <c r="F21673" s="54" t="str">
        <f>+$F$27</f>
        <v>CONTRATANTE</v>
      </c>
      <c r="G21673" s="335" t="s">
        <v>124</v>
      </c>
      <c r="H21673" s="310"/>
      <c r="I21673" s="310"/>
      <c r="J21673" s="310"/>
      <c r="K21673" s="310"/>
      <c r="L21673" s="336"/>
    </row>
    <row r="21674" spans="1:12" hidden="1" x14ac:dyDescent="0.3">
      <c r="A21674" s="18" t="str">
        <f t="shared" ref="A21674" si="7282">+IF(OR(C21672=""),"NO",1)</f>
        <v>NO</v>
      </c>
      <c r="B21674" s="18"/>
      <c r="E21674" s="330"/>
      <c r="F21674" s="54" t="str">
        <f>+$F$28</f>
        <v>APORTANTE</v>
      </c>
      <c r="G21674" s="337" t="s">
        <v>124</v>
      </c>
      <c r="H21674" s="338"/>
      <c r="I21674" s="338"/>
      <c r="J21674" s="338"/>
      <c r="K21674" s="338"/>
      <c r="L21674" s="339"/>
    </row>
    <row r="21675" spans="1:12" hidden="1" x14ac:dyDescent="0.3">
      <c r="A21675" s="18" t="str">
        <f t="shared" ref="A21675" si="7283">+IF(OR(C21672=""),"NO",1)</f>
        <v>NO</v>
      </c>
      <c r="B21675" s="18"/>
      <c r="E21675" s="330"/>
      <c r="F21675" s="54" t="str">
        <f>+$F$29</f>
        <v>VALOR /SMMLV)</v>
      </c>
      <c r="G21675" s="55" t="s">
        <v>124</v>
      </c>
      <c r="H21675" s="56" t="str">
        <f>+$H$29</f>
        <v>% PART..</v>
      </c>
      <c r="I21675" s="57" t="s">
        <v>124</v>
      </c>
      <c r="J21675" s="58" t="str">
        <f>+$J$29</f>
        <v>VALOR ACREDITADO</v>
      </c>
      <c r="K21675" s="59"/>
      <c r="L21675" s="47" t="s">
        <v>124</v>
      </c>
    </row>
    <row r="21676" spans="1:12" hidden="1" x14ac:dyDescent="0.3">
      <c r="A21676" s="18" t="str">
        <f t="shared" ref="A21676" si="7284">+IF(OR(C21672=""),"NO",1)</f>
        <v>NO</v>
      </c>
      <c r="B21676" s="18"/>
      <c r="E21676" s="330"/>
      <c r="F21676" s="60" t="str">
        <f>+$F$30</f>
        <v>EXPERIENCIA APORTADA</v>
      </c>
      <c r="G21676" s="340" t="s">
        <v>124</v>
      </c>
      <c r="H21676" s="341"/>
      <c r="I21676" s="341"/>
      <c r="J21676" s="341"/>
      <c r="K21676" s="341"/>
      <c r="L21676" s="342"/>
    </row>
    <row r="21677" spans="1:12" hidden="1" x14ac:dyDescent="0.3">
      <c r="A21677" s="18" t="str">
        <f t="shared" ref="A21677" si="7285">+IF(OR(C21672=""),"NO",1)</f>
        <v>NO</v>
      </c>
      <c r="B21677" s="18"/>
      <c r="E21677" s="331"/>
      <c r="F21677" s="62" t="str">
        <f>+$F$31</f>
        <v>OBSERVACIÓN</v>
      </c>
      <c r="G21677" s="343" t="s">
        <v>124</v>
      </c>
      <c r="H21677" s="344"/>
      <c r="I21677" s="344"/>
      <c r="J21677" s="344"/>
      <c r="K21677" s="344"/>
      <c r="L21677" s="345"/>
    </row>
    <row r="21678" spans="1:12" ht="8.5" hidden="1" customHeight="1" x14ac:dyDescent="0.3">
      <c r="A21678" s="18" t="str">
        <f t="shared" ref="A21678" si="7286">+IF(OR(C21672=""),"NO",1)</f>
        <v>NO</v>
      </c>
      <c r="B21678" s="18"/>
      <c r="E21678" s="49"/>
      <c r="F21678" s="50"/>
      <c r="G21678" s="51"/>
      <c r="H21678" s="51"/>
      <c r="I21678" s="51"/>
      <c r="J21678" s="51"/>
      <c r="K21678" s="51"/>
      <c r="L21678" s="52"/>
    </row>
    <row r="21679" spans="1:12" hidden="1" x14ac:dyDescent="0.3">
      <c r="A21679" s="18" t="str">
        <f t="shared" ref="A21679" si="7287">+IF(OR(C21679=""),"NO",1)</f>
        <v>NO</v>
      </c>
      <c r="B21679" s="18"/>
      <c r="C21679" s="1" t="s">
        <v>124</v>
      </c>
      <c r="E21679" s="329">
        <v>5</v>
      </c>
      <c r="F21679" s="53" t="str">
        <f>+$F$26</f>
        <v>OBJETO</v>
      </c>
      <c r="G21679" s="332" t="s">
        <v>124</v>
      </c>
      <c r="H21679" s="333"/>
      <c r="I21679" s="333"/>
      <c r="J21679" s="333"/>
      <c r="K21679" s="333"/>
      <c r="L21679" s="334"/>
    </row>
    <row r="21680" spans="1:12" hidden="1" x14ac:dyDescent="0.3">
      <c r="A21680" s="18" t="str">
        <f t="shared" ref="A21680" si="7288">+IF(OR(C21679=""),"NO",1)</f>
        <v>NO</v>
      </c>
      <c r="B21680" s="18"/>
      <c r="E21680" s="330"/>
      <c r="F21680" s="54" t="str">
        <f>+$F$27</f>
        <v>CONTRATANTE</v>
      </c>
      <c r="G21680" s="335" t="s">
        <v>124</v>
      </c>
      <c r="H21680" s="310"/>
      <c r="I21680" s="310"/>
      <c r="J21680" s="310"/>
      <c r="K21680" s="310"/>
      <c r="L21680" s="336"/>
    </row>
    <row r="21681" spans="1:12" hidden="1" x14ac:dyDescent="0.3">
      <c r="A21681" s="18" t="str">
        <f t="shared" ref="A21681" si="7289">+IF(OR(C21679=""),"NO",1)</f>
        <v>NO</v>
      </c>
      <c r="B21681" s="18"/>
      <c r="E21681" s="330"/>
      <c r="F21681" s="54" t="str">
        <f>+$F$28</f>
        <v>APORTANTE</v>
      </c>
      <c r="G21681" s="337" t="s">
        <v>124</v>
      </c>
      <c r="H21681" s="338"/>
      <c r="I21681" s="338"/>
      <c r="J21681" s="338"/>
      <c r="K21681" s="338"/>
      <c r="L21681" s="339"/>
    </row>
    <row r="21682" spans="1:12" hidden="1" x14ac:dyDescent="0.3">
      <c r="A21682" s="18" t="str">
        <f t="shared" ref="A21682" si="7290">+IF(OR(C21679=""),"NO",1)</f>
        <v>NO</v>
      </c>
      <c r="B21682" s="18"/>
      <c r="E21682" s="330"/>
      <c r="F21682" s="54" t="str">
        <f>+$F$29</f>
        <v>VALOR /SMMLV)</v>
      </c>
      <c r="G21682" s="55" t="s">
        <v>124</v>
      </c>
      <c r="H21682" s="56" t="str">
        <f>+$H$29</f>
        <v>% PART..</v>
      </c>
      <c r="I21682" s="57" t="s">
        <v>124</v>
      </c>
      <c r="J21682" s="58" t="str">
        <f>+$J$29</f>
        <v>VALOR ACREDITADO</v>
      </c>
      <c r="K21682" s="59"/>
      <c r="L21682" s="47" t="s">
        <v>124</v>
      </c>
    </row>
    <row r="21683" spans="1:12" hidden="1" x14ac:dyDescent="0.3">
      <c r="A21683" s="18" t="str">
        <f t="shared" ref="A21683" si="7291">+IF(OR(C21679=""),"NO",1)</f>
        <v>NO</v>
      </c>
      <c r="B21683" s="18"/>
      <c r="E21683" s="330"/>
      <c r="F21683" s="60" t="str">
        <f>+$F$30</f>
        <v>EXPERIENCIA APORTADA</v>
      </c>
      <c r="G21683" s="340" t="s">
        <v>124</v>
      </c>
      <c r="H21683" s="341"/>
      <c r="I21683" s="341"/>
      <c r="J21683" s="341"/>
      <c r="K21683" s="341"/>
      <c r="L21683" s="342"/>
    </row>
    <row r="21684" spans="1:12" hidden="1" x14ac:dyDescent="0.3">
      <c r="A21684" s="18" t="str">
        <f t="shared" ref="A21684" si="7292">+IF(OR(C21679=""),"NO",1)</f>
        <v>NO</v>
      </c>
      <c r="B21684" s="18"/>
      <c r="E21684" s="331"/>
      <c r="F21684" s="62" t="str">
        <f>+$F$31</f>
        <v>OBSERVACIÓN</v>
      </c>
      <c r="G21684" s="343" t="s">
        <v>124</v>
      </c>
      <c r="H21684" s="344"/>
      <c r="I21684" s="344"/>
      <c r="J21684" s="344"/>
      <c r="K21684" s="344"/>
      <c r="L21684" s="345"/>
    </row>
    <row r="21685" spans="1:12" ht="8.5" hidden="1" customHeight="1" x14ac:dyDescent="0.3">
      <c r="A21685" s="18" t="str">
        <f t="shared" ref="A21685" si="7293">+IF(OR(C21679=""),"NO",1)</f>
        <v>NO</v>
      </c>
      <c r="B21685" s="18"/>
      <c r="E21685" s="49"/>
      <c r="F21685" s="50"/>
      <c r="G21685" s="51"/>
      <c r="H21685" s="51"/>
      <c r="I21685" s="51"/>
      <c r="J21685" s="51"/>
      <c r="K21685" s="51"/>
      <c r="L21685" s="52"/>
    </row>
    <row r="21686" spans="1:12" hidden="1" x14ac:dyDescent="0.3">
      <c r="A21686" s="18" t="str">
        <f t="shared" ref="A21686" si="7294">+IF(OR(C21686=""),"NO",1)</f>
        <v>NO</v>
      </c>
      <c r="B21686" s="18"/>
      <c r="C21686" s="1" t="s">
        <v>124</v>
      </c>
      <c r="E21686" s="329">
        <v>6</v>
      </c>
      <c r="F21686" s="53" t="str">
        <f>+$F$26</f>
        <v>OBJETO</v>
      </c>
      <c r="G21686" s="332" t="s">
        <v>124</v>
      </c>
      <c r="H21686" s="333"/>
      <c r="I21686" s="333"/>
      <c r="J21686" s="333"/>
      <c r="K21686" s="333"/>
      <c r="L21686" s="334"/>
    </row>
    <row r="21687" spans="1:12" hidden="1" x14ac:dyDescent="0.3">
      <c r="A21687" s="18" t="str">
        <f t="shared" ref="A21687" si="7295">+IF(OR(C21686=""),"NO",1)</f>
        <v>NO</v>
      </c>
      <c r="B21687" s="18"/>
      <c r="E21687" s="330"/>
      <c r="F21687" s="54" t="str">
        <f>+$F$27</f>
        <v>CONTRATANTE</v>
      </c>
      <c r="G21687" s="335" t="s">
        <v>124</v>
      </c>
      <c r="H21687" s="310"/>
      <c r="I21687" s="310"/>
      <c r="J21687" s="310"/>
      <c r="K21687" s="310"/>
      <c r="L21687" s="336"/>
    </row>
    <row r="21688" spans="1:12" hidden="1" x14ac:dyDescent="0.3">
      <c r="A21688" s="18" t="str">
        <f t="shared" ref="A21688" si="7296">+IF(OR(C21686=""),"NO",1)</f>
        <v>NO</v>
      </c>
      <c r="B21688" s="18"/>
      <c r="E21688" s="330"/>
      <c r="F21688" s="54" t="str">
        <f>+$F$28</f>
        <v>APORTANTE</v>
      </c>
      <c r="G21688" s="337" t="s">
        <v>124</v>
      </c>
      <c r="H21688" s="338"/>
      <c r="I21688" s="338"/>
      <c r="J21688" s="338"/>
      <c r="K21688" s="338"/>
      <c r="L21688" s="339"/>
    </row>
    <row r="21689" spans="1:12" hidden="1" x14ac:dyDescent="0.3">
      <c r="A21689" s="18" t="str">
        <f t="shared" ref="A21689" si="7297">+IF(OR(C21686=""),"NO",1)</f>
        <v>NO</v>
      </c>
      <c r="B21689" s="18"/>
      <c r="E21689" s="330"/>
      <c r="F21689" s="54" t="str">
        <f>+$F$29</f>
        <v>VALOR /SMMLV)</v>
      </c>
      <c r="G21689" s="55" t="s">
        <v>124</v>
      </c>
      <c r="H21689" s="56" t="str">
        <f>+$H$29</f>
        <v>% PART..</v>
      </c>
      <c r="I21689" s="57" t="s">
        <v>124</v>
      </c>
      <c r="J21689" s="58" t="str">
        <f>+$J$29</f>
        <v>VALOR ACREDITADO</v>
      </c>
      <c r="K21689" s="59"/>
      <c r="L21689" s="47" t="s">
        <v>124</v>
      </c>
    </row>
    <row r="21690" spans="1:12" hidden="1" x14ac:dyDescent="0.3">
      <c r="A21690" s="18" t="str">
        <f t="shared" ref="A21690" si="7298">+IF(OR(C21686=""),"NO",1)</f>
        <v>NO</v>
      </c>
      <c r="B21690" s="18"/>
      <c r="E21690" s="330"/>
      <c r="F21690" s="60" t="str">
        <f>+$F$30</f>
        <v>EXPERIENCIA APORTADA</v>
      </c>
      <c r="G21690" s="340" t="s">
        <v>124</v>
      </c>
      <c r="H21690" s="341"/>
      <c r="I21690" s="341"/>
      <c r="J21690" s="341"/>
      <c r="K21690" s="341"/>
      <c r="L21690" s="342"/>
    </row>
    <row r="21691" spans="1:12" hidden="1" x14ac:dyDescent="0.3">
      <c r="A21691" s="18" t="str">
        <f t="shared" ref="A21691" si="7299">+IF(OR(C21686=""),"NO",1)</f>
        <v>NO</v>
      </c>
      <c r="B21691" s="18"/>
      <c r="E21691" s="331"/>
      <c r="F21691" s="62" t="str">
        <f>+$F$31</f>
        <v>OBSERVACIÓN</v>
      </c>
      <c r="G21691" s="343" t="s">
        <v>124</v>
      </c>
      <c r="H21691" s="344"/>
      <c r="I21691" s="344"/>
      <c r="J21691" s="344"/>
      <c r="K21691" s="344"/>
      <c r="L21691" s="345"/>
    </row>
    <row r="21692" spans="1:12" ht="8.5" hidden="1" customHeight="1" x14ac:dyDescent="0.3">
      <c r="A21692" s="18" t="str">
        <f t="shared" ref="A21692" si="7300">+IF(OR(C21686=""),"NO",1)</f>
        <v>NO</v>
      </c>
      <c r="B21692" s="18"/>
      <c r="E21692" s="49"/>
      <c r="F21692" s="50"/>
      <c r="G21692" s="51"/>
      <c r="H21692" s="51"/>
      <c r="I21692" s="51"/>
      <c r="J21692" s="51"/>
      <c r="K21692" s="51"/>
      <c r="L21692" s="52"/>
    </row>
    <row r="21693" spans="1:12" hidden="1" x14ac:dyDescent="0.3">
      <c r="A21693" s="18" t="str">
        <f t="shared" ref="A21693" si="7301">+IF(OR(C21693=""),"NO",1)</f>
        <v>NO</v>
      </c>
      <c r="B21693" s="18"/>
      <c r="C21693" s="1" t="s">
        <v>124</v>
      </c>
      <c r="E21693" s="329">
        <v>7</v>
      </c>
      <c r="F21693" s="53" t="str">
        <f>+$F$26</f>
        <v>OBJETO</v>
      </c>
      <c r="G21693" s="332" t="s">
        <v>124</v>
      </c>
      <c r="H21693" s="333"/>
      <c r="I21693" s="333"/>
      <c r="J21693" s="333"/>
      <c r="K21693" s="333"/>
      <c r="L21693" s="334"/>
    </row>
    <row r="21694" spans="1:12" hidden="1" x14ac:dyDescent="0.3">
      <c r="A21694" s="18" t="str">
        <f t="shared" ref="A21694" si="7302">+IF(OR(C21693=""),"NO",1)</f>
        <v>NO</v>
      </c>
      <c r="B21694" s="18"/>
      <c r="E21694" s="330"/>
      <c r="F21694" s="54" t="str">
        <f>+$F$27</f>
        <v>CONTRATANTE</v>
      </c>
      <c r="G21694" s="335" t="s">
        <v>124</v>
      </c>
      <c r="H21694" s="310"/>
      <c r="I21694" s="310"/>
      <c r="J21694" s="310"/>
      <c r="K21694" s="310"/>
      <c r="L21694" s="336"/>
    </row>
    <row r="21695" spans="1:12" hidden="1" x14ac:dyDescent="0.3">
      <c r="A21695" s="18" t="str">
        <f t="shared" ref="A21695" si="7303">+IF(OR(C21693=""),"NO",1)</f>
        <v>NO</v>
      </c>
      <c r="B21695" s="18"/>
      <c r="E21695" s="330"/>
      <c r="F21695" s="54" t="str">
        <f>+$F$28</f>
        <v>APORTANTE</v>
      </c>
      <c r="G21695" s="337" t="s">
        <v>124</v>
      </c>
      <c r="H21695" s="338"/>
      <c r="I21695" s="338"/>
      <c r="J21695" s="338"/>
      <c r="K21695" s="338"/>
      <c r="L21695" s="339"/>
    </row>
    <row r="21696" spans="1:12" hidden="1" x14ac:dyDescent="0.3">
      <c r="A21696" s="18" t="str">
        <f t="shared" ref="A21696" si="7304">+IF(OR(C21693=""),"NO",1)</f>
        <v>NO</v>
      </c>
      <c r="B21696" s="18"/>
      <c r="E21696" s="330"/>
      <c r="F21696" s="54" t="str">
        <f>+$F$29</f>
        <v>VALOR /SMMLV)</v>
      </c>
      <c r="G21696" s="55" t="s">
        <v>124</v>
      </c>
      <c r="H21696" s="56" t="str">
        <f>+$H$29</f>
        <v>% PART..</v>
      </c>
      <c r="I21696" s="57" t="s">
        <v>124</v>
      </c>
      <c r="J21696" s="58" t="str">
        <f>+$J$29</f>
        <v>VALOR ACREDITADO</v>
      </c>
      <c r="K21696" s="59"/>
      <c r="L21696" s="47" t="s">
        <v>124</v>
      </c>
    </row>
    <row r="21697" spans="1:12" hidden="1" x14ac:dyDescent="0.3">
      <c r="A21697" s="18" t="str">
        <f t="shared" ref="A21697" si="7305">+IF(OR(C21693=""),"NO",1)</f>
        <v>NO</v>
      </c>
      <c r="B21697" s="18"/>
      <c r="E21697" s="330"/>
      <c r="F21697" s="60" t="str">
        <f>+$F$30</f>
        <v>EXPERIENCIA APORTADA</v>
      </c>
      <c r="G21697" s="340" t="s">
        <v>124</v>
      </c>
      <c r="H21697" s="341"/>
      <c r="I21697" s="341"/>
      <c r="J21697" s="341"/>
      <c r="K21697" s="341"/>
      <c r="L21697" s="342"/>
    </row>
    <row r="21698" spans="1:12" hidden="1" x14ac:dyDescent="0.3">
      <c r="A21698" s="18" t="str">
        <f t="shared" ref="A21698" si="7306">+IF(OR(C21693=""),"NO",1)</f>
        <v>NO</v>
      </c>
      <c r="B21698" s="18"/>
      <c r="E21698" s="331"/>
      <c r="F21698" s="62" t="str">
        <f>+$F$31</f>
        <v>OBSERVACIÓN</v>
      </c>
      <c r="G21698" s="343" t="s">
        <v>124</v>
      </c>
      <c r="H21698" s="344"/>
      <c r="I21698" s="344"/>
      <c r="J21698" s="344"/>
      <c r="K21698" s="344"/>
      <c r="L21698" s="345"/>
    </row>
    <row r="21699" spans="1:12" hidden="1" x14ac:dyDescent="0.3">
      <c r="A21699" s="18" t="str">
        <f t="shared" ref="A21699" si="7307">+IF(OR(C21693=""),"NO",1)</f>
        <v>NO</v>
      </c>
      <c r="B21699" s="18"/>
      <c r="E21699" s="49"/>
      <c r="F21699" s="50"/>
      <c r="G21699" s="51"/>
      <c r="H21699" s="51"/>
      <c r="I21699" s="51"/>
      <c r="J21699" s="51"/>
      <c r="K21699" s="51"/>
      <c r="L21699" s="52"/>
    </row>
    <row r="21700" spans="1:12" hidden="1" x14ac:dyDescent="0.3">
      <c r="A21700" s="1" t="str">
        <f>+A21635</f>
        <v>NO</v>
      </c>
      <c r="C21700" s="1" t="str">
        <f>"N"&amp;C21635</f>
        <v>N</v>
      </c>
      <c r="E21700" s="63"/>
      <c r="F21700" s="64" t="str">
        <f>+$F$75</f>
        <v>TOTAL DE CONTRATOS PRESENTADOS VÁLIDOS QUE CUMPLEN EXPERIENCIA ACREDITADA:</v>
      </c>
      <c r="G21700" s="65"/>
      <c r="H21700" s="65"/>
      <c r="I21700" s="65"/>
      <c r="J21700" s="66"/>
      <c r="K21700" s="65"/>
      <c r="L21700" s="67" t="s">
        <v>124</v>
      </c>
    </row>
    <row r="21701" spans="1:12" ht="6.65" hidden="1" customHeight="1" x14ac:dyDescent="0.3">
      <c r="A21701" s="1" t="str">
        <f>+A21635</f>
        <v>NO</v>
      </c>
      <c r="E21701" s="51"/>
      <c r="F21701" s="50"/>
      <c r="G21701" s="51"/>
      <c r="H21701" s="51"/>
      <c r="I21701" s="51"/>
      <c r="J21701" s="51"/>
      <c r="K21701" s="51"/>
      <c r="L21701" s="51"/>
    </row>
    <row r="21702" spans="1:12" hidden="1" x14ac:dyDescent="0.3">
      <c r="A21702" s="1" t="str">
        <f>+A21635</f>
        <v>NO</v>
      </c>
      <c r="E21702" s="63"/>
      <c r="F21702" s="63" t="str">
        <f>+$F$77</f>
        <v>ACREDITA SUMINISTRO E INSTALACIÓN DE MOBILIARIO POR LO MENOS EN UN (1) CONTRATO VÁLIDO</v>
      </c>
      <c r="G21702" s="65"/>
      <c r="H21702" s="65"/>
      <c r="I21702" s="65"/>
      <c r="J21702" s="66"/>
      <c r="K21702" s="65"/>
      <c r="L21702" s="68" t="s">
        <v>157</v>
      </c>
    </row>
    <row r="21703" spans="1:12" ht="5.15" hidden="1" customHeight="1" x14ac:dyDescent="0.3">
      <c r="A21703" s="1" t="str">
        <f>+A21635</f>
        <v>NO</v>
      </c>
      <c r="E21703" s="51"/>
      <c r="F21703" s="50"/>
      <c r="G21703" s="51"/>
      <c r="H21703" s="51"/>
      <c r="I21703" s="51"/>
      <c r="J21703" s="51"/>
      <c r="K21703" s="51"/>
      <c r="L21703" s="51"/>
    </row>
    <row r="21704" spans="1:12" ht="12.75" hidden="1" customHeight="1" x14ac:dyDescent="0.3">
      <c r="A21704" s="1" t="str">
        <f>+A21635</f>
        <v>NO</v>
      </c>
      <c r="E21704" s="69" t="str">
        <f>+$E$79</f>
        <v>EXPERIENCIA ESPECÍFICA NUMERAL 10.1.1 A</v>
      </c>
      <c r="F21704" s="70"/>
      <c r="G21704" s="70"/>
      <c r="H21704" s="70"/>
      <c r="I21704" s="70"/>
      <c r="J21704" s="70"/>
      <c r="K21704" s="70"/>
      <c r="L21704" s="71"/>
    </row>
    <row r="21705" spans="1:12" ht="26.5" hidden="1" customHeight="1" x14ac:dyDescent="0.3">
      <c r="A21705" s="1" t="str">
        <f>+A21635</f>
        <v>NO</v>
      </c>
      <c r="E21705" s="72"/>
      <c r="F21705" s="325" t="str">
        <f>+$F$80</f>
        <v>Por lo menos uno (1) de los contratos válidos aportados como experiencia general debe corresponder mínimo al 60% del presupuesto oficial del presente proceso de selección.  (SMMLV)</v>
      </c>
      <c r="G21705" s="326"/>
      <c r="H21705" s="326"/>
      <c r="I21705" s="326"/>
      <c r="J21705" s="326"/>
      <c r="K21705" s="73" t="s">
        <v>124</v>
      </c>
      <c r="L21705" s="74" t="s">
        <v>124</v>
      </c>
    </row>
    <row r="21706" spans="1:12" ht="23.5" hidden="1" customHeight="1" x14ac:dyDescent="0.3">
      <c r="A21706" s="1" t="str">
        <f>+A21635</f>
        <v>NO</v>
      </c>
      <c r="E21706" s="63"/>
      <c r="F21706" s="325" t="str">
        <f>+$F$81</f>
        <v xml:space="preserve">Deberá acreditarse en al menos uno (1) de los contratos válidos aportados como experiencia general una </v>
      </c>
      <c r="G21706" s="326"/>
      <c r="H21706" s="326"/>
      <c r="I21706" s="326"/>
      <c r="J21706" s="326"/>
      <c r="K21706" s="73" t="s">
        <v>124</v>
      </c>
      <c r="L21706" s="74" t="s">
        <v>124</v>
      </c>
    </row>
    <row r="21707" spans="1:12" ht="23.5" hidden="1" customHeight="1" x14ac:dyDescent="0.3">
      <c r="A21707" s="18" t="s">
        <v>30</v>
      </c>
      <c r="E21707" s="63"/>
      <c r="F21707" s="325" t="str">
        <f>+$F$82</f>
        <v xml:space="preserve">Deberá acreditarse en al menos uno (1) de los contratos válidos aportados interventoría a intervención de </v>
      </c>
      <c r="G21707" s="326"/>
      <c r="H21707" s="326"/>
      <c r="I21707" s="326"/>
      <c r="J21707" s="326"/>
      <c r="K21707" s="73">
        <f>+$K$82</f>
        <v>0</v>
      </c>
      <c r="L21707" s="74" t="s">
        <v>124</v>
      </c>
    </row>
    <row r="21708" spans="1:12" ht="36" hidden="1" customHeight="1" x14ac:dyDescent="0.3">
      <c r="A21708" s="18" t="s">
        <v>30</v>
      </c>
      <c r="E21708" s="63"/>
      <c r="F21708" s="325" t="str">
        <f>+$F$83</f>
        <v xml:space="preserve">Deberá acreditarse en al menos uno (1) de los contratos válidos aportados interventoría a intervención de </v>
      </c>
      <c r="G21708" s="326"/>
      <c r="H21708" s="326"/>
      <c r="I21708" s="326"/>
      <c r="J21708" s="326"/>
      <c r="K21708" s="75">
        <f>+$K$83</f>
        <v>0</v>
      </c>
      <c r="L21708" s="76" t="s">
        <v>124</v>
      </c>
    </row>
    <row r="21709" spans="1:12" hidden="1" x14ac:dyDescent="0.3">
      <c r="A21709" s="1" t="str">
        <f>+A21635</f>
        <v>NO</v>
      </c>
      <c r="E21709" s="51"/>
      <c r="F21709" s="50"/>
      <c r="G21709" s="51"/>
      <c r="H21709" s="51"/>
      <c r="I21709" s="51"/>
      <c r="J21709" s="51"/>
      <c r="K21709" s="51"/>
      <c r="L21709" s="51"/>
    </row>
    <row r="21710" spans="1:12" ht="12.75" hidden="1" customHeight="1" x14ac:dyDescent="0.3">
      <c r="A21710" s="1" t="str">
        <f>+A21635</f>
        <v>NO</v>
      </c>
      <c r="E21710" s="40" t="str">
        <f>+$E$85</f>
        <v>VALOR MÍNIMO A CERIFICAR % P.O EN SMMMLV. NUMERAL 3.9.1</v>
      </c>
      <c r="F21710" s="41"/>
      <c r="G21710" s="41"/>
      <c r="H21710" s="41"/>
      <c r="I21710" s="41"/>
      <c r="J21710" s="41"/>
      <c r="K21710" s="41"/>
      <c r="L21710" s="42"/>
    </row>
    <row r="21711" spans="1:12" hidden="1" x14ac:dyDescent="0.3">
      <c r="A21711" s="1" t="str">
        <f>+A21635</f>
        <v>NO</v>
      </c>
      <c r="C21711" s="1" t="str">
        <f>"M"&amp;C21635</f>
        <v>M</v>
      </c>
      <c r="E21711" s="77" t="str">
        <f>+$E$86</f>
        <v>100% P.O.</v>
      </c>
      <c r="F21711" s="78"/>
      <c r="G21711" s="61">
        <v>242.41716883554506</v>
      </c>
      <c r="H21711" s="124" t="str">
        <f>+$H$86</f>
        <v>TOTAL EJECUTADO DE CONTRATOS ACREDITADOS</v>
      </c>
      <c r="I21711" s="124"/>
      <c r="J21711" s="124"/>
      <c r="K21711" s="55" t="s">
        <v>124</v>
      </c>
      <c r="L21711" s="47" t="s">
        <v>124</v>
      </c>
    </row>
    <row r="21712" spans="1:12" hidden="1" x14ac:dyDescent="0.3">
      <c r="A21712" s="1" t="str">
        <f>+A21635</f>
        <v>NO</v>
      </c>
      <c r="E21712" s="39"/>
      <c r="F21712" s="39"/>
      <c r="G21712" s="39"/>
      <c r="H21712" s="39"/>
      <c r="I21712" s="39"/>
      <c r="J21712" s="39"/>
      <c r="K21712" s="39"/>
      <c r="L21712" s="39"/>
    </row>
    <row r="21713" spans="1:12" ht="12.75" hidden="1" customHeight="1" x14ac:dyDescent="0.3">
      <c r="A21713" s="18" t="s">
        <v>30</v>
      </c>
      <c r="B21713" s="18"/>
      <c r="E21713" s="40" t="str">
        <f>+$E$88</f>
        <v>CONSIDERACIONES PARA LA VALIDEZ DE LA EXPERIENCIA REQUERIDA: EXPERIENCIA PROPONENTES PLURALES NUMERAL 10.1.2 D</v>
      </c>
      <c r="F21713" s="41"/>
      <c r="G21713" s="41"/>
      <c r="H21713" s="41"/>
      <c r="I21713" s="41"/>
      <c r="J21713" s="41"/>
      <c r="K21713" s="41"/>
      <c r="L21713" s="42"/>
    </row>
    <row r="21714" spans="1:12" ht="28" hidden="1" customHeight="1" x14ac:dyDescent="0.3">
      <c r="A21714" s="18" t="s">
        <v>30</v>
      </c>
      <c r="B21714" s="18"/>
      <c r="C21714" s="1" t="str">
        <f>"O"&amp;C21635</f>
        <v>O</v>
      </c>
      <c r="E21714" s="80" t="str">
        <f>+$E$89</f>
        <v>i)</v>
      </c>
      <c r="F21714" s="327" t="str">
        <f>+$F$89</f>
        <v>Uno de los integrantes debe aportar como mínimo el cincuenta por ciento (50 %) de la experiencia solicitada</v>
      </c>
      <c r="G21714" s="328"/>
      <c r="H21714" s="328"/>
      <c r="I21714" s="328"/>
      <c r="J21714" s="328"/>
      <c r="K21714" s="73" t="s">
        <v>124</v>
      </c>
      <c r="L21714" s="47" t="s">
        <v>124</v>
      </c>
    </row>
    <row r="21715" spans="1:12" ht="28" hidden="1" customHeight="1" x14ac:dyDescent="0.3">
      <c r="A21715" s="18" t="s">
        <v>30</v>
      </c>
      <c r="B21715" s="18"/>
      <c r="C21715" s="1" t="str">
        <f>"O"&amp;C21635</f>
        <v>O</v>
      </c>
      <c r="E21715" s="80" t="str">
        <f>+$E$90</f>
        <v>ii)</v>
      </c>
      <c r="F21715" s="327" t="str">
        <f>+$F$90</f>
        <v>Todos los demás ntegrantes deben acreditar al menos el cinco por ciento (5 %) de la experiencia solicitada, solo uno (1) de los integrantes podrá no acreditar experiencia pero su porcentaje de participación  no podrá superar el diez por ciento (10 %)</v>
      </c>
      <c r="G21715" s="328"/>
      <c r="H21715" s="328"/>
      <c r="I21715" s="328"/>
      <c r="J21715" s="328"/>
      <c r="K21715" s="73" t="s">
        <v>124</v>
      </c>
      <c r="L21715" s="47" t="s">
        <v>124</v>
      </c>
    </row>
    <row r="21716" spans="1:12" hidden="1" x14ac:dyDescent="0.3">
      <c r="A21716" s="18" t="s">
        <v>30</v>
      </c>
      <c r="B21716" s="18"/>
      <c r="E21716" s="39"/>
      <c r="F21716" s="39"/>
      <c r="G21716" s="39"/>
      <c r="H21716" s="39"/>
      <c r="I21716" s="39"/>
      <c r="J21716" s="39"/>
      <c r="K21716" s="39"/>
      <c r="L21716" s="39"/>
    </row>
    <row r="21717" spans="1:12" ht="13" hidden="1" customHeight="1" x14ac:dyDescent="0.3">
      <c r="A21717" s="18" t="str">
        <f>+A21635</f>
        <v>NO</v>
      </c>
      <c r="B21717" s="18"/>
      <c r="E21717" s="69" t="str">
        <f>+$E$92</f>
        <v>VERIFICACIÓN Y ASIGNACIÓN DE PUNTAJE POR LA EXPERIENCIA DEL PROPONENTE</v>
      </c>
      <c r="F21717" s="70"/>
      <c r="G21717" s="70"/>
      <c r="H21717" s="70"/>
      <c r="I21717" s="70"/>
      <c r="J21717" s="70"/>
      <c r="K21717" s="70"/>
      <c r="L21717" s="71"/>
    </row>
    <row r="21718" spans="1:12" hidden="1" x14ac:dyDescent="0.3">
      <c r="A21718" s="18" t="str">
        <f>+A21635</f>
        <v>NO</v>
      </c>
      <c r="B21718" s="18"/>
      <c r="E21718" s="81"/>
      <c r="F21718" s="323" t="str">
        <f>+$F$93</f>
        <v>No. CONTRATOS QUE ACREDITAN LA EXPERIENCIA (NO OBJETO DE SUBSANACIÓN)</v>
      </c>
      <c r="G21718" s="324"/>
      <c r="H21718" s="324"/>
      <c r="I21718" s="324"/>
      <c r="J21718" s="324"/>
      <c r="K21718" s="82"/>
      <c r="L21718" s="83" t="s">
        <v>124</v>
      </c>
    </row>
    <row r="21719" spans="1:12" ht="13" hidden="1" customHeight="1" x14ac:dyDescent="0.3">
      <c r="A21719" s="18" t="str">
        <f>+A21635</f>
        <v>NO</v>
      </c>
      <c r="B21719" s="18"/>
      <c r="E21719" s="84"/>
      <c r="F21719" s="323" t="str">
        <f>+$F$94</f>
        <v>TOTAL EJECUTADO DE CONTRATOS ACREDITADOS PROPUESTA INICIAL</v>
      </c>
      <c r="G21719" s="324"/>
      <c r="H21719" s="324"/>
      <c r="I21719" s="324"/>
      <c r="J21719" s="324"/>
      <c r="K21719" s="85"/>
      <c r="L21719" s="86" t="s">
        <v>124</v>
      </c>
    </row>
    <row r="21720" spans="1:12" ht="13" hidden="1" customHeight="1" x14ac:dyDescent="0.3">
      <c r="A21720" s="18" t="str">
        <f>+A21635</f>
        <v>NO</v>
      </c>
      <c r="B21720" s="18"/>
      <c r="E21720" s="87"/>
      <c r="F21720" s="323" t="str">
        <f>+$F$95</f>
        <v>PROMEDIO VALOR ACREDITADO EN SMMLV</v>
      </c>
      <c r="G21720" s="324"/>
      <c r="H21720" s="324"/>
      <c r="I21720" s="324"/>
      <c r="J21720" s="324"/>
      <c r="K21720" s="66"/>
      <c r="L21720" s="88" t="s">
        <v>124</v>
      </c>
    </row>
    <row r="21721" spans="1:12" hidden="1" x14ac:dyDescent="0.3">
      <c r="A21721" s="18" t="str">
        <f>+A21635</f>
        <v>NO</v>
      </c>
      <c r="B21721" s="18"/>
      <c r="E21721" s="89"/>
      <c r="F21721" s="89"/>
      <c r="G21721" s="89"/>
      <c r="H21721" s="89"/>
      <c r="I21721" s="89"/>
      <c r="J21721" s="89"/>
      <c r="K21721" s="89"/>
      <c r="L21721" s="89"/>
    </row>
    <row r="21722" spans="1:12" ht="13" hidden="1" customHeight="1" x14ac:dyDescent="0.3">
      <c r="A21722" s="18" t="str">
        <f>+A21635</f>
        <v>NO</v>
      </c>
      <c r="B21722" s="18"/>
      <c r="E21722" s="69" t="str">
        <f>+$E$97</f>
        <v>3.9.2 EXIGENCIAS MÍNIMAS DE EXPERIENCIA Y FORMACIÓN ACADÉMICA DEL EQUIPO DE TRABAJO</v>
      </c>
      <c r="F21722" s="70"/>
      <c r="G21722" s="70"/>
      <c r="H21722" s="70"/>
      <c r="I21722" s="70"/>
      <c r="J21722" s="70"/>
      <c r="K21722" s="70"/>
      <c r="L21722" s="71"/>
    </row>
    <row r="21723" spans="1:12" hidden="1" x14ac:dyDescent="0.3">
      <c r="A21723" s="18" t="str">
        <f>+A21635</f>
        <v>NO</v>
      </c>
      <c r="B21723" s="18"/>
      <c r="E21723" s="90" t="str">
        <f>+$E$98</f>
        <v>Formulario 8</v>
      </c>
      <c r="F21723" s="315" t="s">
        <v>46</v>
      </c>
      <c r="G21723" s="316"/>
      <c r="H21723" s="317"/>
      <c r="I21723" s="318"/>
      <c r="J21723" s="318"/>
      <c r="K21723" s="318"/>
      <c r="L21723" s="319"/>
    </row>
    <row r="21724" spans="1:12" hidden="1" x14ac:dyDescent="0.3">
      <c r="A21724" s="18" t="str">
        <f>+A21635</f>
        <v>NO</v>
      </c>
      <c r="B21724" s="18"/>
      <c r="E21724" s="91" t="s">
        <v>124</v>
      </c>
      <c r="F21724" s="91" t="str">
        <f>+$F$99</f>
        <v>Director de Interventoría</v>
      </c>
      <c r="G21724" s="91" t="str">
        <f>+$G$99</f>
        <v>Residente de Interventoría</v>
      </c>
      <c r="H21724" s="320"/>
      <c r="I21724" s="321"/>
      <c r="J21724" s="321"/>
      <c r="K21724" s="321"/>
      <c r="L21724" s="322"/>
    </row>
    <row r="21725" spans="1:12" hidden="1" x14ac:dyDescent="0.3">
      <c r="A21725" s="18" t="str">
        <f>+A21635</f>
        <v>NO</v>
      </c>
      <c r="B21725" s="18"/>
      <c r="E21725" s="304" t="str">
        <f>+$E$100</f>
        <v>OBSERVACIONES RESPECTO REQUISITO HABILITANTE DEL PERSONAL CLAVE EVALUABLE</v>
      </c>
      <c r="F21725" s="305"/>
      <c r="G21725" s="305"/>
      <c r="H21725" s="305"/>
      <c r="I21725" s="305"/>
      <c r="J21725" s="305"/>
      <c r="K21725" s="305"/>
      <c r="L21725" s="305"/>
    </row>
    <row r="21726" spans="1:12" hidden="1" x14ac:dyDescent="0.3">
      <c r="A21726" s="18" t="str">
        <f>+A21635</f>
        <v>NO</v>
      </c>
      <c r="B21726" s="18"/>
      <c r="E21726" s="312" t="s">
        <v>124</v>
      </c>
      <c r="F21726" s="313"/>
      <c r="G21726" s="313"/>
      <c r="H21726" s="313"/>
      <c r="I21726" s="313"/>
      <c r="J21726" s="313"/>
      <c r="K21726" s="313"/>
      <c r="L21726" s="314"/>
    </row>
    <row r="21727" spans="1:12" hidden="1" x14ac:dyDescent="0.3">
      <c r="A21727" s="18" t="str">
        <f>+A21635</f>
        <v>NO</v>
      </c>
      <c r="B21727" s="18"/>
      <c r="E21727" s="89"/>
      <c r="F21727" s="89"/>
      <c r="G21727" s="89"/>
      <c r="H21727" s="89"/>
      <c r="I21727" s="89"/>
      <c r="J21727" s="89"/>
      <c r="K21727" s="89"/>
      <c r="L21727" s="89"/>
    </row>
    <row r="21728" spans="1:12" ht="13" hidden="1" customHeight="1" x14ac:dyDescent="0.3">
      <c r="A21728" s="18" t="str">
        <f>+A21635</f>
        <v>NO</v>
      </c>
      <c r="B21728" s="18"/>
      <c r="E21728" s="69" t="str">
        <f>+$E$103</f>
        <v>4.2 EQUIPO DE TRABAJO (Personal Clave Evaluable)</v>
      </c>
      <c r="F21728" s="70"/>
      <c r="G21728" s="70"/>
      <c r="H21728" s="70"/>
      <c r="I21728" s="70"/>
      <c r="J21728" s="70"/>
      <c r="K21728" s="70"/>
      <c r="L21728" s="71"/>
    </row>
    <row r="21729" spans="1:12" ht="23.25" hidden="1" customHeight="1" x14ac:dyDescent="0.3">
      <c r="A21729" s="18" t="str">
        <f>+A21635</f>
        <v>NO</v>
      </c>
      <c r="B21729" s="18"/>
      <c r="E21729" s="90" t="str">
        <f>+$E$104</f>
        <v>Formulario 9</v>
      </c>
      <c r="F21729" s="315" t="s">
        <v>46</v>
      </c>
      <c r="G21729" s="316"/>
      <c r="H21729" s="317"/>
      <c r="I21729" s="318"/>
      <c r="J21729" s="318"/>
      <c r="K21729" s="318"/>
      <c r="L21729" s="319"/>
    </row>
    <row r="21730" spans="1:12" hidden="1" x14ac:dyDescent="0.3">
      <c r="A21730" s="18" t="str">
        <f>+A21635</f>
        <v>NO</v>
      </c>
      <c r="B21730" s="18"/>
      <c r="E21730" s="91" t="s">
        <v>124</v>
      </c>
      <c r="F21730" s="91" t="str">
        <f>+$F$99</f>
        <v>Director de Interventoría</v>
      </c>
      <c r="G21730" s="91" t="str">
        <f>+$G$99</f>
        <v>Residente de Interventoría</v>
      </c>
      <c r="H21730" s="320"/>
      <c r="I21730" s="321"/>
      <c r="J21730" s="321"/>
      <c r="K21730" s="321"/>
      <c r="L21730" s="322"/>
    </row>
    <row r="21731" spans="1:12" hidden="1" x14ac:dyDescent="0.3">
      <c r="A21731" s="18" t="str">
        <f>+A21635</f>
        <v>NO</v>
      </c>
      <c r="B21731" s="18"/>
      <c r="E21731" s="89"/>
      <c r="F21731" s="89"/>
      <c r="G21731" s="89"/>
      <c r="H21731" s="89"/>
      <c r="I21731" s="89"/>
      <c r="J21731" s="89"/>
      <c r="K21731" s="89"/>
      <c r="L21731" s="89"/>
    </row>
    <row r="21732" spans="1:12" hidden="1" x14ac:dyDescent="0.3">
      <c r="A21732" s="1" t="str">
        <f>+A21635</f>
        <v>NO</v>
      </c>
      <c r="E21732" s="92" t="str">
        <f>+E21607</f>
        <v>CRITERIOS DE EVALUACIÓN Y PUNTAJE</v>
      </c>
      <c r="F21732" s="93"/>
      <c r="G21732" s="93"/>
      <c r="H21732" s="93"/>
      <c r="I21732" s="93"/>
      <c r="J21732" s="93"/>
      <c r="K21732" s="94"/>
      <c r="L21732" s="95" t="str">
        <f>+$L$107</f>
        <v>PUNTAJE OBTENIDO</v>
      </c>
    </row>
    <row r="21733" spans="1:12" hidden="1" x14ac:dyDescent="0.3">
      <c r="A21733" s="1" t="str">
        <f>+A21635</f>
        <v>NO</v>
      </c>
      <c r="E21733" s="96" t="str">
        <f>+$E$108</f>
        <v>VALOR</v>
      </c>
      <c r="F21733" s="97" t="str">
        <f>+$F$108</f>
        <v>EQUIPO DE TRABAJO (PERSONAL CLAVE EVALUABLE)</v>
      </c>
      <c r="G21733" s="24"/>
      <c r="H21733" s="24"/>
      <c r="I21733" s="24"/>
      <c r="J21733" s="24"/>
      <c r="K21733" s="24"/>
      <c r="L21733" s="98"/>
    </row>
    <row r="21734" spans="1:12" ht="12.75" hidden="1" customHeight="1" x14ac:dyDescent="0.3">
      <c r="A21734" s="1" t="str">
        <f>+A21635</f>
        <v>NO</v>
      </c>
      <c r="E21734" s="96">
        <f>+$E$109</f>
        <v>5</v>
      </c>
      <c r="F21734" s="307" t="str">
        <f>+$F$109</f>
        <v xml:space="preserve"> Experiencia Específica adicional</v>
      </c>
      <c r="G21734" s="308"/>
      <c r="H21734" s="308"/>
      <c r="I21734" s="308"/>
      <c r="J21734" s="308"/>
      <c r="K21734" s="309"/>
      <c r="L21734" s="99" t="str">
        <f>IFERROR(IF(VLOOKUP(C21635,'R. PUNTAJES'!$C$14:$R$213,'R. PUNTAJES'!$I$10,0)="","",VLOOKUP(C21635,'R. PUNTAJES'!$C$14:$R$213,'R. PUNTAJES'!$I$10,0)),"")</f>
        <v/>
      </c>
    </row>
    <row r="21735" spans="1:12" ht="12.75" hidden="1" customHeight="1" x14ac:dyDescent="0.3">
      <c r="A21735" s="1" t="str">
        <f>+A21635</f>
        <v>NO</v>
      </c>
      <c r="E21735" s="96">
        <f>+$E$110</f>
        <v>5</v>
      </c>
      <c r="F21735" s="307" t="str">
        <f>+$F$110</f>
        <v>Formación Académica adicional</v>
      </c>
      <c r="G21735" s="308"/>
      <c r="H21735" s="308"/>
      <c r="I21735" s="308"/>
      <c r="J21735" s="308"/>
      <c r="K21735" s="309"/>
      <c r="L21735" s="99" t="str">
        <f>IFERROR(IF(VLOOKUP(C21635,'R. PUNTAJES'!$C$14:$R$213,'R. PUNTAJES'!$J$10,0)="","",VLOOKUP(C21635,'R. PUNTAJES'!$C$14:$R$213,'R. PUNTAJES'!$J$10,0)),"")</f>
        <v/>
      </c>
    </row>
    <row r="21736" spans="1:12" hidden="1" x14ac:dyDescent="0.3">
      <c r="A21736" s="18" t="str">
        <f>+A21635</f>
        <v>NO</v>
      </c>
      <c r="B21736" s="18"/>
      <c r="E21736" s="100"/>
      <c r="F21736" s="101" t="str">
        <f>+$F$111</f>
        <v>FACTOR DE SOSTENIBILIDAD</v>
      </c>
      <c r="G21736" s="102"/>
      <c r="H21736" s="102"/>
      <c r="I21736" s="102"/>
      <c r="J21736" s="102"/>
      <c r="K21736" s="102"/>
      <c r="L21736" s="103"/>
    </row>
    <row r="21737" spans="1:12" hidden="1" x14ac:dyDescent="0.3">
      <c r="A21737" s="18" t="str">
        <f>+A21635</f>
        <v>NO</v>
      </c>
      <c r="B21737" s="18"/>
      <c r="E21737" s="104">
        <v>1</v>
      </c>
      <c r="F21737" s="105" t="str">
        <f>+$F$112</f>
        <v>Compromisos Sostenibilidad</v>
      </c>
      <c r="G21737" s="106"/>
      <c r="H21737" s="106"/>
      <c r="I21737" s="106"/>
      <c r="J21737" s="106"/>
      <c r="K21737" s="106"/>
      <c r="L21737" s="107" t="str">
        <f>IFERROR(IF(VLOOKUP(C21635,'R. PUNTAJES'!$C$14:$R$213,'R. PUNTAJES'!$K$10,0)="","",VLOOKUP(C21635,'R. PUNTAJES'!$C$14:$R$213,'R. PUNTAJES'!$K$10,0)),"")</f>
        <v/>
      </c>
    </row>
    <row r="21738" spans="1:12" hidden="1" x14ac:dyDescent="0.3">
      <c r="A21738" s="1" t="str">
        <f>+A21635</f>
        <v>NO</v>
      </c>
      <c r="E21738" s="108"/>
      <c r="F21738" s="109" t="str">
        <f>+$F$113</f>
        <v>APOYO A LA INDUSTRIA NACIONAL</v>
      </c>
      <c r="G21738" s="110"/>
      <c r="H21738" s="110"/>
      <c r="I21738" s="110"/>
      <c r="J21738" s="110"/>
      <c r="K21738" s="110"/>
      <c r="L21738" s="111"/>
    </row>
    <row r="21739" spans="1:12" ht="12.75" hidden="1" customHeight="1" x14ac:dyDescent="0.3">
      <c r="A21739" s="1" t="str">
        <f>+A21635</f>
        <v>NO</v>
      </c>
      <c r="E21739" s="96">
        <v>20</v>
      </c>
      <c r="F21739" s="307" t="str">
        <f>+$F$114</f>
        <v>Promoción de Servicios Nacionales o con Trato Nacional</v>
      </c>
      <c r="G21739" s="308"/>
      <c r="H21739" s="308"/>
      <c r="I21739" s="308"/>
      <c r="J21739" s="308"/>
      <c r="K21739" s="309"/>
      <c r="L21739" s="99" t="str">
        <f>IFERROR(IF(VLOOKUP(C21635,'R. PUNTAJES'!$C$14:$R$213,'R. PUNTAJES'!$L$10,0)="","",
IF(VLOOKUP(C21635,'R. PUNTAJES'!$C$14:$R$213,'R. PUNTAJES'!$L$10,0)=5,0,
VLOOKUP(C21635,'R. PUNTAJES'!$C$14:$R$213,'R. PUNTAJES'!$L$10,0))),"")</f>
        <v/>
      </c>
    </row>
    <row r="21740" spans="1:12" ht="12.75" hidden="1" customHeight="1" x14ac:dyDescent="0.3">
      <c r="A21740" s="1" t="str">
        <f>+A21635</f>
        <v>NO</v>
      </c>
      <c r="E21740" s="96">
        <v>5</v>
      </c>
      <c r="F21740" s="307" t="str">
        <f>+$F$115</f>
        <v>Incorporación de componente nacional en servicios extranjeros</v>
      </c>
      <c r="G21740" s="308"/>
      <c r="H21740" s="308"/>
      <c r="I21740" s="308"/>
      <c r="J21740" s="308"/>
      <c r="K21740" s="309"/>
      <c r="L21740" s="99" t="str">
        <f>IFERROR(IF(VLOOKUP(C21635,'R. PUNTAJES'!$C$14:$R$213,'R. PUNTAJES'!$L$10,0)="","",
IF(VLOOKUP(C21635,'R. PUNTAJES'!$C$14:$R$213,'R. PUNTAJES'!$L$10,0)=20,0,
VLOOKUP(C21635,'R. PUNTAJES'!$C$14:$R$213,'R. PUNTAJES'!$L$10,0))),"")</f>
        <v/>
      </c>
    </row>
    <row r="21741" spans="1:12" hidden="1" x14ac:dyDescent="0.3">
      <c r="A21741" s="1" t="str">
        <f>+A21635</f>
        <v>NO</v>
      </c>
      <c r="E21741" s="112"/>
      <c r="F21741" s="97" t="str">
        <f>+$F$116</f>
        <v>VINCULACIÓN DE PERSONAS CON DISCAPACIDAD</v>
      </c>
      <c r="G21741" s="24"/>
      <c r="H21741" s="24"/>
      <c r="I21741" s="24"/>
      <c r="J21741" s="24"/>
      <c r="K21741" s="24"/>
      <c r="L21741" s="98"/>
    </row>
    <row r="21742" spans="1:12" ht="12.75" hidden="1" customHeight="1" x14ac:dyDescent="0.3">
      <c r="A21742" s="1" t="str">
        <f>+A21635</f>
        <v>NO</v>
      </c>
      <c r="E21742" s="96">
        <v>1</v>
      </c>
      <c r="F21742" s="307" t="str">
        <f>+$F$117</f>
        <v xml:space="preserve">Trabajadores vinculados a la planta de personal </v>
      </c>
      <c r="G21742" s="308"/>
      <c r="H21742" s="308"/>
      <c r="I21742" s="308"/>
      <c r="J21742" s="308"/>
      <c r="K21742" s="309"/>
      <c r="L21742" s="99" t="str">
        <f>IFERROR(IF(VLOOKUP(C21635,'R. PUNTAJES'!$C$14:$R$213,'R. PUNTAJES'!$M$10,0)="","",VLOOKUP(C21635,'R. PUNTAJES'!$C$14:$R$213,'R. PUNTAJES'!$M$10,0)),"")</f>
        <v/>
      </c>
    </row>
    <row r="21743" spans="1:12" hidden="1" x14ac:dyDescent="0.3">
      <c r="A21743" s="1" t="str">
        <f>+A21635</f>
        <v>NO</v>
      </c>
      <c r="E21743" s="112"/>
      <c r="F21743" s="97" t="str">
        <f>+$F$118</f>
        <v>EMPRENDIMIENTOS Y EMPRESAS DE MUJERES</v>
      </c>
      <c r="G21743" s="24"/>
      <c r="H21743" s="24"/>
      <c r="I21743" s="24"/>
      <c r="J21743" s="24"/>
      <c r="K21743" s="24"/>
      <c r="L21743" s="98"/>
    </row>
    <row r="21744" spans="1:12" ht="13" hidden="1" customHeight="1" x14ac:dyDescent="0.3">
      <c r="A21744" s="1" t="str">
        <f>+A21635</f>
        <v>NO</v>
      </c>
      <c r="E21744" s="96">
        <v>0.25</v>
      </c>
      <c r="F21744" s="307" t="str">
        <f>+$F$119</f>
        <v>Emprendimientos y empresas de mujeres</v>
      </c>
      <c r="G21744" s="308"/>
      <c r="H21744" s="308"/>
      <c r="I21744" s="308"/>
      <c r="J21744" s="308"/>
      <c r="K21744" s="309"/>
      <c r="L21744" s="113" t="str">
        <f>IFERROR(IF(VLOOKUP(C21635,'R. PUNTAJES'!$C$14:$R$213,'R. PUNTAJES'!$N$10,0)="","",VLOOKUP(C21635,'R. PUNTAJES'!$C$14:$R$213,'R. PUNTAJES'!$N$10,0)),"")</f>
        <v/>
      </c>
    </row>
    <row r="21745" spans="1:16" hidden="1" x14ac:dyDescent="0.3">
      <c r="A21745" s="18" t="str">
        <f>+A21746</f>
        <v>NO</v>
      </c>
      <c r="B21745" s="18"/>
      <c r="E21745" s="112"/>
      <c r="F21745" s="97" t="str">
        <f>+$F$120</f>
        <v>MIPYME</v>
      </c>
      <c r="G21745" s="24"/>
      <c r="H21745" s="24"/>
      <c r="I21745" s="24"/>
      <c r="J21745" s="24"/>
      <c r="K21745" s="24"/>
      <c r="L21745" s="98"/>
    </row>
    <row r="21746" spans="1:16" hidden="1" x14ac:dyDescent="0.3">
      <c r="A21746" s="18" t="str">
        <f>+IF(E21746=0,"NO",1)</f>
        <v>NO</v>
      </c>
      <c r="B21746" s="18"/>
      <c r="E21746" s="96">
        <v>0</v>
      </c>
      <c r="F21746" s="307" t="str">
        <f>+$F$121</f>
        <v>Mipyme</v>
      </c>
      <c r="G21746" s="308"/>
      <c r="H21746" s="308"/>
      <c r="I21746" s="308"/>
      <c r="J21746" s="308"/>
      <c r="K21746" s="309"/>
      <c r="L21746" s="113" t="str">
        <f>IFERROR(IF(VLOOKUP(C21635,'R. PUNTAJES'!$C$14:$R$213,'R. PUNTAJES'!$O$10,0)="","",VLOOKUP(C21635,'R. PUNTAJES'!$C$14:$R$213,'R. PUNTAJES'!$O$10,0)),"")</f>
        <v/>
      </c>
    </row>
    <row r="21747" spans="1:16" hidden="1" x14ac:dyDescent="0.3">
      <c r="A21747" s="1" t="str">
        <f>+A21635</f>
        <v>NO</v>
      </c>
      <c r="E21747" s="112"/>
      <c r="F21747" s="97" t="str">
        <f>+$F$122</f>
        <v>EXPERIENCIA DEL PROPONENTE</v>
      </c>
      <c r="G21747" s="24"/>
      <c r="H21747" s="24"/>
      <c r="I21747" s="24"/>
      <c r="J21747" s="24"/>
      <c r="K21747" s="24"/>
      <c r="L21747" s="98"/>
    </row>
    <row r="21748" spans="1:16" hidden="1" x14ac:dyDescent="0.3">
      <c r="A21748" s="1" t="str">
        <f>+A21635</f>
        <v>NO</v>
      </c>
      <c r="E21748" s="96">
        <v>59.5</v>
      </c>
      <c r="F21748" s="307" t="str">
        <f>+$F$123</f>
        <v>mediana con valor absoluto</v>
      </c>
      <c r="G21748" s="308"/>
      <c r="H21748" s="308"/>
      <c r="I21748" s="308"/>
      <c r="J21748" s="308"/>
      <c r="K21748" s="309"/>
      <c r="L21748" s="113" t="str">
        <f>IFERROR(IF(VLOOKUP(C21635,'R. PUNTAJES'!$C$14:$R$213,'R. PUNTAJES'!$R$10,0)="","",VLOOKUP(C21635,'R. PUNTAJES'!$C$14:$R$213,'R. PUNTAJES'!$R$10,0)),"")</f>
        <v/>
      </c>
    </row>
    <row r="21749" spans="1:16" hidden="1" x14ac:dyDescent="0.3">
      <c r="A21749" s="1" t="str">
        <f>+A21635</f>
        <v>NO</v>
      </c>
      <c r="E21749" s="112"/>
      <c r="F21749" s="97" t="str">
        <f>+$F$124</f>
        <v>MULTAS</v>
      </c>
      <c r="G21749" s="24"/>
      <c r="H21749" s="24"/>
      <c r="I21749" s="24"/>
      <c r="J21749" s="24"/>
      <c r="K21749" s="24"/>
      <c r="L21749" s="98"/>
    </row>
    <row r="21750" spans="1:16" ht="12.75" hidden="1" customHeight="1" x14ac:dyDescent="0.3">
      <c r="A21750" s="1" t="str">
        <f>+A21635</f>
        <v>NO</v>
      </c>
      <c r="E21750" s="96">
        <v>-2</v>
      </c>
      <c r="F21750" s="307" t="str">
        <f>+$F$125</f>
        <v>Una o más multas o cláusulas penales durante el último año</v>
      </c>
      <c r="G21750" s="310"/>
      <c r="H21750" s="310"/>
      <c r="I21750" s="310"/>
      <c r="J21750" s="310"/>
      <c r="K21750" s="311"/>
      <c r="L21750" s="99" t="str">
        <f>IFERROR(IF(VLOOKUP(C21635,'R. PUNTAJES'!$C$14:$R$213,'R. PUNTAJES'!$Q$10,0)="","",VLOOKUP(C21635,'R. PUNTAJES'!$C$14:$R$213,'R. PUNTAJES'!$Q$10,0)),"")</f>
        <v/>
      </c>
    </row>
    <row r="21751" spans="1:16" hidden="1" x14ac:dyDescent="0.3">
      <c r="A21751" s="1" t="str">
        <f>+A21635</f>
        <v>NO</v>
      </c>
      <c r="E21751" s="112"/>
      <c r="F21751" s="97" t="str">
        <f>+$F$126</f>
        <v>OBRAS INCONCLUSAS</v>
      </c>
      <c r="G21751" s="24"/>
      <c r="H21751" s="24"/>
      <c r="I21751" s="24"/>
      <c r="J21751" s="24"/>
      <c r="K21751" s="24"/>
      <c r="L21751" s="98"/>
    </row>
    <row r="21752" spans="1:16" hidden="1" x14ac:dyDescent="0.3">
      <c r="A21752" s="1" t="str">
        <f>+A21635</f>
        <v>NO</v>
      </c>
      <c r="E21752" s="96">
        <v>-1</v>
      </c>
      <c r="F21752" s="301" t="str">
        <f>+$F$127</f>
        <v>Anotación vigente de obra civil inconclusa</v>
      </c>
      <c r="G21752" s="302"/>
      <c r="H21752" s="302"/>
      <c r="I21752" s="302"/>
      <c r="J21752" s="302"/>
      <c r="K21752" s="303"/>
      <c r="L21752" s="99" t="str">
        <f>IFERROR(IF(VLOOKUP(C21635,'R. PUNTAJES'!$C$14:$R$213,'R. PUNTAJES'!$P$10,0)="","",VLOOKUP(C21635,'R. PUNTAJES'!$C$14:$R$213,'R. PUNTAJES'!$P$10,0)),"")</f>
        <v/>
      </c>
    </row>
    <row r="21753" spans="1:16" ht="7.5" hidden="1" customHeight="1" x14ac:dyDescent="0.3">
      <c r="A21753" s="1" t="str">
        <f>+A21635</f>
        <v>NO</v>
      </c>
      <c r="E21753" s="114"/>
      <c r="F21753" s="45"/>
      <c r="G21753" s="45"/>
      <c r="H21753" s="45"/>
      <c r="I21753" s="45"/>
      <c r="J21753" s="45"/>
      <c r="K21753" s="45"/>
      <c r="L21753" s="48"/>
    </row>
    <row r="21754" spans="1:16" hidden="1" x14ac:dyDescent="0.3">
      <c r="A21754" s="1" t="str">
        <f>+A21635</f>
        <v>NO</v>
      </c>
      <c r="E21754" s="115" t="str">
        <f>+$E$129</f>
        <v>PUNTAJE TOTAL</v>
      </c>
      <c r="F21754" s="116"/>
      <c r="G21754" s="116"/>
      <c r="H21754" s="116"/>
      <c r="I21754" s="116"/>
      <c r="J21754" s="116"/>
      <c r="K21754" s="117"/>
      <c r="L21754" s="118">
        <f>IFERROR(IF(VLOOKUP(C21635,'R. PUNTAJES'!$C$14:$R$213,'R. PUNTAJES'!$H$10,0)="RECHAZO","",SUM(L21734:L21752)),"")</f>
        <v>0</v>
      </c>
    </row>
    <row r="21755" spans="1:16" hidden="1" x14ac:dyDescent="0.3">
      <c r="A21755" s="1" t="str">
        <f>+A21635</f>
        <v>NO</v>
      </c>
      <c r="E21755" s="304" t="str">
        <f>+$E$130</f>
        <v>OBSERVACIONES RESPECTO A PUNTAJES</v>
      </c>
      <c r="F21755" s="305"/>
      <c r="G21755" s="305"/>
      <c r="H21755" s="305"/>
      <c r="I21755" s="305"/>
      <c r="J21755" s="305"/>
      <c r="K21755" s="305"/>
      <c r="L21755" s="305"/>
    </row>
    <row r="21756" spans="1:16" ht="12" hidden="1" customHeight="1" x14ac:dyDescent="0.3">
      <c r="A21756" s="1" t="str">
        <f>+A21635</f>
        <v>NO</v>
      </c>
      <c r="E21756" s="306" t="s">
        <v>124</v>
      </c>
      <c r="F21756" s="305"/>
      <c r="G21756" s="305"/>
      <c r="H21756" s="305"/>
      <c r="I21756" s="305"/>
      <c r="J21756" s="305"/>
      <c r="K21756" s="305"/>
      <c r="L21756" s="305"/>
      <c r="N21756" s="119"/>
      <c r="O21756" s="119"/>
      <c r="P21756" s="120"/>
    </row>
    <row r="21757" spans="1:16" ht="3" hidden="1" customHeight="1" x14ac:dyDescent="0.3">
      <c r="A21757" s="1" t="str">
        <f>+A21636</f>
        <v>NO</v>
      </c>
      <c r="E21757" s="121"/>
      <c r="F21757" s="122"/>
      <c r="G21757" s="122"/>
      <c r="H21757" s="122"/>
      <c r="I21757" s="122"/>
      <c r="J21757" s="122"/>
      <c r="K21757" s="122"/>
      <c r="L21757" s="123"/>
    </row>
    <row r="21758" spans="1:16" hidden="1" x14ac:dyDescent="0.3">
      <c r="A21758" s="1" t="str">
        <f>+IF(OR(C21760=""),"NO",1)</f>
        <v>NO</v>
      </c>
      <c r="E21758" s="346"/>
      <c r="F21758" s="347"/>
      <c r="G21758" s="347"/>
      <c r="H21758" s="347"/>
      <c r="I21758" s="347"/>
      <c r="J21758" s="347"/>
      <c r="K21758" s="347"/>
      <c r="L21758" s="347"/>
    </row>
    <row r="21759" spans="1:16" ht="4.5" hidden="1" customHeight="1" x14ac:dyDescent="0.3">
      <c r="A21759" s="1" t="str">
        <f>+A21760</f>
        <v>NO</v>
      </c>
      <c r="E21759" s="15"/>
      <c r="F21759" s="16"/>
      <c r="G21759" s="16"/>
      <c r="H21759" s="16"/>
      <c r="I21759" s="16"/>
      <c r="J21759" s="16"/>
      <c r="K21759" s="16"/>
      <c r="L21759" s="17"/>
    </row>
    <row r="21760" spans="1:16" ht="15.75" hidden="1" customHeight="1" x14ac:dyDescent="0.3">
      <c r="A21760" s="1" t="str">
        <f>+IF(OR(C21760=""),"NO",1)</f>
        <v>NO</v>
      </c>
      <c r="B21760" s="1">
        <f>1+MAX($B$1:B21759)</f>
        <v>175</v>
      </c>
      <c r="C21760" s="18" t="s">
        <v>124</v>
      </c>
      <c r="E21760" s="19" t="s">
        <v>124</v>
      </c>
      <c r="F21760" s="20"/>
      <c r="G21760" s="20"/>
      <c r="H21760" s="20"/>
      <c r="I21760" s="21"/>
      <c r="J21760" s="20"/>
      <c r="K21760" s="21"/>
      <c r="L21760" s="22"/>
    </row>
    <row r="21761" spans="1:12" hidden="1" x14ac:dyDescent="0.3">
      <c r="A21761" s="1" t="str">
        <f>A21760</f>
        <v>NO</v>
      </c>
      <c r="E21761" s="23" t="str">
        <f>+$E$11</f>
        <v>Integrantes</v>
      </c>
      <c r="F21761" s="24"/>
      <c r="G21761" s="24"/>
      <c r="H21761" s="24"/>
      <c r="I21761" s="24"/>
      <c r="J21761" s="24"/>
      <c r="K21761" s="25" t="str">
        <f>+$K$11</f>
        <v>Nit</v>
      </c>
      <c r="L21761" s="26" t="str">
        <f>+$L$11</f>
        <v>Part.</v>
      </c>
    </row>
    <row r="21762" spans="1:12" hidden="1" x14ac:dyDescent="0.3">
      <c r="A21762" s="1" t="str">
        <f>+A21761</f>
        <v>NO</v>
      </c>
      <c r="C21762" s="1" t="s">
        <v>124</v>
      </c>
      <c r="E21762" s="27" t="s">
        <v>124</v>
      </c>
      <c r="F21762" s="28"/>
      <c r="G21762" s="28"/>
      <c r="H21762" s="28"/>
      <c r="I21762" s="28"/>
      <c r="J21762" s="28"/>
      <c r="K21762" s="29" t="s">
        <v>124</v>
      </c>
      <c r="L21762" s="30" t="s">
        <v>124</v>
      </c>
    </row>
    <row r="21763" spans="1:12" hidden="1" x14ac:dyDescent="0.3">
      <c r="A21763" s="18" t="str">
        <f>+IF(OR(C21763=""),"NO",1)</f>
        <v>NO</v>
      </c>
      <c r="B21763" s="18"/>
      <c r="C21763" s="1" t="s">
        <v>124</v>
      </c>
      <c r="E21763" s="31" t="s">
        <v>124</v>
      </c>
      <c r="F21763" s="32"/>
      <c r="G21763" s="32"/>
      <c r="H21763" s="32"/>
      <c r="I21763" s="32"/>
      <c r="J21763" s="32"/>
      <c r="K21763" s="33" t="s">
        <v>124</v>
      </c>
      <c r="L21763" s="34" t="s">
        <v>124</v>
      </c>
    </row>
    <row r="21764" spans="1:12" hidden="1" x14ac:dyDescent="0.3">
      <c r="A21764" s="18" t="str">
        <f>+IF(OR(C21764=""),"NO",1)</f>
        <v>NO</v>
      </c>
      <c r="B21764" s="18"/>
      <c r="C21764" s="1" t="s">
        <v>124</v>
      </c>
      <c r="E21764" s="31" t="s">
        <v>124</v>
      </c>
      <c r="F21764" s="32"/>
      <c r="G21764" s="32"/>
      <c r="H21764" s="32"/>
      <c r="I21764" s="32"/>
      <c r="J21764" s="32"/>
      <c r="K21764" s="33" t="s">
        <v>124</v>
      </c>
      <c r="L21764" s="34" t="s">
        <v>124</v>
      </c>
    </row>
    <row r="21765" spans="1:12" hidden="1" x14ac:dyDescent="0.3">
      <c r="A21765" s="18" t="str">
        <f>+IF(OR(C21765=""),"NO",1)</f>
        <v>NO</v>
      </c>
      <c r="B21765" s="18"/>
      <c r="C21765" s="1" t="s">
        <v>124</v>
      </c>
      <c r="E21765" s="31" t="s">
        <v>13</v>
      </c>
      <c r="F21765" s="32"/>
      <c r="G21765" s="32"/>
      <c r="H21765" s="32"/>
      <c r="I21765" s="32"/>
      <c r="J21765" s="32"/>
      <c r="K21765" s="33"/>
      <c r="L21765" s="34"/>
    </row>
    <row r="21766" spans="1:12" hidden="1" x14ac:dyDescent="0.3">
      <c r="A21766" s="18" t="str">
        <f>+IF(OR(C21766=""),"NO",1)</f>
        <v>NO</v>
      </c>
      <c r="B21766" s="18"/>
      <c r="C21766" s="1" t="s">
        <v>124</v>
      </c>
      <c r="E21766" s="31" t="s">
        <v>13</v>
      </c>
      <c r="F21766" s="32"/>
      <c r="G21766" s="32"/>
      <c r="H21766" s="32"/>
      <c r="I21766" s="32"/>
      <c r="J21766" s="32"/>
      <c r="K21766" s="33"/>
      <c r="L21766" s="34"/>
    </row>
    <row r="21767" spans="1:12" hidden="1" x14ac:dyDescent="0.3">
      <c r="A21767" s="18" t="str">
        <f>+IF(OR(C21767=""),"NO",1)</f>
        <v>NO</v>
      </c>
      <c r="B21767" s="18"/>
      <c r="C21767" s="1" t="s">
        <v>124</v>
      </c>
      <c r="E21767" s="35" t="s">
        <v>13</v>
      </c>
      <c r="F21767" s="36"/>
      <c r="G21767" s="36"/>
      <c r="H21767" s="36"/>
      <c r="I21767" s="36"/>
      <c r="J21767" s="36"/>
      <c r="K21767" s="37"/>
      <c r="L21767" s="38"/>
    </row>
    <row r="21768" spans="1:12" ht="5.15" hidden="1" customHeight="1" x14ac:dyDescent="0.3">
      <c r="A21768" s="1" t="str">
        <f>+A21760</f>
        <v>NO</v>
      </c>
      <c r="E21768" s="39"/>
      <c r="F21768" s="39"/>
      <c r="G21768" s="39"/>
      <c r="H21768" s="39"/>
      <c r="I21768" s="39"/>
      <c r="J21768" s="39"/>
      <c r="K21768" s="39"/>
      <c r="L21768" s="39"/>
    </row>
    <row r="21769" spans="1:12" ht="15.75" hidden="1" customHeight="1" x14ac:dyDescent="0.3">
      <c r="A21769" s="1" t="str">
        <f>+A21760</f>
        <v>NO</v>
      </c>
      <c r="E21769" s="40" t="str">
        <f>+$E$19</f>
        <v>RESULTADO DE EVALUACIÓN TÉCNICA</v>
      </c>
      <c r="F21769" s="41"/>
      <c r="G21769" s="41"/>
      <c r="H21769" s="41"/>
      <c r="I21769" s="41"/>
      <c r="J21769" s="41"/>
      <c r="K21769" s="41"/>
      <c r="L21769" s="42"/>
    </row>
    <row r="21770" spans="1:12" hidden="1" x14ac:dyDescent="0.3">
      <c r="A21770" s="1" t="str">
        <f>+A21760</f>
        <v>NO</v>
      </c>
      <c r="E21770" s="43"/>
      <c r="F21770" s="44" t="str">
        <f>+$F$20</f>
        <v>Experiencia</v>
      </c>
      <c r="G21770" s="45"/>
      <c r="H21770" s="45"/>
      <c r="I21770" s="45"/>
      <c r="J21770" s="45"/>
      <c r="K21770" s="46"/>
      <c r="L21770" s="47" t="s">
        <v>124</v>
      </c>
    </row>
    <row r="21771" spans="1:12" hidden="1" x14ac:dyDescent="0.3">
      <c r="A21771" s="1" t="str">
        <f>+A21760</f>
        <v>NO</v>
      </c>
      <c r="E21771" s="348" t="str">
        <f>+$E$21</f>
        <v>OBSERVACIONES RESPECTO A LA EVALUACIÓN DE EXPERIENCIA</v>
      </c>
      <c r="F21771" s="308"/>
      <c r="G21771" s="308"/>
      <c r="H21771" s="308"/>
      <c r="I21771" s="308"/>
      <c r="J21771" s="308"/>
      <c r="K21771" s="308"/>
      <c r="L21771" s="349"/>
    </row>
    <row r="21772" spans="1:12" hidden="1" x14ac:dyDescent="0.3">
      <c r="A21772" s="1" t="str">
        <f>+A21760</f>
        <v>NO</v>
      </c>
      <c r="E21772" s="350" t="s">
        <v>124</v>
      </c>
      <c r="F21772" s="351"/>
      <c r="G21772" s="351"/>
      <c r="H21772" s="351"/>
      <c r="I21772" s="351"/>
      <c r="J21772" s="351"/>
      <c r="K21772" s="351"/>
      <c r="L21772" s="352"/>
    </row>
    <row r="21773" spans="1:12" ht="5.15" hidden="1" customHeight="1" x14ac:dyDescent="0.3">
      <c r="A21773" s="1" t="str">
        <f>+A21760</f>
        <v>NO</v>
      </c>
      <c r="E21773" s="39"/>
      <c r="F21773" s="39"/>
      <c r="G21773" s="39"/>
      <c r="H21773" s="39"/>
      <c r="I21773" s="39"/>
      <c r="J21773" s="39"/>
      <c r="K21773" s="39"/>
      <c r="L21773" s="39"/>
    </row>
    <row r="21774" spans="1:12" ht="12.75" hidden="1" customHeight="1" x14ac:dyDescent="0.3">
      <c r="A21774" s="1" t="str">
        <f>+A21760</f>
        <v>NO</v>
      </c>
      <c r="E21774" s="40" t="str">
        <f>+$E$24</f>
        <v>EXPERIENCIA HABILITANTE: CONTRATOS PRESENTADOS</v>
      </c>
      <c r="F21774" s="41"/>
      <c r="G21774" s="41"/>
      <c r="H21774" s="41"/>
      <c r="I21774" s="41"/>
      <c r="J21774" s="41"/>
      <c r="K21774" s="41"/>
      <c r="L21774" s="42"/>
    </row>
    <row r="21775" spans="1:12" ht="8.5" hidden="1" customHeight="1" x14ac:dyDescent="0.3">
      <c r="A21775" s="1" t="str">
        <f>+A21760</f>
        <v>NO</v>
      </c>
      <c r="E21775" s="49"/>
      <c r="F21775" s="50"/>
      <c r="G21775" s="51"/>
      <c r="H21775" s="51"/>
      <c r="I21775" s="51"/>
      <c r="J21775" s="51"/>
      <c r="K21775" s="51"/>
      <c r="L21775" s="52"/>
    </row>
    <row r="21776" spans="1:12" hidden="1" x14ac:dyDescent="0.3">
      <c r="A21776" s="18" t="str">
        <f>+IF(OR(C21776=""),"NO",1)</f>
        <v>NO</v>
      </c>
      <c r="B21776" s="18"/>
      <c r="C21776" s="1" t="s">
        <v>124</v>
      </c>
      <c r="E21776" s="329">
        <v>1</v>
      </c>
      <c r="F21776" s="53" t="str">
        <f>+$F$26</f>
        <v>OBJETO</v>
      </c>
      <c r="G21776" s="332" t="s">
        <v>124</v>
      </c>
      <c r="H21776" s="333"/>
      <c r="I21776" s="333"/>
      <c r="J21776" s="333"/>
      <c r="K21776" s="333"/>
      <c r="L21776" s="334"/>
    </row>
    <row r="21777" spans="1:12" hidden="1" x14ac:dyDescent="0.3">
      <c r="A21777" s="18" t="str">
        <f>+IF(OR(C21776=""),"NO",1)</f>
        <v>NO</v>
      </c>
      <c r="B21777" s="18"/>
      <c r="E21777" s="330"/>
      <c r="F21777" s="54" t="str">
        <f>+$F$27</f>
        <v>CONTRATANTE</v>
      </c>
      <c r="G21777" s="335" t="s">
        <v>124</v>
      </c>
      <c r="H21777" s="310"/>
      <c r="I21777" s="310"/>
      <c r="J21777" s="310"/>
      <c r="K21777" s="310"/>
      <c r="L21777" s="336"/>
    </row>
    <row r="21778" spans="1:12" hidden="1" x14ac:dyDescent="0.3">
      <c r="A21778" s="18" t="str">
        <f>+IF(OR(C21776=""),"NO",1)</f>
        <v>NO</v>
      </c>
      <c r="B21778" s="18"/>
      <c r="E21778" s="330"/>
      <c r="F21778" s="54" t="str">
        <f>+$F$28</f>
        <v>APORTANTE</v>
      </c>
      <c r="G21778" s="337" t="s">
        <v>124</v>
      </c>
      <c r="H21778" s="338"/>
      <c r="I21778" s="338"/>
      <c r="J21778" s="338"/>
      <c r="K21778" s="338"/>
      <c r="L21778" s="339"/>
    </row>
    <row r="21779" spans="1:12" hidden="1" x14ac:dyDescent="0.3">
      <c r="A21779" s="18" t="str">
        <f>+IF(OR(C21776=""),"NO",1)</f>
        <v>NO</v>
      </c>
      <c r="B21779" s="18"/>
      <c r="E21779" s="330"/>
      <c r="F21779" s="54" t="str">
        <f>+$F$29</f>
        <v>VALOR /SMMLV)</v>
      </c>
      <c r="G21779" s="55" t="s">
        <v>124</v>
      </c>
      <c r="H21779" s="56" t="str">
        <f>+$H$29</f>
        <v>% PART..</v>
      </c>
      <c r="I21779" s="57" t="s">
        <v>124</v>
      </c>
      <c r="J21779" s="58" t="str">
        <f>+$J$29</f>
        <v>VALOR ACREDITADO</v>
      </c>
      <c r="K21779" s="59"/>
      <c r="L21779" s="47" t="s">
        <v>124</v>
      </c>
    </row>
    <row r="21780" spans="1:12" hidden="1" x14ac:dyDescent="0.3">
      <c r="A21780" s="18" t="str">
        <f>+IF(OR(C21776=""),"NO",1)</f>
        <v>NO</v>
      </c>
      <c r="B21780" s="18"/>
      <c r="E21780" s="330"/>
      <c r="F21780" s="60" t="str">
        <f>+$F$30</f>
        <v>EXPERIENCIA APORTADA</v>
      </c>
      <c r="G21780" s="340" t="s">
        <v>124</v>
      </c>
      <c r="H21780" s="341"/>
      <c r="I21780" s="341"/>
      <c r="J21780" s="341"/>
      <c r="K21780" s="341"/>
      <c r="L21780" s="342"/>
    </row>
    <row r="21781" spans="1:12" hidden="1" x14ac:dyDescent="0.3">
      <c r="A21781" s="18" t="str">
        <f>+IF(OR(C21776=""),"NO",1)</f>
        <v>NO</v>
      </c>
      <c r="B21781" s="18"/>
      <c r="E21781" s="331"/>
      <c r="F21781" s="62" t="str">
        <f>+$F$31</f>
        <v>OBSERVACIÓN</v>
      </c>
      <c r="G21781" s="343" t="s">
        <v>124</v>
      </c>
      <c r="H21781" s="344"/>
      <c r="I21781" s="344"/>
      <c r="J21781" s="344"/>
      <c r="K21781" s="344"/>
      <c r="L21781" s="345"/>
    </row>
    <row r="21782" spans="1:12" ht="8.5" hidden="1" customHeight="1" x14ac:dyDescent="0.3">
      <c r="A21782" s="18" t="str">
        <f>+IF(OR(C21776=""),"NO",1)</f>
        <v>NO</v>
      </c>
      <c r="B21782" s="18"/>
      <c r="E21782" s="49"/>
      <c r="F21782" s="50"/>
      <c r="G21782" s="51"/>
      <c r="H21782" s="51"/>
      <c r="I21782" s="51"/>
      <c r="J21782" s="51"/>
      <c r="K21782" s="51"/>
      <c r="L21782" s="52"/>
    </row>
    <row r="21783" spans="1:12" hidden="1" x14ac:dyDescent="0.3">
      <c r="A21783" s="18" t="str">
        <f t="shared" ref="A21783" si="7308">+IF(OR(C21783=""),"NO",1)</f>
        <v>NO</v>
      </c>
      <c r="B21783" s="18"/>
      <c r="C21783" s="1" t="s">
        <v>124</v>
      </c>
      <c r="E21783" s="329">
        <v>2</v>
      </c>
      <c r="F21783" s="53" t="str">
        <f>+$F$26</f>
        <v>OBJETO</v>
      </c>
      <c r="G21783" s="332" t="s">
        <v>124</v>
      </c>
      <c r="H21783" s="333"/>
      <c r="I21783" s="333"/>
      <c r="J21783" s="333"/>
      <c r="K21783" s="333"/>
      <c r="L21783" s="334"/>
    </row>
    <row r="21784" spans="1:12" hidden="1" x14ac:dyDescent="0.3">
      <c r="A21784" s="18" t="str">
        <f t="shared" ref="A21784" si="7309">+IF(OR(C21783=""),"NO",1)</f>
        <v>NO</v>
      </c>
      <c r="B21784" s="18"/>
      <c r="E21784" s="330"/>
      <c r="F21784" s="54" t="str">
        <f>+$F$27</f>
        <v>CONTRATANTE</v>
      </c>
      <c r="G21784" s="335" t="s">
        <v>124</v>
      </c>
      <c r="H21784" s="310"/>
      <c r="I21784" s="310"/>
      <c r="J21784" s="310"/>
      <c r="K21784" s="310"/>
      <c r="L21784" s="336"/>
    </row>
    <row r="21785" spans="1:12" hidden="1" x14ac:dyDescent="0.3">
      <c r="A21785" s="18" t="str">
        <f t="shared" ref="A21785" si="7310">+IF(OR(C21783=""),"NO",1)</f>
        <v>NO</v>
      </c>
      <c r="B21785" s="18"/>
      <c r="E21785" s="330"/>
      <c r="F21785" s="54" t="str">
        <f>+$F$28</f>
        <v>APORTANTE</v>
      </c>
      <c r="G21785" s="337" t="s">
        <v>124</v>
      </c>
      <c r="H21785" s="338"/>
      <c r="I21785" s="338"/>
      <c r="J21785" s="338"/>
      <c r="K21785" s="338"/>
      <c r="L21785" s="339"/>
    </row>
    <row r="21786" spans="1:12" hidden="1" x14ac:dyDescent="0.3">
      <c r="A21786" s="18" t="str">
        <f t="shared" ref="A21786" si="7311">+IF(OR(C21783=""),"NO",1)</f>
        <v>NO</v>
      </c>
      <c r="B21786" s="18"/>
      <c r="E21786" s="330"/>
      <c r="F21786" s="54" t="str">
        <f>+$F$29</f>
        <v>VALOR /SMMLV)</v>
      </c>
      <c r="G21786" s="55" t="s">
        <v>124</v>
      </c>
      <c r="H21786" s="56" t="str">
        <f>+$H$29</f>
        <v>% PART..</v>
      </c>
      <c r="I21786" s="57" t="s">
        <v>124</v>
      </c>
      <c r="J21786" s="58" t="str">
        <f>+$J$29</f>
        <v>VALOR ACREDITADO</v>
      </c>
      <c r="K21786" s="59"/>
      <c r="L21786" s="47" t="s">
        <v>124</v>
      </c>
    </row>
    <row r="21787" spans="1:12" hidden="1" x14ac:dyDescent="0.3">
      <c r="A21787" s="18" t="str">
        <f t="shared" ref="A21787" si="7312">+IF(OR(C21783=""),"NO",1)</f>
        <v>NO</v>
      </c>
      <c r="B21787" s="18"/>
      <c r="E21787" s="330"/>
      <c r="F21787" s="60" t="str">
        <f>+$F$30</f>
        <v>EXPERIENCIA APORTADA</v>
      </c>
      <c r="G21787" s="340" t="s">
        <v>124</v>
      </c>
      <c r="H21787" s="341"/>
      <c r="I21787" s="341"/>
      <c r="J21787" s="341"/>
      <c r="K21787" s="341"/>
      <c r="L21787" s="342"/>
    </row>
    <row r="21788" spans="1:12" hidden="1" x14ac:dyDescent="0.3">
      <c r="A21788" s="18" t="str">
        <f t="shared" ref="A21788" si="7313">+IF(OR(C21783=""),"NO",1)</f>
        <v>NO</v>
      </c>
      <c r="B21788" s="18"/>
      <c r="E21788" s="331"/>
      <c r="F21788" s="62" t="str">
        <f>+$F$31</f>
        <v>OBSERVACIÓN</v>
      </c>
      <c r="G21788" s="343" t="s">
        <v>124</v>
      </c>
      <c r="H21788" s="344"/>
      <c r="I21788" s="344"/>
      <c r="J21788" s="344"/>
      <c r="K21788" s="344"/>
      <c r="L21788" s="345"/>
    </row>
    <row r="21789" spans="1:12" ht="8.5" hidden="1" customHeight="1" x14ac:dyDescent="0.3">
      <c r="A21789" s="18" t="str">
        <f t="shared" ref="A21789" si="7314">+IF(OR(C21783=""),"NO",1)</f>
        <v>NO</v>
      </c>
      <c r="B21789" s="18"/>
      <c r="E21789" s="49"/>
      <c r="F21789" s="50"/>
      <c r="G21789" s="51"/>
      <c r="H21789" s="51"/>
      <c r="I21789" s="51"/>
      <c r="J21789" s="51"/>
      <c r="K21789" s="51"/>
      <c r="L21789" s="52"/>
    </row>
    <row r="21790" spans="1:12" hidden="1" x14ac:dyDescent="0.3">
      <c r="A21790" s="18" t="str">
        <f t="shared" ref="A21790" si="7315">+IF(OR(C21790=""),"NO",1)</f>
        <v>NO</v>
      </c>
      <c r="B21790" s="18"/>
      <c r="C21790" s="1" t="s">
        <v>124</v>
      </c>
      <c r="E21790" s="329">
        <v>3</v>
      </c>
      <c r="F21790" s="53" t="str">
        <f>+$F$26</f>
        <v>OBJETO</v>
      </c>
      <c r="G21790" s="332" t="s">
        <v>124</v>
      </c>
      <c r="H21790" s="333"/>
      <c r="I21790" s="333"/>
      <c r="J21790" s="333"/>
      <c r="K21790" s="333"/>
      <c r="L21790" s="334"/>
    </row>
    <row r="21791" spans="1:12" hidden="1" x14ac:dyDescent="0.3">
      <c r="A21791" s="18" t="str">
        <f t="shared" ref="A21791" si="7316">+IF(OR(C21790=""),"NO",1)</f>
        <v>NO</v>
      </c>
      <c r="B21791" s="18"/>
      <c r="E21791" s="330"/>
      <c r="F21791" s="54" t="str">
        <f>+$F$27</f>
        <v>CONTRATANTE</v>
      </c>
      <c r="G21791" s="335" t="s">
        <v>124</v>
      </c>
      <c r="H21791" s="310"/>
      <c r="I21791" s="310"/>
      <c r="J21791" s="310"/>
      <c r="K21791" s="310"/>
      <c r="L21791" s="336"/>
    </row>
    <row r="21792" spans="1:12" hidden="1" x14ac:dyDescent="0.3">
      <c r="A21792" s="18" t="str">
        <f t="shared" ref="A21792" si="7317">+IF(OR(C21790=""),"NO",1)</f>
        <v>NO</v>
      </c>
      <c r="B21792" s="18"/>
      <c r="E21792" s="330"/>
      <c r="F21792" s="54" t="str">
        <f>+$F$28</f>
        <v>APORTANTE</v>
      </c>
      <c r="G21792" s="337" t="s">
        <v>124</v>
      </c>
      <c r="H21792" s="338"/>
      <c r="I21792" s="338"/>
      <c r="J21792" s="338"/>
      <c r="K21792" s="338"/>
      <c r="L21792" s="339"/>
    </row>
    <row r="21793" spans="1:12" hidden="1" x14ac:dyDescent="0.3">
      <c r="A21793" s="18" t="str">
        <f t="shared" ref="A21793" si="7318">+IF(OR(C21790=""),"NO",1)</f>
        <v>NO</v>
      </c>
      <c r="B21793" s="18"/>
      <c r="E21793" s="330"/>
      <c r="F21793" s="54" t="str">
        <f>+$F$29</f>
        <v>VALOR /SMMLV)</v>
      </c>
      <c r="G21793" s="55" t="s">
        <v>124</v>
      </c>
      <c r="H21793" s="56" t="str">
        <f>+$H$29</f>
        <v>% PART..</v>
      </c>
      <c r="I21793" s="57" t="s">
        <v>124</v>
      </c>
      <c r="J21793" s="58" t="str">
        <f>+$J$29</f>
        <v>VALOR ACREDITADO</v>
      </c>
      <c r="K21793" s="59"/>
      <c r="L21793" s="47" t="s">
        <v>124</v>
      </c>
    </row>
    <row r="21794" spans="1:12" hidden="1" x14ac:dyDescent="0.3">
      <c r="A21794" s="18" t="str">
        <f t="shared" ref="A21794" si="7319">+IF(OR(C21790=""),"NO",1)</f>
        <v>NO</v>
      </c>
      <c r="B21794" s="18"/>
      <c r="E21794" s="330"/>
      <c r="F21794" s="60" t="str">
        <f>+$F$30</f>
        <v>EXPERIENCIA APORTADA</v>
      </c>
      <c r="G21794" s="340" t="s">
        <v>124</v>
      </c>
      <c r="H21794" s="341"/>
      <c r="I21794" s="341"/>
      <c r="J21794" s="341"/>
      <c r="K21794" s="341"/>
      <c r="L21794" s="342"/>
    </row>
    <row r="21795" spans="1:12" hidden="1" x14ac:dyDescent="0.3">
      <c r="A21795" s="18" t="str">
        <f t="shared" ref="A21795" si="7320">+IF(OR(C21790=""),"NO",1)</f>
        <v>NO</v>
      </c>
      <c r="B21795" s="18"/>
      <c r="E21795" s="331"/>
      <c r="F21795" s="62" t="str">
        <f>+$F$31</f>
        <v>OBSERVACIÓN</v>
      </c>
      <c r="G21795" s="343" t="s">
        <v>124</v>
      </c>
      <c r="H21795" s="344"/>
      <c r="I21795" s="344"/>
      <c r="J21795" s="344"/>
      <c r="K21795" s="344"/>
      <c r="L21795" s="345"/>
    </row>
    <row r="21796" spans="1:12" ht="8.5" hidden="1" customHeight="1" x14ac:dyDescent="0.3">
      <c r="A21796" s="18" t="str">
        <f t="shared" ref="A21796" si="7321">+IF(OR(C21790=""),"NO",1)</f>
        <v>NO</v>
      </c>
      <c r="B21796" s="18"/>
      <c r="E21796" s="49"/>
      <c r="F21796" s="50"/>
      <c r="G21796" s="51"/>
      <c r="H21796" s="51"/>
      <c r="I21796" s="51"/>
      <c r="J21796" s="51"/>
      <c r="K21796" s="51"/>
      <c r="L21796" s="52"/>
    </row>
    <row r="21797" spans="1:12" hidden="1" x14ac:dyDescent="0.3">
      <c r="A21797" s="18" t="str">
        <f t="shared" ref="A21797" si="7322">+IF(OR(C21797=""),"NO",1)</f>
        <v>NO</v>
      </c>
      <c r="B21797" s="18"/>
      <c r="C21797" s="1" t="s">
        <v>124</v>
      </c>
      <c r="E21797" s="329">
        <v>4</v>
      </c>
      <c r="F21797" s="53" t="str">
        <f>+$F$26</f>
        <v>OBJETO</v>
      </c>
      <c r="G21797" s="332" t="s">
        <v>124</v>
      </c>
      <c r="H21797" s="333"/>
      <c r="I21797" s="333"/>
      <c r="J21797" s="333"/>
      <c r="K21797" s="333"/>
      <c r="L21797" s="334"/>
    </row>
    <row r="21798" spans="1:12" hidden="1" x14ac:dyDescent="0.3">
      <c r="A21798" s="18" t="str">
        <f t="shared" ref="A21798" si="7323">+IF(OR(C21797=""),"NO",1)</f>
        <v>NO</v>
      </c>
      <c r="B21798" s="18"/>
      <c r="E21798" s="330"/>
      <c r="F21798" s="54" t="str">
        <f>+$F$27</f>
        <v>CONTRATANTE</v>
      </c>
      <c r="G21798" s="335" t="s">
        <v>124</v>
      </c>
      <c r="H21798" s="310"/>
      <c r="I21798" s="310"/>
      <c r="J21798" s="310"/>
      <c r="K21798" s="310"/>
      <c r="L21798" s="336"/>
    </row>
    <row r="21799" spans="1:12" hidden="1" x14ac:dyDescent="0.3">
      <c r="A21799" s="18" t="str">
        <f t="shared" ref="A21799" si="7324">+IF(OR(C21797=""),"NO",1)</f>
        <v>NO</v>
      </c>
      <c r="B21799" s="18"/>
      <c r="E21799" s="330"/>
      <c r="F21799" s="54" t="str">
        <f>+$F$28</f>
        <v>APORTANTE</v>
      </c>
      <c r="G21799" s="337" t="s">
        <v>124</v>
      </c>
      <c r="H21799" s="338"/>
      <c r="I21799" s="338"/>
      <c r="J21799" s="338"/>
      <c r="K21799" s="338"/>
      <c r="L21799" s="339"/>
    </row>
    <row r="21800" spans="1:12" hidden="1" x14ac:dyDescent="0.3">
      <c r="A21800" s="18" t="str">
        <f t="shared" ref="A21800" si="7325">+IF(OR(C21797=""),"NO",1)</f>
        <v>NO</v>
      </c>
      <c r="B21800" s="18"/>
      <c r="E21800" s="330"/>
      <c r="F21800" s="54" t="str">
        <f>+$F$29</f>
        <v>VALOR /SMMLV)</v>
      </c>
      <c r="G21800" s="55" t="s">
        <v>124</v>
      </c>
      <c r="H21800" s="56" t="str">
        <f>+$H$29</f>
        <v>% PART..</v>
      </c>
      <c r="I21800" s="57" t="s">
        <v>124</v>
      </c>
      <c r="J21800" s="58" t="str">
        <f>+$J$29</f>
        <v>VALOR ACREDITADO</v>
      </c>
      <c r="K21800" s="59"/>
      <c r="L21800" s="47" t="s">
        <v>124</v>
      </c>
    </row>
    <row r="21801" spans="1:12" hidden="1" x14ac:dyDescent="0.3">
      <c r="A21801" s="18" t="str">
        <f t="shared" ref="A21801" si="7326">+IF(OR(C21797=""),"NO",1)</f>
        <v>NO</v>
      </c>
      <c r="B21801" s="18"/>
      <c r="E21801" s="330"/>
      <c r="F21801" s="60" t="str">
        <f>+$F$30</f>
        <v>EXPERIENCIA APORTADA</v>
      </c>
      <c r="G21801" s="340" t="s">
        <v>124</v>
      </c>
      <c r="H21801" s="341"/>
      <c r="I21801" s="341"/>
      <c r="J21801" s="341"/>
      <c r="K21801" s="341"/>
      <c r="L21801" s="342"/>
    </row>
    <row r="21802" spans="1:12" hidden="1" x14ac:dyDescent="0.3">
      <c r="A21802" s="18" t="str">
        <f t="shared" ref="A21802" si="7327">+IF(OR(C21797=""),"NO",1)</f>
        <v>NO</v>
      </c>
      <c r="B21802" s="18"/>
      <c r="E21802" s="331"/>
      <c r="F21802" s="62" t="str">
        <f>+$F$31</f>
        <v>OBSERVACIÓN</v>
      </c>
      <c r="G21802" s="343" t="s">
        <v>124</v>
      </c>
      <c r="H21802" s="344"/>
      <c r="I21802" s="344"/>
      <c r="J21802" s="344"/>
      <c r="K21802" s="344"/>
      <c r="L21802" s="345"/>
    </row>
    <row r="21803" spans="1:12" ht="8.5" hidden="1" customHeight="1" x14ac:dyDescent="0.3">
      <c r="A21803" s="18" t="str">
        <f t="shared" ref="A21803" si="7328">+IF(OR(C21797=""),"NO",1)</f>
        <v>NO</v>
      </c>
      <c r="B21803" s="18"/>
      <c r="E21803" s="49"/>
      <c r="F21803" s="50"/>
      <c r="G21803" s="51"/>
      <c r="H21803" s="51"/>
      <c r="I21803" s="51"/>
      <c r="J21803" s="51"/>
      <c r="K21803" s="51"/>
      <c r="L21803" s="52"/>
    </row>
    <row r="21804" spans="1:12" hidden="1" x14ac:dyDescent="0.3">
      <c r="A21804" s="18" t="str">
        <f t="shared" ref="A21804" si="7329">+IF(OR(C21804=""),"NO",1)</f>
        <v>NO</v>
      </c>
      <c r="B21804" s="18"/>
      <c r="C21804" s="1" t="s">
        <v>124</v>
      </c>
      <c r="E21804" s="329">
        <v>5</v>
      </c>
      <c r="F21804" s="53" t="str">
        <f>+$F$26</f>
        <v>OBJETO</v>
      </c>
      <c r="G21804" s="332" t="s">
        <v>124</v>
      </c>
      <c r="H21804" s="333"/>
      <c r="I21804" s="333"/>
      <c r="J21804" s="333"/>
      <c r="K21804" s="333"/>
      <c r="L21804" s="334"/>
    </row>
    <row r="21805" spans="1:12" hidden="1" x14ac:dyDescent="0.3">
      <c r="A21805" s="18" t="str">
        <f t="shared" ref="A21805" si="7330">+IF(OR(C21804=""),"NO",1)</f>
        <v>NO</v>
      </c>
      <c r="B21805" s="18"/>
      <c r="E21805" s="330"/>
      <c r="F21805" s="54" t="str">
        <f>+$F$27</f>
        <v>CONTRATANTE</v>
      </c>
      <c r="G21805" s="335" t="s">
        <v>124</v>
      </c>
      <c r="H21805" s="310"/>
      <c r="I21805" s="310"/>
      <c r="J21805" s="310"/>
      <c r="K21805" s="310"/>
      <c r="L21805" s="336"/>
    </row>
    <row r="21806" spans="1:12" hidden="1" x14ac:dyDescent="0.3">
      <c r="A21806" s="18" t="str">
        <f t="shared" ref="A21806" si="7331">+IF(OR(C21804=""),"NO",1)</f>
        <v>NO</v>
      </c>
      <c r="B21806" s="18"/>
      <c r="E21806" s="330"/>
      <c r="F21806" s="54" t="str">
        <f>+$F$28</f>
        <v>APORTANTE</v>
      </c>
      <c r="G21806" s="337" t="s">
        <v>124</v>
      </c>
      <c r="H21806" s="338"/>
      <c r="I21806" s="338"/>
      <c r="J21806" s="338"/>
      <c r="K21806" s="338"/>
      <c r="L21806" s="339"/>
    </row>
    <row r="21807" spans="1:12" hidden="1" x14ac:dyDescent="0.3">
      <c r="A21807" s="18" t="str">
        <f t="shared" ref="A21807" si="7332">+IF(OR(C21804=""),"NO",1)</f>
        <v>NO</v>
      </c>
      <c r="B21807" s="18"/>
      <c r="E21807" s="330"/>
      <c r="F21807" s="54" t="str">
        <f>+$F$29</f>
        <v>VALOR /SMMLV)</v>
      </c>
      <c r="G21807" s="55" t="s">
        <v>124</v>
      </c>
      <c r="H21807" s="56" t="str">
        <f>+$H$29</f>
        <v>% PART..</v>
      </c>
      <c r="I21807" s="57" t="s">
        <v>124</v>
      </c>
      <c r="J21807" s="58" t="str">
        <f>+$J$29</f>
        <v>VALOR ACREDITADO</v>
      </c>
      <c r="K21807" s="59"/>
      <c r="L21807" s="47" t="s">
        <v>124</v>
      </c>
    </row>
    <row r="21808" spans="1:12" hidden="1" x14ac:dyDescent="0.3">
      <c r="A21808" s="18" t="str">
        <f t="shared" ref="A21808" si="7333">+IF(OR(C21804=""),"NO",1)</f>
        <v>NO</v>
      </c>
      <c r="B21808" s="18"/>
      <c r="E21808" s="330"/>
      <c r="F21808" s="60" t="str">
        <f>+$F$30</f>
        <v>EXPERIENCIA APORTADA</v>
      </c>
      <c r="G21808" s="340" t="s">
        <v>124</v>
      </c>
      <c r="H21808" s="341"/>
      <c r="I21808" s="341"/>
      <c r="J21808" s="341"/>
      <c r="K21808" s="341"/>
      <c r="L21808" s="342"/>
    </row>
    <row r="21809" spans="1:12" hidden="1" x14ac:dyDescent="0.3">
      <c r="A21809" s="18" t="str">
        <f t="shared" ref="A21809" si="7334">+IF(OR(C21804=""),"NO",1)</f>
        <v>NO</v>
      </c>
      <c r="B21809" s="18"/>
      <c r="E21809" s="331"/>
      <c r="F21809" s="62" t="str">
        <f>+$F$31</f>
        <v>OBSERVACIÓN</v>
      </c>
      <c r="G21809" s="343" t="s">
        <v>124</v>
      </c>
      <c r="H21809" s="344"/>
      <c r="I21809" s="344"/>
      <c r="J21809" s="344"/>
      <c r="K21809" s="344"/>
      <c r="L21809" s="345"/>
    </row>
    <row r="21810" spans="1:12" ht="8.5" hidden="1" customHeight="1" x14ac:dyDescent="0.3">
      <c r="A21810" s="18" t="str">
        <f t="shared" ref="A21810" si="7335">+IF(OR(C21804=""),"NO",1)</f>
        <v>NO</v>
      </c>
      <c r="B21810" s="18"/>
      <c r="E21810" s="49"/>
      <c r="F21810" s="50"/>
      <c r="G21810" s="51"/>
      <c r="H21810" s="51"/>
      <c r="I21810" s="51"/>
      <c r="J21810" s="51"/>
      <c r="K21810" s="51"/>
      <c r="L21810" s="52"/>
    </row>
    <row r="21811" spans="1:12" hidden="1" x14ac:dyDescent="0.3">
      <c r="A21811" s="18" t="str">
        <f t="shared" ref="A21811" si="7336">+IF(OR(C21811=""),"NO",1)</f>
        <v>NO</v>
      </c>
      <c r="B21811" s="18"/>
      <c r="C21811" s="1" t="s">
        <v>124</v>
      </c>
      <c r="E21811" s="329">
        <v>6</v>
      </c>
      <c r="F21811" s="53" t="str">
        <f>+$F$26</f>
        <v>OBJETO</v>
      </c>
      <c r="G21811" s="332" t="s">
        <v>124</v>
      </c>
      <c r="H21811" s="333"/>
      <c r="I21811" s="333"/>
      <c r="J21811" s="333"/>
      <c r="K21811" s="333"/>
      <c r="L21811" s="334"/>
    </row>
    <row r="21812" spans="1:12" hidden="1" x14ac:dyDescent="0.3">
      <c r="A21812" s="18" t="str">
        <f t="shared" ref="A21812" si="7337">+IF(OR(C21811=""),"NO",1)</f>
        <v>NO</v>
      </c>
      <c r="B21812" s="18"/>
      <c r="E21812" s="330"/>
      <c r="F21812" s="54" t="str">
        <f>+$F$27</f>
        <v>CONTRATANTE</v>
      </c>
      <c r="G21812" s="335" t="s">
        <v>124</v>
      </c>
      <c r="H21812" s="310"/>
      <c r="I21812" s="310"/>
      <c r="J21812" s="310"/>
      <c r="K21812" s="310"/>
      <c r="L21812" s="336"/>
    </row>
    <row r="21813" spans="1:12" hidden="1" x14ac:dyDescent="0.3">
      <c r="A21813" s="18" t="str">
        <f t="shared" ref="A21813" si="7338">+IF(OR(C21811=""),"NO",1)</f>
        <v>NO</v>
      </c>
      <c r="B21813" s="18"/>
      <c r="E21813" s="330"/>
      <c r="F21813" s="54" t="str">
        <f>+$F$28</f>
        <v>APORTANTE</v>
      </c>
      <c r="G21813" s="337" t="s">
        <v>124</v>
      </c>
      <c r="H21813" s="338"/>
      <c r="I21813" s="338"/>
      <c r="J21813" s="338"/>
      <c r="K21813" s="338"/>
      <c r="L21813" s="339"/>
    </row>
    <row r="21814" spans="1:12" hidden="1" x14ac:dyDescent="0.3">
      <c r="A21814" s="18" t="str">
        <f t="shared" ref="A21814" si="7339">+IF(OR(C21811=""),"NO",1)</f>
        <v>NO</v>
      </c>
      <c r="B21814" s="18"/>
      <c r="E21814" s="330"/>
      <c r="F21814" s="54" t="str">
        <f>+$F$29</f>
        <v>VALOR /SMMLV)</v>
      </c>
      <c r="G21814" s="55" t="s">
        <v>124</v>
      </c>
      <c r="H21814" s="56" t="str">
        <f>+$H$29</f>
        <v>% PART..</v>
      </c>
      <c r="I21814" s="57" t="s">
        <v>124</v>
      </c>
      <c r="J21814" s="58" t="str">
        <f>+$J$29</f>
        <v>VALOR ACREDITADO</v>
      </c>
      <c r="K21814" s="59"/>
      <c r="L21814" s="47" t="s">
        <v>124</v>
      </c>
    </row>
    <row r="21815" spans="1:12" hidden="1" x14ac:dyDescent="0.3">
      <c r="A21815" s="18" t="str">
        <f t="shared" ref="A21815" si="7340">+IF(OR(C21811=""),"NO",1)</f>
        <v>NO</v>
      </c>
      <c r="B21815" s="18"/>
      <c r="E21815" s="330"/>
      <c r="F21815" s="60" t="str">
        <f>+$F$30</f>
        <v>EXPERIENCIA APORTADA</v>
      </c>
      <c r="G21815" s="340" t="s">
        <v>124</v>
      </c>
      <c r="H21815" s="341"/>
      <c r="I21815" s="341"/>
      <c r="J21815" s="341"/>
      <c r="K21815" s="341"/>
      <c r="L21815" s="342"/>
    </row>
    <row r="21816" spans="1:12" hidden="1" x14ac:dyDescent="0.3">
      <c r="A21816" s="18" t="str">
        <f t="shared" ref="A21816" si="7341">+IF(OR(C21811=""),"NO",1)</f>
        <v>NO</v>
      </c>
      <c r="B21816" s="18"/>
      <c r="E21816" s="331"/>
      <c r="F21816" s="62" t="str">
        <f>+$F$31</f>
        <v>OBSERVACIÓN</v>
      </c>
      <c r="G21816" s="343" t="s">
        <v>124</v>
      </c>
      <c r="H21816" s="344"/>
      <c r="I21816" s="344"/>
      <c r="J21816" s="344"/>
      <c r="K21816" s="344"/>
      <c r="L21816" s="345"/>
    </row>
    <row r="21817" spans="1:12" ht="8.5" hidden="1" customHeight="1" x14ac:dyDescent="0.3">
      <c r="A21817" s="18" t="str">
        <f t="shared" ref="A21817" si="7342">+IF(OR(C21811=""),"NO",1)</f>
        <v>NO</v>
      </c>
      <c r="B21817" s="18"/>
      <c r="E21817" s="49"/>
      <c r="F21817" s="50"/>
      <c r="G21817" s="51"/>
      <c r="H21817" s="51"/>
      <c r="I21817" s="51"/>
      <c r="J21817" s="51"/>
      <c r="K21817" s="51"/>
      <c r="L21817" s="52"/>
    </row>
    <row r="21818" spans="1:12" hidden="1" x14ac:dyDescent="0.3">
      <c r="A21818" s="18" t="str">
        <f t="shared" ref="A21818" si="7343">+IF(OR(C21818=""),"NO",1)</f>
        <v>NO</v>
      </c>
      <c r="B21818" s="18"/>
      <c r="C21818" s="1" t="s">
        <v>124</v>
      </c>
      <c r="E21818" s="329">
        <v>7</v>
      </c>
      <c r="F21818" s="53" t="str">
        <f>+$F$26</f>
        <v>OBJETO</v>
      </c>
      <c r="G21818" s="332" t="s">
        <v>124</v>
      </c>
      <c r="H21818" s="333"/>
      <c r="I21818" s="333"/>
      <c r="J21818" s="333"/>
      <c r="K21818" s="333"/>
      <c r="L21818" s="334"/>
    </row>
    <row r="21819" spans="1:12" hidden="1" x14ac:dyDescent="0.3">
      <c r="A21819" s="18" t="str">
        <f t="shared" ref="A21819" si="7344">+IF(OR(C21818=""),"NO",1)</f>
        <v>NO</v>
      </c>
      <c r="B21819" s="18"/>
      <c r="E21819" s="330"/>
      <c r="F21819" s="54" t="str">
        <f>+$F$27</f>
        <v>CONTRATANTE</v>
      </c>
      <c r="G21819" s="335" t="s">
        <v>124</v>
      </c>
      <c r="H21819" s="310"/>
      <c r="I21819" s="310"/>
      <c r="J21819" s="310"/>
      <c r="K21819" s="310"/>
      <c r="L21819" s="336"/>
    </row>
    <row r="21820" spans="1:12" hidden="1" x14ac:dyDescent="0.3">
      <c r="A21820" s="18" t="str">
        <f t="shared" ref="A21820" si="7345">+IF(OR(C21818=""),"NO",1)</f>
        <v>NO</v>
      </c>
      <c r="B21820" s="18"/>
      <c r="E21820" s="330"/>
      <c r="F21820" s="54" t="str">
        <f>+$F$28</f>
        <v>APORTANTE</v>
      </c>
      <c r="G21820" s="337" t="s">
        <v>124</v>
      </c>
      <c r="H21820" s="338"/>
      <c r="I21820" s="338"/>
      <c r="J21820" s="338"/>
      <c r="K21820" s="338"/>
      <c r="L21820" s="339"/>
    </row>
    <row r="21821" spans="1:12" hidden="1" x14ac:dyDescent="0.3">
      <c r="A21821" s="18" t="str">
        <f t="shared" ref="A21821" si="7346">+IF(OR(C21818=""),"NO",1)</f>
        <v>NO</v>
      </c>
      <c r="B21821" s="18"/>
      <c r="E21821" s="330"/>
      <c r="F21821" s="54" t="str">
        <f>+$F$29</f>
        <v>VALOR /SMMLV)</v>
      </c>
      <c r="G21821" s="55" t="s">
        <v>124</v>
      </c>
      <c r="H21821" s="56" t="str">
        <f>+$H$29</f>
        <v>% PART..</v>
      </c>
      <c r="I21821" s="57" t="s">
        <v>124</v>
      </c>
      <c r="J21821" s="58" t="str">
        <f>+$J$29</f>
        <v>VALOR ACREDITADO</v>
      </c>
      <c r="K21821" s="59"/>
      <c r="L21821" s="47" t="s">
        <v>124</v>
      </c>
    </row>
    <row r="21822" spans="1:12" hidden="1" x14ac:dyDescent="0.3">
      <c r="A21822" s="18" t="str">
        <f t="shared" ref="A21822" si="7347">+IF(OR(C21818=""),"NO",1)</f>
        <v>NO</v>
      </c>
      <c r="B21822" s="18"/>
      <c r="E21822" s="330"/>
      <c r="F21822" s="60" t="str">
        <f>+$F$30</f>
        <v>EXPERIENCIA APORTADA</v>
      </c>
      <c r="G21822" s="340" t="s">
        <v>124</v>
      </c>
      <c r="H21822" s="341"/>
      <c r="I21822" s="341"/>
      <c r="J21822" s="341"/>
      <c r="K21822" s="341"/>
      <c r="L21822" s="342"/>
    </row>
    <row r="21823" spans="1:12" hidden="1" x14ac:dyDescent="0.3">
      <c r="A21823" s="18" t="str">
        <f t="shared" ref="A21823" si="7348">+IF(OR(C21818=""),"NO",1)</f>
        <v>NO</v>
      </c>
      <c r="B21823" s="18"/>
      <c r="E21823" s="331"/>
      <c r="F21823" s="62" t="str">
        <f>+$F$31</f>
        <v>OBSERVACIÓN</v>
      </c>
      <c r="G21823" s="343" t="s">
        <v>124</v>
      </c>
      <c r="H21823" s="344"/>
      <c r="I21823" s="344"/>
      <c r="J21823" s="344"/>
      <c r="K21823" s="344"/>
      <c r="L21823" s="345"/>
    </row>
    <row r="21824" spans="1:12" hidden="1" x14ac:dyDescent="0.3">
      <c r="A21824" s="18" t="str">
        <f t="shared" ref="A21824" si="7349">+IF(OR(C21818=""),"NO",1)</f>
        <v>NO</v>
      </c>
      <c r="B21824" s="18"/>
      <c r="E21824" s="49"/>
      <c r="F21824" s="50"/>
      <c r="G21824" s="51"/>
      <c r="H21824" s="51"/>
      <c r="I21824" s="51"/>
      <c r="J21824" s="51"/>
      <c r="K21824" s="51"/>
      <c r="L21824" s="52"/>
    </row>
    <row r="21825" spans="1:12" hidden="1" x14ac:dyDescent="0.3">
      <c r="A21825" s="1" t="str">
        <f>+A21760</f>
        <v>NO</v>
      </c>
      <c r="C21825" s="1" t="str">
        <f>"N"&amp;C21760</f>
        <v>N</v>
      </c>
      <c r="E21825" s="63"/>
      <c r="F21825" s="64" t="str">
        <f>+$F$75</f>
        <v>TOTAL DE CONTRATOS PRESENTADOS VÁLIDOS QUE CUMPLEN EXPERIENCIA ACREDITADA:</v>
      </c>
      <c r="G21825" s="65"/>
      <c r="H21825" s="65"/>
      <c r="I21825" s="65"/>
      <c r="J21825" s="66"/>
      <c r="K21825" s="65"/>
      <c r="L21825" s="67" t="s">
        <v>124</v>
      </c>
    </row>
    <row r="21826" spans="1:12" ht="6.65" hidden="1" customHeight="1" x14ac:dyDescent="0.3">
      <c r="A21826" s="1" t="str">
        <f>+A21760</f>
        <v>NO</v>
      </c>
      <c r="E21826" s="51"/>
      <c r="F21826" s="50"/>
      <c r="G21826" s="51"/>
      <c r="H21826" s="51"/>
      <c r="I21826" s="51"/>
      <c r="J21826" s="51"/>
      <c r="K21826" s="51"/>
      <c r="L21826" s="51"/>
    </row>
    <row r="21827" spans="1:12" hidden="1" x14ac:dyDescent="0.3">
      <c r="A21827" s="1" t="str">
        <f>+A21760</f>
        <v>NO</v>
      </c>
      <c r="E21827" s="63"/>
      <c r="F21827" s="63" t="str">
        <f>+$F$77</f>
        <v>ACREDITA SUMINISTRO E INSTALACIÓN DE MOBILIARIO POR LO MENOS EN UN (1) CONTRATO VÁLIDO</v>
      </c>
      <c r="G21827" s="65"/>
      <c r="H21827" s="65"/>
      <c r="I21827" s="65"/>
      <c r="J21827" s="66"/>
      <c r="K21827" s="65"/>
      <c r="L21827" s="68" t="s">
        <v>157</v>
      </c>
    </row>
    <row r="21828" spans="1:12" ht="5.15" hidden="1" customHeight="1" x14ac:dyDescent="0.3">
      <c r="A21828" s="1" t="str">
        <f>+A21760</f>
        <v>NO</v>
      </c>
      <c r="E21828" s="51"/>
      <c r="F21828" s="50"/>
      <c r="G21828" s="51"/>
      <c r="H21828" s="51"/>
      <c r="I21828" s="51"/>
      <c r="J21828" s="51"/>
      <c r="K21828" s="51"/>
      <c r="L21828" s="51"/>
    </row>
    <row r="21829" spans="1:12" ht="12.75" hidden="1" customHeight="1" x14ac:dyDescent="0.3">
      <c r="A21829" s="1" t="str">
        <f>+A21760</f>
        <v>NO</v>
      </c>
      <c r="E21829" s="69" t="str">
        <f>+$E$79</f>
        <v>EXPERIENCIA ESPECÍFICA NUMERAL 10.1.1 A</v>
      </c>
      <c r="F21829" s="70"/>
      <c r="G21829" s="70"/>
      <c r="H21829" s="70"/>
      <c r="I21829" s="70"/>
      <c r="J21829" s="70"/>
      <c r="K21829" s="70"/>
      <c r="L21829" s="71"/>
    </row>
    <row r="21830" spans="1:12" ht="26.5" hidden="1" customHeight="1" x14ac:dyDescent="0.3">
      <c r="A21830" s="1" t="str">
        <f>+A21760</f>
        <v>NO</v>
      </c>
      <c r="E21830" s="72"/>
      <c r="F21830" s="325" t="str">
        <f>+$F$80</f>
        <v>Por lo menos uno (1) de los contratos válidos aportados como experiencia general debe corresponder mínimo al 60% del presupuesto oficial del presente proceso de selección.  (SMMLV)</v>
      </c>
      <c r="G21830" s="326"/>
      <c r="H21830" s="326"/>
      <c r="I21830" s="326"/>
      <c r="J21830" s="326"/>
      <c r="K21830" s="73" t="s">
        <v>124</v>
      </c>
      <c r="L21830" s="74" t="s">
        <v>124</v>
      </c>
    </row>
    <row r="21831" spans="1:12" ht="23.5" hidden="1" customHeight="1" x14ac:dyDescent="0.3">
      <c r="A21831" s="1" t="str">
        <f>+A21760</f>
        <v>NO</v>
      </c>
      <c r="E21831" s="63"/>
      <c r="F21831" s="325" t="str">
        <f>+$F$81</f>
        <v xml:space="preserve">Deberá acreditarse en al menos uno (1) de los contratos válidos aportados como experiencia general una </v>
      </c>
      <c r="G21831" s="326"/>
      <c r="H21831" s="326"/>
      <c r="I21831" s="326"/>
      <c r="J21831" s="326"/>
      <c r="K21831" s="73" t="s">
        <v>124</v>
      </c>
      <c r="L21831" s="74" t="s">
        <v>124</v>
      </c>
    </row>
    <row r="21832" spans="1:12" ht="23.5" hidden="1" customHeight="1" x14ac:dyDescent="0.3">
      <c r="A21832" s="18" t="s">
        <v>30</v>
      </c>
      <c r="E21832" s="63"/>
      <c r="F21832" s="325" t="str">
        <f>+$F$82</f>
        <v xml:space="preserve">Deberá acreditarse en al menos uno (1) de los contratos válidos aportados interventoría a intervención de </v>
      </c>
      <c r="G21832" s="326"/>
      <c r="H21832" s="326"/>
      <c r="I21832" s="326"/>
      <c r="J21832" s="326"/>
      <c r="K21832" s="73">
        <f>+$K$82</f>
        <v>0</v>
      </c>
      <c r="L21832" s="74" t="s">
        <v>124</v>
      </c>
    </row>
    <row r="21833" spans="1:12" ht="36" hidden="1" customHeight="1" x14ac:dyDescent="0.3">
      <c r="A21833" s="18" t="s">
        <v>30</v>
      </c>
      <c r="E21833" s="63"/>
      <c r="F21833" s="325" t="str">
        <f>+$F$83</f>
        <v xml:space="preserve">Deberá acreditarse en al menos uno (1) de los contratos válidos aportados interventoría a intervención de </v>
      </c>
      <c r="G21833" s="326"/>
      <c r="H21833" s="326"/>
      <c r="I21833" s="326"/>
      <c r="J21833" s="326"/>
      <c r="K21833" s="75">
        <f>+$K$83</f>
        <v>0</v>
      </c>
      <c r="L21833" s="76" t="s">
        <v>124</v>
      </c>
    </row>
    <row r="21834" spans="1:12" hidden="1" x14ac:dyDescent="0.3">
      <c r="A21834" s="1" t="str">
        <f>+A21760</f>
        <v>NO</v>
      </c>
      <c r="E21834" s="51"/>
      <c r="F21834" s="50"/>
      <c r="G21834" s="51"/>
      <c r="H21834" s="51"/>
      <c r="I21834" s="51"/>
      <c r="J21834" s="51"/>
      <c r="K21834" s="51"/>
      <c r="L21834" s="51"/>
    </row>
    <row r="21835" spans="1:12" ht="12.75" hidden="1" customHeight="1" x14ac:dyDescent="0.3">
      <c r="A21835" s="1" t="str">
        <f>+A21760</f>
        <v>NO</v>
      </c>
      <c r="E21835" s="40" t="str">
        <f>+$E$85</f>
        <v>VALOR MÍNIMO A CERIFICAR % P.O EN SMMMLV. NUMERAL 3.9.1</v>
      </c>
      <c r="F21835" s="41"/>
      <c r="G21835" s="41"/>
      <c r="H21835" s="41"/>
      <c r="I21835" s="41"/>
      <c r="J21835" s="41"/>
      <c r="K21835" s="41"/>
      <c r="L21835" s="42"/>
    </row>
    <row r="21836" spans="1:12" hidden="1" x14ac:dyDescent="0.3">
      <c r="A21836" s="1" t="str">
        <f>+A21760</f>
        <v>NO</v>
      </c>
      <c r="C21836" s="1" t="str">
        <f>"M"&amp;C21760</f>
        <v>M</v>
      </c>
      <c r="E21836" s="77" t="str">
        <f>+$E$86</f>
        <v>100% P.O.</v>
      </c>
      <c r="F21836" s="78"/>
      <c r="G21836" s="61">
        <v>242.41716883554506</v>
      </c>
      <c r="H21836" s="124" t="str">
        <f>+$H$86</f>
        <v>TOTAL EJECUTADO DE CONTRATOS ACREDITADOS</v>
      </c>
      <c r="I21836" s="124"/>
      <c r="J21836" s="124"/>
      <c r="K21836" s="55" t="s">
        <v>124</v>
      </c>
      <c r="L21836" s="47" t="s">
        <v>124</v>
      </c>
    </row>
    <row r="21837" spans="1:12" hidden="1" x14ac:dyDescent="0.3">
      <c r="A21837" s="1" t="str">
        <f>+A21760</f>
        <v>NO</v>
      </c>
      <c r="E21837" s="39"/>
      <c r="F21837" s="39"/>
      <c r="G21837" s="39"/>
      <c r="H21837" s="39"/>
      <c r="I21837" s="39"/>
      <c r="J21837" s="39"/>
      <c r="K21837" s="39"/>
      <c r="L21837" s="39"/>
    </row>
    <row r="21838" spans="1:12" ht="12.75" hidden="1" customHeight="1" x14ac:dyDescent="0.3">
      <c r="A21838" s="18" t="s">
        <v>30</v>
      </c>
      <c r="B21838" s="18"/>
      <c r="E21838" s="40" t="str">
        <f>+$E$88</f>
        <v>CONSIDERACIONES PARA LA VALIDEZ DE LA EXPERIENCIA REQUERIDA: EXPERIENCIA PROPONENTES PLURALES NUMERAL 10.1.2 D</v>
      </c>
      <c r="F21838" s="41"/>
      <c r="G21838" s="41"/>
      <c r="H21838" s="41"/>
      <c r="I21838" s="41"/>
      <c r="J21838" s="41"/>
      <c r="K21838" s="41"/>
      <c r="L21838" s="42"/>
    </row>
    <row r="21839" spans="1:12" ht="28" hidden="1" customHeight="1" x14ac:dyDescent="0.3">
      <c r="A21839" s="18" t="s">
        <v>30</v>
      </c>
      <c r="B21839" s="18"/>
      <c r="C21839" s="1" t="str">
        <f>"O"&amp;C21760</f>
        <v>O</v>
      </c>
      <c r="E21839" s="80" t="str">
        <f>+$E$89</f>
        <v>i)</v>
      </c>
      <c r="F21839" s="327" t="str">
        <f>+$F$89</f>
        <v>Uno de los integrantes debe aportar como mínimo el cincuenta por ciento (50 %) de la experiencia solicitada</v>
      </c>
      <c r="G21839" s="328"/>
      <c r="H21839" s="328"/>
      <c r="I21839" s="328"/>
      <c r="J21839" s="328"/>
      <c r="K21839" s="73" t="s">
        <v>124</v>
      </c>
      <c r="L21839" s="47" t="s">
        <v>124</v>
      </c>
    </row>
    <row r="21840" spans="1:12" ht="28" hidden="1" customHeight="1" x14ac:dyDescent="0.3">
      <c r="A21840" s="18" t="s">
        <v>30</v>
      </c>
      <c r="B21840" s="18"/>
      <c r="C21840" s="1" t="str">
        <f>"O"&amp;C21760</f>
        <v>O</v>
      </c>
      <c r="E21840" s="80" t="str">
        <f>+$E$90</f>
        <v>ii)</v>
      </c>
      <c r="F21840" s="327" t="str">
        <f>+$F$90</f>
        <v>Todos los demás ntegrantes deben acreditar al menos el cinco por ciento (5 %) de la experiencia solicitada, solo uno (1) de los integrantes podrá no acreditar experiencia pero su porcentaje de participación  no podrá superar el diez por ciento (10 %)</v>
      </c>
      <c r="G21840" s="328"/>
      <c r="H21840" s="328"/>
      <c r="I21840" s="328"/>
      <c r="J21840" s="328"/>
      <c r="K21840" s="73" t="s">
        <v>124</v>
      </c>
      <c r="L21840" s="47" t="s">
        <v>124</v>
      </c>
    </row>
    <row r="21841" spans="1:12" hidden="1" x14ac:dyDescent="0.3">
      <c r="A21841" s="18" t="s">
        <v>30</v>
      </c>
      <c r="B21841" s="18"/>
      <c r="E21841" s="39"/>
      <c r="F21841" s="39"/>
      <c r="G21841" s="39"/>
      <c r="H21841" s="39"/>
      <c r="I21841" s="39"/>
      <c r="J21841" s="39"/>
      <c r="K21841" s="39"/>
      <c r="L21841" s="39"/>
    </row>
    <row r="21842" spans="1:12" ht="13" hidden="1" customHeight="1" x14ac:dyDescent="0.3">
      <c r="A21842" s="18" t="str">
        <f>+A21760</f>
        <v>NO</v>
      </c>
      <c r="B21842" s="18"/>
      <c r="E21842" s="69" t="str">
        <f>+$E$92</f>
        <v>VERIFICACIÓN Y ASIGNACIÓN DE PUNTAJE POR LA EXPERIENCIA DEL PROPONENTE</v>
      </c>
      <c r="F21842" s="70"/>
      <c r="G21842" s="70"/>
      <c r="H21842" s="70"/>
      <c r="I21842" s="70"/>
      <c r="J21842" s="70"/>
      <c r="K21842" s="70"/>
      <c r="L21842" s="71"/>
    </row>
    <row r="21843" spans="1:12" hidden="1" x14ac:dyDescent="0.3">
      <c r="A21843" s="18" t="str">
        <f>+A21760</f>
        <v>NO</v>
      </c>
      <c r="B21843" s="18"/>
      <c r="E21843" s="81"/>
      <c r="F21843" s="323" t="str">
        <f>+$F$93</f>
        <v>No. CONTRATOS QUE ACREDITAN LA EXPERIENCIA (NO OBJETO DE SUBSANACIÓN)</v>
      </c>
      <c r="G21843" s="324"/>
      <c r="H21843" s="324"/>
      <c r="I21843" s="324"/>
      <c r="J21843" s="324"/>
      <c r="K21843" s="82"/>
      <c r="L21843" s="83" t="s">
        <v>124</v>
      </c>
    </row>
    <row r="21844" spans="1:12" ht="13" hidden="1" customHeight="1" x14ac:dyDescent="0.3">
      <c r="A21844" s="18" t="str">
        <f>+A21760</f>
        <v>NO</v>
      </c>
      <c r="B21844" s="18"/>
      <c r="E21844" s="84"/>
      <c r="F21844" s="323" t="str">
        <f>+$F$94</f>
        <v>TOTAL EJECUTADO DE CONTRATOS ACREDITADOS PROPUESTA INICIAL</v>
      </c>
      <c r="G21844" s="324"/>
      <c r="H21844" s="324"/>
      <c r="I21844" s="324"/>
      <c r="J21844" s="324"/>
      <c r="K21844" s="85"/>
      <c r="L21844" s="86" t="s">
        <v>124</v>
      </c>
    </row>
    <row r="21845" spans="1:12" ht="13" hidden="1" customHeight="1" x14ac:dyDescent="0.3">
      <c r="A21845" s="18" t="str">
        <f>+A21760</f>
        <v>NO</v>
      </c>
      <c r="B21845" s="18"/>
      <c r="E21845" s="87"/>
      <c r="F21845" s="323" t="str">
        <f>+$F$95</f>
        <v>PROMEDIO VALOR ACREDITADO EN SMMLV</v>
      </c>
      <c r="G21845" s="324"/>
      <c r="H21845" s="324"/>
      <c r="I21845" s="324"/>
      <c r="J21845" s="324"/>
      <c r="K21845" s="66"/>
      <c r="L21845" s="88" t="s">
        <v>124</v>
      </c>
    </row>
    <row r="21846" spans="1:12" hidden="1" x14ac:dyDescent="0.3">
      <c r="A21846" s="18" t="str">
        <f>+A21760</f>
        <v>NO</v>
      </c>
      <c r="B21846" s="18"/>
      <c r="E21846" s="89"/>
      <c r="F21846" s="89"/>
      <c r="G21846" s="89"/>
      <c r="H21846" s="89"/>
      <c r="I21846" s="89"/>
      <c r="J21846" s="89"/>
      <c r="K21846" s="89"/>
      <c r="L21846" s="89"/>
    </row>
    <row r="21847" spans="1:12" ht="13" hidden="1" customHeight="1" x14ac:dyDescent="0.3">
      <c r="A21847" s="18" t="str">
        <f>+A21760</f>
        <v>NO</v>
      </c>
      <c r="B21847" s="18"/>
      <c r="E21847" s="69" t="str">
        <f>+$E$97</f>
        <v>3.9.2 EXIGENCIAS MÍNIMAS DE EXPERIENCIA Y FORMACIÓN ACADÉMICA DEL EQUIPO DE TRABAJO</v>
      </c>
      <c r="F21847" s="70"/>
      <c r="G21847" s="70"/>
      <c r="H21847" s="70"/>
      <c r="I21847" s="70"/>
      <c r="J21847" s="70"/>
      <c r="K21847" s="70"/>
      <c r="L21847" s="71"/>
    </row>
    <row r="21848" spans="1:12" hidden="1" x14ac:dyDescent="0.3">
      <c r="A21848" s="18" t="str">
        <f>+A21760</f>
        <v>NO</v>
      </c>
      <c r="B21848" s="18"/>
      <c r="E21848" s="90" t="str">
        <f>+$E$98</f>
        <v>Formulario 8</v>
      </c>
      <c r="F21848" s="315" t="s">
        <v>46</v>
      </c>
      <c r="G21848" s="316"/>
      <c r="H21848" s="317"/>
      <c r="I21848" s="318"/>
      <c r="J21848" s="318"/>
      <c r="K21848" s="318"/>
      <c r="L21848" s="319"/>
    </row>
    <row r="21849" spans="1:12" hidden="1" x14ac:dyDescent="0.3">
      <c r="A21849" s="18" t="str">
        <f>+A21760</f>
        <v>NO</v>
      </c>
      <c r="B21849" s="18"/>
      <c r="E21849" s="91" t="s">
        <v>124</v>
      </c>
      <c r="F21849" s="91" t="str">
        <f>+$F$99</f>
        <v>Director de Interventoría</v>
      </c>
      <c r="G21849" s="91" t="str">
        <f>+$G$99</f>
        <v>Residente de Interventoría</v>
      </c>
      <c r="H21849" s="320"/>
      <c r="I21849" s="321"/>
      <c r="J21849" s="321"/>
      <c r="K21849" s="321"/>
      <c r="L21849" s="322"/>
    </row>
    <row r="21850" spans="1:12" hidden="1" x14ac:dyDescent="0.3">
      <c r="A21850" s="18" t="str">
        <f>+A21760</f>
        <v>NO</v>
      </c>
      <c r="B21850" s="18"/>
      <c r="E21850" s="304" t="str">
        <f>+$E$100</f>
        <v>OBSERVACIONES RESPECTO REQUISITO HABILITANTE DEL PERSONAL CLAVE EVALUABLE</v>
      </c>
      <c r="F21850" s="305"/>
      <c r="G21850" s="305"/>
      <c r="H21850" s="305"/>
      <c r="I21850" s="305"/>
      <c r="J21850" s="305"/>
      <c r="K21850" s="305"/>
      <c r="L21850" s="305"/>
    </row>
    <row r="21851" spans="1:12" hidden="1" x14ac:dyDescent="0.3">
      <c r="A21851" s="18" t="str">
        <f>+A21760</f>
        <v>NO</v>
      </c>
      <c r="B21851" s="18"/>
      <c r="E21851" s="312" t="s">
        <v>124</v>
      </c>
      <c r="F21851" s="313"/>
      <c r="G21851" s="313"/>
      <c r="H21851" s="313"/>
      <c r="I21851" s="313"/>
      <c r="J21851" s="313"/>
      <c r="K21851" s="313"/>
      <c r="L21851" s="314"/>
    </row>
    <row r="21852" spans="1:12" hidden="1" x14ac:dyDescent="0.3">
      <c r="A21852" s="18" t="str">
        <f>+A21760</f>
        <v>NO</v>
      </c>
      <c r="B21852" s="18"/>
      <c r="E21852" s="89"/>
      <c r="F21852" s="89"/>
      <c r="G21852" s="89"/>
      <c r="H21852" s="89"/>
      <c r="I21852" s="89"/>
      <c r="J21852" s="89"/>
      <c r="K21852" s="89"/>
      <c r="L21852" s="89"/>
    </row>
    <row r="21853" spans="1:12" ht="13" hidden="1" customHeight="1" x14ac:dyDescent="0.3">
      <c r="A21853" s="18" t="str">
        <f>+A21760</f>
        <v>NO</v>
      </c>
      <c r="B21853" s="18"/>
      <c r="E21853" s="69" t="str">
        <f>+$E$103</f>
        <v>4.2 EQUIPO DE TRABAJO (Personal Clave Evaluable)</v>
      </c>
      <c r="F21853" s="70"/>
      <c r="G21853" s="70"/>
      <c r="H21853" s="70"/>
      <c r="I21853" s="70"/>
      <c r="J21853" s="70"/>
      <c r="K21853" s="70"/>
      <c r="L21853" s="71"/>
    </row>
    <row r="21854" spans="1:12" ht="23.25" hidden="1" customHeight="1" x14ac:dyDescent="0.3">
      <c r="A21854" s="18" t="str">
        <f>+A21760</f>
        <v>NO</v>
      </c>
      <c r="B21854" s="18"/>
      <c r="E21854" s="90" t="str">
        <f>+$E$104</f>
        <v>Formulario 9</v>
      </c>
      <c r="F21854" s="315" t="s">
        <v>46</v>
      </c>
      <c r="G21854" s="316"/>
      <c r="H21854" s="317"/>
      <c r="I21854" s="318"/>
      <c r="J21854" s="318"/>
      <c r="K21854" s="318"/>
      <c r="L21854" s="319"/>
    </row>
    <row r="21855" spans="1:12" hidden="1" x14ac:dyDescent="0.3">
      <c r="A21855" s="18" t="str">
        <f>+A21760</f>
        <v>NO</v>
      </c>
      <c r="B21855" s="18"/>
      <c r="E21855" s="91" t="s">
        <v>124</v>
      </c>
      <c r="F21855" s="91" t="str">
        <f>+$F$99</f>
        <v>Director de Interventoría</v>
      </c>
      <c r="G21855" s="91" t="str">
        <f>+$G$99</f>
        <v>Residente de Interventoría</v>
      </c>
      <c r="H21855" s="320"/>
      <c r="I21855" s="321"/>
      <c r="J21855" s="321"/>
      <c r="K21855" s="321"/>
      <c r="L21855" s="322"/>
    </row>
    <row r="21856" spans="1:12" hidden="1" x14ac:dyDescent="0.3">
      <c r="A21856" s="18" t="str">
        <f>+A21760</f>
        <v>NO</v>
      </c>
      <c r="B21856" s="18"/>
      <c r="E21856" s="89"/>
      <c r="F21856" s="89"/>
      <c r="G21856" s="89"/>
      <c r="H21856" s="89"/>
      <c r="I21856" s="89"/>
      <c r="J21856" s="89"/>
      <c r="K21856" s="89"/>
      <c r="L21856" s="89"/>
    </row>
    <row r="21857" spans="1:12" hidden="1" x14ac:dyDescent="0.3">
      <c r="A21857" s="1" t="str">
        <f>+A21760</f>
        <v>NO</v>
      </c>
      <c r="E21857" s="92" t="str">
        <f>+E21732</f>
        <v>CRITERIOS DE EVALUACIÓN Y PUNTAJE</v>
      </c>
      <c r="F21857" s="93"/>
      <c r="G21857" s="93"/>
      <c r="H21857" s="93"/>
      <c r="I21857" s="93"/>
      <c r="J21857" s="93"/>
      <c r="K21857" s="94"/>
      <c r="L21857" s="95" t="str">
        <f>+$L$107</f>
        <v>PUNTAJE OBTENIDO</v>
      </c>
    </row>
    <row r="21858" spans="1:12" hidden="1" x14ac:dyDescent="0.3">
      <c r="A21858" s="1" t="str">
        <f>+A21760</f>
        <v>NO</v>
      </c>
      <c r="E21858" s="96" t="str">
        <f>+$E$108</f>
        <v>VALOR</v>
      </c>
      <c r="F21858" s="97" t="str">
        <f>+$F$108</f>
        <v>EQUIPO DE TRABAJO (PERSONAL CLAVE EVALUABLE)</v>
      </c>
      <c r="G21858" s="24"/>
      <c r="H21858" s="24"/>
      <c r="I21858" s="24"/>
      <c r="J21858" s="24"/>
      <c r="K21858" s="24"/>
      <c r="L21858" s="98"/>
    </row>
    <row r="21859" spans="1:12" ht="12.75" hidden="1" customHeight="1" x14ac:dyDescent="0.3">
      <c r="A21859" s="1" t="str">
        <f>+A21760</f>
        <v>NO</v>
      </c>
      <c r="E21859" s="96">
        <f>+$E$109</f>
        <v>5</v>
      </c>
      <c r="F21859" s="307" t="str">
        <f>+$F$109</f>
        <v xml:space="preserve"> Experiencia Específica adicional</v>
      </c>
      <c r="G21859" s="308"/>
      <c r="H21859" s="308"/>
      <c r="I21859" s="308"/>
      <c r="J21859" s="308"/>
      <c r="K21859" s="309"/>
      <c r="L21859" s="99" t="str">
        <f>IFERROR(IF(VLOOKUP(C21760,'R. PUNTAJES'!$C$14:$R$213,'R. PUNTAJES'!$I$10,0)="","",VLOOKUP(C21760,'R. PUNTAJES'!$C$14:$R$213,'R. PUNTAJES'!$I$10,0)),"")</f>
        <v/>
      </c>
    </row>
    <row r="21860" spans="1:12" ht="12.75" hidden="1" customHeight="1" x14ac:dyDescent="0.3">
      <c r="A21860" s="1" t="str">
        <f>+A21760</f>
        <v>NO</v>
      </c>
      <c r="E21860" s="96">
        <f>+$E$110</f>
        <v>5</v>
      </c>
      <c r="F21860" s="307" t="str">
        <f>+$F$110</f>
        <v>Formación Académica adicional</v>
      </c>
      <c r="G21860" s="308"/>
      <c r="H21860" s="308"/>
      <c r="I21860" s="308"/>
      <c r="J21860" s="308"/>
      <c r="K21860" s="309"/>
      <c r="L21860" s="99" t="str">
        <f>IFERROR(IF(VLOOKUP(C21760,'R. PUNTAJES'!$C$14:$R$213,'R. PUNTAJES'!$J$10,0)="","",VLOOKUP(C21760,'R. PUNTAJES'!$C$14:$R$213,'R. PUNTAJES'!$J$10,0)),"")</f>
        <v/>
      </c>
    </row>
    <row r="21861" spans="1:12" hidden="1" x14ac:dyDescent="0.3">
      <c r="A21861" s="18" t="str">
        <f>+A21760</f>
        <v>NO</v>
      </c>
      <c r="B21861" s="18"/>
      <c r="E21861" s="100"/>
      <c r="F21861" s="101" t="str">
        <f>+$F$111</f>
        <v>FACTOR DE SOSTENIBILIDAD</v>
      </c>
      <c r="G21861" s="102"/>
      <c r="H21861" s="102"/>
      <c r="I21861" s="102"/>
      <c r="J21861" s="102"/>
      <c r="K21861" s="102"/>
      <c r="L21861" s="103"/>
    </row>
    <row r="21862" spans="1:12" hidden="1" x14ac:dyDescent="0.3">
      <c r="A21862" s="18" t="str">
        <f>+A21760</f>
        <v>NO</v>
      </c>
      <c r="B21862" s="18"/>
      <c r="E21862" s="104">
        <v>1</v>
      </c>
      <c r="F21862" s="105" t="str">
        <f>+$F$112</f>
        <v>Compromisos Sostenibilidad</v>
      </c>
      <c r="G21862" s="106"/>
      <c r="H21862" s="106"/>
      <c r="I21862" s="106"/>
      <c r="J21862" s="106"/>
      <c r="K21862" s="106"/>
      <c r="L21862" s="107" t="str">
        <f>IFERROR(IF(VLOOKUP(C21760,'R. PUNTAJES'!$C$14:$R$213,'R. PUNTAJES'!$K$10,0)="","",VLOOKUP(C21760,'R. PUNTAJES'!$C$14:$R$213,'R. PUNTAJES'!$K$10,0)),"")</f>
        <v/>
      </c>
    </row>
    <row r="21863" spans="1:12" hidden="1" x14ac:dyDescent="0.3">
      <c r="A21863" s="1" t="str">
        <f>+A21760</f>
        <v>NO</v>
      </c>
      <c r="E21863" s="108"/>
      <c r="F21863" s="109" t="str">
        <f>+$F$113</f>
        <v>APOYO A LA INDUSTRIA NACIONAL</v>
      </c>
      <c r="G21863" s="110"/>
      <c r="H21863" s="110"/>
      <c r="I21863" s="110"/>
      <c r="J21863" s="110"/>
      <c r="K21863" s="110"/>
      <c r="L21863" s="111"/>
    </row>
    <row r="21864" spans="1:12" ht="12.75" hidden="1" customHeight="1" x14ac:dyDescent="0.3">
      <c r="A21864" s="1" t="str">
        <f>+A21760</f>
        <v>NO</v>
      </c>
      <c r="E21864" s="96">
        <v>20</v>
      </c>
      <c r="F21864" s="307" t="str">
        <f>+$F$114</f>
        <v>Promoción de Servicios Nacionales o con Trato Nacional</v>
      </c>
      <c r="G21864" s="308"/>
      <c r="H21864" s="308"/>
      <c r="I21864" s="308"/>
      <c r="J21864" s="308"/>
      <c r="K21864" s="309"/>
      <c r="L21864" s="99" t="str">
        <f>IFERROR(IF(VLOOKUP(C21760,'R. PUNTAJES'!$C$14:$R$213,'R. PUNTAJES'!$L$10,0)="","",
IF(VLOOKUP(C21760,'R. PUNTAJES'!$C$14:$R$213,'R. PUNTAJES'!$L$10,0)=5,0,
VLOOKUP(C21760,'R. PUNTAJES'!$C$14:$R$213,'R. PUNTAJES'!$L$10,0))),"")</f>
        <v/>
      </c>
    </row>
    <row r="21865" spans="1:12" ht="12.75" hidden="1" customHeight="1" x14ac:dyDescent="0.3">
      <c r="A21865" s="1" t="str">
        <f>+A21760</f>
        <v>NO</v>
      </c>
      <c r="E21865" s="96">
        <v>5</v>
      </c>
      <c r="F21865" s="307" t="str">
        <f>+$F$115</f>
        <v>Incorporación de componente nacional en servicios extranjeros</v>
      </c>
      <c r="G21865" s="308"/>
      <c r="H21865" s="308"/>
      <c r="I21865" s="308"/>
      <c r="J21865" s="308"/>
      <c r="K21865" s="309"/>
      <c r="L21865" s="99" t="str">
        <f>IFERROR(IF(VLOOKUP(C21760,'R. PUNTAJES'!$C$14:$R$213,'R. PUNTAJES'!$L$10,0)="","",
IF(VLOOKUP(C21760,'R. PUNTAJES'!$C$14:$R$213,'R. PUNTAJES'!$L$10,0)=20,0,
VLOOKUP(C21760,'R. PUNTAJES'!$C$14:$R$213,'R. PUNTAJES'!$L$10,0))),"")</f>
        <v/>
      </c>
    </row>
    <row r="21866" spans="1:12" hidden="1" x14ac:dyDescent="0.3">
      <c r="A21866" s="1" t="str">
        <f>+A21760</f>
        <v>NO</v>
      </c>
      <c r="E21866" s="112"/>
      <c r="F21866" s="97" t="str">
        <f>+$F$116</f>
        <v>VINCULACIÓN DE PERSONAS CON DISCAPACIDAD</v>
      </c>
      <c r="G21866" s="24"/>
      <c r="H21866" s="24"/>
      <c r="I21866" s="24"/>
      <c r="J21866" s="24"/>
      <c r="K21866" s="24"/>
      <c r="L21866" s="98"/>
    </row>
    <row r="21867" spans="1:12" ht="12.75" hidden="1" customHeight="1" x14ac:dyDescent="0.3">
      <c r="A21867" s="1" t="str">
        <f>+A21760</f>
        <v>NO</v>
      </c>
      <c r="E21867" s="96">
        <v>1</v>
      </c>
      <c r="F21867" s="307" t="str">
        <f>+$F$117</f>
        <v xml:space="preserve">Trabajadores vinculados a la planta de personal </v>
      </c>
      <c r="G21867" s="308"/>
      <c r="H21867" s="308"/>
      <c r="I21867" s="308"/>
      <c r="J21867" s="308"/>
      <c r="K21867" s="309"/>
      <c r="L21867" s="99" t="str">
        <f>IFERROR(IF(VLOOKUP(C21760,'R. PUNTAJES'!$C$14:$R$213,'R. PUNTAJES'!$M$10,0)="","",VLOOKUP(C21760,'R. PUNTAJES'!$C$14:$R$213,'R. PUNTAJES'!$M$10,0)),"")</f>
        <v/>
      </c>
    </row>
    <row r="21868" spans="1:12" hidden="1" x14ac:dyDescent="0.3">
      <c r="A21868" s="1" t="str">
        <f>+A21760</f>
        <v>NO</v>
      </c>
      <c r="E21868" s="112"/>
      <c r="F21868" s="97" t="str">
        <f>+$F$118</f>
        <v>EMPRENDIMIENTOS Y EMPRESAS DE MUJERES</v>
      </c>
      <c r="G21868" s="24"/>
      <c r="H21868" s="24"/>
      <c r="I21868" s="24"/>
      <c r="J21868" s="24"/>
      <c r="K21868" s="24"/>
      <c r="L21868" s="98"/>
    </row>
    <row r="21869" spans="1:12" ht="13" hidden="1" customHeight="1" x14ac:dyDescent="0.3">
      <c r="A21869" s="1" t="str">
        <f>+A21760</f>
        <v>NO</v>
      </c>
      <c r="E21869" s="96">
        <v>0.25</v>
      </c>
      <c r="F21869" s="307" t="str">
        <f>+$F$119</f>
        <v>Emprendimientos y empresas de mujeres</v>
      </c>
      <c r="G21869" s="308"/>
      <c r="H21869" s="308"/>
      <c r="I21869" s="308"/>
      <c r="J21869" s="308"/>
      <c r="K21869" s="309"/>
      <c r="L21869" s="113" t="str">
        <f>IFERROR(IF(VLOOKUP(C21760,'R. PUNTAJES'!$C$14:$R$213,'R. PUNTAJES'!$N$10,0)="","",VLOOKUP(C21760,'R. PUNTAJES'!$C$14:$R$213,'R. PUNTAJES'!$N$10,0)),"")</f>
        <v/>
      </c>
    </row>
    <row r="21870" spans="1:12" hidden="1" x14ac:dyDescent="0.3">
      <c r="A21870" s="18" t="str">
        <f>+A21871</f>
        <v>NO</v>
      </c>
      <c r="B21870" s="18"/>
      <c r="E21870" s="112"/>
      <c r="F21870" s="97" t="str">
        <f>+$F$120</f>
        <v>MIPYME</v>
      </c>
      <c r="G21870" s="24"/>
      <c r="H21870" s="24"/>
      <c r="I21870" s="24"/>
      <c r="J21870" s="24"/>
      <c r="K21870" s="24"/>
      <c r="L21870" s="98"/>
    </row>
    <row r="21871" spans="1:12" hidden="1" x14ac:dyDescent="0.3">
      <c r="A21871" s="18" t="str">
        <f>+IF(E21871=0,"NO",1)</f>
        <v>NO</v>
      </c>
      <c r="B21871" s="18"/>
      <c r="E21871" s="96">
        <v>0</v>
      </c>
      <c r="F21871" s="307" t="str">
        <f>+$F$121</f>
        <v>Mipyme</v>
      </c>
      <c r="G21871" s="308"/>
      <c r="H21871" s="308"/>
      <c r="I21871" s="308"/>
      <c r="J21871" s="308"/>
      <c r="K21871" s="309"/>
      <c r="L21871" s="113" t="str">
        <f>IFERROR(IF(VLOOKUP(C21760,'R. PUNTAJES'!$C$14:$R$213,'R. PUNTAJES'!$O$10,0)="","",VLOOKUP(C21760,'R. PUNTAJES'!$C$14:$R$213,'R. PUNTAJES'!$O$10,0)),"")</f>
        <v/>
      </c>
    </row>
    <row r="21872" spans="1:12" hidden="1" x14ac:dyDescent="0.3">
      <c r="A21872" s="1" t="str">
        <f>+A21760</f>
        <v>NO</v>
      </c>
      <c r="E21872" s="112"/>
      <c r="F21872" s="97" t="str">
        <f>+$F$122</f>
        <v>EXPERIENCIA DEL PROPONENTE</v>
      </c>
      <c r="G21872" s="24"/>
      <c r="H21872" s="24"/>
      <c r="I21872" s="24"/>
      <c r="J21872" s="24"/>
      <c r="K21872" s="24"/>
      <c r="L21872" s="98"/>
    </row>
    <row r="21873" spans="1:16" hidden="1" x14ac:dyDescent="0.3">
      <c r="A21873" s="1" t="str">
        <f>+A21760</f>
        <v>NO</v>
      </c>
      <c r="E21873" s="96">
        <v>59.5</v>
      </c>
      <c r="F21873" s="307" t="str">
        <f>+$F$123</f>
        <v>mediana con valor absoluto</v>
      </c>
      <c r="G21873" s="308"/>
      <c r="H21873" s="308"/>
      <c r="I21873" s="308"/>
      <c r="J21873" s="308"/>
      <c r="K21873" s="309"/>
      <c r="L21873" s="113" t="str">
        <f>IFERROR(IF(VLOOKUP(C21760,'R. PUNTAJES'!$C$14:$R$213,'R. PUNTAJES'!$R$10,0)="","",VLOOKUP(C21760,'R. PUNTAJES'!$C$14:$R$213,'R. PUNTAJES'!$R$10,0)),"")</f>
        <v/>
      </c>
    </row>
    <row r="21874" spans="1:16" hidden="1" x14ac:dyDescent="0.3">
      <c r="A21874" s="1" t="str">
        <f>+A21760</f>
        <v>NO</v>
      </c>
      <c r="E21874" s="112"/>
      <c r="F21874" s="97" t="str">
        <f>+$F$124</f>
        <v>MULTAS</v>
      </c>
      <c r="G21874" s="24"/>
      <c r="H21874" s="24"/>
      <c r="I21874" s="24"/>
      <c r="J21874" s="24"/>
      <c r="K21874" s="24"/>
      <c r="L21874" s="98"/>
    </row>
    <row r="21875" spans="1:16" ht="12.75" hidden="1" customHeight="1" x14ac:dyDescent="0.3">
      <c r="A21875" s="1" t="str">
        <f>+A21760</f>
        <v>NO</v>
      </c>
      <c r="E21875" s="96">
        <v>-2</v>
      </c>
      <c r="F21875" s="307" t="str">
        <f>+$F$125</f>
        <v>Una o más multas o cláusulas penales durante el último año</v>
      </c>
      <c r="G21875" s="310"/>
      <c r="H21875" s="310"/>
      <c r="I21875" s="310"/>
      <c r="J21875" s="310"/>
      <c r="K21875" s="311"/>
      <c r="L21875" s="99" t="str">
        <f>IFERROR(IF(VLOOKUP(C21760,'R. PUNTAJES'!$C$14:$R$213,'R. PUNTAJES'!$Q$10,0)="","",VLOOKUP(C21760,'R. PUNTAJES'!$C$14:$R$213,'R. PUNTAJES'!$Q$10,0)),"")</f>
        <v/>
      </c>
    </row>
    <row r="21876" spans="1:16" hidden="1" x14ac:dyDescent="0.3">
      <c r="A21876" s="1" t="str">
        <f>+A21760</f>
        <v>NO</v>
      </c>
      <c r="E21876" s="112"/>
      <c r="F21876" s="97" t="str">
        <f>+$F$126</f>
        <v>OBRAS INCONCLUSAS</v>
      </c>
      <c r="G21876" s="24"/>
      <c r="H21876" s="24"/>
      <c r="I21876" s="24"/>
      <c r="J21876" s="24"/>
      <c r="K21876" s="24"/>
      <c r="L21876" s="98"/>
    </row>
    <row r="21877" spans="1:16" hidden="1" x14ac:dyDescent="0.3">
      <c r="A21877" s="1" t="str">
        <f>+A21760</f>
        <v>NO</v>
      </c>
      <c r="E21877" s="96">
        <v>-1</v>
      </c>
      <c r="F21877" s="301" t="str">
        <f>+$F$127</f>
        <v>Anotación vigente de obra civil inconclusa</v>
      </c>
      <c r="G21877" s="302"/>
      <c r="H21877" s="302"/>
      <c r="I21877" s="302"/>
      <c r="J21877" s="302"/>
      <c r="K21877" s="303"/>
      <c r="L21877" s="99" t="str">
        <f>IFERROR(IF(VLOOKUP(C21760,'R. PUNTAJES'!$C$14:$R$213,'R. PUNTAJES'!$P$10,0)="","",VLOOKUP(C21760,'R. PUNTAJES'!$C$14:$R$213,'R. PUNTAJES'!$P$10,0)),"")</f>
        <v/>
      </c>
    </row>
    <row r="21878" spans="1:16" ht="7.5" hidden="1" customHeight="1" x14ac:dyDescent="0.3">
      <c r="A21878" s="1" t="str">
        <f>+A21760</f>
        <v>NO</v>
      </c>
      <c r="E21878" s="114"/>
      <c r="F21878" s="45"/>
      <c r="G21878" s="45"/>
      <c r="H21878" s="45"/>
      <c r="I21878" s="45"/>
      <c r="J21878" s="45"/>
      <c r="K21878" s="45"/>
      <c r="L21878" s="48"/>
    </row>
    <row r="21879" spans="1:16" hidden="1" x14ac:dyDescent="0.3">
      <c r="A21879" s="1" t="str">
        <f>+A21760</f>
        <v>NO</v>
      </c>
      <c r="E21879" s="115" t="str">
        <f>+$E$129</f>
        <v>PUNTAJE TOTAL</v>
      </c>
      <c r="F21879" s="116"/>
      <c r="G21879" s="116"/>
      <c r="H21879" s="116"/>
      <c r="I21879" s="116"/>
      <c r="J21879" s="116"/>
      <c r="K21879" s="117"/>
      <c r="L21879" s="118">
        <f>IFERROR(IF(VLOOKUP(C21760,'R. PUNTAJES'!$C$14:$R$213,'R. PUNTAJES'!$H$10,0)="RECHAZO","",SUM(L21859:L21877)),"")</f>
        <v>0</v>
      </c>
    </row>
    <row r="21880" spans="1:16" hidden="1" x14ac:dyDescent="0.3">
      <c r="A21880" s="1" t="str">
        <f>+A21760</f>
        <v>NO</v>
      </c>
      <c r="E21880" s="304" t="str">
        <f>+$E$130</f>
        <v>OBSERVACIONES RESPECTO A PUNTAJES</v>
      </c>
      <c r="F21880" s="305"/>
      <c r="G21880" s="305"/>
      <c r="H21880" s="305"/>
      <c r="I21880" s="305"/>
      <c r="J21880" s="305"/>
      <c r="K21880" s="305"/>
      <c r="L21880" s="305"/>
    </row>
    <row r="21881" spans="1:16" ht="12" hidden="1" customHeight="1" x14ac:dyDescent="0.3">
      <c r="A21881" s="1" t="str">
        <f>+A21760</f>
        <v>NO</v>
      </c>
      <c r="E21881" s="306" t="s">
        <v>124</v>
      </c>
      <c r="F21881" s="305"/>
      <c r="G21881" s="305"/>
      <c r="H21881" s="305"/>
      <c r="I21881" s="305"/>
      <c r="J21881" s="305"/>
      <c r="K21881" s="305"/>
      <c r="L21881" s="305"/>
      <c r="N21881" s="119"/>
      <c r="O21881" s="119"/>
      <c r="P21881" s="120"/>
    </row>
    <row r="21882" spans="1:16" ht="3" hidden="1" customHeight="1" x14ac:dyDescent="0.3">
      <c r="A21882" s="1" t="str">
        <f>+A21761</f>
        <v>NO</v>
      </c>
      <c r="E21882" s="121"/>
      <c r="F21882" s="122"/>
      <c r="G21882" s="122"/>
      <c r="H21882" s="122"/>
      <c r="I21882" s="122"/>
      <c r="J21882" s="122"/>
      <c r="K21882" s="122"/>
      <c r="L21882" s="123"/>
    </row>
    <row r="21883" spans="1:16" hidden="1" x14ac:dyDescent="0.3">
      <c r="A21883" s="1" t="str">
        <f>+IF(OR(C21885=""),"NO",1)</f>
        <v>NO</v>
      </c>
      <c r="E21883" s="346"/>
      <c r="F21883" s="347"/>
      <c r="G21883" s="347"/>
      <c r="H21883" s="347"/>
      <c r="I21883" s="347"/>
      <c r="J21883" s="347"/>
      <c r="K21883" s="347"/>
      <c r="L21883" s="347"/>
    </row>
    <row r="21884" spans="1:16" ht="4.5" hidden="1" customHeight="1" x14ac:dyDescent="0.3">
      <c r="A21884" s="1" t="str">
        <f>+A21885</f>
        <v>NO</v>
      </c>
      <c r="E21884" s="15"/>
      <c r="F21884" s="16"/>
      <c r="G21884" s="16"/>
      <c r="H21884" s="16"/>
      <c r="I21884" s="16"/>
      <c r="J21884" s="16"/>
      <c r="K21884" s="16"/>
      <c r="L21884" s="17"/>
    </row>
    <row r="21885" spans="1:16" ht="15.75" hidden="1" customHeight="1" x14ac:dyDescent="0.3">
      <c r="A21885" s="1" t="str">
        <f>+IF(OR(C21885=""),"NO",1)</f>
        <v>NO</v>
      </c>
      <c r="B21885" s="1">
        <f>1+MAX($B$1:B21884)</f>
        <v>176</v>
      </c>
      <c r="C21885" s="18" t="s">
        <v>124</v>
      </c>
      <c r="E21885" s="19" t="s">
        <v>124</v>
      </c>
      <c r="F21885" s="20"/>
      <c r="G21885" s="20"/>
      <c r="H21885" s="20"/>
      <c r="I21885" s="21"/>
      <c r="J21885" s="20"/>
      <c r="K21885" s="21"/>
      <c r="L21885" s="22"/>
    </row>
    <row r="21886" spans="1:16" hidden="1" x14ac:dyDescent="0.3">
      <c r="A21886" s="1" t="str">
        <f>A21885</f>
        <v>NO</v>
      </c>
      <c r="E21886" s="23" t="str">
        <f>+$E$11</f>
        <v>Integrantes</v>
      </c>
      <c r="F21886" s="24"/>
      <c r="G21886" s="24"/>
      <c r="H21886" s="24"/>
      <c r="I21886" s="24"/>
      <c r="J21886" s="24"/>
      <c r="K21886" s="25" t="str">
        <f>+$K$11</f>
        <v>Nit</v>
      </c>
      <c r="L21886" s="26" t="str">
        <f>+$L$11</f>
        <v>Part.</v>
      </c>
    </row>
    <row r="21887" spans="1:16" hidden="1" x14ac:dyDescent="0.3">
      <c r="A21887" s="1" t="str">
        <f>+A21886</f>
        <v>NO</v>
      </c>
      <c r="C21887" s="1" t="s">
        <v>124</v>
      </c>
      <c r="E21887" s="27" t="s">
        <v>124</v>
      </c>
      <c r="F21887" s="28"/>
      <c r="G21887" s="28"/>
      <c r="H21887" s="28"/>
      <c r="I21887" s="28"/>
      <c r="J21887" s="28"/>
      <c r="K21887" s="29" t="s">
        <v>124</v>
      </c>
      <c r="L21887" s="30" t="s">
        <v>124</v>
      </c>
    </row>
    <row r="21888" spans="1:16" hidden="1" x14ac:dyDescent="0.3">
      <c r="A21888" s="18" t="str">
        <f>+IF(OR(C21888=""),"NO",1)</f>
        <v>NO</v>
      </c>
      <c r="B21888" s="18"/>
      <c r="C21888" s="1" t="s">
        <v>124</v>
      </c>
      <c r="E21888" s="31" t="s">
        <v>124</v>
      </c>
      <c r="F21888" s="32"/>
      <c r="G21888" s="32"/>
      <c r="H21888" s="32"/>
      <c r="I21888" s="32"/>
      <c r="J21888" s="32"/>
      <c r="K21888" s="33" t="s">
        <v>124</v>
      </c>
      <c r="L21888" s="34" t="s">
        <v>124</v>
      </c>
    </row>
    <row r="21889" spans="1:12" hidden="1" x14ac:dyDescent="0.3">
      <c r="A21889" s="18" t="str">
        <f>+IF(OR(C21889=""),"NO",1)</f>
        <v>NO</v>
      </c>
      <c r="B21889" s="18"/>
      <c r="C21889" s="1" t="s">
        <v>124</v>
      </c>
      <c r="E21889" s="31" t="s">
        <v>124</v>
      </c>
      <c r="F21889" s="32"/>
      <c r="G21889" s="32"/>
      <c r="H21889" s="32"/>
      <c r="I21889" s="32"/>
      <c r="J21889" s="32"/>
      <c r="K21889" s="33" t="s">
        <v>124</v>
      </c>
      <c r="L21889" s="34" t="s">
        <v>124</v>
      </c>
    </row>
    <row r="21890" spans="1:12" hidden="1" x14ac:dyDescent="0.3">
      <c r="A21890" s="18" t="str">
        <f>+IF(OR(C21890=""),"NO",1)</f>
        <v>NO</v>
      </c>
      <c r="B21890" s="18"/>
      <c r="C21890" s="1" t="s">
        <v>124</v>
      </c>
      <c r="E21890" s="31" t="s">
        <v>13</v>
      </c>
      <c r="F21890" s="32"/>
      <c r="G21890" s="32"/>
      <c r="H21890" s="32"/>
      <c r="I21890" s="32"/>
      <c r="J21890" s="32"/>
      <c r="K21890" s="33"/>
      <c r="L21890" s="34"/>
    </row>
    <row r="21891" spans="1:12" hidden="1" x14ac:dyDescent="0.3">
      <c r="A21891" s="18" t="str">
        <f>+IF(OR(C21891=""),"NO",1)</f>
        <v>NO</v>
      </c>
      <c r="B21891" s="18"/>
      <c r="C21891" s="1" t="s">
        <v>124</v>
      </c>
      <c r="E21891" s="31" t="s">
        <v>13</v>
      </c>
      <c r="F21891" s="32"/>
      <c r="G21891" s="32"/>
      <c r="H21891" s="32"/>
      <c r="I21891" s="32"/>
      <c r="J21891" s="32"/>
      <c r="K21891" s="33"/>
      <c r="L21891" s="34"/>
    </row>
    <row r="21892" spans="1:12" hidden="1" x14ac:dyDescent="0.3">
      <c r="A21892" s="18" t="str">
        <f>+IF(OR(C21892=""),"NO",1)</f>
        <v>NO</v>
      </c>
      <c r="B21892" s="18"/>
      <c r="C21892" s="1" t="s">
        <v>124</v>
      </c>
      <c r="E21892" s="35" t="s">
        <v>13</v>
      </c>
      <c r="F21892" s="36"/>
      <c r="G21892" s="36"/>
      <c r="H21892" s="36"/>
      <c r="I21892" s="36"/>
      <c r="J21892" s="36"/>
      <c r="K21892" s="37"/>
      <c r="L21892" s="38"/>
    </row>
    <row r="21893" spans="1:12" ht="5.15" hidden="1" customHeight="1" x14ac:dyDescent="0.3">
      <c r="A21893" s="1" t="str">
        <f>+A21885</f>
        <v>NO</v>
      </c>
      <c r="E21893" s="39"/>
      <c r="F21893" s="39"/>
      <c r="G21893" s="39"/>
      <c r="H21893" s="39"/>
      <c r="I21893" s="39"/>
      <c r="J21893" s="39"/>
      <c r="K21893" s="39"/>
      <c r="L21893" s="39"/>
    </row>
    <row r="21894" spans="1:12" ht="15.75" hidden="1" customHeight="1" x14ac:dyDescent="0.3">
      <c r="A21894" s="1" t="str">
        <f>+A21885</f>
        <v>NO</v>
      </c>
      <c r="E21894" s="40" t="str">
        <f>+$E$19</f>
        <v>RESULTADO DE EVALUACIÓN TÉCNICA</v>
      </c>
      <c r="F21894" s="41"/>
      <c r="G21894" s="41"/>
      <c r="H21894" s="41"/>
      <c r="I21894" s="41"/>
      <c r="J21894" s="41"/>
      <c r="K21894" s="41"/>
      <c r="L21894" s="42"/>
    </row>
    <row r="21895" spans="1:12" hidden="1" x14ac:dyDescent="0.3">
      <c r="A21895" s="1" t="str">
        <f>+A21885</f>
        <v>NO</v>
      </c>
      <c r="E21895" s="43"/>
      <c r="F21895" s="44" t="str">
        <f>+$F$20</f>
        <v>Experiencia</v>
      </c>
      <c r="G21895" s="45"/>
      <c r="H21895" s="45"/>
      <c r="I21895" s="45"/>
      <c r="J21895" s="45"/>
      <c r="K21895" s="46"/>
      <c r="L21895" s="47" t="s">
        <v>124</v>
      </c>
    </row>
    <row r="21896" spans="1:12" hidden="1" x14ac:dyDescent="0.3">
      <c r="A21896" s="1" t="str">
        <f>+A21885</f>
        <v>NO</v>
      </c>
      <c r="E21896" s="348" t="str">
        <f>+$E$21</f>
        <v>OBSERVACIONES RESPECTO A LA EVALUACIÓN DE EXPERIENCIA</v>
      </c>
      <c r="F21896" s="308"/>
      <c r="G21896" s="308"/>
      <c r="H21896" s="308"/>
      <c r="I21896" s="308"/>
      <c r="J21896" s="308"/>
      <c r="K21896" s="308"/>
      <c r="L21896" s="349"/>
    </row>
    <row r="21897" spans="1:12" hidden="1" x14ac:dyDescent="0.3">
      <c r="A21897" s="1" t="str">
        <f>+A21885</f>
        <v>NO</v>
      </c>
      <c r="E21897" s="350" t="s">
        <v>124</v>
      </c>
      <c r="F21897" s="351"/>
      <c r="G21897" s="351"/>
      <c r="H21897" s="351"/>
      <c r="I21897" s="351"/>
      <c r="J21897" s="351"/>
      <c r="K21897" s="351"/>
      <c r="L21897" s="352"/>
    </row>
    <row r="21898" spans="1:12" ht="5.15" hidden="1" customHeight="1" x14ac:dyDescent="0.3">
      <c r="A21898" s="1" t="str">
        <f>+A21885</f>
        <v>NO</v>
      </c>
      <c r="E21898" s="39"/>
      <c r="F21898" s="39"/>
      <c r="G21898" s="39"/>
      <c r="H21898" s="39"/>
      <c r="I21898" s="39"/>
      <c r="J21898" s="39"/>
      <c r="K21898" s="39"/>
      <c r="L21898" s="39"/>
    </row>
    <row r="21899" spans="1:12" ht="12.75" hidden="1" customHeight="1" x14ac:dyDescent="0.3">
      <c r="A21899" s="1" t="str">
        <f>+A21885</f>
        <v>NO</v>
      </c>
      <c r="E21899" s="40" t="str">
        <f>+$E$24</f>
        <v>EXPERIENCIA HABILITANTE: CONTRATOS PRESENTADOS</v>
      </c>
      <c r="F21899" s="41"/>
      <c r="G21899" s="41"/>
      <c r="H21899" s="41"/>
      <c r="I21899" s="41"/>
      <c r="J21899" s="41"/>
      <c r="K21899" s="41"/>
      <c r="L21899" s="42"/>
    </row>
    <row r="21900" spans="1:12" ht="8.5" hidden="1" customHeight="1" x14ac:dyDescent="0.3">
      <c r="A21900" s="1" t="str">
        <f>+A21885</f>
        <v>NO</v>
      </c>
      <c r="E21900" s="49"/>
      <c r="F21900" s="50"/>
      <c r="G21900" s="51"/>
      <c r="H21900" s="51"/>
      <c r="I21900" s="51"/>
      <c r="J21900" s="51"/>
      <c r="K21900" s="51"/>
      <c r="L21900" s="52"/>
    </row>
    <row r="21901" spans="1:12" hidden="1" x14ac:dyDescent="0.3">
      <c r="A21901" s="18" t="str">
        <f>+IF(OR(C21901=""),"NO",1)</f>
        <v>NO</v>
      </c>
      <c r="B21901" s="18"/>
      <c r="C21901" s="1" t="s">
        <v>124</v>
      </c>
      <c r="E21901" s="329">
        <v>1</v>
      </c>
      <c r="F21901" s="53" t="str">
        <f>+$F$26</f>
        <v>OBJETO</v>
      </c>
      <c r="G21901" s="332" t="s">
        <v>124</v>
      </c>
      <c r="H21901" s="333"/>
      <c r="I21901" s="333"/>
      <c r="J21901" s="333"/>
      <c r="K21901" s="333"/>
      <c r="L21901" s="334"/>
    </row>
    <row r="21902" spans="1:12" hidden="1" x14ac:dyDescent="0.3">
      <c r="A21902" s="18" t="str">
        <f>+IF(OR(C21901=""),"NO",1)</f>
        <v>NO</v>
      </c>
      <c r="B21902" s="18"/>
      <c r="E21902" s="330"/>
      <c r="F21902" s="54" t="str">
        <f>+$F$27</f>
        <v>CONTRATANTE</v>
      </c>
      <c r="G21902" s="335" t="s">
        <v>124</v>
      </c>
      <c r="H21902" s="310"/>
      <c r="I21902" s="310"/>
      <c r="J21902" s="310"/>
      <c r="K21902" s="310"/>
      <c r="L21902" s="336"/>
    </row>
    <row r="21903" spans="1:12" hidden="1" x14ac:dyDescent="0.3">
      <c r="A21903" s="18" t="str">
        <f>+IF(OR(C21901=""),"NO",1)</f>
        <v>NO</v>
      </c>
      <c r="B21903" s="18"/>
      <c r="E21903" s="330"/>
      <c r="F21903" s="54" t="str">
        <f>+$F$28</f>
        <v>APORTANTE</v>
      </c>
      <c r="G21903" s="337" t="s">
        <v>124</v>
      </c>
      <c r="H21903" s="338"/>
      <c r="I21903" s="338"/>
      <c r="J21903" s="338"/>
      <c r="K21903" s="338"/>
      <c r="L21903" s="339"/>
    </row>
    <row r="21904" spans="1:12" hidden="1" x14ac:dyDescent="0.3">
      <c r="A21904" s="18" t="str">
        <f>+IF(OR(C21901=""),"NO",1)</f>
        <v>NO</v>
      </c>
      <c r="B21904" s="18"/>
      <c r="E21904" s="330"/>
      <c r="F21904" s="54" t="str">
        <f>+$F$29</f>
        <v>VALOR /SMMLV)</v>
      </c>
      <c r="G21904" s="55" t="s">
        <v>124</v>
      </c>
      <c r="H21904" s="56" t="str">
        <f>+$H$29</f>
        <v>% PART..</v>
      </c>
      <c r="I21904" s="57" t="s">
        <v>124</v>
      </c>
      <c r="J21904" s="58" t="str">
        <f>+$J$29</f>
        <v>VALOR ACREDITADO</v>
      </c>
      <c r="K21904" s="59"/>
      <c r="L21904" s="47" t="s">
        <v>124</v>
      </c>
    </row>
    <row r="21905" spans="1:12" hidden="1" x14ac:dyDescent="0.3">
      <c r="A21905" s="18" t="str">
        <f>+IF(OR(C21901=""),"NO",1)</f>
        <v>NO</v>
      </c>
      <c r="B21905" s="18"/>
      <c r="E21905" s="330"/>
      <c r="F21905" s="60" t="str">
        <f>+$F$30</f>
        <v>EXPERIENCIA APORTADA</v>
      </c>
      <c r="G21905" s="340" t="s">
        <v>124</v>
      </c>
      <c r="H21905" s="341"/>
      <c r="I21905" s="341"/>
      <c r="J21905" s="341"/>
      <c r="K21905" s="341"/>
      <c r="L21905" s="342"/>
    </row>
    <row r="21906" spans="1:12" hidden="1" x14ac:dyDescent="0.3">
      <c r="A21906" s="18" t="str">
        <f>+IF(OR(C21901=""),"NO",1)</f>
        <v>NO</v>
      </c>
      <c r="B21906" s="18"/>
      <c r="E21906" s="331"/>
      <c r="F21906" s="62" t="str">
        <f>+$F$31</f>
        <v>OBSERVACIÓN</v>
      </c>
      <c r="G21906" s="343" t="s">
        <v>124</v>
      </c>
      <c r="H21906" s="344"/>
      <c r="I21906" s="344"/>
      <c r="J21906" s="344"/>
      <c r="K21906" s="344"/>
      <c r="L21906" s="345"/>
    </row>
    <row r="21907" spans="1:12" ht="8.5" hidden="1" customHeight="1" x14ac:dyDescent="0.3">
      <c r="A21907" s="18" t="str">
        <f>+IF(OR(C21901=""),"NO",1)</f>
        <v>NO</v>
      </c>
      <c r="B21907" s="18"/>
      <c r="E21907" s="49"/>
      <c r="F21907" s="50"/>
      <c r="G21907" s="51"/>
      <c r="H21907" s="51"/>
      <c r="I21907" s="51"/>
      <c r="J21907" s="51"/>
      <c r="K21907" s="51"/>
      <c r="L21907" s="52"/>
    </row>
    <row r="21908" spans="1:12" hidden="1" x14ac:dyDescent="0.3">
      <c r="A21908" s="18" t="str">
        <f t="shared" ref="A21908" si="7350">+IF(OR(C21908=""),"NO",1)</f>
        <v>NO</v>
      </c>
      <c r="B21908" s="18"/>
      <c r="C21908" s="1" t="s">
        <v>124</v>
      </c>
      <c r="E21908" s="329">
        <v>2</v>
      </c>
      <c r="F21908" s="53" t="str">
        <f>+$F$26</f>
        <v>OBJETO</v>
      </c>
      <c r="G21908" s="332" t="s">
        <v>124</v>
      </c>
      <c r="H21908" s="333"/>
      <c r="I21908" s="333"/>
      <c r="J21908" s="333"/>
      <c r="K21908" s="333"/>
      <c r="L21908" s="334"/>
    </row>
    <row r="21909" spans="1:12" hidden="1" x14ac:dyDescent="0.3">
      <c r="A21909" s="18" t="str">
        <f t="shared" ref="A21909" si="7351">+IF(OR(C21908=""),"NO",1)</f>
        <v>NO</v>
      </c>
      <c r="B21909" s="18"/>
      <c r="E21909" s="330"/>
      <c r="F21909" s="54" t="str">
        <f>+$F$27</f>
        <v>CONTRATANTE</v>
      </c>
      <c r="G21909" s="335" t="s">
        <v>124</v>
      </c>
      <c r="H21909" s="310"/>
      <c r="I21909" s="310"/>
      <c r="J21909" s="310"/>
      <c r="K21909" s="310"/>
      <c r="L21909" s="336"/>
    </row>
    <row r="21910" spans="1:12" hidden="1" x14ac:dyDescent="0.3">
      <c r="A21910" s="18" t="str">
        <f t="shared" ref="A21910" si="7352">+IF(OR(C21908=""),"NO",1)</f>
        <v>NO</v>
      </c>
      <c r="B21910" s="18"/>
      <c r="E21910" s="330"/>
      <c r="F21910" s="54" t="str">
        <f>+$F$28</f>
        <v>APORTANTE</v>
      </c>
      <c r="G21910" s="337" t="s">
        <v>124</v>
      </c>
      <c r="H21910" s="338"/>
      <c r="I21910" s="338"/>
      <c r="J21910" s="338"/>
      <c r="K21910" s="338"/>
      <c r="L21910" s="339"/>
    </row>
    <row r="21911" spans="1:12" hidden="1" x14ac:dyDescent="0.3">
      <c r="A21911" s="18" t="str">
        <f t="shared" ref="A21911" si="7353">+IF(OR(C21908=""),"NO",1)</f>
        <v>NO</v>
      </c>
      <c r="B21911" s="18"/>
      <c r="E21911" s="330"/>
      <c r="F21911" s="54" t="str">
        <f>+$F$29</f>
        <v>VALOR /SMMLV)</v>
      </c>
      <c r="G21911" s="55" t="s">
        <v>124</v>
      </c>
      <c r="H21911" s="56" t="str">
        <f>+$H$29</f>
        <v>% PART..</v>
      </c>
      <c r="I21911" s="57" t="s">
        <v>124</v>
      </c>
      <c r="J21911" s="58" t="str">
        <f>+$J$29</f>
        <v>VALOR ACREDITADO</v>
      </c>
      <c r="K21911" s="59"/>
      <c r="L21911" s="47" t="s">
        <v>124</v>
      </c>
    </row>
    <row r="21912" spans="1:12" hidden="1" x14ac:dyDescent="0.3">
      <c r="A21912" s="18" t="str">
        <f t="shared" ref="A21912" si="7354">+IF(OR(C21908=""),"NO",1)</f>
        <v>NO</v>
      </c>
      <c r="B21912" s="18"/>
      <c r="E21912" s="330"/>
      <c r="F21912" s="60" t="str">
        <f>+$F$30</f>
        <v>EXPERIENCIA APORTADA</v>
      </c>
      <c r="G21912" s="340" t="s">
        <v>124</v>
      </c>
      <c r="H21912" s="341"/>
      <c r="I21912" s="341"/>
      <c r="J21912" s="341"/>
      <c r="K21912" s="341"/>
      <c r="L21912" s="342"/>
    </row>
    <row r="21913" spans="1:12" hidden="1" x14ac:dyDescent="0.3">
      <c r="A21913" s="18" t="str">
        <f t="shared" ref="A21913" si="7355">+IF(OR(C21908=""),"NO",1)</f>
        <v>NO</v>
      </c>
      <c r="B21913" s="18"/>
      <c r="E21913" s="331"/>
      <c r="F21913" s="62" t="str">
        <f>+$F$31</f>
        <v>OBSERVACIÓN</v>
      </c>
      <c r="G21913" s="343" t="s">
        <v>124</v>
      </c>
      <c r="H21913" s="344"/>
      <c r="I21913" s="344"/>
      <c r="J21913" s="344"/>
      <c r="K21913" s="344"/>
      <c r="L21913" s="345"/>
    </row>
    <row r="21914" spans="1:12" ht="8.5" hidden="1" customHeight="1" x14ac:dyDescent="0.3">
      <c r="A21914" s="18" t="str">
        <f t="shared" ref="A21914" si="7356">+IF(OR(C21908=""),"NO",1)</f>
        <v>NO</v>
      </c>
      <c r="B21914" s="18"/>
      <c r="E21914" s="49"/>
      <c r="F21914" s="50"/>
      <c r="G21914" s="51"/>
      <c r="H21914" s="51"/>
      <c r="I21914" s="51"/>
      <c r="J21914" s="51"/>
      <c r="K21914" s="51"/>
      <c r="L21914" s="52"/>
    </row>
    <row r="21915" spans="1:12" hidden="1" x14ac:dyDescent="0.3">
      <c r="A21915" s="18" t="str">
        <f t="shared" ref="A21915" si="7357">+IF(OR(C21915=""),"NO",1)</f>
        <v>NO</v>
      </c>
      <c r="B21915" s="18"/>
      <c r="C21915" s="1" t="s">
        <v>124</v>
      </c>
      <c r="E21915" s="329">
        <v>3</v>
      </c>
      <c r="F21915" s="53" t="str">
        <f>+$F$26</f>
        <v>OBJETO</v>
      </c>
      <c r="G21915" s="332" t="s">
        <v>124</v>
      </c>
      <c r="H21915" s="333"/>
      <c r="I21915" s="333"/>
      <c r="J21915" s="333"/>
      <c r="K21915" s="333"/>
      <c r="L21915" s="334"/>
    </row>
    <row r="21916" spans="1:12" hidden="1" x14ac:dyDescent="0.3">
      <c r="A21916" s="18" t="str">
        <f t="shared" ref="A21916" si="7358">+IF(OR(C21915=""),"NO",1)</f>
        <v>NO</v>
      </c>
      <c r="B21916" s="18"/>
      <c r="E21916" s="330"/>
      <c r="F21916" s="54" t="str">
        <f>+$F$27</f>
        <v>CONTRATANTE</v>
      </c>
      <c r="G21916" s="335" t="s">
        <v>124</v>
      </c>
      <c r="H21916" s="310"/>
      <c r="I21916" s="310"/>
      <c r="J21916" s="310"/>
      <c r="K21916" s="310"/>
      <c r="L21916" s="336"/>
    </row>
    <row r="21917" spans="1:12" hidden="1" x14ac:dyDescent="0.3">
      <c r="A21917" s="18" t="str">
        <f t="shared" ref="A21917" si="7359">+IF(OR(C21915=""),"NO",1)</f>
        <v>NO</v>
      </c>
      <c r="B21917" s="18"/>
      <c r="E21917" s="330"/>
      <c r="F21917" s="54" t="str">
        <f>+$F$28</f>
        <v>APORTANTE</v>
      </c>
      <c r="G21917" s="337" t="s">
        <v>124</v>
      </c>
      <c r="H21917" s="338"/>
      <c r="I21917" s="338"/>
      <c r="J21917" s="338"/>
      <c r="K21917" s="338"/>
      <c r="L21917" s="339"/>
    </row>
    <row r="21918" spans="1:12" hidden="1" x14ac:dyDescent="0.3">
      <c r="A21918" s="18" t="str">
        <f t="shared" ref="A21918" si="7360">+IF(OR(C21915=""),"NO",1)</f>
        <v>NO</v>
      </c>
      <c r="B21918" s="18"/>
      <c r="E21918" s="330"/>
      <c r="F21918" s="54" t="str">
        <f>+$F$29</f>
        <v>VALOR /SMMLV)</v>
      </c>
      <c r="G21918" s="55" t="s">
        <v>124</v>
      </c>
      <c r="H21918" s="56" t="str">
        <f>+$H$29</f>
        <v>% PART..</v>
      </c>
      <c r="I21918" s="57" t="s">
        <v>124</v>
      </c>
      <c r="J21918" s="58" t="str">
        <f>+$J$29</f>
        <v>VALOR ACREDITADO</v>
      </c>
      <c r="K21918" s="59"/>
      <c r="L21918" s="47" t="s">
        <v>124</v>
      </c>
    </row>
    <row r="21919" spans="1:12" hidden="1" x14ac:dyDescent="0.3">
      <c r="A21919" s="18" t="str">
        <f t="shared" ref="A21919" si="7361">+IF(OR(C21915=""),"NO",1)</f>
        <v>NO</v>
      </c>
      <c r="B21919" s="18"/>
      <c r="E21919" s="330"/>
      <c r="F21919" s="60" t="str">
        <f>+$F$30</f>
        <v>EXPERIENCIA APORTADA</v>
      </c>
      <c r="G21919" s="340" t="s">
        <v>124</v>
      </c>
      <c r="H21919" s="341"/>
      <c r="I21919" s="341"/>
      <c r="J21919" s="341"/>
      <c r="K21919" s="341"/>
      <c r="L21919" s="342"/>
    </row>
    <row r="21920" spans="1:12" hidden="1" x14ac:dyDescent="0.3">
      <c r="A21920" s="18" t="str">
        <f t="shared" ref="A21920" si="7362">+IF(OR(C21915=""),"NO",1)</f>
        <v>NO</v>
      </c>
      <c r="B21920" s="18"/>
      <c r="E21920" s="331"/>
      <c r="F21920" s="62" t="str">
        <f>+$F$31</f>
        <v>OBSERVACIÓN</v>
      </c>
      <c r="G21920" s="343" t="s">
        <v>124</v>
      </c>
      <c r="H21920" s="344"/>
      <c r="I21920" s="344"/>
      <c r="J21920" s="344"/>
      <c r="K21920" s="344"/>
      <c r="L21920" s="345"/>
    </row>
    <row r="21921" spans="1:12" ht="8.5" hidden="1" customHeight="1" x14ac:dyDescent="0.3">
      <c r="A21921" s="18" t="str">
        <f t="shared" ref="A21921" si="7363">+IF(OR(C21915=""),"NO",1)</f>
        <v>NO</v>
      </c>
      <c r="B21921" s="18"/>
      <c r="E21921" s="49"/>
      <c r="F21921" s="50"/>
      <c r="G21921" s="51"/>
      <c r="H21921" s="51"/>
      <c r="I21921" s="51"/>
      <c r="J21921" s="51"/>
      <c r="K21921" s="51"/>
      <c r="L21921" s="52"/>
    </row>
    <row r="21922" spans="1:12" hidden="1" x14ac:dyDescent="0.3">
      <c r="A21922" s="18" t="str">
        <f t="shared" ref="A21922" si="7364">+IF(OR(C21922=""),"NO",1)</f>
        <v>NO</v>
      </c>
      <c r="B21922" s="18"/>
      <c r="C21922" s="1" t="s">
        <v>124</v>
      </c>
      <c r="E21922" s="329">
        <v>4</v>
      </c>
      <c r="F21922" s="53" t="str">
        <f>+$F$26</f>
        <v>OBJETO</v>
      </c>
      <c r="G21922" s="332" t="s">
        <v>124</v>
      </c>
      <c r="H21922" s="333"/>
      <c r="I21922" s="333"/>
      <c r="J21922" s="333"/>
      <c r="K21922" s="333"/>
      <c r="L21922" s="334"/>
    </row>
    <row r="21923" spans="1:12" hidden="1" x14ac:dyDescent="0.3">
      <c r="A21923" s="18" t="str">
        <f t="shared" ref="A21923" si="7365">+IF(OR(C21922=""),"NO",1)</f>
        <v>NO</v>
      </c>
      <c r="B21923" s="18"/>
      <c r="E21923" s="330"/>
      <c r="F21923" s="54" t="str">
        <f>+$F$27</f>
        <v>CONTRATANTE</v>
      </c>
      <c r="G21923" s="335" t="s">
        <v>124</v>
      </c>
      <c r="H21923" s="310"/>
      <c r="I21923" s="310"/>
      <c r="J21923" s="310"/>
      <c r="K21923" s="310"/>
      <c r="L21923" s="336"/>
    </row>
    <row r="21924" spans="1:12" hidden="1" x14ac:dyDescent="0.3">
      <c r="A21924" s="18" t="str">
        <f t="shared" ref="A21924" si="7366">+IF(OR(C21922=""),"NO",1)</f>
        <v>NO</v>
      </c>
      <c r="B21924" s="18"/>
      <c r="E21924" s="330"/>
      <c r="F21924" s="54" t="str">
        <f>+$F$28</f>
        <v>APORTANTE</v>
      </c>
      <c r="G21924" s="337" t="s">
        <v>124</v>
      </c>
      <c r="H21924" s="338"/>
      <c r="I21924" s="338"/>
      <c r="J21924" s="338"/>
      <c r="K21924" s="338"/>
      <c r="L21924" s="339"/>
    </row>
    <row r="21925" spans="1:12" hidden="1" x14ac:dyDescent="0.3">
      <c r="A21925" s="18" t="str">
        <f t="shared" ref="A21925" si="7367">+IF(OR(C21922=""),"NO",1)</f>
        <v>NO</v>
      </c>
      <c r="B21925" s="18"/>
      <c r="E21925" s="330"/>
      <c r="F21925" s="54" t="str">
        <f>+$F$29</f>
        <v>VALOR /SMMLV)</v>
      </c>
      <c r="G21925" s="55" t="s">
        <v>124</v>
      </c>
      <c r="H21925" s="56" t="str">
        <f>+$H$29</f>
        <v>% PART..</v>
      </c>
      <c r="I21925" s="57" t="s">
        <v>124</v>
      </c>
      <c r="J21925" s="58" t="str">
        <f>+$J$29</f>
        <v>VALOR ACREDITADO</v>
      </c>
      <c r="K21925" s="59"/>
      <c r="L21925" s="47" t="s">
        <v>124</v>
      </c>
    </row>
    <row r="21926" spans="1:12" hidden="1" x14ac:dyDescent="0.3">
      <c r="A21926" s="18" t="str">
        <f t="shared" ref="A21926" si="7368">+IF(OR(C21922=""),"NO",1)</f>
        <v>NO</v>
      </c>
      <c r="B21926" s="18"/>
      <c r="E21926" s="330"/>
      <c r="F21926" s="60" t="str">
        <f>+$F$30</f>
        <v>EXPERIENCIA APORTADA</v>
      </c>
      <c r="G21926" s="340" t="s">
        <v>124</v>
      </c>
      <c r="H21926" s="341"/>
      <c r="I21926" s="341"/>
      <c r="J21926" s="341"/>
      <c r="K21926" s="341"/>
      <c r="L21926" s="342"/>
    </row>
    <row r="21927" spans="1:12" hidden="1" x14ac:dyDescent="0.3">
      <c r="A21927" s="18" t="str">
        <f t="shared" ref="A21927" si="7369">+IF(OR(C21922=""),"NO",1)</f>
        <v>NO</v>
      </c>
      <c r="B21927" s="18"/>
      <c r="E21927" s="331"/>
      <c r="F21927" s="62" t="str">
        <f>+$F$31</f>
        <v>OBSERVACIÓN</v>
      </c>
      <c r="G21927" s="343" t="s">
        <v>124</v>
      </c>
      <c r="H21927" s="344"/>
      <c r="I21927" s="344"/>
      <c r="J21927" s="344"/>
      <c r="K21927" s="344"/>
      <c r="L21927" s="345"/>
    </row>
    <row r="21928" spans="1:12" ht="8.5" hidden="1" customHeight="1" x14ac:dyDescent="0.3">
      <c r="A21928" s="18" t="str">
        <f t="shared" ref="A21928" si="7370">+IF(OR(C21922=""),"NO",1)</f>
        <v>NO</v>
      </c>
      <c r="B21928" s="18"/>
      <c r="E21928" s="49"/>
      <c r="F21928" s="50"/>
      <c r="G21928" s="51"/>
      <c r="H21928" s="51"/>
      <c r="I21928" s="51"/>
      <c r="J21928" s="51"/>
      <c r="K21928" s="51"/>
      <c r="L21928" s="52"/>
    </row>
    <row r="21929" spans="1:12" hidden="1" x14ac:dyDescent="0.3">
      <c r="A21929" s="18" t="str">
        <f t="shared" ref="A21929" si="7371">+IF(OR(C21929=""),"NO",1)</f>
        <v>NO</v>
      </c>
      <c r="B21929" s="18"/>
      <c r="C21929" s="1" t="s">
        <v>124</v>
      </c>
      <c r="E21929" s="329">
        <v>5</v>
      </c>
      <c r="F21929" s="53" t="str">
        <f>+$F$26</f>
        <v>OBJETO</v>
      </c>
      <c r="G21929" s="332" t="s">
        <v>124</v>
      </c>
      <c r="H21929" s="333"/>
      <c r="I21929" s="333"/>
      <c r="J21929" s="333"/>
      <c r="K21929" s="333"/>
      <c r="L21929" s="334"/>
    </row>
    <row r="21930" spans="1:12" hidden="1" x14ac:dyDescent="0.3">
      <c r="A21930" s="18" t="str">
        <f t="shared" ref="A21930" si="7372">+IF(OR(C21929=""),"NO",1)</f>
        <v>NO</v>
      </c>
      <c r="B21930" s="18"/>
      <c r="E21930" s="330"/>
      <c r="F21930" s="54" t="str">
        <f>+$F$27</f>
        <v>CONTRATANTE</v>
      </c>
      <c r="G21930" s="335" t="s">
        <v>124</v>
      </c>
      <c r="H21930" s="310"/>
      <c r="I21930" s="310"/>
      <c r="J21930" s="310"/>
      <c r="K21930" s="310"/>
      <c r="L21930" s="336"/>
    </row>
    <row r="21931" spans="1:12" hidden="1" x14ac:dyDescent="0.3">
      <c r="A21931" s="18" t="str">
        <f t="shared" ref="A21931" si="7373">+IF(OR(C21929=""),"NO",1)</f>
        <v>NO</v>
      </c>
      <c r="B21931" s="18"/>
      <c r="E21931" s="330"/>
      <c r="F21931" s="54" t="str">
        <f>+$F$28</f>
        <v>APORTANTE</v>
      </c>
      <c r="G21931" s="337" t="s">
        <v>124</v>
      </c>
      <c r="H21931" s="338"/>
      <c r="I21931" s="338"/>
      <c r="J21931" s="338"/>
      <c r="K21931" s="338"/>
      <c r="L21931" s="339"/>
    </row>
    <row r="21932" spans="1:12" hidden="1" x14ac:dyDescent="0.3">
      <c r="A21932" s="18" t="str">
        <f t="shared" ref="A21932" si="7374">+IF(OR(C21929=""),"NO",1)</f>
        <v>NO</v>
      </c>
      <c r="B21932" s="18"/>
      <c r="E21932" s="330"/>
      <c r="F21932" s="54" t="str">
        <f>+$F$29</f>
        <v>VALOR /SMMLV)</v>
      </c>
      <c r="G21932" s="55" t="s">
        <v>124</v>
      </c>
      <c r="H21932" s="56" t="str">
        <f>+$H$29</f>
        <v>% PART..</v>
      </c>
      <c r="I21932" s="57" t="s">
        <v>124</v>
      </c>
      <c r="J21932" s="58" t="str">
        <f>+$J$29</f>
        <v>VALOR ACREDITADO</v>
      </c>
      <c r="K21932" s="59"/>
      <c r="L21932" s="47" t="s">
        <v>124</v>
      </c>
    </row>
    <row r="21933" spans="1:12" hidden="1" x14ac:dyDescent="0.3">
      <c r="A21933" s="18" t="str">
        <f t="shared" ref="A21933" si="7375">+IF(OR(C21929=""),"NO",1)</f>
        <v>NO</v>
      </c>
      <c r="B21933" s="18"/>
      <c r="E21933" s="330"/>
      <c r="F21933" s="60" t="str">
        <f>+$F$30</f>
        <v>EXPERIENCIA APORTADA</v>
      </c>
      <c r="G21933" s="340" t="s">
        <v>124</v>
      </c>
      <c r="H21933" s="341"/>
      <c r="I21933" s="341"/>
      <c r="J21933" s="341"/>
      <c r="K21933" s="341"/>
      <c r="L21933" s="342"/>
    </row>
    <row r="21934" spans="1:12" hidden="1" x14ac:dyDescent="0.3">
      <c r="A21934" s="18" t="str">
        <f t="shared" ref="A21934" si="7376">+IF(OR(C21929=""),"NO",1)</f>
        <v>NO</v>
      </c>
      <c r="B21934" s="18"/>
      <c r="E21934" s="331"/>
      <c r="F21934" s="62" t="str">
        <f>+$F$31</f>
        <v>OBSERVACIÓN</v>
      </c>
      <c r="G21934" s="343" t="s">
        <v>124</v>
      </c>
      <c r="H21934" s="344"/>
      <c r="I21934" s="344"/>
      <c r="J21934" s="344"/>
      <c r="K21934" s="344"/>
      <c r="L21934" s="345"/>
    </row>
    <row r="21935" spans="1:12" ht="8.5" hidden="1" customHeight="1" x14ac:dyDescent="0.3">
      <c r="A21935" s="18" t="str">
        <f t="shared" ref="A21935" si="7377">+IF(OR(C21929=""),"NO",1)</f>
        <v>NO</v>
      </c>
      <c r="B21935" s="18"/>
      <c r="E21935" s="49"/>
      <c r="F21935" s="50"/>
      <c r="G21935" s="51"/>
      <c r="H21935" s="51"/>
      <c r="I21935" s="51"/>
      <c r="J21935" s="51"/>
      <c r="K21935" s="51"/>
      <c r="L21935" s="52"/>
    </row>
    <row r="21936" spans="1:12" hidden="1" x14ac:dyDescent="0.3">
      <c r="A21936" s="18" t="str">
        <f t="shared" ref="A21936" si="7378">+IF(OR(C21936=""),"NO",1)</f>
        <v>NO</v>
      </c>
      <c r="B21936" s="18"/>
      <c r="C21936" s="1" t="s">
        <v>124</v>
      </c>
      <c r="E21936" s="329">
        <v>6</v>
      </c>
      <c r="F21936" s="53" t="str">
        <f>+$F$26</f>
        <v>OBJETO</v>
      </c>
      <c r="G21936" s="332" t="s">
        <v>124</v>
      </c>
      <c r="H21936" s="333"/>
      <c r="I21936" s="333"/>
      <c r="J21936" s="333"/>
      <c r="K21936" s="333"/>
      <c r="L21936" s="334"/>
    </row>
    <row r="21937" spans="1:12" hidden="1" x14ac:dyDescent="0.3">
      <c r="A21937" s="18" t="str">
        <f t="shared" ref="A21937" si="7379">+IF(OR(C21936=""),"NO",1)</f>
        <v>NO</v>
      </c>
      <c r="B21937" s="18"/>
      <c r="E21937" s="330"/>
      <c r="F21937" s="54" t="str">
        <f>+$F$27</f>
        <v>CONTRATANTE</v>
      </c>
      <c r="G21937" s="335" t="s">
        <v>124</v>
      </c>
      <c r="H21937" s="310"/>
      <c r="I21937" s="310"/>
      <c r="J21937" s="310"/>
      <c r="K21937" s="310"/>
      <c r="L21937" s="336"/>
    </row>
    <row r="21938" spans="1:12" hidden="1" x14ac:dyDescent="0.3">
      <c r="A21938" s="18" t="str">
        <f t="shared" ref="A21938" si="7380">+IF(OR(C21936=""),"NO",1)</f>
        <v>NO</v>
      </c>
      <c r="B21938" s="18"/>
      <c r="E21938" s="330"/>
      <c r="F21938" s="54" t="str">
        <f>+$F$28</f>
        <v>APORTANTE</v>
      </c>
      <c r="G21938" s="337" t="s">
        <v>124</v>
      </c>
      <c r="H21938" s="338"/>
      <c r="I21938" s="338"/>
      <c r="J21938" s="338"/>
      <c r="K21938" s="338"/>
      <c r="L21938" s="339"/>
    </row>
    <row r="21939" spans="1:12" hidden="1" x14ac:dyDescent="0.3">
      <c r="A21939" s="18" t="str">
        <f t="shared" ref="A21939" si="7381">+IF(OR(C21936=""),"NO",1)</f>
        <v>NO</v>
      </c>
      <c r="B21939" s="18"/>
      <c r="E21939" s="330"/>
      <c r="F21939" s="54" t="str">
        <f>+$F$29</f>
        <v>VALOR /SMMLV)</v>
      </c>
      <c r="G21939" s="55" t="s">
        <v>124</v>
      </c>
      <c r="H21939" s="56" t="str">
        <f>+$H$29</f>
        <v>% PART..</v>
      </c>
      <c r="I21939" s="57" t="s">
        <v>124</v>
      </c>
      <c r="J21939" s="58" t="str">
        <f>+$J$29</f>
        <v>VALOR ACREDITADO</v>
      </c>
      <c r="K21939" s="59"/>
      <c r="L21939" s="47" t="s">
        <v>124</v>
      </c>
    </row>
    <row r="21940" spans="1:12" hidden="1" x14ac:dyDescent="0.3">
      <c r="A21940" s="18" t="str">
        <f t="shared" ref="A21940" si="7382">+IF(OR(C21936=""),"NO",1)</f>
        <v>NO</v>
      </c>
      <c r="B21940" s="18"/>
      <c r="E21940" s="330"/>
      <c r="F21940" s="60" t="str">
        <f>+$F$30</f>
        <v>EXPERIENCIA APORTADA</v>
      </c>
      <c r="G21940" s="340" t="s">
        <v>124</v>
      </c>
      <c r="H21940" s="341"/>
      <c r="I21940" s="341"/>
      <c r="J21940" s="341"/>
      <c r="K21940" s="341"/>
      <c r="L21940" s="342"/>
    </row>
    <row r="21941" spans="1:12" hidden="1" x14ac:dyDescent="0.3">
      <c r="A21941" s="18" t="str">
        <f t="shared" ref="A21941" si="7383">+IF(OR(C21936=""),"NO",1)</f>
        <v>NO</v>
      </c>
      <c r="B21941" s="18"/>
      <c r="E21941" s="331"/>
      <c r="F21941" s="62" t="str">
        <f>+$F$31</f>
        <v>OBSERVACIÓN</v>
      </c>
      <c r="G21941" s="343" t="s">
        <v>124</v>
      </c>
      <c r="H21941" s="344"/>
      <c r="I21941" s="344"/>
      <c r="J21941" s="344"/>
      <c r="K21941" s="344"/>
      <c r="L21941" s="345"/>
    </row>
    <row r="21942" spans="1:12" ht="8.5" hidden="1" customHeight="1" x14ac:dyDescent="0.3">
      <c r="A21942" s="18" t="str">
        <f t="shared" ref="A21942" si="7384">+IF(OR(C21936=""),"NO",1)</f>
        <v>NO</v>
      </c>
      <c r="B21942" s="18"/>
      <c r="E21942" s="49"/>
      <c r="F21942" s="50"/>
      <c r="G21942" s="51"/>
      <c r="H21942" s="51"/>
      <c r="I21942" s="51"/>
      <c r="J21942" s="51"/>
      <c r="K21942" s="51"/>
      <c r="L21942" s="52"/>
    </row>
    <row r="21943" spans="1:12" hidden="1" x14ac:dyDescent="0.3">
      <c r="A21943" s="18" t="str">
        <f t="shared" ref="A21943" si="7385">+IF(OR(C21943=""),"NO",1)</f>
        <v>NO</v>
      </c>
      <c r="B21943" s="18"/>
      <c r="C21943" s="1" t="s">
        <v>124</v>
      </c>
      <c r="E21943" s="329">
        <v>7</v>
      </c>
      <c r="F21943" s="53" t="str">
        <f>+$F$26</f>
        <v>OBJETO</v>
      </c>
      <c r="G21943" s="332" t="s">
        <v>124</v>
      </c>
      <c r="H21943" s="333"/>
      <c r="I21943" s="333"/>
      <c r="J21943" s="333"/>
      <c r="K21943" s="333"/>
      <c r="L21943" s="334"/>
    </row>
    <row r="21944" spans="1:12" hidden="1" x14ac:dyDescent="0.3">
      <c r="A21944" s="18" t="str">
        <f t="shared" ref="A21944" si="7386">+IF(OR(C21943=""),"NO",1)</f>
        <v>NO</v>
      </c>
      <c r="B21944" s="18"/>
      <c r="E21944" s="330"/>
      <c r="F21944" s="54" t="str">
        <f>+$F$27</f>
        <v>CONTRATANTE</v>
      </c>
      <c r="G21944" s="335" t="s">
        <v>124</v>
      </c>
      <c r="H21944" s="310"/>
      <c r="I21944" s="310"/>
      <c r="J21944" s="310"/>
      <c r="K21944" s="310"/>
      <c r="L21944" s="336"/>
    </row>
    <row r="21945" spans="1:12" hidden="1" x14ac:dyDescent="0.3">
      <c r="A21945" s="18" t="str">
        <f t="shared" ref="A21945" si="7387">+IF(OR(C21943=""),"NO",1)</f>
        <v>NO</v>
      </c>
      <c r="B21945" s="18"/>
      <c r="E21945" s="330"/>
      <c r="F21945" s="54" t="str">
        <f>+$F$28</f>
        <v>APORTANTE</v>
      </c>
      <c r="G21945" s="337" t="s">
        <v>124</v>
      </c>
      <c r="H21945" s="338"/>
      <c r="I21945" s="338"/>
      <c r="J21945" s="338"/>
      <c r="K21945" s="338"/>
      <c r="L21945" s="339"/>
    </row>
    <row r="21946" spans="1:12" hidden="1" x14ac:dyDescent="0.3">
      <c r="A21946" s="18" t="str">
        <f t="shared" ref="A21946" si="7388">+IF(OR(C21943=""),"NO",1)</f>
        <v>NO</v>
      </c>
      <c r="B21946" s="18"/>
      <c r="E21946" s="330"/>
      <c r="F21946" s="54" t="str">
        <f>+$F$29</f>
        <v>VALOR /SMMLV)</v>
      </c>
      <c r="G21946" s="55" t="s">
        <v>124</v>
      </c>
      <c r="H21946" s="56" t="str">
        <f>+$H$29</f>
        <v>% PART..</v>
      </c>
      <c r="I21946" s="57" t="s">
        <v>124</v>
      </c>
      <c r="J21946" s="58" t="str">
        <f>+$J$29</f>
        <v>VALOR ACREDITADO</v>
      </c>
      <c r="K21946" s="59"/>
      <c r="L21946" s="47" t="s">
        <v>124</v>
      </c>
    </row>
    <row r="21947" spans="1:12" hidden="1" x14ac:dyDescent="0.3">
      <c r="A21947" s="18" t="str">
        <f t="shared" ref="A21947" si="7389">+IF(OR(C21943=""),"NO",1)</f>
        <v>NO</v>
      </c>
      <c r="B21947" s="18"/>
      <c r="E21947" s="330"/>
      <c r="F21947" s="60" t="str">
        <f>+$F$30</f>
        <v>EXPERIENCIA APORTADA</v>
      </c>
      <c r="G21947" s="340" t="s">
        <v>124</v>
      </c>
      <c r="H21947" s="341"/>
      <c r="I21947" s="341"/>
      <c r="J21947" s="341"/>
      <c r="K21947" s="341"/>
      <c r="L21947" s="342"/>
    </row>
    <row r="21948" spans="1:12" hidden="1" x14ac:dyDescent="0.3">
      <c r="A21948" s="18" t="str">
        <f t="shared" ref="A21948" si="7390">+IF(OR(C21943=""),"NO",1)</f>
        <v>NO</v>
      </c>
      <c r="B21948" s="18"/>
      <c r="E21948" s="331"/>
      <c r="F21948" s="62" t="str">
        <f>+$F$31</f>
        <v>OBSERVACIÓN</v>
      </c>
      <c r="G21948" s="343" t="s">
        <v>124</v>
      </c>
      <c r="H21948" s="344"/>
      <c r="I21948" s="344"/>
      <c r="J21948" s="344"/>
      <c r="K21948" s="344"/>
      <c r="L21948" s="345"/>
    </row>
    <row r="21949" spans="1:12" hidden="1" x14ac:dyDescent="0.3">
      <c r="A21949" s="18" t="str">
        <f t="shared" ref="A21949" si="7391">+IF(OR(C21943=""),"NO",1)</f>
        <v>NO</v>
      </c>
      <c r="B21949" s="18"/>
      <c r="E21949" s="49"/>
      <c r="F21949" s="50"/>
      <c r="G21949" s="51"/>
      <c r="H21949" s="51"/>
      <c r="I21949" s="51"/>
      <c r="J21949" s="51"/>
      <c r="K21949" s="51"/>
      <c r="L21949" s="52"/>
    </row>
    <row r="21950" spans="1:12" hidden="1" x14ac:dyDescent="0.3">
      <c r="A21950" s="1" t="str">
        <f>+A21885</f>
        <v>NO</v>
      </c>
      <c r="C21950" s="1" t="str">
        <f>"N"&amp;C21885</f>
        <v>N</v>
      </c>
      <c r="E21950" s="63"/>
      <c r="F21950" s="64" t="str">
        <f>+$F$75</f>
        <v>TOTAL DE CONTRATOS PRESENTADOS VÁLIDOS QUE CUMPLEN EXPERIENCIA ACREDITADA:</v>
      </c>
      <c r="G21950" s="65"/>
      <c r="H21950" s="65"/>
      <c r="I21950" s="65"/>
      <c r="J21950" s="66"/>
      <c r="K21950" s="65"/>
      <c r="L21950" s="67" t="s">
        <v>124</v>
      </c>
    </row>
    <row r="21951" spans="1:12" ht="6.65" hidden="1" customHeight="1" x14ac:dyDescent="0.3">
      <c r="A21951" s="1" t="str">
        <f>+A21885</f>
        <v>NO</v>
      </c>
      <c r="E21951" s="51"/>
      <c r="F21951" s="50"/>
      <c r="G21951" s="51"/>
      <c r="H21951" s="51"/>
      <c r="I21951" s="51"/>
      <c r="J21951" s="51"/>
      <c r="K21951" s="51"/>
      <c r="L21951" s="51"/>
    </row>
    <row r="21952" spans="1:12" hidden="1" x14ac:dyDescent="0.3">
      <c r="A21952" s="1" t="str">
        <f>+A21885</f>
        <v>NO</v>
      </c>
      <c r="E21952" s="63"/>
      <c r="F21952" s="63" t="str">
        <f>+$F$77</f>
        <v>ACREDITA SUMINISTRO E INSTALACIÓN DE MOBILIARIO POR LO MENOS EN UN (1) CONTRATO VÁLIDO</v>
      </c>
      <c r="G21952" s="65"/>
      <c r="H21952" s="65"/>
      <c r="I21952" s="65"/>
      <c r="J21952" s="66"/>
      <c r="K21952" s="65"/>
      <c r="L21952" s="68" t="s">
        <v>157</v>
      </c>
    </row>
    <row r="21953" spans="1:12" ht="5.15" hidden="1" customHeight="1" x14ac:dyDescent="0.3">
      <c r="A21953" s="1" t="str">
        <f>+A21885</f>
        <v>NO</v>
      </c>
      <c r="E21953" s="51"/>
      <c r="F21953" s="50"/>
      <c r="G21953" s="51"/>
      <c r="H21953" s="51"/>
      <c r="I21953" s="51"/>
      <c r="J21953" s="51"/>
      <c r="K21953" s="51"/>
      <c r="L21953" s="51"/>
    </row>
    <row r="21954" spans="1:12" ht="12.75" hidden="1" customHeight="1" x14ac:dyDescent="0.3">
      <c r="A21954" s="1" t="str">
        <f>+A21885</f>
        <v>NO</v>
      </c>
      <c r="E21954" s="69" t="str">
        <f>+$E$79</f>
        <v>EXPERIENCIA ESPECÍFICA NUMERAL 10.1.1 A</v>
      </c>
      <c r="F21954" s="70"/>
      <c r="G21954" s="70"/>
      <c r="H21954" s="70"/>
      <c r="I21954" s="70"/>
      <c r="J21954" s="70"/>
      <c r="K21954" s="70"/>
      <c r="L21954" s="71"/>
    </row>
    <row r="21955" spans="1:12" ht="26.5" hidden="1" customHeight="1" x14ac:dyDescent="0.3">
      <c r="A21955" s="1" t="str">
        <f>+A21885</f>
        <v>NO</v>
      </c>
      <c r="E21955" s="72"/>
      <c r="F21955" s="325" t="str">
        <f>+$F$80</f>
        <v>Por lo menos uno (1) de los contratos válidos aportados como experiencia general debe corresponder mínimo al 60% del presupuesto oficial del presente proceso de selección.  (SMMLV)</v>
      </c>
      <c r="G21955" s="326"/>
      <c r="H21955" s="326"/>
      <c r="I21955" s="326"/>
      <c r="J21955" s="326"/>
      <c r="K21955" s="73" t="s">
        <v>124</v>
      </c>
      <c r="L21955" s="74" t="s">
        <v>124</v>
      </c>
    </row>
    <row r="21956" spans="1:12" ht="23.5" hidden="1" customHeight="1" x14ac:dyDescent="0.3">
      <c r="A21956" s="1" t="str">
        <f>+A21885</f>
        <v>NO</v>
      </c>
      <c r="E21956" s="63"/>
      <c r="F21956" s="325" t="str">
        <f>+$F$81</f>
        <v xml:space="preserve">Deberá acreditarse en al menos uno (1) de los contratos válidos aportados como experiencia general una </v>
      </c>
      <c r="G21956" s="326"/>
      <c r="H21956" s="326"/>
      <c r="I21956" s="326"/>
      <c r="J21956" s="326"/>
      <c r="K21956" s="73" t="s">
        <v>124</v>
      </c>
      <c r="L21956" s="74" t="s">
        <v>124</v>
      </c>
    </row>
    <row r="21957" spans="1:12" ht="23.5" hidden="1" customHeight="1" x14ac:dyDescent="0.3">
      <c r="A21957" s="18" t="s">
        <v>30</v>
      </c>
      <c r="E21957" s="63"/>
      <c r="F21957" s="325" t="str">
        <f>+$F$82</f>
        <v xml:space="preserve">Deberá acreditarse en al menos uno (1) de los contratos válidos aportados interventoría a intervención de </v>
      </c>
      <c r="G21957" s="326"/>
      <c r="H21957" s="326"/>
      <c r="I21957" s="326"/>
      <c r="J21957" s="326"/>
      <c r="K21957" s="73">
        <f>+$K$82</f>
        <v>0</v>
      </c>
      <c r="L21957" s="74" t="s">
        <v>124</v>
      </c>
    </row>
    <row r="21958" spans="1:12" ht="36" hidden="1" customHeight="1" x14ac:dyDescent="0.3">
      <c r="A21958" s="18" t="s">
        <v>30</v>
      </c>
      <c r="E21958" s="63"/>
      <c r="F21958" s="325" t="str">
        <f>+$F$83</f>
        <v xml:space="preserve">Deberá acreditarse en al menos uno (1) de los contratos válidos aportados interventoría a intervención de </v>
      </c>
      <c r="G21958" s="326"/>
      <c r="H21958" s="326"/>
      <c r="I21958" s="326"/>
      <c r="J21958" s="326"/>
      <c r="K21958" s="75">
        <f>+$K$83</f>
        <v>0</v>
      </c>
      <c r="L21958" s="76" t="s">
        <v>124</v>
      </c>
    </row>
    <row r="21959" spans="1:12" hidden="1" x14ac:dyDescent="0.3">
      <c r="A21959" s="1" t="str">
        <f>+A21885</f>
        <v>NO</v>
      </c>
      <c r="E21959" s="51"/>
      <c r="F21959" s="50"/>
      <c r="G21959" s="51"/>
      <c r="H21959" s="51"/>
      <c r="I21959" s="51"/>
      <c r="J21959" s="51"/>
      <c r="K21959" s="51"/>
      <c r="L21959" s="51"/>
    </row>
    <row r="21960" spans="1:12" ht="12.75" hidden="1" customHeight="1" x14ac:dyDescent="0.3">
      <c r="A21960" s="1" t="str">
        <f>+A21885</f>
        <v>NO</v>
      </c>
      <c r="E21960" s="40" t="str">
        <f>+$E$85</f>
        <v>VALOR MÍNIMO A CERIFICAR % P.O EN SMMMLV. NUMERAL 3.9.1</v>
      </c>
      <c r="F21960" s="41"/>
      <c r="G21960" s="41"/>
      <c r="H21960" s="41"/>
      <c r="I21960" s="41"/>
      <c r="J21960" s="41"/>
      <c r="K21960" s="41"/>
      <c r="L21960" s="42"/>
    </row>
    <row r="21961" spans="1:12" hidden="1" x14ac:dyDescent="0.3">
      <c r="A21961" s="1" t="str">
        <f>+A21885</f>
        <v>NO</v>
      </c>
      <c r="C21961" s="1" t="str">
        <f>"M"&amp;C21885</f>
        <v>M</v>
      </c>
      <c r="E21961" s="77" t="str">
        <f>+$E$86</f>
        <v>100% P.O.</v>
      </c>
      <c r="F21961" s="78"/>
      <c r="G21961" s="61">
        <v>242.41716883554506</v>
      </c>
      <c r="H21961" s="124" t="str">
        <f>+$H$86</f>
        <v>TOTAL EJECUTADO DE CONTRATOS ACREDITADOS</v>
      </c>
      <c r="I21961" s="124"/>
      <c r="J21961" s="124"/>
      <c r="K21961" s="55" t="s">
        <v>124</v>
      </c>
      <c r="L21961" s="47" t="s">
        <v>124</v>
      </c>
    </row>
    <row r="21962" spans="1:12" hidden="1" x14ac:dyDescent="0.3">
      <c r="A21962" s="1" t="str">
        <f>+A21885</f>
        <v>NO</v>
      </c>
      <c r="E21962" s="39"/>
      <c r="F21962" s="39"/>
      <c r="G21962" s="39"/>
      <c r="H21962" s="39"/>
      <c r="I21962" s="39"/>
      <c r="J21962" s="39"/>
      <c r="K21962" s="39"/>
      <c r="L21962" s="39"/>
    </row>
    <row r="21963" spans="1:12" ht="12.75" hidden="1" customHeight="1" x14ac:dyDescent="0.3">
      <c r="A21963" s="18" t="s">
        <v>30</v>
      </c>
      <c r="B21963" s="18"/>
      <c r="E21963" s="40" t="str">
        <f>+$E$88</f>
        <v>CONSIDERACIONES PARA LA VALIDEZ DE LA EXPERIENCIA REQUERIDA: EXPERIENCIA PROPONENTES PLURALES NUMERAL 10.1.2 D</v>
      </c>
      <c r="F21963" s="41"/>
      <c r="G21963" s="41"/>
      <c r="H21963" s="41"/>
      <c r="I21963" s="41"/>
      <c r="J21963" s="41"/>
      <c r="K21963" s="41"/>
      <c r="L21963" s="42"/>
    </row>
    <row r="21964" spans="1:12" ht="28" hidden="1" customHeight="1" x14ac:dyDescent="0.3">
      <c r="A21964" s="18" t="s">
        <v>30</v>
      </c>
      <c r="B21964" s="18"/>
      <c r="C21964" s="1" t="str">
        <f>"O"&amp;C21885</f>
        <v>O</v>
      </c>
      <c r="E21964" s="80" t="str">
        <f>+$E$89</f>
        <v>i)</v>
      </c>
      <c r="F21964" s="327" t="str">
        <f>+$F$89</f>
        <v>Uno de los integrantes debe aportar como mínimo el cincuenta por ciento (50 %) de la experiencia solicitada</v>
      </c>
      <c r="G21964" s="328"/>
      <c r="H21964" s="328"/>
      <c r="I21964" s="328"/>
      <c r="J21964" s="328"/>
      <c r="K21964" s="73" t="s">
        <v>124</v>
      </c>
      <c r="L21964" s="47" t="s">
        <v>124</v>
      </c>
    </row>
    <row r="21965" spans="1:12" ht="28" hidden="1" customHeight="1" x14ac:dyDescent="0.3">
      <c r="A21965" s="18" t="s">
        <v>30</v>
      </c>
      <c r="B21965" s="18"/>
      <c r="C21965" s="1" t="str">
        <f>"O"&amp;C21885</f>
        <v>O</v>
      </c>
      <c r="E21965" s="80" t="str">
        <f>+$E$90</f>
        <v>ii)</v>
      </c>
      <c r="F21965" s="327" t="str">
        <f>+$F$90</f>
        <v>Todos los demás ntegrantes deben acreditar al menos el cinco por ciento (5 %) de la experiencia solicitada, solo uno (1) de los integrantes podrá no acreditar experiencia pero su porcentaje de participación  no podrá superar el diez por ciento (10 %)</v>
      </c>
      <c r="G21965" s="328"/>
      <c r="H21965" s="328"/>
      <c r="I21965" s="328"/>
      <c r="J21965" s="328"/>
      <c r="K21965" s="73" t="s">
        <v>124</v>
      </c>
      <c r="L21965" s="47" t="s">
        <v>124</v>
      </c>
    </row>
    <row r="21966" spans="1:12" hidden="1" x14ac:dyDescent="0.3">
      <c r="A21966" s="18" t="s">
        <v>30</v>
      </c>
      <c r="B21966" s="18"/>
      <c r="E21966" s="39"/>
      <c r="F21966" s="39"/>
      <c r="G21966" s="39"/>
      <c r="H21966" s="39"/>
      <c r="I21966" s="39"/>
      <c r="J21966" s="39"/>
      <c r="K21966" s="39"/>
      <c r="L21966" s="39"/>
    </row>
    <row r="21967" spans="1:12" ht="13" hidden="1" customHeight="1" x14ac:dyDescent="0.3">
      <c r="A21967" s="18" t="str">
        <f>+A21885</f>
        <v>NO</v>
      </c>
      <c r="B21967" s="18"/>
      <c r="E21967" s="69" t="str">
        <f>+$E$92</f>
        <v>VERIFICACIÓN Y ASIGNACIÓN DE PUNTAJE POR LA EXPERIENCIA DEL PROPONENTE</v>
      </c>
      <c r="F21967" s="70"/>
      <c r="G21967" s="70"/>
      <c r="H21967" s="70"/>
      <c r="I21967" s="70"/>
      <c r="J21967" s="70"/>
      <c r="K21967" s="70"/>
      <c r="L21967" s="71"/>
    </row>
    <row r="21968" spans="1:12" hidden="1" x14ac:dyDescent="0.3">
      <c r="A21968" s="18" t="str">
        <f>+A21885</f>
        <v>NO</v>
      </c>
      <c r="B21968" s="18"/>
      <c r="E21968" s="81"/>
      <c r="F21968" s="323" t="str">
        <f>+$F$93</f>
        <v>No. CONTRATOS QUE ACREDITAN LA EXPERIENCIA (NO OBJETO DE SUBSANACIÓN)</v>
      </c>
      <c r="G21968" s="324"/>
      <c r="H21968" s="324"/>
      <c r="I21968" s="324"/>
      <c r="J21968" s="324"/>
      <c r="K21968" s="82"/>
      <c r="L21968" s="83" t="s">
        <v>124</v>
      </c>
    </row>
    <row r="21969" spans="1:12" ht="13" hidden="1" customHeight="1" x14ac:dyDescent="0.3">
      <c r="A21969" s="18" t="str">
        <f>+A21885</f>
        <v>NO</v>
      </c>
      <c r="B21969" s="18"/>
      <c r="E21969" s="84"/>
      <c r="F21969" s="323" t="str">
        <f>+$F$94</f>
        <v>TOTAL EJECUTADO DE CONTRATOS ACREDITADOS PROPUESTA INICIAL</v>
      </c>
      <c r="G21969" s="324"/>
      <c r="H21969" s="324"/>
      <c r="I21969" s="324"/>
      <c r="J21969" s="324"/>
      <c r="K21969" s="85"/>
      <c r="L21969" s="86" t="s">
        <v>124</v>
      </c>
    </row>
    <row r="21970" spans="1:12" ht="13" hidden="1" customHeight="1" x14ac:dyDescent="0.3">
      <c r="A21970" s="18" t="str">
        <f>+A21885</f>
        <v>NO</v>
      </c>
      <c r="B21970" s="18"/>
      <c r="E21970" s="87"/>
      <c r="F21970" s="323" t="str">
        <f>+$F$95</f>
        <v>PROMEDIO VALOR ACREDITADO EN SMMLV</v>
      </c>
      <c r="G21970" s="324"/>
      <c r="H21970" s="324"/>
      <c r="I21970" s="324"/>
      <c r="J21970" s="324"/>
      <c r="K21970" s="66"/>
      <c r="L21970" s="88" t="s">
        <v>124</v>
      </c>
    </row>
    <row r="21971" spans="1:12" hidden="1" x14ac:dyDescent="0.3">
      <c r="A21971" s="18" t="str">
        <f>+A21885</f>
        <v>NO</v>
      </c>
      <c r="B21971" s="18"/>
      <c r="E21971" s="89"/>
      <c r="F21971" s="89"/>
      <c r="G21971" s="89"/>
      <c r="H21971" s="89"/>
      <c r="I21971" s="89"/>
      <c r="J21971" s="89"/>
      <c r="K21971" s="89"/>
      <c r="L21971" s="89"/>
    </row>
    <row r="21972" spans="1:12" ht="13" hidden="1" customHeight="1" x14ac:dyDescent="0.3">
      <c r="A21972" s="18" t="str">
        <f>+A21885</f>
        <v>NO</v>
      </c>
      <c r="B21972" s="18"/>
      <c r="E21972" s="69" t="str">
        <f>+$E$97</f>
        <v>3.9.2 EXIGENCIAS MÍNIMAS DE EXPERIENCIA Y FORMACIÓN ACADÉMICA DEL EQUIPO DE TRABAJO</v>
      </c>
      <c r="F21972" s="70"/>
      <c r="G21972" s="70"/>
      <c r="H21972" s="70"/>
      <c r="I21972" s="70"/>
      <c r="J21972" s="70"/>
      <c r="K21972" s="70"/>
      <c r="L21972" s="71"/>
    </row>
    <row r="21973" spans="1:12" hidden="1" x14ac:dyDescent="0.3">
      <c r="A21973" s="18" t="str">
        <f>+A21885</f>
        <v>NO</v>
      </c>
      <c r="B21973" s="18"/>
      <c r="E21973" s="90" t="str">
        <f>+$E$98</f>
        <v>Formulario 8</v>
      </c>
      <c r="F21973" s="315" t="s">
        <v>46</v>
      </c>
      <c r="G21973" s="316"/>
      <c r="H21973" s="317"/>
      <c r="I21973" s="318"/>
      <c r="J21973" s="318"/>
      <c r="K21973" s="318"/>
      <c r="L21973" s="319"/>
    </row>
    <row r="21974" spans="1:12" hidden="1" x14ac:dyDescent="0.3">
      <c r="A21974" s="18" t="str">
        <f>+A21885</f>
        <v>NO</v>
      </c>
      <c r="B21974" s="18"/>
      <c r="E21974" s="91" t="s">
        <v>124</v>
      </c>
      <c r="F21974" s="91" t="str">
        <f>+$F$99</f>
        <v>Director de Interventoría</v>
      </c>
      <c r="G21974" s="91" t="str">
        <f>+$G$99</f>
        <v>Residente de Interventoría</v>
      </c>
      <c r="H21974" s="320"/>
      <c r="I21974" s="321"/>
      <c r="J21974" s="321"/>
      <c r="K21974" s="321"/>
      <c r="L21974" s="322"/>
    </row>
    <row r="21975" spans="1:12" hidden="1" x14ac:dyDescent="0.3">
      <c r="A21975" s="18" t="str">
        <f>+A21885</f>
        <v>NO</v>
      </c>
      <c r="B21975" s="18"/>
      <c r="E21975" s="304" t="str">
        <f>+$E$100</f>
        <v>OBSERVACIONES RESPECTO REQUISITO HABILITANTE DEL PERSONAL CLAVE EVALUABLE</v>
      </c>
      <c r="F21975" s="305"/>
      <c r="G21975" s="305"/>
      <c r="H21975" s="305"/>
      <c r="I21975" s="305"/>
      <c r="J21975" s="305"/>
      <c r="K21975" s="305"/>
      <c r="L21975" s="305"/>
    </row>
    <row r="21976" spans="1:12" hidden="1" x14ac:dyDescent="0.3">
      <c r="A21976" s="18" t="str">
        <f>+A21885</f>
        <v>NO</v>
      </c>
      <c r="B21976" s="18"/>
      <c r="E21976" s="312" t="s">
        <v>124</v>
      </c>
      <c r="F21976" s="313"/>
      <c r="G21976" s="313"/>
      <c r="H21976" s="313"/>
      <c r="I21976" s="313"/>
      <c r="J21976" s="313"/>
      <c r="K21976" s="313"/>
      <c r="L21976" s="314"/>
    </row>
    <row r="21977" spans="1:12" hidden="1" x14ac:dyDescent="0.3">
      <c r="A21977" s="18" t="str">
        <f>+A21885</f>
        <v>NO</v>
      </c>
      <c r="B21977" s="18"/>
      <c r="E21977" s="89"/>
      <c r="F21977" s="89"/>
      <c r="G21977" s="89"/>
      <c r="H21977" s="89"/>
      <c r="I21977" s="89"/>
      <c r="J21977" s="89"/>
      <c r="K21977" s="89"/>
      <c r="L21977" s="89"/>
    </row>
    <row r="21978" spans="1:12" ht="13" hidden="1" customHeight="1" x14ac:dyDescent="0.3">
      <c r="A21978" s="18" t="str">
        <f>+A21885</f>
        <v>NO</v>
      </c>
      <c r="B21978" s="18"/>
      <c r="E21978" s="69" t="str">
        <f>+$E$103</f>
        <v>4.2 EQUIPO DE TRABAJO (Personal Clave Evaluable)</v>
      </c>
      <c r="F21978" s="70"/>
      <c r="G21978" s="70"/>
      <c r="H21978" s="70"/>
      <c r="I21978" s="70"/>
      <c r="J21978" s="70"/>
      <c r="K21978" s="70"/>
      <c r="L21978" s="71"/>
    </row>
    <row r="21979" spans="1:12" ht="23.25" hidden="1" customHeight="1" x14ac:dyDescent="0.3">
      <c r="A21979" s="18" t="str">
        <f>+A21885</f>
        <v>NO</v>
      </c>
      <c r="B21979" s="18"/>
      <c r="E21979" s="90" t="str">
        <f>+$E$104</f>
        <v>Formulario 9</v>
      </c>
      <c r="F21979" s="315" t="s">
        <v>46</v>
      </c>
      <c r="G21979" s="316"/>
      <c r="H21979" s="317"/>
      <c r="I21979" s="318"/>
      <c r="J21979" s="318"/>
      <c r="K21979" s="318"/>
      <c r="L21979" s="319"/>
    </row>
    <row r="21980" spans="1:12" hidden="1" x14ac:dyDescent="0.3">
      <c r="A21980" s="18" t="str">
        <f>+A21885</f>
        <v>NO</v>
      </c>
      <c r="B21980" s="18"/>
      <c r="E21980" s="91" t="s">
        <v>124</v>
      </c>
      <c r="F21980" s="91" t="str">
        <f>+$F$99</f>
        <v>Director de Interventoría</v>
      </c>
      <c r="G21980" s="91" t="str">
        <f>+$G$99</f>
        <v>Residente de Interventoría</v>
      </c>
      <c r="H21980" s="320"/>
      <c r="I21980" s="321"/>
      <c r="J21980" s="321"/>
      <c r="K21980" s="321"/>
      <c r="L21980" s="322"/>
    </row>
    <row r="21981" spans="1:12" hidden="1" x14ac:dyDescent="0.3">
      <c r="A21981" s="18" t="str">
        <f>+A21885</f>
        <v>NO</v>
      </c>
      <c r="B21981" s="18"/>
      <c r="E21981" s="89"/>
      <c r="F21981" s="89"/>
      <c r="G21981" s="89"/>
      <c r="H21981" s="89"/>
      <c r="I21981" s="89"/>
      <c r="J21981" s="89"/>
      <c r="K21981" s="89"/>
      <c r="L21981" s="89"/>
    </row>
    <row r="21982" spans="1:12" hidden="1" x14ac:dyDescent="0.3">
      <c r="A21982" s="1" t="str">
        <f>+A21885</f>
        <v>NO</v>
      </c>
      <c r="E21982" s="92" t="str">
        <f>+E21857</f>
        <v>CRITERIOS DE EVALUACIÓN Y PUNTAJE</v>
      </c>
      <c r="F21982" s="93"/>
      <c r="G21982" s="93"/>
      <c r="H21982" s="93"/>
      <c r="I21982" s="93"/>
      <c r="J21982" s="93"/>
      <c r="K21982" s="94"/>
      <c r="L21982" s="95" t="str">
        <f>+$L$107</f>
        <v>PUNTAJE OBTENIDO</v>
      </c>
    </row>
    <row r="21983" spans="1:12" hidden="1" x14ac:dyDescent="0.3">
      <c r="A21983" s="1" t="str">
        <f>+A21885</f>
        <v>NO</v>
      </c>
      <c r="E21983" s="96" t="str">
        <f>+$E$108</f>
        <v>VALOR</v>
      </c>
      <c r="F21983" s="97" t="str">
        <f>+$F$108</f>
        <v>EQUIPO DE TRABAJO (PERSONAL CLAVE EVALUABLE)</v>
      </c>
      <c r="G21983" s="24"/>
      <c r="H21983" s="24"/>
      <c r="I21983" s="24"/>
      <c r="J21983" s="24"/>
      <c r="K21983" s="24"/>
      <c r="L21983" s="98"/>
    </row>
    <row r="21984" spans="1:12" ht="12.75" hidden="1" customHeight="1" x14ac:dyDescent="0.3">
      <c r="A21984" s="1" t="str">
        <f>+A21885</f>
        <v>NO</v>
      </c>
      <c r="E21984" s="96">
        <f>+$E$109</f>
        <v>5</v>
      </c>
      <c r="F21984" s="307" t="str">
        <f>+$F$109</f>
        <v xml:space="preserve"> Experiencia Específica adicional</v>
      </c>
      <c r="G21984" s="308"/>
      <c r="H21984" s="308"/>
      <c r="I21984" s="308"/>
      <c r="J21984" s="308"/>
      <c r="K21984" s="309"/>
      <c r="L21984" s="99" t="str">
        <f>IFERROR(IF(VLOOKUP(C21885,'R. PUNTAJES'!$C$14:$R$213,'R. PUNTAJES'!$I$10,0)="","",VLOOKUP(C21885,'R. PUNTAJES'!$C$14:$R$213,'R. PUNTAJES'!$I$10,0)),"")</f>
        <v/>
      </c>
    </row>
    <row r="21985" spans="1:12" ht="12.75" hidden="1" customHeight="1" x14ac:dyDescent="0.3">
      <c r="A21985" s="1" t="str">
        <f>+A21885</f>
        <v>NO</v>
      </c>
      <c r="E21985" s="96">
        <f>+$E$110</f>
        <v>5</v>
      </c>
      <c r="F21985" s="307" t="str">
        <f>+$F$110</f>
        <v>Formación Académica adicional</v>
      </c>
      <c r="G21985" s="308"/>
      <c r="H21985" s="308"/>
      <c r="I21985" s="308"/>
      <c r="J21985" s="308"/>
      <c r="K21985" s="309"/>
      <c r="L21985" s="99" t="str">
        <f>IFERROR(IF(VLOOKUP(C21885,'R. PUNTAJES'!$C$14:$R$213,'R. PUNTAJES'!$J$10,0)="","",VLOOKUP(C21885,'R. PUNTAJES'!$C$14:$R$213,'R. PUNTAJES'!$J$10,0)),"")</f>
        <v/>
      </c>
    </row>
    <row r="21986" spans="1:12" hidden="1" x14ac:dyDescent="0.3">
      <c r="A21986" s="18" t="str">
        <f>+A21885</f>
        <v>NO</v>
      </c>
      <c r="B21986" s="18"/>
      <c r="E21986" s="100"/>
      <c r="F21986" s="101" t="str">
        <f>+$F$111</f>
        <v>FACTOR DE SOSTENIBILIDAD</v>
      </c>
      <c r="G21986" s="102"/>
      <c r="H21986" s="102"/>
      <c r="I21986" s="102"/>
      <c r="J21986" s="102"/>
      <c r="K21986" s="102"/>
      <c r="L21986" s="103"/>
    </row>
    <row r="21987" spans="1:12" hidden="1" x14ac:dyDescent="0.3">
      <c r="A21987" s="18" t="str">
        <f>+A21885</f>
        <v>NO</v>
      </c>
      <c r="B21987" s="18"/>
      <c r="E21987" s="104">
        <v>1</v>
      </c>
      <c r="F21987" s="105" t="str">
        <f>+$F$112</f>
        <v>Compromisos Sostenibilidad</v>
      </c>
      <c r="G21987" s="106"/>
      <c r="H21987" s="106"/>
      <c r="I21987" s="106"/>
      <c r="J21987" s="106"/>
      <c r="K21987" s="106"/>
      <c r="L21987" s="107" t="str">
        <f>IFERROR(IF(VLOOKUP(C21885,'R. PUNTAJES'!$C$14:$R$213,'R. PUNTAJES'!$K$10,0)="","",VLOOKUP(C21885,'R. PUNTAJES'!$C$14:$R$213,'R. PUNTAJES'!$K$10,0)),"")</f>
        <v/>
      </c>
    </row>
    <row r="21988" spans="1:12" hidden="1" x14ac:dyDescent="0.3">
      <c r="A21988" s="1" t="str">
        <f>+A21885</f>
        <v>NO</v>
      </c>
      <c r="E21988" s="108"/>
      <c r="F21988" s="109" t="str">
        <f>+$F$113</f>
        <v>APOYO A LA INDUSTRIA NACIONAL</v>
      </c>
      <c r="G21988" s="110"/>
      <c r="H21988" s="110"/>
      <c r="I21988" s="110"/>
      <c r="J21988" s="110"/>
      <c r="K21988" s="110"/>
      <c r="L21988" s="111"/>
    </row>
    <row r="21989" spans="1:12" ht="12.75" hidden="1" customHeight="1" x14ac:dyDescent="0.3">
      <c r="A21989" s="1" t="str">
        <f>+A21885</f>
        <v>NO</v>
      </c>
      <c r="E21989" s="96">
        <v>20</v>
      </c>
      <c r="F21989" s="307" t="str">
        <f>+$F$114</f>
        <v>Promoción de Servicios Nacionales o con Trato Nacional</v>
      </c>
      <c r="G21989" s="308"/>
      <c r="H21989" s="308"/>
      <c r="I21989" s="308"/>
      <c r="J21989" s="308"/>
      <c r="K21989" s="309"/>
      <c r="L21989" s="99" t="str">
        <f>IFERROR(IF(VLOOKUP(C21885,'R. PUNTAJES'!$C$14:$R$213,'R. PUNTAJES'!$L$10,0)="","",
IF(VLOOKUP(C21885,'R. PUNTAJES'!$C$14:$R$213,'R. PUNTAJES'!$L$10,0)=5,0,
VLOOKUP(C21885,'R. PUNTAJES'!$C$14:$R$213,'R. PUNTAJES'!$L$10,0))),"")</f>
        <v/>
      </c>
    </row>
    <row r="21990" spans="1:12" ht="12.75" hidden="1" customHeight="1" x14ac:dyDescent="0.3">
      <c r="A21990" s="1" t="str">
        <f>+A21885</f>
        <v>NO</v>
      </c>
      <c r="E21990" s="96">
        <v>5</v>
      </c>
      <c r="F21990" s="307" t="str">
        <f>+$F$115</f>
        <v>Incorporación de componente nacional en servicios extranjeros</v>
      </c>
      <c r="G21990" s="308"/>
      <c r="H21990" s="308"/>
      <c r="I21990" s="308"/>
      <c r="J21990" s="308"/>
      <c r="K21990" s="309"/>
      <c r="L21990" s="99" t="str">
        <f>IFERROR(IF(VLOOKUP(C21885,'R. PUNTAJES'!$C$14:$R$213,'R. PUNTAJES'!$L$10,0)="","",
IF(VLOOKUP(C21885,'R. PUNTAJES'!$C$14:$R$213,'R. PUNTAJES'!$L$10,0)=20,0,
VLOOKUP(C21885,'R. PUNTAJES'!$C$14:$R$213,'R. PUNTAJES'!$L$10,0))),"")</f>
        <v/>
      </c>
    </row>
    <row r="21991" spans="1:12" hidden="1" x14ac:dyDescent="0.3">
      <c r="A21991" s="1" t="str">
        <f>+A21885</f>
        <v>NO</v>
      </c>
      <c r="E21991" s="112"/>
      <c r="F21991" s="97" t="str">
        <f>+$F$116</f>
        <v>VINCULACIÓN DE PERSONAS CON DISCAPACIDAD</v>
      </c>
      <c r="G21991" s="24"/>
      <c r="H21991" s="24"/>
      <c r="I21991" s="24"/>
      <c r="J21991" s="24"/>
      <c r="K21991" s="24"/>
      <c r="L21991" s="98"/>
    </row>
    <row r="21992" spans="1:12" ht="12.75" hidden="1" customHeight="1" x14ac:dyDescent="0.3">
      <c r="A21992" s="1" t="str">
        <f>+A21885</f>
        <v>NO</v>
      </c>
      <c r="E21992" s="96">
        <v>1</v>
      </c>
      <c r="F21992" s="307" t="str">
        <f>+$F$117</f>
        <v xml:space="preserve">Trabajadores vinculados a la planta de personal </v>
      </c>
      <c r="G21992" s="308"/>
      <c r="H21992" s="308"/>
      <c r="I21992" s="308"/>
      <c r="J21992" s="308"/>
      <c r="K21992" s="309"/>
      <c r="L21992" s="99" t="str">
        <f>IFERROR(IF(VLOOKUP(C21885,'R. PUNTAJES'!$C$14:$R$213,'R. PUNTAJES'!$M$10,0)="","",VLOOKUP(C21885,'R. PUNTAJES'!$C$14:$R$213,'R. PUNTAJES'!$M$10,0)),"")</f>
        <v/>
      </c>
    </row>
    <row r="21993" spans="1:12" hidden="1" x14ac:dyDescent="0.3">
      <c r="A21993" s="1" t="str">
        <f>+A21885</f>
        <v>NO</v>
      </c>
      <c r="E21993" s="112"/>
      <c r="F21993" s="97" t="str">
        <f>+$F$118</f>
        <v>EMPRENDIMIENTOS Y EMPRESAS DE MUJERES</v>
      </c>
      <c r="G21993" s="24"/>
      <c r="H21993" s="24"/>
      <c r="I21993" s="24"/>
      <c r="J21993" s="24"/>
      <c r="K21993" s="24"/>
      <c r="L21993" s="98"/>
    </row>
    <row r="21994" spans="1:12" ht="13" hidden="1" customHeight="1" x14ac:dyDescent="0.3">
      <c r="A21994" s="1" t="str">
        <f>+A21885</f>
        <v>NO</v>
      </c>
      <c r="E21994" s="96">
        <v>0.25</v>
      </c>
      <c r="F21994" s="307" t="str">
        <f>+$F$119</f>
        <v>Emprendimientos y empresas de mujeres</v>
      </c>
      <c r="G21994" s="308"/>
      <c r="H21994" s="308"/>
      <c r="I21994" s="308"/>
      <c r="J21994" s="308"/>
      <c r="K21994" s="309"/>
      <c r="L21994" s="113" t="str">
        <f>IFERROR(IF(VLOOKUP(C21885,'R. PUNTAJES'!$C$14:$R$213,'R. PUNTAJES'!$N$10,0)="","",VLOOKUP(C21885,'R. PUNTAJES'!$C$14:$R$213,'R. PUNTAJES'!$N$10,0)),"")</f>
        <v/>
      </c>
    </row>
    <row r="21995" spans="1:12" hidden="1" x14ac:dyDescent="0.3">
      <c r="A21995" s="18" t="str">
        <f>+A21996</f>
        <v>NO</v>
      </c>
      <c r="B21995" s="18"/>
      <c r="E21995" s="112"/>
      <c r="F21995" s="97" t="str">
        <f>+$F$120</f>
        <v>MIPYME</v>
      </c>
      <c r="G21995" s="24"/>
      <c r="H21995" s="24"/>
      <c r="I21995" s="24"/>
      <c r="J21995" s="24"/>
      <c r="K21995" s="24"/>
      <c r="L21995" s="98"/>
    </row>
    <row r="21996" spans="1:12" hidden="1" x14ac:dyDescent="0.3">
      <c r="A21996" s="18" t="str">
        <f>+IF(E21996=0,"NO",1)</f>
        <v>NO</v>
      </c>
      <c r="B21996" s="18"/>
      <c r="E21996" s="96">
        <v>0</v>
      </c>
      <c r="F21996" s="307" t="str">
        <f>+$F$121</f>
        <v>Mipyme</v>
      </c>
      <c r="G21996" s="308"/>
      <c r="H21996" s="308"/>
      <c r="I21996" s="308"/>
      <c r="J21996" s="308"/>
      <c r="K21996" s="309"/>
      <c r="L21996" s="113" t="str">
        <f>IFERROR(IF(VLOOKUP(C21885,'R. PUNTAJES'!$C$14:$R$213,'R. PUNTAJES'!$O$10,0)="","",VLOOKUP(C21885,'R. PUNTAJES'!$C$14:$R$213,'R. PUNTAJES'!$O$10,0)),"")</f>
        <v/>
      </c>
    </row>
    <row r="21997" spans="1:12" hidden="1" x14ac:dyDescent="0.3">
      <c r="A21997" s="1" t="str">
        <f>+A21885</f>
        <v>NO</v>
      </c>
      <c r="E21997" s="112"/>
      <c r="F21997" s="97" t="str">
        <f>+$F$122</f>
        <v>EXPERIENCIA DEL PROPONENTE</v>
      </c>
      <c r="G21997" s="24"/>
      <c r="H21997" s="24"/>
      <c r="I21997" s="24"/>
      <c r="J21997" s="24"/>
      <c r="K21997" s="24"/>
      <c r="L21997" s="98"/>
    </row>
    <row r="21998" spans="1:12" hidden="1" x14ac:dyDescent="0.3">
      <c r="A21998" s="1" t="str">
        <f>+A21885</f>
        <v>NO</v>
      </c>
      <c r="E21998" s="96">
        <v>59.5</v>
      </c>
      <c r="F21998" s="307" t="str">
        <f>+$F$123</f>
        <v>mediana con valor absoluto</v>
      </c>
      <c r="G21998" s="308"/>
      <c r="H21998" s="308"/>
      <c r="I21998" s="308"/>
      <c r="J21998" s="308"/>
      <c r="K21998" s="309"/>
      <c r="L21998" s="113" t="str">
        <f>IFERROR(IF(VLOOKUP(C21885,'R. PUNTAJES'!$C$14:$R$213,'R. PUNTAJES'!$R$10,0)="","",VLOOKUP(C21885,'R. PUNTAJES'!$C$14:$R$213,'R. PUNTAJES'!$R$10,0)),"")</f>
        <v/>
      </c>
    </row>
    <row r="21999" spans="1:12" hidden="1" x14ac:dyDescent="0.3">
      <c r="A21999" s="1" t="str">
        <f>+A21885</f>
        <v>NO</v>
      </c>
      <c r="E21999" s="112"/>
      <c r="F21999" s="97" t="str">
        <f>+$F$124</f>
        <v>MULTAS</v>
      </c>
      <c r="G21999" s="24"/>
      <c r="H21999" s="24"/>
      <c r="I21999" s="24"/>
      <c r="J21999" s="24"/>
      <c r="K21999" s="24"/>
      <c r="L21999" s="98"/>
    </row>
    <row r="22000" spans="1:12" ht="12.75" hidden="1" customHeight="1" x14ac:dyDescent="0.3">
      <c r="A22000" s="1" t="str">
        <f>+A21885</f>
        <v>NO</v>
      </c>
      <c r="E22000" s="96">
        <v>-2</v>
      </c>
      <c r="F22000" s="307" t="str">
        <f>+$F$125</f>
        <v>Una o más multas o cláusulas penales durante el último año</v>
      </c>
      <c r="G22000" s="310"/>
      <c r="H22000" s="310"/>
      <c r="I22000" s="310"/>
      <c r="J22000" s="310"/>
      <c r="K22000" s="311"/>
      <c r="L22000" s="99" t="str">
        <f>IFERROR(IF(VLOOKUP(C21885,'R. PUNTAJES'!$C$14:$R$213,'R. PUNTAJES'!$Q$10,0)="","",VLOOKUP(C21885,'R. PUNTAJES'!$C$14:$R$213,'R. PUNTAJES'!$Q$10,0)),"")</f>
        <v/>
      </c>
    </row>
    <row r="22001" spans="1:16" hidden="1" x14ac:dyDescent="0.3">
      <c r="A22001" s="1" t="str">
        <f>+A21885</f>
        <v>NO</v>
      </c>
      <c r="E22001" s="112"/>
      <c r="F22001" s="97" t="str">
        <f>+$F$126</f>
        <v>OBRAS INCONCLUSAS</v>
      </c>
      <c r="G22001" s="24"/>
      <c r="H22001" s="24"/>
      <c r="I22001" s="24"/>
      <c r="J22001" s="24"/>
      <c r="K22001" s="24"/>
      <c r="L22001" s="98"/>
    </row>
    <row r="22002" spans="1:16" hidden="1" x14ac:dyDescent="0.3">
      <c r="A22002" s="1" t="str">
        <f>+A21885</f>
        <v>NO</v>
      </c>
      <c r="E22002" s="96">
        <v>-1</v>
      </c>
      <c r="F22002" s="301" t="str">
        <f>+$F$127</f>
        <v>Anotación vigente de obra civil inconclusa</v>
      </c>
      <c r="G22002" s="302"/>
      <c r="H22002" s="302"/>
      <c r="I22002" s="302"/>
      <c r="J22002" s="302"/>
      <c r="K22002" s="303"/>
      <c r="L22002" s="99" t="str">
        <f>IFERROR(IF(VLOOKUP(C21885,'R. PUNTAJES'!$C$14:$R$213,'R. PUNTAJES'!$P$10,0)="","",VLOOKUP(C21885,'R. PUNTAJES'!$C$14:$R$213,'R. PUNTAJES'!$P$10,0)),"")</f>
        <v/>
      </c>
    </row>
    <row r="22003" spans="1:16" ht="7.5" hidden="1" customHeight="1" x14ac:dyDescent="0.3">
      <c r="A22003" s="1" t="str">
        <f>+A21885</f>
        <v>NO</v>
      </c>
      <c r="E22003" s="114"/>
      <c r="F22003" s="45"/>
      <c r="G22003" s="45"/>
      <c r="H22003" s="45"/>
      <c r="I22003" s="45"/>
      <c r="J22003" s="45"/>
      <c r="K22003" s="45"/>
      <c r="L22003" s="48"/>
    </row>
    <row r="22004" spans="1:16" hidden="1" x14ac:dyDescent="0.3">
      <c r="A22004" s="1" t="str">
        <f>+A21885</f>
        <v>NO</v>
      </c>
      <c r="E22004" s="115" t="str">
        <f>+$E$129</f>
        <v>PUNTAJE TOTAL</v>
      </c>
      <c r="F22004" s="116"/>
      <c r="G22004" s="116"/>
      <c r="H22004" s="116"/>
      <c r="I22004" s="116"/>
      <c r="J22004" s="116"/>
      <c r="K22004" s="117"/>
      <c r="L22004" s="118">
        <f>IFERROR(IF(VLOOKUP(C21885,'R. PUNTAJES'!$C$14:$R$213,'R. PUNTAJES'!$H$10,0)="RECHAZO","",SUM(L21984:L22002)),"")</f>
        <v>0</v>
      </c>
    </row>
    <row r="22005" spans="1:16" hidden="1" x14ac:dyDescent="0.3">
      <c r="A22005" s="1" t="str">
        <f>+A21885</f>
        <v>NO</v>
      </c>
      <c r="E22005" s="304" t="str">
        <f>+$E$130</f>
        <v>OBSERVACIONES RESPECTO A PUNTAJES</v>
      </c>
      <c r="F22005" s="305"/>
      <c r="G22005" s="305"/>
      <c r="H22005" s="305"/>
      <c r="I22005" s="305"/>
      <c r="J22005" s="305"/>
      <c r="K22005" s="305"/>
      <c r="L22005" s="305"/>
    </row>
    <row r="22006" spans="1:16" ht="12" hidden="1" customHeight="1" x14ac:dyDescent="0.3">
      <c r="A22006" s="1" t="str">
        <f>+A21885</f>
        <v>NO</v>
      </c>
      <c r="E22006" s="306" t="s">
        <v>124</v>
      </c>
      <c r="F22006" s="305"/>
      <c r="G22006" s="305"/>
      <c r="H22006" s="305"/>
      <c r="I22006" s="305"/>
      <c r="J22006" s="305"/>
      <c r="K22006" s="305"/>
      <c r="L22006" s="305"/>
      <c r="N22006" s="119"/>
      <c r="O22006" s="119"/>
      <c r="P22006" s="120"/>
    </row>
    <row r="22007" spans="1:16" ht="3" hidden="1" customHeight="1" x14ac:dyDescent="0.3">
      <c r="A22007" s="1" t="str">
        <f>+A21886</f>
        <v>NO</v>
      </c>
      <c r="E22007" s="121"/>
      <c r="F22007" s="122"/>
      <c r="G22007" s="122"/>
      <c r="H22007" s="122"/>
      <c r="I22007" s="122"/>
      <c r="J22007" s="122"/>
      <c r="K22007" s="122"/>
      <c r="L22007" s="123"/>
    </row>
    <row r="22008" spans="1:16" hidden="1" x14ac:dyDescent="0.3">
      <c r="A22008" s="1" t="str">
        <f>+IF(OR(C22010=""),"NO",1)</f>
        <v>NO</v>
      </c>
      <c r="E22008" s="346"/>
      <c r="F22008" s="347"/>
      <c r="G22008" s="347"/>
      <c r="H22008" s="347"/>
      <c r="I22008" s="347"/>
      <c r="J22008" s="347"/>
      <c r="K22008" s="347"/>
      <c r="L22008" s="347"/>
    </row>
    <row r="22009" spans="1:16" ht="4.5" hidden="1" customHeight="1" x14ac:dyDescent="0.3">
      <c r="A22009" s="1" t="str">
        <f>+A22010</f>
        <v>NO</v>
      </c>
      <c r="E22009" s="15"/>
      <c r="F22009" s="16"/>
      <c r="G22009" s="16"/>
      <c r="H22009" s="16"/>
      <c r="I22009" s="16"/>
      <c r="J22009" s="16"/>
      <c r="K22009" s="16"/>
      <c r="L22009" s="17"/>
    </row>
    <row r="22010" spans="1:16" ht="15.75" hidden="1" customHeight="1" x14ac:dyDescent="0.3">
      <c r="A22010" s="1" t="str">
        <f>+IF(OR(C22010=""),"NO",1)</f>
        <v>NO</v>
      </c>
      <c r="B22010" s="1">
        <f>1+MAX($B$1:B22009)</f>
        <v>177</v>
      </c>
      <c r="C22010" s="18" t="s">
        <v>124</v>
      </c>
      <c r="E22010" s="19" t="s">
        <v>124</v>
      </c>
      <c r="F22010" s="20"/>
      <c r="G22010" s="20"/>
      <c r="H22010" s="20"/>
      <c r="I22010" s="21"/>
      <c r="J22010" s="20"/>
      <c r="K22010" s="21"/>
      <c r="L22010" s="22"/>
    </row>
    <row r="22011" spans="1:16" hidden="1" x14ac:dyDescent="0.3">
      <c r="A22011" s="1" t="str">
        <f>A22010</f>
        <v>NO</v>
      </c>
      <c r="E22011" s="23" t="str">
        <f>+$E$11</f>
        <v>Integrantes</v>
      </c>
      <c r="F22011" s="24"/>
      <c r="G22011" s="24"/>
      <c r="H22011" s="24"/>
      <c r="I22011" s="24"/>
      <c r="J22011" s="24"/>
      <c r="K22011" s="25" t="str">
        <f>+$K$11</f>
        <v>Nit</v>
      </c>
      <c r="L22011" s="26" t="str">
        <f>+$L$11</f>
        <v>Part.</v>
      </c>
    </row>
    <row r="22012" spans="1:16" hidden="1" x14ac:dyDescent="0.3">
      <c r="A22012" s="1" t="str">
        <f>+A22011</f>
        <v>NO</v>
      </c>
      <c r="C22012" s="1" t="s">
        <v>124</v>
      </c>
      <c r="E22012" s="27" t="s">
        <v>124</v>
      </c>
      <c r="F22012" s="28"/>
      <c r="G22012" s="28"/>
      <c r="H22012" s="28"/>
      <c r="I22012" s="28"/>
      <c r="J22012" s="28"/>
      <c r="K22012" s="29" t="s">
        <v>124</v>
      </c>
      <c r="L22012" s="30" t="s">
        <v>124</v>
      </c>
    </row>
    <row r="22013" spans="1:16" hidden="1" x14ac:dyDescent="0.3">
      <c r="A22013" s="18" t="str">
        <f>+IF(OR(C22013=""),"NO",1)</f>
        <v>NO</v>
      </c>
      <c r="B22013" s="18"/>
      <c r="C22013" s="1" t="s">
        <v>124</v>
      </c>
      <c r="E22013" s="31" t="s">
        <v>124</v>
      </c>
      <c r="F22013" s="32"/>
      <c r="G22013" s="32"/>
      <c r="H22013" s="32"/>
      <c r="I22013" s="32"/>
      <c r="J22013" s="32"/>
      <c r="K22013" s="33" t="s">
        <v>124</v>
      </c>
      <c r="L22013" s="34" t="s">
        <v>124</v>
      </c>
    </row>
    <row r="22014" spans="1:16" hidden="1" x14ac:dyDescent="0.3">
      <c r="A22014" s="18" t="str">
        <f>+IF(OR(C22014=""),"NO",1)</f>
        <v>NO</v>
      </c>
      <c r="B22014" s="18"/>
      <c r="C22014" s="1" t="s">
        <v>124</v>
      </c>
      <c r="E22014" s="31" t="s">
        <v>124</v>
      </c>
      <c r="F22014" s="32"/>
      <c r="G22014" s="32"/>
      <c r="H22014" s="32"/>
      <c r="I22014" s="32"/>
      <c r="J22014" s="32"/>
      <c r="K22014" s="33" t="s">
        <v>124</v>
      </c>
      <c r="L22014" s="34" t="s">
        <v>124</v>
      </c>
    </row>
    <row r="22015" spans="1:16" hidden="1" x14ac:dyDescent="0.3">
      <c r="A22015" s="18" t="str">
        <f>+IF(OR(C22015=""),"NO",1)</f>
        <v>NO</v>
      </c>
      <c r="B22015" s="18"/>
      <c r="C22015" s="1" t="s">
        <v>124</v>
      </c>
      <c r="E22015" s="31" t="s">
        <v>13</v>
      </c>
      <c r="F22015" s="32"/>
      <c r="G22015" s="32"/>
      <c r="H22015" s="32"/>
      <c r="I22015" s="32"/>
      <c r="J22015" s="32"/>
      <c r="K22015" s="33"/>
      <c r="L22015" s="34"/>
    </row>
    <row r="22016" spans="1:16" hidden="1" x14ac:dyDescent="0.3">
      <c r="A22016" s="18" t="str">
        <f>+IF(OR(C22016=""),"NO",1)</f>
        <v>NO</v>
      </c>
      <c r="B22016" s="18"/>
      <c r="C22016" s="1" t="s">
        <v>124</v>
      </c>
      <c r="E22016" s="31" t="s">
        <v>13</v>
      </c>
      <c r="F22016" s="32"/>
      <c r="G22016" s="32"/>
      <c r="H22016" s="32"/>
      <c r="I22016" s="32"/>
      <c r="J22016" s="32"/>
      <c r="K22016" s="33"/>
      <c r="L22016" s="34"/>
    </row>
    <row r="22017" spans="1:12" hidden="1" x14ac:dyDescent="0.3">
      <c r="A22017" s="18" t="str">
        <f>+IF(OR(C22017=""),"NO",1)</f>
        <v>NO</v>
      </c>
      <c r="B22017" s="18"/>
      <c r="C22017" s="1" t="s">
        <v>124</v>
      </c>
      <c r="E22017" s="35" t="s">
        <v>13</v>
      </c>
      <c r="F22017" s="36"/>
      <c r="G22017" s="36"/>
      <c r="H22017" s="36"/>
      <c r="I22017" s="36"/>
      <c r="J22017" s="36"/>
      <c r="K22017" s="37"/>
      <c r="L22017" s="38"/>
    </row>
    <row r="22018" spans="1:12" ht="5.15" hidden="1" customHeight="1" x14ac:dyDescent="0.3">
      <c r="A22018" s="1" t="str">
        <f>+A22010</f>
        <v>NO</v>
      </c>
      <c r="E22018" s="39"/>
      <c r="F22018" s="39"/>
      <c r="G22018" s="39"/>
      <c r="H22018" s="39"/>
      <c r="I22018" s="39"/>
      <c r="J22018" s="39"/>
      <c r="K22018" s="39"/>
      <c r="L22018" s="39"/>
    </row>
    <row r="22019" spans="1:12" ht="15.75" hidden="1" customHeight="1" x14ac:dyDescent="0.3">
      <c r="A22019" s="1" t="str">
        <f>+A22010</f>
        <v>NO</v>
      </c>
      <c r="E22019" s="40" t="str">
        <f>+$E$19</f>
        <v>RESULTADO DE EVALUACIÓN TÉCNICA</v>
      </c>
      <c r="F22019" s="41"/>
      <c r="G22019" s="41"/>
      <c r="H22019" s="41"/>
      <c r="I22019" s="41"/>
      <c r="J22019" s="41"/>
      <c r="K22019" s="41"/>
      <c r="L22019" s="42"/>
    </row>
    <row r="22020" spans="1:12" hidden="1" x14ac:dyDescent="0.3">
      <c r="A22020" s="1" t="str">
        <f>+A22010</f>
        <v>NO</v>
      </c>
      <c r="E22020" s="43"/>
      <c r="F22020" s="44" t="str">
        <f>+$F$20</f>
        <v>Experiencia</v>
      </c>
      <c r="G22020" s="45"/>
      <c r="H22020" s="45"/>
      <c r="I22020" s="45"/>
      <c r="J22020" s="45"/>
      <c r="K22020" s="46"/>
      <c r="L22020" s="47" t="s">
        <v>124</v>
      </c>
    </row>
    <row r="22021" spans="1:12" hidden="1" x14ac:dyDescent="0.3">
      <c r="A22021" s="1" t="str">
        <f>+A22010</f>
        <v>NO</v>
      </c>
      <c r="E22021" s="348" t="str">
        <f>+$E$21</f>
        <v>OBSERVACIONES RESPECTO A LA EVALUACIÓN DE EXPERIENCIA</v>
      </c>
      <c r="F22021" s="308"/>
      <c r="G22021" s="308"/>
      <c r="H22021" s="308"/>
      <c r="I22021" s="308"/>
      <c r="J22021" s="308"/>
      <c r="K22021" s="308"/>
      <c r="L22021" s="349"/>
    </row>
    <row r="22022" spans="1:12" hidden="1" x14ac:dyDescent="0.3">
      <c r="A22022" s="1" t="str">
        <f>+A22010</f>
        <v>NO</v>
      </c>
      <c r="E22022" s="350" t="s">
        <v>124</v>
      </c>
      <c r="F22022" s="351"/>
      <c r="G22022" s="351"/>
      <c r="H22022" s="351"/>
      <c r="I22022" s="351"/>
      <c r="J22022" s="351"/>
      <c r="K22022" s="351"/>
      <c r="L22022" s="352"/>
    </row>
    <row r="22023" spans="1:12" ht="5.15" hidden="1" customHeight="1" x14ac:dyDescent="0.3">
      <c r="A22023" s="1" t="str">
        <f>+A22010</f>
        <v>NO</v>
      </c>
      <c r="E22023" s="39"/>
      <c r="F22023" s="39"/>
      <c r="G22023" s="39"/>
      <c r="H22023" s="39"/>
      <c r="I22023" s="39"/>
      <c r="J22023" s="39"/>
      <c r="K22023" s="39"/>
      <c r="L22023" s="39"/>
    </row>
    <row r="22024" spans="1:12" ht="12.75" hidden="1" customHeight="1" x14ac:dyDescent="0.3">
      <c r="A22024" s="1" t="str">
        <f>+A22010</f>
        <v>NO</v>
      </c>
      <c r="E22024" s="40" t="str">
        <f>+$E$24</f>
        <v>EXPERIENCIA HABILITANTE: CONTRATOS PRESENTADOS</v>
      </c>
      <c r="F22024" s="41"/>
      <c r="G22024" s="41"/>
      <c r="H22024" s="41"/>
      <c r="I22024" s="41"/>
      <c r="J22024" s="41"/>
      <c r="K22024" s="41"/>
      <c r="L22024" s="42"/>
    </row>
    <row r="22025" spans="1:12" ht="8.5" hidden="1" customHeight="1" x14ac:dyDescent="0.3">
      <c r="A22025" s="1" t="str">
        <f>+A22010</f>
        <v>NO</v>
      </c>
      <c r="E22025" s="49"/>
      <c r="F22025" s="50"/>
      <c r="G22025" s="51"/>
      <c r="H22025" s="51"/>
      <c r="I22025" s="51"/>
      <c r="J22025" s="51"/>
      <c r="K22025" s="51"/>
      <c r="L22025" s="52"/>
    </row>
    <row r="22026" spans="1:12" hidden="1" x14ac:dyDescent="0.3">
      <c r="A22026" s="18" t="str">
        <f>+IF(OR(C22026=""),"NO",1)</f>
        <v>NO</v>
      </c>
      <c r="B22026" s="18"/>
      <c r="C22026" s="1" t="s">
        <v>124</v>
      </c>
      <c r="E22026" s="329">
        <v>1</v>
      </c>
      <c r="F22026" s="53" t="str">
        <f>+$F$26</f>
        <v>OBJETO</v>
      </c>
      <c r="G22026" s="332" t="s">
        <v>124</v>
      </c>
      <c r="H22026" s="333"/>
      <c r="I22026" s="333"/>
      <c r="J22026" s="333"/>
      <c r="K22026" s="333"/>
      <c r="L22026" s="334"/>
    </row>
    <row r="22027" spans="1:12" hidden="1" x14ac:dyDescent="0.3">
      <c r="A22027" s="18" t="str">
        <f>+IF(OR(C22026=""),"NO",1)</f>
        <v>NO</v>
      </c>
      <c r="B22027" s="18"/>
      <c r="E22027" s="330"/>
      <c r="F22027" s="54" t="str">
        <f>+$F$27</f>
        <v>CONTRATANTE</v>
      </c>
      <c r="G22027" s="335" t="s">
        <v>124</v>
      </c>
      <c r="H22027" s="310"/>
      <c r="I22027" s="310"/>
      <c r="J22027" s="310"/>
      <c r="K22027" s="310"/>
      <c r="L22027" s="336"/>
    </row>
    <row r="22028" spans="1:12" hidden="1" x14ac:dyDescent="0.3">
      <c r="A22028" s="18" t="str">
        <f>+IF(OR(C22026=""),"NO",1)</f>
        <v>NO</v>
      </c>
      <c r="B22028" s="18"/>
      <c r="E22028" s="330"/>
      <c r="F22028" s="54" t="str">
        <f>+$F$28</f>
        <v>APORTANTE</v>
      </c>
      <c r="G22028" s="337" t="s">
        <v>124</v>
      </c>
      <c r="H22028" s="338"/>
      <c r="I22028" s="338"/>
      <c r="J22028" s="338"/>
      <c r="K22028" s="338"/>
      <c r="L22028" s="339"/>
    </row>
    <row r="22029" spans="1:12" hidden="1" x14ac:dyDescent="0.3">
      <c r="A22029" s="18" t="str">
        <f>+IF(OR(C22026=""),"NO",1)</f>
        <v>NO</v>
      </c>
      <c r="B22029" s="18"/>
      <c r="E22029" s="330"/>
      <c r="F22029" s="54" t="str">
        <f>+$F$29</f>
        <v>VALOR /SMMLV)</v>
      </c>
      <c r="G22029" s="55" t="s">
        <v>124</v>
      </c>
      <c r="H22029" s="56" t="str">
        <f>+$H$29</f>
        <v>% PART..</v>
      </c>
      <c r="I22029" s="57" t="s">
        <v>124</v>
      </c>
      <c r="J22029" s="58" t="str">
        <f>+$J$29</f>
        <v>VALOR ACREDITADO</v>
      </c>
      <c r="K22029" s="59"/>
      <c r="L22029" s="47" t="s">
        <v>124</v>
      </c>
    </row>
    <row r="22030" spans="1:12" hidden="1" x14ac:dyDescent="0.3">
      <c r="A22030" s="18" t="str">
        <f>+IF(OR(C22026=""),"NO",1)</f>
        <v>NO</v>
      </c>
      <c r="B22030" s="18"/>
      <c r="E22030" s="330"/>
      <c r="F22030" s="60" t="str">
        <f>+$F$30</f>
        <v>EXPERIENCIA APORTADA</v>
      </c>
      <c r="G22030" s="340" t="s">
        <v>124</v>
      </c>
      <c r="H22030" s="341"/>
      <c r="I22030" s="341"/>
      <c r="J22030" s="341"/>
      <c r="K22030" s="341"/>
      <c r="L22030" s="342"/>
    </row>
    <row r="22031" spans="1:12" hidden="1" x14ac:dyDescent="0.3">
      <c r="A22031" s="18" t="str">
        <f>+IF(OR(C22026=""),"NO",1)</f>
        <v>NO</v>
      </c>
      <c r="B22031" s="18"/>
      <c r="E22031" s="331"/>
      <c r="F22031" s="62" t="str">
        <f>+$F$31</f>
        <v>OBSERVACIÓN</v>
      </c>
      <c r="G22031" s="343" t="s">
        <v>124</v>
      </c>
      <c r="H22031" s="344"/>
      <c r="I22031" s="344"/>
      <c r="J22031" s="344"/>
      <c r="K22031" s="344"/>
      <c r="L22031" s="345"/>
    </row>
    <row r="22032" spans="1:12" ht="8.5" hidden="1" customHeight="1" x14ac:dyDescent="0.3">
      <c r="A22032" s="18" t="str">
        <f>+IF(OR(C22026=""),"NO",1)</f>
        <v>NO</v>
      </c>
      <c r="B22032" s="18"/>
      <c r="E22032" s="49"/>
      <c r="F22032" s="50"/>
      <c r="G22032" s="51"/>
      <c r="H22032" s="51"/>
      <c r="I22032" s="51"/>
      <c r="J22032" s="51"/>
      <c r="K22032" s="51"/>
      <c r="L22032" s="52"/>
    </row>
    <row r="22033" spans="1:12" hidden="1" x14ac:dyDescent="0.3">
      <c r="A22033" s="18" t="str">
        <f t="shared" ref="A22033" si="7392">+IF(OR(C22033=""),"NO",1)</f>
        <v>NO</v>
      </c>
      <c r="B22033" s="18"/>
      <c r="C22033" s="1" t="s">
        <v>124</v>
      </c>
      <c r="E22033" s="329">
        <v>2</v>
      </c>
      <c r="F22033" s="53" t="str">
        <f>+$F$26</f>
        <v>OBJETO</v>
      </c>
      <c r="G22033" s="332" t="s">
        <v>124</v>
      </c>
      <c r="H22033" s="333"/>
      <c r="I22033" s="333"/>
      <c r="J22033" s="333"/>
      <c r="K22033" s="333"/>
      <c r="L22033" s="334"/>
    </row>
    <row r="22034" spans="1:12" hidden="1" x14ac:dyDescent="0.3">
      <c r="A22034" s="18" t="str">
        <f t="shared" ref="A22034" si="7393">+IF(OR(C22033=""),"NO",1)</f>
        <v>NO</v>
      </c>
      <c r="B22034" s="18"/>
      <c r="E22034" s="330"/>
      <c r="F22034" s="54" t="str">
        <f>+$F$27</f>
        <v>CONTRATANTE</v>
      </c>
      <c r="G22034" s="335" t="s">
        <v>124</v>
      </c>
      <c r="H22034" s="310"/>
      <c r="I22034" s="310"/>
      <c r="J22034" s="310"/>
      <c r="K22034" s="310"/>
      <c r="L22034" s="336"/>
    </row>
    <row r="22035" spans="1:12" hidden="1" x14ac:dyDescent="0.3">
      <c r="A22035" s="18" t="str">
        <f t="shared" ref="A22035" si="7394">+IF(OR(C22033=""),"NO",1)</f>
        <v>NO</v>
      </c>
      <c r="B22035" s="18"/>
      <c r="E22035" s="330"/>
      <c r="F22035" s="54" t="str">
        <f>+$F$28</f>
        <v>APORTANTE</v>
      </c>
      <c r="G22035" s="337" t="s">
        <v>124</v>
      </c>
      <c r="H22035" s="338"/>
      <c r="I22035" s="338"/>
      <c r="J22035" s="338"/>
      <c r="K22035" s="338"/>
      <c r="L22035" s="339"/>
    </row>
    <row r="22036" spans="1:12" hidden="1" x14ac:dyDescent="0.3">
      <c r="A22036" s="18" t="str">
        <f t="shared" ref="A22036" si="7395">+IF(OR(C22033=""),"NO",1)</f>
        <v>NO</v>
      </c>
      <c r="B22036" s="18"/>
      <c r="E22036" s="330"/>
      <c r="F22036" s="54" t="str">
        <f>+$F$29</f>
        <v>VALOR /SMMLV)</v>
      </c>
      <c r="G22036" s="55" t="s">
        <v>124</v>
      </c>
      <c r="H22036" s="56" t="str">
        <f>+$H$29</f>
        <v>% PART..</v>
      </c>
      <c r="I22036" s="57" t="s">
        <v>124</v>
      </c>
      <c r="J22036" s="58" t="str">
        <f>+$J$29</f>
        <v>VALOR ACREDITADO</v>
      </c>
      <c r="K22036" s="59"/>
      <c r="L22036" s="47" t="s">
        <v>124</v>
      </c>
    </row>
    <row r="22037" spans="1:12" hidden="1" x14ac:dyDescent="0.3">
      <c r="A22037" s="18" t="str">
        <f t="shared" ref="A22037" si="7396">+IF(OR(C22033=""),"NO",1)</f>
        <v>NO</v>
      </c>
      <c r="B22037" s="18"/>
      <c r="E22037" s="330"/>
      <c r="F22037" s="60" t="str">
        <f>+$F$30</f>
        <v>EXPERIENCIA APORTADA</v>
      </c>
      <c r="G22037" s="340" t="s">
        <v>124</v>
      </c>
      <c r="H22037" s="341"/>
      <c r="I22037" s="341"/>
      <c r="J22037" s="341"/>
      <c r="K22037" s="341"/>
      <c r="L22037" s="342"/>
    </row>
    <row r="22038" spans="1:12" hidden="1" x14ac:dyDescent="0.3">
      <c r="A22038" s="18" t="str">
        <f t="shared" ref="A22038" si="7397">+IF(OR(C22033=""),"NO",1)</f>
        <v>NO</v>
      </c>
      <c r="B22038" s="18"/>
      <c r="E22038" s="331"/>
      <c r="F22038" s="62" t="str">
        <f>+$F$31</f>
        <v>OBSERVACIÓN</v>
      </c>
      <c r="G22038" s="343" t="s">
        <v>124</v>
      </c>
      <c r="H22038" s="344"/>
      <c r="I22038" s="344"/>
      <c r="J22038" s="344"/>
      <c r="K22038" s="344"/>
      <c r="L22038" s="345"/>
    </row>
    <row r="22039" spans="1:12" ht="8.5" hidden="1" customHeight="1" x14ac:dyDescent="0.3">
      <c r="A22039" s="18" t="str">
        <f t="shared" ref="A22039" si="7398">+IF(OR(C22033=""),"NO",1)</f>
        <v>NO</v>
      </c>
      <c r="B22039" s="18"/>
      <c r="E22039" s="49"/>
      <c r="F22039" s="50"/>
      <c r="G22039" s="51"/>
      <c r="H22039" s="51"/>
      <c r="I22039" s="51"/>
      <c r="J22039" s="51"/>
      <c r="K22039" s="51"/>
      <c r="L22039" s="52"/>
    </row>
    <row r="22040" spans="1:12" hidden="1" x14ac:dyDescent="0.3">
      <c r="A22040" s="18" t="str">
        <f t="shared" ref="A22040" si="7399">+IF(OR(C22040=""),"NO",1)</f>
        <v>NO</v>
      </c>
      <c r="B22040" s="18"/>
      <c r="C22040" s="1" t="s">
        <v>124</v>
      </c>
      <c r="E22040" s="329">
        <v>3</v>
      </c>
      <c r="F22040" s="53" t="str">
        <f>+$F$26</f>
        <v>OBJETO</v>
      </c>
      <c r="G22040" s="332" t="s">
        <v>124</v>
      </c>
      <c r="H22040" s="333"/>
      <c r="I22040" s="333"/>
      <c r="J22040" s="333"/>
      <c r="K22040" s="333"/>
      <c r="L22040" s="334"/>
    </row>
    <row r="22041" spans="1:12" hidden="1" x14ac:dyDescent="0.3">
      <c r="A22041" s="18" t="str">
        <f t="shared" ref="A22041" si="7400">+IF(OR(C22040=""),"NO",1)</f>
        <v>NO</v>
      </c>
      <c r="B22041" s="18"/>
      <c r="E22041" s="330"/>
      <c r="F22041" s="54" t="str">
        <f>+$F$27</f>
        <v>CONTRATANTE</v>
      </c>
      <c r="G22041" s="335" t="s">
        <v>124</v>
      </c>
      <c r="H22041" s="310"/>
      <c r="I22041" s="310"/>
      <c r="J22041" s="310"/>
      <c r="K22041" s="310"/>
      <c r="L22041" s="336"/>
    </row>
    <row r="22042" spans="1:12" hidden="1" x14ac:dyDescent="0.3">
      <c r="A22042" s="18" t="str">
        <f t="shared" ref="A22042" si="7401">+IF(OR(C22040=""),"NO",1)</f>
        <v>NO</v>
      </c>
      <c r="B22042" s="18"/>
      <c r="E22042" s="330"/>
      <c r="F22042" s="54" t="str">
        <f>+$F$28</f>
        <v>APORTANTE</v>
      </c>
      <c r="G22042" s="337" t="s">
        <v>124</v>
      </c>
      <c r="H22042" s="338"/>
      <c r="I22042" s="338"/>
      <c r="J22042" s="338"/>
      <c r="K22042" s="338"/>
      <c r="L22042" s="339"/>
    </row>
    <row r="22043" spans="1:12" hidden="1" x14ac:dyDescent="0.3">
      <c r="A22043" s="18" t="str">
        <f t="shared" ref="A22043" si="7402">+IF(OR(C22040=""),"NO",1)</f>
        <v>NO</v>
      </c>
      <c r="B22043" s="18"/>
      <c r="E22043" s="330"/>
      <c r="F22043" s="54" t="str">
        <f>+$F$29</f>
        <v>VALOR /SMMLV)</v>
      </c>
      <c r="G22043" s="55" t="s">
        <v>124</v>
      </c>
      <c r="H22043" s="56" t="str">
        <f>+$H$29</f>
        <v>% PART..</v>
      </c>
      <c r="I22043" s="57" t="s">
        <v>124</v>
      </c>
      <c r="J22043" s="58" t="str">
        <f>+$J$29</f>
        <v>VALOR ACREDITADO</v>
      </c>
      <c r="K22043" s="59"/>
      <c r="L22043" s="47" t="s">
        <v>124</v>
      </c>
    </row>
    <row r="22044" spans="1:12" hidden="1" x14ac:dyDescent="0.3">
      <c r="A22044" s="18" t="str">
        <f t="shared" ref="A22044" si="7403">+IF(OR(C22040=""),"NO",1)</f>
        <v>NO</v>
      </c>
      <c r="B22044" s="18"/>
      <c r="E22044" s="330"/>
      <c r="F22044" s="60" t="str">
        <f>+$F$30</f>
        <v>EXPERIENCIA APORTADA</v>
      </c>
      <c r="G22044" s="340" t="s">
        <v>124</v>
      </c>
      <c r="H22044" s="341"/>
      <c r="I22044" s="341"/>
      <c r="J22044" s="341"/>
      <c r="K22044" s="341"/>
      <c r="L22044" s="342"/>
    </row>
    <row r="22045" spans="1:12" hidden="1" x14ac:dyDescent="0.3">
      <c r="A22045" s="18" t="str">
        <f t="shared" ref="A22045" si="7404">+IF(OR(C22040=""),"NO",1)</f>
        <v>NO</v>
      </c>
      <c r="B22045" s="18"/>
      <c r="E22045" s="331"/>
      <c r="F22045" s="62" t="str">
        <f>+$F$31</f>
        <v>OBSERVACIÓN</v>
      </c>
      <c r="G22045" s="343" t="s">
        <v>124</v>
      </c>
      <c r="H22045" s="344"/>
      <c r="I22045" s="344"/>
      <c r="J22045" s="344"/>
      <c r="K22045" s="344"/>
      <c r="L22045" s="345"/>
    </row>
    <row r="22046" spans="1:12" ht="8.5" hidden="1" customHeight="1" x14ac:dyDescent="0.3">
      <c r="A22046" s="18" t="str">
        <f t="shared" ref="A22046" si="7405">+IF(OR(C22040=""),"NO",1)</f>
        <v>NO</v>
      </c>
      <c r="B22046" s="18"/>
      <c r="E22046" s="49"/>
      <c r="F22046" s="50"/>
      <c r="G22046" s="51"/>
      <c r="H22046" s="51"/>
      <c r="I22046" s="51"/>
      <c r="J22046" s="51"/>
      <c r="K22046" s="51"/>
      <c r="L22046" s="52"/>
    </row>
    <row r="22047" spans="1:12" hidden="1" x14ac:dyDescent="0.3">
      <c r="A22047" s="18" t="str">
        <f t="shared" ref="A22047" si="7406">+IF(OR(C22047=""),"NO",1)</f>
        <v>NO</v>
      </c>
      <c r="B22047" s="18"/>
      <c r="C22047" s="1" t="s">
        <v>124</v>
      </c>
      <c r="E22047" s="329">
        <v>4</v>
      </c>
      <c r="F22047" s="53" t="str">
        <f>+$F$26</f>
        <v>OBJETO</v>
      </c>
      <c r="G22047" s="332" t="s">
        <v>124</v>
      </c>
      <c r="H22047" s="333"/>
      <c r="I22047" s="333"/>
      <c r="J22047" s="333"/>
      <c r="K22047" s="333"/>
      <c r="L22047" s="334"/>
    </row>
    <row r="22048" spans="1:12" hidden="1" x14ac:dyDescent="0.3">
      <c r="A22048" s="18" t="str">
        <f t="shared" ref="A22048" si="7407">+IF(OR(C22047=""),"NO",1)</f>
        <v>NO</v>
      </c>
      <c r="B22048" s="18"/>
      <c r="E22048" s="330"/>
      <c r="F22048" s="54" t="str">
        <f>+$F$27</f>
        <v>CONTRATANTE</v>
      </c>
      <c r="G22048" s="335" t="s">
        <v>124</v>
      </c>
      <c r="H22048" s="310"/>
      <c r="I22048" s="310"/>
      <c r="J22048" s="310"/>
      <c r="K22048" s="310"/>
      <c r="L22048" s="336"/>
    </row>
    <row r="22049" spans="1:12" hidden="1" x14ac:dyDescent="0.3">
      <c r="A22049" s="18" t="str">
        <f t="shared" ref="A22049" si="7408">+IF(OR(C22047=""),"NO",1)</f>
        <v>NO</v>
      </c>
      <c r="B22049" s="18"/>
      <c r="E22049" s="330"/>
      <c r="F22049" s="54" t="str">
        <f>+$F$28</f>
        <v>APORTANTE</v>
      </c>
      <c r="G22049" s="337" t="s">
        <v>124</v>
      </c>
      <c r="H22049" s="338"/>
      <c r="I22049" s="338"/>
      <c r="J22049" s="338"/>
      <c r="K22049" s="338"/>
      <c r="L22049" s="339"/>
    </row>
    <row r="22050" spans="1:12" hidden="1" x14ac:dyDescent="0.3">
      <c r="A22050" s="18" t="str">
        <f t="shared" ref="A22050" si="7409">+IF(OR(C22047=""),"NO",1)</f>
        <v>NO</v>
      </c>
      <c r="B22050" s="18"/>
      <c r="E22050" s="330"/>
      <c r="F22050" s="54" t="str">
        <f>+$F$29</f>
        <v>VALOR /SMMLV)</v>
      </c>
      <c r="G22050" s="55" t="s">
        <v>124</v>
      </c>
      <c r="H22050" s="56" t="str">
        <f>+$H$29</f>
        <v>% PART..</v>
      </c>
      <c r="I22050" s="57" t="s">
        <v>124</v>
      </c>
      <c r="J22050" s="58" t="str">
        <f>+$J$29</f>
        <v>VALOR ACREDITADO</v>
      </c>
      <c r="K22050" s="59"/>
      <c r="L22050" s="47" t="s">
        <v>124</v>
      </c>
    </row>
    <row r="22051" spans="1:12" hidden="1" x14ac:dyDescent="0.3">
      <c r="A22051" s="18" t="str">
        <f t="shared" ref="A22051" si="7410">+IF(OR(C22047=""),"NO",1)</f>
        <v>NO</v>
      </c>
      <c r="B22051" s="18"/>
      <c r="E22051" s="330"/>
      <c r="F22051" s="60" t="str">
        <f>+$F$30</f>
        <v>EXPERIENCIA APORTADA</v>
      </c>
      <c r="G22051" s="340" t="s">
        <v>124</v>
      </c>
      <c r="H22051" s="341"/>
      <c r="I22051" s="341"/>
      <c r="J22051" s="341"/>
      <c r="K22051" s="341"/>
      <c r="L22051" s="342"/>
    </row>
    <row r="22052" spans="1:12" hidden="1" x14ac:dyDescent="0.3">
      <c r="A22052" s="18" t="str">
        <f t="shared" ref="A22052" si="7411">+IF(OR(C22047=""),"NO",1)</f>
        <v>NO</v>
      </c>
      <c r="B22052" s="18"/>
      <c r="E22052" s="331"/>
      <c r="F22052" s="62" t="str">
        <f>+$F$31</f>
        <v>OBSERVACIÓN</v>
      </c>
      <c r="G22052" s="343" t="s">
        <v>124</v>
      </c>
      <c r="H22052" s="344"/>
      <c r="I22052" s="344"/>
      <c r="J22052" s="344"/>
      <c r="K22052" s="344"/>
      <c r="L22052" s="345"/>
    </row>
    <row r="22053" spans="1:12" ht="8.5" hidden="1" customHeight="1" x14ac:dyDescent="0.3">
      <c r="A22053" s="18" t="str">
        <f t="shared" ref="A22053" si="7412">+IF(OR(C22047=""),"NO",1)</f>
        <v>NO</v>
      </c>
      <c r="B22053" s="18"/>
      <c r="E22053" s="49"/>
      <c r="F22053" s="50"/>
      <c r="G22053" s="51"/>
      <c r="H22053" s="51"/>
      <c r="I22053" s="51"/>
      <c r="J22053" s="51"/>
      <c r="K22053" s="51"/>
      <c r="L22053" s="52"/>
    </row>
    <row r="22054" spans="1:12" hidden="1" x14ac:dyDescent="0.3">
      <c r="A22054" s="18" t="str">
        <f t="shared" ref="A22054" si="7413">+IF(OR(C22054=""),"NO",1)</f>
        <v>NO</v>
      </c>
      <c r="B22054" s="18"/>
      <c r="C22054" s="1" t="s">
        <v>124</v>
      </c>
      <c r="E22054" s="329">
        <v>5</v>
      </c>
      <c r="F22054" s="53" t="str">
        <f>+$F$26</f>
        <v>OBJETO</v>
      </c>
      <c r="G22054" s="332" t="s">
        <v>124</v>
      </c>
      <c r="H22054" s="333"/>
      <c r="I22054" s="333"/>
      <c r="J22054" s="333"/>
      <c r="K22054" s="333"/>
      <c r="L22054" s="334"/>
    </row>
    <row r="22055" spans="1:12" hidden="1" x14ac:dyDescent="0.3">
      <c r="A22055" s="18" t="str">
        <f t="shared" ref="A22055" si="7414">+IF(OR(C22054=""),"NO",1)</f>
        <v>NO</v>
      </c>
      <c r="B22055" s="18"/>
      <c r="E22055" s="330"/>
      <c r="F22055" s="54" t="str">
        <f>+$F$27</f>
        <v>CONTRATANTE</v>
      </c>
      <c r="G22055" s="335" t="s">
        <v>124</v>
      </c>
      <c r="H22055" s="310"/>
      <c r="I22055" s="310"/>
      <c r="J22055" s="310"/>
      <c r="K22055" s="310"/>
      <c r="L22055" s="336"/>
    </row>
    <row r="22056" spans="1:12" hidden="1" x14ac:dyDescent="0.3">
      <c r="A22056" s="18" t="str">
        <f t="shared" ref="A22056" si="7415">+IF(OR(C22054=""),"NO",1)</f>
        <v>NO</v>
      </c>
      <c r="B22056" s="18"/>
      <c r="E22056" s="330"/>
      <c r="F22056" s="54" t="str">
        <f>+$F$28</f>
        <v>APORTANTE</v>
      </c>
      <c r="G22056" s="337" t="s">
        <v>124</v>
      </c>
      <c r="H22056" s="338"/>
      <c r="I22056" s="338"/>
      <c r="J22056" s="338"/>
      <c r="K22056" s="338"/>
      <c r="L22056" s="339"/>
    </row>
    <row r="22057" spans="1:12" hidden="1" x14ac:dyDescent="0.3">
      <c r="A22057" s="18" t="str">
        <f t="shared" ref="A22057" si="7416">+IF(OR(C22054=""),"NO",1)</f>
        <v>NO</v>
      </c>
      <c r="B22057" s="18"/>
      <c r="E22057" s="330"/>
      <c r="F22057" s="54" t="str">
        <f>+$F$29</f>
        <v>VALOR /SMMLV)</v>
      </c>
      <c r="G22057" s="55" t="s">
        <v>124</v>
      </c>
      <c r="H22057" s="56" t="str">
        <f>+$H$29</f>
        <v>% PART..</v>
      </c>
      <c r="I22057" s="57" t="s">
        <v>124</v>
      </c>
      <c r="J22057" s="58" t="str">
        <f>+$J$29</f>
        <v>VALOR ACREDITADO</v>
      </c>
      <c r="K22057" s="59"/>
      <c r="L22057" s="47" t="s">
        <v>124</v>
      </c>
    </row>
    <row r="22058" spans="1:12" hidden="1" x14ac:dyDescent="0.3">
      <c r="A22058" s="18" t="str">
        <f t="shared" ref="A22058" si="7417">+IF(OR(C22054=""),"NO",1)</f>
        <v>NO</v>
      </c>
      <c r="B22058" s="18"/>
      <c r="E22058" s="330"/>
      <c r="F22058" s="60" t="str">
        <f>+$F$30</f>
        <v>EXPERIENCIA APORTADA</v>
      </c>
      <c r="G22058" s="340" t="s">
        <v>124</v>
      </c>
      <c r="H22058" s="341"/>
      <c r="I22058" s="341"/>
      <c r="J22058" s="341"/>
      <c r="K22058" s="341"/>
      <c r="L22058" s="342"/>
    </row>
    <row r="22059" spans="1:12" hidden="1" x14ac:dyDescent="0.3">
      <c r="A22059" s="18" t="str">
        <f t="shared" ref="A22059" si="7418">+IF(OR(C22054=""),"NO",1)</f>
        <v>NO</v>
      </c>
      <c r="B22059" s="18"/>
      <c r="E22059" s="331"/>
      <c r="F22059" s="62" t="str">
        <f>+$F$31</f>
        <v>OBSERVACIÓN</v>
      </c>
      <c r="G22059" s="343" t="s">
        <v>124</v>
      </c>
      <c r="H22059" s="344"/>
      <c r="I22059" s="344"/>
      <c r="J22059" s="344"/>
      <c r="K22059" s="344"/>
      <c r="L22059" s="345"/>
    </row>
    <row r="22060" spans="1:12" ht="8.5" hidden="1" customHeight="1" x14ac:dyDescent="0.3">
      <c r="A22060" s="18" t="str">
        <f t="shared" ref="A22060" si="7419">+IF(OR(C22054=""),"NO",1)</f>
        <v>NO</v>
      </c>
      <c r="B22060" s="18"/>
      <c r="E22060" s="49"/>
      <c r="F22060" s="50"/>
      <c r="G22060" s="51"/>
      <c r="H22060" s="51"/>
      <c r="I22060" s="51"/>
      <c r="J22060" s="51"/>
      <c r="K22060" s="51"/>
      <c r="L22060" s="52"/>
    </row>
    <row r="22061" spans="1:12" hidden="1" x14ac:dyDescent="0.3">
      <c r="A22061" s="18" t="str">
        <f t="shared" ref="A22061" si="7420">+IF(OR(C22061=""),"NO",1)</f>
        <v>NO</v>
      </c>
      <c r="B22061" s="18"/>
      <c r="C22061" s="1" t="s">
        <v>124</v>
      </c>
      <c r="E22061" s="329">
        <v>6</v>
      </c>
      <c r="F22061" s="53" t="str">
        <f>+$F$26</f>
        <v>OBJETO</v>
      </c>
      <c r="G22061" s="332" t="s">
        <v>124</v>
      </c>
      <c r="H22061" s="333"/>
      <c r="I22061" s="333"/>
      <c r="J22061" s="333"/>
      <c r="K22061" s="333"/>
      <c r="L22061" s="334"/>
    </row>
    <row r="22062" spans="1:12" hidden="1" x14ac:dyDescent="0.3">
      <c r="A22062" s="18" t="str">
        <f t="shared" ref="A22062" si="7421">+IF(OR(C22061=""),"NO",1)</f>
        <v>NO</v>
      </c>
      <c r="B22062" s="18"/>
      <c r="E22062" s="330"/>
      <c r="F22062" s="54" t="str">
        <f>+$F$27</f>
        <v>CONTRATANTE</v>
      </c>
      <c r="G22062" s="335" t="s">
        <v>124</v>
      </c>
      <c r="H22062" s="310"/>
      <c r="I22062" s="310"/>
      <c r="J22062" s="310"/>
      <c r="K22062" s="310"/>
      <c r="L22062" s="336"/>
    </row>
    <row r="22063" spans="1:12" hidden="1" x14ac:dyDescent="0.3">
      <c r="A22063" s="18" t="str">
        <f t="shared" ref="A22063" si="7422">+IF(OR(C22061=""),"NO",1)</f>
        <v>NO</v>
      </c>
      <c r="B22063" s="18"/>
      <c r="E22063" s="330"/>
      <c r="F22063" s="54" t="str">
        <f>+$F$28</f>
        <v>APORTANTE</v>
      </c>
      <c r="G22063" s="337" t="s">
        <v>124</v>
      </c>
      <c r="H22063" s="338"/>
      <c r="I22063" s="338"/>
      <c r="J22063" s="338"/>
      <c r="K22063" s="338"/>
      <c r="L22063" s="339"/>
    </row>
    <row r="22064" spans="1:12" hidden="1" x14ac:dyDescent="0.3">
      <c r="A22064" s="18" t="str">
        <f t="shared" ref="A22064" si="7423">+IF(OR(C22061=""),"NO",1)</f>
        <v>NO</v>
      </c>
      <c r="B22064" s="18"/>
      <c r="E22064" s="330"/>
      <c r="F22064" s="54" t="str">
        <f>+$F$29</f>
        <v>VALOR /SMMLV)</v>
      </c>
      <c r="G22064" s="55" t="s">
        <v>124</v>
      </c>
      <c r="H22064" s="56" t="str">
        <f>+$H$29</f>
        <v>% PART..</v>
      </c>
      <c r="I22064" s="57" t="s">
        <v>124</v>
      </c>
      <c r="J22064" s="58" t="str">
        <f>+$J$29</f>
        <v>VALOR ACREDITADO</v>
      </c>
      <c r="K22064" s="59"/>
      <c r="L22064" s="47" t="s">
        <v>124</v>
      </c>
    </row>
    <row r="22065" spans="1:12" hidden="1" x14ac:dyDescent="0.3">
      <c r="A22065" s="18" t="str">
        <f t="shared" ref="A22065" si="7424">+IF(OR(C22061=""),"NO",1)</f>
        <v>NO</v>
      </c>
      <c r="B22065" s="18"/>
      <c r="E22065" s="330"/>
      <c r="F22065" s="60" t="str">
        <f>+$F$30</f>
        <v>EXPERIENCIA APORTADA</v>
      </c>
      <c r="G22065" s="340" t="s">
        <v>124</v>
      </c>
      <c r="H22065" s="341"/>
      <c r="I22065" s="341"/>
      <c r="J22065" s="341"/>
      <c r="K22065" s="341"/>
      <c r="L22065" s="342"/>
    </row>
    <row r="22066" spans="1:12" hidden="1" x14ac:dyDescent="0.3">
      <c r="A22066" s="18" t="str">
        <f t="shared" ref="A22066" si="7425">+IF(OR(C22061=""),"NO",1)</f>
        <v>NO</v>
      </c>
      <c r="B22066" s="18"/>
      <c r="E22066" s="331"/>
      <c r="F22066" s="62" t="str">
        <f>+$F$31</f>
        <v>OBSERVACIÓN</v>
      </c>
      <c r="G22066" s="343" t="s">
        <v>124</v>
      </c>
      <c r="H22066" s="344"/>
      <c r="I22066" s="344"/>
      <c r="J22066" s="344"/>
      <c r="K22066" s="344"/>
      <c r="L22066" s="345"/>
    </row>
    <row r="22067" spans="1:12" ht="8.5" hidden="1" customHeight="1" x14ac:dyDescent="0.3">
      <c r="A22067" s="18" t="str">
        <f t="shared" ref="A22067" si="7426">+IF(OR(C22061=""),"NO",1)</f>
        <v>NO</v>
      </c>
      <c r="B22067" s="18"/>
      <c r="E22067" s="49"/>
      <c r="F22067" s="50"/>
      <c r="G22067" s="51"/>
      <c r="H22067" s="51"/>
      <c r="I22067" s="51"/>
      <c r="J22067" s="51"/>
      <c r="K22067" s="51"/>
      <c r="L22067" s="52"/>
    </row>
    <row r="22068" spans="1:12" hidden="1" x14ac:dyDescent="0.3">
      <c r="A22068" s="18" t="str">
        <f t="shared" ref="A22068" si="7427">+IF(OR(C22068=""),"NO",1)</f>
        <v>NO</v>
      </c>
      <c r="B22068" s="18"/>
      <c r="C22068" s="1" t="s">
        <v>124</v>
      </c>
      <c r="E22068" s="329">
        <v>7</v>
      </c>
      <c r="F22068" s="53" t="str">
        <f>+$F$26</f>
        <v>OBJETO</v>
      </c>
      <c r="G22068" s="332" t="s">
        <v>124</v>
      </c>
      <c r="H22068" s="333"/>
      <c r="I22068" s="333"/>
      <c r="J22068" s="333"/>
      <c r="K22068" s="333"/>
      <c r="L22068" s="334"/>
    </row>
    <row r="22069" spans="1:12" hidden="1" x14ac:dyDescent="0.3">
      <c r="A22069" s="18" t="str">
        <f t="shared" ref="A22069" si="7428">+IF(OR(C22068=""),"NO",1)</f>
        <v>NO</v>
      </c>
      <c r="B22069" s="18"/>
      <c r="E22069" s="330"/>
      <c r="F22069" s="54" t="str">
        <f>+$F$27</f>
        <v>CONTRATANTE</v>
      </c>
      <c r="G22069" s="335" t="s">
        <v>124</v>
      </c>
      <c r="H22069" s="310"/>
      <c r="I22069" s="310"/>
      <c r="J22069" s="310"/>
      <c r="K22069" s="310"/>
      <c r="L22069" s="336"/>
    </row>
    <row r="22070" spans="1:12" hidden="1" x14ac:dyDescent="0.3">
      <c r="A22070" s="18" t="str">
        <f t="shared" ref="A22070" si="7429">+IF(OR(C22068=""),"NO",1)</f>
        <v>NO</v>
      </c>
      <c r="B22070" s="18"/>
      <c r="E22070" s="330"/>
      <c r="F22070" s="54" t="str">
        <f>+$F$28</f>
        <v>APORTANTE</v>
      </c>
      <c r="G22070" s="337" t="s">
        <v>124</v>
      </c>
      <c r="H22070" s="338"/>
      <c r="I22070" s="338"/>
      <c r="J22070" s="338"/>
      <c r="K22070" s="338"/>
      <c r="L22070" s="339"/>
    </row>
    <row r="22071" spans="1:12" hidden="1" x14ac:dyDescent="0.3">
      <c r="A22071" s="18" t="str">
        <f t="shared" ref="A22071" si="7430">+IF(OR(C22068=""),"NO",1)</f>
        <v>NO</v>
      </c>
      <c r="B22071" s="18"/>
      <c r="E22071" s="330"/>
      <c r="F22071" s="54" t="str">
        <f>+$F$29</f>
        <v>VALOR /SMMLV)</v>
      </c>
      <c r="G22071" s="55" t="s">
        <v>124</v>
      </c>
      <c r="H22071" s="56" t="str">
        <f>+$H$29</f>
        <v>% PART..</v>
      </c>
      <c r="I22071" s="57" t="s">
        <v>124</v>
      </c>
      <c r="J22071" s="58" t="str">
        <f>+$J$29</f>
        <v>VALOR ACREDITADO</v>
      </c>
      <c r="K22071" s="59"/>
      <c r="L22071" s="47" t="s">
        <v>124</v>
      </c>
    </row>
    <row r="22072" spans="1:12" hidden="1" x14ac:dyDescent="0.3">
      <c r="A22072" s="18" t="str">
        <f t="shared" ref="A22072" si="7431">+IF(OR(C22068=""),"NO",1)</f>
        <v>NO</v>
      </c>
      <c r="B22072" s="18"/>
      <c r="E22072" s="330"/>
      <c r="F22072" s="60" t="str">
        <f>+$F$30</f>
        <v>EXPERIENCIA APORTADA</v>
      </c>
      <c r="G22072" s="340" t="s">
        <v>124</v>
      </c>
      <c r="H22072" s="341"/>
      <c r="I22072" s="341"/>
      <c r="J22072" s="341"/>
      <c r="K22072" s="341"/>
      <c r="L22072" s="342"/>
    </row>
    <row r="22073" spans="1:12" hidden="1" x14ac:dyDescent="0.3">
      <c r="A22073" s="18" t="str">
        <f t="shared" ref="A22073" si="7432">+IF(OR(C22068=""),"NO",1)</f>
        <v>NO</v>
      </c>
      <c r="B22073" s="18"/>
      <c r="E22073" s="331"/>
      <c r="F22073" s="62" t="str">
        <f>+$F$31</f>
        <v>OBSERVACIÓN</v>
      </c>
      <c r="G22073" s="343" t="s">
        <v>124</v>
      </c>
      <c r="H22073" s="344"/>
      <c r="I22073" s="344"/>
      <c r="J22073" s="344"/>
      <c r="K22073" s="344"/>
      <c r="L22073" s="345"/>
    </row>
    <row r="22074" spans="1:12" hidden="1" x14ac:dyDescent="0.3">
      <c r="A22074" s="18" t="str">
        <f t="shared" ref="A22074" si="7433">+IF(OR(C22068=""),"NO",1)</f>
        <v>NO</v>
      </c>
      <c r="B22074" s="18"/>
      <c r="E22074" s="49"/>
      <c r="F22074" s="50"/>
      <c r="G22074" s="51"/>
      <c r="H22074" s="51"/>
      <c r="I22074" s="51"/>
      <c r="J22074" s="51"/>
      <c r="K22074" s="51"/>
      <c r="L22074" s="52"/>
    </row>
    <row r="22075" spans="1:12" hidden="1" x14ac:dyDescent="0.3">
      <c r="A22075" s="1" t="str">
        <f>+A22010</f>
        <v>NO</v>
      </c>
      <c r="C22075" s="1" t="str">
        <f>"N"&amp;C22010</f>
        <v>N</v>
      </c>
      <c r="E22075" s="63"/>
      <c r="F22075" s="64" t="str">
        <f>+$F$75</f>
        <v>TOTAL DE CONTRATOS PRESENTADOS VÁLIDOS QUE CUMPLEN EXPERIENCIA ACREDITADA:</v>
      </c>
      <c r="G22075" s="65"/>
      <c r="H22075" s="65"/>
      <c r="I22075" s="65"/>
      <c r="J22075" s="66"/>
      <c r="K22075" s="65"/>
      <c r="L22075" s="67" t="s">
        <v>124</v>
      </c>
    </row>
    <row r="22076" spans="1:12" ht="6.65" hidden="1" customHeight="1" x14ac:dyDescent="0.3">
      <c r="A22076" s="1" t="str">
        <f>+A22010</f>
        <v>NO</v>
      </c>
      <c r="E22076" s="51"/>
      <c r="F22076" s="50"/>
      <c r="G22076" s="51"/>
      <c r="H22076" s="51"/>
      <c r="I22076" s="51"/>
      <c r="J22076" s="51"/>
      <c r="K22076" s="51"/>
      <c r="L22076" s="51"/>
    </row>
    <row r="22077" spans="1:12" hidden="1" x14ac:dyDescent="0.3">
      <c r="A22077" s="1" t="str">
        <f>+A22010</f>
        <v>NO</v>
      </c>
      <c r="E22077" s="63"/>
      <c r="F22077" s="63" t="str">
        <f>+$F$77</f>
        <v>ACREDITA SUMINISTRO E INSTALACIÓN DE MOBILIARIO POR LO MENOS EN UN (1) CONTRATO VÁLIDO</v>
      </c>
      <c r="G22077" s="65"/>
      <c r="H22077" s="65"/>
      <c r="I22077" s="65"/>
      <c r="J22077" s="66"/>
      <c r="K22077" s="65"/>
      <c r="L22077" s="68" t="s">
        <v>157</v>
      </c>
    </row>
    <row r="22078" spans="1:12" ht="5.15" hidden="1" customHeight="1" x14ac:dyDescent="0.3">
      <c r="A22078" s="1" t="str">
        <f>+A22010</f>
        <v>NO</v>
      </c>
      <c r="E22078" s="51"/>
      <c r="F22078" s="50"/>
      <c r="G22078" s="51"/>
      <c r="H22078" s="51"/>
      <c r="I22078" s="51"/>
      <c r="J22078" s="51"/>
      <c r="K22078" s="51"/>
      <c r="L22078" s="51"/>
    </row>
    <row r="22079" spans="1:12" ht="12.75" hidden="1" customHeight="1" x14ac:dyDescent="0.3">
      <c r="A22079" s="1" t="str">
        <f>+A22010</f>
        <v>NO</v>
      </c>
      <c r="E22079" s="69" t="str">
        <f>+$E$79</f>
        <v>EXPERIENCIA ESPECÍFICA NUMERAL 10.1.1 A</v>
      </c>
      <c r="F22079" s="70"/>
      <c r="G22079" s="70"/>
      <c r="H22079" s="70"/>
      <c r="I22079" s="70"/>
      <c r="J22079" s="70"/>
      <c r="K22079" s="70"/>
      <c r="L22079" s="71"/>
    </row>
    <row r="22080" spans="1:12" ht="26.5" hidden="1" customHeight="1" x14ac:dyDescent="0.3">
      <c r="A22080" s="1" t="str">
        <f>+A22010</f>
        <v>NO</v>
      </c>
      <c r="E22080" s="72"/>
      <c r="F22080" s="325" t="str">
        <f>+$F$80</f>
        <v>Por lo menos uno (1) de los contratos válidos aportados como experiencia general debe corresponder mínimo al 60% del presupuesto oficial del presente proceso de selección.  (SMMLV)</v>
      </c>
      <c r="G22080" s="326"/>
      <c r="H22080" s="326"/>
      <c r="I22080" s="326"/>
      <c r="J22080" s="326"/>
      <c r="K22080" s="73" t="s">
        <v>124</v>
      </c>
      <c r="L22080" s="74" t="s">
        <v>124</v>
      </c>
    </row>
    <row r="22081" spans="1:12" ht="23.5" hidden="1" customHeight="1" x14ac:dyDescent="0.3">
      <c r="A22081" s="1" t="str">
        <f>+A22010</f>
        <v>NO</v>
      </c>
      <c r="E22081" s="63"/>
      <c r="F22081" s="325" t="str">
        <f>+$F$81</f>
        <v xml:space="preserve">Deberá acreditarse en al menos uno (1) de los contratos válidos aportados como experiencia general una </v>
      </c>
      <c r="G22081" s="326"/>
      <c r="H22081" s="326"/>
      <c r="I22081" s="326"/>
      <c r="J22081" s="326"/>
      <c r="K22081" s="73" t="s">
        <v>124</v>
      </c>
      <c r="L22081" s="74" t="s">
        <v>124</v>
      </c>
    </row>
    <row r="22082" spans="1:12" ht="23.5" hidden="1" customHeight="1" x14ac:dyDescent="0.3">
      <c r="A22082" s="18" t="s">
        <v>30</v>
      </c>
      <c r="E22082" s="63"/>
      <c r="F22082" s="325" t="str">
        <f>+$F$82</f>
        <v xml:space="preserve">Deberá acreditarse en al menos uno (1) de los contratos válidos aportados interventoría a intervención de </v>
      </c>
      <c r="G22082" s="326"/>
      <c r="H22082" s="326"/>
      <c r="I22082" s="326"/>
      <c r="J22082" s="326"/>
      <c r="K22082" s="73">
        <f>+$K$82</f>
        <v>0</v>
      </c>
      <c r="L22082" s="74" t="s">
        <v>124</v>
      </c>
    </row>
    <row r="22083" spans="1:12" ht="36" hidden="1" customHeight="1" x14ac:dyDescent="0.3">
      <c r="A22083" s="18" t="s">
        <v>30</v>
      </c>
      <c r="E22083" s="63"/>
      <c r="F22083" s="325" t="str">
        <f>+$F$83</f>
        <v xml:space="preserve">Deberá acreditarse en al menos uno (1) de los contratos válidos aportados interventoría a intervención de </v>
      </c>
      <c r="G22083" s="326"/>
      <c r="H22083" s="326"/>
      <c r="I22083" s="326"/>
      <c r="J22083" s="326"/>
      <c r="K22083" s="75">
        <f>+$K$83</f>
        <v>0</v>
      </c>
      <c r="L22083" s="76" t="s">
        <v>124</v>
      </c>
    </row>
    <row r="22084" spans="1:12" hidden="1" x14ac:dyDescent="0.3">
      <c r="A22084" s="1" t="str">
        <f>+A22010</f>
        <v>NO</v>
      </c>
      <c r="E22084" s="51"/>
      <c r="F22084" s="50"/>
      <c r="G22084" s="51"/>
      <c r="H22084" s="51"/>
      <c r="I22084" s="51"/>
      <c r="J22084" s="51"/>
      <c r="K22084" s="51"/>
      <c r="L22084" s="51"/>
    </row>
    <row r="22085" spans="1:12" ht="12.75" hidden="1" customHeight="1" x14ac:dyDescent="0.3">
      <c r="A22085" s="1" t="str">
        <f>+A22010</f>
        <v>NO</v>
      </c>
      <c r="E22085" s="40" t="str">
        <f>+$E$85</f>
        <v>VALOR MÍNIMO A CERIFICAR % P.O EN SMMMLV. NUMERAL 3.9.1</v>
      </c>
      <c r="F22085" s="41"/>
      <c r="G22085" s="41"/>
      <c r="H22085" s="41"/>
      <c r="I22085" s="41"/>
      <c r="J22085" s="41"/>
      <c r="K22085" s="41"/>
      <c r="L22085" s="42"/>
    </row>
    <row r="22086" spans="1:12" hidden="1" x14ac:dyDescent="0.3">
      <c r="A22086" s="1" t="str">
        <f>+A22010</f>
        <v>NO</v>
      </c>
      <c r="C22086" s="1" t="str">
        <f>"M"&amp;C22010</f>
        <v>M</v>
      </c>
      <c r="E22086" s="77" t="str">
        <f>+$E$86</f>
        <v>100% P.O.</v>
      </c>
      <c r="F22086" s="78"/>
      <c r="G22086" s="61">
        <v>242.41716883554506</v>
      </c>
      <c r="H22086" s="124" t="str">
        <f>+$H$86</f>
        <v>TOTAL EJECUTADO DE CONTRATOS ACREDITADOS</v>
      </c>
      <c r="I22086" s="124"/>
      <c r="J22086" s="124"/>
      <c r="K22086" s="55" t="s">
        <v>124</v>
      </c>
      <c r="L22086" s="47" t="s">
        <v>124</v>
      </c>
    </row>
    <row r="22087" spans="1:12" hidden="1" x14ac:dyDescent="0.3">
      <c r="A22087" s="1" t="str">
        <f>+A22010</f>
        <v>NO</v>
      </c>
      <c r="E22087" s="39"/>
      <c r="F22087" s="39"/>
      <c r="G22087" s="39"/>
      <c r="H22087" s="39"/>
      <c r="I22087" s="39"/>
      <c r="J22087" s="39"/>
      <c r="K22087" s="39"/>
      <c r="L22087" s="39"/>
    </row>
    <row r="22088" spans="1:12" ht="12.75" hidden="1" customHeight="1" x14ac:dyDescent="0.3">
      <c r="A22088" s="18" t="s">
        <v>30</v>
      </c>
      <c r="B22088" s="18"/>
      <c r="E22088" s="40" t="str">
        <f>+$E$88</f>
        <v>CONSIDERACIONES PARA LA VALIDEZ DE LA EXPERIENCIA REQUERIDA: EXPERIENCIA PROPONENTES PLURALES NUMERAL 10.1.2 D</v>
      </c>
      <c r="F22088" s="41"/>
      <c r="G22088" s="41"/>
      <c r="H22088" s="41"/>
      <c r="I22088" s="41"/>
      <c r="J22088" s="41"/>
      <c r="K22088" s="41"/>
      <c r="L22088" s="42"/>
    </row>
    <row r="22089" spans="1:12" ht="28" hidden="1" customHeight="1" x14ac:dyDescent="0.3">
      <c r="A22089" s="18" t="s">
        <v>30</v>
      </c>
      <c r="B22089" s="18"/>
      <c r="C22089" s="1" t="str">
        <f>"O"&amp;C22010</f>
        <v>O</v>
      </c>
      <c r="E22089" s="80" t="str">
        <f>+$E$89</f>
        <v>i)</v>
      </c>
      <c r="F22089" s="327" t="str">
        <f>+$F$89</f>
        <v>Uno de los integrantes debe aportar como mínimo el cincuenta por ciento (50 %) de la experiencia solicitada</v>
      </c>
      <c r="G22089" s="328"/>
      <c r="H22089" s="328"/>
      <c r="I22089" s="328"/>
      <c r="J22089" s="328"/>
      <c r="K22089" s="73" t="s">
        <v>124</v>
      </c>
      <c r="L22089" s="47" t="s">
        <v>124</v>
      </c>
    </row>
    <row r="22090" spans="1:12" ht="28" hidden="1" customHeight="1" x14ac:dyDescent="0.3">
      <c r="A22090" s="18" t="s">
        <v>30</v>
      </c>
      <c r="B22090" s="18"/>
      <c r="C22090" s="1" t="str">
        <f>"O"&amp;C22010</f>
        <v>O</v>
      </c>
      <c r="E22090" s="80" t="str">
        <f>+$E$90</f>
        <v>ii)</v>
      </c>
      <c r="F22090" s="327" t="str">
        <f>+$F$90</f>
        <v>Todos los demás ntegrantes deben acreditar al menos el cinco por ciento (5 %) de la experiencia solicitada, solo uno (1) de los integrantes podrá no acreditar experiencia pero su porcentaje de participación  no podrá superar el diez por ciento (10 %)</v>
      </c>
      <c r="G22090" s="328"/>
      <c r="H22090" s="328"/>
      <c r="I22090" s="328"/>
      <c r="J22090" s="328"/>
      <c r="K22090" s="73" t="s">
        <v>124</v>
      </c>
      <c r="L22090" s="47" t="s">
        <v>124</v>
      </c>
    </row>
    <row r="22091" spans="1:12" hidden="1" x14ac:dyDescent="0.3">
      <c r="A22091" s="18" t="s">
        <v>30</v>
      </c>
      <c r="B22091" s="18"/>
      <c r="E22091" s="39"/>
      <c r="F22091" s="39"/>
      <c r="G22091" s="39"/>
      <c r="H22091" s="39"/>
      <c r="I22091" s="39"/>
      <c r="J22091" s="39"/>
      <c r="K22091" s="39"/>
      <c r="L22091" s="39"/>
    </row>
    <row r="22092" spans="1:12" ht="13" hidden="1" customHeight="1" x14ac:dyDescent="0.3">
      <c r="A22092" s="18" t="str">
        <f>+A22010</f>
        <v>NO</v>
      </c>
      <c r="B22092" s="18"/>
      <c r="E22092" s="69" t="str">
        <f>+$E$92</f>
        <v>VERIFICACIÓN Y ASIGNACIÓN DE PUNTAJE POR LA EXPERIENCIA DEL PROPONENTE</v>
      </c>
      <c r="F22092" s="70"/>
      <c r="G22092" s="70"/>
      <c r="H22092" s="70"/>
      <c r="I22092" s="70"/>
      <c r="J22092" s="70"/>
      <c r="K22092" s="70"/>
      <c r="L22092" s="71"/>
    </row>
    <row r="22093" spans="1:12" hidden="1" x14ac:dyDescent="0.3">
      <c r="A22093" s="18" t="str">
        <f>+A22010</f>
        <v>NO</v>
      </c>
      <c r="B22093" s="18"/>
      <c r="E22093" s="81"/>
      <c r="F22093" s="323" t="str">
        <f>+$F$93</f>
        <v>No. CONTRATOS QUE ACREDITAN LA EXPERIENCIA (NO OBJETO DE SUBSANACIÓN)</v>
      </c>
      <c r="G22093" s="324"/>
      <c r="H22093" s="324"/>
      <c r="I22093" s="324"/>
      <c r="J22093" s="324"/>
      <c r="K22093" s="82"/>
      <c r="L22093" s="83" t="s">
        <v>124</v>
      </c>
    </row>
    <row r="22094" spans="1:12" ht="13" hidden="1" customHeight="1" x14ac:dyDescent="0.3">
      <c r="A22094" s="18" t="str">
        <f>+A22010</f>
        <v>NO</v>
      </c>
      <c r="B22094" s="18"/>
      <c r="E22094" s="84"/>
      <c r="F22094" s="323" t="str">
        <f>+$F$94</f>
        <v>TOTAL EJECUTADO DE CONTRATOS ACREDITADOS PROPUESTA INICIAL</v>
      </c>
      <c r="G22094" s="324"/>
      <c r="H22094" s="324"/>
      <c r="I22094" s="324"/>
      <c r="J22094" s="324"/>
      <c r="K22094" s="85"/>
      <c r="L22094" s="86" t="s">
        <v>124</v>
      </c>
    </row>
    <row r="22095" spans="1:12" ht="13" hidden="1" customHeight="1" x14ac:dyDescent="0.3">
      <c r="A22095" s="18" t="str">
        <f>+A22010</f>
        <v>NO</v>
      </c>
      <c r="B22095" s="18"/>
      <c r="E22095" s="87"/>
      <c r="F22095" s="323" t="str">
        <f>+$F$95</f>
        <v>PROMEDIO VALOR ACREDITADO EN SMMLV</v>
      </c>
      <c r="G22095" s="324"/>
      <c r="H22095" s="324"/>
      <c r="I22095" s="324"/>
      <c r="J22095" s="324"/>
      <c r="K22095" s="66"/>
      <c r="L22095" s="88" t="s">
        <v>124</v>
      </c>
    </row>
    <row r="22096" spans="1:12" hidden="1" x14ac:dyDescent="0.3">
      <c r="A22096" s="18" t="str">
        <f>+A22010</f>
        <v>NO</v>
      </c>
      <c r="B22096" s="18"/>
      <c r="E22096" s="89"/>
      <c r="F22096" s="89"/>
      <c r="G22096" s="89"/>
      <c r="H22096" s="89"/>
      <c r="I22096" s="89"/>
      <c r="J22096" s="89"/>
      <c r="K22096" s="89"/>
      <c r="L22096" s="89"/>
    </row>
    <row r="22097" spans="1:12" ht="13" hidden="1" customHeight="1" x14ac:dyDescent="0.3">
      <c r="A22097" s="18" t="str">
        <f>+A22010</f>
        <v>NO</v>
      </c>
      <c r="B22097" s="18"/>
      <c r="E22097" s="69" t="str">
        <f>+$E$97</f>
        <v>3.9.2 EXIGENCIAS MÍNIMAS DE EXPERIENCIA Y FORMACIÓN ACADÉMICA DEL EQUIPO DE TRABAJO</v>
      </c>
      <c r="F22097" s="70"/>
      <c r="G22097" s="70"/>
      <c r="H22097" s="70"/>
      <c r="I22097" s="70"/>
      <c r="J22097" s="70"/>
      <c r="K22097" s="70"/>
      <c r="L22097" s="71"/>
    </row>
    <row r="22098" spans="1:12" hidden="1" x14ac:dyDescent="0.3">
      <c r="A22098" s="18" t="str">
        <f>+A22010</f>
        <v>NO</v>
      </c>
      <c r="B22098" s="18"/>
      <c r="E22098" s="90" t="str">
        <f>+$E$98</f>
        <v>Formulario 8</v>
      </c>
      <c r="F22098" s="315" t="s">
        <v>46</v>
      </c>
      <c r="G22098" s="316"/>
      <c r="H22098" s="317"/>
      <c r="I22098" s="318"/>
      <c r="J22098" s="318"/>
      <c r="K22098" s="318"/>
      <c r="L22098" s="319"/>
    </row>
    <row r="22099" spans="1:12" hidden="1" x14ac:dyDescent="0.3">
      <c r="A22099" s="18" t="str">
        <f>+A22010</f>
        <v>NO</v>
      </c>
      <c r="B22099" s="18"/>
      <c r="E22099" s="91" t="s">
        <v>124</v>
      </c>
      <c r="F22099" s="91" t="str">
        <f>+$F$99</f>
        <v>Director de Interventoría</v>
      </c>
      <c r="G22099" s="91" t="str">
        <f>+$G$99</f>
        <v>Residente de Interventoría</v>
      </c>
      <c r="H22099" s="320"/>
      <c r="I22099" s="321"/>
      <c r="J22099" s="321"/>
      <c r="K22099" s="321"/>
      <c r="L22099" s="322"/>
    </row>
    <row r="22100" spans="1:12" hidden="1" x14ac:dyDescent="0.3">
      <c r="A22100" s="18" t="str">
        <f>+A22010</f>
        <v>NO</v>
      </c>
      <c r="B22100" s="18"/>
      <c r="E22100" s="304" t="str">
        <f>+$E$100</f>
        <v>OBSERVACIONES RESPECTO REQUISITO HABILITANTE DEL PERSONAL CLAVE EVALUABLE</v>
      </c>
      <c r="F22100" s="305"/>
      <c r="G22100" s="305"/>
      <c r="H22100" s="305"/>
      <c r="I22100" s="305"/>
      <c r="J22100" s="305"/>
      <c r="K22100" s="305"/>
      <c r="L22100" s="305"/>
    </row>
    <row r="22101" spans="1:12" hidden="1" x14ac:dyDescent="0.3">
      <c r="A22101" s="18" t="str">
        <f>+A22010</f>
        <v>NO</v>
      </c>
      <c r="B22101" s="18"/>
      <c r="E22101" s="312" t="s">
        <v>124</v>
      </c>
      <c r="F22101" s="313"/>
      <c r="G22101" s="313"/>
      <c r="H22101" s="313"/>
      <c r="I22101" s="313"/>
      <c r="J22101" s="313"/>
      <c r="K22101" s="313"/>
      <c r="L22101" s="314"/>
    </row>
    <row r="22102" spans="1:12" hidden="1" x14ac:dyDescent="0.3">
      <c r="A22102" s="18" t="str">
        <f>+A22010</f>
        <v>NO</v>
      </c>
      <c r="B22102" s="18"/>
      <c r="E22102" s="89"/>
      <c r="F22102" s="89"/>
      <c r="G22102" s="89"/>
      <c r="H22102" s="89"/>
      <c r="I22102" s="89"/>
      <c r="J22102" s="89"/>
      <c r="K22102" s="89"/>
      <c r="L22102" s="89"/>
    </row>
    <row r="22103" spans="1:12" ht="13" hidden="1" customHeight="1" x14ac:dyDescent="0.3">
      <c r="A22103" s="18" t="str">
        <f>+A22010</f>
        <v>NO</v>
      </c>
      <c r="B22103" s="18"/>
      <c r="E22103" s="69" t="str">
        <f>+$E$103</f>
        <v>4.2 EQUIPO DE TRABAJO (Personal Clave Evaluable)</v>
      </c>
      <c r="F22103" s="70"/>
      <c r="G22103" s="70"/>
      <c r="H22103" s="70"/>
      <c r="I22103" s="70"/>
      <c r="J22103" s="70"/>
      <c r="K22103" s="70"/>
      <c r="L22103" s="71"/>
    </row>
    <row r="22104" spans="1:12" ht="23.25" hidden="1" customHeight="1" x14ac:dyDescent="0.3">
      <c r="A22104" s="18" t="str">
        <f>+A22010</f>
        <v>NO</v>
      </c>
      <c r="B22104" s="18"/>
      <c r="E22104" s="90" t="str">
        <f>+$E$104</f>
        <v>Formulario 9</v>
      </c>
      <c r="F22104" s="315" t="s">
        <v>46</v>
      </c>
      <c r="G22104" s="316"/>
      <c r="H22104" s="317"/>
      <c r="I22104" s="318"/>
      <c r="J22104" s="318"/>
      <c r="K22104" s="318"/>
      <c r="L22104" s="319"/>
    </row>
    <row r="22105" spans="1:12" hidden="1" x14ac:dyDescent="0.3">
      <c r="A22105" s="18" t="str">
        <f>+A22010</f>
        <v>NO</v>
      </c>
      <c r="B22105" s="18"/>
      <c r="E22105" s="91" t="s">
        <v>124</v>
      </c>
      <c r="F22105" s="91" t="str">
        <f>+$F$99</f>
        <v>Director de Interventoría</v>
      </c>
      <c r="G22105" s="91" t="str">
        <f>+$G$99</f>
        <v>Residente de Interventoría</v>
      </c>
      <c r="H22105" s="320"/>
      <c r="I22105" s="321"/>
      <c r="J22105" s="321"/>
      <c r="K22105" s="321"/>
      <c r="L22105" s="322"/>
    </row>
    <row r="22106" spans="1:12" hidden="1" x14ac:dyDescent="0.3">
      <c r="A22106" s="18" t="str">
        <f>+A22010</f>
        <v>NO</v>
      </c>
      <c r="B22106" s="18"/>
      <c r="E22106" s="89"/>
      <c r="F22106" s="89"/>
      <c r="G22106" s="89"/>
      <c r="H22106" s="89"/>
      <c r="I22106" s="89"/>
      <c r="J22106" s="89"/>
      <c r="K22106" s="89"/>
      <c r="L22106" s="89"/>
    </row>
    <row r="22107" spans="1:12" hidden="1" x14ac:dyDescent="0.3">
      <c r="A22107" s="1" t="str">
        <f>+A22010</f>
        <v>NO</v>
      </c>
      <c r="E22107" s="92" t="str">
        <f>+E21982</f>
        <v>CRITERIOS DE EVALUACIÓN Y PUNTAJE</v>
      </c>
      <c r="F22107" s="93"/>
      <c r="G22107" s="93"/>
      <c r="H22107" s="93"/>
      <c r="I22107" s="93"/>
      <c r="J22107" s="93"/>
      <c r="K22107" s="94"/>
      <c r="L22107" s="95" t="str">
        <f>+$L$107</f>
        <v>PUNTAJE OBTENIDO</v>
      </c>
    </row>
    <row r="22108" spans="1:12" hidden="1" x14ac:dyDescent="0.3">
      <c r="A22108" s="1" t="str">
        <f>+A22010</f>
        <v>NO</v>
      </c>
      <c r="E22108" s="96" t="str">
        <f>+$E$108</f>
        <v>VALOR</v>
      </c>
      <c r="F22108" s="97" t="str">
        <f>+$F$108</f>
        <v>EQUIPO DE TRABAJO (PERSONAL CLAVE EVALUABLE)</v>
      </c>
      <c r="G22108" s="24"/>
      <c r="H22108" s="24"/>
      <c r="I22108" s="24"/>
      <c r="J22108" s="24"/>
      <c r="K22108" s="24"/>
      <c r="L22108" s="98"/>
    </row>
    <row r="22109" spans="1:12" ht="12.75" hidden="1" customHeight="1" x14ac:dyDescent="0.3">
      <c r="A22109" s="1" t="str">
        <f>+A22010</f>
        <v>NO</v>
      </c>
      <c r="E22109" s="96">
        <f>+$E$109</f>
        <v>5</v>
      </c>
      <c r="F22109" s="307" t="str">
        <f>+$F$109</f>
        <v xml:space="preserve"> Experiencia Específica adicional</v>
      </c>
      <c r="G22109" s="308"/>
      <c r="H22109" s="308"/>
      <c r="I22109" s="308"/>
      <c r="J22109" s="308"/>
      <c r="K22109" s="309"/>
      <c r="L22109" s="99" t="str">
        <f>IFERROR(IF(VLOOKUP(C22010,'R. PUNTAJES'!$C$14:$R$213,'R. PUNTAJES'!$I$10,0)="","",VLOOKUP(C22010,'R. PUNTAJES'!$C$14:$R$213,'R. PUNTAJES'!$I$10,0)),"")</f>
        <v/>
      </c>
    </row>
    <row r="22110" spans="1:12" ht="12.75" hidden="1" customHeight="1" x14ac:dyDescent="0.3">
      <c r="A22110" s="1" t="str">
        <f>+A22010</f>
        <v>NO</v>
      </c>
      <c r="E22110" s="96">
        <f>+$E$110</f>
        <v>5</v>
      </c>
      <c r="F22110" s="307" t="str">
        <f>+$F$110</f>
        <v>Formación Académica adicional</v>
      </c>
      <c r="G22110" s="308"/>
      <c r="H22110" s="308"/>
      <c r="I22110" s="308"/>
      <c r="J22110" s="308"/>
      <c r="K22110" s="309"/>
      <c r="L22110" s="99" t="str">
        <f>IFERROR(IF(VLOOKUP(C22010,'R. PUNTAJES'!$C$14:$R$213,'R. PUNTAJES'!$J$10,0)="","",VLOOKUP(C22010,'R. PUNTAJES'!$C$14:$R$213,'R. PUNTAJES'!$J$10,0)),"")</f>
        <v/>
      </c>
    </row>
    <row r="22111" spans="1:12" hidden="1" x14ac:dyDescent="0.3">
      <c r="A22111" s="18" t="str">
        <f>+A22010</f>
        <v>NO</v>
      </c>
      <c r="B22111" s="18"/>
      <c r="E22111" s="100"/>
      <c r="F22111" s="101" t="str">
        <f>+$F$111</f>
        <v>FACTOR DE SOSTENIBILIDAD</v>
      </c>
      <c r="G22111" s="102"/>
      <c r="H22111" s="102"/>
      <c r="I22111" s="102"/>
      <c r="J22111" s="102"/>
      <c r="K22111" s="102"/>
      <c r="L22111" s="103"/>
    </row>
    <row r="22112" spans="1:12" hidden="1" x14ac:dyDescent="0.3">
      <c r="A22112" s="18" t="str">
        <f>+A22010</f>
        <v>NO</v>
      </c>
      <c r="B22112" s="18"/>
      <c r="E22112" s="104">
        <v>1</v>
      </c>
      <c r="F22112" s="105" t="str">
        <f>+$F$112</f>
        <v>Compromisos Sostenibilidad</v>
      </c>
      <c r="G22112" s="106"/>
      <c r="H22112" s="106"/>
      <c r="I22112" s="106"/>
      <c r="J22112" s="106"/>
      <c r="K22112" s="106"/>
      <c r="L22112" s="107" t="str">
        <f>IFERROR(IF(VLOOKUP(C22010,'R. PUNTAJES'!$C$14:$R$213,'R. PUNTAJES'!$K$10,0)="","",VLOOKUP(C22010,'R. PUNTAJES'!$C$14:$R$213,'R. PUNTAJES'!$K$10,0)),"")</f>
        <v/>
      </c>
    </row>
    <row r="22113" spans="1:12" hidden="1" x14ac:dyDescent="0.3">
      <c r="A22113" s="1" t="str">
        <f>+A22010</f>
        <v>NO</v>
      </c>
      <c r="E22113" s="108"/>
      <c r="F22113" s="109" t="str">
        <f>+$F$113</f>
        <v>APOYO A LA INDUSTRIA NACIONAL</v>
      </c>
      <c r="G22113" s="110"/>
      <c r="H22113" s="110"/>
      <c r="I22113" s="110"/>
      <c r="J22113" s="110"/>
      <c r="K22113" s="110"/>
      <c r="L22113" s="111"/>
    </row>
    <row r="22114" spans="1:12" ht="12.75" hidden="1" customHeight="1" x14ac:dyDescent="0.3">
      <c r="A22114" s="1" t="str">
        <f>+A22010</f>
        <v>NO</v>
      </c>
      <c r="E22114" s="96">
        <v>20</v>
      </c>
      <c r="F22114" s="307" t="str">
        <f>+$F$114</f>
        <v>Promoción de Servicios Nacionales o con Trato Nacional</v>
      </c>
      <c r="G22114" s="308"/>
      <c r="H22114" s="308"/>
      <c r="I22114" s="308"/>
      <c r="J22114" s="308"/>
      <c r="K22114" s="309"/>
      <c r="L22114" s="99" t="str">
        <f>IFERROR(IF(VLOOKUP(C22010,'R. PUNTAJES'!$C$14:$R$213,'R. PUNTAJES'!$L$10,0)="","",
IF(VLOOKUP(C22010,'R. PUNTAJES'!$C$14:$R$213,'R. PUNTAJES'!$L$10,0)=5,0,
VLOOKUP(C22010,'R. PUNTAJES'!$C$14:$R$213,'R. PUNTAJES'!$L$10,0))),"")</f>
        <v/>
      </c>
    </row>
    <row r="22115" spans="1:12" ht="12.75" hidden="1" customHeight="1" x14ac:dyDescent="0.3">
      <c r="A22115" s="1" t="str">
        <f>+A22010</f>
        <v>NO</v>
      </c>
      <c r="E22115" s="96">
        <v>5</v>
      </c>
      <c r="F22115" s="307" t="str">
        <f>+$F$115</f>
        <v>Incorporación de componente nacional en servicios extranjeros</v>
      </c>
      <c r="G22115" s="308"/>
      <c r="H22115" s="308"/>
      <c r="I22115" s="308"/>
      <c r="J22115" s="308"/>
      <c r="K22115" s="309"/>
      <c r="L22115" s="99" t="str">
        <f>IFERROR(IF(VLOOKUP(C22010,'R. PUNTAJES'!$C$14:$R$213,'R. PUNTAJES'!$L$10,0)="","",
IF(VLOOKUP(C22010,'R. PUNTAJES'!$C$14:$R$213,'R. PUNTAJES'!$L$10,0)=20,0,
VLOOKUP(C22010,'R. PUNTAJES'!$C$14:$R$213,'R. PUNTAJES'!$L$10,0))),"")</f>
        <v/>
      </c>
    </row>
    <row r="22116" spans="1:12" hidden="1" x14ac:dyDescent="0.3">
      <c r="A22116" s="1" t="str">
        <f>+A22010</f>
        <v>NO</v>
      </c>
      <c r="E22116" s="112"/>
      <c r="F22116" s="97" t="str">
        <f>+$F$116</f>
        <v>VINCULACIÓN DE PERSONAS CON DISCAPACIDAD</v>
      </c>
      <c r="G22116" s="24"/>
      <c r="H22116" s="24"/>
      <c r="I22116" s="24"/>
      <c r="J22116" s="24"/>
      <c r="K22116" s="24"/>
      <c r="L22116" s="98"/>
    </row>
    <row r="22117" spans="1:12" ht="12.75" hidden="1" customHeight="1" x14ac:dyDescent="0.3">
      <c r="A22117" s="1" t="str">
        <f>+A22010</f>
        <v>NO</v>
      </c>
      <c r="E22117" s="96">
        <v>1</v>
      </c>
      <c r="F22117" s="307" t="str">
        <f>+$F$117</f>
        <v xml:space="preserve">Trabajadores vinculados a la planta de personal </v>
      </c>
      <c r="G22117" s="308"/>
      <c r="H22117" s="308"/>
      <c r="I22117" s="308"/>
      <c r="J22117" s="308"/>
      <c r="K22117" s="309"/>
      <c r="L22117" s="99" t="str">
        <f>IFERROR(IF(VLOOKUP(C22010,'R. PUNTAJES'!$C$14:$R$213,'R. PUNTAJES'!$M$10,0)="","",VLOOKUP(C22010,'R. PUNTAJES'!$C$14:$R$213,'R. PUNTAJES'!$M$10,0)),"")</f>
        <v/>
      </c>
    </row>
    <row r="22118" spans="1:12" hidden="1" x14ac:dyDescent="0.3">
      <c r="A22118" s="1" t="str">
        <f>+A22010</f>
        <v>NO</v>
      </c>
      <c r="E22118" s="112"/>
      <c r="F22118" s="97" t="str">
        <f>+$F$118</f>
        <v>EMPRENDIMIENTOS Y EMPRESAS DE MUJERES</v>
      </c>
      <c r="G22118" s="24"/>
      <c r="H22118" s="24"/>
      <c r="I22118" s="24"/>
      <c r="J22118" s="24"/>
      <c r="K22118" s="24"/>
      <c r="L22118" s="98"/>
    </row>
    <row r="22119" spans="1:12" ht="13" hidden="1" customHeight="1" x14ac:dyDescent="0.3">
      <c r="A22119" s="1" t="str">
        <f>+A22010</f>
        <v>NO</v>
      </c>
      <c r="E22119" s="96">
        <v>0.25</v>
      </c>
      <c r="F22119" s="307" t="str">
        <f>+$F$119</f>
        <v>Emprendimientos y empresas de mujeres</v>
      </c>
      <c r="G22119" s="308"/>
      <c r="H22119" s="308"/>
      <c r="I22119" s="308"/>
      <c r="J22119" s="308"/>
      <c r="K22119" s="309"/>
      <c r="L22119" s="113" t="str">
        <f>IFERROR(IF(VLOOKUP(C22010,'R. PUNTAJES'!$C$14:$R$213,'R. PUNTAJES'!$N$10,0)="","",VLOOKUP(C22010,'R. PUNTAJES'!$C$14:$R$213,'R. PUNTAJES'!$N$10,0)),"")</f>
        <v/>
      </c>
    </row>
    <row r="22120" spans="1:12" hidden="1" x14ac:dyDescent="0.3">
      <c r="A22120" s="18" t="str">
        <f>+A22121</f>
        <v>NO</v>
      </c>
      <c r="B22120" s="18"/>
      <c r="E22120" s="112"/>
      <c r="F22120" s="97" t="str">
        <f>+$F$120</f>
        <v>MIPYME</v>
      </c>
      <c r="G22120" s="24"/>
      <c r="H22120" s="24"/>
      <c r="I22120" s="24"/>
      <c r="J22120" s="24"/>
      <c r="K22120" s="24"/>
      <c r="L22120" s="98"/>
    </row>
    <row r="22121" spans="1:12" hidden="1" x14ac:dyDescent="0.3">
      <c r="A22121" s="18" t="str">
        <f>+IF(E22121=0,"NO",1)</f>
        <v>NO</v>
      </c>
      <c r="B22121" s="18"/>
      <c r="E22121" s="96">
        <v>0</v>
      </c>
      <c r="F22121" s="307" t="str">
        <f>+$F$121</f>
        <v>Mipyme</v>
      </c>
      <c r="G22121" s="308"/>
      <c r="H22121" s="308"/>
      <c r="I22121" s="308"/>
      <c r="J22121" s="308"/>
      <c r="K22121" s="309"/>
      <c r="L22121" s="113" t="str">
        <f>IFERROR(IF(VLOOKUP(C22010,'R. PUNTAJES'!$C$14:$R$213,'R. PUNTAJES'!$O$10,0)="","",VLOOKUP(C22010,'R. PUNTAJES'!$C$14:$R$213,'R. PUNTAJES'!$O$10,0)),"")</f>
        <v/>
      </c>
    </row>
    <row r="22122" spans="1:12" hidden="1" x14ac:dyDescent="0.3">
      <c r="A22122" s="1" t="str">
        <f>+A22010</f>
        <v>NO</v>
      </c>
      <c r="E22122" s="112"/>
      <c r="F22122" s="97" t="str">
        <f>+$F$122</f>
        <v>EXPERIENCIA DEL PROPONENTE</v>
      </c>
      <c r="G22122" s="24"/>
      <c r="H22122" s="24"/>
      <c r="I22122" s="24"/>
      <c r="J22122" s="24"/>
      <c r="K22122" s="24"/>
      <c r="L22122" s="98"/>
    </row>
    <row r="22123" spans="1:12" hidden="1" x14ac:dyDescent="0.3">
      <c r="A22123" s="1" t="str">
        <f>+A22010</f>
        <v>NO</v>
      </c>
      <c r="E22123" s="96">
        <v>59.5</v>
      </c>
      <c r="F22123" s="307" t="str">
        <f>+$F$123</f>
        <v>mediana con valor absoluto</v>
      </c>
      <c r="G22123" s="308"/>
      <c r="H22123" s="308"/>
      <c r="I22123" s="308"/>
      <c r="J22123" s="308"/>
      <c r="K22123" s="309"/>
      <c r="L22123" s="113" t="str">
        <f>IFERROR(IF(VLOOKUP(C22010,'R. PUNTAJES'!$C$14:$R$213,'R. PUNTAJES'!$R$10,0)="","",VLOOKUP(C22010,'R. PUNTAJES'!$C$14:$R$213,'R. PUNTAJES'!$R$10,0)),"")</f>
        <v/>
      </c>
    </row>
    <row r="22124" spans="1:12" hidden="1" x14ac:dyDescent="0.3">
      <c r="A22124" s="1" t="str">
        <f>+A22010</f>
        <v>NO</v>
      </c>
      <c r="E22124" s="112"/>
      <c r="F22124" s="97" t="str">
        <f>+$F$124</f>
        <v>MULTAS</v>
      </c>
      <c r="G22124" s="24"/>
      <c r="H22124" s="24"/>
      <c r="I22124" s="24"/>
      <c r="J22124" s="24"/>
      <c r="K22124" s="24"/>
      <c r="L22124" s="98"/>
    </row>
    <row r="22125" spans="1:12" ht="12.75" hidden="1" customHeight="1" x14ac:dyDescent="0.3">
      <c r="A22125" s="1" t="str">
        <f>+A22010</f>
        <v>NO</v>
      </c>
      <c r="E22125" s="96">
        <v>-2</v>
      </c>
      <c r="F22125" s="307" t="str">
        <f>+$F$125</f>
        <v>Una o más multas o cláusulas penales durante el último año</v>
      </c>
      <c r="G22125" s="310"/>
      <c r="H22125" s="310"/>
      <c r="I22125" s="310"/>
      <c r="J22125" s="310"/>
      <c r="K22125" s="311"/>
      <c r="L22125" s="99" t="str">
        <f>IFERROR(IF(VLOOKUP(C22010,'R. PUNTAJES'!$C$14:$R$213,'R. PUNTAJES'!$Q$10,0)="","",VLOOKUP(C22010,'R. PUNTAJES'!$C$14:$R$213,'R. PUNTAJES'!$Q$10,0)),"")</f>
        <v/>
      </c>
    </row>
    <row r="22126" spans="1:12" hidden="1" x14ac:dyDescent="0.3">
      <c r="A22126" s="1" t="str">
        <f>+A22010</f>
        <v>NO</v>
      </c>
      <c r="E22126" s="112"/>
      <c r="F22126" s="97" t="str">
        <f>+$F$126</f>
        <v>OBRAS INCONCLUSAS</v>
      </c>
      <c r="G22126" s="24"/>
      <c r="H22126" s="24"/>
      <c r="I22126" s="24"/>
      <c r="J22126" s="24"/>
      <c r="K22126" s="24"/>
      <c r="L22126" s="98"/>
    </row>
    <row r="22127" spans="1:12" hidden="1" x14ac:dyDescent="0.3">
      <c r="A22127" s="1" t="str">
        <f>+A22010</f>
        <v>NO</v>
      </c>
      <c r="E22127" s="96">
        <v>-1</v>
      </c>
      <c r="F22127" s="301" t="str">
        <f>+$F$127</f>
        <v>Anotación vigente de obra civil inconclusa</v>
      </c>
      <c r="G22127" s="302"/>
      <c r="H22127" s="302"/>
      <c r="I22127" s="302"/>
      <c r="J22127" s="302"/>
      <c r="K22127" s="303"/>
      <c r="L22127" s="99" t="str">
        <f>IFERROR(IF(VLOOKUP(C22010,'R. PUNTAJES'!$C$14:$R$213,'R. PUNTAJES'!$P$10,0)="","",VLOOKUP(C22010,'R. PUNTAJES'!$C$14:$R$213,'R. PUNTAJES'!$P$10,0)),"")</f>
        <v/>
      </c>
    </row>
    <row r="22128" spans="1:12" ht="7.5" hidden="1" customHeight="1" x14ac:dyDescent="0.3">
      <c r="A22128" s="1" t="str">
        <f>+A22010</f>
        <v>NO</v>
      </c>
      <c r="E22128" s="114"/>
      <c r="F22128" s="45"/>
      <c r="G22128" s="45"/>
      <c r="H22128" s="45"/>
      <c r="I22128" s="45"/>
      <c r="J22128" s="45"/>
      <c r="K22128" s="45"/>
      <c r="L22128" s="48"/>
    </row>
    <row r="22129" spans="1:16" hidden="1" x14ac:dyDescent="0.3">
      <c r="A22129" s="1" t="str">
        <f>+A22010</f>
        <v>NO</v>
      </c>
      <c r="E22129" s="115" t="str">
        <f>+$E$129</f>
        <v>PUNTAJE TOTAL</v>
      </c>
      <c r="F22129" s="116"/>
      <c r="G22129" s="116"/>
      <c r="H22129" s="116"/>
      <c r="I22129" s="116"/>
      <c r="J22129" s="116"/>
      <c r="K22129" s="117"/>
      <c r="L22129" s="118">
        <f>IFERROR(IF(VLOOKUP(C22010,'R. PUNTAJES'!$C$14:$R$213,'R. PUNTAJES'!$H$10,0)="RECHAZO","",SUM(L22109:L22127)),"")</f>
        <v>0</v>
      </c>
    </row>
    <row r="22130" spans="1:16" hidden="1" x14ac:dyDescent="0.3">
      <c r="A22130" s="1" t="str">
        <f>+A22010</f>
        <v>NO</v>
      </c>
      <c r="E22130" s="304" t="str">
        <f>+$E$130</f>
        <v>OBSERVACIONES RESPECTO A PUNTAJES</v>
      </c>
      <c r="F22130" s="305"/>
      <c r="G22130" s="305"/>
      <c r="H22130" s="305"/>
      <c r="I22130" s="305"/>
      <c r="J22130" s="305"/>
      <c r="K22130" s="305"/>
      <c r="L22130" s="305"/>
    </row>
    <row r="22131" spans="1:16" ht="12" hidden="1" customHeight="1" x14ac:dyDescent="0.3">
      <c r="A22131" s="1" t="str">
        <f>+A22010</f>
        <v>NO</v>
      </c>
      <c r="E22131" s="306" t="s">
        <v>124</v>
      </c>
      <c r="F22131" s="305"/>
      <c r="G22131" s="305"/>
      <c r="H22131" s="305"/>
      <c r="I22131" s="305"/>
      <c r="J22131" s="305"/>
      <c r="K22131" s="305"/>
      <c r="L22131" s="305"/>
      <c r="N22131" s="119"/>
      <c r="O22131" s="119"/>
      <c r="P22131" s="120"/>
    </row>
    <row r="22132" spans="1:16" ht="3" hidden="1" customHeight="1" x14ac:dyDescent="0.3">
      <c r="A22132" s="1" t="str">
        <f>+A22011</f>
        <v>NO</v>
      </c>
      <c r="E22132" s="121"/>
      <c r="F22132" s="122"/>
      <c r="G22132" s="122"/>
      <c r="H22132" s="122"/>
      <c r="I22132" s="122"/>
      <c r="J22132" s="122"/>
      <c r="K22132" s="122"/>
      <c r="L22132" s="123"/>
    </row>
    <row r="22133" spans="1:16" hidden="1" x14ac:dyDescent="0.3">
      <c r="A22133" s="1" t="str">
        <f>+IF(OR(C22135=""),"NO",1)</f>
        <v>NO</v>
      </c>
      <c r="E22133" s="346"/>
      <c r="F22133" s="347"/>
      <c r="G22133" s="347"/>
      <c r="H22133" s="347"/>
      <c r="I22133" s="347"/>
      <c r="J22133" s="347"/>
      <c r="K22133" s="347"/>
      <c r="L22133" s="347"/>
    </row>
    <row r="22134" spans="1:16" ht="4.5" hidden="1" customHeight="1" x14ac:dyDescent="0.3">
      <c r="A22134" s="1" t="str">
        <f>+A22135</f>
        <v>NO</v>
      </c>
      <c r="E22134" s="15"/>
      <c r="F22134" s="16"/>
      <c r="G22134" s="16"/>
      <c r="H22134" s="16"/>
      <c r="I22134" s="16"/>
      <c r="J22134" s="16"/>
      <c r="K22134" s="16"/>
      <c r="L22134" s="17"/>
    </row>
    <row r="22135" spans="1:16" ht="15.75" hidden="1" customHeight="1" x14ac:dyDescent="0.3">
      <c r="A22135" s="1" t="str">
        <f>+IF(OR(C22135=""),"NO",1)</f>
        <v>NO</v>
      </c>
      <c r="B22135" s="1">
        <f>1+MAX($B$1:B22134)</f>
        <v>178</v>
      </c>
      <c r="C22135" s="18" t="s">
        <v>124</v>
      </c>
      <c r="E22135" s="19" t="s">
        <v>124</v>
      </c>
      <c r="F22135" s="20"/>
      <c r="G22135" s="20"/>
      <c r="H22135" s="20"/>
      <c r="I22135" s="21"/>
      <c r="J22135" s="20"/>
      <c r="K22135" s="21"/>
      <c r="L22135" s="22"/>
    </row>
    <row r="22136" spans="1:16" hidden="1" x14ac:dyDescent="0.3">
      <c r="A22136" s="1" t="str">
        <f>A22135</f>
        <v>NO</v>
      </c>
      <c r="E22136" s="23" t="str">
        <f>+$E$11</f>
        <v>Integrantes</v>
      </c>
      <c r="F22136" s="24"/>
      <c r="G22136" s="24"/>
      <c r="H22136" s="24"/>
      <c r="I22136" s="24"/>
      <c r="J22136" s="24"/>
      <c r="K22136" s="25" t="str">
        <f>+$K$11</f>
        <v>Nit</v>
      </c>
      <c r="L22136" s="26" t="str">
        <f>+$L$11</f>
        <v>Part.</v>
      </c>
    </row>
    <row r="22137" spans="1:16" hidden="1" x14ac:dyDescent="0.3">
      <c r="A22137" s="1" t="str">
        <f>+A22136</f>
        <v>NO</v>
      </c>
      <c r="C22137" s="1" t="s">
        <v>124</v>
      </c>
      <c r="E22137" s="27" t="s">
        <v>124</v>
      </c>
      <c r="F22137" s="28"/>
      <c r="G22137" s="28"/>
      <c r="H22137" s="28"/>
      <c r="I22137" s="28"/>
      <c r="J22137" s="28"/>
      <c r="K22137" s="29" t="s">
        <v>124</v>
      </c>
      <c r="L22137" s="30" t="s">
        <v>124</v>
      </c>
    </row>
    <row r="22138" spans="1:16" hidden="1" x14ac:dyDescent="0.3">
      <c r="A22138" s="18" t="str">
        <f>+IF(OR(C22138=""),"NO",1)</f>
        <v>NO</v>
      </c>
      <c r="B22138" s="18"/>
      <c r="C22138" s="1" t="s">
        <v>124</v>
      </c>
      <c r="E22138" s="31" t="s">
        <v>124</v>
      </c>
      <c r="F22138" s="32"/>
      <c r="G22138" s="32"/>
      <c r="H22138" s="32"/>
      <c r="I22138" s="32"/>
      <c r="J22138" s="32"/>
      <c r="K22138" s="33" t="s">
        <v>124</v>
      </c>
      <c r="L22138" s="34" t="s">
        <v>124</v>
      </c>
    </row>
    <row r="22139" spans="1:16" hidden="1" x14ac:dyDescent="0.3">
      <c r="A22139" s="18" t="str">
        <f>+IF(OR(C22139=""),"NO",1)</f>
        <v>NO</v>
      </c>
      <c r="B22139" s="18"/>
      <c r="C22139" s="1" t="s">
        <v>124</v>
      </c>
      <c r="E22139" s="31" t="s">
        <v>124</v>
      </c>
      <c r="F22139" s="32"/>
      <c r="G22139" s="32"/>
      <c r="H22139" s="32"/>
      <c r="I22139" s="32"/>
      <c r="J22139" s="32"/>
      <c r="K22139" s="33" t="s">
        <v>124</v>
      </c>
      <c r="L22139" s="34" t="s">
        <v>124</v>
      </c>
    </row>
    <row r="22140" spans="1:16" hidden="1" x14ac:dyDescent="0.3">
      <c r="A22140" s="18" t="str">
        <f>+IF(OR(C22140=""),"NO",1)</f>
        <v>NO</v>
      </c>
      <c r="B22140" s="18"/>
      <c r="C22140" s="1" t="s">
        <v>124</v>
      </c>
      <c r="E22140" s="31" t="s">
        <v>13</v>
      </c>
      <c r="F22140" s="32"/>
      <c r="G22140" s="32"/>
      <c r="H22140" s="32"/>
      <c r="I22140" s="32"/>
      <c r="J22140" s="32"/>
      <c r="K22140" s="33"/>
      <c r="L22140" s="34"/>
    </row>
    <row r="22141" spans="1:16" hidden="1" x14ac:dyDescent="0.3">
      <c r="A22141" s="18" t="str">
        <f>+IF(OR(C22141=""),"NO",1)</f>
        <v>NO</v>
      </c>
      <c r="B22141" s="18"/>
      <c r="C22141" s="1" t="s">
        <v>124</v>
      </c>
      <c r="E22141" s="31" t="s">
        <v>13</v>
      </c>
      <c r="F22141" s="32"/>
      <c r="G22141" s="32"/>
      <c r="H22141" s="32"/>
      <c r="I22141" s="32"/>
      <c r="J22141" s="32"/>
      <c r="K22141" s="33"/>
      <c r="L22141" s="34"/>
    </row>
    <row r="22142" spans="1:16" hidden="1" x14ac:dyDescent="0.3">
      <c r="A22142" s="18" t="str">
        <f>+IF(OR(C22142=""),"NO",1)</f>
        <v>NO</v>
      </c>
      <c r="B22142" s="18"/>
      <c r="C22142" s="1" t="s">
        <v>124</v>
      </c>
      <c r="E22142" s="35" t="s">
        <v>13</v>
      </c>
      <c r="F22142" s="36"/>
      <c r="G22142" s="36"/>
      <c r="H22142" s="36"/>
      <c r="I22142" s="36"/>
      <c r="J22142" s="36"/>
      <c r="K22142" s="37"/>
      <c r="L22142" s="38"/>
    </row>
    <row r="22143" spans="1:16" ht="5.15" hidden="1" customHeight="1" x14ac:dyDescent="0.3">
      <c r="A22143" s="1" t="str">
        <f>+A22135</f>
        <v>NO</v>
      </c>
      <c r="E22143" s="39"/>
      <c r="F22143" s="39"/>
      <c r="G22143" s="39"/>
      <c r="H22143" s="39"/>
      <c r="I22143" s="39"/>
      <c r="J22143" s="39"/>
      <c r="K22143" s="39"/>
      <c r="L22143" s="39"/>
    </row>
    <row r="22144" spans="1:16" ht="15.75" hidden="1" customHeight="1" x14ac:dyDescent="0.3">
      <c r="A22144" s="1" t="str">
        <f>+A22135</f>
        <v>NO</v>
      </c>
      <c r="E22144" s="40" t="str">
        <f>+$E$19</f>
        <v>RESULTADO DE EVALUACIÓN TÉCNICA</v>
      </c>
      <c r="F22144" s="41"/>
      <c r="G22144" s="41"/>
      <c r="H22144" s="41"/>
      <c r="I22144" s="41"/>
      <c r="J22144" s="41"/>
      <c r="K22144" s="41"/>
      <c r="L22144" s="42"/>
    </row>
    <row r="22145" spans="1:12" hidden="1" x14ac:dyDescent="0.3">
      <c r="A22145" s="1" t="str">
        <f>+A22135</f>
        <v>NO</v>
      </c>
      <c r="E22145" s="43"/>
      <c r="F22145" s="44" t="str">
        <f>+$F$20</f>
        <v>Experiencia</v>
      </c>
      <c r="G22145" s="45"/>
      <c r="H22145" s="45"/>
      <c r="I22145" s="45"/>
      <c r="J22145" s="45"/>
      <c r="K22145" s="46"/>
      <c r="L22145" s="47" t="s">
        <v>124</v>
      </c>
    </row>
    <row r="22146" spans="1:12" hidden="1" x14ac:dyDescent="0.3">
      <c r="A22146" s="1" t="str">
        <f>+A22135</f>
        <v>NO</v>
      </c>
      <c r="E22146" s="348" t="str">
        <f>+$E$21</f>
        <v>OBSERVACIONES RESPECTO A LA EVALUACIÓN DE EXPERIENCIA</v>
      </c>
      <c r="F22146" s="308"/>
      <c r="G22146" s="308"/>
      <c r="H22146" s="308"/>
      <c r="I22146" s="308"/>
      <c r="J22146" s="308"/>
      <c r="K22146" s="308"/>
      <c r="L22146" s="349"/>
    </row>
    <row r="22147" spans="1:12" hidden="1" x14ac:dyDescent="0.3">
      <c r="A22147" s="1" t="str">
        <f>+A22135</f>
        <v>NO</v>
      </c>
      <c r="E22147" s="350" t="s">
        <v>124</v>
      </c>
      <c r="F22147" s="351"/>
      <c r="G22147" s="351"/>
      <c r="H22147" s="351"/>
      <c r="I22147" s="351"/>
      <c r="J22147" s="351"/>
      <c r="K22147" s="351"/>
      <c r="L22147" s="352"/>
    </row>
    <row r="22148" spans="1:12" ht="5.15" hidden="1" customHeight="1" x14ac:dyDescent="0.3">
      <c r="A22148" s="1" t="str">
        <f>+A22135</f>
        <v>NO</v>
      </c>
      <c r="E22148" s="39"/>
      <c r="F22148" s="39"/>
      <c r="G22148" s="39"/>
      <c r="H22148" s="39"/>
      <c r="I22148" s="39"/>
      <c r="J22148" s="39"/>
      <c r="K22148" s="39"/>
      <c r="L22148" s="39"/>
    </row>
    <row r="22149" spans="1:12" ht="12.75" hidden="1" customHeight="1" x14ac:dyDescent="0.3">
      <c r="A22149" s="1" t="str">
        <f>+A22135</f>
        <v>NO</v>
      </c>
      <c r="E22149" s="40" t="str">
        <f>+$E$24</f>
        <v>EXPERIENCIA HABILITANTE: CONTRATOS PRESENTADOS</v>
      </c>
      <c r="F22149" s="41"/>
      <c r="G22149" s="41"/>
      <c r="H22149" s="41"/>
      <c r="I22149" s="41"/>
      <c r="J22149" s="41"/>
      <c r="K22149" s="41"/>
      <c r="L22149" s="42"/>
    </row>
    <row r="22150" spans="1:12" ht="8.5" hidden="1" customHeight="1" x14ac:dyDescent="0.3">
      <c r="A22150" s="1" t="str">
        <f>+A22135</f>
        <v>NO</v>
      </c>
      <c r="E22150" s="49"/>
      <c r="F22150" s="50"/>
      <c r="G22150" s="51"/>
      <c r="H22150" s="51"/>
      <c r="I22150" s="51"/>
      <c r="J22150" s="51"/>
      <c r="K22150" s="51"/>
      <c r="L22150" s="52"/>
    </row>
    <row r="22151" spans="1:12" hidden="1" x14ac:dyDescent="0.3">
      <c r="A22151" s="18" t="str">
        <f>+IF(OR(C22151=""),"NO",1)</f>
        <v>NO</v>
      </c>
      <c r="B22151" s="18"/>
      <c r="C22151" s="1" t="s">
        <v>124</v>
      </c>
      <c r="E22151" s="329">
        <v>1</v>
      </c>
      <c r="F22151" s="53" t="str">
        <f>+$F$26</f>
        <v>OBJETO</v>
      </c>
      <c r="G22151" s="332" t="s">
        <v>124</v>
      </c>
      <c r="H22151" s="333"/>
      <c r="I22151" s="333"/>
      <c r="J22151" s="333"/>
      <c r="K22151" s="333"/>
      <c r="L22151" s="334"/>
    </row>
    <row r="22152" spans="1:12" hidden="1" x14ac:dyDescent="0.3">
      <c r="A22152" s="18" t="str">
        <f>+IF(OR(C22151=""),"NO",1)</f>
        <v>NO</v>
      </c>
      <c r="B22152" s="18"/>
      <c r="E22152" s="330"/>
      <c r="F22152" s="54" t="str">
        <f>+$F$27</f>
        <v>CONTRATANTE</v>
      </c>
      <c r="G22152" s="335" t="s">
        <v>124</v>
      </c>
      <c r="H22152" s="310"/>
      <c r="I22152" s="310"/>
      <c r="J22152" s="310"/>
      <c r="K22152" s="310"/>
      <c r="L22152" s="336"/>
    </row>
    <row r="22153" spans="1:12" hidden="1" x14ac:dyDescent="0.3">
      <c r="A22153" s="18" t="str">
        <f>+IF(OR(C22151=""),"NO",1)</f>
        <v>NO</v>
      </c>
      <c r="B22153" s="18"/>
      <c r="E22153" s="330"/>
      <c r="F22153" s="54" t="str">
        <f>+$F$28</f>
        <v>APORTANTE</v>
      </c>
      <c r="G22153" s="337" t="s">
        <v>124</v>
      </c>
      <c r="H22153" s="338"/>
      <c r="I22153" s="338"/>
      <c r="J22153" s="338"/>
      <c r="K22153" s="338"/>
      <c r="L22153" s="339"/>
    </row>
    <row r="22154" spans="1:12" hidden="1" x14ac:dyDescent="0.3">
      <c r="A22154" s="18" t="str">
        <f>+IF(OR(C22151=""),"NO",1)</f>
        <v>NO</v>
      </c>
      <c r="B22154" s="18"/>
      <c r="E22154" s="330"/>
      <c r="F22154" s="54" t="str">
        <f>+$F$29</f>
        <v>VALOR /SMMLV)</v>
      </c>
      <c r="G22154" s="55" t="s">
        <v>124</v>
      </c>
      <c r="H22154" s="56" t="str">
        <f>+$H$29</f>
        <v>% PART..</v>
      </c>
      <c r="I22154" s="57" t="s">
        <v>124</v>
      </c>
      <c r="J22154" s="58" t="str">
        <f>+$J$29</f>
        <v>VALOR ACREDITADO</v>
      </c>
      <c r="K22154" s="59"/>
      <c r="L22154" s="47" t="s">
        <v>124</v>
      </c>
    </row>
    <row r="22155" spans="1:12" hidden="1" x14ac:dyDescent="0.3">
      <c r="A22155" s="18" t="str">
        <f>+IF(OR(C22151=""),"NO",1)</f>
        <v>NO</v>
      </c>
      <c r="B22155" s="18"/>
      <c r="E22155" s="330"/>
      <c r="F22155" s="60" t="str">
        <f>+$F$30</f>
        <v>EXPERIENCIA APORTADA</v>
      </c>
      <c r="G22155" s="340" t="s">
        <v>124</v>
      </c>
      <c r="H22155" s="341"/>
      <c r="I22155" s="341"/>
      <c r="J22155" s="341"/>
      <c r="K22155" s="341"/>
      <c r="L22155" s="342"/>
    </row>
    <row r="22156" spans="1:12" hidden="1" x14ac:dyDescent="0.3">
      <c r="A22156" s="18" t="str">
        <f>+IF(OR(C22151=""),"NO",1)</f>
        <v>NO</v>
      </c>
      <c r="B22156" s="18"/>
      <c r="E22156" s="331"/>
      <c r="F22156" s="62" t="str">
        <f>+$F$31</f>
        <v>OBSERVACIÓN</v>
      </c>
      <c r="G22156" s="343" t="s">
        <v>124</v>
      </c>
      <c r="H22156" s="344"/>
      <c r="I22156" s="344"/>
      <c r="J22156" s="344"/>
      <c r="K22156" s="344"/>
      <c r="L22156" s="345"/>
    </row>
    <row r="22157" spans="1:12" ht="8.5" hidden="1" customHeight="1" x14ac:dyDescent="0.3">
      <c r="A22157" s="18" t="str">
        <f>+IF(OR(C22151=""),"NO",1)</f>
        <v>NO</v>
      </c>
      <c r="B22157" s="18"/>
      <c r="E22157" s="49"/>
      <c r="F22157" s="50"/>
      <c r="G22157" s="51"/>
      <c r="H22157" s="51"/>
      <c r="I22157" s="51"/>
      <c r="J22157" s="51"/>
      <c r="K22157" s="51"/>
      <c r="L22157" s="52"/>
    </row>
    <row r="22158" spans="1:12" hidden="1" x14ac:dyDescent="0.3">
      <c r="A22158" s="18" t="str">
        <f t="shared" ref="A22158" si="7434">+IF(OR(C22158=""),"NO",1)</f>
        <v>NO</v>
      </c>
      <c r="B22158" s="18"/>
      <c r="C22158" s="1" t="s">
        <v>124</v>
      </c>
      <c r="E22158" s="329">
        <v>2</v>
      </c>
      <c r="F22158" s="53" t="str">
        <f>+$F$26</f>
        <v>OBJETO</v>
      </c>
      <c r="G22158" s="332" t="s">
        <v>124</v>
      </c>
      <c r="H22158" s="333"/>
      <c r="I22158" s="333"/>
      <c r="J22158" s="333"/>
      <c r="K22158" s="333"/>
      <c r="L22158" s="334"/>
    </row>
    <row r="22159" spans="1:12" hidden="1" x14ac:dyDescent="0.3">
      <c r="A22159" s="18" t="str">
        <f t="shared" ref="A22159" si="7435">+IF(OR(C22158=""),"NO",1)</f>
        <v>NO</v>
      </c>
      <c r="B22159" s="18"/>
      <c r="E22159" s="330"/>
      <c r="F22159" s="54" t="str">
        <f>+$F$27</f>
        <v>CONTRATANTE</v>
      </c>
      <c r="G22159" s="335" t="s">
        <v>124</v>
      </c>
      <c r="H22159" s="310"/>
      <c r="I22159" s="310"/>
      <c r="J22159" s="310"/>
      <c r="K22159" s="310"/>
      <c r="L22159" s="336"/>
    </row>
    <row r="22160" spans="1:12" hidden="1" x14ac:dyDescent="0.3">
      <c r="A22160" s="18" t="str">
        <f t="shared" ref="A22160" si="7436">+IF(OR(C22158=""),"NO",1)</f>
        <v>NO</v>
      </c>
      <c r="B22160" s="18"/>
      <c r="E22160" s="330"/>
      <c r="F22160" s="54" t="str">
        <f>+$F$28</f>
        <v>APORTANTE</v>
      </c>
      <c r="G22160" s="337" t="s">
        <v>124</v>
      </c>
      <c r="H22160" s="338"/>
      <c r="I22160" s="338"/>
      <c r="J22160" s="338"/>
      <c r="K22160" s="338"/>
      <c r="L22160" s="339"/>
    </row>
    <row r="22161" spans="1:12" hidden="1" x14ac:dyDescent="0.3">
      <c r="A22161" s="18" t="str">
        <f t="shared" ref="A22161" si="7437">+IF(OR(C22158=""),"NO",1)</f>
        <v>NO</v>
      </c>
      <c r="B22161" s="18"/>
      <c r="E22161" s="330"/>
      <c r="F22161" s="54" t="str">
        <f>+$F$29</f>
        <v>VALOR /SMMLV)</v>
      </c>
      <c r="G22161" s="55" t="s">
        <v>124</v>
      </c>
      <c r="H22161" s="56" t="str">
        <f>+$H$29</f>
        <v>% PART..</v>
      </c>
      <c r="I22161" s="57" t="s">
        <v>124</v>
      </c>
      <c r="J22161" s="58" t="str">
        <f>+$J$29</f>
        <v>VALOR ACREDITADO</v>
      </c>
      <c r="K22161" s="59"/>
      <c r="L22161" s="47" t="s">
        <v>124</v>
      </c>
    </row>
    <row r="22162" spans="1:12" hidden="1" x14ac:dyDescent="0.3">
      <c r="A22162" s="18" t="str">
        <f t="shared" ref="A22162" si="7438">+IF(OR(C22158=""),"NO",1)</f>
        <v>NO</v>
      </c>
      <c r="B22162" s="18"/>
      <c r="E22162" s="330"/>
      <c r="F22162" s="60" t="str">
        <f>+$F$30</f>
        <v>EXPERIENCIA APORTADA</v>
      </c>
      <c r="G22162" s="340" t="s">
        <v>124</v>
      </c>
      <c r="H22162" s="341"/>
      <c r="I22162" s="341"/>
      <c r="J22162" s="341"/>
      <c r="K22162" s="341"/>
      <c r="L22162" s="342"/>
    </row>
    <row r="22163" spans="1:12" hidden="1" x14ac:dyDescent="0.3">
      <c r="A22163" s="18" t="str">
        <f t="shared" ref="A22163" si="7439">+IF(OR(C22158=""),"NO",1)</f>
        <v>NO</v>
      </c>
      <c r="B22163" s="18"/>
      <c r="E22163" s="331"/>
      <c r="F22163" s="62" t="str">
        <f>+$F$31</f>
        <v>OBSERVACIÓN</v>
      </c>
      <c r="G22163" s="343" t="s">
        <v>124</v>
      </c>
      <c r="H22163" s="344"/>
      <c r="I22163" s="344"/>
      <c r="J22163" s="344"/>
      <c r="K22163" s="344"/>
      <c r="L22163" s="345"/>
    </row>
    <row r="22164" spans="1:12" ht="8.5" hidden="1" customHeight="1" x14ac:dyDescent="0.3">
      <c r="A22164" s="18" t="str">
        <f t="shared" ref="A22164" si="7440">+IF(OR(C22158=""),"NO",1)</f>
        <v>NO</v>
      </c>
      <c r="B22164" s="18"/>
      <c r="E22164" s="49"/>
      <c r="F22164" s="50"/>
      <c r="G22164" s="51"/>
      <c r="H22164" s="51"/>
      <c r="I22164" s="51"/>
      <c r="J22164" s="51"/>
      <c r="K22164" s="51"/>
      <c r="L22164" s="52"/>
    </row>
    <row r="22165" spans="1:12" hidden="1" x14ac:dyDescent="0.3">
      <c r="A22165" s="18" t="str">
        <f t="shared" ref="A22165" si="7441">+IF(OR(C22165=""),"NO",1)</f>
        <v>NO</v>
      </c>
      <c r="B22165" s="18"/>
      <c r="C22165" s="1" t="s">
        <v>124</v>
      </c>
      <c r="E22165" s="329">
        <v>3</v>
      </c>
      <c r="F22165" s="53" t="str">
        <f>+$F$26</f>
        <v>OBJETO</v>
      </c>
      <c r="G22165" s="332" t="s">
        <v>124</v>
      </c>
      <c r="H22165" s="333"/>
      <c r="I22165" s="333"/>
      <c r="J22165" s="333"/>
      <c r="K22165" s="333"/>
      <c r="L22165" s="334"/>
    </row>
    <row r="22166" spans="1:12" hidden="1" x14ac:dyDescent="0.3">
      <c r="A22166" s="18" t="str">
        <f t="shared" ref="A22166" si="7442">+IF(OR(C22165=""),"NO",1)</f>
        <v>NO</v>
      </c>
      <c r="B22166" s="18"/>
      <c r="E22166" s="330"/>
      <c r="F22166" s="54" t="str">
        <f>+$F$27</f>
        <v>CONTRATANTE</v>
      </c>
      <c r="G22166" s="335" t="s">
        <v>124</v>
      </c>
      <c r="H22166" s="310"/>
      <c r="I22166" s="310"/>
      <c r="J22166" s="310"/>
      <c r="K22166" s="310"/>
      <c r="L22166" s="336"/>
    </row>
    <row r="22167" spans="1:12" hidden="1" x14ac:dyDescent="0.3">
      <c r="A22167" s="18" t="str">
        <f t="shared" ref="A22167" si="7443">+IF(OR(C22165=""),"NO",1)</f>
        <v>NO</v>
      </c>
      <c r="B22167" s="18"/>
      <c r="E22167" s="330"/>
      <c r="F22167" s="54" t="str">
        <f>+$F$28</f>
        <v>APORTANTE</v>
      </c>
      <c r="G22167" s="337" t="s">
        <v>124</v>
      </c>
      <c r="H22167" s="338"/>
      <c r="I22167" s="338"/>
      <c r="J22167" s="338"/>
      <c r="K22167" s="338"/>
      <c r="L22167" s="339"/>
    </row>
    <row r="22168" spans="1:12" hidden="1" x14ac:dyDescent="0.3">
      <c r="A22168" s="18" t="str">
        <f t="shared" ref="A22168" si="7444">+IF(OR(C22165=""),"NO",1)</f>
        <v>NO</v>
      </c>
      <c r="B22168" s="18"/>
      <c r="E22168" s="330"/>
      <c r="F22168" s="54" t="str">
        <f>+$F$29</f>
        <v>VALOR /SMMLV)</v>
      </c>
      <c r="G22168" s="55" t="s">
        <v>124</v>
      </c>
      <c r="H22168" s="56" t="str">
        <f>+$H$29</f>
        <v>% PART..</v>
      </c>
      <c r="I22168" s="57" t="s">
        <v>124</v>
      </c>
      <c r="J22168" s="58" t="str">
        <f>+$J$29</f>
        <v>VALOR ACREDITADO</v>
      </c>
      <c r="K22168" s="59"/>
      <c r="L22168" s="47" t="s">
        <v>124</v>
      </c>
    </row>
    <row r="22169" spans="1:12" hidden="1" x14ac:dyDescent="0.3">
      <c r="A22169" s="18" t="str">
        <f t="shared" ref="A22169" si="7445">+IF(OR(C22165=""),"NO",1)</f>
        <v>NO</v>
      </c>
      <c r="B22169" s="18"/>
      <c r="E22169" s="330"/>
      <c r="F22169" s="60" t="str">
        <f>+$F$30</f>
        <v>EXPERIENCIA APORTADA</v>
      </c>
      <c r="G22169" s="340" t="s">
        <v>124</v>
      </c>
      <c r="H22169" s="341"/>
      <c r="I22169" s="341"/>
      <c r="J22169" s="341"/>
      <c r="K22169" s="341"/>
      <c r="L22169" s="342"/>
    </row>
    <row r="22170" spans="1:12" hidden="1" x14ac:dyDescent="0.3">
      <c r="A22170" s="18" t="str">
        <f t="shared" ref="A22170" si="7446">+IF(OR(C22165=""),"NO",1)</f>
        <v>NO</v>
      </c>
      <c r="B22170" s="18"/>
      <c r="E22170" s="331"/>
      <c r="F22170" s="62" t="str">
        <f>+$F$31</f>
        <v>OBSERVACIÓN</v>
      </c>
      <c r="G22170" s="343" t="s">
        <v>124</v>
      </c>
      <c r="H22170" s="344"/>
      <c r="I22170" s="344"/>
      <c r="J22170" s="344"/>
      <c r="K22170" s="344"/>
      <c r="L22170" s="345"/>
    </row>
    <row r="22171" spans="1:12" ht="8.5" hidden="1" customHeight="1" x14ac:dyDescent="0.3">
      <c r="A22171" s="18" t="str">
        <f t="shared" ref="A22171" si="7447">+IF(OR(C22165=""),"NO",1)</f>
        <v>NO</v>
      </c>
      <c r="B22171" s="18"/>
      <c r="E22171" s="49"/>
      <c r="F22171" s="50"/>
      <c r="G22171" s="51"/>
      <c r="H22171" s="51"/>
      <c r="I22171" s="51"/>
      <c r="J22171" s="51"/>
      <c r="K22171" s="51"/>
      <c r="L22171" s="52"/>
    </row>
    <row r="22172" spans="1:12" hidden="1" x14ac:dyDescent="0.3">
      <c r="A22172" s="18" t="str">
        <f t="shared" ref="A22172" si="7448">+IF(OR(C22172=""),"NO",1)</f>
        <v>NO</v>
      </c>
      <c r="B22172" s="18"/>
      <c r="C22172" s="1" t="s">
        <v>124</v>
      </c>
      <c r="E22172" s="329">
        <v>4</v>
      </c>
      <c r="F22172" s="53" t="str">
        <f>+$F$26</f>
        <v>OBJETO</v>
      </c>
      <c r="G22172" s="332" t="s">
        <v>124</v>
      </c>
      <c r="H22172" s="333"/>
      <c r="I22172" s="333"/>
      <c r="J22172" s="333"/>
      <c r="K22172" s="333"/>
      <c r="L22172" s="334"/>
    </row>
    <row r="22173" spans="1:12" hidden="1" x14ac:dyDescent="0.3">
      <c r="A22173" s="18" t="str">
        <f t="shared" ref="A22173" si="7449">+IF(OR(C22172=""),"NO",1)</f>
        <v>NO</v>
      </c>
      <c r="B22173" s="18"/>
      <c r="E22173" s="330"/>
      <c r="F22173" s="54" t="str">
        <f>+$F$27</f>
        <v>CONTRATANTE</v>
      </c>
      <c r="G22173" s="335" t="s">
        <v>124</v>
      </c>
      <c r="H22173" s="310"/>
      <c r="I22173" s="310"/>
      <c r="J22173" s="310"/>
      <c r="K22173" s="310"/>
      <c r="L22173" s="336"/>
    </row>
    <row r="22174" spans="1:12" hidden="1" x14ac:dyDescent="0.3">
      <c r="A22174" s="18" t="str">
        <f t="shared" ref="A22174" si="7450">+IF(OR(C22172=""),"NO",1)</f>
        <v>NO</v>
      </c>
      <c r="B22174" s="18"/>
      <c r="E22174" s="330"/>
      <c r="F22174" s="54" t="str">
        <f>+$F$28</f>
        <v>APORTANTE</v>
      </c>
      <c r="G22174" s="337" t="s">
        <v>124</v>
      </c>
      <c r="H22174" s="338"/>
      <c r="I22174" s="338"/>
      <c r="J22174" s="338"/>
      <c r="K22174" s="338"/>
      <c r="L22174" s="339"/>
    </row>
    <row r="22175" spans="1:12" hidden="1" x14ac:dyDescent="0.3">
      <c r="A22175" s="18" t="str">
        <f t="shared" ref="A22175" si="7451">+IF(OR(C22172=""),"NO",1)</f>
        <v>NO</v>
      </c>
      <c r="B22175" s="18"/>
      <c r="E22175" s="330"/>
      <c r="F22175" s="54" t="str">
        <f>+$F$29</f>
        <v>VALOR /SMMLV)</v>
      </c>
      <c r="G22175" s="55" t="s">
        <v>124</v>
      </c>
      <c r="H22175" s="56" t="str">
        <f>+$H$29</f>
        <v>% PART..</v>
      </c>
      <c r="I22175" s="57" t="s">
        <v>124</v>
      </c>
      <c r="J22175" s="58" t="str">
        <f>+$J$29</f>
        <v>VALOR ACREDITADO</v>
      </c>
      <c r="K22175" s="59"/>
      <c r="L22175" s="47" t="s">
        <v>124</v>
      </c>
    </row>
    <row r="22176" spans="1:12" hidden="1" x14ac:dyDescent="0.3">
      <c r="A22176" s="18" t="str">
        <f t="shared" ref="A22176" si="7452">+IF(OR(C22172=""),"NO",1)</f>
        <v>NO</v>
      </c>
      <c r="B22176" s="18"/>
      <c r="E22176" s="330"/>
      <c r="F22176" s="60" t="str">
        <f>+$F$30</f>
        <v>EXPERIENCIA APORTADA</v>
      </c>
      <c r="G22176" s="340" t="s">
        <v>124</v>
      </c>
      <c r="H22176" s="341"/>
      <c r="I22176" s="341"/>
      <c r="J22176" s="341"/>
      <c r="K22176" s="341"/>
      <c r="L22176" s="342"/>
    </row>
    <row r="22177" spans="1:12" hidden="1" x14ac:dyDescent="0.3">
      <c r="A22177" s="18" t="str">
        <f t="shared" ref="A22177" si="7453">+IF(OR(C22172=""),"NO",1)</f>
        <v>NO</v>
      </c>
      <c r="B22177" s="18"/>
      <c r="E22177" s="331"/>
      <c r="F22177" s="62" t="str">
        <f>+$F$31</f>
        <v>OBSERVACIÓN</v>
      </c>
      <c r="G22177" s="343" t="s">
        <v>124</v>
      </c>
      <c r="H22177" s="344"/>
      <c r="I22177" s="344"/>
      <c r="J22177" s="344"/>
      <c r="K22177" s="344"/>
      <c r="L22177" s="345"/>
    </row>
    <row r="22178" spans="1:12" ht="8.5" hidden="1" customHeight="1" x14ac:dyDescent="0.3">
      <c r="A22178" s="18" t="str">
        <f t="shared" ref="A22178" si="7454">+IF(OR(C22172=""),"NO",1)</f>
        <v>NO</v>
      </c>
      <c r="B22178" s="18"/>
      <c r="E22178" s="49"/>
      <c r="F22178" s="50"/>
      <c r="G22178" s="51"/>
      <c r="H22178" s="51"/>
      <c r="I22178" s="51"/>
      <c r="J22178" s="51"/>
      <c r="K22178" s="51"/>
      <c r="L22178" s="52"/>
    </row>
    <row r="22179" spans="1:12" hidden="1" x14ac:dyDescent="0.3">
      <c r="A22179" s="18" t="str">
        <f t="shared" ref="A22179" si="7455">+IF(OR(C22179=""),"NO",1)</f>
        <v>NO</v>
      </c>
      <c r="B22179" s="18"/>
      <c r="C22179" s="1" t="s">
        <v>124</v>
      </c>
      <c r="E22179" s="329">
        <v>5</v>
      </c>
      <c r="F22179" s="53" t="str">
        <f>+$F$26</f>
        <v>OBJETO</v>
      </c>
      <c r="G22179" s="332" t="s">
        <v>124</v>
      </c>
      <c r="H22179" s="333"/>
      <c r="I22179" s="333"/>
      <c r="J22179" s="333"/>
      <c r="K22179" s="333"/>
      <c r="L22179" s="334"/>
    </row>
    <row r="22180" spans="1:12" hidden="1" x14ac:dyDescent="0.3">
      <c r="A22180" s="18" t="str">
        <f t="shared" ref="A22180" si="7456">+IF(OR(C22179=""),"NO",1)</f>
        <v>NO</v>
      </c>
      <c r="B22180" s="18"/>
      <c r="E22180" s="330"/>
      <c r="F22180" s="54" t="str">
        <f>+$F$27</f>
        <v>CONTRATANTE</v>
      </c>
      <c r="G22180" s="335" t="s">
        <v>124</v>
      </c>
      <c r="H22180" s="310"/>
      <c r="I22180" s="310"/>
      <c r="J22180" s="310"/>
      <c r="K22180" s="310"/>
      <c r="L22180" s="336"/>
    </row>
    <row r="22181" spans="1:12" hidden="1" x14ac:dyDescent="0.3">
      <c r="A22181" s="18" t="str">
        <f t="shared" ref="A22181" si="7457">+IF(OR(C22179=""),"NO",1)</f>
        <v>NO</v>
      </c>
      <c r="B22181" s="18"/>
      <c r="E22181" s="330"/>
      <c r="F22181" s="54" t="str">
        <f>+$F$28</f>
        <v>APORTANTE</v>
      </c>
      <c r="G22181" s="337" t="s">
        <v>124</v>
      </c>
      <c r="H22181" s="338"/>
      <c r="I22181" s="338"/>
      <c r="J22181" s="338"/>
      <c r="K22181" s="338"/>
      <c r="L22181" s="339"/>
    </row>
    <row r="22182" spans="1:12" hidden="1" x14ac:dyDescent="0.3">
      <c r="A22182" s="18" t="str">
        <f t="shared" ref="A22182" si="7458">+IF(OR(C22179=""),"NO",1)</f>
        <v>NO</v>
      </c>
      <c r="B22182" s="18"/>
      <c r="E22182" s="330"/>
      <c r="F22182" s="54" t="str">
        <f>+$F$29</f>
        <v>VALOR /SMMLV)</v>
      </c>
      <c r="G22182" s="55" t="s">
        <v>124</v>
      </c>
      <c r="H22182" s="56" t="str">
        <f>+$H$29</f>
        <v>% PART..</v>
      </c>
      <c r="I22182" s="57" t="s">
        <v>124</v>
      </c>
      <c r="J22182" s="58" t="str">
        <f>+$J$29</f>
        <v>VALOR ACREDITADO</v>
      </c>
      <c r="K22182" s="59"/>
      <c r="L22182" s="47" t="s">
        <v>124</v>
      </c>
    </row>
    <row r="22183" spans="1:12" hidden="1" x14ac:dyDescent="0.3">
      <c r="A22183" s="18" t="str">
        <f t="shared" ref="A22183" si="7459">+IF(OR(C22179=""),"NO",1)</f>
        <v>NO</v>
      </c>
      <c r="B22183" s="18"/>
      <c r="E22183" s="330"/>
      <c r="F22183" s="60" t="str">
        <f>+$F$30</f>
        <v>EXPERIENCIA APORTADA</v>
      </c>
      <c r="G22183" s="340" t="s">
        <v>124</v>
      </c>
      <c r="H22183" s="341"/>
      <c r="I22183" s="341"/>
      <c r="J22183" s="341"/>
      <c r="K22183" s="341"/>
      <c r="L22183" s="342"/>
    </row>
    <row r="22184" spans="1:12" hidden="1" x14ac:dyDescent="0.3">
      <c r="A22184" s="18" t="str">
        <f t="shared" ref="A22184" si="7460">+IF(OR(C22179=""),"NO",1)</f>
        <v>NO</v>
      </c>
      <c r="B22184" s="18"/>
      <c r="E22184" s="331"/>
      <c r="F22184" s="62" t="str">
        <f>+$F$31</f>
        <v>OBSERVACIÓN</v>
      </c>
      <c r="G22184" s="343" t="s">
        <v>124</v>
      </c>
      <c r="H22184" s="344"/>
      <c r="I22184" s="344"/>
      <c r="J22184" s="344"/>
      <c r="K22184" s="344"/>
      <c r="L22184" s="345"/>
    </row>
    <row r="22185" spans="1:12" ht="8.5" hidden="1" customHeight="1" x14ac:dyDescent="0.3">
      <c r="A22185" s="18" t="str">
        <f t="shared" ref="A22185" si="7461">+IF(OR(C22179=""),"NO",1)</f>
        <v>NO</v>
      </c>
      <c r="B22185" s="18"/>
      <c r="E22185" s="49"/>
      <c r="F22185" s="50"/>
      <c r="G22185" s="51"/>
      <c r="H22185" s="51"/>
      <c r="I22185" s="51"/>
      <c r="J22185" s="51"/>
      <c r="K22185" s="51"/>
      <c r="L22185" s="52"/>
    </row>
    <row r="22186" spans="1:12" hidden="1" x14ac:dyDescent="0.3">
      <c r="A22186" s="18" t="str">
        <f t="shared" ref="A22186" si="7462">+IF(OR(C22186=""),"NO",1)</f>
        <v>NO</v>
      </c>
      <c r="B22186" s="18"/>
      <c r="C22186" s="1" t="s">
        <v>124</v>
      </c>
      <c r="E22186" s="329">
        <v>6</v>
      </c>
      <c r="F22186" s="53" t="str">
        <f>+$F$26</f>
        <v>OBJETO</v>
      </c>
      <c r="G22186" s="332" t="s">
        <v>124</v>
      </c>
      <c r="H22186" s="333"/>
      <c r="I22186" s="333"/>
      <c r="J22186" s="333"/>
      <c r="K22186" s="333"/>
      <c r="L22186" s="334"/>
    </row>
    <row r="22187" spans="1:12" hidden="1" x14ac:dyDescent="0.3">
      <c r="A22187" s="18" t="str">
        <f t="shared" ref="A22187" si="7463">+IF(OR(C22186=""),"NO",1)</f>
        <v>NO</v>
      </c>
      <c r="B22187" s="18"/>
      <c r="E22187" s="330"/>
      <c r="F22187" s="54" t="str">
        <f>+$F$27</f>
        <v>CONTRATANTE</v>
      </c>
      <c r="G22187" s="335" t="s">
        <v>124</v>
      </c>
      <c r="H22187" s="310"/>
      <c r="I22187" s="310"/>
      <c r="J22187" s="310"/>
      <c r="K22187" s="310"/>
      <c r="L22187" s="336"/>
    </row>
    <row r="22188" spans="1:12" hidden="1" x14ac:dyDescent="0.3">
      <c r="A22188" s="18" t="str">
        <f t="shared" ref="A22188" si="7464">+IF(OR(C22186=""),"NO",1)</f>
        <v>NO</v>
      </c>
      <c r="B22188" s="18"/>
      <c r="E22188" s="330"/>
      <c r="F22188" s="54" t="str">
        <f>+$F$28</f>
        <v>APORTANTE</v>
      </c>
      <c r="G22188" s="337" t="s">
        <v>124</v>
      </c>
      <c r="H22188" s="338"/>
      <c r="I22188" s="338"/>
      <c r="J22188" s="338"/>
      <c r="K22188" s="338"/>
      <c r="L22188" s="339"/>
    </row>
    <row r="22189" spans="1:12" hidden="1" x14ac:dyDescent="0.3">
      <c r="A22189" s="18" t="str">
        <f t="shared" ref="A22189" si="7465">+IF(OR(C22186=""),"NO",1)</f>
        <v>NO</v>
      </c>
      <c r="B22189" s="18"/>
      <c r="E22189" s="330"/>
      <c r="F22189" s="54" t="str">
        <f>+$F$29</f>
        <v>VALOR /SMMLV)</v>
      </c>
      <c r="G22189" s="55" t="s">
        <v>124</v>
      </c>
      <c r="H22189" s="56" t="str">
        <f>+$H$29</f>
        <v>% PART..</v>
      </c>
      <c r="I22189" s="57" t="s">
        <v>124</v>
      </c>
      <c r="J22189" s="58" t="str">
        <f>+$J$29</f>
        <v>VALOR ACREDITADO</v>
      </c>
      <c r="K22189" s="59"/>
      <c r="L22189" s="47" t="s">
        <v>124</v>
      </c>
    </row>
    <row r="22190" spans="1:12" hidden="1" x14ac:dyDescent="0.3">
      <c r="A22190" s="18" t="str">
        <f t="shared" ref="A22190" si="7466">+IF(OR(C22186=""),"NO",1)</f>
        <v>NO</v>
      </c>
      <c r="B22190" s="18"/>
      <c r="E22190" s="330"/>
      <c r="F22190" s="60" t="str">
        <f>+$F$30</f>
        <v>EXPERIENCIA APORTADA</v>
      </c>
      <c r="G22190" s="340" t="s">
        <v>124</v>
      </c>
      <c r="H22190" s="341"/>
      <c r="I22190" s="341"/>
      <c r="J22190" s="341"/>
      <c r="K22190" s="341"/>
      <c r="L22190" s="342"/>
    </row>
    <row r="22191" spans="1:12" hidden="1" x14ac:dyDescent="0.3">
      <c r="A22191" s="18" t="str">
        <f t="shared" ref="A22191" si="7467">+IF(OR(C22186=""),"NO",1)</f>
        <v>NO</v>
      </c>
      <c r="B22191" s="18"/>
      <c r="E22191" s="331"/>
      <c r="F22191" s="62" t="str">
        <f>+$F$31</f>
        <v>OBSERVACIÓN</v>
      </c>
      <c r="G22191" s="343" t="s">
        <v>124</v>
      </c>
      <c r="H22191" s="344"/>
      <c r="I22191" s="344"/>
      <c r="J22191" s="344"/>
      <c r="K22191" s="344"/>
      <c r="L22191" s="345"/>
    </row>
    <row r="22192" spans="1:12" ht="8.5" hidden="1" customHeight="1" x14ac:dyDescent="0.3">
      <c r="A22192" s="18" t="str">
        <f t="shared" ref="A22192" si="7468">+IF(OR(C22186=""),"NO",1)</f>
        <v>NO</v>
      </c>
      <c r="B22192" s="18"/>
      <c r="E22192" s="49"/>
      <c r="F22192" s="50"/>
      <c r="G22192" s="51"/>
      <c r="H22192" s="51"/>
      <c r="I22192" s="51"/>
      <c r="J22192" s="51"/>
      <c r="K22192" s="51"/>
      <c r="L22192" s="52"/>
    </row>
    <row r="22193" spans="1:12" hidden="1" x14ac:dyDescent="0.3">
      <c r="A22193" s="18" t="str">
        <f t="shared" ref="A22193" si="7469">+IF(OR(C22193=""),"NO",1)</f>
        <v>NO</v>
      </c>
      <c r="B22193" s="18"/>
      <c r="C22193" s="1" t="s">
        <v>124</v>
      </c>
      <c r="E22193" s="329">
        <v>7</v>
      </c>
      <c r="F22193" s="53" t="str">
        <f>+$F$26</f>
        <v>OBJETO</v>
      </c>
      <c r="G22193" s="332" t="s">
        <v>124</v>
      </c>
      <c r="H22193" s="333"/>
      <c r="I22193" s="333"/>
      <c r="J22193" s="333"/>
      <c r="K22193" s="333"/>
      <c r="L22193" s="334"/>
    </row>
    <row r="22194" spans="1:12" hidden="1" x14ac:dyDescent="0.3">
      <c r="A22194" s="18" t="str">
        <f t="shared" ref="A22194" si="7470">+IF(OR(C22193=""),"NO",1)</f>
        <v>NO</v>
      </c>
      <c r="B22194" s="18"/>
      <c r="E22194" s="330"/>
      <c r="F22194" s="54" t="str">
        <f>+$F$27</f>
        <v>CONTRATANTE</v>
      </c>
      <c r="G22194" s="335" t="s">
        <v>124</v>
      </c>
      <c r="H22194" s="310"/>
      <c r="I22194" s="310"/>
      <c r="J22194" s="310"/>
      <c r="K22194" s="310"/>
      <c r="L22194" s="336"/>
    </row>
    <row r="22195" spans="1:12" hidden="1" x14ac:dyDescent="0.3">
      <c r="A22195" s="18" t="str">
        <f t="shared" ref="A22195" si="7471">+IF(OR(C22193=""),"NO",1)</f>
        <v>NO</v>
      </c>
      <c r="B22195" s="18"/>
      <c r="E22195" s="330"/>
      <c r="F22195" s="54" t="str">
        <f>+$F$28</f>
        <v>APORTANTE</v>
      </c>
      <c r="G22195" s="337" t="s">
        <v>124</v>
      </c>
      <c r="H22195" s="338"/>
      <c r="I22195" s="338"/>
      <c r="J22195" s="338"/>
      <c r="K22195" s="338"/>
      <c r="L22195" s="339"/>
    </row>
    <row r="22196" spans="1:12" hidden="1" x14ac:dyDescent="0.3">
      <c r="A22196" s="18" t="str">
        <f t="shared" ref="A22196" si="7472">+IF(OR(C22193=""),"NO",1)</f>
        <v>NO</v>
      </c>
      <c r="B22196" s="18"/>
      <c r="E22196" s="330"/>
      <c r="F22196" s="54" t="str">
        <f>+$F$29</f>
        <v>VALOR /SMMLV)</v>
      </c>
      <c r="G22196" s="55" t="s">
        <v>124</v>
      </c>
      <c r="H22196" s="56" t="str">
        <f>+$H$29</f>
        <v>% PART..</v>
      </c>
      <c r="I22196" s="57" t="s">
        <v>124</v>
      </c>
      <c r="J22196" s="58" t="str">
        <f>+$J$29</f>
        <v>VALOR ACREDITADO</v>
      </c>
      <c r="K22196" s="59"/>
      <c r="L22196" s="47" t="s">
        <v>124</v>
      </c>
    </row>
    <row r="22197" spans="1:12" hidden="1" x14ac:dyDescent="0.3">
      <c r="A22197" s="18" t="str">
        <f t="shared" ref="A22197" si="7473">+IF(OR(C22193=""),"NO",1)</f>
        <v>NO</v>
      </c>
      <c r="B22197" s="18"/>
      <c r="E22197" s="330"/>
      <c r="F22197" s="60" t="str">
        <f>+$F$30</f>
        <v>EXPERIENCIA APORTADA</v>
      </c>
      <c r="G22197" s="340" t="s">
        <v>124</v>
      </c>
      <c r="H22197" s="341"/>
      <c r="I22197" s="341"/>
      <c r="J22197" s="341"/>
      <c r="K22197" s="341"/>
      <c r="L22197" s="342"/>
    </row>
    <row r="22198" spans="1:12" hidden="1" x14ac:dyDescent="0.3">
      <c r="A22198" s="18" t="str">
        <f t="shared" ref="A22198" si="7474">+IF(OR(C22193=""),"NO",1)</f>
        <v>NO</v>
      </c>
      <c r="B22198" s="18"/>
      <c r="E22198" s="331"/>
      <c r="F22198" s="62" t="str">
        <f>+$F$31</f>
        <v>OBSERVACIÓN</v>
      </c>
      <c r="G22198" s="343" t="s">
        <v>124</v>
      </c>
      <c r="H22198" s="344"/>
      <c r="I22198" s="344"/>
      <c r="J22198" s="344"/>
      <c r="K22198" s="344"/>
      <c r="L22198" s="345"/>
    </row>
    <row r="22199" spans="1:12" hidden="1" x14ac:dyDescent="0.3">
      <c r="A22199" s="18" t="str">
        <f t="shared" ref="A22199" si="7475">+IF(OR(C22193=""),"NO",1)</f>
        <v>NO</v>
      </c>
      <c r="B22199" s="18"/>
      <c r="E22199" s="49"/>
      <c r="F22199" s="50"/>
      <c r="G22199" s="51"/>
      <c r="H22199" s="51"/>
      <c r="I22199" s="51"/>
      <c r="J22199" s="51"/>
      <c r="K22199" s="51"/>
      <c r="L22199" s="52"/>
    </row>
    <row r="22200" spans="1:12" hidden="1" x14ac:dyDescent="0.3">
      <c r="A22200" s="1" t="str">
        <f>+A22135</f>
        <v>NO</v>
      </c>
      <c r="C22200" s="1" t="str">
        <f>"N"&amp;C22135</f>
        <v>N</v>
      </c>
      <c r="E22200" s="63"/>
      <c r="F22200" s="64" t="str">
        <f>+$F$75</f>
        <v>TOTAL DE CONTRATOS PRESENTADOS VÁLIDOS QUE CUMPLEN EXPERIENCIA ACREDITADA:</v>
      </c>
      <c r="G22200" s="65"/>
      <c r="H22200" s="65"/>
      <c r="I22200" s="65"/>
      <c r="J22200" s="66"/>
      <c r="K22200" s="65"/>
      <c r="L22200" s="67" t="s">
        <v>124</v>
      </c>
    </row>
    <row r="22201" spans="1:12" ht="6.65" hidden="1" customHeight="1" x14ac:dyDescent="0.3">
      <c r="A22201" s="1" t="str">
        <f>+A22135</f>
        <v>NO</v>
      </c>
      <c r="E22201" s="51"/>
      <c r="F22201" s="50"/>
      <c r="G22201" s="51"/>
      <c r="H22201" s="51"/>
      <c r="I22201" s="51"/>
      <c r="J22201" s="51"/>
      <c r="K22201" s="51"/>
      <c r="L22201" s="51"/>
    </row>
    <row r="22202" spans="1:12" hidden="1" x14ac:dyDescent="0.3">
      <c r="A22202" s="1" t="str">
        <f>+A22135</f>
        <v>NO</v>
      </c>
      <c r="E22202" s="63"/>
      <c r="F22202" s="63" t="str">
        <f>+$F$77</f>
        <v>ACREDITA SUMINISTRO E INSTALACIÓN DE MOBILIARIO POR LO MENOS EN UN (1) CONTRATO VÁLIDO</v>
      </c>
      <c r="G22202" s="65"/>
      <c r="H22202" s="65"/>
      <c r="I22202" s="65"/>
      <c r="J22202" s="66"/>
      <c r="K22202" s="65"/>
      <c r="L22202" s="68" t="s">
        <v>157</v>
      </c>
    </row>
    <row r="22203" spans="1:12" ht="5.15" hidden="1" customHeight="1" x14ac:dyDescent="0.3">
      <c r="A22203" s="1" t="str">
        <f>+A22135</f>
        <v>NO</v>
      </c>
      <c r="E22203" s="51"/>
      <c r="F22203" s="50"/>
      <c r="G22203" s="51"/>
      <c r="H22203" s="51"/>
      <c r="I22203" s="51"/>
      <c r="J22203" s="51"/>
      <c r="K22203" s="51"/>
      <c r="L22203" s="51"/>
    </row>
    <row r="22204" spans="1:12" ht="12.75" hidden="1" customHeight="1" x14ac:dyDescent="0.3">
      <c r="A22204" s="1" t="str">
        <f>+A22135</f>
        <v>NO</v>
      </c>
      <c r="E22204" s="69" t="str">
        <f>+$E$79</f>
        <v>EXPERIENCIA ESPECÍFICA NUMERAL 10.1.1 A</v>
      </c>
      <c r="F22204" s="70"/>
      <c r="G22204" s="70"/>
      <c r="H22204" s="70"/>
      <c r="I22204" s="70"/>
      <c r="J22204" s="70"/>
      <c r="K22204" s="70"/>
      <c r="L22204" s="71"/>
    </row>
    <row r="22205" spans="1:12" ht="26.5" hidden="1" customHeight="1" x14ac:dyDescent="0.3">
      <c r="A22205" s="1" t="str">
        <f>+A22135</f>
        <v>NO</v>
      </c>
      <c r="E22205" s="72"/>
      <c r="F22205" s="325" t="str">
        <f>+$F$80</f>
        <v>Por lo menos uno (1) de los contratos válidos aportados como experiencia general debe corresponder mínimo al 60% del presupuesto oficial del presente proceso de selección.  (SMMLV)</v>
      </c>
      <c r="G22205" s="326"/>
      <c r="H22205" s="326"/>
      <c r="I22205" s="326"/>
      <c r="J22205" s="326"/>
      <c r="K22205" s="73" t="s">
        <v>124</v>
      </c>
      <c r="L22205" s="74" t="s">
        <v>124</v>
      </c>
    </row>
    <row r="22206" spans="1:12" ht="23.5" hidden="1" customHeight="1" x14ac:dyDescent="0.3">
      <c r="A22206" s="1" t="str">
        <f>+A22135</f>
        <v>NO</v>
      </c>
      <c r="E22206" s="63"/>
      <c r="F22206" s="325" t="str">
        <f>+$F$81</f>
        <v xml:space="preserve">Deberá acreditarse en al menos uno (1) de los contratos válidos aportados como experiencia general una </v>
      </c>
      <c r="G22206" s="326"/>
      <c r="H22206" s="326"/>
      <c r="I22206" s="326"/>
      <c r="J22206" s="326"/>
      <c r="K22206" s="73" t="s">
        <v>124</v>
      </c>
      <c r="L22206" s="74" t="s">
        <v>124</v>
      </c>
    </row>
    <row r="22207" spans="1:12" ht="23.5" hidden="1" customHeight="1" x14ac:dyDescent="0.3">
      <c r="A22207" s="18" t="s">
        <v>30</v>
      </c>
      <c r="E22207" s="63"/>
      <c r="F22207" s="325" t="str">
        <f>+$F$82</f>
        <v xml:space="preserve">Deberá acreditarse en al menos uno (1) de los contratos válidos aportados interventoría a intervención de </v>
      </c>
      <c r="G22207" s="326"/>
      <c r="H22207" s="326"/>
      <c r="I22207" s="326"/>
      <c r="J22207" s="326"/>
      <c r="K22207" s="73">
        <f>+$K$82</f>
        <v>0</v>
      </c>
      <c r="L22207" s="74" t="s">
        <v>124</v>
      </c>
    </row>
    <row r="22208" spans="1:12" ht="36" hidden="1" customHeight="1" x14ac:dyDescent="0.3">
      <c r="A22208" s="18" t="s">
        <v>30</v>
      </c>
      <c r="E22208" s="63"/>
      <c r="F22208" s="325" t="str">
        <f>+$F$83</f>
        <v xml:space="preserve">Deberá acreditarse en al menos uno (1) de los contratos válidos aportados interventoría a intervención de </v>
      </c>
      <c r="G22208" s="326"/>
      <c r="H22208" s="326"/>
      <c r="I22208" s="326"/>
      <c r="J22208" s="326"/>
      <c r="K22208" s="75">
        <f>+$K$83</f>
        <v>0</v>
      </c>
      <c r="L22208" s="76" t="s">
        <v>124</v>
      </c>
    </row>
    <row r="22209" spans="1:12" hidden="1" x14ac:dyDescent="0.3">
      <c r="A22209" s="1" t="str">
        <f>+A22135</f>
        <v>NO</v>
      </c>
      <c r="E22209" s="51"/>
      <c r="F22209" s="50"/>
      <c r="G22209" s="51"/>
      <c r="H22209" s="51"/>
      <c r="I22209" s="51"/>
      <c r="J22209" s="51"/>
      <c r="K22209" s="51"/>
      <c r="L22209" s="51"/>
    </row>
    <row r="22210" spans="1:12" ht="12.75" hidden="1" customHeight="1" x14ac:dyDescent="0.3">
      <c r="A22210" s="1" t="str">
        <f>+A22135</f>
        <v>NO</v>
      </c>
      <c r="E22210" s="40" t="str">
        <f>+$E$85</f>
        <v>VALOR MÍNIMO A CERIFICAR % P.O EN SMMMLV. NUMERAL 3.9.1</v>
      </c>
      <c r="F22210" s="41"/>
      <c r="G22210" s="41"/>
      <c r="H22210" s="41"/>
      <c r="I22210" s="41"/>
      <c r="J22210" s="41"/>
      <c r="K22210" s="41"/>
      <c r="L22210" s="42"/>
    </row>
    <row r="22211" spans="1:12" hidden="1" x14ac:dyDescent="0.3">
      <c r="A22211" s="1" t="str">
        <f>+A22135</f>
        <v>NO</v>
      </c>
      <c r="C22211" s="1" t="str">
        <f>"M"&amp;C22135</f>
        <v>M</v>
      </c>
      <c r="E22211" s="77" t="str">
        <f>+$E$86</f>
        <v>100% P.O.</v>
      </c>
      <c r="F22211" s="78"/>
      <c r="G22211" s="61">
        <v>242.41716883554506</v>
      </c>
      <c r="H22211" s="124" t="str">
        <f>+$H$86</f>
        <v>TOTAL EJECUTADO DE CONTRATOS ACREDITADOS</v>
      </c>
      <c r="I22211" s="124"/>
      <c r="J22211" s="124"/>
      <c r="K22211" s="55" t="s">
        <v>124</v>
      </c>
      <c r="L22211" s="47" t="s">
        <v>124</v>
      </c>
    </row>
    <row r="22212" spans="1:12" hidden="1" x14ac:dyDescent="0.3">
      <c r="A22212" s="1" t="str">
        <f>+A22135</f>
        <v>NO</v>
      </c>
      <c r="E22212" s="39"/>
      <c r="F22212" s="39"/>
      <c r="G22212" s="39"/>
      <c r="H22212" s="39"/>
      <c r="I22212" s="39"/>
      <c r="J22212" s="39"/>
      <c r="K22212" s="39"/>
      <c r="L22212" s="39"/>
    </row>
    <row r="22213" spans="1:12" ht="12.75" hidden="1" customHeight="1" x14ac:dyDescent="0.3">
      <c r="A22213" s="18" t="s">
        <v>30</v>
      </c>
      <c r="B22213" s="18"/>
      <c r="E22213" s="40" t="str">
        <f>+$E$88</f>
        <v>CONSIDERACIONES PARA LA VALIDEZ DE LA EXPERIENCIA REQUERIDA: EXPERIENCIA PROPONENTES PLURALES NUMERAL 10.1.2 D</v>
      </c>
      <c r="F22213" s="41"/>
      <c r="G22213" s="41"/>
      <c r="H22213" s="41"/>
      <c r="I22213" s="41"/>
      <c r="J22213" s="41"/>
      <c r="K22213" s="41"/>
      <c r="L22213" s="42"/>
    </row>
    <row r="22214" spans="1:12" ht="28" hidden="1" customHeight="1" x14ac:dyDescent="0.3">
      <c r="A22214" s="18" t="s">
        <v>30</v>
      </c>
      <c r="B22214" s="18"/>
      <c r="C22214" s="1" t="str">
        <f>"O"&amp;C22135</f>
        <v>O</v>
      </c>
      <c r="E22214" s="80" t="str">
        <f>+$E$89</f>
        <v>i)</v>
      </c>
      <c r="F22214" s="327" t="str">
        <f>+$F$89</f>
        <v>Uno de los integrantes debe aportar como mínimo el cincuenta por ciento (50 %) de la experiencia solicitada</v>
      </c>
      <c r="G22214" s="328"/>
      <c r="H22214" s="328"/>
      <c r="I22214" s="328"/>
      <c r="J22214" s="328"/>
      <c r="K22214" s="73" t="s">
        <v>124</v>
      </c>
      <c r="L22214" s="47" t="s">
        <v>124</v>
      </c>
    </row>
    <row r="22215" spans="1:12" ht="28" hidden="1" customHeight="1" x14ac:dyDescent="0.3">
      <c r="A22215" s="18" t="s">
        <v>30</v>
      </c>
      <c r="B22215" s="18"/>
      <c r="C22215" s="1" t="str">
        <f>"O"&amp;C22135</f>
        <v>O</v>
      </c>
      <c r="E22215" s="80" t="str">
        <f>+$E$90</f>
        <v>ii)</v>
      </c>
      <c r="F22215" s="327" t="str">
        <f>+$F$90</f>
        <v>Todos los demás ntegrantes deben acreditar al menos el cinco por ciento (5 %) de la experiencia solicitada, solo uno (1) de los integrantes podrá no acreditar experiencia pero su porcentaje de participación  no podrá superar el diez por ciento (10 %)</v>
      </c>
      <c r="G22215" s="328"/>
      <c r="H22215" s="328"/>
      <c r="I22215" s="328"/>
      <c r="J22215" s="328"/>
      <c r="K22215" s="73" t="s">
        <v>124</v>
      </c>
      <c r="L22215" s="47" t="s">
        <v>124</v>
      </c>
    </row>
    <row r="22216" spans="1:12" hidden="1" x14ac:dyDescent="0.3">
      <c r="A22216" s="18" t="s">
        <v>30</v>
      </c>
      <c r="B22216" s="18"/>
      <c r="E22216" s="39"/>
      <c r="F22216" s="39"/>
      <c r="G22216" s="39"/>
      <c r="H22216" s="39"/>
      <c r="I22216" s="39"/>
      <c r="J22216" s="39"/>
      <c r="K22216" s="39"/>
      <c r="L22216" s="39"/>
    </row>
    <row r="22217" spans="1:12" ht="13" hidden="1" customHeight="1" x14ac:dyDescent="0.3">
      <c r="A22217" s="18" t="str">
        <f>+A22135</f>
        <v>NO</v>
      </c>
      <c r="B22217" s="18"/>
      <c r="E22217" s="69" t="str">
        <f>+$E$92</f>
        <v>VERIFICACIÓN Y ASIGNACIÓN DE PUNTAJE POR LA EXPERIENCIA DEL PROPONENTE</v>
      </c>
      <c r="F22217" s="70"/>
      <c r="G22217" s="70"/>
      <c r="H22217" s="70"/>
      <c r="I22217" s="70"/>
      <c r="J22217" s="70"/>
      <c r="K22217" s="70"/>
      <c r="L22217" s="71"/>
    </row>
    <row r="22218" spans="1:12" hidden="1" x14ac:dyDescent="0.3">
      <c r="A22218" s="18" t="str">
        <f>+A22135</f>
        <v>NO</v>
      </c>
      <c r="B22218" s="18"/>
      <c r="E22218" s="81"/>
      <c r="F22218" s="323" t="str">
        <f>+$F$93</f>
        <v>No. CONTRATOS QUE ACREDITAN LA EXPERIENCIA (NO OBJETO DE SUBSANACIÓN)</v>
      </c>
      <c r="G22218" s="324"/>
      <c r="H22218" s="324"/>
      <c r="I22218" s="324"/>
      <c r="J22218" s="324"/>
      <c r="K22218" s="82"/>
      <c r="L22218" s="83" t="s">
        <v>124</v>
      </c>
    </row>
    <row r="22219" spans="1:12" ht="13" hidden="1" customHeight="1" x14ac:dyDescent="0.3">
      <c r="A22219" s="18" t="str">
        <f>+A22135</f>
        <v>NO</v>
      </c>
      <c r="B22219" s="18"/>
      <c r="E22219" s="84"/>
      <c r="F22219" s="323" t="str">
        <f>+$F$94</f>
        <v>TOTAL EJECUTADO DE CONTRATOS ACREDITADOS PROPUESTA INICIAL</v>
      </c>
      <c r="G22219" s="324"/>
      <c r="H22219" s="324"/>
      <c r="I22219" s="324"/>
      <c r="J22219" s="324"/>
      <c r="K22219" s="85"/>
      <c r="L22219" s="86" t="s">
        <v>124</v>
      </c>
    </row>
    <row r="22220" spans="1:12" ht="13" hidden="1" customHeight="1" x14ac:dyDescent="0.3">
      <c r="A22220" s="18" t="str">
        <f>+A22135</f>
        <v>NO</v>
      </c>
      <c r="B22220" s="18"/>
      <c r="E22220" s="87"/>
      <c r="F22220" s="323" t="str">
        <f>+$F$95</f>
        <v>PROMEDIO VALOR ACREDITADO EN SMMLV</v>
      </c>
      <c r="G22220" s="324"/>
      <c r="H22220" s="324"/>
      <c r="I22220" s="324"/>
      <c r="J22220" s="324"/>
      <c r="K22220" s="66"/>
      <c r="L22220" s="88" t="s">
        <v>124</v>
      </c>
    </row>
    <row r="22221" spans="1:12" hidden="1" x14ac:dyDescent="0.3">
      <c r="A22221" s="18" t="str">
        <f>+A22135</f>
        <v>NO</v>
      </c>
      <c r="B22221" s="18"/>
      <c r="E22221" s="89"/>
      <c r="F22221" s="89"/>
      <c r="G22221" s="89"/>
      <c r="H22221" s="89"/>
      <c r="I22221" s="89"/>
      <c r="J22221" s="89"/>
      <c r="K22221" s="89"/>
      <c r="L22221" s="89"/>
    </row>
    <row r="22222" spans="1:12" ht="13" hidden="1" customHeight="1" x14ac:dyDescent="0.3">
      <c r="A22222" s="18" t="str">
        <f>+A22135</f>
        <v>NO</v>
      </c>
      <c r="B22222" s="18"/>
      <c r="E22222" s="69" t="str">
        <f>+$E$97</f>
        <v>3.9.2 EXIGENCIAS MÍNIMAS DE EXPERIENCIA Y FORMACIÓN ACADÉMICA DEL EQUIPO DE TRABAJO</v>
      </c>
      <c r="F22222" s="70"/>
      <c r="G22222" s="70"/>
      <c r="H22222" s="70"/>
      <c r="I22222" s="70"/>
      <c r="J22222" s="70"/>
      <c r="K22222" s="70"/>
      <c r="L22222" s="71"/>
    </row>
    <row r="22223" spans="1:12" hidden="1" x14ac:dyDescent="0.3">
      <c r="A22223" s="18" t="str">
        <f>+A22135</f>
        <v>NO</v>
      </c>
      <c r="B22223" s="18"/>
      <c r="E22223" s="90" t="str">
        <f>+$E$98</f>
        <v>Formulario 8</v>
      </c>
      <c r="F22223" s="315" t="s">
        <v>46</v>
      </c>
      <c r="G22223" s="316"/>
      <c r="H22223" s="317"/>
      <c r="I22223" s="318"/>
      <c r="J22223" s="318"/>
      <c r="K22223" s="318"/>
      <c r="L22223" s="319"/>
    </row>
    <row r="22224" spans="1:12" hidden="1" x14ac:dyDescent="0.3">
      <c r="A22224" s="18" t="str">
        <f>+A22135</f>
        <v>NO</v>
      </c>
      <c r="B22224" s="18"/>
      <c r="E22224" s="91" t="s">
        <v>124</v>
      </c>
      <c r="F22224" s="91" t="str">
        <f>+$F$99</f>
        <v>Director de Interventoría</v>
      </c>
      <c r="G22224" s="91" t="str">
        <f>+$G$99</f>
        <v>Residente de Interventoría</v>
      </c>
      <c r="H22224" s="320"/>
      <c r="I22224" s="321"/>
      <c r="J22224" s="321"/>
      <c r="K22224" s="321"/>
      <c r="L22224" s="322"/>
    </row>
    <row r="22225" spans="1:12" hidden="1" x14ac:dyDescent="0.3">
      <c r="A22225" s="18" t="str">
        <f>+A22135</f>
        <v>NO</v>
      </c>
      <c r="B22225" s="18"/>
      <c r="E22225" s="304" t="str">
        <f>+$E$100</f>
        <v>OBSERVACIONES RESPECTO REQUISITO HABILITANTE DEL PERSONAL CLAVE EVALUABLE</v>
      </c>
      <c r="F22225" s="305"/>
      <c r="G22225" s="305"/>
      <c r="H22225" s="305"/>
      <c r="I22225" s="305"/>
      <c r="J22225" s="305"/>
      <c r="K22225" s="305"/>
      <c r="L22225" s="305"/>
    </row>
    <row r="22226" spans="1:12" hidden="1" x14ac:dyDescent="0.3">
      <c r="A22226" s="18" t="str">
        <f>+A22135</f>
        <v>NO</v>
      </c>
      <c r="B22226" s="18"/>
      <c r="E22226" s="312" t="s">
        <v>124</v>
      </c>
      <c r="F22226" s="313"/>
      <c r="G22226" s="313"/>
      <c r="H22226" s="313"/>
      <c r="I22226" s="313"/>
      <c r="J22226" s="313"/>
      <c r="K22226" s="313"/>
      <c r="L22226" s="314"/>
    </row>
    <row r="22227" spans="1:12" hidden="1" x14ac:dyDescent="0.3">
      <c r="A22227" s="18" t="str">
        <f>+A22135</f>
        <v>NO</v>
      </c>
      <c r="B22227" s="18"/>
      <c r="E22227" s="89"/>
      <c r="F22227" s="89"/>
      <c r="G22227" s="89"/>
      <c r="H22227" s="89"/>
      <c r="I22227" s="89"/>
      <c r="J22227" s="89"/>
      <c r="K22227" s="89"/>
      <c r="L22227" s="89"/>
    </row>
    <row r="22228" spans="1:12" ht="13" hidden="1" customHeight="1" x14ac:dyDescent="0.3">
      <c r="A22228" s="18" t="str">
        <f>+A22135</f>
        <v>NO</v>
      </c>
      <c r="B22228" s="18"/>
      <c r="E22228" s="69" t="str">
        <f>+$E$103</f>
        <v>4.2 EQUIPO DE TRABAJO (Personal Clave Evaluable)</v>
      </c>
      <c r="F22228" s="70"/>
      <c r="G22228" s="70"/>
      <c r="H22228" s="70"/>
      <c r="I22228" s="70"/>
      <c r="J22228" s="70"/>
      <c r="K22228" s="70"/>
      <c r="L22228" s="71"/>
    </row>
    <row r="22229" spans="1:12" ht="23.25" hidden="1" customHeight="1" x14ac:dyDescent="0.3">
      <c r="A22229" s="18" t="str">
        <f>+A22135</f>
        <v>NO</v>
      </c>
      <c r="B22229" s="18"/>
      <c r="E22229" s="90" t="str">
        <f>+$E$104</f>
        <v>Formulario 9</v>
      </c>
      <c r="F22229" s="315" t="s">
        <v>46</v>
      </c>
      <c r="G22229" s="316"/>
      <c r="H22229" s="317"/>
      <c r="I22229" s="318"/>
      <c r="J22229" s="318"/>
      <c r="K22229" s="318"/>
      <c r="L22229" s="319"/>
    </row>
    <row r="22230" spans="1:12" hidden="1" x14ac:dyDescent="0.3">
      <c r="A22230" s="18" t="str">
        <f>+A22135</f>
        <v>NO</v>
      </c>
      <c r="B22230" s="18"/>
      <c r="E22230" s="91" t="s">
        <v>124</v>
      </c>
      <c r="F22230" s="91" t="str">
        <f>+$F$99</f>
        <v>Director de Interventoría</v>
      </c>
      <c r="G22230" s="91" t="str">
        <f>+$G$99</f>
        <v>Residente de Interventoría</v>
      </c>
      <c r="H22230" s="320"/>
      <c r="I22230" s="321"/>
      <c r="J22230" s="321"/>
      <c r="K22230" s="321"/>
      <c r="L22230" s="322"/>
    </row>
    <row r="22231" spans="1:12" hidden="1" x14ac:dyDescent="0.3">
      <c r="A22231" s="18" t="str">
        <f>+A22135</f>
        <v>NO</v>
      </c>
      <c r="B22231" s="18"/>
      <c r="E22231" s="89"/>
      <c r="F22231" s="89"/>
      <c r="G22231" s="89"/>
      <c r="H22231" s="89"/>
      <c r="I22231" s="89"/>
      <c r="J22231" s="89"/>
      <c r="K22231" s="89"/>
      <c r="L22231" s="89"/>
    </row>
    <row r="22232" spans="1:12" hidden="1" x14ac:dyDescent="0.3">
      <c r="A22232" s="1" t="str">
        <f>+A22135</f>
        <v>NO</v>
      </c>
      <c r="E22232" s="92" t="str">
        <f>+E22107</f>
        <v>CRITERIOS DE EVALUACIÓN Y PUNTAJE</v>
      </c>
      <c r="F22232" s="93"/>
      <c r="G22232" s="93"/>
      <c r="H22232" s="93"/>
      <c r="I22232" s="93"/>
      <c r="J22232" s="93"/>
      <c r="K22232" s="94"/>
      <c r="L22232" s="95" t="str">
        <f>+$L$107</f>
        <v>PUNTAJE OBTENIDO</v>
      </c>
    </row>
    <row r="22233" spans="1:12" hidden="1" x14ac:dyDescent="0.3">
      <c r="A22233" s="1" t="str">
        <f>+A22135</f>
        <v>NO</v>
      </c>
      <c r="E22233" s="96" t="str">
        <f>+$E$108</f>
        <v>VALOR</v>
      </c>
      <c r="F22233" s="97" t="str">
        <f>+$F$108</f>
        <v>EQUIPO DE TRABAJO (PERSONAL CLAVE EVALUABLE)</v>
      </c>
      <c r="G22233" s="24"/>
      <c r="H22233" s="24"/>
      <c r="I22233" s="24"/>
      <c r="J22233" s="24"/>
      <c r="K22233" s="24"/>
      <c r="L22233" s="98"/>
    </row>
    <row r="22234" spans="1:12" ht="12.75" hidden="1" customHeight="1" x14ac:dyDescent="0.3">
      <c r="A22234" s="1" t="str">
        <f>+A22135</f>
        <v>NO</v>
      </c>
      <c r="E22234" s="96">
        <f>+$E$109</f>
        <v>5</v>
      </c>
      <c r="F22234" s="307" t="str">
        <f>+$F$109</f>
        <v xml:space="preserve"> Experiencia Específica adicional</v>
      </c>
      <c r="G22234" s="308"/>
      <c r="H22234" s="308"/>
      <c r="I22234" s="308"/>
      <c r="J22234" s="308"/>
      <c r="K22234" s="309"/>
      <c r="L22234" s="99" t="str">
        <f>IFERROR(IF(VLOOKUP(C22135,'R. PUNTAJES'!$C$14:$R$213,'R. PUNTAJES'!$I$10,0)="","",VLOOKUP(C22135,'R. PUNTAJES'!$C$14:$R$213,'R. PUNTAJES'!$I$10,0)),"")</f>
        <v/>
      </c>
    </row>
    <row r="22235" spans="1:12" ht="12.75" hidden="1" customHeight="1" x14ac:dyDescent="0.3">
      <c r="A22235" s="1" t="str">
        <f>+A22135</f>
        <v>NO</v>
      </c>
      <c r="E22235" s="96">
        <f>+$E$110</f>
        <v>5</v>
      </c>
      <c r="F22235" s="307" t="str">
        <f>+$F$110</f>
        <v>Formación Académica adicional</v>
      </c>
      <c r="G22235" s="308"/>
      <c r="H22235" s="308"/>
      <c r="I22235" s="308"/>
      <c r="J22235" s="308"/>
      <c r="K22235" s="309"/>
      <c r="L22235" s="99" t="str">
        <f>IFERROR(IF(VLOOKUP(C22135,'R. PUNTAJES'!$C$14:$R$213,'R. PUNTAJES'!$J$10,0)="","",VLOOKUP(C22135,'R. PUNTAJES'!$C$14:$R$213,'R. PUNTAJES'!$J$10,0)),"")</f>
        <v/>
      </c>
    </row>
    <row r="22236" spans="1:12" hidden="1" x14ac:dyDescent="0.3">
      <c r="A22236" s="18" t="str">
        <f>+A22135</f>
        <v>NO</v>
      </c>
      <c r="B22236" s="18"/>
      <c r="E22236" s="100"/>
      <c r="F22236" s="101" t="str">
        <f>+$F$111</f>
        <v>FACTOR DE SOSTENIBILIDAD</v>
      </c>
      <c r="G22236" s="102"/>
      <c r="H22236" s="102"/>
      <c r="I22236" s="102"/>
      <c r="J22236" s="102"/>
      <c r="K22236" s="102"/>
      <c r="L22236" s="103"/>
    </row>
    <row r="22237" spans="1:12" hidden="1" x14ac:dyDescent="0.3">
      <c r="A22237" s="18" t="str">
        <f>+A22135</f>
        <v>NO</v>
      </c>
      <c r="B22237" s="18"/>
      <c r="E22237" s="104">
        <v>1</v>
      </c>
      <c r="F22237" s="105" t="str">
        <f>+$F$112</f>
        <v>Compromisos Sostenibilidad</v>
      </c>
      <c r="G22237" s="106"/>
      <c r="H22237" s="106"/>
      <c r="I22237" s="106"/>
      <c r="J22237" s="106"/>
      <c r="K22237" s="106"/>
      <c r="L22237" s="107" t="str">
        <f>IFERROR(IF(VLOOKUP(C22135,'R. PUNTAJES'!$C$14:$R$213,'R. PUNTAJES'!$K$10,0)="","",VLOOKUP(C22135,'R. PUNTAJES'!$C$14:$R$213,'R. PUNTAJES'!$K$10,0)),"")</f>
        <v/>
      </c>
    </row>
    <row r="22238" spans="1:12" hidden="1" x14ac:dyDescent="0.3">
      <c r="A22238" s="1" t="str">
        <f>+A22135</f>
        <v>NO</v>
      </c>
      <c r="E22238" s="108"/>
      <c r="F22238" s="109" t="str">
        <f>+$F$113</f>
        <v>APOYO A LA INDUSTRIA NACIONAL</v>
      </c>
      <c r="G22238" s="110"/>
      <c r="H22238" s="110"/>
      <c r="I22238" s="110"/>
      <c r="J22238" s="110"/>
      <c r="K22238" s="110"/>
      <c r="L22238" s="111"/>
    </row>
    <row r="22239" spans="1:12" ht="12.75" hidden="1" customHeight="1" x14ac:dyDescent="0.3">
      <c r="A22239" s="1" t="str">
        <f>+A22135</f>
        <v>NO</v>
      </c>
      <c r="E22239" s="96">
        <v>20</v>
      </c>
      <c r="F22239" s="307" t="str">
        <f>+$F$114</f>
        <v>Promoción de Servicios Nacionales o con Trato Nacional</v>
      </c>
      <c r="G22239" s="308"/>
      <c r="H22239" s="308"/>
      <c r="I22239" s="308"/>
      <c r="J22239" s="308"/>
      <c r="K22239" s="309"/>
      <c r="L22239" s="99" t="str">
        <f>IFERROR(IF(VLOOKUP(C22135,'R. PUNTAJES'!$C$14:$R$213,'R. PUNTAJES'!$L$10,0)="","",
IF(VLOOKUP(C22135,'R. PUNTAJES'!$C$14:$R$213,'R. PUNTAJES'!$L$10,0)=5,0,
VLOOKUP(C22135,'R. PUNTAJES'!$C$14:$R$213,'R. PUNTAJES'!$L$10,0))),"")</f>
        <v/>
      </c>
    </row>
    <row r="22240" spans="1:12" ht="12.75" hidden="1" customHeight="1" x14ac:dyDescent="0.3">
      <c r="A22240" s="1" t="str">
        <f>+A22135</f>
        <v>NO</v>
      </c>
      <c r="E22240" s="96">
        <v>5</v>
      </c>
      <c r="F22240" s="307" t="str">
        <f>+$F$115</f>
        <v>Incorporación de componente nacional en servicios extranjeros</v>
      </c>
      <c r="G22240" s="308"/>
      <c r="H22240" s="308"/>
      <c r="I22240" s="308"/>
      <c r="J22240" s="308"/>
      <c r="K22240" s="309"/>
      <c r="L22240" s="99" t="str">
        <f>IFERROR(IF(VLOOKUP(C22135,'R. PUNTAJES'!$C$14:$R$213,'R. PUNTAJES'!$L$10,0)="","",
IF(VLOOKUP(C22135,'R. PUNTAJES'!$C$14:$R$213,'R. PUNTAJES'!$L$10,0)=20,0,
VLOOKUP(C22135,'R. PUNTAJES'!$C$14:$R$213,'R. PUNTAJES'!$L$10,0))),"")</f>
        <v/>
      </c>
    </row>
    <row r="22241" spans="1:16" hidden="1" x14ac:dyDescent="0.3">
      <c r="A22241" s="1" t="str">
        <f>+A22135</f>
        <v>NO</v>
      </c>
      <c r="E22241" s="112"/>
      <c r="F22241" s="97" t="str">
        <f>+$F$116</f>
        <v>VINCULACIÓN DE PERSONAS CON DISCAPACIDAD</v>
      </c>
      <c r="G22241" s="24"/>
      <c r="H22241" s="24"/>
      <c r="I22241" s="24"/>
      <c r="J22241" s="24"/>
      <c r="K22241" s="24"/>
      <c r="L22241" s="98"/>
    </row>
    <row r="22242" spans="1:16" ht="12.75" hidden="1" customHeight="1" x14ac:dyDescent="0.3">
      <c r="A22242" s="1" t="str">
        <f>+A22135</f>
        <v>NO</v>
      </c>
      <c r="E22242" s="96">
        <v>1</v>
      </c>
      <c r="F22242" s="307" t="str">
        <f>+$F$117</f>
        <v xml:space="preserve">Trabajadores vinculados a la planta de personal </v>
      </c>
      <c r="G22242" s="308"/>
      <c r="H22242" s="308"/>
      <c r="I22242" s="308"/>
      <c r="J22242" s="308"/>
      <c r="K22242" s="309"/>
      <c r="L22242" s="99" t="str">
        <f>IFERROR(IF(VLOOKUP(C22135,'R. PUNTAJES'!$C$14:$R$213,'R. PUNTAJES'!$M$10,0)="","",VLOOKUP(C22135,'R. PUNTAJES'!$C$14:$R$213,'R. PUNTAJES'!$M$10,0)),"")</f>
        <v/>
      </c>
    </row>
    <row r="22243" spans="1:16" hidden="1" x14ac:dyDescent="0.3">
      <c r="A22243" s="1" t="str">
        <f>+A22135</f>
        <v>NO</v>
      </c>
      <c r="E22243" s="112"/>
      <c r="F22243" s="97" t="str">
        <f>+$F$118</f>
        <v>EMPRENDIMIENTOS Y EMPRESAS DE MUJERES</v>
      </c>
      <c r="G22243" s="24"/>
      <c r="H22243" s="24"/>
      <c r="I22243" s="24"/>
      <c r="J22243" s="24"/>
      <c r="K22243" s="24"/>
      <c r="L22243" s="98"/>
    </row>
    <row r="22244" spans="1:16" ht="13" hidden="1" customHeight="1" x14ac:dyDescent="0.3">
      <c r="A22244" s="1" t="str">
        <f>+A22135</f>
        <v>NO</v>
      </c>
      <c r="E22244" s="96">
        <v>0.25</v>
      </c>
      <c r="F22244" s="307" t="str">
        <f>+$F$119</f>
        <v>Emprendimientos y empresas de mujeres</v>
      </c>
      <c r="G22244" s="308"/>
      <c r="H22244" s="308"/>
      <c r="I22244" s="308"/>
      <c r="J22244" s="308"/>
      <c r="K22244" s="309"/>
      <c r="L22244" s="113" t="str">
        <f>IFERROR(IF(VLOOKUP(C22135,'R. PUNTAJES'!$C$14:$R$213,'R. PUNTAJES'!$N$10,0)="","",VLOOKUP(C22135,'R. PUNTAJES'!$C$14:$R$213,'R. PUNTAJES'!$N$10,0)),"")</f>
        <v/>
      </c>
    </row>
    <row r="22245" spans="1:16" hidden="1" x14ac:dyDescent="0.3">
      <c r="A22245" s="18" t="str">
        <f>+A22246</f>
        <v>NO</v>
      </c>
      <c r="B22245" s="18"/>
      <c r="E22245" s="112"/>
      <c r="F22245" s="97" t="str">
        <f>+$F$120</f>
        <v>MIPYME</v>
      </c>
      <c r="G22245" s="24"/>
      <c r="H22245" s="24"/>
      <c r="I22245" s="24"/>
      <c r="J22245" s="24"/>
      <c r="K22245" s="24"/>
      <c r="L22245" s="98"/>
    </row>
    <row r="22246" spans="1:16" hidden="1" x14ac:dyDescent="0.3">
      <c r="A22246" s="18" t="str">
        <f>+IF(E22246=0,"NO",1)</f>
        <v>NO</v>
      </c>
      <c r="B22246" s="18"/>
      <c r="E22246" s="96">
        <v>0</v>
      </c>
      <c r="F22246" s="307" t="str">
        <f>+$F$121</f>
        <v>Mipyme</v>
      </c>
      <c r="G22246" s="308"/>
      <c r="H22246" s="308"/>
      <c r="I22246" s="308"/>
      <c r="J22246" s="308"/>
      <c r="K22246" s="309"/>
      <c r="L22246" s="113" t="str">
        <f>IFERROR(IF(VLOOKUP(C22135,'R. PUNTAJES'!$C$14:$R$213,'R. PUNTAJES'!$O$10,0)="","",VLOOKUP(C22135,'R. PUNTAJES'!$C$14:$R$213,'R. PUNTAJES'!$O$10,0)),"")</f>
        <v/>
      </c>
    </row>
    <row r="22247" spans="1:16" hidden="1" x14ac:dyDescent="0.3">
      <c r="A22247" s="1" t="str">
        <f>+A22135</f>
        <v>NO</v>
      </c>
      <c r="E22247" s="112"/>
      <c r="F22247" s="97" t="str">
        <f>+$F$122</f>
        <v>EXPERIENCIA DEL PROPONENTE</v>
      </c>
      <c r="G22247" s="24"/>
      <c r="H22247" s="24"/>
      <c r="I22247" s="24"/>
      <c r="J22247" s="24"/>
      <c r="K22247" s="24"/>
      <c r="L22247" s="98"/>
    </row>
    <row r="22248" spans="1:16" hidden="1" x14ac:dyDescent="0.3">
      <c r="A22248" s="1" t="str">
        <f>+A22135</f>
        <v>NO</v>
      </c>
      <c r="E22248" s="96">
        <v>59.5</v>
      </c>
      <c r="F22248" s="307" t="str">
        <f>+$F$123</f>
        <v>mediana con valor absoluto</v>
      </c>
      <c r="G22248" s="308"/>
      <c r="H22248" s="308"/>
      <c r="I22248" s="308"/>
      <c r="J22248" s="308"/>
      <c r="K22248" s="309"/>
      <c r="L22248" s="113" t="str">
        <f>IFERROR(IF(VLOOKUP(C22135,'R. PUNTAJES'!$C$14:$R$213,'R. PUNTAJES'!$R$10,0)="","",VLOOKUP(C22135,'R. PUNTAJES'!$C$14:$R$213,'R. PUNTAJES'!$R$10,0)),"")</f>
        <v/>
      </c>
    </row>
    <row r="22249" spans="1:16" hidden="1" x14ac:dyDescent="0.3">
      <c r="A22249" s="1" t="str">
        <f>+A22135</f>
        <v>NO</v>
      </c>
      <c r="E22249" s="112"/>
      <c r="F22249" s="97" t="str">
        <f>+$F$124</f>
        <v>MULTAS</v>
      </c>
      <c r="G22249" s="24"/>
      <c r="H22249" s="24"/>
      <c r="I22249" s="24"/>
      <c r="J22249" s="24"/>
      <c r="K22249" s="24"/>
      <c r="L22249" s="98"/>
    </row>
    <row r="22250" spans="1:16" ht="12.75" hidden="1" customHeight="1" x14ac:dyDescent="0.3">
      <c r="A22250" s="1" t="str">
        <f>+A22135</f>
        <v>NO</v>
      </c>
      <c r="E22250" s="96">
        <v>-2</v>
      </c>
      <c r="F22250" s="307" t="str">
        <f>+$F$125</f>
        <v>Una o más multas o cláusulas penales durante el último año</v>
      </c>
      <c r="G22250" s="310"/>
      <c r="H22250" s="310"/>
      <c r="I22250" s="310"/>
      <c r="J22250" s="310"/>
      <c r="K22250" s="311"/>
      <c r="L22250" s="99" t="str">
        <f>IFERROR(IF(VLOOKUP(C22135,'R. PUNTAJES'!$C$14:$R$213,'R. PUNTAJES'!$Q$10,0)="","",VLOOKUP(C22135,'R. PUNTAJES'!$C$14:$R$213,'R. PUNTAJES'!$Q$10,0)),"")</f>
        <v/>
      </c>
    </row>
    <row r="22251" spans="1:16" hidden="1" x14ac:dyDescent="0.3">
      <c r="A22251" s="1" t="str">
        <f>+A22135</f>
        <v>NO</v>
      </c>
      <c r="E22251" s="112"/>
      <c r="F22251" s="97" t="str">
        <f>+$F$126</f>
        <v>OBRAS INCONCLUSAS</v>
      </c>
      <c r="G22251" s="24"/>
      <c r="H22251" s="24"/>
      <c r="I22251" s="24"/>
      <c r="J22251" s="24"/>
      <c r="K22251" s="24"/>
      <c r="L22251" s="98"/>
    </row>
    <row r="22252" spans="1:16" hidden="1" x14ac:dyDescent="0.3">
      <c r="A22252" s="1" t="str">
        <f>+A22135</f>
        <v>NO</v>
      </c>
      <c r="E22252" s="96">
        <v>-1</v>
      </c>
      <c r="F22252" s="301" t="str">
        <f>+$F$127</f>
        <v>Anotación vigente de obra civil inconclusa</v>
      </c>
      <c r="G22252" s="302"/>
      <c r="H22252" s="302"/>
      <c r="I22252" s="302"/>
      <c r="J22252" s="302"/>
      <c r="K22252" s="303"/>
      <c r="L22252" s="99" t="str">
        <f>IFERROR(IF(VLOOKUP(C22135,'R. PUNTAJES'!$C$14:$R$213,'R. PUNTAJES'!$P$10,0)="","",VLOOKUP(C22135,'R. PUNTAJES'!$C$14:$R$213,'R. PUNTAJES'!$P$10,0)),"")</f>
        <v/>
      </c>
    </row>
    <row r="22253" spans="1:16" ht="7.5" hidden="1" customHeight="1" x14ac:dyDescent="0.3">
      <c r="A22253" s="1" t="str">
        <f>+A22135</f>
        <v>NO</v>
      </c>
      <c r="E22253" s="114"/>
      <c r="F22253" s="45"/>
      <c r="G22253" s="45"/>
      <c r="H22253" s="45"/>
      <c r="I22253" s="45"/>
      <c r="J22253" s="45"/>
      <c r="K22253" s="45"/>
      <c r="L22253" s="48"/>
    </row>
    <row r="22254" spans="1:16" hidden="1" x14ac:dyDescent="0.3">
      <c r="A22254" s="1" t="str">
        <f>+A22135</f>
        <v>NO</v>
      </c>
      <c r="E22254" s="115" t="str">
        <f>+$E$129</f>
        <v>PUNTAJE TOTAL</v>
      </c>
      <c r="F22254" s="116"/>
      <c r="G22254" s="116"/>
      <c r="H22254" s="116"/>
      <c r="I22254" s="116"/>
      <c r="J22254" s="116"/>
      <c r="K22254" s="117"/>
      <c r="L22254" s="118">
        <f>IFERROR(IF(VLOOKUP(C22135,'R. PUNTAJES'!$C$14:$R$213,'R. PUNTAJES'!$H$10,0)="RECHAZO","",SUM(L22234:L22252)),"")</f>
        <v>0</v>
      </c>
    </row>
    <row r="22255" spans="1:16" hidden="1" x14ac:dyDescent="0.3">
      <c r="A22255" s="1" t="str">
        <f>+A22135</f>
        <v>NO</v>
      </c>
      <c r="E22255" s="304" t="str">
        <f>+$E$130</f>
        <v>OBSERVACIONES RESPECTO A PUNTAJES</v>
      </c>
      <c r="F22255" s="305"/>
      <c r="G22255" s="305"/>
      <c r="H22255" s="305"/>
      <c r="I22255" s="305"/>
      <c r="J22255" s="305"/>
      <c r="K22255" s="305"/>
      <c r="L22255" s="305"/>
    </row>
    <row r="22256" spans="1:16" ht="12" hidden="1" customHeight="1" x14ac:dyDescent="0.3">
      <c r="A22256" s="1" t="str">
        <f>+A22135</f>
        <v>NO</v>
      </c>
      <c r="E22256" s="306" t="s">
        <v>124</v>
      </c>
      <c r="F22256" s="305"/>
      <c r="G22256" s="305"/>
      <c r="H22256" s="305"/>
      <c r="I22256" s="305"/>
      <c r="J22256" s="305"/>
      <c r="K22256" s="305"/>
      <c r="L22256" s="305"/>
      <c r="N22256" s="119"/>
      <c r="O22256" s="119"/>
      <c r="P22256" s="120"/>
    </row>
    <row r="22257" spans="1:12" ht="3" hidden="1" customHeight="1" x14ac:dyDescent="0.3">
      <c r="A22257" s="1" t="str">
        <f>+A22136</f>
        <v>NO</v>
      </c>
      <c r="E22257" s="121"/>
      <c r="F22257" s="122"/>
      <c r="G22257" s="122"/>
      <c r="H22257" s="122"/>
      <c r="I22257" s="122"/>
      <c r="J22257" s="122"/>
      <c r="K22257" s="122"/>
      <c r="L22257" s="123"/>
    </row>
    <row r="22258" spans="1:12" hidden="1" x14ac:dyDescent="0.3">
      <c r="A22258" s="1" t="str">
        <f>+IF(OR(C22260=""),"NO",1)</f>
        <v>NO</v>
      </c>
      <c r="E22258" s="346"/>
      <c r="F22258" s="347"/>
      <c r="G22258" s="347"/>
      <c r="H22258" s="347"/>
      <c r="I22258" s="347"/>
      <c r="J22258" s="347"/>
      <c r="K22258" s="347"/>
      <c r="L22258" s="347"/>
    </row>
    <row r="22259" spans="1:12" ht="4.5" hidden="1" customHeight="1" x14ac:dyDescent="0.3">
      <c r="A22259" s="1" t="str">
        <f>+A22260</f>
        <v>NO</v>
      </c>
      <c r="E22259" s="15"/>
      <c r="F22259" s="16"/>
      <c r="G22259" s="16"/>
      <c r="H22259" s="16"/>
      <c r="I22259" s="16"/>
      <c r="J22259" s="16"/>
      <c r="K22259" s="16"/>
      <c r="L22259" s="17"/>
    </row>
    <row r="22260" spans="1:12" ht="15.75" hidden="1" customHeight="1" x14ac:dyDescent="0.3">
      <c r="A22260" s="1" t="str">
        <f>+IF(OR(C22260=""),"NO",1)</f>
        <v>NO</v>
      </c>
      <c r="B22260" s="1">
        <f>1+MAX($B$1:B22259)</f>
        <v>179</v>
      </c>
      <c r="C22260" s="18" t="s">
        <v>124</v>
      </c>
      <c r="E22260" s="19" t="s">
        <v>124</v>
      </c>
      <c r="F22260" s="20"/>
      <c r="G22260" s="20"/>
      <c r="H22260" s="20"/>
      <c r="I22260" s="21"/>
      <c r="J22260" s="20"/>
      <c r="K22260" s="21"/>
      <c r="L22260" s="22"/>
    </row>
    <row r="22261" spans="1:12" hidden="1" x14ac:dyDescent="0.3">
      <c r="A22261" s="1" t="str">
        <f>A22260</f>
        <v>NO</v>
      </c>
      <c r="E22261" s="23" t="str">
        <f>+$E$11</f>
        <v>Integrantes</v>
      </c>
      <c r="F22261" s="24"/>
      <c r="G22261" s="24"/>
      <c r="H22261" s="24"/>
      <c r="I22261" s="24"/>
      <c r="J22261" s="24"/>
      <c r="K22261" s="25" t="str">
        <f>+$K$11</f>
        <v>Nit</v>
      </c>
      <c r="L22261" s="26" t="str">
        <f>+$L$11</f>
        <v>Part.</v>
      </c>
    </row>
    <row r="22262" spans="1:12" hidden="1" x14ac:dyDescent="0.3">
      <c r="A22262" s="1" t="str">
        <f>+A22261</f>
        <v>NO</v>
      </c>
      <c r="C22262" s="1" t="s">
        <v>124</v>
      </c>
      <c r="E22262" s="27" t="s">
        <v>124</v>
      </c>
      <c r="F22262" s="28"/>
      <c r="G22262" s="28"/>
      <c r="H22262" s="28"/>
      <c r="I22262" s="28"/>
      <c r="J22262" s="28"/>
      <c r="K22262" s="29" t="s">
        <v>124</v>
      </c>
      <c r="L22262" s="30" t="s">
        <v>124</v>
      </c>
    </row>
    <row r="22263" spans="1:12" hidden="1" x14ac:dyDescent="0.3">
      <c r="A22263" s="18" t="str">
        <f>+IF(OR(C22263=""),"NO",1)</f>
        <v>NO</v>
      </c>
      <c r="B22263" s="18"/>
      <c r="C22263" s="1" t="s">
        <v>124</v>
      </c>
      <c r="E22263" s="31" t="s">
        <v>124</v>
      </c>
      <c r="F22263" s="32"/>
      <c r="G22263" s="32"/>
      <c r="H22263" s="32"/>
      <c r="I22263" s="32"/>
      <c r="J22263" s="32"/>
      <c r="K22263" s="33" t="s">
        <v>124</v>
      </c>
      <c r="L22263" s="34" t="s">
        <v>124</v>
      </c>
    </row>
    <row r="22264" spans="1:12" hidden="1" x14ac:dyDescent="0.3">
      <c r="A22264" s="18" t="str">
        <f>+IF(OR(C22264=""),"NO",1)</f>
        <v>NO</v>
      </c>
      <c r="B22264" s="18"/>
      <c r="C22264" s="1" t="s">
        <v>124</v>
      </c>
      <c r="E22264" s="31" t="s">
        <v>124</v>
      </c>
      <c r="F22264" s="32"/>
      <c r="G22264" s="32"/>
      <c r="H22264" s="32"/>
      <c r="I22264" s="32"/>
      <c r="J22264" s="32"/>
      <c r="K22264" s="33" t="s">
        <v>124</v>
      </c>
      <c r="L22264" s="34" t="s">
        <v>124</v>
      </c>
    </row>
    <row r="22265" spans="1:12" hidden="1" x14ac:dyDescent="0.3">
      <c r="A22265" s="18" t="str">
        <f>+IF(OR(C22265=""),"NO",1)</f>
        <v>NO</v>
      </c>
      <c r="B22265" s="18"/>
      <c r="C22265" s="1" t="s">
        <v>124</v>
      </c>
      <c r="E22265" s="31" t="s">
        <v>13</v>
      </c>
      <c r="F22265" s="32"/>
      <c r="G22265" s="32"/>
      <c r="H22265" s="32"/>
      <c r="I22265" s="32"/>
      <c r="J22265" s="32"/>
      <c r="K22265" s="33"/>
      <c r="L22265" s="34"/>
    </row>
    <row r="22266" spans="1:12" hidden="1" x14ac:dyDescent="0.3">
      <c r="A22266" s="18" t="str">
        <f>+IF(OR(C22266=""),"NO",1)</f>
        <v>NO</v>
      </c>
      <c r="B22266" s="18"/>
      <c r="C22266" s="1" t="s">
        <v>124</v>
      </c>
      <c r="E22266" s="31" t="s">
        <v>13</v>
      </c>
      <c r="F22266" s="32"/>
      <c r="G22266" s="32"/>
      <c r="H22266" s="32"/>
      <c r="I22266" s="32"/>
      <c r="J22266" s="32"/>
      <c r="K22266" s="33"/>
      <c r="L22266" s="34"/>
    </row>
    <row r="22267" spans="1:12" hidden="1" x14ac:dyDescent="0.3">
      <c r="A22267" s="18" t="str">
        <f>+IF(OR(C22267=""),"NO",1)</f>
        <v>NO</v>
      </c>
      <c r="B22267" s="18"/>
      <c r="C22267" s="1" t="s">
        <v>124</v>
      </c>
      <c r="E22267" s="35" t="s">
        <v>13</v>
      </c>
      <c r="F22267" s="36"/>
      <c r="G22267" s="36"/>
      <c r="H22267" s="36"/>
      <c r="I22267" s="36"/>
      <c r="J22267" s="36"/>
      <c r="K22267" s="37"/>
      <c r="L22267" s="38"/>
    </row>
    <row r="22268" spans="1:12" ht="5.15" hidden="1" customHeight="1" x14ac:dyDescent="0.3">
      <c r="A22268" s="1" t="str">
        <f>+A22260</f>
        <v>NO</v>
      </c>
      <c r="E22268" s="39"/>
      <c r="F22268" s="39"/>
      <c r="G22268" s="39"/>
      <c r="H22268" s="39"/>
      <c r="I22268" s="39"/>
      <c r="J22268" s="39"/>
      <c r="K22268" s="39"/>
      <c r="L22268" s="39"/>
    </row>
    <row r="22269" spans="1:12" ht="15.75" hidden="1" customHeight="1" x14ac:dyDescent="0.3">
      <c r="A22269" s="1" t="str">
        <f>+A22260</f>
        <v>NO</v>
      </c>
      <c r="E22269" s="40" t="str">
        <f>+$E$19</f>
        <v>RESULTADO DE EVALUACIÓN TÉCNICA</v>
      </c>
      <c r="F22269" s="41"/>
      <c r="G22269" s="41"/>
      <c r="H22269" s="41"/>
      <c r="I22269" s="41"/>
      <c r="J22269" s="41"/>
      <c r="K22269" s="41"/>
      <c r="L22269" s="42"/>
    </row>
    <row r="22270" spans="1:12" hidden="1" x14ac:dyDescent="0.3">
      <c r="A22270" s="1" t="str">
        <f>+A22260</f>
        <v>NO</v>
      </c>
      <c r="E22270" s="43"/>
      <c r="F22270" s="44" t="str">
        <f>+$F$20</f>
        <v>Experiencia</v>
      </c>
      <c r="G22270" s="45"/>
      <c r="H22270" s="45"/>
      <c r="I22270" s="45"/>
      <c r="J22270" s="45"/>
      <c r="K22270" s="46"/>
      <c r="L22270" s="47" t="s">
        <v>124</v>
      </c>
    </row>
    <row r="22271" spans="1:12" hidden="1" x14ac:dyDescent="0.3">
      <c r="A22271" s="1" t="str">
        <f>+A22260</f>
        <v>NO</v>
      </c>
      <c r="E22271" s="348" t="str">
        <f>+$E$21</f>
        <v>OBSERVACIONES RESPECTO A LA EVALUACIÓN DE EXPERIENCIA</v>
      </c>
      <c r="F22271" s="308"/>
      <c r="G22271" s="308"/>
      <c r="H22271" s="308"/>
      <c r="I22271" s="308"/>
      <c r="J22271" s="308"/>
      <c r="K22271" s="308"/>
      <c r="L22271" s="349"/>
    </row>
    <row r="22272" spans="1:12" hidden="1" x14ac:dyDescent="0.3">
      <c r="A22272" s="1" t="str">
        <f>+A22260</f>
        <v>NO</v>
      </c>
      <c r="E22272" s="350" t="s">
        <v>124</v>
      </c>
      <c r="F22272" s="351"/>
      <c r="G22272" s="351"/>
      <c r="H22272" s="351"/>
      <c r="I22272" s="351"/>
      <c r="J22272" s="351"/>
      <c r="K22272" s="351"/>
      <c r="L22272" s="352"/>
    </row>
    <row r="22273" spans="1:12" ht="5.15" hidden="1" customHeight="1" x14ac:dyDescent="0.3">
      <c r="A22273" s="1" t="str">
        <f>+A22260</f>
        <v>NO</v>
      </c>
      <c r="E22273" s="39"/>
      <c r="F22273" s="39"/>
      <c r="G22273" s="39"/>
      <c r="H22273" s="39"/>
      <c r="I22273" s="39"/>
      <c r="J22273" s="39"/>
      <c r="K22273" s="39"/>
      <c r="L22273" s="39"/>
    </row>
    <row r="22274" spans="1:12" ht="12.75" hidden="1" customHeight="1" x14ac:dyDescent="0.3">
      <c r="A22274" s="1" t="str">
        <f>+A22260</f>
        <v>NO</v>
      </c>
      <c r="E22274" s="40" t="str">
        <f>+$E$24</f>
        <v>EXPERIENCIA HABILITANTE: CONTRATOS PRESENTADOS</v>
      </c>
      <c r="F22274" s="41"/>
      <c r="G22274" s="41"/>
      <c r="H22274" s="41"/>
      <c r="I22274" s="41"/>
      <c r="J22274" s="41"/>
      <c r="K22274" s="41"/>
      <c r="L22274" s="42"/>
    </row>
    <row r="22275" spans="1:12" ht="8.5" hidden="1" customHeight="1" x14ac:dyDescent="0.3">
      <c r="A22275" s="1" t="str">
        <f>+A22260</f>
        <v>NO</v>
      </c>
      <c r="E22275" s="49"/>
      <c r="F22275" s="50"/>
      <c r="G22275" s="51"/>
      <c r="H22275" s="51"/>
      <c r="I22275" s="51"/>
      <c r="J22275" s="51"/>
      <c r="K22275" s="51"/>
      <c r="L22275" s="52"/>
    </row>
    <row r="22276" spans="1:12" hidden="1" x14ac:dyDescent="0.3">
      <c r="A22276" s="18" t="str">
        <f>+IF(OR(C22276=""),"NO",1)</f>
        <v>NO</v>
      </c>
      <c r="B22276" s="18"/>
      <c r="C22276" s="1" t="s">
        <v>124</v>
      </c>
      <c r="E22276" s="329">
        <v>1</v>
      </c>
      <c r="F22276" s="53" t="str">
        <f>+$F$26</f>
        <v>OBJETO</v>
      </c>
      <c r="G22276" s="332" t="s">
        <v>124</v>
      </c>
      <c r="H22276" s="333"/>
      <c r="I22276" s="333"/>
      <c r="J22276" s="333"/>
      <c r="K22276" s="333"/>
      <c r="L22276" s="334"/>
    </row>
    <row r="22277" spans="1:12" hidden="1" x14ac:dyDescent="0.3">
      <c r="A22277" s="18" t="str">
        <f>+IF(OR(C22276=""),"NO",1)</f>
        <v>NO</v>
      </c>
      <c r="B22277" s="18"/>
      <c r="E22277" s="330"/>
      <c r="F22277" s="54" t="str">
        <f>+$F$27</f>
        <v>CONTRATANTE</v>
      </c>
      <c r="G22277" s="335" t="s">
        <v>124</v>
      </c>
      <c r="H22277" s="310"/>
      <c r="I22277" s="310"/>
      <c r="J22277" s="310"/>
      <c r="K22277" s="310"/>
      <c r="L22277" s="336"/>
    </row>
    <row r="22278" spans="1:12" hidden="1" x14ac:dyDescent="0.3">
      <c r="A22278" s="18" t="str">
        <f>+IF(OR(C22276=""),"NO",1)</f>
        <v>NO</v>
      </c>
      <c r="B22278" s="18"/>
      <c r="E22278" s="330"/>
      <c r="F22278" s="54" t="str">
        <f>+$F$28</f>
        <v>APORTANTE</v>
      </c>
      <c r="G22278" s="337" t="s">
        <v>124</v>
      </c>
      <c r="H22278" s="338"/>
      <c r="I22278" s="338"/>
      <c r="J22278" s="338"/>
      <c r="K22278" s="338"/>
      <c r="L22278" s="339"/>
    </row>
    <row r="22279" spans="1:12" hidden="1" x14ac:dyDescent="0.3">
      <c r="A22279" s="18" t="str">
        <f>+IF(OR(C22276=""),"NO",1)</f>
        <v>NO</v>
      </c>
      <c r="B22279" s="18"/>
      <c r="E22279" s="330"/>
      <c r="F22279" s="54" t="str">
        <f>+$F$29</f>
        <v>VALOR /SMMLV)</v>
      </c>
      <c r="G22279" s="55" t="s">
        <v>124</v>
      </c>
      <c r="H22279" s="56" t="str">
        <f>+$H$29</f>
        <v>% PART..</v>
      </c>
      <c r="I22279" s="57" t="s">
        <v>124</v>
      </c>
      <c r="J22279" s="58" t="str">
        <f>+$J$29</f>
        <v>VALOR ACREDITADO</v>
      </c>
      <c r="K22279" s="59"/>
      <c r="L22279" s="47" t="s">
        <v>124</v>
      </c>
    </row>
    <row r="22280" spans="1:12" hidden="1" x14ac:dyDescent="0.3">
      <c r="A22280" s="18" t="str">
        <f>+IF(OR(C22276=""),"NO",1)</f>
        <v>NO</v>
      </c>
      <c r="B22280" s="18"/>
      <c r="E22280" s="330"/>
      <c r="F22280" s="60" t="str">
        <f>+$F$30</f>
        <v>EXPERIENCIA APORTADA</v>
      </c>
      <c r="G22280" s="340" t="s">
        <v>124</v>
      </c>
      <c r="H22280" s="341"/>
      <c r="I22280" s="341"/>
      <c r="J22280" s="341"/>
      <c r="K22280" s="341"/>
      <c r="L22280" s="342"/>
    </row>
    <row r="22281" spans="1:12" hidden="1" x14ac:dyDescent="0.3">
      <c r="A22281" s="18" t="str">
        <f>+IF(OR(C22276=""),"NO",1)</f>
        <v>NO</v>
      </c>
      <c r="B22281" s="18"/>
      <c r="E22281" s="331"/>
      <c r="F22281" s="62" t="str">
        <f>+$F$31</f>
        <v>OBSERVACIÓN</v>
      </c>
      <c r="G22281" s="343" t="s">
        <v>124</v>
      </c>
      <c r="H22281" s="344"/>
      <c r="I22281" s="344"/>
      <c r="J22281" s="344"/>
      <c r="K22281" s="344"/>
      <c r="L22281" s="345"/>
    </row>
    <row r="22282" spans="1:12" ht="8.5" hidden="1" customHeight="1" x14ac:dyDescent="0.3">
      <c r="A22282" s="18" t="str">
        <f>+IF(OR(C22276=""),"NO",1)</f>
        <v>NO</v>
      </c>
      <c r="B22282" s="18"/>
      <c r="E22282" s="49"/>
      <c r="F22282" s="50"/>
      <c r="G22282" s="51"/>
      <c r="H22282" s="51"/>
      <c r="I22282" s="51"/>
      <c r="J22282" s="51"/>
      <c r="K22282" s="51"/>
      <c r="L22282" s="52"/>
    </row>
    <row r="22283" spans="1:12" hidden="1" x14ac:dyDescent="0.3">
      <c r="A22283" s="18" t="str">
        <f t="shared" ref="A22283" si="7476">+IF(OR(C22283=""),"NO",1)</f>
        <v>NO</v>
      </c>
      <c r="B22283" s="18"/>
      <c r="C22283" s="1" t="s">
        <v>124</v>
      </c>
      <c r="E22283" s="329">
        <v>2</v>
      </c>
      <c r="F22283" s="53" t="str">
        <f>+$F$26</f>
        <v>OBJETO</v>
      </c>
      <c r="G22283" s="332" t="s">
        <v>124</v>
      </c>
      <c r="H22283" s="333"/>
      <c r="I22283" s="333"/>
      <c r="J22283" s="333"/>
      <c r="K22283" s="333"/>
      <c r="L22283" s="334"/>
    </row>
    <row r="22284" spans="1:12" hidden="1" x14ac:dyDescent="0.3">
      <c r="A22284" s="18" t="str">
        <f t="shared" ref="A22284" si="7477">+IF(OR(C22283=""),"NO",1)</f>
        <v>NO</v>
      </c>
      <c r="B22284" s="18"/>
      <c r="E22284" s="330"/>
      <c r="F22284" s="54" t="str">
        <f>+$F$27</f>
        <v>CONTRATANTE</v>
      </c>
      <c r="G22284" s="335" t="s">
        <v>124</v>
      </c>
      <c r="H22284" s="310"/>
      <c r="I22284" s="310"/>
      <c r="J22284" s="310"/>
      <c r="K22284" s="310"/>
      <c r="L22284" s="336"/>
    </row>
    <row r="22285" spans="1:12" hidden="1" x14ac:dyDescent="0.3">
      <c r="A22285" s="18" t="str">
        <f t="shared" ref="A22285" si="7478">+IF(OR(C22283=""),"NO",1)</f>
        <v>NO</v>
      </c>
      <c r="B22285" s="18"/>
      <c r="E22285" s="330"/>
      <c r="F22285" s="54" t="str">
        <f>+$F$28</f>
        <v>APORTANTE</v>
      </c>
      <c r="G22285" s="337" t="s">
        <v>124</v>
      </c>
      <c r="H22285" s="338"/>
      <c r="I22285" s="338"/>
      <c r="J22285" s="338"/>
      <c r="K22285" s="338"/>
      <c r="L22285" s="339"/>
    </row>
    <row r="22286" spans="1:12" hidden="1" x14ac:dyDescent="0.3">
      <c r="A22286" s="18" t="str">
        <f t="shared" ref="A22286" si="7479">+IF(OR(C22283=""),"NO",1)</f>
        <v>NO</v>
      </c>
      <c r="B22286" s="18"/>
      <c r="E22286" s="330"/>
      <c r="F22286" s="54" t="str">
        <f>+$F$29</f>
        <v>VALOR /SMMLV)</v>
      </c>
      <c r="G22286" s="55" t="s">
        <v>124</v>
      </c>
      <c r="H22286" s="56" t="str">
        <f>+$H$29</f>
        <v>% PART..</v>
      </c>
      <c r="I22286" s="57" t="s">
        <v>124</v>
      </c>
      <c r="J22286" s="58" t="str">
        <f>+$J$29</f>
        <v>VALOR ACREDITADO</v>
      </c>
      <c r="K22286" s="59"/>
      <c r="L22286" s="47" t="s">
        <v>124</v>
      </c>
    </row>
    <row r="22287" spans="1:12" hidden="1" x14ac:dyDescent="0.3">
      <c r="A22287" s="18" t="str">
        <f t="shared" ref="A22287" si="7480">+IF(OR(C22283=""),"NO",1)</f>
        <v>NO</v>
      </c>
      <c r="B22287" s="18"/>
      <c r="E22287" s="330"/>
      <c r="F22287" s="60" t="str">
        <f>+$F$30</f>
        <v>EXPERIENCIA APORTADA</v>
      </c>
      <c r="G22287" s="340" t="s">
        <v>124</v>
      </c>
      <c r="H22287" s="341"/>
      <c r="I22287" s="341"/>
      <c r="J22287" s="341"/>
      <c r="K22287" s="341"/>
      <c r="L22287" s="342"/>
    </row>
    <row r="22288" spans="1:12" hidden="1" x14ac:dyDescent="0.3">
      <c r="A22288" s="18" t="str">
        <f t="shared" ref="A22288" si="7481">+IF(OR(C22283=""),"NO",1)</f>
        <v>NO</v>
      </c>
      <c r="B22288" s="18"/>
      <c r="E22288" s="331"/>
      <c r="F22288" s="62" t="str">
        <f>+$F$31</f>
        <v>OBSERVACIÓN</v>
      </c>
      <c r="G22288" s="343" t="s">
        <v>124</v>
      </c>
      <c r="H22288" s="344"/>
      <c r="I22288" s="344"/>
      <c r="J22288" s="344"/>
      <c r="K22288" s="344"/>
      <c r="L22288" s="345"/>
    </row>
    <row r="22289" spans="1:12" ht="8.5" hidden="1" customHeight="1" x14ac:dyDescent="0.3">
      <c r="A22289" s="18" t="str">
        <f t="shared" ref="A22289" si="7482">+IF(OR(C22283=""),"NO",1)</f>
        <v>NO</v>
      </c>
      <c r="B22289" s="18"/>
      <c r="E22289" s="49"/>
      <c r="F22289" s="50"/>
      <c r="G22289" s="51"/>
      <c r="H22289" s="51"/>
      <c r="I22289" s="51"/>
      <c r="J22289" s="51"/>
      <c r="K22289" s="51"/>
      <c r="L22289" s="52"/>
    </row>
    <row r="22290" spans="1:12" hidden="1" x14ac:dyDescent="0.3">
      <c r="A22290" s="18" t="str">
        <f t="shared" ref="A22290" si="7483">+IF(OR(C22290=""),"NO",1)</f>
        <v>NO</v>
      </c>
      <c r="B22290" s="18"/>
      <c r="C22290" s="1" t="s">
        <v>124</v>
      </c>
      <c r="E22290" s="329">
        <v>3</v>
      </c>
      <c r="F22290" s="53" t="str">
        <f>+$F$26</f>
        <v>OBJETO</v>
      </c>
      <c r="G22290" s="332" t="s">
        <v>124</v>
      </c>
      <c r="H22290" s="333"/>
      <c r="I22290" s="333"/>
      <c r="J22290" s="333"/>
      <c r="K22290" s="333"/>
      <c r="L22290" s="334"/>
    </row>
    <row r="22291" spans="1:12" hidden="1" x14ac:dyDescent="0.3">
      <c r="A22291" s="18" t="str">
        <f t="shared" ref="A22291" si="7484">+IF(OR(C22290=""),"NO",1)</f>
        <v>NO</v>
      </c>
      <c r="B22291" s="18"/>
      <c r="E22291" s="330"/>
      <c r="F22291" s="54" t="str">
        <f>+$F$27</f>
        <v>CONTRATANTE</v>
      </c>
      <c r="G22291" s="335" t="s">
        <v>124</v>
      </c>
      <c r="H22291" s="310"/>
      <c r="I22291" s="310"/>
      <c r="J22291" s="310"/>
      <c r="K22291" s="310"/>
      <c r="L22291" s="336"/>
    </row>
    <row r="22292" spans="1:12" hidden="1" x14ac:dyDescent="0.3">
      <c r="A22292" s="18" t="str">
        <f t="shared" ref="A22292" si="7485">+IF(OR(C22290=""),"NO",1)</f>
        <v>NO</v>
      </c>
      <c r="B22292" s="18"/>
      <c r="E22292" s="330"/>
      <c r="F22292" s="54" t="str">
        <f>+$F$28</f>
        <v>APORTANTE</v>
      </c>
      <c r="G22292" s="337" t="s">
        <v>124</v>
      </c>
      <c r="H22292" s="338"/>
      <c r="I22292" s="338"/>
      <c r="J22292" s="338"/>
      <c r="K22292" s="338"/>
      <c r="L22292" s="339"/>
    </row>
    <row r="22293" spans="1:12" hidden="1" x14ac:dyDescent="0.3">
      <c r="A22293" s="18" t="str">
        <f t="shared" ref="A22293" si="7486">+IF(OR(C22290=""),"NO",1)</f>
        <v>NO</v>
      </c>
      <c r="B22293" s="18"/>
      <c r="E22293" s="330"/>
      <c r="F22293" s="54" t="str">
        <f>+$F$29</f>
        <v>VALOR /SMMLV)</v>
      </c>
      <c r="G22293" s="55" t="s">
        <v>124</v>
      </c>
      <c r="H22293" s="56" t="str">
        <f>+$H$29</f>
        <v>% PART..</v>
      </c>
      <c r="I22293" s="57" t="s">
        <v>124</v>
      </c>
      <c r="J22293" s="58" t="str">
        <f>+$J$29</f>
        <v>VALOR ACREDITADO</v>
      </c>
      <c r="K22293" s="59"/>
      <c r="L22293" s="47" t="s">
        <v>124</v>
      </c>
    </row>
    <row r="22294" spans="1:12" hidden="1" x14ac:dyDescent="0.3">
      <c r="A22294" s="18" t="str">
        <f t="shared" ref="A22294" si="7487">+IF(OR(C22290=""),"NO",1)</f>
        <v>NO</v>
      </c>
      <c r="B22294" s="18"/>
      <c r="E22294" s="330"/>
      <c r="F22294" s="60" t="str">
        <f>+$F$30</f>
        <v>EXPERIENCIA APORTADA</v>
      </c>
      <c r="G22294" s="340" t="s">
        <v>124</v>
      </c>
      <c r="H22294" s="341"/>
      <c r="I22294" s="341"/>
      <c r="J22294" s="341"/>
      <c r="K22294" s="341"/>
      <c r="L22294" s="342"/>
    </row>
    <row r="22295" spans="1:12" hidden="1" x14ac:dyDescent="0.3">
      <c r="A22295" s="18" t="str">
        <f t="shared" ref="A22295" si="7488">+IF(OR(C22290=""),"NO",1)</f>
        <v>NO</v>
      </c>
      <c r="B22295" s="18"/>
      <c r="E22295" s="331"/>
      <c r="F22295" s="62" t="str">
        <f>+$F$31</f>
        <v>OBSERVACIÓN</v>
      </c>
      <c r="G22295" s="343" t="s">
        <v>124</v>
      </c>
      <c r="H22295" s="344"/>
      <c r="I22295" s="344"/>
      <c r="J22295" s="344"/>
      <c r="K22295" s="344"/>
      <c r="L22295" s="345"/>
    </row>
    <row r="22296" spans="1:12" ht="8.5" hidden="1" customHeight="1" x14ac:dyDescent="0.3">
      <c r="A22296" s="18" t="str">
        <f t="shared" ref="A22296" si="7489">+IF(OR(C22290=""),"NO",1)</f>
        <v>NO</v>
      </c>
      <c r="B22296" s="18"/>
      <c r="E22296" s="49"/>
      <c r="F22296" s="50"/>
      <c r="G22296" s="51"/>
      <c r="H22296" s="51"/>
      <c r="I22296" s="51"/>
      <c r="J22296" s="51"/>
      <c r="K22296" s="51"/>
      <c r="L22296" s="52"/>
    </row>
    <row r="22297" spans="1:12" hidden="1" x14ac:dyDescent="0.3">
      <c r="A22297" s="18" t="str">
        <f t="shared" ref="A22297" si="7490">+IF(OR(C22297=""),"NO",1)</f>
        <v>NO</v>
      </c>
      <c r="B22297" s="18"/>
      <c r="C22297" s="1" t="s">
        <v>124</v>
      </c>
      <c r="E22297" s="329">
        <v>4</v>
      </c>
      <c r="F22297" s="53" t="str">
        <f>+$F$26</f>
        <v>OBJETO</v>
      </c>
      <c r="G22297" s="332" t="s">
        <v>124</v>
      </c>
      <c r="H22297" s="333"/>
      <c r="I22297" s="333"/>
      <c r="J22297" s="333"/>
      <c r="K22297" s="333"/>
      <c r="L22297" s="334"/>
    </row>
    <row r="22298" spans="1:12" hidden="1" x14ac:dyDescent="0.3">
      <c r="A22298" s="18" t="str">
        <f t="shared" ref="A22298" si="7491">+IF(OR(C22297=""),"NO",1)</f>
        <v>NO</v>
      </c>
      <c r="B22298" s="18"/>
      <c r="E22298" s="330"/>
      <c r="F22298" s="54" t="str">
        <f>+$F$27</f>
        <v>CONTRATANTE</v>
      </c>
      <c r="G22298" s="335" t="s">
        <v>124</v>
      </c>
      <c r="H22298" s="310"/>
      <c r="I22298" s="310"/>
      <c r="J22298" s="310"/>
      <c r="K22298" s="310"/>
      <c r="L22298" s="336"/>
    </row>
    <row r="22299" spans="1:12" hidden="1" x14ac:dyDescent="0.3">
      <c r="A22299" s="18" t="str">
        <f t="shared" ref="A22299" si="7492">+IF(OR(C22297=""),"NO",1)</f>
        <v>NO</v>
      </c>
      <c r="B22299" s="18"/>
      <c r="E22299" s="330"/>
      <c r="F22299" s="54" t="str">
        <f>+$F$28</f>
        <v>APORTANTE</v>
      </c>
      <c r="G22299" s="337" t="s">
        <v>124</v>
      </c>
      <c r="H22299" s="338"/>
      <c r="I22299" s="338"/>
      <c r="J22299" s="338"/>
      <c r="K22299" s="338"/>
      <c r="L22299" s="339"/>
    </row>
    <row r="22300" spans="1:12" hidden="1" x14ac:dyDescent="0.3">
      <c r="A22300" s="18" t="str">
        <f t="shared" ref="A22300" si="7493">+IF(OR(C22297=""),"NO",1)</f>
        <v>NO</v>
      </c>
      <c r="B22300" s="18"/>
      <c r="E22300" s="330"/>
      <c r="F22300" s="54" t="str">
        <f>+$F$29</f>
        <v>VALOR /SMMLV)</v>
      </c>
      <c r="G22300" s="55" t="s">
        <v>124</v>
      </c>
      <c r="H22300" s="56" t="str">
        <f>+$H$29</f>
        <v>% PART..</v>
      </c>
      <c r="I22300" s="57" t="s">
        <v>124</v>
      </c>
      <c r="J22300" s="58" t="str">
        <f>+$J$29</f>
        <v>VALOR ACREDITADO</v>
      </c>
      <c r="K22300" s="59"/>
      <c r="L22300" s="47" t="s">
        <v>124</v>
      </c>
    </row>
    <row r="22301" spans="1:12" hidden="1" x14ac:dyDescent="0.3">
      <c r="A22301" s="18" t="str">
        <f t="shared" ref="A22301" si="7494">+IF(OR(C22297=""),"NO",1)</f>
        <v>NO</v>
      </c>
      <c r="B22301" s="18"/>
      <c r="E22301" s="330"/>
      <c r="F22301" s="60" t="str">
        <f>+$F$30</f>
        <v>EXPERIENCIA APORTADA</v>
      </c>
      <c r="G22301" s="340" t="s">
        <v>124</v>
      </c>
      <c r="H22301" s="341"/>
      <c r="I22301" s="341"/>
      <c r="J22301" s="341"/>
      <c r="K22301" s="341"/>
      <c r="L22301" s="342"/>
    </row>
    <row r="22302" spans="1:12" hidden="1" x14ac:dyDescent="0.3">
      <c r="A22302" s="18" t="str">
        <f t="shared" ref="A22302" si="7495">+IF(OR(C22297=""),"NO",1)</f>
        <v>NO</v>
      </c>
      <c r="B22302" s="18"/>
      <c r="E22302" s="331"/>
      <c r="F22302" s="62" t="str">
        <f>+$F$31</f>
        <v>OBSERVACIÓN</v>
      </c>
      <c r="G22302" s="343" t="s">
        <v>124</v>
      </c>
      <c r="H22302" s="344"/>
      <c r="I22302" s="344"/>
      <c r="J22302" s="344"/>
      <c r="K22302" s="344"/>
      <c r="L22302" s="345"/>
    </row>
    <row r="22303" spans="1:12" ht="8.5" hidden="1" customHeight="1" x14ac:dyDescent="0.3">
      <c r="A22303" s="18" t="str">
        <f t="shared" ref="A22303" si="7496">+IF(OR(C22297=""),"NO",1)</f>
        <v>NO</v>
      </c>
      <c r="B22303" s="18"/>
      <c r="E22303" s="49"/>
      <c r="F22303" s="50"/>
      <c r="G22303" s="51"/>
      <c r="H22303" s="51"/>
      <c r="I22303" s="51"/>
      <c r="J22303" s="51"/>
      <c r="K22303" s="51"/>
      <c r="L22303" s="52"/>
    </row>
    <row r="22304" spans="1:12" hidden="1" x14ac:dyDescent="0.3">
      <c r="A22304" s="18" t="str">
        <f t="shared" ref="A22304" si="7497">+IF(OR(C22304=""),"NO",1)</f>
        <v>NO</v>
      </c>
      <c r="B22304" s="18"/>
      <c r="C22304" s="1" t="s">
        <v>124</v>
      </c>
      <c r="E22304" s="329">
        <v>5</v>
      </c>
      <c r="F22304" s="53" t="str">
        <f>+$F$26</f>
        <v>OBJETO</v>
      </c>
      <c r="G22304" s="332" t="s">
        <v>124</v>
      </c>
      <c r="H22304" s="333"/>
      <c r="I22304" s="333"/>
      <c r="J22304" s="333"/>
      <c r="K22304" s="333"/>
      <c r="L22304" s="334"/>
    </row>
    <row r="22305" spans="1:12" hidden="1" x14ac:dyDescent="0.3">
      <c r="A22305" s="18" t="str">
        <f t="shared" ref="A22305" si="7498">+IF(OR(C22304=""),"NO",1)</f>
        <v>NO</v>
      </c>
      <c r="B22305" s="18"/>
      <c r="E22305" s="330"/>
      <c r="F22305" s="54" t="str">
        <f>+$F$27</f>
        <v>CONTRATANTE</v>
      </c>
      <c r="G22305" s="335" t="s">
        <v>124</v>
      </c>
      <c r="H22305" s="310"/>
      <c r="I22305" s="310"/>
      <c r="J22305" s="310"/>
      <c r="K22305" s="310"/>
      <c r="L22305" s="336"/>
    </row>
    <row r="22306" spans="1:12" hidden="1" x14ac:dyDescent="0.3">
      <c r="A22306" s="18" t="str">
        <f t="shared" ref="A22306" si="7499">+IF(OR(C22304=""),"NO",1)</f>
        <v>NO</v>
      </c>
      <c r="B22306" s="18"/>
      <c r="E22306" s="330"/>
      <c r="F22306" s="54" t="str">
        <f>+$F$28</f>
        <v>APORTANTE</v>
      </c>
      <c r="G22306" s="337" t="s">
        <v>124</v>
      </c>
      <c r="H22306" s="338"/>
      <c r="I22306" s="338"/>
      <c r="J22306" s="338"/>
      <c r="K22306" s="338"/>
      <c r="L22306" s="339"/>
    </row>
    <row r="22307" spans="1:12" hidden="1" x14ac:dyDescent="0.3">
      <c r="A22307" s="18" t="str">
        <f t="shared" ref="A22307" si="7500">+IF(OR(C22304=""),"NO",1)</f>
        <v>NO</v>
      </c>
      <c r="B22307" s="18"/>
      <c r="E22307" s="330"/>
      <c r="F22307" s="54" t="str">
        <f>+$F$29</f>
        <v>VALOR /SMMLV)</v>
      </c>
      <c r="G22307" s="55" t="s">
        <v>124</v>
      </c>
      <c r="H22307" s="56" t="str">
        <f>+$H$29</f>
        <v>% PART..</v>
      </c>
      <c r="I22307" s="57" t="s">
        <v>124</v>
      </c>
      <c r="J22307" s="58" t="str">
        <f>+$J$29</f>
        <v>VALOR ACREDITADO</v>
      </c>
      <c r="K22307" s="59"/>
      <c r="L22307" s="47" t="s">
        <v>124</v>
      </c>
    </row>
    <row r="22308" spans="1:12" hidden="1" x14ac:dyDescent="0.3">
      <c r="A22308" s="18" t="str">
        <f t="shared" ref="A22308" si="7501">+IF(OR(C22304=""),"NO",1)</f>
        <v>NO</v>
      </c>
      <c r="B22308" s="18"/>
      <c r="E22308" s="330"/>
      <c r="F22308" s="60" t="str">
        <f>+$F$30</f>
        <v>EXPERIENCIA APORTADA</v>
      </c>
      <c r="G22308" s="340" t="s">
        <v>124</v>
      </c>
      <c r="H22308" s="341"/>
      <c r="I22308" s="341"/>
      <c r="J22308" s="341"/>
      <c r="K22308" s="341"/>
      <c r="L22308" s="342"/>
    </row>
    <row r="22309" spans="1:12" hidden="1" x14ac:dyDescent="0.3">
      <c r="A22309" s="18" t="str">
        <f t="shared" ref="A22309" si="7502">+IF(OR(C22304=""),"NO",1)</f>
        <v>NO</v>
      </c>
      <c r="B22309" s="18"/>
      <c r="E22309" s="331"/>
      <c r="F22309" s="62" t="str">
        <f>+$F$31</f>
        <v>OBSERVACIÓN</v>
      </c>
      <c r="G22309" s="343" t="s">
        <v>124</v>
      </c>
      <c r="H22309" s="344"/>
      <c r="I22309" s="344"/>
      <c r="J22309" s="344"/>
      <c r="K22309" s="344"/>
      <c r="L22309" s="345"/>
    </row>
    <row r="22310" spans="1:12" ht="8.5" hidden="1" customHeight="1" x14ac:dyDescent="0.3">
      <c r="A22310" s="18" t="str">
        <f t="shared" ref="A22310" si="7503">+IF(OR(C22304=""),"NO",1)</f>
        <v>NO</v>
      </c>
      <c r="B22310" s="18"/>
      <c r="E22310" s="49"/>
      <c r="F22310" s="50"/>
      <c r="G22310" s="51"/>
      <c r="H22310" s="51"/>
      <c r="I22310" s="51"/>
      <c r="J22310" s="51"/>
      <c r="K22310" s="51"/>
      <c r="L22310" s="52"/>
    </row>
    <row r="22311" spans="1:12" hidden="1" x14ac:dyDescent="0.3">
      <c r="A22311" s="18" t="str">
        <f t="shared" ref="A22311" si="7504">+IF(OR(C22311=""),"NO",1)</f>
        <v>NO</v>
      </c>
      <c r="B22311" s="18"/>
      <c r="C22311" s="1" t="s">
        <v>124</v>
      </c>
      <c r="E22311" s="329">
        <v>6</v>
      </c>
      <c r="F22311" s="53" t="str">
        <f>+$F$26</f>
        <v>OBJETO</v>
      </c>
      <c r="G22311" s="332" t="s">
        <v>124</v>
      </c>
      <c r="H22311" s="333"/>
      <c r="I22311" s="333"/>
      <c r="J22311" s="333"/>
      <c r="K22311" s="333"/>
      <c r="L22311" s="334"/>
    </row>
    <row r="22312" spans="1:12" hidden="1" x14ac:dyDescent="0.3">
      <c r="A22312" s="18" t="str">
        <f t="shared" ref="A22312" si="7505">+IF(OR(C22311=""),"NO",1)</f>
        <v>NO</v>
      </c>
      <c r="B22312" s="18"/>
      <c r="E22312" s="330"/>
      <c r="F22312" s="54" t="str">
        <f>+$F$27</f>
        <v>CONTRATANTE</v>
      </c>
      <c r="G22312" s="335" t="s">
        <v>124</v>
      </c>
      <c r="H22312" s="310"/>
      <c r="I22312" s="310"/>
      <c r="J22312" s="310"/>
      <c r="K22312" s="310"/>
      <c r="L22312" s="336"/>
    </row>
    <row r="22313" spans="1:12" hidden="1" x14ac:dyDescent="0.3">
      <c r="A22313" s="18" t="str">
        <f t="shared" ref="A22313" si="7506">+IF(OR(C22311=""),"NO",1)</f>
        <v>NO</v>
      </c>
      <c r="B22313" s="18"/>
      <c r="E22313" s="330"/>
      <c r="F22313" s="54" t="str">
        <f>+$F$28</f>
        <v>APORTANTE</v>
      </c>
      <c r="G22313" s="337" t="s">
        <v>124</v>
      </c>
      <c r="H22313" s="338"/>
      <c r="I22313" s="338"/>
      <c r="J22313" s="338"/>
      <c r="K22313" s="338"/>
      <c r="L22313" s="339"/>
    </row>
    <row r="22314" spans="1:12" hidden="1" x14ac:dyDescent="0.3">
      <c r="A22314" s="18" t="str">
        <f t="shared" ref="A22314" si="7507">+IF(OR(C22311=""),"NO",1)</f>
        <v>NO</v>
      </c>
      <c r="B22314" s="18"/>
      <c r="E22314" s="330"/>
      <c r="F22314" s="54" t="str">
        <f>+$F$29</f>
        <v>VALOR /SMMLV)</v>
      </c>
      <c r="G22314" s="55" t="s">
        <v>124</v>
      </c>
      <c r="H22314" s="56" t="str">
        <f>+$H$29</f>
        <v>% PART..</v>
      </c>
      <c r="I22314" s="57" t="s">
        <v>124</v>
      </c>
      <c r="J22314" s="58" t="str">
        <f>+$J$29</f>
        <v>VALOR ACREDITADO</v>
      </c>
      <c r="K22314" s="59"/>
      <c r="L22314" s="47" t="s">
        <v>124</v>
      </c>
    </row>
    <row r="22315" spans="1:12" hidden="1" x14ac:dyDescent="0.3">
      <c r="A22315" s="18" t="str">
        <f t="shared" ref="A22315" si="7508">+IF(OR(C22311=""),"NO",1)</f>
        <v>NO</v>
      </c>
      <c r="B22315" s="18"/>
      <c r="E22315" s="330"/>
      <c r="F22315" s="60" t="str">
        <f>+$F$30</f>
        <v>EXPERIENCIA APORTADA</v>
      </c>
      <c r="G22315" s="340" t="s">
        <v>124</v>
      </c>
      <c r="H22315" s="341"/>
      <c r="I22315" s="341"/>
      <c r="J22315" s="341"/>
      <c r="K22315" s="341"/>
      <c r="L22315" s="342"/>
    </row>
    <row r="22316" spans="1:12" hidden="1" x14ac:dyDescent="0.3">
      <c r="A22316" s="18" t="str">
        <f t="shared" ref="A22316" si="7509">+IF(OR(C22311=""),"NO",1)</f>
        <v>NO</v>
      </c>
      <c r="B22316" s="18"/>
      <c r="E22316" s="331"/>
      <c r="F22316" s="62" t="str">
        <f>+$F$31</f>
        <v>OBSERVACIÓN</v>
      </c>
      <c r="G22316" s="343" t="s">
        <v>124</v>
      </c>
      <c r="H22316" s="344"/>
      <c r="I22316" s="344"/>
      <c r="J22316" s="344"/>
      <c r="K22316" s="344"/>
      <c r="L22316" s="345"/>
    </row>
    <row r="22317" spans="1:12" ht="8.5" hidden="1" customHeight="1" x14ac:dyDescent="0.3">
      <c r="A22317" s="18" t="str">
        <f t="shared" ref="A22317" si="7510">+IF(OR(C22311=""),"NO",1)</f>
        <v>NO</v>
      </c>
      <c r="B22317" s="18"/>
      <c r="E22317" s="49"/>
      <c r="F22317" s="50"/>
      <c r="G22317" s="51"/>
      <c r="H22317" s="51"/>
      <c r="I22317" s="51"/>
      <c r="J22317" s="51"/>
      <c r="K22317" s="51"/>
      <c r="L22317" s="52"/>
    </row>
    <row r="22318" spans="1:12" hidden="1" x14ac:dyDescent="0.3">
      <c r="A22318" s="18" t="str">
        <f t="shared" ref="A22318" si="7511">+IF(OR(C22318=""),"NO",1)</f>
        <v>NO</v>
      </c>
      <c r="B22318" s="18"/>
      <c r="C22318" s="1" t="s">
        <v>124</v>
      </c>
      <c r="E22318" s="329">
        <v>7</v>
      </c>
      <c r="F22318" s="53" t="str">
        <f>+$F$26</f>
        <v>OBJETO</v>
      </c>
      <c r="G22318" s="332" t="s">
        <v>124</v>
      </c>
      <c r="H22318" s="333"/>
      <c r="I22318" s="333"/>
      <c r="J22318" s="333"/>
      <c r="K22318" s="333"/>
      <c r="L22318" s="334"/>
    </row>
    <row r="22319" spans="1:12" hidden="1" x14ac:dyDescent="0.3">
      <c r="A22319" s="18" t="str">
        <f t="shared" ref="A22319" si="7512">+IF(OR(C22318=""),"NO",1)</f>
        <v>NO</v>
      </c>
      <c r="B22319" s="18"/>
      <c r="E22319" s="330"/>
      <c r="F22319" s="54" t="str">
        <f>+$F$27</f>
        <v>CONTRATANTE</v>
      </c>
      <c r="G22319" s="335" t="s">
        <v>124</v>
      </c>
      <c r="H22319" s="310"/>
      <c r="I22319" s="310"/>
      <c r="J22319" s="310"/>
      <c r="K22319" s="310"/>
      <c r="L22319" s="336"/>
    </row>
    <row r="22320" spans="1:12" hidden="1" x14ac:dyDescent="0.3">
      <c r="A22320" s="18" t="str">
        <f t="shared" ref="A22320" si="7513">+IF(OR(C22318=""),"NO",1)</f>
        <v>NO</v>
      </c>
      <c r="B22320" s="18"/>
      <c r="E22320" s="330"/>
      <c r="F22320" s="54" t="str">
        <f>+$F$28</f>
        <v>APORTANTE</v>
      </c>
      <c r="G22320" s="337" t="s">
        <v>124</v>
      </c>
      <c r="H22320" s="338"/>
      <c r="I22320" s="338"/>
      <c r="J22320" s="338"/>
      <c r="K22320" s="338"/>
      <c r="L22320" s="339"/>
    </row>
    <row r="22321" spans="1:12" hidden="1" x14ac:dyDescent="0.3">
      <c r="A22321" s="18" t="str">
        <f t="shared" ref="A22321" si="7514">+IF(OR(C22318=""),"NO",1)</f>
        <v>NO</v>
      </c>
      <c r="B22321" s="18"/>
      <c r="E22321" s="330"/>
      <c r="F22321" s="54" t="str">
        <f>+$F$29</f>
        <v>VALOR /SMMLV)</v>
      </c>
      <c r="G22321" s="55" t="s">
        <v>124</v>
      </c>
      <c r="H22321" s="56" t="str">
        <f>+$H$29</f>
        <v>% PART..</v>
      </c>
      <c r="I22321" s="57" t="s">
        <v>124</v>
      </c>
      <c r="J22321" s="58" t="str">
        <f>+$J$29</f>
        <v>VALOR ACREDITADO</v>
      </c>
      <c r="K22321" s="59"/>
      <c r="L22321" s="47" t="s">
        <v>124</v>
      </c>
    </row>
    <row r="22322" spans="1:12" hidden="1" x14ac:dyDescent="0.3">
      <c r="A22322" s="18" t="str">
        <f t="shared" ref="A22322" si="7515">+IF(OR(C22318=""),"NO",1)</f>
        <v>NO</v>
      </c>
      <c r="B22322" s="18"/>
      <c r="E22322" s="330"/>
      <c r="F22322" s="60" t="str">
        <f>+$F$30</f>
        <v>EXPERIENCIA APORTADA</v>
      </c>
      <c r="G22322" s="340" t="s">
        <v>124</v>
      </c>
      <c r="H22322" s="341"/>
      <c r="I22322" s="341"/>
      <c r="J22322" s="341"/>
      <c r="K22322" s="341"/>
      <c r="L22322" s="342"/>
    </row>
    <row r="22323" spans="1:12" hidden="1" x14ac:dyDescent="0.3">
      <c r="A22323" s="18" t="str">
        <f t="shared" ref="A22323" si="7516">+IF(OR(C22318=""),"NO",1)</f>
        <v>NO</v>
      </c>
      <c r="B22323" s="18"/>
      <c r="E22323" s="331"/>
      <c r="F22323" s="62" t="str">
        <f>+$F$31</f>
        <v>OBSERVACIÓN</v>
      </c>
      <c r="G22323" s="343" t="s">
        <v>124</v>
      </c>
      <c r="H22323" s="344"/>
      <c r="I22323" s="344"/>
      <c r="J22323" s="344"/>
      <c r="K22323" s="344"/>
      <c r="L22323" s="345"/>
    </row>
    <row r="22324" spans="1:12" hidden="1" x14ac:dyDescent="0.3">
      <c r="A22324" s="18" t="str">
        <f t="shared" ref="A22324" si="7517">+IF(OR(C22318=""),"NO",1)</f>
        <v>NO</v>
      </c>
      <c r="B22324" s="18"/>
      <c r="E22324" s="49"/>
      <c r="F22324" s="50"/>
      <c r="G22324" s="51"/>
      <c r="H22324" s="51"/>
      <c r="I22324" s="51"/>
      <c r="J22324" s="51"/>
      <c r="K22324" s="51"/>
      <c r="L22324" s="52"/>
    </row>
    <row r="22325" spans="1:12" hidden="1" x14ac:dyDescent="0.3">
      <c r="A22325" s="1" t="str">
        <f>+A22260</f>
        <v>NO</v>
      </c>
      <c r="C22325" s="1" t="str">
        <f>"N"&amp;C22260</f>
        <v>N</v>
      </c>
      <c r="E22325" s="63"/>
      <c r="F22325" s="64" t="str">
        <f>+$F$75</f>
        <v>TOTAL DE CONTRATOS PRESENTADOS VÁLIDOS QUE CUMPLEN EXPERIENCIA ACREDITADA:</v>
      </c>
      <c r="G22325" s="65"/>
      <c r="H22325" s="65"/>
      <c r="I22325" s="65"/>
      <c r="J22325" s="66"/>
      <c r="K22325" s="65"/>
      <c r="L22325" s="67" t="s">
        <v>124</v>
      </c>
    </row>
    <row r="22326" spans="1:12" ht="6.65" hidden="1" customHeight="1" x14ac:dyDescent="0.3">
      <c r="A22326" s="1" t="str">
        <f>+A22260</f>
        <v>NO</v>
      </c>
      <c r="E22326" s="51"/>
      <c r="F22326" s="50"/>
      <c r="G22326" s="51"/>
      <c r="H22326" s="51"/>
      <c r="I22326" s="51"/>
      <c r="J22326" s="51"/>
      <c r="K22326" s="51"/>
      <c r="L22326" s="51"/>
    </row>
    <row r="22327" spans="1:12" hidden="1" x14ac:dyDescent="0.3">
      <c r="A22327" s="1" t="str">
        <f>+A22260</f>
        <v>NO</v>
      </c>
      <c r="E22327" s="63"/>
      <c r="F22327" s="63" t="str">
        <f>+$F$77</f>
        <v>ACREDITA SUMINISTRO E INSTALACIÓN DE MOBILIARIO POR LO MENOS EN UN (1) CONTRATO VÁLIDO</v>
      </c>
      <c r="G22327" s="65"/>
      <c r="H22327" s="65"/>
      <c r="I22327" s="65"/>
      <c r="J22327" s="66"/>
      <c r="K22327" s="65"/>
      <c r="L22327" s="68" t="s">
        <v>157</v>
      </c>
    </row>
    <row r="22328" spans="1:12" ht="5.15" hidden="1" customHeight="1" x14ac:dyDescent="0.3">
      <c r="A22328" s="1" t="str">
        <f>+A22260</f>
        <v>NO</v>
      </c>
      <c r="E22328" s="51"/>
      <c r="F22328" s="50"/>
      <c r="G22328" s="51"/>
      <c r="H22328" s="51"/>
      <c r="I22328" s="51"/>
      <c r="J22328" s="51"/>
      <c r="K22328" s="51"/>
      <c r="L22328" s="51"/>
    </row>
    <row r="22329" spans="1:12" ht="12.75" hidden="1" customHeight="1" x14ac:dyDescent="0.3">
      <c r="A22329" s="1" t="str">
        <f>+A22260</f>
        <v>NO</v>
      </c>
      <c r="E22329" s="69" t="str">
        <f>+$E$79</f>
        <v>EXPERIENCIA ESPECÍFICA NUMERAL 10.1.1 A</v>
      </c>
      <c r="F22329" s="70"/>
      <c r="G22329" s="70"/>
      <c r="H22329" s="70"/>
      <c r="I22329" s="70"/>
      <c r="J22329" s="70"/>
      <c r="K22329" s="70"/>
      <c r="L22329" s="71"/>
    </row>
    <row r="22330" spans="1:12" ht="26.5" hidden="1" customHeight="1" x14ac:dyDescent="0.3">
      <c r="A22330" s="1" t="str">
        <f>+A22260</f>
        <v>NO</v>
      </c>
      <c r="E22330" s="72"/>
      <c r="F22330" s="325" t="str">
        <f>+$F$80</f>
        <v>Por lo menos uno (1) de los contratos válidos aportados como experiencia general debe corresponder mínimo al 60% del presupuesto oficial del presente proceso de selección.  (SMMLV)</v>
      </c>
      <c r="G22330" s="326"/>
      <c r="H22330" s="326"/>
      <c r="I22330" s="326"/>
      <c r="J22330" s="326"/>
      <c r="K22330" s="73" t="s">
        <v>124</v>
      </c>
      <c r="L22330" s="74" t="s">
        <v>124</v>
      </c>
    </row>
    <row r="22331" spans="1:12" ht="23.5" hidden="1" customHeight="1" x14ac:dyDescent="0.3">
      <c r="A22331" s="1" t="str">
        <f>+A22260</f>
        <v>NO</v>
      </c>
      <c r="E22331" s="63"/>
      <c r="F22331" s="325" t="str">
        <f>+$F$81</f>
        <v xml:space="preserve">Deberá acreditarse en al menos uno (1) de los contratos válidos aportados como experiencia general una </v>
      </c>
      <c r="G22331" s="326"/>
      <c r="H22331" s="326"/>
      <c r="I22331" s="326"/>
      <c r="J22331" s="326"/>
      <c r="K22331" s="73" t="s">
        <v>124</v>
      </c>
      <c r="L22331" s="74" t="s">
        <v>124</v>
      </c>
    </row>
    <row r="22332" spans="1:12" ht="23.5" hidden="1" customHeight="1" x14ac:dyDescent="0.3">
      <c r="A22332" s="18" t="s">
        <v>30</v>
      </c>
      <c r="E22332" s="63"/>
      <c r="F22332" s="325" t="str">
        <f>+$F$82</f>
        <v xml:space="preserve">Deberá acreditarse en al menos uno (1) de los contratos válidos aportados interventoría a intervención de </v>
      </c>
      <c r="G22332" s="326"/>
      <c r="H22332" s="326"/>
      <c r="I22332" s="326"/>
      <c r="J22332" s="326"/>
      <c r="K22332" s="73">
        <f>+$K$82</f>
        <v>0</v>
      </c>
      <c r="L22332" s="74" t="s">
        <v>124</v>
      </c>
    </row>
    <row r="22333" spans="1:12" ht="36" hidden="1" customHeight="1" x14ac:dyDescent="0.3">
      <c r="A22333" s="18" t="s">
        <v>30</v>
      </c>
      <c r="E22333" s="63"/>
      <c r="F22333" s="325" t="str">
        <f>+$F$83</f>
        <v xml:space="preserve">Deberá acreditarse en al menos uno (1) de los contratos válidos aportados interventoría a intervención de </v>
      </c>
      <c r="G22333" s="326"/>
      <c r="H22333" s="326"/>
      <c r="I22333" s="326"/>
      <c r="J22333" s="326"/>
      <c r="K22333" s="75">
        <f>+$K$83</f>
        <v>0</v>
      </c>
      <c r="L22333" s="76" t="s">
        <v>124</v>
      </c>
    </row>
    <row r="22334" spans="1:12" hidden="1" x14ac:dyDescent="0.3">
      <c r="A22334" s="1" t="str">
        <f>+A22260</f>
        <v>NO</v>
      </c>
      <c r="E22334" s="51"/>
      <c r="F22334" s="50"/>
      <c r="G22334" s="51"/>
      <c r="H22334" s="51"/>
      <c r="I22334" s="51"/>
      <c r="J22334" s="51"/>
      <c r="K22334" s="51"/>
      <c r="L22334" s="51"/>
    </row>
    <row r="22335" spans="1:12" ht="12.75" hidden="1" customHeight="1" x14ac:dyDescent="0.3">
      <c r="A22335" s="1" t="str">
        <f>+A22260</f>
        <v>NO</v>
      </c>
      <c r="E22335" s="40" t="str">
        <f>+$E$85</f>
        <v>VALOR MÍNIMO A CERIFICAR % P.O EN SMMMLV. NUMERAL 3.9.1</v>
      </c>
      <c r="F22335" s="41"/>
      <c r="G22335" s="41"/>
      <c r="H22335" s="41"/>
      <c r="I22335" s="41"/>
      <c r="J22335" s="41"/>
      <c r="K22335" s="41"/>
      <c r="L22335" s="42"/>
    </row>
    <row r="22336" spans="1:12" hidden="1" x14ac:dyDescent="0.3">
      <c r="A22336" s="1" t="str">
        <f>+A22260</f>
        <v>NO</v>
      </c>
      <c r="C22336" s="1" t="str">
        <f>"M"&amp;C22260</f>
        <v>M</v>
      </c>
      <c r="E22336" s="77" t="str">
        <f>+$E$86</f>
        <v>100% P.O.</v>
      </c>
      <c r="F22336" s="78"/>
      <c r="G22336" s="61">
        <v>242.41716883554506</v>
      </c>
      <c r="H22336" s="124" t="str">
        <f>+$H$86</f>
        <v>TOTAL EJECUTADO DE CONTRATOS ACREDITADOS</v>
      </c>
      <c r="I22336" s="124"/>
      <c r="J22336" s="124"/>
      <c r="K22336" s="55" t="s">
        <v>124</v>
      </c>
      <c r="L22336" s="47" t="s">
        <v>124</v>
      </c>
    </row>
    <row r="22337" spans="1:12" hidden="1" x14ac:dyDescent="0.3">
      <c r="A22337" s="1" t="str">
        <f>+A22260</f>
        <v>NO</v>
      </c>
      <c r="E22337" s="39"/>
      <c r="F22337" s="39"/>
      <c r="G22337" s="39"/>
      <c r="H22337" s="39"/>
      <c r="I22337" s="39"/>
      <c r="J22337" s="39"/>
      <c r="K22337" s="39"/>
      <c r="L22337" s="39"/>
    </row>
    <row r="22338" spans="1:12" ht="12.75" hidden="1" customHeight="1" x14ac:dyDescent="0.3">
      <c r="A22338" s="18" t="s">
        <v>30</v>
      </c>
      <c r="B22338" s="18"/>
      <c r="E22338" s="40" t="str">
        <f>+$E$88</f>
        <v>CONSIDERACIONES PARA LA VALIDEZ DE LA EXPERIENCIA REQUERIDA: EXPERIENCIA PROPONENTES PLURALES NUMERAL 10.1.2 D</v>
      </c>
      <c r="F22338" s="41"/>
      <c r="G22338" s="41"/>
      <c r="H22338" s="41"/>
      <c r="I22338" s="41"/>
      <c r="J22338" s="41"/>
      <c r="K22338" s="41"/>
      <c r="L22338" s="42"/>
    </row>
    <row r="22339" spans="1:12" ht="28" hidden="1" customHeight="1" x14ac:dyDescent="0.3">
      <c r="A22339" s="18" t="s">
        <v>30</v>
      </c>
      <c r="B22339" s="18"/>
      <c r="C22339" s="1" t="str">
        <f>"O"&amp;C22260</f>
        <v>O</v>
      </c>
      <c r="E22339" s="80" t="str">
        <f>+$E$89</f>
        <v>i)</v>
      </c>
      <c r="F22339" s="327" t="str">
        <f>+$F$89</f>
        <v>Uno de los integrantes debe aportar como mínimo el cincuenta por ciento (50 %) de la experiencia solicitada</v>
      </c>
      <c r="G22339" s="328"/>
      <c r="H22339" s="328"/>
      <c r="I22339" s="328"/>
      <c r="J22339" s="328"/>
      <c r="K22339" s="73" t="s">
        <v>124</v>
      </c>
      <c r="L22339" s="47" t="s">
        <v>124</v>
      </c>
    </row>
    <row r="22340" spans="1:12" ht="28" hidden="1" customHeight="1" x14ac:dyDescent="0.3">
      <c r="A22340" s="18" t="s">
        <v>30</v>
      </c>
      <c r="B22340" s="18"/>
      <c r="C22340" s="1" t="str">
        <f>"O"&amp;C22260</f>
        <v>O</v>
      </c>
      <c r="E22340" s="80" t="str">
        <f>+$E$90</f>
        <v>ii)</v>
      </c>
      <c r="F22340" s="327" t="str">
        <f>+$F$90</f>
        <v>Todos los demás ntegrantes deben acreditar al menos el cinco por ciento (5 %) de la experiencia solicitada, solo uno (1) de los integrantes podrá no acreditar experiencia pero su porcentaje de participación  no podrá superar el diez por ciento (10 %)</v>
      </c>
      <c r="G22340" s="328"/>
      <c r="H22340" s="328"/>
      <c r="I22340" s="328"/>
      <c r="J22340" s="328"/>
      <c r="K22340" s="73" t="s">
        <v>124</v>
      </c>
      <c r="L22340" s="47" t="s">
        <v>124</v>
      </c>
    </row>
    <row r="22341" spans="1:12" hidden="1" x14ac:dyDescent="0.3">
      <c r="A22341" s="18" t="s">
        <v>30</v>
      </c>
      <c r="B22341" s="18"/>
      <c r="E22341" s="39"/>
      <c r="F22341" s="39"/>
      <c r="G22341" s="39"/>
      <c r="H22341" s="39"/>
      <c r="I22341" s="39"/>
      <c r="J22341" s="39"/>
      <c r="K22341" s="39"/>
      <c r="L22341" s="39"/>
    </row>
    <row r="22342" spans="1:12" ht="13" hidden="1" customHeight="1" x14ac:dyDescent="0.3">
      <c r="A22342" s="18" t="str">
        <f>+A22260</f>
        <v>NO</v>
      </c>
      <c r="B22342" s="18"/>
      <c r="E22342" s="69" t="str">
        <f>+$E$92</f>
        <v>VERIFICACIÓN Y ASIGNACIÓN DE PUNTAJE POR LA EXPERIENCIA DEL PROPONENTE</v>
      </c>
      <c r="F22342" s="70"/>
      <c r="G22342" s="70"/>
      <c r="H22342" s="70"/>
      <c r="I22342" s="70"/>
      <c r="J22342" s="70"/>
      <c r="K22342" s="70"/>
      <c r="L22342" s="71"/>
    </row>
    <row r="22343" spans="1:12" hidden="1" x14ac:dyDescent="0.3">
      <c r="A22343" s="18" t="str">
        <f>+A22260</f>
        <v>NO</v>
      </c>
      <c r="B22343" s="18"/>
      <c r="E22343" s="81"/>
      <c r="F22343" s="323" t="str">
        <f>+$F$93</f>
        <v>No. CONTRATOS QUE ACREDITAN LA EXPERIENCIA (NO OBJETO DE SUBSANACIÓN)</v>
      </c>
      <c r="G22343" s="324"/>
      <c r="H22343" s="324"/>
      <c r="I22343" s="324"/>
      <c r="J22343" s="324"/>
      <c r="K22343" s="82"/>
      <c r="L22343" s="83" t="s">
        <v>124</v>
      </c>
    </row>
    <row r="22344" spans="1:12" ht="13" hidden="1" customHeight="1" x14ac:dyDescent="0.3">
      <c r="A22344" s="18" t="str">
        <f>+A22260</f>
        <v>NO</v>
      </c>
      <c r="B22344" s="18"/>
      <c r="E22344" s="84"/>
      <c r="F22344" s="323" t="str">
        <f>+$F$94</f>
        <v>TOTAL EJECUTADO DE CONTRATOS ACREDITADOS PROPUESTA INICIAL</v>
      </c>
      <c r="G22344" s="324"/>
      <c r="H22344" s="324"/>
      <c r="I22344" s="324"/>
      <c r="J22344" s="324"/>
      <c r="K22344" s="85"/>
      <c r="L22344" s="86" t="s">
        <v>124</v>
      </c>
    </row>
    <row r="22345" spans="1:12" ht="13" hidden="1" customHeight="1" x14ac:dyDescent="0.3">
      <c r="A22345" s="18" t="str">
        <f>+A22260</f>
        <v>NO</v>
      </c>
      <c r="B22345" s="18"/>
      <c r="E22345" s="87"/>
      <c r="F22345" s="323" t="str">
        <f>+$F$95</f>
        <v>PROMEDIO VALOR ACREDITADO EN SMMLV</v>
      </c>
      <c r="G22345" s="324"/>
      <c r="H22345" s="324"/>
      <c r="I22345" s="324"/>
      <c r="J22345" s="324"/>
      <c r="K22345" s="66"/>
      <c r="L22345" s="88" t="s">
        <v>124</v>
      </c>
    </row>
    <row r="22346" spans="1:12" hidden="1" x14ac:dyDescent="0.3">
      <c r="A22346" s="18" t="str">
        <f>+A22260</f>
        <v>NO</v>
      </c>
      <c r="B22346" s="18"/>
      <c r="E22346" s="89"/>
      <c r="F22346" s="89"/>
      <c r="G22346" s="89"/>
      <c r="H22346" s="89"/>
      <c r="I22346" s="89"/>
      <c r="J22346" s="89"/>
      <c r="K22346" s="89"/>
      <c r="L22346" s="89"/>
    </row>
    <row r="22347" spans="1:12" ht="13" hidden="1" customHeight="1" x14ac:dyDescent="0.3">
      <c r="A22347" s="18" t="str">
        <f>+A22260</f>
        <v>NO</v>
      </c>
      <c r="B22347" s="18"/>
      <c r="E22347" s="69" t="str">
        <f>+$E$97</f>
        <v>3.9.2 EXIGENCIAS MÍNIMAS DE EXPERIENCIA Y FORMACIÓN ACADÉMICA DEL EQUIPO DE TRABAJO</v>
      </c>
      <c r="F22347" s="70"/>
      <c r="G22347" s="70"/>
      <c r="H22347" s="70"/>
      <c r="I22347" s="70"/>
      <c r="J22347" s="70"/>
      <c r="K22347" s="70"/>
      <c r="L22347" s="71"/>
    </row>
    <row r="22348" spans="1:12" hidden="1" x14ac:dyDescent="0.3">
      <c r="A22348" s="18" t="str">
        <f>+A22260</f>
        <v>NO</v>
      </c>
      <c r="B22348" s="18"/>
      <c r="E22348" s="90" t="str">
        <f>+$E$98</f>
        <v>Formulario 8</v>
      </c>
      <c r="F22348" s="315" t="s">
        <v>46</v>
      </c>
      <c r="G22348" s="316"/>
      <c r="H22348" s="317"/>
      <c r="I22348" s="318"/>
      <c r="J22348" s="318"/>
      <c r="K22348" s="318"/>
      <c r="L22348" s="319"/>
    </row>
    <row r="22349" spans="1:12" hidden="1" x14ac:dyDescent="0.3">
      <c r="A22349" s="18" t="str">
        <f>+A22260</f>
        <v>NO</v>
      </c>
      <c r="B22349" s="18"/>
      <c r="E22349" s="91" t="s">
        <v>124</v>
      </c>
      <c r="F22349" s="91" t="str">
        <f>+$F$99</f>
        <v>Director de Interventoría</v>
      </c>
      <c r="G22349" s="91" t="str">
        <f>+$G$99</f>
        <v>Residente de Interventoría</v>
      </c>
      <c r="H22349" s="320"/>
      <c r="I22349" s="321"/>
      <c r="J22349" s="321"/>
      <c r="K22349" s="321"/>
      <c r="L22349" s="322"/>
    </row>
    <row r="22350" spans="1:12" hidden="1" x14ac:dyDescent="0.3">
      <c r="A22350" s="18" t="str">
        <f>+A22260</f>
        <v>NO</v>
      </c>
      <c r="B22350" s="18"/>
      <c r="E22350" s="304" t="str">
        <f>+$E$100</f>
        <v>OBSERVACIONES RESPECTO REQUISITO HABILITANTE DEL PERSONAL CLAVE EVALUABLE</v>
      </c>
      <c r="F22350" s="305"/>
      <c r="G22350" s="305"/>
      <c r="H22350" s="305"/>
      <c r="I22350" s="305"/>
      <c r="J22350" s="305"/>
      <c r="K22350" s="305"/>
      <c r="L22350" s="305"/>
    </row>
    <row r="22351" spans="1:12" hidden="1" x14ac:dyDescent="0.3">
      <c r="A22351" s="18" t="str">
        <f>+A22260</f>
        <v>NO</v>
      </c>
      <c r="B22351" s="18"/>
      <c r="E22351" s="312" t="s">
        <v>124</v>
      </c>
      <c r="F22351" s="313"/>
      <c r="G22351" s="313"/>
      <c r="H22351" s="313"/>
      <c r="I22351" s="313"/>
      <c r="J22351" s="313"/>
      <c r="K22351" s="313"/>
      <c r="L22351" s="314"/>
    </row>
    <row r="22352" spans="1:12" hidden="1" x14ac:dyDescent="0.3">
      <c r="A22352" s="18" t="str">
        <f>+A22260</f>
        <v>NO</v>
      </c>
      <c r="B22352" s="18"/>
      <c r="E22352" s="89"/>
      <c r="F22352" s="89"/>
      <c r="G22352" s="89"/>
      <c r="H22352" s="89"/>
      <c r="I22352" s="89"/>
      <c r="J22352" s="89"/>
      <c r="K22352" s="89"/>
      <c r="L22352" s="89"/>
    </row>
    <row r="22353" spans="1:12" ht="13" hidden="1" customHeight="1" x14ac:dyDescent="0.3">
      <c r="A22353" s="18" t="str">
        <f>+A22260</f>
        <v>NO</v>
      </c>
      <c r="B22353" s="18"/>
      <c r="E22353" s="69" t="str">
        <f>+$E$103</f>
        <v>4.2 EQUIPO DE TRABAJO (Personal Clave Evaluable)</v>
      </c>
      <c r="F22353" s="70"/>
      <c r="G22353" s="70"/>
      <c r="H22353" s="70"/>
      <c r="I22353" s="70"/>
      <c r="J22353" s="70"/>
      <c r="K22353" s="70"/>
      <c r="L22353" s="71"/>
    </row>
    <row r="22354" spans="1:12" ht="23.25" hidden="1" customHeight="1" x14ac:dyDescent="0.3">
      <c r="A22354" s="18" t="str">
        <f>+A22260</f>
        <v>NO</v>
      </c>
      <c r="B22354" s="18"/>
      <c r="E22354" s="90" t="str">
        <f>+$E$104</f>
        <v>Formulario 9</v>
      </c>
      <c r="F22354" s="315" t="s">
        <v>46</v>
      </c>
      <c r="G22354" s="316"/>
      <c r="H22354" s="317"/>
      <c r="I22354" s="318"/>
      <c r="J22354" s="318"/>
      <c r="K22354" s="318"/>
      <c r="L22354" s="319"/>
    </row>
    <row r="22355" spans="1:12" hidden="1" x14ac:dyDescent="0.3">
      <c r="A22355" s="18" t="str">
        <f>+A22260</f>
        <v>NO</v>
      </c>
      <c r="B22355" s="18"/>
      <c r="E22355" s="91" t="s">
        <v>124</v>
      </c>
      <c r="F22355" s="91" t="str">
        <f>+$F$99</f>
        <v>Director de Interventoría</v>
      </c>
      <c r="G22355" s="91" t="str">
        <f>+$G$99</f>
        <v>Residente de Interventoría</v>
      </c>
      <c r="H22355" s="320"/>
      <c r="I22355" s="321"/>
      <c r="J22355" s="321"/>
      <c r="K22355" s="321"/>
      <c r="L22355" s="322"/>
    </row>
    <row r="22356" spans="1:12" hidden="1" x14ac:dyDescent="0.3">
      <c r="A22356" s="18" t="str">
        <f>+A22260</f>
        <v>NO</v>
      </c>
      <c r="B22356" s="18"/>
      <c r="E22356" s="89"/>
      <c r="F22356" s="89"/>
      <c r="G22356" s="89"/>
      <c r="H22356" s="89"/>
      <c r="I22356" s="89"/>
      <c r="J22356" s="89"/>
      <c r="K22356" s="89"/>
      <c r="L22356" s="89"/>
    </row>
    <row r="22357" spans="1:12" hidden="1" x14ac:dyDescent="0.3">
      <c r="A22357" s="1" t="str">
        <f>+A22260</f>
        <v>NO</v>
      </c>
      <c r="E22357" s="92" t="str">
        <f>+E22232</f>
        <v>CRITERIOS DE EVALUACIÓN Y PUNTAJE</v>
      </c>
      <c r="F22357" s="93"/>
      <c r="G22357" s="93"/>
      <c r="H22357" s="93"/>
      <c r="I22357" s="93"/>
      <c r="J22357" s="93"/>
      <c r="K22357" s="94"/>
      <c r="L22357" s="95" t="str">
        <f>+$L$107</f>
        <v>PUNTAJE OBTENIDO</v>
      </c>
    </row>
    <row r="22358" spans="1:12" hidden="1" x14ac:dyDescent="0.3">
      <c r="A22358" s="1" t="str">
        <f>+A22260</f>
        <v>NO</v>
      </c>
      <c r="E22358" s="96" t="str">
        <f>+$E$108</f>
        <v>VALOR</v>
      </c>
      <c r="F22358" s="97" t="str">
        <f>+$F$108</f>
        <v>EQUIPO DE TRABAJO (PERSONAL CLAVE EVALUABLE)</v>
      </c>
      <c r="G22358" s="24"/>
      <c r="H22358" s="24"/>
      <c r="I22358" s="24"/>
      <c r="J22358" s="24"/>
      <c r="K22358" s="24"/>
      <c r="L22358" s="98"/>
    </row>
    <row r="22359" spans="1:12" ht="12.75" hidden="1" customHeight="1" x14ac:dyDescent="0.3">
      <c r="A22359" s="1" t="str">
        <f>+A22260</f>
        <v>NO</v>
      </c>
      <c r="E22359" s="96">
        <f>+$E$109</f>
        <v>5</v>
      </c>
      <c r="F22359" s="307" t="str">
        <f>+$F$109</f>
        <v xml:space="preserve"> Experiencia Específica adicional</v>
      </c>
      <c r="G22359" s="308"/>
      <c r="H22359" s="308"/>
      <c r="I22359" s="308"/>
      <c r="J22359" s="308"/>
      <c r="K22359" s="309"/>
      <c r="L22359" s="99" t="str">
        <f>IFERROR(IF(VLOOKUP(C22260,'R. PUNTAJES'!$C$14:$R$213,'R. PUNTAJES'!$I$10,0)="","",VLOOKUP(C22260,'R. PUNTAJES'!$C$14:$R$213,'R. PUNTAJES'!$I$10,0)),"")</f>
        <v/>
      </c>
    </row>
    <row r="22360" spans="1:12" ht="12.75" hidden="1" customHeight="1" x14ac:dyDescent="0.3">
      <c r="A22360" s="1" t="str">
        <f>+A22260</f>
        <v>NO</v>
      </c>
      <c r="E22360" s="96">
        <f>+$E$110</f>
        <v>5</v>
      </c>
      <c r="F22360" s="307" t="str">
        <f>+$F$110</f>
        <v>Formación Académica adicional</v>
      </c>
      <c r="G22360" s="308"/>
      <c r="H22360" s="308"/>
      <c r="I22360" s="308"/>
      <c r="J22360" s="308"/>
      <c r="K22360" s="309"/>
      <c r="L22360" s="99" t="str">
        <f>IFERROR(IF(VLOOKUP(C22260,'R. PUNTAJES'!$C$14:$R$213,'R. PUNTAJES'!$J$10,0)="","",VLOOKUP(C22260,'R. PUNTAJES'!$C$14:$R$213,'R. PUNTAJES'!$J$10,0)),"")</f>
        <v/>
      </c>
    </row>
    <row r="22361" spans="1:12" hidden="1" x14ac:dyDescent="0.3">
      <c r="A22361" s="18" t="str">
        <f>+A22260</f>
        <v>NO</v>
      </c>
      <c r="B22361" s="18"/>
      <c r="E22361" s="100"/>
      <c r="F22361" s="101" t="str">
        <f>+$F$111</f>
        <v>FACTOR DE SOSTENIBILIDAD</v>
      </c>
      <c r="G22361" s="102"/>
      <c r="H22361" s="102"/>
      <c r="I22361" s="102"/>
      <c r="J22361" s="102"/>
      <c r="K22361" s="102"/>
      <c r="L22361" s="103"/>
    </row>
    <row r="22362" spans="1:12" hidden="1" x14ac:dyDescent="0.3">
      <c r="A22362" s="18" t="str">
        <f>+A22260</f>
        <v>NO</v>
      </c>
      <c r="B22362" s="18"/>
      <c r="E22362" s="104">
        <v>1</v>
      </c>
      <c r="F22362" s="105" t="str">
        <f>+$F$112</f>
        <v>Compromisos Sostenibilidad</v>
      </c>
      <c r="G22362" s="106"/>
      <c r="H22362" s="106"/>
      <c r="I22362" s="106"/>
      <c r="J22362" s="106"/>
      <c r="K22362" s="106"/>
      <c r="L22362" s="107" t="str">
        <f>IFERROR(IF(VLOOKUP(C22260,'R. PUNTAJES'!$C$14:$R$213,'R. PUNTAJES'!$K$10,0)="","",VLOOKUP(C22260,'R. PUNTAJES'!$C$14:$R$213,'R. PUNTAJES'!$K$10,0)),"")</f>
        <v/>
      </c>
    </row>
    <row r="22363" spans="1:12" hidden="1" x14ac:dyDescent="0.3">
      <c r="A22363" s="1" t="str">
        <f>+A22260</f>
        <v>NO</v>
      </c>
      <c r="E22363" s="108"/>
      <c r="F22363" s="109" t="str">
        <f>+$F$113</f>
        <v>APOYO A LA INDUSTRIA NACIONAL</v>
      </c>
      <c r="G22363" s="110"/>
      <c r="H22363" s="110"/>
      <c r="I22363" s="110"/>
      <c r="J22363" s="110"/>
      <c r="K22363" s="110"/>
      <c r="L22363" s="111"/>
    </row>
    <row r="22364" spans="1:12" ht="12.75" hidden="1" customHeight="1" x14ac:dyDescent="0.3">
      <c r="A22364" s="1" t="str">
        <f>+A22260</f>
        <v>NO</v>
      </c>
      <c r="E22364" s="96">
        <v>20</v>
      </c>
      <c r="F22364" s="307" t="str">
        <f>+$F$114</f>
        <v>Promoción de Servicios Nacionales o con Trato Nacional</v>
      </c>
      <c r="G22364" s="308"/>
      <c r="H22364" s="308"/>
      <c r="I22364" s="308"/>
      <c r="J22364" s="308"/>
      <c r="K22364" s="309"/>
      <c r="L22364" s="99" t="str">
        <f>IFERROR(IF(VLOOKUP(C22260,'R. PUNTAJES'!$C$14:$R$213,'R. PUNTAJES'!$L$10,0)="","",
IF(VLOOKUP(C22260,'R. PUNTAJES'!$C$14:$R$213,'R. PUNTAJES'!$L$10,0)=5,0,
VLOOKUP(C22260,'R. PUNTAJES'!$C$14:$R$213,'R. PUNTAJES'!$L$10,0))),"")</f>
        <v/>
      </c>
    </row>
    <row r="22365" spans="1:12" ht="12.75" hidden="1" customHeight="1" x14ac:dyDescent="0.3">
      <c r="A22365" s="1" t="str">
        <f>+A22260</f>
        <v>NO</v>
      </c>
      <c r="E22365" s="96">
        <v>5</v>
      </c>
      <c r="F22365" s="307" t="str">
        <f>+$F$115</f>
        <v>Incorporación de componente nacional en servicios extranjeros</v>
      </c>
      <c r="G22365" s="308"/>
      <c r="H22365" s="308"/>
      <c r="I22365" s="308"/>
      <c r="J22365" s="308"/>
      <c r="K22365" s="309"/>
      <c r="L22365" s="99" t="str">
        <f>IFERROR(IF(VLOOKUP(C22260,'R. PUNTAJES'!$C$14:$R$213,'R. PUNTAJES'!$L$10,0)="","",
IF(VLOOKUP(C22260,'R. PUNTAJES'!$C$14:$R$213,'R. PUNTAJES'!$L$10,0)=20,0,
VLOOKUP(C22260,'R. PUNTAJES'!$C$14:$R$213,'R. PUNTAJES'!$L$10,0))),"")</f>
        <v/>
      </c>
    </row>
    <row r="22366" spans="1:12" hidden="1" x14ac:dyDescent="0.3">
      <c r="A22366" s="1" t="str">
        <f>+A22260</f>
        <v>NO</v>
      </c>
      <c r="E22366" s="112"/>
      <c r="F22366" s="97" t="str">
        <f>+$F$116</f>
        <v>VINCULACIÓN DE PERSONAS CON DISCAPACIDAD</v>
      </c>
      <c r="G22366" s="24"/>
      <c r="H22366" s="24"/>
      <c r="I22366" s="24"/>
      <c r="J22366" s="24"/>
      <c r="K22366" s="24"/>
      <c r="L22366" s="98"/>
    </row>
    <row r="22367" spans="1:12" ht="12.75" hidden="1" customHeight="1" x14ac:dyDescent="0.3">
      <c r="A22367" s="1" t="str">
        <f>+A22260</f>
        <v>NO</v>
      </c>
      <c r="E22367" s="96">
        <v>1</v>
      </c>
      <c r="F22367" s="307" t="str">
        <f>+$F$117</f>
        <v xml:space="preserve">Trabajadores vinculados a la planta de personal </v>
      </c>
      <c r="G22367" s="308"/>
      <c r="H22367" s="308"/>
      <c r="I22367" s="308"/>
      <c r="J22367" s="308"/>
      <c r="K22367" s="309"/>
      <c r="L22367" s="99" t="str">
        <f>IFERROR(IF(VLOOKUP(C22260,'R. PUNTAJES'!$C$14:$R$213,'R. PUNTAJES'!$M$10,0)="","",VLOOKUP(C22260,'R. PUNTAJES'!$C$14:$R$213,'R. PUNTAJES'!$M$10,0)),"")</f>
        <v/>
      </c>
    </row>
    <row r="22368" spans="1:12" hidden="1" x14ac:dyDescent="0.3">
      <c r="A22368" s="1" t="str">
        <f>+A22260</f>
        <v>NO</v>
      </c>
      <c r="E22368" s="112"/>
      <c r="F22368" s="97" t="str">
        <f>+$F$118</f>
        <v>EMPRENDIMIENTOS Y EMPRESAS DE MUJERES</v>
      </c>
      <c r="G22368" s="24"/>
      <c r="H22368" s="24"/>
      <c r="I22368" s="24"/>
      <c r="J22368" s="24"/>
      <c r="K22368" s="24"/>
      <c r="L22368" s="98"/>
    </row>
    <row r="22369" spans="1:16" ht="13" hidden="1" customHeight="1" x14ac:dyDescent="0.3">
      <c r="A22369" s="1" t="str">
        <f>+A22260</f>
        <v>NO</v>
      </c>
      <c r="E22369" s="96">
        <v>0.25</v>
      </c>
      <c r="F22369" s="307" t="str">
        <f>+$F$119</f>
        <v>Emprendimientos y empresas de mujeres</v>
      </c>
      <c r="G22369" s="308"/>
      <c r="H22369" s="308"/>
      <c r="I22369" s="308"/>
      <c r="J22369" s="308"/>
      <c r="K22369" s="309"/>
      <c r="L22369" s="113" t="str">
        <f>IFERROR(IF(VLOOKUP(C22260,'R. PUNTAJES'!$C$14:$R$213,'R. PUNTAJES'!$N$10,0)="","",VLOOKUP(C22260,'R. PUNTAJES'!$C$14:$R$213,'R. PUNTAJES'!$N$10,0)),"")</f>
        <v/>
      </c>
    </row>
    <row r="22370" spans="1:16" hidden="1" x14ac:dyDescent="0.3">
      <c r="A22370" s="18" t="str">
        <f>+A22371</f>
        <v>NO</v>
      </c>
      <c r="B22370" s="18"/>
      <c r="E22370" s="112"/>
      <c r="F22370" s="97" t="str">
        <f>+$F$120</f>
        <v>MIPYME</v>
      </c>
      <c r="G22370" s="24"/>
      <c r="H22370" s="24"/>
      <c r="I22370" s="24"/>
      <c r="J22370" s="24"/>
      <c r="K22370" s="24"/>
      <c r="L22370" s="98"/>
    </row>
    <row r="22371" spans="1:16" hidden="1" x14ac:dyDescent="0.3">
      <c r="A22371" s="18" t="str">
        <f>+IF(E22371=0,"NO",1)</f>
        <v>NO</v>
      </c>
      <c r="B22371" s="18"/>
      <c r="E22371" s="96">
        <v>0</v>
      </c>
      <c r="F22371" s="307" t="str">
        <f>+$F$121</f>
        <v>Mipyme</v>
      </c>
      <c r="G22371" s="308"/>
      <c r="H22371" s="308"/>
      <c r="I22371" s="308"/>
      <c r="J22371" s="308"/>
      <c r="K22371" s="309"/>
      <c r="L22371" s="113" t="str">
        <f>IFERROR(IF(VLOOKUP(C22260,'R. PUNTAJES'!$C$14:$R$213,'R. PUNTAJES'!$O$10,0)="","",VLOOKUP(C22260,'R. PUNTAJES'!$C$14:$R$213,'R. PUNTAJES'!$O$10,0)),"")</f>
        <v/>
      </c>
    </row>
    <row r="22372" spans="1:16" hidden="1" x14ac:dyDescent="0.3">
      <c r="A22372" s="1" t="str">
        <f>+A22260</f>
        <v>NO</v>
      </c>
      <c r="E22372" s="112"/>
      <c r="F22372" s="97" t="str">
        <f>+$F$122</f>
        <v>EXPERIENCIA DEL PROPONENTE</v>
      </c>
      <c r="G22372" s="24"/>
      <c r="H22372" s="24"/>
      <c r="I22372" s="24"/>
      <c r="J22372" s="24"/>
      <c r="K22372" s="24"/>
      <c r="L22372" s="98"/>
    </row>
    <row r="22373" spans="1:16" hidden="1" x14ac:dyDescent="0.3">
      <c r="A22373" s="1" t="str">
        <f>+A22260</f>
        <v>NO</v>
      </c>
      <c r="E22373" s="96">
        <v>59.5</v>
      </c>
      <c r="F22373" s="307" t="str">
        <f>+$F$123</f>
        <v>mediana con valor absoluto</v>
      </c>
      <c r="G22373" s="308"/>
      <c r="H22373" s="308"/>
      <c r="I22373" s="308"/>
      <c r="J22373" s="308"/>
      <c r="K22373" s="309"/>
      <c r="L22373" s="113" t="str">
        <f>IFERROR(IF(VLOOKUP(C22260,'R. PUNTAJES'!$C$14:$R$213,'R. PUNTAJES'!$R$10,0)="","",VLOOKUP(C22260,'R. PUNTAJES'!$C$14:$R$213,'R. PUNTAJES'!$R$10,0)),"")</f>
        <v/>
      </c>
    </row>
    <row r="22374" spans="1:16" hidden="1" x14ac:dyDescent="0.3">
      <c r="A22374" s="1" t="str">
        <f>+A22260</f>
        <v>NO</v>
      </c>
      <c r="E22374" s="112"/>
      <c r="F22374" s="97" t="str">
        <f>+$F$124</f>
        <v>MULTAS</v>
      </c>
      <c r="G22374" s="24"/>
      <c r="H22374" s="24"/>
      <c r="I22374" s="24"/>
      <c r="J22374" s="24"/>
      <c r="K22374" s="24"/>
      <c r="L22374" s="98"/>
    </row>
    <row r="22375" spans="1:16" ht="12.75" hidden="1" customHeight="1" x14ac:dyDescent="0.3">
      <c r="A22375" s="1" t="str">
        <f>+A22260</f>
        <v>NO</v>
      </c>
      <c r="E22375" s="96">
        <v>-2</v>
      </c>
      <c r="F22375" s="307" t="str">
        <f>+$F$125</f>
        <v>Una o más multas o cláusulas penales durante el último año</v>
      </c>
      <c r="G22375" s="310"/>
      <c r="H22375" s="310"/>
      <c r="I22375" s="310"/>
      <c r="J22375" s="310"/>
      <c r="K22375" s="311"/>
      <c r="L22375" s="99" t="str">
        <f>IFERROR(IF(VLOOKUP(C22260,'R. PUNTAJES'!$C$14:$R$213,'R. PUNTAJES'!$Q$10,0)="","",VLOOKUP(C22260,'R. PUNTAJES'!$C$14:$R$213,'R. PUNTAJES'!$Q$10,0)),"")</f>
        <v/>
      </c>
    </row>
    <row r="22376" spans="1:16" hidden="1" x14ac:dyDescent="0.3">
      <c r="A22376" s="1" t="str">
        <f>+A22260</f>
        <v>NO</v>
      </c>
      <c r="E22376" s="112"/>
      <c r="F22376" s="97" t="str">
        <f>+$F$126</f>
        <v>OBRAS INCONCLUSAS</v>
      </c>
      <c r="G22376" s="24"/>
      <c r="H22376" s="24"/>
      <c r="I22376" s="24"/>
      <c r="J22376" s="24"/>
      <c r="K22376" s="24"/>
      <c r="L22376" s="98"/>
    </row>
    <row r="22377" spans="1:16" hidden="1" x14ac:dyDescent="0.3">
      <c r="A22377" s="1" t="str">
        <f>+A22260</f>
        <v>NO</v>
      </c>
      <c r="E22377" s="96">
        <v>-1</v>
      </c>
      <c r="F22377" s="301" t="str">
        <f>+$F$127</f>
        <v>Anotación vigente de obra civil inconclusa</v>
      </c>
      <c r="G22377" s="302"/>
      <c r="H22377" s="302"/>
      <c r="I22377" s="302"/>
      <c r="J22377" s="302"/>
      <c r="K22377" s="303"/>
      <c r="L22377" s="99" t="str">
        <f>IFERROR(IF(VLOOKUP(C22260,'R. PUNTAJES'!$C$14:$R$213,'R. PUNTAJES'!$P$10,0)="","",VLOOKUP(C22260,'R. PUNTAJES'!$C$14:$R$213,'R. PUNTAJES'!$P$10,0)),"")</f>
        <v/>
      </c>
    </row>
    <row r="22378" spans="1:16" ht="7.5" hidden="1" customHeight="1" x14ac:dyDescent="0.3">
      <c r="A22378" s="1" t="str">
        <f>+A22260</f>
        <v>NO</v>
      </c>
      <c r="E22378" s="114"/>
      <c r="F22378" s="45"/>
      <c r="G22378" s="45"/>
      <c r="H22378" s="45"/>
      <c r="I22378" s="45"/>
      <c r="J22378" s="45"/>
      <c r="K22378" s="45"/>
      <c r="L22378" s="48"/>
    </row>
    <row r="22379" spans="1:16" hidden="1" x14ac:dyDescent="0.3">
      <c r="A22379" s="1" t="str">
        <f>+A22260</f>
        <v>NO</v>
      </c>
      <c r="E22379" s="115" t="str">
        <f>+$E$129</f>
        <v>PUNTAJE TOTAL</v>
      </c>
      <c r="F22379" s="116"/>
      <c r="G22379" s="116"/>
      <c r="H22379" s="116"/>
      <c r="I22379" s="116"/>
      <c r="J22379" s="116"/>
      <c r="K22379" s="117"/>
      <c r="L22379" s="118">
        <f>IFERROR(IF(VLOOKUP(C22260,'R. PUNTAJES'!$C$14:$R$213,'R. PUNTAJES'!$H$10,0)="RECHAZO","",SUM(L22359:L22377)),"")</f>
        <v>0</v>
      </c>
    </row>
    <row r="22380" spans="1:16" hidden="1" x14ac:dyDescent="0.3">
      <c r="A22380" s="1" t="str">
        <f>+A22260</f>
        <v>NO</v>
      </c>
      <c r="E22380" s="304" t="str">
        <f>+$E$130</f>
        <v>OBSERVACIONES RESPECTO A PUNTAJES</v>
      </c>
      <c r="F22380" s="305"/>
      <c r="G22380" s="305"/>
      <c r="H22380" s="305"/>
      <c r="I22380" s="305"/>
      <c r="J22380" s="305"/>
      <c r="K22380" s="305"/>
      <c r="L22380" s="305"/>
    </row>
    <row r="22381" spans="1:16" ht="12" hidden="1" customHeight="1" x14ac:dyDescent="0.3">
      <c r="A22381" s="1" t="str">
        <f>+A22260</f>
        <v>NO</v>
      </c>
      <c r="E22381" s="306" t="s">
        <v>124</v>
      </c>
      <c r="F22381" s="305"/>
      <c r="G22381" s="305"/>
      <c r="H22381" s="305"/>
      <c r="I22381" s="305"/>
      <c r="J22381" s="305"/>
      <c r="K22381" s="305"/>
      <c r="L22381" s="305"/>
      <c r="N22381" s="119"/>
      <c r="O22381" s="119"/>
      <c r="P22381" s="120"/>
    </row>
    <row r="22382" spans="1:16" ht="3" hidden="1" customHeight="1" x14ac:dyDescent="0.3">
      <c r="A22382" s="1" t="str">
        <f>+A22261</f>
        <v>NO</v>
      </c>
      <c r="E22382" s="121"/>
      <c r="F22382" s="122"/>
      <c r="G22382" s="122"/>
      <c r="H22382" s="122"/>
      <c r="I22382" s="122"/>
      <c r="J22382" s="122"/>
      <c r="K22382" s="122"/>
      <c r="L22382" s="123"/>
    </row>
    <row r="22383" spans="1:16" hidden="1" x14ac:dyDescent="0.3">
      <c r="A22383" s="1" t="str">
        <f>+IF(OR(C22385=""),"NO",1)</f>
        <v>NO</v>
      </c>
      <c r="E22383" s="346"/>
      <c r="F22383" s="347"/>
      <c r="G22383" s="347"/>
      <c r="H22383" s="347"/>
      <c r="I22383" s="347"/>
      <c r="J22383" s="347"/>
      <c r="K22383" s="347"/>
      <c r="L22383" s="347"/>
    </row>
    <row r="22384" spans="1:16" ht="4.5" hidden="1" customHeight="1" x14ac:dyDescent="0.3">
      <c r="A22384" s="1" t="str">
        <f>+A22385</f>
        <v>NO</v>
      </c>
      <c r="E22384" s="15"/>
      <c r="F22384" s="16"/>
      <c r="G22384" s="16"/>
      <c r="H22384" s="16"/>
      <c r="I22384" s="16"/>
      <c r="J22384" s="16"/>
      <c r="K22384" s="16"/>
      <c r="L22384" s="17"/>
    </row>
    <row r="22385" spans="1:12" ht="15.75" hidden="1" customHeight="1" x14ac:dyDescent="0.3">
      <c r="A22385" s="1" t="str">
        <f>+IF(OR(C22385=""),"NO",1)</f>
        <v>NO</v>
      </c>
      <c r="B22385" s="1">
        <f>1+MAX($B$1:B22384)</f>
        <v>180</v>
      </c>
      <c r="C22385" s="18" t="s">
        <v>124</v>
      </c>
      <c r="E22385" s="19" t="s">
        <v>124</v>
      </c>
      <c r="F22385" s="20"/>
      <c r="G22385" s="20"/>
      <c r="H22385" s="20"/>
      <c r="I22385" s="21"/>
      <c r="J22385" s="20"/>
      <c r="K22385" s="21"/>
      <c r="L22385" s="22"/>
    </row>
    <row r="22386" spans="1:12" hidden="1" x14ac:dyDescent="0.3">
      <c r="A22386" s="1" t="str">
        <f>A22385</f>
        <v>NO</v>
      </c>
      <c r="E22386" s="23" t="str">
        <f>+$E$11</f>
        <v>Integrantes</v>
      </c>
      <c r="F22386" s="24"/>
      <c r="G22386" s="24"/>
      <c r="H22386" s="24"/>
      <c r="I22386" s="24"/>
      <c r="J22386" s="24"/>
      <c r="K22386" s="25" t="str">
        <f>+$K$11</f>
        <v>Nit</v>
      </c>
      <c r="L22386" s="26" t="str">
        <f>+$L$11</f>
        <v>Part.</v>
      </c>
    </row>
    <row r="22387" spans="1:12" hidden="1" x14ac:dyDescent="0.3">
      <c r="A22387" s="1" t="str">
        <f>+A22386</f>
        <v>NO</v>
      </c>
      <c r="C22387" s="1" t="s">
        <v>124</v>
      </c>
      <c r="E22387" s="27" t="s">
        <v>124</v>
      </c>
      <c r="F22387" s="28"/>
      <c r="G22387" s="28"/>
      <c r="H22387" s="28"/>
      <c r="I22387" s="28"/>
      <c r="J22387" s="28"/>
      <c r="K22387" s="29" t="s">
        <v>124</v>
      </c>
      <c r="L22387" s="30" t="s">
        <v>124</v>
      </c>
    </row>
    <row r="22388" spans="1:12" hidden="1" x14ac:dyDescent="0.3">
      <c r="A22388" s="18" t="str">
        <f>+IF(OR(C22388=""),"NO",1)</f>
        <v>NO</v>
      </c>
      <c r="B22388" s="18"/>
      <c r="C22388" s="1" t="s">
        <v>124</v>
      </c>
      <c r="E22388" s="31" t="s">
        <v>124</v>
      </c>
      <c r="F22388" s="32"/>
      <c r="G22388" s="32"/>
      <c r="H22388" s="32"/>
      <c r="I22388" s="32"/>
      <c r="J22388" s="32"/>
      <c r="K22388" s="33" t="s">
        <v>124</v>
      </c>
      <c r="L22388" s="34" t="s">
        <v>124</v>
      </c>
    </row>
    <row r="22389" spans="1:12" hidden="1" x14ac:dyDescent="0.3">
      <c r="A22389" s="18" t="str">
        <f>+IF(OR(C22389=""),"NO",1)</f>
        <v>NO</v>
      </c>
      <c r="B22389" s="18"/>
      <c r="C22389" s="1" t="s">
        <v>124</v>
      </c>
      <c r="E22389" s="31" t="s">
        <v>124</v>
      </c>
      <c r="F22389" s="32"/>
      <c r="G22389" s="32"/>
      <c r="H22389" s="32"/>
      <c r="I22389" s="32"/>
      <c r="J22389" s="32"/>
      <c r="K22389" s="33" t="s">
        <v>124</v>
      </c>
      <c r="L22389" s="34" t="s">
        <v>124</v>
      </c>
    </row>
    <row r="22390" spans="1:12" hidden="1" x14ac:dyDescent="0.3">
      <c r="A22390" s="18" t="str">
        <f>+IF(OR(C22390=""),"NO",1)</f>
        <v>NO</v>
      </c>
      <c r="B22390" s="18"/>
      <c r="C22390" s="1" t="s">
        <v>124</v>
      </c>
      <c r="E22390" s="31" t="s">
        <v>13</v>
      </c>
      <c r="F22390" s="32"/>
      <c r="G22390" s="32"/>
      <c r="H22390" s="32"/>
      <c r="I22390" s="32"/>
      <c r="J22390" s="32"/>
      <c r="K22390" s="33"/>
      <c r="L22390" s="34"/>
    </row>
    <row r="22391" spans="1:12" hidden="1" x14ac:dyDescent="0.3">
      <c r="A22391" s="18" t="str">
        <f>+IF(OR(C22391=""),"NO",1)</f>
        <v>NO</v>
      </c>
      <c r="B22391" s="18"/>
      <c r="C22391" s="1" t="s">
        <v>124</v>
      </c>
      <c r="E22391" s="31" t="s">
        <v>13</v>
      </c>
      <c r="F22391" s="32"/>
      <c r="G22391" s="32"/>
      <c r="H22391" s="32"/>
      <c r="I22391" s="32"/>
      <c r="J22391" s="32"/>
      <c r="K22391" s="33"/>
      <c r="L22391" s="34"/>
    </row>
    <row r="22392" spans="1:12" hidden="1" x14ac:dyDescent="0.3">
      <c r="A22392" s="18" t="str">
        <f>+IF(OR(C22392=""),"NO",1)</f>
        <v>NO</v>
      </c>
      <c r="B22392" s="18"/>
      <c r="C22392" s="1" t="s">
        <v>124</v>
      </c>
      <c r="E22392" s="35" t="s">
        <v>13</v>
      </c>
      <c r="F22392" s="36"/>
      <c r="G22392" s="36"/>
      <c r="H22392" s="36"/>
      <c r="I22392" s="36"/>
      <c r="J22392" s="36"/>
      <c r="K22392" s="37"/>
      <c r="L22392" s="38"/>
    </row>
    <row r="22393" spans="1:12" ht="5.15" hidden="1" customHeight="1" x14ac:dyDescent="0.3">
      <c r="A22393" s="1" t="str">
        <f>+A22385</f>
        <v>NO</v>
      </c>
      <c r="E22393" s="39"/>
      <c r="F22393" s="39"/>
      <c r="G22393" s="39"/>
      <c r="H22393" s="39"/>
      <c r="I22393" s="39"/>
      <c r="J22393" s="39"/>
      <c r="K22393" s="39"/>
      <c r="L22393" s="39"/>
    </row>
    <row r="22394" spans="1:12" ht="15.75" hidden="1" customHeight="1" x14ac:dyDescent="0.3">
      <c r="A22394" s="1" t="str">
        <f>+A22385</f>
        <v>NO</v>
      </c>
      <c r="E22394" s="40" t="str">
        <f>+$E$19</f>
        <v>RESULTADO DE EVALUACIÓN TÉCNICA</v>
      </c>
      <c r="F22394" s="41"/>
      <c r="G22394" s="41"/>
      <c r="H22394" s="41"/>
      <c r="I22394" s="41"/>
      <c r="J22394" s="41"/>
      <c r="K22394" s="41"/>
      <c r="L22394" s="42"/>
    </row>
    <row r="22395" spans="1:12" hidden="1" x14ac:dyDescent="0.3">
      <c r="A22395" s="1" t="str">
        <f>+A22385</f>
        <v>NO</v>
      </c>
      <c r="E22395" s="43"/>
      <c r="F22395" s="44" t="str">
        <f>+$F$20</f>
        <v>Experiencia</v>
      </c>
      <c r="G22395" s="45"/>
      <c r="H22395" s="45"/>
      <c r="I22395" s="45"/>
      <c r="J22395" s="45"/>
      <c r="K22395" s="46"/>
      <c r="L22395" s="47" t="s">
        <v>124</v>
      </c>
    </row>
    <row r="22396" spans="1:12" hidden="1" x14ac:dyDescent="0.3">
      <c r="A22396" s="1" t="str">
        <f>+A22385</f>
        <v>NO</v>
      </c>
      <c r="E22396" s="348" t="str">
        <f>+$E$21</f>
        <v>OBSERVACIONES RESPECTO A LA EVALUACIÓN DE EXPERIENCIA</v>
      </c>
      <c r="F22396" s="308"/>
      <c r="G22396" s="308"/>
      <c r="H22396" s="308"/>
      <c r="I22396" s="308"/>
      <c r="J22396" s="308"/>
      <c r="K22396" s="308"/>
      <c r="L22396" s="349"/>
    </row>
    <row r="22397" spans="1:12" hidden="1" x14ac:dyDescent="0.3">
      <c r="A22397" s="1" t="str">
        <f>+A22385</f>
        <v>NO</v>
      </c>
      <c r="E22397" s="350" t="s">
        <v>124</v>
      </c>
      <c r="F22397" s="351"/>
      <c r="G22397" s="351"/>
      <c r="H22397" s="351"/>
      <c r="I22397" s="351"/>
      <c r="J22397" s="351"/>
      <c r="K22397" s="351"/>
      <c r="L22397" s="352"/>
    </row>
    <row r="22398" spans="1:12" ht="5.15" hidden="1" customHeight="1" x14ac:dyDescent="0.3">
      <c r="A22398" s="1" t="str">
        <f>+A22385</f>
        <v>NO</v>
      </c>
      <c r="E22398" s="39"/>
      <c r="F22398" s="39"/>
      <c r="G22398" s="39"/>
      <c r="H22398" s="39"/>
      <c r="I22398" s="39"/>
      <c r="J22398" s="39"/>
      <c r="K22398" s="39"/>
      <c r="L22398" s="39"/>
    </row>
    <row r="22399" spans="1:12" ht="12.75" hidden="1" customHeight="1" x14ac:dyDescent="0.3">
      <c r="A22399" s="1" t="str">
        <f>+A22385</f>
        <v>NO</v>
      </c>
      <c r="E22399" s="40" t="str">
        <f>+$E$24</f>
        <v>EXPERIENCIA HABILITANTE: CONTRATOS PRESENTADOS</v>
      </c>
      <c r="F22399" s="41"/>
      <c r="G22399" s="41"/>
      <c r="H22399" s="41"/>
      <c r="I22399" s="41"/>
      <c r="J22399" s="41"/>
      <c r="K22399" s="41"/>
      <c r="L22399" s="42"/>
    </row>
    <row r="22400" spans="1:12" ht="8.5" hidden="1" customHeight="1" x14ac:dyDescent="0.3">
      <c r="A22400" s="1" t="str">
        <f>+A22385</f>
        <v>NO</v>
      </c>
      <c r="E22400" s="49"/>
      <c r="F22400" s="50"/>
      <c r="G22400" s="51"/>
      <c r="H22400" s="51"/>
      <c r="I22400" s="51"/>
      <c r="J22400" s="51"/>
      <c r="K22400" s="51"/>
      <c r="L22400" s="52"/>
    </row>
    <row r="22401" spans="1:12" hidden="1" x14ac:dyDescent="0.3">
      <c r="A22401" s="18" t="str">
        <f>+IF(OR(C22401=""),"NO",1)</f>
        <v>NO</v>
      </c>
      <c r="B22401" s="18"/>
      <c r="C22401" s="1" t="s">
        <v>124</v>
      </c>
      <c r="E22401" s="329">
        <v>1</v>
      </c>
      <c r="F22401" s="53" t="str">
        <f>+$F$26</f>
        <v>OBJETO</v>
      </c>
      <c r="G22401" s="332" t="s">
        <v>124</v>
      </c>
      <c r="H22401" s="333"/>
      <c r="I22401" s="333"/>
      <c r="J22401" s="333"/>
      <c r="K22401" s="333"/>
      <c r="L22401" s="334"/>
    </row>
    <row r="22402" spans="1:12" hidden="1" x14ac:dyDescent="0.3">
      <c r="A22402" s="18" t="str">
        <f>+IF(OR(C22401=""),"NO",1)</f>
        <v>NO</v>
      </c>
      <c r="B22402" s="18"/>
      <c r="E22402" s="330"/>
      <c r="F22402" s="54" t="str">
        <f>+$F$27</f>
        <v>CONTRATANTE</v>
      </c>
      <c r="G22402" s="335" t="s">
        <v>124</v>
      </c>
      <c r="H22402" s="310"/>
      <c r="I22402" s="310"/>
      <c r="J22402" s="310"/>
      <c r="K22402" s="310"/>
      <c r="L22402" s="336"/>
    </row>
    <row r="22403" spans="1:12" hidden="1" x14ac:dyDescent="0.3">
      <c r="A22403" s="18" t="str">
        <f>+IF(OR(C22401=""),"NO",1)</f>
        <v>NO</v>
      </c>
      <c r="B22403" s="18"/>
      <c r="E22403" s="330"/>
      <c r="F22403" s="54" t="str">
        <f>+$F$28</f>
        <v>APORTANTE</v>
      </c>
      <c r="G22403" s="337" t="s">
        <v>124</v>
      </c>
      <c r="H22403" s="338"/>
      <c r="I22403" s="338"/>
      <c r="J22403" s="338"/>
      <c r="K22403" s="338"/>
      <c r="L22403" s="339"/>
    </row>
    <row r="22404" spans="1:12" hidden="1" x14ac:dyDescent="0.3">
      <c r="A22404" s="18" t="str">
        <f>+IF(OR(C22401=""),"NO",1)</f>
        <v>NO</v>
      </c>
      <c r="B22404" s="18"/>
      <c r="E22404" s="330"/>
      <c r="F22404" s="54" t="str">
        <f>+$F$29</f>
        <v>VALOR /SMMLV)</v>
      </c>
      <c r="G22404" s="55" t="s">
        <v>124</v>
      </c>
      <c r="H22404" s="56" t="str">
        <f>+$H$29</f>
        <v>% PART..</v>
      </c>
      <c r="I22404" s="57" t="s">
        <v>124</v>
      </c>
      <c r="J22404" s="58" t="str">
        <f>+$J$29</f>
        <v>VALOR ACREDITADO</v>
      </c>
      <c r="K22404" s="59"/>
      <c r="L22404" s="47" t="s">
        <v>124</v>
      </c>
    </row>
    <row r="22405" spans="1:12" hidden="1" x14ac:dyDescent="0.3">
      <c r="A22405" s="18" t="str">
        <f>+IF(OR(C22401=""),"NO",1)</f>
        <v>NO</v>
      </c>
      <c r="B22405" s="18"/>
      <c r="E22405" s="330"/>
      <c r="F22405" s="60" t="str">
        <f>+$F$30</f>
        <v>EXPERIENCIA APORTADA</v>
      </c>
      <c r="G22405" s="340" t="s">
        <v>124</v>
      </c>
      <c r="H22405" s="341"/>
      <c r="I22405" s="341"/>
      <c r="J22405" s="341"/>
      <c r="K22405" s="341"/>
      <c r="L22405" s="342"/>
    </row>
    <row r="22406" spans="1:12" hidden="1" x14ac:dyDescent="0.3">
      <c r="A22406" s="18" t="str">
        <f>+IF(OR(C22401=""),"NO",1)</f>
        <v>NO</v>
      </c>
      <c r="B22406" s="18"/>
      <c r="E22406" s="331"/>
      <c r="F22406" s="62" t="str">
        <f>+$F$31</f>
        <v>OBSERVACIÓN</v>
      </c>
      <c r="G22406" s="343" t="s">
        <v>124</v>
      </c>
      <c r="H22406" s="344"/>
      <c r="I22406" s="344"/>
      <c r="J22406" s="344"/>
      <c r="K22406" s="344"/>
      <c r="L22406" s="345"/>
    </row>
    <row r="22407" spans="1:12" ht="8.5" hidden="1" customHeight="1" x14ac:dyDescent="0.3">
      <c r="A22407" s="18" t="str">
        <f>+IF(OR(C22401=""),"NO",1)</f>
        <v>NO</v>
      </c>
      <c r="B22407" s="18"/>
      <c r="E22407" s="49"/>
      <c r="F22407" s="50"/>
      <c r="G22407" s="51"/>
      <c r="H22407" s="51"/>
      <c r="I22407" s="51"/>
      <c r="J22407" s="51"/>
      <c r="K22407" s="51"/>
      <c r="L22407" s="52"/>
    </row>
    <row r="22408" spans="1:12" hidden="1" x14ac:dyDescent="0.3">
      <c r="A22408" s="18" t="str">
        <f t="shared" ref="A22408" si="7518">+IF(OR(C22408=""),"NO",1)</f>
        <v>NO</v>
      </c>
      <c r="B22408" s="18"/>
      <c r="C22408" s="1" t="s">
        <v>124</v>
      </c>
      <c r="E22408" s="329">
        <v>2</v>
      </c>
      <c r="F22408" s="53" t="str">
        <f>+$F$26</f>
        <v>OBJETO</v>
      </c>
      <c r="G22408" s="332" t="s">
        <v>124</v>
      </c>
      <c r="H22408" s="333"/>
      <c r="I22408" s="333"/>
      <c r="J22408" s="333"/>
      <c r="K22408" s="333"/>
      <c r="L22408" s="334"/>
    </row>
    <row r="22409" spans="1:12" hidden="1" x14ac:dyDescent="0.3">
      <c r="A22409" s="18" t="str">
        <f t="shared" ref="A22409" si="7519">+IF(OR(C22408=""),"NO",1)</f>
        <v>NO</v>
      </c>
      <c r="B22409" s="18"/>
      <c r="E22409" s="330"/>
      <c r="F22409" s="54" t="str">
        <f>+$F$27</f>
        <v>CONTRATANTE</v>
      </c>
      <c r="G22409" s="335" t="s">
        <v>124</v>
      </c>
      <c r="H22409" s="310"/>
      <c r="I22409" s="310"/>
      <c r="J22409" s="310"/>
      <c r="K22409" s="310"/>
      <c r="L22409" s="336"/>
    </row>
    <row r="22410" spans="1:12" hidden="1" x14ac:dyDescent="0.3">
      <c r="A22410" s="18" t="str">
        <f t="shared" ref="A22410" si="7520">+IF(OR(C22408=""),"NO",1)</f>
        <v>NO</v>
      </c>
      <c r="B22410" s="18"/>
      <c r="E22410" s="330"/>
      <c r="F22410" s="54" t="str">
        <f>+$F$28</f>
        <v>APORTANTE</v>
      </c>
      <c r="G22410" s="337" t="s">
        <v>124</v>
      </c>
      <c r="H22410" s="338"/>
      <c r="I22410" s="338"/>
      <c r="J22410" s="338"/>
      <c r="K22410" s="338"/>
      <c r="L22410" s="339"/>
    </row>
    <row r="22411" spans="1:12" hidden="1" x14ac:dyDescent="0.3">
      <c r="A22411" s="18" t="str">
        <f t="shared" ref="A22411" si="7521">+IF(OR(C22408=""),"NO",1)</f>
        <v>NO</v>
      </c>
      <c r="B22411" s="18"/>
      <c r="E22411" s="330"/>
      <c r="F22411" s="54" t="str">
        <f>+$F$29</f>
        <v>VALOR /SMMLV)</v>
      </c>
      <c r="G22411" s="55" t="s">
        <v>124</v>
      </c>
      <c r="H22411" s="56" t="str">
        <f>+$H$29</f>
        <v>% PART..</v>
      </c>
      <c r="I22411" s="57" t="s">
        <v>124</v>
      </c>
      <c r="J22411" s="58" t="str">
        <f>+$J$29</f>
        <v>VALOR ACREDITADO</v>
      </c>
      <c r="K22411" s="59"/>
      <c r="L22411" s="47" t="s">
        <v>124</v>
      </c>
    </row>
    <row r="22412" spans="1:12" hidden="1" x14ac:dyDescent="0.3">
      <c r="A22412" s="18" t="str">
        <f t="shared" ref="A22412" si="7522">+IF(OR(C22408=""),"NO",1)</f>
        <v>NO</v>
      </c>
      <c r="B22412" s="18"/>
      <c r="E22412" s="330"/>
      <c r="F22412" s="60" t="str">
        <f>+$F$30</f>
        <v>EXPERIENCIA APORTADA</v>
      </c>
      <c r="G22412" s="340" t="s">
        <v>124</v>
      </c>
      <c r="H22412" s="341"/>
      <c r="I22412" s="341"/>
      <c r="J22412" s="341"/>
      <c r="K22412" s="341"/>
      <c r="L22412" s="342"/>
    </row>
    <row r="22413" spans="1:12" hidden="1" x14ac:dyDescent="0.3">
      <c r="A22413" s="18" t="str">
        <f t="shared" ref="A22413" si="7523">+IF(OR(C22408=""),"NO",1)</f>
        <v>NO</v>
      </c>
      <c r="B22413" s="18"/>
      <c r="E22413" s="331"/>
      <c r="F22413" s="62" t="str">
        <f>+$F$31</f>
        <v>OBSERVACIÓN</v>
      </c>
      <c r="G22413" s="343" t="s">
        <v>124</v>
      </c>
      <c r="H22413" s="344"/>
      <c r="I22413" s="344"/>
      <c r="J22413" s="344"/>
      <c r="K22413" s="344"/>
      <c r="L22413" s="345"/>
    </row>
    <row r="22414" spans="1:12" ht="8.5" hidden="1" customHeight="1" x14ac:dyDescent="0.3">
      <c r="A22414" s="18" t="str">
        <f t="shared" ref="A22414" si="7524">+IF(OR(C22408=""),"NO",1)</f>
        <v>NO</v>
      </c>
      <c r="B22414" s="18"/>
      <c r="E22414" s="49"/>
      <c r="F22414" s="50"/>
      <c r="G22414" s="51"/>
      <c r="H22414" s="51"/>
      <c r="I22414" s="51"/>
      <c r="J22414" s="51"/>
      <c r="K22414" s="51"/>
      <c r="L22414" s="52"/>
    </row>
    <row r="22415" spans="1:12" hidden="1" x14ac:dyDescent="0.3">
      <c r="A22415" s="18" t="str">
        <f t="shared" ref="A22415" si="7525">+IF(OR(C22415=""),"NO",1)</f>
        <v>NO</v>
      </c>
      <c r="B22415" s="18"/>
      <c r="C22415" s="1" t="s">
        <v>124</v>
      </c>
      <c r="E22415" s="329">
        <v>3</v>
      </c>
      <c r="F22415" s="53" t="str">
        <f>+$F$26</f>
        <v>OBJETO</v>
      </c>
      <c r="G22415" s="332" t="s">
        <v>124</v>
      </c>
      <c r="H22415" s="333"/>
      <c r="I22415" s="333"/>
      <c r="J22415" s="333"/>
      <c r="K22415" s="333"/>
      <c r="L22415" s="334"/>
    </row>
    <row r="22416" spans="1:12" hidden="1" x14ac:dyDescent="0.3">
      <c r="A22416" s="18" t="str">
        <f t="shared" ref="A22416" si="7526">+IF(OR(C22415=""),"NO",1)</f>
        <v>NO</v>
      </c>
      <c r="B22416" s="18"/>
      <c r="E22416" s="330"/>
      <c r="F22416" s="54" t="str">
        <f>+$F$27</f>
        <v>CONTRATANTE</v>
      </c>
      <c r="G22416" s="335" t="s">
        <v>124</v>
      </c>
      <c r="H22416" s="310"/>
      <c r="I22416" s="310"/>
      <c r="J22416" s="310"/>
      <c r="K22416" s="310"/>
      <c r="L22416" s="336"/>
    </row>
    <row r="22417" spans="1:12" hidden="1" x14ac:dyDescent="0.3">
      <c r="A22417" s="18" t="str">
        <f t="shared" ref="A22417" si="7527">+IF(OR(C22415=""),"NO",1)</f>
        <v>NO</v>
      </c>
      <c r="B22417" s="18"/>
      <c r="E22417" s="330"/>
      <c r="F22417" s="54" t="str">
        <f>+$F$28</f>
        <v>APORTANTE</v>
      </c>
      <c r="G22417" s="337" t="s">
        <v>124</v>
      </c>
      <c r="H22417" s="338"/>
      <c r="I22417" s="338"/>
      <c r="J22417" s="338"/>
      <c r="K22417" s="338"/>
      <c r="L22417" s="339"/>
    </row>
    <row r="22418" spans="1:12" hidden="1" x14ac:dyDescent="0.3">
      <c r="A22418" s="18" t="str">
        <f t="shared" ref="A22418" si="7528">+IF(OR(C22415=""),"NO",1)</f>
        <v>NO</v>
      </c>
      <c r="B22418" s="18"/>
      <c r="E22418" s="330"/>
      <c r="F22418" s="54" t="str">
        <f>+$F$29</f>
        <v>VALOR /SMMLV)</v>
      </c>
      <c r="G22418" s="55" t="s">
        <v>124</v>
      </c>
      <c r="H22418" s="56" t="str">
        <f>+$H$29</f>
        <v>% PART..</v>
      </c>
      <c r="I22418" s="57" t="s">
        <v>124</v>
      </c>
      <c r="J22418" s="58" t="str">
        <f>+$J$29</f>
        <v>VALOR ACREDITADO</v>
      </c>
      <c r="K22418" s="59"/>
      <c r="L22418" s="47" t="s">
        <v>124</v>
      </c>
    </row>
    <row r="22419" spans="1:12" hidden="1" x14ac:dyDescent="0.3">
      <c r="A22419" s="18" t="str">
        <f t="shared" ref="A22419" si="7529">+IF(OR(C22415=""),"NO",1)</f>
        <v>NO</v>
      </c>
      <c r="B22419" s="18"/>
      <c r="E22419" s="330"/>
      <c r="F22419" s="60" t="str">
        <f>+$F$30</f>
        <v>EXPERIENCIA APORTADA</v>
      </c>
      <c r="G22419" s="340" t="s">
        <v>124</v>
      </c>
      <c r="H22419" s="341"/>
      <c r="I22419" s="341"/>
      <c r="J22419" s="341"/>
      <c r="K22419" s="341"/>
      <c r="L22419" s="342"/>
    </row>
    <row r="22420" spans="1:12" hidden="1" x14ac:dyDescent="0.3">
      <c r="A22420" s="18" t="str">
        <f t="shared" ref="A22420" si="7530">+IF(OR(C22415=""),"NO",1)</f>
        <v>NO</v>
      </c>
      <c r="B22420" s="18"/>
      <c r="E22420" s="331"/>
      <c r="F22420" s="62" t="str">
        <f>+$F$31</f>
        <v>OBSERVACIÓN</v>
      </c>
      <c r="G22420" s="343" t="s">
        <v>124</v>
      </c>
      <c r="H22420" s="344"/>
      <c r="I22420" s="344"/>
      <c r="J22420" s="344"/>
      <c r="K22420" s="344"/>
      <c r="L22420" s="345"/>
    </row>
    <row r="22421" spans="1:12" ht="8.5" hidden="1" customHeight="1" x14ac:dyDescent="0.3">
      <c r="A22421" s="18" t="str">
        <f t="shared" ref="A22421" si="7531">+IF(OR(C22415=""),"NO",1)</f>
        <v>NO</v>
      </c>
      <c r="B22421" s="18"/>
      <c r="E22421" s="49"/>
      <c r="F22421" s="50"/>
      <c r="G22421" s="51"/>
      <c r="H22421" s="51"/>
      <c r="I22421" s="51"/>
      <c r="J22421" s="51"/>
      <c r="K22421" s="51"/>
      <c r="L22421" s="52"/>
    </row>
    <row r="22422" spans="1:12" hidden="1" x14ac:dyDescent="0.3">
      <c r="A22422" s="18" t="str">
        <f t="shared" ref="A22422" si="7532">+IF(OR(C22422=""),"NO",1)</f>
        <v>NO</v>
      </c>
      <c r="B22422" s="18"/>
      <c r="C22422" s="1" t="s">
        <v>124</v>
      </c>
      <c r="E22422" s="329">
        <v>4</v>
      </c>
      <c r="F22422" s="53" t="str">
        <f>+$F$26</f>
        <v>OBJETO</v>
      </c>
      <c r="G22422" s="332" t="s">
        <v>124</v>
      </c>
      <c r="H22422" s="333"/>
      <c r="I22422" s="333"/>
      <c r="J22422" s="333"/>
      <c r="K22422" s="333"/>
      <c r="L22422" s="334"/>
    </row>
    <row r="22423" spans="1:12" hidden="1" x14ac:dyDescent="0.3">
      <c r="A22423" s="18" t="str">
        <f t="shared" ref="A22423" si="7533">+IF(OR(C22422=""),"NO",1)</f>
        <v>NO</v>
      </c>
      <c r="B22423" s="18"/>
      <c r="E22423" s="330"/>
      <c r="F22423" s="54" t="str">
        <f>+$F$27</f>
        <v>CONTRATANTE</v>
      </c>
      <c r="G22423" s="335" t="s">
        <v>124</v>
      </c>
      <c r="H22423" s="310"/>
      <c r="I22423" s="310"/>
      <c r="J22423" s="310"/>
      <c r="K22423" s="310"/>
      <c r="L22423" s="336"/>
    </row>
    <row r="22424" spans="1:12" hidden="1" x14ac:dyDescent="0.3">
      <c r="A22424" s="18" t="str">
        <f t="shared" ref="A22424" si="7534">+IF(OR(C22422=""),"NO",1)</f>
        <v>NO</v>
      </c>
      <c r="B22424" s="18"/>
      <c r="E22424" s="330"/>
      <c r="F22424" s="54" t="str">
        <f>+$F$28</f>
        <v>APORTANTE</v>
      </c>
      <c r="G22424" s="337" t="s">
        <v>124</v>
      </c>
      <c r="H22424" s="338"/>
      <c r="I22424" s="338"/>
      <c r="J22424" s="338"/>
      <c r="K22424" s="338"/>
      <c r="L22424" s="339"/>
    </row>
    <row r="22425" spans="1:12" hidden="1" x14ac:dyDescent="0.3">
      <c r="A22425" s="18" t="str">
        <f t="shared" ref="A22425" si="7535">+IF(OR(C22422=""),"NO",1)</f>
        <v>NO</v>
      </c>
      <c r="B22425" s="18"/>
      <c r="E22425" s="330"/>
      <c r="F22425" s="54" t="str">
        <f>+$F$29</f>
        <v>VALOR /SMMLV)</v>
      </c>
      <c r="G22425" s="55" t="s">
        <v>124</v>
      </c>
      <c r="H22425" s="56" t="str">
        <f>+$H$29</f>
        <v>% PART..</v>
      </c>
      <c r="I22425" s="57" t="s">
        <v>124</v>
      </c>
      <c r="J22425" s="58" t="str">
        <f>+$J$29</f>
        <v>VALOR ACREDITADO</v>
      </c>
      <c r="K22425" s="59"/>
      <c r="L22425" s="47" t="s">
        <v>124</v>
      </c>
    </row>
    <row r="22426" spans="1:12" hidden="1" x14ac:dyDescent="0.3">
      <c r="A22426" s="18" t="str">
        <f t="shared" ref="A22426" si="7536">+IF(OR(C22422=""),"NO",1)</f>
        <v>NO</v>
      </c>
      <c r="B22426" s="18"/>
      <c r="E22426" s="330"/>
      <c r="F22426" s="60" t="str">
        <f>+$F$30</f>
        <v>EXPERIENCIA APORTADA</v>
      </c>
      <c r="G22426" s="340" t="s">
        <v>124</v>
      </c>
      <c r="H22426" s="341"/>
      <c r="I22426" s="341"/>
      <c r="J22426" s="341"/>
      <c r="K22426" s="341"/>
      <c r="L22426" s="342"/>
    </row>
    <row r="22427" spans="1:12" hidden="1" x14ac:dyDescent="0.3">
      <c r="A22427" s="18" t="str">
        <f t="shared" ref="A22427" si="7537">+IF(OR(C22422=""),"NO",1)</f>
        <v>NO</v>
      </c>
      <c r="B22427" s="18"/>
      <c r="E22427" s="331"/>
      <c r="F22427" s="62" t="str">
        <f>+$F$31</f>
        <v>OBSERVACIÓN</v>
      </c>
      <c r="G22427" s="343" t="s">
        <v>124</v>
      </c>
      <c r="H22427" s="344"/>
      <c r="I22427" s="344"/>
      <c r="J22427" s="344"/>
      <c r="K22427" s="344"/>
      <c r="L22427" s="345"/>
    </row>
    <row r="22428" spans="1:12" ht="8.5" hidden="1" customHeight="1" x14ac:dyDescent="0.3">
      <c r="A22428" s="18" t="str">
        <f t="shared" ref="A22428" si="7538">+IF(OR(C22422=""),"NO",1)</f>
        <v>NO</v>
      </c>
      <c r="B22428" s="18"/>
      <c r="E22428" s="49"/>
      <c r="F22428" s="50"/>
      <c r="G22428" s="51"/>
      <c r="H22428" s="51"/>
      <c r="I22428" s="51"/>
      <c r="J22428" s="51"/>
      <c r="K22428" s="51"/>
      <c r="L22428" s="52"/>
    </row>
    <row r="22429" spans="1:12" hidden="1" x14ac:dyDescent="0.3">
      <c r="A22429" s="18" t="str">
        <f t="shared" ref="A22429" si="7539">+IF(OR(C22429=""),"NO",1)</f>
        <v>NO</v>
      </c>
      <c r="B22429" s="18"/>
      <c r="C22429" s="1" t="s">
        <v>124</v>
      </c>
      <c r="E22429" s="329">
        <v>5</v>
      </c>
      <c r="F22429" s="53" t="str">
        <f>+$F$26</f>
        <v>OBJETO</v>
      </c>
      <c r="G22429" s="332" t="s">
        <v>124</v>
      </c>
      <c r="H22429" s="333"/>
      <c r="I22429" s="333"/>
      <c r="J22429" s="333"/>
      <c r="K22429" s="333"/>
      <c r="L22429" s="334"/>
    </row>
    <row r="22430" spans="1:12" hidden="1" x14ac:dyDescent="0.3">
      <c r="A22430" s="18" t="str">
        <f t="shared" ref="A22430" si="7540">+IF(OR(C22429=""),"NO",1)</f>
        <v>NO</v>
      </c>
      <c r="B22430" s="18"/>
      <c r="E22430" s="330"/>
      <c r="F22430" s="54" t="str">
        <f>+$F$27</f>
        <v>CONTRATANTE</v>
      </c>
      <c r="G22430" s="335" t="s">
        <v>124</v>
      </c>
      <c r="H22430" s="310"/>
      <c r="I22430" s="310"/>
      <c r="J22430" s="310"/>
      <c r="K22430" s="310"/>
      <c r="L22430" s="336"/>
    </row>
    <row r="22431" spans="1:12" hidden="1" x14ac:dyDescent="0.3">
      <c r="A22431" s="18" t="str">
        <f t="shared" ref="A22431" si="7541">+IF(OR(C22429=""),"NO",1)</f>
        <v>NO</v>
      </c>
      <c r="B22431" s="18"/>
      <c r="E22431" s="330"/>
      <c r="F22431" s="54" t="str">
        <f>+$F$28</f>
        <v>APORTANTE</v>
      </c>
      <c r="G22431" s="337" t="s">
        <v>124</v>
      </c>
      <c r="H22431" s="338"/>
      <c r="I22431" s="338"/>
      <c r="J22431" s="338"/>
      <c r="K22431" s="338"/>
      <c r="L22431" s="339"/>
    </row>
    <row r="22432" spans="1:12" hidden="1" x14ac:dyDescent="0.3">
      <c r="A22432" s="18" t="str">
        <f t="shared" ref="A22432" si="7542">+IF(OR(C22429=""),"NO",1)</f>
        <v>NO</v>
      </c>
      <c r="B22432" s="18"/>
      <c r="E22432" s="330"/>
      <c r="F22432" s="54" t="str">
        <f>+$F$29</f>
        <v>VALOR /SMMLV)</v>
      </c>
      <c r="G22432" s="55" t="s">
        <v>124</v>
      </c>
      <c r="H22432" s="56" t="str">
        <f>+$H$29</f>
        <v>% PART..</v>
      </c>
      <c r="I22432" s="57" t="s">
        <v>124</v>
      </c>
      <c r="J22432" s="58" t="str">
        <f>+$J$29</f>
        <v>VALOR ACREDITADO</v>
      </c>
      <c r="K22432" s="59"/>
      <c r="L22432" s="47" t="s">
        <v>124</v>
      </c>
    </row>
    <row r="22433" spans="1:12" hidden="1" x14ac:dyDescent="0.3">
      <c r="A22433" s="18" t="str">
        <f t="shared" ref="A22433" si="7543">+IF(OR(C22429=""),"NO",1)</f>
        <v>NO</v>
      </c>
      <c r="B22433" s="18"/>
      <c r="E22433" s="330"/>
      <c r="F22433" s="60" t="str">
        <f>+$F$30</f>
        <v>EXPERIENCIA APORTADA</v>
      </c>
      <c r="G22433" s="340" t="s">
        <v>124</v>
      </c>
      <c r="H22433" s="341"/>
      <c r="I22433" s="341"/>
      <c r="J22433" s="341"/>
      <c r="K22433" s="341"/>
      <c r="L22433" s="342"/>
    </row>
    <row r="22434" spans="1:12" hidden="1" x14ac:dyDescent="0.3">
      <c r="A22434" s="18" t="str">
        <f t="shared" ref="A22434" si="7544">+IF(OR(C22429=""),"NO",1)</f>
        <v>NO</v>
      </c>
      <c r="B22434" s="18"/>
      <c r="E22434" s="331"/>
      <c r="F22434" s="62" t="str">
        <f>+$F$31</f>
        <v>OBSERVACIÓN</v>
      </c>
      <c r="G22434" s="343" t="s">
        <v>124</v>
      </c>
      <c r="H22434" s="344"/>
      <c r="I22434" s="344"/>
      <c r="J22434" s="344"/>
      <c r="K22434" s="344"/>
      <c r="L22434" s="345"/>
    </row>
    <row r="22435" spans="1:12" ht="8.5" hidden="1" customHeight="1" x14ac:dyDescent="0.3">
      <c r="A22435" s="18" t="str">
        <f t="shared" ref="A22435" si="7545">+IF(OR(C22429=""),"NO",1)</f>
        <v>NO</v>
      </c>
      <c r="B22435" s="18"/>
      <c r="E22435" s="49"/>
      <c r="F22435" s="50"/>
      <c r="G22435" s="51"/>
      <c r="H22435" s="51"/>
      <c r="I22435" s="51"/>
      <c r="J22435" s="51"/>
      <c r="K22435" s="51"/>
      <c r="L22435" s="52"/>
    </row>
    <row r="22436" spans="1:12" hidden="1" x14ac:dyDescent="0.3">
      <c r="A22436" s="18" t="str">
        <f t="shared" ref="A22436" si="7546">+IF(OR(C22436=""),"NO",1)</f>
        <v>NO</v>
      </c>
      <c r="B22436" s="18"/>
      <c r="C22436" s="1" t="s">
        <v>124</v>
      </c>
      <c r="E22436" s="329">
        <v>6</v>
      </c>
      <c r="F22436" s="53" t="str">
        <f>+$F$26</f>
        <v>OBJETO</v>
      </c>
      <c r="G22436" s="332" t="s">
        <v>124</v>
      </c>
      <c r="H22436" s="333"/>
      <c r="I22436" s="333"/>
      <c r="J22436" s="333"/>
      <c r="K22436" s="333"/>
      <c r="L22436" s="334"/>
    </row>
    <row r="22437" spans="1:12" hidden="1" x14ac:dyDescent="0.3">
      <c r="A22437" s="18" t="str">
        <f t="shared" ref="A22437" si="7547">+IF(OR(C22436=""),"NO",1)</f>
        <v>NO</v>
      </c>
      <c r="B22437" s="18"/>
      <c r="E22437" s="330"/>
      <c r="F22437" s="54" t="str">
        <f>+$F$27</f>
        <v>CONTRATANTE</v>
      </c>
      <c r="G22437" s="335" t="s">
        <v>124</v>
      </c>
      <c r="H22437" s="310"/>
      <c r="I22437" s="310"/>
      <c r="J22437" s="310"/>
      <c r="K22437" s="310"/>
      <c r="L22437" s="336"/>
    </row>
    <row r="22438" spans="1:12" hidden="1" x14ac:dyDescent="0.3">
      <c r="A22438" s="18" t="str">
        <f t="shared" ref="A22438" si="7548">+IF(OR(C22436=""),"NO",1)</f>
        <v>NO</v>
      </c>
      <c r="B22438" s="18"/>
      <c r="E22438" s="330"/>
      <c r="F22438" s="54" t="str">
        <f>+$F$28</f>
        <v>APORTANTE</v>
      </c>
      <c r="G22438" s="337" t="s">
        <v>124</v>
      </c>
      <c r="H22438" s="338"/>
      <c r="I22438" s="338"/>
      <c r="J22438" s="338"/>
      <c r="K22438" s="338"/>
      <c r="L22438" s="339"/>
    </row>
    <row r="22439" spans="1:12" hidden="1" x14ac:dyDescent="0.3">
      <c r="A22439" s="18" t="str">
        <f t="shared" ref="A22439" si="7549">+IF(OR(C22436=""),"NO",1)</f>
        <v>NO</v>
      </c>
      <c r="B22439" s="18"/>
      <c r="E22439" s="330"/>
      <c r="F22439" s="54" t="str">
        <f>+$F$29</f>
        <v>VALOR /SMMLV)</v>
      </c>
      <c r="G22439" s="55" t="s">
        <v>124</v>
      </c>
      <c r="H22439" s="56" t="str">
        <f>+$H$29</f>
        <v>% PART..</v>
      </c>
      <c r="I22439" s="57" t="s">
        <v>124</v>
      </c>
      <c r="J22439" s="58" t="str">
        <f>+$J$29</f>
        <v>VALOR ACREDITADO</v>
      </c>
      <c r="K22439" s="59"/>
      <c r="L22439" s="47" t="s">
        <v>124</v>
      </c>
    </row>
    <row r="22440" spans="1:12" hidden="1" x14ac:dyDescent="0.3">
      <c r="A22440" s="18" t="str">
        <f t="shared" ref="A22440" si="7550">+IF(OR(C22436=""),"NO",1)</f>
        <v>NO</v>
      </c>
      <c r="B22440" s="18"/>
      <c r="E22440" s="330"/>
      <c r="F22440" s="60" t="str">
        <f>+$F$30</f>
        <v>EXPERIENCIA APORTADA</v>
      </c>
      <c r="G22440" s="340" t="s">
        <v>124</v>
      </c>
      <c r="H22440" s="341"/>
      <c r="I22440" s="341"/>
      <c r="J22440" s="341"/>
      <c r="K22440" s="341"/>
      <c r="L22440" s="342"/>
    </row>
    <row r="22441" spans="1:12" hidden="1" x14ac:dyDescent="0.3">
      <c r="A22441" s="18" t="str">
        <f t="shared" ref="A22441" si="7551">+IF(OR(C22436=""),"NO",1)</f>
        <v>NO</v>
      </c>
      <c r="B22441" s="18"/>
      <c r="E22441" s="331"/>
      <c r="F22441" s="62" t="str">
        <f>+$F$31</f>
        <v>OBSERVACIÓN</v>
      </c>
      <c r="G22441" s="343" t="s">
        <v>124</v>
      </c>
      <c r="H22441" s="344"/>
      <c r="I22441" s="344"/>
      <c r="J22441" s="344"/>
      <c r="K22441" s="344"/>
      <c r="L22441" s="345"/>
    </row>
    <row r="22442" spans="1:12" ht="8.5" hidden="1" customHeight="1" x14ac:dyDescent="0.3">
      <c r="A22442" s="18" t="str">
        <f t="shared" ref="A22442" si="7552">+IF(OR(C22436=""),"NO",1)</f>
        <v>NO</v>
      </c>
      <c r="B22442" s="18"/>
      <c r="E22442" s="49"/>
      <c r="F22442" s="50"/>
      <c r="G22442" s="51"/>
      <c r="H22442" s="51"/>
      <c r="I22442" s="51"/>
      <c r="J22442" s="51"/>
      <c r="K22442" s="51"/>
      <c r="L22442" s="52"/>
    </row>
    <row r="22443" spans="1:12" hidden="1" x14ac:dyDescent="0.3">
      <c r="A22443" s="18" t="str">
        <f t="shared" ref="A22443" si="7553">+IF(OR(C22443=""),"NO",1)</f>
        <v>NO</v>
      </c>
      <c r="B22443" s="18"/>
      <c r="C22443" s="1" t="s">
        <v>124</v>
      </c>
      <c r="E22443" s="329">
        <v>7</v>
      </c>
      <c r="F22443" s="53" t="str">
        <f>+$F$26</f>
        <v>OBJETO</v>
      </c>
      <c r="G22443" s="332" t="s">
        <v>124</v>
      </c>
      <c r="H22443" s="333"/>
      <c r="I22443" s="333"/>
      <c r="J22443" s="333"/>
      <c r="K22443" s="333"/>
      <c r="L22443" s="334"/>
    </row>
    <row r="22444" spans="1:12" hidden="1" x14ac:dyDescent="0.3">
      <c r="A22444" s="18" t="str">
        <f t="shared" ref="A22444" si="7554">+IF(OR(C22443=""),"NO",1)</f>
        <v>NO</v>
      </c>
      <c r="B22444" s="18"/>
      <c r="E22444" s="330"/>
      <c r="F22444" s="54" t="str">
        <f>+$F$27</f>
        <v>CONTRATANTE</v>
      </c>
      <c r="G22444" s="335" t="s">
        <v>124</v>
      </c>
      <c r="H22444" s="310"/>
      <c r="I22444" s="310"/>
      <c r="J22444" s="310"/>
      <c r="K22444" s="310"/>
      <c r="L22444" s="336"/>
    </row>
    <row r="22445" spans="1:12" hidden="1" x14ac:dyDescent="0.3">
      <c r="A22445" s="18" t="str">
        <f t="shared" ref="A22445" si="7555">+IF(OR(C22443=""),"NO",1)</f>
        <v>NO</v>
      </c>
      <c r="B22445" s="18"/>
      <c r="E22445" s="330"/>
      <c r="F22445" s="54" t="str">
        <f>+$F$28</f>
        <v>APORTANTE</v>
      </c>
      <c r="G22445" s="337" t="s">
        <v>124</v>
      </c>
      <c r="H22445" s="338"/>
      <c r="I22445" s="338"/>
      <c r="J22445" s="338"/>
      <c r="K22445" s="338"/>
      <c r="L22445" s="339"/>
    </row>
    <row r="22446" spans="1:12" hidden="1" x14ac:dyDescent="0.3">
      <c r="A22446" s="18" t="str">
        <f t="shared" ref="A22446" si="7556">+IF(OR(C22443=""),"NO",1)</f>
        <v>NO</v>
      </c>
      <c r="B22446" s="18"/>
      <c r="E22446" s="330"/>
      <c r="F22446" s="54" t="str">
        <f>+$F$29</f>
        <v>VALOR /SMMLV)</v>
      </c>
      <c r="G22446" s="55" t="s">
        <v>124</v>
      </c>
      <c r="H22446" s="56" t="str">
        <f>+$H$29</f>
        <v>% PART..</v>
      </c>
      <c r="I22446" s="57" t="s">
        <v>124</v>
      </c>
      <c r="J22446" s="58" t="str">
        <f>+$J$29</f>
        <v>VALOR ACREDITADO</v>
      </c>
      <c r="K22446" s="59"/>
      <c r="L22446" s="47" t="s">
        <v>124</v>
      </c>
    </row>
    <row r="22447" spans="1:12" hidden="1" x14ac:dyDescent="0.3">
      <c r="A22447" s="18" t="str">
        <f t="shared" ref="A22447" si="7557">+IF(OR(C22443=""),"NO",1)</f>
        <v>NO</v>
      </c>
      <c r="B22447" s="18"/>
      <c r="E22447" s="330"/>
      <c r="F22447" s="60" t="str">
        <f>+$F$30</f>
        <v>EXPERIENCIA APORTADA</v>
      </c>
      <c r="G22447" s="340" t="s">
        <v>124</v>
      </c>
      <c r="H22447" s="341"/>
      <c r="I22447" s="341"/>
      <c r="J22447" s="341"/>
      <c r="K22447" s="341"/>
      <c r="L22447" s="342"/>
    </row>
    <row r="22448" spans="1:12" hidden="1" x14ac:dyDescent="0.3">
      <c r="A22448" s="18" t="str">
        <f t="shared" ref="A22448" si="7558">+IF(OR(C22443=""),"NO",1)</f>
        <v>NO</v>
      </c>
      <c r="B22448" s="18"/>
      <c r="E22448" s="331"/>
      <c r="F22448" s="62" t="str">
        <f>+$F$31</f>
        <v>OBSERVACIÓN</v>
      </c>
      <c r="G22448" s="343" t="s">
        <v>124</v>
      </c>
      <c r="H22448" s="344"/>
      <c r="I22448" s="344"/>
      <c r="J22448" s="344"/>
      <c r="K22448" s="344"/>
      <c r="L22448" s="345"/>
    </row>
    <row r="22449" spans="1:12" hidden="1" x14ac:dyDescent="0.3">
      <c r="A22449" s="18" t="str">
        <f t="shared" ref="A22449" si="7559">+IF(OR(C22443=""),"NO",1)</f>
        <v>NO</v>
      </c>
      <c r="B22449" s="18"/>
      <c r="E22449" s="49"/>
      <c r="F22449" s="50"/>
      <c r="G22449" s="51"/>
      <c r="H22449" s="51"/>
      <c r="I22449" s="51"/>
      <c r="J22449" s="51"/>
      <c r="K22449" s="51"/>
      <c r="L22449" s="52"/>
    </row>
    <row r="22450" spans="1:12" hidden="1" x14ac:dyDescent="0.3">
      <c r="A22450" s="1" t="str">
        <f>+A22385</f>
        <v>NO</v>
      </c>
      <c r="C22450" s="1" t="str">
        <f>"N"&amp;C22385</f>
        <v>N</v>
      </c>
      <c r="E22450" s="63"/>
      <c r="F22450" s="64" t="str">
        <f>+$F$75</f>
        <v>TOTAL DE CONTRATOS PRESENTADOS VÁLIDOS QUE CUMPLEN EXPERIENCIA ACREDITADA:</v>
      </c>
      <c r="G22450" s="65"/>
      <c r="H22450" s="65"/>
      <c r="I22450" s="65"/>
      <c r="J22450" s="66"/>
      <c r="K22450" s="65"/>
      <c r="L22450" s="67" t="s">
        <v>124</v>
      </c>
    </row>
    <row r="22451" spans="1:12" ht="6.65" hidden="1" customHeight="1" x14ac:dyDescent="0.3">
      <c r="A22451" s="1" t="str">
        <f>+A22385</f>
        <v>NO</v>
      </c>
      <c r="E22451" s="51"/>
      <c r="F22451" s="50"/>
      <c r="G22451" s="51"/>
      <c r="H22451" s="51"/>
      <c r="I22451" s="51"/>
      <c r="J22451" s="51"/>
      <c r="K22451" s="51"/>
      <c r="L22451" s="51"/>
    </row>
    <row r="22452" spans="1:12" hidden="1" x14ac:dyDescent="0.3">
      <c r="A22452" s="1" t="str">
        <f>+A22385</f>
        <v>NO</v>
      </c>
      <c r="E22452" s="63"/>
      <c r="F22452" s="63" t="str">
        <f>+$F$77</f>
        <v>ACREDITA SUMINISTRO E INSTALACIÓN DE MOBILIARIO POR LO MENOS EN UN (1) CONTRATO VÁLIDO</v>
      </c>
      <c r="G22452" s="65"/>
      <c r="H22452" s="65"/>
      <c r="I22452" s="65"/>
      <c r="J22452" s="66"/>
      <c r="K22452" s="65"/>
      <c r="L22452" s="68" t="s">
        <v>157</v>
      </c>
    </row>
    <row r="22453" spans="1:12" ht="5.15" hidden="1" customHeight="1" x14ac:dyDescent="0.3">
      <c r="A22453" s="1" t="str">
        <f>+A22385</f>
        <v>NO</v>
      </c>
      <c r="E22453" s="51"/>
      <c r="F22453" s="50"/>
      <c r="G22453" s="51"/>
      <c r="H22453" s="51"/>
      <c r="I22453" s="51"/>
      <c r="J22453" s="51"/>
      <c r="K22453" s="51"/>
      <c r="L22453" s="51"/>
    </row>
    <row r="22454" spans="1:12" ht="12.75" hidden="1" customHeight="1" x14ac:dyDescent="0.3">
      <c r="A22454" s="1" t="str">
        <f>+A22385</f>
        <v>NO</v>
      </c>
      <c r="E22454" s="69" t="str">
        <f>+$E$79</f>
        <v>EXPERIENCIA ESPECÍFICA NUMERAL 10.1.1 A</v>
      </c>
      <c r="F22454" s="70"/>
      <c r="G22454" s="70"/>
      <c r="H22454" s="70"/>
      <c r="I22454" s="70"/>
      <c r="J22454" s="70"/>
      <c r="K22454" s="70"/>
      <c r="L22454" s="71"/>
    </row>
    <row r="22455" spans="1:12" ht="26.5" hidden="1" customHeight="1" x14ac:dyDescent="0.3">
      <c r="A22455" s="1" t="str">
        <f>+A22385</f>
        <v>NO</v>
      </c>
      <c r="E22455" s="72"/>
      <c r="F22455" s="325" t="str">
        <f>+$F$80</f>
        <v>Por lo menos uno (1) de los contratos válidos aportados como experiencia general debe corresponder mínimo al 60% del presupuesto oficial del presente proceso de selección.  (SMMLV)</v>
      </c>
      <c r="G22455" s="326"/>
      <c r="H22455" s="326"/>
      <c r="I22455" s="326"/>
      <c r="J22455" s="326"/>
      <c r="K22455" s="73" t="s">
        <v>124</v>
      </c>
      <c r="L22455" s="74" t="s">
        <v>124</v>
      </c>
    </row>
    <row r="22456" spans="1:12" ht="23.5" hidden="1" customHeight="1" x14ac:dyDescent="0.3">
      <c r="A22456" s="1" t="str">
        <f>+A22385</f>
        <v>NO</v>
      </c>
      <c r="E22456" s="63"/>
      <c r="F22456" s="325" t="str">
        <f>+$F$81</f>
        <v xml:space="preserve">Deberá acreditarse en al menos uno (1) de los contratos válidos aportados como experiencia general una </v>
      </c>
      <c r="G22456" s="326"/>
      <c r="H22456" s="326"/>
      <c r="I22456" s="326"/>
      <c r="J22456" s="326"/>
      <c r="K22456" s="73" t="s">
        <v>124</v>
      </c>
      <c r="L22456" s="74" t="s">
        <v>124</v>
      </c>
    </row>
    <row r="22457" spans="1:12" ht="23.5" hidden="1" customHeight="1" x14ac:dyDescent="0.3">
      <c r="A22457" s="18" t="s">
        <v>30</v>
      </c>
      <c r="E22457" s="63"/>
      <c r="F22457" s="325" t="str">
        <f>+$F$82</f>
        <v xml:space="preserve">Deberá acreditarse en al menos uno (1) de los contratos válidos aportados interventoría a intervención de </v>
      </c>
      <c r="G22457" s="326"/>
      <c r="H22457" s="326"/>
      <c r="I22457" s="326"/>
      <c r="J22457" s="326"/>
      <c r="K22457" s="73">
        <f>+$K$82</f>
        <v>0</v>
      </c>
      <c r="L22457" s="74" t="s">
        <v>124</v>
      </c>
    </row>
    <row r="22458" spans="1:12" ht="36" hidden="1" customHeight="1" x14ac:dyDescent="0.3">
      <c r="A22458" s="18" t="s">
        <v>30</v>
      </c>
      <c r="E22458" s="63"/>
      <c r="F22458" s="325" t="str">
        <f>+$F$83</f>
        <v xml:space="preserve">Deberá acreditarse en al menos uno (1) de los contratos válidos aportados interventoría a intervención de </v>
      </c>
      <c r="G22458" s="326"/>
      <c r="H22458" s="326"/>
      <c r="I22458" s="326"/>
      <c r="J22458" s="326"/>
      <c r="K22458" s="75">
        <f>+$K$83</f>
        <v>0</v>
      </c>
      <c r="L22458" s="76" t="s">
        <v>124</v>
      </c>
    </row>
    <row r="22459" spans="1:12" hidden="1" x14ac:dyDescent="0.3">
      <c r="A22459" s="1" t="str">
        <f>+A22385</f>
        <v>NO</v>
      </c>
      <c r="E22459" s="51"/>
      <c r="F22459" s="50"/>
      <c r="G22459" s="51"/>
      <c r="H22459" s="51"/>
      <c r="I22459" s="51"/>
      <c r="J22459" s="51"/>
      <c r="K22459" s="51"/>
      <c r="L22459" s="51"/>
    </row>
    <row r="22460" spans="1:12" ht="12.75" hidden="1" customHeight="1" x14ac:dyDescent="0.3">
      <c r="A22460" s="1" t="str">
        <f>+A22385</f>
        <v>NO</v>
      </c>
      <c r="E22460" s="40" t="str">
        <f>+$E$85</f>
        <v>VALOR MÍNIMO A CERIFICAR % P.O EN SMMMLV. NUMERAL 3.9.1</v>
      </c>
      <c r="F22460" s="41"/>
      <c r="G22460" s="41"/>
      <c r="H22460" s="41"/>
      <c r="I22460" s="41"/>
      <c r="J22460" s="41"/>
      <c r="K22460" s="41"/>
      <c r="L22460" s="42"/>
    </row>
    <row r="22461" spans="1:12" hidden="1" x14ac:dyDescent="0.3">
      <c r="A22461" s="1" t="str">
        <f>+A22385</f>
        <v>NO</v>
      </c>
      <c r="C22461" s="1" t="str">
        <f>"M"&amp;C22385</f>
        <v>M</v>
      </c>
      <c r="E22461" s="77" t="str">
        <f>+$E$86</f>
        <v>100% P.O.</v>
      </c>
      <c r="F22461" s="78"/>
      <c r="G22461" s="61">
        <v>242.41716883554506</v>
      </c>
      <c r="H22461" s="124" t="str">
        <f>+$H$86</f>
        <v>TOTAL EJECUTADO DE CONTRATOS ACREDITADOS</v>
      </c>
      <c r="I22461" s="124"/>
      <c r="J22461" s="124"/>
      <c r="K22461" s="55" t="s">
        <v>124</v>
      </c>
      <c r="L22461" s="47" t="s">
        <v>124</v>
      </c>
    </row>
    <row r="22462" spans="1:12" hidden="1" x14ac:dyDescent="0.3">
      <c r="A22462" s="1" t="str">
        <f>+A22385</f>
        <v>NO</v>
      </c>
      <c r="E22462" s="39"/>
      <c r="F22462" s="39"/>
      <c r="G22462" s="39"/>
      <c r="H22462" s="39"/>
      <c r="I22462" s="39"/>
      <c r="J22462" s="39"/>
      <c r="K22462" s="39"/>
      <c r="L22462" s="39"/>
    </row>
    <row r="22463" spans="1:12" ht="12.75" hidden="1" customHeight="1" x14ac:dyDescent="0.3">
      <c r="A22463" s="18" t="s">
        <v>30</v>
      </c>
      <c r="B22463" s="18"/>
      <c r="E22463" s="40" t="str">
        <f>+$E$88</f>
        <v>CONSIDERACIONES PARA LA VALIDEZ DE LA EXPERIENCIA REQUERIDA: EXPERIENCIA PROPONENTES PLURALES NUMERAL 10.1.2 D</v>
      </c>
      <c r="F22463" s="41"/>
      <c r="G22463" s="41"/>
      <c r="H22463" s="41"/>
      <c r="I22463" s="41"/>
      <c r="J22463" s="41"/>
      <c r="K22463" s="41"/>
      <c r="L22463" s="42"/>
    </row>
    <row r="22464" spans="1:12" ht="28" hidden="1" customHeight="1" x14ac:dyDescent="0.3">
      <c r="A22464" s="18" t="s">
        <v>30</v>
      </c>
      <c r="B22464" s="18"/>
      <c r="C22464" s="1" t="str">
        <f>"O"&amp;C22385</f>
        <v>O</v>
      </c>
      <c r="E22464" s="80" t="str">
        <f>+$E$89</f>
        <v>i)</v>
      </c>
      <c r="F22464" s="327" t="str">
        <f>+$F$89</f>
        <v>Uno de los integrantes debe aportar como mínimo el cincuenta por ciento (50 %) de la experiencia solicitada</v>
      </c>
      <c r="G22464" s="328"/>
      <c r="H22464" s="328"/>
      <c r="I22464" s="328"/>
      <c r="J22464" s="328"/>
      <c r="K22464" s="73" t="s">
        <v>124</v>
      </c>
      <c r="L22464" s="47" t="s">
        <v>124</v>
      </c>
    </row>
    <row r="22465" spans="1:12" ht="28" hidden="1" customHeight="1" x14ac:dyDescent="0.3">
      <c r="A22465" s="18" t="s">
        <v>30</v>
      </c>
      <c r="B22465" s="18"/>
      <c r="C22465" s="1" t="str">
        <f>"O"&amp;C22385</f>
        <v>O</v>
      </c>
      <c r="E22465" s="80" t="str">
        <f>+$E$90</f>
        <v>ii)</v>
      </c>
      <c r="F22465" s="327" t="str">
        <f>+$F$90</f>
        <v>Todos los demás ntegrantes deben acreditar al menos el cinco por ciento (5 %) de la experiencia solicitada, solo uno (1) de los integrantes podrá no acreditar experiencia pero su porcentaje de participación  no podrá superar el diez por ciento (10 %)</v>
      </c>
      <c r="G22465" s="328"/>
      <c r="H22465" s="328"/>
      <c r="I22465" s="328"/>
      <c r="J22465" s="328"/>
      <c r="K22465" s="73" t="s">
        <v>124</v>
      </c>
      <c r="L22465" s="47" t="s">
        <v>124</v>
      </c>
    </row>
    <row r="22466" spans="1:12" hidden="1" x14ac:dyDescent="0.3">
      <c r="A22466" s="18" t="s">
        <v>30</v>
      </c>
      <c r="B22466" s="18"/>
      <c r="E22466" s="39"/>
      <c r="F22466" s="39"/>
      <c r="G22466" s="39"/>
      <c r="H22466" s="39"/>
      <c r="I22466" s="39"/>
      <c r="J22466" s="39"/>
      <c r="K22466" s="39"/>
      <c r="L22466" s="39"/>
    </row>
    <row r="22467" spans="1:12" ht="13" hidden="1" customHeight="1" x14ac:dyDescent="0.3">
      <c r="A22467" s="18" t="str">
        <f>+A22385</f>
        <v>NO</v>
      </c>
      <c r="B22467" s="18"/>
      <c r="E22467" s="69" t="str">
        <f>+$E$92</f>
        <v>VERIFICACIÓN Y ASIGNACIÓN DE PUNTAJE POR LA EXPERIENCIA DEL PROPONENTE</v>
      </c>
      <c r="F22467" s="70"/>
      <c r="G22467" s="70"/>
      <c r="H22467" s="70"/>
      <c r="I22467" s="70"/>
      <c r="J22467" s="70"/>
      <c r="K22467" s="70"/>
      <c r="L22467" s="71"/>
    </row>
    <row r="22468" spans="1:12" hidden="1" x14ac:dyDescent="0.3">
      <c r="A22468" s="18" t="str">
        <f>+A22385</f>
        <v>NO</v>
      </c>
      <c r="B22468" s="18"/>
      <c r="E22468" s="81"/>
      <c r="F22468" s="323" t="str">
        <f>+$F$93</f>
        <v>No. CONTRATOS QUE ACREDITAN LA EXPERIENCIA (NO OBJETO DE SUBSANACIÓN)</v>
      </c>
      <c r="G22468" s="324"/>
      <c r="H22468" s="324"/>
      <c r="I22468" s="324"/>
      <c r="J22468" s="324"/>
      <c r="K22468" s="82"/>
      <c r="L22468" s="83" t="s">
        <v>124</v>
      </c>
    </row>
    <row r="22469" spans="1:12" ht="13" hidden="1" customHeight="1" x14ac:dyDescent="0.3">
      <c r="A22469" s="18" t="str">
        <f>+A22385</f>
        <v>NO</v>
      </c>
      <c r="B22469" s="18"/>
      <c r="E22469" s="84"/>
      <c r="F22469" s="323" t="str">
        <f>+$F$94</f>
        <v>TOTAL EJECUTADO DE CONTRATOS ACREDITADOS PROPUESTA INICIAL</v>
      </c>
      <c r="G22469" s="324"/>
      <c r="H22469" s="324"/>
      <c r="I22469" s="324"/>
      <c r="J22469" s="324"/>
      <c r="K22469" s="85"/>
      <c r="L22469" s="86" t="s">
        <v>124</v>
      </c>
    </row>
    <row r="22470" spans="1:12" ht="13" hidden="1" customHeight="1" x14ac:dyDescent="0.3">
      <c r="A22470" s="18" t="str">
        <f>+A22385</f>
        <v>NO</v>
      </c>
      <c r="B22470" s="18"/>
      <c r="E22470" s="87"/>
      <c r="F22470" s="323" t="str">
        <f>+$F$95</f>
        <v>PROMEDIO VALOR ACREDITADO EN SMMLV</v>
      </c>
      <c r="G22470" s="324"/>
      <c r="H22470" s="324"/>
      <c r="I22470" s="324"/>
      <c r="J22470" s="324"/>
      <c r="K22470" s="66"/>
      <c r="L22470" s="88" t="s">
        <v>124</v>
      </c>
    </row>
    <row r="22471" spans="1:12" hidden="1" x14ac:dyDescent="0.3">
      <c r="A22471" s="18" t="str">
        <f>+A22385</f>
        <v>NO</v>
      </c>
      <c r="B22471" s="18"/>
      <c r="E22471" s="89"/>
      <c r="F22471" s="89"/>
      <c r="G22471" s="89"/>
      <c r="H22471" s="89"/>
      <c r="I22471" s="89"/>
      <c r="J22471" s="89"/>
      <c r="K22471" s="89"/>
      <c r="L22471" s="89"/>
    </row>
    <row r="22472" spans="1:12" ht="13" hidden="1" customHeight="1" x14ac:dyDescent="0.3">
      <c r="A22472" s="18" t="str">
        <f>+A22385</f>
        <v>NO</v>
      </c>
      <c r="B22472" s="18"/>
      <c r="E22472" s="69" t="str">
        <f>+$E$97</f>
        <v>3.9.2 EXIGENCIAS MÍNIMAS DE EXPERIENCIA Y FORMACIÓN ACADÉMICA DEL EQUIPO DE TRABAJO</v>
      </c>
      <c r="F22472" s="70"/>
      <c r="G22472" s="70"/>
      <c r="H22472" s="70"/>
      <c r="I22472" s="70"/>
      <c r="J22472" s="70"/>
      <c r="K22472" s="70"/>
      <c r="L22472" s="71"/>
    </row>
    <row r="22473" spans="1:12" hidden="1" x14ac:dyDescent="0.3">
      <c r="A22473" s="18" t="str">
        <f>+A22385</f>
        <v>NO</v>
      </c>
      <c r="B22473" s="18"/>
      <c r="E22473" s="90" t="str">
        <f>+$E$98</f>
        <v>Formulario 8</v>
      </c>
      <c r="F22473" s="315" t="s">
        <v>46</v>
      </c>
      <c r="G22473" s="316"/>
      <c r="H22473" s="317"/>
      <c r="I22473" s="318"/>
      <c r="J22473" s="318"/>
      <c r="K22473" s="318"/>
      <c r="L22473" s="319"/>
    </row>
    <row r="22474" spans="1:12" hidden="1" x14ac:dyDescent="0.3">
      <c r="A22474" s="18" t="str">
        <f>+A22385</f>
        <v>NO</v>
      </c>
      <c r="B22474" s="18"/>
      <c r="E22474" s="91" t="s">
        <v>124</v>
      </c>
      <c r="F22474" s="91" t="str">
        <f>+$F$99</f>
        <v>Director de Interventoría</v>
      </c>
      <c r="G22474" s="91" t="str">
        <f>+$G$99</f>
        <v>Residente de Interventoría</v>
      </c>
      <c r="H22474" s="320"/>
      <c r="I22474" s="321"/>
      <c r="J22474" s="321"/>
      <c r="K22474" s="321"/>
      <c r="L22474" s="322"/>
    </row>
    <row r="22475" spans="1:12" hidden="1" x14ac:dyDescent="0.3">
      <c r="A22475" s="18" t="str">
        <f>+A22385</f>
        <v>NO</v>
      </c>
      <c r="B22475" s="18"/>
      <c r="E22475" s="304" t="str">
        <f>+$E$100</f>
        <v>OBSERVACIONES RESPECTO REQUISITO HABILITANTE DEL PERSONAL CLAVE EVALUABLE</v>
      </c>
      <c r="F22475" s="305"/>
      <c r="G22475" s="305"/>
      <c r="H22475" s="305"/>
      <c r="I22475" s="305"/>
      <c r="J22475" s="305"/>
      <c r="K22475" s="305"/>
      <c r="L22475" s="305"/>
    </row>
    <row r="22476" spans="1:12" hidden="1" x14ac:dyDescent="0.3">
      <c r="A22476" s="18" t="str">
        <f>+A22385</f>
        <v>NO</v>
      </c>
      <c r="B22476" s="18"/>
      <c r="E22476" s="312" t="s">
        <v>124</v>
      </c>
      <c r="F22476" s="313"/>
      <c r="G22476" s="313"/>
      <c r="H22476" s="313"/>
      <c r="I22476" s="313"/>
      <c r="J22476" s="313"/>
      <c r="K22476" s="313"/>
      <c r="L22476" s="314"/>
    </row>
    <row r="22477" spans="1:12" hidden="1" x14ac:dyDescent="0.3">
      <c r="A22477" s="18" t="str">
        <f>+A22385</f>
        <v>NO</v>
      </c>
      <c r="B22477" s="18"/>
      <c r="E22477" s="89"/>
      <c r="F22477" s="89"/>
      <c r="G22477" s="89"/>
      <c r="H22477" s="89"/>
      <c r="I22477" s="89"/>
      <c r="J22477" s="89"/>
      <c r="K22477" s="89"/>
      <c r="L22477" s="89"/>
    </row>
    <row r="22478" spans="1:12" ht="13" hidden="1" customHeight="1" x14ac:dyDescent="0.3">
      <c r="A22478" s="18" t="str">
        <f>+A22385</f>
        <v>NO</v>
      </c>
      <c r="B22478" s="18"/>
      <c r="E22478" s="69" t="str">
        <f>+$E$103</f>
        <v>4.2 EQUIPO DE TRABAJO (Personal Clave Evaluable)</v>
      </c>
      <c r="F22478" s="70"/>
      <c r="G22478" s="70"/>
      <c r="H22478" s="70"/>
      <c r="I22478" s="70"/>
      <c r="J22478" s="70"/>
      <c r="K22478" s="70"/>
      <c r="L22478" s="71"/>
    </row>
    <row r="22479" spans="1:12" ht="23.25" hidden="1" customHeight="1" x14ac:dyDescent="0.3">
      <c r="A22479" s="18" t="str">
        <f>+A22385</f>
        <v>NO</v>
      </c>
      <c r="B22479" s="18"/>
      <c r="E22479" s="90" t="str">
        <f>+$E$104</f>
        <v>Formulario 9</v>
      </c>
      <c r="F22479" s="315" t="s">
        <v>46</v>
      </c>
      <c r="G22479" s="316"/>
      <c r="H22479" s="317"/>
      <c r="I22479" s="318"/>
      <c r="J22479" s="318"/>
      <c r="K22479" s="318"/>
      <c r="L22479" s="319"/>
    </row>
    <row r="22480" spans="1:12" hidden="1" x14ac:dyDescent="0.3">
      <c r="A22480" s="18" t="str">
        <f>+A22385</f>
        <v>NO</v>
      </c>
      <c r="B22480" s="18"/>
      <c r="E22480" s="91" t="s">
        <v>124</v>
      </c>
      <c r="F22480" s="91" t="str">
        <f>+$F$99</f>
        <v>Director de Interventoría</v>
      </c>
      <c r="G22480" s="91" t="str">
        <f>+$G$99</f>
        <v>Residente de Interventoría</v>
      </c>
      <c r="H22480" s="320"/>
      <c r="I22480" s="321"/>
      <c r="J22480" s="321"/>
      <c r="K22480" s="321"/>
      <c r="L22480" s="322"/>
    </row>
    <row r="22481" spans="1:12" hidden="1" x14ac:dyDescent="0.3">
      <c r="A22481" s="18" t="str">
        <f>+A22385</f>
        <v>NO</v>
      </c>
      <c r="B22481" s="18"/>
      <c r="E22481" s="89"/>
      <c r="F22481" s="89"/>
      <c r="G22481" s="89"/>
      <c r="H22481" s="89"/>
      <c r="I22481" s="89"/>
      <c r="J22481" s="89"/>
      <c r="K22481" s="89"/>
      <c r="L22481" s="89"/>
    </row>
    <row r="22482" spans="1:12" hidden="1" x14ac:dyDescent="0.3">
      <c r="A22482" s="1" t="str">
        <f>+A22385</f>
        <v>NO</v>
      </c>
      <c r="E22482" s="92" t="str">
        <f>+E22357</f>
        <v>CRITERIOS DE EVALUACIÓN Y PUNTAJE</v>
      </c>
      <c r="F22482" s="93"/>
      <c r="G22482" s="93"/>
      <c r="H22482" s="93"/>
      <c r="I22482" s="93"/>
      <c r="J22482" s="93"/>
      <c r="K22482" s="94"/>
      <c r="L22482" s="95" t="str">
        <f>+$L$107</f>
        <v>PUNTAJE OBTENIDO</v>
      </c>
    </row>
    <row r="22483" spans="1:12" hidden="1" x14ac:dyDescent="0.3">
      <c r="A22483" s="1" t="str">
        <f>+A22385</f>
        <v>NO</v>
      </c>
      <c r="E22483" s="96" t="str">
        <f>+$E$108</f>
        <v>VALOR</v>
      </c>
      <c r="F22483" s="97" t="str">
        <f>+$F$108</f>
        <v>EQUIPO DE TRABAJO (PERSONAL CLAVE EVALUABLE)</v>
      </c>
      <c r="G22483" s="24"/>
      <c r="H22483" s="24"/>
      <c r="I22483" s="24"/>
      <c r="J22483" s="24"/>
      <c r="K22483" s="24"/>
      <c r="L22483" s="98"/>
    </row>
    <row r="22484" spans="1:12" ht="12.75" hidden="1" customHeight="1" x14ac:dyDescent="0.3">
      <c r="A22484" s="1" t="str">
        <f>+A22385</f>
        <v>NO</v>
      </c>
      <c r="E22484" s="96">
        <f>+$E$109</f>
        <v>5</v>
      </c>
      <c r="F22484" s="307" t="str">
        <f>+$F$109</f>
        <v xml:space="preserve"> Experiencia Específica adicional</v>
      </c>
      <c r="G22484" s="308"/>
      <c r="H22484" s="308"/>
      <c r="I22484" s="308"/>
      <c r="J22484" s="308"/>
      <c r="K22484" s="309"/>
      <c r="L22484" s="99" t="str">
        <f>IFERROR(IF(VLOOKUP(C22385,'R. PUNTAJES'!$C$14:$R$213,'R. PUNTAJES'!$I$10,0)="","",VLOOKUP(C22385,'R. PUNTAJES'!$C$14:$R$213,'R. PUNTAJES'!$I$10,0)),"")</f>
        <v/>
      </c>
    </row>
    <row r="22485" spans="1:12" ht="12.75" hidden="1" customHeight="1" x14ac:dyDescent="0.3">
      <c r="A22485" s="1" t="str">
        <f>+A22385</f>
        <v>NO</v>
      </c>
      <c r="E22485" s="96">
        <f>+$E$110</f>
        <v>5</v>
      </c>
      <c r="F22485" s="307" t="str">
        <f>+$F$110</f>
        <v>Formación Académica adicional</v>
      </c>
      <c r="G22485" s="308"/>
      <c r="H22485" s="308"/>
      <c r="I22485" s="308"/>
      <c r="J22485" s="308"/>
      <c r="K22485" s="309"/>
      <c r="L22485" s="99" t="str">
        <f>IFERROR(IF(VLOOKUP(C22385,'R. PUNTAJES'!$C$14:$R$213,'R. PUNTAJES'!$J$10,0)="","",VLOOKUP(C22385,'R. PUNTAJES'!$C$14:$R$213,'R. PUNTAJES'!$J$10,0)),"")</f>
        <v/>
      </c>
    </row>
    <row r="22486" spans="1:12" hidden="1" x14ac:dyDescent="0.3">
      <c r="A22486" s="18" t="str">
        <f>+A22385</f>
        <v>NO</v>
      </c>
      <c r="B22486" s="18"/>
      <c r="E22486" s="100"/>
      <c r="F22486" s="101" t="str">
        <f>+$F$111</f>
        <v>FACTOR DE SOSTENIBILIDAD</v>
      </c>
      <c r="G22486" s="102"/>
      <c r="H22486" s="102"/>
      <c r="I22486" s="102"/>
      <c r="J22486" s="102"/>
      <c r="K22486" s="102"/>
      <c r="L22486" s="103"/>
    </row>
    <row r="22487" spans="1:12" hidden="1" x14ac:dyDescent="0.3">
      <c r="A22487" s="18" t="str">
        <f>+A22385</f>
        <v>NO</v>
      </c>
      <c r="B22487" s="18"/>
      <c r="E22487" s="104">
        <v>1</v>
      </c>
      <c r="F22487" s="105" t="str">
        <f>+$F$112</f>
        <v>Compromisos Sostenibilidad</v>
      </c>
      <c r="G22487" s="106"/>
      <c r="H22487" s="106"/>
      <c r="I22487" s="106"/>
      <c r="J22487" s="106"/>
      <c r="K22487" s="106"/>
      <c r="L22487" s="107" t="str">
        <f>IFERROR(IF(VLOOKUP(C22385,'R. PUNTAJES'!$C$14:$R$213,'R. PUNTAJES'!$K$10,0)="","",VLOOKUP(C22385,'R. PUNTAJES'!$C$14:$R$213,'R. PUNTAJES'!$K$10,0)),"")</f>
        <v/>
      </c>
    </row>
    <row r="22488" spans="1:12" hidden="1" x14ac:dyDescent="0.3">
      <c r="A22488" s="1" t="str">
        <f>+A22385</f>
        <v>NO</v>
      </c>
      <c r="E22488" s="108"/>
      <c r="F22488" s="109" t="str">
        <f>+$F$113</f>
        <v>APOYO A LA INDUSTRIA NACIONAL</v>
      </c>
      <c r="G22488" s="110"/>
      <c r="H22488" s="110"/>
      <c r="I22488" s="110"/>
      <c r="J22488" s="110"/>
      <c r="K22488" s="110"/>
      <c r="L22488" s="111"/>
    </row>
    <row r="22489" spans="1:12" ht="12.75" hidden="1" customHeight="1" x14ac:dyDescent="0.3">
      <c r="A22489" s="1" t="str">
        <f>+A22385</f>
        <v>NO</v>
      </c>
      <c r="E22489" s="96">
        <v>20</v>
      </c>
      <c r="F22489" s="307" t="str">
        <f>+$F$114</f>
        <v>Promoción de Servicios Nacionales o con Trato Nacional</v>
      </c>
      <c r="G22489" s="308"/>
      <c r="H22489" s="308"/>
      <c r="I22489" s="308"/>
      <c r="J22489" s="308"/>
      <c r="K22489" s="309"/>
      <c r="L22489" s="99" t="str">
        <f>IFERROR(IF(VLOOKUP(C22385,'R. PUNTAJES'!$C$14:$R$213,'R. PUNTAJES'!$L$10,0)="","",
IF(VLOOKUP(C22385,'R. PUNTAJES'!$C$14:$R$213,'R. PUNTAJES'!$L$10,0)=5,0,
VLOOKUP(C22385,'R. PUNTAJES'!$C$14:$R$213,'R. PUNTAJES'!$L$10,0))),"")</f>
        <v/>
      </c>
    </row>
    <row r="22490" spans="1:12" ht="12.75" hidden="1" customHeight="1" x14ac:dyDescent="0.3">
      <c r="A22490" s="1" t="str">
        <f>+A22385</f>
        <v>NO</v>
      </c>
      <c r="E22490" s="96">
        <v>5</v>
      </c>
      <c r="F22490" s="307" t="str">
        <f>+$F$115</f>
        <v>Incorporación de componente nacional en servicios extranjeros</v>
      </c>
      <c r="G22490" s="308"/>
      <c r="H22490" s="308"/>
      <c r="I22490" s="308"/>
      <c r="J22490" s="308"/>
      <c r="K22490" s="309"/>
      <c r="L22490" s="99" t="str">
        <f>IFERROR(IF(VLOOKUP(C22385,'R. PUNTAJES'!$C$14:$R$213,'R. PUNTAJES'!$L$10,0)="","",
IF(VLOOKUP(C22385,'R. PUNTAJES'!$C$14:$R$213,'R. PUNTAJES'!$L$10,0)=20,0,
VLOOKUP(C22385,'R. PUNTAJES'!$C$14:$R$213,'R. PUNTAJES'!$L$10,0))),"")</f>
        <v/>
      </c>
    </row>
    <row r="22491" spans="1:12" hidden="1" x14ac:dyDescent="0.3">
      <c r="A22491" s="1" t="str">
        <f>+A22385</f>
        <v>NO</v>
      </c>
      <c r="E22491" s="112"/>
      <c r="F22491" s="97" t="str">
        <f>+$F$116</f>
        <v>VINCULACIÓN DE PERSONAS CON DISCAPACIDAD</v>
      </c>
      <c r="G22491" s="24"/>
      <c r="H22491" s="24"/>
      <c r="I22491" s="24"/>
      <c r="J22491" s="24"/>
      <c r="K22491" s="24"/>
      <c r="L22491" s="98"/>
    </row>
    <row r="22492" spans="1:12" ht="12.75" hidden="1" customHeight="1" x14ac:dyDescent="0.3">
      <c r="A22492" s="1" t="str">
        <f>+A22385</f>
        <v>NO</v>
      </c>
      <c r="E22492" s="96">
        <v>1</v>
      </c>
      <c r="F22492" s="307" t="str">
        <f>+$F$117</f>
        <v xml:space="preserve">Trabajadores vinculados a la planta de personal </v>
      </c>
      <c r="G22492" s="308"/>
      <c r="H22492" s="308"/>
      <c r="I22492" s="308"/>
      <c r="J22492" s="308"/>
      <c r="K22492" s="309"/>
      <c r="L22492" s="99" t="str">
        <f>IFERROR(IF(VLOOKUP(C22385,'R. PUNTAJES'!$C$14:$R$213,'R. PUNTAJES'!$M$10,0)="","",VLOOKUP(C22385,'R. PUNTAJES'!$C$14:$R$213,'R. PUNTAJES'!$M$10,0)),"")</f>
        <v/>
      </c>
    </row>
    <row r="22493" spans="1:12" hidden="1" x14ac:dyDescent="0.3">
      <c r="A22493" s="1" t="str">
        <f>+A22385</f>
        <v>NO</v>
      </c>
      <c r="E22493" s="112"/>
      <c r="F22493" s="97" t="str">
        <f>+$F$118</f>
        <v>EMPRENDIMIENTOS Y EMPRESAS DE MUJERES</v>
      </c>
      <c r="G22493" s="24"/>
      <c r="H22493" s="24"/>
      <c r="I22493" s="24"/>
      <c r="J22493" s="24"/>
      <c r="K22493" s="24"/>
      <c r="L22493" s="98"/>
    </row>
    <row r="22494" spans="1:12" ht="13" hidden="1" customHeight="1" x14ac:dyDescent="0.3">
      <c r="A22494" s="1" t="str">
        <f>+A22385</f>
        <v>NO</v>
      </c>
      <c r="E22494" s="96">
        <v>0.25</v>
      </c>
      <c r="F22494" s="307" t="str">
        <f>+$F$119</f>
        <v>Emprendimientos y empresas de mujeres</v>
      </c>
      <c r="G22494" s="308"/>
      <c r="H22494" s="308"/>
      <c r="I22494" s="308"/>
      <c r="J22494" s="308"/>
      <c r="K22494" s="309"/>
      <c r="L22494" s="113" t="str">
        <f>IFERROR(IF(VLOOKUP(C22385,'R. PUNTAJES'!$C$14:$R$213,'R. PUNTAJES'!$N$10,0)="","",VLOOKUP(C22385,'R. PUNTAJES'!$C$14:$R$213,'R. PUNTAJES'!$N$10,0)),"")</f>
        <v/>
      </c>
    </row>
    <row r="22495" spans="1:12" hidden="1" x14ac:dyDescent="0.3">
      <c r="A22495" s="18" t="str">
        <f>+A22496</f>
        <v>NO</v>
      </c>
      <c r="B22495" s="18"/>
      <c r="E22495" s="112"/>
      <c r="F22495" s="97" t="str">
        <f>+$F$120</f>
        <v>MIPYME</v>
      </c>
      <c r="G22495" s="24"/>
      <c r="H22495" s="24"/>
      <c r="I22495" s="24"/>
      <c r="J22495" s="24"/>
      <c r="K22495" s="24"/>
      <c r="L22495" s="98"/>
    </row>
    <row r="22496" spans="1:12" hidden="1" x14ac:dyDescent="0.3">
      <c r="A22496" s="18" t="str">
        <f>+IF(E22496=0,"NO",1)</f>
        <v>NO</v>
      </c>
      <c r="B22496" s="18"/>
      <c r="E22496" s="96">
        <v>0</v>
      </c>
      <c r="F22496" s="307" t="str">
        <f>+$F$121</f>
        <v>Mipyme</v>
      </c>
      <c r="G22496" s="308"/>
      <c r="H22496" s="308"/>
      <c r="I22496" s="308"/>
      <c r="J22496" s="308"/>
      <c r="K22496" s="309"/>
      <c r="L22496" s="113" t="str">
        <f>IFERROR(IF(VLOOKUP(C22385,'R. PUNTAJES'!$C$14:$R$213,'R. PUNTAJES'!$O$10,0)="","",VLOOKUP(C22385,'R. PUNTAJES'!$C$14:$R$213,'R. PUNTAJES'!$O$10,0)),"")</f>
        <v/>
      </c>
    </row>
    <row r="22497" spans="1:16" hidden="1" x14ac:dyDescent="0.3">
      <c r="A22497" s="1" t="str">
        <f>+A22385</f>
        <v>NO</v>
      </c>
      <c r="E22497" s="112"/>
      <c r="F22497" s="97" t="str">
        <f>+$F$122</f>
        <v>EXPERIENCIA DEL PROPONENTE</v>
      </c>
      <c r="G22497" s="24"/>
      <c r="H22497" s="24"/>
      <c r="I22497" s="24"/>
      <c r="J22497" s="24"/>
      <c r="K22497" s="24"/>
      <c r="L22497" s="98"/>
    </row>
    <row r="22498" spans="1:16" hidden="1" x14ac:dyDescent="0.3">
      <c r="A22498" s="1" t="str">
        <f>+A22385</f>
        <v>NO</v>
      </c>
      <c r="E22498" s="96">
        <v>59.5</v>
      </c>
      <c r="F22498" s="307" t="str">
        <f>+$F$123</f>
        <v>mediana con valor absoluto</v>
      </c>
      <c r="G22498" s="308"/>
      <c r="H22498" s="308"/>
      <c r="I22498" s="308"/>
      <c r="J22498" s="308"/>
      <c r="K22498" s="309"/>
      <c r="L22498" s="113" t="str">
        <f>IFERROR(IF(VLOOKUP(C22385,'R. PUNTAJES'!$C$14:$R$213,'R. PUNTAJES'!$R$10,0)="","",VLOOKUP(C22385,'R. PUNTAJES'!$C$14:$R$213,'R. PUNTAJES'!$R$10,0)),"")</f>
        <v/>
      </c>
    </row>
    <row r="22499" spans="1:16" hidden="1" x14ac:dyDescent="0.3">
      <c r="A22499" s="1" t="str">
        <f>+A22385</f>
        <v>NO</v>
      </c>
      <c r="E22499" s="112"/>
      <c r="F22499" s="97" t="str">
        <f>+$F$124</f>
        <v>MULTAS</v>
      </c>
      <c r="G22499" s="24"/>
      <c r="H22499" s="24"/>
      <c r="I22499" s="24"/>
      <c r="J22499" s="24"/>
      <c r="K22499" s="24"/>
      <c r="L22499" s="98"/>
    </row>
    <row r="22500" spans="1:16" ht="12.75" hidden="1" customHeight="1" x14ac:dyDescent="0.3">
      <c r="A22500" s="1" t="str">
        <f>+A22385</f>
        <v>NO</v>
      </c>
      <c r="E22500" s="96">
        <v>-2</v>
      </c>
      <c r="F22500" s="307" t="str">
        <f>+$F$125</f>
        <v>Una o más multas o cláusulas penales durante el último año</v>
      </c>
      <c r="G22500" s="310"/>
      <c r="H22500" s="310"/>
      <c r="I22500" s="310"/>
      <c r="J22500" s="310"/>
      <c r="K22500" s="311"/>
      <c r="L22500" s="99" t="str">
        <f>IFERROR(IF(VLOOKUP(C22385,'R. PUNTAJES'!$C$14:$R$213,'R. PUNTAJES'!$Q$10,0)="","",VLOOKUP(C22385,'R. PUNTAJES'!$C$14:$R$213,'R. PUNTAJES'!$Q$10,0)),"")</f>
        <v/>
      </c>
    </row>
    <row r="22501" spans="1:16" hidden="1" x14ac:dyDescent="0.3">
      <c r="A22501" s="1" t="str">
        <f>+A22385</f>
        <v>NO</v>
      </c>
      <c r="E22501" s="112"/>
      <c r="F22501" s="97" t="str">
        <f>+$F$126</f>
        <v>OBRAS INCONCLUSAS</v>
      </c>
      <c r="G22501" s="24"/>
      <c r="H22501" s="24"/>
      <c r="I22501" s="24"/>
      <c r="J22501" s="24"/>
      <c r="K22501" s="24"/>
      <c r="L22501" s="98"/>
    </row>
    <row r="22502" spans="1:16" hidden="1" x14ac:dyDescent="0.3">
      <c r="A22502" s="1" t="str">
        <f>+A22385</f>
        <v>NO</v>
      </c>
      <c r="E22502" s="96">
        <v>-1</v>
      </c>
      <c r="F22502" s="301" t="str">
        <f>+$F$127</f>
        <v>Anotación vigente de obra civil inconclusa</v>
      </c>
      <c r="G22502" s="302"/>
      <c r="H22502" s="302"/>
      <c r="I22502" s="302"/>
      <c r="J22502" s="302"/>
      <c r="K22502" s="303"/>
      <c r="L22502" s="99" t="str">
        <f>IFERROR(IF(VLOOKUP(C22385,'R. PUNTAJES'!$C$14:$R$213,'R. PUNTAJES'!$P$10,0)="","",VLOOKUP(C22385,'R. PUNTAJES'!$C$14:$R$213,'R. PUNTAJES'!$P$10,0)),"")</f>
        <v/>
      </c>
    </row>
    <row r="22503" spans="1:16" ht="7.5" hidden="1" customHeight="1" x14ac:dyDescent="0.3">
      <c r="A22503" s="1" t="str">
        <f>+A22385</f>
        <v>NO</v>
      </c>
      <c r="E22503" s="114"/>
      <c r="F22503" s="45"/>
      <c r="G22503" s="45"/>
      <c r="H22503" s="45"/>
      <c r="I22503" s="45"/>
      <c r="J22503" s="45"/>
      <c r="K22503" s="45"/>
      <c r="L22503" s="48"/>
    </row>
    <row r="22504" spans="1:16" hidden="1" x14ac:dyDescent="0.3">
      <c r="A22504" s="1" t="str">
        <f>+A22385</f>
        <v>NO</v>
      </c>
      <c r="E22504" s="115" t="str">
        <f>+$E$129</f>
        <v>PUNTAJE TOTAL</v>
      </c>
      <c r="F22504" s="116"/>
      <c r="G22504" s="116"/>
      <c r="H22504" s="116"/>
      <c r="I22504" s="116"/>
      <c r="J22504" s="116"/>
      <c r="K22504" s="117"/>
      <c r="L22504" s="118">
        <f>IFERROR(IF(VLOOKUP(C22385,'R. PUNTAJES'!$C$14:$R$213,'R. PUNTAJES'!$H$10,0)="RECHAZO","",SUM(L22484:L22502)),"")</f>
        <v>0</v>
      </c>
    </row>
    <row r="22505" spans="1:16" hidden="1" x14ac:dyDescent="0.3">
      <c r="A22505" s="1" t="str">
        <f>+A22385</f>
        <v>NO</v>
      </c>
      <c r="E22505" s="304" t="str">
        <f>+$E$130</f>
        <v>OBSERVACIONES RESPECTO A PUNTAJES</v>
      </c>
      <c r="F22505" s="305"/>
      <c r="G22505" s="305"/>
      <c r="H22505" s="305"/>
      <c r="I22505" s="305"/>
      <c r="J22505" s="305"/>
      <c r="K22505" s="305"/>
      <c r="L22505" s="305"/>
    </row>
    <row r="22506" spans="1:16" ht="12" hidden="1" customHeight="1" x14ac:dyDescent="0.3">
      <c r="A22506" s="1" t="str">
        <f>+A22385</f>
        <v>NO</v>
      </c>
      <c r="E22506" s="306" t="s">
        <v>124</v>
      </c>
      <c r="F22506" s="305"/>
      <c r="G22506" s="305"/>
      <c r="H22506" s="305"/>
      <c r="I22506" s="305"/>
      <c r="J22506" s="305"/>
      <c r="K22506" s="305"/>
      <c r="L22506" s="305"/>
      <c r="N22506" s="119"/>
      <c r="O22506" s="119"/>
      <c r="P22506" s="120"/>
    </row>
    <row r="22507" spans="1:16" ht="3" hidden="1" customHeight="1" x14ac:dyDescent="0.3">
      <c r="A22507" s="1" t="str">
        <f>+A22386</f>
        <v>NO</v>
      </c>
      <c r="E22507" s="121"/>
      <c r="F22507" s="122"/>
      <c r="G22507" s="122"/>
      <c r="H22507" s="122"/>
      <c r="I22507" s="122"/>
      <c r="J22507" s="122"/>
      <c r="K22507" s="122"/>
      <c r="L22507" s="123"/>
    </row>
    <row r="22508" spans="1:16" hidden="1" x14ac:dyDescent="0.3">
      <c r="A22508" s="1" t="str">
        <f>+IF(OR(C22510=""),"NO",1)</f>
        <v>NO</v>
      </c>
      <c r="E22508" s="346"/>
      <c r="F22508" s="347"/>
      <c r="G22508" s="347"/>
      <c r="H22508" s="347"/>
      <c r="I22508" s="347"/>
      <c r="J22508" s="347"/>
      <c r="K22508" s="347"/>
      <c r="L22508" s="347"/>
    </row>
    <row r="22509" spans="1:16" ht="4.5" hidden="1" customHeight="1" x14ac:dyDescent="0.3">
      <c r="A22509" s="1" t="str">
        <f>+A22510</f>
        <v>NO</v>
      </c>
      <c r="E22509" s="15"/>
      <c r="F22509" s="16"/>
      <c r="G22509" s="16"/>
      <c r="H22509" s="16"/>
      <c r="I22509" s="16"/>
      <c r="J22509" s="16"/>
      <c r="K22509" s="16"/>
      <c r="L22509" s="17"/>
    </row>
    <row r="22510" spans="1:16" ht="15.75" hidden="1" customHeight="1" x14ac:dyDescent="0.3">
      <c r="A22510" s="1" t="str">
        <f>+IF(OR(C22510=""),"NO",1)</f>
        <v>NO</v>
      </c>
      <c r="B22510" s="1">
        <f>1+MAX($B$1:B22509)</f>
        <v>181</v>
      </c>
      <c r="C22510" s="18" t="s">
        <v>124</v>
      </c>
      <c r="E22510" s="19" t="s">
        <v>124</v>
      </c>
      <c r="F22510" s="20"/>
      <c r="G22510" s="20"/>
      <c r="H22510" s="20"/>
      <c r="I22510" s="21"/>
      <c r="J22510" s="20"/>
      <c r="K22510" s="21"/>
      <c r="L22510" s="22"/>
    </row>
    <row r="22511" spans="1:16" hidden="1" x14ac:dyDescent="0.3">
      <c r="A22511" s="1" t="str">
        <f>A22510</f>
        <v>NO</v>
      </c>
      <c r="E22511" s="23" t="str">
        <f>+$E$11</f>
        <v>Integrantes</v>
      </c>
      <c r="F22511" s="24"/>
      <c r="G22511" s="24"/>
      <c r="H22511" s="24"/>
      <c r="I22511" s="24"/>
      <c r="J22511" s="24"/>
      <c r="K22511" s="25" t="str">
        <f>+$K$11</f>
        <v>Nit</v>
      </c>
      <c r="L22511" s="26" t="str">
        <f>+$L$11</f>
        <v>Part.</v>
      </c>
    </row>
    <row r="22512" spans="1:16" hidden="1" x14ac:dyDescent="0.3">
      <c r="A22512" s="1" t="str">
        <f>+A22511</f>
        <v>NO</v>
      </c>
      <c r="C22512" s="1" t="s">
        <v>124</v>
      </c>
      <c r="E22512" s="27" t="s">
        <v>124</v>
      </c>
      <c r="F22512" s="28"/>
      <c r="G22512" s="28"/>
      <c r="H22512" s="28"/>
      <c r="I22512" s="28"/>
      <c r="J22512" s="28"/>
      <c r="K22512" s="29" t="s">
        <v>124</v>
      </c>
      <c r="L22512" s="30" t="s">
        <v>124</v>
      </c>
    </row>
    <row r="22513" spans="1:12" hidden="1" x14ac:dyDescent="0.3">
      <c r="A22513" s="18" t="str">
        <f>+IF(OR(C22513=""),"NO",1)</f>
        <v>NO</v>
      </c>
      <c r="B22513" s="18"/>
      <c r="C22513" s="1" t="s">
        <v>124</v>
      </c>
      <c r="E22513" s="31" t="s">
        <v>124</v>
      </c>
      <c r="F22513" s="32"/>
      <c r="G22513" s="32"/>
      <c r="H22513" s="32"/>
      <c r="I22513" s="32"/>
      <c r="J22513" s="32"/>
      <c r="K22513" s="33" t="s">
        <v>124</v>
      </c>
      <c r="L22513" s="34" t="s">
        <v>124</v>
      </c>
    </row>
    <row r="22514" spans="1:12" hidden="1" x14ac:dyDescent="0.3">
      <c r="A22514" s="18" t="str">
        <f>+IF(OR(C22514=""),"NO",1)</f>
        <v>NO</v>
      </c>
      <c r="B22514" s="18"/>
      <c r="C22514" s="1" t="s">
        <v>124</v>
      </c>
      <c r="E22514" s="31" t="s">
        <v>124</v>
      </c>
      <c r="F22514" s="32"/>
      <c r="G22514" s="32"/>
      <c r="H22514" s="32"/>
      <c r="I22514" s="32"/>
      <c r="J22514" s="32"/>
      <c r="K22514" s="33" t="s">
        <v>124</v>
      </c>
      <c r="L22514" s="34" t="s">
        <v>124</v>
      </c>
    </row>
    <row r="22515" spans="1:12" hidden="1" x14ac:dyDescent="0.3">
      <c r="A22515" s="18" t="str">
        <f>+IF(OR(C22515=""),"NO",1)</f>
        <v>NO</v>
      </c>
      <c r="B22515" s="18"/>
      <c r="C22515" s="1" t="s">
        <v>124</v>
      </c>
      <c r="E22515" s="31" t="s">
        <v>13</v>
      </c>
      <c r="F22515" s="32"/>
      <c r="G22515" s="32"/>
      <c r="H22515" s="32"/>
      <c r="I22515" s="32"/>
      <c r="J22515" s="32"/>
      <c r="K22515" s="33"/>
      <c r="L22515" s="34"/>
    </row>
    <row r="22516" spans="1:12" hidden="1" x14ac:dyDescent="0.3">
      <c r="A22516" s="18" t="str">
        <f>+IF(OR(C22516=""),"NO",1)</f>
        <v>NO</v>
      </c>
      <c r="B22516" s="18"/>
      <c r="C22516" s="1" t="s">
        <v>124</v>
      </c>
      <c r="E22516" s="31" t="s">
        <v>13</v>
      </c>
      <c r="F22516" s="32"/>
      <c r="G22516" s="32"/>
      <c r="H22516" s="32"/>
      <c r="I22516" s="32"/>
      <c r="J22516" s="32"/>
      <c r="K22516" s="33"/>
      <c r="L22516" s="34"/>
    </row>
    <row r="22517" spans="1:12" hidden="1" x14ac:dyDescent="0.3">
      <c r="A22517" s="18" t="str">
        <f>+IF(OR(C22517=""),"NO",1)</f>
        <v>NO</v>
      </c>
      <c r="B22517" s="18"/>
      <c r="C22517" s="1" t="s">
        <v>124</v>
      </c>
      <c r="E22517" s="35" t="s">
        <v>13</v>
      </c>
      <c r="F22517" s="36"/>
      <c r="G22517" s="36"/>
      <c r="H22517" s="36"/>
      <c r="I22517" s="36"/>
      <c r="J22517" s="36"/>
      <c r="K22517" s="37"/>
      <c r="L22517" s="38"/>
    </row>
    <row r="22518" spans="1:12" ht="5.15" hidden="1" customHeight="1" x14ac:dyDescent="0.3">
      <c r="A22518" s="1" t="str">
        <f>+A22510</f>
        <v>NO</v>
      </c>
      <c r="E22518" s="39"/>
      <c r="F22518" s="39"/>
      <c r="G22518" s="39"/>
      <c r="H22518" s="39"/>
      <c r="I22518" s="39"/>
      <c r="J22518" s="39"/>
      <c r="K22518" s="39"/>
      <c r="L22518" s="39"/>
    </row>
    <row r="22519" spans="1:12" ht="15.75" hidden="1" customHeight="1" x14ac:dyDescent="0.3">
      <c r="A22519" s="1" t="str">
        <f>+A22510</f>
        <v>NO</v>
      </c>
      <c r="E22519" s="40" t="str">
        <f>+$E$19</f>
        <v>RESULTADO DE EVALUACIÓN TÉCNICA</v>
      </c>
      <c r="F22519" s="41"/>
      <c r="G22519" s="41"/>
      <c r="H22519" s="41"/>
      <c r="I22519" s="41"/>
      <c r="J22519" s="41"/>
      <c r="K22519" s="41"/>
      <c r="L22519" s="42"/>
    </row>
    <row r="22520" spans="1:12" hidden="1" x14ac:dyDescent="0.3">
      <c r="A22520" s="1" t="str">
        <f>+A22510</f>
        <v>NO</v>
      </c>
      <c r="E22520" s="43"/>
      <c r="F22520" s="44" t="str">
        <f>+$F$20</f>
        <v>Experiencia</v>
      </c>
      <c r="G22520" s="45"/>
      <c r="H22520" s="45"/>
      <c r="I22520" s="45"/>
      <c r="J22520" s="45"/>
      <c r="K22520" s="46"/>
      <c r="L22520" s="47" t="s">
        <v>124</v>
      </c>
    </row>
    <row r="22521" spans="1:12" hidden="1" x14ac:dyDescent="0.3">
      <c r="A22521" s="1" t="str">
        <f>+A22510</f>
        <v>NO</v>
      </c>
      <c r="E22521" s="348" t="str">
        <f>+$E$21</f>
        <v>OBSERVACIONES RESPECTO A LA EVALUACIÓN DE EXPERIENCIA</v>
      </c>
      <c r="F22521" s="308"/>
      <c r="G22521" s="308"/>
      <c r="H22521" s="308"/>
      <c r="I22521" s="308"/>
      <c r="J22521" s="308"/>
      <c r="K22521" s="308"/>
      <c r="L22521" s="349"/>
    </row>
    <row r="22522" spans="1:12" hidden="1" x14ac:dyDescent="0.3">
      <c r="A22522" s="1" t="str">
        <f>+A22510</f>
        <v>NO</v>
      </c>
      <c r="E22522" s="350" t="s">
        <v>124</v>
      </c>
      <c r="F22522" s="351"/>
      <c r="G22522" s="351"/>
      <c r="H22522" s="351"/>
      <c r="I22522" s="351"/>
      <c r="J22522" s="351"/>
      <c r="K22522" s="351"/>
      <c r="L22522" s="352"/>
    </row>
    <row r="22523" spans="1:12" ht="5.15" hidden="1" customHeight="1" x14ac:dyDescent="0.3">
      <c r="A22523" s="1" t="str">
        <f>+A22510</f>
        <v>NO</v>
      </c>
      <c r="E22523" s="39"/>
      <c r="F22523" s="39"/>
      <c r="G22523" s="39"/>
      <c r="H22523" s="39"/>
      <c r="I22523" s="39"/>
      <c r="J22523" s="39"/>
      <c r="K22523" s="39"/>
      <c r="L22523" s="39"/>
    </row>
    <row r="22524" spans="1:12" ht="12.75" hidden="1" customHeight="1" x14ac:dyDescent="0.3">
      <c r="A22524" s="1" t="str">
        <f>+A22510</f>
        <v>NO</v>
      </c>
      <c r="E22524" s="40" t="str">
        <f>+$E$24</f>
        <v>EXPERIENCIA HABILITANTE: CONTRATOS PRESENTADOS</v>
      </c>
      <c r="F22524" s="41"/>
      <c r="G22524" s="41"/>
      <c r="H22524" s="41"/>
      <c r="I22524" s="41"/>
      <c r="J22524" s="41"/>
      <c r="K22524" s="41"/>
      <c r="L22524" s="42"/>
    </row>
    <row r="22525" spans="1:12" ht="8.5" hidden="1" customHeight="1" x14ac:dyDescent="0.3">
      <c r="A22525" s="1" t="str">
        <f>+A22510</f>
        <v>NO</v>
      </c>
      <c r="E22525" s="49"/>
      <c r="F22525" s="50"/>
      <c r="G22525" s="51"/>
      <c r="H22525" s="51"/>
      <c r="I22525" s="51"/>
      <c r="J22525" s="51"/>
      <c r="K22525" s="51"/>
      <c r="L22525" s="52"/>
    </row>
    <row r="22526" spans="1:12" hidden="1" x14ac:dyDescent="0.3">
      <c r="A22526" s="18" t="str">
        <f>+IF(OR(C22526=""),"NO",1)</f>
        <v>NO</v>
      </c>
      <c r="B22526" s="18"/>
      <c r="C22526" s="1" t="s">
        <v>124</v>
      </c>
      <c r="E22526" s="329">
        <v>1</v>
      </c>
      <c r="F22526" s="53" t="str">
        <f>+$F$26</f>
        <v>OBJETO</v>
      </c>
      <c r="G22526" s="332" t="s">
        <v>124</v>
      </c>
      <c r="H22526" s="333"/>
      <c r="I22526" s="333"/>
      <c r="J22526" s="333"/>
      <c r="K22526" s="333"/>
      <c r="L22526" s="334"/>
    </row>
    <row r="22527" spans="1:12" hidden="1" x14ac:dyDescent="0.3">
      <c r="A22527" s="18" t="str">
        <f>+IF(OR(C22526=""),"NO",1)</f>
        <v>NO</v>
      </c>
      <c r="B22527" s="18"/>
      <c r="E22527" s="330"/>
      <c r="F22527" s="54" t="str">
        <f>+$F$27</f>
        <v>CONTRATANTE</v>
      </c>
      <c r="G22527" s="335" t="s">
        <v>124</v>
      </c>
      <c r="H22527" s="310"/>
      <c r="I22527" s="310"/>
      <c r="J22527" s="310"/>
      <c r="K22527" s="310"/>
      <c r="L22527" s="336"/>
    </row>
    <row r="22528" spans="1:12" hidden="1" x14ac:dyDescent="0.3">
      <c r="A22528" s="18" t="str">
        <f>+IF(OR(C22526=""),"NO",1)</f>
        <v>NO</v>
      </c>
      <c r="B22528" s="18"/>
      <c r="E22528" s="330"/>
      <c r="F22528" s="54" t="str">
        <f>+$F$28</f>
        <v>APORTANTE</v>
      </c>
      <c r="G22528" s="337" t="s">
        <v>124</v>
      </c>
      <c r="H22528" s="338"/>
      <c r="I22528" s="338"/>
      <c r="J22528" s="338"/>
      <c r="K22528" s="338"/>
      <c r="L22528" s="339"/>
    </row>
    <row r="22529" spans="1:12" hidden="1" x14ac:dyDescent="0.3">
      <c r="A22529" s="18" t="str">
        <f>+IF(OR(C22526=""),"NO",1)</f>
        <v>NO</v>
      </c>
      <c r="B22529" s="18"/>
      <c r="E22529" s="330"/>
      <c r="F22529" s="54" t="str">
        <f>+$F$29</f>
        <v>VALOR /SMMLV)</v>
      </c>
      <c r="G22529" s="55" t="s">
        <v>124</v>
      </c>
      <c r="H22529" s="56" t="str">
        <f>+$H$29</f>
        <v>% PART..</v>
      </c>
      <c r="I22529" s="57" t="s">
        <v>124</v>
      </c>
      <c r="J22529" s="58" t="str">
        <f>+$J$29</f>
        <v>VALOR ACREDITADO</v>
      </c>
      <c r="K22529" s="59"/>
      <c r="L22529" s="47" t="s">
        <v>124</v>
      </c>
    </row>
    <row r="22530" spans="1:12" hidden="1" x14ac:dyDescent="0.3">
      <c r="A22530" s="18" t="str">
        <f>+IF(OR(C22526=""),"NO",1)</f>
        <v>NO</v>
      </c>
      <c r="B22530" s="18"/>
      <c r="E22530" s="330"/>
      <c r="F22530" s="60" t="str">
        <f>+$F$30</f>
        <v>EXPERIENCIA APORTADA</v>
      </c>
      <c r="G22530" s="340" t="s">
        <v>124</v>
      </c>
      <c r="H22530" s="341"/>
      <c r="I22530" s="341"/>
      <c r="J22530" s="341"/>
      <c r="K22530" s="341"/>
      <c r="L22530" s="342"/>
    </row>
    <row r="22531" spans="1:12" hidden="1" x14ac:dyDescent="0.3">
      <c r="A22531" s="18" t="str">
        <f>+IF(OR(C22526=""),"NO",1)</f>
        <v>NO</v>
      </c>
      <c r="B22531" s="18"/>
      <c r="E22531" s="331"/>
      <c r="F22531" s="62" t="str">
        <f>+$F$31</f>
        <v>OBSERVACIÓN</v>
      </c>
      <c r="G22531" s="343" t="s">
        <v>124</v>
      </c>
      <c r="H22531" s="344"/>
      <c r="I22531" s="344"/>
      <c r="J22531" s="344"/>
      <c r="K22531" s="344"/>
      <c r="L22531" s="345"/>
    </row>
    <row r="22532" spans="1:12" ht="8.5" hidden="1" customHeight="1" x14ac:dyDescent="0.3">
      <c r="A22532" s="18" t="str">
        <f>+IF(OR(C22526=""),"NO",1)</f>
        <v>NO</v>
      </c>
      <c r="B22532" s="18"/>
      <c r="E22532" s="49"/>
      <c r="F22532" s="50"/>
      <c r="G22532" s="51"/>
      <c r="H22532" s="51"/>
      <c r="I22532" s="51"/>
      <c r="J22532" s="51"/>
      <c r="K22532" s="51"/>
      <c r="L22532" s="52"/>
    </row>
    <row r="22533" spans="1:12" hidden="1" x14ac:dyDescent="0.3">
      <c r="A22533" s="18" t="str">
        <f t="shared" ref="A22533" si="7560">+IF(OR(C22533=""),"NO",1)</f>
        <v>NO</v>
      </c>
      <c r="B22533" s="18"/>
      <c r="C22533" s="1" t="s">
        <v>124</v>
      </c>
      <c r="E22533" s="329">
        <v>2</v>
      </c>
      <c r="F22533" s="53" t="str">
        <f>+$F$26</f>
        <v>OBJETO</v>
      </c>
      <c r="G22533" s="332" t="s">
        <v>124</v>
      </c>
      <c r="H22533" s="333"/>
      <c r="I22533" s="333"/>
      <c r="J22533" s="333"/>
      <c r="K22533" s="333"/>
      <c r="L22533" s="334"/>
    </row>
    <row r="22534" spans="1:12" hidden="1" x14ac:dyDescent="0.3">
      <c r="A22534" s="18" t="str">
        <f t="shared" ref="A22534" si="7561">+IF(OR(C22533=""),"NO",1)</f>
        <v>NO</v>
      </c>
      <c r="B22534" s="18"/>
      <c r="E22534" s="330"/>
      <c r="F22534" s="54" t="str">
        <f>+$F$27</f>
        <v>CONTRATANTE</v>
      </c>
      <c r="G22534" s="335" t="s">
        <v>124</v>
      </c>
      <c r="H22534" s="310"/>
      <c r="I22534" s="310"/>
      <c r="J22534" s="310"/>
      <c r="K22534" s="310"/>
      <c r="L22534" s="336"/>
    </row>
    <row r="22535" spans="1:12" hidden="1" x14ac:dyDescent="0.3">
      <c r="A22535" s="18" t="str">
        <f t="shared" ref="A22535" si="7562">+IF(OR(C22533=""),"NO",1)</f>
        <v>NO</v>
      </c>
      <c r="B22535" s="18"/>
      <c r="E22535" s="330"/>
      <c r="F22535" s="54" t="str">
        <f>+$F$28</f>
        <v>APORTANTE</v>
      </c>
      <c r="G22535" s="337" t="s">
        <v>124</v>
      </c>
      <c r="H22535" s="338"/>
      <c r="I22535" s="338"/>
      <c r="J22535" s="338"/>
      <c r="K22535" s="338"/>
      <c r="L22535" s="339"/>
    </row>
    <row r="22536" spans="1:12" hidden="1" x14ac:dyDescent="0.3">
      <c r="A22536" s="18" t="str">
        <f t="shared" ref="A22536" si="7563">+IF(OR(C22533=""),"NO",1)</f>
        <v>NO</v>
      </c>
      <c r="B22536" s="18"/>
      <c r="E22536" s="330"/>
      <c r="F22536" s="54" t="str">
        <f>+$F$29</f>
        <v>VALOR /SMMLV)</v>
      </c>
      <c r="G22536" s="55" t="s">
        <v>124</v>
      </c>
      <c r="H22536" s="56" t="str">
        <f>+$H$29</f>
        <v>% PART..</v>
      </c>
      <c r="I22536" s="57" t="s">
        <v>124</v>
      </c>
      <c r="J22536" s="58" t="str">
        <f>+$J$29</f>
        <v>VALOR ACREDITADO</v>
      </c>
      <c r="K22536" s="59"/>
      <c r="L22536" s="47" t="s">
        <v>124</v>
      </c>
    </row>
    <row r="22537" spans="1:12" hidden="1" x14ac:dyDescent="0.3">
      <c r="A22537" s="18" t="str">
        <f t="shared" ref="A22537" si="7564">+IF(OR(C22533=""),"NO",1)</f>
        <v>NO</v>
      </c>
      <c r="B22537" s="18"/>
      <c r="E22537" s="330"/>
      <c r="F22537" s="60" t="str">
        <f>+$F$30</f>
        <v>EXPERIENCIA APORTADA</v>
      </c>
      <c r="G22537" s="340" t="s">
        <v>124</v>
      </c>
      <c r="H22537" s="341"/>
      <c r="I22537" s="341"/>
      <c r="J22537" s="341"/>
      <c r="K22537" s="341"/>
      <c r="L22537" s="342"/>
    </row>
    <row r="22538" spans="1:12" hidden="1" x14ac:dyDescent="0.3">
      <c r="A22538" s="18" t="str">
        <f t="shared" ref="A22538" si="7565">+IF(OR(C22533=""),"NO",1)</f>
        <v>NO</v>
      </c>
      <c r="B22538" s="18"/>
      <c r="E22538" s="331"/>
      <c r="F22538" s="62" t="str">
        <f>+$F$31</f>
        <v>OBSERVACIÓN</v>
      </c>
      <c r="G22538" s="343" t="s">
        <v>124</v>
      </c>
      <c r="H22538" s="344"/>
      <c r="I22538" s="344"/>
      <c r="J22538" s="344"/>
      <c r="K22538" s="344"/>
      <c r="L22538" s="345"/>
    </row>
    <row r="22539" spans="1:12" ht="8.5" hidden="1" customHeight="1" x14ac:dyDescent="0.3">
      <c r="A22539" s="18" t="str">
        <f t="shared" ref="A22539" si="7566">+IF(OR(C22533=""),"NO",1)</f>
        <v>NO</v>
      </c>
      <c r="B22539" s="18"/>
      <c r="E22539" s="49"/>
      <c r="F22539" s="50"/>
      <c r="G22539" s="51"/>
      <c r="H22539" s="51"/>
      <c r="I22539" s="51"/>
      <c r="J22539" s="51"/>
      <c r="K22539" s="51"/>
      <c r="L22539" s="52"/>
    </row>
    <row r="22540" spans="1:12" hidden="1" x14ac:dyDescent="0.3">
      <c r="A22540" s="18" t="str">
        <f t="shared" ref="A22540" si="7567">+IF(OR(C22540=""),"NO",1)</f>
        <v>NO</v>
      </c>
      <c r="B22540" s="18"/>
      <c r="C22540" s="1" t="s">
        <v>124</v>
      </c>
      <c r="E22540" s="329">
        <v>3</v>
      </c>
      <c r="F22540" s="53" t="str">
        <f>+$F$26</f>
        <v>OBJETO</v>
      </c>
      <c r="G22540" s="332" t="s">
        <v>124</v>
      </c>
      <c r="H22540" s="333"/>
      <c r="I22540" s="333"/>
      <c r="J22540" s="333"/>
      <c r="K22540" s="333"/>
      <c r="L22540" s="334"/>
    </row>
    <row r="22541" spans="1:12" hidden="1" x14ac:dyDescent="0.3">
      <c r="A22541" s="18" t="str">
        <f t="shared" ref="A22541" si="7568">+IF(OR(C22540=""),"NO",1)</f>
        <v>NO</v>
      </c>
      <c r="B22541" s="18"/>
      <c r="E22541" s="330"/>
      <c r="F22541" s="54" t="str">
        <f>+$F$27</f>
        <v>CONTRATANTE</v>
      </c>
      <c r="G22541" s="335" t="s">
        <v>124</v>
      </c>
      <c r="H22541" s="310"/>
      <c r="I22541" s="310"/>
      <c r="J22541" s="310"/>
      <c r="K22541" s="310"/>
      <c r="L22541" s="336"/>
    </row>
    <row r="22542" spans="1:12" hidden="1" x14ac:dyDescent="0.3">
      <c r="A22542" s="18" t="str">
        <f t="shared" ref="A22542" si="7569">+IF(OR(C22540=""),"NO",1)</f>
        <v>NO</v>
      </c>
      <c r="B22542" s="18"/>
      <c r="E22542" s="330"/>
      <c r="F22542" s="54" t="str">
        <f>+$F$28</f>
        <v>APORTANTE</v>
      </c>
      <c r="G22542" s="337" t="s">
        <v>124</v>
      </c>
      <c r="H22542" s="338"/>
      <c r="I22542" s="338"/>
      <c r="J22542" s="338"/>
      <c r="K22542" s="338"/>
      <c r="L22542" s="339"/>
    </row>
    <row r="22543" spans="1:12" hidden="1" x14ac:dyDescent="0.3">
      <c r="A22543" s="18" t="str">
        <f t="shared" ref="A22543" si="7570">+IF(OR(C22540=""),"NO",1)</f>
        <v>NO</v>
      </c>
      <c r="B22543" s="18"/>
      <c r="E22543" s="330"/>
      <c r="F22543" s="54" t="str">
        <f>+$F$29</f>
        <v>VALOR /SMMLV)</v>
      </c>
      <c r="G22543" s="55" t="s">
        <v>124</v>
      </c>
      <c r="H22543" s="56" t="str">
        <f>+$H$29</f>
        <v>% PART..</v>
      </c>
      <c r="I22543" s="57" t="s">
        <v>124</v>
      </c>
      <c r="J22543" s="58" t="str">
        <f>+$J$29</f>
        <v>VALOR ACREDITADO</v>
      </c>
      <c r="K22543" s="59"/>
      <c r="L22543" s="47" t="s">
        <v>124</v>
      </c>
    </row>
    <row r="22544" spans="1:12" hidden="1" x14ac:dyDescent="0.3">
      <c r="A22544" s="18" t="str">
        <f t="shared" ref="A22544" si="7571">+IF(OR(C22540=""),"NO",1)</f>
        <v>NO</v>
      </c>
      <c r="B22544" s="18"/>
      <c r="E22544" s="330"/>
      <c r="F22544" s="60" t="str">
        <f>+$F$30</f>
        <v>EXPERIENCIA APORTADA</v>
      </c>
      <c r="G22544" s="340" t="s">
        <v>124</v>
      </c>
      <c r="H22544" s="341"/>
      <c r="I22544" s="341"/>
      <c r="J22544" s="341"/>
      <c r="K22544" s="341"/>
      <c r="L22544" s="342"/>
    </row>
    <row r="22545" spans="1:12" hidden="1" x14ac:dyDescent="0.3">
      <c r="A22545" s="18" t="str">
        <f t="shared" ref="A22545" si="7572">+IF(OR(C22540=""),"NO",1)</f>
        <v>NO</v>
      </c>
      <c r="B22545" s="18"/>
      <c r="E22545" s="331"/>
      <c r="F22545" s="62" t="str">
        <f>+$F$31</f>
        <v>OBSERVACIÓN</v>
      </c>
      <c r="G22545" s="343" t="s">
        <v>124</v>
      </c>
      <c r="H22545" s="344"/>
      <c r="I22545" s="344"/>
      <c r="J22545" s="344"/>
      <c r="K22545" s="344"/>
      <c r="L22545" s="345"/>
    </row>
    <row r="22546" spans="1:12" ht="8.5" hidden="1" customHeight="1" x14ac:dyDescent="0.3">
      <c r="A22546" s="18" t="str">
        <f t="shared" ref="A22546" si="7573">+IF(OR(C22540=""),"NO",1)</f>
        <v>NO</v>
      </c>
      <c r="B22546" s="18"/>
      <c r="E22546" s="49"/>
      <c r="F22546" s="50"/>
      <c r="G22546" s="51"/>
      <c r="H22546" s="51"/>
      <c r="I22546" s="51"/>
      <c r="J22546" s="51"/>
      <c r="K22546" s="51"/>
      <c r="L22546" s="52"/>
    </row>
    <row r="22547" spans="1:12" hidden="1" x14ac:dyDescent="0.3">
      <c r="A22547" s="18" t="str">
        <f t="shared" ref="A22547" si="7574">+IF(OR(C22547=""),"NO",1)</f>
        <v>NO</v>
      </c>
      <c r="B22547" s="18"/>
      <c r="C22547" s="1" t="s">
        <v>124</v>
      </c>
      <c r="E22547" s="329">
        <v>4</v>
      </c>
      <c r="F22547" s="53" t="str">
        <f>+$F$26</f>
        <v>OBJETO</v>
      </c>
      <c r="G22547" s="332" t="s">
        <v>124</v>
      </c>
      <c r="H22547" s="333"/>
      <c r="I22547" s="333"/>
      <c r="J22547" s="333"/>
      <c r="K22547" s="333"/>
      <c r="L22547" s="334"/>
    </row>
    <row r="22548" spans="1:12" hidden="1" x14ac:dyDescent="0.3">
      <c r="A22548" s="18" t="str">
        <f t="shared" ref="A22548" si="7575">+IF(OR(C22547=""),"NO",1)</f>
        <v>NO</v>
      </c>
      <c r="B22548" s="18"/>
      <c r="E22548" s="330"/>
      <c r="F22548" s="54" t="str">
        <f>+$F$27</f>
        <v>CONTRATANTE</v>
      </c>
      <c r="G22548" s="335" t="s">
        <v>124</v>
      </c>
      <c r="H22548" s="310"/>
      <c r="I22548" s="310"/>
      <c r="J22548" s="310"/>
      <c r="K22548" s="310"/>
      <c r="L22548" s="336"/>
    </row>
    <row r="22549" spans="1:12" hidden="1" x14ac:dyDescent="0.3">
      <c r="A22549" s="18" t="str">
        <f t="shared" ref="A22549" si="7576">+IF(OR(C22547=""),"NO",1)</f>
        <v>NO</v>
      </c>
      <c r="B22549" s="18"/>
      <c r="E22549" s="330"/>
      <c r="F22549" s="54" t="str">
        <f>+$F$28</f>
        <v>APORTANTE</v>
      </c>
      <c r="G22549" s="337" t="s">
        <v>124</v>
      </c>
      <c r="H22549" s="338"/>
      <c r="I22549" s="338"/>
      <c r="J22549" s="338"/>
      <c r="K22549" s="338"/>
      <c r="L22549" s="339"/>
    </row>
    <row r="22550" spans="1:12" hidden="1" x14ac:dyDescent="0.3">
      <c r="A22550" s="18" t="str">
        <f t="shared" ref="A22550" si="7577">+IF(OR(C22547=""),"NO",1)</f>
        <v>NO</v>
      </c>
      <c r="B22550" s="18"/>
      <c r="E22550" s="330"/>
      <c r="F22550" s="54" t="str">
        <f>+$F$29</f>
        <v>VALOR /SMMLV)</v>
      </c>
      <c r="G22550" s="55" t="s">
        <v>124</v>
      </c>
      <c r="H22550" s="56" t="str">
        <f>+$H$29</f>
        <v>% PART..</v>
      </c>
      <c r="I22550" s="57" t="s">
        <v>124</v>
      </c>
      <c r="J22550" s="58" t="str">
        <f>+$J$29</f>
        <v>VALOR ACREDITADO</v>
      </c>
      <c r="K22550" s="59"/>
      <c r="L22550" s="47" t="s">
        <v>124</v>
      </c>
    </row>
    <row r="22551" spans="1:12" hidden="1" x14ac:dyDescent="0.3">
      <c r="A22551" s="18" t="str">
        <f t="shared" ref="A22551" si="7578">+IF(OR(C22547=""),"NO",1)</f>
        <v>NO</v>
      </c>
      <c r="B22551" s="18"/>
      <c r="E22551" s="330"/>
      <c r="F22551" s="60" t="str">
        <f>+$F$30</f>
        <v>EXPERIENCIA APORTADA</v>
      </c>
      <c r="G22551" s="340" t="s">
        <v>124</v>
      </c>
      <c r="H22551" s="341"/>
      <c r="I22551" s="341"/>
      <c r="J22551" s="341"/>
      <c r="K22551" s="341"/>
      <c r="L22551" s="342"/>
    </row>
    <row r="22552" spans="1:12" hidden="1" x14ac:dyDescent="0.3">
      <c r="A22552" s="18" t="str">
        <f t="shared" ref="A22552" si="7579">+IF(OR(C22547=""),"NO",1)</f>
        <v>NO</v>
      </c>
      <c r="B22552" s="18"/>
      <c r="E22552" s="331"/>
      <c r="F22552" s="62" t="str">
        <f>+$F$31</f>
        <v>OBSERVACIÓN</v>
      </c>
      <c r="G22552" s="343" t="s">
        <v>124</v>
      </c>
      <c r="H22552" s="344"/>
      <c r="I22552" s="344"/>
      <c r="J22552" s="344"/>
      <c r="K22552" s="344"/>
      <c r="L22552" s="345"/>
    </row>
    <row r="22553" spans="1:12" ht="8.5" hidden="1" customHeight="1" x14ac:dyDescent="0.3">
      <c r="A22553" s="18" t="str">
        <f t="shared" ref="A22553" si="7580">+IF(OR(C22547=""),"NO",1)</f>
        <v>NO</v>
      </c>
      <c r="B22553" s="18"/>
      <c r="E22553" s="49"/>
      <c r="F22553" s="50"/>
      <c r="G22553" s="51"/>
      <c r="H22553" s="51"/>
      <c r="I22553" s="51"/>
      <c r="J22553" s="51"/>
      <c r="K22553" s="51"/>
      <c r="L22553" s="52"/>
    </row>
    <row r="22554" spans="1:12" hidden="1" x14ac:dyDescent="0.3">
      <c r="A22554" s="18" t="str">
        <f t="shared" ref="A22554" si="7581">+IF(OR(C22554=""),"NO",1)</f>
        <v>NO</v>
      </c>
      <c r="B22554" s="18"/>
      <c r="C22554" s="1" t="s">
        <v>124</v>
      </c>
      <c r="E22554" s="329">
        <v>5</v>
      </c>
      <c r="F22554" s="53" t="str">
        <f>+$F$26</f>
        <v>OBJETO</v>
      </c>
      <c r="G22554" s="332" t="s">
        <v>124</v>
      </c>
      <c r="H22554" s="333"/>
      <c r="I22554" s="333"/>
      <c r="J22554" s="333"/>
      <c r="K22554" s="333"/>
      <c r="L22554" s="334"/>
    </row>
    <row r="22555" spans="1:12" hidden="1" x14ac:dyDescent="0.3">
      <c r="A22555" s="18" t="str">
        <f t="shared" ref="A22555" si="7582">+IF(OR(C22554=""),"NO",1)</f>
        <v>NO</v>
      </c>
      <c r="B22555" s="18"/>
      <c r="E22555" s="330"/>
      <c r="F22555" s="54" t="str">
        <f>+$F$27</f>
        <v>CONTRATANTE</v>
      </c>
      <c r="G22555" s="335" t="s">
        <v>124</v>
      </c>
      <c r="H22555" s="310"/>
      <c r="I22555" s="310"/>
      <c r="J22555" s="310"/>
      <c r="K22555" s="310"/>
      <c r="L22555" s="336"/>
    </row>
    <row r="22556" spans="1:12" hidden="1" x14ac:dyDescent="0.3">
      <c r="A22556" s="18" t="str">
        <f t="shared" ref="A22556" si="7583">+IF(OR(C22554=""),"NO",1)</f>
        <v>NO</v>
      </c>
      <c r="B22556" s="18"/>
      <c r="E22556" s="330"/>
      <c r="F22556" s="54" t="str">
        <f>+$F$28</f>
        <v>APORTANTE</v>
      </c>
      <c r="G22556" s="337" t="s">
        <v>124</v>
      </c>
      <c r="H22556" s="338"/>
      <c r="I22556" s="338"/>
      <c r="J22556" s="338"/>
      <c r="K22556" s="338"/>
      <c r="L22556" s="339"/>
    </row>
    <row r="22557" spans="1:12" hidden="1" x14ac:dyDescent="0.3">
      <c r="A22557" s="18" t="str">
        <f t="shared" ref="A22557" si="7584">+IF(OR(C22554=""),"NO",1)</f>
        <v>NO</v>
      </c>
      <c r="B22557" s="18"/>
      <c r="E22557" s="330"/>
      <c r="F22557" s="54" t="str">
        <f>+$F$29</f>
        <v>VALOR /SMMLV)</v>
      </c>
      <c r="G22557" s="55" t="s">
        <v>124</v>
      </c>
      <c r="H22557" s="56" t="str">
        <f>+$H$29</f>
        <v>% PART..</v>
      </c>
      <c r="I22557" s="57" t="s">
        <v>124</v>
      </c>
      <c r="J22557" s="58" t="str">
        <f>+$J$29</f>
        <v>VALOR ACREDITADO</v>
      </c>
      <c r="K22557" s="59"/>
      <c r="L22557" s="47" t="s">
        <v>124</v>
      </c>
    </row>
    <row r="22558" spans="1:12" hidden="1" x14ac:dyDescent="0.3">
      <c r="A22558" s="18" t="str">
        <f t="shared" ref="A22558" si="7585">+IF(OR(C22554=""),"NO",1)</f>
        <v>NO</v>
      </c>
      <c r="B22558" s="18"/>
      <c r="E22558" s="330"/>
      <c r="F22558" s="60" t="str">
        <f>+$F$30</f>
        <v>EXPERIENCIA APORTADA</v>
      </c>
      <c r="G22558" s="340" t="s">
        <v>124</v>
      </c>
      <c r="H22558" s="341"/>
      <c r="I22558" s="341"/>
      <c r="J22558" s="341"/>
      <c r="K22558" s="341"/>
      <c r="L22558" s="342"/>
    </row>
    <row r="22559" spans="1:12" hidden="1" x14ac:dyDescent="0.3">
      <c r="A22559" s="18" t="str">
        <f t="shared" ref="A22559" si="7586">+IF(OR(C22554=""),"NO",1)</f>
        <v>NO</v>
      </c>
      <c r="B22559" s="18"/>
      <c r="E22559" s="331"/>
      <c r="F22559" s="62" t="str">
        <f>+$F$31</f>
        <v>OBSERVACIÓN</v>
      </c>
      <c r="G22559" s="343" t="s">
        <v>124</v>
      </c>
      <c r="H22559" s="344"/>
      <c r="I22559" s="344"/>
      <c r="J22559" s="344"/>
      <c r="K22559" s="344"/>
      <c r="L22559" s="345"/>
    </row>
    <row r="22560" spans="1:12" ht="8.5" hidden="1" customHeight="1" x14ac:dyDescent="0.3">
      <c r="A22560" s="18" t="str">
        <f t="shared" ref="A22560" si="7587">+IF(OR(C22554=""),"NO",1)</f>
        <v>NO</v>
      </c>
      <c r="B22560" s="18"/>
      <c r="E22560" s="49"/>
      <c r="F22560" s="50"/>
      <c r="G22560" s="51"/>
      <c r="H22560" s="51"/>
      <c r="I22560" s="51"/>
      <c r="J22560" s="51"/>
      <c r="K22560" s="51"/>
      <c r="L22560" s="52"/>
    </row>
    <row r="22561" spans="1:12" hidden="1" x14ac:dyDescent="0.3">
      <c r="A22561" s="18" t="str">
        <f t="shared" ref="A22561" si="7588">+IF(OR(C22561=""),"NO",1)</f>
        <v>NO</v>
      </c>
      <c r="B22561" s="18"/>
      <c r="C22561" s="1" t="s">
        <v>124</v>
      </c>
      <c r="E22561" s="329">
        <v>6</v>
      </c>
      <c r="F22561" s="53" t="str">
        <f>+$F$26</f>
        <v>OBJETO</v>
      </c>
      <c r="G22561" s="332" t="s">
        <v>124</v>
      </c>
      <c r="H22561" s="333"/>
      <c r="I22561" s="333"/>
      <c r="J22561" s="333"/>
      <c r="K22561" s="333"/>
      <c r="L22561" s="334"/>
    </row>
    <row r="22562" spans="1:12" hidden="1" x14ac:dyDescent="0.3">
      <c r="A22562" s="18" t="str">
        <f t="shared" ref="A22562" si="7589">+IF(OR(C22561=""),"NO",1)</f>
        <v>NO</v>
      </c>
      <c r="B22562" s="18"/>
      <c r="E22562" s="330"/>
      <c r="F22562" s="54" t="str">
        <f>+$F$27</f>
        <v>CONTRATANTE</v>
      </c>
      <c r="G22562" s="335" t="s">
        <v>124</v>
      </c>
      <c r="H22562" s="310"/>
      <c r="I22562" s="310"/>
      <c r="J22562" s="310"/>
      <c r="K22562" s="310"/>
      <c r="L22562" s="336"/>
    </row>
    <row r="22563" spans="1:12" hidden="1" x14ac:dyDescent="0.3">
      <c r="A22563" s="18" t="str">
        <f t="shared" ref="A22563" si="7590">+IF(OR(C22561=""),"NO",1)</f>
        <v>NO</v>
      </c>
      <c r="B22563" s="18"/>
      <c r="E22563" s="330"/>
      <c r="F22563" s="54" t="str">
        <f>+$F$28</f>
        <v>APORTANTE</v>
      </c>
      <c r="G22563" s="337" t="s">
        <v>124</v>
      </c>
      <c r="H22563" s="338"/>
      <c r="I22563" s="338"/>
      <c r="J22563" s="338"/>
      <c r="K22563" s="338"/>
      <c r="L22563" s="339"/>
    </row>
    <row r="22564" spans="1:12" hidden="1" x14ac:dyDescent="0.3">
      <c r="A22564" s="18" t="str">
        <f t="shared" ref="A22564" si="7591">+IF(OR(C22561=""),"NO",1)</f>
        <v>NO</v>
      </c>
      <c r="B22564" s="18"/>
      <c r="E22564" s="330"/>
      <c r="F22564" s="54" t="str">
        <f>+$F$29</f>
        <v>VALOR /SMMLV)</v>
      </c>
      <c r="G22564" s="55" t="s">
        <v>124</v>
      </c>
      <c r="H22564" s="56" t="str">
        <f>+$H$29</f>
        <v>% PART..</v>
      </c>
      <c r="I22564" s="57" t="s">
        <v>124</v>
      </c>
      <c r="J22564" s="58" t="str">
        <f>+$J$29</f>
        <v>VALOR ACREDITADO</v>
      </c>
      <c r="K22564" s="59"/>
      <c r="L22564" s="47" t="s">
        <v>124</v>
      </c>
    </row>
    <row r="22565" spans="1:12" hidden="1" x14ac:dyDescent="0.3">
      <c r="A22565" s="18" t="str">
        <f t="shared" ref="A22565" si="7592">+IF(OR(C22561=""),"NO",1)</f>
        <v>NO</v>
      </c>
      <c r="B22565" s="18"/>
      <c r="E22565" s="330"/>
      <c r="F22565" s="60" t="str">
        <f>+$F$30</f>
        <v>EXPERIENCIA APORTADA</v>
      </c>
      <c r="G22565" s="340" t="s">
        <v>124</v>
      </c>
      <c r="H22565" s="341"/>
      <c r="I22565" s="341"/>
      <c r="J22565" s="341"/>
      <c r="K22565" s="341"/>
      <c r="L22565" s="342"/>
    </row>
    <row r="22566" spans="1:12" hidden="1" x14ac:dyDescent="0.3">
      <c r="A22566" s="18" t="str">
        <f t="shared" ref="A22566" si="7593">+IF(OR(C22561=""),"NO",1)</f>
        <v>NO</v>
      </c>
      <c r="B22566" s="18"/>
      <c r="E22566" s="331"/>
      <c r="F22566" s="62" t="str">
        <f>+$F$31</f>
        <v>OBSERVACIÓN</v>
      </c>
      <c r="G22566" s="343" t="s">
        <v>124</v>
      </c>
      <c r="H22566" s="344"/>
      <c r="I22566" s="344"/>
      <c r="J22566" s="344"/>
      <c r="K22566" s="344"/>
      <c r="L22566" s="345"/>
    </row>
    <row r="22567" spans="1:12" ht="8.5" hidden="1" customHeight="1" x14ac:dyDescent="0.3">
      <c r="A22567" s="18" t="str">
        <f t="shared" ref="A22567" si="7594">+IF(OR(C22561=""),"NO",1)</f>
        <v>NO</v>
      </c>
      <c r="B22567" s="18"/>
      <c r="E22567" s="49"/>
      <c r="F22567" s="50"/>
      <c r="G22567" s="51"/>
      <c r="H22567" s="51"/>
      <c r="I22567" s="51"/>
      <c r="J22567" s="51"/>
      <c r="K22567" s="51"/>
      <c r="L22567" s="52"/>
    </row>
    <row r="22568" spans="1:12" hidden="1" x14ac:dyDescent="0.3">
      <c r="A22568" s="18" t="str">
        <f t="shared" ref="A22568" si="7595">+IF(OR(C22568=""),"NO",1)</f>
        <v>NO</v>
      </c>
      <c r="B22568" s="18"/>
      <c r="C22568" s="1" t="s">
        <v>124</v>
      </c>
      <c r="E22568" s="329">
        <v>7</v>
      </c>
      <c r="F22568" s="53" t="str">
        <f>+$F$26</f>
        <v>OBJETO</v>
      </c>
      <c r="G22568" s="332" t="s">
        <v>124</v>
      </c>
      <c r="H22568" s="333"/>
      <c r="I22568" s="333"/>
      <c r="J22568" s="333"/>
      <c r="K22568" s="333"/>
      <c r="L22568" s="334"/>
    </row>
    <row r="22569" spans="1:12" hidden="1" x14ac:dyDescent="0.3">
      <c r="A22569" s="18" t="str">
        <f t="shared" ref="A22569" si="7596">+IF(OR(C22568=""),"NO",1)</f>
        <v>NO</v>
      </c>
      <c r="B22569" s="18"/>
      <c r="E22569" s="330"/>
      <c r="F22569" s="54" t="str">
        <f>+$F$27</f>
        <v>CONTRATANTE</v>
      </c>
      <c r="G22569" s="335" t="s">
        <v>124</v>
      </c>
      <c r="H22569" s="310"/>
      <c r="I22569" s="310"/>
      <c r="J22569" s="310"/>
      <c r="K22569" s="310"/>
      <c r="L22569" s="336"/>
    </row>
    <row r="22570" spans="1:12" hidden="1" x14ac:dyDescent="0.3">
      <c r="A22570" s="18" t="str">
        <f t="shared" ref="A22570" si="7597">+IF(OR(C22568=""),"NO",1)</f>
        <v>NO</v>
      </c>
      <c r="B22570" s="18"/>
      <c r="E22570" s="330"/>
      <c r="F22570" s="54" t="str">
        <f>+$F$28</f>
        <v>APORTANTE</v>
      </c>
      <c r="G22570" s="337" t="s">
        <v>124</v>
      </c>
      <c r="H22570" s="338"/>
      <c r="I22570" s="338"/>
      <c r="J22570" s="338"/>
      <c r="K22570" s="338"/>
      <c r="L22570" s="339"/>
    </row>
    <row r="22571" spans="1:12" hidden="1" x14ac:dyDescent="0.3">
      <c r="A22571" s="18" t="str">
        <f t="shared" ref="A22571" si="7598">+IF(OR(C22568=""),"NO",1)</f>
        <v>NO</v>
      </c>
      <c r="B22571" s="18"/>
      <c r="E22571" s="330"/>
      <c r="F22571" s="54" t="str">
        <f>+$F$29</f>
        <v>VALOR /SMMLV)</v>
      </c>
      <c r="G22571" s="55" t="s">
        <v>124</v>
      </c>
      <c r="H22571" s="56" t="str">
        <f>+$H$29</f>
        <v>% PART..</v>
      </c>
      <c r="I22571" s="57" t="s">
        <v>124</v>
      </c>
      <c r="J22571" s="58" t="str">
        <f>+$J$29</f>
        <v>VALOR ACREDITADO</v>
      </c>
      <c r="K22571" s="59"/>
      <c r="L22571" s="47" t="s">
        <v>124</v>
      </c>
    </row>
    <row r="22572" spans="1:12" hidden="1" x14ac:dyDescent="0.3">
      <c r="A22572" s="18" t="str">
        <f t="shared" ref="A22572" si="7599">+IF(OR(C22568=""),"NO",1)</f>
        <v>NO</v>
      </c>
      <c r="B22572" s="18"/>
      <c r="E22572" s="330"/>
      <c r="F22572" s="60" t="str">
        <f>+$F$30</f>
        <v>EXPERIENCIA APORTADA</v>
      </c>
      <c r="G22572" s="340" t="s">
        <v>124</v>
      </c>
      <c r="H22572" s="341"/>
      <c r="I22572" s="341"/>
      <c r="J22572" s="341"/>
      <c r="K22572" s="341"/>
      <c r="L22572" s="342"/>
    </row>
    <row r="22573" spans="1:12" hidden="1" x14ac:dyDescent="0.3">
      <c r="A22573" s="18" t="str">
        <f t="shared" ref="A22573" si="7600">+IF(OR(C22568=""),"NO",1)</f>
        <v>NO</v>
      </c>
      <c r="B22573" s="18"/>
      <c r="E22573" s="331"/>
      <c r="F22573" s="62" t="str">
        <f>+$F$31</f>
        <v>OBSERVACIÓN</v>
      </c>
      <c r="G22573" s="343" t="s">
        <v>124</v>
      </c>
      <c r="H22573" s="344"/>
      <c r="I22573" s="344"/>
      <c r="J22573" s="344"/>
      <c r="K22573" s="344"/>
      <c r="L22573" s="345"/>
    </row>
    <row r="22574" spans="1:12" hidden="1" x14ac:dyDescent="0.3">
      <c r="A22574" s="18" t="str">
        <f t="shared" ref="A22574" si="7601">+IF(OR(C22568=""),"NO",1)</f>
        <v>NO</v>
      </c>
      <c r="B22574" s="18"/>
      <c r="E22574" s="49"/>
      <c r="F22574" s="50"/>
      <c r="G22574" s="51"/>
      <c r="H22574" s="51"/>
      <c r="I22574" s="51"/>
      <c r="J22574" s="51"/>
      <c r="K22574" s="51"/>
      <c r="L22574" s="52"/>
    </row>
    <row r="22575" spans="1:12" hidden="1" x14ac:dyDescent="0.3">
      <c r="A22575" s="1" t="str">
        <f>+A22510</f>
        <v>NO</v>
      </c>
      <c r="C22575" s="1" t="str">
        <f>"N"&amp;C22510</f>
        <v>N</v>
      </c>
      <c r="E22575" s="63"/>
      <c r="F22575" s="64" t="str">
        <f>+$F$75</f>
        <v>TOTAL DE CONTRATOS PRESENTADOS VÁLIDOS QUE CUMPLEN EXPERIENCIA ACREDITADA:</v>
      </c>
      <c r="G22575" s="65"/>
      <c r="H22575" s="65"/>
      <c r="I22575" s="65"/>
      <c r="J22575" s="66"/>
      <c r="K22575" s="65"/>
      <c r="L22575" s="67" t="s">
        <v>124</v>
      </c>
    </row>
    <row r="22576" spans="1:12" ht="6.65" hidden="1" customHeight="1" x14ac:dyDescent="0.3">
      <c r="A22576" s="1" t="str">
        <f>+A22510</f>
        <v>NO</v>
      </c>
      <c r="E22576" s="51"/>
      <c r="F22576" s="50"/>
      <c r="G22576" s="51"/>
      <c r="H22576" s="51"/>
      <c r="I22576" s="51"/>
      <c r="J22576" s="51"/>
      <c r="K22576" s="51"/>
      <c r="L22576" s="51"/>
    </row>
    <row r="22577" spans="1:12" hidden="1" x14ac:dyDescent="0.3">
      <c r="A22577" s="1" t="str">
        <f>+A22510</f>
        <v>NO</v>
      </c>
      <c r="E22577" s="63"/>
      <c r="F22577" s="63" t="str">
        <f>+$F$77</f>
        <v>ACREDITA SUMINISTRO E INSTALACIÓN DE MOBILIARIO POR LO MENOS EN UN (1) CONTRATO VÁLIDO</v>
      </c>
      <c r="G22577" s="65"/>
      <c r="H22577" s="65"/>
      <c r="I22577" s="65"/>
      <c r="J22577" s="66"/>
      <c r="K22577" s="65"/>
      <c r="L22577" s="68" t="s">
        <v>157</v>
      </c>
    </row>
    <row r="22578" spans="1:12" ht="5.15" hidden="1" customHeight="1" x14ac:dyDescent="0.3">
      <c r="A22578" s="1" t="str">
        <f>+A22510</f>
        <v>NO</v>
      </c>
      <c r="E22578" s="51"/>
      <c r="F22578" s="50"/>
      <c r="G22578" s="51"/>
      <c r="H22578" s="51"/>
      <c r="I22578" s="51"/>
      <c r="J22578" s="51"/>
      <c r="K22578" s="51"/>
      <c r="L22578" s="51"/>
    </row>
    <row r="22579" spans="1:12" ht="12.75" hidden="1" customHeight="1" x14ac:dyDescent="0.3">
      <c r="A22579" s="1" t="str">
        <f>+A22510</f>
        <v>NO</v>
      </c>
      <c r="E22579" s="69" t="str">
        <f>+$E$79</f>
        <v>EXPERIENCIA ESPECÍFICA NUMERAL 10.1.1 A</v>
      </c>
      <c r="F22579" s="70"/>
      <c r="G22579" s="70"/>
      <c r="H22579" s="70"/>
      <c r="I22579" s="70"/>
      <c r="J22579" s="70"/>
      <c r="K22579" s="70"/>
      <c r="L22579" s="71"/>
    </row>
    <row r="22580" spans="1:12" ht="26.5" hidden="1" customHeight="1" x14ac:dyDescent="0.3">
      <c r="A22580" s="1" t="str">
        <f>+A22510</f>
        <v>NO</v>
      </c>
      <c r="E22580" s="72"/>
      <c r="F22580" s="325" t="str">
        <f>+$F$80</f>
        <v>Por lo menos uno (1) de los contratos válidos aportados como experiencia general debe corresponder mínimo al 60% del presupuesto oficial del presente proceso de selección.  (SMMLV)</v>
      </c>
      <c r="G22580" s="326"/>
      <c r="H22580" s="326"/>
      <c r="I22580" s="326"/>
      <c r="J22580" s="326"/>
      <c r="K22580" s="73" t="s">
        <v>124</v>
      </c>
      <c r="L22580" s="74" t="s">
        <v>124</v>
      </c>
    </row>
    <row r="22581" spans="1:12" ht="23.5" hidden="1" customHeight="1" x14ac:dyDescent="0.3">
      <c r="A22581" s="1" t="str">
        <f>+A22510</f>
        <v>NO</v>
      </c>
      <c r="E22581" s="63"/>
      <c r="F22581" s="325" t="str">
        <f>+$F$81</f>
        <v xml:space="preserve">Deberá acreditarse en al menos uno (1) de los contratos válidos aportados como experiencia general una </v>
      </c>
      <c r="G22581" s="326"/>
      <c r="H22581" s="326"/>
      <c r="I22581" s="326"/>
      <c r="J22581" s="326"/>
      <c r="K22581" s="73" t="s">
        <v>124</v>
      </c>
      <c r="L22581" s="74" t="s">
        <v>124</v>
      </c>
    </row>
    <row r="22582" spans="1:12" ht="23.5" hidden="1" customHeight="1" x14ac:dyDescent="0.3">
      <c r="A22582" s="18" t="s">
        <v>30</v>
      </c>
      <c r="E22582" s="63"/>
      <c r="F22582" s="325" t="str">
        <f>+$F$82</f>
        <v xml:space="preserve">Deberá acreditarse en al menos uno (1) de los contratos válidos aportados interventoría a intervención de </v>
      </c>
      <c r="G22582" s="326"/>
      <c r="H22582" s="326"/>
      <c r="I22582" s="326"/>
      <c r="J22582" s="326"/>
      <c r="K22582" s="73">
        <f>+$K$82</f>
        <v>0</v>
      </c>
      <c r="L22582" s="74" t="s">
        <v>124</v>
      </c>
    </row>
    <row r="22583" spans="1:12" ht="36" hidden="1" customHeight="1" x14ac:dyDescent="0.3">
      <c r="A22583" s="18" t="s">
        <v>30</v>
      </c>
      <c r="E22583" s="63"/>
      <c r="F22583" s="325" t="str">
        <f>+$F$83</f>
        <v xml:space="preserve">Deberá acreditarse en al menos uno (1) de los contratos válidos aportados interventoría a intervención de </v>
      </c>
      <c r="G22583" s="326"/>
      <c r="H22583" s="326"/>
      <c r="I22583" s="326"/>
      <c r="J22583" s="326"/>
      <c r="K22583" s="75">
        <f>+$K$83</f>
        <v>0</v>
      </c>
      <c r="L22583" s="76" t="s">
        <v>124</v>
      </c>
    </row>
    <row r="22584" spans="1:12" hidden="1" x14ac:dyDescent="0.3">
      <c r="A22584" s="1" t="str">
        <f>+A22510</f>
        <v>NO</v>
      </c>
      <c r="E22584" s="51"/>
      <c r="F22584" s="50"/>
      <c r="G22584" s="51"/>
      <c r="H22584" s="51"/>
      <c r="I22584" s="51"/>
      <c r="J22584" s="51"/>
      <c r="K22584" s="51"/>
      <c r="L22584" s="51"/>
    </row>
    <row r="22585" spans="1:12" ht="12.75" hidden="1" customHeight="1" x14ac:dyDescent="0.3">
      <c r="A22585" s="1" t="str">
        <f>+A22510</f>
        <v>NO</v>
      </c>
      <c r="E22585" s="40" t="str">
        <f>+$E$85</f>
        <v>VALOR MÍNIMO A CERIFICAR % P.O EN SMMMLV. NUMERAL 3.9.1</v>
      </c>
      <c r="F22585" s="41"/>
      <c r="G22585" s="41"/>
      <c r="H22585" s="41"/>
      <c r="I22585" s="41"/>
      <c r="J22585" s="41"/>
      <c r="K22585" s="41"/>
      <c r="L22585" s="42"/>
    </row>
    <row r="22586" spans="1:12" hidden="1" x14ac:dyDescent="0.3">
      <c r="A22586" s="1" t="str">
        <f>+A22510</f>
        <v>NO</v>
      </c>
      <c r="C22586" s="1" t="str">
        <f>"M"&amp;C22510</f>
        <v>M</v>
      </c>
      <c r="E22586" s="77" t="str">
        <f>+$E$86</f>
        <v>100% P.O.</v>
      </c>
      <c r="F22586" s="78"/>
      <c r="G22586" s="61">
        <v>242.41716883554506</v>
      </c>
      <c r="H22586" s="124" t="str">
        <f>+$H$86</f>
        <v>TOTAL EJECUTADO DE CONTRATOS ACREDITADOS</v>
      </c>
      <c r="I22586" s="124"/>
      <c r="J22586" s="124"/>
      <c r="K22586" s="55" t="s">
        <v>124</v>
      </c>
      <c r="L22586" s="47" t="s">
        <v>124</v>
      </c>
    </row>
    <row r="22587" spans="1:12" hidden="1" x14ac:dyDescent="0.3">
      <c r="A22587" s="1" t="str">
        <f>+A22510</f>
        <v>NO</v>
      </c>
      <c r="E22587" s="39"/>
      <c r="F22587" s="39"/>
      <c r="G22587" s="39"/>
      <c r="H22587" s="39"/>
      <c r="I22587" s="39"/>
      <c r="J22587" s="39"/>
      <c r="K22587" s="39"/>
      <c r="L22587" s="39"/>
    </row>
    <row r="22588" spans="1:12" ht="12.75" hidden="1" customHeight="1" x14ac:dyDescent="0.3">
      <c r="A22588" s="18" t="s">
        <v>30</v>
      </c>
      <c r="B22588" s="18"/>
      <c r="E22588" s="40" t="str">
        <f>+$E$88</f>
        <v>CONSIDERACIONES PARA LA VALIDEZ DE LA EXPERIENCIA REQUERIDA: EXPERIENCIA PROPONENTES PLURALES NUMERAL 10.1.2 D</v>
      </c>
      <c r="F22588" s="41"/>
      <c r="G22588" s="41"/>
      <c r="H22588" s="41"/>
      <c r="I22588" s="41"/>
      <c r="J22588" s="41"/>
      <c r="K22588" s="41"/>
      <c r="L22588" s="42"/>
    </row>
    <row r="22589" spans="1:12" ht="28" hidden="1" customHeight="1" x14ac:dyDescent="0.3">
      <c r="A22589" s="18" t="s">
        <v>30</v>
      </c>
      <c r="B22589" s="18"/>
      <c r="C22589" s="1" t="str">
        <f>"O"&amp;C22510</f>
        <v>O</v>
      </c>
      <c r="E22589" s="80" t="str">
        <f>+$E$89</f>
        <v>i)</v>
      </c>
      <c r="F22589" s="327" t="str">
        <f>+$F$89</f>
        <v>Uno de los integrantes debe aportar como mínimo el cincuenta por ciento (50 %) de la experiencia solicitada</v>
      </c>
      <c r="G22589" s="328"/>
      <c r="H22589" s="328"/>
      <c r="I22589" s="328"/>
      <c r="J22589" s="328"/>
      <c r="K22589" s="73" t="s">
        <v>124</v>
      </c>
      <c r="L22589" s="47" t="s">
        <v>124</v>
      </c>
    </row>
    <row r="22590" spans="1:12" ht="28" hidden="1" customHeight="1" x14ac:dyDescent="0.3">
      <c r="A22590" s="18" t="s">
        <v>30</v>
      </c>
      <c r="B22590" s="18"/>
      <c r="C22590" s="1" t="str">
        <f>"O"&amp;C22510</f>
        <v>O</v>
      </c>
      <c r="E22590" s="80" t="str">
        <f>+$E$90</f>
        <v>ii)</v>
      </c>
      <c r="F22590" s="327" t="str">
        <f>+$F$90</f>
        <v>Todos los demás ntegrantes deben acreditar al menos el cinco por ciento (5 %) de la experiencia solicitada, solo uno (1) de los integrantes podrá no acreditar experiencia pero su porcentaje de participación  no podrá superar el diez por ciento (10 %)</v>
      </c>
      <c r="G22590" s="328"/>
      <c r="H22590" s="328"/>
      <c r="I22590" s="328"/>
      <c r="J22590" s="328"/>
      <c r="K22590" s="73" t="s">
        <v>124</v>
      </c>
      <c r="L22590" s="47" t="s">
        <v>124</v>
      </c>
    </row>
    <row r="22591" spans="1:12" hidden="1" x14ac:dyDescent="0.3">
      <c r="A22591" s="18" t="s">
        <v>30</v>
      </c>
      <c r="B22591" s="18"/>
      <c r="E22591" s="39"/>
      <c r="F22591" s="39"/>
      <c r="G22591" s="39"/>
      <c r="H22591" s="39"/>
      <c r="I22591" s="39"/>
      <c r="J22591" s="39"/>
      <c r="K22591" s="39"/>
      <c r="L22591" s="39"/>
    </row>
    <row r="22592" spans="1:12" ht="13" hidden="1" customHeight="1" x14ac:dyDescent="0.3">
      <c r="A22592" s="18" t="str">
        <f>+A22510</f>
        <v>NO</v>
      </c>
      <c r="B22592" s="18"/>
      <c r="E22592" s="69" t="str">
        <f>+$E$92</f>
        <v>VERIFICACIÓN Y ASIGNACIÓN DE PUNTAJE POR LA EXPERIENCIA DEL PROPONENTE</v>
      </c>
      <c r="F22592" s="70"/>
      <c r="G22592" s="70"/>
      <c r="H22592" s="70"/>
      <c r="I22592" s="70"/>
      <c r="J22592" s="70"/>
      <c r="K22592" s="70"/>
      <c r="L22592" s="71"/>
    </row>
    <row r="22593" spans="1:12" hidden="1" x14ac:dyDescent="0.3">
      <c r="A22593" s="18" t="str">
        <f>+A22510</f>
        <v>NO</v>
      </c>
      <c r="B22593" s="18"/>
      <c r="E22593" s="81"/>
      <c r="F22593" s="323" t="str">
        <f>+$F$93</f>
        <v>No. CONTRATOS QUE ACREDITAN LA EXPERIENCIA (NO OBJETO DE SUBSANACIÓN)</v>
      </c>
      <c r="G22593" s="324"/>
      <c r="H22593" s="324"/>
      <c r="I22593" s="324"/>
      <c r="J22593" s="324"/>
      <c r="K22593" s="82"/>
      <c r="L22593" s="83" t="s">
        <v>124</v>
      </c>
    </row>
    <row r="22594" spans="1:12" ht="13" hidden="1" customHeight="1" x14ac:dyDescent="0.3">
      <c r="A22594" s="18" t="str">
        <f>+A22510</f>
        <v>NO</v>
      </c>
      <c r="B22594" s="18"/>
      <c r="E22594" s="84"/>
      <c r="F22594" s="323" t="str">
        <f>+$F$94</f>
        <v>TOTAL EJECUTADO DE CONTRATOS ACREDITADOS PROPUESTA INICIAL</v>
      </c>
      <c r="G22594" s="324"/>
      <c r="H22594" s="324"/>
      <c r="I22594" s="324"/>
      <c r="J22594" s="324"/>
      <c r="K22594" s="85"/>
      <c r="L22594" s="86" t="s">
        <v>124</v>
      </c>
    </row>
    <row r="22595" spans="1:12" ht="13" hidden="1" customHeight="1" x14ac:dyDescent="0.3">
      <c r="A22595" s="18" t="str">
        <f>+A22510</f>
        <v>NO</v>
      </c>
      <c r="B22595" s="18"/>
      <c r="E22595" s="87"/>
      <c r="F22595" s="323" t="str">
        <f>+$F$95</f>
        <v>PROMEDIO VALOR ACREDITADO EN SMMLV</v>
      </c>
      <c r="G22595" s="324"/>
      <c r="H22595" s="324"/>
      <c r="I22595" s="324"/>
      <c r="J22595" s="324"/>
      <c r="K22595" s="66"/>
      <c r="L22595" s="88" t="s">
        <v>124</v>
      </c>
    </row>
    <row r="22596" spans="1:12" hidden="1" x14ac:dyDescent="0.3">
      <c r="A22596" s="18" t="str">
        <f>+A22510</f>
        <v>NO</v>
      </c>
      <c r="B22596" s="18"/>
      <c r="E22596" s="89"/>
      <c r="F22596" s="89"/>
      <c r="G22596" s="89"/>
      <c r="H22596" s="89"/>
      <c r="I22596" s="89"/>
      <c r="J22596" s="89"/>
      <c r="K22596" s="89"/>
      <c r="L22596" s="89"/>
    </row>
    <row r="22597" spans="1:12" ht="13" hidden="1" customHeight="1" x14ac:dyDescent="0.3">
      <c r="A22597" s="18" t="str">
        <f>+A22510</f>
        <v>NO</v>
      </c>
      <c r="B22597" s="18"/>
      <c r="E22597" s="69" t="str">
        <f>+$E$97</f>
        <v>3.9.2 EXIGENCIAS MÍNIMAS DE EXPERIENCIA Y FORMACIÓN ACADÉMICA DEL EQUIPO DE TRABAJO</v>
      </c>
      <c r="F22597" s="70"/>
      <c r="G22597" s="70"/>
      <c r="H22597" s="70"/>
      <c r="I22597" s="70"/>
      <c r="J22597" s="70"/>
      <c r="K22597" s="70"/>
      <c r="L22597" s="71"/>
    </row>
    <row r="22598" spans="1:12" hidden="1" x14ac:dyDescent="0.3">
      <c r="A22598" s="18" t="str">
        <f>+A22510</f>
        <v>NO</v>
      </c>
      <c r="B22598" s="18"/>
      <c r="E22598" s="90" t="str">
        <f>+$E$98</f>
        <v>Formulario 8</v>
      </c>
      <c r="F22598" s="315" t="s">
        <v>46</v>
      </c>
      <c r="G22598" s="316"/>
      <c r="H22598" s="317"/>
      <c r="I22598" s="318"/>
      <c r="J22598" s="318"/>
      <c r="K22598" s="318"/>
      <c r="L22598" s="319"/>
    </row>
    <row r="22599" spans="1:12" hidden="1" x14ac:dyDescent="0.3">
      <c r="A22599" s="18" t="str">
        <f>+A22510</f>
        <v>NO</v>
      </c>
      <c r="B22599" s="18"/>
      <c r="E22599" s="91" t="s">
        <v>124</v>
      </c>
      <c r="F22599" s="91" t="str">
        <f>+$F$99</f>
        <v>Director de Interventoría</v>
      </c>
      <c r="G22599" s="91" t="str">
        <f>+$G$99</f>
        <v>Residente de Interventoría</v>
      </c>
      <c r="H22599" s="320"/>
      <c r="I22599" s="321"/>
      <c r="J22599" s="321"/>
      <c r="K22599" s="321"/>
      <c r="L22599" s="322"/>
    </row>
    <row r="22600" spans="1:12" hidden="1" x14ac:dyDescent="0.3">
      <c r="A22600" s="18" t="str">
        <f>+A22510</f>
        <v>NO</v>
      </c>
      <c r="B22600" s="18"/>
      <c r="E22600" s="304" t="str">
        <f>+$E$100</f>
        <v>OBSERVACIONES RESPECTO REQUISITO HABILITANTE DEL PERSONAL CLAVE EVALUABLE</v>
      </c>
      <c r="F22600" s="305"/>
      <c r="G22600" s="305"/>
      <c r="H22600" s="305"/>
      <c r="I22600" s="305"/>
      <c r="J22600" s="305"/>
      <c r="K22600" s="305"/>
      <c r="L22600" s="305"/>
    </row>
    <row r="22601" spans="1:12" hidden="1" x14ac:dyDescent="0.3">
      <c r="A22601" s="18" t="str">
        <f>+A22510</f>
        <v>NO</v>
      </c>
      <c r="B22601" s="18"/>
      <c r="E22601" s="312" t="s">
        <v>124</v>
      </c>
      <c r="F22601" s="313"/>
      <c r="G22601" s="313"/>
      <c r="H22601" s="313"/>
      <c r="I22601" s="313"/>
      <c r="J22601" s="313"/>
      <c r="K22601" s="313"/>
      <c r="L22601" s="314"/>
    </row>
    <row r="22602" spans="1:12" hidden="1" x14ac:dyDescent="0.3">
      <c r="A22602" s="18" t="str">
        <f>+A22510</f>
        <v>NO</v>
      </c>
      <c r="B22602" s="18"/>
      <c r="E22602" s="89"/>
      <c r="F22602" s="89"/>
      <c r="G22602" s="89"/>
      <c r="H22602" s="89"/>
      <c r="I22602" s="89"/>
      <c r="J22602" s="89"/>
      <c r="K22602" s="89"/>
      <c r="L22602" s="89"/>
    </row>
    <row r="22603" spans="1:12" ht="13" hidden="1" customHeight="1" x14ac:dyDescent="0.3">
      <c r="A22603" s="18" t="str">
        <f>+A22510</f>
        <v>NO</v>
      </c>
      <c r="B22603" s="18"/>
      <c r="E22603" s="69" t="str">
        <f>+$E$103</f>
        <v>4.2 EQUIPO DE TRABAJO (Personal Clave Evaluable)</v>
      </c>
      <c r="F22603" s="70"/>
      <c r="G22603" s="70"/>
      <c r="H22603" s="70"/>
      <c r="I22603" s="70"/>
      <c r="J22603" s="70"/>
      <c r="K22603" s="70"/>
      <c r="L22603" s="71"/>
    </row>
    <row r="22604" spans="1:12" ht="23.25" hidden="1" customHeight="1" x14ac:dyDescent="0.3">
      <c r="A22604" s="18" t="str">
        <f>+A22510</f>
        <v>NO</v>
      </c>
      <c r="B22604" s="18"/>
      <c r="E22604" s="90" t="str">
        <f>+$E$104</f>
        <v>Formulario 9</v>
      </c>
      <c r="F22604" s="315" t="s">
        <v>46</v>
      </c>
      <c r="G22604" s="316"/>
      <c r="H22604" s="317"/>
      <c r="I22604" s="318"/>
      <c r="J22604" s="318"/>
      <c r="K22604" s="318"/>
      <c r="L22604" s="319"/>
    </row>
    <row r="22605" spans="1:12" hidden="1" x14ac:dyDescent="0.3">
      <c r="A22605" s="18" t="str">
        <f>+A22510</f>
        <v>NO</v>
      </c>
      <c r="B22605" s="18"/>
      <c r="E22605" s="91" t="s">
        <v>124</v>
      </c>
      <c r="F22605" s="91" t="str">
        <f>+$F$99</f>
        <v>Director de Interventoría</v>
      </c>
      <c r="G22605" s="91" t="str">
        <f>+$G$99</f>
        <v>Residente de Interventoría</v>
      </c>
      <c r="H22605" s="320"/>
      <c r="I22605" s="321"/>
      <c r="J22605" s="321"/>
      <c r="K22605" s="321"/>
      <c r="L22605" s="322"/>
    </row>
    <row r="22606" spans="1:12" hidden="1" x14ac:dyDescent="0.3">
      <c r="A22606" s="18" t="str">
        <f>+A22510</f>
        <v>NO</v>
      </c>
      <c r="B22606" s="18"/>
      <c r="E22606" s="89"/>
      <c r="F22606" s="89"/>
      <c r="G22606" s="89"/>
      <c r="H22606" s="89"/>
      <c r="I22606" s="89"/>
      <c r="J22606" s="89"/>
      <c r="K22606" s="89"/>
      <c r="L22606" s="89"/>
    </row>
    <row r="22607" spans="1:12" hidden="1" x14ac:dyDescent="0.3">
      <c r="A22607" s="1" t="str">
        <f>+A22510</f>
        <v>NO</v>
      </c>
      <c r="E22607" s="92" t="str">
        <f>+E22482</f>
        <v>CRITERIOS DE EVALUACIÓN Y PUNTAJE</v>
      </c>
      <c r="F22607" s="93"/>
      <c r="G22607" s="93"/>
      <c r="H22607" s="93"/>
      <c r="I22607" s="93"/>
      <c r="J22607" s="93"/>
      <c r="K22607" s="94"/>
      <c r="L22607" s="95" t="str">
        <f>+$L$107</f>
        <v>PUNTAJE OBTENIDO</v>
      </c>
    </row>
    <row r="22608" spans="1:12" hidden="1" x14ac:dyDescent="0.3">
      <c r="A22608" s="1" t="str">
        <f>+A22510</f>
        <v>NO</v>
      </c>
      <c r="E22608" s="96" t="str">
        <f>+$E$108</f>
        <v>VALOR</v>
      </c>
      <c r="F22608" s="97" t="str">
        <f>+$F$108</f>
        <v>EQUIPO DE TRABAJO (PERSONAL CLAVE EVALUABLE)</v>
      </c>
      <c r="G22608" s="24"/>
      <c r="H22608" s="24"/>
      <c r="I22608" s="24"/>
      <c r="J22608" s="24"/>
      <c r="K22608" s="24"/>
      <c r="L22608" s="98"/>
    </row>
    <row r="22609" spans="1:12" ht="12.75" hidden="1" customHeight="1" x14ac:dyDescent="0.3">
      <c r="A22609" s="1" t="str">
        <f>+A22510</f>
        <v>NO</v>
      </c>
      <c r="E22609" s="96">
        <f>+$E$109</f>
        <v>5</v>
      </c>
      <c r="F22609" s="307" t="str">
        <f>+$F$109</f>
        <v xml:space="preserve"> Experiencia Específica adicional</v>
      </c>
      <c r="G22609" s="308"/>
      <c r="H22609" s="308"/>
      <c r="I22609" s="308"/>
      <c r="J22609" s="308"/>
      <c r="K22609" s="309"/>
      <c r="L22609" s="99" t="str">
        <f>IFERROR(IF(VLOOKUP(C22510,'R. PUNTAJES'!$C$14:$R$213,'R. PUNTAJES'!$I$10,0)="","",VLOOKUP(C22510,'R. PUNTAJES'!$C$14:$R$213,'R. PUNTAJES'!$I$10,0)),"")</f>
        <v/>
      </c>
    </row>
    <row r="22610" spans="1:12" ht="12.75" hidden="1" customHeight="1" x14ac:dyDescent="0.3">
      <c r="A22610" s="1" t="str">
        <f>+A22510</f>
        <v>NO</v>
      </c>
      <c r="E22610" s="96">
        <f>+$E$110</f>
        <v>5</v>
      </c>
      <c r="F22610" s="307" t="str">
        <f>+$F$110</f>
        <v>Formación Académica adicional</v>
      </c>
      <c r="G22610" s="308"/>
      <c r="H22610" s="308"/>
      <c r="I22610" s="308"/>
      <c r="J22610" s="308"/>
      <c r="K22610" s="309"/>
      <c r="L22610" s="99" t="str">
        <f>IFERROR(IF(VLOOKUP(C22510,'R. PUNTAJES'!$C$14:$R$213,'R. PUNTAJES'!$J$10,0)="","",VLOOKUP(C22510,'R. PUNTAJES'!$C$14:$R$213,'R. PUNTAJES'!$J$10,0)),"")</f>
        <v/>
      </c>
    </row>
    <row r="22611" spans="1:12" hidden="1" x14ac:dyDescent="0.3">
      <c r="A22611" s="18" t="str">
        <f>+A22510</f>
        <v>NO</v>
      </c>
      <c r="B22611" s="18"/>
      <c r="E22611" s="100"/>
      <c r="F22611" s="101" t="str">
        <f>+$F$111</f>
        <v>FACTOR DE SOSTENIBILIDAD</v>
      </c>
      <c r="G22611" s="102"/>
      <c r="H22611" s="102"/>
      <c r="I22611" s="102"/>
      <c r="J22611" s="102"/>
      <c r="K22611" s="102"/>
      <c r="L22611" s="103"/>
    </row>
    <row r="22612" spans="1:12" hidden="1" x14ac:dyDescent="0.3">
      <c r="A22612" s="18" t="str">
        <f>+A22510</f>
        <v>NO</v>
      </c>
      <c r="B22612" s="18"/>
      <c r="E22612" s="104">
        <v>1</v>
      </c>
      <c r="F22612" s="105" t="str">
        <f>+$F$112</f>
        <v>Compromisos Sostenibilidad</v>
      </c>
      <c r="G22612" s="106"/>
      <c r="H22612" s="106"/>
      <c r="I22612" s="106"/>
      <c r="J22612" s="106"/>
      <c r="K22612" s="106"/>
      <c r="L22612" s="107" t="str">
        <f>IFERROR(IF(VLOOKUP(C22510,'R. PUNTAJES'!$C$14:$R$213,'R. PUNTAJES'!$K$10,0)="","",VLOOKUP(C22510,'R. PUNTAJES'!$C$14:$R$213,'R. PUNTAJES'!$K$10,0)),"")</f>
        <v/>
      </c>
    </row>
    <row r="22613" spans="1:12" hidden="1" x14ac:dyDescent="0.3">
      <c r="A22613" s="1" t="str">
        <f>+A22510</f>
        <v>NO</v>
      </c>
      <c r="E22613" s="108"/>
      <c r="F22613" s="109" t="str">
        <f>+$F$113</f>
        <v>APOYO A LA INDUSTRIA NACIONAL</v>
      </c>
      <c r="G22613" s="110"/>
      <c r="H22613" s="110"/>
      <c r="I22613" s="110"/>
      <c r="J22613" s="110"/>
      <c r="K22613" s="110"/>
      <c r="L22613" s="111"/>
    </row>
    <row r="22614" spans="1:12" ht="12.75" hidden="1" customHeight="1" x14ac:dyDescent="0.3">
      <c r="A22614" s="1" t="str">
        <f>+A22510</f>
        <v>NO</v>
      </c>
      <c r="E22614" s="96">
        <v>20</v>
      </c>
      <c r="F22614" s="307" t="str">
        <f>+$F$114</f>
        <v>Promoción de Servicios Nacionales o con Trato Nacional</v>
      </c>
      <c r="G22614" s="308"/>
      <c r="H22614" s="308"/>
      <c r="I22614" s="308"/>
      <c r="J22614" s="308"/>
      <c r="K22614" s="309"/>
      <c r="L22614" s="99" t="str">
        <f>IFERROR(IF(VLOOKUP(C22510,'R. PUNTAJES'!$C$14:$R$213,'R. PUNTAJES'!$L$10,0)="","",
IF(VLOOKUP(C22510,'R. PUNTAJES'!$C$14:$R$213,'R. PUNTAJES'!$L$10,0)=5,0,
VLOOKUP(C22510,'R. PUNTAJES'!$C$14:$R$213,'R. PUNTAJES'!$L$10,0))),"")</f>
        <v/>
      </c>
    </row>
    <row r="22615" spans="1:12" ht="12.75" hidden="1" customHeight="1" x14ac:dyDescent="0.3">
      <c r="A22615" s="1" t="str">
        <f>+A22510</f>
        <v>NO</v>
      </c>
      <c r="E22615" s="96">
        <v>5</v>
      </c>
      <c r="F22615" s="307" t="str">
        <f>+$F$115</f>
        <v>Incorporación de componente nacional en servicios extranjeros</v>
      </c>
      <c r="G22615" s="308"/>
      <c r="H22615" s="308"/>
      <c r="I22615" s="308"/>
      <c r="J22615" s="308"/>
      <c r="K22615" s="309"/>
      <c r="L22615" s="99" t="str">
        <f>IFERROR(IF(VLOOKUP(C22510,'R. PUNTAJES'!$C$14:$R$213,'R. PUNTAJES'!$L$10,0)="","",
IF(VLOOKUP(C22510,'R. PUNTAJES'!$C$14:$R$213,'R. PUNTAJES'!$L$10,0)=20,0,
VLOOKUP(C22510,'R. PUNTAJES'!$C$14:$R$213,'R. PUNTAJES'!$L$10,0))),"")</f>
        <v/>
      </c>
    </row>
    <row r="22616" spans="1:12" hidden="1" x14ac:dyDescent="0.3">
      <c r="A22616" s="1" t="str">
        <f>+A22510</f>
        <v>NO</v>
      </c>
      <c r="E22616" s="112"/>
      <c r="F22616" s="97" t="str">
        <f>+$F$116</f>
        <v>VINCULACIÓN DE PERSONAS CON DISCAPACIDAD</v>
      </c>
      <c r="G22616" s="24"/>
      <c r="H22616" s="24"/>
      <c r="I22616" s="24"/>
      <c r="J22616" s="24"/>
      <c r="K22616" s="24"/>
      <c r="L22616" s="98"/>
    </row>
    <row r="22617" spans="1:12" ht="12.75" hidden="1" customHeight="1" x14ac:dyDescent="0.3">
      <c r="A22617" s="1" t="str">
        <f>+A22510</f>
        <v>NO</v>
      </c>
      <c r="E22617" s="96">
        <v>1</v>
      </c>
      <c r="F22617" s="307" t="str">
        <f>+$F$117</f>
        <v xml:space="preserve">Trabajadores vinculados a la planta de personal </v>
      </c>
      <c r="G22617" s="308"/>
      <c r="H22617" s="308"/>
      <c r="I22617" s="308"/>
      <c r="J22617" s="308"/>
      <c r="K22617" s="309"/>
      <c r="L22617" s="99" t="str">
        <f>IFERROR(IF(VLOOKUP(C22510,'R. PUNTAJES'!$C$14:$R$213,'R. PUNTAJES'!$M$10,0)="","",VLOOKUP(C22510,'R. PUNTAJES'!$C$14:$R$213,'R. PUNTAJES'!$M$10,0)),"")</f>
        <v/>
      </c>
    </row>
    <row r="22618" spans="1:12" hidden="1" x14ac:dyDescent="0.3">
      <c r="A22618" s="1" t="str">
        <f>+A22510</f>
        <v>NO</v>
      </c>
      <c r="E22618" s="112"/>
      <c r="F22618" s="97" t="str">
        <f>+$F$118</f>
        <v>EMPRENDIMIENTOS Y EMPRESAS DE MUJERES</v>
      </c>
      <c r="G22618" s="24"/>
      <c r="H22618" s="24"/>
      <c r="I22618" s="24"/>
      <c r="J22618" s="24"/>
      <c r="K22618" s="24"/>
      <c r="L22618" s="98"/>
    </row>
    <row r="22619" spans="1:12" ht="13" hidden="1" customHeight="1" x14ac:dyDescent="0.3">
      <c r="A22619" s="1" t="str">
        <f>+A22510</f>
        <v>NO</v>
      </c>
      <c r="E22619" s="96">
        <v>0.25</v>
      </c>
      <c r="F22619" s="307" t="str">
        <f>+$F$119</f>
        <v>Emprendimientos y empresas de mujeres</v>
      </c>
      <c r="G22619" s="308"/>
      <c r="H22619" s="308"/>
      <c r="I22619" s="308"/>
      <c r="J22619" s="308"/>
      <c r="K22619" s="309"/>
      <c r="L22619" s="113" t="str">
        <f>IFERROR(IF(VLOOKUP(C22510,'R. PUNTAJES'!$C$14:$R$213,'R. PUNTAJES'!$N$10,0)="","",VLOOKUP(C22510,'R. PUNTAJES'!$C$14:$R$213,'R. PUNTAJES'!$N$10,0)),"")</f>
        <v/>
      </c>
    </row>
    <row r="22620" spans="1:12" hidden="1" x14ac:dyDescent="0.3">
      <c r="A22620" s="18" t="str">
        <f>+A22621</f>
        <v>NO</v>
      </c>
      <c r="B22620" s="18"/>
      <c r="E22620" s="112"/>
      <c r="F22620" s="97" t="str">
        <f>+$F$120</f>
        <v>MIPYME</v>
      </c>
      <c r="G22620" s="24"/>
      <c r="H22620" s="24"/>
      <c r="I22620" s="24"/>
      <c r="J22620" s="24"/>
      <c r="K22620" s="24"/>
      <c r="L22620" s="98"/>
    </row>
    <row r="22621" spans="1:12" hidden="1" x14ac:dyDescent="0.3">
      <c r="A22621" s="18" t="str">
        <f>+IF(E22621=0,"NO",1)</f>
        <v>NO</v>
      </c>
      <c r="B22621" s="18"/>
      <c r="E22621" s="96">
        <v>0</v>
      </c>
      <c r="F22621" s="307" t="str">
        <f>+$F$121</f>
        <v>Mipyme</v>
      </c>
      <c r="G22621" s="308"/>
      <c r="H22621" s="308"/>
      <c r="I22621" s="308"/>
      <c r="J22621" s="308"/>
      <c r="K22621" s="309"/>
      <c r="L22621" s="113" t="str">
        <f>IFERROR(IF(VLOOKUP(C22510,'R. PUNTAJES'!$C$14:$R$213,'R. PUNTAJES'!$O$10,0)="","",VLOOKUP(C22510,'R. PUNTAJES'!$C$14:$R$213,'R. PUNTAJES'!$O$10,0)),"")</f>
        <v/>
      </c>
    </row>
    <row r="22622" spans="1:12" hidden="1" x14ac:dyDescent="0.3">
      <c r="A22622" s="1" t="str">
        <f>+A22510</f>
        <v>NO</v>
      </c>
      <c r="E22622" s="112"/>
      <c r="F22622" s="97" t="str">
        <f>+$F$122</f>
        <v>EXPERIENCIA DEL PROPONENTE</v>
      </c>
      <c r="G22622" s="24"/>
      <c r="H22622" s="24"/>
      <c r="I22622" s="24"/>
      <c r="J22622" s="24"/>
      <c r="K22622" s="24"/>
      <c r="L22622" s="98"/>
    </row>
    <row r="22623" spans="1:12" hidden="1" x14ac:dyDescent="0.3">
      <c r="A22623" s="1" t="str">
        <f>+A22510</f>
        <v>NO</v>
      </c>
      <c r="E22623" s="96">
        <v>59.5</v>
      </c>
      <c r="F22623" s="307" t="str">
        <f>+$F$123</f>
        <v>mediana con valor absoluto</v>
      </c>
      <c r="G22623" s="308"/>
      <c r="H22623" s="308"/>
      <c r="I22623" s="308"/>
      <c r="J22623" s="308"/>
      <c r="K22623" s="309"/>
      <c r="L22623" s="113" t="str">
        <f>IFERROR(IF(VLOOKUP(C22510,'R. PUNTAJES'!$C$14:$R$213,'R. PUNTAJES'!$R$10,0)="","",VLOOKUP(C22510,'R. PUNTAJES'!$C$14:$R$213,'R. PUNTAJES'!$R$10,0)),"")</f>
        <v/>
      </c>
    </row>
    <row r="22624" spans="1:12" hidden="1" x14ac:dyDescent="0.3">
      <c r="A22624" s="1" t="str">
        <f>+A22510</f>
        <v>NO</v>
      </c>
      <c r="E22624" s="112"/>
      <c r="F22624" s="97" t="str">
        <f>+$F$124</f>
        <v>MULTAS</v>
      </c>
      <c r="G22624" s="24"/>
      <c r="H22624" s="24"/>
      <c r="I22624" s="24"/>
      <c r="J22624" s="24"/>
      <c r="K22624" s="24"/>
      <c r="L22624" s="98"/>
    </row>
    <row r="22625" spans="1:16" ht="12.75" hidden="1" customHeight="1" x14ac:dyDescent="0.3">
      <c r="A22625" s="1" t="str">
        <f>+A22510</f>
        <v>NO</v>
      </c>
      <c r="E22625" s="96">
        <v>-2</v>
      </c>
      <c r="F22625" s="307" t="str">
        <f>+$F$125</f>
        <v>Una o más multas o cláusulas penales durante el último año</v>
      </c>
      <c r="G22625" s="310"/>
      <c r="H22625" s="310"/>
      <c r="I22625" s="310"/>
      <c r="J22625" s="310"/>
      <c r="K22625" s="311"/>
      <c r="L22625" s="99" t="str">
        <f>IFERROR(IF(VLOOKUP(C22510,'R. PUNTAJES'!$C$14:$R$213,'R. PUNTAJES'!$Q$10,0)="","",VLOOKUP(C22510,'R. PUNTAJES'!$C$14:$R$213,'R. PUNTAJES'!$Q$10,0)),"")</f>
        <v/>
      </c>
    </row>
    <row r="22626" spans="1:16" hidden="1" x14ac:dyDescent="0.3">
      <c r="A22626" s="1" t="str">
        <f>+A22510</f>
        <v>NO</v>
      </c>
      <c r="E22626" s="112"/>
      <c r="F22626" s="97" t="str">
        <f>+$F$126</f>
        <v>OBRAS INCONCLUSAS</v>
      </c>
      <c r="G22626" s="24"/>
      <c r="H22626" s="24"/>
      <c r="I22626" s="24"/>
      <c r="J22626" s="24"/>
      <c r="K22626" s="24"/>
      <c r="L22626" s="98"/>
    </row>
    <row r="22627" spans="1:16" hidden="1" x14ac:dyDescent="0.3">
      <c r="A22627" s="1" t="str">
        <f>+A22510</f>
        <v>NO</v>
      </c>
      <c r="E22627" s="96">
        <v>-1</v>
      </c>
      <c r="F22627" s="301" t="str">
        <f>+$F$127</f>
        <v>Anotación vigente de obra civil inconclusa</v>
      </c>
      <c r="G22627" s="302"/>
      <c r="H22627" s="302"/>
      <c r="I22627" s="302"/>
      <c r="J22627" s="302"/>
      <c r="K22627" s="303"/>
      <c r="L22627" s="99" t="str">
        <f>IFERROR(IF(VLOOKUP(C22510,'R. PUNTAJES'!$C$14:$R$213,'R. PUNTAJES'!$P$10,0)="","",VLOOKUP(C22510,'R. PUNTAJES'!$C$14:$R$213,'R. PUNTAJES'!$P$10,0)),"")</f>
        <v/>
      </c>
    </row>
    <row r="22628" spans="1:16" ht="7.5" hidden="1" customHeight="1" x14ac:dyDescent="0.3">
      <c r="A22628" s="1" t="str">
        <f>+A22510</f>
        <v>NO</v>
      </c>
      <c r="E22628" s="114"/>
      <c r="F22628" s="45"/>
      <c r="G22628" s="45"/>
      <c r="H22628" s="45"/>
      <c r="I22628" s="45"/>
      <c r="J22628" s="45"/>
      <c r="K22628" s="45"/>
      <c r="L22628" s="48"/>
    </row>
    <row r="22629" spans="1:16" hidden="1" x14ac:dyDescent="0.3">
      <c r="A22629" s="1" t="str">
        <f>+A22510</f>
        <v>NO</v>
      </c>
      <c r="E22629" s="115" t="str">
        <f>+$E$129</f>
        <v>PUNTAJE TOTAL</v>
      </c>
      <c r="F22629" s="116"/>
      <c r="G22629" s="116"/>
      <c r="H22629" s="116"/>
      <c r="I22629" s="116"/>
      <c r="J22629" s="116"/>
      <c r="K22629" s="117"/>
      <c r="L22629" s="118">
        <f>IFERROR(IF(VLOOKUP(C22510,'R. PUNTAJES'!$C$14:$R$213,'R. PUNTAJES'!$H$10,0)="RECHAZO","",SUM(L22609:L22627)),"")</f>
        <v>0</v>
      </c>
    </row>
    <row r="22630" spans="1:16" hidden="1" x14ac:dyDescent="0.3">
      <c r="A22630" s="1" t="str">
        <f>+A22510</f>
        <v>NO</v>
      </c>
      <c r="E22630" s="304" t="str">
        <f>+$E$130</f>
        <v>OBSERVACIONES RESPECTO A PUNTAJES</v>
      </c>
      <c r="F22630" s="305"/>
      <c r="G22630" s="305"/>
      <c r="H22630" s="305"/>
      <c r="I22630" s="305"/>
      <c r="J22630" s="305"/>
      <c r="K22630" s="305"/>
      <c r="L22630" s="305"/>
    </row>
    <row r="22631" spans="1:16" ht="12" hidden="1" customHeight="1" x14ac:dyDescent="0.3">
      <c r="A22631" s="1" t="str">
        <f>+A22510</f>
        <v>NO</v>
      </c>
      <c r="E22631" s="306" t="s">
        <v>124</v>
      </c>
      <c r="F22631" s="305"/>
      <c r="G22631" s="305"/>
      <c r="H22631" s="305"/>
      <c r="I22631" s="305"/>
      <c r="J22631" s="305"/>
      <c r="K22631" s="305"/>
      <c r="L22631" s="305"/>
      <c r="N22631" s="119"/>
      <c r="O22631" s="119"/>
      <c r="P22631" s="120"/>
    </row>
    <row r="22632" spans="1:16" ht="3" hidden="1" customHeight="1" x14ac:dyDescent="0.3">
      <c r="A22632" s="1" t="str">
        <f>+A22511</f>
        <v>NO</v>
      </c>
      <c r="E22632" s="121"/>
      <c r="F22632" s="122"/>
      <c r="G22632" s="122"/>
      <c r="H22632" s="122"/>
      <c r="I22632" s="122"/>
      <c r="J22632" s="122"/>
      <c r="K22632" s="122"/>
      <c r="L22632" s="123"/>
    </row>
    <row r="22633" spans="1:16" hidden="1" x14ac:dyDescent="0.3">
      <c r="A22633" s="1" t="str">
        <f>+IF(OR(C22635=""),"NO",1)</f>
        <v>NO</v>
      </c>
      <c r="E22633" s="346"/>
      <c r="F22633" s="347"/>
      <c r="G22633" s="347"/>
      <c r="H22633" s="347"/>
      <c r="I22633" s="347"/>
      <c r="J22633" s="347"/>
      <c r="K22633" s="347"/>
      <c r="L22633" s="347"/>
    </row>
    <row r="22634" spans="1:16" ht="4.5" hidden="1" customHeight="1" x14ac:dyDescent="0.3">
      <c r="A22634" s="1" t="str">
        <f>+A22635</f>
        <v>NO</v>
      </c>
      <c r="E22634" s="15"/>
      <c r="F22634" s="16"/>
      <c r="G22634" s="16"/>
      <c r="H22634" s="16"/>
      <c r="I22634" s="16"/>
      <c r="J22634" s="16"/>
      <c r="K22634" s="16"/>
      <c r="L22634" s="17"/>
    </row>
    <row r="22635" spans="1:16" ht="15.75" hidden="1" customHeight="1" x14ac:dyDescent="0.3">
      <c r="A22635" s="1" t="str">
        <f>+IF(OR(C22635=""),"NO",1)</f>
        <v>NO</v>
      </c>
      <c r="B22635" s="1">
        <f>1+MAX($B$1:B22634)</f>
        <v>182</v>
      </c>
      <c r="C22635" s="18" t="s">
        <v>124</v>
      </c>
      <c r="E22635" s="19" t="s">
        <v>124</v>
      </c>
      <c r="F22635" s="20"/>
      <c r="G22635" s="20"/>
      <c r="H22635" s="20"/>
      <c r="I22635" s="21"/>
      <c r="J22635" s="20"/>
      <c r="K22635" s="21"/>
      <c r="L22635" s="22"/>
    </row>
    <row r="22636" spans="1:16" hidden="1" x14ac:dyDescent="0.3">
      <c r="A22636" s="1" t="str">
        <f>A22635</f>
        <v>NO</v>
      </c>
      <c r="E22636" s="23" t="str">
        <f>+$E$11</f>
        <v>Integrantes</v>
      </c>
      <c r="F22636" s="24"/>
      <c r="G22636" s="24"/>
      <c r="H22636" s="24"/>
      <c r="I22636" s="24"/>
      <c r="J22636" s="24"/>
      <c r="K22636" s="25" t="str">
        <f>+$K$11</f>
        <v>Nit</v>
      </c>
      <c r="L22636" s="26" t="str">
        <f>+$L$11</f>
        <v>Part.</v>
      </c>
    </row>
    <row r="22637" spans="1:16" hidden="1" x14ac:dyDescent="0.3">
      <c r="A22637" s="1" t="str">
        <f>+A22636</f>
        <v>NO</v>
      </c>
      <c r="C22637" s="1" t="s">
        <v>124</v>
      </c>
      <c r="E22637" s="27" t="s">
        <v>124</v>
      </c>
      <c r="F22637" s="28"/>
      <c r="G22637" s="28"/>
      <c r="H22637" s="28"/>
      <c r="I22637" s="28"/>
      <c r="J22637" s="28"/>
      <c r="K22637" s="29" t="s">
        <v>124</v>
      </c>
      <c r="L22637" s="30" t="s">
        <v>124</v>
      </c>
    </row>
    <row r="22638" spans="1:16" hidden="1" x14ac:dyDescent="0.3">
      <c r="A22638" s="18" t="str">
        <f>+IF(OR(C22638=""),"NO",1)</f>
        <v>NO</v>
      </c>
      <c r="B22638" s="18"/>
      <c r="C22638" s="1" t="s">
        <v>124</v>
      </c>
      <c r="E22638" s="31" t="s">
        <v>124</v>
      </c>
      <c r="F22638" s="32"/>
      <c r="G22638" s="32"/>
      <c r="H22638" s="32"/>
      <c r="I22638" s="32"/>
      <c r="J22638" s="32"/>
      <c r="K22638" s="33" t="s">
        <v>124</v>
      </c>
      <c r="L22638" s="34" t="s">
        <v>124</v>
      </c>
    </row>
    <row r="22639" spans="1:16" hidden="1" x14ac:dyDescent="0.3">
      <c r="A22639" s="18" t="str">
        <f>+IF(OR(C22639=""),"NO",1)</f>
        <v>NO</v>
      </c>
      <c r="B22639" s="18"/>
      <c r="C22639" s="1" t="s">
        <v>124</v>
      </c>
      <c r="E22639" s="31" t="s">
        <v>124</v>
      </c>
      <c r="F22639" s="32"/>
      <c r="G22639" s="32"/>
      <c r="H22639" s="32"/>
      <c r="I22639" s="32"/>
      <c r="J22639" s="32"/>
      <c r="K22639" s="33" t="s">
        <v>124</v>
      </c>
      <c r="L22639" s="34" t="s">
        <v>124</v>
      </c>
    </row>
    <row r="22640" spans="1:16" hidden="1" x14ac:dyDescent="0.3">
      <c r="A22640" s="18" t="str">
        <f>+IF(OR(C22640=""),"NO",1)</f>
        <v>NO</v>
      </c>
      <c r="B22640" s="18"/>
      <c r="C22640" s="1" t="s">
        <v>124</v>
      </c>
      <c r="E22640" s="31" t="s">
        <v>13</v>
      </c>
      <c r="F22640" s="32"/>
      <c r="G22640" s="32"/>
      <c r="H22640" s="32"/>
      <c r="I22640" s="32"/>
      <c r="J22640" s="32"/>
      <c r="K22640" s="33"/>
      <c r="L22640" s="34"/>
    </row>
    <row r="22641" spans="1:12" hidden="1" x14ac:dyDescent="0.3">
      <c r="A22641" s="18" t="str">
        <f>+IF(OR(C22641=""),"NO",1)</f>
        <v>NO</v>
      </c>
      <c r="B22641" s="18"/>
      <c r="C22641" s="1" t="s">
        <v>124</v>
      </c>
      <c r="E22641" s="31" t="s">
        <v>13</v>
      </c>
      <c r="F22641" s="32"/>
      <c r="G22641" s="32"/>
      <c r="H22641" s="32"/>
      <c r="I22641" s="32"/>
      <c r="J22641" s="32"/>
      <c r="K22641" s="33"/>
      <c r="L22641" s="34"/>
    </row>
    <row r="22642" spans="1:12" hidden="1" x14ac:dyDescent="0.3">
      <c r="A22642" s="18" t="str">
        <f>+IF(OR(C22642=""),"NO",1)</f>
        <v>NO</v>
      </c>
      <c r="B22642" s="18"/>
      <c r="C22642" s="1" t="s">
        <v>124</v>
      </c>
      <c r="E22642" s="35" t="s">
        <v>13</v>
      </c>
      <c r="F22642" s="36"/>
      <c r="G22642" s="36"/>
      <c r="H22642" s="36"/>
      <c r="I22642" s="36"/>
      <c r="J22642" s="36"/>
      <c r="K22642" s="37"/>
      <c r="L22642" s="38"/>
    </row>
    <row r="22643" spans="1:12" ht="5.15" hidden="1" customHeight="1" x14ac:dyDescent="0.3">
      <c r="A22643" s="1" t="str">
        <f>+A22635</f>
        <v>NO</v>
      </c>
      <c r="E22643" s="39"/>
      <c r="F22643" s="39"/>
      <c r="G22643" s="39"/>
      <c r="H22643" s="39"/>
      <c r="I22643" s="39"/>
      <c r="J22643" s="39"/>
      <c r="K22643" s="39"/>
      <c r="L22643" s="39"/>
    </row>
    <row r="22644" spans="1:12" ht="15.75" hidden="1" customHeight="1" x14ac:dyDescent="0.3">
      <c r="A22644" s="1" t="str">
        <f>+A22635</f>
        <v>NO</v>
      </c>
      <c r="E22644" s="40" t="str">
        <f>+$E$19</f>
        <v>RESULTADO DE EVALUACIÓN TÉCNICA</v>
      </c>
      <c r="F22644" s="41"/>
      <c r="G22644" s="41"/>
      <c r="H22644" s="41"/>
      <c r="I22644" s="41"/>
      <c r="J22644" s="41"/>
      <c r="K22644" s="41"/>
      <c r="L22644" s="42"/>
    </row>
    <row r="22645" spans="1:12" hidden="1" x14ac:dyDescent="0.3">
      <c r="A22645" s="1" t="str">
        <f>+A22635</f>
        <v>NO</v>
      </c>
      <c r="E22645" s="43"/>
      <c r="F22645" s="44" t="str">
        <f>+$F$20</f>
        <v>Experiencia</v>
      </c>
      <c r="G22645" s="45"/>
      <c r="H22645" s="45"/>
      <c r="I22645" s="45"/>
      <c r="J22645" s="45"/>
      <c r="K22645" s="46"/>
      <c r="L22645" s="47" t="s">
        <v>124</v>
      </c>
    </row>
    <row r="22646" spans="1:12" hidden="1" x14ac:dyDescent="0.3">
      <c r="A22646" s="1" t="str">
        <f>+A22635</f>
        <v>NO</v>
      </c>
      <c r="E22646" s="348" t="str">
        <f>+$E$21</f>
        <v>OBSERVACIONES RESPECTO A LA EVALUACIÓN DE EXPERIENCIA</v>
      </c>
      <c r="F22646" s="308"/>
      <c r="G22646" s="308"/>
      <c r="H22646" s="308"/>
      <c r="I22646" s="308"/>
      <c r="J22646" s="308"/>
      <c r="K22646" s="308"/>
      <c r="L22646" s="349"/>
    </row>
    <row r="22647" spans="1:12" hidden="1" x14ac:dyDescent="0.3">
      <c r="A22647" s="1" t="str">
        <f>+A22635</f>
        <v>NO</v>
      </c>
      <c r="E22647" s="350" t="s">
        <v>124</v>
      </c>
      <c r="F22647" s="351"/>
      <c r="G22647" s="351"/>
      <c r="H22647" s="351"/>
      <c r="I22647" s="351"/>
      <c r="J22647" s="351"/>
      <c r="K22647" s="351"/>
      <c r="L22647" s="352"/>
    </row>
    <row r="22648" spans="1:12" ht="5.15" hidden="1" customHeight="1" x14ac:dyDescent="0.3">
      <c r="A22648" s="1" t="str">
        <f>+A22635</f>
        <v>NO</v>
      </c>
      <c r="E22648" s="39"/>
      <c r="F22648" s="39"/>
      <c r="G22648" s="39"/>
      <c r="H22648" s="39"/>
      <c r="I22648" s="39"/>
      <c r="J22648" s="39"/>
      <c r="K22648" s="39"/>
      <c r="L22648" s="39"/>
    </row>
    <row r="22649" spans="1:12" ht="12.75" hidden="1" customHeight="1" x14ac:dyDescent="0.3">
      <c r="A22649" s="1" t="str">
        <f>+A22635</f>
        <v>NO</v>
      </c>
      <c r="E22649" s="40" t="str">
        <f>+$E$24</f>
        <v>EXPERIENCIA HABILITANTE: CONTRATOS PRESENTADOS</v>
      </c>
      <c r="F22649" s="41"/>
      <c r="G22649" s="41"/>
      <c r="H22649" s="41"/>
      <c r="I22649" s="41"/>
      <c r="J22649" s="41"/>
      <c r="K22649" s="41"/>
      <c r="L22649" s="42"/>
    </row>
    <row r="22650" spans="1:12" ht="8.5" hidden="1" customHeight="1" x14ac:dyDescent="0.3">
      <c r="A22650" s="1" t="str">
        <f>+A22635</f>
        <v>NO</v>
      </c>
      <c r="E22650" s="49"/>
      <c r="F22650" s="50"/>
      <c r="G22650" s="51"/>
      <c r="H22650" s="51"/>
      <c r="I22650" s="51"/>
      <c r="J22650" s="51"/>
      <c r="K22650" s="51"/>
      <c r="L22650" s="52"/>
    </row>
    <row r="22651" spans="1:12" hidden="1" x14ac:dyDescent="0.3">
      <c r="A22651" s="18" t="str">
        <f>+IF(OR(C22651=""),"NO",1)</f>
        <v>NO</v>
      </c>
      <c r="B22651" s="18"/>
      <c r="C22651" s="1" t="s">
        <v>124</v>
      </c>
      <c r="E22651" s="329">
        <v>1</v>
      </c>
      <c r="F22651" s="53" t="str">
        <f>+$F$26</f>
        <v>OBJETO</v>
      </c>
      <c r="G22651" s="332" t="s">
        <v>124</v>
      </c>
      <c r="H22651" s="333"/>
      <c r="I22651" s="333"/>
      <c r="J22651" s="333"/>
      <c r="K22651" s="333"/>
      <c r="L22651" s="334"/>
    </row>
    <row r="22652" spans="1:12" hidden="1" x14ac:dyDescent="0.3">
      <c r="A22652" s="18" t="str">
        <f>+IF(OR(C22651=""),"NO",1)</f>
        <v>NO</v>
      </c>
      <c r="B22652" s="18"/>
      <c r="E22652" s="330"/>
      <c r="F22652" s="54" t="str">
        <f>+$F$27</f>
        <v>CONTRATANTE</v>
      </c>
      <c r="G22652" s="335" t="s">
        <v>124</v>
      </c>
      <c r="H22652" s="310"/>
      <c r="I22652" s="310"/>
      <c r="J22652" s="310"/>
      <c r="K22652" s="310"/>
      <c r="L22652" s="336"/>
    </row>
    <row r="22653" spans="1:12" hidden="1" x14ac:dyDescent="0.3">
      <c r="A22653" s="18" t="str">
        <f>+IF(OR(C22651=""),"NO",1)</f>
        <v>NO</v>
      </c>
      <c r="B22653" s="18"/>
      <c r="E22653" s="330"/>
      <c r="F22653" s="54" t="str">
        <f>+$F$28</f>
        <v>APORTANTE</v>
      </c>
      <c r="G22653" s="337" t="s">
        <v>124</v>
      </c>
      <c r="H22653" s="338"/>
      <c r="I22653" s="338"/>
      <c r="J22653" s="338"/>
      <c r="K22653" s="338"/>
      <c r="L22653" s="339"/>
    </row>
    <row r="22654" spans="1:12" hidden="1" x14ac:dyDescent="0.3">
      <c r="A22654" s="18" t="str">
        <f>+IF(OR(C22651=""),"NO",1)</f>
        <v>NO</v>
      </c>
      <c r="B22654" s="18"/>
      <c r="E22654" s="330"/>
      <c r="F22654" s="54" t="str">
        <f>+$F$29</f>
        <v>VALOR /SMMLV)</v>
      </c>
      <c r="G22654" s="55" t="s">
        <v>124</v>
      </c>
      <c r="H22654" s="56" t="str">
        <f>+$H$29</f>
        <v>% PART..</v>
      </c>
      <c r="I22654" s="57" t="s">
        <v>124</v>
      </c>
      <c r="J22654" s="58" t="str">
        <f>+$J$29</f>
        <v>VALOR ACREDITADO</v>
      </c>
      <c r="K22654" s="59"/>
      <c r="L22654" s="47" t="s">
        <v>124</v>
      </c>
    </row>
    <row r="22655" spans="1:12" hidden="1" x14ac:dyDescent="0.3">
      <c r="A22655" s="18" t="str">
        <f>+IF(OR(C22651=""),"NO",1)</f>
        <v>NO</v>
      </c>
      <c r="B22655" s="18"/>
      <c r="E22655" s="330"/>
      <c r="F22655" s="60" t="str">
        <f>+$F$30</f>
        <v>EXPERIENCIA APORTADA</v>
      </c>
      <c r="G22655" s="340" t="s">
        <v>124</v>
      </c>
      <c r="H22655" s="341"/>
      <c r="I22655" s="341"/>
      <c r="J22655" s="341"/>
      <c r="K22655" s="341"/>
      <c r="L22655" s="342"/>
    </row>
    <row r="22656" spans="1:12" hidden="1" x14ac:dyDescent="0.3">
      <c r="A22656" s="18" t="str">
        <f>+IF(OR(C22651=""),"NO",1)</f>
        <v>NO</v>
      </c>
      <c r="B22656" s="18"/>
      <c r="E22656" s="331"/>
      <c r="F22656" s="62" t="str">
        <f>+$F$31</f>
        <v>OBSERVACIÓN</v>
      </c>
      <c r="G22656" s="343" t="s">
        <v>124</v>
      </c>
      <c r="H22656" s="344"/>
      <c r="I22656" s="344"/>
      <c r="J22656" s="344"/>
      <c r="K22656" s="344"/>
      <c r="L22656" s="345"/>
    </row>
    <row r="22657" spans="1:12" ht="8.5" hidden="1" customHeight="1" x14ac:dyDescent="0.3">
      <c r="A22657" s="18" t="str">
        <f>+IF(OR(C22651=""),"NO",1)</f>
        <v>NO</v>
      </c>
      <c r="B22657" s="18"/>
      <c r="E22657" s="49"/>
      <c r="F22657" s="50"/>
      <c r="G22657" s="51"/>
      <c r="H22657" s="51"/>
      <c r="I22657" s="51"/>
      <c r="J22657" s="51"/>
      <c r="K22657" s="51"/>
      <c r="L22657" s="52"/>
    </row>
    <row r="22658" spans="1:12" hidden="1" x14ac:dyDescent="0.3">
      <c r="A22658" s="18" t="str">
        <f t="shared" ref="A22658" si="7602">+IF(OR(C22658=""),"NO",1)</f>
        <v>NO</v>
      </c>
      <c r="B22658" s="18"/>
      <c r="C22658" s="1" t="s">
        <v>124</v>
      </c>
      <c r="E22658" s="329">
        <v>2</v>
      </c>
      <c r="F22658" s="53" t="str">
        <f>+$F$26</f>
        <v>OBJETO</v>
      </c>
      <c r="G22658" s="332" t="s">
        <v>124</v>
      </c>
      <c r="H22658" s="333"/>
      <c r="I22658" s="333"/>
      <c r="J22658" s="333"/>
      <c r="K22658" s="333"/>
      <c r="L22658" s="334"/>
    </row>
    <row r="22659" spans="1:12" hidden="1" x14ac:dyDescent="0.3">
      <c r="A22659" s="18" t="str">
        <f t="shared" ref="A22659" si="7603">+IF(OR(C22658=""),"NO",1)</f>
        <v>NO</v>
      </c>
      <c r="B22659" s="18"/>
      <c r="E22659" s="330"/>
      <c r="F22659" s="54" t="str">
        <f>+$F$27</f>
        <v>CONTRATANTE</v>
      </c>
      <c r="G22659" s="335" t="s">
        <v>124</v>
      </c>
      <c r="H22659" s="310"/>
      <c r="I22659" s="310"/>
      <c r="J22659" s="310"/>
      <c r="K22659" s="310"/>
      <c r="L22659" s="336"/>
    </row>
    <row r="22660" spans="1:12" hidden="1" x14ac:dyDescent="0.3">
      <c r="A22660" s="18" t="str">
        <f t="shared" ref="A22660" si="7604">+IF(OR(C22658=""),"NO",1)</f>
        <v>NO</v>
      </c>
      <c r="B22660" s="18"/>
      <c r="E22660" s="330"/>
      <c r="F22660" s="54" t="str">
        <f>+$F$28</f>
        <v>APORTANTE</v>
      </c>
      <c r="G22660" s="337" t="s">
        <v>124</v>
      </c>
      <c r="H22660" s="338"/>
      <c r="I22660" s="338"/>
      <c r="J22660" s="338"/>
      <c r="K22660" s="338"/>
      <c r="L22660" s="339"/>
    </row>
    <row r="22661" spans="1:12" hidden="1" x14ac:dyDescent="0.3">
      <c r="A22661" s="18" t="str">
        <f t="shared" ref="A22661" si="7605">+IF(OR(C22658=""),"NO",1)</f>
        <v>NO</v>
      </c>
      <c r="B22661" s="18"/>
      <c r="E22661" s="330"/>
      <c r="F22661" s="54" t="str">
        <f>+$F$29</f>
        <v>VALOR /SMMLV)</v>
      </c>
      <c r="G22661" s="55" t="s">
        <v>124</v>
      </c>
      <c r="H22661" s="56" t="str">
        <f>+$H$29</f>
        <v>% PART..</v>
      </c>
      <c r="I22661" s="57" t="s">
        <v>124</v>
      </c>
      <c r="J22661" s="58" t="str">
        <f>+$J$29</f>
        <v>VALOR ACREDITADO</v>
      </c>
      <c r="K22661" s="59"/>
      <c r="L22661" s="47" t="s">
        <v>124</v>
      </c>
    </row>
    <row r="22662" spans="1:12" hidden="1" x14ac:dyDescent="0.3">
      <c r="A22662" s="18" t="str">
        <f t="shared" ref="A22662" si="7606">+IF(OR(C22658=""),"NO",1)</f>
        <v>NO</v>
      </c>
      <c r="B22662" s="18"/>
      <c r="E22662" s="330"/>
      <c r="F22662" s="60" t="str">
        <f>+$F$30</f>
        <v>EXPERIENCIA APORTADA</v>
      </c>
      <c r="G22662" s="340" t="s">
        <v>124</v>
      </c>
      <c r="H22662" s="341"/>
      <c r="I22662" s="341"/>
      <c r="J22662" s="341"/>
      <c r="K22662" s="341"/>
      <c r="L22662" s="342"/>
    </row>
    <row r="22663" spans="1:12" hidden="1" x14ac:dyDescent="0.3">
      <c r="A22663" s="18" t="str">
        <f t="shared" ref="A22663" si="7607">+IF(OR(C22658=""),"NO",1)</f>
        <v>NO</v>
      </c>
      <c r="B22663" s="18"/>
      <c r="E22663" s="331"/>
      <c r="F22663" s="62" t="str">
        <f>+$F$31</f>
        <v>OBSERVACIÓN</v>
      </c>
      <c r="G22663" s="343" t="s">
        <v>124</v>
      </c>
      <c r="H22663" s="344"/>
      <c r="I22663" s="344"/>
      <c r="J22663" s="344"/>
      <c r="K22663" s="344"/>
      <c r="L22663" s="345"/>
    </row>
    <row r="22664" spans="1:12" ht="8.5" hidden="1" customHeight="1" x14ac:dyDescent="0.3">
      <c r="A22664" s="18" t="str">
        <f t="shared" ref="A22664" si="7608">+IF(OR(C22658=""),"NO",1)</f>
        <v>NO</v>
      </c>
      <c r="B22664" s="18"/>
      <c r="E22664" s="49"/>
      <c r="F22664" s="50"/>
      <c r="G22664" s="51"/>
      <c r="H22664" s="51"/>
      <c r="I22664" s="51"/>
      <c r="J22664" s="51"/>
      <c r="K22664" s="51"/>
      <c r="L22664" s="52"/>
    </row>
    <row r="22665" spans="1:12" hidden="1" x14ac:dyDescent="0.3">
      <c r="A22665" s="18" t="str">
        <f t="shared" ref="A22665" si="7609">+IF(OR(C22665=""),"NO",1)</f>
        <v>NO</v>
      </c>
      <c r="B22665" s="18"/>
      <c r="C22665" s="1" t="s">
        <v>124</v>
      </c>
      <c r="E22665" s="329">
        <v>3</v>
      </c>
      <c r="F22665" s="53" t="str">
        <f>+$F$26</f>
        <v>OBJETO</v>
      </c>
      <c r="G22665" s="332" t="s">
        <v>124</v>
      </c>
      <c r="H22665" s="333"/>
      <c r="I22665" s="333"/>
      <c r="J22665" s="333"/>
      <c r="K22665" s="333"/>
      <c r="L22665" s="334"/>
    </row>
    <row r="22666" spans="1:12" hidden="1" x14ac:dyDescent="0.3">
      <c r="A22666" s="18" t="str">
        <f t="shared" ref="A22666" si="7610">+IF(OR(C22665=""),"NO",1)</f>
        <v>NO</v>
      </c>
      <c r="B22666" s="18"/>
      <c r="E22666" s="330"/>
      <c r="F22666" s="54" t="str">
        <f>+$F$27</f>
        <v>CONTRATANTE</v>
      </c>
      <c r="G22666" s="335" t="s">
        <v>124</v>
      </c>
      <c r="H22666" s="310"/>
      <c r="I22666" s="310"/>
      <c r="J22666" s="310"/>
      <c r="K22666" s="310"/>
      <c r="L22666" s="336"/>
    </row>
    <row r="22667" spans="1:12" hidden="1" x14ac:dyDescent="0.3">
      <c r="A22667" s="18" t="str">
        <f t="shared" ref="A22667" si="7611">+IF(OR(C22665=""),"NO",1)</f>
        <v>NO</v>
      </c>
      <c r="B22667" s="18"/>
      <c r="E22667" s="330"/>
      <c r="F22667" s="54" t="str">
        <f>+$F$28</f>
        <v>APORTANTE</v>
      </c>
      <c r="G22667" s="337" t="s">
        <v>124</v>
      </c>
      <c r="H22667" s="338"/>
      <c r="I22667" s="338"/>
      <c r="J22667" s="338"/>
      <c r="K22667" s="338"/>
      <c r="L22667" s="339"/>
    </row>
    <row r="22668" spans="1:12" hidden="1" x14ac:dyDescent="0.3">
      <c r="A22668" s="18" t="str">
        <f t="shared" ref="A22668" si="7612">+IF(OR(C22665=""),"NO",1)</f>
        <v>NO</v>
      </c>
      <c r="B22668" s="18"/>
      <c r="E22668" s="330"/>
      <c r="F22668" s="54" t="str">
        <f>+$F$29</f>
        <v>VALOR /SMMLV)</v>
      </c>
      <c r="G22668" s="55" t="s">
        <v>124</v>
      </c>
      <c r="H22668" s="56" t="str">
        <f>+$H$29</f>
        <v>% PART..</v>
      </c>
      <c r="I22668" s="57" t="s">
        <v>124</v>
      </c>
      <c r="J22668" s="58" t="str">
        <f>+$J$29</f>
        <v>VALOR ACREDITADO</v>
      </c>
      <c r="K22668" s="59"/>
      <c r="L22668" s="47" t="s">
        <v>124</v>
      </c>
    </row>
    <row r="22669" spans="1:12" hidden="1" x14ac:dyDescent="0.3">
      <c r="A22669" s="18" t="str">
        <f t="shared" ref="A22669" si="7613">+IF(OR(C22665=""),"NO",1)</f>
        <v>NO</v>
      </c>
      <c r="B22669" s="18"/>
      <c r="E22669" s="330"/>
      <c r="F22669" s="60" t="str">
        <f>+$F$30</f>
        <v>EXPERIENCIA APORTADA</v>
      </c>
      <c r="G22669" s="340" t="s">
        <v>124</v>
      </c>
      <c r="H22669" s="341"/>
      <c r="I22669" s="341"/>
      <c r="J22669" s="341"/>
      <c r="K22669" s="341"/>
      <c r="L22669" s="342"/>
    </row>
    <row r="22670" spans="1:12" hidden="1" x14ac:dyDescent="0.3">
      <c r="A22670" s="18" t="str">
        <f t="shared" ref="A22670" si="7614">+IF(OR(C22665=""),"NO",1)</f>
        <v>NO</v>
      </c>
      <c r="B22670" s="18"/>
      <c r="E22670" s="331"/>
      <c r="F22670" s="62" t="str">
        <f>+$F$31</f>
        <v>OBSERVACIÓN</v>
      </c>
      <c r="G22670" s="343" t="s">
        <v>124</v>
      </c>
      <c r="H22670" s="344"/>
      <c r="I22670" s="344"/>
      <c r="J22670" s="344"/>
      <c r="K22670" s="344"/>
      <c r="L22670" s="345"/>
    </row>
    <row r="22671" spans="1:12" ht="8.5" hidden="1" customHeight="1" x14ac:dyDescent="0.3">
      <c r="A22671" s="18" t="str">
        <f t="shared" ref="A22671" si="7615">+IF(OR(C22665=""),"NO",1)</f>
        <v>NO</v>
      </c>
      <c r="B22671" s="18"/>
      <c r="E22671" s="49"/>
      <c r="F22671" s="50"/>
      <c r="G22671" s="51"/>
      <c r="H22671" s="51"/>
      <c r="I22671" s="51"/>
      <c r="J22671" s="51"/>
      <c r="K22671" s="51"/>
      <c r="L22671" s="52"/>
    </row>
    <row r="22672" spans="1:12" hidden="1" x14ac:dyDescent="0.3">
      <c r="A22672" s="18" t="str">
        <f t="shared" ref="A22672" si="7616">+IF(OR(C22672=""),"NO",1)</f>
        <v>NO</v>
      </c>
      <c r="B22672" s="18"/>
      <c r="C22672" s="1" t="s">
        <v>124</v>
      </c>
      <c r="E22672" s="329">
        <v>4</v>
      </c>
      <c r="F22672" s="53" t="str">
        <f>+$F$26</f>
        <v>OBJETO</v>
      </c>
      <c r="G22672" s="332" t="s">
        <v>124</v>
      </c>
      <c r="H22672" s="333"/>
      <c r="I22672" s="333"/>
      <c r="J22672" s="333"/>
      <c r="K22672" s="333"/>
      <c r="L22672" s="334"/>
    </row>
    <row r="22673" spans="1:12" hidden="1" x14ac:dyDescent="0.3">
      <c r="A22673" s="18" t="str">
        <f t="shared" ref="A22673" si="7617">+IF(OR(C22672=""),"NO",1)</f>
        <v>NO</v>
      </c>
      <c r="B22673" s="18"/>
      <c r="E22673" s="330"/>
      <c r="F22673" s="54" t="str">
        <f>+$F$27</f>
        <v>CONTRATANTE</v>
      </c>
      <c r="G22673" s="335" t="s">
        <v>124</v>
      </c>
      <c r="H22673" s="310"/>
      <c r="I22673" s="310"/>
      <c r="J22673" s="310"/>
      <c r="K22673" s="310"/>
      <c r="L22673" s="336"/>
    </row>
    <row r="22674" spans="1:12" hidden="1" x14ac:dyDescent="0.3">
      <c r="A22674" s="18" t="str">
        <f t="shared" ref="A22674" si="7618">+IF(OR(C22672=""),"NO",1)</f>
        <v>NO</v>
      </c>
      <c r="B22674" s="18"/>
      <c r="E22674" s="330"/>
      <c r="F22674" s="54" t="str">
        <f>+$F$28</f>
        <v>APORTANTE</v>
      </c>
      <c r="G22674" s="337" t="s">
        <v>124</v>
      </c>
      <c r="H22674" s="338"/>
      <c r="I22674" s="338"/>
      <c r="J22674" s="338"/>
      <c r="K22674" s="338"/>
      <c r="L22674" s="339"/>
    </row>
    <row r="22675" spans="1:12" hidden="1" x14ac:dyDescent="0.3">
      <c r="A22675" s="18" t="str">
        <f t="shared" ref="A22675" si="7619">+IF(OR(C22672=""),"NO",1)</f>
        <v>NO</v>
      </c>
      <c r="B22675" s="18"/>
      <c r="E22675" s="330"/>
      <c r="F22675" s="54" t="str">
        <f>+$F$29</f>
        <v>VALOR /SMMLV)</v>
      </c>
      <c r="G22675" s="55" t="s">
        <v>124</v>
      </c>
      <c r="H22675" s="56" t="str">
        <f>+$H$29</f>
        <v>% PART..</v>
      </c>
      <c r="I22675" s="57" t="s">
        <v>124</v>
      </c>
      <c r="J22675" s="58" t="str">
        <f>+$J$29</f>
        <v>VALOR ACREDITADO</v>
      </c>
      <c r="K22675" s="59"/>
      <c r="L22675" s="47" t="s">
        <v>124</v>
      </c>
    </row>
    <row r="22676" spans="1:12" hidden="1" x14ac:dyDescent="0.3">
      <c r="A22676" s="18" t="str">
        <f t="shared" ref="A22676" si="7620">+IF(OR(C22672=""),"NO",1)</f>
        <v>NO</v>
      </c>
      <c r="B22676" s="18"/>
      <c r="E22676" s="330"/>
      <c r="F22676" s="60" t="str">
        <f>+$F$30</f>
        <v>EXPERIENCIA APORTADA</v>
      </c>
      <c r="G22676" s="340" t="s">
        <v>124</v>
      </c>
      <c r="H22676" s="341"/>
      <c r="I22676" s="341"/>
      <c r="J22676" s="341"/>
      <c r="K22676" s="341"/>
      <c r="L22676" s="342"/>
    </row>
    <row r="22677" spans="1:12" hidden="1" x14ac:dyDescent="0.3">
      <c r="A22677" s="18" t="str">
        <f t="shared" ref="A22677" si="7621">+IF(OR(C22672=""),"NO",1)</f>
        <v>NO</v>
      </c>
      <c r="B22677" s="18"/>
      <c r="E22677" s="331"/>
      <c r="F22677" s="62" t="str">
        <f>+$F$31</f>
        <v>OBSERVACIÓN</v>
      </c>
      <c r="G22677" s="343" t="s">
        <v>124</v>
      </c>
      <c r="H22677" s="344"/>
      <c r="I22677" s="344"/>
      <c r="J22677" s="344"/>
      <c r="K22677" s="344"/>
      <c r="L22677" s="345"/>
    </row>
    <row r="22678" spans="1:12" ht="8.5" hidden="1" customHeight="1" x14ac:dyDescent="0.3">
      <c r="A22678" s="18" t="str">
        <f t="shared" ref="A22678" si="7622">+IF(OR(C22672=""),"NO",1)</f>
        <v>NO</v>
      </c>
      <c r="B22678" s="18"/>
      <c r="E22678" s="49"/>
      <c r="F22678" s="50"/>
      <c r="G22678" s="51"/>
      <c r="H22678" s="51"/>
      <c r="I22678" s="51"/>
      <c r="J22678" s="51"/>
      <c r="K22678" s="51"/>
      <c r="L22678" s="52"/>
    </row>
    <row r="22679" spans="1:12" hidden="1" x14ac:dyDescent="0.3">
      <c r="A22679" s="18" t="str">
        <f t="shared" ref="A22679" si="7623">+IF(OR(C22679=""),"NO",1)</f>
        <v>NO</v>
      </c>
      <c r="B22679" s="18"/>
      <c r="C22679" s="1" t="s">
        <v>124</v>
      </c>
      <c r="E22679" s="329">
        <v>5</v>
      </c>
      <c r="F22679" s="53" t="str">
        <f>+$F$26</f>
        <v>OBJETO</v>
      </c>
      <c r="G22679" s="332" t="s">
        <v>124</v>
      </c>
      <c r="H22679" s="333"/>
      <c r="I22679" s="333"/>
      <c r="J22679" s="333"/>
      <c r="K22679" s="333"/>
      <c r="L22679" s="334"/>
    </row>
    <row r="22680" spans="1:12" hidden="1" x14ac:dyDescent="0.3">
      <c r="A22680" s="18" t="str">
        <f t="shared" ref="A22680" si="7624">+IF(OR(C22679=""),"NO",1)</f>
        <v>NO</v>
      </c>
      <c r="B22680" s="18"/>
      <c r="E22680" s="330"/>
      <c r="F22680" s="54" t="str">
        <f>+$F$27</f>
        <v>CONTRATANTE</v>
      </c>
      <c r="G22680" s="335" t="s">
        <v>124</v>
      </c>
      <c r="H22680" s="310"/>
      <c r="I22680" s="310"/>
      <c r="J22680" s="310"/>
      <c r="K22680" s="310"/>
      <c r="L22680" s="336"/>
    </row>
    <row r="22681" spans="1:12" hidden="1" x14ac:dyDescent="0.3">
      <c r="A22681" s="18" t="str">
        <f t="shared" ref="A22681" si="7625">+IF(OR(C22679=""),"NO",1)</f>
        <v>NO</v>
      </c>
      <c r="B22681" s="18"/>
      <c r="E22681" s="330"/>
      <c r="F22681" s="54" t="str">
        <f>+$F$28</f>
        <v>APORTANTE</v>
      </c>
      <c r="G22681" s="337" t="s">
        <v>124</v>
      </c>
      <c r="H22681" s="338"/>
      <c r="I22681" s="338"/>
      <c r="J22681" s="338"/>
      <c r="K22681" s="338"/>
      <c r="L22681" s="339"/>
    </row>
    <row r="22682" spans="1:12" hidden="1" x14ac:dyDescent="0.3">
      <c r="A22682" s="18" t="str">
        <f t="shared" ref="A22682" si="7626">+IF(OR(C22679=""),"NO",1)</f>
        <v>NO</v>
      </c>
      <c r="B22682" s="18"/>
      <c r="E22682" s="330"/>
      <c r="F22682" s="54" t="str">
        <f>+$F$29</f>
        <v>VALOR /SMMLV)</v>
      </c>
      <c r="G22682" s="55" t="s">
        <v>124</v>
      </c>
      <c r="H22682" s="56" t="str">
        <f>+$H$29</f>
        <v>% PART..</v>
      </c>
      <c r="I22682" s="57" t="s">
        <v>124</v>
      </c>
      <c r="J22682" s="58" t="str">
        <f>+$J$29</f>
        <v>VALOR ACREDITADO</v>
      </c>
      <c r="K22682" s="59"/>
      <c r="L22682" s="47" t="s">
        <v>124</v>
      </c>
    </row>
    <row r="22683" spans="1:12" hidden="1" x14ac:dyDescent="0.3">
      <c r="A22683" s="18" t="str">
        <f t="shared" ref="A22683" si="7627">+IF(OR(C22679=""),"NO",1)</f>
        <v>NO</v>
      </c>
      <c r="B22683" s="18"/>
      <c r="E22683" s="330"/>
      <c r="F22683" s="60" t="str">
        <f>+$F$30</f>
        <v>EXPERIENCIA APORTADA</v>
      </c>
      <c r="G22683" s="340" t="s">
        <v>124</v>
      </c>
      <c r="H22683" s="341"/>
      <c r="I22683" s="341"/>
      <c r="J22683" s="341"/>
      <c r="K22683" s="341"/>
      <c r="L22683" s="342"/>
    </row>
    <row r="22684" spans="1:12" hidden="1" x14ac:dyDescent="0.3">
      <c r="A22684" s="18" t="str">
        <f t="shared" ref="A22684" si="7628">+IF(OR(C22679=""),"NO",1)</f>
        <v>NO</v>
      </c>
      <c r="B22684" s="18"/>
      <c r="E22684" s="331"/>
      <c r="F22684" s="62" t="str">
        <f>+$F$31</f>
        <v>OBSERVACIÓN</v>
      </c>
      <c r="G22684" s="343" t="s">
        <v>124</v>
      </c>
      <c r="H22684" s="344"/>
      <c r="I22684" s="344"/>
      <c r="J22684" s="344"/>
      <c r="K22684" s="344"/>
      <c r="L22684" s="345"/>
    </row>
    <row r="22685" spans="1:12" ht="8.5" hidden="1" customHeight="1" x14ac:dyDescent="0.3">
      <c r="A22685" s="18" t="str">
        <f t="shared" ref="A22685" si="7629">+IF(OR(C22679=""),"NO",1)</f>
        <v>NO</v>
      </c>
      <c r="B22685" s="18"/>
      <c r="E22685" s="49"/>
      <c r="F22685" s="50"/>
      <c r="G22685" s="51"/>
      <c r="H22685" s="51"/>
      <c r="I22685" s="51"/>
      <c r="J22685" s="51"/>
      <c r="K22685" s="51"/>
      <c r="L22685" s="52"/>
    </row>
    <row r="22686" spans="1:12" hidden="1" x14ac:dyDescent="0.3">
      <c r="A22686" s="18" t="str">
        <f t="shared" ref="A22686" si="7630">+IF(OR(C22686=""),"NO",1)</f>
        <v>NO</v>
      </c>
      <c r="B22686" s="18"/>
      <c r="C22686" s="1" t="s">
        <v>124</v>
      </c>
      <c r="E22686" s="329">
        <v>6</v>
      </c>
      <c r="F22686" s="53" t="str">
        <f>+$F$26</f>
        <v>OBJETO</v>
      </c>
      <c r="G22686" s="332" t="s">
        <v>124</v>
      </c>
      <c r="H22686" s="333"/>
      <c r="I22686" s="333"/>
      <c r="J22686" s="333"/>
      <c r="K22686" s="333"/>
      <c r="L22686" s="334"/>
    </row>
    <row r="22687" spans="1:12" hidden="1" x14ac:dyDescent="0.3">
      <c r="A22687" s="18" t="str">
        <f t="shared" ref="A22687" si="7631">+IF(OR(C22686=""),"NO",1)</f>
        <v>NO</v>
      </c>
      <c r="B22687" s="18"/>
      <c r="E22687" s="330"/>
      <c r="F22687" s="54" t="str">
        <f>+$F$27</f>
        <v>CONTRATANTE</v>
      </c>
      <c r="G22687" s="335" t="s">
        <v>124</v>
      </c>
      <c r="H22687" s="310"/>
      <c r="I22687" s="310"/>
      <c r="J22687" s="310"/>
      <c r="K22687" s="310"/>
      <c r="L22687" s="336"/>
    </row>
    <row r="22688" spans="1:12" hidden="1" x14ac:dyDescent="0.3">
      <c r="A22688" s="18" t="str">
        <f t="shared" ref="A22688" si="7632">+IF(OR(C22686=""),"NO",1)</f>
        <v>NO</v>
      </c>
      <c r="B22688" s="18"/>
      <c r="E22688" s="330"/>
      <c r="F22688" s="54" t="str">
        <f>+$F$28</f>
        <v>APORTANTE</v>
      </c>
      <c r="G22688" s="337" t="s">
        <v>124</v>
      </c>
      <c r="H22688" s="338"/>
      <c r="I22688" s="338"/>
      <c r="J22688" s="338"/>
      <c r="K22688" s="338"/>
      <c r="L22688" s="339"/>
    </row>
    <row r="22689" spans="1:12" hidden="1" x14ac:dyDescent="0.3">
      <c r="A22689" s="18" t="str">
        <f t="shared" ref="A22689" si="7633">+IF(OR(C22686=""),"NO",1)</f>
        <v>NO</v>
      </c>
      <c r="B22689" s="18"/>
      <c r="E22689" s="330"/>
      <c r="F22689" s="54" t="str">
        <f>+$F$29</f>
        <v>VALOR /SMMLV)</v>
      </c>
      <c r="G22689" s="55" t="s">
        <v>124</v>
      </c>
      <c r="H22689" s="56" t="str">
        <f>+$H$29</f>
        <v>% PART..</v>
      </c>
      <c r="I22689" s="57" t="s">
        <v>124</v>
      </c>
      <c r="J22689" s="58" t="str">
        <f>+$J$29</f>
        <v>VALOR ACREDITADO</v>
      </c>
      <c r="K22689" s="59"/>
      <c r="L22689" s="47" t="s">
        <v>124</v>
      </c>
    </row>
    <row r="22690" spans="1:12" hidden="1" x14ac:dyDescent="0.3">
      <c r="A22690" s="18" t="str">
        <f t="shared" ref="A22690" si="7634">+IF(OR(C22686=""),"NO",1)</f>
        <v>NO</v>
      </c>
      <c r="B22690" s="18"/>
      <c r="E22690" s="330"/>
      <c r="F22690" s="60" t="str">
        <f>+$F$30</f>
        <v>EXPERIENCIA APORTADA</v>
      </c>
      <c r="G22690" s="340" t="s">
        <v>124</v>
      </c>
      <c r="H22690" s="341"/>
      <c r="I22690" s="341"/>
      <c r="J22690" s="341"/>
      <c r="K22690" s="341"/>
      <c r="L22690" s="342"/>
    </row>
    <row r="22691" spans="1:12" hidden="1" x14ac:dyDescent="0.3">
      <c r="A22691" s="18" t="str">
        <f t="shared" ref="A22691" si="7635">+IF(OR(C22686=""),"NO",1)</f>
        <v>NO</v>
      </c>
      <c r="B22691" s="18"/>
      <c r="E22691" s="331"/>
      <c r="F22691" s="62" t="str">
        <f>+$F$31</f>
        <v>OBSERVACIÓN</v>
      </c>
      <c r="G22691" s="343" t="s">
        <v>124</v>
      </c>
      <c r="H22691" s="344"/>
      <c r="I22691" s="344"/>
      <c r="J22691" s="344"/>
      <c r="K22691" s="344"/>
      <c r="L22691" s="345"/>
    </row>
    <row r="22692" spans="1:12" ht="8.5" hidden="1" customHeight="1" x14ac:dyDescent="0.3">
      <c r="A22692" s="18" t="str">
        <f t="shared" ref="A22692" si="7636">+IF(OR(C22686=""),"NO",1)</f>
        <v>NO</v>
      </c>
      <c r="B22692" s="18"/>
      <c r="E22692" s="49"/>
      <c r="F22692" s="50"/>
      <c r="G22692" s="51"/>
      <c r="H22692" s="51"/>
      <c r="I22692" s="51"/>
      <c r="J22692" s="51"/>
      <c r="K22692" s="51"/>
      <c r="L22692" s="52"/>
    </row>
    <row r="22693" spans="1:12" hidden="1" x14ac:dyDescent="0.3">
      <c r="A22693" s="18" t="str">
        <f t="shared" ref="A22693" si="7637">+IF(OR(C22693=""),"NO",1)</f>
        <v>NO</v>
      </c>
      <c r="B22693" s="18"/>
      <c r="C22693" s="1" t="s">
        <v>124</v>
      </c>
      <c r="E22693" s="329">
        <v>7</v>
      </c>
      <c r="F22693" s="53" t="str">
        <f>+$F$26</f>
        <v>OBJETO</v>
      </c>
      <c r="G22693" s="332" t="s">
        <v>124</v>
      </c>
      <c r="H22693" s="333"/>
      <c r="I22693" s="333"/>
      <c r="J22693" s="333"/>
      <c r="K22693" s="333"/>
      <c r="L22693" s="334"/>
    </row>
    <row r="22694" spans="1:12" hidden="1" x14ac:dyDescent="0.3">
      <c r="A22694" s="18" t="str">
        <f t="shared" ref="A22694" si="7638">+IF(OR(C22693=""),"NO",1)</f>
        <v>NO</v>
      </c>
      <c r="B22694" s="18"/>
      <c r="E22694" s="330"/>
      <c r="F22694" s="54" t="str">
        <f>+$F$27</f>
        <v>CONTRATANTE</v>
      </c>
      <c r="G22694" s="335" t="s">
        <v>124</v>
      </c>
      <c r="H22694" s="310"/>
      <c r="I22694" s="310"/>
      <c r="J22694" s="310"/>
      <c r="K22694" s="310"/>
      <c r="L22694" s="336"/>
    </row>
    <row r="22695" spans="1:12" hidden="1" x14ac:dyDescent="0.3">
      <c r="A22695" s="18" t="str">
        <f t="shared" ref="A22695" si="7639">+IF(OR(C22693=""),"NO",1)</f>
        <v>NO</v>
      </c>
      <c r="B22695" s="18"/>
      <c r="E22695" s="330"/>
      <c r="F22695" s="54" t="str">
        <f>+$F$28</f>
        <v>APORTANTE</v>
      </c>
      <c r="G22695" s="337" t="s">
        <v>124</v>
      </c>
      <c r="H22695" s="338"/>
      <c r="I22695" s="338"/>
      <c r="J22695" s="338"/>
      <c r="K22695" s="338"/>
      <c r="L22695" s="339"/>
    </row>
    <row r="22696" spans="1:12" hidden="1" x14ac:dyDescent="0.3">
      <c r="A22696" s="18" t="str">
        <f t="shared" ref="A22696" si="7640">+IF(OR(C22693=""),"NO",1)</f>
        <v>NO</v>
      </c>
      <c r="B22696" s="18"/>
      <c r="E22696" s="330"/>
      <c r="F22696" s="54" t="str">
        <f>+$F$29</f>
        <v>VALOR /SMMLV)</v>
      </c>
      <c r="G22696" s="55" t="s">
        <v>124</v>
      </c>
      <c r="H22696" s="56" t="str">
        <f>+$H$29</f>
        <v>% PART..</v>
      </c>
      <c r="I22696" s="57" t="s">
        <v>124</v>
      </c>
      <c r="J22696" s="58" t="str">
        <f>+$J$29</f>
        <v>VALOR ACREDITADO</v>
      </c>
      <c r="K22696" s="59"/>
      <c r="L22696" s="47" t="s">
        <v>124</v>
      </c>
    </row>
    <row r="22697" spans="1:12" hidden="1" x14ac:dyDescent="0.3">
      <c r="A22697" s="18" t="str">
        <f t="shared" ref="A22697" si="7641">+IF(OR(C22693=""),"NO",1)</f>
        <v>NO</v>
      </c>
      <c r="B22697" s="18"/>
      <c r="E22697" s="330"/>
      <c r="F22697" s="60" t="str">
        <f>+$F$30</f>
        <v>EXPERIENCIA APORTADA</v>
      </c>
      <c r="G22697" s="340" t="s">
        <v>124</v>
      </c>
      <c r="H22697" s="341"/>
      <c r="I22697" s="341"/>
      <c r="J22697" s="341"/>
      <c r="K22697" s="341"/>
      <c r="L22697" s="342"/>
    </row>
    <row r="22698" spans="1:12" hidden="1" x14ac:dyDescent="0.3">
      <c r="A22698" s="18" t="str">
        <f t="shared" ref="A22698" si="7642">+IF(OR(C22693=""),"NO",1)</f>
        <v>NO</v>
      </c>
      <c r="B22698" s="18"/>
      <c r="E22698" s="331"/>
      <c r="F22698" s="62" t="str">
        <f>+$F$31</f>
        <v>OBSERVACIÓN</v>
      </c>
      <c r="G22698" s="343" t="s">
        <v>124</v>
      </c>
      <c r="H22698" s="344"/>
      <c r="I22698" s="344"/>
      <c r="J22698" s="344"/>
      <c r="K22698" s="344"/>
      <c r="L22698" s="345"/>
    </row>
    <row r="22699" spans="1:12" hidden="1" x14ac:dyDescent="0.3">
      <c r="A22699" s="18" t="str">
        <f t="shared" ref="A22699" si="7643">+IF(OR(C22693=""),"NO",1)</f>
        <v>NO</v>
      </c>
      <c r="B22699" s="18"/>
      <c r="E22699" s="49"/>
      <c r="F22699" s="50"/>
      <c r="G22699" s="51"/>
      <c r="H22699" s="51"/>
      <c r="I22699" s="51"/>
      <c r="J22699" s="51"/>
      <c r="K22699" s="51"/>
      <c r="L22699" s="52"/>
    </row>
    <row r="22700" spans="1:12" hidden="1" x14ac:dyDescent="0.3">
      <c r="A22700" s="1" t="str">
        <f>+A22635</f>
        <v>NO</v>
      </c>
      <c r="C22700" s="1" t="str">
        <f>"N"&amp;C22635</f>
        <v>N</v>
      </c>
      <c r="E22700" s="63"/>
      <c r="F22700" s="64" t="str">
        <f>+$F$75</f>
        <v>TOTAL DE CONTRATOS PRESENTADOS VÁLIDOS QUE CUMPLEN EXPERIENCIA ACREDITADA:</v>
      </c>
      <c r="G22700" s="65"/>
      <c r="H22700" s="65"/>
      <c r="I22700" s="65"/>
      <c r="J22700" s="66"/>
      <c r="K22700" s="65"/>
      <c r="L22700" s="67" t="s">
        <v>124</v>
      </c>
    </row>
    <row r="22701" spans="1:12" ht="6.65" hidden="1" customHeight="1" x14ac:dyDescent="0.3">
      <c r="A22701" s="1" t="str">
        <f>+A22635</f>
        <v>NO</v>
      </c>
      <c r="E22701" s="51"/>
      <c r="F22701" s="50"/>
      <c r="G22701" s="51"/>
      <c r="H22701" s="51"/>
      <c r="I22701" s="51"/>
      <c r="J22701" s="51"/>
      <c r="K22701" s="51"/>
      <c r="L22701" s="51"/>
    </row>
    <row r="22702" spans="1:12" hidden="1" x14ac:dyDescent="0.3">
      <c r="A22702" s="1" t="str">
        <f>+A22635</f>
        <v>NO</v>
      </c>
      <c r="E22702" s="63"/>
      <c r="F22702" s="63" t="str">
        <f>+$F$77</f>
        <v>ACREDITA SUMINISTRO E INSTALACIÓN DE MOBILIARIO POR LO MENOS EN UN (1) CONTRATO VÁLIDO</v>
      </c>
      <c r="G22702" s="65"/>
      <c r="H22702" s="65"/>
      <c r="I22702" s="65"/>
      <c r="J22702" s="66"/>
      <c r="K22702" s="65"/>
      <c r="L22702" s="68" t="s">
        <v>157</v>
      </c>
    </row>
    <row r="22703" spans="1:12" ht="5.15" hidden="1" customHeight="1" x14ac:dyDescent="0.3">
      <c r="A22703" s="1" t="str">
        <f>+A22635</f>
        <v>NO</v>
      </c>
      <c r="E22703" s="51"/>
      <c r="F22703" s="50"/>
      <c r="G22703" s="51"/>
      <c r="H22703" s="51"/>
      <c r="I22703" s="51"/>
      <c r="J22703" s="51"/>
      <c r="K22703" s="51"/>
      <c r="L22703" s="51"/>
    </row>
    <row r="22704" spans="1:12" ht="12.75" hidden="1" customHeight="1" x14ac:dyDescent="0.3">
      <c r="A22704" s="1" t="str">
        <f>+A22635</f>
        <v>NO</v>
      </c>
      <c r="E22704" s="69" t="str">
        <f>+$E$79</f>
        <v>EXPERIENCIA ESPECÍFICA NUMERAL 10.1.1 A</v>
      </c>
      <c r="F22704" s="70"/>
      <c r="G22704" s="70"/>
      <c r="H22704" s="70"/>
      <c r="I22704" s="70"/>
      <c r="J22704" s="70"/>
      <c r="K22704" s="70"/>
      <c r="L22704" s="71"/>
    </row>
    <row r="22705" spans="1:12" ht="26.5" hidden="1" customHeight="1" x14ac:dyDescent="0.3">
      <c r="A22705" s="1" t="str">
        <f>+A22635</f>
        <v>NO</v>
      </c>
      <c r="E22705" s="72"/>
      <c r="F22705" s="325" t="str">
        <f>+$F$80</f>
        <v>Por lo menos uno (1) de los contratos válidos aportados como experiencia general debe corresponder mínimo al 60% del presupuesto oficial del presente proceso de selección.  (SMMLV)</v>
      </c>
      <c r="G22705" s="326"/>
      <c r="H22705" s="326"/>
      <c r="I22705" s="326"/>
      <c r="J22705" s="326"/>
      <c r="K22705" s="73" t="s">
        <v>124</v>
      </c>
      <c r="L22705" s="74" t="s">
        <v>124</v>
      </c>
    </row>
    <row r="22706" spans="1:12" ht="23.5" hidden="1" customHeight="1" x14ac:dyDescent="0.3">
      <c r="A22706" s="1" t="str">
        <f>+A22635</f>
        <v>NO</v>
      </c>
      <c r="E22706" s="63"/>
      <c r="F22706" s="325" t="str">
        <f>+$F$81</f>
        <v xml:space="preserve">Deberá acreditarse en al menos uno (1) de los contratos válidos aportados como experiencia general una </v>
      </c>
      <c r="G22706" s="326"/>
      <c r="H22706" s="326"/>
      <c r="I22706" s="326"/>
      <c r="J22706" s="326"/>
      <c r="K22706" s="73" t="s">
        <v>124</v>
      </c>
      <c r="L22706" s="74" t="s">
        <v>124</v>
      </c>
    </row>
    <row r="22707" spans="1:12" ht="23.5" hidden="1" customHeight="1" x14ac:dyDescent="0.3">
      <c r="A22707" s="18" t="s">
        <v>30</v>
      </c>
      <c r="E22707" s="63"/>
      <c r="F22707" s="325" t="str">
        <f>+$F$82</f>
        <v xml:space="preserve">Deberá acreditarse en al menos uno (1) de los contratos válidos aportados interventoría a intervención de </v>
      </c>
      <c r="G22707" s="326"/>
      <c r="H22707" s="326"/>
      <c r="I22707" s="326"/>
      <c r="J22707" s="326"/>
      <c r="K22707" s="73">
        <f>+$K$82</f>
        <v>0</v>
      </c>
      <c r="L22707" s="74" t="s">
        <v>124</v>
      </c>
    </row>
    <row r="22708" spans="1:12" ht="36" hidden="1" customHeight="1" x14ac:dyDescent="0.3">
      <c r="A22708" s="18" t="s">
        <v>30</v>
      </c>
      <c r="E22708" s="63"/>
      <c r="F22708" s="325" t="str">
        <f>+$F$83</f>
        <v xml:space="preserve">Deberá acreditarse en al menos uno (1) de los contratos válidos aportados interventoría a intervención de </v>
      </c>
      <c r="G22708" s="326"/>
      <c r="H22708" s="326"/>
      <c r="I22708" s="326"/>
      <c r="J22708" s="326"/>
      <c r="K22708" s="75">
        <f>+$K$83</f>
        <v>0</v>
      </c>
      <c r="L22708" s="76" t="s">
        <v>124</v>
      </c>
    </row>
    <row r="22709" spans="1:12" hidden="1" x14ac:dyDescent="0.3">
      <c r="A22709" s="1" t="str">
        <f>+A22635</f>
        <v>NO</v>
      </c>
      <c r="E22709" s="51"/>
      <c r="F22709" s="50"/>
      <c r="G22709" s="51"/>
      <c r="H22709" s="51"/>
      <c r="I22709" s="51"/>
      <c r="J22709" s="51"/>
      <c r="K22709" s="51"/>
      <c r="L22709" s="51"/>
    </row>
    <row r="22710" spans="1:12" ht="12.75" hidden="1" customHeight="1" x14ac:dyDescent="0.3">
      <c r="A22710" s="1" t="str">
        <f>+A22635</f>
        <v>NO</v>
      </c>
      <c r="E22710" s="40" t="str">
        <f>+$E$85</f>
        <v>VALOR MÍNIMO A CERIFICAR % P.O EN SMMMLV. NUMERAL 3.9.1</v>
      </c>
      <c r="F22710" s="41"/>
      <c r="G22710" s="41"/>
      <c r="H22710" s="41"/>
      <c r="I22710" s="41"/>
      <c r="J22710" s="41"/>
      <c r="K22710" s="41"/>
      <c r="L22710" s="42"/>
    </row>
    <row r="22711" spans="1:12" hidden="1" x14ac:dyDescent="0.3">
      <c r="A22711" s="1" t="str">
        <f>+A22635</f>
        <v>NO</v>
      </c>
      <c r="C22711" s="1" t="str">
        <f>"M"&amp;C22635</f>
        <v>M</v>
      </c>
      <c r="E22711" s="77" t="str">
        <f>+$E$86</f>
        <v>100% P.O.</v>
      </c>
      <c r="F22711" s="78"/>
      <c r="G22711" s="61">
        <v>242.41716883554506</v>
      </c>
      <c r="H22711" s="124" t="str">
        <f>+$H$86</f>
        <v>TOTAL EJECUTADO DE CONTRATOS ACREDITADOS</v>
      </c>
      <c r="I22711" s="124"/>
      <c r="J22711" s="124"/>
      <c r="K22711" s="55" t="s">
        <v>124</v>
      </c>
      <c r="L22711" s="47" t="s">
        <v>124</v>
      </c>
    </row>
    <row r="22712" spans="1:12" hidden="1" x14ac:dyDescent="0.3">
      <c r="A22712" s="1" t="str">
        <f>+A22635</f>
        <v>NO</v>
      </c>
      <c r="E22712" s="39"/>
      <c r="F22712" s="39"/>
      <c r="G22712" s="39"/>
      <c r="H22712" s="39"/>
      <c r="I22712" s="39"/>
      <c r="J22712" s="39"/>
      <c r="K22712" s="39"/>
      <c r="L22712" s="39"/>
    </row>
    <row r="22713" spans="1:12" ht="12.75" hidden="1" customHeight="1" x14ac:dyDescent="0.3">
      <c r="A22713" s="18" t="s">
        <v>30</v>
      </c>
      <c r="B22713" s="18"/>
      <c r="E22713" s="40" t="str">
        <f>+$E$88</f>
        <v>CONSIDERACIONES PARA LA VALIDEZ DE LA EXPERIENCIA REQUERIDA: EXPERIENCIA PROPONENTES PLURALES NUMERAL 10.1.2 D</v>
      </c>
      <c r="F22713" s="41"/>
      <c r="G22713" s="41"/>
      <c r="H22713" s="41"/>
      <c r="I22713" s="41"/>
      <c r="J22713" s="41"/>
      <c r="K22713" s="41"/>
      <c r="L22713" s="42"/>
    </row>
    <row r="22714" spans="1:12" ht="28" hidden="1" customHeight="1" x14ac:dyDescent="0.3">
      <c r="A22714" s="18" t="s">
        <v>30</v>
      </c>
      <c r="B22714" s="18"/>
      <c r="C22714" s="1" t="str">
        <f>"O"&amp;C22635</f>
        <v>O</v>
      </c>
      <c r="E22714" s="80" t="str">
        <f>+$E$89</f>
        <v>i)</v>
      </c>
      <c r="F22714" s="327" t="str">
        <f>+$F$89</f>
        <v>Uno de los integrantes debe aportar como mínimo el cincuenta por ciento (50 %) de la experiencia solicitada</v>
      </c>
      <c r="G22714" s="328"/>
      <c r="H22714" s="328"/>
      <c r="I22714" s="328"/>
      <c r="J22714" s="328"/>
      <c r="K22714" s="73" t="s">
        <v>124</v>
      </c>
      <c r="L22714" s="47" t="s">
        <v>124</v>
      </c>
    </row>
    <row r="22715" spans="1:12" ht="28" hidden="1" customHeight="1" x14ac:dyDescent="0.3">
      <c r="A22715" s="18" t="s">
        <v>30</v>
      </c>
      <c r="B22715" s="18"/>
      <c r="C22715" s="1" t="str">
        <f>"O"&amp;C22635</f>
        <v>O</v>
      </c>
      <c r="E22715" s="80" t="str">
        <f>+$E$90</f>
        <v>ii)</v>
      </c>
      <c r="F22715" s="327" t="str">
        <f>+$F$90</f>
        <v>Todos los demás ntegrantes deben acreditar al menos el cinco por ciento (5 %) de la experiencia solicitada, solo uno (1) de los integrantes podrá no acreditar experiencia pero su porcentaje de participación  no podrá superar el diez por ciento (10 %)</v>
      </c>
      <c r="G22715" s="328"/>
      <c r="H22715" s="328"/>
      <c r="I22715" s="328"/>
      <c r="J22715" s="328"/>
      <c r="K22715" s="73" t="s">
        <v>124</v>
      </c>
      <c r="L22715" s="47" t="s">
        <v>124</v>
      </c>
    </row>
    <row r="22716" spans="1:12" hidden="1" x14ac:dyDescent="0.3">
      <c r="A22716" s="18" t="s">
        <v>30</v>
      </c>
      <c r="B22716" s="18"/>
      <c r="E22716" s="39"/>
      <c r="F22716" s="39"/>
      <c r="G22716" s="39"/>
      <c r="H22716" s="39"/>
      <c r="I22716" s="39"/>
      <c r="J22716" s="39"/>
      <c r="K22716" s="39"/>
      <c r="L22716" s="39"/>
    </row>
    <row r="22717" spans="1:12" ht="13" hidden="1" customHeight="1" x14ac:dyDescent="0.3">
      <c r="A22717" s="18" t="str">
        <f>+A22635</f>
        <v>NO</v>
      </c>
      <c r="B22717" s="18"/>
      <c r="E22717" s="69" t="str">
        <f>+$E$92</f>
        <v>VERIFICACIÓN Y ASIGNACIÓN DE PUNTAJE POR LA EXPERIENCIA DEL PROPONENTE</v>
      </c>
      <c r="F22717" s="70"/>
      <c r="G22717" s="70"/>
      <c r="H22717" s="70"/>
      <c r="I22717" s="70"/>
      <c r="J22717" s="70"/>
      <c r="K22717" s="70"/>
      <c r="L22717" s="71"/>
    </row>
    <row r="22718" spans="1:12" hidden="1" x14ac:dyDescent="0.3">
      <c r="A22718" s="18" t="str">
        <f>+A22635</f>
        <v>NO</v>
      </c>
      <c r="B22718" s="18"/>
      <c r="E22718" s="81"/>
      <c r="F22718" s="323" t="str">
        <f>+$F$93</f>
        <v>No. CONTRATOS QUE ACREDITAN LA EXPERIENCIA (NO OBJETO DE SUBSANACIÓN)</v>
      </c>
      <c r="G22718" s="324"/>
      <c r="H22718" s="324"/>
      <c r="I22718" s="324"/>
      <c r="J22718" s="324"/>
      <c r="K22718" s="82"/>
      <c r="L22718" s="83" t="s">
        <v>124</v>
      </c>
    </row>
    <row r="22719" spans="1:12" ht="13" hidden="1" customHeight="1" x14ac:dyDescent="0.3">
      <c r="A22719" s="18" t="str">
        <f>+A22635</f>
        <v>NO</v>
      </c>
      <c r="B22719" s="18"/>
      <c r="E22719" s="84"/>
      <c r="F22719" s="323" t="str">
        <f>+$F$94</f>
        <v>TOTAL EJECUTADO DE CONTRATOS ACREDITADOS PROPUESTA INICIAL</v>
      </c>
      <c r="G22719" s="324"/>
      <c r="H22719" s="324"/>
      <c r="I22719" s="324"/>
      <c r="J22719" s="324"/>
      <c r="K22719" s="85"/>
      <c r="L22719" s="86" t="s">
        <v>124</v>
      </c>
    </row>
    <row r="22720" spans="1:12" ht="13" hidden="1" customHeight="1" x14ac:dyDescent="0.3">
      <c r="A22720" s="18" t="str">
        <f>+A22635</f>
        <v>NO</v>
      </c>
      <c r="B22720" s="18"/>
      <c r="E22720" s="87"/>
      <c r="F22720" s="323" t="str">
        <f>+$F$95</f>
        <v>PROMEDIO VALOR ACREDITADO EN SMMLV</v>
      </c>
      <c r="G22720" s="324"/>
      <c r="H22720" s="324"/>
      <c r="I22720" s="324"/>
      <c r="J22720" s="324"/>
      <c r="K22720" s="66"/>
      <c r="L22720" s="88" t="s">
        <v>124</v>
      </c>
    </row>
    <row r="22721" spans="1:12" hidden="1" x14ac:dyDescent="0.3">
      <c r="A22721" s="18" t="str">
        <f>+A22635</f>
        <v>NO</v>
      </c>
      <c r="B22721" s="18"/>
      <c r="E22721" s="89"/>
      <c r="F22721" s="89"/>
      <c r="G22721" s="89"/>
      <c r="H22721" s="89"/>
      <c r="I22721" s="89"/>
      <c r="J22721" s="89"/>
      <c r="K22721" s="89"/>
      <c r="L22721" s="89"/>
    </row>
    <row r="22722" spans="1:12" ht="13" hidden="1" customHeight="1" x14ac:dyDescent="0.3">
      <c r="A22722" s="18" t="str">
        <f>+A22635</f>
        <v>NO</v>
      </c>
      <c r="B22722" s="18"/>
      <c r="E22722" s="69" t="str">
        <f>+$E$97</f>
        <v>3.9.2 EXIGENCIAS MÍNIMAS DE EXPERIENCIA Y FORMACIÓN ACADÉMICA DEL EQUIPO DE TRABAJO</v>
      </c>
      <c r="F22722" s="70"/>
      <c r="G22722" s="70"/>
      <c r="H22722" s="70"/>
      <c r="I22722" s="70"/>
      <c r="J22722" s="70"/>
      <c r="K22722" s="70"/>
      <c r="L22722" s="71"/>
    </row>
    <row r="22723" spans="1:12" hidden="1" x14ac:dyDescent="0.3">
      <c r="A22723" s="18" t="str">
        <f>+A22635</f>
        <v>NO</v>
      </c>
      <c r="B22723" s="18"/>
      <c r="E22723" s="90" t="str">
        <f>+$E$98</f>
        <v>Formulario 8</v>
      </c>
      <c r="F22723" s="315" t="s">
        <v>46</v>
      </c>
      <c r="G22723" s="316"/>
      <c r="H22723" s="317"/>
      <c r="I22723" s="318"/>
      <c r="J22723" s="318"/>
      <c r="K22723" s="318"/>
      <c r="L22723" s="319"/>
    </row>
    <row r="22724" spans="1:12" hidden="1" x14ac:dyDescent="0.3">
      <c r="A22724" s="18" t="str">
        <f>+A22635</f>
        <v>NO</v>
      </c>
      <c r="B22724" s="18"/>
      <c r="E22724" s="91" t="s">
        <v>124</v>
      </c>
      <c r="F22724" s="91" t="str">
        <f>+$F$99</f>
        <v>Director de Interventoría</v>
      </c>
      <c r="G22724" s="91" t="str">
        <f>+$G$99</f>
        <v>Residente de Interventoría</v>
      </c>
      <c r="H22724" s="320"/>
      <c r="I22724" s="321"/>
      <c r="J22724" s="321"/>
      <c r="K22724" s="321"/>
      <c r="L22724" s="322"/>
    </row>
    <row r="22725" spans="1:12" hidden="1" x14ac:dyDescent="0.3">
      <c r="A22725" s="18" t="str">
        <f>+A22635</f>
        <v>NO</v>
      </c>
      <c r="B22725" s="18"/>
      <c r="E22725" s="304" t="str">
        <f>+$E$100</f>
        <v>OBSERVACIONES RESPECTO REQUISITO HABILITANTE DEL PERSONAL CLAVE EVALUABLE</v>
      </c>
      <c r="F22725" s="305"/>
      <c r="G22725" s="305"/>
      <c r="H22725" s="305"/>
      <c r="I22725" s="305"/>
      <c r="J22725" s="305"/>
      <c r="K22725" s="305"/>
      <c r="L22725" s="305"/>
    </row>
    <row r="22726" spans="1:12" hidden="1" x14ac:dyDescent="0.3">
      <c r="A22726" s="18" t="str">
        <f>+A22635</f>
        <v>NO</v>
      </c>
      <c r="B22726" s="18"/>
      <c r="E22726" s="312" t="s">
        <v>124</v>
      </c>
      <c r="F22726" s="313"/>
      <c r="G22726" s="313"/>
      <c r="H22726" s="313"/>
      <c r="I22726" s="313"/>
      <c r="J22726" s="313"/>
      <c r="K22726" s="313"/>
      <c r="L22726" s="314"/>
    </row>
    <row r="22727" spans="1:12" hidden="1" x14ac:dyDescent="0.3">
      <c r="A22727" s="18" t="str">
        <f>+A22635</f>
        <v>NO</v>
      </c>
      <c r="B22727" s="18"/>
      <c r="E22727" s="89"/>
      <c r="F22727" s="89"/>
      <c r="G22727" s="89"/>
      <c r="H22727" s="89"/>
      <c r="I22727" s="89"/>
      <c r="J22727" s="89"/>
      <c r="K22727" s="89"/>
      <c r="L22727" s="89"/>
    </row>
    <row r="22728" spans="1:12" ht="13" hidden="1" customHeight="1" x14ac:dyDescent="0.3">
      <c r="A22728" s="18" t="str">
        <f>+A22635</f>
        <v>NO</v>
      </c>
      <c r="B22728" s="18"/>
      <c r="E22728" s="69" t="str">
        <f>+$E$103</f>
        <v>4.2 EQUIPO DE TRABAJO (Personal Clave Evaluable)</v>
      </c>
      <c r="F22728" s="70"/>
      <c r="G22728" s="70"/>
      <c r="H22728" s="70"/>
      <c r="I22728" s="70"/>
      <c r="J22728" s="70"/>
      <c r="K22728" s="70"/>
      <c r="L22728" s="71"/>
    </row>
    <row r="22729" spans="1:12" ht="23.25" hidden="1" customHeight="1" x14ac:dyDescent="0.3">
      <c r="A22729" s="18" t="str">
        <f>+A22635</f>
        <v>NO</v>
      </c>
      <c r="B22729" s="18"/>
      <c r="E22729" s="90" t="str">
        <f>+$E$104</f>
        <v>Formulario 9</v>
      </c>
      <c r="F22729" s="315" t="s">
        <v>46</v>
      </c>
      <c r="G22729" s="316"/>
      <c r="H22729" s="317"/>
      <c r="I22729" s="318"/>
      <c r="J22729" s="318"/>
      <c r="K22729" s="318"/>
      <c r="L22729" s="319"/>
    </row>
    <row r="22730" spans="1:12" hidden="1" x14ac:dyDescent="0.3">
      <c r="A22730" s="18" t="str">
        <f>+A22635</f>
        <v>NO</v>
      </c>
      <c r="B22730" s="18"/>
      <c r="E22730" s="91" t="s">
        <v>124</v>
      </c>
      <c r="F22730" s="91" t="str">
        <f>+$F$99</f>
        <v>Director de Interventoría</v>
      </c>
      <c r="G22730" s="91" t="str">
        <f>+$G$99</f>
        <v>Residente de Interventoría</v>
      </c>
      <c r="H22730" s="320"/>
      <c r="I22730" s="321"/>
      <c r="J22730" s="321"/>
      <c r="K22730" s="321"/>
      <c r="L22730" s="322"/>
    </row>
    <row r="22731" spans="1:12" hidden="1" x14ac:dyDescent="0.3">
      <c r="A22731" s="18" t="str">
        <f>+A22635</f>
        <v>NO</v>
      </c>
      <c r="B22731" s="18"/>
      <c r="E22731" s="89"/>
      <c r="F22731" s="89"/>
      <c r="G22731" s="89"/>
      <c r="H22731" s="89"/>
      <c r="I22731" s="89"/>
      <c r="J22731" s="89"/>
      <c r="K22731" s="89"/>
      <c r="L22731" s="89"/>
    </row>
    <row r="22732" spans="1:12" hidden="1" x14ac:dyDescent="0.3">
      <c r="A22732" s="1" t="str">
        <f>+A22635</f>
        <v>NO</v>
      </c>
      <c r="E22732" s="92" t="str">
        <f>+E22607</f>
        <v>CRITERIOS DE EVALUACIÓN Y PUNTAJE</v>
      </c>
      <c r="F22732" s="93"/>
      <c r="G22732" s="93"/>
      <c r="H22732" s="93"/>
      <c r="I22732" s="93"/>
      <c r="J22732" s="93"/>
      <c r="K22732" s="94"/>
      <c r="L22732" s="95" t="str">
        <f>+$L$107</f>
        <v>PUNTAJE OBTENIDO</v>
      </c>
    </row>
    <row r="22733" spans="1:12" hidden="1" x14ac:dyDescent="0.3">
      <c r="A22733" s="1" t="str">
        <f>+A22635</f>
        <v>NO</v>
      </c>
      <c r="E22733" s="96" t="str">
        <f>+$E$108</f>
        <v>VALOR</v>
      </c>
      <c r="F22733" s="97" t="str">
        <f>+$F$108</f>
        <v>EQUIPO DE TRABAJO (PERSONAL CLAVE EVALUABLE)</v>
      </c>
      <c r="G22733" s="24"/>
      <c r="H22733" s="24"/>
      <c r="I22733" s="24"/>
      <c r="J22733" s="24"/>
      <c r="K22733" s="24"/>
      <c r="L22733" s="98"/>
    </row>
    <row r="22734" spans="1:12" ht="12.75" hidden="1" customHeight="1" x14ac:dyDescent="0.3">
      <c r="A22734" s="1" t="str">
        <f>+A22635</f>
        <v>NO</v>
      </c>
      <c r="E22734" s="96">
        <f>+$E$109</f>
        <v>5</v>
      </c>
      <c r="F22734" s="307" t="str">
        <f>+$F$109</f>
        <v xml:space="preserve"> Experiencia Específica adicional</v>
      </c>
      <c r="G22734" s="308"/>
      <c r="H22734" s="308"/>
      <c r="I22734" s="308"/>
      <c r="J22734" s="308"/>
      <c r="K22734" s="309"/>
      <c r="L22734" s="99" t="str">
        <f>IFERROR(IF(VLOOKUP(C22635,'R. PUNTAJES'!$C$14:$R$213,'R. PUNTAJES'!$I$10,0)="","",VLOOKUP(C22635,'R. PUNTAJES'!$C$14:$R$213,'R. PUNTAJES'!$I$10,0)),"")</f>
        <v/>
      </c>
    </row>
    <row r="22735" spans="1:12" ht="12.75" hidden="1" customHeight="1" x14ac:dyDescent="0.3">
      <c r="A22735" s="1" t="str">
        <f>+A22635</f>
        <v>NO</v>
      </c>
      <c r="E22735" s="96">
        <f>+$E$110</f>
        <v>5</v>
      </c>
      <c r="F22735" s="307" t="str">
        <f>+$F$110</f>
        <v>Formación Académica adicional</v>
      </c>
      <c r="G22735" s="308"/>
      <c r="H22735" s="308"/>
      <c r="I22735" s="308"/>
      <c r="J22735" s="308"/>
      <c r="K22735" s="309"/>
      <c r="L22735" s="99" t="str">
        <f>IFERROR(IF(VLOOKUP(C22635,'R. PUNTAJES'!$C$14:$R$213,'R. PUNTAJES'!$J$10,0)="","",VLOOKUP(C22635,'R. PUNTAJES'!$C$14:$R$213,'R. PUNTAJES'!$J$10,0)),"")</f>
        <v/>
      </c>
    </row>
    <row r="22736" spans="1:12" hidden="1" x14ac:dyDescent="0.3">
      <c r="A22736" s="18" t="str">
        <f>+A22635</f>
        <v>NO</v>
      </c>
      <c r="B22736" s="18"/>
      <c r="E22736" s="100"/>
      <c r="F22736" s="101" t="str">
        <f>+$F$111</f>
        <v>FACTOR DE SOSTENIBILIDAD</v>
      </c>
      <c r="G22736" s="102"/>
      <c r="H22736" s="102"/>
      <c r="I22736" s="102"/>
      <c r="J22736" s="102"/>
      <c r="K22736" s="102"/>
      <c r="L22736" s="103"/>
    </row>
    <row r="22737" spans="1:12" hidden="1" x14ac:dyDescent="0.3">
      <c r="A22737" s="18" t="str">
        <f>+A22635</f>
        <v>NO</v>
      </c>
      <c r="B22737" s="18"/>
      <c r="E22737" s="104">
        <v>1</v>
      </c>
      <c r="F22737" s="105" t="str">
        <f>+$F$112</f>
        <v>Compromisos Sostenibilidad</v>
      </c>
      <c r="G22737" s="106"/>
      <c r="H22737" s="106"/>
      <c r="I22737" s="106"/>
      <c r="J22737" s="106"/>
      <c r="K22737" s="106"/>
      <c r="L22737" s="107" t="str">
        <f>IFERROR(IF(VLOOKUP(C22635,'R. PUNTAJES'!$C$14:$R$213,'R. PUNTAJES'!$K$10,0)="","",VLOOKUP(C22635,'R. PUNTAJES'!$C$14:$R$213,'R. PUNTAJES'!$K$10,0)),"")</f>
        <v/>
      </c>
    </row>
    <row r="22738" spans="1:12" hidden="1" x14ac:dyDescent="0.3">
      <c r="A22738" s="1" t="str">
        <f>+A22635</f>
        <v>NO</v>
      </c>
      <c r="E22738" s="108"/>
      <c r="F22738" s="109" t="str">
        <f>+$F$113</f>
        <v>APOYO A LA INDUSTRIA NACIONAL</v>
      </c>
      <c r="G22738" s="110"/>
      <c r="H22738" s="110"/>
      <c r="I22738" s="110"/>
      <c r="J22738" s="110"/>
      <c r="K22738" s="110"/>
      <c r="L22738" s="111"/>
    </row>
    <row r="22739" spans="1:12" ht="12.75" hidden="1" customHeight="1" x14ac:dyDescent="0.3">
      <c r="A22739" s="1" t="str">
        <f>+A22635</f>
        <v>NO</v>
      </c>
      <c r="E22739" s="96">
        <v>20</v>
      </c>
      <c r="F22739" s="307" t="str">
        <f>+$F$114</f>
        <v>Promoción de Servicios Nacionales o con Trato Nacional</v>
      </c>
      <c r="G22739" s="308"/>
      <c r="H22739" s="308"/>
      <c r="I22739" s="308"/>
      <c r="J22739" s="308"/>
      <c r="K22739" s="309"/>
      <c r="L22739" s="99" t="str">
        <f>IFERROR(IF(VLOOKUP(C22635,'R. PUNTAJES'!$C$14:$R$213,'R. PUNTAJES'!$L$10,0)="","",
IF(VLOOKUP(C22635,'R. PUNTAJES'!$C$14:$R$213,'R. PUNTAJES'!$L$10,0)=5,0,
VLOOKUP(C22635,'R. PUNTAJES'!$C$14:$R$213,'R. PUNTAJES'!$L$10,0))),"")</f>
        <v/>
      </c>
    </row>
    <row r="22740" spans="1:12" ht="12.75" hidden="1" customHeight="1" x14ac:dyDescent="0.3">
      <c r="A22740" s="1" t="str">
        <f>+A22635</f>
        <v>NO</v>
      </c>
      <c r="E22740" s="96">
        <v>5</v>
      </c>
      <c r="F22740" s="307" t="str">
        <f>+$F$115</f>
        <v>Incorporación de componente nacional en servicios extranjeros</v>
      </c>
      <c r="G22740" s="308"/>
      <c r="H22740" s="308"/>
      <c r="I22740" s="308"/>
      <c r="J22740" s="308"/>
      <c r="K22740" s="309"/>
      <c r="L22740" s="99" t="str">
        <f>IFERROR(IF(VLOOKUP(C22635,'R. PUNTAJES'!$C$14:$R$213,'R. PUNTAJES'!$L$10,0)="","",
IF(VLOOKUP(C22635,'R. PUNTAJES'!$C$14:$R$213,'R. PUNTAJES'!$L$10,0)=20,0,
VLOOKUP(C22635,'R. PUNTAJES'!$C$14:$R$213,'R. PUNTAJES'!$L$10,0))),"")</f>
        <v/>
      </c>
    </row>
    <row r="22741" spans="1:12" hidden="1" x14ac:dyDescent="0.3">
      <c r="A22741" s="1" t="str">
        <f>+A22635</f>
        <v>NO</v>
      </c>
      <c r="E22741" s="112"/>
      <c r="F22741" s="97" t="str">
        <f>+$F$116</f>
        <v>VINCULACIÓN DE PERSONAS CON DISCAPACIDAD</v>
      </c>
      <c r="G22741" s="24"/>
      <c r="H22741" s="24"/>
      <c r="I22741" s="24"/>
      <c r="J22741" s="24"/>
      <c r="K22741" s="24"/>
      <c r="L22741" s="98"/>
    </row>
    <row r="22742" spans="1:12" ht="12.75" hidden="1" customHeight="1" x14ac:dyDescent="0.3">
      <c r="A22742" s="1" t="str">
        <f>+A22635</f>
        <v>NO</v>
      </c>
      <c r="E22742" s="96">
        <v>1</v>
      </c>
      <c r="F22742" s="307" t="str">
        <f>+$F$117</f>
        <v xml:space="preserve">Trabajadores vinculados a la planta de personal </v>
      </c>
      <c r="G22742" s="308"/>
      <c r="H22742" s="308"/>
      <c r="I22742" s="308"/>
      <c r="J22742" s="308"/>
      <c r="K22742" s="309"/>
      <c r="L22742" s="99" t="str">
        <f>IFERROR(IF(VLOOKUP(C22635,'R. PUNTAJES'!$C$14:$R$213,'R. PUNTAJES'!$M$10,0)="","",VLOOKUP(C22635,'R. PUNTAJES'!$C$14:$R$213,'R. PUNTAJES'!$M$10,0)),"")</f>
        <v/>
      </c>
    </row>
    <row r="22743" spans="1:12" hidden="1" x14ac:dyDescent="0.3">
      <c r="A22743" s="1" t="str">
        <f>+A22635</f>
        <v>NO</v>
      </c>
      <c r="E22743" s="112"/>
      <c r="F22743" s="97" t="str">
        <f>+$F$118</f>
        <v>EMPRENDIMIENTOS Y EMPRESAS DE MUJERES</v>
      </c>
      <c r="G22743" s="24"/>
      <c r="H22743" s="24"/>
      <c r="I22743" s="24"/>
      <c r="J22743" s="24"/>
      <c r="K22743" s="24"/>
      <c r="L22743" s="98"/>
    </row>
    <row r="22744" spans="1:12" ht="13" hidden="1" customHeight="1" x14ac:dyDescent="0.3">
      <c r="A22744" s="1" t="str">
        <f>+A22635</f>
        <v>NO</v>
      </c>
      <c r="E22744" s="96">
        <v>0.25</v>
      </c>
      <c r="F22744" s="307" t="str">
        <f>+$F$119</f>
        <v>Emprendimientos y empresas de mujeres</v>
      </c>
      <c r="G22744" s="308"/>
      <c r="H22744" s="308"/>
      <c r="I22744" s="308"/>
      <c r="J22744" s="308"/>
      <c r="K22744" s="309"/>
      <c r="L22744" s="113" t="str">
        <f>IFERROR(IF(VLOOKUP(C22635,'R. PUNTAJES'!$C$14:$R$213,'R. PUNTAJES'!$N$10,0)="","",VLOOKUP(C22635,'R. PUNTAJES'!$C$14:$R$213,'R. PUNTAJES'!$N$10,0)),"")</f>
        <v/>
      </c>
    </row>
    <row r="22745" spans="1:12" hidden="1" x14ac:dyDescent="0.3">
      <c r="A22745" s="18" t="str">
        <f>+A22746</f>
        <v>NO</v>
      </c>
      <c r="B22745" s="18"/>
      <c r="E22745" s="112"/>
      <c r="F22745" s="97" t="str">
        <f>+$F$120</f>
        <v>MIPYME</v>
      </c>
      <c r="G22745" s="24"/>
      <c r="H22745" s="24"/>
      <c r="I22745" s="24"/>
      <c r="J22745" s="24"/>
      <c r="K22745" s="24"/>
      <c r="L22745" s="98"/>
    </row>
    <row r="22746" spans="1:12" hidden="1" x14ac:dyDescent="0.3">
      <c r="A22746" s="18" t="str">
        <f>+IF(E22746=0,"NO",1)</f>
        <v>NO</v>
      </c>
      <c r="B22746" s="18"/>
      <c r="E22746" s="96">
        <v>0</v>
      </c>
      <c r="F22746" s="307" t="str">
        <f>+$F$121</f>
        <v>Mipyme</v>
      </c>
      <c r="G22746" s="308"/>
      <c r="H22746" s="308"/>
      <c r="I22746" s="308"/>
      <c r="J22746" s="308"/>
      <c r="K22746" s="309"/>
      <c r="L22746" s="113" t="str">
        <f>IFERROR(IF(VLOOKUP(C22635,'R. PUNTAJES'!$C$14:$R$213,'R. PUNTAJES'!$O$10,0)="","",VLOOKUP(C22635,'R. PUNTAJES'!$C$14:$R$213,'R. PUNTAJES'!$O$10,0)),"")</f>
        <v/>
      </c>
    </row>
    <row r="22747" spans="1:12" hidden="1" x14ac:dyDescent="0.3">
      <c r="A22747" s="1" t="str">
        <f>+A22635</f>
        <v>NO</v>
      </c>
      <c r="E22747" s="112"/>
      <c r="F22747" s="97" t="str">
        <f>+$F$122</f>
        <v>EXPERIENCIA DEL PROPONENTE</v>
      </c>
      <c r="G22747" s="24"/>
      <c r="H22747" s="24"/>
      <c r="I22747" s="24"/>
      <c r="J22747" s="24"/>
      <c r="K22747" s="24"/>
      <c r="L22747" s="98"/>
    </row>
    <row r="22748" spans="1:12" hidden="1" x14ac:dyDescent="0.3">
      <c r="A22748" s="1" t="str">
        <f>+A22635</f>
        <v>NO</v>
      </c>
      <c r="E22748" s="96">
        <v>59.5</v>
      </c>
      <c r="F22748" s="307" t="str">
        <f>+$F$123</f>
        <v>mediana con valor absoluto</v>
      </c>
      <c r="G22748" s="308"/>
      <c r="H22748" s="308"/>
      <c r="I22748" s="308"/>
      <c r="J22748" s="308"/>
      <c r="K22748" s="309"/>
      <c r="L22748" s="113" t="str">
        <f>IFERROR(IF(VLOOKUP(C22635,'R. PUNTAJES'!$C$14:$R$213,'R. PUNTAJES'!$R$10,0)="","",VLOOKUP(C22635,'R. PUNTAJES'!$C$14:$R$213,'R. PUNTAJES'!$R$10,0)),"")</f>
        <v/>
      </c>
    </row>
    <row r="22749" spans="1:12" hidden="1" x14ac:dyDescent="0.3">
      <c r="A22749" s="1" t="str">
        <f>+A22635</f>
        <v>NO</v>
      </c>
      <c r="E22749" s="112"/>
      <c r="F22749" s="97" t="str">
        <f>+$F$124</f>
        <v>MULTAS</v>
      </c>
      <c r="G22749" s="24"/>
      <c r="H22749" s="24"/>
      <c r="I22749" s="24"/>
      <c r="J22749" s="24"/>
      <c r="K22749" s="24"/>
      <c r="L22749" s="98"/>
    </row>
    <row r="22750" spans="1:12" ht="12.75" hidden="1" customHeight="1" x14ac:dyDescent="0.3">
      <c r="A22750" s="1" t="str">
        <f>+A22635</f>
        <v>NO</v>
      </c>
      <c r="E22750" s="96">
        <v>-2</v>
      </c>
      <c r="F22750" s="307" t="str">
        <f>+$F$125</f>
        <v>Una o más multas o cláusulas penales durante el último año</v>
      </c>
      <c r="G22750" s="310"/>
      <c r="H22750" s="310"/>
      <c r="I22750" s="310"/>
      <c r="J22750" s="310"/>
      <c r="K22750" s="311"/>
      <c r="L22750" s="99" t="str">
        <f>IFERROR(IF(VLOOKUP(C22635,'R. PUNTAJES'!$C$14:$R$213,'R. PUNTAJES'!$Q$10,0)="","",VLOOKUP(C22635,'R. PUNTAJES'!$C$14:$R$213,'R. PUNTAJES'!$Q$10,0)),"")</f>
        <v/>
      </c>
    </row>
    <row r="22751" spans="1:12" hidden="1" x14ac:dyDescent="0.3">
      <c r="A22751" s="1" t="str">
        <f>+A22635</f>
        <v>NO</v>
      </c>
      <c r="E22751" s="112"/>
      <c r="F22751" s="97" t="str">
        <f>+$F$126</f>
        <v>OBRAS INCONCLUSAS</v>
      </c>
      <c r="G22751" s="24"/>
      <c r="H22751" s="24"/>
      <c r="I22751" s="24"/>
      <c r="J22751" s="24"/>
      <c r="K22751" s="24"/>
      <c r="L22751" s="98"/>
    </row>
    <row r="22752" spans="1:12" hidden="1" x14ac:dyDescent="0.3">
      <c r="A22752" s="1" t="str">
        <f>+A22635</f>
        <v>NO</v>
      </c>
      <c r="E22752" s="96">
        <v>-1</v>
      </c>
      <c r="F22752" s="301" t="str">
        <f>+$F$127</f>
        <v>Anotación vigente de obra civil inconclusa</v>
      </c>
      <c r="G22752" s="302"/>
      <c r="H22752" s="302"/>
      <c r="I22752" s="302"/>
      <c r="J22752" s="302"/>
      <c r="K22752" s="303"/>
      <c r="L22752" s="99" t="str">
        <f>IFERROR(IF(VLOOKUP(C22635,'R. PUNTAJES'!$C$14:$R$213,'R. PUNTAJES'!$P$10,0)="","",VLOOKUP(C22635,'R. PUNTAJES'!$C$14:$R$213,'R. PUNTAJES'!$P$10,0)),"")</f>
        <v/>
      </c>
    </row>
    <row r="22753" spans="1:16" ht="7.5" hidden="1" customHeight="1" x14ac:dyDescent="0.3">
      <c r="A22753" s="1" t="str">
        <f>+A22635</f>
        <v>NO</v>
      </c>
      <c r="E22753" s="114"/>
      <c r="F22753" s="45"/>
      <c r="G22753" s="45"/>
      <c r="H22753" s="45"/>
      <c r="I22753" s="45"/>
      <c r="J22753" s="45"/>
      <c r="K22753" s="45"/>
      <c r="L22753" s="48"/>
    </row>
    <row r="22754" spans="1:16" hidden="1" x14ac:dyDescent="0.3">
      <c r="A22754" s="1" t="str">
        <f>+A22635</f>
        <v>NO</v>
      </c>
      <c r="E22754" s="115" t="str">
        <f>+$E$129</f>
        <v>PUNTAJE TOTAL</v>
      </c>
      <c r="F22754" s="116"/>
      <c r="G22754" s="116"/>
      <c r="H22754" s="116"/>
      <c r="I22754" s="116"/>
      <c r="J22754" s="116"/>
      <c r="K22754" s="117"/>
      <c r="L22754" s="118">
        <f>IFERROR(IF(VLOOKUP(C22635,'R. PUNTAJES'!$C$14:$R$213,'R. PUNTAJES'!$H$10,0)="RECHAZO","",SUM(L22734:L22752)),"")</f>
        <v>0</v>
      </c>
    </row>
    <row r="22755" spans="1:16" hidden="1" x14ac:dyDescent="0.3">
      <c r="A22755" s="1" t="str">
        <f>+A22635</f>
        <v>NO</v>
      </c>
      <c r="E22755" s="304" t="str">
        <f>+$E$130</f>
        <v>OBSERVACIONES RESPECTO A PUNTAJES</v>
      </c>
      <c r="F22755" s="305"/>
      <c r="G22755" s="305"/>
      <c r="H22755" s="305"/>
      <c r="I22755" s="305"/>
      <c r="J22755" s="305"/>
      <c r="K22755" s="305"/>
      <c r="L22755" s="305"/>
    </row>
    <row r="22756" spans="1:16" ht="12" hidden="1" customHeight="1" x14ac:dyDescent="0.3">
      <c r="A22756" s="1" t="str">
        <f>+A22635</f>
        <v>NO</v>
      </c>
      <c r="E22756" s="306" t="s">
        <v>124</v>
      </c>
      <c r="F22756" s="305"/>
      <c r="G22756" s="305"/>
      <c r="H22756" s="305"/>
      <c r="I22756" s="305"/>
      <c r="J22756" s="305"/>
      <c r="K22756" s="305"/>
      <c r="L22756" s="305"/>
      <c r="N22756" s="119"/>
      <c r="O22756" s="119"/>
      <c r="P22756" s="120"/>
    </row>
    <row r="22757" spans="1:16" ht="3" hidden="1" customHeight="1" x14ac:dyDescent="0.3">
      <c r="A22757" s="1" t="str">
        <f>+A22636</f>
        <v>NO</v>
      </c>
      <c r="E22757" s="121"/>
      <c r="F22757" s="122"/>
      <c r="G22757" s="122"/>
      <c r="H22757" s="122"/>
      <c r="I22757" s="122"/>
      <c r="J22757" s="122"/>
      <c r="K22757" s="122"/>
      <c r="L22757" s="123"/>
    </row>
    <row r="22758" spans="1:16" hidden="1" x14ac:dyDescent="0.3">
      <c r="A22758" s="1" t="str">
        <f>+IF(OR(C22760=""),"NO",1)</f>
        <v>NO</v>
      </c>
      <c r="E22758" s="346"/>
      <c r="F22758" s="347"/>
      <c r="G22758" s="347"/>
      <c r="H22758" s="347"/>
      <c r="I22758" s="347"/>
      <c r="J22758" s="347"/>
      <c r="K22758" s="347"/>
      <c r="L22758" s="347"/>
    </row>
    <row r="22759" spans="1:16" ht="4.5" hidden="1" customHeight="1" x14ac:dyDescent="0.3">
      <c r="A22759" s="1" t="str">
        <f>+A22760</f>
        <v>NO</v>
      </c>
      <c r="E22759" s="15"/>
      <c r="F22759" s="16"/>
      <c r="G22759" s="16"/>
      <c r="H22759" s="16"/>
      <c r="I22759" s="16"/>
      <c r="J22759" s="16"/>
      <c r="K22759" s="16"/>
      <c r="L22759" s="17"/>
    </row>
    <row r="22760" spans="1:16" ht="15.75" hidden="1" customHeight="1" x14ac:dyDescent="0.3">
      <c r="A22760" s="1" t="str">
        <f>+IF(OR(C22760=""),"NO",1)</f>
        <v>NO</v>
      </c>
      <c r="B22760" s="1">
        <f>1+MAX($B$1:B22759)</f>
        <v>183</v>
      </c>
      <c r="C22760" s="18" t="s">
        <v>124</v>
      </c>
      <c r="E22760" s="19" t="s">
        <v>124</v>
      </c>
      <c r="F22760" s="20"/>
      <c r="G22760" s="20"/>
      <c r="H22760" s="20"/>
      <c r="I22760" s="21"/>
      <c r="J22760" s="20"/>
      <c r="K22760" s="21"/>
      <c r="L22760" s="22"/>
    </row>
    <row r="22761" spans="1:16" hidden="1" x14ac:dyDescent="0.3">
      <c r="A22761" s="1" t="str">
        <f>A22760</f>
        <v>NO</v>
      </c>
      <c r="E22761" s="23" t="str">
        <f>+$E$11</f>
        <v>Integrantes</v>
      </c>
      <c r="F22761" s="24"/>
      <c r="G22761" s="24"/>
      <c r="H22761" s="24"/>
      <c r="I22761" s="24"/>
      <c r="J22761" s="24"/>
      <c r="K22761" s="25" t="str">
        <f>+$K$11</f>
        <v>Nit</v>
      </c>
      <c r="L22761" s="26" t="str">
        <f>+$L$11</f>
        <v>Part.</v>
      </c>
    </row>
    <row r="22762" spans="1:16" hidden="1" x14ac:dyDescent="0.3">
      <c r="A22762" s="1" t="str">
        <f>+A22761</f>
        <v>NO</v>
      </c>
      <c r="C22762" s="1" t="s">
        <v>124</v>
      </c>
      <c r="E22762" s="27" t="s">
        <v>124</v>
      </c>
      <c r="F22762" s="28"/>
      <c r="G22762" s="28"/>
      <c r="H22762" s="28"/>
      <c r="I22762" s="28"/>
      <c r="J22762" s="28"/>
      <c r="K22762" s="29" t="s">
        <v>124</v>
      </c>
      <c r="L22762" s="30" t="s">
        <v>124</v>
      </c>
    </row>
    <row r="22763" spans="1:16" hidden="1" x14ac:dyDescent="0.3">
      <c r="A22763" s="18" t="str">
        <f>+IF(OR(C22763=""),"NO",1)</f>
        <v>NO</v>
      </c>
      <c r="B22763" s="18"/>
      <c r="C22763" s="1" t="s">
        <v>124</v>
      </c>
      <c r="E22763" s="31" t="s">
        <v>124</v>
      </c>
      <c r="F22763" s="32"/>
      <c r="G22763" s="32"/>
      <c r="H22763" s="32"/>
      <c r="I22763" s="32"/>
      <c r="J22763" s="32"/>
      <c r="K22763" s="33" t="s">
        <v>124</v>
      </c>
      <c r="L22763" s="34" t="s">
        <v>124</v>
      </c>
    </row>
    <row r="22764" spans="1:16" hidden="1" x14ac:dyDescent="0.3">
      <c r="A22764" s="18" t="str">
        <f>+IF(OR(C22764=""),"NO",1)</f>
        <v>NO</v>
      </c>
      <c r="B22764" s="18"/>
      <c r="C22764" s="1" t="s">
        <v>124</v>
      </c>
      <c r="E22764" s="31" t="s">
        <v>124</v>
      </c>
      <c r="F22764" s="32"/>
      <c r="G22764" s="32"/>
      <c r="H22764" s="32"/>
      <c r="I22764" s="32"/>
      <c r="J22764" s="32"/>
      <c r="K22764" s="33" t="s">
        <v>124</v>
      </c>
      <c r="L22764" s="34" t="s">
        <v>124</v>
      </c>
    </row>
    <row r="22765" spans="1:16" hidden="1" x14ac:dyDescent="0.3">
      <c r="A22765" s="18" t="str">
        <f>+IF(OR(C22765=""),"NO",1)</f>
        <v>NO</v>
      </c>
      <c r="B22765" s="18"/>
      <c r="C22765" s="1" t="s">
        <v>124</v>
      </c>
      <c r="E22765" s="31" t="s">
        <v>13</v>
      </c>
      <c r="F22765" s="32"/>
      <c r="G22765" s="32"/>
      <c r="H22765" s="32"/>
      <c r="I22765" s="32"/>
      <c r="J22765" s="32"/>
      <c r="K22765" s="33"/>
      <c r="L22765" s="34"/>
    </row>
    <row r="22766" spans="1:16" hidden="1" x14ac:dyDescent="0.3">
      <c r="A22766" s="18" t="str">
        <f>+IF(OR(C22766=""),"NO",1)</f>
        <v>NO</v>
      </c>
      <c r="B22766" s="18"/>
      <c r="C22766" s="1" t="s">
        <v>124</v>
      </c>
      <c r="E22766" s="31" t="s">
        <v>13</v>
      </c>
      <c r="F22766" s="32"/>
      <c r="G22766" s="32"/>
      <c r="H22766" s="32"/>
      <c r="I22766" s="32"/>
      <c r="J22766" s="32"/>
      <c r="K22766" s="33"/>
      <c r="L22766" s="34"/>
    </row>
    <row r="22767" spans="1:16" hidden="1" x14ac:dyDescent="0.3">
      <c r="A22767" s="18" t="str">
        <f>+IF(OR(C22767=""),"NO",1)</f>
        <v>NO</v>
      </c>
      <c r="B22767" s="18"/>
      <c r="C22767" s="1" t="s">
        <v>124</v>
      </c>
      <c r="E22767" s="35" t="s">
        <v>13</v>
      </c>
      <c r="F22767" s="36"/>
      <c r="G22767" s="36"/>
      <c r="H22767" s="36"/>
      <c r="I22767" s="36"/>
      <c r="J22767" s="36"/>
      <c r="K22767" s="37"/>
      <c r="L22767" s="38"/>
    </row>
    <row r="22768" spans="1:16" ht="5.15" hidden="1" customHeight="1" x14ac:dyDescent="0.3">
      <c r="A22768" s="1" t="str">
        <f>+A22760</f>
        <v>NO</v>
      </c>
      <c r="E22768" s="39"/>
      <c r="F22768" s="39"/>
      <c r="G22768" s="39"/>
      <c r="H22768" s="39"/>
      <c r="I22768" s="39"/>
      <c r="J22768" s="39"/>
      <c r="K22768" s="39"/>
      <c r="L22768" s="39"/>
    </row>
    <row r="22769" spans="1:12" ht="15.75" hidden="1" customHeight="1" x14ac:dyDescent="0.3">
      <c r="A22769" s="1" t="str">
        <f>+A22760</f>
        <v>NO</v>
      </c>
      <c r="E22769" s="40" t="str">
        <f>+$E$19</f>
        <v>RESULTADO DE EVALUACIÓN TÉCNICA</v>
      </c>
      <c r="F22769" s="41"/>
      <c r="G22769" s="41"/>
      <c r="H22769" s="41"/>
      <c r="I22769" s="41"/>
      <c r="J22769" s="41"/>
      <c r="K22769" s="41"/>
      <c r="L22769" s="42"/>
    </row>
    <row r="22770" spans="1:12" hidden="1" x14ac:dyDescent="0.3">
      <c r="A22770" s="1" t="str">
        <f>+A22760</f>
        <v>NO</v>
      </c>
      <c r="E22770" s="43"/>
      <c r="F22770" s="44" t="str">
        <f>+$F$20</f>
        <v>Experiencia</v>
      </c>
      <c r="G22770" s="45"/>
      <c r="H22770" s="45"/>
      <c r="I22770" s="45"/>
      <c r="J22770" s="45"/>
      <c r="K22770" s="46"/>
      <c r="L22770" s="47" t="s">
        <v>124</v>
      </c>
    </row>
    <row r="22771" spans="1:12" hidden="1" x14ac:dyDescent="0.3">
      <c r="A22771" s="1" t="str">
        <f>+A22760</f>
        <v>NO</v>
      </c>
      <c r="E22771" s="348" t="str">
        <f>+$E$21</f>
        <v>OBSERVACIONES RESPECTO A LA EVALUACIÓN DE EXPERIENCIA</v>
      </c>
      <c r="F22771" s="308"/>
      <c r="G22771" s="308"/>
      <c r="H22771" s="308"/>
      <c r="I22771" s="308"/>
      <c r="J22771" s="308"/>
      <c r="K22771" s="308"/>
      <c r="L22771" s="349"/>
    </row>
    <row r="22772" spans="1:12" hidden="1" x14ac:dyDescent="0.3">
      <c r="A22772" s="1" t="str">
        <f>+A22760</f>
        <v>NO</v>
      </c>
      <c r="E22772" s="350" t="s">
        <v>124</v>
      </c>
      <c r="F22772" s="351"/>
      <c r="G22772" s="351"/>
      <c r="H22772" s="351"/>
      <c r="I22772" s="351"/>
      <c r="J22772" s="351"/>
      <c r="K22772" s="351"/>
      <c r="L22772" s="352"/>
    </row>
    <row r="22773" spans="1:12" ht="5.15" hidden="1" customHeight="1" x14ac:dyDescent="0.3">
      <c r="A22773" s="1" t="str">
        <f>+A22760</f>
        <v>NO</v>
      </c>
      <c r="E22773" s="39"/>
      <c r="F22773" s="39"/>
      <c r="G22773" s="39"/>
      <c r="H22773" s="39"/>
      <c r="I22773" s="39"/>
      <c r="J22773" s="39"/>
      <c r="K22773" s="39"/>
      <c r="L22773" s="39"/>
    </row>
    <row r="22774" spans="1:12" ht="12.75" hidden="1" customHeight="1" x14ac:dyDescent="0.3">
      <c r="A22774" s="1" t="str">
        <f>+A22760</f>
        <v>NO</v>
      </c>
      <c r="E22774" s="40" t="str">
        <f>+$E$24</f>
        <v>EXPERIENCIA HABILITANTE: CONTRATOS PRESENTADOS</v>
      </c>
      <c r="F22774" s="41"/>
      <c r="G22774" s="41"/>
      <c r="H22774" s="41"/>
      <c r="I22774" s="41"/>
      <c r="J22774" s="41"/>
      <c r="K22774" s="41"/>
      <c r="L22774" s="42"/>
    </row>
    <row r="22775" spans="1:12" ht="8.5" hidden="1" customHeight="1" x14ac:dyDescent="0.3">
      <c r="A22775" s="1" t="str">
        <f>+A22760</f>
        <v>NO</v>
      </c>
      <c r="E22775" s="49"/>
      <c r="F22775" s="50"/>
      <c r="G22775" s="51"/>
      <c r="H22775" s="51"/>
      <c r="I22775" s="51"/>
      <c r="J22775" s="51"/>
      <c r="K22775" s="51"/>
      <c r="L22775" s="52"/>
    </row>
    <row r="22776" spans="1:12" hidden="1" x14ac:dyDescent="0.3">
      <c r="A22776" s="18" t="str">
        <f>+IF(OR(C22776=""),"NO",1)</f>
        <v>NO</v>
      </c>
      <c r="B22776" s="18"/>
      <c r="C22776" s="1" t="s">
        <v>124</v>
      </c>
      <c r="E22776" s="329">
        <v>1</v>
      </c>
      <c r="F22776" s="53" t="str">
        <f>+$F$26</f>
        <v>OBJETO</v>
      </c>
      <c r="G22776" s="332" t="s">
        <v>124</v>
      </c>
      <c r="H22776" s="333"/>
      <c r="I22776" s="333"/>
      <c r="J22776" s="333"/>
      <c r="K22776" s="333"/>
      <c r="L22776" s="334"/>
    </row>
    <row r="22777" spans="1:12" hidden="1" x14ac:dyDescent="0.3">
      <c r="A22777" s="18" t="str">
        <f>+IF(OR(C22776=""),"NO",1)</f>
        <v>NO</v>
      </c>
      <c r="B22777" s="18"/>
      <c r="E22777" s="330"/>
      <c r="F22777" s="54" t="str">
        <f>+$F$27</f>
        <v>CONTRATANTE</v>
      </c>
      <c r="G22777" s="335" t="s">
        <v>124</v>
      </c>
      <c r="H22777" s="310"/>
      <c r="I22777" s="310"/>
      <c r="J22777" s="310"/>
      <c r="K22777" s="310"/>
      <c r="L22777" s="336"/>
    </row>
    <row r="22778" spans="1:12" hidden="1" x14ac:dyDescent="0.3">
      <c r="A22778" s="18" t="str">
        <f>+IF(OR(C22776=""),"NO",1)</f>
        <v>NO</v>
      </c>
      <c r="B22778" s="18"/>
      <c r="E22778" s="330"/>
      <c r="F22778" s="54" t="str">
        <f>+$F$28</f>
        <v>APORTANTE</v>
      </c>
      <c r="G22778" s="337" t="s">
        <v>124</v>
      </c>
      <c r="H22778" s="338"/>
      <c r="I22778" s="338"/>
      <c r="J22778" s="338"/>
      <c r="K22778" s="338"/>
      <c r="L22778" s="339"/>
    </row>
    <row r="22779" spans="1:12" hidden="1" x14ac:dyDescent="0.3">
      <c r="A22779" s="18" t="str">
        <f>+IF(OR(C22776=""),"NO",1)</f>
        <v>NO</v>
      </c>
      <c r="B22779" s="18"/>
      <c r="E22779" s="330"/>
      <c r="F22779" s="54" t="str">
        <f>+$F$29</f>
        <v>VALOR /SMMLV)</v>
      </c>
      <c r="G22779" s="55" t="s">
        <v>124</v>
      </c>
      <c r="H22779" s="56" t="str">
        <f>+$H$29</f>
        <v>% PART..</v>
      </c>
      <c r="I22779" s="57" t="s">
        <v>124</v>
      </c>
      <c r="J22779" s="58" t="str">
        <f>+$J$29</f>
        <v>VALOR ACREDITADO</v>
      </c>
      <c r="K22779" s="59"/>
      <c r="L22779" s="47" t="s">
        <v>124</v>
      </c>
    </row>
    <row r="22780" spans="1:12" hidden="1" x14ac:dyDescent="0.3">
      <c r="A22780" s="18" t="str">
        <f>+IF(OR(C22776=""),"NO",1)</f>
        <v>NO</v>
      </c>
      <c r="B22780" s="18"/>
      <c r="E22780" s="330"/>
      <c r="F22780" s="60" t="str">
        <f>+$F$30</f>
        <v>EXPERIENCIA APORTADA</v>
      </c>
      <c r="G22780" s="340" t="s">
        <v>124</v>
      </c>
      <c r="H22780" s="341"/>
      <c r="I22780" s="341"/>
      <c r="J22780" s="341"/>
      <c r="K22780" s="341"/>
      <c r="L22780" s="342"/>
    </row>
    <row r="22781" spans="1:12" hidden="1" x14ac:dyDescent="0.3">
      <c r="A22781" s="18" t="str">
        <f>+IF(OR(C22776=""),"NO",1)</f>
        <v>NO</v>
      </c>
      <c r="B22781" s="18"/>
      <c r="E22781" s="331"/>
      <c r="F22781" s="62" t="str">
        <f>+$F$31</f>
        <v>OBSERVACIÓN</v>
      </c>
      <c r="G22781" s="343" t="s">
        <v>124</v>
      </c>
      <c r="H22781" s="344"/>
      <c r="I22781" s="344"/>
      <c r="J22781" s="344"/>
      <c r="K22781" s="344"/>
      <c r="L22781" s="345"/>
    </row>
    <row r="22782" spans="1:12" ht="8.5" hidden="1" customHeight="1" x14ac:dyDescent="0.3">
      <c r="A22782" s="18" t="str">
        <f>+IF(OR(C22776=""),"NO",1)</f>
        <v>NO</v>
      </c>
      <c r="B22782" s="18"/>
      <c r="E22782" s="49"/>
      <c r="F22782" s="50"/>
      <c r="G22782" s="51"/>
      <c r="H22782" s="51"/>
      <c r="I22782" s="51"/>
      <c r="J22782" s="51"/>
      <c r="K22782" s="51"/>
      <c r="L22782" s="52"/>
    </row>
    <row r="22783" spans="1:12" hidden="1" x14ac:dyDescent="0.3">
      <c r="A22783" s="18" t="str">
        <f t="shared" ref="A22783" si="7644">+IF(OR(C22783=""),"NO",1)</f>
        <v>NO</v>
      </c>
      <c r="B22783" s="18"/>
      <c r="C22783" s="1" t="s">
        <v>124</v>
      </c>
      <c r="E22783" s="329">
        <v>2</v>
      </c>
      <c r="F22783" s="53" t="str">
        <f>+$F$26</f>
        <v>OBJETO</v>
      </c>
      <c r="G22783" s="332" t="s">
        <v>124</v>
      </c>
      <c r="H22783" s="333"/>
      <c r="I22783" s="333"/>
      <c r="J22783" s="333"/>
      <c r="K22783" s="333"/>
      <c r="L22783" s="334"/>
    </row>
    <row r="22784" spans="1:12" hidden="1" x14ac:dyDescent="0.3">
      <c r="A22784" s="18" t="str">
        <f t="shared" ref="A22784" si="7645">+IF(OR(C22783=""),"NO",1)</f>
        <v>NO</v>
      </c>
      <c r="B22784" s="18"/>
      <c r="E22784" s="330"/>
      <c r="F22784" s="54" t="str">
        <f>+$F$27</f>
        <v>CONTRATANTE</v>
      </c>
      <c r="G22784" s="335" t="s">
        <v>124</v>
      </c>
      <c r="H22784" s="310"/>
      <c r="I22784" s="310"/>
      <c r="J22784" s="310"/>
      <c r="K22784" s="310"/>
      <c r="L22784" s="336"/>
    </row>
    <row r="22785" spans="1:12" hidden="1" x14ac:dyDescent="0.3">
      <c r="A22785" s="18" t="str">
        <f t="shared" ref="A22785" si="7646">+IF(OR(C22783=""),"NO",1)</f>
        <v>NO</v>
      </c>
      <c r="B22785" s="18"/>
      <c r="E22785" s="330"/>
      <c r="F22785" s="54" t="str">
        <f>+$F$28</f>
        <v>APORTANTE</v>
      </c>
      <c r="G22785" s="337" t="s">
        <v>124</v>
      </c>
      <c r="H22785" s="338"/>
      <c r="I22785" s="338"/>
      <c r="J22785" s="338"/>
      <c r="K22785" s="338"/>
      <c r="L22785" s="339"/>
    </row>
    <row r="22786" spans="1:12" hidden="1" x14ac:dyDescent="0.3">
      <c r="A22786" s="18" t="str">
        <f t="shared" ref="A22786" si="7647">+IF(OR(C22783=""),"NO",1)</f>
        <v>NO</v>
      </c>
      <c r="B22786" s="18"/>
      <c r="E22786" s="330"/>
      <c r="F22786" s="54" t="str">
        <f>+$F$29</f>
        <v>VALOR /SMMLV)</v>
      </c>
      <c r="G22786" s="55" t="s">
        <v>124</v>
      </c>
      <c r="H22786" s="56" t="str">
        <f>+$H$29</f>
        <v>% PART..</v>
      </c>
      <c r="I22786" s="57" t="s">
        <v>124</v>
      </c>
      <c r="J22786" s="58" t="str">
        <f>+$J$29</f>
        <v>VALOR ACREDITADO</v>
      </c>
      <c r="K22786" s="59"/>
      <c r="L22786" s="47" t="s">
        <v>124</v>
      </c>
    </row>
    <row r="22787" spans="1:12" hidden="1" x14ac:dyDescent="0.3">
      <c r="A22787" s="18" t="str">
        <f t="shared" ref="A22787" si="7648">+IF(OR(C22783=""),"NO",1)</f>
        <v>NO</v>
      </c>
      <c r="B22787" s="18"/>
      <c r="E22787" s="330"/>
      <c r="F22787" s="60" t="str">
        <f>+$F$30</f>
        <v>EXPERIENCIA APORTADA</v>
      </c>
      <c r="G22787" s="340" t="s">
        <v>124</v>
      </c>
      <c r="H22787" s="341"/>
      <c r="I22787" s="341"/>
      <c r="J22787" s="341"/>
      <c r="K22787" s="341"/>
      <c r="L22787" s="342"/>
    </row>
    <row r="22788" spans="1:12" hidden="1" x14ac:dyDescent="0.3">
      <c r="A22788" s="18" t="str">
        <f t="shared" ref="A22788" si="7649">+IF(OR(C22783=""),"NO",1)</f>
        <v>NO</v>
      </c>
      <c r="B22788" s="18"/>
      <c r="E22788" s="331"/>
      <c r="F22788" s="62" t="str">
        <f>+$F$31</f>
        <v>OBSERVACIÓN</v>
      </c>
      <c r="G22788" s="343" t="s">
        <v>124</v>
      </c>
      <c r="H22788" s="344"/>
      <c r="I22788" s="344"/>
      <c r="J22788" s="344"/>
      <c r="K22788" s="344"/>
      <c r="L22788" s="345"/>
    </row>
    <row r="22789" spans="1:12" ht="8.5" hidden="1" customHeight="1" x14ac:dyDescent="0.3">
      <c r="A22789" s="18" t="str">
        <f t="shared" ref="A22789" si="7650">+IF(OR(C22783=""),"NO",1)</f>
        <v>NO</v>
      </c>
      <c r="B22789" s="18"/>
      <c r="E22789" s="49"/>
      <c r="F22789" s="50"/>
      <c r="G22789" s="51"/>
      <c r="H22789" s="51"/>
      <c r="I22789" s="51"/>
      <c r="J22789" s="51"/>
      <c r="K22789" s="51"/>
      <c r="L22789" s="52"/>
    </row>
    <row r="22790" spans="1:12" hidden="1" x14ac:dyDescent="0.3">
      <c r="A22790" s="18" t="str">
        <f t="shared" ref="A22790" si="7651">+IF(OR(C22790=""),"NO",1)</f>
        <v>NO</v>
      </c>
      <c r="B22790" s="18"/>
      <c r="C22790" s="1" t="s">
        <v>124</v>
      </c>
      <c r="E22790" s="329">
        <v>3</v>
      </c>
      <c r="F22790" s="53" t="str">
        <f>+$F$26</f>
        <v>OBJETO</v>
      </c>
      <c r="G22790" s="332" t="s">
        <v>124</v>
      </c>
      <c r="H22790" s="333"/>
      <c r="I22790" s="333"/>
      <c r="J22790" s="333"/>
      <c r="K22790" s="333"/>
      <c r="L22790" s="334"/>
    </row>
    <row r="22791" spans="1:12" hidden="1" x14ac:dyDescent="0.3">
      <c r="A22791" s="18" t="str">
        <f t="shared" ref="A22791" si="7652">+IF(OR(C22790=""),"NO",1)</f>
        <v>NO</v>
      </c>
      <c r="B22791" s="18"/>
      <c r="E22791" s="330"/>
      <c r="F22791" s="54" t="str">
        <f>+$F$27</f>
        <v>CONTRATANTE</v>
      </c>
      <c r="G22791" s="335" t="s">
        <v>124</v>
      </c>
      <c r="H22791" s="310"/>
      <c r="I22791" s="310"/>
      <c r="J22791" s="310"/>
      <c r="K22791" s="310"/>
      <c r="L22791" s="336"/>
    </row>
    <row r="22792" spans="1:12" hidden="1" x14ac:dyDescent="0.3">
      <c r="A22792" s="18" t="str">
        <f t="shared" ref="A22792" si="7653">+IF(OR(C22790=""),"NO",1)</f>
        <v>NO</v>
      </c>
      <c r="B22792" s="18"/>
      <c r="E22792" s="330"/>
      <c r="F22792" s="54" t="str">
        <f>+$F$28</f>
        <v>APORTANTE</v>
      </c>
      <c r="G22792" s="337" t="s">
        <v>124</v>
      </c>
      <c r="H22792" s="338"/>
      <c r="I22792" s="338"/>
      <c r="J22792" s="338"/>
      <c r="K22792" s="338"/>
      <c r="L22792" s="339"/>
    </row>
    <row r="22793" spans="1:12" hidden="1" x14ac:dyDescent="0.3">
      <c r="A22793" s="18" t="str">
        <f t="shared" ref="A22793" si="7654">+IF(OR(C22790=""),"NO",1)</f>
        <v>NO</v>
      </c>
      <c r="B22793" s="18"/>
      <c r="E22793" s="330"/>
      <c r="F22793" s="54" t="str">
        <f>+$F$29</f>
        <v>VALOR /SMMLV)</v>
      </c>
      <c r="G22793" s="55" t="s">
        <v>124</v>
      </c>
      <c r="H22793" s="56" t="str">
        <f>+$H$29</f>
        <v>% PART..</v>
      </c>
      <c r="I22793" s="57" t="s">
        <v>124</v>
      </c>
      <c r="J22793" s="58" t="str">
        <f>+$J$29</f>
        <v>VALOR ACREDITADO</v>
      </c>
      <c r="K22793" s="59"/>
      <c r="L22793" s="47" t="s">
        <v>124</v>
      </c>
    </row>
    <row r="22794" spans="1:12" hidden="1" x14ac:dyDescent="0.3">
      <c r="A22794" s="18" t="str">
        <f t="shared" ref="A22794" si="7655">+IF(OR(C22790=""),"NO",1)</f>
        <v>NO</v>
      </c>
      <c r="B22794" s="18"/>
      <c r="E22794" s="330"/>
      <c r="F22794" s="60" t="str">
        <f>+$F$30</f>
        <v>EXPERIENCIA APORTADA</v>
      </c>
      <c r="G22794" s="340" t="s">
        <v>124</v>
      </c>
      <c r="H22794" s="341"/>
      <c r="I22794" s="341"/>
      <c r="J22794" s="341"/>
      <c r="K22794" s="341"/>
      <c r="L22794" s="342"/>
    </row>
    <row r="22795" spans="1:12" hidden="1" x14ac:dyDescent="0.3">
      <c r="A22795" s="18" t="str">
        <f t="shared" ref="A22795" si="7656">+IF(OR(C22790=""),"NO",1)</f>
        <v>NO</v>
      </c>
      <c r="B22795" s="18"/>
      <c r="E22795" s="331"/>
      <c r="F22795" s="62" t="str">
        <f>+$F$31</f>
        <v>OBSERVACIÓN</v>
      </c>
      <c r="G22795" s="343" t="s">
        <v>124</v>
      </c>
      <c r="H22795" s="344"/>
      <c r="I22795" s="344"/>
      <c r="J22795" s="344"/>
      <c r="K22795" s="344"/>
      <c r="L22795" s="345"/>
    </row>
    <row r="22796" spans="1:12" ht="8.5" hidden="1" customHeight="1" x14ac:dyDescent="0.3">
      <c r="A22796" s="18" t="str">
        <f t="shared" ref="A22796" si="7657">+IF(OR(C22790=""),"NO",1)</f>
        <v>NO</v>
      </c>
      <c r="B22796" s="18"/>
      <c r="E22796" s="49"/>
      <c r="F22796" s="50"/>
      <c r="G22796" s="51"/>
      <c r="H22796" s="51"/>
      <c r="I22796" s="51"/>
      <c r="J22796" s="51"/>
      <c r="K22796" s="51"/>
      <c r="L22796" s="52"/>
    </row>
    <row r="22797" spans="1:12" hidden="1" x14ac:dyDescent="0.3">
      <c r="A22797" s="18" t="str">
        <f t="shared" ref="A22797" si="7658">+IF(OR(C22797=""),"NO",1)</f>
        <v>NO</v>
      </c>
      <c r="B22797" s="18"/>
      <c r="C22797" s="1" t="s">
        <v>124</v>
      </c>
      <c r="E22797" s="329">
        <v>4</v>
      </c>
      <c r="F22797" s="53" t="str">
        <f>+$F$26</f>
        <v>OBJETO</v>
      </c>
      <c r="G22797" s="332" t="s">
        <v>124</v>
      </c>
      <c r="H22797" s="333"/>
      <c r="I22797" s="333"/>
      <c r="J22797" s="333"/>
      <c r="K22797" s="333"/>
      <c r="L22797" s="334"/>
    </row>
    <row r="22798" spans="1:12" hidden="1" x14ac:dyDescent="0.3">
      <c r="A22798" s="18" t="str">
        <f t="shared" ref="A22798" si="7659">+IF(OR(C22797=""),"NO",1)</f>
        <v>NO</v>
      </c>
      <c r="B22798" s="18"/>
      <c r="E22798" s="330"/>
      <c r="F22798" s="54" t="str">
        <f>+$F$27</f>
        <v>CONTRATANTE</v>
      </c>
      <c r="G22798" s="335" t="s">
        <v>124</v>
      </c>
      <c r="H22798" s="310"/>
      <c r="I22798" s="310"/>
      <c r="J22798" s="310"/>
      <c r="K22798" s="310"/>
      <c r="L22798" s="336"/>
    </row>
    <row r="22799" spans="1:12" hidden="1" x14ac:dyDescent="0.3">
      <c r="A22799" s="18" t="str">
        <f t="shared" ref="A22799" si="7660">+IF(OR(C22797=""),"NO",1)</f>
        <v>NO</v>
      </c>
      <c r="B22799" s="18"/>
      <c r="E22799" s="330"/>
      <c r="F22799" s="54" t="str">
        <f>+$F$28</f>
        <v>APORTANTE</v>
      </c>
      <c r="G22799" s="337" t="s">
        <v>124</v>
      </c>
      <c r="H22799" s="338"/>
      <c r="I22799" s="338"/>
      <c r="J22799" s="338"/>
      <c r="K22799" s="338"/>
      <c r="L22799" s="339"/>
    </row>
    <row r="22800" spans="1:12" hidden="1" x14ac:dyDescent="0.3">
      <c r="A22800" s="18" t="str">
        <f t="shared" ref="A22800" si="7661">+IF(OR(C22797=""),"NO",1)</f>
        <v>NO</v>
      </c>
      <c r="B22800" s="18"/>
      <c r="E22800" s="330"/>
      <c r="F22800" s="54" t="str">
        <f>+$F$29</f>
        <v>VALOR /SMMLV)</v>
      </c>
      <c r="G22800" s="55" t="s">
        <v>124</v>
      </c>
      <c r="H22800" s="56" t="str">
        <f>+$H$29</f>
        <v>% PART..</v>
      </c>
      <c r="I22800" s="57" t="s">
        <v>124</v>
      </c>
      <c r="J22800" s="58" t="str">
        <f>+$J$29</f>
        <v>VALOR ACREDITADO</v>
      </c>
      <c r="K22800" s="59"/>
      <c r="L22800" s="47" t="s">
        <v>124</v>
      </c>
    </row>
    <row r="22801" spans="1:12" hidden="1" x14ac:dyDescent="0.3">
      <c r="A22801" s="18" t="str">
        <f t="shared" ref="A22801" si="7662">+IF(OR(C22797=""),"NO",1)</f>
        <v>NO</v>
      </c>
      <c r="B22801" s="18"/>
      <c r="E22801" s="330"/>
      <c r="F22801" s="60" t="str">
        <f>+$F$30</f>
        <v>EXPERIENCIA APORTADA</v>
      </c>
      <c r="G22801" s="340" t="s">
        <v>124</v>
      </c>
      <c r="H22801" s="341"/>
      <c r="I22801" s="341"/>
      <c r="J22801" s="341"/>
      <c r="K22801" s="341"/>
      <c r="L22801" s="342"/>
    </row>
    <row r="22802" spans="1:12" hidden="1" x14ac:dyDescent="0.3">
      <c r="A22802" s="18" t="str">
        <f t="shared" ref="A22802" si="7663">+IF(OR(C22797=""),"NO",1)</f>
        <v>NO</v>
      </c>
      <c r="B22802" s="18"/>
      <c r="E22802" s="331"/>
      <c r="F22802" s="62" t="str">
        <f>+$F$31</f>
        <v>OBSERVACIÓN</v>
      </c>
      <c r="G22802" s="343" t="s">
        <v>124</v>
      </c>
      <c r="H22802" s="344"/>
      <c r="I22802" s="344"/>
      <c r="J22802" s="344"/>
      <c r="K22802" s="344"/>
      <c r="L22802" s="345"/>
    </row>
    <row r="22803" spans="1:12" ht="8.5" hidden="1" customHeight="1" x14ac:dyDescent="0.3">
      <c r="A22803" s="18" t="str">
        <f t="shared" ref="A22803" si="7664">+IF(OR(C22797=""),"NO",1)</f>
        <v>NO</v>
      </c>
      <c r="B22803" s="18"/>
      <c r="E22803" s="49"/>
      <c r="F22803" s="50"/>
      <c r="G22803" s="51"/>
      <c r="H22803" s="51"/>
      <c r="I22803" s="51"/>
      <c r="J22803" s="51"/>
      <c r="K22803" s="51"/>
      <c r="L22803" s="52"/>
    </row>
    <row r="22804" spans="1:12" hidden="1" x14ac:dyDescent="0.3">
      <c r="A22804" s="18" t="str">
        <f t="shared" ref="A22804" si="7665">+IF(OR(C22804=""),"NO",1)</f>
        <v>NO</v>
      </c>
      <c r="B22804" s="18"/>
      <c r="C22804" s="1" t="s">
        <v>124</v>
      </c>
      <c r="E22804" s="329">
        <v>5</v>
      </c>
      <c r="F22804" s="53" t="str">
        <f>+$F$26</f>
        <v>OBJETO</v>
      </c>
      <c r="G22804" s="332" t="s">
        <v>124</v>
      </c>
      <c r="H22804" s="333"/>
      <c r="I22804" s="333"/>
      <c r="J22804" s="333"/>
      <c r="K22804" s="333"/>
      <c r="L22804" s="334"/>
    </row>
    <row r="22805" spans="1:12" hidden="1" x14ac:dyDescent="0.3">
      <c r="A22805" s="18" t="str">
        <f t="shared" ref="A22805" si="7666">+IF(OR(C22804=""),"NO",1)</f>
        <v>NO</v>
      </c>
      <c r="B22805" s="18"/>
      <c r="E22805" s="330"/>
      <c r="F22805" s="54" t="str">
        <f>+$F$27</f>
        <v>CONTRATANTE</v>
      </c>
      <c r="G22805" s="335" t="s">
        <v>124</v>
      </c>
      <c r="H22805" s="310"/>
      <c r="I22805" s="310"/>
      <c r="J22805" s="310"/>
      <c r="K22805" s="310"/>
      <c r="L22805" s="336"/>
    </row>
    <row r="22806" spans="1:12" hidden="1" x14ac:dyDescent="0.3">
      <c r="A22806" s="18" t="str">
        <f t="shared" ref="A22806" si="7667">+IF(OR(C22804=""),"NO",1)</f>
        <v>NO</v>
      </c>
      <c r="B22806" s="18"/>
      <c r="E22806" s="330"/>
      <c r="F22806" s="54" t="str">
        <f>+$F$28</f>
        <v>APORTANTE</v>
      </c>
      <c r="G22806" s="337" t="s">
        <v>124</v>
      </c>
      <c r="H22806" s="338"/>
      <c r="I22806" s="338"/>
      <c r="J22806" s="338"/>
      <c r="K22806" s="338"/>
      <c r="L22806" s="339"/>
    </row>
    <row r="22807" spans="1:12" hidden="1" x14ac:dyDescent="0.3">
      <c r="A22807" s="18" t="str">
        <f t="shared" ref="A22807" si="7668">+IF(OR(C22804=""),"NO",1)</f>
        <v>NO</v>
      </c>
      <c r="B22807" s="18"/>
      <c r="E22807" s="330"/>
      <c r="F22807" s="54" t="str">
        <f>+$F$29</f>
        <v>VALOR /SMMLV)</v>
      </c>
      <c r="G22807" s="55" t="s">
        <v>124</v>
      </c>
      <c r="H22807" s="56" t="str">
        <f>+$H$29</f>
        <v>% PART..</v>
      </c>
      <c r="I22807" s="57" t="s">
        <v>124</v>
      </c>
      <c r="J22807" s="58" t="str">
        <f>+$J$29</f>
        <v>VALOR ACREDITADO</v>
      </c>
      <c r="K22807" s="59"/>
      <c r="L22807" s="47" t="s">
        <v>124</v>
      </c>
    </row>
    <row r="22808" spans="1:12" hidden="1" x14ac:dyDescent="0.3">
      <c r="A22808" s="18" t="str">
        <f t="shared" ref="A22808" si="7669">+IF(OR(C22804=""),"NO",1)</f>
        <v>NO</v>
      </c>
      <c r="B22808" s="18"/>
      <c r="E22808" s="330"/>
      <c r="F22808" s="60" t="str">
        <f>+$F$30</f>
        <v>EXPERIENCIA APORTADA</v>
      </c>
      <c r="G22808" s="340" t="s">
        <v>124</v>
      </c>
      <c r="H22808" s="341"/>
      <c r="I22808" s="341"/>
      <c r="J22808" s="341"/>
      <c r="K22808" s="341"/>
      <c r="L22808" s="342"/>
    </row>
    <row r="22809" spans="1:12" hidden="1" x14ac:dyDescent="0.3">
      <c r="A22809" s="18" t="str">
        <f t="shared" ref="A22809" si="7670">+IF(OR(C22804=""),"NO",1)</f>
        <v>NO</v>
      </c>
      <c r="B22809" s="18"/>
      <c r="E22809" s="331"/>
      <c r="F22809" s="62" t="str">
        <f>+$F$31</f>
        <v>OBSERVACIÓN</v>
      </c>
      <c r="G22809" s="343" t="s">
        <v>124</v>
      </c>
      <c r="H22809" s="344"/>
      <c r="I22809" s="344"/>
      <c r="J22809" s="344"/>
      <c r="K22809" s="344"/>
      <c r="L22809" s="345"/>
    </row>
    <row r="22810" spans="1:12" ht="8.5" hidden="1" customHeight="1" x14ac:dyDescent="0.3">
      <c r="A22810" s="18" t="str">
        <f t="shared" ref="A22810" si="7671">+IF(OR(C22804=""),"NO",1)</f>
        <v>NO</v>
      </c>
      <c r="B22810" s="18"/>
      <c r="E22810" s="49"/>
      <c r="F22810" s="50"/>
      <c r="G22810" s="51"/>
      <c r="H22810" s="51"/>
      <c r="I22810" s="51"/>
      <c r="J22810" s="51"/>
      <c r="K22810" s="51"/>
      <c r="L22810" s="52"/>
    </row>
    <row r="22811" spans="1:12" hidden="1" x14ac:dyDescent="0.3">
      <c r="A22811" s="18" t="str">
        <f t="shared" ref="A22811" si="7672">+IF(OR(C22811=""),"NO",1)</f>
        <v>NO</v>
      </c>
      <c r="B22811" s="18"/>
      <c r="C22811" s="1" t="s">
        <v>124</v>
      </c>
      <c r="E22811" s="329">
        <v>6</v>
      </c>
      <c r="F22811" s="53" t="str">
        <f>+$F$26</f>
        <v>OBJETO</v>
      </c>
      <c r="G22811" s="332" t="s">
        <v>124</v>
      </c>
      <c r="H22811" s="333"/>
      <c r="I22811" s="333"/>
      <c r="J22811" s="333"/>
      <c r="K22811" s="333"/>
      <c r="L22811" s="334"/>
    </row>
    <row r="22812" spans="1:12" hidden="1" x14ac:dyDescent="0.3">
      <c r="A22812" s="18" t="str">
        <f t="shared" ref="A22812" si="7673">+IF(OR(C22811=""),"NO",1)</f>
        <v>NO</v>
      </c>
      <c r="B22812" s="18"/>
      <c r="E22812" s="330"/>
      <c r="F22812" s="54" t="str">
        <f>+$F$27</f>
        <v>CONTRATANTE</v>
      </c>
      <c r="G22812" s="335" t="s">
        <v>124</v>
      </c>
      <c r="H22812" s="310"/>
      <c r="I22812" s="310"/>
      <c r="J22812" s="310"/>
      <c r="K22812" s="310"/>
      <c r="L22812" s="336"/>
    </row>
    <row r="22813" spans="1:12" hidden="1" x14ac:dyDescent="0.3">
      <c r="A22813" s="18" t="str">
        <f t="shared" ref="A22813" si="7674">+IF(OR(C22811=""),"NO",1)</f>
        <v>NO</v>
      </c>
      <c r="B22813" s="18"/>
      <c r="E22813" s="330"/>
      <c r="F22813" s="54" t="str">
        <f>+$F$28</f>
        <v>APORTANTE</v>
      </c>
      <c r="G22813" s="337" t="s">
        <v>124</v>
      </c>
      <c r="H22813" s="338"/>
      <c r="I22813" s="338"/>
      <c r="J22813" s="338"/>
      <c r="K22813" s="338"/>
      <c r="L22813" s="339"/>
    </row>
    <row r="22814" spans="1:12" hidden="1" x14ac:dyDescent="0.3">
      <c r="A22814" s="18" t="str">
        <f t="shared" ref="A22814" si="7675">+IF(OR(C22811=""),"NO",1)</f>
        <v>NO</v>
      </c>
      <c r="B22814" s="18"/>
      <c r="E22814" s="330"/>
      <c r="F22814" s="54" t="str">
        <f>+$F$29</f>
        <v>VALOR /SMMLV)</v>
      </c>
      <c r="G22814" s="55" t="s">
        <v>124</v>
      </c>
      <c r="H22814" s="56" t="str">
        <f>+$H$29</f>
        <v>% PART..</v>
      </c>
      <c r="I22814" s="57" t="s">
        <v>124</v>
      </c>
      <c r="J22814" s="58" t="str">
        <f>+$J$29</f>
        <v>VALOR ACREDITADO</v>
      </c>
      <c r="K22814" s="59"/>
      <c r="L22814" s="47" t="s">
        <v>124</v>
      </c>
    </row>
    <row r="22815" spans="1:12" hidden="1" x14ac:dyDescent="0.3">
      <c r="A22815" s="18" t="str">
        <f t="shared" ref="A22815" si="7676">+IF(OR(C22811=""),"NO",1)</f>
        <v>NO</v>
      </c>
      <c r="B22815" s="18"/>
      <c r="E22815" s="330"/>
      <c r="F22815" s="60" t="str">
        <f>+$F$30</f>
        <v>EXPERIENCIA APORTADA</v>
      </c>
      <c r="G22815" s="340" t="s">
        <v>124</v>
      </c>
      <c r="H22815" s="341"/>
      <c r="I22815" s="341"/>
      <c r="J22815" s="341"/>
      <c r="K22815" s="341"/>
      <c r="L22815" s="342"/>
    </row>
    <row r="22816" spans="1:12" hidden="1" x14ac:dyDescent="0.3">
      <c r="A22816" s="18" t="str">
        <f t="shared" ref="A22816" si="7677">+IF(OR(C22811=""),"NO",1)</f>
        <v>NO</v>
      </c>
      <c r="B22816" s="18"/>
      <c r="E22816" s="331"/>
      <c r="F22816" s="62" t="str">
        <f>+$F$31</f>
        <v>OBSERVACIÓN</v>
      </c>
      <c r="G22816" s="343" t="s">
        <v>124</v>
      </c>
      <c r="H22816" s="344"/>
      <c r="I22816" s="344"/>
      <c r="J22816" s="344"/>
      <c r="K22816" s="344"/>
      <c r="L22816" s="345"/>
    </row>
    <row r="22817" spans="1:12" ht="8.5" hidden="1" customHeight="1" x14ac:dyDescent="0.3">
      <c r="A22817" s="18" t="str">
        <f t="shared" ref="A22817" si="7678">+IF(OR(C22811=""),"NO",1)</f>
        <v>NO</v>
      </c>
      <c r="B22817" s="18"/>
      <c r="E22817" s="49"/>
      <c r="F22817" s="50"/>
      <c r="G22817" s="51"/>
      <c r="H22817" s="51"/>
      <c r="I22817" s="51"/>
      <c r="J22817" s="51"/>
      <c r="K22817" s="51"/>
      <c r="L22817" s="52"/>
    </row>
    <row r="22818" spans="1:12" hidden="1" x14ac:dyDescent="0.3">
      <c r="A22818" s="18" t="str">
        <f t="shared" ref="A22818" si="7679">+IF(OR(C22818=""),"NO",1)</f>
        <v>NO</v>
      </c>
      <c r="B22818" s="18"/>
      <c r="C22818" s="1" t="s">
        <v>124</v>
      </c>
      <c r="E22818" s="329">
        <v>7</v>
      </c>
      <c r="F22818" s="53" t="str">
        <f>+$F$26</f>
        <v>OBJETO</v>
      </c>
      <c r="G22818" s="332" t="s">
        <v>124</v>
      </c>
      <c r="H22818" s="333"/>
      <c r="I22818" s="333"/>
      <c r="J22818" s="333"/>
      <c r="K22818" s="333"/>
      <c r="L22818" s="334"/>
    </row>
    <row r="22819" spans="1:12" hidden="1" x14ac:dyDescent="0.3">
      <c r="A22819" s="18" t="str">
        <f t="shared" ref="A22819" si="7680">+IF(OR(C22818=""),"NO",1)</f>
        <v>NO</v>
      </c>
      <c r="B22819" s="18"/>
      <c r="E22819" s="330"/>
      <c r="F22819" s="54" t="str">
        <f>+$F$27</f>
        <v>CONTRATANTE</v>
      </c>
      <c r="G22819" s="335" t="s">
        <v>124</v>
      </c>
      <c r="H22819" s="310"/>
      <c r="I22819" s="310"/>
      <c r="J22819" s="310"/>
      <c r="K22819" s="310"/>
      <c r="L22819" s="336"/>
    </row>
    <row r="22820" spans="1:12" hidden="1" x14ac:dyDescent="0.3">
      <c r="A22820" s="18" t="str">
        <f t="shared" ref="A22820" si="7681">+IF(OR(C22818=""),"NO",1)</f>
        <v>NO</v>
      </c>
      <c r="B22820" s="18"/>
      <c r="E22820" s="330"/>
      <c r="F22820" s="54" t="str">
        <f>+$F$28</f>
        <v>APORTANTE</v>
      </c>
      <c r="G22820" s="337" t="s">
        <v>124</v>
      </c>
      <c r="H22820" s="338"/>
      <c r="I22820" s="338"/>
      <c r="J22820" s="338"/>
      <c r="K22820" s="338"/>
      <c r="L22820" s="339"/>
    </row>
    <row r="22821" spans="1:12" hidden="1" x14ac:dyDescent="0.3">
      <c r="A22821" s="18" t="str">
        <f t="shared" ref="A22821" si="7682">+IF(OR(C22818=""),"NO",1)</f>
        <v>NO</v>
      </c>
      <c r="B22821" s="18"/>
      <c r="E22821" s="330"/>
      <c r="F22821" s="54" t="str">
        <f>+$F$29</f>
        <v>VALOR /SMMLV)</v>
      </c>
      <c r="G22821" s="55" t="s">
        <v>124</v>
      </c>
      <c r="H22821" s="56" t="str">
        <f>+$H$29</f>
        <v>% PART..</v>
      </c>
      <c r="I22821" s="57" t="s">
        <v>124</v>
      </c>
      <c r="J22821" s="58" t="str">
        <f>+$J$29</f>
        <v>VALOR ACREDITADO</v>
      </c>
      <c r="K22821" s="59"/>
      <c r="L22821" s="47" t="s">
        <v>124</v>
      </c>
    </row>
    <row r="22822" spans="1:12" hidden="1" x14ac:dyDescent="0.3">
      <c r="A22822" s="18" t="str">
        <f t="shared" ref="A22822" si="7683">+IF(OR(C22818=""),"NO",1)</f>
        <v>NO</v>
      </c>
      <c r="B22822" s="18"/>
      <c r="E22822" s="330"/>
      <c r="F22822" s="60" t="str">
        <f>+$F$30</f>
        <v>EXPERIENCIA APORTADA</v>
      </c>
      <c r="G22822" s="340" t="s">
        <v>124</v>
      </c>
      <c r="H22822" s="341"/>
      <c r="I22822" s="341"/>
      <c r="J22822" s="341"/>
      <c r="K22822" s="341"/>
      <c r="L22822" s="342"/>
    </row>
    <row r="22823" spans="1:12" hidden="1" x14ac:dyDescent="0.3">
      <c r="A22823" s="18" t="str">
        <f t="shared" ref="A22823" si="7684">+IF(OR(C22818=""),"NO",1)</f>
        <v>NO</v>
      </c>
      <c r="B22823" s="18"/>
      <c r="E22823" s="331"/>
      <c r="F22823" s="62" t="str">
        <f>+$F$31</f>
        <v>OBSERVACIÓN</v>
      </c>
      <c r="G22823" s="343" t="s">
        <v>124</v>
      </c>
      <c r="H22823" s="344"/>
      <c r="I22823" s="344"/>
      <c r="J22823" s="344"/>
      <c r="K22823" s="344"/>
      <c r="L22823" s="345"/>
    </row>
    <row r="22824" spans="1:12" hidden="1" x14ac:dyDescent="0.3">
      <c r="A22824" s="18" t="str">
        <f t="shared" ref="A22824" si="7685">+IF(OR(C22818=""),"NO",1)</f>
        <v>NO</v>
      </c>
      <c r="B22824" s="18"/>
      <c r="E22824" s="49"/>
      <c r="F22824" s="50"/>
      <c r="G22824" s="51"/>
      <c r="H22824" s="51"/>
      <c r="I22824" s="51"/>
      <c r="J22824" s="51"/>
      <c r="K22824" s="51"/>
      <c r="L22824" s="52"/>
    </row>
    <row r="22825" spans="1:12" hidden="1" x14ac:dyDescent="0.3">
      <c r="A22825" s="1" t="str">
        <f>+A22760</f>
        <v>NO</v>
      </c>
      <c r="C22825" s="1" t="str">
        <f>"N"&amp;C22760</f>
        <v>N</v>
      </c>
      <c r="E22825" s="63"/>
      <c r="F22825" s="64" t="str">
        <f>+$F$75</f>
        <v>TOTAL DE CONTRATOS PRESENTADOS VÁLIDOS QUE CUMPLEN EXPERIENCIA ACREDITADA:</v>
      </c>
      <c r="G22825" s="65"/>
      <c r="H22825" s="65"/>
      <c r="I22825" s="65"/>
      <c r="J22825" s="66"/>
      <c r="K22825" s="65"/>
      <c r="L22825" s="67" t="s">
        <v>124</v>
      </c>
    </row>
    <row r="22826" spans="1:12" ht="6.65" hidden="1" customHeight="1" x14ac:dyDescent="0.3">
      <c r="A22826" s="1" t="str">
        <f>+A22760</f>
        <v>NO</v>
      </c>
      <c r="E22826" s="51"/>
      <c r="F22826" s="50"/>
      <c r="G22826" s="51"/>
      <c r="H22826" s="51"/>
      <c r="I22826" s="51"/>
      <c r="J22826" s="51"/>
      <c r="K22826" s="51"/>
      <c r="L22826" s="51"/>
    </row>
    <row r="22827" spans="1:12" hidden="1" x14ac:dyDescent="0.3">
      <c r="A22827" s="1" t="str">
        <f>+A22760</f>
        <v>NO</v>
      </c>
      <c r="E22827" s="63"/>
      <c r="F22827" s="63" t="str">
        <f>+$F$77</f>
        <v>ACREDITA SUMINISTRO E INSTALACIÓN DE MOBILIARIO POR LO MENOS EN UN (1) CONTRATO VÁLIDO</v>
      </c>
      <c r="G22827" s="65"/>
      <c r="H22827" s="65"/>
      <c r="I22827" s="65"/>
      <c r="J22827" s="66"/>
      <c r="K22827" s="65"/>
      <c r="L22827" s="68" t="s">
        <v>157</v>
      </c>
    </row>
    <row r="22828" spans="1:12" ht="5.15" hidden="1" customHeight="1" x14ac:dyDescent="0.3">
      <c r="A22828" s="1" t="str">
        <f>+A22760</f>
        <v>NO</v>
      </c>
      <c r="E22828" s="51"/>
      <c r="F22828" s="50"/>
      <c r="G22828" s="51"/>
      <c r="H22828" s="51"/>
      <c r="I22828" s="51"/>
      <c r="J22828" s="51"/>
      <c r="K22828" s="51"/>
      <c r="L22828" s="51"/>
    </row>
    <row r="22829" spans="1:12" ht="12.75" hidden="1" customHeight="1" x14ac:dyDescent="0.3">
      <c r="A22829" s="1" t="str">
        <f>+A22760</f>
        <v>NO</v>
      </c>
      <c r="E22829" s="69" t="str">
        <f>+$E$79</f>
        <v>EXPERIENCIA ESPECÍFICA NUMERAL 10.1.1 A</v>
      </c>
      <c r="F22829" s="70"/>
      <c r="G22829" s="70"/>
      <c r="H22829" s="70"/>
      <c r="I22829" s="70"/>
      <c r="J22829" s="70"/>
      <c r="K22829" s="70"/>
      <c r="L22829" s="71"/>
    </row>
    <row r="22830" spans="1:12" ht="26.5" hidden="1" customHeight="1" x14ac:dyDescent="0.3">
      <c r="A22830" s="1" t="str">
        <f>+A22760</f>
        <v>NO</v>
      </c>
      <c r="E22830" s="72"/>
      <c r="F22830" s="325" t="str">
        <f>+$F$80</f>
        <v>Por lo menos uno (1) de los contratos válidos aportados como experiencia general debe corresponder mínimo al 60% del presupuesto oficial del presente proceso de selección.  (SMMLV)</v>
      </c>
      <c r="G22830" s="326"/>
      <c r="H22830" s="326"/>
      <c r="I22830" s="326"/>
      <c r="J22830" s="326"/>
      <c r="K22830" s="73" t="s">
        <v>124</v>
      </c>
      <c r="L22830" s="74" t="s">
        <v>124</v>
      </c>
    </row>
    <row r="22831" spans="1:12" ht="23.5" hidden="1" customHeight="1" x14ac:dyDescent="0.3">
      <c r="A22831" s="1" t="str">
        <f>+A22760</f>
        <v>NO</v>
      </c>
      <c r="E22831" s="63"/>
      <c r="F22831" s="325" t="str">
        <f>+$F$81</f>
        <v xml:space="preserve">Deberá acreditarse en al menos uno (1) de los contratos válidos aportados como experiencia general una </v>
      </c>
      <c r="G22831" s="326"/>
      <c r="H22831" s="326"/>
      <c r="I22831" s="326"/>
      <c r="J22831" s="326"/>
      <c r="K22831" s="73" t="s">
        <v>124</v>
      </c>
      <c r="L22831" s="74" t="s">
        <v>124</v>
      </c>
    </row>
    <row r="22832" spans="1:12" ht="23.5" hidden="1" customHeight="1" x14ac:dyDescent="0.3">
      <c r="A22832" s="18" t="s">
        <v>30</v>
      </c>
      <c r="E22832" s="63"/>
      <c r="F22832" s="325" t="str">
        <f>+$F$82</f>
        <v xml:space="preserve">Deberá acreditarse en al menos uno (1) de los contratos válidos aportados interventoría a intervención de </v>
      </c>
      <c r="G22832" s="326"/>
      <c r="H22832" s="326"/>
      <c r="I22832" s="326"/>
      <c r="J22832" s="326"/>
      <c r="K22832" s="73">
        <f>+$K$82</f>
        <v>0</v>
      </c>
      <c r="L22832" s="74" t="s">
        <v>124</v>
      </c>
    </row>
    <row r="22833" spans="1:12" ht="36" hidden="1" customHeight="1" x14ac:dyDescent="0.3">
      <c r="A22833" s="18" t="s">
        <v>30</v>
      </c>
      <c r="E22833" s="63"/>
      <c r="F22833" s="325" t="str">
        <f>+$F$83</f>
        <v xml:space="preserve">Deberá acreditarse en al menos uno (1) de los contratos válidos aportados interventoría a intervención de </v>
      </c>
      <c r="G22833" s="326"/>
      <c r="H22833" s="326"/>
      <c r="I22833" s="326"/>
      <c r="J22833" s="326"/>
      <c r="K22833" s="75">
        <f>+$K$83</f>
        <v>0</v>
      </c>
      <c r="L22833" s="76" t="s">
        <v>124</v>
      </c>
    </row>
    <row r="22834" spans="1:12" hidden="1" x14ac:dyDescent="0.3">
      <c r="A22834" s="1" t="str">
        <f>+A22760</f>
        <v>NO</v>
      </c>
      <c r="E22834" s="51"/>
      <c r="F22834" s="50"/>
      <c r="G22834" s="51"/>
      <c r="H22834" s="51"/>
      <c r="I22834" s="51"/>
      <c r="J22834" s="51"/>
      <c r="K22834" s="51"/>
      <c r="L22834" s="51"/>
    </row>
    <row r="22835" spans="1:12" ht="12.75" hidden="1" customHeight="1" x14ac:dyDescent="0.3">
      <c r="A22835" s="1" t="str">
        <f>+A22760</f>
        <v>NO</v>
      </c>
      <c r="E22835" s="40" t="str">
        <f>+$E$85</f>
        <v>VALOR MÍNIMO A CERIFICAR % P.O EN SMMMLV. NUMERAL 3.9.1</v>
      </c>
      <c r="F22835" s="41"/>
      <c r="G22835" s="41"/>
      <c r="H22835" s="41"/>
      <c r="I22835" s="41"/>
      <c r="J22835" s="41"/>
      <c r="K22835" s="41"/>
      <c r="L22835" s="42"/>
    </row>
    <row r="22836" spans="1:12" hidden="1" x14ac:dyDescent="0.3">
      <c r="A22836" s="1" t="str">
        <f>+A22760</f>
        <v>NO</v>
      </c>
      <c r="C22836" s="1" t="str">
        <f>"M"&amp;C22760</f>
        <v>M</v>
      </c>
      <c r="E22836" s="77" t="str">
        <f>+$E$86</f>
        <v>100% P.O.</v>
      </c>
      <c r="F22836" s="78"/>
      <c r="G22836" s="61">
        <v>242.41716883554506</v>
      </c>
      <c r="H22836" s="124" t="str">
        <f>+$H$86</f>
        <v>TOTAL EJECUTADO DE CONTRATOS ACREDITADOS</v>
      </c>
      <c r="I22836" s="124"/>
      <c r="J22836" s="124"/>
      <c r="K22836" s="55" t="s">
        <v>124</v>
      </c>
      <c r="L22836" s="47" t="s">
        <v>124</v>
      </c>
    </row>
    <row r="22837" spans="1:12" hidden="1" x14ac:dyDescent="0.3">
      <c r="A22837" s="1" t="str">
        <f>+A22760</f>
        <v>NO</v>
      </c>
      <c r="E22837" s="39"/>
      <c r="F22837" s="39"/>
      <c r="G22837" s="39"/>
      <c r="H22837" s="39"/>
      <c r="I22837" s="39"/>
      <c r="J22837" s="39"/>
      <c r="K22837" s="39"/>
      <c r="L22837" s="39"/>
    </row>
    <row r="22838" spans="1:12" ht="12.75" hidden="1" customHeight="1" x14ac:dyDescent="0.3">
      <c r="A22838" s="18" t="s">
        <v>30</v>
      </c>
      <c r="B22838" s="18"/>
      <c r="E22838" s="40" t="str">
        <f>+$E$88</f>
        <v>CONSIDERACIONES PARA LA VALIDEZ DE LA EXPERIENCIA REQUERIDA: EXPERIENCIA PROPONENTES PLURALES NUMERAL 10.1.2 D</v>
      </c>
      <c r="F22838" s="41"/>
      <c r="G22838" s="41"/>
      <c r="H22838" s="41"/>
      <c r="I22838" s="41"/>
      <c r="J22838" s="41"/>
      <c r="K22838" s="41"/>
      <c r="L22838" s="42"/>
    </row>
    <row r="22839" spans="1:12" ht="28" hidden="1" customHeight="1" x14ac:dyDescent="0.3">
      <c r="A22839" s="18" t="s">
        <v>30</v>
      </c>
      <c r="B22839" s="18"/>
      <c r="C22839" s="1" t="str">
        <f>"O"&amp;C22760</f>
        <v>O</v>
      </c>
      <c r="E22839" s="80" t="str">
        <f>+$E$89</f>
        <v>i)</v>
      </c>
      <c r="F22839" s="327" t="str">
        <f>+$F$89</f>
        <v>Uno de los integrantes debe aportar como mínimo el cincuenta por ciento (50 %) de la experiencia solicitada</v>
      </c>
      <c r="G22839" s="328"/>
      <c r="H22839" s="328"/>
      <c r="I22839" s="328"/>
      <c r="J22839" s="328"/>
      <c r="K22839" s="73" t="s">
        <v>124</v>
      </c>
      <c r="L22839" s="47" t="s">
        <v>124</v>
      </c>
    </row>
    <row r="22840" spans="1:12" ht="28" hidden="1" customHeight="1" x14ac:dyDescent="0.3">
      <c r="A22840" s="18" t="s">
        <v>30</v>
      </c>
      <c r="B22840" s="18"/>
      <c r="C22840" s="1" t="str">
        <f>"O"&amp;C22760</f>
        <v>O</v>
      </c>
      <c r="E22840" s="80" t="str">
        <f>+$E$90</f>
        <v>ii)</v>
      </c>
      <c r="F22840" s="327" t="str">
        <f>+$F$90</f>
        <v>Todos los demás ntegrantes deben acreditar al menos el cinco por ciento (5 %) de la experiencia solicitada, solo uno (1) de los integrantes podrá no acreditar experiencia pero su porcentaje de participación  no podrá superar el diez por ciento (10 %)</v>
      </c>
      <c r="G22840" s="328"/>
      <c r="H22840" s="328"/>
      <c r="I22840" s="328"/>
      <c r="J22840" s="328"/>
      <c r="K22840" s="73" t="s">
        <v>124</v>
      </c>
      <c r="L22840" s="47" t="s">
        <v>124</v>
      </c>
    </row>
    <row r="22841" spans="1:12" hidden="1" x14ac:dyDescent="0.3">
      <c r="A22841" s="18" t="s">
        <v>30</v>
      </c>
      <c r="B22841" s="18"/>
      <c r="E22841" s="39"/>
      <c r="F22841" s="39"/>
      <c r="G22841" s="39"/>
      <c r="H22841" s="39"/>
      <c r="I22841" s="39"/>
      <c r="J22841" s="39"/>
      <c r="K22841" s="39"/>
      <c r="L22841" s="39"/>
    </row>
    <row r="22842" spans="1:12" ht="13" hidden="1" customHeight="1" x14ac:dyDescent="0.3">
      <c r="A22842" s="18" t="str">
        <f>+A22760</f>
        <v>NO</v>
      </c>
      <c r="B22842" s="18"/>
      <c r="E22842" s="69" t="str">
        <f>+$E$92</f>
        <v>VERIFICACIÓN Y ASIGNACIÓN DE PUNTAJE POR LA EXPERIENCIA DEL PROPONENTE</v>
      </c>
      <c r="F22842" s="70"/>
      <c r="G22842" s="70"/>
      <c r="H22842" s="70"/>
      <c r="I22842" s="70"/>
      <c r="J22842" s="70"/>
      <c r="K22842" s="70"/>
      <c r="L22842" s="71"/>
    </row>
    <row r="22843" spans="1:12" hidden="1" x14ac:dyDescent="0.3">
      <c r="A22843" s="18" t="str">
        <f>+A22760</f>
        <v>NO</v>
      </c>
      <c r="B22843" s="18"/>
      <c r="E22843" s="81"/>
      <c r="F22843" s="323" t="str">
        <f>+$F$93</f>
        <v>No. CONTRATOS QUE ACREDITAN LA EXPERIENCIA (NO OBJETO DE SUBSANACIÓN)</v>
      </c>
      <c r="G22843" s="324"/>
      <c r="H22843" s="324"/>
      <c r="I22843" s="324"/>
      <c r="J22843" s="324"/>
      <c r="K22843" s="82"/>
      <c r="L22843" s="83" t="s">
        <v>124</v>
      </c>
    </row>
    <row r="22844" spans="1:12" ht="13" hidden="1" customHeight="1" x14ac:dyDescent="0.3">
      <c r="A22844" s="18" t="str">
        <f>+A22760</f>
        <v>NO</v>
      </c>
      <c r="B22844" s="18"/>
      <c r="E22844" s="84"/>
      <c r="F22844" s="323" t="str">
        <f>+$F$94</f>
        <v>TOTAL EJECUTADO DE CONTRATOS ACREDITADOS PROPUESTA INICIAL</v>
      </c>
      <c r="G22844" s="324"/>
      <c r="H22844" s="324"/>
      <c r="I22844" s="324"/>
      <c r="J22844" s="324"/>
      <c r="K22844" s="85"/>
      <c r="L22844" s="86" t="s">
        <v>124</v>
      </c>
    </row>
    <row r="22845" spans="1:12" ht="13" hidden="1" customHeight="1" x14ac:dyDescent="0.3">
      <c r="A22845" s="18" t="str">
        <f>+A22760</f>
        <v>NO</v>
      </c>
      <c r="B22845" s="18"/>
      <c r="E22845" s="87"/>
      <c r="F22845" s="323" t="str">
        <f>+$F$95</f>
        <v>PROMEDIO VALOR ACREDITADO EN SMMLV</v>
      </c>
      <c r="G22845" s="324"/>
      <c r="H22845" s="324"/>
      <c r="I22845" s="324"/>
      <c r="J22845" s="324"/>
      <c r="K22845" s="66"/>
      <c r="L22845" s="88" t="s">
        <v>124</v>
      </c>
    </row>
    <row r="22846" spans="1:12" hidden="1" x14ac:dyDescent="0.3">
      <c r="A22846" s="18" t="str">
        <f>+A22760</f>
        <v>NO</v>
      </c>
      <c r="B22846" s="18"/>
      <c r="E22846" s="89"/>
      <c r="F22846" s="89"/>
      <c r="G22846" s="89"/>
      <c r="H22846" s="89"/>
      <c r="I22846" s="89"/>
      <c r="J22846" s="89"/>
      <c r="K22846" s="89"/>
      <c r="L22846" s="89"/>
    </row>
    <row r="22847" spans="1:12" ht="13" hidden="1" customHeight="1" x14ac:dyDescent="0.3">
      <c r="A22847" s="18" t="str">
        <f>+A22760</f>
        <v>NO</v>
      </c>
      <c r="B22847" s="18"/>
      <c r="E22847" s="69" t="str">
        <f>+$E$97</f>
        <v>3.9.2 EXIGENCIAS MÍNIMAS DE EXPERIENCIA Y FORMACIÓN ACADÉMICA DEL EQUIPO DE TRABAJO</v>
      </c>
      <c r="F22847" s="70"/>
      <c r="G22847" s="70"/>
      <c r="H22847" s="70"/>
      <c r="I22847" s="70"/>
      <c r="J22847" s="70"/>
      <c r="K22847" s="70"/>
      <c r="L22847" s="71"/>
    </row>
    <row r="22848" spans="1:12" hidden="1" x14ac:dyDescent="0.3">
      <c r="A22848" s="18" t="str">
        <f>+A22760</f>
        <v>NO</v>
      </c>
      <c r="B22848" s="18"/>
      <c r="E22848" s="90" t="str">
        <f>+$E$98</f>
        <v>Formulario 8</v>
      </c>
      <c r="F22848" s="315" t="s">
        <v>46</v>
      </c>
      <c r="G22848" s="316"/>
      <c r="H22848" s="317"/>
      <c r="I22848" s="318"/>
      <c r="J22848" s="318"/>
      <c r="K22848" s="318"/>
      <c r="L22848" s="319"/>
    </row>
    <row r="22849" spans="1:12" hidden="1" x14ac:dyDescent="0.3">
      <c r="A22849" s="18" t="str">
        <f>+A22760</f>
        <v>NO</v>
      </c>
      <c r="B22849" s="18"/>
      <c r="E22849" s="91" t="s">
        <v>124</v>
      </c>
      <c r="F22849" s="91" t="str">
        <f>+$F$99</f>
        <v>Director de Interventoría</v>
      </c>
      <c r="G22849" s="91" t="str">
        <f>+$G$99</f>
        <v>Residente de Interventoría</v>
      </c>
      <c r="H22849" s="320"/>
      <c r="I22849" s="321"/>
      <c r="J22849" s="321"/>
      <c r="K22849" s="321"/>
      <c r="L22849" s="322"/>
    </row>
    <row r="22850" spans="1:12" hidden="1" x14ac:dyDescent="0.3">
      <c r="A22850" s="18" t="str">
        <f>+A22760</f>
        <v>NO</v>
      </c>
      <c r="B22850" s="18"/>
      <c r="E22850" s="304" t="str">
        <f>+$E$100</f>
        <v>OBSERVACIONES RESPECTO REQUISITO HABILITANTE DEL PERSONAL CLAVE EVALUABLE</v>
      </c>
      <c r="F22850" s="305"/>
      <c r="G22850" s="305"/>
      <c r="H22850" s="305"/>
      <c r="I22850" s="305"/>
      <c r="J22850" s="305"/>
      <c r="K22850" s="305"/>
      <c r="L22850" s="305"/>
    </row>
    <row r="22851" spans="1:12" hidden="1" x14ac:dyDescent="0.3">
      <c r="A22851" s="18" t="str">
        <f>+A22760</f>
        <v>NO</v>
      </c>
      <c r="B22851" s="18"/>
      <c r="E22851" s="312" t="s">
        <v>124</v>
      </c>
      <c r="F22851" s="313"/>
      <c r="G22851" s="313"/>
      <c r="H22851" s="313"/>
      <c r="I22851" s="313"/>
      <c r="J22851" s="313"/>
      <c r="K22851" s="313"/>
      <c r="L22851" s="314"/>
    </row>
    <row r="22852" spans="1:12" hidden="1" x14ac:dyDescent="0.3">
      <c r="A22852" s="18" t="str">
        <f>+A22760</f>
        <v>NO</v>
      </c>
      <c r="B22852" s="18"/>
      <c r="E22852" s="89"/>
      <c r="F22852" s="89"/>
      <c r="G22852" s="89"/>
      <c r="H22852" s="89"/>
      <c r="I22852" s="89"/>
      <c r="J22852" s="89"/>
      <c r="K22852" s="89"/>
      <c r="L22852" s="89"/>
    </row>
    <row r="22853" spans="1:12" ht="13" hidden="1" customHeight="1" x14ac:dyDescent="0.3">
      <c r="A22853" s="18" t="str">
        <f>+A22760</f>
        <v>NO</v>
      </c>
      <c r="B22853" s="18"/>
      <c r="E22853" s="69" t="str">
        <f>+$E$103</f>
        <v>4.2 EQUIPO DE TRABAJO (Personal Clave Evaluable)</v>
      </c>
      <c r="F22853" s="70"/>
      <c r="G22853" s="70"/>
      <c r="H22853" s="70"/>
      <c r="I22853" s="70"/>
      <c r="J22853" s="70"/>
      <c r="K22853" s="70"/>
      <c r="L22853" s="71"/>
    </row>
    <row r="22854" spans="1:12" ht="23.25" hidden="1" customHeight="1" x14ac:dyDescent="0.3">
      <c r="A22854" s="18" t="str">
        <f>+A22760</f>
        <v>NO</v>
      </c>
      <c r="B22854" s="18"/>
      <c r="E22854" s="90" t="str">
        <f>+$E$104</f>
        <v>Formulario 9</v>
      </c>
      <c r="F22854" s="315" t="s">
        <v>46</v>
      </c>
      <c r="G22854" s="316"/>
      <c r="H22854" s="317"/>
      <c r="I22854" s="318"/>
      <c r="J22854" s="318"/>
      <c r="K22854" s="318"/>
      <c r="L22854" s="319"/>
    </row>
    <row r="22855" spans="1:12" hidden="1" x14ac:dyDescent="0.3">
      <c r="A22855" s="18" t="str">
        <f>+A22760</f>
        <v>NO</v>
      </c>
      <c r="B22855" s="18"/>
      <c r="E22855" s="91" t="s">
        <v>124</v>
      </c>
      <c r="F22855" s="91" t="str">
        <f>+$F$99</f>
        <v>Director de Interventoría</v>
      </c>
      <c r="G22855" s="91" t="str">
        <f>+$G$99</f>
        <v>Residente de Interventoría</v>
      </c>
      <c r="H22855" s="320"/>
      <c r="I22855" s="321"/>
      <c r="J22855" s="321"/>
      <c r="K22855" s="321"/>
      <c r="L22855" s="322"/>
    </row>
    <row r="22856" spans="1:12" hidden="1" x14ac:dyDescent="0.3">
      <c r="A22856" s="18" t="str">
        <f>+A22760</f>
        <v>NO</v>
      </c>
      <c r="B22856" s="18"/>
      <c r="E22856" s="89"/>
      <c r="F22856" s="89"/>
      <c r="G22856" s="89"/>
      <c r="H22856" s="89"/>
      <c r="I22856" s="89"/>
      <c r="J22856" s="89"/>
      <c r="K22856" s="89"/>
      <c r="L22856" s="89"/>
    </row>
    <row r="22857" spans="1:12" hidden="1" x14ac:dyDescent="0.3">
      <c r="A22857" s="1" t="str">
        <f>+A22760</f>
        <v>NO</v>
      </c>
      <c r="E22857" s="92" t="str">
        <f>+E22732</f>
        <v>CRITERIOS DE EVALUACIÓN Y PUNTAJE</v>
      </c>
      <c r="F22857" s="93"/>
      <c r="G22857" s="93"/>
      <c r="H22857" s="93"/>
      <c r="I22857" s="93"/>
      <c r="J22857" s="93"/>
      <c r="K22857" s="94"/>
      <c r="L22857" s="95" t="str">
        <f>+$L$107</f>
        <v>PUNTAJE OBTENIDO</v>
      </c>
    </row>
    <row r="22858" spans="1:12" hidden="1" x14ac:dyDescent="0.3">
      <c r="A22858" s="1" t="str">
        <f>+A22760</f>
        <v>NO</v>
      </c>
      <c r="E22858" s="96" t="str">
        <f>+$E$108</f>
        <v>VALOR</v>
      </c>
      <c r="F22858" s="97" t="str">
        <f>+$F$108</f>
        <v>EQUIPO DE TRABAJO (PERSONAL CLAVE EVALUABLE)</v>
      </c>
      <c r="G22858" s="24"/>
      <c r="H22858" s="24"/>
      <c r="I22858" s="24"/>
      <c r="J22858" s="24"/>
      <c r="K22858" s="24"/>
      <c r="L22858" s="98"/>
    </row>
    <row r="22859" spans="1:12" ht="12.75" hidden="1" customHeight="1" x14ac:dyDescent="0.3">
      <c r="A22859" s="1" t="str">
        <f>+A22760</f>
        <v>NO</v>
      </c>
      <c r="E22859" s="96">
        <f>+$E$109</f>
        <v>5</v>
      </c>
      <c r="F22859" s="307" t="str">
        <f>+$F$109</f>
        <v xml:space="preserve"> Experiencia Específica adicional</v>
      </c>
      <c r="G22859" s="308"/>
      <c r="H22859" s="308"/>
      <c r="I22859" s="308"/>
      <c r="J22859" s="308"/>
      <c r="K22859" s="309"/>
      <c r="L22859" s="99" t="str">
        <f>IFERROR(IF(VLOOKUP(C22760,'R. PUNTAJES'!$C$14:$R$213,'R. PUNTAJES'!$I$10,0)="","",VLOOKUP(C22760,'R. PUNTAJES'!$C$14:$R$213,'R. PUNTAJES'!$I$10,0)),"")</f>
        <v/>
      </c>
    </row>
    <row r="22860" spans="1:12" ht="12.75" hidden="1" customHeight="1" x14ac:dyDescent="0.3">
      <c r="A22860" s="1" t="str">
        <f>+A22760</f>
        <v>NO</v>
      </c>
      <c r="E22860" s="96">
        <f>+$E$110</f>
        <v>5</v>
      </c>
      <c r="F22860" s="307" t="str">
        <f>+$F$110</f>
        <v>Formación Académica adicional</v>
      </c>
      <c r="G22860" s="308"/>
      <c r="H22860" s="308"/>
      <c r="I22860" s="308"/>
      <c r="J22860" s="308"/>
      <c r="K22860" s="309"/>
      <c r="L22860" s="99" t="str">
        <f>IFERROR(IF(VLOOKUP(C22760,'R. PUNTAJES'!$C$14:$R$213,'R. PUNTAJES'!$J$10,0)="","",VLOOKUP(C22760,'R. PUNTAJES'!$C$14:$R$213,'R. PUNTAJES'!$J$10,0)),"")</f>
        <v/>
      </c>
    </row>
    <row r="22861" spans="1:12" hidden="1" x14ac:dyDescent="0.3">
      <c r="A22861" s="18" t="str">
        <f>+A22760</f>
        <v>NO</v>
      </c>
      <c r="B22861" s="18"/>
      <c r="E22861" s="100"/>
      <c r="F22861" s="101" t="str">
        <f>+$F$111</f>
        <v>FACTOR DE SOSTENIBILIDAD</v>
      </c>
      <c r="G22861" s="102"/>
      <c r="H22861" s="102"/>
      <c r="I22861" s="102"/>
      <c r="J22861" s="102"/>
      <c r="K22861" s="102"/>
      <c r="L22861" s="103"/>
    </row>
    <row r="22862" spans="1:12" hidden="1" x14ac:dyDescent="0.3">
      <c r="A22862" s="18" t="str">
        <f>+A22760</f>
        <v>NO</v>
      </c>
      <c r="B22862" s="18"/>
      <c r="E22862" s="104">
        <v>1</v>
      </c>
      <c r="F22862" s="105" t="str">
        <f>+$F$112</f>
        <v>Compromisos Sostenibilidad</v>
      </c>
      <c r="G22862" s="106"/>
      <c r="H22862" s="106"/>
      <c r="I22862" s="106"/>
      <c r="J22862" s="106"/>
      <c r="K22862" s="106"/>
      <c r="L22862" s="107" t="str">
        <f>IFERROR(IF(VLOOKUP(C22760,'R. PUNTAJES'!$C$14:$R$213,'R. PUNTAJES'!$K$10,0)="","",VLOOKUP(C22760,'R. PUNTAJES'!$C$14:$R$213,'R. PUNTAJES'!$K$10,0)),"")</f>
        <v/>
      </c>
    </row>
    <row r="22863" spans="1:12" hidden="1" x14ac:dyDescent="0.3">
      <c r="A22863" s="1" t="str">
        <f>+A22760</f>
        <v>NO</v>
      </c>
      <c r="E22863" s="108"/>
      <c r="F22863" s="109" t="str">
        <f>+$F$113</f>
        <v>APOYO A LA INDUSTRIA NACIONAL</v>
      </c>
      <c r="G22863" s="110"/>
      <c r="H22863" s="110"/>
      <c r="I22863" s="110"/>
      <c r="J22863" s="110"/>
      <c r="K22863" s="110"/>
      <c r="L22863" s="111"/>
    </row>
    <row r="22864" spans="1:12" ht="12.75" hidden="1" customHeight="1" x14ac:dyDescent="0.3">
      <c r="A22864" s="1" t="str">
        <f>+A22760</f>
        <v>NO</v>
      </c>
      <c r="E22864" s="96">
        <v>20</v>
      </c>
      <c r="F22864" s="307" t="str">
        <f>+$F$114</f>
        <v>Promoción de Servicios Nacionales o con Trato Nacional</v>
      </c>
      <c r="G22864" s="308"/>
      <c r="H22864" s="308"/>
      <c r="I22864" s="308"/>
      <c r="J22864" s="308"/>
      <c r="K22864" s="309"/>
      <c r="L22864" s="99" t="str">
        <f>IFERROR(IF(VLOOKUP(C22760,'R. PUNTAJES'!$C$14:$R$213,'R. PUNTAJES'!$L$10,0)="","",
IF(VLOOKUP(C22760,'R. PUNTAJES'!$C$14:$R$213,'R. PUNTAJES'!$L$10,0)=5,0,
VLOOKUP(C22760,'R. PUNTAJES'!$C$14:$R$213,'R. PUNTAJES'!$L$10,0))),"")</f>
        <v/>
      </c>
    </row>
    <row r="22865" spans="1:12" ht="12.75" hidden="1" customHeight="1" x14ac:dyDescent="0.3">
      <c r="A22865" s="1" t="str">
        <f>+A22760</f>
        <v>NO</v>
      </c>
      <c r="E22865" s="96">
        <v>5</v>
      </c>
      <c r="F22865" s="307" t="str">
        <f>+$F$115</f>
        <v>Incorporación de componente nacional en servicios extranjeros</v>
      </c>
      <c r="G22865" s="308"/>
      <c r="H22865" s="308"/>
      <c r="I22865" s="308"/>
      <c r="J22865" s="308"/>
      <c r="K22865" s="309"/>
      <c r="L22865" s="99" t="str">
        <f>IFERROR(IF(VLOOKUP(C22760,'R. PUNTAJES'!$C$14:$R$213,'R. PUNTAJES'!$L$10,0)="","",
IF(VLOOKUP(C22760,'R. PUNTAJES'!$C$14:$R$213,'R. PUNTAJES'!$L$10,0)=20,0,
VLOOKUP(C22760,'R. PUNTAJES'!$C$14:$R$213,'R. PUNTAJES'!$L$10,0))),"")</f>
        <v/>
      </c>
    </row>
    <row r="22866" spans="1:12" hidden="1" x14ac:dyDescent="0.3">
      <c r="A22866" s="1" t="str">
        <f>+A22760</f>
        <v>NO</v>
      </c>
      <c r="E22866" s="112"/>
      <c r="F22866" s="97" t="str">
        <f>+$F$116</f>
        <v>VINCULACIÓN DE PERSONAS CON DISCAPACIDAD</v>
      </c>
      <c r="G22866" s="24"/>
      <c r="H22866" s="24"/>
      <c r="I22866" s="24"/>
      <c r="J22866" s="24"/>
      <c r="K22866" s="24"/>
      <c r="L22866" s="98"/>
    </row>
    <row r="22867" spans="1:12" ht="12.75" hidden="1" customHeight="1" x14ac:dyDescent="0.3">
      <c r="A22867" s="1" t="str">
        <f>+A22760</f>
        <v>NO</v>
      </c>
      <c r="E22867" s="96">
        <v>1</v>
      </c>
      <c r="F22867" s="307" t="str">
        <f>+$F$117</f>
        <v xml:space="preserve">Trabajadores vinculados a la planta de personal </v>
      </c>
      <c r="G22867" s="308"/>
      <c r="H22867" s="308"/>
      <c r="I22867" s="308"/>
      <c r="J22867" s="308"/>
      <c r="K22867" s="309"/>
      <c r="L22867" s="99" t="str">
        <f>IFERROR(IF(VLOOKUP(C22760,'R. PUNTAJES'!$C$14:$R$213,'R. PUNTAJES'!$M$10,0)="","",VLOOKUP(C22760,'R. PUNTAJES'!$C$14:$R$213,'R. PUNTAJES'!$M$10,0)),"")</f>
        <v/>
      </c>
    </row>
    <row r="22868" spans="1:12" hidden="1" x14ac:dyDescent="0.3">
      <c r="A22868" s="1" t="str">
        <f>+A22760</f>
        <v>NO</v>
      </c>
      <c r="E22868" s="112"/>
      <c r="F22868" s="97" t="str">
        <f>+$F$118</f>
        <v>EMPRENDIMIENTOS Y EMPRESAS DE MUJERES</v>
      </c>
      <c r="G22868" s="24"/>
      <c r="H22868" s="24"/>
      <c r="I22868" s="24"/>
      <c r="J22868" s="24"/>
      <c r="K22868" s="24"/>
      <c r="L22868" s="98"/>
    </row>
    <row r="22869" spans="1:12" ht="13" hidden="1" customHeight="1" x14ac:dyDescent="0.3">
      <c r="A22869" s="1" t="str">
        <f>+A22760</f>
        <v>NO</v>
      </c>
      <c r="E22869" s="96">
        <v>0.25</v>
      </c>
      <c r="F22869" s="307" t="str">
        <f>+$F$119</f>
        <v>Emprendimientos y empresas de mujeres</v>
      </c>
      <c r="G22869" s="308"/>
      <c r="H22869" s="308"/>
      <c r="I22869" s="308"/>
      <c r="J22869" s="308"/>
      <c r="K22869" s="309"/>
      <c r="L22869" s="113" t="str">
        <f>IFERROR(IF(VLOOKUP(C22760,'R. PUNTAJES'!$C$14:$R$213,'R. PUNTAJES'!$N$10,0)="","",VLOOKUP(C22760,'R. PUNTAJES'!$C$14:$R$213,'R. PUNTAJES'!$N$10,0)),"")</f>
        <v/>
      </c>
    </row>
    <row r="22870" spans="1:12" hidden="1" x14ac:dyDescent="0.3">
      <c r="A22870" s="18" t="str">
        <f>+A22871</f>
        <v>NO</v>
      </c>
      <c r="B22870" s="18"/>
      <c r="E22870" s="112"/>
      <c r="F22870" s="97" t="str">
        <f>+$F$120</f>
        <v>MIPYME</v>
      </c>
      <c r="G22870" s="24"/>
      <c r="H22870" s="24"/>
      <c r="I22870" s="24"/>
      <c r="J22870" s="24"/>
      <c r="K22870" s="24"/>
      <c r="L22870" s="98"/>
    </row>
    <row r="22871" spans="1:12" hidden="1" x14ac:dyDescent="0.3">
      <c r="A22871" s="18" t="str">
        <f>+IF(E22871=0,"NO",1)</f>
        <v>NO</v>
      </c>
      <c r="B22871" s="18"/>
      <c r="E22871" s="96">
        <v>0</v>
      </c>
      <c r="F22871" s="307" t="str">
        <f>+$F$121</f>
        <v>Mipyme</v>
      </c>
      <c r="G22871" s="308"/>
      <c r="H22871" s="308"/>
      <c r="I22871" s="308"/>
      <c r="J22871" s="308"/>
      <c r="K22871" s="309"/>
      <c r="L22871" s="113" t="str">
        <f>IFERROR(IF(VLOOKUP(C22760,'R. PUNTAJES'!$C$14:$R$213,'R. PUNTAJES'!$O$10,0)="","",VLOOKUP(C22760,'R. PUNTAJES'!$C$14:$R$213,'R. PUNTAJES'!$O$10,0)),"")</f>
        <v/>
      </c>
    </row>
    <row r="22872" spans="1:12" hidden="1" x14ac:dyDescent="0.3">
      <c r="A22872" s="1" t="str">
        <f>+A22760</f>
        <v>NO</v>
      </c>
      <c r="E22872" s="112"/>
      <c r="F22872" s="97" t="str">
        <f>+$F$122</f>
        <v>EXPERIENCIA DEL PROPONENTE</v>
      </c>
      <c r="G22872" s="24"/>
      <c r="H22872" s="24"/>
      <c r="I22872" s="24"/>
      <c r="J22872" s="24"/>
      <c r="K22872" s="24"/>
      <c r="L22872" s="98"/>
    </row>
    <row r="22873" spans="1:12" hidden="1" x14ac:dyDescent="0.3">
      <c r="A22873" s="1" t="str">
        <f>+A22760</f>
        <v>NO</v>
      </c>
      <c r="E22873" s="96">
        <v>59.5</v>
      </c>
      <c r="F22873" s="307" t="str">
        <f>+$F$123</f>
        <v>mediana con valor absoluto</v>
      </c>
      <c r="G22873" s="308"/>
      <c r="H22873" s="308"/>
      <c r="I22873" s="308"/>
      <c r="J22873" s="308"/>
      <c r="K22873" s="309"/>
      <c r="L22873" s="113" t="str">
        <f>IFERROR(IF(VLOOKUP(C22760,'R. PUNTAJES'!$C$14:$R$213,'R. PUNTAJES'!$R$10,0)="","",VLOOKUP(C22760,'R. PUNTAJES'!$C$14:$R$213,'R. PUNTAJES'!$R$10,0)),"")</f>
        <v/>
      </c>
    </row>
    <row r="22874" spans="1:12" hidden="1" x14ac:dyDescent="0.3">
      <c r="A22874" s="1" t="str">
        <f>+A22760</f>
        <v>NO</v>
      </c>
      <c r="E22874" s="112"/>
      <c r="F22874" s="97" t="str">
        <f>+$F$124</f>
        <v>MULTAS</v>
      </c>
      <c r="G22874" s="24"/>
      <c r="H22874" s="24"/>
      <c r="I22874" s="24"/>
      <c r="J22874" s="24"/>
      <c r="K22874" s="24"/>
      <c r="L22874" s="98"/>
    </row>
    <row r="22875" spans="1:12" ht="12.75" hidden="1" customHeight="1" x14ac:dyDescent="0.3">
      <c r="A22875" s="1" t="str">
        <f>+A22760</f>
        <v>NO</v>
      </c>
      <c r="E22875" s="96">
        <v>-2</v>
      </c>
      <c r="F22875" s="307" t="str">
        <f>+$F$125</f>
        <v>Una o más multas o cláusulas penales durante el último año</v>
      </c>
      <c r="G22875" s="310"/>
      <c r="H22875" s="310"/>
      <c r="I22875" s="310"/>
      <c r="J22875" s="310"/>
      <c r="K22875" s="311"/>
      <c r="L22875" s="99" t="str">
        <f>IFERROR(IF(VLOOKUP(C22760,'R. PUNTAJES'!$C$14:$R$213,'R. PUNTAJES'!$Q$10,0)="","",VLOOKUP(C22760,'R. PUNTAJES'!$C$14:$R$213,'R. PUNTAJES'!$Q$10,0)),"")</f>
        <v/>
      </c>
    </row>
    <row r="22876" spans="1:12" hidden="1" x14ac:dyDescent="0.3">
      <c r="A22876" s="1" t="str">
        <f>+A22760</f>
        <v>NO</v>
      </c>
      <c r="E22876" s="112"/>
      <c r="F22876" s="97" t="str">
        <f>+$F$126</f>
        <v>OBRAS INCONCLUSAS</v>
      </c>
      <c r="G22876" s="24"/>
      <c r="H22876" s="24"/>
      <c r="I22876" s="24"/>
      <c r="J22876" s="24"/>
      <c r="K22876" s="24"/>
      <c r="L22876" s="98"/>
    </row>
    <row r="22877" spans="1:12" hidden="1" x14ac:dyDescent="0.3">
      <c r="A22877" s="1" t="str">
        <f>+A22760</f>
        <v>NO</v>
      </c>
      <c r="E22877" s="96">
        <v>-1</v>
      </c>
      <c r="F22877" s="301" t="str">
        <f>+$F$127</f>
        <v>Anotación vigente de obra civil inconclusa</v>
      </c>
      <c r="G22877" s="302"/>
      <c r="H22877" s="302"/>
      <c r="I22877" s="302"/>
      <c r="J22877" s="302"/>
      <c r="K22877" s="303"/>
      <c r="L22877" s="99" t="str">
        <f>IFERROR(IF(VLOOKUP(C22760,'R. PUNTAJES'!$C$14:$R$213,'R. PUNTAJES'!$P$10,0)="","",VLOOKUP(C22760,'R. PUNTAJES'!$C$14:$R$213,'R. PUNTAJES'!$P$10,0)),"")</f>
        <v/>
      </c>
    </row>
    <row r="22878" spans="1:12" ht="7.5" hidden="1" customHeight="1" x14ac:dyDescent="0.3">
      <c r="A22878" s="1" t="str">
        <f>+A22760</f>
        <v>NO</v>
      </c>
      <c r="E22878" s="114"/>
      <c r="F22878" s="45"/>
      <c r="G22878" s="45"/>
      <c r="H22878" s="45"/>
      <c r="I22878" s="45"/>
      <c r="J22878" s="45"/>
      <c r="K22878" s="45"/>
      <c r="L22878" s="48"/>
    </row>
    <row r="22879" spans="1:12" hidden="1" x14ac:dyDescent="0.3">
      <c r="A22879" s="1" t="str">
        <f>+A22760</f>
        <v>NO</v>
      </c>
      <c r="E22879" s="115" t="str">
        <f>+$E$129</f>
        <v>PUNTAJE TOTAL</v>
      </c>
      <c r="F22879" s="116"/>
      <c r="G22879" s="116"/>
      <c r="H22879" s="116"/>
      <c r="I22879" s="116"/>
      <c r="J22879" s="116"/>
      <c r="K22879" s="117"/>
      <c r="L22879" s="118">
        <f>IFERROR(IF(VLOOKUP(C22760,'R. PUNTAJES'!$C$14:$R$213,'R. PUNTAJES'!$H$10,0)="RECHAZO","",SUM(L22859:L22877)),"")</f>
        <v>0</v>
      </c>
    </row>
    <row r="22880" spans="1:12" hidden="1" x14ac:dyDescent="0.3">
      <c r="A22880" s="1" t="str">
        <f>+A22760</f>
        <v>NO</v>
      </c>
      <c r="E22880" s="304" t="str">
        <f>+$E$130</f>
        <v>OBSERVACIONES RESPECTO A PUNTAJES</v>
      </c>
      <c r="F22880" s="305"/>
      <c r="G22880" s="305"/>
      <c r="H22880" s="305"/>
      <c r="I22880" s="305"/>
      <c r="J22880" s="305"/>
      <c r="K22880" s="305"/>
      <c r="L22880" s="305"/>
    </row>
    <row r="22881" spans="1:16" ht="12" hidden="1" customHeight="1" x14ac:dyDescent="0.3">
      <c r="A22881" s="1" t="str">
        <f>+A22760</f>
        <v>NO</v>
      </c>
      <c r="E22881" s="306" t="s">
        <v>124</v>
      </c>
      <c r="F22881" s="305"/>
      <c r="G22881" s="305"/>
      <c r="H22881" s="305"/>
      <c r="I22881" s="305"/>
      <c r="J22881" s="305"/>
      <c r="K22881" s="305"/>
      <c r="L22881" s="305"/>
      <c r="N22881" s="119"/>
      <c r="O22881" s="119"/>
      <c r="P22881" s="120"/>
    </row>
    <row r="22882" spans="1:16" ht="3" hidden="1" customHeight="1" x14ac:dyDescent="0.3">
      <c r="A22882" s="1" t="str">
        <f>+A22761</f>
        <v>NO</v>
      </c>
      <c r="E22882" s="121"/>
      <c r="F22882" s="122"/>
      <c r="G22882" s="122"/>
      <c r="H22882" s="122"/>
      <c r="I22882" s="122"/>
      <c r="J22882" s="122"/>
      <c r="K22882" s="122"/>
      <c r="L22882" s="123"/>
    </row>
    <row r="22883" spans="1:16" hidden="1" x14ac:dyDescent="0.3">
      <c r="A22883" s="1" t="str">
        <f>+IF(OR(C22885=""),"NO",1)</f>
        <v>NO</v>
      </c>
      <c r="E22883" s="346"/>
      <c r="F22883" s="347"/>
      <c r="G22883" s="347"/>
      <c r="H22883" s="347"/>
      <c r="I22883" s="347"/>
      <c r="J22883" s="347"/>
      <c r="K22883" s="347"/>
      <c r="L22883" s="347"/>
    </row>
    <row r="22884" spans="1:16" ht="4.5" hidden="1" customHeight="1" x14ac:dyDescent="0.3">
      <c r="A22884" s="1" t="str">
        <f>+A22885</f>
        <v>NO</v>
      </c>
      <c r="E22884" s="15"/>
      <c r="F22884" s="16"/>
      <c r="G22884" s="16"/>
      <c r="H22884" s="16"/>
      <c r="I22884" s="16"/>
      <c r="J22884" s="16"/>
      <c r="K22884" s="16"/>
      <c r="L22884" s="17"/>
    </row>
    <row r="22885" spans="1:16" ht="15.75" hidden="1" customHeight="1" x14ac:dyDescent="0.3">
      <c r="A22885" s="1" t="str">
        <f>+IF(OR(C22885=""),"NO",1)</f>
        <v>NO</v>
      </c>
      <c r="B22885" s="1">
        <f>1+MAX($B$1:B22884)</f>
        <v>184</v>
      </c>
      <c r="C22885" s="18" t="s">
        <v>124</v>
      </c>
      <c r="E22885" s="19" t="s">
        <v>124</v>
      </c>
      <c r="F22885" s="20"/>
      <c r="G22885" s="20"/>
      <c r="H22885" s="20"/>
      <c r="I22885" s="21"/>
      <c r="J22885" s="20"/>
      <c r="K22885" s="21"/>
      <c r="L22885" s="22"/>
    </row>
    <row r="22886" spans="1:16" hidden="1" x14ac:dyDescent="0.3">
      <c r="A22886" s="1" t="str">
        <f>A22885</f>
        <v>NO</v>
      </c>
      <c r="E22886" s="23" t="str">
        <f>+$E$11</f>
        <v>Integrantes</v>
      </c>
      <c r="F22886" s="24"/>
      <c r="G22886" s="24"/>
      <c r="H22886" s="24"/>
      <c r="I22886" s="24"/>
      <c r="J22886" s="24"/>
      <c r="K22886" s="25" t="str">
        <f>+$K$11</f>
        <v>Nit</v>
      </c>
      <c r="L22886" s="26" t="str">
        <f>+$L$11</f>
        <v>Part.</v>
      </c>
    </row>
    <row r="22887" spans="1:16" hidden="1" x14ac:dyDescent="0.3">
      <c r="A22887" s="1" t="str">
        <f>+A22886</f>
        <v>NO</v>
      </c>
      <c r="C22887" s="1" t="s">
        <v>124</v>
      </c>
      <c r="E22887" s="27" t="s">
        <v>124</v>
      </c>
      <c r="F22887" s="28"/>
      <c r="G22887" s="28"/>
      <c r="H22887" s="28"/>
      <c r="I22887" s="28"/>
      <c r="J22887" s="28"/>
      <c r="K22887" s="29" t="s">
        <v>124</v>
      </c>
      <c r="L22887" s="30" t="s">
        <v>124</v>
      </c>
    </row>
    <row r="22888" spans="1:16" hidden="1" x14ac:dyDescent="0.3">
      <c r="A22888" s="18" t="str">
        <f>+IF(OR(C22888=""),"NO",1)</f>
        <v>NO</v>
      </c>
      <c r="B22888" s="18"/>
      <c r="C22888" s="1" t="s">
        <v>124</v>
      </c>
      <c r="E22888" s="31" t="s">
        <v>124</v>
      </c>
      <c r="F22888" s="32"/>
      <c r="G22888" s="32"/>
      <c r="H22888" s="32"/>
      <c r="I22888" s="32"/>
      <c r="J22888" s="32"/>
      <c r="K22888" s="33" t="s">
        <v>124</v>
      </c>
      <c r="L22888" s="34" t="s">
        <v>124</v>
      </c>
    </row>
    <row r="22889" spans="1:16" hidden="1" x14ac:dyDescent="0.3">
      <c r="A22889" s="18" t="str">
        <f>+IF(OR(C22889=""),"NO",1)</f>
        <v>NO</v>
      </c>
      <c r="B22889" s="18"/>
      <c r="C22889" s="1" t="s">
        <v>124</v>
      </c>
      <c r="E22889" s="31" t="s">
        <v>124</v>
      </c>
      <c r="F22889" s="32"/>
      <c r="G22889" s="32"/>
      <c r="H22889" s="32"/>
      <c r="I22889" s="32"/>
      <c r="J22889" s="32"/>
      <c r="K22889" s="33" t="s">
        <v>124</v>
      </c>
      <c r="L22889" s="34" t="s">
        <v>124</v>
      </c>
    </row>
    <row r="22890" spans="1:16" hidden="1" x14ac:dyDescent="0.3">
      <c r="A22890" s="18" t="str">
        <f>+IF(OR(C22890=""),"NO",1)</f>
        <v>NO</v>
      </c>
      <c r="B22890" s="18"/>
      <c r="C22890" s="1" t="s">
        <v>124</v>
      </c>
      <c r="E22890" s="31" t="s">
        <v>13</v>
      </c>
      <c r="F22890" s="32"/>
      <c r="G22890" s="32"/>
      <c r="H22890" s="32"/>
      <c r="I22890" s="32"/>
      <c r="J22890" s="32"/>
      <c r="K22890" s="33"/>
      <c r="L22890" s="34"/>
    </row>
    <row r="22891" spans="1:16" hidden="1" x14ac:dyDescent="0.3">
      <c r="A22891" s="18" t="str">
        <f>+IF(OR(C22891=""),"NO",1)</f>
        <v>NO</v>
      </c>
      <c r="B22891" s="18"/>
      <c r="C22891" s="1" t="s">
        <v>124</v>
      </c>
      <c r="E22891" s="31" t="s">
        <v>13</v>
      </c>
      <c r="F22891" s="32"/>
      <c r="G22891" s="32"/>
      <c r="H22891" s="32"/>
      <c r="I22891" s="32"/>
      <c r="J22891" s="32"/>
      <c r="K22891" s="33"/>
      <c r="L22891" s="34"/>
    </row>
    <row r="22892" spans="1:16" hidden="1" x14ac:dyDescent="0.3">
      <c r="A22892" s="18" t="str">
        <f>+IF(OR(C22892=""),"NO",1)</f>
        <v>NO</v>
      </c>
      <c r="B22892" s="18"/>
      <c r="C22892" s="1" t="s">
        <v>124</v>
      </c>
      <c r="E22892" s="35" t="s">
        <v>13</v>
      </c>
      <c r="F22892" s="36"/>
      <c r="G22892" s="36"/>
      <c r="H22892" s="36"/>
      <c r="I22892" s="36"/>
      <c r="J22892" s="36"/>
      <c r="K22892" s="37"/>
      <c r="L22892" s="38"/>
    </row>
    <row r="22893" spans="1:16" ht="5.15" hidden="1" customHeight="1" x14ac:dyDescent="0.3">
      <c r="A22893" s="1" t="str">
        <f>+A22885</f>
        <v>NO</v>
      </c>
      <c r="E22893" s="39"/>
      <c r="F22893" s="39"/>
      <c r="G22893" s="39"/>
      <c r="H22893" s="39"/>
      <c r="I22893" s="39"/>
      <c r="J22893" s="39"/>
      <c r="K22893" s="39"/>
      <c r="L22893" s="39"/>
    </row>
    <row r="22894" spans="1:16" ht="15.75" hidden="1" customHeight="1" x14ac:dyDescent="0.3">
      <c r="A22894" s="1" t="str">
        <f>+A22885</f>
        <v>NO</v>
      </c>
      <c r="E22894" s="40" t="str">
        <f>+$E$19</f>
        <v>RESULTADO DE EVALUACIÓN TÉCNICA</v>
      </c>
      <c r="F22894" s="41"/>
      <c r="G22894" s="41"/>
      <c r="H22894" s="41"/>
      <c r="I22894" s="41"/>
      <c r="J22894" s="41"/>
      <c r="K22894" s="41"/>
      <c r="L22894" s="42"/>
    </row>
    <row r="22895" spans="1:16" hidden="1" x14ac:dyDescent="0.3">
      <c r="A22895" s="1" t="str">
        <f>+A22885</f>
        <v>NO</v>
      </c>
      <c r="E22895" s="43"/>
      <c r="F22895" s="44" t="str">
        <f>+$F$20</f>
        <v>Experiencia</v>
      </c>
      <c r="G22895" s="45"/>
      <c r="H22895" s="45"/>
      <c r="I22895" s="45"/>
      <c r="J22895" s="45"/>
      <c r="K22895" s="46"/>
      <c r="L22895" s="47" t="s">
        <v>124</v>
      </c>
    </row>
    <row r="22896" spans="1:16" hidden="1" x14ac:dyDescent="0.3">
      <c r="A22896" s="1" t="str">
        <f>+A22885</f>
        <v>NO</v>
      </c>
      <c r="E22896" s="348" t="str">
        <f>+$E$21</f>
        <v>OBSERVACIONES RESPECTO A LA EVALUACIÓN DE EXPERIENCIA</v>
      </c>
      <c r="F22896" s="308"/>
      <c r="G22896" s="308"/>
      <c r="H22896" s="308"/>
      <c r="I22896" s="308"/>
      <c r="J22896" s="308"/>
      <c r="K22896" s="308"/>
      <c r="L22896" s="349"/>
    </row>
    <row r="22897" spans="1:12" hidden="1" x14ac:dyDescent="0.3">
      <c r="A22897" s="1" t="str">
        <f>+A22885</f>
        <v>NO</v>
      </c>
      <c r="E22897" s="350" t="s">
        <v>124</v>
      </c>
      <c r="F22897" s="351"/>
      <c r="G22897" s="351"/>
      <c r="H22897" s="351"/>
      <c r="I22897" s="351"/>
      <c r="J22897" s="351"/>
      <c r="K22897" s="351"/>
      <c r="L22897" s="352"/>
    </row>
    <row r="22898" spans="1:12" ht="5.15" hidden="1" customHeight="1" x14ac:dyDescent="0.3">
      <c r="A22898" s="1" t="str">
        <f>+A22885</f>
        <v>NO</v>
      </c>
      <c r="E22898" s="39"/>
      <c r="F22898" s="39"/>
      <c r="G22898" s="39"/>
      <c r="H22898" s="39"/>
      <c r="I22898" s="39"/>
      <c r="J22898" s="39"/>
      <c r="K22898" s="39"/>
      <c r="L22898" s="39"/>
    </row>
    <row r="22899" spans="1:12" ht="12.75" hidden="1" customHeight="1" x14ac:dyDescent="0.3">
      <c r="A22899" s="1" t="str">
        <f>+A22885</f>
        <v>NO</v>
      </c>
      <c r="E22899" s="40" t="str">
        <f>+$E$24</f>
        <v>EXPERIENCIA HABILITANTE: CONTRATOS PRESENTADOS</v>
      </c>
      <c r="F22899" s="41"/>
      <c r="G22899" s="41"/>
      <c r="H22899" s="41"/>
      <c r="I22899" s="41"/>
      <c r="J22899" s="41"/>
      <c r="K22899" s="41"/>
      <c r="L22899" s="42"/>
    </row>
    <row r="22900" spans="1:12" ht="8.5" hidden="1" customHeight="1" x14ac:dyDescent="0.3">
      <c r="A22900" s="1" t="str">
        <f>+A22885</f>
        <v>NO</v>
      </c>
      <c r="E22900" s="49"/>
      <c r="F22900" s="50"/>
      <c r="G22900" s="51"/>
      <c r="H22900" s="51"/>
      <c r="I22900" s="51"/>
      <c r="J22900" s="51"/>
      <c r="K22900" s="51"/>
      <c r="L22900" s="52"/>
    </row>
    <row r="22901" spans="1:12" hidden="1" x14ac:dyDescent="0.3">
      <c r="A22901" s="18" t="str">
        <f>+IF(OR(C22901=""),"NO",1)</f>
        <v>NO</v>
      </c>
      <c r="B22901" s="18"/>
      <c r="C22901" s="1" t="s">
        <v>124</v>
      </c>
      <c r="E22901" s="329">
        <v>1</v>
      </c>
      <c r="F22901" s="53" t="str">
        <f>+$F$26</f>
        <v>OBJETO</v>
      </c>
      <c r="G22901" s="332" t="s">
        <v>124</v>
      </c>
      <c r="H22901" s="333"/>
      <c r="I22901" s="333"/>
      <c r="J22901" s="333"/>
      <c r="K22901" s="333"/>
      <c r="L22901" s="334"/>
    </row>
    <row r="22902" spans="1:12" hidden="1" x14ac:dyDescent="0.3">
      <c r="A22902" s="18" t="str">
        <f>+IF(OR(C22901=""),"NO",1)</f>
        <v>NO</v>
      </c>
      <c r="B22902" s="18"/>
      <c r="E22902" s="330"/>
      <c r="F22902" s="54" t="str">
        <f>+$F$27</f>
        <v>CONTRATANTE</v>
      </c>
      <c r="G22902" s="335" t="s">
        <v>124</v>
      </c>
      <c r="H22902" s="310"/>
      <c r="I22902" s="310"/>
      <c r="J22902" s="310"/>
      <c r="K22902" s="310"/>
      <c r="L22902" s="336"/>
    </row>
    <row r="22903" spans="1:12" hidden="1" x14ac:dyDescent="0.3">
      <c r="A22903" s="18" t="str">
        <f>+IF(OR(C22901=""),"NO",1)</f>
        <v>NO</v>
      </c>
      <c r="B22903" s="18"/>
      <c r="E22903" s="330"/>
      <c r="F22903" s="54" t="str">
        <f>+$F$28</f>
        <v>APORTANTE</v>
      </c>
      <c r="G22903" s="337" t="s">
        <v>124</v>
      </c>
      <c r="H22903" s="338"/>
      <c r="I22903" s="338"/>
      <c r="J22903" s="338"/>
      <c r="K22903" s="338"/>
      <c r="L22903" s="339"/>
    </row>
    <row r="22904" spans="1:12" hidden="1" x14ac:dyDescent="0.3">
      <c r="A22904" s="18" t="str">
        <f>+IF(OR(C22901=""),"NO",1)</f>
        <v>NO</v>
      </c>
      <c r="B22904" s="18"/>
      <c r="E22904" s="330"/>
      <c r="F22904" s="54" t="str">
        <f>+$F$29</f>
        <v>VALOR /SMMLV)</v>
      </c>
      <c r="G22904" s="55" t="s">
        <v>124</v>
      </c>
      <c r="H22904" s="56" t="str">
        <f>+$H$29</f>
        <v>% PART..</v>
      </c>
      <c r="I22904" s="57" t="s">
        <v>124</v>
      </c>
      <c r="J22904" s="58" t="str">
        <f>+$J$29</f>
        <v>VALOR ACREDITADO</v>
      </c>
      <c r="K22904" s="59"/>
      <c r="L22904" s="47" t="s">
        <v>124</v>
      </c>
    </row>
    <row r="22905" spans="1:12" hidden="1" x14ac:dyDescent="0.3">
      <c r="A22905" s="18" t="str">
        <f>+IF(OR(C22901=""),"NO",1)</f>
        <v>NO</v>
      </c>
      <c r="B22905" s="18"/>
      <c r="E22905" s="330"/>
      <c r="F22905" s="60" t="str">
        <f>+$F$30</f>
        <v>EXPERIENCIA APORTADA</v>
      </c>
      <c r="G22905" s="340" t="s">
        <v>124</v>
      </c>
      <c r="H22905" s="341"/>
      <c r="I22905" s="341"/>
      <c r="J22905" s="341"/>
      <c r="K22905" s="341"/>
      <c r="L22905" s="342"/>
    </row>
    <row r="22906" spans="1:12" hidden="1" x14ac:dyDescent="0.3">
      <c r="A22906" s="18" t="str">
        <f>+IF(OR(C22901=""),"NO",1)</f>
        <v>NO</v>
      </c>
      <c r="B22906" s="18"/>
      <c r="E22906" s="331"/>
      <c r="F22906" s="62" t="str">
        <f>+$F$31</f>
        <v>OBSERVACIÓN</v>
      </c>
      <c r="G22906" s="343" t="s">
        <v>124</v>
      </c>
      <c r="H22906" s="344"/>
      <c r="I22906" s="344"/>
      <c r="J22906" s="344"/>
      <c r="K22906" s="344"/>
      <c r="L22906" s="345"/>
    </row>
    <row r="22907" spans="1:12" ht="8.5" hidden="1" customHeight="1" x14ac:dyDescent="0.3">
      <c r="A22907" s="18" t="str">
        <f>+IF(OR(C22901=""),"NO",1)</f>
        <v>NO</v>
      </c>
      <c r="B22907" s="18"/>
      <c r="E22907" s="49"/>
      <c r="F22907" s="50"/>
      <c r="G22907" s="51"/>
      <c r="H22907" s="51"/>
      <c r="I22907" s="51"/>
      <c r="J22907" s="51"/>
      <c r="K22907" s="51"/>
      <c r="L22907" s="52"/>
    </row>
    <row r="22908" spans="1:12" hidden="1" x14ac:dyDescent="0.3">
      <c r="A22908" s="18" t="str">
        <f t="shared" ref="A22908" si="7686">+IF(OR(C22908=""),"NO",1)</f>
        <v>NO</v>
      </c>
      <c r="B22908" s="18"/>
      <c r="C22908" s="1" t="s">
        <v>124</v>
      </c>
      <c r="E22908" s="329">
        <v>2</v>
      </c>
      <c r="F22908" s="53" t="str">
        <f>+$F$26</f>
        <v>OBJETO</v>
      </c>
      <c r="G22908" s="332" t="s">
        <v>124</v>
      </c>
      <c r="H22908" s="333"/>
      <c r="I22908" s="333"/>
      <c r="J22908" s="333"/>
      <c r="K22908" s="333"/>
      <c r="L22908" s="334"/>
    </row>
    <row r="22909" spans="1:12" hidden="1" x14ac:dyDescent="0.3">
      <c r="A22909" s="18" t="str">
        <f t="shared" ref="A22909" si="7687">+IF(OR(C22908=""),"NO",1)</f>
        <v>NO</v>
      </c>
      <c r="B22909" s="18"/>
      <c r="E22909" s="330"/>
      <c r="F22909" s="54" t="str">
        <f>+$F$27</f>
        <v>CONTRATANTE</v>
      </c>
      <c r="G22909" s="335" t="s">
        <v>124</v>
      </c>
      <c r="H22909" s="310"/>
      <c r="I22909" s="310"/>
      <c r="J22909" s="310"/>
      <c r="K22909" s="310"/>
      <c r="L22909" s="336"/>
    </row>
    <row r="22910" spans="1:12" hidden="1" x14ac:dyDescent="0.3">
      <c r="A22910" s="18" t="str">
        <f t="shared" ref="A22910" si="7688">+IF(OR(C22908=""),"NO",1)</f>
        <v>NO</v>
      </c>
      <c r="B22910" s="18"/>
      <c r="E22910" s="330"/>
      <c r="F22910" s="54" t="str">
        <f>+$F$28</f>
        <v>APORTANTE</v>
      </c>
      <c r="G22910" s="337" t="s">
        <v>124</v>
      </c>
      <c r="H22910" s="338"/>
      <c r="I22910" s="338"/>
      <c r="J22910" s="338"/>
      <c r="K22910" s="338"/>
      <c r="L22910" s="339"/>
    </row>
    <row r="22911" spans="1:12" hidden="1" x14ac:dyDescent="0.3">
      <c r="A22911" s="18" t="str">
        <f t="shared" ref="A22911" si="7689">+IF(OR(C22908=""),"NO",1)</f>
        <v>NO</v>
      </c>
      <c r="B22911" s="18"/>
      <c r="E22911" s="330"/>
      <c r="F22911" s="54" t="str">
        <f>+$F$29</f>
        <v>VALOR /SMMLV)</v>
      </c>
      <c r="G22911" s="55" t="s">
        <v>124</v>
      </c>
      <c r="H22911" s="56" t="str">
        <f>+$H$29</f>
        <v>% PART..</v>
      </c>
      <c r="I22911" s="57" t="s">
        <v>124</v>
      </c>
      <c r="J22911" s="58" t="str">
        <f>+$J$29</f>
        <v>VALOR ACREDITADO</v>
      </c>
      <c r="K22911" s="59"/>
      <c r="L22911" s="47" t="s">
        <v>124</v>
      </c>
    </row>
    <row r="22912" spans="1:12" hidden="1" x14ac:dyDescent="0.3">
      <c r="A22912" s="18" t="str">
        <f t="shared" ref="A22912" si="7690">+IF(OR(C22908=""),"NO",1)</f>
        <v>NO</v>
      </c>
      <c r="B22912" s="18"/>
      <c r="E22912" s="330"/>
      <c r="F22912" s="60" t="str">
        <f>+$F$30</f>
        <v>EXPERIENCIA APORTADA</v>
      </c>
      <c r="G22912" s="340" t="s">
        <v>124</v>
      </c>
      <c r="H22912" s="341"/>
      <c r="I22912" s="341"/>
      <c r="J22912" s="341"/>
      <c r="K22912" s="341"/>
      <c r="L22912" s="342"/>
    </row>
    <row r="22913" spans="1:12" hidden="1" x14ac:dyDescent="0.3">
      <c r="A22913" s="18" t="str">
        <f t="shared" ref="A22913" si="7691">+IF(OR(C22908=""),"NO",1)</f>
        <v>NO</v>
      </c>
      <c r="B22913" s="18"/>
      <c r="E22913" s="331"/>
      <c r="F22913" s="62" t="str">
        <f>+$F$31</f>
        <v>OBSERVACIÓN</v>
      </c>
      <c r="G22913" s="343" t="s">
        <v>124</v>
      </c>
      <c r="H22913" s="344"/>
      <c r="I22913" s="344"/>
      <c r="J22913" s="344"/>
      <c r="K22913" s="344"/>
      <c r="L22913" s="345"/>
    </row>
    <row r="22914" spans="1:12" ht="8.5" hidden="1" customHeight="1" x14ac:dyDescent="0.3">
      <c r="A22914" s="18" t="str">
        <f t="shared" ref="A22914" si="7692">+IF(OR(C22908=""),"NO",1)</f>
        <v>NO</v>
      </c>
      <c r="B22914" s="18"/>
      <c r="E22914" s="49"/>
      <c r="F22914" s="50"/>
      <c r="G22914" s="51"/>
      <c r="H22914" s="51"/>
      <c r="I22914" s="51"/>
      <c r="J22914" s="51"/>
      <c r="K22914" s="51"/>
      <c r="L22914" s="52"/>
    </row>
    <row r="22915" spans="1:12" hidden="1" x14ac:dyDescent="0.3">
      <c r="A22915" s="18" t="str">
        <f t="shared" ref="A22915" si="7693">+IF(OR(C22915=""),"NO",1)</f>
        <v>NO</v>
      </c>
      <c r="B22915" s="18"/>
      <c r="C22915" s="1" t="s">
        <v>124</v>
      </c>
      <c r="E22915" s="329">
        <v>3</v>
      </c>
      <c r="F22915" s="53" t="str">
        <f>+$F$26</f>
        <v>OBJETO</v>
      </c>
      <c r="G22915" s="332" t="s">
        <v>124</v>
      </c>
      <c r="H22915" s="333"/>
      <c r="I22915" s="333"/>
      <c r="J22915" s="333"/>
      <c r="K22915" s="333"/>
      <c r="L22915" s="334"/>
    </row>
    <row r="22916" spans="1:12" hidden="1" x14ac:dyDescent="0.3">
      <c r="A22916" s="18" t="str">
        <f t="shared" ref="A22916" si="7694">+IF(OR(C22915=""),"NO",1)</f>
        <v>NO</v>
      </c>
      <c r="B22916" s="18"/>
      <c r="E22916" s="330"/>
      <c r="F22916" s="54" t="str">
        <f>+$F$27</f>
        <v>CONTRATANTE</v>
      </c>
      <c r="G22916" s="335" t="s">
        <v>124</v>
      </c>
      <c r="H22916" s="310"/>
      <c r="I22916" s="310"/>
      <c r="J22916" s="310"/>
      <c r="K22916" s="310"/>
      <c r="L22916" s="336"/>
    </row>
    <row r="22917" spans="1:12" hidden="1" x14ac:dyDescent="0.3">
      <c r="A22917" s="18" t="str">
        <f t="shared" ref="A22917" si="7695">+IF(OR(C22915=""),"NO",1)</f>
        <v>NO</v>
      </c>
      <c r="B22917" s="18"/>
      <c r="E22917" s="330"/>
      <c r="F22917" s="54" t="str">
        <f>+$F$28</f>
        <v>APORTANTE</v>
      </c>
      <c r="G22917" s="337" t="s">
        <v>124</v>
      </c>
      <c r="H22917" s="338"/>
      <c r="I22917" s="338"/>
      <c r="J22917" s="338"/>
      <c r="K22917" s="338"/>
      <c r="L22917" s="339"/>
    </row>
    <row r="22918" spans="1:12" hidden="1" x14ac:dyDescent="0.3">
      <c r="A22918" s="18" t="str">
        <f t="shared" ref="A22918" si="7696">+IF(OR(C22915=""),"NO",1)</f>
        <v>NO</v>
      </c>
      <c r="B22918" s="18"/>
      <c r="E22918" s="330"/>
      <c r="F22918" s="54" t="str">
        <f>+$F$29</f>
        <v>VALOR /SMMLV)</v>
      </c>
      <c r="G22918" s="55" t="s">
        <v>124</v>
      </c>
      <c r="H22918" s="56" t="str">
        <f>+$H$29</f>
        <v>% PART..</v>
      </c>
      <c r="I22918" s="57" t="s">
        <v>124</v>
      </c>
      <c r="J22918" s="58" t="str">
        <f>+$J$29</f>
        <v>VALOR ACREDITADO</v>
      </c>
      <c r="K22918" s="59"/>
      <c r="L22918" s="47" t="s">
        <v>124</v>
      </c>
    </row>
    <row r="22919" spans="1:12" hidden="1" x14ac:dyDescent="0.3">
      <c r="A22919" s="18" t="str">
        <f t="shared" ref="A22919" si="7697">+IF(OR(C22915=""),"NO",1)</f>
        <v>NO</v>
      </c>
      <c r="B22919" s="18"/>
      <c r="E22919" s="330"/>
      <c r="F22919" s="60" t="str">
        <f>+$F$30</f>
        <v>EXPERIENCIA APORTADA</v>
      </c>
      <c r="G22919" s="340" t="s">
        <v>124</v>
      </c>
      <c r="H22919" s="341"/>
      <c r="I22919" s="341"/>
      <c r="J22919" s="341"/>
      <c r="K22919" s="341"/>
      <c r="L22919" s="342"/>
    </row>
    <row r="22920" spans="1:12" hidden="1" x14ac:dyDescent="0.3">
      <c r="A22920" s="18" t="str">
        <f t="shared" ref="A22920" si="7698">+IF(OR(C22915=""),"NO",1)</f>
        <v>NO</v>
      </c>
      <c r="B22920" s="18"/>
      <c r="E22920" s="331"/>
      <c r="F22920" s="62" t="str">
        <f>+$F$31</f>
        <v>OBSERVACIÓN</v>
      </c>
      <c r="G22920" s="343" t="s">
        <v>124</v>
      </c>
      <c r="H22920" s="344"/>
      <c r="I22920" s="344"/>
      <c r="J22920" s="344"/>
      <c r="K22920" s="344"/>
      <c r="L22920" s="345"/>
    </row>
    <row r="22921" spans="1:12" ht="8.5" hidden="1" customHeight="1" x14ac:dyDescent="0.3">
      <c r="A22921" s="18" t="str">
        <f t="shared" ref="A22921" si="7699">+IF(OR(C22915=""),"NO",1)</f>
        <v>NO</v>
      </c>
      <c r="B22921" s="18"/>
      <c r="E22921" s="49"/>
      <c r="F22921" s="50"/>
      <c r="G22921" s="51"/>
      <c r="H22921" s="51"/>
      <c r="I22921" s="51"/>
      <c r="J22921" s="51"/>
      <c r="K22921" s="51"/>
      <c r="L22921" s="52"/>
    </row>
    <row r="22922" spans="1:12" hidden="1" x14ac:dyDescent="0.3">
      <c r="A22922" s="18" t="str">
        <f t="shared" ref="A22922" si="7700">+IF(OR(C22922=""),"NO",1)</f>
        <v>NO</v>
      </c>
      <c r="B22922" s="18"/>
      <c r="C22922" s="1" t="s">
        <v>124</v>
      </c>
      <c r="E22922" s="329">
        <v>4</v>
      </c>
      <c r="F22922" s="53" t="str">
        <f>+$F$26</f>
        <v>OBJETO</v>
      </c>
      <c r="G22922" s="332" t="s">
        <v>124</v>
      </c>
      <c r="H22922" s="333"/>
      <c r="I22922" s="333"/>
      <c r="J22922" s="333"/>
      <c r="K22922" s="333"/>
      <c r="L22922" s="334"/>
    </row>
    <row r="22923" spans="1:12" hidden="1" x14ac:dyDescent="0.3">
      <c r="A22923" s="18" t="str">
        <f t="shared" ref="A22923" si="7701">+IF(OR(C22922=""),"NO",1)</f>
        <v>NO</v>
      </c>
      <c r="B22923" s="18"/>
      <c r="E22923" s="330"/>
      <c r="F22923" s="54" t="str">
        <f>+$F$27</f>
        <v>CONTRATANTE</v>
      </c>
      <c r="G22923" s="335" t="s">
        <v>124</v>
      </c>
      <c r="H22923" s="310"/>
      <c r="I22923" s="310"/>
      <c r="J22923" s="310"/>
      <c r="K22923" s="310"/>
      <c r="L22923" s="336"/>
    </row>
    <row r="22924" spans="1:12" hidden="1" x14ac:dyDescent="0.3">
      <c r="A22924" s="18" t="str">
        <f t="shared" ref="A22924" si="7702">+IF(OR(C22922=""),"NO",1)</f>
        <v>NO</v>
      </c>
      <c r="B22924" s="18"/>
      <c r="E22924" s="330"/>
      <c r="F22924" s="54" t="str">
        <f>+$F$28</f>
        <v>APORTANTE</v>
      </c>
      <c r="G22924" s="337" t="s">
        <v>124</v>
      </c>
      <c r="H22924" s="338"/>
      <c r="I22924" s="338"/>
      <c r="J22924" s="338"/>
      <c r="K22924" s="338"/>
      <c r="L22924" s="339"/>
    </row>
    <row r="22925" spans="1:12" hidden="1" x14ac:dyDescent="0.3">
      <c r="A22925" s="18" t="str">
        <f t="shared" ref="A22925" si="7703">+IF(OR(C22922=""),"NO",1)</f>
        <v>NO</v>
      </c>
      <c r="B22925" s="18"/>
      <c r="E22925" s="330"/>
      <c r="F22925" s="54" t="str">
        <f>+$F$29</f>
        <v>VALOR /SMMLV)</v>
      </c>
      <c r="G22925" s="55" t="s">
        <v>124</v>
      </c>
      <c r="H22925" s="56" t="str">
        <f>+$H$29</f>
        <v>% PART..</v>
      </c>
      <c r="I22925" s="57" t="s">
        <v>124</v>
      </c>
      <c r="J22925" s="58" t="str">
        <f>+$J$29</f>
        <v>VALOR ACREDITADO</v>
      </c>
      <c r="K22925" s="59"/>
      <c r="L22925" s="47" t="s">
        <v>124</v>
      </c>
    </row>
    <row r="22926" spans="1:12" hidden="1" x14ac:dyDescent="0.3">
      <c r="A22926" s="18" t="str">
        <f t="shared" ref="A22926" si="7704">+IF(OR(C22922=""),"NO",1)</f>
        <v>NO</v>
      </c>
      <c r="B22926" s="18"/>
      <c r="E22926" s="330"/>
      <c r="F22926" s="60" t="str">
        <f>+$F$30</f>
        <v>EXPERIENCIA APORTADA</v>
      </c>
      <c r="G22926" s="340" t="s">
        <v>124</v>
      </c>
      <c r="H22926" s="341"/>
      <c r="I22926" s="341"/>
      <c r="J22926" s="341"/>
      <c r="K22926" s="341"/>
      <c r="L22926" s="342"/>
    </row>
    <row r="22927" spans="1:12" hidden="1" x14ac:dyDescent="0.3">
      <c r="A22927" s="18" t="str">
        <f t="shared" ref="A22927" si="7705">+IF(OR(C22922=""),"NO",1)</f>
        <v>NO</v>
      </c>
      <c r="B22927" s="18"/>
      <c r="E22927" s="331"/>
      <c r="F22927" s="62" t="str">
        <f>+$F$31</f>
        <v>OBSERVACIÓN</v>
      </c>
      <c r="G22927" s="343" t="s">
        <v>124</v>
      </c>
      <c r="H22927" s="344"/>
      <c r="I22927" s="344"/>
      <c r="J22927" s="344"/>
      <c r="K22927" s="344"/>
      <c r="L22927" s="345"/>
    </row>
    <row r="22928" spans="1:12" ht="8.5" hidden="1" customHeight="1" x14ac:dyDescent="0.3">
      <c r="A22928" s="18" t="str">
        <f t="shared" ref="A22928" si="7706">+IF(OR(C22922=""),"NO",1)</f>
        <v>NO</v>
      </c>
      <c r="B22928" s="18"/>
      <c r="E22928" s="49"/>
      <c r="F22928" s="50"/>
      <c r="G22928" s="51"/>
      <c r="H22928" s="51"/>
      <c r="I22928" s="51"/>
      <c r="J22928" s="51"/>
      <c r="K22928" s="51"/>
      <c r="L22928" s="52"/>
    </row>
    <row r="22929" spans="1:12" hidden="1" x14ac:dyDescent="0.3">
      <c r="A22929" s="18" t="str">
        <f t="shared" ref="A22929" si="7707">+IF(OR(C22929=""),"NO",1)</f>
        <v>NO</v>
      </c>
      <c r="B22929" s="18"/>
      <c r="C22929" s="1" t="s">
        <v>124</v>
      </c>
      <c r="E22929" s="329">
        <v>5</v>
      </c>
      <c r="F22929" s="53" t="str">
        <f>+$F$26</f>
        <v>OBJETO</v>
      </c>
      <c r="G22929" s="332" t="s">
        <v>124</v>
      </c>
      <c r="H22929" s="333"/>
      <c r="I22929" s="333"/>
      <c r="J22929" s="333"/>
      <c r="K22929" s="333"/>
      <c r="L22929" s="334"/>
    </row>
    <row r="22930" spans="1:12" hidden="1" x14ac:dyDescent="0.3">
      <c r="A22930" s="18" t="str">
        <f t="shared" ref="A22930" si="7708">+IF(OR(C22929=""),"NO",1)</f>
        <v>NO</v>
      </c>
      <c r="B22930" s="18"/>
      <c r="E22930" s="330"/>
      <c r="F22930" s="54" t="str">
        <f>+$F$27</f>
        <v>CONTRATANTE</v>
      </c>
      <c r="G22930" s="335" t="s">
        <v>124</v>
      </c>
      <c r="H22930" s="310"/>
      <c r="I22930" s="310"/>
      <c r="J22930" s="310"/>
      <c r="K22930" s="310"/>
      <c r="L22930" s="336"/>
    </row>
    <row r="22931" spans="1:12" hidden="1" x14ac:dyDescent="0.3">
      <c r="A22931" s="18" t="str">
        <f t="shared" ref="A22931" si="7709">+IF(OR(C22929=""),"NO",1)</f>
        <v>NO</v>
      </c>
      <c r="B22931" s="18"/>
      <c r="E22931" s="330"/>
      <c r="F22931" s="54" t="str">
        <f>+$F$28</f>
        <v>APORTANTE</v>
      </c>
      <c r="G22931" s="337" t="s">
        <v>124</v>
      </c>
      <c r="H22931" s="338"/>
      <c r="I22931" s="338"/>
      <c r="J22931" s="338"/>
      <c r="K22931" s="338"/>
      <c r="L22931" s="339"/>
    </row>
    <row r="22932" spans="1:12" hidden="1" x14ac:dyDescent="0.3">
      <c r="A22932" s="18" t="str">
        <f t="shared" ref="A22932" si="7710">+IF(OR(C22929=""),"NO",1)</f>
        <v>NO</v>
      </c>
      <c r="B22932" s="18"/>
      <c r="E22932" s="330"/>
      <c r="F22932" s="54" t="str">
        <f>+$F$29</f>
        <v>VALOR /SMMLV)</v>
      </c>
      <c r="G22932" s="55" t="s">
        <v>124</v>
      </c>
      <c r="H22932" s="56" t="str">
        <f>+$H$29</f>
        <v>% PART..</v>
      </c>
      <c r="I22932" s="57" t="s">
        <v>124</v>
      </c>
      <c r="J22932" s="58" t="str">
        <f>+$J$29</f>
        <v>VALOR ACREDITADO</v>
      </c>
      <c r="K22932" s="59"/>
      <c r="L22932" s="47" t="s">
        <v>124</v>
      </c>
    </row>
    <row r="22933" spans="1:12" hidden="1" x14ac:dyDescent="0.3">
      <c r="A22933" s="18" t="str">
        <f t="shared" ref="A22933" si="7711">+IF(OR(C22929=""),"NO",1)</f>
        <v>NO</v>
      </c>
      <c r="B22933" s="18"/>
      <c r="E22933" s="330"/>
      <c r="F22933" s="60" t="str">
        <f>+$F$30</f>
        <v>EXPERIENCIA APORTADA</v>
      </c>
      <c r="G22933" s="340" t="s">
        <v>124</v>
      </c>
      <c r="H22933" s="341"/>
      <c r="I22933" s="341"/>
      <c r="J22933" s="341"/>
      <c r="K22933" s="341"/>
      <c r="L22933" s="342"/>
    </row>
    <row r="22934" spans="1:12" hidden="1" x14ac:dyDescent="0.3">
      <c r="A22934" s="18" t="str">
        <f t="shared" ref="A22934" si="7712">+IF(OR(C22929=""),"NO",1)</f>
        <v>NO</v>
      </c>
      <c r="B22934" s="18"/>
      <c r="E22934" s="331"/>
      <c r="F22934" s="62" t="str">
        <f>+$F$31</f>
        <v>OBSERVACIÓN</v>
      </c>
      <c r="G22934" s="343" t="s">
        <v>124</v>
      </c>
      <c r="H22934" s="344"/>
      <c r="I22934" s="344"/>
      <c r="J22934" s="344"/>
      <c r="K22934" s="344"/>
      <c r="L22934" s="345"/>
    </row>
    <row r="22935" spans="1:12" ht="8.5" hidden="1" customHeight="1" x14ac:dyDescent="0.3">
      <c r="A22935" s="18" t="str">
        <f t="shared" ref="A22935" si="7713">+IF(OR(C22929=""),"NO",1)</f>
        <v>NO</v>
      </c>
      <c r="B22935" s="18"/>
      <c r="E22935" s="49"/>
      <c r="F22935" s="50"/>
      <c r="G22935" s="51"/>
      <c r="H22935" s="51"/>
      <c r="I22935" s="51"/>
      <c r="J22935" s="51"/>
      <c r="K22935" s="51"/>
      <c r="L22935" s="52"/>
    </row>
    <row r="22936" spans="1:12" hidden="1" x14ac:dyDescent="0.3">
      <c r="A22936" s="18" t="str">
        <f t="shared" ref="A22936" si="7714">+IF(OR(C22936=""),"NO",1)</f>
        <v>NO</v>
      </c>
      <c r="B22936" s="18"/>
      <c r="C22936" s="1" t="s">
        <v>124</v>
      </c>
      <c r="E22936" s="329">
        <v>6</v>
      </c>
      <c r="F22936" s="53" t="str">
        <f>+$F$26</f>
        <v>OBJETO</v>
      </c>
      <c r="G22936" s="332" t="s">
        <v>124</v>
      </c>
      <c r="H22936" s="333"/>
      <c r="I22936" s="333"/>
      <c r="J22936" s="333"/>
      <c r="K22936" s="333"/>
      <c r="L22936" s="334"/>
    </row>
    <row r="22937" spans="1:12" hidden="1" x14ac:dyDescent="0.3">
      <c r="A22937" s="18" t="str">
        <f t="shared" ref="A22937" si="7715">+IF(OR(C22936=""),"NO",1)</f>
        <v>NO</v>
      </c>
      <c r="B22937" s="18"/>
      <c r="E22937" s="330"/>
      <c r="F22937" s="54" t="str">
        <f>+$F$27</f>
        <v>CONTRATANTE</v>
      </c>
      <c r="G22937" s="335" t="s">
        <v>124</v>
      </c>
      <c r="H22937" s="310"/>
      <c r="I22937" s="310"/>
      <c r="J22937" s="310"/>
      <c r="K22937" s="310"/>
      <c r="L22937" s="336"/>
    </row>
    <row r="22938" spans="1:12" hidden="1" x14ac:dyDescent="0.3">
      <c r="A22938" s="18" t="str">
        <f t="shared" ref="A22938" si="7716">+IF(OR(C22936=""),"NO",1)</f>
        <v>NO</v>
      </c>
      <c r="B22938" s="18"/>
      <c r="E22938" s="330"/>
      <c r="F22938" s="54" t="str">
        <f>+$F$28</f>
        <v>APORTANTE</v>
      </c>
      <c r="G22938" s="337" t="s">
        <v>124</v>
      </c>
      <c r="H22938" s="338"/>
      <c r="I22938" s="338"/>
      <c r="J22938" s="338"/>
      <c r="K22938" s="338"/>
      <c r="L22938" s="339"/>
    </row>
    <row r="22939" spans="1:12" hidden="1" x14ac:dyDescent="0.3">
      <c r="A22939" s="18" t="str">
        <f t="shared" ref="A22939" si="7717">+IF(OR(C22936=""),"NO",1)</f>
        <v>NO</v>
      </c>
      <c r="B22939" s="18"/>
      <c r="E22939" s="330"/>
      <c r="F22939" s="54" t="str">
        <f>+$F$29</f>
        <v>VALOR /SMMLV)</v>
      </c>
      <c r="G22939" s="55" t="s">
        <v>124</v>
      </c>
      <c r="H22939" s="56" t="str">
        <f>+$H$29</f>
        <v>% PART..</v>
      </c>
      <c r="I22939" s="57" t="s">
        <v>124</v>
      </c>
      <c r="J22939" s="58" t="str">
        <f>+$J$29</f>
        <v>VALOR ACREDITADO</v>
      </c>
      <c r="K22939" s="59"/>
      <c r="L22939" s="47" t="s">
        <v>124</v>
      </c>
    </row>
    <row r="22940" spans="1:12" hidden="1" x14ac:dyDescent="0.3">
      <c r="A22940" s="18" t="str">
        <f t="shared" ref="A22940" si="7718">+IF(OR(C22936=""),"NO",1)</f>
        <v>NO</v>
      </c>
      <c r="B22940" s="18"/>
      <c r="E22940" s="330"/>
      <c r="F22940" s="60" t="str">
        <f>+$F$30</f>
        <v>EXPERIENCIA APORTADA</v>
      </c>
      <c r="G22940" s="340" t="s">
        <v>124</v>
      </c>
      <c r="H22940" s="341"/>
      <c r="I22940" s="341"/>
      <c r="J22940" s="341"/>
      <c r="K22940" s="341"/>
      <c r="L22940" s="342"/>
    </row>
    <row r="22941" spans="1:12" hidden="1" x14ac:dyDescent="0.3">
      <c r="A22941" s="18" t="str">
        <f t="shared" ref="A22941" si="7719">+IF(OR(C22936=""),"NO",1)</f>
        <v>NO</v>
      </c>
      <c r="B22941" s="18"/>
      <c r="E22941" s="331"/>
      <c r="F22941" s="62" t="str">
        <f>+$F$31</f>
        <v>OBSERVACIÓN</v>
      </c>
      <c r="G22941" s="343" t="s">
        <v>124</v>
      </c>
      <c r="H22941" s="344"/>
      <c r="I22941" s="344"/>
      <c r="J22941" s="344"/>
      <c r="K22941" s="344"/>
      <c r="L22941" s="345"/>
    </row>
    <row r="22942" spans="1:12" ht="8.5" hidden="1" customHeight="1" x14ac:dyDescent="0.3">
      <c r="A22942" s="18" t="str">
        <f t="shared" ref="A22942" si="7720">+IF(OR(C22936=""),"NO",1)</f>
        <v>NO</v>
      </c>
      <c r="B22942" s="18"/>
      <c r="E22942" s="49"/>
      <c r="F22942" s="50"/>
      <c r="G22942" s="51"/>
      <c r="H22942" s="51"/>
      <c r="I22942" s="51"/>
      <c r="J22942" s="51"/>
      <c r="K22942" s="51"/>
      <c r="L22942" s="52"/>
    </row>
    <row r="22943" spans="1:12" hidden="1" x14ac:dyDescent="0.3">
      <c r="A22943" s="18" t="str">
        <f t="shared" ref="A22943" si="7721">+IF(OR(C22943=""),"NO",1)</f>
        <v>NO</v>
      </c>
      <c r="B22943" s="18"/>
      <c r="C22943" s="1" t="s">
        <v>124</v>
      </c>
      <c r="E22943" s="329">
        <v>7</v>
      </c>
      <c r="F22943" s="53" t="str">
        <f>+$F$26</f>
        <v>OBJETO</v>
      </c>
      <c r="G22943" s="332" t="s">
        <v>124</v>
      </c>
      <c r="H22943" s="333"/>
      <c r="I22943" s="333"/>
      <c r="J22943" s="333"/>
      <c r="K22943" s="333"/>
      <c r="L22943" s="334"/>
    </row>
    <row r="22944" spans="1:12" hidden="1" x14ac:dyDescent="0.3">
      <c r="A22944" s="18" t="str">
        <f t="shared" ref="A22944" si="7722">+IF(OR(C22943=""),"NO",1)</f>
        <v>NO</v>
      </c>
      <c r="B22944" s="18"/>
      <c r="E22944" s="330"/>
      <c r="F22944" s="54" t="str">
        <f>+$F$27</f>
        <v>CONTRATANTE</v>
      </c>
      <c r="G22944" s="335" t="s">
        <v>124</v>
      </c>
      <c r="H22944" s="310"/>
      <c r="I22944" s="310"/>
      <c r="J22944" s="310"/>
      <c r="K22944" s="310"/>
      <c r="L22944" s="336"/>
    </row>
    <row r="22945" spans="1:12" hidden="1" x14ac:dyDescent="0.3">
      <c r="A22945" s="18" t="str">
        <f t="shared" ref="A22945" si="7723">+IF(OR(C22943=""),"NO",1)</f>
        <v>NO</v>
      </c>
      <c r="B22945" s="18"/>
      <c r="E22945" s="330"/>
      <c r="F22945" s="54" t="str">
        <f>+$F$28</f>
        <v>APORTANTE</v>
      </c>
      <c r="G22945" s="337" t="s">
        <v>124</v>
      </c>
      <c r="H22945" s="338"/>
      <c r="I22945" s="338"/>
      <c r="J22945" s="338"/>
      <c r="K22945" s="338"/>
      <c r="L22945" s="339"/>
    </row>
    <row r="22946" spans="1:12" hidden="1" x14ac:dyDescent="0.3">
      <c r="A22946" s="18" t="str">
        <f t="shared" ref="A22946" si="7724">+IF(OR(C22943=""),"NO",1)</f>
        <v>NO</v>
      </c>
      <c r="B22946" s="18"/>
      <c r="E22946" s="330"/>
      <c r="F22946" s="54" t="str">
        <f>+$F$29</f>
        <v>VALOR /SMMLV)</v>
      </c>
      <c r="G22946" s="55" t="s">
        <v>124</v>
      </c>
      <c r="H22946" s="56" t="str">
        <f>+$H$29</f>
        <v>% PART..</v>
      </c>
      <c r="I22946" s="57" t="s">
        <v>124</v>
      </c>
      <c r="J22946" s="58" t="str">
        <f>+$J$29</f>
        <v>VALOR ACREDITADO</v>
      </c>
      <c r="K22946" s="59"/>
      <c r="L22946" s="47" t="s">
        <v>124</v>
      </c>
    </row>
    <row r="22947" spans="1:12" hidden="1" x14ac:dyDescent="0.3">
      <c r="A22947" s="18" t="str">
        <f t="shared" ref="A22947" si="7725">+IF(OR(C22943=""),"NO",1)</f>
        <v>NO</v>
      </c>
      <c r="B22947" s="18"/>
      <c r="E22947" s="330"/>
      <c r="F22947" s="60" t="str">
        <f>+$F$30</f>
        <v>EXPERIENCIA APORTADA</v>
      </c>
      <c r="G22947" s="340" t="s">
        <v>124</v>
      </c>
      <c r="H22947" s="341"/>
      <c r="I22947" s="341"/>
      <c r="J22947" s="341"/>
      <c r="K22947" s="341"/>
      <c r="L22947" s="342"/>
    </row>
    <row r="22948" spans="1:12" hidden="1" x14ac:dyDescent="0.3">
      <c r="A22948" s="18" t="str">
        <f t="shared" ref="A22948" si="7726">+IF(OR(C22943=""),"NO",1)</f>
        <v>NO</v>
      </c>
      <c r="B22948" s="18"/>
      <c r="E22948" s="331"/>
      <c r="F22948" s="62" t="str">
        <f>+$F$31</f>
        <v>OBSERVACIÓN</v>
      </c>
      <c r="G22948" s="343" t="s">
        <v>124</v>
      </c>
      <c r="H22948" s="344"/>
      <c r="I22948" s="344"/>
      <c r="J22948" s="344"/>
      <c r="K22948" s="344"/>
      <c r="L22948" s="345"/>
    </row>
    <row r="22949" spans="1:12" hidden="1" x14ac:dyDescent="0.3">
      <c r="A22949" s="18" t="str">
        <f t="shared" ref="A22949" si="7727">+IF(OR(C22943=""),"NO",1)</f>
        <v>NO</v>
      </c>
      <c r="B22949" s="18"/>
      <c r="E22949" s="49"/>
      <c r="F22949" s="50"/>
      <c r="G22949" s="51"/>
      <c r="H22949" s="51"/>
      <c r="I22949" s="51"/>
      <c r="J22949" s="51"/>
      <c r="K22949" s="51"/>
      <c r="L22949" s="52"/>
    </row>
    <row r="22950" spans="1:12" hidden="1" x14ac:dyDescent="0.3">
      <c r="A22950" s="1" t="str">
        <f>+A22885</f>
        <v>NO</v>
      </c>
      <c r="C22950" s="1" t="str">
        <f>"N"&amp;C22885</f>
        <v>N</v>
      </c>
      <c r="E22950" s="63"/>
      <c r="F22950" s="64" t="str">
        <f>+$F$75</f>
        <v>TOTAL DE CONTRATOS PRESENTADOS VÁLIDOS QUE CUMPLEN EXPERIENCIA ACREDITADA:</v>
      </c>
      <c r="G22950" s="65"/>
      <c r="H22950" s="65"/>
      <c r="I22950" s="65"/>
      <c r="J22950" s="66"/>
      <c r="K22950" s="65"/>
      <c r="L22950" s="67" t="s">
        <v>124</v>
      </c>
    </row>
    <row r="22951" spans="1:12" ht="6.65" hidden="1" customHeight="1" x14ac:dyDescent="0.3">
      <c r="A22951" s="1" t="str">
        <f>+A22885</f>
        <v>NO</v>
      </c>
      <c r="E22951" s="51"/>
      <c r="F22951" s="50"/>
      <c r="G22951" s="51"/>
      <c r="H22951" s="51"/>
      <c r="I22951" s="51"/>
      <c r="J22951" s="51"/>
      <c r="K22951" s="51"/>
      <c r="L22951" s="51"/>
    </row>
    <row r="22952" spans="1:12" hidden="1" x14ac:dyDescent="0.3">
      <c r="A22952" s="1" t="str">
        <f>+A22885</f>
        <v>NO</v>
      </c>
      <c r="E22952" s="63"/>
      <c r="F22952" s="63" t="str">
        <f>+$F$77</f>
        <v>ACREDITA SUMINISTRO E INSTALACIÓN DE MOBILIARIO POR LO MENOS EN UN (1) CONTRATO VÁLIDO</v>
      </c>
      <c r="G22952" s="65"/>
      <c r="H22952" s="65"/>
      <c r="I22952" s="65"/>
      <c r="J22952" s="66"/>
      <c r="K22952" s="65"/>
      <c r="L22952" s="68" t="s">
        <v>157</v>
      </c>
    </row>
    <row r="22953" spans="1:12" ht="5.15" hidden="1" customHeight="1" x14ac:dyDescent="0.3">
      <c r="A22953" s="1" t="str">
        <f>+A22885</f>
        <v>NO</v>
      </c>
      <c r="E22953" s="51"/>
      <c r="F22953" s="50"/>
      <c r="G22953" s="51"/>
      <c r="H22953" s="51"/>
      <c r="I22953" s="51"/>
      <c r="J22953" s="51"/>
      <c r="K22953" s="51"/>
      <c r="L22953" s="51"/>
    </row>
    <row r="22954" spans="1:12" ht="12.75" hidden="1" customHeight="1" x14ac:dyDescent="0.3">
      <c r="A22954" s="1" t="str">
        <f>+A22885</f>
        <v>NO</v>
      </c>
      <c r="E22954" s="69" t="str">
        <f>+$E$79</f>
        <v>EXPERIENCIA ESPECÍFICA NUMERAL 10.1.1 A</v>
      </c>
      <c r="F22954" s="70"/>
      <c r="G22954" s="70"/>
      <c r="H22954" s="70"/>
      <c r="I22954" s="70"/>
      <c r="J22954" s="70"/>
      <c r="K22954" s="70"/>
      <c r="L22954" s="71"/>
    </row>
    <row r="22955" spans="1:12" ht="26.5" hidden="1" customHeight="1" x14ac:dyDescent="0.3">
      <c r="A22955" s="1" t="str">
        <f>+A22885</f>
        <v>NO</v>
      </c>
      <c r="E22955" s="72"/>
      <c r="F22955" s="325" t="str">
        <f>+$F$80</f>
        <v>Por lo menos uno (1) de los contratos válidos aportados como experiencia general debe corresponder mínimo al 60% del presupuesto oficial del presente proceso de selección.  (SMMLV)</v>
      </c>
      <c r="G22955" s="326"/>
      <c r="H22955" s="326"/>
      <c r="I22955" s="326"/>
      <c r="J22955" s="326"/>
      <c r="K22955" s="73" t="s">
        <v>124</v>
      </c>
      <c r="L22955" s="74" t="s">
        <v>124</v>
      </c>
    </row>
    <row r="22956" spans="1:12" ht="23.5" hidden="1" customHeight="1" x14ac:dyDescent="0.3">
      <c r="A22956" s="1" t="str">
        <f>+A22885</f>
        <v>NO</v>
      </c>
      <c r="E22956" s="63"/>
      <c r="F22956" s="325" t="str">
        <f>+$F$81</f>
        <v xml:space="preserve">Deberá acreditarse en al menos uno (1) de los contratos válidos aportados como experiencia general una </v>
      </c>
      <c r="G22956" s="326"/>
      <c r="H22956" s="326"/>
      <c r="I22956" s="326"/>
      <c r="J22956" s="326"/>
      <c r="K22956" s="73" t="s">
        <v>124</v>
      </c>
      <c r="L22956" s="74" t="s">
        <v>124</v>
      </c>
    </row>
    <row r="22957" spans="1:12" ht="23.5" hidden="1" customHeight="1" x14ac:dyDescent="0.3">
      <c r="A22957" s="18" t="s">
        <v>30</v>
      </c>
      <c r="E22957" s="63"/>
      <c r="F22957" s="325" t="str">
        <f>+$F$82</f>
        <v xml:space="preserve">Deberá acreditarse en al menos uno (1) de los contratos válidos aportados interventoría a intervención de </v>
      </c>
      <c r="G22957" s="326"/>
      <c r="H22957" s="326"/>
      <c r="I22957" s="326"/>
      <c r="J22957" s="326"/>
      <c r="K22957" s="73">
        <f>+$K$82</f>
        <v>0</v>
      </c>
      <c r="L22957" s="74" t="s">
        <v>124</v>
      </c>
    </row>
    <row r="22958" spans="1:12" ht="36" hidden="1" customHeight="1" x14ac:dyDescent="0.3">
      <c r="A22958" s="18" t="s">
        <v>30</v>
      </c>
      <c r="E22958" s="63"/>
      <c r="F22958" s="325" t="str">
        <f>+$F$83</f>
        <v xml:space="preserve">Deberá acreditarse en al menos uno (1) de los contratos válidos aportados interventoría a intervención de </v>
      </c>
      <c r="G22958" s="326"/>
      <c r="H22958" s="326"/>
      <c r="I22958" s="326"/>
      <c r="J22958" s="326"/>
      <c r="K22958" s="75">
        <f>+$K$83</f>
        <v>0</v>
      </c>
      <c r="L22958" s="76" t="s">
        <v>124</v>
      </c>
    </row>
    <row r="22959" spans="1:12" hidden="1" x14ac:dyDescent="0.3">
      <c r="A22959" s="1" t="str">
        <f>+A22885</f>
        <v>NO</v>
      </c>
      <c r="E22959" s="51"/>
      <c r="F22959" s="50"/>
      <c r="G22959" s="51"/>
      <c r="H22959" s="51"/>
      <c r="I22959" s="51"/>
      <c r="J22959" s="51"/>
      <c r="K22959" s="51"/>
      <c r="L22959" s="51"/>
    </row>
    <row r="22960" spans="1:12" ht="12.75" hidden="1" customHeight="1" x14ac:dyDescent="0.3">
      <c r="A22960" s="1" t="str">
        <f>+A22885</f>
        <v>NO</v>
      </c>
      <c r="E22960" s="40" t="str">
        <f>+$E$85</f>
        <v>VALOR MÍNIMO A CERIFICAR % P.O EN SMMMLV. NUMERAL 3.9.1</v>
      </c>
      <c r="F22960" s="41"/>
      <c r="G22960" s="41"/>
      <c r="H22960" s="41"/>
      <c r="I22960" s="41"/>
      <c r="J22960" s="41"/>
      <c r="K22960" s="41"/>
      <c r="L22960" s="42"/>
    </row>
    <row r="22961" spans="1:12" hidden="1" x14ac:dyDescent="0.3">
      <c r="A22961" s="1" t="str">
        <f>+A22885</f>
        <v>NO</v>
      </c>
      <c r="C22961" s="1" t="str">
        <f>"M"&amp;C22885</f>
        <v>M</v>
      </c>
      <c r="E22961" s="77" t="str">
        <f>+$E$86</f>
        <v>100% P.O.</v>
      </c>
      <c r="F22961" s="78"/>
      <c r="G22961" s="61">
        <v>242.41716883554506</v>
      </c>
      <c r="H22961" s="124" t="str">
        <f>+$H$86</f>
        <v>TOTAL EJECUTADO DE CONTRATOS ACREDITADOS</v>
      </c>
      <c r="I22961" s="124"/>
      <c r="J22961" s="124"/>
      <c r="K22961" s="55" t="s">
        <v>124</v>
      </c>
      <c r="L22961" s="47" t="s">
        <v>124</v>
      </c>
    </row>
    <row r="22962" spans="1:12" hidden="1" x14ac:dyDescent="0.3">
      <c r="A22962" s="1" t="str">
        <f>+A22885</f>
        <v>NO</v>
      </c>
      <c r="E22962" s="39"/>
      <c r="F22962" s="39"/>
      <c r="G22962" s="39"/>
      <c r="H22962" s="39"/>
      <c r="I22962" s="39"/>
      <c r="J22962" s="39"/>
      <c r="K22962" s="39"/>
      <c r="L22962" s="39"/>
    </row>
    <row r="22963" spans="1:12" ht="12.75" hidden="1" customHeight="1" x14ac:dyDescent="0.3">
      <c r="A22963" s="18" t="s">
        <v>30</v>
      </c>
      <c r="B22963" s="18"/>
      <c r="E22963" s="40" t="str">
        <f>+$E$88</f>
        <v>CONSIDERACIONES PARA LA VALIDEZ DE LA EXPERIENCIA REQUERIDA: EXPERIENCIA PROPONENTES PLURALES NUMERAL 10.1.2 D</v>
      </c>
      <c r="F22963" s="41"/>
      <c r="G22963" s="41"/>
      <c r="H22963" s="41"/>
      <c r="I22963" s="41"/>
      <c r="J22963" s="41"/>
      <c r="K22963" s="41"/>
      <c r="L22963" s="42"/>
    </row>
    <row r="22964" spans="1:12" ht="28" hidden="1" customHeight="1" x14ac:dyDescent="0.3">
      <c r="A22964" s="18" t="s">
        <v>30</v>
      </c>
      <c r="B22964" s="18"/>
      <c r="C22964" s="1" t="str">
        <f>"O"&amp;C22885</f>
        <v>O</v>
      </c>
      <c r="E22964" s="80" t="str">
        <f>+$E$89</f>
        <v>i)</v>
      </c>
      <c r="F22964" s="327" t="str">
        <f>+$F$89</f>
        <v>Uno de los integrantes debe aportar como mínimo el cincuenta por ciento (50 %) de la experiencia solicitada</v>
      </c>
      <c r="G22964" s="328"/>
      <c r="H22964" s="328"/>
      <c r="I22964" s="328"/>
      <c r="J22964" s="328"/>
      <c r="K22964" s="73" t="s">
        <v>124</v>
      </c>
      <c r="L22964" s="47" t="s">
        <v>124</v>
      </c>
    </row>
    <row r="22965" spans="1:12" ht="28" hidden="1" customHeight="1" x14ac:dyDescent="0.3">
      <c r="A22965" s="18" t="s">
        <v>30</v>
      </c>
      <c r="B22965" s="18"/>
      <c r="C22965" s="1" t="str">
        <f>"O"&amp;C22885</f>
        <v>O</v>
      </c>
      <c r="E22965" s="80" t="str">
        <f>+$E$90</f>
        <v>ii)</v>
      </c>
      <c r="F22965" s="327" t="str">
        <f>+$F$90</f>
        <v>Todos los demás ntegrantes deben acreditar al menos el cinco por ciento (5 %) de la experiencia solicitada, solo uno (1) de los integrantes podrá no acreditar experiencia pero su porcentaje de participación  no podrá superar el diez por ciento (10 %)</v>
      </c>
      <c r="G22965" s="328"/>
      <c r="H22965" s="328"/>
      <c r="I22965" s="328"/>
      <c r="J22965" s="328"/>
      <c r="K22965" s="73" t="s">
        <v>124</v>
      </c>
      <c r="L22965" s="47" t="s">
        <v>124</v>
      </c>
    </row>
    <row r="22966" spans="1:12" hidden="1" x14ac:dyDescent="0.3">
      <c r="A22966" s="18" t="s">
        <v>30</v>
      </c>
      <c r="B22966" s="18"/>
      <c r="E22966" s="39"/>
      <c r="F22966" s="39"/>
      <c r="G22966" s="39"/>
      <c r="H22966" s="39"/>
      <c r="I22966" s="39"/>
      <c r="J22966" s="39"/>
      <c r="K22966" s="39"/>
      <c r="L22966" s="39"/>
    </row>
    <row r="22967" spans="1:12" ht="13" hidden="1" customHeight="1" x14ac:dyDescent="0.3">
      <c r="A22967" s="18" t="str">
        <f>+A22885</f>
        <v>NO</v>
      </c>
      <c r="B22967" s="18"/>
      <c r="E22967" s="69" t="str">
        <f>+$E$92</f>
        <v>VERIFICACIÓN Y ASIGNACIÓN DE PUNTAJE POR LA EXPERIENCIA DEL PROPONENTE</v>
      </c>
      <c r="F22967" s="70"/>
      <c r="G22967" s="70"/>
      <c r="H22967" s="70"/>
      <c r="I22967" s="70"/>
      <c r="J22967" s="70"/>
      <c r="K22967" s="70"/>
      <c r="L22967" s="71"/>
    </row>
    <row r="22968" spans="1:12" hidden="1" x14ac:dyDescent="0.3">
      <c r="A22968" s="18" t="str">
        <f>+A22885</f>
        <v>NO</v>
      </c>
      <c r="B22968" s="18"/>
      <c r="E22968" s="81"/>
      <c r="F22968" s="323" t="str">
        <f>+$F$93</f>
        <v>No. CONTRATOS QUE ACREDITAN LA EXPERIENCIA (NO OBJETO DE SUBSANACIÓN)</v>
      </c>
      <c r="G22968" s="324"/>
      <c r="H22968" s="324"/>
      <c r="I22968" s="324"/>
      <c r="J22968" s="324"/>
      <c r="K22968" s="82"/>
      <c r="L22968" s="83" t="s">
        <v>124</v>
      </c>
    </row>
    <row r="22969" spans="1:12" ht="13" hidden="1" customHeight="1" x14ac:dyDescent="0.3">
      <c r="A22969" s="18" t="str">
        <f>+A22885</f>
        <v>NO</v>
      </c>
      <c r="B22969" s="18"/>
      <c r="E22969" s="84"/>
      <c r="F22969" s="323" t="str">
        <f>+$F$94</f>
        <v>TOTAL EJECUTADO DE CONTRATOS ACREDITADOS PROPUESTA INICIAL</v>
      </c>
      <c r="G22969" s="324"/>
      <c r="H22969" s="324"/>
      <c r="I22969" s="324"/>
      <c r="J22969" s="324"/>
      <c r="K22969" s="85"/>
      <c r="L22969" s="86" t="s">
        <v>124</v>
      </c>
    </row>
    <row r="22970" spans="1:12" ht="13" hidden="1" customHeight="1" x14ac:dyDescent="0.3">
      <c r="A22970" s="18" t="str">
        <f>+A22885</f>
        <v>NO</v>
      </c>
      <c r="B22970" s="18"/>
      <c r="E22970" s="87"/>
      <c r="F22970" s="323" t="str">
        <f>+$F$95</f>
        <v>PROMEDIO VALOR ACREDITADO EN SMMLV</v>
      </c>
      <c r="G22970" s="324"/>
      <c r="H22970" s="324"/>
      <c r="I22970" s="324"/>
      <c r="J22970" s="324"/>
      <c r="K22970" s="66"/>
      <c r="L22970" s="88" t="s">
        <v>124</v>
      </c>
    </row>
    <row r="22971" spans="1:12" hidden="1" x14ac:dyDescent="0.3">
      <c r="A22971" s="18" t="str">
        <f>+A22885</f>
        <v>NO</v>
      </c>
      <c r="B22971" s="18"/>
      <c r="E22971" s="89"/>
      <c r="F22971" s="89"/>
      <c r="G22971" s="89"/>
      <c r="H22971" s="89"/>
      <c r="I22971" s="89"/>
      <c r="J22971" s="89"/>
      <c r="K22971" s="89"/>
      <c r="L22971" s="89"/>
    </row>
    <row r="22972" spans="1:12" ht="13" hidden="1" customHeight="1" x14ac:dyDescent="0.3">
      <c r="A22972" s="18" t="str">
        <f>+A22885</f>
        <v>NO</v>
      </c>
      <c r="B22972" s="18"/>
      <c r="E22972" s="69" t="str">
        <f>+$E$97</f>
        <v>3.9.2 EXIGENCIAS MÍNIMAS DE EXPERIENCIA Y FORMACIÓN ACADÉMICA DEL EQUIPO DE TRABAJO</v>
      </c>
      <c r="F22972" s="70"/>
      <c r="G22972" s="70"/>
      <c r="H22972" s="70"/>
      <c r="I22972" s="70"/>
      <c r="J22972" s="70"/>
      <c r="K22972" s="70"/>
      <c r="L22972" s="71"/>
    </row>
    <row r="22973" spans="1:12" hidden="1" x14ac:dyDescent="0.3">
      <c r="A22973" s="18" t="str">
        <f>+A22885</f>
        <v>NO</v>
      </c>
      <c r="B22973" s="18"/>
      <c r="E22973" s="90" t="str">
        <f>+$E$98</f>
        <v>Formulario 8</v>
      </c>
      <c r="F22973" s="315" t="s">
        <v>46</v>
      </c>
      <c r="G22973" s="316"/>
      <c r="H22973" s="317"/>
      <c r="I22973" s="318"/>
      <c r="J22973" s="318"/>
      <c r="K22973" s="318"/>
      <c r="L22973" s="319"/>
    </row>
    <row r="22974" spans="1:12" hidden="1" x14ac:dyDescent="0.3">
      <c r="A22974" s="18" t="str">
        <f>+A22885</f>
        <v>NO</v>
      </c>
      <c r="B22974" s="18"/>
      <c r="E22974" s="91" t="s">
        <v>124</v>
      </c>
      <c r="F22974" s="91" t="str">
        <f>+$F$99</f>
        <v>Director de Interventoría</v>
      </c>
      <c r="G22974" s="91" t="str">
        <f>+$G$99</f>
        <v>Residente de Interventoría</v>
      </c>
      <c r="H22974" s="320"/>
      <c r="I22974" s="321"/>
      <c r="J22974" s="321"/>
      <c r="K22974" s="321"/>
      <c r="L22974" s="322"/>
    </row>
    <row r="22975" spans="1:12" hidden="1" x14ac:dyDescent="0.3">
      <c r="A22975" s="18" t="str">
        <f>+A22885</f>
        <v>NO</v>
      </c>
      <c r="B22975" s="18"/>
      <c r="E22975" s="304" t="str">
        <f>+$E$100</f>
        <v>OBSERVACIONES RESPECTO REQUISITO HABILITANTE DEL PERSONAL CLAVE EVALUABLE</v>
      </c>
      <c r="F22975" s="305"/>
      <c r="G22975" s="305"/>
      <c r="H22975" s="305"/>
      <c r="I22975" s="305"/>
      <c r="J22975" s="305"/>
      <c r="K22975" s="305"/>
      <c r="L22975" s="305"/>
    </row>
    <row r="22976" spans="1:12" hidden="1" x14ac:dyDescent="0.3">
      <c r="A22976" s="18" t="str">
        <f>+A22885</f>
        <v>NO</v>
      </c>
      <c r="B22976" s="18"/>
      <c r="E22976" s="312" t="s">
        <v>124</v>
      </c>
      <c r="F22976" s="313"/>
      <c r="G22976" s="313"/>
      <c r="H22976" s="313"/>
      <c r="I22976" s="313"/>
      <c r="J22976" s="313"/>
      <c r="K22976" s="313"/>
      <c r="L22976" s="314"/>
    </row>
    <row r="22977" spans="1:12" hidden="1" x14ac:dyDescent="0.3">
      <c r="A22977" s="18" t="str">
        <f>+A22885</f>
        <v>NO</v>
      </c>
      <c r="B22977" s="18"/>
      <c r="E22977" s="89"/>
      <c r="F22977" s="89"/>
      <c r="G22977" s="89"/>
      <c r="H22977" s="89"/>
      <c r="I22977" s="89"/>
      <c r="J22977" s="89"/>
      <c r="K22977" s="89"/>
      <c r="L22977" s="89"/>
    </row>
    <row r="22978" spans="1:12" ht="13" hidden="1" customHeight="1" x14ac:dyDescent="0.3">
      <c r="A22978" s="18" t="str">
        <f>+A22885</f>
        <v>NO</v>
      </c>
      <c r="B22978" s="18"/>
      <c r="E22978" s="69" t="str">
        <f>+$E$103</f>
        <v>4.2 EQUIPO DE TRABAJO (Personal Clave Evaluable)</v>
      </c>
      <c r="F22978" s="70"/>
      <c r="G22978" s="70"/>
      <c r="H22978" s="70"/>
      <c r="I22978" s="70"/>
      <c r="J22978" s="70"/>
      <c r="K22978" s="70"/>
      <c r="L22978" s="71"/>
    </row>
    <row r="22979" spans="1:12" ht="23.25" hidden="1" customHeight="1" x14ac:dyDescent="0.3">
      <c r="A22979" s="18" t="str">
        <f>+A22885</f>
        <v>NO</v>
      </c>
      <c r="B22979" s="18"/>
      <c r="E22979" s="90" t="str">
        <f>+$E$104</f>
        <v>Formulario 9</v>
      </c>
      <c r="F22979" s="315" t="s">
        <v>46</v>
      </c>
      <c r="G22979" s="316"/>
      <c r="H22979" s="317"/>
      <c r="I22979" s="318"/>
      <c r="J22979" s="318"/>
      <c r="K22979" s="318"/>
      <c r="L22979" s="319"/>
    </row>
    <row r="22980" spans="1:12" hidden="1" x14ac:dyDescent="0.3">
      <c r="A22980" s="18" t="str">
        <f>+A22885</f>
        <v>NO</v>
      </c>
      <c r="B22980" s="18"/>
      <c r="E22980" s="91" t="s">
        <v>124</v>
      </c>
      <c r="F22980" s="91" t="str">
        <f>+$F$99</f>
        <v>Director de Interventoría</v>
      </c>
      <c r="G22980" s="91" t="str">
        <f>+$G$99</f>
        <v>Residente de Interventoría</v>
      </c>
      <c r="H22980" s="320"/>
      <c r="I22980" s="321"/>
      <c r="J22980" s="321"/>
      <c r="K22980" s="321"/>
      <c r="L22980" s="322"/>
    </row>
    <row r="22981" spans="1:12" hidden="1" x14ac:dyDescent="0.3">
      <c r="A22981" s="18" t="str">
        <f>+A22885</f>
        <v>NO</v>
      </c>
      <c r="B22981" s="18"/>
      <c r="E22981" s="89"/>
      <c r="F22981" s="89"/>
      <c r="G22981" s="89"/>
      <c r="H22981" s="89"/>
      <c r="I22981" s="89"/>
      <c r="J22981" s="89"/>
      <c r="K22981" s="89"/>
      <c r="L22981" s="89"/>
    </row>
    <row r="22982" spans="1:12" hidden="1" x14ac:dyDescent="0.3">
      <c r="A22982" s="1" t="str">
        <f>+A22885</f>
        <v>NO</v>
      </c>
      <c r="E22982" s="92" t="str">
        <f>+E22857</f>
        <v>CRITERIOS DE EVALUACIÓN Y PUNTAJE</v>
      </c>
      <c r="F22982" s="93"/>
      <c r="G22982" s="93"/>
      <c r="H22982" s="93"/>
      <c r="I22982" s="93"/>
      <c r="J22982" s="93"/>
      <c r="K22982" s="94"/>
      <c r="L22982" s="95" t="str">
        <f>+$L$107</f>
        <v>PUNTAJE OBTENIDO</v>
      </c>
    </row>
    <row r="22983" spans="1:12" hidden="1" x14ac:dyDescent="0.3">
      <c r="A22983" s="1" t="str">
        <f>+A22885</f>
        <v>NO</v>
      </c>
      <c r="E22983" s="96" t="str">
        <f>+$E$108</f>
        <v>VALOR</v>
      </c>
      <c r="F22983" s="97" t="str">
        <f>+$F$108</f>
        <v>EQUIPO DE TRABAJO (PERSONAL CLAVE EVALUABLE)</v>
      </c>
      <c r="G22983" s="24"/>
      <c r="H22983" s="24"/>
      <c r="I22983" s="24"/>
      <c r="J22983" s="24"/>
      <c r="K22983" s="24"/>
      <c r="L22983" s="98"/>
    </row>
    <row r="22984" spans="1:12" ht="12.75" hidden="1" customHeight="1" x14ac:dyDescent="0.3">
      <c r="A22984" s="1" t="str">
        <f>+A22885</f>
        <v>NO</v>
      </c>
      <c r="E22984" s="96">
        <f>+$E$109</f>
        <v>5</v>
      </c>
      <c r="F22984" s="307" t="str">
        <f>+$F$109</f>
        <v xml:space="preserve"> Experiencia Específica adicional</v>
      </c>
      <c r="G22984" s="308"/>
      <c r="H22984" s="308"/>
      <c r="I22984" s="308"/>
      <c r="J22984" s="308"/>
      <c r="K22984" s="309"/>
      <c r="L22984" s="99" t="str">
        <f>IFERROR(IF(VLOOKUP(C22885,'R. PUNTAJES'!$C$14:$R$213,'R. PUNTAJES'!$I$10,0)="","",VLOOKUP(C22885,'R. PUNTAJES'!$C$14:$R$213,'R. PUNTAJES'!$I$10,0)),"")</f>
        <v/>
      </c>
    </row>
    <row r="22985" spans="1:12" ht="12.75" hidden="1" customHeight="1" x14ac:dyDescent="0.3">
      <c r="A22985" s="1" t="str">
        <f>+A22885</f>
        <v>NO</v>
      </c>
      <c r="E22985" s="96">
        <f>+$E$110</f>
        <v>5</v>
      </c>
      <c r="F22985" s="307" t="str">
        <f>+$F$110</f>
        <v>Formación Académica adicional</v>
      </c>
      <c r="G22985" s="308"/>
      <c r="H22985" s="308"/>
      <c r="I22985" s="308"/>
      <c r="J22985" s="308"/>
      <c r="K22985" s="309"/>
      <c r="L22985" s="99" t="str">
        <f>IFERROR(IF(VLOOKUP(C22885,'R. PUNTAJES'!$C$14:$R$213,'R. PUNTAJES'!$J$10,0)="","",VLOOKUP(C22885,'R. PUNTAJES'!$C$14:$R$213,'R. PUNTAJES'!$J$10,0)),"")</f>
        <v/>
      </c>
    </row>
    <row r="22986" spans="1:12" hidden="1" x14ac:dyDescent="0.3">
      <c r="A22986" s="18" t="str">
        <f>+A22885</f>
        <v>NO</v>
      </c>
      <c r="B22986" s="18"/>
      <c r="E22986" s="100"/>
      <c r="F22986" s="101" t="str">
        <f>+$F$111</f>
        <v>FACTOR DE SOSTENIBILIDAD</v>
      </c>
      <c r="G22986" s="102"/>
      <c r="H22986" s="102"/>
      <c r="I22986" s="102"/>
      <c r="J22986" s="102"/>
      <c r="K22986" s="102"/>
      <c r="L22986" s="103"/>
    </row>
    <row r="22987" spans="1:12" hidden="1" x14ac:dyDescent="0.3">
      <c r="A22987" s="18" t="str">
        <f>+A22885</f>
        <v>NO</v>
      </c>
      <c r="B22987" s="18"/>
      <c r="E22987" s="104">
        <v>1</v>
      </c>
      <c r="F22987" s="105" t="str">
        <f>+$F$112</f>
        <v>Compromisos Sostenibilidad</v>
      </c>
      <c r="G22987" s="106"/>
      <c r="H22987" s="106"/>
      <c r="I22987" s="106"/>
      <c r="J22987" s="106"/>
      <c r="K22987" s="106"/>
      <c r="L22987" s="107" t="str">
        <f>IFERROR(IF(VLOOKUP(C22885,'R. PUNTAJES'!$C$14:$R$213,'R. PUNTAJES'!$K$10,0)="","",VLOOKUP(C22885,'R. PUNTAJES'!$C$14:$R$213,'R. PUNTAJES'!$K$10,0)),"")</f>
        <v/>
      </c>
    </row>
    <row r="22988" spans="1:12" hidden="1" x14ac:dyDescent="0.3">
      <c r="A22988" s="1" t="str">
        <f>+A22885</f>
        <v>NO</v>
      </c>
      <c r="E22988" s="108"/>
      <c r="F22988" s="109" t="str">
        <f>+$F$113</f>
        <v>APOYO A LA INDUSTRIA NACIONAL</v>
      </c>
      <c r="G22988" s="110"/>
      <c r="H22988" s="110"/>
      <c r="I22988" s="110"/>
      <c r="J22988" s="110"/>
      <c r="K22988" s="110"/>
      <c r="L22988" s="111"/>
    </row>
    <row r="22989" spans="1:12" ht="12.75" hidden="1" customHeight="1" x14ac:dyDescent="0.3">
      <c r="A22989" s="1" t="str">
        <f>+A22885</f>
        <v>NO</v>
      </c>
      <c r="E22989" s="96">
        <v>20</v>
      </c>
      <c r="F22989" s="307" t="str">
        <f>+$F$114</f>
        <v>Promoción de Servicios Nacionales o con Trato Nacional</v>
      </c>
      <c r="G22989" s="308"/>
      <c r="H22989" s="308"/>
      <c r="I22989" s="308"/>
      <c r="J22989" s="308"/>
      <c r="K22989" s="309"/>
      <c r="L22989" s="99" t="str">
        <f>IFERROR(IF(VLOOKUP(C22885,'R. PUNTAJES'!$C$14:$R$213,'R. PUNTAJES'!$L$10,0)="","",
IF(VLOOKUP(C22885,'R. PUNTAJES'!$C$14:$R$213,'R. PUNTAJES'!$L$10,0)=5,0,
VLOOKUP(C22885,'R. PUNTAJES'!$C$14:$R$213,'R. PUNTAJES'!$L$10,0))),"")</f>
        <v/>
      </c>
    </row>
    <row r="22990" spans="1:12" ht="12.75" hidden="1" customHeight="1" x14ac:dyDescent="0.3">
      <c r="A22990" s="1" t="str">
        <f>+A22885</f>
        <v>NO</v>
      </c>
      <c r="E22990" s="96">
        <v>5</v>
      </c>
      <c r="F22990" s="307" t="str">
        <f>+$F$115</f>
        <v>Incorporación de componente nacional en servicios extranjeros</v>
      </c>
      <c r="G22990" s="308"/>
      <c r="H22990" s="308"/>
      <c r="I22990" s="308"/>
      <c r="J22990" s="308"/>
      <c r="K22990" s="309"/>
      <c r="L22990" s="99" t="str">
        <f>IFERROR(IF(VLOOKUP(C22885,'R. PUNTAJES'!$C$14:$R$213,'R. PUNTAJES'!$L$10,0)="","",
IF(VLOOKUP(C22885,'R. PUNTAJES'!$C$14:$R$213,'R. PUNTAJES'!$L$10,0)=20,0,
VLOOKUP(C22885,'R. PUNTAJES'!$C$14:$R$213,'R. PUNTAJES'!$L$10,0))),"")</f>
        <v/>
      </c>
    </row>
    <row r="22991" spans="1:12" hidden="1" x14ac:dyDescent="0.3">
      <c r="A22991" s="1" t="str">
        <f>+A22885</f>
        <v>NO</v>
      </c>
      <c r="E22991" s="112"/>
      <c r="F22991" s="97" t="str">
        <f>+$F$116</f>
        <v>VINCULACIÓN DE PERSONAS CON DISCAPACIDAD</v>
      </c>
      <c r="G22991" s="24"/>
      <c r="H22991" s="24"/>
      <c r="I22991" s="24"/>
      <c r="J22991" s="24"/>
      <c r="K22991" s="24"/>
      <c r="L22991" s="98"/>
    </row>
    <row r="22992" spans="1:12" ht="12.75" hidden="1" customHeight="1" x14ac:dyDescent="0.3">
      <c r="A22992" s="1" t="str">
        <f>+A22885</f>
        <v>NO</v>
      </c>
      <c r="E22992" s="96">
        <v>1</v>
      </c>
      <c r="F22992" s="307" t="str">
        <f>+$F$117</f>
        <v xml:space="preserve">Trabajadores vinculados a la planta de personal </v>
      </c>
      <c r="G22992" s="308"/>
      <c r="H22992" s="308"/>
      <c r="I22992" s="308"/>
      <c r="J22992" s="308"/>
      <c r="K22992" s="309"/>
      <c r="L22992" s="99" t="str">
        <f>IFERROR(IF(VLOOKUP(C22885,'R. PUNTAJES'!$C$14:$R$213,'R. PUNTAJES'!$M$10,0)="","",VLOOKUP(C22885,'R. PUNTAJES'!$C$14:$R$213,'R. PUNTAJES'!$M$10,0)),"")</f>
        <v/>
      </c>
    </row>
    <row r="22993" spans="1:16" hidden="1" x14ac:dyDescent="0.3">
      <c r="A22993" s="1" t="str">
        <f>+A22885</f>
        <v>NO</v>
      </c>
      <c r="E22993" s="112"/>
      <c r="F22993" s="97" t="str">
        <f>+$F$118</f>
        <v>EMPRENDIMIENTOS Y EMPRESAS DE MUJERES</v>
      </c>
      <c r="G22993" s="24"/>
      <c r="H22993" s="24"/>
      <c r="I22993" s="24"/>
      <c r="J22993" s="24"/>
      <c r="K22993" s="24"/>
      <c r="L22993" s="98"/>
    </row>
    <row r="22994" spans="1:16" ht="13" hidden="1" customHeight="1" x14ac:dyDescent="0.3">
      <c r="A22994" s="1" t="str">
        <f>+A22885</f>
        <v>NO</v>
      </c>
      <c r="E22994" s="96">
        <v>0.25</v>
      </c>
      <c r="F22994" s="307" t="str">
        <f>+$F$119</f>
        <v>Emprendimientos y empresas de mujeres</v>
      </c>
      <c r="G22994" s="308"/>
      <c r="H22994" s="308"/>
      <c r="I22994" s="308"/>
      <c r="J22994" s="308"/>
      <c r="K22994" s="309"/>
      <c r="L22994" s="113" t="str">
        <f>IFERROR(IF(VLOOKUP(C22885,'R. PUNTAJES'!$C$14:$R$213,'R. PUNTAJES'!$N$10,0)="","",VLOOKUP(C22885,'R. PUNTAJES'!$C$14:$R$213,'R. PUNTAJES'!$N$10,0)),"")</f>
        <v/>
      </c>
    </row>
    <row r="22995" spans="1:16" hidden="1" x14ac:dyDescent="0.3">
      <c r="A22995" s="18" t="str">
        <f>+A22996</f>
        <v>NO</v>
      </c>
      <c r="B22995" s="18"/>
      <c r="E22995" s="112"/>
      <c r="F22995" s="97" t="str">
        <f>+$F$120</f>
        <v>MIPYME</v>
      </c>
      <c r="G22995" s="24"/>
      <c r="H22995" s="24"/>
      <c r="I22995" s="24"/>
      <c r="J22995" s="24"/>
      <c r="K22995" s="24"/>
      <c r="L22995" s="98"/>
    </row>
    <row r="22996" spans="1:16" hidden="1" x14ac:dyDescent="0.3">
      <c r="A22996" s="18" t="str">
        <f>+IF(E22996=0,"NO",1)</f>
        <v>NO</v>
      </c>
      <c r="B22996" s="18"/>
      <c r="E22996" s="96">
        <v>0</v>
      </c>
      <c r="F22996" s="307" t="str">
        <f>+$F$121</f>
        <v>Mipyme</v>
      </c>
      <c r="G22996" s="308"/>
      <c r="H22996" s="308"/>
      <c r="I22996" s="308"/>
      <c r="J22996" s="308"/>
      <c r="K22996" s="309"/>
      <c r="L22996" s="113" t="str">
        <f>IFERROR(IF(VLOOKUP(C22885,'R. PUNTAJES'!$C$14:$R$213,'R. PUNTAJES'!$O$10,0)="","",VLOOKUP(C22885,'R. PUNTAJES'!$C$14:$R$213,'R. PUNTAJES'!$O$10,0)),"")</f>
        <v/>
      </c>
    </row>
    <row r="22997" spans="1:16" hidden="1" x14ac:dyDescent="0.3">
      <c r="A22997" s="1" t="str">
        <f>+A22885</f>
        <v>NO</v>
      </c>
      <c r="E22997" s="112"/>
      <c r="F22997" s="97" t="str">
        <f>+$F$122</f>
        <v>EXPERIENCIA DEL PROPONENTE</v>
      </c>
      <c r="G22997" s="24"/>
      <c r="H22997" s="24"/>
      <c r="I22997" s="24"/>
      <c r="J22997" s="24"/>
      <c r="K22997" s="24"/>
      <c r="L22997" s="98"/>
    </row>
    <row r="22998" spans="1:16" hidden="1" x14ac:dyDescent="0.3">
      <c r="A22998" s="1" t="str">
        <f>+A22885</f>
        <v>NO</v>
      </c>
      <c r="E22998" s="96">
        <v>59.5</v>
      </c>
      <c r="F22998" s="307" t="str">
        <f>+$F$123</f>
        <v>mediana con valor absoluto</v>
      </c>
      <c r="G22998" s="308"/>
      <c r="H22998" s="308"/>
      <c r="I22998" s="308"/>
      <c r="J22998" s="308"/>
      <c r="K22998" s="309"/>
      <c r="L22998" s="113" t="str">
        <f>IFERROR(IF(VLOOKUP(C22885,'R. PUNTAJES'!$C$14:$R$213,'R. PUNTAJES'!$R$10,0)="","",VLOOKUP(C22885,'R. PUNTAJES'!$C$14:$R$213,'R. PUNTAJES'!$R$10,0)),"")</f>
        <v/>
      </c>
    </row>
    <row r="22999" spans="1:16" hidden="1" x14ac:dyDescent="0.3">
      <c r="A22999" s="1" t="str">
        <f>+A22885</f>
        <v>NO</v>
      </c>
      <c r="E22999" s="112"/>
      <c r="F22999" s="97" t="str">
        <f>+$F$124</f>
        <v>MULTAS</v>
      </c>
      <c r="G22999" s="24"/>
      <c r="H22999" s="24"/>
      <c r="I22999" s="24"/>
      <c r="J22999" s="24"/>
      <c r="K22999" s="24"/>
      <c r="L22999" s="98"/>
    </row>
    <row r="23000" spans="1:16" ht="12.75" hidden="1" customHeight="1" x14ac:dyDescent="0.3">
      <c r="A23000" s="1" t="str">
        <f>+A22885</f>
        <v>NO</v>
      </c>
      <c r="E23000" s="96">
        <v>-2</v>
      </c>
      <c r="F23000" s="307" t="str">
        <f>+$F$125</f>
        <v>Una o más multas o cláusulas penales durante el último año</v>
      </c>
      <c r="G23000" s="310"/>
      <c r="H23000" s="310"/>
      <c r="I23000" s="310"/>
      <c r="J23000" s="310"/>
      <c r="K23000" s="311"/>
      <c r="L23000" s="99" t="str">
        <f>IFERROR(IF(VLOOKUP(C22885,'R. PUNTAJES'!$C$14:$R$213,'R. PUNTAJES'!$Q$10,0)="","",VLOOKUP(C22885,'R. PUNTAJES'!$C$14:$R$213,'R. PUNTAJES'!$Q$10,0)),"")</f>
        <v/>
      </c>
    </row>
    <row r="23001" spans="1:16" hidden="1" x14ac:dyDescent="0.3">
      <c r="A23001" s="1" t="str">
        <f>+A22885</f>
        <v>NO</v>
      </c>
      <c r="E23001" s="112"/>
      <c r="F23001" s="97" t="str">
        <f>+$F$126</f>
        <v>OBRAS INCONCLUSAS</v>
      </c>
      <c r="G23001" s="24"/>
      <c r="H23001" s="24"/>
      <c r="I23001" s="24"/>
      <c r="J23001" s="24"/>
      <c r="K23001" s="24"/>
      <c r="L23001" s="98"/>
    </row>
    <row r="23002" spans="1:16" hidden="1" x14ac:dyDescent="0.3">
      <c r="A23002" s="1" t="str">
        <f>+A22885</f>
        <v>NO</v>
      </c>
      <c r="E23002" s="96">
        <v>-1</v>
      </c>
      <c r="F23002" s="301" t="str">
        <f>+$F$127</f>
        <v>Anotación vigente de obra civil inconclusa</v>
      </c>
      <c r="G23002" s="302"/>
      <c r="H23002" s="302"/>
      <c r="I23002" s="302"/>
      <c r="J23002" s="302"/>
      <c r="K23002" s="303"/>
      <c r="L23002" s="99" t="str">
        <f>IFERROR(IF(VLOOKUP(C22885,'R. PUNTAJES'!$C$14:$R$213,'R. PUNTAJES'!$P$10,0)="","",VLOOKUP(C22885,'R. PUNTAJES'!$C$14:$R$213,'R. PUNTAJES'!$P$10,0)),"")</f>
        <v/>
      </c>
    </row>
    <row r="23003" spans="1:16" ht="7.5" hidden="1" customHeight="1" x14ac:dyDescent="0.3">
      <c r="A23003" s="1" t="str">
        <f>+A22885</f>
        <v>NO</v>
      </c>
      <c r="E23003" s="114"/>
      <c r="F23003" s="45"/>
      <c r="G23003" s="45"/>
      <c r="H23003" s="45"/>
      <c r="I23003" s="45"/>
      <c r="J23003" s="45"/>
      <c r="K23003" s="45"/>
      <c r="L23003" s="48"/>
    </row>
    <row r="23004" spans="1:16" hidden="1" x14ac:dyDescent="0.3">
      <c r="A23004" s="1" t="str">
        <f>+A22885</f>
        <v>NO</v>
      </c>
      <c r="E23004" s="115" t="str">
        <f>+$E$129</f>
        <v>PUNTAJE TOTAL</v>
      </c>
      <c r="F23004" s="116"/>
      <c r="G23004" s="116"/>
      <c r="H23004" s="116"/>
      <c r="I23004" s="116"/>
      <c r="J23004" s="116"/>
      <c r="K23004" s="117"/>
      <c r="L23004" s="118">
        <f>IFERROR(IF(VLOOKUP(C22885,'R. PUNTAJES'!$C$14:$R$213,'R. PUNTAJES'!$H$10,0)="RECHAZO","",SUM(L22984:L23002)),"")</f>
        <v>0</v>
      </c>
    </row>
    <row r="23005" spans="1:16" hidden="1" x14ac:dyDescent="0.3">
      <c r="A23005" s="1" t="str">
        <f>+A22885</f>
        <v>NO</v>
      </c>
      <c r="E23005" s="304" t="str">
        <f>+$E$130</f>
        <v>OBSERVACIONES RESPECTO A PUNTAJES</v>
      </c>
      <c r="F23005" s="305"/>
      <c r="G23005" s="305"/>
      <c r="H23005" s="305"/>
      <c r="I23005" s="305"/>
      <c r="J23005" s="305"/>
      <c r="K23005" s="305"/>
      <c r="L23005" s="305"/>
    </row>
    <row r="23006" spans="1:16" ht="12" hidden="1" customHeight="1" x14ac:dyDescent="0.3">
      <c r="A23006" s="1" t="str">
        <f>+A22885</f>
        <v>NO</v>
      </c>
      <c r="E23006" s="306" t="s">
        <v>124</v>
      </c>
      <c r="F23006" s="305"/>
      <c r="G23006" s="305"/>
      <c r="H23006" s="305"/>
      <c r="I23006" s="305"/>
      <c r="J23006" s="305"/>
      <c r="K23006" s="305"/>
      <c r="L23006" s="305"/>
      <c r="N23006" s="119"/>
      <c r="O23006" s="119"/>
      <c r="P23006" s="120"/>
    </row>
    <row r="23007" spans="1:16" ht="3" hidden="1" customHeight="1" x14ac:dyDescent="0.3">
      <c r="A23007" s="1" t="str">
        <f>+A22886</f>
        <v>NO</v>
      </c>
      <c r="E23007" s="121"/>
      <c r="F23007" s="122"/>
      <c r="G23007" s="122"/>
      <c r="H23007" s="122"/>
      <c r="I23007" s="122"/>
      <c r="J23007" s="122"/>
      <c r="K23007" s="122"/>
      <c r="L23007" s="123"/>
    </row>
    <row r="23008" spans="1:16" hidden="1" x14ac:dyDescent="0.3">
      <c r="A23008" s="1" t="str">
        <f>+IF(OR(C23010=""),"NO",1)</f>
        <v>NO</v>
      </c>
      <c r="E23008" s="346"/>
      <c r="F23008" s="347"/>
      <c r="G23008" s="347"/>
      <c r="H23008" s="347"/>
      <c r="I23008" s="347"/>
      <c r="J23008" s="347"/>
      <c r="K23008" s="347"/>
      <c r="L23008" s="347"/>
    </row>
    <row r="23009" spans="1:12" ht="4.5" hidden="1" customHeight="1" x14ac:dyDescent="0.3">
      <c r="A23009" s="1" t="str">
        <f>+A23010</f>
        <v>NO</v>
      </c>
      <c r="E23009" s="15"/>
      <c r="F23009" s="16"/>
      <c r="G23009" s="16"/>
      <c r="H23009" s="16"/>
      <c r="I23009" s="16"/>
      <c r="J23009" s="16"/>
      <c r="K23009" s="16"/>
      <c r="L23009" s="17"/>
    </row>
    <row r="23010" spans="1:12" ht="15.75" hidden="1" customHeight="1" x14ac:dyDescent="0.3">
      <c r="A23010" s="1" t="str">
        <f>+IF(OR(C23010=""),"NO",1)</f>
        <v>NO</v>
      </c>
      <c r="B23010" s="1">
        <f>1+MAX($B$1:B23009)</f>
        <v>185</v>
      </c>
      <c r="C23010" s="18" t="s">
        <v>124</v>
      </c>
      <c r="E23010" s="19" t="s">
        <v>124</v>
      </c>
      <c r="F23010" s="20"/>
      <c r="G23010" s="20"/>
      <c r="H23010" s="20"/>
      <c r="I23010" s="21"/>
      <c r="J23010" s="20"/>
      <c r="K23010" s="21"/>
      <c r="L23010" s="22"/>
    </row>
    <row r="23011" spans="1:12" hidden="1" x14ac:dyDescent="0.3">
      <c r="A23011" s="1" t="str">
        <f>A23010</f>
        <v>NO</v>
      </c>
      <c r="E23011" s="23" t="str">
        <f>+$E$11</f>
        <v>Integrantes</v>
      </c>
      <c r="F23011" s="24"/>
      <c r="G23011" s="24"/>
      <c r="H23011" s="24"/>
      <c r="I23011" s="24"/>
      <c r="J23011" s="24"/>
      <c r="K23011" s="25" t="str">
        <f>+$K$11</f>
        <v>Nit</v>
      </c>
      <c r="L23011" s="26" t="str">
        <f>+$L$11</f>
        <v>Part.</v>
      </c>
    </row>
    <row r="23012" spans="1:12" hidden="1" x14ac:dyDescent="0.3">
      <c r="A23012" s="1" t="str">
        <f>+A23011</f>
        <v>NO</v>
      </c>
      <c r="C23012" s="1" t="s">
        <v>124</v>
      </c>
      <c r="E23012" s="27" t="s">
        <v>124</v>
      </c>
      <c r="F23012" s="28"/>
      <c r="G23012" s="28"/>
      <c r="H23012" s="28"/>
      <c r="I23012" s="28"/>
      <c r="J23012" s="28"/>
      <c r="K23012" s="29" t="s">
        <v>124</v>
      </c>
      <c r="L23012" s="30" t="s">
        <v>124</v>
      </c>
    </row>
    <row r="23013" spans="1:12" hidden="1" x14ac:dyDescent="0.3">
      <c r="A23013" s="18" t="str">
        <f>+IF(OR(C23013=""),"NO",1)</f>
        <v>NO</v>
      </c>
      <c r="B23013" s="18"/>
      <c r="C23013" s="1" t="s">
        <v>124</v>
      </c>
      <c r="E23013" s="31" t="s">
        <v>124</v>
      </c>
      <c r="F23013" s="32"/>
      <c r="G23013" s="32"/>
      <c r="H23013" s="32"/>
      <c r="I23013" s="32"/>
      <c r="J23013" s="32"/>
      <c r="K23013" s="33" t="s">
        <v>124</v>
      </c>
      <c r="L23013" s="34" t="s">
        <v>124</v>
      </c>
    </row>
    <row r="23014" spans="1:12" hidden="1" x14ac:dyDescent="0.3">
      <c r="A23014" s="18" t="str">
        <f>+IF(OR(C23014=""),"NO",1)</f>
        <v>NO</v>
      </c>
      <c r="B23014" s="18"/>
      <c r="C23014" s="1" t="s">
        <v>124</v>
      </c>
      <c r="E23014" s="31" t="s">
        <v>124</v>
      </c>
      <c r="F23014" s="32"/>
      <c r="G23014" s="32"/>
      <c r="H23014" s="32"/>
      <c r="I23014" s="32"/>
      <c r="J23014" s="32"/>
      <c r="K23014" s="33" t="s">
        <v>124</v>
      </c>
      <c r="L23014" s="34" t="s">
        <v>124</v>
      </c>
    </row>
    <row r="23015" spans="1:12" hidden="1" x14ac:dyDescent="0.3">
      <c r="A23015" s="18" t="str">
        <f>+IF(OR(C23015=""),"NO",1)</f>
        <v>NO</v>
      </c>
      <c r="B23015" s="18"/>
      <c r="C23015" s="1" t="s">
        <v>124</v>
      </c>
      <c r="E23015" s="31" t="s">
        <v>13</v>
      </c>
      <c r="F23015" s="32"/>
      <c r="G23015" s="32"/>
      <c r="H23015" s="32"/>
      <c r="I23015" s="32"/>
      <c r="J23015" s="32"/>
      <c r="K23015" s="33"/>
      <c r="L23015" s="34"/>
    </row>
    <row r="23016" spans="1:12" hidden="1" x14ac:dyDescent="0.3">
      <c r="A23016" s="18" t="str">
        <f>+IF(OR(C23016=""),"NO",1)</f>
        <v>NO</v>
      </c>
      <c r="B23016" s="18"/>
      <c r="C23016" s="1" t="s">
        <v>124</v>
      </c>
      <c r="E23016" s="31" t="s">
        <v>13</v>
      </c>
      <c r="F23016" s="32"/>
      <c r="G23016" s="32"/>
      <c r="H23016" s="32"/>
      <c r="I23016" s="32"/>
      <c r="J23016" s="32"/>
      <c r="K23016" s="33"/>
      <c r="L23016" s="34"/>
    </row>
    <row r="23017" spans="1:12" hidden="1" x14ac:dyDescent="0.3">
      <c r="A23017" s="18" t="str">
        <f>+IF(OR(C23017=""),"NO",1)</f>
        <v>NO</v>
      </c>
      <c r="B23017" s="18"/>
      <c r="C23017" s="1" t="s">
        <v>124</v>
      </c>
      <c r="E23017" s="35" t="s">
        <v>13</v>
      </c>
      <c r="F23017" s="36"/>
      <c r="G23017" s="36"/>
      <c r="H23017" s="36"/>
      <c r="I23017" s="36"/>
      <c r="J23017" s="36"/>
      <c r="K23017" s="37"/>
      <c r="L23017" s="38"/>
    </row>
    <row r="23018" spans="1:12" ht="5.15" hidden="1" customHeight="1" x14ac:dyDescent="0.3">
      <c r="A23018" s="1" t="str">
        <f>+A23010</f>
        <v>NO</v>
      </c>
      <c r="E23018" s="39"/>
      <c r="F23018" s="39"/>
      <c r="G23018" s="39"/>
      <c r="H23018" s="39"/>
      <c r="I23018" s="39"/>
      <c r="J23018" s="39"/>
      <c r="K23018" s="39"/>
      <c r="L23018" s="39"/>
    </row>
    <row r="23019" spans="1:12" ht="15.75" hidden="1" customHeight="1" x14ac:dyDescent="0.3">
      <c r="A23019" s="1" t="str">
        <f>+A23010</f>
        <v>NO</v>
      </c>
      <c r="E23019" s="40" t="str">
        <f>+$E$19</f>
        <v>RESULTADO DE EVALUACIÓN TÉCNICA</v>
      </c>
      <c r="F23019" s="41"/>
      <c r="G23019" s="41"/>
      <c r="H23019" s="41"/>
      <c r="I23019" s="41"/>
      <c r="J23019" s="41"/>
      <c r="K23019" s="41"/>
      <c r="L23019" s="42"/>
    </row>
    <row r="23020" spans="1:12" hidden="1" x14ac:dyDescent="0.3">
      <c r="A23020" s="1" t="str">
        <f>+A23010</f>
        <v>NO</v>
      </c>
      <c r="E23020" s="43"/>
      <c r="F23020" s="44" t="str">
        <f>+$F$20</f>
        <v>Experiencia</v>
      </c>
      <c r="G23020" s="45"/>
      <c r="H23020" s="45"/>
      <c r="I23020" s="45"/>
      <c r="J23020" s="45"/>
      <c r="K23020" s="46"/>
      <c r="L23020" s="47" t="s">
        <v>124</v>
      </c>
    </row>
    <row r="23021" spans="1:12" hidden="1" x14ac:dyDescent="0.3">
      <c r="A23021" s="1" t="str">
        <f>+A23010</f>
        <v>NO</v>
      </c>
      <c r="E23021" s="348" t="str">
        <f>+$E$21</f>
        <v>OBSERVACIONES RESPECTO A LA EVALUACIÓN DE EXPERIENCIA</v>
      </c>
      <c r="F23021" s="308"/>
      <c r="G23021" s="308"/>
      <c r="H23021" s="308"/>
      <c r="I23021" s="308"/>
      <c r="J23021" s="308"/>
      <c r="K23021" s="308"/>
      <c r="L23021" s="349"/>
    </row>
    <row r="23022" spans="1:12" hidden="1" x14ac:dyDescent="0.3">
      <c r="A23022" s="1" t="str">
        <f>+A23010</f>
        <v>NO</v>
      </c>
      <c r="E23022" s="350" t="s">
        <v>124</v>
      </c>
      <c r="F23022" s="351"/>
      <c r="G23022" s="351"/>
      <c r="H23022" s="351"/>
      <c r="I23022" s="351"/>
      <c r="J23022" s="351"/>
      <c r="K23022" s="351"/>
      <c r="L23022" s="352"/>
    </row>
    <row r="23023" spans="1:12" ht="5.15" hidden="1" customHeight="1" x14ac:dyDescent="0.3">
      <c r="A23023" s="1" t="str">
        <f>+A23010</f>
        <v>NO</v>
      </c>
      <c r="E23023" s="39"/>
      <c r="F23023" s="39"/>
      <c r="G23023" s="39"/>
      <c r="H23023" s="39"/>
      <c r="I23023" s="39"/>
      <c r="J23023" s="39"/>
      <c r="K23023" s="39"/>
      <c r="L23023" s="39"/>
    </row>
    <row r="23024" spans="1:12" ht="12.75" hidden="1" customHeight="1" x14ac:dyDescent="0.3">
      <c r="A23024" s="1" t="str">
        <f>+A23010</f>
        <v>NO</v>
      </c>
      <c r="E23024" s="40" t="str">
        <f>+$E$24</f>
        <v>EXPERIENCIA HABILITANTE: CONTRATOS PRESENTADOS</v>
      </c>
      <c r="F23024" s="41"/>
      <c r="G23024" s="41"/>
      <c r="H23024" s="41"/>
      <c r="I23024" s="41"/>
      <c r="J23024" s="41"/>
      <c r="K23024" s="41"/>
      <c r="L23024" s="42"/>
    </row>
    <row r="23025" spans="1:12" ht="8.5" hidden="1" customHeight="1" x14ac:dyDescent="0.3">
      <c r="A23025" s="1" t="str">
        <f>+A23010</f>
        <v>NO</v>
      </c>
      <c r="E23025" s="49"/>
      <c r="F23025" s="50"/>
      <c r="G23025" s="51"/>
      <c r="H23025" s="51"/>
      <c r="I23025" s="51"/>
      <c r="J23025" s="51"/>
      <c r="K23025" s="51"/>
      <c r="L23025" s="52"/>
    </row>
    <row r="23026" spans="1:12" hidden="1" x14ac:dyDescent="0.3">
      <c r="A23026" s="18" t="str">
        <f>+IF(OR(C23026=""),"NO",1)</f>
        <v>NO</v>
      </c>
      <c r="B23026" s="18"/>
      <c r="C23026" s="1" t="s">
        <v>124</v>
      </c>
      <c r="E23026" s="329">
        <v>1</v>
      </c>
      <c r="F23026" s="53" t="str">
        <f>+$F$26</f>
        <v>OBJETO</v>
      </c>
      <c r="G23026" s="332" t="s">
        <v>124</v>
      </c>
      <c r="H23026" s="333"/>
      <c r="I23026" s="333"/>
      <c r="J23026" s="333"/>
      <c r="K23026" s="333"/>
      <c r="L23026" s="334"/>
    </row>
    <row r="23027" spans="1:12" hidden="1" x14ac:dyDescent="0.3">
      <c r="A23027" s="18" t="str">
        <f>+IF(OR(C23026=""),"NO",1)</f>
        <v>NO</v>
      </c>
      <c r="B23027" s="18"/>
      <c r="E23027" s="330"/>
      <c r="F23027" s="54" t="str">
        <f>+$F$27</f>
        <v>CONTRATANTE</v>
      </c>
      <c r="G23027" s="335" t="s">
        <v>124</v>
      </c>
      <c r="H23027" s="310"/>
      <c r="I23027" s="310"/>
      <c r="J23027" s="310"/>
      <c r="K23027" s="310"/>
      <c r="L23027" s="336"/>
    </row>
    <row r="23028" spans="1:12" hidden="1" x14ac:dyDescent="0.3">
      <c r="A23028" s="18" t="str">
        <f>+IF(OR(C23026=""),"NO",1)</f>
        <v>NO</v>
      </c>
      <c r="B23028" s="18"/>
      <c r="E23028" s="330"/>
      <c r="F23028" s="54" t="str">
        <f>+$F$28</f>
        <v>APORTANTE</v>
      </c>
      <c r="G23028" s="337" t="s">
        <v>124</v>
      </c>
      <c r="H23028" s="338"/>
      <c r="I23028" s="338"/>
      <c r="J23028" s="338"/>
      <c r="K23028" s="338"/>
      <c r="L23028" s="339"/>
    </row>
    <row r="23029" spans="1:12" hidden="1" x14ac:dyDescent="0.3">
      <c r="A23029" s="18" t="str">
        <f>+IF(OR(C23026=""),"NO",1)</f>
        <v>NO</v>
      </c>
      <c r="B23029" s="18"/>
      <c r="E23029" s="330"/>
      <c r="F23029" s="54" t="str">
        <f>+$F$29</f>
        <v>VALOR /SMMLV)</v>
      </c>
      <c r="G23029" s="55" t="s">
        <v>124</v>
      </c>
      <c r="H23029" s="56" t="str">
        <f>+$H$29</f>
        <v>% PART..</v>
      </c>
      <c r="I23029" s="57" t="s">
        <v>124</v>
      </c>
      <c r="J23029" s="58" t="str">
        <f>+$J$29</f>
        <v>VALOR ACREDITADO</v>
      </c>
      <c r="K23029" s="59"/>
      <c r="L23029" s="47" t="s">
        <v>124</v>
      </c>
    </row>
    <row r="23030" spans="1:12" hidden="1" x14ac:dyDescent="0.3">
      <c r="A23030" s="18" t="str">
        <f>+IF(OR(C23026=""),"NO",1)</f>
        <v>NO</v>
      </c>
      <c r="B23030" s="18"/>
      <c r="E23030" s="330"/>
      <c r="F23030" s="60" t="str">
        <f>+$F$30</f>
        <v>EXPERIENCIA APORTADA</v>
      </c>
      <c r="G23030" s="340" t="s">
        <v>124</v>
      </c>
      <c r="H23030" s="341"/>
      <c r="I23030" s="341"/>
      <c r="J23030" s="341"/>
      <c r="K23030" s="341"/>
      <c r="L23030" s="342"/>
    </row>
    <row r="23031" spans="1:12" hidden="1" x14ac:dyDescent="0.3">
      <c r="A23031" s="18" t="str">
        <f>+IF(OR(C23026=""),"NO",1)</f>
        <v>NO</v>
      </c>
      <c r="B23031" s="18"/>
      <c r="E23031" s="331"/>
      <c r="F23031" s="62" t="str">
        <f>+$F$31</f>
        <v>OBSERVACIÓN</v>
      </c>
      <c r="G23031" s="343" t="s">
        <v>124</v>
      </c>
      <c r="H23031" s="344"/>
      <c r="I23031" s="344"/>
      <c r="J23031" s="344"/>
      <c r="K23031" s="344"/>
      <c r="L23031" s="345"/>
    </row>
    <row r="23032" spans="1:12" ht="8.5" hidden="1" customHeight="1" x14ac:dyDescent="0.3">
      <c r="A23032" s="18" t="str">
        <f>+IF(OR(C23026=""),"NO",1)</f>
        <v>NO</v>
      </c>
      <c r="B23032" s="18"/>
      <c r="E23032" s="49"/>
      <c r="F23032" s="50"/>
      <c r="G23032" s="51"/>
      <c r="H23032" s="51"/>
      <c r="I23032" s="51"/>
      <c r="J23032" s="51"/>
      <c r="K23032" s="51"/>
      <c r="L23032" s="52"/>
    </row>
    <row r="23033" spans="1:12" hidden="1" x14ac:dyDescent="0.3">
      <c r="A23033" s="18" t="str">
        <f t="shared" ref="A23033" si="7728">+IF(OR(C23033=""),"NO",1)</f>
        <v>NO</v>
      </c>
      <c r="B23033" s="18"/>
      <c r="C23033" s="1" t="s">
        <v>124</v>
      </c>
      <c r="E23033" s="329">
        <v>2</v>
      </c>
      <c r="F23033" s="53" t="str">
        <f>+$F$26</f>
        <v>OBJETO</v>
      </c>
      <c r="G23033" s="332" t="s">
        <v>124</v>
      </c>
      <c r="H23033" s="333"/>
      <c r="I23033" s="333"/>
      <c r="J23033" s="333"/>
      <c r="K23033" s="333"/>
      <c r="L23033" s="334"/>
    </row>
    <row r="23034" spans="1:12" hidden="1" x14ac:dyDescent="0.3">
      <c r="A23034" s="18" t="str">
        <f t="shared" ref="A23034" si="7729">+IF(OR(C23033=""),"NO",1)</f>
        <v>NO</v>
      </c>
      <c r="B23034" s="18"/>
      <c r="E23034" s="330"/>
      <c r="F23034" s="54" t="str">
        <f>+$F$27</f>
        <v>CONTRATANTE</v>
      </c>
      <c r="G23034" s="335" t="s">
        <v>124</v>
      </c>
      <c r="H23034" s="310"/>
      <c r="I23034" s="310"/>
      <c r="J23034" s="310"/>
      <c r="K23034" s="310"/>
      <c r="L23034" s="336"/>
    </row>
    <row r="23035" spans="1:12" hidden="1" x14ac:dyDescent="0.3">
      <c r="A23035" s="18" t="str">
        <f t="shared" ref="A23035" si="7730">+IF(OR(C23033=""),"NO",1)</f>
        <v>NO</v>
      </c>
      <c r="B23035" s="18"/>
      <c r="E23035" s="330"/>
      <c r="F23035" s="54" t="str">
        <f>+$F$28</f>
        <v>APORTANTE</v>
      </c>
      <c r="G23035" s="337" t="s">
        <v>124</v>
      </c>
      <c r="H23035" s="338"/>
      <c r="I23035" s="338"/>
      <c r="J23035" s="338"/>
      <c r="K23035" s="338"/>
      <c r="L23035" s="339"/>
    </row>
    <row r="23036" spans="1:12" hidden="1" x14ac:dyDescent="0.3">
      <c r="A23036" s="18" t="str">
        <f t="shared" ref="A23036" si="7731">+IF(OR(C23033=""),"NO",1)</f>
        <v>NO</v>
      </c>
      <c r="B23036" s="18"/>
      <c r="E23036" s="330"/>
      <c r="F23036" s="54" t="str">
        <f>+$F$29</f>
        <v>VALOR /SMMLV)</v>
      </c>
      <c r="G23036" s="55" t="s">
        <v>124</v>
      </c>
      <c r="H23036" s="56" t="str">
        <f>+$H$29</f>
        <v>% PART..</v>
      </c>
      <c r="I23036" s="57" t="s">
        <v>124</v>
      </c>
      <c r="J23036" s="58" t="str">
        <f>+$J$29</f>
        <v>VALOR ACREDITADO</v>
      </c>
      <c r="K23036" s="59"/>
      <c r="L23036" s="47" t="s">
        <v>124</v>
      </c>
    </row>
    <row r="23037" spans="1:12" hidden="1" x14ac:dyDescent="0.3">
      <c r="A23037" s="18" t="str">
        <f t="shared" ref="A23037" si="7732">+IF(OR(C23033=""),"NO",1)</f>
        <v>NO</v>
      </c>
      <c r="B23037" s="18"/>
      <c r="E23037" s="330"/>
      <c r="F23037" s="60" t="str">
        <f>+$F$30</f>
        <v>EXPERIENCIA APORTADA</v>
      </c>
      <c r="G23037" s="340" t="s">
        <v>124</v>
      </c>
      <c r="H23037" s="341"/>
      <c r="I23037" s="341"/>
      <c r="J23037" s="341"/>
      <c r="K23037" s="341"/>
      <c r="L23037" s="342"/>
    </row>
    <row r="23038" spans="1:12" hidden="1" x14ac:dyDescent="0.3">
      <c r="A23038" s="18" t="str">
        <f t="shared" ref="A23038" si="7733">+IF(OR(C23033=""),"NO",1)</f>
        <v>NO</v>
      </c>
      <c r="B23038" s="18"/>
      <c r="E23038" s="331"/>
      <c r="F23038" s="62" t="str">
        <f>+$F$31</f>
        <v>OBSERVACIÓN</v>
      </c>
      <c r="G23038" s="343" t="s">
        <v>124</v>
      </c>
      <c r="H23038" s="344"/>
      <c r="I23038" s="344"/>
      <c r="J23038" s="344"/>
      <c r="K23038" s="344"/>
      <c r="L23038" s="345"/>
    </row>
    <row r="23039" spans="1:12" ht="8.5" hidden="1" customHeight="1" x14ac:dyDescent="0.3">
      <c r="A23039" s="18" t="str">
        <f t="shared" ref="A23039" si="7734">+IF(OR(C23033=""),"NO",1)</f>
        <v>NO</v>
      </c>
      <c r="B23039" s="18"/>
      <c r="E23039" s="49"/>
      <c r="F23039" s="50"/>
      <c r="G23039" s="51"/>
      <c r="H23039" s="51"/>
      <c r="I23039" s="51"/>
      <c r="J23039" s="51"/>
      <c r="K23039" s="51"/>
      <c r="L23039" s="52"/>
    </row>
    <row r="23040" spans="1:12" hidden="1" x14ac:dyDescent="0.3">
      <c r="A23040" s="18" t="str">
        <f t="shared" ref="A23040" si="7735">+IF(OR(C23040=""),"NO",1)</f>
        <v>NO</v>
      </c>
      <c r="B23040" s="18"/>
      <c r="C23040" s="1" t="s">
        <v>124</v>
      </c>
      <c r="E23040" s="329">
        <v>3</v>
      </c>
      <c r="F23040" s="53" t="str">
        <f>+$F$26</f>
        <v>OBJETO</v>
      </c>
      <c r="G23040" s="332" t="s">
        <v>124</v>
      </c>
      <c r="H23040" s="333"/>
      <c r="I23040" s="333"/>
      <c r="J23040" s="333"/>
      <c r="K23040" s="333"/>
      <c r="L23040" s="334"/>
    </row>
    <row r="23041" spans="1:12" hidden="1" x14ac:dyDescent="0.3">
      <c r="A23041" s="18" t="str">
        <f t="shared" ref="A23041" si="7736">+IF(OR(C23040=""),"NO",1)</f>
        <v>NO</v>
      </c>
      <c r="B23041" s="18"/>
      <c r="E23041" s="330"/>
      <c r="F23041" s="54" t="str">
        <f>+$F$27</f>
        <v>CONTRATANTE</v>
      </c>
      <c r="G23041" s="335" t="s">
        <v>124</v>
      </c>
      <c r="H23041" s="310"/>
      <c r="I23041" s="310"/>
      <c r="J23041" s="310"/>
      <c r="K23041" s="310"/>
      <c r="L23041" s="336"/>
    </row>
    <row r="23042" spans="1:12" hidden="1" x14ac:dyDescent="0.3">
      <c r="A23042" s="18" t="str">
        <f t="shared" ref="A23042" si="7737">+IF(OR(C23040=""),"NO",1)</f>
        <v>NO</v>
      </c>
      <c r="B23042" s="18"/>
      <c r="E23042" s="330"/>
      <c r="F23042" s="54" t="str">
        <f>+$F$28</f>
        <v>APORTANTE</v>
      </c>
      <c r="G23042" s="337" t="s">
        <v>124</v>
      </c>
      <c r="H23042" s="338"/>
      <c r="I23042" s="338"/>
      <c r="J23042" s="338"/>
      <c r="K23042" s="338"/>
      <c r="L23042" s="339"/>
    </row>
    <row r="23043" spans="1:12" hidden="1" x14ac:dyDescent="0.3">
      <c r="A23043" s="18" t="str">
        <f t="shared" ref="A23043" si="7738">+IF(OR(C23040=""),"NO",1)</f>
        <v>NO</v>
      </c>
      <c r="B23043" s="18"/>
      <c r="E23043" s="330"/>
      <c r="F23043" s="54" t="str">
        <f>+$F$29</f>
        <v>VALOR /SMMLV)</v>
      </c>
      <c r="G23043" s="55" t="s">
        <v>124</v>
      </c>
      <c r="H23043" s="56" t="str">
        <f>+$H$29</f>
        <v>% PART..</v>
      </c>
      <c r="I23043" s="57" t="s">
        <v>124</v>
      </c>
      <c r="J23043" s="58" t="str">
        <f>+$J$29</f>
        <v>VALOR ACREDITADO</v>
      </c>
      <c r="K23043" s="59"/>
      <c r="L23043" s="47" t="s">
        <v>124</v>
      </c>
    </row>
    <row r="23044" spans="1:12" hidden="1" x14ac:dyDescent="0.3">
      <c r="A23044" s="18" t="str">
        <f t="shared" ref="A23044" si="7739">+IF(OR(C23040=""),"NO",1)</f>
        <v>NO</v>
      </c>
      <c r="B23044" s="18"/>
      <c r="E23044" s="330"/>
      <c r="F23044" s="60" t="str">
        <f>+$F$30</f>
        <v>EXPERIENCIA APORTADA</v>
      </c>
      <c r="G23044" s="340" t="s">
        <v>124</v>
      </c>
      <c r="H23044" s="341"/>
      <c r="I23044" s="341"/>
      <c r="J23044" s="341"/>
      <c r="K23044" s="341"/>
      <c r="L23044" s="342"/>
    </row>
    <row r="23045" spans="1:12" hidden="1" x14ac:dyDescent="0.3">
      <c r="A23045" s="18" t="str">
        <f t="shared" ref="A23045" si="7740">+IF(OR(C23040=""),"NO",1)</f>
        <v>NO</v>
      </c>
      <c r="B23045" s="18"/>
      <c r="E23045" s="331"/>
      <c r="F23045" s="62" t="str">
        <f>+$F$31</f>
        <v>OBSERVACIÓN</v>
      </c>
      <c r="G23045" s="343" t="s">
        <v>124</v>
      </c>
      <c r="H23045" s="344"/>
      <c r="I23045" s="344"/>
      <c r="J23045" s="344"/>
      <c r="K23045" s="344"/>
      <c r="L23045" s="345"/>
    </row>
    <row r="23046" spans="1:12" ht="8.5" hidden="1" customHeight="1" x14ac:dyDescent="0.3">
      <c r="A23046" s="18" t="str">
        <f t="shared" ref="A23046" si="7741">+IF(OR(C23040=""),"NO",1)</f>
        <v>NO</v>
      </c>
      <c r="B23046" s="18"/>
      <c r="E23046" s="49"/>
      <c r="F23046" s="50"/>
      <c r="G23046" s="51"/>
      <c r="H23046" s="51"/>
      <c r="I23046" s="51"/>
      <c r="J23046" s="51"/>
      <c r="K23046" s="51"/>
      <c r="L23046" s="52"/>
    </row>
    <row r="23047" spans="1:12" hidden="1" x14ac:dyDescent="0.3">
      <c r="A23047" s="18" t="str">
        <f t="shared" ref="A23047" si="7742">+IF(OR(C23047=""),"NO",1)</f>
        <v>NO</v>
      </c>
      <c r="B23047" s="18"/>
      <c r="C23047" s="1" t="s">
        <v>124</v>
      </c>
      <c r="E23047" s="329">
        <v>4</v>
      </c>
      <c r="F23047" s="53" t="str">
        <f>+$F$26</f>
        <v>OBJETO</v>
      </c>
      <c r="G23047" s="332" t="s">
        <v>124</v>
      </c>
      <c r="H23047" s="333"/>
      <c r="I23047" s="333"/>
      <c r="J23047" s="333"/>
      <c r="K23047" s="333"/>
      <c r="L23047" s="334"/>
    </row>
    <row r="23048" spans="1:12" hidden="1" x14ac:dyDescent="0.3">
      <c r="A23048" s="18" t="str">
        <f t="shared" ref="A23048" si="7743">+IF(OR(C23047=""),"NO",1)</f>
        <v>NO</v>
      </c>
      <c r="B23048" s="18"/>
      <c r="E23048" s="330"/>
      <c r="F23048" s="54" t="str">
        <f>+$F$27</f>
        <v>CONTRATANTE</v>
      </c>
      <c r="G23048" s="335" t="s">
        <v>124</v>
      </c>
      <c r="H23048" s="310"/>
      <c r="I23048" s="310"/>
      <c r="J23048" s="310"/>
      <c r="K23048" s="310"/>
      <c r="L23048" s="336"/>
    </row>
    <row r="23049" spans="1:12" hidden="1" x14ac:dyDescent="0.3">
      <c r="A23049" s="18" t="str">
        <f t="shared" ref="A23049" si="7744">+IF(OR(C23047=""),"NO",1)</f>
        <v>NO</v>
      </c>
      <c r="B23049" s="18"/>
      <c r="E23049" s="330"/>
      <c r="F23049" s="54" t="str">
        <f>+$F$28</f>
        <v>APORTANTE</v>
      </c>
      <c r="G23049" s="337" t="s">
        <v>124</v>
      </c>
      <c r="H23049" s="338"/>
      <c r="I23049" s="338"/>
      <c r="J23049" s="338"/>
      <c r="K23049" s="338"/>
      <c r="L23049" s="339"/>
    </row>
    <row r="23050" spans="1:12" hidden="1" x14ac:dyDescent="0.3">
      <c r="A23050" s="18" t="str">
        <f t="shared" ref="A23050" si="7745">+IF(OR(C23047=""),"NO",1)</f>
        <v>NO</v>
      </c>
      <c r="B23050" s="18"/>
      <c r="E23050" s="330"/>
      <c r="F23050" s="54" t="str">
        <f>+$F$29</f>
        <v>VALOR /SMMLV)</v>
      </c>
      <c r="G23050" s="55" t="s">
        <v>124</v>
      </c>
      <c r="H23050" s="56" t="str">
        <f>+$H$29</f>
        <v>% PART..</v>
      </c>
      <c r="I23050" s="57" t="s">
        <v>124</v>
      </c>
      <c r="J23050" s="58" t="str">
        <f>+$J$29</f>
        <v>VALOR ACREDITADO</v>
      </c>
      <c r="K23050" s="59"/>
      <c r="L23050" s="47" t="s">
        <v>124</v>
      </c>
    </row>
    <row r="23051" spans="1:12" hidden="1" x14ac:dyDescent="0.3">
      <c r="A23051" s="18" t="str">
        <f t="shared" ref="A23051" si="7746">+IF(OR(C23047=""),"NO",1)</f>
        <v>NO</v>
      </c>
      <c r="B23051" s="18"/>
      <c r="E23051" s="330"/>
      <c r="F23051" s="60" t="str">
        <f>+$F$30</f>
        <v>EXPERIENCIA APORTADA</v>
      </c>
      <c r="G23051" s="340" t="s">
        <v>124</v>
      </c>
      <c r="H23051" s="341"/>
      <c r="I23051" s="341"/>
      <c r="J23051" s="341"/>
      <c r="K23051" s="341"/>
      <c r="L23051" s="342"/>
    </row>
    <row r="23052" spans="1:12" hidden="1" x14ac:dyDescent="0.3">
      <c r="A23052" s="18" t="str">
        <f t="shared" ref="A23052" si="7747">+IF(OR(C23047=""),"NO",1)</f>
        <v>NO</v>
      </c>
      <c r="B23052" s="18"/>
      <c r="E23052" s="331"/>
      <c r="F23052" s="62" t="str">
        <f>+$F$31</f>
        <v>OBSERVACIÓN</v>
      </c>
      <c r="G23052" s="343" t="s">
        <v>124</v>
      </c>
      <c r="H23052" s="344"/>
      <c r="I23052" s="344"/>
      <c r="J23052" s="344"/>
      <c r="K23052" s="344"/>
      <c r="L23052" s="345"/>
    </row>
    <row r="23053" spans="1:12" ht="8.5" hidden="1" customHeight="1" x14ac:dyDescent="0.3">
      <c r="A23053" s="18" t="str">
        <f t="shared" ref="A23053" si="7748">+IF(OR(C23047=""),"NO",1)</f>
        <v>NO</v>
      </c>
      <c r="B23053" s="18"/>
      <c r="E23053" s="49"/>
      <c r="F23053" s="50"/>
      <c r="G23053" s="51"/>
      <c r="H23053" s="51"/>
      <c r="I23053" s="51"/>
      <c r="J23053" s="51"/>
      <c r="K23053" s="51"/>
      <c r="L23053" s="52"/>
    </row>
    <row r="23054" spans="1:12" hidden="1" x14ac:dyDescent="0.3">
      <c r="A23054" s="18" t="str">
        <f t="shared" ref="A23054" si="7749">+IF(OR(C23054=""),"NO",1)</f>
        <v>NO</v>
      </c>
      <c r="B23054" s="18"/>
      <c r="C23054" s="1" t="s">
        <v>124</v>
      </c>
      <c r="E23054" s="329">
        <v>5</v>
      </c>
      <c r="F23054" s="53" t="str">
        <f>+$F$26</f>
        <v>OBJETO</v>
      </c>
      <c r="G23054" s="332" t="s">
        <v>124</v>
      </c>
      <c r="H23054" s="333"/>
      <c r="I23054" s="333"/>
      <c r="J23054" s="333"/>
      <c r="K23054" s="333"/>
      <c r="L23054" s="334"/>
    </row>
    <row r="23055" spans="1:12" hidden="1" x14ac:dyDescent="0.3">
      <c r="A23055" s="18" t="str">
        <f t="shared" ref="A23055" si="7750">+IF(OR(C23054=""),"NO",1)</f>
        <v>NO</v>
      </c>
      <c r="B23055" s="18"/>
      <c r="E23055" s="330"/>
      <c r="F23055" s="54" t="str">
        <f>+$F$27</f>
        <v>CONTRATANTE</v>
      </c>
      <c r="G23055" s="335" t="s">
        <v>124</v>
      </c>
      <c r="H23055" s="310"/>
      <c r="I23055" s="310"/>
      <c r="J23055" s="310"/>
      <c r="K23055" s="310"/>
      <c r="L23055" s="336"/>
    </row>
    <row r="23056" spans="1:12" hidden="1" x14ac:dyDescent="0.3">
      <c r="A23056" s="18" t="str">
        <f t="shared" ref="A23056" si="7751">+IF(OR(C23054=""),"NO",1)</f>
        <v>NO</v>
      </c>
      <c r="B23056" s="18"/>
      <c r="E23056" s="330"/>
      <c r="F23056" s="54" t="str">
        <f>+$F$28</f>
        <v>APORTANTE</v>
      </c>
      <c r="G23056" s="337" t="s">
        <v>124</v>
      </c>
      <c r="H23056" s="338"/>
      <c r="I23056" s="338"/>
      <c r="J23056" s="338"/>
      <c r="K23056" s="338"/>
      <c r="L23056" s="339"/>
    </row>
    <row r="23057" spans="1:12" hidden="1" x14ac:dyDescent="0.3">
      <c r="A23057" s="18" t="str">
        <f t="shared" ref="A23057" si="7752">+IF(OR(C23054=""),"NO",1)</f>
        <v>NO</v>
      </c>
      <c r="B23057" s="18"/>
      <c r="E23057" s="330"/>
      <c r="F23057" s="54" t="str">
        <f>+$F$29</f>
        <v>VALOR /SMMLV)</v>
      </c>
      <c r="G23057" s="55" t="s">
        <v>124</v>
      </c>
      <c r="H23057" s="56" t="str">
        <f>+$H$29</f>
        <v>% PART..</v>
      </c>
      <c r="I23057" s="57" t="s">
        <v>124</v>
      </c>
      <c r="J23057" s="58" t="str">
        <f>+$J$29</f>
        <v>VALOR ACREDITADO</v>
      </c>
      <c r="K23057" s="59"/>
      <c r="L23057" s="47" t="s">
        <v>124</v>
      </c>
    </row>
    <row r="23058" spans="1:12" hidden="1" x14ac:dyDescent="0.3">
      <c r="A23058" s="18" t="str">
        <f t="shared" ref="A23058" si="7753">+IF(OR(C23054=""),"NO",1)</f>
        <v>NO</v>
      </c>
      <c r="B23058" s="18"/>
      <c r="E23058" s="330"/>
      <c r="F23058" s="60" t="str">
        <f>+$F$30</f>
        <v>EXPERIENCIA APORTADA</v>
      </c>
      <c r="G23058" s="340" t="s">
        <v>124</v>
      </c>
      <c r="H23058" s="341"/>
      <c r="I23058" s="341"/>
      <c r="J23058" s="341"/>
      <c r="K23058" s="341"/>
      <c r="L23058" s="342"/>
    </row>
    <row r="23059" spans="1:12" hidden="1" x14ac:dyDescent="0.3">
      <c r="A23059" s="18" t="str">
        <f t="shared" ref="A23059" si="7754">+IF(OR(C23054=""),"NO",1)</f>
        <v>NO</v>
      </c>
      <c r="B23059" s="18"/>
      <c r="E23059" s="331"/>
      <c r="F23059" s="62" t="str">
        <f>+$F$31</f>
        <v>OBSERVACIÓN</v>
      </c>
      <c r="G23059" s="343" t="s">
        <v>124</v>
      </c>
      <c r="H23059" s="344"/>
      <c r="I23059" s="344"/>
      <c r="J23059" s="344"/>
      <c r="K23059" s="344"/>
      <c r="L23059" s="345"/>
    </row>
    <row r="23060" spans="1:12" ht="8.5" hidden="1" customHeight="1" x14ac:dyDescent="0.3">
      <c r="A23060" s="18" t="str">
        <f t="shared" ref="A23060" si="7755">+IF(OR(C23054=""),"NO",1)</f>
        <v>NO</v>
      </c>
      <c r="B23060" s="18"/>
      <c r="E23060" s="49"/>
      <c r="F23060" s="50"/>
      <c r="G23060" s="51"/>
      <c r="H23060" s="51"/>
      <c r="I23060" s="51"/>
      <c r="J23060" s="51"/>
      <c r="K23060" s="51"/>
      <c r="L23060" s="52"/>
    </row>
    <row r="23061" spans="1:12" hidden="1" x14ac:dyDescent="0.3">
      <c r="A23061" s="18" t="str">
        <f t="shared" ref="A23061" si="7756">+IF(OR(C23061=""),"NO",1)</f>
        <v>NO</v>
      </c>
      <c r="B23061" s="18"/>
      <c r="C23061" s="1" t="s">
        <v>124</v>
      </c>
      <c r="E23061" s="329">
        <v>6</v>
      </c>
      <c r="F23061" s="53" t="str">
        <f>+$F$26</f>
        <v>OBJETO</v>
      </c>
      <c r="G23061" s="332" t="s">
        <v>124</v>
      </c>
      <c r="H23061" s="333"/>
      <c r="I23061" s="333"/>
      <c r="J23061" s="333"/>
      <c r="K23061" s="333"/>
      <c r="L23061" s="334"/>
    </row>
    <row r="23062" spans="1:12" hidden="1" x14ac:dyDescent="0.3">
      <c r="A23062" s="18" t="str">
        <f t="shared" ref="A23062" si="7757">+IF(OR(C23061=""),"NO",1)</f>
        <v>NO</v>
      </c>
      <c r="B23062" s="18"/>
      <c r="E23062" s="330"/>
      <c r="F23062" s="54" t="str">
        <f>+$F$27</f>
        <v>CONTRATANTE</v>
      </c>
      <c r="G23062" s="335" t="s">
        <v>124</v>
      </c>
      <c r="H23062" s="310"/>
      <c r="I23062" s="310"/>
      <c r="J23062" s="310"/>
      <c r="K23062" s="310"/>
      <c r="L23062" s="336"/>
    </row>
    <row r="23063" spans="1:12" hidden="1" x14ac:dyDescent="0.3">
      <c r="A23063" s="18" t="str">
        <f t="shared" ref="A23063" si="7758">+IF(OR(C23061=""),"NO",1)</f>
        <v>NO</v>
      </c>
      <c r="B23063" s="18"/>
      <c r="E23063" s="330"/>
      <c r="F23063" s="54" t="str">
        <f>+$F$28</f>
        <v>APORTANTE</v>
      </c>
      <c r="G23063" s="337" t="s">
        <v>124</v>
      </c>
      <c r="H23063" s="338"/>
      <c r="I23063" s="338"/>
      <c r="J23063" s="338"/>
      <c r="K23063" s="338"/>
      <c r="L23063" s="339"/>
    </row>
    <row r="23064" spans="1:12" hidden="1" x14ac:dyDescent="0.3">
      <c r="A23064" s="18" t="str">
        <f t="shared" ref="A23064" si="7759">+IF(OR(C23061=""),"NO",1)</f>
        <v>NO</v>
      </c>
      <c r="B23064" s="18"/>
      <c r="E23064" s="330"/>
      <c r="F23064" s="54" t="str">
        <f>+$F$29</f>
        <v>VALOR /SMMLV)</v>
      </c>
      <c r="G23064" s="55" t="s">
        <v>124</v>
      </c>
      <c r="H23064" s="56" t="str">
        <f>+$H$29</f>
        <v>% PART..</v>
      </c>
      <c r="I23064" s="57" t="s">
        <v>124</v>
      </c>
      <c r="J23064" s="58" t="str">
        <f>+$J$29</f>
        <v>VALOR ACREDITADO</v>
      </c>
      <c r="K23064" s="59"/>
      <c r="L23064" s="47" t="s">
        <v>124</v>
      </c>
    </row>
    <row r="23065" spans="1:12" hidden="1" x14ac:dyDescent="0.3">
      <c r="A23065" s="18" t="str">
        <f t="shared" ref="A23065" si="7760">+IF(OR(C23061=""),"NO",1)</f>
        <v>NO</v>
      </c>
      <c r="B23065" s="18"/>
      <c r="E23065" s="330"/>
      <c r="F23065" s="60" t="str">
        <f>+$F$30</f>
        <v>EXPERIENCIA APORTADA</v>
      </c>
      <c r="G23065" s="340" t="s">
        <v>124</v>
      </c>
      <c r="H23065" s="341"/>
      <c r="I23065" s="341"/>
      <c r="J23065" s="341"/>
      <c r="K23065" s="341"/>
      <c r="L23065" s="342"/>
    </row>
    <row r="23066" spans="1:12" hidden="1" x14ac:dyDescent="0.3">
      <c r="A23066" s="18" t="str">
        <f t="shared" ref="A23066" si="7761">+IF(OR(C23061=""),"NO",1)</f>
        <v>NO</v>
      </c>
      <c r="B23066" s="18"/>
      <c r="E23066" s="331"/>
      <c r="F23066" s="62" t="str">
        <f>+$F$31</f>
        <v>OBSERVACIÓN</v>
      </c>
      <c r="G23066" s="343" t="s">
        <v>124</v>
      </c>
      <c r="H23066" s="344"/>
      <c r="I23066" s="344"/>
      <c r="J23066" s="344"/>
      <c r="K23066" s="344"/>
      <c r="L23066" s="345"/>
    </row>
    <row r="23067" spans="1:12" ht="8.5" hidden="1" customHeight="1" x14ac:dyDescent="0.3">
      <c r="A23067" s="18" t="str">
        <f t="shared" ref="A23067" si="7762">+IF(OR(C23061=""),"NO",1)</f>
        <v>NO</v>
      </c>
      <c r="B23067" s="18"/>
      <c r="E23067" s="49"/>
      <c r="F23067" s="50"/>
      <c r="G23067" s="51"/>
      <c r="H23067" s="51"/>
      <c r="I23067" s="51"/>
      <c r="J23067" s="51"/>
      <c r="K23067" s="51"/>
      <c r="L23067" s="52"/>
    </row>
    <row r="23068" spans="1:12" hidden="1" x14ac:dyDescent="0.3">
      <c r="A23068" s="18" t="str">
        <f t="shared" ref="A23068" si="7763">+IF(OR(C23068=""),"NO",1)</f>
        <v>NO</v>
      </c>
      <c r="B23068" s="18"/>
      <c r="C23068" s="1" t="s">
        <v>124</v>
      </c>
      <c r="E23068" s="329">
        <v>7</v>
      </c>
      <c r="F23068" s="53" t="str">
        <f>+$F$26</f>
        <v>OBJETO</v>
      </c>
      <c r="G23068" s="332" t="s">
        <v>124</v>
      </c>
      <c r="H23068" s="333"/>
      <c r="I23068" s="333"/>
      <c r="J23068" s="333"/>
      <c r="K23068" s="333"/>
      <c r="L23068" s="334"/>
    </row>
    <row r="23069" spans="1:12" hidden="1" x14ac:dyDescent="0.3">
      <c r="A23069" s="18" t="str">
        <f t="shared" ref="A23069" si="7764">+IF(OR(C23068=""),"NO",1)</f>
        <v>NO</v>
      </c>
      <c r="B23069" s="18"/>
      <c r="E23069" s="330"/>
      <c r="F23069" s="54" t="str">
        <f>+$F$27</f>
        <v>CONTRATANTE</v>
      </c>
      <c r="G23069" s="335" t="s">
        <v>124</v>
      </c>
      <c r="H23069" s="310"/>
      <c r="I23069" s="310"/>
      <c r="J23069" s="310"/>
      <c r="K23069" s="310"/>
      <c r="L23069" s="336"/>
    </row>
    <row r="23070" spans="1:12" hidden="1" x14ac:dyDescent="0.3">
      <c r="A23070" s="18" t="str">
        <f t="shared" ref="A23070" si="7765">+IF(OR(C23068=""),"NO",1)</f>
        <v>NO</v>
      </c>
      <c r="B23070" s="18"/>
      <c r="E23070" s="330"/>
      <c r="F23070" s="54" t="str">
        <f>+$F$28</f>
        <v>APORTANTE</v>
      </c>
      <c r="G23070" s="337" t="s">
        <v>124</v>
      </c>
      <c r="H23070" s="338"/>
      <c r="I23070" s="338"/>
      <c r="J23070" s="338"/>
      <c r="K23070" s="338"/>
      <c r="L23070" s="339"/>
    </row>
    <row r="23071" spans="1:12" hidden="1" x14ac:dyDescent="0.3">
      <c r="A23071" s="18" t="str">
        <f t="shared" ref="A23071" si="7766">+IF(OR(C23068=""),"NO",1)</f>
        <v>NO</v>
      </c>
      <c r="B23071" s="18"/>
      <c r="E23071" s="330"/>
      <c r="F23071" s="54" t="str">
        <f>+$F$29</f>
        <v>VALOR /SMMLV)</v>
      </c>
      <c r="G23071" s="55" t="s">
        <v>124</v>
      </c>
      <c r="H23071" s="56" t="str">
        <f>+$H$29</f>
        <v>% PART..</v>
      </c>
      <c r="I23071" s="57" t="s">
        <v>124</v>
      </c>
      <c r="J23071" s="58" t="str">
        <f>+$J$29</f>
        <v>VALOR ACREDITADO</v>
      </c>
      <c r="K23071" s="59"/>
      <c r="L23071" s="47" t="s">
        <v>124</v>
      </c>
    </row>
    <row r="23072" spans="1:12" hidden="1" x14ac:dyDescent="0.3">
      <c r="A23072" s="18" t="str">
        <f t="shared" ref="A23072" si="7767">+IF(OR(C23068=""),"NO",1)</f>
        <v>NO</v>
      </c>
      <c r="B23072" s="18"/>
      <c r="E23072" s="330"/>
      <c r="F23072" s="60" t="str">
        <f>+$F$30</f>
        <v>EXPERIENCIA APORTADA</v>
      </c>
      <c r="G23072" s="340" t="s">
        <v>124</v>
      </c>
      <c r="H23072" s="341"/>
      <c r="I23072" s="341"/>
      <c r="J23072" s="341"/>
      <c r="K23072" s="341"/>
      <c r="L23072" s="342"/>
    </row>
    <row r="23073" spans="1:12" hidden="1" x14ac:dyDescent="0.3">
      <c r="A23073" s="18" t="str">
        <f t="shared" ref="A23073" si="7768">+IF(OR(C23068=""),"NO",1)</f>
        <v>NO</v>
      </c>
      <c r="B23073" s="18"/>
      <c r="E23073" s="331"/>
      <c r="F23073" s="62" t="str">
        <f>+$F$31</f>
        <v>OBSERVACIÓN</v>
      </c>
      <c r="G23073" s="343" t="s">
        <v>124</v>
      </c>
      <c r="H23073" s="344"/>
      <c r="I23073" s="344"/>
      <c r="J23073" s="344"/>
      <c r="K23073" s="344"/>
      <c r="L23073" s="345"/>
    </row>
    <row r="23074" spans="1:12" hidden="1" x14ac:dyDescent="0.3">
      <c r="A23074" s="18" t="str">
        <f t="shared" ref="A23074" si="7769">+IF(OR(C23068=""),"NO",1)</f>
        <v>NO</v>
      </c>
      <c r="B23074" s="18"/>
      <c r="E23074" s="49"/>
      <c r="F23074" s="50"/>
      <c r="G23074" s="51"/>
      <c r="H23074" s="51"/>
      <c r="I23074" s="51"/>
      <c r="J23074" s="51"/>
      <c r="K23074" s="51"/>
      <c r="L23074" s="52"/>
    </row>
    <row r="23075" spans="1:12" hidden="1" x14ac:dyDescent="0.3">
      <c r="A23075" s="1" t="str">
        <f>+A23010</f>
        <v>NO</v>
      </c>
      <c r="C23075" s="1" t="str">
        <f>"N"&amp;C23010</f>
        <v>N</v>
      </c>
      <c r="E23075" s="63"/>
      <c r="F23075" s="64" t="str">
        <f>+$F$75</f>
        <v>TOTAL DE CONTRATOS PRESENTADOS VÁLIDOS QUE CUMPLEN EXPERIENCIA ACREDITADA:</v>
      </c>
      <c r="G23075" s="65"/>
      <c r="H23075" s="65"/>
      <c r="I23075" s="65"/>
      <c r="J23075" s="66"/>
      <c r="K23075" s="65"/>
      <c r="L23075" s="67" t="s">
        <v>124</v>
      </c>
    </row>
    <row r="23076" spans="1:12" ht="6.65" hidden="1" customHeight="1" x14ac:dyDescent="0.3">
      <c r="A23076" s="1" t="str">
        <f>+A23010</f>
        <v>NO</v>
      </c>
      <c r="E23076" s="51"/>
      <c r="F23076" s="50"/>
      <c r="G23076" s="51"/>
      <c r="H23076" s="51"/>
      <c r="I23076" s="51"/>
      <c r="J23076" s="51"/>
      <c r="K23076" s="51"/>
      <c r="L23076" s="51"/>
    </row>
    <row r="23077" spans="1:12" hidden="1" x14ac:dyDescent="0.3">
      <c r="A23077" s="1" t="str">
        <f>+A23010</f>
        <v>NO</v>
      </c>
      <c r="E23077" s="63"/>
      <c r="F23077" s="63" t="str">
        <f>+$F$77</f>
        <v>ACREDITA SUMINISTRO E INSTALACIÓN DE MOBILIARIO POR LO MENOS EN UN (1) CONTRATO VÁLIDO</v>
      </c>
      <c r="G23077" s="65"/>
      <c r="H23077" s="65"/>
      <c r="I23077" s="65"/>
      <c r="J23077" s="66"/>
      <c r="K23077" s="65"/>
      <c r="L23077" s="68" t="s">
        <v>157</v>
      </c>
    </row>
    <row r="23078" spans="1:12" ht="5.15" hidden="1" customHeight="1" x14ac:dyDescent="0.3">
      <c r="A23078" s="1" t="str">
        <f>+A23010</f>
        <v>NO</v>
      </c>
      <c r="E23078" s="51"/>
      <c r="F23078" s="50"/>
      <c r="G23078" s="51"/>
      <c r="H23078" s="51"/>
      <c r="I23078" s="51"/>
      <c r="J23078" s="51"/>
      <c r="K23078" s="51"/>
      <c r="L23078" s="51"/>
    </row>
    <row r="23079" spans="1:12" ht="12.75" hidden="1" customHeight="1" x14ac:dyDescent="0.3">
      <c r="A23079" s="1" t="str">
        <f>+A23010</f>
        <v>NO</v>
      </c>
      <c r="E23079" s="69" t="str">
        <f>+$E$79</f>
        <v>EXPERIENCIA ESPECÍFICA NUMERAL 10.1.1 A</v>
      </c>
      <c r="F23079" s="70"/>
      <c r="G23079" s="70"/>
      <c r="H23079" s="70"/>
      <c r="I23079" s="70"/>
      <c r="J23079" s="70"/>
      <c r="K23079" s="70"/>
      <c r="L23079" s="71"/>
    </row>
    <row r="23080" spans="1:12" ht="26.5" hidden="1" customHeight="1" x14ac:dyDescent="0.3">
      <c r="A23080" s="1" t="str">
        <f>+A23010</f>
        <v>NO</v>
      </c>
      <c r="E23080" s="72"/>
      <c r="F23080" s="325" t="str">
        <f>+$F$80</f>
        <v>Por lo menos uno (1) de los contratos válidos aportados como experiencia general debe corresponder mínimo al 60% del presupuesto oficial del presente proceso de selección.  (SMMLV)</v>
      </c>
      <c r="G23080" s="326"/>
      <c r="H23080" s="326"/>
      <c r="I23080" s="326"/>
      <c r="J23080" s="326"/>
      <c r="K23080" s="73" t="s">
        <v>124</v>
      </c>
      <c r="L23080" s="74" t="s">
        <v>124</v>
      </c>
    </row>
    <row r="23081" spans="1:12" ht="23.5" hidden="1" customHeight="1" x14ac:dyDescent="0.3">
      <c r="A23081" s="1" t="str">
        <f>+A23010</f>
        <v>NO</v>
      </c>
      <c r="E23081" s="63"/>
      <c r="F23081" s="325" t="str">
        <f>+$F$81</f>
        <v xml:space="preserve">Deberá acreditarse en al menos uno (1) de los contratos válidos aportados como experiencia general una </v>
      </c>
      <c r="G23081" s="326"/>
      <c r="H23081" s="326"/>
      <c r="I23081" s="326"/>
      <c r="J23081" s="326"/>
      <c r="K23081" s="73" t="s">
        <v>124</v>
      </c>
      <c r="L23081" s="74" t="s">
        <v>124</v>
      </c>
    </row>
    <row r="23082" spans="1:12" ht="23.5" hidden="1" customHeight="1" x14ac:dyDescent="0.3">
      <c r="A23082" s="18" t="s">
        <v>30</v>
      </c>
      <c r="E23082" s="63"/>
      <c r="F23082" s="325" t="str">
        <f>+$F$82</f>
        <v xml:space="preserve">Deberá acreditarse en al menos uno (1) de los contratos válidos aportados interventoría a intervención de </v>
      </c>
      <c r="G23082" s="326"/>
      <c r="H23082" s="326"/>
      <c r="I23082" s="326"/>
      <c r="J23082" s="326"/>
      <c r="K23082" s="73">
        <f>+$K$82</f>
        <v>0</v>
      </c>
      <c r="L23082" s="74" t="s">
        <v>124</v>
      </c>
    </row>
    <row r="23083" spans="1:12" ht="36" hidden="1" customHeight="1" x14ac:dyDescent="0.3">
      <c r="A23083" s="18" t="s">
        <v>30</v>
      </c>
      <c r="E23083" s="63"/>
      <c r="F23083" s="325" t="str">
        <f>+$F$83</f>
        <v xml:space="preserve">Deberá acreditarse en al menos uno (1) de los contratos válidos aportados interventoría a intervención de </v>
      </c>
      <c r="G23083" s="326"/>
      <c r="H23083" s="326"/>
      <c r="I23083" s="326"/>
      <c r="J23083" s="326"/>
      <c r="K23083" s="75">
        <f>+$K$83</f>
        <v>0</v>
      </c>
      <c r="L23083" s="76" t="s">
        <v>124</v>
      </c>
    </row>
    <row r="23084" spans="1:12" hidden="1" x14ac:dyDescent="0.3">
      <c r="A23084" s="1" t="str">
        <f>+A23010</f>
        <v>NO</v>
      </c>
      <c r="E23084" s="51"/>
      <c r="F23084" s="50"/>
      <c r="G23084" s="51"/>
      <c r="H23084" s="51"/>
      <c r="I23084" s="51"/>
      <c r="J23084" s="51"/>
      <c r="K23084" s="51"/>
      <c r="L23084" s="51"/>
    </row>
    <row r="23085" spans="1:12" ht="12.75" hidden="1" customHeight="1" x14ac:dyDescent="0.3">
      <c r="A23085" s="1" t="str">
        <f>+A23010</f>
        <v>NO</v>
      </c>
      <c r="E23085" s="40" t="str">
        <f>+$E$85</f>
        <v>VALOR MÍNIMO A CERIFICAR % P.O EN SMMMLV. NUMERAL 3.9.1</v>
      </c>
      <c r="F23085" s="41"/>
      <c r="G23085" s="41"/>
      <c r="H23085" s="41"/>
      <c r="I23085" s="41"/>
      <c r="J23085" s="41"/>
      <c r="K23085" s="41"/>
      <c r="L23085" s="42"/>
    </row>
    <row r="23086" spans="1:12" hidden="1" x14ac:dyDescent="0.3">
      <c r="A23086" s="1" t="str">
        <f>+A23010</f>
        <v>NO</v>
      </c>
      <c r="C23086" s="1" t="str">
        <f>"M"&amp;C23010</f>
        <v>M</v>
      </c>
      <c r="E23086" s="77" t="str">
        <f>+$E$86</f>
        <v>100% P.O.</v>
      </c>
      <c r="F23086" s="78"/>
      <c r="G23086" s="61">
        <v>242.41716883554506</v>
      </c>
      <c r="H23086" s="124" t="str">
        <f>+$H$86</f>
        <v>TOTAL EJECUTADO DE CONTRATOS ACREDITADOS</v>
      </c>
      <c r="I23086" s="124"/>
      <c r="J23086" s="124"/>
      <c r="K23086" s="55" t="s">
        <v>124</v>
      </c>
      <c r="L23086" s="47" t="s">
        <v>124</v>
      </c>
    </row>
    <row r="23087" spans="1:12" hidden="1" x14ac:dyDescent="0.3">
      <c r="A23087" s="1" t="str">
        <f>+A23010</f>
        <v>NO</v>
      </c>
      <c r="E23087" s="39"/>
      <c r="F23087" s="39"/>
      <c r="G23087" s="39"/>
      <c r="H23087" s="39"/>
      <c r="I23087" s="39"/>
      <c r="J23087" s="39"/>
      <c r="K23087" s="39"/>
      <c r="L23087" s="39"/>
    </row>
    <row r="23088" spans="1:12" ht="12.75" hidden="1" customHeight="1" x14ac:dyDescent="0.3">
      <c r="A23088" s="18" t="s">
        <v>30</v>
      </c>
      <c r="B23088" s="18"/>
      <c r="E23088" s="40" t="str">
        <f>+$E$88</f>
        <v>CONSIDERACIONES PARA LA VALIDEZ DE LA EXPERIENCIA REQUERIDA: EXPERIENCIA PROPONENTES PLURALES NUMERAL 10.1.2 D</v>
      </c>
      <c r="F23088" s="41"/>
      <c r="G23088" s="41"/>
      <c r="H23088" s="41"/>
      <c r="I23088" s="41"/>
      <c r="J23088" s="41"/>
      <c r="K23088" s="41"/>
      <c r="L23088" s="42"/>
    </row>
    <row r="23089" spans="1:12" ht="28" hidden="1" customHeight="1" x14ac:dyDescent="0.3">
      <c r="A23089" s="18" t="s">
        <v>30</v>
      </c>
      <c r="B23089" s="18"/>
      <c r="C23089" s="1" t="str">
        <f>"O"&amp;C23010</f>
        <v>O</v>
      </c>
      <c r="E23089" s="80" t="str">
        <f>+$E$89</f>
        <v>i)</v>
      </c>
      <c r="F23089" s="327" t="str">
        <f>+$F$89</f>
        <v>Uno de los integrantes debe aportar como mínimo el cincuenta por ciento (50 %) de la experiencia solicitada</v>
      </c>
      <c r="G23089" s="328"/>
      <c r="H23089" s="328"/>
      <c r="I23089" s="328"/>
      <c r="J23089" s="328"/>
      <c r="K23089" s="73" t="s">
        <v>124</v>
      </c>
      <c r="L23089" s="47" t="s">
        <v>124</v>
      </c>
    </row>
    <row r="23090" spans="1:12" ht="28" hidden="1" customHeight="1" x14ac:dyDescent="0.3">
      <c r="A23090" s="18" t="s">
        <v>30</v>
      </c>
      <c r="B23090" s="18"/>
      <c r="C23090" s="1" t="str">
        <f>"O"&amp;C23010</f>
        <v>O</v>
      </c>
      <c r="E23090" s="80" t="str">
        <f>+$E$90</f>
        <v>ii)</v>
      </c>
      <c r="F23090" s="327" t="str">
        <f>+$F$90</f>
        <v>Todos los demás ntegrantes deben acreditar al menos el cinco por ciento (5 %) de la experiencia solicitada, solo uno (1) de los integrantes podrá no acreditar experiencia pero su porcentaje de participación  no podrá superar el diez por ciento (10 %)</v>
      </c>
      <c r="G23090" s="328"/>
      <c r="H23090" s="328"/>
      <c r="I23090" s="328"/>
      <c r="J23090" s="328"/>
      <c r="K23090" s="73" t="s">
        <v>124</v>
      </c>
      <c r="L23090" s="47" t="s">
        <v>124</v>
      </c>
    </row>
    <row r="23091" spans="1:12" hidden="1" x14ac:dyDescent="0.3">
      <c r="A23091" s="18" t="s">
        <v>30</v>
      </c>
      <c r="B23091" s="18"/>
      <c r="E23091" s="39"/>
      <c r="F23091" s="39"/>
      <c r="G23091" s="39"/>
      <c r="H23091" s="39"/>
      <c r="I23091" s="39"/>
      <c r="J23091" s="39"/>
      <c r="K23091" s="39"/>
      <c r="L23091" s="39"/>
    </row>
    <row r="23092" spans="1:12" ht="13" hidden="1" customHeight="1" x14ac:dyDescent="0.3">
      <c r="A23092" s="18" t="str">
        <f>+A23010</f>
        <v>NO</v>
      </c>
      <c r="B23092" s="18"/>
      <c r="E23092" s="69" t="str">
        <f>+$E$92</f>
        <v>VERIFICACIÓN Y ASIGNACIÓN DE PUNTAJE POR LA EXPERIENCIA DEL PROPONENTE</v>
      </c>
      <c r="F23092" s="70"/>
      <c r="G23092" s="70"/>
      <c r="H23092" s="70"/>
      <c r="I23092" s="70"/>
      <c r="J23092" s="70"/>
      <c r="K23092" s="70"/>
      <c r="L23092" s="71"/>
    </row>
    <row r="23093" spans="1:12" hidden="1" x14ac:dyDescent="0.3">
      <c r="A23093" s="18" t="str">
        <f>+A23010</f>
        <v>NO</v>
      </c>
      <c r="B23093" s="18"/>
      <c r="E23093" s="81"/>
      <c r="F23093" s="323" t="str">
        <f>+$F$93</f>
        <v>No. CONTRATOS QUE ACREDITAN LA EXPERIENCIA (NO OBJETO DE SUBSANACIÓN)</v>
      </c>
      <c r="G23093" s="324"/>
      <c r="H23093" s="324"/>
      <c r="I23093" s="324"/>
      <c r="J23093" s="324"/>
      <c r="K23093" s="82"/>
      <c r="L23093" s="83" t="s">
        <v>124</v>
      </c>
    </row>
    <row r="23094" spans="1:12" ht="13" hidden="1" customHeight="1" x14ac:dyDescent="0.3">
      <c r="A23094" s="18" t="str">
        <f>+A23010</f>
        <v>NO</v>
      </c>
      <c r="B23094" s="18"/>
      <c r="E23094" s="84"/>
      <c r="F23094" s="323" t="str">
        <f>+$F$94</f>
        <v>TOTAL EJECUTADO DE CONTRATOS ACREDITADOS PROPUESTA INICIAL</v>
      </c>
      <c r="G23094" s="324"/>
      <c r="H23094" s="324"/>
      <c r="I23094" s="324"/>
      <c r="J23094" s="324"/>
      <c r="K23094" s="85"/>
      <c r="L23094" s="86" t="s">
        <v>124</v>
      </c>
    </row>
    <row r="23095" spans="1:12" ht="13" hidden="1" customHeight="1" x14ac:dyDescent="0.3">
      <c r="A23095" s="18" t="str">
        <f>+A23010</f>
        <v>NO</v>
      </c>
      <c r="B23095" s="18"/>
      <c r="E23095" s="87"/>
      <c r="F23095" s="323" t="str">
        <f>+$F$95</f>
        <v>PROMEDIO VALOR ACREDITADO EN SMMLV</v>
      </c>
      <c r="G23095" s="324"/>
      <c r="H23095" s="324"/>
      <c r="I23095" s="324"/>
      <c r="J23095" s="324"/>
      <c r="K23095" s="66"/>
      <c r="L23095" s="88" t="s">
        <v>124</v>
      </c>
    </row>
    <row r="23096" spans="1:12" hidden="1" x14ac:dyDescent="0.3">
      <c r="A23096" s="18" t="str">
        <f>+A23010</f>
        <v>NO</v>
      </c>
      <c r="B23096" s="18"/>
      <c r="E23096" s="89"/>
      <c r="F23096" s="89"/>
      <c r="G23096" s="89"/>
      <c r="H23096" s="89"/>
      <c r="I23096" s="89"/>
      <c r="J23096" s="89"/>
      <c r="K23096" s="89"/>
      <c r="L23096" s="89"/>
    </row>
    <row r="23097" spans="1:12" ht="13" hidden="1" customHeight="1" x14ac:dyDescent="0.3">
      <c r="A23097" s="18" t="str">
        <f>+A23010</f>
        <v>NO</v>
      </c>
      <c r="B23097" s="18"/>
      <c r="E23097" s="69" t="str">
        <f>+$E$97</f>
        <v>3.9.2 EXIGENCIAS MÍNIMAS DE EXPERIENCIA Y FORMACIÓN ACADÉMICA DEL EQUIPO DE TRABAJO</v>
      </c>
      <c r="F23097" s="70"/>
      <c r="G23097" s="70"/>
      <c r="H23097" s="70"/>
      <c r="I23097" s="70"/>
      <c r="J23097" s="70"/>
      <c r="K23097" s="70"/>
      <c r="L23097" s="71"/>
    </row>
    <row r="23098" spans="1:12" hidden="1" x14ac:dyDescent="0.3">
      <c r="A23098" s="18" t="str">
        <f>+A23010</f>
        <v>NO</v>
      </c>
      <c r="B23098" s="18"/>
      <c r="E23098" s="90" t="str">
        <f>+$E$98</f>
        <v>Formulario 8</v>
      </c>
      <c r="F23098" s="315" t="s">
        <v>46</v>
      </c>
      <c r="G23098" s="316"/>
      <c r="H23098" s="317"/>
      <c r="I23098" s="318"/>
      <c r="J23098" s="318"/>
      <c r="K23098" s="318"/>
      <c r="L23098" s="319"/>
    </row>
    <row r="23099" spans="1:12" hidden="1" x14ac:dyDescent="0.3">
      <c r="A23099" s="18" t="str">
        <f>+A23010</f>
        <v>NO</v>
      </c>
      <c r="B23099" s="18"/>
      <c r="E23099" s="91" t="s">
        <v>124</v>
      </c>
      <c r="F23099" s="91" t="str">
        <f>+$F$99</f>
        <v>Director de Interventoría</v>
      </c>
      <c r="G23099" s="91" t="str">
        <f>+$G$99</f>
        <v>Residente de Interventoría</v>
      </c>
      <c r="H23099" s="320"/>
      <c r="I23099" s="321"/>
      <c r="J23099" s="321"/>
      <c r="K23099" s="321"/>
      <c r="L23099" s="322"/>
    </row>
    <row r="23100" spans="1:12" hidden="1" x14ac:dyDescent="0.3">
      <c r="A23100" s="18" t="str">
        <f>+A23010</f>
        <v>NO</v>
      </c>
      <c r="B23100" s="18"/>
      <c r="E23100" s="304" t="str">
        <f>+$E$100</f>
        <v>OBSERVACIONES RESPECTO REQUISITO HABILITANTE DEL PERSONAL CLAVE EVALUABLE</v>
      </c>
      <c r="F23100" s="305"/>
      <c r="G23100" s="305"/>
      <c r="H23100" s="305"/>
      <c r="I23100" s="305"/>
      <c r="J23100" s="305"/>
      <c r="K23100" s="305"/>
      <c r="L23100" s="305"/>
    </row>
    <row r="23101" spans="1:12" hidden="1" x14ac:dyDescent="0.3">
      <c r="A23101" s="18" t="str">
        <f>+A23010</f>
        <v>NO</v>
      </c>
      <c r="B23101" s="18"/>
      <c r="E23101" s="312" t="s">
        <v>124</v>
      </c>
      <c r="F23101" s="313"/>
      <c r="G23101" s="313"/>
      <c r="H23101" s="313"/>
      <c r="I23101" s="313"/>
      <c r="J23101" s="313"/>
      <c r="K23101" s="313"/>
      <c r="L23101" s="314"/>
    </row>
    <row r="23102" spans="1:12" hidden="1" x14ac:dyDescent="0.3">
      <c r="A23102" s="18" t="str">
        <f>+A23010</f>
        <v>NO</v>
      </c>
      <c r="B23102" s="18"/>
      <c r="E23102" s="89"/>
      <c r="F23102" s="89"/>
      <c r="G23102" s="89"/>
      <c r="H23102" s="89"/>
      <c r="I23102" s="89"/>
      <c r="J23102" s="89"/>
      <c r="K23102" s="89"/>
      <c r="L23102" s="89"/>
    </row>
    <row r="23103" spans="1:12" ht="13" hidden="1" customHeight="1" x14ac:dyDescent="0.3">
      <c r="A23103" s="18" t="str">
        <f>+A23010</f>
        <v>NO</v>
      </c>
      <c r="B23103" s="18"/>
      <c r="E23103" s="69" t="str">
        <f>+$E$103</f>
        <v>4.2 EQUIPO DE TRABAJO (Personal Clave Evaluable)</v>
      </c>
      <c r="F23103" s="70"/>
      <c r="G23103" s="70"/>
      <c r="H23103" s="70"/>
      <c r="I23103" s="70"/>
      <c r="J23103" s="70"/>
      <c r="K23103" s="70"/>
      <c r="L23103" s="71"/>
    </row>
    <row r="23104" spans="1:12" ht="23.25" hidden="1" customHeight="1" x14ac:dyDescent="0.3">
      <c r="A23104" s="18" t="str">
        <f>+A23010</f>
        <v>NO</v>
      </c>
      <c r="B23104" s="18"/>
      <c r="E23104" s="90" t="str">
        <f>+$E$104</f>
        <v>Formulario 9</v>
      </c>
      <c r="F23104" s="315" t="s">
        <v>46</v>
      </c>
      <c r="G23104" s="316"/>
      <c r="H23104" s="317"/>
      <c r="I23104" s="318"/>
      <c r="J23104" s="318"/>
      <c r="K23104" s="318"/>
      <c r="L23104" s="319"/>
    </row>
    <row r="23105" spans="1:12" hidden="1" x14ac:dyDescent="0.3">
      <c r="A23105" s="18" t="str">
        <f>+A23010</f>
        <v>NO</v>
      </c>
      <c r="B23105" s="18"/>
      <c r="E23105" s="91" t="s">
        <v>124</v>
      </c>
      <c r="F23105" s="91" t="str">
        <f>+$F$99</f>
        <v>Director de Interventoría</v>
      </c>
      <c r="G23105" s="91" t="str">
        <f>+$G$99</f>
        <v>Residente de Interventoría</v>
      </c>
      <c r="H23105" s="320"/>
      <c r="I23105" s="321"/>
      <c r="J23105" s="321"/>
      <c r="K23105" s="321"/>
      <c r="L23105" s="322"/>
    </row>
    <row r="23106" spans="1:12" hidden="1" x14ac:dyDescent="0.3">
      <c r="A23106" s="18" t="str">
        <f>+A23010</f>
        <v>NO</v>
      </c>
      <c r="B23106" s="18"/>
      <c r="E23106" s="89"/>
      <c r="F23106" s="89"/>
      <c r="G23106" s="89"/>
      <c r="H23106" s="89"/>
      <c r="I23106" s="89"/>
      <c r="J23106" s="89"/>
      <c r="K23106" s="89"/>
      <c r="L23106" s="89"/>
    </row>
    <row r="23107" spans="1:12" hidden="1" x14ac:dyDescent="0.3">
      <c r="A23107" s="1" t="str">
        <f>+A23010</f>
        <v>NO</v>
      </c>
      <c r="E23107" s="92" t="str">
        <f>+E22982</f>
        <v>CRITERIOS DE EVALUACIÓN Y PUNTAJE</v>
      </c>
      <c r="F23107" s="93"/>
      <c r="G23107" s="93"/>
      <c r="H23107" s="93"/>
      <c r="I23107" s="93"/>
      <c r="J23107" s="93"/>
      <c r="K23107" s="94"/>
      <c r="L23107" s="95" t="str">
        <f>+$L$107</f>
        <v>PUNTAJE OBTENIDO</v>
      </c>
    </row>
    <row r="23108" spans="1:12" hidden="1" x14ac:dyDescent="0.3">
      <c r="A23108" s="1" t="str">
        <f>+A23010</f>
        <v>NO</v>
      </c>
      <c r="E23108" s="96" t="str">
        <f>+$E$108</f>
        <v>VALOR</v>
      </c>
      <c r="F23108" s="97" t="str">
        <f>+$F$108</f>
        <v>EQUIPO DE TRABAJO (PERSONAL CLAVE EVALUABLE)</v>
      </c>
      <c r="G23108" s="24"/>
      <c r="H23108" s="24"/>
      <c r="I23108" s="24"/>
      <c r="J23108" s="24"/>
      <c r="K23108" s="24"/>
      <c r="L23108" s="98"/>
    </row>
    <row r="23109" spans="1:12" ht="12.75" hidden="1" customHeight="1" x14ac:dyDescent="0.3">
      <c r="A23109" s="1" t="str">
        <f>+A23010</f>
        <v>NO</v>
      </c>
      <c r="E23109" s="96">
        <f>+$E$109</f>
        <v>5</v>
      </c>
      <c r="F23109" s="307" t="str">
        <f>+$F$109</f>
        <v xml:space="preserve"> Experiencia Específica adicional</v>
      </c>
      <c r="G23109" s="308"/>
      <c r="H23109" s="308"/>
      <c r="I23109" s="308"/>
      <c r="J23109" s="308"/>
      <c r="K23109" s="309"/>
      <c r="L23109" s="99" t="str">
        <f>IFERROR(IF(VLOOKUP(C23010,'R. PUNTAJES'!$C$14:$R$213,'R. PUNTAJES'!$I$10,0)="","",VLOOKUP(C23010,'R. PUNTAJES'!$C$14:$R$213,'R. PUNTAJES'!$I$10,0)),"")</f>
        <v/>
      </c>
    </row>
    <row r="23110" spans="1:12" ht="12.75" hidden="1" customHeight="1" x14ac:dyDescent="0.3">
      <c r="A23110" s="1" t="str">
        <f>+A23010</f>
        <v>NO</v>
      </c>
      <c r="E23110" s="96">
        <f>+$E$110</f>
        <v>5</v>
      </c>
      <c r="F23110" s="307" t="str">
        <f>+$F$110</f>
        <v>Formación Académica adicional</v>
      </c>
      <c r="G23110" s="308"/>
      <c r="H23110" s="308"/>
      <c r="I23110" s="308"/>
      <c r="J23110" s="308"/>
      <c r="K23110" s="309"/>
      <c r="L23110" s="99" t="str">
        <f>IFERROR(IF(VLOOKUP(C23010,'R. PUNTAJES'!$C$14:$R$213,'R. PUNTAJES'!$J$10,0)="","",VLOOKUP(C23010,'R. PUNTAJES'!$C$14:$R$213,'R. PUNTAJES'!$J$10,0)),"")</f>
        <v/>
      </c>
    </row>
    <row r="23111" spans="1:12" hidden="1" x14ac:dyDescent="0.3">
      <c r="A23111" s="18" t="str">
        <f>+A23010</f>
        <v>NO</v>
      </c>
      <c r="B23111" s="18"/>
      <c r="E23111" s="100"/>
      <c r="F23111" s="101" t="str">
        <f>+$F$111</f>
        <v>FACTOR DE SOSTENIBILIDAD</v>
      </c>
      <c r="G23111" s="102"/>
      <c r="H23111" s="102"/>
      <c r="I23111" s="102"/>
      <c r="J23111" s="102"/>
      <c r="K23111" s="102"/>
      <c r="L23111" s="103"/>
    </row>
    <row r="23112" spans="1:12" hidden="1" x14ac:dyDescent="0.3">
      <c r="A23112" s="18" t="str">
        <f>+A23010</f>
        <v>NO</v>
      </c>
      <c r="B23112" s="18"/>
      <c r="E23112" s="104">
        <v>1</v>
      </c>
      <c r="F23112" s="105" t="str">
        <f>+$F$112</f>
        <v>Compromisos Sostenibilidad</v>
      </c>
      <c r="G23112" s="106"/>
      <c r="H23112" s="106"/>
      <c r="I23112" s="106"/>
      <c r="J23112" s="106"/>
      <c r="K23112" s="106"/>
      <c r="L23112" s="107" t="str">
        <f>IFERROR(IF(VLOOKUP(C23010,'R. PUNTAJES'!$C$14:$R$213,'R. PUNTAJES'!$K$10,0)="","",VLOOKUP(C23010,'R. PUNTAJES'!$C$14:$R$213,'R. PUNTAJES'!$K$10,0)),"")</f>
        <v/>
      </c>
    </row>
    <row r="23113" spans="1:12" hidden="1" x14ac:dyDescent="0.3">
      <c r="A23113" s="1" t="str">
        <f>+A23010</f>
        <v>NO</v>
      </c>
      <c r="E23113" s="108"/>
      <c r="F23113" s="109" t="str">
        <f>+$F$113</f>
        <v>APOYO A LA INDUSTRIA NACIONAL</v>
      </c>
      <c r="G23113" s="110"/>
      <c r="H23113" s="110"/>
      <c r="I23113" s="110"/>
      <c r="J23113" s="110"/>
      <c r="K23113" s="110"/>
      <c r="L23113" s="111"/>
    </row>
    <row r="23114" spans="1:12" ht="12.75" hidden="1" customHeight="1" x14ac:dyDescent="0.3">
      <c r="A23114" s="1" t="str">
        <f>+A23010</f>
        <v>NO</v>
      </c>
      <c r="E23114" s="96">
        <v>20</v>
      </c>
      <c r="F23114" s="307" t="str">
        <f>+$F$114</f>
        <v>Promoción de Servicios Nacionales o con Trato Nacional</v>
      </c>
      <c r="G23114" s="308"/>
      <c r="H23114" s="308"/>
      <c r="I23114" s="308"/>
      <c r="J23114" s="308"/>
      <c r="K23114" s="309"/>
      <c r="L23114" s="99" t="str">
        <f>IFERROR(IF(VLOOKUP(C23010,'R. PUNTAJES'!$C$14:$R$213,'R. PUNTAJES'!$L$10,0)="","",
IF(VLOOKUP(C23010,'R. PUNTAJES'!$C$14:$R$213,'R. PUNTAJES'!$L$10,0)=5,0,
VLOOKUP(C23010,'R. PUNTAJES'!$C$14:$R$213,'R. PUNTAJES'!$L$10,0))),"")</f>
        <v/>
      </c>
    </row>
    <row r="23115" spans="1:12" ht="12.75" hidden="1" customHeight="1" x14ac:dyDescent="0.3">
      <c r="A23115" s="1" t="str">
        <f>+A23010</f>
        <v>NO</v>
      </c>
      <c r="E23115" s="96">
        <v>5</v>
      </c>
      <c r="F23115" s="307" t="str">
        <f>+$F$115</f>
        <v>Incorporación de componente nacional en servicios extranjeros</v>
      </c>
      <c r="G23115" s="308"/>
      <c r="H23115" s="308"/>
      <c r="I23115" s="308"/>
      <c r="J23115" s="308"/>
      <c r="K23115" s="309"/>
      <c r="L23115" s="99" t="str">
        <f>IFERROR(IF(VLOOKUP(C23010,'R. PUNTAJES'!$C$14:$R$213,'R. PUNTAJES'!$L$10,0)="","",
IF(VLOOKUP(C23010,'R. PUNTAJES'!$C$14:$R$213,'R. PUNTAJES'!$L$10,0)=20,0,
VLOOKUP(C23010,'R. PUNTAJES'!$C$14:$R$213,'R. PUNTAJES'!$L$10,0))),"")</f>
        <v/>
      </c>
    </row>
    <row r="23116" spans="1:12" hidden="1" x14ac:dyDescent="0.3">
      <c r="A23116" s="1" t="str">
        <f>+A23010</f>
        <v>NO</v>
      </c>
      <c r="E23116" s="112"/>
      <c r="F23116" s="97" t="str">
        <f>+$F$116</f>
        <v>VINCULACIÓN DE PERSONAS CON DISCAPACIDAD</v>
      </c>
      <c r="G23116" s="24"/>
      <c r="H23116" s="24"/>
      <c r="I23116" s="24"/>
      <c r="J23116" s="24"/>
      <c r="K23116" s="24"/>
      <c r="L23116" s="98"/>
    </row>
    <row r="23117" spans="1:12" ht="12.75" hidden="1" customHeight="1" x14ac:dyDescent="0.3">
      <c r="A23117" s="1" t="str">
        <f>+A23010</f>
        <v>NO</v>
      </c>
      <c r="E23117" s="96">
        <v>1</v>
      </c>
      <c r="F23117" s="307" t="str">
        <f>+$F$117</f>
        <v xml:space="preserve">Trabajadores vinculados a la planta de personal </v>
      </c>
      <c r="G23117" s="308"/>
      <c r="H23117" s="308"/>
      <c r="I23117" s="308"/>
      <c r="J23117" s="308"/>
      <c r="K23117" s="309"/>
      <c r="L23117" s="99" t="str">
        <f>IFERROR(IF(VLOOKUP(C23010,'R. PUNTAJES'!$C$14:$R$213,'R. PUNTAJES'!$M$10,0)="","",VLOOKUP(C23010,'R. PUNTAJES'!$C$14:$R$213,'R. PUNTAJES'!$M$10,0)),"")</f>
        <v/>
      </c>
    </row>
    <row r="23118" spans="1:12" hidden="1" x14ac:dyDescent="0.3">
      <c r="A23118" s="1" t="str">
        <f>+A23010</f>
        <v>NO</v>
      </c>
      <c r="E23118" s="112"/>
      <c r="F23118" s="97" t="str">
        <f>+$F$118</f>
        <v>EMPRENDIMIENTOS Y EMPRESAS DE MUJERES</v>
      </c>
      <c r="G23118" s="24"/>
      <c r="H23118" s="24"/>
      <c r="I23118" s="24"/>
      <c r="J23118" s="24"/>
      <c r="K23118" s="24"/>
      <c r="L23118" s="98"/>
    </row>
    <row r="23119" spans="1:12" ht="13" hidden="1" customHeight="1" x14ac:dyDescent="0.3">
      <c r="A23119" s="1" t="str">
        <f>+A23010</f>
        <v>NO</v>
      </c>
      <c r="E23119" s="96">
        <v>0.25</v>
      </c>
      <c r="F23119" s="307" t="str">
        <f>+$F$119</f>
        <v>Emprendimientos y empresas de mujeres</v>
      </c>
      <c r="G23119" s="308"/>
      <c r="H23119" s="308"/>
      <c r="I23119" s="308"/>
      <c r="J23119" s="308"/>
      <c r="K23119" s="309"/>
      <c r="L23119" s="113" t="str">
        <f>IFERROR(IF(VLOOKUP(C23010,'R. PUNTAJES'!$C$14:$R$213,'R. PUNTAJES'!$N$10,0)="","",VLOOKUP(C23010,'R. PUNTAJES'!$C$14:$R$213,'R. PUNTAJES'!$N$10,0)),"")</f>
        <v/>
      </c>
    </row>
    <row r="23120" spans="1:12" hidden="1" x14ac:dyDescent="0.3">
      <c r="A23120" s="18" t="str">
        <f>+A23121</f>
        <v>NO</v>
      </c>
      <c r="B23120" s="18"/>
      <c r="E23120" s="112"/>
      <c r="F23120" s="97" t="str">
        <f>+$F$120</f>
        <v>MIPYME</v>
      </c>
      <c r="G23120" s="24"/>
      <c r="H23120" s="24"/>
      <c r="I23120" s="24"/>
      <c r="J23120" s="24"/>
      <c r="K23120" s="24"/>
      <c r="L23120" s="98"/>
    </row>
    <row r="23121" spans="1:16" hidden="1" x14ac:dyDescent="0.3">
      <c r="A23121" s="18" t="str">
        <f>+IF(E23121=0,"NO",1)</f>
        <v>NO</v>
      </c>
      <c r="B23121" s="18"/>
      <c r="E23121" s="96">
        <v>0</v>
      </c>
      <c r="F23121" s="307" t="str">
        <f>+$F$121</f>
        <v>Mipyme</v>
      </c>
      <c r="G23121" s="308"/>
      <c r="H23121" s="308"/>
      <c r="I23121" s="308"/>
      <c r="J23121" s="308"/>
      <c r="K23121" s="309"/>
      <c r="L23121" s="113" t="str">
        <f>IFERROR(IF(VLOOKUP(C23010,'R. PUNTAJES'!$C$14:$R$213,'R. PUNTAJES'!$O$10,0)="","",VLOOKUP(C23010,'R. PUNTAJES'!$C$14:$R$213,'R. PUNTAJES'!$O$10,0)),"")</f>
        <v/>
      </c>
    </row>
    <row r="23122" spans="1:16" hidden="1" x14ac:dyDescent="0.3">
      <c r="A23122" s="1" t="str">
        <f>+A23010</f>
        <v>NO</v>
      </c>
      <c r="E23122" s="112"/>
      <c r="F23122" s="97" t="str">
        <f>+$F$122</f>
        <v>EXPERIENCIA DEL PROPONENTE</v>
      </c>
      <c r="G23122" s="24"/>
      <c r="H23122" s="24"/>
      <c r="I23122" s="24"/>
      <c r="J23122" s="24"/>
      <c r="K23122" s="24"/>
      <c r="L23122" s="98"/>
    </row>
    <row r="23123" spans="1:16" hidden="1" x14ac:dyDescent="0.3">
      <c r="A23123" s="1" t="str">
        <f>+A23010</f>
        <v>NO</v>
      </c>
      <c r="E23123" s="96">
        <v>59.5</v>
      </c>
      <c r="F23123" s="307" t="str">
        <f>+$F$123</f>
        <v>mediana con valor absoluto</v>
      </c>
      <c r="G23123" s="308"/>
      <c r="H23123" s="308"/>
      <c r="I23123" s="308"/>
      <c r="J23123" s="308"/>
      <c r="K23123" s="309"/>
      <c r="L23123" s="113" t="str">
        <f>IFERROR(IF(VLOOKUP(C23010,'R. PUNTAJES'!$C$14:$R$213,'R. PUNTAJES'!$R$10,0)="","",VLOOKUP(C23010,'R. PUNTAJES'!$C$14:$R$213,'R. PUNTAJES'!$R$10,0)),"")</f>
        <v/>
      </c>
    </row>
    <row r="23124" spans="1:16" hidden="1" x14ac:dyDescent="0.3">
      <c r="A23124" s="1" t="str">
        <f>+A23010</f>
        <v>NO</v>
      </c>
      <c r="E23124" s="112"/>
      <c r="F23124" s="97" t="str">
        <f>+$F$124</f>
        <v>MULTAS</v>
      </c>
      <c r="G23124" s="24"/>
      <c r="H23124" s="24"/>
      <c r="I23124" s="24"/>
      <c r="J23124" s="24"/>
      <c r="K23124" s="24"/>
      <c r="L23124" s="98"/>
    </row>
    <row r="23125" spans="1:16" ht="12.75" hidden="1" customHeight="1" x14ac:dyDescent="0.3">
      <c r="A23125" s="1" t="str">
        <f>+A23010</f>
        <v>NO</v>
      </c>
      <c r="E23125" s="96">
        <v>-2</v>
      </c>
      <c r="F23125" s="307" t="str">
        <f>+$F$125</f>
        <v>Una o más multas o cláusulas penales durante el último año</v>
      </c>
      <c r="G23125" s="310"/>
      <c r="H23125" s="310"/>
      <c r="I23125" s="310"/>
      <c r="J23125" s="310"/>
      <c r="K23125" s="311"/>
      <c r="L23125" s="99" t="str">
        <f>IFERROR(IF(VLOOKUP(C23010,'R. PUNTAJES'!$C$14:$R$213,'R. PUNTAJES'!$Q$10,0)="","",VLOOKUP(C23010,'R. PUNTAJES'!$C$14:$R$213,'R. PUNTAJES'!$Q$10,0)),"")</f>
        <v/>
      </c>
    </row>
    <row r="23126" spans="1:16" hidden="1" x14ac:dyDescent="0.3">
      <c r="A23126" s="1" t="str">
        <f>+A23010</f>
        <v>NO</v>
      </c>
      <c r="E23126" s="112"/>
      <c r="F23126" s="97" t="str">
        <f>+$F$126</f>
        <v>OBRAS INCONCLUSAS</v>
      </c>
      <c r="G23126" s="24"/>
      <c r="H23126" s="24"/>
      <c r="I23126" s="24"/>
      <c r="J23126" s="24"/>
      <c r="K23126" s="24"/>
      <c r="L23126" s="98"/>
    </row>
    <row r="23127" spans="1:16" hidden="1" x14ac:dyDescent="0.3">
      <c r="A23127" s="1" t="str">
        <f>+A23010</f>
        <v>NO</v>
      </c>
      <c r="E23127" s="96">
        <v>-1</v>
      </c>
      <c r="F23127" s="301" t="str">
        <f>+$F$127</f>
        <v>Anotación vigente de obra civil inconclusa</v>
      </c>
      <c r="G23127" s="302"/>
      <c r="H23127" s="302"/>
      <c r="I23127" s="302"/>
      <c r="J23127" s="302"/>
      <c r="K23127" s="303"/>
      <c r="L23127" s="99" t="str">
        <f>IFERROR(IF(VLOOKUP(C23010,'R. PUNTAJES'!$C$14:$R$213,'R. PUNTAJES'!$P$10,0)="","",VLOOKUP(C23010,'R. PUNTAJES'!$C$14:$R$213,'R. PUNTAJES'!$P$10,0)),"")</f>
        <v/>
      </c>
    </row>
    <row r="23128" spans="1:16" ht="7.5" hidden="1" customHeight="1" x14ac:dyDescent="0.3">
      <c r="A23128" s="1" t="str">
        <f>+A23010</f>
        <v>NO</v>
      </c>
      <c r="E23128" s="114"/>
      <c r="F23128" s="45"/>
      <c r="G23128" s="45"/>
      <c r="H23128" s="45"/>
      <c r="I23128" s="45"/>
      <c r="J23128" s="45"/>
      <c r="K23128" s="45"/>
      <c r="L23128" s="48"/>
    </row>
    <row r="23129" spans="1:16" hidden="1" x14ac:dyDescent="0.3">
      <c r="A23129" s="1" t="str">
        <f>+A23010</f>
        <v>NO</v>
      </c>
      <c r="E23129" s="115" t="str">
        <f>+$E$129</f>
        <v>PUNTAJE TOTAL</v>
      </c>
      <c r="F23129" s="116"/>
      <c r="G23129" s="116"/>
      <c r="H23129" s="116"/>
      <c r="I23129" s="116"/>
      <c r="J23129" s="116"/>
      <c r="K23129" s="117"/>
      <c r="L23129" s="118">
        <f>IFERROR(IF(VLOOKUP(C23010,'R. PUNTAJES'!$C$14:$R$213,'R. PUNTAJES'!$H$10,0)="RECHAZO","",SUM(L23109:L23127)),"")</f>
        <v>0</v>
      </c>
    </row>
    <row r="23130" spans="1:16" hidden="1" x14ac:dyDescent="0.3">
      <c r="A23130" s="1" t="str">
        <f>+A23010</f>
        <v>NO</v>
      </c>
      <c r="E23130" s="304" t="str">
        <f>+$E$130</f>
        <v>OBSERVACIONES RESPECTO A PUNTAJES</v>
      </c>
      <c r="F23130" s="305"/>
      <c r="G23130" s="305"/>
      <c r="H23130" s="305"/>
      <c r="I23130" s="305"/>
      <c r="J23130" s="305"/>
      <c r="K23130" s="305"/>
      <c r="L23130" s="305"/>
    </row>
    <row r="23131" spans="1:16" ht="12" hidden="1" customHeight="1" x14ac:dyDescent="0.3">
      <c r="A23131" s="1" t="str">
        <f>+A23010</f>
        <v>NO</v>
      </c>
      <c r="E23131" s="306" t="s">
        <v>124</v>
      </c>
      <c r="F23131" s="305"/>
      <c r="G23131" s="305"/>
      <c r="H23131" s="305"/>
      <c r="I23131" s="305"/>
      <c r="J23131" s="305"/>
      <c r="K23131" s="305"/>
      <c r="L23131" s="305"/>
      <c r="N23131" s="119"/>
      <c r="O23131" s="119"/>
      <c r="P23131" s="120"/>
    </row>
    <row r="23132" spans="1:16" ht="3" hidden="1" customHeight="1" x14ac:dyDescent="0.3">
      <c r="A23132" s="1" t="str">
        <f>+A23011</f>
        <v>NO</v>
      </c>
      <c r="E23132" s="121"/>
      <c r="F23132" s="122"/>
      <c r="G23132" s="122"/>
      <c r="H23132" s="122"/>
      <c r="I23132" s="122"/>
      <c r="J23132" s="122"/>
      <c r="K23132" s="122"/>
      <c r="L23132" s="123"/>
    </row>
    <row r="23133" spans="1:16" hidden="1" x14ac:dyDescent="0.3">
      <c r="A23133" s="1" t="str">
        <f>+IF(OR(C23135=""),"NO",1)</f>
        <v>NO</v>
      </c>
      <c r="E23133" s="346"/>
      <c r="F23133" s="347"/>
      <c r="G23133" s="347"/>
      <c r="H23133" s="347"/>
      <c r="I23133" s="347"/>
      <c r="J23133" s="347"/>
      <c r="K23133" s="347"/>
      <c r="L23133" s="347"/>
    </row>
    <row r="23134" spans="1:16" ht="4.5" hidden="1" customHeight="1" x14ac:dyDescent="0.3">
      <c r="A23134" s="1" t="str">
        <f>+A23135</f>
        <v>NO</v>
      </c>
      <c r="E23134" s="15"/>
      <c r="F23134" s="16"/>
      <c r="G23134" s="16"/>
      <c r="H23134" s="16"/>
      <c r="I23134" s="16"/>
      <c r="J23134" s="16"/>
      <c r="K23134" s="16"/>
      <c r="L23134" s="17"/>
    </row>
    <row r="23135" spans="1:16" ht="15.75" hidden="1" customHeight="1" x14ac:dyDescent="0.3">
      <c r="A23135" s="1" t="str">
        <f>+IF(OR(C23135=""),"NO",1)</f>
        <v>NO</v>
      </c>
      <c r="B23135" s="1">
        <f>1+MAX($B$1:B23134)</f>
        <v>186</v>
      </c>
      <c r="C23135" s="18" t="s">
        <v>124</v>
      </c>
      <c r="E23135" s="19" t="s">
        <v>124</v>
      </c>
      <c r="F23135" s="20"/>
      <c r="G23135" s="20"/>
      <c r="H23135" s="20"/>
      <c r="I23135" s="21"/>
      <c r="J23135" s="20"/>
      <c r="K23135" s="21"/>
      <c r="L23135" s="22"/>
    </row>
    <row r="23136" spans="1:16" hidden="1" x14ac:dyDescent="0.3">
      <c r="A23136" s="1" t="str">
        <f>A23135</f>
        <v>NO</v>
      </c>
      <c r="E23136" s="23" t="str">
        <f>+$E$11</f>
        <v>Integrantes</v>
      </c>
      <c r="F23136" s="24"/>
      <c r="G23136" s="24"/>
      <c r="H23136" s="24"/>
      <c r="I23136" s="24"/>
      <c r="J23136" s="24"/>
      <c r="K23136" s="25" t="str">
        <f>+$K$11</f>
        <v>Nit</v>
      </c>
      <c r="L23136" s="26" t="str">
        <f>+$L$11</f>
        <v>Part.</v>
      </c>
    </row>
    <row r="23137" spans="1:12" hidden="1" x14ac:dyDescent="0.3">
      <c r="A23137" s="1" t="str">
        <f>+A23136</f>
        <v>NO</v>
      </c>
      <c r="C23137" s="1" t="s">
        <v>124</v>
      </c>
      <c r="E23137" s="27" t="s">
        <v>124</v>
      </c>
      <c r="F23137" s="28"/>
      <c r="G23137" s="28"/>
      <c r="H23137" s="28"/>
      <c r="I23137" s="28"/>
      <c r="J23137" s="28"/>
      <c r="K23137" s="29" t="s">
        <v>124</v>
      </c>
      <c r="L23137" s="30" t="s">
        <v>124</v>
      </c>
    </row>
    <row r="23138" spans="1:12" hidden="1" x14ac:dyDescent="0.3">
      <c r="A23138" s="18" t="str">
        <f>+IF(OR(C23138=""),"NO",1)</f>
        <v>NO</v>
      </c>
      <c r="B23138" s="18"/>
      <c r="C23138" s="1" t="s">
        <v>124</v>
      </c>
      <c r="E23138" s="31" t="s">
        <v>124</v>
      </c>
      <c r="F23138" s="32"/>
      <c r="G23138" s="32"/>
      <c r="H23138" s="32"/>
      <c r="I23138" s="32"/>
      <c r="J23138" s="32"/>
      <c r="K23138" s="33" t="s">
        <v>124</v>
      </c>
      <c r="L23138" s="34" t="s">
        <v>124</v>
      </c>
    </row>
    <row r="23139" spans="1:12" hidden="1" x14ac:dyDescent="0.3">
      <c r="A23139" s="18" t="str">
        <f>+IF(OR(C23139=""),"NO",1)</f>
        <v>NO</v>
      </c>
      <c r="B23139" s="18"/>
      <c r="C23139" s="1" t="s">
        <v>124</v>
      </c>
      <c r="E23139" s="31" t="s">
        <v>124</v>
      </c>
      <c r="F23139" s="32"/>
      <c r="G23139" s="32"/>
      <c r="H23139" s="32"/>
      <c r="I23139" s="32"/>
      <c r="J23139" s="32"/>
      <c r="K23139" s="33" t="s">
        <v>124</v>
      </c>
      <c r="L23139" s="34" t="s">
        <v>124</v>
      </c>
    </row>
    <row r="23140" spans="1:12" hidden="1" x14ac:dyDescent="0.3">
      <c r="A23140" s="18" t="str">
        <f>+IF(OR(C23140=""),"NO",1)</f>
        <v>NO</v>
      </c>
      <c r="B23140" s="18"/>
      <c r="C23140" s="1" t="s">
        <v>124</v>
      </c>
      <c r="E23140" s="31" t="s">
        <v>13</v>
      </c>
      <c r="F23140" s="32"/>
      <c r="G23140" s="32"/>
      <c r="H23140" s="32"/>
      <c r="I23140" s="32"/>
      <c r="J23140" s="32"/>
      <c r="K23140" s="33"/>
      <c r="L23140" s="34"/>
    </row>
    <row r="23141" spans="1:12" hidden="1" x14ac:dyDescent="0.3">
      <c r="A23141" s="18" t="str">
        <f>+IF(OR(C23141=""),"NO",1)</f>
        <v>NO</v>
      </c>
      <c r="B23141" s="18"/>
      <c r="C23141" s="1" t="s">
        <v>124</v>
      </c>
      <c r="E23141" s="31" t="s">
        <v>13</v>
      </c>
      <c r="F23141" s="32"/>
      <c r="G23141" s="32"/>
      <c r="H23141" s="32"/>
      <c r="I23141" s="32"/>
      <c r="J23141" s="32"/>
      <c r="K23141" s="33"/>
      <c r="L23141" s="34"/>
    </row>
    <row r="23142" spans="1:12" hidden="1" x14ac:dyDescent="0.3">
      <c r="A23142" s="18" t="str">
        <f>+IF(OR(C23142=""),"NO",1)</f>
        <v>NO</v>
      </c>
      <c r="B23142" s="18"/>
      <c r="C23142" s="1" t="s">
        <v>124</v>
      </c>
      <c r="E23142" s="35" t="s">
        <v>13</v>
      </c>
      <c r="F23142" s="36"/>
      <c r="G23142" s="36"/>
      <c r="H23142" s="36"/>
      <c r="I23142" s="36"/>
      <c r="J23142" s="36"/>
      <c r="K23142" s="37"/>
      <c r="L23142" s="38"/>
    </row>
    <row r="23143" spans="1:12" ht="5.15" hidden="1" customHeight="1" x14ac:dyDescent="0.3">
      <c r="A23143" s="1" t="str">
        <f>+A23135</f>
        <v>NO</v>
      </c>
      <c r="E23143" s="39"/>
      <c r="F23143" s="39"/>
      <c r="G23143" s="39"/>
      <c r="H23143" s="39"/>
      <c r="I23143" s="39"/>
      <c r="J23143" s="39"/>
      <c r="K23143" s="39"/>
      <c r="L23143" s="39"/>
    </row>
    <row r="23144" spans="1:12" ht="15.75" hidden="1" customHeight="1" x14ac:dyDescent="0.3">
      <c r="A23144" s="1" t="str">
        <f>+A23135</f>
        <v>NO</v>
      </c>
      <c r="E23144" s="40" t="str">
        <f>+$E$19</f>
        <v>RESULTADO DE EVALUACIÓN TÉCNICA</v>
      </c>
      <c r="F23144" s="41"/>
      <c r="G23144" s="41"/>
      <c r="H23144" s="41"/>
      <c r="I23144" s="41"/>
      <c r="J23144" s="41"/>
      <c r="K23144" s="41"/>
      <c r="L23144" s="42"/>
    </row>
    <row r="23145" spans="1:12" hidden="1" x14ac:dyDescent="0.3">
      <c r="A23145" s="1" t="str">
        <f>+A23135</f>
        <v>NO</v>
      </c>
      <c r="E23145" s="43"/>
      <c r="F23145" s="44" t="str">
        <f>+$F$20</f>
        <v>Experiencia</v>
      </c>
      <c r="G23145" s="45"/>
      <c r="H23145" s="45"/>
      <c r="I23145" s="45"/>
      <c r="J23145" s="45"/>
      <c r="K23145" s="46"/>
      <c r="L23145" s="47" t="s">
        <v>124</v>
      </c>
    </row>
    <row r="23146" spans="1:12" hidden="1" x14ac:dyDescent="0.3">
      <c r="A23146" s="1" t="str">
        <f>+A23135</f>
        <v>NO</v>
      </c>
      <c r="E23146" s="348" t="str">
        <f>+$E$21</f>
        <v>OBSERVACIONES RESPECTO A LA EVALUACIÓN DE EXPERIENCIA</v>
      </c>
      <c r="F23146" s="308"/>
      <c r="G23146" s="308"/>
      <c r="H23146" s="308"/>
      <c r="I23146" s="308"/>
      <c r="J23146" s="308"/>
      <c r="K23146" s="308"/>
      <c r="L23146" s="349"/>
    </row>
    <row r="23147" spans="1:12" hidden="1" x14ac:dyDescent="0.3">
      <c r="A23147" s="1" t="str">
        <f>+A23135</f>
        <v>NO</v>
      </c>
      <c r="E23147" s="350" t="s">
        <v>124</v>
      </c>
      <c r="F23147" s="351"/>
      <c r="G23147" s="351"/>
      <c r="H23147" s="351"/>
      <c r="I23147" s="351"/>
      <c r="J23147" s="351"/>
      <c r="K23147" s="351"/>
      <c r="L23147" s="352"/>
    </row>
    <row r="23148" spans="1:12" ht="5.15" hidden="1" customHeight="1" x14ac:dyDescent="0.3">
      <c r="A23148" s="1" t="str">
        <f>+A23135</f>
        <v>NO</v>
      </c>
      <c r="E23148" s="39"/>
      <c r="F23148" s="39"/>
      <c r="G23148" s="39"/>
      <c r="H23148" s="39"/>
      <c r="I23148" s="39"/>
      <c r="J23148" s="39"/>
      <c r="K23148" s="39"/>
      <c r="L23148" s="39"/>
    </row>
    <row r="23149" spans="1:12" ht="12.75" hidden="1" customHeight="1" x14ac:dyDescent="0.3">
      <c r="A23149" s="1" t="str">
        <f>+A23135</f>
        <v>NO</v>
      </c>
      <c r="E23149" s="40" t="str">
        <f>+$E$24</f>
        <v>EXPERIENCIA HABILITANTE: CONTRATOS PRESENTADOS</v>
      </c>
      <c r="F23149" s="41"/>
      <c r="G23149" s="41"/>
      <c r="H23149" s="41"/>
      <c r="I23149" s="41"/>
      <c r="J23149" s="41"/>
      <c r="K23149" s="41"/>
      <c r="L23149" s="42"/>
    </row>
    <row r="23150" spans="1:12" ht="8.5" hidden="1" customHeight="1" x14ac:dyDescent="0.3">
      <c r="A23150" s="1" t="str">
        <f>+A23135</f>
        <v>NO</v>
      </c>
      <c r="E23150" s="49"/>
      <c r="F23150" s="50"/>
      <c r="G23150" s="51"/>
      <c r="H23150" s="51"/>
      <c r="I23150" s="51"/>
      <c r="J23150" s="51"/>
      <c r="K23150" s="51"/>
      <c r="L23150" s="52"/>
    </row>
    <row r="23151" spans="1:12" hidden="1" x14ac:dyDescent="0.3">
      <c r="A23151" s="18" t="str">
        <f>+IF(OR(C23151=""),"NO",1)</f>
        <v>NO</v>
      </c>
      <c r="B23151" s="18"/>
      <c r="C23151" s="1" t="s">
        <v>124</v>
      </c>
      <c r="E23151" s="329">
        <v>1</v>
      </c>
      <c r="F23151" s="53" t="str">
        <f>+$F$26</f>
        <v>OBJETO</v>
      </c>
      <c r="G23151" s="332" t="s">
        <v>124</v>
      </c>
      <c r="H23151" s="333"/>
      <c r="I23151" s="333"/>
      <c r="J23151" s="333"/>
      <c r="K23151" s="333"/>
      <c r="L23151" s="334"/>
    </row>
    <row r="23152" spans="1:12" hidden="1" x14ac:dyDescent="0.3">
      <c r="A23152" s="18" t="str">
        <f>+IF(OR(C23151=""),"NO",1)</f>
        <v>NO</v>
      </c>
      <c r="B23152" s="18"/>
      <c r="E23152" s="330"/>
      <c r="F23152" s="54" t="str">
        <f>+$F$27</f>
        <v>CONTRATANTE</v>
      </c>
      <c r="G23152" s="335" t="s">
        <v>124</v>
      </c>
      <c r="H23152" s="310"/>
      <c r="I23152" s="310"/>
      <c r="J23152" s="310"/>
      <c r="K23152" s="310"/>
      <c r="L23152" s="336"/>
    </row>
    <row r="23153" spans="1:12" hidden="1" x14ac:dyDescent="0.3">
      <c r="A23153" s="18" t="str">
        <f>+IF(OR(C23151=""),"NO",1)</f>
        <v>NO</v>
      </c>
      <c r="B23153" s="18"/>
      <c r="E23153" s="330"/>
      <c r="F23153" s="54" t="str">
        <f>+$F$28</f>
        <v>APORTANTE</v>
      </c>
      <c r="G23153" s="337" t="s">
        <v>124</v>
      </c>
      <c r="H23153" s="338"/>
      <c r="I23153" s="338"/>
      <c r="J23153" s="338"/>
      <c r="K23153" s="338"/>
      <c r="L23153" s="339"/>
    </row>
    <row r="23154" spans="1:12" hidden="1" x14ac:dyDescent="0.3">
      <c r="A23154" s="18" t="str">
        <f>+IF(OR(C23151=""),"NO",1)</f>
        <v>NO</v>
      </c>
      <c r="B23154" s="18"/>
      <c r="E23154" s="330"/>
      <c r="F23154" s="54" t="str">
        <f>+$F$29</f>
        <v>VALOR /SMMLV)</v>
      </c>
      <c r="G23154" s="55" t="s">
        <v>124</v>
      </c>
      <c r="H23154" s="56" t="str">
        <f>+$H$29</f>
        <v>% PART..</v>
      </c>
      <c r="I23154" s="57" t="s">
        <v>124</v>
      </c>
      <c r="J23154" s="58" t="str">
        <f>+$J$29</f>
        <v>VALOR ACREDITADO</v>
      </c>
      <c r="K23154" s="59"/>
      <c r="L23154" s="47" t="s">
        <v>124</v>
      </c>
    </row>
    <row r="23155" spans="1:12" hidden="1" x14ac:dyDescent="0.3">
      <c r="A23155" s="18" t="str">
        <f>+IF(OR(C23151=""),"NO",1)</f>
        <v>NO</v>
      </c>
      <c r="B23155" s="18"/>
      <c r="E23155" s="330"/>
      <c r="F23155" s="60" t="str">
        <f>+$F$30</f>
        <v>EXPERIENCIA APORTADA</v>
      </c>
      <c r="G23155" s="340" t="s">
        <v>124</v>
      </c>
      <c r="H23155" s="341"/>
      <c r="I23155" s="341"/>
      <c r="J23155" s="341"/>
      <c r="K23155" s="341"/>
      <c r="L23155" s="342"/>
    </row>
    <row r="23156" spans="1:12" hidden="1" x14ac:dyDescent="0.3">
      <c r="A23156" s="18" t="str">
        <f>+IF(OR(C23151=""),"NO",1)</f>
        <v>NO</v>
      </c>
      <c r="B23156" s="18"/>
      <c r="E23156" s="331"/>
      <c r="F23156" s="62" t="str">
        <f>+$F$31</f>
        <v>OBSERVACIÓN</v>
      </c>
      <c r="G23156" s="343" t="s">
        <v>124</v>
      </c>
      <c r="H23156" s="344"/>
      <c r="I23156" s="344"/>
      <c r="J23156" s="344"/>
      <c r="K23156" s="344"/>
      <c r="L23156" s="345"/>
    </row>
    <row r="23157" spans="1:12" ht="8.5" hidden="1" customHeight="1" x14ac:dyDescent="0.3">
      <c r="A23157" s="18" t="str">
        <f>+IF(OR(C23151=""),"NO",1)</f>
        <v>NO</v>
      </c>
      <c r="B23157" s="18"/>
      <c r="E23157" s="49"/>
      <c r="F23157" s="50"/>
      <c r="G23157" s="51"/>
      <c r="H23157" s="51"/>
      <c r="I23157" s="51"/>
      <c r="J23157" s="51"/>
      <c r="K23157" s="51"/>
      <c r="L23157" s="52"/>
    </row>
    <row r="23158" spans="1:12" hidden="1" x14ac:dyDescent="0.3">
      <c r="A23158" s="18" t="str">
        <f t="shared" ref="A23158" si="7770">+IF(OR(C23158=""),"NO",1)</f>
        <v>NO</v>
      </c>
      <c r="B23158" s="18"/>
      <c r="C23158" s="1" t="s">
        <v>124</v>
      </c>
      <c r="E23158" s="329">
        <v>2</v>
      </c>
      <c r="F23158" s="53" t="str">
        <f>+$F$26</f>
        <v>OBJETO</v>
      </c>
      <c r="G23158" s="332" t="s">
        <v>124</v>
      </c>
      <c r="H23158" s="333"/>
      <c r="I23158" s="333"/>
      <c r="J23158" s="333"/>
      <c r="K23158" s="333"/>
      <c r="L23158" s="334"/>
    </row>
    <row r="23159" spans="1:12" hidden="1" x14ac:dyDescent="0.3">
      <c r="A23159" s="18" t="str">
        <f t="shared" ref="A23159" si="7771">+IF(OR(C23158=""),"NO",1)</f>
        <v>NO</v>
      </c>
      <c r="B23159" s="18"/>
      <c r="E23159" s="330"/>
      <c r="F23159" s="54" t="str">
        <f>+$F$27</f>
        <v>CONTRATANTE</v>
      </c>
      <c r="G23159" s="335" t="s">
        <v>124</v>
      </c>
      <c r="H23159" s="310"/>
      <c r="I23159" s="310"/>
      <c r="J23159" s="310"/>
      <c r="K23159" s="310"/>
      <c r="L23159" s="336"/>
    </row>
    <row r="23160" spans="1:12" hidden="1" x14ac:dyDescent="0.3">
      <c r="A23160" s="18" t="str">
        <f t="shared" ref="A23160" si="7772">+IF(OR(C23158=""),"NO",1)</f>
        <v>NO</v>
      </c>
      <c r="B23160" s="18"/>
      <c r="E23160" s="330"/>
      <c r="F23160" s="54" t="str">
        <f>+$F$28</f>
        <v>APORTANTE</v>
      </c>
      <c r="G23160" s="337" t="s">
        <v>124</v>
      </c>
      <c r="H23160" s="338"/>
      <c r="I23160" s="338"/>
      <c r="J23160" s="338"/>
      <c r="K23160" s="338"/>
      <c r="L23160" s="339"/>
    </row>
    <row r="23161" spans="1:12" hidden="1" x14ac:dyDescent="0.3">
      <c r="A23161" s="18" t="str">
        <f t="shared" ref="A23161" si="7773">+IF(OR(C23158=""),"NO",1)</f>
        <v>NO</v>
      </c>
      <c r="B23161" s="18"/>
      <c r="E23161" s="330"/>
      <c r="F23161" s="54" t="str">
        <f>+$F$29</f>
        <v>VALOR /SMMLV)</v>
      </c>
      <c r="G23161" s="55" t="s">
        <v>124</v>
      </c>
      <c r="H23161" s="56" t="str">
        <f>+$H$29</f>
        <v>% PART..</v>
      </c>
      <c r="I23161" s="57" t="s">
        <v>124</v>
      </c>
      <c r="J23161" s="58" t="str">
        <f>+$J$29</f>
        <v>VALOR ACREDITADO</v>
      </c>
      <c r="K23161" s="59"/>
      <c r="L23161" s="47" t="s">
        <v>124</v>
      </c>
    </row>
    <row r="23162" spans="1:12" hidden="1" x14ac:dyDescent="0.3">
      <c r="A23162" s="18" t="str">
        <f t="shared" ref="A23162" si="7774">+IF(OR(C23158=""),"NO",1)</f>
        <v>NO</v>
      </c>
      <c r="B23162" s="18"/>
      <c r="E23162" s="330"/>
      <c r="F23162" s="60" t="str">
        <f>+$F$30</f>
        <v>EXPERIENCIA APORTADA</v>
      </c>
      <c r="G23162" s="340" t="s">
        <v>124</v>
      </c>
      <c r="H23162" s="341"/>
      <c r="I23162" s="341"/>
      <c r="J23162" s="341"/>
      <c r="K23162" s="341"/>
      <c r="L23162" s="342"/>
    </row>
    <row r="23163" spans="1:12" hidden="1" x14ac:dyDescent="0.3">
      <c r="A23163" s="18" t="str">
        <f t="shared" ref="A23163" si="7775">+IF(OR(C23158=""),"NO",1)</f>
        <v>NO</v>
      </c>
      <c r="B23163" s="18"/>
      <c r="E23163" s="331"/>
      <c r="F23163" s="62" t="str">
        <f>+$F$31</f>
        <v>OBSERVACIÓN</v>
      </c>
      <c r="G23163" s="343" t="s">
        <v>124</v>
      </c>
      <c r="H23163" s="344"/>
      <c r="I23163" s="344"/>
      <c r="J23163" s="344"/>
      <c r="K23163" s="344"/>
      <c r="L23163" s="345"/>
    </row>
    <row r="23164" spans="1:12" ht="8.5" hidden="1" customHeight="1" x14ac:dyDescent="0.3">
      <c r="A23164" s="18" t="str">
        <f t="shared" ref="A23164" si="7776">+IF(OR(C23158=""),"NO",1)</f>
        <v>NO</v>
      </c>
      <c r="B23164" s="18"/>
      <c r="E23164" s="49"/>
      <c r="F23164" s="50"/>
      <c r="G23164" s="51"/>
      <c r="H23164" s="51"/>
      <c r="I23164" s="51"/>
      <c r="J23164" s="51"/>
      <c r="K23164" s="51"/>
      <c r="L23164" s="52"/>
    </row>
    <row r="23165" spans="1:12" hidden="1" x14ac:dyDescent="0.3">
      <c r="A23165" s="18" t="str">
        <f t="shared" ref="A23165" si="7777">+IF(OR(C23165=""),"NO",1)</f>
        <v>NO</v>
      </c>
      <c r="B23165" s="18"/>
      <c r="C23165" s="1" t="s">
        <v>124</v>
      </c>
      <c r="E23165" s="329">
        <v>3</v>
      </c>
      <c r="F23165" s="53" t="str">
        <f>+$F$26</f>
        <v>OBJETO</v>
      </c>
      <c r="G23165" s="332" t="s">
        <v>124</v>
      </c>
      <c r="H23165" s="333"/>
      <c r="I23165" s="333"/>
      <c r="J23165" s="333"/>
      <c r="K23165" s="333"/>
      <c r="L23165" s="334"/>
    </row>
    <row r="23166" spans="1:12" hidden="1" x14ac:dyDescent="0.3">
      <c r="A23166" s="18" t="str">
        <f t="shared" ref="A23166" si="7778">+IF(OR(C23165=""),"NO",1)</f>
        <v>NO</v>
      </c>
      <c r="B23166" s="18"/>
      <c r="E23166" s="330"/>
      <c r="F23166" s="54" t="str">
        <f>+$F$27</f>
        <v>CONTRATANTE</v>
      </c>
      <c r="G23166" s="335" t="s">
        <v>124</v>
      </c>
      <c r="H23166" s="310"/>
      <c r="I23166" s="310"/>
      <c r="J23166" s="310"/>
      <c r="K23166" s="310"/>
      <c r="L23166" s="336"/>
    </row>
    <row r="23167" spans="1:12" hidden="1" x14ac:dyDescent="0.3">
      <c r="A23167" s="18" t="str">
        <f t="shared" ref="A23167" si="7779">+IF(OR(C23165=""),"NO",1)</f>
        <v>NO</v>
      </c>
      <c r="B23167" s="18"/>
      <c r="E23167" s="330"/>
      <c r="F23167" s="54" t="str">
        <f>+$F$28</f>
        <v>APORTANTE</v>
      </c>
      <c r="G23167" s="337" t="s">
        <v>124</v>
      </c>
      <c r="H23167" s="338"/>
      <c r="I23167" s="338"/>
      <c r="J23167" s="338"/>
      <c r="K23167" s="338"/>
      <c r="L23167" s="339"/>
    </row>
    <row r="23168" spans="1:12" hidden="1" x14ac:dyDescent="0.3">
      <c r="A23168" s="18" t="str">
        <f t="shared" ref="A23168" si="7780">+IF(OR(C23165=""),"NO",1)</f>
        <v>NO</v>
      </c>
      <c r="B23168" s="18"/>
      <c r="E23168" s="330"/>
      <c r="F23168" s="54" t="str">
        <f>+$F$29</f>
        <v>VALOR /SMMLV)</v>
      </c>
      <c r="G23168" s="55" t="s">
        <v>124</v>
      </c>
      <c r="H23168" s="56" t="str">
        <f>+$H$29</f>
        <v>% PART..</v>
      </c>
      <c r="I23168" s="57" t="s">
        <v>124</v>
      </c>
      <c r="J23168" s="58" t="str">
        <f>+$J$29</f>
        <v>VALOR ACREDITADO</v>
      </c>
      <c r="K23168" s="59"/>
      <c r="L23168" s="47" t="s">
        <v>124</v>
      </c>
    </row>
    <row r="23169" spans="1:12" hidden="1" x14ac:dyDescent="0.3">
      <c r="A23169" s="18" t="str">
        <f t="shared" ref="A23169" si="7781">+IF(OR(C23165=""),"NO",1)</f>
        <v>NO</v>
      </c>
      <c r="B23169" s="18"/>
      <c r="E23169" s="330"/>
      <c r="F23169" s="60" t="str">
        <f>+$F$30</f>
        <v>EXPERIENCIA APORTADA</v>
      </c>
      <c r="G23169" s="340" t="s">
        <v>124</v>
      </c>
      <c r="H23169" s="341"/>
      <c r="I23169" s="341"/>
      <c r="J23169" s="341"/>
      <c r="K23169" s="341"/>
      <c r="L23169" s="342"/>
    </row>
    <row r="23170" spans="1:12" hidden="1" x14ac:dyDescent="0.3">
      <c r="A23170" s="18" t="str">
        <f t="shared" ref="A23170" si="7782">+IF(OR(C23165=""),"NO",1)</f>
        <v>NO</v>
      </c>
      <c r="B23170" s="18"/>
      <c r="E23170" s="331"/>
      <c r="F23170" s="62" t="str">
        <f>+$F$31</f>
        <v>OBSERVACIÓN</v>
      </c>
      <c r="G23170" s="343" t="s">
        <v>124</v>
      </c>
      <c r="H23170" s="344"/>
      <c r="I23170" s="344"/>
      <c r="J23170" s="344"/>
      <c r="K23170" s="344"/>
      <c r="L23170" s="345"/>
    </row>
    <row r="23171" spans="1:12" ht="8.5" hidden="1" customHeight="1" x14ac:dyDescent="0.3">
      <c r="A23171" s="18" t="str">
        <f t="shared" ref="A23171" si="7783">+IF(OR(C23165=""),"NO",1)</f>
        <v>NO</v>
      </c>
      <c r="B23171" s="18"/>
      <c r="E23171" s="49"/>
      <c r="F23171" s="50"/>
      <c r="G23171" s="51"/>
      <c r="H23171" s="51"/>
      <c r="I23171" s="51"/>
      <c r="J23171" s="51"/>
      <c r="K23171" s="51"/>
      <c r="L23171" s="52"/>
    </row>
    <row r="23172" spans="1:12" hidden="1" x14ac:dyDescent="0.3">
      <c r="A23172" s="18" t="str">
        <f t="shared" ref="A23172" si="7784">+IF(OR(C23172=""),"NO",1)</f>
        <v>NO</v>
      </c>
      <c r="B23172" s="18"/>
      <c r="C23172" s="1" t="s">
        <v>124</v>
      </c>
      <c r="E23172" s="329">
        <v>4</v>
      </c>
      <c r="F23172" s="53" t="str">
        <f>+$F$26</f>
        <v>OBJETO</v>
      </c>
      <c r="G23172" s="332" t="s">
        <v>124</v>
      </c>
      <c r="H23172" s="333"/>
      <c r="I23172" s="333"/>
      <c r="J23172" s="333"/>
      <c r="K23172" s="333"/>
      <c r="L23172" s="334"/>
    </row>
    <row r="23173" spans="1:12" hidden="1" x14ac:dyDescent="0.3">
      <c r="A23173" s="18" t="str">
        <f t="shared" ref="A23173" si="7785">+IF(OR(C23172=""),"NO",1)</f>
        <v>NO</v>
      </c>
      <c r="B23173" s="18"/>
      <c r="E23173" s="330"/>
      <c r="F23173" s="54" t="str">
        <f>+$F$27</f>
        <v>CONTRATANTE</v>
      </c>
      <c r="G23173" s="335" t="s">
        <v>124</v>
      </c>
      <c r="H23173" s="310"/>
      <c r="I23173" s="310"/>
      <c r="J23173" s="310"/>
      <c r="K23173" s="310"/>
      <c r="L23173" s="336"/>
    </row>
    <row r="23174" spans="1:12" hidden="1" x14ac:dyDescent="0.3">
      <c r="A23174" s="18" t="str">
        <f t="shared" ref="A23174" si="7786">+IF(OR(C23172=""),"NO",1)</f>
        <v>NO</v>
      </c>
      <c r="B23174" s="18"/>
      <c r="E23174" s="330"/>
      <c r="F23174" s="54" t="str">
        <f>+$F$28</f>
        <v>APORTANTE</v>
      </c>
      <c r="G23174" s="337" t="s">
        <v>124</v>
      </c>
      <c r="H23174" s="338"/>
      <c r="I23174" s="338"/>
      <c r="J23174" s="338"/>
      <c r="K23174" s="338"/>
      <c r="L23174" s="339"/>
    </row>
    <row r="23175" spans="1:12" hidden="1" x14ac:dyDescent="0.3">
      <c r="A23175" s="18" t="str">
        <f t="shared" ref="A23175" si="7787">+IF(OR(C23172=""),"NO",1)</f>
        <v>NO</v>
      </c>
      <c r="B23175" s="18"/>
      <c r="E23175" s="330"/>
      <c r="F23175" s="54" t="str">
        <f>+$F$29</f>
        <v>VALOR /SMMLV)</v>
      </c>
      <c r="G23175" s="55" t="s">
        <v>124</v>
      </c>
      <c r="H23175" s="56" t="str">
        <f>+$H$29</f>
        <v>% PART..</v>
      </c>
      <c r="I23175" s="57" t="s">
        <v>124</v>
      </c>
      <c r="J23175" s="58" t="str">
        <f>+$J$29</f>
        <v>VALOR ACREDITADO</v>
      </c>
      <c r="K23175" s="59"/>
      <c r="L23175" s="47" t="s">
        <v>124</v>
      </c>
    </row>
    <row r="23176" spans="1:12" hidden="1" x14ac:dyDescent="0.3">
      <c r="A23176" s="18" t="str">
        <f t="shared" ref="A23176" si="7788">+IF(OR(C23172=""),"NO",1)</f>
        <v>NO</v>
      </c>
      <c r="B23176" s="18"/>
      <c r="E23176" s="330"/>
      <c r="F23176" s="60" t="str">
        <f>+$F$30</f>
        <v>EXPERIENCIA APORTADA</v>
      </c>
      <c r="G23176" s="340" t="s">
        <v>124</v>
      </c>
      <c r="H23176" s="341"/>
      <c r="I23176" s="341"/>
      <c r="J23176" s="341"/>
      <c r="K23176" s="341"/>
      <c r="L23176" s="342"/>
    </row>
    <row r="23177" spans="1:12" hidden="1" x14ac:dyDescent="0.3">
      <c r="A23177" s="18" t="str">
        <f t="shared" ref="A23177" si="7789">+IF(OR(C23172=""),"NO",1)</f>
        <v>NO</v>
      </c>
      <c r="B23177" s="18"/>
      <c r="E23177" s="331"/>
      <c r="F23177" s="62" t="str">
        <f>+$F$31</f>
        <v>OBSERVACIÓN</v>
      </c>
      <c r="G23177" s="343" t="s">
        <v>124</v>
      </c>
      <c r="H23177" s="344"/>
      <c r="I23177" s="344"/>
      <c r="J23177" s="344"/>
      <c r="K23177" s="344"/>
      <c r="L23177" s="345"/>
    </row>
    <row r="23178" spans="1:12" ht="8.5" hidden="1" customHeight="1" x14ac:dyDescent="0.3">
      <c r="A23178" s="18" t="str">
        <f t="shared" ref="A23178" si="7790">+IF(OR(C23172=""),"NO",1)</f>
        <v>NO</v>
      </c>
      <c r="B23178" s="18"/>
      <c r="E23178" s="49"/>
      <c r="F23178" s="50"/>
      <c r="G23178" s="51"/>
      <c r="H23178" s="51"/>
      <c r="I23178" s="51"/>
      <c r="J23178" s="51"/>
      <c r="K23178" s="51"/>
      <c r="L23178" s="52"/>
    </row>
    <row r="23179" spans="1:12" hidden="1" x14ac:dyDescent="0.3">
      <c r="A23179" s="18" t="str">
        <f t="shared" ref="A23179" si="7791">+IF(OR(C23179=""),"NO",1)</f>
        <v>NO</v>
      </c>
      <c r="B23179" s="18"/>
      <c r="C23179" s="1" t="s">
        <v>124</v>
      </c>
      <c r="E23179" s="329">
        <v>5</v>
      </c>
      <c r="F23179" s="53" t="str">
        <f>+$F$26</f>
        <v>OBJETO</v>
      </c>
      <c r="G23179" s="332" t="s">
        <v>124</v>
      </c>
      <c r="H23179" s="333"/>
      <c r="I23179" s="333"/>
      <c r="J23179" s="333"/>
      <c r="K23179" s="333"/>
      <c r="L23179" s="334"/>
    </row>
    <row r="23180" spans="1:12" hidden="1" x14ac:dyDescent="0.3">
      <c r="A23180" s="18" t="str">
        <f t="shared" ref="A23180" si="7792">+IF(OR(C23179=""),"NO",1)</f>
        <v>NO</v>
      </c>
      <c r="B23180" s="18"/>
      <c r="E23180" s="330"/>
      <c r="F23180" s="54" t="str">
        <f>+$F$27</f>
        <v>CONTRATANTE</v>
      </c>
      <c r="G23180" s="335" t="s">
        <v>124</v>
      </c>
      <c r="H23180" s="310"/>
      <c r="I23180" s="310"/>
      <c r="J23180" s="310"/>
      <c r="K23180" s="310"/>
      <c r="L23180" s="336"/>
    </row>
    <row r="23181" spans="1:12" hidden="1" x14ac:dyDescent="0.3">
      <c r="A23181" s="18" t="str">
        <f t="shared" ref="A23181" si="7793">+IF(OR(C23179=""),"NO",1)</f>
        <v>NO</v>
      </c>
      <c r="B23181" s="18"/>
      <c r="E23181" s="330"/>
      <c r="F23181" s="54" t="str">
        <f>+$F$28</f>
        <v>APORTANTE</v>
      </c>
      <c r="G23181" s="337" t="s">
        <v>124</v>
      </c>
      <c r="H23181" s="338"/>
      <c r="I23181" s="338"/>
      <c r="J23181" s="338"/>
      <c r="K23181" s="338"/>
      <c r="L23181" s="339"/>
    </row>
    <row r="23182" spans="1:12" hidden="1" x14ac:dyDescent="0.3">
      <c r="A23182" s="18" t="str">
        <f t="shared" ref="A23182" si="7794">+IF(OR(C23179=""),"NO",1)</f>
        <v>NO</v>
      </c>
      <c r="B23182" s="18"/>
      <c r="E23182" s="330"/>
      <c r="F23182" s="54" t="str">
        <f>+$F$29</f>
        <v>VALOR /SMMLV)</v>
      </c>
      <c r="G23182" s="55" t="s">
        <v>124</v>
      </c>
      <c r="H23182" s="56" t="str">
        <f>+$H$29</f>
        <v>% PART..</v>
      </c>
      <c r="I23182" s="57" t="s">
        <v>124</v>
      </c>
      <c r="J23182" s="58" t="str">
        <f>+$J$29</f>
        <v>VALOR ACREDITADO</v>
      </c>
      <c r="K23182" s="59"/>
      <c r="L23182" s="47" t="s">
        <v>124</v>
      </c>
    </row>
    <row r="23183" spans="1:12" hidden="1" x14ac:dyDescent="0.3">
      <c r="A23183" s="18" t="str">
        <f t="shared" ref="A23183" si="7795">+IF(OR(C23179=""),"NO",1)</f>
        <v>NO</v>
      </c>
      <c r="B23183" s="18"/>
      <c r="E23183" s="330"/>
      <c r="F23183" s="60" t="str">
        <f>+$F$30</f>
        <v>EXPERIENCIA APORTADA</v>
      </c>
      <c r="G23183" s="340" t="s">
        <v>124</v>
      </c>
      <c r="H23183" s="341"/>
      <c r="I23183" s="341"/>
      <c r="J23183" s="341"/>
      <c r="K23183" s="341"/>
      <c r="L23183" s="342"/>
    </row>
    <row r="23184" spans="1:12" hidden="1" x14ac:dyDescent="0.3">
      <c r="A23184" s="18" t="str">
        <f t="shared" ref="A23184" si="7796">+IF(OR(C23179=""),"NO",1)</f>
        <v>NO</v>
      </c>
      <c r="B23184" s="18"/>
      <c r="E23184" s="331"/>
      <c r="F23184" s="62" t="str">
        <f>+$F$31</f>
        <v>OBSERVACIÓN</v>
      </c>
      <c r="G23184" s="343" t="s">
        <v>124</v>
      </c>
      <c r="H23184" s="344"/>
      <c r="I23184" s="344"/>
      <c r="J23184" s="344"/>
      <c r="K23184" s="344"/>
      <c r="L23184" s="345"/>
    </row>
    <row r="23185" spans="1:12" ht="8.5" hidden="1" customHeight="1" x14ac:dyDescent="0.3">
      <c r="A23185" s="18" t="str">
        <f t="shared" ref="A23185" si="7797">+IF(OR(C23179=""),"NO",1)</f>
        <v>NO</v>
      </c>
      <c r="B23185" s="18"/>
      <c r="E23185" s="49"/>
      <c r="F23185" s="50"/>
      <c r="G23185" s="51"/>
      <c r="H23185" s="51"/>
      <c r="I23185" s="51"/>
      <c r="J23185" s="51"/>
      <c r="K23185" s="51"/>
      <c r="L23185" s="52"/>
    </row>
    <row r="23186" spans="1:12" hidden="1" x14ac:dyDescent="0.3">
      <c r="A23186" s="18" t="str">
        <f t="shared" ref="A23186" si="7798">+IF(OR(C23186=""),"NO",1)</f>
        <v>NO</v>
      </c>
      <c r="B23186" s="18"/>
      <c r="C23186" s="1" t="s">
        <v>124</v>
      </c>
      <c r="E23186" s="329">
        <v>6</v>
      </c>
      <c r="F23186" s="53" t="str">
        <f>+$F$26</f>
        <v>OBJETO</v>
      </c>
      <c r="G23186" s="332" t="s">
        <v>124</v>
      </c>
      <c r="H23186" s="333"/>
      <c r="I23186" s="333"/>
      <c r="J23186" s="333"/>
      <c r="K23186" s="333"/>
      <c r="L23186" s="334"/>
    </row>
    <row r="23187" spans="1:12" hidden="1" x14ac:dyDescent="0.3">
      <c r="A23187" s="18" t="str">
        <f t="shared" ref="A23187" si="7799">+IF(OR(C23186=""),"NO",1)</f>
        <v>NO</v>
      </c>
      <c r="B23187" s="18"/>
      <c r="E23187" s="330"/>
      <c r="F23187" s="54" t="str">
        <f>+$F$27</f>
        <v>CONTRATANTE</v>
      </c>
      <c r="G23187" s="335" t="s">
        <v>124</v>
      </c>
      <c r="H23187" s="310"/>
      <c r="I23187" s="310"/>
      <c r="J23187" s="310"/>
      <c r="K23187" s="310"/>
      <c r="L23187" s="336"/>
    </row>
    <row r="23188" spans="1:12" hidden="1" x14ac:dyDescent="0.3">
      <c r="A23188" s="18" t="str">
        <f t="shared" ref="A23188" si="7800">+IF(OR(C23186=""),"NO",1)</f>
        <v>NO</v>
      </c>
      <c r="B23188" s="18"/>
      <c r="E23188" s="330"/>
      <c r="F23188" s="54" t="str">
        <f>+$F$28</f>
        <v>APORTANTE</v>
      </c>
      <c r="G23188" s="337" t="s">
        <v>124</v>
      </c>
      <c r="H23188" s="338"/>
      <c r="I23188" s="338"/>
      <c r="J23188" s="338"/>
      <c r="K23188" s="338"/>
      <c r="L23188" s="339"/>
    </row>
    <row r="23189" spans="1:12" hidden="1" x14ac:dyDescent="0.3">
      <c r="A23189" s="18" t="str">
        <f t="shared" ref="A23189" si="7801">+IF(OR(C23186=""),"NO",1)</f>
        <v>NO</v>
      </c>
      <c r="B23189" s="18"/>
      <c r="E23189" s="330"/>
      <c r="F23189" s="54" t="str">
        <f>+$F$29</f>
        <v>VALOR /SMMLV)</v>
      </c>
      <c r="G23189" s="55" t="s">
        <v>124</v>
      </c>
      <c r="H23189" s="56" t="str">
        <f>+$H$29</f>
        <v>% PART..</v>
      </c>
      <c r="I23189" s="57" t="s">
        <v>124</v>
      </c>
      <c r="J23189" s="58" t="str">
        <f>+$J$29</f>
        <v>VALOR ACREDITADO</v>
      </c>
      <c r="K23189" s="59"/>
      <c r="L23189" s="47" t="s">
        <v>124</v>
      </c>
    </row>
    <row r="23190" spans="1:12" hidden="1" x14ac:dyDescent="0.3">
      <c r="A23190" s="18" t="str">
        <f t="shared" ref="A23190" si="7802">+IF(OR(C23186=""),"NO",1)</f>
        <v>NO</v>
      </c>
      <c r="B23190" s="18"/>
      <c r="E23190" s="330"/>
      <c r="F23190" s="60" t="str">
        <f>+$F$30</f>
        <v>EXPERIENCIA APORTADA</v>
      </c>
      <c r="G23190" s="340" t="s">
        <v>124</v>
      </c>
      <c r="H23190" s="341"/>
      <c r="I23190" s="341"/>
      <c r="J23190" s="341"/>
      <c r="K23190" s="341"/>
      <c r="L23190" s="342"/>
    </row>
    <row r="23191" spans="1:12" hidden="1" x14ac:dyDescent="0.3">
      <c r="A23191" s="18" t="str">
        <f t="shared" ref="A23191" si="7803">+IF(OR(C23186=""),"NO",1)</f>
        <v>NO</v>
      </c>
      <c r="B23191" s="18"/>
      <c r="E23191" s="331"/>
      <c r="F23191" s="62" t="str">
        <f>+$F$31</f>
        <v>OBSERVACIÓN</v>
      </c>
      <c r="G23191" s="343" t="s">
        <v>124</v>
      </c>
      <c r="H23191" s="344"/>
      <c r="I23191" s="344"/>
      <c r="J23191" s="344"/>
      <c r="K23191" s="344"/>
      <c r="L23191" s="345"/>
    </row>
    <row r="23192" spans="1:12" ht="8.5" hidden="1" customHeight="1" x14ac:dyDescent="0.3">
      <c r="A23192" s="18" t="str">
        <f t="shared" ref="A23192" si="7804">+IF(OR(C23186=""),"NO",1)</f>
        <v>NO</v>
      </c>
      <c r="B23192" s="18"/>
      <c r="E23192" s="49"/>
      <c r="F23192" s="50"/>
      <c r="G23192" s="51"/>
      <c r="H23192" s="51"/>
      <c r="I23192" s="51"/>
      <c r="J23192" s="51"/>
      <c r="K23192" s="51"/>
      <c r="L23192" s="52"/>
    </row>
    <row r="23193" spans="1:12" hidden="1" x14ac:dyDescent="0.3">
      <c r="A23193" s="18" t="str">
        <f t="shared" ref="A23193" si="7805">+IF(OR(C23193=""),"NO",1)</f>
        <v>NO</v>
      </c>
      <c r="B23193" s="18"/>
      <c r="C23193" s="1" t="s">
        <v>124</v>
      </c>
      <c r="E23193" s="329">
        <v>7</v>
      </c>
      <c r="F23193" s="53" t="str">
        <f>+$F$26</f>
        <v>OBJETO</v>
      </c>
      <c r="G23193" s="332" t="s">
        <v>124</v>
      </c>
      <c r="H23193" s="333"/>
      <c r="I23193" s="333"/>
      <c r="J23193" s="333"/>
      <c r="K23193" s="333"/>
      <c r="L23193" s="334"/>
    </row>
    <row r="23194" spans="1:12" hidden="1" x14ac:dyDescent="0.3">
      <c r="A23194" s="18" t="str">
        <f t="shared" ref="A23194" si="7806">+IF(OR(C23193=""),"NO",1)</f>
        <v>NO</v>
      </c>
      <c r="B23194" s="18"/>
      <c r="E23194" s="330"/>
      <c r="F23194" s="54" t="str">
        <f>+$F$27</f>
        <v>CONTRATANTE</v>
      </c>
      <c r="G23194" s="335" t="s">
        <v>124</v>
      </c>
      <c r="H23194" s="310"/>
      <c r="I23194" s="310"/>
      <c r="J23194" s="310"/>
      <c r="K23194" s="310"/>
      <c r="L23194" s="336"/>
    </row>
    <row r="23195" spans="1:12" hidden="1" x14ac:dyDescent="0.3">
      <c r="A23195" s="18" t="str">
        <f t="shared" ref="A23195" si="7807">+IF(OR(C23193=""),"NO",1)</f>
        <v>NO</v>
      </c>
      <c r="B23195" s="18"/>
      <c r="E23195" s="330"/>
      <c r="F23195" s="54" t="str">
        <f>+$F$28</f>
        <v>APORTANTE</v>
      </c>
      <c r="G23195" s="337" t="s">
        <v>124</v>
      </c>
      <c r="H23195" s="338"/>
      <c r="I23195" s="338"/>
      <c r="J23195" s="338"/>
      <c r="K23195" s="338"/>
      <c r="L23195" s="339"/>
    </row>
    <row r="23196" spans="1:12" hidden="1" x14ac:dyDescent="0.3">
      <c r="A23196" s="18" t="str">
        <f t="shared" ref="A23196" si="7808">+IF(OR(C23193=""),"NO",1)</f>
        <v>NO</v>
      </c>
      <c r="B23196" s="18"/>
      <c r="E23196" s="330"/>
      <c r="F23196" s="54" t="str">
        <f>+$F$29</f>
        <v>VALOR /SMMLV)</v>
      </c>
      <c r="G23196" s="55" t="s">
        <v>124</v>
      </c>
      <c r="H23196" s="56" t="str">
        <f>+$H$29</f>
        <v>% PART..</v>
      </c>
      <c r="I23196" s="57" t="s">
        <v>124</v>
      </c>
      <c r="J23196" s="58" t="str">
        <f>+$J$29</f>
        <v>VALOR ACREDITADO</v>
      </c>
      <c r="K23196" s="59"/>
      <c r="L23196" s="47" t="s">
        <v>124</v>
      </c>
    </row>
    <row r="23197" spans="1:12" hidden="1" x14ac:dyDescent="0.3">
      <c r="A23197" s="18" t="str">
        <f t="shared" ref="A23197" si="7809">+IF(OR(C23193=""),"NO",1)</f>
        <v>NO</v>
      </c>
      <c r="B23197" s="18"/>
      <c r="E23197" s="330"/>
      <c r="F23197" s="60" t="str">
        <f>+$F$30</f>
        <v>EXPERIENCIA APORTADA</v>
      </c>
      <c r="G23197" s="340" t="s">
        <v>124</v>
      </c>
      <c r="H23197" s="341"/>
      <c r="I23197" s="341"/>
      <c r="J23197" s="341"/>
      <c r="K23197" s="341"/>
      <c r="L23197" s="342"/>
    </row>
    <row r="23198" spans="1:12" hidden="1" x14ac:dyDescent="0.3">
      <c r="A23198" s="18" t="str">
        <f t="shared" ref="A23198" si="7810">+IF(OR(C23193=""),"NO",1)</f>
        <v>NO</v>
      </c>
      <c r="B23198" s="18"/>
      <c r="E23198" s="331"/>
      <c r="F23198" s="62" t="str">
        <f>+$F$31</f>
        <v>OBSERVACIÓN</v>
      </c>
      <c r="G23198" s="343" t="s">
        <v>124</v>
      </c>
      <c r="H23198" s="344"/>
      <c r="I23198" s="344"/>
      <c r="J23198" s="344"/>
      <c r="K23198" s="344"/>
      <c r="L23198" s="345"/>
    </row>
    <row r="23199" spans="1:12" hidden="1" x14ac:dyDescent="0.3">
      <c r="A23199" s="18" t="str">
        <f t="shared" ref="A23199" si="7811">+IF(OR(C23193=""),"NO",1)</f>
        <v>NO</v>
      </c>
      <c r="B23199" s="18"/>
      <c r="E23199" s="49"/>
      <c r="F23199" s="50"/>
      <c r="G23199" s="51"/>
      <c r="H23199" s="51"/>
      <c r="I23199" s="51"/>
      <c r="J23199" s="51"/>
      <c r="K23199" s="51"/>
      <c r="L23199" s="52"/>
    </row>
    <row r="23200" spans="1:12" hidden="1" x14ac:dyDescent="0.3">
      <c r="A23200" s="1" t="str">
        <f>+A23135</f>
        <v>NO</v>
      </c>
      <c r="C23200" s="1" t="str">
        <f>"N"&amp;C23135</f>
        <v>N</v>
      </c>
      <c r="E23200" s="63"/>
      <c r="F23200" s="64" t="str">
        <f>+$F$75</f>
        <v>TOTAL DE CONTRATOS PRESENTADOS VÁLIDOS QUE CUMPLEN EXPERIENCIA ACREDITADA:</v>
      </c>
      <c r="G23200" s="65"/>
      <c r="H23200" s="65"/>
      <c r="I23200" s="65"/>
      <c r="J23200" s="66"/>
      <c r="K23200" s="65"/>
      <c r="L23200" s="67" t="s">
        <v>124</v>
      </c>
    </row>
    <row r="23201" spans="1:12" ht="6.65" hidden="1" customHeight="1" x14ac:dyDescent="0.3">
      <c r="A23201" s="1" t="str">
        <f>+A23135</f>
        <v>NO</v>
      </c>
      <c r="E23201" s="51"/>
      <c r="F23201" s="50"/>
      <c r="G23201" s="51"/>
      <c r="H23201" s="51"/>
      <c r="I23201" s="51"/>
      <c r="J23201" s="51"/>
      <c r="K23201" s="51"/>
      <c r="L23201" s="51"/>
    </row>
    <row r="23202" spans="1:12" hidden="1" x14ac:dyDescent="0.3">
      <c r="A23202" s="1" t="str">
        <f>+A23135</f>
        <v>NO</v>
      </c>
      <c r="E23202" s="63"/>
      <c r="F23202" s="63" t="str">
        <f>+$F$77</f>
        <v>ACREDITA SUMINISTRO E INSTALACIÓN DE MOBILIARIO POR LO MENOS EN UN (1) CONTRATO VÁLIDO</v>
      </c>
      <c r="G23202" s="65"/>
      <c r="H23202" s="65"/>
      <c r="I23202" s="65"/>
      <c r="J23202" s="66"/>
      <c r="K23202" s="65"/>
      <c r="L23202" s="68" t="s">
        <v>157</v>
      </c>
    </row>
    <row r="23203" spans="1:12" ht="5.15" hidden="1" customHeight="1" x14ac:dyDescent="0.3">
      <c r="A23203" s="1" t="str">
        <f>+A23135</f>
        <v>NO</v>
      </c>
      <c r="E23203" s="51"/>
      <c r="F23203" s="50"/>
      <c r="G23203" s="51"/>
      <c r="H23203" s="51"/>
      <c r="I23203" s="51"/>
      <c r="J23203" s="51"/>
      <c r="K23203" s="51"/>
      <c r="L23203" s="51"/>
    </row>
    <row r="23204" spans="1:12" ht="12.75" hidden="1" customHeight="1" x14ac:dyDescent="0.3">
      <c r="A23204" s="1" t="str">
        <f>+A23135</f>
        <v>NO</v>
      </c>
      <c r="E23204" s="69" t="str">
        <f>+$E$79</f>
        <v>EXPERIENCIA ESPECÍFICA NUMERAL 10.1.1 A</v>
      </c>
      <c r="F23204" s="70"/>
      <c r="G23204" s="70"/>
      <c r="H23204" s="70"/>
      <c r="I23204" s="70"/>
      <c r="J23204" s="70"/>
      <c r="K23204" s="70"/>
      <c r="L23204" s="71"/>
    </row>
    <row r="23205" spans="1:12" ht="26.5" hidden="1" customHeight="1" x14ac:dyDescent="0.3">
      <c r="A23205" s="1" t="str">
        <f>+A23135</f>
        <v>NO</v>
      </c>
      <c r="E23205" s="72"/>
      <c r="F23205" s="325" t="str">
        <f>+$F$80</f>
        <v>Por lo menos uno (1) de los contratos válidos aportados como experiencia general debe corresponder mínimo al 60% del presupuesto oficial del presente proceso de selección.  (SMMLV)</v>
      </c>
      <c r="G23205" s="326"/>
      <c r="H23205" s="326"/>
      <c r="I23205" s="326"/>
      <c r="J23205" s="326"/>
      <c r="K23205" s="73" t="s">
        <v>124</v>
      </c>
      <c r="L23205" s="74" t="s">
        <v>124</v>
      </c>
    </row>
    <row r="23206" spans="1:12" ht="23.5" hidden="1" customHeight="1" x14ac:dyDescent="0.3">
      <c r="A23206" s="1" t="str">
        <f>+A23135</f>
        <v>NO</v>
      </c>
      <c r="E23206" s="63"/>
      <c r="F23206" s="325" t="str">
        <f>+$F$81</f>
        <v xml:space="preserve">Deberá acreditarse en al menos uno (1) de los contratos válidos aportados como experiencia general una </v>
      </c>
      <c r="G23206" s="326"/>
      <c r="H23206" s="326"/>
      <c r="I23206" s="326"/>
      <c r="J23206" s="326"/>
      <c r="K23206" s="73" t="s">
        <v>124</v>
      </c>
      <c r="L23206" s="74" t="s">
        <v>124</v>
      </c>
    </row>
    <row r="23207" spans="1:12" ht="23.5" hidden="1" customHeight="1" x14ac:dyDescent="0.3">
      <c r="A23207" s="18" t="s">
        <v>30</v>
      </c>
      <c r="E23207" s="63"/>
      <c r="F23207" s="325" t="str">
        <f>+$F$82</f>
        <v xml:space="preserve">Deberá acreditarse en al menos uno (1) de los contratos válidos aportados interventoría a intervención de </v>
      </c>
      <c r="G23207" s="326"/>
      <c r="H23207" s="326"/>
      <c r="I23207" s="326"/>
      <c r="J23207" s="326"/>
      <c r="K23207" s="73">
        <f>+$K$82</f>
        <v>0</v>
      </c>
      <c r="L23207" s="74" t="s">
        <v>124</v>
      </c>
    </row>
    <row r="23208" spans="1:12" ht="36" hidden="1" customHeight="1" x14ac:dyDescent="0.3">
      <c r="A23208" s="18" t="s">
        <v>30</v>
      </c>
      <c r="E23208" s="63"/>
      <c r="F23208" s="325" t="str">
        <f>+$F$83</f>
        <v xml:space="preserve">Deberá acreditarse en al menos uno (1) de los contratos válidos aportados interventoría a intervención de </v>
      </c>
      <c r="G23208" s="326"/>
      <c r="H23208" s="326"/>
      <c r="I23208" s="326"/>
      <c r="J23208" s="326"/>
      <c r="K23208" s="75">
        <f>+$K$83</f>
        <v>0</v>
      </c>
      <c r="L23208" s="76" t="s">
        <v>124</v>
      </c>
    </row>
    <row r="23209" spans="1:12" hidden="1" x14ac:dyDescent="0.3">
      <c r="A23209" s="1" t="str">
        <f>+A23135</f>
        <v>NO</v>
      </c>
      <c r="E23209" s="51"/>
      <c r="F23209" s="50"/>
      <c r="G23209" s="51"/>
      <c r="H23209" s="51"/>
      <c r="I23209" s="51"/>
      <c r="J23209" s="51"/>
      <c r="K23209" s="51"/>
      <c r="L23209" s="51"/>
    </row>
    <row r="23210" spans="1:12" ht="12.75" hidden="1" customHeight="1" x14ac:dyDescent="0.3">
      <c r="A23210" s="1" t="str">
        <f>+A23135</f>
        <v>NO</v>
      </c>
      <c r="E23210" s="40" t="str">
        <f>+$E$85</f>
        <v>VALOR MÍNIMO A CERIFICAR % P.O EN SMMMLV. NUMERAL 3.9.1</v>
      </c>
      <c r="F23210" s="41"/>
      <c r="G23210" s="41"/>
      <c r="H23210" s="41"/>
      <c r="I23210" s="41"/>
      <c r="J23210" s="41"/>
      <c r="K23210" s="41"/>
      <c r="L23210" s="42"/>
    </row>
    <row r="23211" spans="1:12" hidden="1" x14ac:dyDescent="0.3">
      <c r="A23211" s="1" t="str">
        <f>+A23135</f>
        <v>NO</v>
      </c>
      <c r="C23211" s="1" t="str">
        <f>"M"&amp;C23135</f>
        <v>M</v>
      </c>
      <c r="E23211" s="77" t="str">
        <f>+$E$86</f>
        <v>100% P.O.</v>
      </c>
      <c r="F23211" s="78"/>
      <c r="G23211" s="61">
        <v>242.41716883554506</v>
      </c>
      <c r="H23211" s="124" t="str">
        <f>+$H$86</f>
        <v>TOTAL EJECUTADO DE CONTRATOS ACREDITADOS</v>
      </c>
      <c r="I23211" s="124"/>
      <c r="J23211" s="124"/>
      <c r="K23211" s="55" t="s">
        <v>124</v>
      </c>
      <c r="L23211" s="47" t="s">
        <v>124</v>
      </c>
    </row>
    <row r="23212" spans="1:12" hidden="1" x14ac:dyDescent="0.3">
      <c r="A23212" s="1" t="str">
        <f>+A23135</f>
        <v>NO</v>
      </c>
      <c r="E23212" s="39"/>
      <c r="F23212" s="39"/>
      <c r="G23212" s="39"/>
      <c r="H23212" s="39"/>
      <c r="I23212" s="39"/>
      <c r="J23212" s="39"/>
      <c r="K23212" s="39"/>
      <c r="L23212" s="39"/>
    </row>
    <row r="23213" spans="1:12" ht="12.75" hidden="1" customHeight="1" x14ac:dyDescent="0.3">
      <c r="A23213" s="18" t="s">
        <v>30</v>
      </c>
      <c r="B23213" s="18"/>
      <c r="E23213" s="40" t="str">
        <f>+$E$88</f>
        <v>CONSIDERACIONES PARA LA VALIDEZ DE LA EXPERIENCIA REQUERIDA: EXPERIENCIA PROPONENTES PLURALES NUMERAL 10.1.2 D</v>
      </c>
      <c r="F23213" s="41"/>
      <c r="G23213" s="41"/>
      <c r="H23213" s="41"/>
      <c r="I23213" s="41"/>
      <c r="J23213" s="41"/>
      <c r="K23213" s="41"/>
      <c r="L23213" s="42"/>
    </row>
    <row r="23214" spans="1:12" ht="28" hidden="1" customHeight="1" x14ac:dyDescent="0.3">
      <c r="A23214" s="18" t="s">
        <v>30</v>
      </c>
      <c r="B23214" s="18"/>
      <c r="C23214" s="1" t="str">
        <f>"O"&amp;C23135</f>
        <v>O</v>
      </c>
      <c r="E23214" s="80" t="str">
        <f>+$E$89</f>
        <v>i)</v>
      </c>
      <c r="F23214" s="327" t="str">
        <f>+$F$89</f>
        <v>Uno de los integrantes debe aportar como mínimo el cincuenta por ciento (50 %) de la experiencia solicitada</v>
      </c>
      <c r="G23214" s="328"/>
      <c r="H23214" s="328"/>
      <c r="I23214" s="328"/>
      <c r="J23214" s="328"/>
      <c r="K23214" s="73" t="s">
        <v>124</v>
      </c>
      <c r="L23214" s="47" t="s">
        <v>124</v>
      </c>
    </row>
    <row r="23215" spans="1:12" ht="28" hidden="1" customHeight="1" x14ac:dyDescent="0.3">
      <c r="A23215" s="18" t="s">
        <v>30</v>
      </c>
      <c r="B23215" s="18"/>
      <c r="C23215" s="1" t="str">
        <f>"O"&amp;C23135</f>
        <v>O</v>
      </c>
      <c r="E23215" s="80" t="str">
        <f>+$E$90</f>
        <v>ii)</v>
      </c>
      <c r="F23215" s="327" t="str">
        <f>+$F$90</f>
        <v>Todos los demás ntegrantes deben acreditar al menos el cinco por ciento (5 %) de la experiencia solicitada, solo uno (1) de los integrantes podrá no acreditar experiencia pero su porcentaje de participación  no podrá superar el diez por ciento (10 %)</v>
      </c>
      <c r="G23215" s="328"/>
      <c r="H23215" s="328"/>
      <c r="I23215" s="328"/>
      <c r="J23215" s="328"/>
      <c r="K23215" s="73" t="s">
        <v>124</v>
      </c>
      <c r="L23215" s="47" t="s">
        <v>124</v>
      </c>
    </row>
    <row r="23216" spans="1:12" hidden="1" x14ac:dyDescent="0.3">
      <c r="A23216" s="18" t="s">
        <v>30</v>
      </c>
      <c r="B23216" s="18"/>
      <c r="E23216" s="39"/>
      <c r="F23216" s="39"/>
      <c r="G23216" s="39"/>
      <c r="H23216" s="39"/>
      <c r="I23216" s="39"/>
      <c r="J23216" s="39"/>
      <c r="K23216" s="39"/>
      <c r="L23216" s="39"/>
    </row>
    <row r="23217" spans="1:12" ht="13" hidden="1" customHeight="1" x14ac:dyDescent="0.3">
      <c r="A23217" s="18" t="str">
        <f>+A23135</f>
        <v>NO</v>
      </c>
      <c r="B23217" s="18"/>
      <c r="E23217" s="69" t="str">
        <f>+$E$92</f>
        <v>VERIFICACIÓN Y ASIGNACIÓN DE PUNTAJE POR LA EXPERIENCIA DEL PROPONENTE</v>
      </c>
      <c r="F23217" s="70"/>
      <c r="G23217" s="70"/>
      <c r="H23217" s="70"/>
      <c r="I23217" s="70"/>
      <c r="J23217" s="70"/>
      <c r="K23217" s="70"/>
      <c r="L23217" s="71"/>
    </row>
    <row r="23218" spans="1:12" hidden="1" x14ac:dyDescent="0.3">
      <c r="A23218" s="18" t="str">
        <f>+A23135</f>
        <v>NO</v>
      </c>
      <c r="B23218" s="18"/>
      <c r="E23218" s="81"/>
      <c r="F23218" s="323" t="str">
        <f>+$F$93</f>
        <v>No. CONTRATOS QUE ACREDITAN LA EXPERIENCIA (NO OBJETO DE SUBSANACIÓN)</v>
      </c>
      <c r="G23218" s="324"/>
      <c r="H23218" s="324"/>
      <c r="I23218" s="324"/>
      <c r="J23218" s="324"/>
      <c r="K23218" s="82"/>
      <c r="L23218" s="83" t="s">
        <v>124</v>
      </c>
    </row>
    <row r="23219" spans="1:12" ht="13" hidden="1" customHeight="1" x14ac:dyDescent="0.3">
      <c r="A23219" s="18" t="str">
        <f>+A23135</f>
        <v>NO</v>
      </c>
      <c r="B23219" s="18"/>
      <c r="E23219" s="84"/>
      <c r="F23219" s="323" t="str">
        <f>+$F$94</f>
        <v>TOTAL EJECUTADO DE CONTRATOS ACREDITADOS PROPUESTA INICIAL</v>
      </c>
      <c r="G23219" s="324"/>
      <c r="H23219" s="324"/>
      <c r="I23219" s="324"/>
      <c r="J23219" s="324"/>
      <c r="K23219" s="85"/>
      <c r="L23219" s="86" t="s">
        <v>124</v>
      </c>
    </row>
    <row r="23220" spans="1:12" ht="13" hidden="1" customHeight="1" x14ac:dyDescent="0.3">
      <c r="A23220" s="18" t="str">
        <f>+A23135</f>
        <v>NO</v>
      </c>
      <c r="B23220" s="18"/>
      <c r="E23220" s="87"/>
      <c r="F23220" s="323" t="str">
        <f>+$F$95</f>
        <v>PROMEDIO VALOR ACREDITADO EN SMMLV</v>
      </c>
      <c r="G23220" s="324"/>
      <c r="H23220" s="324"/>
      <c r="I23220" s="324"/>
      <c r="J23220" s="324"/>
      <c r="K23220" s="66"/>
      <c r="L23220" s="88" t="s">
        <v>124</v>
      </c>
    </row>
    <row r="23221" spans="1:12" hidden="1" x14ac:dyDescent="0.3">
      <c r="A23221" s="18" t="str">
        <f>+A23135</f>
        <v>NO</v>
      </c>
      <c r="B23221" s="18"/>
      <c r="E23221" s="89"/>
      <c r="F23221" s="89"/>
      <c r="G23221" s="89"/>
      <c r="H23221" s="89"/>
      <c r="I23221" s="89"/>
      <c r="J23221" s="89"/>
      <c r="K23221" s="89"/>
      <c r="L23221" s="89"/>
    </row>
    <row r="23222" spans="1:12" ht="13" hidden="1" customHeight="1" x14ac:dyDescent="0.3">
      <c r="A23222" s="18" t="str">
        <f>+A23135</f>
        <v>NO</v>
      </c>
      <c r="B23222" s="18"/>
      <c r="E23222" s="69" t="str">
        <f>+$E$97</f>
        <v>3.9.2 EXIGENCIAS MÍNIMAS DE EXPERIENCIA Y FORMACIÓN ACADÉMICA DEL EQUIPO DE TRABAJO</v>
      </c>
      <c r="F23222" s="70"/>
      <c r="G23222" s="70"/>
      <c r="H23222" s="70"/>
      <c r="I23222" s="70"/>
      <c r="J23222" s="70"/>
      <c r="K23222" s="70"/>
      <c r="L23222" s="71"/>
    </row>
    <row r="23223" spans="1:12" hidden="1" x14ac:dyDescent="0.3">
      <c r="A23223" s="18" t="str">
        <f>+A23135</f>
        <v>NO</v>
      </c>
      <c r="B23223" s="18"/>
      <c r="E23223" s="90" t="str">
        <f>+$E$98</f>
        <v>Formulario 8</v>
      </c>
      <c r="F23223" s="315" t="s">
        <v>46</v>
      </c>
      <c r="G23223" s="316"/>
      <c r="H23223" s="317"/>
      <c r="I23223" s="318"/>
      <c r="J23223" s="318"/>
      <c r="K23223" s="318"/>
      <c r="L23223" s="319"/>
    </row>
    <row r="23224" spans="1:12" hidden="1" x14ac:dyDescent="0.3">
      <c r="A23224" s="18" t="str">
        <f>+A23135</f>
        <v>NO</v>
      </c>
      <c r="B23224" s="18"/>
      <c r="E23224" s="91" t="s">
        <v>124</v>
      </c>
      <c r="F23224" s="91" t="str">
        <f>+$F$99</f>
        <v>Director de Interventoría</v>
      </c>
      <c r="G23224" s="91" t="str">
        <f>+$G$99</f>
        <v>Residente de Interventoría</v>
      </c>
      <c r="H23224" s="320"/>
      <c r="I23224" s="321"/>
      <c r="J23224" s="321"/>
      <c r="K23224" s="321"/>
      <c r="L23224" s="322"/>
    </row>
    <row r="23225" spans="1:12" hidden="1" x14ac:dyDescent="0.3">
      <c r="A23225" s="18" t="str">
        <f>+A23135</f>
        <v>NO</v>
      </c>
      <c r="B23225" s="18"/>
      <c r="E23225" s="304" t="str">
        <f>+$E$100</f>
        <v>OBSERVACIONES RESPECTO REQUISITO HABILITANTE DEL PERSONAL CLAVE EVALUABLE</v>
      </c>
      <c r="F23225" s="305"/>
      <c r="G23225" s="305"/>
      <c r="H23225" s="305"/>
      <c r="I23225" s="305"/>
      <c r="J23225" s="305"/>
      <c r="K23225" s="305"/>
      <c r="L23225" s="305"/>
    </row>
    <row r="23226" spans="1:12" hidden="1" x14ac:dyDescent="0.3">
      <c r="A23226" s="18" t="str">
        <f>+A23135</f>
        <v>NO</v>
      </c>
      <c r="B23226" s="18"/>
      <c r="E23226" s="312" t="s">
        <v>124</v>
      </c>
      <c r="F23226" s="313"/>
      <c r="G23226" s="313"/>
      <c r="H23226" s="313"/>
      <c r="I23226" s="313"/>
      <c r="J23226" s="313"/>
      <c r="K23226" s="313"/>
      <c r="L23226" s="314"/>
    </row>
    <row r="23227" spans="1:12" hidden="1" x14ac:dyDescent="0.3">
      <c r="A23227" s="18" t="str">
        <f>+A23135</f>
        <v>NO</v>
      </c>
      <c r="B23227" s="18"/>
      <c r="E23227" s="89"/>
      <c r="F23227" s="89"/>
      <c r="G23227" s="89"/>
      <c r="H23227" s="89"/>
      <c r="I23227" s="89"/>
      <c r="J23227" s="89"/>
      <c r="K23227" s="89"/>
      <c r="L23227" s="89"/>
    </row>
    <row r="23228" spans="1:12" ht="13" hidden="1" customHeight="1" x14ac:dyDescent="0.3">
      <c r="A23228" s="18" t="str">
        <f>+A23135</f>
        <v>NO</v>
      </c>
      <c r="B23228" s="18"/>
      <c r="E23228" s="69" t="str">
        <f>+$E$103</f>
        <v>4.2 EQUIPO DE TRABAJO (Personal Clave Evaluable)</v>
      </c>
      <c r="F23228" s="70"/>
      <c r="G23228" s="70"/>
      <c r="H23228" s="70"/>
      <c r="I23228" s="70"/>
      <c r="J23228" s="70"/>
      <c r="K23228" s="70"/>
      <c r="L23228" s="71"/>
    </row>
    <row r="23229" spans="1:12" ht="23.25" hidden="1" customHeight="1" x14ac:dyDescent="0.3">
      <c r="A23229" s="18" t="str">
        <f>+A23135</f>
        <v>NO</v>
      </c>
      <c r="B23229" s="18"/>
      <c r="E23229" s="90" t="str">
        <f>+$E$104</f>
        <v>Formulario 9</v>
      </c>
      <c r="F23229" s="315" t="s">
        <v>46</v>
      </c>
      <c r="G23229" s="316"/>
      <c r="H23229" s="317"/>
      <c r="I23229" s="318"/>
      <c r="J23229" s="318"/>
      <c r="K23229" s="318"/>
      <c r="L23229" s="319"/>
    </row>
    <row r="23230" spans="1:12" hidden="1" x14ac:dyDescent="0.3">
      <c r="A23230" s="18" t="str">
        <f>+A23135</f>
        <v>NO</v>
      </c>
      <c r="B23230" s="18"/>
      <c r="E23230" s="91" t="s">
        <v>124</v>
      </c>
      <c r="F23230" s="91" t="str">
        <f>+$F$99</f>
        <v>Director de Interventoría</v>
      </c>
      <c r="G23230" s="91" t="str">
        <f>+$G$99</f>
        <v>Residente de Interventoría</v>
      </c>
      <c r="H23230" s="320"/>
      <c r="I23230" s="321"/>
      <c r="J23230" s="321"/>
      <c r="K23230" s="321"/>
      <c r="L23230" s="322"/>
    </row>
    <row r="23231" spans="1:12" hidden="1" x14ac:dyDescent="0.3">
      <c r="A23231" s="18" t="str">
        <f>+A23135</f>
        <v>NO</v>
      </c>
      <c r="B23231" s="18"/>
      <c r="E23231" s="89"/>
      <c r="F23231" s="89"/>
      <c r="G23231" s="89"/>
      <c r="H23231" s="89"/>
      <c r="I23231" s="89"/>
      <c r="J23231" s="89"/>
      <c r="K23231" s="89"/>
      <c r="L23231" s="89"/>
    </row>
    <row r="23232" spans="1:12" hidden="1" x14ac:dyDescent="0.3">
      <c r="A23232" s="1" t="str">
        <f>+A23135</f>
        <v>NO</v>
      </c>
      <c r="E23232" s="92" t="str">
        <f>+E23107</f>
        <v>CRITERIOS DE EVALUACIÓN Y PUNTAJE</v>
      </c>
      <c r="F23232" s="93"/>
      <c r="G23232" s="93"/>
      <c r="H23232" s="93"/>
      <c r="I23232" s="93"/>
      <c r="J23232" s="93"/>
      <c r="K23232" s="94"/>
      <c r="L23232" s="95" t="str">
        <f>+$L$107</f>
        <v>PUNTAJE OBTENIDO</v>
      </c>
    </row>
    <row r="23233" spans="1:12" hidden="1" x14ac:dyDescent="0.3">
      <c r="A23233" s="1" t="str">
        <f>+A23135</f>
        <v>NO</v>
      </c>
      <c r="E23233" s="96" t="str">
        <f>+$E$108</f>
        <v>VALOR</v>
      </c>
      <c r="F23233" s="97" t="str">
        <f>+$F$108</f>
        <v>EQUIPO DE TRABAJO (PERSONAL CLAVE EVALUABLE)</v>
      </c>
      <c r="G23233" s="24"/>
      <c r="H23233" s="24"/>
      <c r="I23233" s="24"/>
      <c r="J23233" s="24"/>
      <c r="K23233" s="24"/>
      <c r="L23233" s="98"/>
    </row>
    <row r="23234" spans="1:12" ht="12.75" hidden="1" customHeight="1" x14ac:dyDescent="0.3">
      <c r="A23234" s="1" t="str">
        <f>+A23135</f>
        <v>NO</v>
      </c>
      <c r="E23234" s="96">
        <f>+$E$109</f>
        <v>5</v>
      </c>
      <c r="F23234" s="307" t="str">
        <f>+$F$109</f>
        <v xml:space="preserve"> Experiencia Específica adicional</v>
      </c>
      <c r="G23234" s="308"/>
      <c r="H23234" s="308"/>
      <c r="I23234" s="308"/>
      <c r="J23234" s="308"/>
      <c r="K23234" s="309"/>
      <c r="L23234" s="99" t="str">
        <f>IFERROR(IF(VLOOKUP(C23135,'R. PUNTAJES'!$C$14:$R$213,'R. PUNTAJES'!$I$10,0)="","",VLOOKUP(C23135,'R. PUNTAJES'!$C$14:$R$213,'R. PUNTAJES'!$I$10,0)),"")</f>
        <v/>
      </c>
    </row>
    <row r="23235" spans="1:12" ht="12.75" hidden="1" customHeight="1" x14ac:dyDescent="0.3">
      <c r="A23235" s="1" t="str">
        <f>+A23135</f>
        <v>NO</v>
      </c>
      <c r="E23235" s="96">
        <f>+$E$110</f>
        <v>5</v>
      </c>
      <c r="F23235" s="307" t="str">
        <f>+$F$110</f>
        <v>Formación Académica adicional</v>
      </c>
      <c r="G23235" s="308"/>
      <c r="H23235" s="308"/>
      <c r="I23235" s="308"/>
      <c r="J23235" s="308"/>
      <c r="K23235" s="309"/>
      <c r="L23235" s="99" t="str">
        <f>IFERROR(IF(VLOOKUP(C23135,'R. PUNTAJES'!$C$14:$R$213,'R. PUNTAJES'!$J$10,0)="","",VLOOKUP(C23135,'R. PUNTAJES'!$C$14:$R$213,'R. PUNTAJES'!$J$10,0)),"")</f>
        <v/>
      </c>
    </row>
    <row r="23236" spans="1:12" hidden="1" x14ac:dyDescent="0.3">
      <c r="A23236" s="18" t="str">
        <f>+A23135</f>
        <v>NO</v>
      </c>
      <c r="B23236" s="18"/>
      <c r="E23236" s="100"/>
      <c r="F23236" s="101" t="str">
        <f>+$F$111</f>
        <v>FACTOR DE SOSTENIBILIDAD</v>
      </c>
      <c r="G23236" s="102"/>
      <c r="H23236" s="102"/>
      <c r="I23236" s="102"/>
      <c r="J23236" s="102"/>
      <c r="K23236" s="102"/>
      <c r="L23236" s="103"/>
    </row>
    <row r="23237" spans="1:12" hidden="1" x14ac:dyDescent="0.3">
      <c r="A23237" s="18" t="str">
        <f>+A23135</f>
        <v>NO</v>
      </c>
      <c r="B23237" s="18"/>
      <c r="E23237" s="104">
        <v>1</v>
      </c>
      <c r="F23237" s="105" t="str">
        <f>+$F$112</f>
        <v>Compromisos Sostenibilidad</v>
      </c>
      <c r="G23237" s="106"/>
      <c r="H23237" s="106"/>
      <c r="I23237" s="106"/>
      <c r="J23237" s="106"/>
      <c r="K23237" s="106"/>
      <c r="L23237" s="107" t="str">
        <f>IFERROR(IF(VLOOKUP(C23135,'R. PUNTAJES'!$C$14:$R$213,'R. PUNTAJES'!$K$10,0)="","",VLOOKUP(C23135,'R. PUNTAJES'!$C$14:$R$213,'R. PUNTAJES'!$K$10,0)),"")</f>
        <v/>
      </c>
    </row>
    <row r="23238" spans="1:12" hidden="1" x14ac:dyDescent="0.3">
      <c r="A23238" s="1" t="str">
        <f>+A23135</f>
        <v>NO</v>
      </c>
      <c r="E23238" s="108"/>
      <c r="F23238" s="109" t="str">
        <f>+$F$113</f>
        <v>APOYO A LA INDUSTRIA NACIONAL</v>
      </c>
      <c r="G23238" s="110"/>
      <c r="H23238" s="110"/>
      <c r="I23238" s="110"/>
      <c r="J23238" s="110"/>
      <c r="K23238" s="110"/>
      <c r="L23238" s="111"/>
    </row>
    <row r="23239" spans="1:12" ht="12.75" hidden="1" customHeight="1" x14ac:dyDescent="0.3">
      <c r="A23239" s="1" t="str">
        <f>+A23135</f>
        <v>NO</v>
      </c>
      <c r="E23239" s="96">
        <v>20</v>
      </c>
      <c r="F23239" s="307" t="str">
        <f>+$F$114</f>
        <v>Promoción de Servicios Nacionales o con Trato Nacional</v>
      </c>
      <c r="G23239" s="308"/>
      <c r="H23239" s="308"/>
      <c r="I23239" s="308"/>
      <c r="J23239" s="308"/>
      <c r="K23239" s="309"/>
      <c r="L23239" s="99" t="str">
        <f>IFERROR(IF(VLOOKUP(C23135,'R. PUNTAJES'!$C$14:$R$213,'R. PUNTAJES'!$L$10,0)="","",
IF(VLOOKUP(C23135,'R. PUNTAJES'!$C$14:$R$213,'R. PUNTAJES'!$L$10,0)=5,0,
VLOOKUP(C23135,'R. PUNTAJES'!$C$14:$R$213,'R. PUNTAJES'!$L$10,0))),"")</f>
        <v/>
      </c>
    </row>
    <row r="23240" spans="1:12" ht="12.75" hidden="1" customHeight="1" x14ac:dyDescent="0.3">
      <c r="A23240" s="1" t="str">
        <f>+A23135</f>
        <v>NO</v>
      </c>
      <c r="E23240" s="96">
        <v>5</v>
      </c>
      <c r="F23240" s="307" t="str">
        <f>+$F$115</f>
        <v>Incorporación de componente nacional en servicios extranjeros</v>
      </c>
      <c r="G23240" s="308"/>
      <c r="H23240" s="308"/>
      <c r="I23240" s="308"/>
      <c r="J23240" s="308"/>
      <c r="K23240" s="309"/>
      <c r="L23240" s="99" t="str">
        <f>IFERROR(IF(VLOOKUP(C23135,'R. PUNTAJES'!$C$14:$R$213,'R. PUNTAJES'!$L$10,0)="","",
IF(VLOOKUP(C23135,'R. PUNTAJES'!$C$14:$R$213,'R. PUNTAJES'!$L$10,0)=20,0,
VLOOKUP(C23135,'R. PUNTAJES'!$C$14:$R$213,'R. PUNTAJES'!$L$10,0))),"")</f>
        <v/>
      </c>
    </row>
    <row r="23241" spans="1:12" hidden="1" x14ac:dyDescent="0.3">
      <c r="A23241" s="1" t="str">
        <f>+A23135</f>
        <v>NO</v>
      </c>
      <c r="E23241" s="112"/>
      <c r="F23241" s="97" t="str">
        <f>+$F$116</f>
        <v>VINCULACIÓN DE PERSONAS CON DISCAPACIDAD</v>
      </c>
      <c r="G23241" s="24"/>
      <c r="H23241" s="24"/>
      <c r="I23241" s="24"/>
      <c r="J23241" s="24"/>
      <c r="K23241" s="24"/>
      <c r="L23241" s="98"/>
    </row>
    <row r="23242" spans="1:12" ht="12.75" hidden="1" customHeight="1" x14ac:dyDescent="0.3">
      <c r="A23242" s="1" t="str">
        <f>+A23135</f>
        <v>NO</v>
      </c>
      <c r="E23242" s="96">
        <v>1</v>
      </c>
      <c r="F23242" s="307" t="str">
        <f>+$F$117</f>
        <v xml:space="preserve">Trabajadores vinculados a la planta de personal </v>
      </c>
      <c r="G23242" s="308"/>
      <c r="H23242" s="308"/>
      <c r="I23242" s="308"/>
      <c r="J23242" s="308"/>
      <c r="K23242" s="309"/>
      <c r="L23242" s="99" t="str">
        <f>IFERROR(IF(VLOOKUP(C23135,'R. PUNTAJES'!$C$14:$R$213,'R. PUNTAJES'!$M$10,0)="","",VLOOKUP(C23135,'R. PUNTAJES'!$C$14:$R$213,'R. PUNTAJES'!$M$10,0)),"")</f>
        <v/>
      </c>
    </row>
    <row r="23243" spans="1:12" hidden="1" x14ac:dyDescent="0.3">
      <c r="A23243" s="1" t="str">
        <f>+A23135</f>
        <v>NO</v>
      </c>
      <c r="E23243" s="112"/>
      <c r="F23243" s="97" t="str">
        <f>+$F$118</f>
        <v>EMPRENDIMIENTOS Y EMPRESAS DE MUJERES</v>
      </c>
      <c r="G23243" s="24"/>
      <c r="H23243" s="24"/>
      <c r="I23243" s="24"/>
      <c r="J23243" s="24"/>
      <c r="K23243" s="24"/>
      <c r="L23243" s="98"/>
    </row>
    <row r="23244" spans="1:12" ht="13" hidden="1" customHeight="1" x14ac:dyDescent="0.3">
      <c r="A23244" s="1" t="str">
        <f>+A23135</f>
        <v>NO</v>
      </c>
      <c r="E23244" s="96">
        <v>0.25</v>
      </c>
      <c r="F23244" s="307" t="str">
        <f>+$F$119</f>
        <v>Emprendimientos y empresas de mujeres</v>
      </c>
      <c r="G23244" s="308"/>
      <c r="H23244" s="308"/>
      <c r="I23244" s="308"/>
      <c r="J23244" s="308"/>
      <c r="K23244" s="309"/>
      <c r="L23244" s="113" t="str">
        <f>IFERROR(IF(VLOOKUP(C23135,'R. PUNTAJES'!$C$14:$R$213,'R. PUNTAJES'!$N$10,0)="","",VLOOKUP(C23135,'R. PUNTAJES'!$C$14:$R$213,'R. PUNTAJES'!$N$10,0)),"")</f>
        <v/>
      </c>
    </row>
    <row r="23245" spans="1:12" hidden="1" x14ac:dyDescent="0.3">
      <c r="A23245" s="18" t="str">
        <f>+A23246</f>
        <v>NO</v>
      </c>
      <c r="B23245" s="18"/>
      <c r="E23245" s="112"/>
      <c r="F23245" s="97" t="str">
        <f>+$F$120</f>
        <v>MIPYME</v>
      </c>
      <c r="G23245" s="24"/>
      <c r="H23245" s="24"/>
      <c r="I23245" s="24"/>
      <c r="J23245" s="24"/>
      <c r="K23245" s="24"/>
      <c r="L23245" s="98"/>
    </row>
    <row r="23246" spans="1:12" hidden="1" x14ac:dyDescent="0.3">
      <c r="A23246" s="18" t="str">
        <f>+IF(E23246=0,"NO",1)</f>
        <v>NO</v>
      </c>
      <c r="B23246" s="18"/>
      <c r="E23246" s="96">
        <v>0</v>
      </c>
      <c r="F23246" s="307" t="str">
        <f>+$F$121</f>
        <v>Mipyme</v>
      </c>
      <c r="G23246" s="308"/>
      <c r="H23246" s="308"/>
      <c r="I23246" s="308"/>
      <c r="J23246" s="308"/>
      <c r="K23246" s="309"/>
      <c r="L23246" s="113" t="str">
        <f>IFERROR(IF(VLOOKUP(C23135,'R. PUNTAJES'!$C$14:$R$213,'R. PUNTAJES'!$O$10,0)="","",VLOOKUP(C23135,'R. PUNTAJES'!$C$14:$R$213,'R. PUNTAJES'!$O$10,0)),"")</f>
        <v/>
      </c>
    </row>
    <row r="23247" spans="1:12" hidden="1" x14ac:dyDescent="0.3">
      <c r="A23247" s="1" t="str">
        <f>+A23135</f>
        <v>NO</v>
      </c>
      <c r="E23247" s="112"/>
      <c r="F23247" s="97" t="str">
        <f>+$F$122</f>
        <v>EXPERIENCIA DEL PROPONENTE</v>
      </c>
      <c r="G23247" s="24"/>
      <c r="H23247" s="24"/>
      <c r="I23247" s="24"/>
      <c r="J23247" s="24"/>
      <c r="K23247" s="24"/>
      <c r="L23247" s="98"/>
    </row>
    <row r="23248" spans="1:12" hidden="1" x14ac:dyDescent="0.3">
      <c r="A23248" s="1" t="str">
        <f>+A23135</f>
        <v>NO</v>
      </c>
      <c r="E23248" s="96">
        <v>59.5</v>
      </c>
      <c r="F23248" s="307" t="str">
        <f>+$F$123</f>
        <v>mediana con valor absoluto</v>
      </c>
      <c r="G23248" s="308"/>
      <c r="H23248" s="308"/>
      <c r="I23248" s="308"/>
      <c r="J23248" s="308"/>
      <c r="K23248" s="309"/>
      <c r="L23248" s="113" t="str">
        <f>IFERROR(IF(VLOOKUP(C23135,'R. PUNTAJES'!$C$14:$R$213,'R. PUNTAJES'!$R$10,0)="","",VLOOKUP(C23135,'R. PUNTAJES'!$C$14:$R$213,'R. PUNTAJES'!$R$10,0)),"")</f>
        <v/>
      </c>
    </row>
    <row r="23249" spans="1:16" hidden="1" x14ac:dyDescent="0.3">
      <c r="A23249" s="1" t="str">
        <f>+A23135</f>
        <v>NO</v>
      </c>
      <c r="E23249" s="112"/>
      <c r="F23249" s="97" t="str">
        <f>+$F$124</f>
        <v>MULTAS</v>
      </c>
      <c r="G23249" s="24"/>
      <c r="H23249" s="24"/>
      <c r="I23249" s="24"/>
      <c r="J23249" s="24"/>
      <c r="K23249" s="24"/>
      <c r="L23249" s="98"/>
    </row>
    <row r="23250" spans="1:16" ht="12.75" hidden="1" customHeight="1" x14ac:dyDescent="0.3">
      <c r="A23250" s="1" t="str">
        <f>+A23135</f>
        <v>NO</v>
      </c>
      <c r="E23250" s="96">
        <v>-2</v>
      </c>
      <c r="F23250" s="307" t="str">
        <f>+$F$125</f>
        <v>Una o más multas o cláusulas penales durante el último año</v>
      </c>
      <c r="G23250" s="310"/>
      <c r="H23250" s="310"/>
      <c r="I23250" s="310"/>
      <c r="J23250" s="310"/>
      <c r="K23250" s="311"/>
      <c r="L23250" s="99" t="str">
        <f>IFERROR(IF(VLOOKUP(C23135,'R. PUNTAJES'!$C$14:$R$213,'R. PUNTAJES'!$Q$10,0)="","",VLOOKUP(C23135,'R. PUNTAJES'!$C$14:$R$213,'R. PUNTAJES'!$Q$10,0)),"")</f>
        <v/>
      </c>
    </row>
    <row r="23251" spans="1:16" hidden="1" x14ac:dyDescent="0.3">
      <c r="A23251" s="1" t="str">
        <f>+A23135</f>
        <v>NO</v>
      </c>
      <c r="E23251" s="112"/>
      <c r="F23251" s="97" t="str">
        <f>+$F$126</f>
        <v>OBRAS INCONCLUSAS</v>
      </c>
      <c r="G23251" s="24"/>
      <c r="H23251" s="24"/>
      <c r="I23251" s="24"/>
      <c r="J23251" s="24"/>
      <c r="K23251" s="24"/>
      <c r="L23251" s="98"/>
    </row>
    <row r="23252" spans="1:16" hidden="1" x14ac:dyDescent="0.3">
      <c r="A23252" s="1" t="str">
        <f>+A23135</f>
        <v>NO</v>
      </c>
      <c r="E23252" s="96">
        <v>-1</v>
      </c>
      <c r="F23252" s="301" t="str">
        <f>+$F$127</f>
        <v>Anotación vigente de obra civil inconclusa</v>
      </c>
      <c r="G23252" s="302"/>
      <c r="H23252" s="302"/>
      <c r="I23252" s="302"/>
      <c r="J23252" s="302"/>
      <c r="K23252" s="303"/>
      <c r="L23252" s="99" t="str">
        <f>IFERROR(IF(VLOOKUP(C23135,'R. PUNTAJES'!$C$14:$R$213,'R. PUNTAJES'!$P$10,0)="","",VLOOKUP(C23135,'R. PUNTAJES'!$C$14:$R$213,'R. PUNTAJES'!$P$10,0)),"")</f>
        <v/>
      </c>
    </row>
    <row r="23253" spans="1:16" ht="7.5" hidden="1" customHeight="1" x14ac:dyDescent="0.3">
      <c r="A23253" s="1" t="str">
        <f>+A23135</f>
        <v>NO</v>
      </c>
      <c r="E23253" s="114"/>
      <c r="F23253" s="45"/>
      <c r="G23253" s="45"/>
      <c r="H23253" s="45"/>
      <c r="I23253" s="45"/>
      <c r="J23253" s="45"/>
      <c r="K23253" s="45"/>
      <c r="L23253" s="48"/>
    </row>
    <row r="23254" spans="1:16" hidden="1" x14ac:dyDescent="0.3">
      <c r="A23254" s="1" t="str">
        <f>+A23135</f>
        <v>NO</v>
      </c>
      <c r="E23254" s="115" t="str">
        <f>+$E$129</f>
        <v>PUNTAJE TOTAL</v>
      </c>
      <c r="F23254" s="116"/>
      <c r="G23254" s="116"/>
      <c r="H23254" s="116"/>
      <c r="I23254" s="116"/>
      <c r="J23254" s="116"/>
      <c r="K23254" s="117"/>
      <c r="L23254" s="118">
        <f>IFERROR(IF(VLOOKUP(C23135,'R. PUNTAJES'!$C$14:$R$213,'R. PUNTAJES'!$H$10,0)="RECHAZO","",SUM(L23234:L23252)),"")</f>
        <v>0</v>
      </c>
    </row>
    <row r="23255" spans="1:16" hidden="1" x14ac:dyDescent="0.3">
      <c r="A23255" s="1" t="str">
        <f>+A23135</f>
        <v>NO</v>
      </c>
      <c r="E23255" s="304" t="str">
        <f>+$E$130</f>
        <v>OBSERVACIONES RESPECTO A PUNTAJES</v>
      </c>
      <c r="F23255" s="305"/>
      <c r="G23255" s="305"/>
      <c r="H23255" s="305"/>
      <c r="I23255" s="305"/>
      <c r="J23255" s="305"/>
      <c r="K23255" s="305"/>
      <c r="L23255" s="305"/>
    </row>
    <row r="23256" spans="1:16" ht="12" hidden="1" customHeight="1" x14ac:dyDescent="0.3">
      <c r="A23256" s="1" t="str">
        <f>+A23135</f>
        <v>NO</v>
      </c>
      <c r="E23256" s="306" t="s">
        <v>124</v>
      </c>
      <c r="F23256" s="305"/>
      <c r="G23256" s="305"/>
      <c r="H23256" s="305"/>
      <c r="I23256" s="305"/>
      <c r="J23256" s="305"/>
      <c r="K23256" s="305"/>
      <c r="L23256" s="305"/>
      <c r="N23256" s="119"/>
      <c r="O23256" s="119"/>
      <c r="P23256" s="120"/>
    </row>
    <row r="23257" spans="1:16" ht="3" hidden="1" customHeight="1" x14ac:dyDescent="0.3">
      <c r="A23257" s="1" t="str">
        <f>+A23136</f>
        <v>NO</v>
      </c>
      <c r="E23257" s="121"/>
      <c r="F23257" s="122"/>
      <c r="G23257" s="122"/>
      <c r="H23257" s="122"/>
      <c r="I23257" s="122"/>
      <c r="J23257" s="122"/>
      <c r="K23257" s="122"/>
      <c r="L23257" s="123"/>
    </row>
    <row r="23258" spans="1:16" hidden="1" x14ac:dyDescent="0.3">
      <c r="A23258" s="1" t="str">
        <f>+IF(OR(C23260=""),"NO",1)</f>
        <v>NO</v>
      </c>
      <c r="E23258" s="346"/>
      <c r="F23258" s="347"/>
      <c r="G23258" s="347"/>
      <c r="H23258" s="347"/>
      <c r="I23258" s="347"/>
      <c r="J23258" s="347"/>
      <c r="K23258" s="347"/>
      <c r="L23258" s="347"/>
    </row>
    <row r="23259" spans="1:16" ht="4.5" hidden="1" customHeight="1" x14ac:dyDescent="0.3">
      <c r="A23259" s="1" t="str">
        <f>+A23260</f>
        <v>NO</v>
      </c>
      <c r="E23259" s="15"/>
      <c r="F23259" s="16"/>
      <c r="G23259" s="16"/>
      <c r="H23259" s="16"/>
      <c r="I23259" s="16"/>
      <c r="J23259" s="16"/>
      <c r="K23259" s="16"/>
      <c r="L23259" s="17"/>
    </row>
    <row r="23260" spans="1:16" ht="15.75" hidden="1" customHeight="1" x14ac:dyDescent="0.3">
      <c r="A23260" s="1" t="str">
        <f>+IF(OR(C23260=""),"NO",1)</f>
        <v>NO</v>
      </c>
      <c r="B23260" s="1">
        <f>1+MAX($B$1:B23259)</f>
        <v>187</v>
      </c>
      <c r="C23260" s="18" t="s">
        <v>124</v>
      </c>
      <c r="E23260" s="19" t="s">
        <v>124</v>
      </c>
      <c r="F23260" s="20"/>
      <c r="G23260" s="20"/>
      <c r="H23260" s="20"/>
      <c r="I23260" s="21"/>
      <c r="J23260" s="20"/>
      <c r="K23260" s="21"/>
      <c r="L23260" s="22"/>
    </row>
    <row r="23261" spans="1:16" hidden="1" x14ac:dyDescent="0.3">
      <c r="A23261" s="1" t="str">
        <f>A23260</f>
        <v>NO</v>
      </c>
      <c r="E23261" s="23" t="str">
        <f>+$E$11</f>
        <v>Integrantes</v>
      </c>
      <c r="F23261" s="24"/>
      <c r="G23261" s="24"/>
      <c r="H23261" s="24"/>
      <c r="I23261" s="24"/>
      <c r="J23261" s="24"/>
      <c r="K23261" s="25" t="str">
        <f>+$K$11</f>
        <v>Nit</v>
      </c>
      <c r="L23261" s="26" t="str">
        <f>+$L$11</f>
        <v>Part.</v>
      </c>
    </row>
    <row r="23262" spans="1:16" hidden="1" x14ac:dyDescent="0.3">
      <c r="A23262" s="1" t="str">
        <f>+A23261</f>
        <v>NO</v>
      </c>
      <c r="C23262" s="1" t="s">
        <v>124</v>
      </c>
      <c r="E23262" s="27" t="s">
        <v>124</v>
      </c>
      <c r="F23262" s="28"/>
      <c r="G23262" s="28"/>
      <c r="H23262" s="28"/>
      <c r="I23262" s="28"/>
      <c r="J23262" s="28"/>
      <c r="K23262" s="29" t="s">
        <v>124</v>
      </c>
      <c r="L23262" s="30" t="s">
        <v>124</v>
      </c>
    </row>
    <row r="23263" spans="1:16" hidden="1" x14ac:dyDescent="0.3">
      <c r="A23263" s="18" t="str">
        <f>+IF(OR(C23263=""),"NO",1)</f>
        <v>NO</v>
      </c>
      <c r="B23263" s="18"/>
      <c r="C23263" s="1" t="s">
        <v>124</v>
      </c>
      <c r="E23263" s="31" t="s">
        <v>124</v>
      </c>
      <c r="F23263" s="32"/>
      <c r="G23263" s="32"/>
      <c r="H23263" s="32"/>
      <c r="I23263" s="32"/>
      <c r="J23263" s="32"/>
      <c r="K23263" s="33" t="s">
        <v>124</v>
      </c>
      <c r="L23263" s="34" t="s">
        <v>124</v>
      </c>
    </row>
    <row r="23264" spans="1:16" hidden="1" x14ac:dyDescent="0.3">
      <c r="A23264" s="18" t="str">
        <f>+IF(OR(C23264=""),"NO",1)</f>
        <v>NO</v>
      </c>
      <c r="B23264" s="18"/>
      <c r="C23264" s="1" t="s">
        <v>124</v>
      </c>
      <c r="E23264" s="31" t="s">
        <v>124</v>
      </c>
      <c r="F23264" s="32"/>
      <c r="G23264" s="32"/>
      <c r="H23264" s="32"/>
      <c r="I23264" s="32"/>
      <c r="J23264" s="32"/>
      <c r="K23264" s="33" t="s">
        <v>124</v>
      </c>
      <c r="L23264" s="34" t="s">
        <v>124</v>
      </c>
    </row>
    <row r="23265" spans="1:12" hidden="1" x14ac:dyDescent="0.3">
      <c r="A23265" s="18" t="str">
        <f>+IF(OR(C23265=""),"NO",1)</f>
        <v>NO</v>
      </c>
      <c r="B23265" s="18"/>
      <c r="C23265" s="1" t="s">
        <v>124</v>
      </c>
      <c r="E23265" s="31" t="s">
        <v>13</v>
      </c>
      <c r="F23265" s="32"/>
      <c r="G23265" s="32"/>
      <c r="H23265" s="32"/>
      <c r="I23265" s="32"/>
      <c r="J23265" s="32"/>
      <c r="K23265" s="33"/>
      <c r="L23265" s="34"/>
    </row>
    <row r="23266" spans="1:12" hidden="1" x14ac:dyDescent="0.3">
      <c r="A23266" s="18" t="str">
        <f>+IF(OR(C23266=""),"NO",1)</f>
        <v>NO</v>
      </c>
      <c r="B23266" s="18"/>
      <c r="C23266" s="1" t="s">
        <v>124</v>
      </c>
      <c r="E23266" s="31" t="s">
        <v>13</v>
      </c>
      <c r="F23266" s="32"/>
      <c r="G23266" s="32"/>
      <c r="H23266" s="32"/>
      <c r="I23266" s="32"/>
      <c r="J23266" s="32"/>
      <c r="K23266" s="33"/>
      <c r="L23266" s="34"/>
    </row>
    <row r="23267" spans="1:12" hidden="1" x14ac:dyDescent="0.3">
      <c r="A23267" s="18" t="str">
        <f>+IF(OR(C23267=""),"NO",1)</f>
        <v>NO</v>
      </c>
      <c r="B23267" s="18"/>
      <c r="C23267" s="1" t="s">
        <v>124</v>
      </c>
      <c r="E23267" s="35" t="s">
        <v>13</v>
      </c>
      <c r="F23267" s="36"/>
      <c r="G23267" s="36"/>
      <c r="H23267" s="36"/>
      <c r="I23267" s="36"/>
      <c r="J23267" s="36"/>
      <c r="K23267" s="37"/>
      <c r="L23267" s="38"/>
    </row>
    <row r="23268" spans="1:12" ht="5.15" hidden="1" customHeight="1" x14ac:dyDescent="0.3">
      <c r="A23268" s="1" t="str">
        <f>+A23260</f>
        <v>NO</v>
      </c>
      <c r="E23268" s="39"/>
      <c r="F23268" s="39"/>
      <c r="G23268" s="39"/>
      <c r="H23268" s="39"/>
      <c r="I23268" s="39"/>
      <c r="J23268" s="39"/>
      <c r="K23268" s="39"/>
      <c r="L23268" s="39"/>
    </row>
    <row r="23269" spans="1:12" ht="15.75" hidden="1" customHeight="1" x14ac:dyDescent="0.3">
      <c r="A23269" s="1" t="str">
        <f>+A23260</f>
        <v>NO</v>
      </c>
      <c r="E23269" s="40" t="str">
        <f>+$E$19</f>
        <v>RESULTADO DE EVALUACIÓN TÉCNICA</v>
      </c>
      <c r="F23269" s="41"/>
      <c r="G23269" s="41"/>
      <c r="H23269" s="41"/>
      <c r="I23269" s="41"/>
      <c r="J23269" s="41"/>
      <c r="K23269" s="41"/>
      <c r="L23269" s="42"/>
    </row>
    <row r="23270" spans="1:12" hidden="1" x14ac:dyDescent="0.3">
      <c r="A23270" s="1" t="str">
        <f>+A23260</f>
        <v>NO</v>
      </c>
      <c r="E23270" s="43"/>
      <c r="F23270" s="44" t="str">
        <f>+$F$20</f>
        <v>Experiencia</v>
      </c>
      <c r="G23270" s="45"/>
      <c r="H23270" s="45"/>
      <c r="I23270" s="45"/>
      <c r="J23270" s="45"/>
      <c r="K23270" s="46"/>
      <c r="L23270" s="47" t="s">
        <v>124</v>
      </c>
    </row>
    <row r="23271" spans="1:12" hidden="1" x14ac:dyDescent="0.3">
      <c r="A23271" s="1" t="str">
        <f>+A23260</f>
        <v>NO</v>
      </c>
      <c r="E23271" s="348" t="str">
        <f>+$E$21</f>
        <v>OBSERVACIONES RESPECTO A LA EVALUACIÓN DE EXPERIENCIA</v>
      </c>
      <c r="F23271" s="308"/>
      <c r="G23271" s="308"/>
      <c r="H23271" s="308"/>
      <c r="I23271" s="308"/>
      <c r="J23271" s="308"/>
      <c r="K23271" s="308"/>
      <c r="L23271" s="349"/>
    </row>
    <row r="23272" spans="1:12" hidden="1" x14ac:dyDescent="0.3">
      <c r="A23272" s="1" t="str">
        <f>+A23260</f>
        <v>NO</v>
      </c>
      <c r="E23272" s="350" t="s">
        <v>124</v>
      </c>
      <c r="F23272" s="351"/>
      <c r="G23272" s="351"/>
      <c r="H23272" s="351"/>
      <c r="I23272" s="351"/>
      <c r="J23272" s="351"/>
      <c r="K23272" s="351"/>
      <c r="L23272" s="352"/>
    </row>
    <row r="23273" spans="1:12" ht="5.15" hidden="1" customHeight="1" x14ac:dyDescent="0.3">
      <c r="A23273" s="1" t="str">
        <f>+A23260</f>
        <v>NO</v>
      </c>
      <c r="E23273" s="39"/>
      <c r="F23273" s="39"/>
      <c r="G23273" s="39"/>
      <c r="H23273" s="39"/>
      <c r="I23273" s="39"/>
      <c r="J23273" s="39"/>
      <c r="K23273" s="39"/>
      <c r="L23273" s="39"/>
    </row>
    <row r="23274" spans="1:12" ht="12.75" hidden="1" customHeight="1" x14ac:dyDescent="0.3">
      <c r="A23274" s="1" t="str">
        <f>+A23260</f>
        <v>NO</v>
      </c>
      <c r="E23274" s="40" t="str">
        <f>+$E$24</f>
        <v>EXPERIENCIA HABILITANTE: CONTRATOS PRESENTADOS</v>
      </c>
      <c r="F23274" s="41"/>
      <c r="G23274" s="41"/>
      <c r="H23274" s="41"/>
      <c r="I23274" s="41"/>
      <c r="J23274" s="41"/>
      <c r="K23274" s="41"/>
      <c r="L23274" s="42"/>
    </row>
    <row r="23275" spans="1:12" ht="8.5" hidden="1" customHeight="1" x14ac:dyDescent="0.3">
      <c r="A23275" s="1" t="str">
        <f>+A23260</f>
        <v>NO</v>
      </c>
      <c r="E23275" s="49"/>
      <c r="F23275" s="50"/>
      <c r="G23275" s="51"/>
      <c r="H23275" s="51"/>
      <c r="I23275" s="51"/>
      <c r="J23275" s="51"/>
      <c r="K23275" s="51"/>
      <c r="L23275" s="52"/>
    </row>
    <row r="23276" spans="1:12" hidden="1" x14ac:dyDescent="0.3">
      <c r="A23276" s="18" t="str">
        <f>+IF(OR(C23276=""),"NO",1)</f>
        <v>NO</v>
      </c>
      <c r="B23276" s="18"/>
      <c r="C23276" s="1" t="s">
        <v>124</v>
      </c>
      <c r="E23276" s="329">
        <v>1</v>
      </c>
      <c r="F23276" s="53" t="str">
        <f>+$F$26</f>
        <v>OBJETO</v>
      </c>
      <c r="G23276" s="332" t="s">
        <v>124</v>
      </c>
      <c r="H23276" s="333"/>
      <c r="I23276" s="333"/>
      <c r="J23276" s="333"/>
      <c r="K23276" s="333"/>
      <c r="L23276" s="334"/>
    </row>
    <row r="23277" spans="1:12" hidden="1" x14ac:dyDescent="0.3">
      <c r="A23277" s="18" t="str">
        <f>+IF(OR(C23276=""),"NO",1)</f>
        <v>NO</v>
      </c>
      <c r="B23277" s="18"/>
      <c r="E23277" s="330"/>
      <c r="F23277" s="54" t="str">
        <f>+$F$27</f>
        <v>CONTRATANTE</v>
      </c>
      <c r="G23277" s="335" t="s">
        <v>124</v>
      </c>
      <c r="H23277" s="310"/>
      <c r="I23277" s="310"/>
      <c r="J23277" s="310"/>
      <c r="K23277" s="310"/>
      <c r="L23277" s="336"/>
    </row>
    <row r="23278" spans="1:12" hidden="1" x14ac:dyDescent="0.3">
      <c r="A23278" s="18" t="str">
        <f>+IF(OR(C23276=""),"NO",1)</f>
        <v>NO</v>
      </c>
      <c r="B23278" s="18"/>
      <c r="E23278" s="330"/>
      <c r="F23278" s="54" t="str">
        <f>+$F$28</f>
        <v>APORTANTE</v>
      </c>
      <c r="G23278" s="337" t="s">
        <v>124</v>
      </c>
      <c r="H23278" s="338"/>
      <c r="I23278" s="338"/>
      <c r="J23278" s="338"/>
      <c r="K23278" s="338"/>
      <c r="L23278" s="339"/>
    </row>
    <row r="23279" spans="1:12" hidden="1" x14ac:dyDescent="0.3">
      <c r="A23279" s="18" t="str">
        <f>+IF(OR(C23276=""),"NO",1)</f>
        <v>NO</v>
      </c>
      <c r="B23279" s="18"/>
      <c r="E23279" s="330"/>
      <c r="F23279" s="54" t="str">
        <f>+$F$29</f>
        <v>VALOR /SMMLV)</v>
      </c>
      <c r="G23279" s="55" t="s">
        <v>124</v>
      </c>
      <c r="H23279" s="56" t="str">
        <f>+$H$29</f>
        <v>% PART..</v>
      </c>
      <c r="I23279" s="57" t="s">
        <v>124</v>
      </c>
      <c r="J23279" s="58" t="str">
        <f>+$J$29</f>
        <v>VALOR ACREDITADO</v>
      </c>
      <c r="K23279" s="59"/>
      <c r="L23279" s="47" t="s">
        <v>124</v>
      </c>
    </row>
    <row r="23280" spans="1:12" hidden="1" x14ac:dyDescent="0.3">
      <c r="A23280" s="18" t="str">
        <f>+IF(OR(C23276=""),"NO",1)</f>
        <v>NO</v>
      </c>
      <c r="B23280" s="18"/>
      <c r="E23280" s="330"/>
      <c r="F23280" s="60" t="str">
        <f>+$F$30</f>
        <v>EXPERIENCIA APORTADA</v>
      </c>
      <c r="G23280" s="340" t="s">
        <v>124</v>
      </c>
      <c r="H23280" s="341"/>
      <c r="I23280" s="341"/>
      <c r="J23280" s="341"/>
      <c r="K23280" s="341"/>
      <c r="L23280" s="342"/>
    </row>
    <row r="23281" spans="1:12" hidden="1" x14ac:dyDescent="0.3">
      <c r="A23281" s="18" t="str">
        <f>+IF(OR(C23276=""),"NO",1)</f>
        <v>NO</v>
      </c>
      <c r="B23281" s="18"/>
      <c r="E23281" s="331"/>
      <c r="F23281" s="62" t="str">
        <f>+$F$31</f>
        <v>OBSERVACIÓN</v>
      </c>
      <c r="G23281" s="343" t="s">
        <v>124</v>
      </c>
      <c r="H23281" s="344"/>
      <c r="I23281" s="344"/>
      <c r="J23281" s="344"/>
      <c r="K23281" s="344"/>
      <c r="L23281" s="345"/>
    </row>
    <row r="23282" spans="1:12" ht="8.5" hidden="1" customHeight="1" x14ac:dyDescent="0.3">
      <c r="A23282" s="18" t="str">
        <f>+IF(OR(C23276=""),"NO",1)</f>
        <v>NO</v>
      </c>
      <c r="B23282" s="18"/>
      <c r="E23282" s="49"/>
      <c r="F23282" s="50"/>
      <c r="G23282" s="51"/>
      <c r="H23282" s="51"/>
      <c r="I23282" s="51"/>
      <c r="J23282" s="51"/>
      <c r="K23282" s="51"/>
      <c r="L23282" s="52"/>
    </row>
    <row r="23283" spans="1:12" hidden="1" x14ac:dyDescent="0.3">
      <c r="A23283" s="18" t="str">
        <f t="shared" ref="A23283" si="7812">+IF(OR(C23283=""),"NO",1)</f>
        <v>NO</v>
      </c>
      <c r="B23283" s="18"/>
      <c r="C23283" s="1" t="s">
        <v>124</v>
      </c>
      <c r="E23283" s="329">
        <v>2</v>
      </c>
      <c r="F23283" s="53" t="str">
        <f>+$F$26</f>
        <v>OBJETO</v>
      </c>
      <c r="G23283" s="332" t="s">
        <v>124</v>
      </c>
      <c r="H23283" s="333"/>
      <c r="I23283" s="333"/>
      <c r="J23283" s="333"/>
      <c r="K23283" s="333"/>
      <c r="L23283" s="334"/>
    </row>
    <row r="23284" spans="1:12" hidden="1" x14ac:dyDescent="0.3">
      <c r="A23284" s="18" t="str">
        <f t="shared" ref="A23284" si="7813">+IF(OR(C23283=""),"NO",1)</f>
        <v>NO</v>
      </c>
      <c r="B23284" s="18"/>
      <c r="E23284" s="330"/>
      <c r="F23284" s="54" t="str">
        <f>+$F$27</f>
        <v>CONTRATANTE</v>
      </c>
      <c r="G23284" s="335" t="s">
        <v>124</v>
      </c>
      <c r="H23284" s="310"/>
      <c r="I23284" s="310"/>
      <c r="J23284" s="310"/>
      <c r="K23284" s="310"/>
      <c r="L23284" s="336"/>
    </row>
    <row r="23285" spans="1:12" hidden="1" x14ac:dyDescent="0.3">
      <c r="A23285" s="18" t="str">
        <f t="shared" ref="A23285" si="7814">+IF(OR(C23283=""),"NO",1)</f>
        <v>NO</v>
      </c>
      <c r="B23285" s="18"/>
      <c r="E23285" s="330"/>
      <c r="F23285" s="54" t="str">
        <f>+$F$28</f>
        <v>APORTANTE</v>
      </c>
      <c r="G23285" s="337" t="s">
        <v>124</v>
      </c>
      <c r="H23285" s="338"/>
      <c r="I23285" s="338"/>
      <c r="J23285" s="338"/>
      <c r="K23285" s="338"/>
      <c r="L23285" s="339"/>
    </row>
    <row r="23286" spans="1:12" hidden="1" x14ac:dyDescent="0.3">
      <c r="A23286" s="18" t="str">
        <f t="shared" ref="A23286" si="7815">+IF(OR(C23283=""),"NO",1)</f>
        <v>NO</v>
      </c>
      <c r="B23286" s="18"/>
      <c r="E23286" s="330"/>
      <c r="F23286" s="54" t="str">
        <f>+$F$29</f>
        <v>VALOR /SMMLV)</v>
      </c>
      <c r="G23286" s="55" t="s">
        <v>124</v>
      </c>
      <c r="H23286" s="56" t="str">
        <f>+$H$29</f>
        <v>% PART..</v>
      </c>
      <c r="I23286" s="57" t="s">
        <v>124</v>
      </c>
      <c r="J23286" s="58" t="str">
        <f>+$J$29</f>
        <v>VALOR ACREDITADO</v>
      </c>
      <c r="K23286" s="59"/>
      <c r="L23286" s="47" t="s">
        <v>124</v>
      </c>
    </row>
    <row r="23287" spans="1:12" hidden="1" x14ac:dyDescent="0.3">
      <c r="A23287" s="18" t="str">
        <f t="shared" ref="A23287" si="7816">+IF(OR(C23283=""),"NO",1)</f>
        <v>NO</v>
      </c>
      <c r="B23287" s="18"/>
      <c r="E23287" s="330"/>
      <c r="F23287" s="60" t="str">
        <f>+$F$30</f>
        <v>EXPERIENCIA APORTADA</v>
      </c>
      <c r="G23287" s="340" t="s">
        <v>124</v>
      </c>
      <c r="H23287" s="341"/>
      <c r="I23287" s="341"/>
      <c r="J23287" s="341"/>
      <c r="K23287" s="341"/>
      <c r="L23287" s="342"/>
    </row>
    <row r="23288" spans="1:12" hidden="1" x14ac:dyDescent="0.3">
      <c r="A23288" s="18" t="str">
        <f t="shared" ref="A23288" si="7817">+IF(OR(C23283=""),"NO",1)</f>
        <v>NO</v>
      </c>
      <c r="B23288" s="18"/>
      <c r="E23288" s="331"/>
      <c r="F23288" s="62" t="str">
        <f>+$F$31</f>
        <v>OBSERVACIÓN</v>
      </c>
      <c r="G23288" s="343" t="s">
        <v>124</v>
      </c>
      <c r="H23288" s="344"/>
      <c r="I23288" s="344"/>
      <c r="J23288" s="344"/>
      <c r="K23288" s="344"/>
      <c r="L23288" s="345"/>
    </row>
    <row r="23289" spans="1:12" ht="8.5" hidden="1" customHeight="1" x14ac:dyDescent="0.3">
      <c r="A23289" s="18" t="str">
        <f t="shared" ref="A23289" si="7818">+IF(OR(C23283=""),"NO",1)</f>
        <v>NO</v>
      </c>
      <c r="B23289" s="18"/>
      <c r="E23289" s="49"/>
      <c r="F23289" s="50"/>
      <c r="G23289" s="51"/>
      <c r="H23289" s="51"/>
      <c r="I23289" s="51"/>
      <c r="J23289" s="51"/>
      <c r="K23289" s="51"/>
      <c r="L23289" s="52"/>
    </row>
    <row r="23290" spans="1:12" hidden="1" x14ac:dyDescent="0.3">
      <c r="A23290" s="18" t="str">
        <f t="shared" ref="A23290" si="7819">+IF(OR(C23290=""),"NO",1)</f>
        <v>NO</v>
      </c>
      <c r="B23290" s="18"/>
      <c r="C23290" s="1" t="s">
        <v>124</v>
      </c>
      <c r="E23290" s="329">
        <v>3</v>
      </c>
      <c r="F23290" s="53" t="str">
        <f>+$F$26</f>
        <v>OBJETO</v>
      </c>
      <c r="G23290" s="332" t="s">
        <v>124</v>
      </c>
      <c r="H23290" s="333"/>
      <c r="I23290" s="333"/>
      <c r="J23290" s="333"/>
      <c r="K23290" s="333"/>
      <c r="L23290" s="334"/>
    </row>
    <row r="23291" spans="1:12" hidden="1" x14ac:dyDescent="0.3">
      <c r="A23291" s="18" t="str">
        <f t="shared" ref="A23291" si="7820">+IF(OR(C23290=""),"NO",1)</f>
        <v>NO</v>
      </c>
      <c r="B23291" s="18"/>
      <c r="E23291" s="330"/>
      <c r="F23291" s="54" t="str">
        <f>+$F$27</f>
        <v>CONTRATANTE</v>
      </c>
      <c r="G23291" s="335" t="s">
        <v>124</v>
      </c>
      <c r="H23291" s="310"/>
      <c r="I23291" s="310"/>
      <c r="J23291" s="310"/>
      <c r="K23291" s="310"/>
      <c r="L23291" s="336"/>
    </row>
    <row r="23292" spans="1:12" hidden="1" x14ac:dyDescent="0.3">
      <c r="A23292" s="18" t="str">
        <f t="shared" ref="A23292" si="7821">+IF(OR(C23290=""),"NO",1)</f>
        <v>NO</v>
      </c>
      <c r="B23292" s="18"/>
      <c r="E23292" s="330"/>
      <c r="F23292" s="54" t="str">
        <f>+$F$28</f>
        <v>APORTANTE</v>
      </c>
      <c r="G23292" s="337" t="s">
        <v>124</v>
      </c>
      <c r="H23292" s="338"/>
      <c r="I23292" s="338"/>
      <c r="J23292" s="338"/>
      <c r="K23292" s="338"/>
      <c r="L23292" s="339"/>
    </row>
    <row r="23293" spans="1:12" hidden="1" x14ac:dyDescent="0.3">
      <c r="A23293" s="18" t="str">
        <f t="shared" ref="A23293" si="7822">+IF(OR(C23290=""),"NO",1)</f>
        <v>NO</v>
      </c>
      <c r="B23293" s="18"/>
      <c r="E23293" s="330"/>
      <c r="F23293" s="54" t="str">
        <f>+$F$29</f>
        <v>VALOR /SMMLV)</v>
      </c>
      <c r="G23293" s="55" t="s">
        <v>124</v>
      </c>
      <c r="H23293" s="56" t="str">
        <f>+$H$29</f>
        <v>% PART..</v>
      </c>
      <c r="I23293" s="57" t="s">
        <v>124</v>
      </c>
      <c r="J23293" s="58" t="str">
        <f>+$J$29</f>
        <v>VALOR ACREDITADO</v>
      </c>
      <c r="K23293" s="59"/>
      <c r="L23293" s="47" t="s">
        <v>124</v>
      </c>
    </row>
    <row r="23294" spans="1:12" hidden="1" x14ac:dyDescent="0.3">
      <c r="A23294" s="18" t="str">
        <f t="shared" ref="A23294" si="7823">+IF(OR(C23290=""),"NO",1)</f>
        <v>NO</v>
      </c>
      <c r="B23294" s="18"/>
      <c r="E23294" s="330"/>
      <c r="F23294" s="60" t="str">
        <f>+$F$30</f>
        <v>EXPERIENCIA APORTADA</v>
      </c>
      <c r="G23294" s="340" t="s">
        <v>124</v>
      </c>
      <c r="H23294" s="341"/>
      <c r="I23294" s="341"/>
      <c r="J23294" s="341"/>
      <c r="K23294" s="341"/>
      <c r="L23294" s="342"/>
    </row>
    <row r="23295" spans="1:12" hidden="1" x14ac:dyDescent="0.3">
      <c r="A23295" s="18" t="str">
        <f t="shared" ref="A23295" si="7824">+IF(OR(C23290=""),"NO",1)</f>
        <v>NO</v>
      </c>
      <c r="B23295" s="18"/>
      <c r="E23295" s="331"/>
      <c r="F23295" s="62" t="str">
        <f>+$F$31</f>
        <v>OBSERVACIÓN</v>
      </c>
      <c r="G23295" s="343" t="s">
        <v>124</v>
      </c>
      <c r="H23295" s="344"/>
      <c r="I23295" s="344"/>
      <c r="J23295" s="344"/>
      <c r="K23295" s="344"/>
      <c r="L23295" s="345"/>
    </row>
    <row r="23296" spans="1:12" ht="8.5" hidden="1" customHeight="1" x14ac:dyDescent="0.3">
      <c r="A23296" s="18" t="str">
        <f t="shared" ref="A23296" si="7825">+IF(OR(C23290=""),"NO",1)</f>
        <v>NO</v>
      </c>
      <c r="B23296" s="18"/>
      <c r="E23296" s="49"/>
      <c r="F23296" s="50"/>
      <c r="G23296" s="51"/>
      <c r="H23296" s="51"/>
      <c r="I23296" s="51"/>
      <c r="J23296" s="51"/>
      <c r="K23296" s="51"/>
      <c r="L23296" s="52"/>
    </row>
    <row r="23297" spans="1:12" hidden="1" x14ac:dyDescent="0.3">
      <c r="A23297" s="18" t="str">
        <f t="shared" ref="A23297" si="7826">+IF(OR(C23297=""),"NO",1)</f>
        <v>NO</v>
      </c>
      <c r="B23297" s="18"/>
      <c r="C23297" s="1" t="s">
        <v>124</v>
      </c>
      <c r="E23297" s="329">
        <v>4</v>
      </c>
      <c r="F23297" s="53" t="str">
        <f>+$F$26</f>
        <v>OBJETO</v>
      </c>
      <c r="G23297" s="332" t="s">
        <v>124</v>
      </c>
      <c r="H23297" s="333"/>
      <c r="I23297" s="333"/>
      <c r="J23297" s="333"/>
      <c r="K23297" s="333"/>
      <c r="L23297" s="334"/>
    </row>
    <row r="23298" spans="1:12" hidden="1" x14ac:dyDescent="0.3">
      <c r="A23298" s="18" t="str">
        <f t="shared" ref="A23298" si="7827">+IF(OR(C23297=""),"NO",1)</f>
        <v>NO</v>
      </c>
      <c r="B23298" s="18"/>
      <c r="E23298" s="330"/>
      <c r="F23298" s="54" t="str">
        <f>+$F$27</f>
        <v>CONTRATANTE</v>
      </c>
      <c r="G23298" s="335" t="s">
        <v>124</v>
      </c>
      <c r="H23298" s="310"/>
      <c r="I23298" s="310"/>
      <c r="J23298" s="310"/>
      <c r="K23298" s="310"/>
      <c r="L23298" s="336"/>
    </row>
    <row r="23299" spans="1:12" hidden="1" x14ac:dyDescent="0.3">
      <c r="A23299" s="18" t="str">
        <f t="shared" ref="A23299" si="7828">+IF(OR(C23297=""),"NO",1)</f>
        <v>NO</v>
      </c>
      <c r="B23299" s="18"/>
      <c r="E23299" s="330"/>
      <c r="F23299" s="54" t="str">
        <f>+$F$28</f>
        <v>APORTANTE</v>
      </c>
      <c r="G23299" s="337" t="s">
        <v>124</v>
      </c>
      <c r="H23299" s="338"/>
      <c r="I23299" s="338"/>
      <c r="J23299" s="338"/>
      <c r="K23299" s="338"/>
      <c r="L23299" s="339"/>
    </row>
    <row r="23300" spans="1:12" hidden="1" x14ac:dyDescent="0.3">
      <c r="A23300" s="18" t="str">
        <f t="shared" ref="A23300" si="7829">+IF(OR(C23297=""),"NO",1)</f>
        <v>NO</v>
      </c>
      <c r="B23300" s="18"/>
      <c r="E23300" s="330"/>
      <c r="F23300" s="54" t="str">
        <f>+$F$29</f>
        <v>VALOR /SMMLV)</v>
      </c>
      <c r="G23300" s="55" t="s">
        <v>124</v>
      </c>
      <c r="H23300" s="56" t="str">
        <f>+$H$29</f>
        <v>% PART..</v>
      </c>
      <c r="I23300" s="57" t="s">
        <v>124</v>
      </c>
      <c r="J23300" s="58" t="str">
        <f>+$J$29</f>
        <v>VALOR ACREDITADO</v>
      </c>
      <c r="K23300" s="59"/>
      <c r="L23300" s="47" t="s">
        <v>124</v>
      </c>
    </row>
    <row r="23301" spans="1:12" hidden="1" x14ac:dyDescent="0.3">
      <c r="A23301" s="18" t="str">
        <f t="shared" ref="A23301" si="7830">+IF(OR(C23297=""),"NO",1)</f>
        <v>NO</v>
      </c>
      <c r="B23301" s="18"/>
      <c r="E23301" s="330"/>
      <c r="F23301" s="60" t="str">
        <f>+$F$30</f>
        <v>EXPERIENCIA APORTADA</v>
      </c>
      <c r="G23301" s="340" t="s">
        <v>124</v>
      </c>
      <c r="H23301" s="341"/>
      <c r="I23301" s="341"/>
      <c r="J23301" s="341"/>
      <c r="K23301" s="341"/>
      <c r="L23301" s="342"/>
    </row>
    <row r="23302" spans="1:12" hidden="1" x14ac:dyDescent="0.3">
      <c r="A23302" s="18" t="str">
        <f t="shared" ref="A23302" si="7831">+IF(OR(C23297=""),"NO",1)</f>
        <v>NO</v>
      </c>
      <c r="B23302" s="18"/>
      <c r="E23302" s="331"/>
      <c r="F23302" s="62" t="str">
        <f>+$F$31</f>
        <v>OBSERVACIÓN</v>
      </c>
      <c r="G23302" s="343" t="s">
        <v>124</v>
      </c>
      <c r="H23302" s="344"/>
      <c r="I23302" s="344"/>
      <c r="J23302" s="344"/>
      <c r="K23302" s="344"/>
      <c r="L23302" s="345"/>
    </row>
    <row r="23303" spans="1:12" ht="8.5" hidden="1" customHeight="1" x14ac:dyDescent="0.3">
      <c r="A23303" s="18" t="str">
        <f t="shared" ref="A23303" si="7832">+IF(OR(C23297=""),"NO",1)</f>
        <v>NO</v>
      </c>
      <c r="B23303" s="18"/>
      <c r="E23303" s="49"/>
      <c r="F23303" s="50"/>
      <c r="G23303" s="51"/>
      <c r="H23303" s="51"/>
      <c r="I23303" s="51"/>
      <c r="J23303" s="51"/>
      <c r="K23303" s="51"/>
      <c r="L23303" s="52"/>
    </row>
    <row r="23304" spans="1:12" hidden="1" x14ac:dyDescent="0.3">
      <c r="A23304" s="18" t="str">
        <f t="shared" ref="A23304" si="7833">+IF(OR(C23304=""),"NO",1)</f>
        <v>NO</v>
      </c>
      <c r="B23304" s="18"/>
      <c r="C23304" s="1" t="s">
        <v>124</v>
      </c>
      <c r="E23304" s="329">
        <v>5</v>
      </c>
      <c r="F23304" s="53" t="str">
        <f>+$F$26</f>
        <v>OBJETO</v>
      </c>
      <c r="G23304" s="332" t="s">
        <v>124</v>
      </c>
      <c r="H23304" s="333"/>
      <c r="I23304" s="333"/>
      <c r="J23304" s="333"/>
      <c r="K23304" s="333"/>
      <c r="L23304" s="334"/>
    </row>
    <row r="23305" spans="1:12" hidden="1" x14ac:dyDescent="0.3">
      <c r="A23305" s="18" t="str">
        <f t="shared" ref="A23305" si="7834">+IF(OR(C23304=""),"NO",1)</f>
        <v>NO</v>
      </c>
      <c r="B23305" s="18"/>
      <c r="E23305" s="330"/>
      <c r="F23305" s="54" t="str">
        <f>+$F$27</f>
        <v>CONTRATANTE</v>
      </c>
      <c r="G23305" s="335" t="s">
        <v>124</v>
      </c>
      <c r="H23305" s="310"/>
      <c r="I23305" s="310"/>
      <c r="J23305" s="310"/>
      <c r="K23305" s="310"/>
      <c r="L23305" s="336"/>
    </row>
    <row r="23306" spans="1:12" hidden="1" x14ac:dyDescent="0.3">
      <c r="A23306" s="18" t="str">
        <f t="shared" ref="A23306" si="7835">+IF(OR(C23304=""),"NO",1)</f>
        <v>NO</v>
      </c>
      <c r="B23306" s="18"/>
      <c r="E23306" s="330"/>
      <c r="F23306" s="54" t="str">
        <f>+$F$28</f>
        <v>APORTANTE</v>
      </c>
      <c r="G23306" s="337" t="s">
        <v>124</v>
      </c>
      <c r="H23306" s="338"/>
      <c r="I23306" s="338"/>
      <c r="J23306" s="338"/>
      <c r="K23306" s="338"/>
      <c r="L23306" s="339"/>
    </row>
    <row r="23307" spans="1:12" hidden="1" x14ac:dyDescent="0.3">
      <c r="A23307" s="18" t="str">
        <f t="shared" ref="A23307" si="7836">+IF(OR(C23304=""),"NO",1)</f>
        <v>NO</v>
      </c>
      <c r="B23307" s="18"/>
      <c r="E23307" s="330"/>
      <c r="F23307" s="54" t="str">
        <f>+$F$29</f>
        <v>VALOR /SMMLV)</v>
      </c>
      <c r="G23307" s="55" t="s">
        <v>124</v>
      </c>
      <c r="H23307" s="56" t="str">
        <f>+$H$29</f>
        <v>% PART..</v>
      </c>
      <c r="I23307" s="57" t="s">
        <v>124</v>
      </c>
      <c r="J23307" s="58" t="str">
        <f>+$J$29</f>
        <v>VALOR ACREDITADO</v>
      </c>
      <c r="K23307" s="59"/>
      <c r="L23307" s="47" t="s">
        <v>124</v>
      </c>
    </row>
    <row r="23308" spans="1:12" hidden="1" x14ac:dyDescent="0.3">
      <c r="A23308" s="18" t="str">
        <f t="shared" ref="A23308" si="7837">+IF(OR(C23304=""),"NO",1)</f>
        <v>NO</v>
      </c>
      <c r="B23308" s="18"/>
      <c r="E23308" s="330"/>
      <c r="F23308" s="60" t="str">
        <f>+$F$30</f>
        <v>EXPERIENCIA APORTADA</v>
      </c>
      <c r="G23308" s="340" t="s">
        <v>124</v>
      </c>
      <c r="H23308" s="341"/>
      <c r="I23308" s="341"/>
      <c r="J23308" s="341"/>
      <c r="K23308" s="341"/>
      <c r="L23308" s="342"/>
    </row>
    <row r="23309" spans="1:12" hidden="1" x14ac:dyDescent="0.3">
      <c r="A23309" s="18" t="str">
        <f t="shared" ref="A23309" si="7838">+IF(OR(C23304=""),"NO",1)</f>
        <v>NO</v>
      </c>
      <c r="B23309" s="18"/>
      <c r="E23309" s="331"/>
      <c r="F23309" s="62" t="str">
        <f>+$F$31</f>
        <v>OBSERVACIÓN</v>
      </c>
      <c r="G23309" s="343" t="s">
        <v>124</v>
      </c>
      <c r="H23309" s="344"/>
      <c r="I23309" s="344"/>
      <c r="J23309" s="344"/>
      <c r="K23309" s="344"/>
      <c r="L23309" s="345"/>
    </row>
    <row r="23310" spans="1:12" ht="8.5" hidden="1" customHeight="1" x14ac:dyDescent="0.3">
      <c r="A23310" s="18" t="str">
        <f t="shared" ref="A23310" si="7839">+IF(OR(C23304=""),"NO",1)</f>
        <v>NO</v>
      </c>
      <c r="B23310" s="18"/>
      <c r="E23310" s="49"/>
      <c r="F23310" s="50"/>
      <c r="G23310" s="51"/>
      <c r="H23310" s="51"/>
      <c r="I23310" s="51"/>
      <c r="J23310" s="51"/>
      <c r="K23310" s="51"/>
      <c r="L23310" s="52"/>
    </row>
    <row r="23311" spans="1:12" hidden="1" x14ac:dyDescent="0.3">
      <c r="A23311" s="18" t="str">
        <f t="shared" ref="A23311" si="7840">+IF(OR(C23311=""),"NO",1)</f>
        <v>NO</v>
      </c>
      <c r="B23311" s="18"/>
      <c r="C23311" s="1" t="s">
        <v>124</v>
      </c>
      <c r="E23311" s="329">
        <v>6</v>
      </c>
      <c r="F23311" s="53" t="str">
        <f>+$F$26</f>
        <v>OBJETO</v>
      </c>
      <c r="G23311" s="332" t="s">
        <v>124</v>
      </c>
      <c r="H23311" s="333"/>
      <c r="I23311" s="333"/>
      <c r="J23311" s="333"/>
      <c r="K23311" s="333"/>
      <c r="L23311" s="334"/>
    </row>
    <row r="23312" spans="1:12" hidden="1" x14ac:dyDescent="0.3">
      <c r="A23312" s="18" t="str">
        <f t="shared" ref="A23312" si="7841">+IF(OR(C23311=""),"NO",1)</f>
        <v>NO</v>
      </c>
      <c r="B23312" s="18"/>
      <c r="E23312" s="330"/>
      <c r="F23312" s="54" t="str">
        <f>+$F$27</f>
        <v>CONTRATANTE</v>
      </c>
      <c r="G23312" s="335" t="s">
        <v>124</v>
      </c>
      <c r="H23312" s="310"/>
      <c r="I23312" s="310"/>
      <c r="J23312" s="310"/>
      <c r="K23312" s="310"/>
      <c r="L23312" s="336"/>
    </row>
    <row r="23313" spans="1:12" hidden="1" x14ac:dyDescent="0.3">
      <c r="A23313" s="18" t="str">
        <f t="shared" ref="A23313" si="7842">+IF(OR(C23311=""),"NO",1)</f>
        <v>NO</v>
      </c>
      <c r="B23313" s="18"/>
      <c r="E23313" s="330"/>
      <c r="F23313" s="54" t="str">
        <f>+$F$28</f>
        <v>APORTANTE</v>
      </c>
      <c r="G23313" s="337" t="s">
        <v>124</v>
      </c>
      <c r="H23313" s="338"/>
      <c r="I23313" s="338"/>
      <c r="J23313" s="338"/>
      <c r="K23313" s="338"/>
      <c r="L23313" s="339"/>
    </row>
    <row r="23314" spans="1:12" hidden="1" x14ac:dyDescent="0.3">
      <c r="A23314" s="18" t="str">
        <f t="shared" ref="A23314" si="7843">+IF(OR(C23311=""),"NO",1)</f>
        <v>NO</v>
      </c>
      <c r="B23314" s="18"/>
      <c r="E23314" s="330"/>
      <c r="F23314" s="54" t="str">
        <f>+$F$29</f>
        <v>VALOR /SMMLV)</v>
      </c>
      <c r="G23314" s="55" t="s">
        <v>124</v>
      </c>
      <c r="H23314" s="56" t="str">
        <f>+$H$29</f>
        <v>% PART..</v>
      </c>
      <c r="I23314" s="57" t="s">
        <v>124</v>
      </c>
      <c r="J23314" s="58" t="str">
        <f>+$J$29</f>
        <v>VALOR ACREDITADO</v>
      </c>
      <c r="K23314" s="59"/>
      <c r="L23314" s="47" t="s">
        <v>124</v>
      </c>
    </row>
    <row r="23315" spans="1:12" hidden="1" x14ac:dyDescent="0.3">
      <c r="A23315" s="18" t="str">
        <f t="shared" ref="A23315" si="7844">+IF(OR(C23311=""),"NO",1)</f>
        <v>NO</v>
      </c>
      <c r="B23315" s="18"/>
      <c r="E23315" s="330"/>
      <c r="F23315" s="60" t="str">
        <f>+$F$30</f>
        <v>EXPERIENCIA APORTADA</v>
      </c>
      <c r="G23315" s="340" t="s">
        <v>124</v>
      </c>
      <c r="H23315" s="341"/>
      <c r="I23315" s="341"/>
      <c r="J23315" s="341"/>
      <c r="K23315" s="341"/>
      <c r="L23315" s="342"/>
    </row>
    <row r="23316" spans="1:12" hidden="1" x14ac:dyDescent="0.3">
      <c r="A23316" s="18" t="str">
        <f t="shared" ref="A23316" si="7845">+IF(OR(C23311=""),"NO",1)</f>
        <v>NO</v>
      </c>
      <c r="B23316" s="18"/>
      <c r="E23316" s="331"/>
      <c r="F23316" s="62" t="str">
        <f>+$F$31</f>
        <v>OBSERVACIÓN</v>
      </c>
      <c r="G23316" s="343" t="s">
        <v>124</v>
      </c>
      <c r="H23316" s="344"/>
      <c r="I23316" s="344"/>
      <c r="J23316" s="344"/>
      <c r="K23316" s="344"/>
      <c r="L23316" s="345"/>
    </row>
    <row r="23317" spans="1:12" ht="8.5" hidden="1" customHeight="1" x14ac:dyDescent="0.3">
      <c r="A23317" s="18" t="str">
        <f t="shared" ref="A23317" si="7846">+IF(OR(C23311=""),"NO",1)</f>
        <v>NO</v>
      </c>
      <c r="B23317" s="18"/>
      <c r="E23317" s="49"/>
      <c r="F23317" s="50"/>
      <c r="G23317" s="51"/>
      <c r="H23317" s="51"/>
      <c r="I23317" s="51"/>
      <c r="J23317" s="51"/>
      <c r="K23317" s="51"/>
      <c r="L23317" s="52"/>
    </row>
    <row r="23318" spans="1:12" hidden="1" x14ac:dyDescent="0.3">
      <c r="A23318" s="18" t="str">
        <f t="shared" ref="A23318" si="7847">+IF(OR(C23318=""),"NO",1)</f>
        <v>NO</v>
      </c>
      <c r="B23318" s="18"/>
      <c r="C23318" s="1" t="s">
        <v>124</v>
      </c>
      <c r="E23318" s="329">
        <v>7</v>
      </c>
      <c r="F23318" s="53" t="str">
        <f>+$F$26</f>
        <v>OBJETO</v>
      </c>
      <c r="G23318" s="332" t="s">
        <v>124</v>
      </c>
      <c r="H23318" s="333"/>
      <c r="I23318" s="333"/>
      <c r="J23318" s="333"/>
      <c r="K23318" s="333"/>
      <c r="L23318" s="334"/>
    </row>
    <row r="23319" spans="1:12" hidden="1" x14ac:dyDescent="0.3">
      <c r="A23319" s="18" t="str">
        <f t="shared" ref="A23319" si="7848">+IF(OR(C23318=""),"NO",1)</f>
        <v>NO</v>
      </c>
      <c r="B23319" s="18"/>
      <c r="E23319" s="330"/>
      <c r="F23319" s="54" t="str">
        <f>+$F$27</f>
        <v>CONTRATANTE</v>
      </c>
      <c r="G23319" s="335" t="s">
        <v>124</v>
      </c>
      <c r="H23319" s="310"/>
      <c r="I23319" s="310"/>
      <c r="J23319" s="310"/>
      <c r="K23319" s="310"/>
      <c r="L23319" s="336"/>
    </row>
    <row r="23320" spans="1:12" hidden="1" x14ac:dyDescent="0.3">
      <c r="A23320" s="18" t="str">
        <f t="shared" ref="A23320" si="7849">+IF(OR(C23318=""),"NO",1)</f>
        <v>NO</v>
      </c>
      <c r="B23320" s="18"/>
      <c r="E23320" s="330"/>
      <c r="F23320" s="54" t="str">
        <f>+$F$28</f>
        <v>APORTANTE</v>
      </c>
      <c r="G23320" s="337" t="s">
        <v>124</v>
      </c>
      <c r="H23320" s="338"/>
      <c r="I23320" s="338"/>
      <c r="J23320" s="338"/>
      <c r="K23320" s="338"/>
      <c r="L23320" s="339"/>
    </row>
    <row r="23321" spans="1:12" hidden="1" x14ac:dyDescent="0.3">
      <c r="A23321" s="18" t="str">
        <f t="shared" ref="A23321" si="7850">+IF(OR(C23318=""),"NO",1)</f>
        <v>NO</v>
      </c>
      <c r="B23321" s="18"/>
      <c r="E23321" s="330"/>
      <c r="F23321" s="54" t="str">
        <f>+$F$29</f>
        <v>VALOR /SMMLV)</v>
      </c>
      <c r="G23321" s="55" t="s">
        <v>124</v>
      </c>
      <c r="H23321" s="56" t="str">
        <f>+$H$29</f>
        <v>% PART..</v>
      </c>
      <c r="I23321" s="57" t="s">
        <v>124</v>
      </c>
      <c r="J23321" s="58" t="str">
        <f>+$J$29</f>
        <v>VALOR ACREDITADO</v>
      </c>
      <c r="K23321" s="59"/>
      <c r="L23321" s="47" t="s">
        <v>124</v>
      </c>
    </row>
    <row r="23322" spans="1:12" hidden="1" x14ac:dyDescent="0.3">
      <c r="A23322" s="18" t="str">
        <f t="shared" ref="A23322" si="7851">+IF(OR(C23318=""),"NO",1)</f>
        <v>NO</v>
      </c>
      <c r="B23322" s="18"/>
      <c r="E23322" s="330"/>
      <c r="F23322" s="60" t="str">
        <f>+$F$30</f>
        <v>EXPERIENCIA APORTADA</v>
      </c>
      <c r="G23322" s="340" t="s">
        <v>124</v>
      </c>
      <c r="H23322" s="341"/>
      <c r="I23322" s="341"/>
      <c r="J23322" s="341"/>
      <c r="K23322" s="341"/>
      <c r="L23322" s="342"/>
    </row>
    <row r="23323" spans="1:12" hidden="1" x14ac:dyDescent="0.3">
      <c r="A23323" s="18" t="str">
        <f t="shared" ref="A23323" si="7852">+IF(OR(C23318=""),"NO",1)</f>
        <v>NO</v>
      </c>
      <c r="B23323" s="18"/>
      <c r="E23323" s="331"/>
      <c r="F23323" s="62" t="str">
        <f>+$F$31</f>
        <v>OBSERVACIÓN</v>
      </c>
      <c r="G23323" s="343" t="s">
        <v>124</v>
      </c>
      <c r="H23323" s="344"/>
      <c r="I23323" s="344"/>
      <c r="J23323" s="344"/>
      <c r="K23323" s="344"/>
      <c r="L23323" s="345"/>
    </row>
    <row r="23324" spans="1:12" hidden="1" x14ac:dyDescent="0.3">
      <c r="A23324" s="18" t="str">
        <f t="shared" ref="A23324" si="7853">+IF(OR(C23318=""),"NO",1)</f>
        <v>NO</v>
      </c>
      <c r="B23324" s="18"/>
      <c r="E23324" s="49"/>
      <c r="F23324" s="50"/>
      <c r="G23324" s="51"/>
      <c r="H23324" s="51"/>
      <c r="I23324" s="51"/>
      <c r="J23324" s="51"/>
      <c r="K23324" s="51"/>
      <c r="L23324" s="52"/>
    </row>
    <row r="23325" spans="1:12" hidden="1" x14ac:dyDescent="0.3">
      <c r="A23325" s="1" t="str">
        <f>+A23260</f>
        <v>NO</v>
      </c>
      <c r="C23325" s="1" t="str">
        <f>"N"&amp;C23260</f>
        <v>N</v>
      </c>
      <c r="E23325" s="63"/>
      <c r="F23325" s="64" t="str">
        <f>+$F$75</f>
        <v>TOTAL DE CONTRATOS PRESENTADOS VÁLIDOS QUE CUMPLEN EXPERIENCIA ACREDITADA:</v>
      </c>
      <c r="G23325" s="65"/>
      <c r="H23325" s="65"/>
      <c r="I23325" s="65"/>
      <c r="J23325" s="66"/>
      <c r="K23325" s="65"/>
      <c r="L23325" s="67" t="s">
        <v>124</v>
      </c>
    </row>
    <row r="23326" spans="1:12" ht="6.65" hidden="1" customHeight="1" x14ac:dyDescent="0.3">
      <c r="A23326" s="1" t="str">
        <f>+A23260</f>
        <v>NO</v>
      </c>
      <c r="E23326" s="51"/>
      <c r="F23326" s="50"/>
      <c r="G23326" s="51"/>
      <c r="H23326" s="51"/>
      <c r="I23326" s="51"/>
      <c r="J23326" s="51"/>
      <c r="K23326" s="51"/>
      <c r="L23326" s="51"/>
    </row>
    <row r="23327" spans="1:12" hidden="1" x14ac:dyDescent="0.3">
      <c r="A23327" s="1" t="str">
        <f>+A23260</f>
        <v>NO</v>
      </c>
      <c r="E23327" s="63"/>
      <c r="F23327" s="63" t="str">
        <f>+$F$77</f>
        <v>ACREDITA SUMINISTRO E INSTALACIÓN DE MOBILIARIO POR LO MENOS EN UN (1) CONTRATO VÁLIDO</v>
      </c>
      <c r="G23327" s="65"/>
      <c r="H23327" s="65"/>
      <c r="I23327" s="65"/>
      <c r="J23327" s="66"/>
      <c r="K23327" s="65"/>
      <c r="L23327" s="68" t="s">
        <v>157</v>
      </c>
    </row>
    <row r="23328" spans="1:12" ht="5.15" hidden="1" customHeight="1" x14ac:dyDescent="0.3">
      <c r="A23328" s="1" t="str">
        <f>+A23260</f>
        <v>NO</v>
      </c>
      <c r="E23328" s="51"/>
      <c r="F23328" s="50"/>
      <c r="G23328" s="51"/>
      <c r="H23328" s="51"/>
      <c r="I23328" s="51"/>
      <c r="J23328" s="51"/>
      <c r="K23328" s="51"/>
      <c r="L23328" s="51"/>
    </row>
    <row r="23329" spans="1:12" ht="12.75" hidden="1" customHeight="1" x14ac:dyDescent="0.3">
      <c r="A23329" s="1" t="str">
        <f>+A23260</f>
        <v>NO</v>
      </c>
      <c r="E23329" s="69" t="str">
        <f>+$E$79</f>
        <v>EXPERIENCIA ESPECÍFICA NUMERAL 10.1.1 A</v>
      </c>
      <c r="F23329" s="70"/>
      <c r="G23329" s="70"/>
      <c r="H23329" s="70"/>
      <c r="I23329" s="70"/>
      <c r="J23329" s="70"/>
      <c r="K23329" s="70"/>
      <c r="L23329" s="71"/>
    </row>
    <row r="23330" spans="1:12" ht="26.5" hidden="1" customHeight="1" x14ac:dyDescent="0.3">
      <c r="A23330" s="1" t="str">
        <f>+A23260</f>
        <v>NO</v>
      </c>
      <c r="E23330" s="72"/>
      <c r="F23330" s="325" t="str">
        <f>+$F$80</f>
        <v>Por lo menos uno (1) de los contratos válidos aportados como experiencia general debe corresponder mínimo al 60% del presupuesto oficial del presente proceso de selección.  (SMMLV)</v>
      </c>
      <c r="G23330" s="326"/>
      <c r="H23330" s="326"/>
      <c r="I23330" s="326"/>
      <c r="J23330" s="326"/>
      <c r="K23330" s="73" t="s">
        <v>124</v>
      </c>
      <c r="L23330" s="74" t="s">
        <v>124</v>
      </c>
    </row>
    <row r="23331" spans="1:12" ht="23.5" hidden="1" customHeight="1" x14ac:dyDescent="0.3">
      <c r="A23331" s="1" t="str">
        <f>+A23260</f>
        <v>NO</v>
      </c>
      <c r="E23331" s="63"/>
      <c r="F23331" s="325" t="str">
        <f>+$F$81</f>
        <v xml:space="preserve">Deberá acreditarse en al menos uno (1) de los contratos válidos aportados como experiencia general una </v>
      </c>
      <c r="G23331" s="326"/>
      <c r="H23331" s="326"/>
      <c r="I23331" s="326"/>
      <c r="J23331" s="326"/>
      <c r="K23331" s="73" t="s">
        <v>124</v>
      </c>
      <c r="L23331" s="74" t="s">
        <v>124</v>
      </c>
    </row>
    <row r="23332" spans="1:12" ht="23.5" hidden="1" customHeight="1" x14ac:dyDescent="0.3">
      <c r="A23332" s="18" t="s">
        <v>30</v>
      </c>
      <c r="E23332" s="63"/>
      <c r="F23332" s="325" t="str">
        <f>+$F$82</f>
        <v xml:space="preserve">Deberá acreditarse en al menos uno (1) de los contratos válidos aportados interventoría a intervención de </v>
      </c>
      <c r="G23332" s="326"/>
      <c r="H23332" s="326"/>
      <c r="I23332" s="326"/>
      <c r="J23332" s="326"/>
      <c r="K23332" s="73">
        <f>+$K$82</f>
        <v>0</v>
      </c>
      <c r="L23332" s="74" t="s">
        <v>124</v>
      </c>
    </row>
    <row r="23333" spans="1:12" ht="36" hidden="1" customHeight="1" x14ac:dyDescent="0.3">
      <c r="A23333" s="18" t="s">
        <v>30</v>
      </c>
      <c r="E23333" s="63"/>
      <c r="F23333" s="325" t="str">
        <f>+$F$83</f>
        <v xml:space="preserve">Deberá acreditarse en al menos uno (1) de los contratos válidos aportados interventoría a intervención de </v>
      </c>
      <c r="G23333" s="326"/>
      <c r="H23333" s="326"/>
      <c r="I23333" s="326"/>
      <c r="J23333" s="326"/>
      <c r="K23333" s="75">
        <f>+$K$83</f>
        <v>0</v>
      </c>
      <c r="L23333" s="76" t="s">
        <v>124</v>
      </c>
    </row>
    <row r="23334" spans="1:12" hidden="1" x14ac:dyDescent="0.3">
      <c r="A23334" s="1" t="str">
        <f>+A23260</f>
        <v>NO</v>
      </c>
      <c r="E23334" s="51"/>
      <c r="F23334" s="50"/>
      <c r="G23334" s="51"/>
      <c r="H23334" s="51"/>
      <c r="I23334" s="51"/>
      <c r="J23334" s="51"/>
      <c r="K23334" s="51"/>
      <c r="L23334" s="51"/>
    </row>
    <row r="23335" spans="1:12" ht="12.75" hidden="1" customHeight="1" x14ac:dyDescent="0.3">
      <c r="A23335" s="1" t="str">
        <f>+A23260</f>
        <v>NO</v>
      </c>
      <c r="E23335" s="40" t="str">
        <f>+$E$85</f>
        <v>VALOR MÍNIMO A CERIFICAR % P.O EN SMMMLV. NUMERAL 3.9.1</v>
      </c>
      <c r="F23335" s="41"/>
      <c r="G23335" s="41"/>
      <c r="H23335" s="41"/>
      <c r="I23335" s="41"/>
      <c r="J23335" s="41"/>
      <c r="K23335" s="41"/>
      <c r="L23335" s="42"/>
    </row>
    <row r="23336" spans="1:12" hidden="1" x14ac:dyDescent="0.3">
      <c r="A23336" s="1" t="str">
        <f>+A23260</f>
        <v>NO</v>
      </c>
      <c r="C23336" s="1" t="str">
        <f>"M"&amp;C23260</f>
        <v>M</v>
      </c>
      <c r="E23336" s="77" t="str">
        <f>+$E$86</f>
        <v>100% P.O.</v>
      </c>
      <c r="F23336" s="78"/>
      <c r="G23336" s="61">
        <v>242.41716883554506</v>
      </c>
      <c r="H23336" s="124" t="str">
        <f>+$H$86</f>
        <v>TOTAL EJECUTADO DE CONTRATOS ACREDITADOS</v>
      </c>
      <c r="I23336" s="124"/>
      <c r="J23336" s="124"/>
      <c r="K23336" s="55" t="s">
        <v>124</v>
      </c>
      <c r="L23336" s="47" t="s">
        <v>124</v>
      </c>
    </row>
    <row r="23337" spans="1:12" hidden="1" x14ac:dyDescent="0.3">
      <c r="A23337" s="1" t="str">
        <f>+A23260</f>
        <v>NO</v>
      </c>
      <c r="E23337" s="39"/>
      <c r="F23337" s="39"/>
      <c r="G23337" s="39"/>
      <c r="H23337" s="39"/>
      <c r="I23337" s="39"/>
      <c r="J23337" s="39"/>
      <c r="K23337" s="39"/>
      <c r="L23337" s="39"/>
    </row>
    <row r="23338" spans="1:12" ht="12.75" hidden="1" customHeight="1" x14ac:dyDescent="0.3">
      <c r="A23338" s="18" t="s">
        <v>30</v>
      </c>
      <c r="B23338" s="18"/>
      <c r="E23338" s="40" t="str">
        <f>+$E$88</f>
        <v>CONSIDERACIONES PARA LA VALIDEZ DE LA EXPERIENCIA REQUERIDA: EXPERIENCIA PROPONENTES PLURALES NUMERAL 10.1.2 D</v>
      </c>
      <c r="F23338" s="41"/>
      <c r="G23338" s="41"/>
      <c r="H23338" s="41"/>
      <c r="I23338" s="41"/>
      <c r="J23338" s="41"/>
      <c r="K23338" s="41"/>
      <c r="L23338" s="42"/>
    </row>
    <row r="23339" spans="1:12" ht="28" hidden="1" customHeight="1" x14ac:dyDescent="0.3">
      <c r="A23339" s="18" t="s">
        <v>30</v>
      </c>
      <c r="B23339" s="18"/>
      <c r="C23339" s="1" t="str">
        <f>"O"&amp;C23260</f>
        <v>O</v>
      </c>
      <c r="E23339" s="80" t="str">
        <f>+$E$89</f>
        <v>i)</v>
      </c>
      <c r="F23339" s="327" t="str">
        <f>+$F$89</f>
        <v>Uno de los integrantes debe aportar como mínimo el cincuenta por ciento (50 %) de la experiencia solicitada</v>
      </c>
      <c r="G23339" s="328"/>
      <c r="H23339" s="328"/>
      <c r="I23339" s="328"/>
      <c r="J23339" s="328"/>
      <c r="K23339" s="73" t="s">
        <v>124</v>
      </c>
      <c r="L23339" s="47" t="s">
        <v>124</v>
      </c>
    </row>
    <row r="23340" spans="1:12" ht="28" hidden="1" customHeight="1" x14ac:dyDescent="0.3">
      <c r="A23340" s="18" t="s">
        <v>30</v>
      </c>
      <c r="B23340" s="18"/>
      <c r="C23340" s="1" t="str">
        <f>"O"&amp;C23260</f>
        <v>O</v>
      </c>
      <c r="E23340" s="80" t="str">
        <f>+$E$90</f>
        <v>ii)</v>
      </c>
      <c r="F23340" s="327" t="str">
        <f>+$F$90</f>
        <v>Todos los demás ntegrantes deben acreditar al menos el cinco por ciento (5 %) de la experiencia solicitada, solo uno (1) de los integrantes podrá no acreditar experiencia pero su porcentaje de participación  no podrá superar el diez por ciento (10 %)</v>
      </c>
      <c r="G23340" s="328"/>
      <c r="H23340" s="328"/>
      <c r="I23340" s="328"/>
      <c r="J23340" s="328"/>
      <c r="K23340" s="73" t="s">
        <v>124</v>
      </c>
      <c r="L23340" s="47" t="s">
        <v>124</v>
      </c>
    </row>
    <row r="23341" spans="1:12" hidden="1" x14ac:dyDescent="0.3">
      <c r="A23341" s="18" t="s">
        <v>30</v>
      </c>
      <c r="B23341" s="18"/>
      <c r="E23341" s="39"/>
      <c r="F23341" s="39"/>
      <c r="G23341" s="39"/>
      <c r="H23341" s="39"/>
      <c r="I23341" s="39"/>
      <c r="J23341" s="39"/>
      <c r="K23341" s="39"/>
      <c r="L23341" s="39"/>
    </row>
    <row r="23342" spans="1:12" ht="13" hidden="1" customHeight="1" x14ac:dyDescent="0.3">
      <c r="A23342" s="18" t="str">
        <f>+A23260</f>
        <v>NO</v>
      </c>
      <c r="B23342" s="18"/>
      <c r="E23342" s="69" t="str">
        <f>+$E$92</f>
        <v>VERIFICACIÓN Y ASIGNACIÓN DE PUNTAJE POR LA EXPERIENCIA DEL PROPONENTE</v>
      </c>
      <c r="F23342" s="70"/>
      <c r="G23342" s="70"/>
      <c r="H23342" s="70"/>
      <c r="I23342" s="70"/>
      <c r="J23342" s="70"/>
      <c r="K23342" s="70"/>
      <c r="L23342" s="71"/>
    </row>
    <row r="23343" spans="1:12" hidden="1" x14ac:dyDescent="0.3">
      <c r="A23343" s="18" t="str">
        <f>+A23260</f>
        <v>NO</v>
      </c>
      <c r="B23343" s="18"/>
      <c r="E23343" s="81"/>
      <c r="F23343" s="323" t="str">
        <f>+$F$93</f>
        <v>No. CONTRATOS QUE ACREDITAN LA EXPERIENCIA (NO OBJETO DE SUBSANACIÓN)</v>
      </c>
      <c r="G23343" s="324"/>
      <c r="H23343" s="324"/>
      <c r="I23343" s="324"/>
      <c r="J23343" s="324"/>
      <c r="K23343" s="82"/>
      <c r="L23343" s="83" t="s">
        <v>124</v>
      </c>
    </row>
    <row r="23344" spans="1:12" ht="13" hidden="1" customHeight="1" x14ac:dyDescent="0.3">
      <c r="A23344" s="18" t="str">
        <f>+A23260</f>
        <v>NO</v>
      </c>
      <c r="B23344" s="18"/>
      <c r="E23344" s="84"/>
      <c r="F23344" s="323" t="str">
        <f>+$F$94</f>
        <v>TOTAL EJECUTADO DE CONTRATOS ACREDITADOS PROPUESTA INICIAL</v>
      </c>
      <c r="G23344" s="324"/>
      <c r="H23344" s="324"/>
      <c r="I23344" s="324"/>
      <c r="J23344" s="324"/>
      <c r="K23344" s="85"/>
      <c r="L23344" s="86" t="s">
        <v>124</v>
      </c>
    </row>
    <row r="23345" spans="1:12" ht="13" hidden="1" customHeight="1" x14ac:dyDescent="0.3">
      <c r="A23345" s="18" t="str">
        <f>+A23260</f>
        <v>NO</v>
      </c>
      <c r="B23345" s="18"/>
      <c r="E23345" s="87"/>
      <c r="F23345" s="323" t="str">
        <f>+$F$95</f>
        <v>PROMEDIO VALOR ACREDITADO EN SMMLV</v>
      </c>
      <c r="G23345" s="324"/>
      <c r="H23345" s="324"/>
      <c r="I23345" s="324"/>
      <c r="J23345" s="324"/>
      <c r="K23345" s="66"/>
      <c r="L23345" s="88" t="s">
        <v>124</v>
      </c>
    </row>
    <row r="23346" spans="1:12" hidden="1" x14ac:dyDescent="0.3">
      <c r="A23346" s="18" t="str">
        <f>+A23260</f>
        <v>NO</v>
      </c>
      <c r="B23346" s="18"/>
      <c r="E23346" s="89"/>
      <c r="F23346" s="89"/>
      <c r="G23346" s="89"/>
      <c r="H23346" s="89"/>
      <c r="I23346" s="89"/>
      <c r="J23346" s="89"/>
      <c r="K23346" s="89"/>
      <c r="L23346" s="89"/>
    </row>
    <row r="23347" spans="1:12" ht="13" hidden="1" customHeight="1" x14ac:dyDescent="0.3">
      <c r="A23347" s="18" t="str">
        <f>+A23260</f>
        <v>NO</v>
      </c>
      <c r="B23347" s="18"/>
      <c r="E23347" s="69" t="str">
        <f>+$E$97</f>
        <v>3.9.2 EXIGENCIAS MÍNIMAS DE EXPERIENCIA Y FORMACIÓN ACADÉMICA DEL EQUIPO DE TRABAJO</v>
      </c>
      <c r="F23347" s="70"/>
      <c r="G23347" s="70"/>
      <c r="H23347" s="70"/>
      <c r="I23347" s="70"/>
      <c r="J23347" s="70"/>
      <c r="K23347" s="70"/>
      <c r="L23347" s="71"/>
    </row>
    <row r="23348" spans="1:12" hidden="1" x14ac:dyDescent="0.3">
      <c r="A23348" s="18" t="str">
        <f>+A23260</f>
        <v>NO</v>
      </c>
      <c r="B23348" s="18"/>
      <c r="E23348" s="90" t="str">
        <f>+$E$98</f>
        <v>Formulario 8</v>
      </c>
      <c r="F23348" s="315" t="s">
        <v>46</v>
      </c>
      <c r="G23348" s="316"/>
      <c r="H23348" s="317"/>
      <c r="I23348" s="318"/>
      <c r="J23348" s="318"/>
      <c r="K23348" s="318"/>
      <c r="L23348" s="319"/>
    </row>
    <row r="23349" spans="1:12" hidden="1" x14ac:dyDescent="0.3">
      <c r="A23349" s="18" t="str">
        <f>+A23260</f>
        <v>NO</v>
      </c>
      <c r="B23349" s="18"/>
      <c r="E23349" s="91" t="s">
        <v>124</v>
      </c>
      <c r="F23349" s="91" t="str">
        <f>+$F$99</f>
        <v>Director de Interventoría</v>
      </c>
      <c r="G23349" s="91" t="str">
        <f>+$G$99</f>
        <v>Residente de Interventoría</v>
      </c>
      <c r="H23349" s="320"/>
      <c r="I23349" s="321"/>
      <c r="J23349" s="321"/>
      <c r="K23349" s="321"/>
      <c r="L23349" s="322"/>
    </row>
    <row r="23350" spans="1:12" hidden="1" x14ac:dyDescent="0.3">
      <c r="A23350" s="18" t="str">
        <f>+A23260</f>
        <v>NO</v>
      </c>
      <c r="B23350" s="18"/>
      <c r="E23350" s="304" t="str">
        <f>+$E$100</f>
        <v>OBSERVACIONES RESPECTO REQUISITO HABILITANTE DEL PERSONAL CLAVE EVALUABLE</v>
      </c>
      <c r="F23350" s="305"/>
      <c r="G23350" s="305"/>
      <c r="H23350" s="305"/>
      <c r="I23350" s="305"/>
      <c r="J23350" s="305"/>
      <c r="K23350" s="305"/>
      <c r="L23350" s="305"/>
    </row>
    <row r="23351" spans="1:12" hidden="1" x14ac:dyDescent="0.3">
      <c r="A23351" s="18" t="str">
        <f>+A23260</f>
        <v>NO</v>
      </c>
      <c r="B23351" s="18"/>
      <c r="E23351" s="312" t="s">
        <v>124</v>
      </c>
      <c r="F23351" s="313"/>
      <c r="G23351" s="313"/>
      <c r="H23351" s="313"/>
      <c r="I23351" s="313"/>
      <c r="J23351" s="313"/>
      <c r="K23351" s="313"/>
      <c r="L23351" s="314"/>
    </row>
    <row r="23352" spans="1:12" hidden="1" x14ac:dyDescent="0.3">
      <c r="A23352" s="18" t="str">
        <f>+A23260</f>
        <v>NO</v>
      </c>
      <c r="B23352" s="18"/>
      <c r="E23352" s="89"/>
      <c r="F23352" s="89"/>
      <c r="G23352" s="89"/>
      <c r="H23352" s="89"/>
      <c r="I23352" s="89"/>
      <c r="J23352" s="89"/>
      <c r="K23352" s="89"/>
      <c r="L23352" s="89"/>
    </row>
    <row r="23353" spans="1:12" ht="13" hidden="1" customHeight="1" x14ac:dyDescent="0.3">
      <c r="A23353" s="18" t="str">
        <f>+A23260</f>
        <v>NO</v>
      </c>
      <c r="B23353" s="18"/>
      <c r="E23353" s="69" t="str">
        <f>+$E$103</f>
        <v>4.2 EQUIPO DE TRABAJO (Personal Clave Evaluable)</v>
      </c>
      <c r="F23353" s="70"/>
      <c r="G23353" s="70"/>
      <c r="H23353" s="70"/>
      <c r="I23353" s="70"/>
      <c r="J23353" s="70"/>
      <c r="K23353" s="70"/>
      <c r="L23353" s="71"/>
    </row>
    <row r="23354" spans="1:12" ht="23.25" hidden="1" customHeight="1" x14ac:dyDescent="0.3">
      <c r="A23354" s="18" t="str">
        <f>+A23260</f>
        <v>NO</v>
      </c>
      <c r="B23354" s="18"/>
      <c r="E23354" s="90" t="str">
        <f>+$E$104</f>
        <v>Formulario 9</v>
      </c>
      <c r="F23354" s="315" t="s">
        <v>46</v>
      </c>
      <c r="G23354" s="316"/>
      <c r="H23354" s="317"/>
      <c r="I23354" s="318"/>
      <c r="J23354" s="318"/>
      <c r="K23354" s="318"/>
      <c r="L23354" s="319"/>
    </row>
    <row r="23355" spans="1:12" hidden="1" x14ac:dyDescent="0.3">
      <c r="A23355" s="18" t="str">
        <f>+A23260</f>
        <v>NO</v>
      </c>
      <c r="B23355" s="18"/>
      <c r="E23355" s="91" t="s">
        <v>124</v>
      </c>
      <c r="F23355" s="91" t="str">
        <f>+$F$99</f>
        <v>Director de Interventoría</v>
      </c>
      <c r="G23355" s="91" t="str">
        <f>+$G$99</f>
        <v>Residente de Interventoría</v>
      </c>
      <c r="H23355" s="320"/>
      <c r="I23355" s="321"/>
      <c r="J23355" s="321"/>
      <c r="K23355" s="321"/>
      <c r="L23355" s="322"/>
    </row>
    <row r="23356" spans="1:12" hidden="1" x14ac:dyDescent="0.3">
      <c r="A23356" s="18" t="str">
        <f>+A23260</f>
        <v>NO</v>
      </c>
      <c r="B23356" s="18"/>
      <c r="E23356" s="89"/>
      <c r="F23356" s="89"/>
      <c r="G23356" s="89"/>
      <c r="H23356" s="89"/>
      <c r="I23356" s="89"/>
      <c r="J23356" s="89"/>
      <c r="K23356" s="89"/>
      <c r="L23356" s="89"/>
    </row>
    <row r="23357" spans="1:12" hidden="1" x14ac:dyDescent="0.3">
      <c r="A23357" s="1" t="str">
        <f>+A23260</f>
        <v>NO</v>
      </c>
      <c r="E23357" s="92" t="str">
        <f>+E23232</f>
        <v>CRITERIOS DE EVALUACIÓN Y PUNTAJE</v>
      </c>
      <c r="F23357" s="93"/>
      <c r="G23357" s="93"/>
      <c r="H23357" s="93"/>
      <c r="I23357" s="93"/>
      <c r="J23357" s="93"/>
      <c r="K23357" s="94"/>
      <c r="L23357" s="95" t="str">
        <f>+$L$107</f>
        <v>PUNTAJE OBTENIDO</v>
      </c>
    </row>
    <row r="23358" spans="1:12" hidden="1" x14ac:dyDescent="0.3">
      <c r="A23358" s="1" t="str">
        <f>+A23260</f>
        <v>NO</v>
      </c>
      <c r="E23358" s="96" t="str">
        <f>+$E$108</f>
        <v>VALOR</v>
      </c>
      <c r="F23358" s="97" t="str">
        <f>+$F$108</f>
        <v>EQUIPO DE TRABAJO (PERSONAL CLAVE EVALUABLE)</v>
      </c>
      <c r="G23358" s="24"/>
      <c r="H23358" s="24"/>
      <c r="I23358" s="24"/>
      <c r="J23358" s="24"/>
      <c r="K23358" s="24"/>
      <c r="L23358" s="98"/>
    </row>
    <row r="23359" spans="1:12" ht="12.75" hidden="1" customHeight="1" x14ac:dyDescent="0.3">
      <c r="A23359" s="1" t="str">
        <f>+A23260</f>
        <v>NO</v>
      </c>
      <c r="E23359" s="96">
        <f>+$E$109</f>
        <v>5</v>
      </c>
      <c r="F23359" s="307" t="str">
        <f>+$F$109</f>
        <v xml:space="preserve"> Experiencia Específica adicional</v>
      </c>
      <c r="G23359" s="308"/>
      <c r="H23359" s="308"/>
      <c r="I23359" s="308"/>
      <c r="J23359" s="308"/>
      <c r="K23359" s="309"/>
      <c r="L23359" s="99" t="str">
        <f>IFERROR(IF(VLOOKUP(C23260,'R. PUNTAJES'!$C$14:$R$213,'R. PUNTAJES'!$I$10,0)="","",VLOOKUP(C23260,'R. PUNTAJES'!$C$14:$R$213,'R. PUNTAJES'!$I$10,0)),"")</f>
        <v/>
      </c>
    </row>
    <row r="23360" spans="1:12" ht="12.75" hidden="1" customHeight="1" x14ac:dyDescent="0.3">
      <c r="A23360" s="1" t="str">
        <f>+A23260</f>
        <v>NO</v>
      </c>
      <c r="E23360" s="96">
        <f>+$E$110</f>
        <v>5</v>
      </c>
      <c r="F23360" s="307" t="str">
        <f>+$F$110</f>
        <v>Formación Académica adicional</v>
      </c>
      <c r="G23360" s="308"/>
      <c r="H23360" s="308"/>
      <c r="I23360" s="308"/>
      <c r="J23360" s="308"/>
      <c r="K23360" s="309"/>
      <c r="L23360" s="99" t="str">
        <f>IFERROR(IF(VLOOKUP(C23260,'R. PUNTAJES'!$C$14:$R$213,'R. PUNTAJES'!$J$10,0)="","",VLOOKUP(C23260,'R. PUNTAJES'!$C$14:$R$213,'R. PUNTAJES'!$J$10,0)),"")</f>
        <v/>
      </c>
    </row>
    <row r="23361" spans="1:12" hidden="1" x14ac:dyDescent="0.3">
      <c r="A23361" s="18" t="str">
        <f>+A23260</f>
        <v>NO</v>
      </c>
      <c r="B23361" s="18"/>
      <c r="E23361" s="100"/>
      <c r="F23361" s="101" t="str">
        <f>+$F$111</f>
        <v>FACTOR DE SOSTENIBILIDAD</v>
      </c>
      <c r="G23361" s="102"/>
      <c r="H23361" s="102"/>
      <c r="I23361" s="102"/>
      <c r="J23361" s="102"/>
      <c r="K23361" s="102"/>
      <c r="L23361" s="103"/>
    </row>
    <row r="23362" spans="1:12" hidden="1" x14ac:dyDescent="0.3">
      <c r="A23362" s="18" t="str">
        <f>+A23260</f>
        <v>NO</v>
      </c>
      <c r="B23362" s="18"/>
      <c r="E23362" s="104">
        <v>1</v>
      </c>
      <c r="F23362" s="105" t="str">
        <f>+$F$112</f>
        <v>Compromisos Sostenibilidad</v>
      </c>
      <c r="G23362" s="106"/>
      <c r="H23362" s="106"/>
      <c r="I23362" s="106"/>
      <c r="J23362" s="106"/>
      <c r="K23362" s="106"/>
      <c r="L23362" s="107" t="str">
        <f>IFERROR(IF(VLOOKUP(C23260,'R. PUNTAJES'!$C$14:$R$213,'R. PUNTAJES'!$K$10,0)="","",VLOOKUP(C23260,'R. PUNTAJES'!$C$14:$R$213,'R. PUNTAJES'!$K$10,0)),"")</f>
        <v/>
      </c>
    </row>
    <row r="23363" spans="1:12" hidden="1" x14ac:dyDescent="0.3">
      <c r="A23363" s="1" t="str">
        <f>+A23260</f>
        <v>NO</v>
      </c>
      <c r="E23363" s="108"/>
      <c r="F23363" s="109" t="str">
        <f>+$F$113</f>
        <v>APOYO A LA INDUSTRIA NACIONAL</v>
      </c>
      <c r="G23363" s="110"/>
      <c r="H23363" s="110"/>
      <c r="I23363" s="110"/>
      <c r="J23363" s="110"/>
      <c r="K23363" s="110"/>
      <c r="L23363" s="111"/>
    </row>
    <row r="23364" spans="1:12" ht="12.75" hidden="1" customHeight="1" x14ac:dyDescent="0.3">
      <c r="A23364" s="1" t="str">
        <f>+A23260</f>
        <v>NO</v>
      </c>
      <c r="E23364" s="96">
        <v>20</v>
      </c>
      <c r="F23364" s="307" t="str">
        <f>+$F$114</f>
        <v>Promoción de Servicios Nacionales o con Trato Nacional</v>
      </c>
      <c r="G23364" s="308"/>
      <c r="H23364" s="308"/>
      <c r="I23364" s="308"/>
      <c r="J23364" s="308"/>
      <c r="K23364" s="309"/>
      <c r="L23364" s="99" t="str">
        <f>IFERROR(IF(VLOOKUP(C23260,'R. PUNTAJES'!$C$14:$R$213,'R. PUNTAJES'!$L$10,0)="","",
IF(VLOOKUP(C23260,'R. PUNTAJES'!$C$14:$R$213,'R. PUNTAJES'!$L$10,0)=5,0,
VLOOKUP(C23260,'R. PUNTAJES'!$C$14:$R$213,'R. PUNTAJES'!$L$10,0))),"")</f>
        <v/>
      </c>
    </row>
    <row r="23365" spans="1:12" ht="12.75" hidden="1" customHeight="1" x14ac:dyDescent="0.3">
      <c r="A23365" s="1" t="str">
        <f>+A23260</f>
        <v>NO</v>
      </c>
      <c r="E23365" s="96">
        <v>5</v>
      </c>
      <c r="F23365" s="307" t="str">
        <f>+$F$115</f>
        <v>Incorporación de componente nacional en servicios extranjeros</v>
      </c>
      <c r="G23365" s="308"/>
      <c r="H23365" s="308"/>
      <c r="I23365" s="308"/>
      <c r="J23365" s="308"/>
      <c r="K23365" s="309"/>
      <c r="L23365" s="99" t="str">
        <f>IFERROR(IF(VLOOKUP(C23260,'R. PUNTAJES'!$C$14:$R$213,'R. PUNTAJES'!$L$10,0)="","",
IF(VLOOKUP(C23260,'R. PUNTAJES'!$C$14:$R$213,'R. PUNTAJES'!$L$10,0)=20,0,
VLOOKUP(C23260,'R. PUNTAJES'!$C$14:$R$213,'R. PUNTAJES'!$L$10,0))),"")</f>
        <v/>
      </c>
    </row>
    <row r="23366" spans="1:12" hidden="1" x14ac:dyDescent="0.3">
      <c r="A23366" s="1" t="str">
        <f>+A23260</f>
        <v>NO</v>
      </c>
      <c r="E23366" s="112"/>
      <c r="F23366" s="97" t="str">
        <f>+$F$116</f>
        <v>VINCULACIÓN DE PERSONAS CON DISCAPACIDAD</v>
      </c>
      <c r="G23366" s="24"/>
      <c r="H23366" s="24"/>
      <c r="I23366" s="24"/>
      <c r="J23366" s="24"/>
      <c r="K23366" s="24"/>
      <c r="L23366" s="98"/>
    </row>
    <row r="23367" spans="1:12" ht="12.75" hidden="1" customHeight="1" x14ac:dyDescent="0.3">
      <c r="A23367" s="1" t="str">
        <f>+A23260</f>
        <v>NO</v>
      </c>
      <c r="E23367" s="96">
        <v>1</v>
      </c>
      <c r="F23367" s="307" t="str">
        <f>+$F$117</f>
        <v xml:space="preserve">Trabajadores vinculados a la planta de personal </v>
      </c>
      <c r="G23367" s="308"/>
      <c r="H23367" s="308"/>
      <c r="I23367" s="308"/>
      <c r="J23367" s="308"/>
      <c r="K23367" s="309"/>
      <c r="L23367" s="99" t="str">
        <f>IFERROR(IF(VLOOKUP(C23260,'R. PUNTAJES'!$C$14:$R$213,'R. PUNTAJES'!$M$10,0)="","",VLOOKUP(C23260,'R. PUNTAJES'!$C$14:$R$213,'R. PUNTAJES'!$M$10,0)),"")</f>
        <v/>
      </c>
    </row>
    <row r="23368" spans="1:12" hidden="1" x14ac:dyDescent="0.3">
      <c r="A23368" s="1" t="str">
        <f>+A23260</f>
        <v>NO</v>
      </c>
      <c r="E23368" s="112"/>
      <c r="F23368" s="97" t="str">
        <f>+$F$118</f>
        <v>EMPRENDIMIENTOS Y EMPRESAS DE MUJERES</v>
      </c>
      <c r="G23368" s="24"/>
      <c r="H23368" s="24"/>
      <c r="I23368" s="24"/>
      <c r="J23368" s="24"/>
      <c r="K23368" s="24"/>
      <c r="L23368" s="98"/>
    </row>
    <row r="23369" spans="1:12" ht="13" hidden="1" customHeight="1" x14ac:dyDescent="0.3">
      <c r="A23369" s="1" t="str">
        <f>+A23260</f>
        <v>NO</v>
      </c>
      <c r="E23369" s="96">
        <v>0.25</v>
      </c>
      <c r="F23369" s="307" t="str">
        <f>+$F$119</f>
        <v>Emprendimientos y empresas de mujeres</v>
      </c>
      <c r="G23369" s="308"/>
      <c r="H23369" s="308"/>
      <c r="I23369" s="308"/>
      <c r="J23369" s="308"/>
      <c r="K23369" s="309"/>
      <c r="L23369" s="113" t="str">
        <f>IFERROR(IF(VLOOKUP(C23260,'R. PUNTAJES'!$C$14:$R$213,'R. PUNTAJES'!$N$10,0)="","",VLOOKUP(C23260,'R. PUNTAJES'!$C$14:$R$213,'R. PUNTAJES'!$N$10,0)),"")</f>
        <v/>
      </c>
    </row>
    <row r="23370" spans="1:12" hidden="1" x14ac:dyDescent="0.3">
      <c r="A23370" s="18" t="str">
        <f>+A23371</f>
        <v>NO</v>
      </c>
      <c r="B23370" s="18"/>
      <c r="E23370" s="112"/>
      <c r="F23370" s="97" t="str">
        <f>+$F$120</f>
        <v>MIPYME</v>
      </c>
      <c r="G23370" s="24"/>
      <c r="H23370" s="24"/>
      <c r="I23370" s="24"/>
      <c r="J23370" s="24"/>
      <c r="K23370" s="24"/>
      <c r="L23370" s="98"/>
    </row>
    <row r="23371" spans="1:12" hidden="1" x14ac:dyDescent="0.3">
      <c r="A23371" s="18" t="str">
        <f>+IF(E23371=0,"NO",1)</f>
        <v>NO</v>
      </c>
      <c r="B23371" s="18"/>
      <c r="E23371" s="96">
        <v>0</v>
      </c>
      <c r="F23371" s="307" t="str">
        <f>+$F$121</f>
        <v>Mipyme</v>
      </c>
      <c r="G23371" s="308"/>
      <c r="H23371" s="308"/>
      <c r="I23371" s="308"/>
      <c r="J23371" s="308"/>
      <c r="K23371" s="309"/>
      <c r="L23371" s="113" t="str">
        <f>IFERROR(IF(VLOOKUP(C23260,'R. PUNTAJES'!$C$14:$R$213,'R. PUNTAJES'!$O$10,0)="","",VLOOKUP(C23260,'R. PUNTAJES'!$C$14:$R$213,'R. PUNTAJES'!$O$10,0)),"")</f>
        <v/>
      </c>
    </row>
    <row r="23372" spans="1:12" hidden="1" x14ac:dyDescent="0.3">
      <c r="A23372" s="1" t="str">
        <f>+A23260</f>
        <v>NO</v>
      </c>
      <c r="E23372" s="112"/>
      <c r="F23372" s="97" t="str">
        <f>+$F$122</f>
        <v>EXPERIENCIA DEL PROPONENTE</v>
      </c>
      <c r="G23372" s="24"/>
      <c r="H23372" s="24"/>
      <c r="I23372" s="24"/>
      <c r="J23372" s="24"/>
      <c r="K23372" s="24"/>
      <c r="L23372" s="98"/>
    </row>
    <row r="23373" spans="1:12" hidden="1" x14ac:dyDescent="0.3">
      <c r="A23373" s="1" t="str">
        <f>+A23260</f>
        <v>NO</v>
      </c>
      <c r="E23373" s="96">
        <v>59.5</v>
      </c>
      <c r="F23373" s="307" t="str">
        <f>+$F$123</f>
        <v>mediana con valor absoluto</v>
      </c>
      <c r="G23373" s="308"/>
      <c r="H23373" s="308"/>
      <c r="I23373" s="308"/>
      <c r="J23373" s="308"/>
      <c r="K23373" s="309"/>
      <c r="L23373" s="113" t="str">
        <f>IFERROR(IF(VLOOKUP(C23260,'R. PUNTAJES'!$C$14:$R$213,'R. PUNTAJES'!$R$10,0)="","",VLOOKUP(C23260,'R. PUNTAJES'!$C$14:$R$213,'R. PUNTAJES'!$R$10,0)),"")</f>
        <v/>
      </c>
    </row>
    <row r="23374" spans="1:12" hidden="1" x14ac:dyDescent="0.3">
      <c r="A23374" s="1" t="str">
        <f>+A23260</f>
        <v>NO</v>
      </c>
      <c r="E23374" s="112"/>
      <c r="F23374" s="97" t="str">
        <f>+$F$124</f>
        <v>MULTAS</v>
      </c>
      <c r="G23374" s="24"/>
      <c r="H23374" s="24"/>
      <c r="I23374" s="24"/>
      <c r="J23374" s="24"/>
      <c r="K23374" s="24"/>
      <c r="L23374" s="98"/>
    </row>
    <row r="23375" spans="1:12" ht="12.75" hidden="1" customHeight="1" x14ac:dyDescent="0.3">
      <c r="A23375" s="1" t="str">
        <f>+A23260</f>
        <v>NO</v>
      </c>
      <c r="E23375" s="96">
        <v>-2</v>
      </c>
      <c r="F23375" s="307" t="str">
        <f>+$F$125</f>
        <v>Una o más multas o cláusulas penales durante el último año</v>
      </c>
      <c r="G23375" s="310"/>
      <c r="H23375" s="310"/>
      <c r="I23375" s="310"/>
      <c r="J23375" s="310"/>
      <c r="K23375" s="311"/>
      <c r="L23375" s="99" t="str">
        <f>IFERROR(IF(VLOOKUP(C23260,'R. PUNTAJES'!$C$14:$R$213,'R. PUNTAJES'!$Q$10,0)="","",VLOOKUP(C23260,'R. PUNTAJES'!$C$14:$R$213,'R. PUNTAJES'!$Q$10,0)),"")</f>
        <v/>
      </c>
    </row>
    <row r="23376" spans="1:12" hidden="1" x14ac:dyDescent="0.3">
      <c r="A23376" s="1" t="str">
        <f>+A23260</f>
        <v>NO</v>
      </c>
      <c r="E23376" s="112"/>
      <c r="F23376" s="97" t="str">
        <f>+$F$126</f>
        <v>OBRAS INCONCLUSAS</v>
      </c>
      <c r="G23376" s="24"/>
      <c r="H23376" s="24"/>
      <c r="I23376" s="24"/>
      <c r="J23376" s="24"/>
      <c r="K23376" s="24"/>
      <c r="L23376" s="98"/>
    </row>
    <row r="23377" spans="1:16" hidden="1" x14ac:dyDescent="0.3">
      <c r="A23377" s="1" t="str">
        <f>+A23260</f>
        <v>NO</v>
      </c>
      <c r="E23377" s="96">
        <v>-1</v>
      </c>
      <c r="F23377" s="301" t="str">
        <f>+$F$127</f>
        <v>Anotación vigente de obra civil inconclusa</v>
      </c>
      <c r="G23377" s="302"/>
      <c r="H23377" s="302"/>
      <c r="I23377" s="302"/>
      <c r="J23377" s="302"/>
      <c r="K23377" s="303"/>
      <c r="L23377" s="99" t="str">
        <f>IFERROR(IF(VLOOKUP(C23260,'R. PUNTAJES'!$C$14:$R$213,'R. PUNTAJES'!$P$10,0)="","",VLOOKUP(C23260,'R. PUNTAJES'!$C$14:$R$213,'R. PUNTAJES'!$P$10,0)),"")</f>
        <v/>
      </c>
    </row>
    <row r="23378" spans="1:16" ht="7.5" hidden="1" customHeight="1" x14ac:dyDescent="0.3">
      <c r="A23378" s="1" t="str">
        <f>+A23260</f>
        <v>NO</v>
      </c>
      <c r="E23378" s="114"/>
      <c r="F23378" s="45"/>
      <c r="G23378" s="45"/>
      <c r="H23378" s="45"/>
      <c r="I23378" s="45"/>
      <c r="J23378" s="45"/>
      <c r="K23378" s="45"/>
      <c r="L23378" s="48"/>
    </row>
    <row r="23379" spans="1:16" hidden="1" x14ac:dyDescent="0.3">
      <c r="A23379" s="1" t="str">
        <f>+A23260</f>
        <v>NO</v>
      </c>
      <c r="E23379" s="115" t="str">
        <f>+$E$129</f>
        <v>PUNTAJE TOTAL</v>
      </c>
      <c r="F23379" s="116"/>
      <c r="G23379" s="116"/>
      <c r="H23379" s="116"/>
      <c r="I23379" s="116"/>
      <c r="J23379" s="116"/>
      <c r="K23379" s="117"/>
      <c r="L23379" s="118">
        <f>IFERROR(IF(VLOOKUP(C23260,'R. PUNTAJES'!$C$14:$R$213,'R. PUNTAJES'!$H$10,0)="RECHAZO","",SUM(L23359:L23377)),"")</f>
        <v>0</v>
      </c>
    </row>
    <row r="23380" spans="1:16" hidden="1" x14ac:dyDescent="0.3">
      <c r="A23380" s="1" t="str">
        <f>+A23260</f>
        <v>NO</v>
      </c>
      <c r="E23380" s="304" t="str">
        <f>+$E$130</f>
        <v>OBSERVACIONES RESPECTO A PUNTAJES</v>
      </c>
      <c r="F23380" s="305"/>
      <c r="G23380" s="305"/>
      <c r="H23380" s="305"/>
      <c r="I23380" s="305"/>
      <c r="J23380" s="305"/>
      <c r="K23380" s="305"/>
      <c r="L23380" s="305"/>
    </row>
    <row r="23381" spans="1:16" ht="12" hidden="1" customHeight="1" x14ac:dyDescent="0.3">
      <c r="A23381" s="1" t="str">
        <f>+A23260</f>
        <v>NO</v>
      </c>
      <c r="E23381" s="306" t="s">
        <v>124</v>
      </c>
      <c r="F23381" s="305"/>
      <c r="G23381" s="305"/>
      <c r="H23381" s="305"/>
      <c r="I23381" s="305"/>
      <c r="J23381" s="305"/>
      <c r="K23381" s="305"/>
      <c r="L23381" s="305"/>
      <c r="N23381" s="119"/>
      <c r="O23381" s="119"/>
      <c r="P23381" s="120"/>
    </row>
    <row r="23382" spans="1:16" ht="3" hidden="1" customHeight="1" x14ac:dyDescent="0.3">
      <c r="A23382" s="1" t="str">
        <f>+A23261</f>
        <v>NO</v>
      </c>
      <c r="E23382" s="121"/>
      <c r="F23382" s="122"/>
      <c r="G23382" s="122"/>
      <c r="H23382" s="122"/>
      <c r="I23382" s="122"/>
      <c r="J23382" s="122"/>
      <c r="K23382" s="122"/>
      <c r="L23382" s="123"/>
    </row>
    <row r="23383" spans="1:16" hidden="1" x14ac:dyDescent="0.3">
      <c r="A23383" s="1" t="str">
        <f>+IF(OR(C23385=""),"NO",1)</f>
        <v>NO</v>
      </c>
      <c r="E23383" s="346"/>
      <c r="F23383" s="347"/>
      <c r="G23383" s="347"/>
      <c r="H23383" s="347"/>
      <c r="I23383" s="347"/>
      <c r="J23383" s="347"/>
      <c r="K23383" s="347"/>
      <c r="L23383" s="347"/>
    </row>
    <row r="23384" spans="1:16" ht="4.5" hidden="1" customHeight="1" x14ac:dyDescent="0.3">
      <c r="A23384" s="1" t="str">
        <f>+A23385</f>
        <v>NO</v>
      </c>
      <c r="E23384" s="15"/>
      <c r="F23384" s="16"/>
      <c r="G23384" s="16"/>
      <c r="H23384" s="16"/>
      <c r="I23384" s="16"/>
      <c r="J23384" s="16"/>
      <c r="K23384" s="16"/>
      <c r="L23384" s="17"/>
    </row>
    <row r="23385" spans="1:16" ht="15.75" hidden="1" customHeight="1" x14ac:dyDescent="0.3">
      <c r="A23385" s="1" t="str">
        <f>+IF(OR(C23385=""),"NO",1)</f>
        <v>NO</v>
      </c>
      <c r="B23385" s="1">
        <f>1+MAX($B$1:B23384)</f>
        <v>188</v>
      </c>
      <c r="C23385" s="18" t="s">
        <v>124</v>
      </c>
      <c r="E23385" s="19" t="s">
        <v>124</v>
      </c>
      <c r="F23385" s="20"/>
      <c r="G23385" s="20"/>
      <c r="H23385" s="20"/>
      <c r="I23385" s="21"/>
      <c r="J23385" s="20"/>
      <c r="K23385" s="21"/>
      <c r="L23385" s="22"/>
    </row>
    <row r="23386" spans="1:16" hidden="1" x14ac:dyDescent="0.3">
      <c r="A23386" s="1" t="str">
        <f>A23385</f>
        <v>NO</v>
      </c>
      <c r="E23386" s="23" t="str">
        <f>+$E$11</f>
        <v>Integrantes</v>
      </c>
      <c r="F23386" s="24"/>
      <c r="G23386" s="24"/>
      <c r="H23386" s="24"/>
      <c r="I23386" s="24"/>
      <c r="J23386" s="24"/>
      <c r="K23386" s="25" t="str">
        <f>+$K$11</f>
        <v>Nit</v>
      </c>
      <c r="L23386" s="26" t="str">
        <f>+$L$11</f>
        <v>Part.</v>
      </c>
    </row>
    <row r="23387" spans="1:16" hidden="1" x14ac:dyDescent="0.3">
      <c r="A23387" s="1" t="str">
        <f>+A23386</f>
        <v>NO</v>
      </c>
      <c r="C23387" s="1" t="s">
        <v>124</v>
      </c>
      <c r="E23387" s="27" t="s">
        <v>124</v>
      </c>
      <c r="F23387" s="28"/>
      <c r="G23387" s="28"/>
      <c r="H23387" s="28"/>
      <c r="I23387" s="28"/>
      <c r="J23387" s="28"/>
      <c r="K23387" s="29" t="s">
        <v>124</v>
      </c>
      <c r="L23387" s="30" t="s">
        <v>124</v>
      </c>
    </row>
    <row r="23388" spans="1:16" hidden="1" x14ac:dyDescent="0.3">
      <c r="A23388" s="18" t="str">
        <f>+IF(OR(C23388=""),"NO",1)</f>
        <v>NO</v>
      </c>
      <c r="B23388" s="18"/>
      <c r="C23388" s="1" t="s">
        <v>124</v>
      </c>
      <c r="E23388" s="31" t="s">
        <v>124</v>
      </c>
      <c r="F23388" s="32"/>
      <c r="G23388" s="32"/>
      <c r="H23388" s="32"/>
      <c r="I23388" s="32"/>
      <c r="J23388" s="32"/>
      <c r="K23388" s="33" t="s">
        <v>124</v>
      </c>
      <c r="L23388" s="34" t="s">
        <v>124</v>
      </c>
    </row>
    <row r="23389" spans="1:16" hidden="1" x14ac:dyDescent="0.3">
      <c r="A23389" s="18" t="str">
        <f>+IF(OR(C23389=""),"NO",1)</f>
        <v>NO</v>
      </c>
      <c r="B23389" s="18"/>
      <c r="C23389" s="1" t="s">
        <v>124</v>
      </c>
      <c r="E23389" s="31" t="s">
        <v>124</v>
      </c>
      <c r="F23389" s="32"/>
      <c r="G23389" s="32"/>
      <c r="H23389" s="32"/>
      <c r="I23389" s="32"/>
      <c r="J23389" s="32"/>
      <c r="K23389" s="33" t="s">
        <v>124</v>
      </c>
      <c r="L23389" s="34" t="s">
        <v>124</v>
      </c>
    </row>
    <row r="23390" spans="1:16" hidden="1" x14ac:dyDescent="0.3">
      <c r="A23390" s="18" t="str">
        <f>+IF(OR(C23390=""),"NO",1)</f>
        <v>NO</v>
      </c>
      <c r="B23390" s="18"/>
      <c r="C23390" s="1" t="s">
        <v>124</v>
      </c>
      <c r="E23390" s="31" t="s">
        <v>13</v>
      </c>
      <c r="F23390" s="32"/>
      <c r="G23390" s="32"/>
      <c r="H23390" s="32"/>
      <c r="I23390" s="32"/>
      <c r="J23390" s="32"/>
      <c r="K23390" s="33"/>
      <c r="L23390" s="34"/>
    </row>
    <row r="23391" spans="1:16" hidden="1" x14ac:dyDescent="0.3">
      <c r="A23391" s="18" t="str">
        <f>+IF(OR(C23391=""),"NO",1)</f>
        <v>NO</v>
      </c>
      <c r="B23391" s="18"/>
      <c r="C23391" s="1" t="s">
        <v>124</v>
      </c>
      <c r="E23391" s="31" t="s">
        <v>13</v>
      </c>
      <c r="F23391" s="32"/>
      <c r="G23391" s="32"/>
      <c r="H23391" s="32"/>
      <c r="I23391" s="32"/>
      <c r="J23391" s="32"/>
      <c r="K23391" s="33"/>
      <c r="L23391" s="34"/>
    </row>
    <row r="23392" spans="1:16" hidden="1" x14ac:dyDescent="0.3">
      <c r="A23392" s="18" t="str">
        <f>+IF(OR(C23392=""),"NO",1)</f>
        <v>NO</v>
      </c>
      <c r="B23392" s="18"/>
      <c r="C23392" s="1" t="s">
        <v>124</v>
      </c>
      <c r="E23392" s="35" t="s">
        <v>13</v>
      </c>
      <c r="F23392" s="36"/>
      <c r="G23392" s="36"/>
      <c r="H23392" s="36"/>
      <c r="I23392" s="36"/>
      <c r="J23392" s="36"/>
      <c r="K23392" s="37"/>
      <c r="L23392" s="38"/>
    </row>
    <row r="23393" spans="1:12" ht="5.15" hidden="1" customHeight="1" x14ac:dyDescent="0.3">
      <c r="A23393" s="1" t="str">
        <f>+A23385</f>
        <v>NO</v>
      </c>
      <c r="E23393" s="39"/>
      <c r="F23393" s="39"/>
      <c r="G23393" s="39"/>
      <c r="H23393" s="39"/>
      <c r="I23393" s="39"/>
      <c r="J23393" s="39"/>
      <c r="K23393" s="39"/>
      <c r="L23393" s="39"/>
    </row>
    <row r="23394" spans="1:12" ht="15.75" hidden="1" customHeight="1" x14ac:dyDescent="0.3">
      <c r="A23394" s="1" t="str">
        <f>+A23385</f>
        <v>NO</v>
      </c>
      <c r="E23394" s="40" t="str">
        <f>+$E$19</f>
        <v>RESULTADO DE EVALUACIÓN TÉCNICA</v>
      </c>
      <c r="F23394" s="41"/>
      <c r="G23394" s="41"/>
      <c r="H23394" s="41"/>
      <c r="I23394" s="41"/>
      <c r="J23394" s="41"/>
      <c r="K23394" s="41"/>
      <c r="L23394" s="42"/>
    </row>
    <row r="23395" spans="1:12" hidden="1" x14ac:dyDescent="0.3">
      <c r="A23395" s="1" t="str">
        <f>+A23385</f>
        <v>NO</v>
      </c>
      <c r="E23395" s="43"/>
      <c r="F23395" s="44" t="str">
        <f>+$F$20</f>
        <v>Experiencia</v>
      </c>
      <c r="G23395" s="45"/>
      <c r="H23395" s="45"/>
      <c r="I23395" s="45"/>
      <c r="J23395" s="45"/>
      <c r="K23395" s="46"/>
      <c r="L23395" s="47" t="s">
        <v>124</v>
      </c>
    </row>
    <row r="23396" spans="1:12" hidden="1" x14ac:dyDescent="0.3">
      <c r="A23396" s="1" t="str">
        <f>+A23385</f>
        <v>NO</v>
      </c>
      <c r="E23396" s="348" t="str">
        <f>+$E$21</f>
        <v>OBSERVACIONES RESPECTO A LA EVALUACIÓN DE EXPERIENCIA</v>
      </c>
      <c r="F23396" s="308"/>
      <c r="G23396" s="308"/>
      <c r="H23396" s="308"/>
      <c r="I23396" s="308"/>
      <c r="J23396" s="308"/>
      <c r="K23396" s="308"/>
      <c r="L23396" s="349"/>
    </row>
    <row r="23397" spans="1:12" hidden="1" x14ac:dyDescent="0.3">
      <c r="A23397" s="1" t="str">
        <f>+A23385</f>
        <v>NO</v>
      </c>
      <c r="E23397" s="350" t="s">
        <v>124</v>
      </c>
      <c r="F23397" s="351"/>
      <c r="G23397" s="351"/>
      <c r="H23397" s="351"/>
      <c r="I23397" s="351"/>
      <c r="J23397" s="351"/>
      <c r="K23397" s="351"/>
      <c r="L23397" s="352"/>
    </row>
    <row r="23398" spans="1:12" ht="5.15" hidden="1" customHeight="1" x14ac:dyDescent="0.3">
      <c r="A23398" s="1" t="str">
        <f>+A23385</f>
        <v>NO</v>
      </c>
      <c r="E23398" s="39"/>
      <c r="F23398" s="39"/>
      <c r="G23398" s="39"/>
      <c r="H23398" s="39"/>
      <c r="I23398" s="39"/>
      <c r="J23398" s="39"/>
      <c r="K23398" s="39"/>
      <c r="L23398" s="39"/>
    </row>
    <row r="23399" spans="1:12" ht="12.75" hidden="1" customHeight="1" x14ac:dyDescent="0.3">
      <c r="A23399" s="1" t="str">
        <f>+A23385</f>
        <v>NO</v>
      </c>
      <c r="E23399" s="40" t="str">
        <f>+$E$24</f>
        <v>EXPERIENCIA HABILITANTE: CONTRATOS PRESENTADOS</v>
      </c>
      <c r="F23399" s="41"/>
      <c r="G23399" s="41"/>
      <c r="H23399" s="41"/>
      <c r="I23399" s="41"/>
      <c r="J23399" s="41"/>
      <c r="K23399" s="41"/>
      <c r="L23399" s="42"/>
    </row>
    <row r="23400" spans="1:12" ht="8.5" hidden="1" customHeight="1" x14ac:dyDescent="0.3">
      <c r="A23400" s="1" t="str">
        <f>+A23385</f>
        <v>NO</v>
      </c>
      <c r="E23400" s="49"/>
      <c r="F23400" s="50"/>
      <c r="G23400" s="51"/>
      <c r="H23400" s="51"/>
      <c r="I23400" s="51"/>
      <c r="J23400" s="51"/>
      <c r="K23400" s="51"/>
      <c r="L23400" s="52"/>
    </row>
    <row r="23401" spans="1:12" hidden="1" x14ac:dyDescent="0.3">
      <c r="A23401" s="18" t="str">
        <f>+IF(OR(C23401=""),"NO",1)</f>
        <v>NO</v>
      </c>
      <c r="B23401" s="18"/>
      <c r="C23401" s="1" t="s">
        <v>124</v>
      </c>
      <c r="E23401" s="329">
        <v>1</v>
      </c>
      <c r="F23401" s="53" t="str">
        <f>+$F$26</f>
        <v>OBJETO</v>
      </c>
      <c r="G23401" s="332" t="s">
        <v>124</v>
      </c>
      <c r="H23401" s="333"/>
      <c r="I23401" s="333"/>
      <c r="J23401" s="333"/>
      <c r="K23401" s="333"/>
      <c r="L23401" s="334"/>
    </row>
    <row r="23402" spans="1:12" hidden="1" x14ac:dyDescent="0.3">
      <c r="A23402" s="18" t="str">
        <f>+IF(OR(C23401=""),"NO",1)</f>
        <v>NO</v>
      </c>
      <c r="B23402" s="18"/>
      <c r="E23402" s="330"/>
      <c r="F23402" s="54" t="str">
        <f>+$F$27</f>
        <v>CONTRATANTE</v>
      </c>
      <c r="G23402" s="335" t="s">
        <v>124</v>
      </c>
      <c r="H23402" s="310"/>
      <c r="I23402" s="310"/>
      <c r="J23402" s="310"/>
      <c r="K23402" s="310"/>
      <c r="L23402" s="336"/>
    </row>
    <row r="23403" spans="1:12" hidden="1" x14ac:dyDescent="0.3">
      <c r="A23403" s="18" t="str">
        <f>+IF(OR(C23401=""),"NO",1)</f>
        <v>NO</v>
      </c>
      <c r="B23403" s="18"/>
      <c r="E23403" s="330"/>
      <c r="F23403" s="54" t="str">
        <f>+$F$28</f>
        <v>APORTANTE</v>
      </c>
      <c r="G23403" s="337" t="s">
        <v>124</v>
      </c>
      <c r="H23403" s="338"/>
      <c r="I23403" s="338"/>
      <c r="J23403" s="338"/>
      <c r="K23403" s="338"/>
      <c r="L23403" s="339"/>
    </row>
    <row r="23404" spans="1:12" hidden="1" x14ac:dyDescent="0.3">
      <c r="A23404" s="18" t="str">
        <f>+IF(OR(C23401=""),"NO",1)</f>
        <v>NO</v>
      </c>
      <c r="B23404" s="18"/>
      <c r="E23404" s="330"/>
      <c r="F23404" s="54" t="str">
        <f>+$F$29</f>
        <v>VALOR /SMMLV)</v>
      </c>
      <c r="G23404" s="55" t="s">
        <v>124</v>
      </c>
      <c r="H23404" s="56" t="str">
        <f>+$H$29</f>
        <v>% PART..</v>
      </c>
      <c r="I23404" s="57" t="s">
        <v>124</v>
      </c>
      <c r="J23404" s="58" t="str">
        <f>+$J$29</f>
        <v>VALOR ACREDITADO</v>
      </c>
      <c r="K23404" s="59"/>
      <c r="L23404" s="47" t="s">
        <v>124</v>
      </c>
    </row>
    <row r="23405" spans="1:12" hidden="1" x14ac:dyDescent="0.3">
      <c r="A23405" s="18" t="str">
        <f>+IF(OR(C23401=""),"NO",1)</f>
        <v>NO</v>
      </c>
      <c r="B23405" s="18"/>
      <c r="E23405" s="330"/>
      <c r="F23405" s="60" t="str">
        <f>+$F$30</f>
        <v>EXPERIENCIA APORTADA</v>
      </c>
      <c r="G23405" s="340" t="s">
        <v>124</v>
      </c>
      <c r="H23405" s="341"/>
      <c r="I23405" s="341"/>
      <c r="J23405" s="341"/>
      <c r="K23405" s="341"/>
      <c r="L23405" s="342"/>
    </row>
    <row r="23406" spans="1:12" hidden="1" x14ac:dyDescent="0.3">
      <c r="A23406" s="18" t="str">
        <f>+IF(OR(C23401=""),"NO",1)</f>
        <v>NO</v>
      </c>
      <c r="B23406" s="18"/>
      <c r="E23406" s="331"/>
      <c r="F23406" s="62" t="str">
        <f>+$F$31</f>
        <v>OBSERVACIÓN</v>
      </c>
      <c r="G23406" s="343" t="s">
        <v>124</v>
      </c>
      <c r="H23406" s="344"/>
      <c r="I23406" s="344"/>
      <c r="J23406" s="344"/>
      <c r="K23406" s="344"/>
      <c r="L23406" s="345"/>
    </row>
    <row r="23407" spans="1:12" ht="8.5" hidden="1" customHeight="1" x14ac:dyDescent="0.3">
      <c r="A23407" s="18" t="str">
        <f>+IF(OR(C23401=""),"NO",1)</f>
        <v>NO</v>
      </c>
      <c r="B23407" s="18"/>
      <c r="E23407" s="49"/>
      <c r="F23407" s="50"/>
      <c r="G23407" s="51"/>
      <c r="H23407" s="51"/>
      <c r="I23407" s="51"/>
      <c r="J23407" s="51"/>
      <c r="K23407" s="51"/>
      <c r="L23407" s="52"/>
    </row>
    <row r="23408" spans="1:12" hidden="1" x14ac:dyDescent="0.3">
      <c r="A23408" s="18" t="str">
        <f t="shared" ref="A23408" si="7854">+IF(OR(C23408=""),"NO",1)</f>
        <v>NO</v>
      </c>
      <c r="B23408" s="18"/>
      <c r="C23408" s="1" t="s">
        <v>124</v>
      </c>
      <c r="E23408" s="329">
        <v>2</v>
      </c>
      <c r="F23408" s="53" t="str">
        <f>+$F$26</f>
        <v>OBJETO</v>
      </c>
      <c r="G23408" s="332" t="s">
        <v>124</v>
      </c>
      <c r="H23408" s="333"/>
      <c r="I23408" s="333"/>
      <c r="J23408" s="333"/>
      <c r="K23408" s="333"/>
      <c r="L23408" s="334"/>
    </row>
    <row r="23409" spans="1:12" hidden="1" x14ac:dyDescent="0.3">
      <c r="A23409" s="18" t="str">
        <f t="shared" ref="A23409" si="7855">+IF(OR(C23408=""),"NO",1)</f>
        <v>NO</v>
      </c>
      <c r="B23409" s="18"/>
      <c r="E23409" s="330"/>
      <c r="F23409" s="54" t="str">
        <f>+$F$27</f>
        <v>CONTRATANTE</v>
      </c>
      <c r="G23409" s="335" t="s">
        <v>124</v>
      </c>
      <c r="H23409" s="310"/>
      <c r="I23409" s="310"/>
      <c r="J23409" s="310"/>
      <c r="K23409" s="310"/>
      <c r="L23409" s="336"/>
    </row>
    <row r="23410" spans="1:12" hidden="1" x14ac:dyDescent="0.3">
      <c r="A23410" s="18" t="str">
        <f t="shared" ref="A23410" si="7856">+IF(OR(C23408=""),"NO",1)</f>
        <v>NO</v>
      </c>
      <c r="B23410" s="18"/>
      <c r="E23410" s="330"/>
      <c r="F23410" s="54" t="str">
        <f>+$F$28</f>
        <v>APORTANTE</v>
      </c>
      <c r="G23410" s="337" t="s">
        <v>124</v>
      </c>
      <c r="H23410" s="338"/>
      <c r="I23410" s="338"/>
      <c r="J23410" s="338"/>
      <c r="K23410" s="338"/>
      <c r="L23410" s="339"/>
    </row>
    <row r="23411" spans="1:12" hidden="1" x14ac:dyDescent="0.3">
      <c r="A23411" s="18" t="str">
        <f t="shared" ref="A23411" si="7857">+IF(OR(C23408=""),"NO",1)</f>
        <v>NO</v>
      </c>
      <c r="B23411" s="18"/>
      <c r="E23411" s="330"/>
      <c r="F23411" s="54" t="str">
        <f>+$F$29</f>
        <v>VALOR /SMMLV)</v>
      </c>
      <c r="G23411" s="55" t="s">
        <v>124</v>
      </c>
      <c r="H23411" s="56" t="str">
        <f>+$H$29</f>
        <v>% PART..</v>
      </c>
      <c r="I23411" s="57" t="s">
        <v>124</v>
      </c>
      <c r="J23411" s="58" t="str">
        <f>+$J$29</f>
        <v>VALOR ACREDITADO</v>
      </c>
      <c r="K23411" s="59"/>
      <c r="L23411" s="47" t="s">
        <v>124</v>
      </c>
    </row>
    <row r="23412" spans="1:12" hidden="1" x14ac:dyDescent="0.3">
      <c r="A23412" s="18" t="str">
        <f t="shared" ref="A23412" si="7858">+IF(OR(C23408=""),"NO",1)</f>
        <v>NO</v>
      </c>
      <c r="B23412" s="18"/>
      <c r="E23412" s="330"/>
      <c r="F23412" s="60" t="str">
        <f>+$F$30</f>
        <v>EXPERIENCIA APORTADA</v>
      </c>
      <c r="G23412" s="340" t="s">
        <v>124</v>
      </c>
      <c r="H23412" s="341"/>
      <c r="I23412" s="341"/>
      <c r="J23412" s="341"/>
      <c r="K23412" s="341"/>
      <c r="L23412" s="342"/>
    </row>
    <row r="23413" spans="1:12" hidden="1" x14ac:dyDescent="0.3">
      <c r="A23413" s="18" t="str">
        <f t="shared" ref="A23413" si="7859">+IF(OR(C23408=""),"NO",1)</f>
        <v>NO</v>
      </c>
      <c r="B23413" s="18"/>
      <c r="E23413" s="331"/>
      <c r="F23413" s="62" t="str">
        <f>+$F$31</f>
        <v>OBSERVACIÓN</v>
      </c>
      <c r="G23413" s="343" t="s">
        <v>124</v>
      </c>
      <c r="H23413" s="344"/>
      <c r="I23413" s="344"/>
      <c r="J23413" s="344"/>
      <c r="K23413" s="344"/>
      <c r="L23413" s="345"/>
    </row>
    <row r="23414" spans="1:12" ht="8.5" hidden="1" customHeight="1" x14ac:dyDescent="0.3">
      <c r="A23414" s="18" t="str">
        <f t="shared" ref="A23414" si="7860">+IF(OR(C23408=""),"NO",1)</f>
        <v>NO</v>
      </c>
      <c r="B23414" s="18"/>
      <c r="E23414" s="49"/>
      <c r="F23414" s="50"/>
      <c r="G23414" s="51"/>
      <c r="H23414" s="51"/>
      <c r="I23414" s="51"/>
      <c r="J23414" s="51"/>
      <c r="K23414" s="51"/>
      <c r="L23414" s="52"/>
    </row>
    <row r="23415" spans="1:12" hidden="1" x14ac:dyDescent="0.3">
      <c r="A23415" s="18" t="str">
        <f t="shared" ref="A23415" si="7861">+IF(OR(C23415=""),"NO",1)</f>
        <v>NO</v>
      </c>
      <c r="B23415" s="18"/>
      <c r="C23415" s="1" t="s">
        <v>124</v>
      </c>
      <c r="E23415" s="329">
        <v>3</v>
      </c>
      <c r="F23415" s="53" t="str">
        <f>+$F$26</f>
        <v>OBJETO</v>
      </c>
      <c r="G23415" s="332" t="s">
        <v>124</v>
      </c>
      <c r="H23415" s="333"/>
      <c r="I23415" s="333"/>
      <c r="J23415" s="333"/>
      <c r="K23415" s="333"/>
      <c r="L23415" s="334"/>
    </row>
    <row r="23416" spans="1:12" hidden="1" x14ac:dyDescent="0.3">
      <c r="A23416" s="18" t="str">
        <f t="shared" ref="A23416" si="7862">+IF(OR(C23415=""),"NO",1)</f>
        <v>NO</v>
      </c>
      <c r="B23416" s="18"/>
      <c r="E23416" s="330"/>
      <c r="F23416" s="54" t="str">
        <f>+$F$27</f>
        <v>CONTRATANTE</v>
      </c>
      <c r="G23416" s="335" t="s">
        <v>124</v>
      </c>
      <c r="H23416" s="310"/>
      <c r="I23416" s="310"/>
      <c r="J23416" s="310"/>
      <c r="K23416" s="310"/>
      <c r="L23416" s="336"/>
    </row>
    <row r="23417" spans="1:12" hidden="1" x14ac:dyDescent="0.3">
      <c r="A23417" s="18" t="str">
        <f t="shared" ref="A23417" si="7863">+IF(OR(C23415=""),"NO",1)</f>
        <v>NO</v>
      </c>
      <c r="B23417" s="18"/>
      <c r="E23417" s="330"/>
      <c r="F23417" s="54" t="str">
        <f>+$F$28</f>
        <v>APORTANTE</v>
      </c>
      <c r="G23417" s="337" t="s">
        <v>124</v>
      </c>
      <c r="H23417" s="338"/>
      <c r="I23417" s="338"/>
      <c r="J23417" s="338"/>
      <c r="K23417" s="338"/>
      <c r="L23417" s="339"/>
    </row>
    <row r="23418" spans="1:12" hidden="1" x14ac:dyDescent="0.3">
      <c r="A23418" s="18" t="str">
        <f t="shared" ref="A23418" si="7864">+IF(OR(C23415=""),"NO",1)</f>
        <v>NO</v>
      </c>
      <c r="B23418" s="18"/>
      <c r="E23418" s="330"/>
      <c r="F23418" s="54" t="str">
        <f>+$F$29</f>
        <v>VALOR /SMMLV)</v>
      </c>
      <c r="G23418" s="55" t="s">
        <v>124</v>
      </c>
      <c r="H23418" s="56" t="str">
        <f>+$H$29</f>
        <v>% PART..</v>
      </c>
      <c r="I23418" s="57" t="s">
        <v>124</v>
      </c>
      <c r="J23418" s="58" t="str">
        <f>+$J$29</f>
        <v>VALOR ACREDITADO</v>
      </c>
      <c r="K23418" s="59"/>
      <c r="L23418" s="47" t="s">
        <v>124</v>
      </c>
    </row>
    <row r="23419" spans="1:12" hidden="1" x14ac:dyDescent="0.3">
      <c r="A23419" s="18" t="str">
        <f t="shared" ref="A23419" si="7865">+IF(OR(C23415=""),"NO",1)</f>
        <v>NO</v>
      </c>
      <c r="B23419" s="18"/>
      <c r="E23419" s="330"/>
      <c r="F23419" s="60" t="str">
        <f>+$F$30</f>
        <v>EXPERIENCIA APORTADA</v>
      </c>
      <c r="G23419" s="340" t="s">
        <v>124</v>
      </c>
      <c r="H23419" s="341"/>
      <c r="I23419" s="341"/>
      <c r="J23419" s="341"/>
      <c r="K23419" s="341"/>
      <c r="L23419" s="342"/>
    </row>
    <row r="23420" spans="1:12" hidden="1" x14ac:dyDescent="0.3">
      <c r="A23420" s="18" t="str">
        <f t="shared" ref="A23420" si="7866">+IF(OR(C23415=""),"NO",1)</f>
        <v>NO</v>
      </c>
      <c r="B23420" s="18"/>
      <c r="E23420" s="331"/>
      <c r="F23420" s="62" t="str">
        <f>+$F$31</f>
        <v>OBSERVACIÓN</v>
      </c>
      <c r="G23420" s="343" t="s">
        <v>124</v>
      </c>
      <c r="H23420" s="344"/>
      <c r="I23420" s="344"/>
      <c r="J23420" s="344"/>
      <c r="K23420" s="344"/>
      <c r="L23420" s="345"/>
    </row>
    <row r="23421" spans="1:12" ht="8.5" hidden="1" customHeight="1" x14ac:dyDescent="0.3">
      <c r="A23421" s="18" t="str">
        <f t="shared" ref="A23421" si="7867">+IF(OR(C23415=""),"NO",1)</f>
        <v>NO</v>
      </c>
      <c r="B23421" s="18"/>
      <c r="E23421" s="49"/>
      <c r="F23421" s="50"/>
      <c r="G23421" s="51"/>
      <c r="H23421" s="51"/>
      <c r="I23421" s="51"/>
      <c r="J23421" s="51"/>
      <c r="K23421" s="51"/>
      <c r="L23421" s="52"/>
    </row>
    <row r="23422" spans="1:12" hidden="1" x14ac:dyDescent="0.3">
      <c r="A23422" s="18" t="str">
        <f t="shared" ref="A23422" si="7868">+IF(OR(C23422=""),"NO",1)</f>
        <v>NO</v>
      </c>
      <c r="B23422" s="18"/>
      <c r="C23422" s="1" t="s">
        <v>124</v>
      </c>
      <c r="E23422" s="329">
        <v>4</v>
      </c>
      <c r="F23422" s="53" t="str">
        <f>+$F$26</f>
        <v>OBJETO</v>
      </c>
      <c r="G23422" s="332" t="s">
        <v>124</v>
      </c>
      <c r="H23422" s="333"/>
      <c r="I23422" s="333"/>
      <c r="J23422" s="333"/>
      <c r="K23422" s="333"/>
      <c r="L23422" s="334"/>
    </row>
    <row r="23423" spans="1:12" hidden="1" x14ac:dyDescent="0.3">
      <c r="A23423" s="18" t="str">
        <f t="shared" ref="A23423" si="7869">+IF(OR(C23422=""),"NO",1)</f>
        <v>NO</v>
      </c>
      <c r="B23423" s="18"/>
      <c r="E23423" s="330"/>
      <c r="F23423" s="54" t="str">
        <f>+$F$27</f>
        <v>CONTRATANTE</v>
      </c>
      <c r="G23423" s="335" t="s">
        <v>124</v>
      </c>
      <c r="H23423" s="310"/>
      <c r="I23423" s="310"/>
      <c r="J23423" s="310"/>
      <c r="K23423" s="310"/>
      <c r="L23423" s="336"/>
    </row>
    <row r="23424" spans="1:12" hidden="1" x14ac:dyDescent="0.3">
      <c r="A23424" s="18" t="str">
        <f t="shared" ref="A23424" si="7870">+IF(OR(C23422=""),"NO",1)</f>
        <v>NO</v>
      </c>
      <c r="B23424" s="18"/>
      <c r="E23424" s="330"/>
      <c r="F23424" s="54" t="str">
        <f>+$F$28</f>
        <v>APORTANTE</v>
      </c>
      <c r="G23424" s="337" t="s">
        <v>124</v>
      </c>
      <c r="H23424" s="338"/>
      <c r="I23424" s="338"/>
      <c r="J23424" s="338"/>
      <c r="K23424" s="338"/>
      <c r="L23424" s="339"/>
    </row>
    <row r="23425" spans="1:12" hidden="1" x14ac:dyDescent="0.3">
      <c r="A23425" s="18" t="str">
        <f t="shared" ref="A23425" si="7871">+IF(OR(C23422=""),"NO",1)</f>
        <v>NO</v>
      </c>
      <c r="B23425" s="18"/>
      <c r="E23425" s="330"/>
      <c r="F23425" s="54" t="str">
        <f>+$F$29</f>
        <v>VALOR /SMMLV)</v>
      </c>
      <c r="G23425" s="55" t="s">
        <v>124</v>
      </c>
      <c r="H23425" s="56" t="str">
        <f>+$H$29</f>
        <v>% PART..</v>
      </c>
      <c r="I23425" s="57" t="s">
        <v>124</v>
      </c>
      <c r="J23425" s="58" t="str">
        <f>+$J$29</f>
        <v>VALOR ACREDITADO</v>
      </c>
      <c r="K23425" s="59"/>
      <c r="L23425" s="47" t="s">
        <v>124</v>
      </c>
    </row>
    <row r="23426" spans="1:12" hidden="1" x14ac:dyDescent="0.3">
      <c r="A23426" s="18" t="str">
        <f t="shared" ref="A23426" si="7872">+IF(OR(C23422=""),"NO",1)</f>
        <v>NO</v>
      </c>
      <c r="B23426" s="18"/>
      <c r="E23426" s="330"/>
      <c r="F23426" s="60" t="str">
        <f>+$F$30</f>
        <v>EXPERIENCIA APORTADA</v>
      </c>
      <c r="G23426" s="340" t="s">
        <v>124</v>
      </c>
      <c r="H23426" s="341"/>
      <c r="I23426" s="341"/>
      <c r="J23426" s="341"/>
      <c r="K23426" s="341"/>
      <c r="L23426" s="342"/>
    </row>
    <row r="23427" spans="1:12" hidden="1" x14ac:dyDescent="0.3">
      <c r="A23427" s="18" t="str">
        <f t="shared" ref="A23427" si="7873">+IF(OR(C23422=""),"NO",1)</f>
        <v>NO</v>
      </c>
      <c r="B23427" s="18"/>
      <c r="E23427" s="331"/>
      <c r="F23427" s="62" t="str">
        <f>+$F$31</f>
        <v>OBSERVACIÓN</v>
      </c>
      <c r="G23427" s="343" t="s">
        <v>124</v>
      </c>
      <c r="H23427" s="344"/>
      <c r="I23427" s="344"/>
      <c r="J23427" s="344"/>
      <c r="K23427" s="344"/>
      <c r="L23427" s="345"/>
    </row>
    <row r="23428" spans="1:12" ht="8.5" hidden="1" customHeight="1" x14ac:dyDescent="0.3">
      <c r="A23428" s="18" t="str">
        <f t="shared" ref="A23428" si="7874">+IF(OR(C23422=""),"NO",1)</f>
        <v>NO</v>
      </c>
      <c r="B23428" s="18"/>
      <c r="E23428" s="49"/>
      <c r="F23428" s="50"/>
      <c r="G23428" s="51"/>
      <c r="H23428" s="51"/>
      <c r="I23428" s="51"/>
      <c r="J23428" s="51"/>
      <c r="K23428" s="51"/>
      <c r="L23428" s="52"/>
    </row>
    <row r="23429" spans="1:12" hidden="1" x14ac:dyDescent="0.3">
      <c r="A23429" s="18" t="str">
        <f t="shared" ref="A23429" si="7875">+IF(OR(C23429=""),"NO",1)</f>
        <v>NO</v>
      </c>
      <c r="B23429" s="18"/>
      <c r="C23429" s="1" t="s">
        <v>124</v>
      </c>
      <c r="E23429" s="329">
        <v>5</v>
      </c>
      <c r="F23429" s="53" t="str">
        <f>+$F$26</f>
        <v>OBJETO</v>
      </c>
      <c r="G23429" s="332" t="s">
        <v>124</v>
      </c>
      <c r="H23429" s="333"/>
      <c r="I23429" s="333"/>
      <c r="J23429" s="333"/>
      <c r="K23429" s="333"/>
      <c r="L23429" s="334"/>
    </row>
    <row r="23430" spans="1:12" hidden="1" x14ac:dyDescent="0.3">
      <c r="A23430" s="18" t="str">
        <f t="shared" ref="A23430" si="7876">+IF(OR(C23429=""),"NO",1)</f>
        <v>NO</v>
      </c>
      <c r="B23430" s="18"/>
      <c r="E23430" s="330"/>
      <c r="F23430" s="54" t="str">
        <f>+$F$27</f>
        <v>CONTRATANTE</v>
      </c>
      <c r="G23430" s="335" t="s">
        <v>124</v>
      </c>
      <c r="H23430" s="310"/>
      <c r="I23430" s="310"/>
      <c r="J23430" s="310"/>
      <c r="K23430" s="310"/>
      <c r="L23430" s="336"/>
    </row>
    <row r="23431" spans="1:12" hidden="1" x14ac:dyDescent="0.3">
      <c r="A23431" s="18" t="str">
        <f t="shared" ref="A23431" si="7877">+IF(OR(C23429=""),"NO",1)</f>
        <v>NO</v>
      </c>
      <c r="B23431" s="18"/>
      <c r="E23431" s="330"/>
      <c r="F23431" s="54" t="str">
        <f>+$F$28</f>
        <v>APORTANTE</v>
      </c>
      <c r="G23431" s="337" t="s">
        <v>124</v>
      </c>
      <c r="H23431" s="338"/>
      <c r="I23431" s="338"/>
      <c r="J23431" s="338"/>
      <c r="K23431" s="338"/>
      <c r="L23431" s="339"/>
    </row>
    <row r="23432" spans="1:12" hidden="1" x14ac:dyDescent="0.3">
      <c r="A23432" s="18" t="str">
        <f t="shared" ref="A23432" si="7878">+IF(OR(C23429=""),"NO",1)</f>
        <v>NO</v>
      </c>
      <c r="B23432" s="18"/>
      <c r="E23432" s="330"/>
      <c r="F23432" s="54" t="str">
        <f>+$F$29</f>
        <v>VALOR /SMMLV)</v>
      </c>
      <c r="G23432" s="55" t="s">
        <v>124</v>
      </c>
      <c r="H23432" s="56" t="str">
        <f>+$H$29</f>
        <v>% PART..</v>
      </c>
      <c r="I23432" s="57" t="s">
        <v>124</v>
      </c>
      <c r="J23432" s="58" t="str">
        <f>+$J$29</f>
        <v>VALOR ACREDITADO</v>
      </c>
      <c r="K23432" s="59"/>
      <c r="L23432" s="47" t="s">
        <v>124</v>
      </c>
    </row>
    <row r="23433" spans="1:12" hidden="1" x14ac:dyDescent="0.3">
      <c r="A23433" s="18" t="str">
        <f t="shared" ref="A23433" si="7879">+IF(OR(C23429=""),"NO",1)</f>
        <v>NO</v>
      </c>
      <c r="B23433" s="18"/>
      <c r="E23433" s="330"/>
      <c r="F23433" s="60" t="str">
        <f>+$F$30</f>
        <v>EXPERIENCIA APORTADA</v>
      </c>
      <c r="G23433" s="340" t="s">
        <v>124</v>
      </c>
      <c r="H23433" s="341"/>
      <c r="I23433" s="341"/>
      <c r="J23433" s="341"/>
      <c r="K23433" s="341"/>
      <c r="L23433" s="342"/>
    </row>
    <row r="23434" spans="1:12" hidden="1" x14ac:dyDescent="0.3">
      <c r="A23434" s="18" t="str">
        <f t="shared" ref="A23434" si="7880">+IF(OR(C23429=""),"NO",1)</f>
        <v>NO</v>
      </c>
      <c r="B23434" s="18"/>
      <c r="E23434" s="331"/>
      <c r="F23434" s="62" t="str">
        <f>+$F$31</f>
        <v>OBSERVACIÓN</v>
      </c>
      <c r="G23434" s="343" t="s">
        <v>124</v>
      </c>
      <c r="H23434" s="344"/>
      <c r="I23434" s="344"/>
      <c r="J23434" s="344"/>
      <c r="K23434" s="344"/>
      <c r="L23434" s="345"/>
    </row>
    <row r="23435" spans="1:12" ht="8.5" hidden="1" customHeight="1" x14ac:dyDescent="0.3">
      <c r="A23435" s="18" t="str">
        <f t="shared" ref="A23435" si="7881">+IF(OR(C23429=""),"NO",1)</f>
        <v>NO</v>
      </c>
      <c r="B23435" s="18"/>
      <c r="E23435" s="49"/>
      <c r="F23435" s="50"/>
      <c r="G23435" s="51"/>
      <c r="H23435" s="51"/>
      <c r="I23435" s="51"/>
      <c r="J23435" s="51"/>
      <c r="K23435" s="51"/>
      <c r="L23435" s="52"/>
    </row>
    <row r="23436" spans="1:12" hidden="1" x14ac:dyDescent="0.3">
      <c r="A23436" s="18" t="str">
        <f t="shared" ref="A23436" si="7882">+IF(OR(C23436=""),"NO",1)</f>
        <v>NO</v>
      </c>
      <c r="B23436" s="18"/>
      <c r="C23436" s="1" t="s">
        <v>124</v>
      </c>
      <c r="E23436" s="329">
        <v>6</v>
      </c>
      <c r="F23436" s="53" t="str">
        <f>+$F$26</f>
        <v>OBJETO</v>
      </c>
      <c r="G23436" s="332" t="s">
        <v>124</v>
      </c>
      <c r="H23436" s="333"/>
      <c r="I23436" s="333"/>
      <c r="J23436" s="333"/>
      <c r="K23436" s="333"/>
      <c r="L23436" s="334"/>
    </row>
    <row r="23437" spans="1:12" hidden="1" x14ac:dyDescent="0.3">
      <c r="A23437" s="18" t="str">
        <f t="shared" ref="A23437" si="7883">+IF(OR(C23436=""),"NO",1)</f>
        <v>NO</v>
      </c>
      <c r="B23437" s="18"/>
      <c r="E23437" s="330"/>
      <c r="F23437" s="54" t="str">
        <f>+$F$27</f>
        <v>CONTRATANTE</v>
      </c>
      <c r="G23437" s="335" t="s">
        <v>124</v>
      </c>
      <c r="H23437" s="310"/>
      <c r="I23437" s="310"/>
      <c r="J23437" s="310"/>
      <c r="K23437" s="310"/>
      <c r="L23437" s="336"/>
    </row>
    <row r="23438" spans="1:12" hidden="1" x14ac:dyDescent="0.3">
      <c r="A23438" s="18" t="str">
        <f t="shared" ref="A23438" si="7884">+IF(OR(C23436=""),"NO",1)</f>
        <v>NO</v>
      </c>
      <c r="B23438" s="18"/>
      <c r="E23438" s="330"/>
      <c r="F23438" s="54" t="str">
        <f>+$F$28</f>
        <v>APORTANTE</v>
      </c>
      <c r="G23438" s="337" t="s">
        <v>124</v>
      </c>
      <c r="H23438" s="338"/>
      <c r="I23438" s="338"/>
      <c r="J23438" s="338"/>
      <c r="K23438" s="338"/>
      <c r="L23438" s="339"/>
    </row>
    <row r="23439" spans="1:12" hidden="1" x14ac:dyDescent="0.3">
      <c r="A23439" s="18" t="str">
        <f t="shared" ref="A23439" si="7885">+IF(OR(C23436=""),"NO",1)</f>
        <v>NO</v>
      </c>
      <c r="B23439" s="18"/>
      <c r="E23439" s="330"/>
      <c r="F23439" s="54" t="str">
        <f>+$F$29</f>
        <v>VALOR /SMMLV)</v>
      </c>
      <c r="G23439" s="55" t="s">
        <v>124</v>
      </c>
      <c r="H23439" s="56" t="str">
        <f>+$H$29</f>
        <v>% PART..</v>
      </c>
      <c r="I23439" s="57" t="s">
        <v>124</v>
      </c>
      <c r="J23439" s="58" t="str">
        <f>+$J$29</f>
        <v>VALOR ACREDITADO</v>
      </c>
      <c r="K23439" s="59"/>
      <c r="L23439" s="47" t="s">
        <v>124</v>
      </c>
    </row>
    <row r="23440" spans="1:12" hidden="1" x14ac:dyDescent="0.3">
      <c r="A23440" s="18" t="str">
        <f t="shared" ref="A23440" si="7886">+IF(OR(C23436=""),"NO",1)</f>
        <v>NO</v>
      </c>
      <c r="B23440" s="18"/>
      <c r="E23440" s="330"/>
      <c r="F23440" s="60" t="str">
        <f>+$F$30</f>
        <v>EXPERIENCIA APORTADA</v>
      </c>
      <c r="G23440" s="340" t="s">
        <v>124</v>
      </c>
      <c r="H23440" s="341"/>
      <c r="I23440" s="341"/>
      <c r="J23440" s="341"/>
      <c r="K23440" s="341"/>
      <c r="L23440" s="342"/>
    </row>
    <row r="23441" spans="1:12" hidden="1" x14ac:dyDescent="0.3">
      <c r="A23441" s="18" t="str">
        <f t="shared" ref="A23441" si="7887">+IF(OR(C23436=""),"NO",1)</f>
        <v>NO</v>
      </c>
      <c r="B23441" s="18"/>
      <c r="E23441" s="331"/>
      <c r="F23441" s="62" t="str">
        <f>+$F$31</f>
        <v>OBSERVACIÓN</v>
      </c>
      <c r="G23441" s="343" t="s">
        <v>124</v>
      </c>
      <c r="H23441" s="344"/>
      <c r="I23441" s="344"/>
      <c r="J23441" s="344"/>
      <c r="K23441" s="344"/>
      <c r="L23441" s="345"/>
    </row>
    <row r="23442" spans="1:12" ht="8.5" hidden="1" customHeight="1" x14ac:dyDescent="0.3">
      <c r="A23442" s="18" t="str">
        <f t="shared" ref="A23442" si="7888">+IF(OR(C23436=""),"NO",1)</f>
        <v>NO</v>
      </c>
      <c r="B23442" s="18"/>
      <c r="E23442" s="49"/>
      <c r="F23442" s="50"/>
      <c r="G23442" s="51"/>
      <c r="H23442" s="51"/>
      <c r="I23442" s="51"/>
      <c r="J23442" s="51"/>
      <c r="K23442" s="51"/>
      <c r="L23442" s="52"/>
    </row>
    <row r="23443" spans="1:12" hidden="1" x14ac:dyDescent="0.3">
      <c r="A23443" s="18" t="str">
        <f t="shared" ref="A23443" si="7889">+IF(OR(C23443=""),"NO",1)</f>
        <v>NO</v>
      </c>
      <c r="B23443" s="18"/>
      <c r="C23443" s="1" t="s">
        <v>124</v>
      </c>
      <c r="E23443" s="329">
        <v>7</v>
      </c>
      <c r="F23443" s="53" t="str">
        <f>+$F$26</f>
        <v>OBJETO</v>
      </c>
      <c r="G23443" s="332" t="s">
        <v>124</v>
      </c>
      <c r="H23443" s="333"/>
      <c r="I23443" s="333"/>
      <c r="J23443" s="333"/>
      <c r="K23443" s="333"/>
      <c r="L23443" s="334"/>
    </row>
    <row r="23444" spans="1:12" hidden="1" x14ac:dyDescent="0.3">
      <c r="A23444" s="18" t="str">
        <f t="shared" ref="A23444" si="7890">+IF(OR(C23443=""),"NO",1)</f>
        <v>NO</v>
      </c>
      <c r="B23444" s="18"/>
      <c r="E23444" s="330"/>
      <c r="F23444" s="54" t="str">
        <f>+$F$27</f>
        <v>CONTRATANTE</v>
      </c>
      <c r="G23444" s="335" t="s">
        <v>124</v>
      </c>
      <c r="H23444" s="310"/>
      <c r="I23444" s="310"/>
      <c r="J23444" s="310"/>
      <c r="K23444" s="310"/>
      <c r="L23444" s="336"/>
    </row>
    <row r="23445" spans="1:12" hidden="1" x14ac:dyDescent="0.3">
      <c r="A23445" s="18" t="str">
        <f t="shared" ref="A23445" si="7891">+IF(OR(C23443=""),"NO",1)</f>
        <v>NO</v>
      </c>
      <c r="B23445" s="18"/>
      <c r="E23445" s="330"/>
      <c r="F23445" s="54" t="str">
        <f>+$F$28</f>
        <v>APORTANTE</v>
      </c>
      <c r="G23445" s="337" t="s">
        <v>124</v>
      </c>
      <c r="H23445" s="338"/>
      <c r="I23445" s="338"/>
      <c r="J23445" s="338"/>
      <c r="K23445" s="338"/>
      <c r="L23445" s="339"/>
    </row>
    <row r="23446" spans="1:12" hidden="1" x14ac:dyDescent="0.3">
      <c r="A23446" s="18" t="str">
        <f t="shared" ref="A23446" si="7892">+IF(OR(C23443=""),"NO",1)</f>
        <v>NO</v>
      </c>
      <c r="B23446" s="18"/>
      <c r="E23446" s="330"/>
      <c r="F23446" s="54" t="str">
        <f>+$F$29</f>
        <v>VALOR /SMMLV)</v>
      </c>
      <c r="G23446" s="55" t="s">
        <v>124</v>
      </c>
      <c r="H23446" s="56" t="str">
        <f>+$H$29</f>
        <v>% PART..</v>
      </c>
      <c r="I23446" s="57" t="s">
        <v>124</v>
      </c>
      <c r="J23446" s="58" t="str">
        <f>+$J$29</f>
        <v>VALOR ACREDITADO</v>
      </c>
      <c r="K23446" s="59"/>
      <c r="L23446" s="47" t="s">
        <v>124</v>
      </c>
    </row>
    <row r="23447" spans="1:12" hidden="1" x14ac:dyDescent="0.3">
      <c r="A23447" s="18" t="str">
        <f t="shared" ref="A23447" si="7893">+IF(OR(C23443=""),"NO",1)</f>
        <v>NO</v>
      </c>
      <c r="B23447" s="18"/>
      <c r="E23447" s="330"/>
      <c r="F23447" s="60" t="str">
        <f>+$F$30</f>
        <v>EXPERIENCIA APORTADA</v>
      </c>
      <c r="G23447" s="340" t="s">
        <v>124</v>
      </c>
      <c r="H23447" s="341"/>
      <c r="I23447" s="341"/>
      <c r="J23447" s="341"/>
      <c r="K23447" s="341"/>
      <c r="L23447" s="342"/>
    </row>
    <row r="23448" spans="1:12" hidden="1" x14ac:dyDescent="0.3">
      <c r="A23448" s="18" t="str">
        <f t="shared" ref="A23448" si="7894">+IF(OR(C23443=""),"NO",1)</f>
        <v>NO</v>
      </c>
      <c r="B23448" s="18"/>
      <c r="E23448" s="331"/>
      <c r="F23448" s="62" t="str">
        <f>+$F$31</f>
        <v>OBSERVACIÓN</v>
      </c>
      <c r="G23448" s="343" t="s">
        <v>124</v>
      </c>
      <c r="H23448" s="344"/>
      <c r="I23448" s="344"/>
      <c r="J23448" s="344"/>
      <c r="K23448" s="344"/>
      <c r="L23448" s="345"/>
    </row>
    <row r="23449" spans="1:12" hidden="1" x14ac:dyDescent="0.3">
      <c r="A23449" s="18" t="str">
        <f t="shared" ref="A23449" si="7895">+IF(OR(C23443=""),"NO",1)</f>
        <v>NO</v>
      </c>
      <c r="B23449" s="18"/>
      <c r="E23449" s="49"/>
      <c r="F23449" s="50"/>
      <c r="G23449" s="51"/>
      <c r="H23449" s="51"/>
      <c r="I23449" s="51"/>
      <c r="J23449" s="51"/>
      <c r="K23449" s="51"/>
      <c r="L23449" s="52"/>
    </row>
    <row r="23450" spans="1:12" hidden="1" x14ac:dyDescent="0.3">
      <c r="A23450" s="1" t="str">
        <f>+A23385</f>
        <v>NO</v>
      </c>
      <c r="C23450" s="1" t="str">
        <f>"N"&amp;C23385</f>
        <v>N</v>
      </c>
      <c r="E23450" s="63"/>
      <c r="F23450" s="64" t="str">
        <f>+$F$75</f>
        <v>TOTAL DE CONTRATOS PRESENTADOS VÁLIDOS QUE CUMPLEN EXPERIENCIA ACREDITADA:</v>
      </c>
      <c r="G23450" s="65"/>
      <c r="H23450" s="65"/>
      <c r="I23450" s="65"/>
      <c r="J23450" s="66"/>
      <c r="K23450" s="65"/>
      <c r="L23450" s="67" t="s">
        <v>124</v>
      </c>
    </row>
    <row r="23451" spans="1:12" ht="6.65" hidden="1" customHeight="1" x14ac:dyDescent="0.3">
      <c r="A23451" s="1" t="str">
        <f>+A23385</f>
        <v>NO</v>
      </c>
      <c r="E23451" s="51"/>
      <c r="F23451" s="50"/>
      <c r="G23451" s="51"/>
      <c r="H23451" s="51"/>
      <c r="I23451" s="51"/>
      <c r="J23451" s="51"/>
      <c r="K23451" s="51"/>
      <c r="L23451" s="51"/>
    </row>
    <row r="23452" spans="1:12" hidden="1" x14ac:dyDescent="0.3">
      <c r="A23452" s="1" t="str">
        <f>+A23385</f>
        <v>NO</v>
      </c>
      <c r="E23452" s="63"/>
      <c r="F23452" s="63" t="str">
        <f>+$F$77</f>
        <v>ACREDITA SUMINISTRO E INSTALACIÓN DE MOBILIARIO POR LO MENOS EN UN (1) CONTRATO VÁLIDO</v>
      </c>
      <c r="G23452" s="65"/>
      <c r="H23452" s="65"/>
      <c r="I23452" s="65"/>
      <c r="J23452" s="66"/>
      <c r="K23452" s="65"/>
      <c r="L23452" s="68" t="s">
        <v>157</v>
      </c>
    </row>
    <row r="23453" spans="1:12" ht="5.15" hidden="1" customHeight="1" x14ac:dyDescent="0.3">
      <c r="A23453" s="1" t="str">
        <f>+A23385</f>
        <v>NO</v>
      </c>
      <c r="E23453" s="51"/>
      <c r="F23453" s="50"/>
      <c r="G23453" s="51"/>
      <c r="H23453" s="51"/>
      <c r="I23453" s="51"/>
      <c r="J23453" s="51"/>
      <c r="K23453" s="51"/>
      <c r="L23453" s="51"/>
    </row>
    <row r="23454" spans="1:12" ht="12.75" hidden="1" customHeight="1" x14ac:dyDescent="0.3">
      <c r="A23454" s="1" t="str">
        <f>+A23385</f>
        <v>NO</v>
      </c>
      <c r="E23454" s="69" t="str">
        <f>+$E$79</f>
        <v>EXPERIENCIA ESPECÍFICA NUMERAL 10.1.1 A</v>
      </c>
      <c r="F23454" s="70"/>
      <c r="G23454" s="70"/>
      <c r="H23454" s="70"/>
      <c r="I23454" s="70"/>
      <c r="J23454" s="70"/>
      <c r="K23454" s="70"/>
      <c r="L23454" s="71"/>
    </row>
    <row r="23455" spans="1:12" ht="26.5" hidden="1" customHeight="1" x14ac:dyDescent="0.3">
      <c r="A23455" s="1" t="str">
        <f>+A23385</f>
        <v>NO</v>
      </c>
      <c r="E23455" s="72"/>
      <c r="F23455" s="325" t="str">
        <f>+$F$80</f>
        <v>Por lo menos uno (1) de los contratos válidos aportados como experiencia general debe corresponder mínimo al 60% del presupuesto oficial del presente proceso de selección.  (SMMLV)</v>
      </c>
      <c r="G23455" s="326"/>
      <c r="H23455" s="326"/>
      <c r="I23455" s="326"/>
      <c r="J23455" s="326"/>
      <c r="K23455" s="73" t="s">
        <v>124</v>
      </c>
      <c r="L23455" s="74" t="s">
        <v>124</v>
      </c>
    </row>
    <row r="23456" spans="1:12" ht="23.5" hidden="1" customHeight="1" x14ac:dyDescent="0.3">
      <c r="A23456" s="1" t="str">
        <f>+A23385</f>
        <v>NO</v>
      </c>
      <c r="E23456" s="63"/>
      <c r="F23456" s="325" t="str">
        <f>+$F$81</f>
        <v xml:space="preserve">Deberá acreditarse en al menos uno (1) de los contratos válidos aportados como experiencia general una </v>
      </c>
      <c r="G23456" s="326"/>
      <c r="H23456" s="326"/>
      <c r="I23456" s="326"/>
      <c r="J23456" s="326"/>
      <c r="K23456" s="73" t="s">
        <v>124</v>
      </c>
      <c r="L23456" s="74" t="s">
        <v>124</v>
      </c>
    </row>
    <row r="23457" spans="1:12" ht="23.5" hidden="1" customHeight="1" x14ac:dyDescent="0.3">
      <c r="A23457" s="18" t="s">
        <v>30</v>
      </c>
      <c r="E23457" s="63"/>
      <c r="F23457" s="325" t="str">
        <f>+$F$82</f>
        <v xml:space="preserve">Deberá acreditarse en al menos uno (1) de los contratos válidos aportados interventoría a intervención de </v>
      </c>
      <c r="G23457" s="326"/>
      <c r="H23457" s="326"/>
      <c r="I23457" s="326"/>
      <c r="J23457" s="326"/>
      <c r="K23457" s="73">
        <f>+$K$82</f>
        <v>0</v>
      </c>
      <c r="L23457" s="74" t="s">
        <v>124</v>
      </c>
    </row>
    <row r="23458" spans="1:12" ht="36" hidden="1" customHeight="1" x14ac:dyDescent="0.3">
      <c r="A23458" s="18" t="s">
        <v>30</v>
      </c>
      <c r="E23458" s="63"/>
      <c r="F23458" s="325" t="str">
        <f>+$F$83</f>
        <v xml:space="preserve">Deberá acreditarse en al menos uno (1) de los contratos válidos aportados interventoría a intervención de </v>
      </c>
      <c r="G23458" s="326"/>
      <c r="H23458" s="326"/>
      <c r="I23458" s="326"/>
      <c r="J23458" s="326"/>
      <c r="K23458" s="75">
        <f>+$K$83</f>
        <v>0</v>
      </c>
      <c r="L23458" s="76" t="s">
        <v>124</v>
      </c>
    </row>
    <row r="23459" spans="1:12" hidden="1" x14ac:dyDescent="0.3">
      <c r="A23459" s="1" t="str">
        <f>+A23385</f>
        <v>NO</v>
      </c>
      <c r="E23459" s="51"/>
      <c r="F23459" s="50"/>
      <c r="G23459" s="51"/>
      <c r="H23459" s="51"/>
      <c r="I23459" s="51"/>
      <c r="J23459" s="51"/>
      <c r="K23459" s="51"/>
      <c r="L23459" s="51"/>
    </row>
    <row r="23460" spans="1:12" ht="12.75" hidden="1" customHeight="1" x14ac:dyDescent="0.3">
      <c r="A23460" s="1" t="str">
        <f>+A23385</f>
        <v>NO</v>
      </c>
      <c r="E23460" s="40" t="str">
        <f>+$E$85</f>
        <v>VALOR MÍNIMO A CERIFICAR % P.O EN SMMMLV. NUMERAL 3.9.1</v>
      </c>
      <c r="F23460" s="41"/>
      <c r="G23460" s="41"/>
      <c r="H23460" s="41"/>
      <c r="I23460" s="41"/>
      <c r="J23460" s="41"/>
      <c r="K23460" s="41"/>
      <c r="L23460" s="42"/>
    </row>
    <row r="23461" spans="1:12" hidden="1" x14ac:dyDescent="0.3">
      <c r="A23461" s="1" t="str">
        <f>+A23385</f>
        <v>NO</v>
      </c>
      <c r="C23461" s="1" t="str">
        <f>"M"&amp;C23385</f>
        <v>M</v>
      </c>
      <c r="E23461" s="77" t="str">
        <f>+$E$86</f>
        <v>100% P.O.</v>
      </c>
      <c r="F23461" s="78"/>
      <c r="G23461" s="61">
        <v>242.41716883554506</v>
      </c>
      <c r="H23461" s="124" t="str">
        <f>+$H$86</f>
        <v>TOTAL EJECUTADO DE CONTRATOS ACREDITADOS</v>
      </c>
      <c r="I23461" s="124"/>
      <c r="J23461" s="124"/>
      <c r="K23461" s="55" t="s">
        <v>124</v>
      </c>
      <c r="L23461" s="47" t="s">
        <v>124</v>
      </c>
    </row>
    <row r="23462" spans="1:12" hidden="1" x14ac:dyDescent="0.3">
      <c r="A23462" s="1" t="str">
        <f>+A23385</f>
        <v>NO</v>
      </c>
      <c r="E23462" s="39"/>
      <c r="F23462" s="39"/>
      <c r="G23462" s="39"/>
      <c r="H23462" s="39"/>
      <c r="I23462" s="39"/>
      <c r="J23462" s="39"/>
      <c r="K23462" s="39"/>
      <c r="L23462" s="39"/>
    </row>
    <row r="23463" spans="1:12" ht="12.75" hidden="1" customHeight="1" x14ac:dyDescent="0.3">
      <c r="A23463" s="18" t="s">
        <v>30</v>
      </c>
      <c r="B23463" s="18"/>
      <c r="E23463" s="40" t="str">
        <f>+$E$88</f>
        <v>CONSIDERACIONES PARA LA VALIDEZ DE LA EXPERIENCIA REQUERIDA: EXPERIENCIA PROPONENTES PLURALES NUMERAL 10.1.2 D</v>
      </c>
      <c r="F23463" s="41"/>
      <c r="G23463" s="41"/>
      <c r="H23463" s="41"/>
      <c r="I23463" s="41"/>
      <c r="J23463" s="41"/>
      <c r="K23463" s="41"/>
      <c r="L23463" s="42"/>
    </row>
    <row r="23464" spans="1:12" ht="28" hidden="1" customHeight="1" x14ac:dyDescent="0.3">
      <c r="A23464" s="18" t="s">
        <v>30</v>
      </c>
      <c r="B23464" s="18"/>
      <c r="C23464" s="1" t="str">
        <f>"O"&amp;C23385</f>
        <v>O</v>
      </c>
      <c r="E23464" s="80" t="str">
        <f>+$E$89</f>
        <v>i)</v>
      </c>
      <c r="F23464" s="327" t="str">
        <f>+$F$89</f>
        <v>Uno de los integrantes debe aportar como mínimo el cincuenta por ciento (50 %) de la experiencia solicitada</v>
      </c>
      <c r="G23464" s="328"/>
      <c r="H23464" s="328"/>
      <c r="I23464" s="328"/>
      <c r="J23464" s="328"/>
      <c r="K23464" s="73" t="s">
        <v>124</v>
      </c>
      <c r="L23464" s="47" t="s">
        <v>124</v>
      </c>
    </row>
    <row r="23465" spans="1:12" ht="28" hidden="1" customHeight="1" x14ac:dyDescent="0.3">
      <c r="A23465" s="18" t="s">
        <v>30</v>
      </c>
      <c r="B23465" s="18"/>
      <c r="C23465" s="1" t="str">
        <f>"O"&amp;C23385</f>
        <v>O</v>
      </c>
      <c r="E23465" s="80" t="str">
        <f>+$E$90</f>
        <v>ii)</v>
      </c>
      <c r="F23465" s="327" t="str">
        <f>+$F$90</f>
        <v>Todos los demás ntegrantes deben acreditar al menos el cinco por ciento (5 %) de la experiencia solicitada, solo uno (1) de los integrantes podrá no acreditar experiencia pero su porcentaje de participación  no podrá superar el diez por ciento (10 %)</v>
      </c>
      <c r="G23465" s="328"/>
      <c r="H23465" s="328"/>
      <c r="I23465" s="328"/>
      <c r="J23465" s="328"/>
      <c r="K23465" s="73" t="s">
        <v>124</v>
      </c>
      <c r="L23465" s="47" t="s">
        <v>124</v>
      </c>
    </row>
    <row r="23466" spans="1:12" hidden="1" x14ac:dyDescent="0.3">
      <c r="A23466" s="18" t="s">
        <v>30</v>
      </c>
      <c r="B23466" s="18"/>
      <c r="E23466" s="39"/>
      <c r="F23466" s="39"/>
      <c r="G23466" s="39"/>
      <c r="H23466" s="39"/>
      <c r="I23466" s="39"/>
      <c r="J23466" s="39"/>
      <c r="K23466" s="39"/>
      <c r="L23466" s="39"/>
    </row>
    <row r="23467" spans="1:12" ht="13" hidden="1" customHeight="1" x14ac:dyDescent="0.3">
      <c r="A23467" s="18" t="str">
        <f>+A23385</f>
        <v>NO</v>
      </c>
      <c r="B23467" s="18"/>
      <c r="E23467" s="69" t="str">
        <f>+$E$92</f>
        <v>VERIFICACIÓN Y ASIGNACIÓN DE PUNTAJE POR LA EXPERIENCIA DEL PROPONENTE</v>
      </c>
      <c r="F23467" s="70"/>
      <c r="G23467" s="70"/>
      <c r="H23467" s="70"/>
      <c r="I23467" s="70"/>
      <c r="J23467" s="70"/>
      <c r="K23467" s="70"/>
      <c r="L23467" s="71"/>
    </row>
    <row r="23468" spans="1:12" hidden="1" x14ac:dyDescent="0.3">
      <c r="A23468" s="18" t="str">
        <f>+A23385</f>
        <v>NO</v>
      </c>
      <c r="B23468" s="18"/>
      <c r="E23468" s="81"/>
      <c r="F23468" s="323" t="str">
        <f>+$F$93</f>
        <v>No. CONTRATOS QUE ACREDITAN LA EXPERIENCIA (NO OBJETO DE SUBSANACIÓN)</v>
      </c>
      <c r="G23468" s="324"/>
      <c r="H23468" s="324"/>
      <c r="I23468" s="324"/>
      <c r="J23468" s="324"/>
      <c r="K23468" s="82"/>
      <c r="L23468" s="83" t="s">
        <v>124</v>
      </c>
    </row>
    <row r="23469" spans="1:12" ht="13" hidden="1" customHeight="1" x14ac:dyDescent="0.3">
      <c r="A23469" s="18" t="str">
        <f>+A23385</f>
        <v>NO</v>
      </c>
      <c r="B23469" s="18"/>
      <c r="E23469" s="84"/>
      <c r="F23469" s="323" t="str">
        <f>+$F$94</f>
        <v>TOTAL EJECUTADO DE CONTRATOS ACREDITADOS PROPUESTA INICIAL</v>
      </c>
      <c r="G23469" s="324"/>
      <c r="H23469" s="324"/>
      <c r="I23469" s="324"/>
      <c r="J23469" s="324"/>
      <c r="K23469" s="85"/>
      <c r="L23469" s="86" t="s">
        <v>124</v>
      </c>
    </row>
    <row r="23470" spans="1:12" ht="13" hidden="1" customHeight="1" x14ac:dyDescent="0.3">
      <c r="A23470" s="18" t="str">
        <f>+A23385</f>
        <v>NO</v>
      </c>
      <c r="B23470" s="18"/>
      <c r="E23470" s="87"/>
      <c r="F23470" s="323" t="str">
        <f>+$F$95</f>
        <v>PROMEDIO VALOR ACREDITADO EN SMMLV</v>
      </c>
      <c r="G23470" s="324"/>
      <c r="H23470" s="324"/>
      <c r="I23470" s="324"/>
      <c r="J23470" s="324"/>
      <c r="K23470" s="66"/>
      <c r="L23470" s="88" t="s">
        <v>124</v>
      </c>
    </row>
    <row r="23471" spans="1:12" hidden="1" x14ac:dyDescent="0.3">
      <c r="A23471" s="18" t="str">
        <f>+A23385</f>
        <v>NO</v>
      </c>
      <c r="B23471" s="18"/>
      <c r="E23471" s="89"/>
      <c r="F23471" s="89"/>
      <c r="G23471" s="89"/>
      <c r="H23471" s="89"/>
      <c r="I23471" s="89"/>
      <c r="J23471" s="89"/>
      <c r="K23471" s="89"/>
      <c r="L23471" s="89"/>
    </row>
    <row r="23472" spans="1:12" ht="13" hidden="1" customHeight="1" x14ac:dyDescent="0.3">
      <c r="A23472" s="18" t="str">
        <f>+A23385</f>
        <v>NO</v>
      </c>
      <c r="B23472" s="18"/>
      <c r="E23472" s="69" t="str">
        <f>+$E$97</f>
        <v>3.9.2 EXIGENCIAS MÍNIMAS DE EXPERIENCIA Y FORMACIÓN ACADÉMICA DEL EQUIPO DE TRABAJO</v>
      </c>
      <c r="F23472" s="70"/>
      <c r="G23472" s="70"/>
      <c r="H23472" s="70"/>
      <c r="I23472" s="70"/>
      <c r="J23472" s="70"/>
      <c r="K23472" s="70"/>
      <c r="L23472" s="71"/>
    </row>
    <row r="23473" spans="1:12" hidden="1" x14ac:dyDescent="0.3">
      <c r="A23473" s="18" t="str">
        <f>+A23385</f>
        <v>NO</v>
      </c>
      <c r="B23473" s="18"/>
      <c r="E23473" s="90" t="str">
        <f>+$E$98</f>
        <v>Formulario 8</v>
      </c>
      <c r="F23473" s="315" t="s">
        <v>46</v>
      </c>
      <c r="G23473" s="316"/>
      <c r="H23473" s="317"/>
      <c r="I23473" s="318"/>
      <c r="J23473" s="318"/>
      <c r="K23473" s="318"/>
      <c r="L23473" s="319"/>
    </row>
    <row r="23474" spans="1:12" hidden="1" x14ac:dyDescent="0.3">
      <c r="A23474" s="18" t="str">
        <f>+A23385</f>
        <v>NO</v>
      </c>
      <c r="B23474" s="18"/>
      <c r="E23474" s="91" t="s">
        <v>124</v>
      </c>
      <c r="F23474" s="91" t="str">
        <f>+$F$99</f>
        <v>Director de Interventoría</v>
      </c>
      <c r="G23474" s="91" t="str">
        <f>+$G$99</f>
        <v>Residente de Interventoría</v>
      </c>
      <c r="H23474" s="320"/>
      <c r="I23474" s="321"/>
      <c r="J23474" s="321"/>
      <c r="K23474" s="321"/>
      <c r="L23474" s="322"/>
    </row>
    <row r="23475" spans="1:12" hidden="1" x14ac:dyDescent="0.3">
      <c r="A23475" s="18" t="str">
        <f>+A23385</f>
        <v>NO</v>
      </c>
      <c r="B23475" s="18"/>
      <c r="E23475" s="304" t="str">
        <f>+$E$100</f>
        <v>OBSERVACIONES RESPECTO REQUISITO HABILITANTE DEL PERSONAL CLAVE EVALUABLE</v>
      </c>
      <c r="F23475" s="305"/>
      <c r="G23475" s="305"/>
      <c r="H23475" s="305"/>
      <c r="I23475" s="305"/>
      <c r="J23475" s="305"/>
      <c r="K23475" s="305"/>
      <c r="L23475" s="305"/>
    </row>
    <row r="23476" spans="1:12" hidden="1" x14ac:dyDescent="0.3">
      <c r="A23476" s="18" t="str">
        <f>+A23385</f>
        <v>NO</v>
      </c>
      <c r="B23476" s="18"/>
      <c r="E23476" s="312" t="s">
        <v>124</v>
      </c>
      <c r="F23476" s="313"/>
      <c r="G23476" s="313"/>
      <c r="H23476" s="313"/>
      <c r="I23476" s="313"/>
      <c r="J23476" s="313"/>
      <c r="K23476" s="313"/>
      <c r="L23476" s="314"/>
    </row>
    <row r="23477" spans="1:12" hidden="1" x14ac:dyDescent="0.3">
      <c r="A23477" s="18" t="str">
        <f>+A23385</f>
        <v>NO</v>
      </c>
      <c r="B23477" s="18"/>
      <c r="E23477" s="89"/>
      <c r="F23477" s="89"/>
      <c r="G23477" s="89"/>
      <c r="H23477" s="89"/>
      <c r="I23477" s="89"/>
      <c r="J23477" s="89"/>
      <c r="K23477" s="89"/>
      <c r="L23477" s="89"/>
    </row>
    <row r="23478" spans="1:12" ht="13" hidden="1" customHeight="1" x14ac:dyDescent="0.3">
      <c r="A23478" s="18" t="str">
        <f>+A23385</f>
        <v>NO</v>
      </c>
      <c r="B23478" s="18"/>
      <c r="E23478" s="69" t="str">
        <f>+$E$103</f>
        <v>4.2 EQUIPO DE TRABAJO (Personal Clave Evaluable)</v>
      </c>
      <c r="F23478" s="70"/>
      <c r="G23478" s="70"/>
      <c r="H23478" s="70"/>
      <c r="I23478" s="70"/>
      <c r="J23478" s="70"/>
      <c r="K23478" s="70"/>
      <c r="L23478" s="71"/>
    </row>
    <row r="23479" spans="1:12" ht="23.25" hidden="1" customHeight="1" x14ac:dyDescent="0.3">
      <c r="A23479" s="18" t="str">
        <f>+A23385</f>
        <v>NO</v>
      </c>
      <c r="B23479" s="18"/>
      <c r="E23479" s="90" t="str">
        <f>+$E$104</f>
        <v>Formulario 9</v>
      </c>
      <c r="F23479" s="315" t="s">
        <v>46</v>
      </c>
      <c r="G23479" s="316"/>
      <c r="H23479" s="317"/>
      <c r="I23479" s="318"/>
      <c r="J23479" s="318"/>
      <c r="K23479" s="318"/>
      <c r="L23479" s="319"/>
    </row>
    <row r="23480" spans="1:12" hidden="1" x14ac:dyDescent="0.3">
      <c r="A23480" s="18" t="str">
        <f>+A23385</f>
        <v>NO</v>
      </c>
      <c r="B23480" s="18"/>
      <c r="E23480" s="91" t="s">
        <v>124</v>
      </c>
      <c r="F23480" s="91" t="str">
        <f>+$F$99</f>
        <v>Director de Interventoría</v>
      </c>
      <c r="G23480" s="91" t="str">
        <f>+$G$99</f>
        <v>Residente de Interventoría</v>
      </c>
      <c r="H23480" s="320"/>
      <c r="I23480" s="321"/>
      <c r="J23480" s="321"/>
      <c r="K23480" s="321"/>
      <c r="L23480" s="322"/>
    </row>
    <row r="23481" spans="1:12" hidden="1" x14ac:dyDescent="0.3">
      <c r="A23481" s="18" t="str">
        <f>+A23385</f>
        <v>NO</v>
      </c>
      <c r="B23481" s="18"/>
      <c r="E23481" s="89"/>
      <c r="F23481" s="89"/>
      <c r="G23481" s="89"/>
      <c r="H23481" s="89"/>
      <c r="I23481" s="89"/>
      <c r="J23481" s="89"/>
      <c r="K23481" s="89"/>
      <c r="L23481" s="89"/>
    </row>
    <row r="23482" spans="1:12" hidden="1" x14ac:dyDescent="0.3">
      <c r="A23482" s="1" t="str">
        <f>+A23385</f>
        <v>NO</v>
      </c>
      <c r="E23482" s="92" t="str">
        <f>+E23357</f>
        <v>CRITERIOS DE EVALUACIÓN Y PUNTAJE</v>
      </c>
      <c r="F23482" s="93"/>
      <c r="G23482" s="93"/>
      <c r="H23482" s="93"/>
      <c r="I23482" s="93"/>
      <c r="J23482" s="93"/>
      <c r="K23482" s="94"/>
      <c r="L23482" s="95" t="str">
        <f>+$L$107</f>
        <v>PUNTAJE OBTENIDO</v>
      </c>
    </row>
    <row r="23483" spans="1:12" hidden="1" x14ac:dyDescent="0.3">
      <c r="A23483" s="1" t="str">
        <f>+A23385</f>
        <v>NO</v>
      </c>
      <c r="E23483" s="96" t="str">
        <f>+$E$108</f>
        <v>VALOR</v>
      </c>
      <c r="F23483" s="97" t="str">
        <f>+$F$108</f>
        <v>EQUIPO DE TRABAJO (PERSONAL CLAVE EVALUABLE)</v>
      </c>
      <c r="G23483" s="24"/>
      <c r="H23483" s="24"/>
      <c r="I23483" s="24"/>
      <c r="J23483" s="24"/>
      <c r="K23483" s="24"/>
      <c r="L23483" s="98"/>
    </row>
    <row r="23484" spans="1:12" ht="12.75" hidden="1" customHeight="1" x14ac:dyDescent="0.3">
      <c r="A23484" s="1" t="str">
        <f>+A23385</f>
        <v>NO</v>
      </c>
      <c r="E23484" s="96">
        <f>+$E$109</f>
        <v>5</v>
      </c>
      <c r="F23484" s="307" t="str">
        <f>+$F$109</f>
        <v xml:space="preserve"> Experiencia Específica adicional</v>
      </c>
      <c r="G23484" s="308"/>
      <c r="H23484" s="308"/>
      <c r="I23484" s="308"/>
      <c r="J23484" s="308"/>
      <c r="K23484" s="309"/>
      <c r="L23484" s="99" t="str">
        <f>IFERROR(IF(VLOOKUP(C23385,'R. PUNTAJES'!$C$14:$R$213,'R. PUNTAJES'!$I$10,0)="","",VLOOKUP(C23385,'R. PUNTAJES'!$C$14:$R$213,'R. PUNTAJES'!$I$10,0)),"")</f>
        <v/>
      </c>
    </row>
    <row r="23485" spans="1:12" ht="12.75" hidden="1" customHeight="1" x14ac:dyDescent="0.3">
      <c r="A23485" s="1" t="str">
        <f>+A23385</f>
        <v>NO</v>
      </c>
      <c r="E23485" s="96">
        <f>+$E$110</f>
        <v>5</v>
      </c>
      <c r="F23485" s="307" t="str">
        <f>+$F$110</f>
        <v>Formación Académica adicional</v>
      </c>
      <c r="G23485" s="308"/>
      <c r="H23485" s="308"/>
      <c r="I23485" s="308"/>
      <c r="J23485" s="308"/>
      <c r="K23485" s="309"/>
      <c r="L23485" s="99" t="str">
        <f>IFERROR(IF(VLOOKUP(C23385,'R. PUNTAJES'!$C$14:$R$213,'R. PUNTAJES'!$J$10,0)="","",VLOOKUP(C23385,'R. PUNTAJES'!$C$14:$R$213,'R. PUNTAJES'!$J$10,0)),"")</f>
        <v/>
      </c>
    </row>
    <row r="23486" spans="1:12" hidden="1" x14ac:dyDescent="0.3">
      <c r="A23486" s="18" t="str">
        <f>+A23385</f>
        <v>NO</v>
      </c>
      <c r="B23486" s="18"/>
      <c r="E23486" s="100"/>
      <c r="F23486" s="101" t="str">
        <f>+$F$111</f>
        <v>FACTOR DE SOSTENIBILIDAD</v>
      </c>
      <c r="G23486" s="102"/>
      <c r="H23486" s="102"/>
      <c r="I23486" s="102"/>
      <c r="J23486" s="102"/>
      <c r="K23486" s="102"/>
      <c r="L23486" s="103"/>
    </row>
    <row r="23487" spans="1:12" hidden="1" x14ac:dyDescent="0.3">
      <c r="A23487" s="18" t="str">
        <f>+A23385</f>
        <v>NO</v>
      </c>
      <c r="B23487" s="18"/>
      <c r="E23487" s="104">
        <v>1</v>
      </c>
      <c r="F23487" s="105" t="str">
        <f>+$F$112</f>
        <v>Compromisos Sostenibilidad</v>
      </c>
      <c r="G23487" s="106"/>
      <c r="H23487" s="106"/>
      <c r="I23487" s="106"/>
      <c r="J23487" s="106"/>
      <c r="K23487" s="106"/>
      <c r="L23487" s="107" t="str">
        <f>IFERROR(IF(VLOOKUP(C23385,'R. PUNTAJES'!$C$14:$R$213,'R. PUNTAJES'!$K$10,0)="","",VLOOKUP(C23385,'R. PUNTAJES'!$C$14:$R$213,'R. PUNTAJES'!$K$10,0)),"")</f>
        <v/>
      </c>
    </row>
    <row r="23488" spans="1:12" hidden="1" x14ac:dyDescent="0.3">
      <c r="A23488" s="1" t="str">
        <f>+A23385</f>
        <v>NO</v>
      </c>
      <c r="E23488" s="108"/>
      <c r="F23488" s="109" t="str">
        <f>+$F$113</f>
        <v>APOYO A LA INDUSTRIA NACIONAL</v>
      </c>
      <c r="G23488" s="110"/>
      <c r="H23488" s="110"/>
      <c r="I23488" s="110"/>
      <c r="J23488" s="110"/>
      <c r="K23488" s="110"/>
      <c r="L23488" s="111"/>
    </row>
    <row r="23489" spans="1:12" ht="12.75" hidden="1" customHeight="1" x14ac:dyDescent="0.3">
      <c r="A23489" s="1" t="str">
        <f>+A23385</f>
        <v>NO</v>
      </c>
      <c r="E23489" s="96">
        <v>20</v>
      </c>
      <c r="F23489" s="307" t="str">
        <f>+$F$114</f>
        <v>Promoción de Servicios Nacionales o con Trato Nacional</v>
      </c>
      <c r="G23489" s="308"/>
      <c r="H23489" s="308"/>
      <c r="I23489" s="308"/>
      <c r="J23489" s="308"/>
      <c r="K23489" s="309"/>
      <c r="L23489" s="99" t="str">
        <f>IFERROR(IF(VLOOKUP(C23385,'R. PUNTAJES'!$C$14:$R$213,'R. PUNTAJES'!$L$10,0)="","",
IF(VLOOKUP(C23385,'R. PUNTAJES'!$C$14:$R$213,'R. PUNTAJES'!$L$10,0)=5,0,
VLOOKUP(C23385,'R. PUNTAJES'!$C$14:$R$213,'R. PUNTAJES'!$L$10,0))),"")</f>
        <v/>
      </c>
    </row>
    <row r="23490" spans="1:12" ht="12.75" hidden="1" customHeight="1" x14ac:dyDescent="0.3">
      <c r="A23490" s="1" t="str">
        <f>+A23385</f>
        <v>NO</v>
      </c>
      <c r="E23490" s="96">
        <v>5</v>
      </c>
      <c r="F23490" s="307" t="str">
        <f>+$F$115</f>
        <v>Incorporación de componente nacional en servicios extranjeros</v>
      </c>
      <c r="G23490" s="308"/>
      <c r="H23490" s="308"/>
      <c r="I23490" s="308"/>
      <c r="J23490" s="308"/>
      <c r="K23490" s="309"/>
      <c r="L23490" s="99" t="str">
        <f>IFERROR(IF(VLOOKUP(C23385,'R. PUNTAJES'!$C$14:$R$213,'R. PUNTAJES'!$L$10,0)="","",
IF(VLOOKUP(C23385,'R. PUNTAJES'!$C$14:$R$213,'R. PUNTAJES'!$L$10,0)=20,0,
VLOOKUP(C23385,'R. PUNTAJES'!$C$14:$R$213,'R. PUNTAJES'!$L$10,0))),"")</f>
        <v/>
      </c>
    </row>
    <row r="23491" spans="1:12" hidden="1" x14ac:dyDescent="0.3">
      <c r="A23491" s="1" t="str">
        <f>+A23385</f>
        <v>NO</v>
      </c>
      <c r="E23491" s="112"/>
      <c r="F23491" s="97" t="str">
        <f>+$F$116</f>
        <v>VINCULACIÓN DE PERSONAS CON DISCAPACIDAD</v>
      </c>
      <c r="G23491" s="24"/>
      <c r="H23491" s="24"/>
      <c r="I23491" s="24"/>
      <c r="J23491" s="24"/>
      <c r="K23491" s="24"/>
      <c r="L23491" s="98"/>
    </row>
    <row r="23492" spans="1:12" ht="12.75" hidden="1" customHeight="1" x14ac:dyDescent="0.3">
      <c r="A23492" s="1" t="str">
        <f>+A23385</f>
        <v>NO</v>
      </c>
      <c r="E23492" s="96">
        <v>1</v>
      </c>
      <c r="F23492" s="307" t="str">
        <f>+$F$117</f>
        <v xml:space="preserve">Trabajadores vinculados a la planta de personal </v>
      </c>
      <c r="G23492" s="308"/>
      <c r="H23492" s="308"/>
      <c r="I23492" s="308"/>
      <c r="J23492" s="308"/>
      <c r="K23492" s="309"/>
      <c r="L23492" s="99" t="str">
        <f>IFERROR(IF(VLOOKUP(C23385,'R. PUNTAJES'!$C$14:$R$213,'R. PUNTAJES'!$M$10,0)="","",VLOOKUP(C23385,'R. PUNTAJES'!$C$14:$R$213,'R. PUNTAJES'!$M$10,0)),"")</f>
        <v/>
      </c>
    </row>
    <row r="23493" spans="1:12" hidden="1" x14ac:dyDescent="0.3">
      <c r="A23493" s="1" t="str">
        <f>+A23385</f>
        <v>NO</v>
      </c>
      <c r="E23493" s="112"/>
      <c r="F23493" s="97" t="str">
        <f>+$F$118</f>
        <v>EMPRENDIMIENTOS Y EMPRESAS DE MUJERES</v>
      </c>
      <c r="G23493" s="24"/>
      <c r="H23493" s="24"/>
      <c r="I23493" s="24"/>
      <c r="J23493" s="24"/>
      <c r="K23493" s="24"/>
      <c r="L23493" s="98"/>
    </row>
    <row r="23494" spans="1:12" ht="13" hidden="1" customHeight="1" x14ac:dyDescent="0.3">
      <c r="A23494" s="1" t="str">
        <f>+A23385</f>
        <v>NO</v>
      </c>
      <c r="E23494" s="96">
        <v>0.25</v>
      </c>
      <c r="F23494" s="307" t="str">
        <f>+$F$119</f>
        <v>Emprendimientos y empresas de mujeres</v>
      </c>
      <c r="G23494" s="308"/>
      <c r="H23494" s="308"/>
      <c r="I23494" s="308"/>
      <c r="J23494" s="308"/>
      <c r="K23494" s="309"/>
      <c r="L23494" s="113" t="str">
        <f>IFERROR(IF(VLOOKUP(C23385,'R. PUNTAJES'!$C$14:$R$213,'R. PUNTAJES'!$N$10,0)="","",VLOOKUP(C23385,'R. PUNTAJES'!$C$14:$R$213,'R. PUNTAJES'!$N$10,0)),"")</f>
        <v/>
      </c>
    </row>
    <row r="23495" spans="1:12" hidden="1" x14ac:dyDescent="0.3">
      <c r="A23495" s="18" t="str">
        <f>+A23496</f>
        <v>NO</v>
      </c>
      <c r="B23495" s="18"/>
      <c r="E23495" s="112"/>
      <c r="F23495" s="97" t="str">
        <f>+$F$120</f>
        <v>MIPYME</v>
      </c>
      <c r="G23495" s="24"/>
      <c r="H23495" s="24"/>
      <c r="I23495" s="24"/>
      <c r="J23495" s="24"/>
      <c r="K23495" s="24"/>
      <c r="L23495" s="98"/>
    </row>
    <row r="23496" spans="1:12" hidden="1" x14ac:dyDescent="0.3">
      <c r="A23496" s="18" t="str">
        <f>+IF(E23496=0,"NO",1)</f>
        <v>NO</v>
      </c>
      <c r="B23496" s="18"/>
      <c r="E23496" s="96">
        <v>0</v>
      </c>
      <c r="F23496" s="307" t="str">
        <f>+$F$121</f>
        <v>Mipyme</v>
      </c>
      <c r="G23496" s="308"/>
      <c r="H23496" s="308"/>
      <c r="I23496" s="308"/>
      <c r="J23496" s="308"/>
      <c r="K23496" s="309"/>
      <c r="L23496" s="113" t="str">
        <f>IFERROR(IF(VLOOKUP(C23385,'R. PUNTAJES'!$C$14:$R$213,'R. PUNTAJES'!$O$10,0)="","",VLOOKUP(C23385,'R. PUNTAJES'!$C$14:$R$213,'R. PUNTAJES'!$O$10,0)),"")</f>
        <v/>
      </c>
    </row>
    <row r="23497" spans="1:12" hidden="1" x14ac:dyDescent="0.3">
      <c r="A23497" s="1" t="str">
        <f>+A23385</f>
        <v>NO</v>
      </c>
      <c r="E23497" s="112"/>
      <c r="F23497" s="97" t="str">
        <f>+$F$122</f>
        <v>EXPERIENCIA DEL PROPONENTE</v>
      </c>
      <c r="G23497" s="24"/>
      <c r="H23497" s="24"/>
      <c r="I23497" s="24"/>
      <c r="J23497" s="24"/>
      <c r="K23497" s="24"/>
      <c r="L23497" s="98"/>
    </row>
    <row r="23498" spans="1:12" hidden="1" x14ac:dyDescent="0.3">
      <c r="A23498" s="1" t="str">
        <f>+A23385</f>
        <v>NO</v>
      </c>
      <c r="E23498" s="96">
        <v>59.5</v>
      </c>
      <c r="F23498" s="307" t="str">
        <f>+$F$123</f>
        <v>mediana con valor absoluto</v>
      </c>
      <c r="G23498" s="308"/>
      <c r="H23498" s="308"/>
      <c r="I23498" s="308"/>
      <c r="J23498" s="308"/>
      <c r="K23498" s="309"/>
      <c r="L23498" s="113" t="str">
        <f>IFERROR(IF(VLOOKUP(C23385,'R. PUNTAJES'!$C$14:$R$213,'R. PUNTAJES'!$R$10,0)="","",VLOOKUP(C23385,'R. PUNTAJES'!$C$14:$R$213,'R. PUNTAJES'!$R$10,0)),"")</f>
        <v/>
      </c>
    </row>
    <row r="23499" spans="1:12" hidden="1" x14ac:dyDescent="0.3">
      <c r="A23499" s="1" t="str">
        <f>+A23385</f>
        <v>NO</v>
      </c>
      <c r="E23499" s="112"/>
      <c r="F23499" s="97" t="str">
        <f>+$F$124</f>
        <v>MULTAS</v>
      </c>
      <c r="G23499" s="24"/>
      <c r="H23499" s="24"/>
      <c r="I23499" s="24"/>
      <c r="J23499" s="24"/>
      <c r="K23499" s="24"/>
      <c r="L23499" s="98"/>
    </row>
    <row r="23500" spans="1:12" ht="12.75" hidden="1" customHeight="1" x14ac:dyDescent="0.3">
      <c r="A23500" s="1" t="str">
        <f>+A23385</f>
        <v>NO</v>
      </c>
      <c r="E23500" s="96">
        <v>-2</v>
      </c>
      <c r="F23500" s="307" t="str">
        <f>+$F$125</f>
        <v>Una o más multas o cláusulas penales durante el último año</v>
      </c>
      <c r="G23500" s="310"/>
      <c r="H23500" s="310"/>
      <c r="I23500" s="310"/>
      <c r="J23500" s="310"/>
      <c r="K23500" s="311"/>
      <c r="L23500" s="99" t="str">
        <f>IFERROR(IF(VLOOKUP(C23385,'R. PUNTAJES'!$C$14:$R$213,'R. PUNTAJES'!$Q$10,0)="","",VLOOKUP(C23385,'R. PUNTAJES'!$C$14:$R$213,'R. PUNTAJES'!$Q$10,0)),"")</f>
        <v/>
      </c>
    </row>
    <row r="23501" spans="1:12" hidden="1" x14ac:dyDescent="0.3">
      <c r="A23501" s="1" t="str">
        <f>+A23385</f>
        <v>NO</v>
      </c>
      <c r="E23501" s="112"/>
      <c r="F23501" s="97" t="str">
        <f>+$F$126</f>
        <v>OBRAS INCONCLUSAS</v>
      </c>
      <c r="G23501" s="24"/>
      <c r="H23501" s="24"/>
      <c r="I23501" s="24"/>
      <c r="J23501" s="24"/>
      <c r="K23501" s="24"/>
      <c r="L23501" s="98"/>
    </row>
    <row r="23502" spans="1:12" hidden="1" x14ac:dyDescent="0.3">
      <c r="A23502" s="1" t="str">
        <f>+A23385</f>
        <v>NO</v>
      </c>
      <c r="E23502" s="96">
        <v>-1</v>
      </c>
      <c r="F23502" s="301" t="str">
        <f>+$F$127</f>
        <v>Anotación vigente de obra civil inconclusa</v>
      </c>
      <c r="G23502" s="302"/>
      <c r="H23502" s="302"/>
      <c r="I23502" s="302"/>
      <c r="J23502" s="302"/>
      <c r="K23502" s="303"/>
      <c r="L23502" s="99" t="str">
        <f>IFERROR(IF(VLOOKUP(C23385,'R. PUNTAJES'!$C$14:$R$213,'R. PUNTAJES'!$P$10,0)="","",VLOOKUP(C23385,'R. PUNTAJES'!$C$14:$R$213,'R. PUNTAJES'!$P$10,0)),"")</f>
        <v/>
      </c>
    </row>
    <row r="23503" spans="1:12" ht="7.5" hidden="1" customHeight="1" x14ac:dyDescent="0.3">
      <c r="A23503" s="1" t="str">
        <f>+A23385</f>
        <v>NO</v>
      </c>
      <c r="E23503" s="114"/>
      <c r="F23503" s="45"/>
      <c r="G23503" s="45"/>
      <c r="H23503" s="45"/>
      <c r="I23503" s="45"/>
      <c r="J23503" s="45"/>
      <c r="K23503" s="45"/>
      <c r="L23503" s="48"/>
    </row>
    <row r="23504" spans="1:12" hidden="1" x14ac:dyDescent="0.3">
      <c r="A23504" s="1" t="str">
        <f>+A23385</f>
        <v>NO</v>
      </c>
      <c r="E23504" s="115" t="str">
        <f>+$E$129</f>
        <v>PUNTAJE TOTAL</v>
      </c>
      <c r="F23504" s="116"/>
      <c r="G23504" s="116"/>
      <c r="H23504" s="116"/>
      <c r="I23504" s="116"/>
      <c r="J23504" s="116"/>
      <c r="K23504" s="117"/>
      <c r="L23504" s="118">
        <f>IFERROR(IF(VLOOKUP(C23385,'R. PUNTAJES'!$C$14:$R$213,'R. PUNTAJES'!$H$10,0)="RECHAZO","",SUM(L23484:L23502)),"")</f>
        <v>0</v>
      </c>
    </row>
    <row r="23505" spans="1:16" hidden="1" x14ac:dyDescent="0.3">
      <c r="A23505" s="1" t="str">
        <f>+A23385</f>
        <v>NO</v>
      </c>
      <c r="E23505" s="304" t="str">
        <f>+$E$130</f>
        <v>OBSERVACIONES RESPECTO A PUNTAJES</v>
      </c>
      <c r="F23505" s="305"/>
      <c r="G23505" s="305"/>
      <c r="H23505" s="305"/>
      <c r="I23505" s="305"/>
      <c r="J23505" s="305"/>
      <c r="K23505" s="305"/>
      <c r="L23505" s="305"/>
    </row>
    <row r="23506" spans="1:16" ht="12" hidden="1" customHeight="1" x14ac:dyDescent="0.3">
      <c r="A23506" s="1" t="str">
        <f>+A23385</f>
        <v>NO</v>
      </c>
      <c r="E23506" s="306" t="s">
        <v>124</v>
      </c>
      <c r="F23506" s="305"/>
      <c r="G23506" s="305"/>
      <c r="H23506" s="305"/>
      <c r="I23506" s="305"/>
      <c r="J23506" s="305"/>
      <c r="K23506" s="305"/>
      <c r="L23506" s="305"/>
      <c r="N23506" s="119"/>
      <c r="O23506" s="119"/>
      <c r="P23506" s="120"/>
    </row>
    <row r="23507" spans="1:16" ht="3" hidden="1" customHeight="1" x14ac:dyDescent="0.3">
      <c r="A23507" s="1" t="str">
        <f>+A23386</f>
        <v>NO</v>
      </c>
      <c r="E23507" s="121"/>
      <c r="F23507" s="122"/>
      <c r="G23507" s="122"/>
      <c r="H23507" s="122"/>
      <c r="I23507" s="122"/>
      <c r="J23507" s="122"/>
      <c r="K23507" s="122"/>
      <c r="L23507" s="123"/>
    </row>
    <row r="23508" spans="1:16" hidden="1" x14ac:dyDescent="0.3">
      <c r="A23508" s="1" t="str">
        <f>+IF(OR(C23510=""),"NO",1)</f>
        <v>NO</v>
      </c>
      <c r="E23508" s="346"/>
      <c r="F23508" s="347"/>
      <c r="G23508" s="347"/>
      <c r="H23508" s="347"/>
      <c r="I23508" s="347"/>
      <c r="J23508" s="347"/>
      <c r="K23508" s="347"/>
      <c r="L23508" s="347"/>
    </row>
    <row r="23509" spans="1:16" ht="4.5" hidden="1" customHeight="1" x14ac:dyDescent="0.3">
      <c r="A23509" s="1" t="str">
        <f>+A23510</f>
        <v>NO</v>
      </c>
      <c r="E23509" s="15"/>
      <c r="F23509" s="16"/>
      <c r="G23509" s="16"/>
      <c r="H23509" s="16"/>
      <c r="I23509" s="16"/>
      <c r="J23509" s="16"/>
      <c r="K23509" s="16"/>
      <c r="L23509" s="17"/>
    </row>
    <row r="23510" spans="1:16" ht="15.75" hidden="1" customHeight="1" x14ac:dyDescent="0.3">
      <c r="A23510" s="1" t="str">
        <f>+IF(OR(C23510=""),"NO",1)</f>
        <v>NO</v>
      </c>
      <c r="B23510" s="1">
        <f>1+MAX($B$1:B23509)</f>
        <v>189</v>
      </c>
      <c r="C23510" s="18" t="s">
        <v>124</v>
      </c>
      <c r="E23510" s="19" t="s">
        <v>124</v>
      </c>
      <c r="F23510" s="20"/>
      <c r="G23510" s="20"/>
      <c r="H23510" s="20"/>
      <c r="I23510" s="21"/>
      <c r="J23510" s="20"/>
      <c r="K23510" s="21"/>
      <c r="L23510" s="22"/>
    </row>
    <row r="23511" spans="1:16" hidden="1" x14ac:dyDescent="0.3">
      <c r="A23511" s="1" t="str">
        <f>A23510</f>
        <v>NO</v>
      </c>
      <c r="E23511" s="23" t="str">
        <f>+$E$11</f>
        <v>Integrantes</v>
      </c>
      <c r="F23511" s="24"/>
      <c r="G23511" s="24"/>
      <c r="H23511" s="24"/>
      <c r="I23511" s="24"/>
      <c r="J23511" s="24"/>
      <c r="K23511" s="25" t="str">
        <f>+$K$11</f>
        <v>Nit</v>
      </c>
      <c r="L23511" s="26" t="str">
        <f>+$L$11</f>
        <v>Part.</v>
      </c>
    </row>
    <row r="23512" spans="1:16" hidden="1" x14ac:dyDescent="0.3">
      <c r="A23512" s="1" t="str">
        <f>+A23511</f>
        <v>NO</v>
      </c>
      <c r="C23512" s="1" t="s">
        <v>124</v>
      </c>
      <c r="E23512" s="27" t="s">
        <v>124</v>
      </c>
      <c r="F23512" s="28"/>
      <c r="G23512" s="28"/>
      <c r="H23512" s="28"/>
      <c r="I23512" s="28"/>
      <c r="J23512" s="28"/>
      <c r="K23512" s="29" t="s">
        <v>124</v>
      </c>
      <c r="L23512" s="30" t="s">
        <v>124</v>
      </c>
    </row>
    <row r="23513" spans="1:16" hidden="1" x14ac:dyDescent="0.3">
      <c r="A23513" s="18" t="str">
        <f>+IF(OR(C23513=""),"NO",1)</f>
        <v>NO</v>
      </c>
      <c r="B23513" s="18"/>
      <c r="C23513" s="1" t="s">
        <v>124</v>
      </c>
      <c r="E23513" s="31" t="s">
        <v>124</v>
      </c>
      <c r="F23513" s="32"/>
      <c r="G23513" s="32"/>
      <c r="H23513" s="32"/>
      <c r="I23513" s="32"/>
      <c r="J23513" s="32"/>
      <c r="K23513" s="33" t="s">
        <v>124</v>
      </c>
      <c r="L23513" s="34" t="s">
        <v>124</v>
      </c>
    </row>
    <row r="23514" spans="1:16" hidden="1" x14ac:dyDescent="0.3">
      <c r="A23514" s="18" t="str">
        <f>+IF(OR(C23514=""),"NO",1)</f>
        <v>NO</v>
      </c>
      <c r="B23514" s="18"/>
      <c r="C23514" s="1" t="s">
        <v>124</v>
      </c>
      <c r="E23514" s="31" t="s">
        <v>124</v>
      </c>
      <c r="F23514" s="32"/>
      <c r="G23514" s="32"/>
      <c r="H23514" s="32"/>
      <c r="I23514" s="32"/>
      <c r="J23514" s="32"/>
      <c r="K23514" s="33" t="s">
        <v>124</v>
      </c>
      <c r="L23514" s="34" t="s">
        <v>124</v>
      </c>
    </row>
    <row r="23515" spans="1:16" hidden="1" x14ac:dyDescent="0.3">
      <c r="A23515" s="18" t="str">
        <f>+IF(OR(C23515=""),"NO",1)</f>
        <v>NO</v>
      </c>
      <c r="B23515" s="18"/>
      <c r="C23515" s="1" t="s">
        <v>124</v>
      </c>
      <c r="E23515" s="31" t="s">
        <v>13</v>
      </c>
      <c r="F23515" s="32"/>
      <c r="G23515" s="32"/>
      <c r="H23515" s="32"/>
      <c r="I23515" s="32"/>
      <c r="J23515" s="32"/>
      <c r="K23515" s="33"/>
      <c r="L23515" s="34"/>
    </row>
    <row r="23516" spans="1:16" hidden="1" x14ac:dyDescent="0.3">
      <c r="A23516" s="18" t="str">
        <f>+IF(OR(C23516=""),"NO",1)</f>
        <v>NO</v>
      </c>
      <c r="B23516" s="18"/>
      <c r="C23516" s="1" t="s">
        <v>124</v>
      </c>
      <c r="E23516" s="31" t="s">
        <v>13</v>
      </c>
      <c r="F23516" s="32"/>
      <c r="G23516" s="32"/>
      <c r="H23516" s="32"/>
      <c r="I23516" s="32"/>
      <c r="J23516" s="32"/>
      <c r="K23516" s="33"/>
      <c r="L23516" s="34"/>
    </row>
    <row r="23517" spans="1:16" hidden="1" x14ac:dyDescent="0.3">
      <c r="A23517" s="18" t="str">
        <f>+IF(OR(C23517=""),"NO",1)</f>
        <v>NO</v>
      </c>
      <c r="B23517" s="18"/>
      <c r="C23517" s="1" t="s">
        <v>124</v>
      </c>
      <c r="E23517" s="35" t="s">
        <v>13</v>
      </c>
      <c r="F23517" s="36"/>
      <c r="G23517" s="36"/>
      <c r="H23517" s="36"/>
      <c r="I23517" s="36"/>
      <c r="J23517" s="36"/>
      <c r="K23517" s="37"/>
      <c r="L23517" s="38"/>
    </row>
    <row r="23518" spans="1:16" ht="5.15" hidden="1" customHeight="1" x14ac:dyDescent="0.3">
      <c r="A23518" s="1" t="str">
        <f>+A23510</f>
        <v>NO</v>
      </c>
      <c r="E23518" s="39"/>
      <c r="F23518" s="39"/>
      <c r="G23518" s="39"/>
      <c r="H23518" s="39"/>
      <c r="I23518" s="39"/>
      <c r="J23518" s="39"/>
      <c r="K23518" s="39"/>
      <c r="L23518" s="39"/>
    </row>
    <row r="23519" spans="1:16" ht="15.75" hidden="1" customHeight="1" x14ac:dyDescent="0.3">
      <c r="A23519" s="1" t="str">
        <f>+A23510</f>
        <v>NO</v>
      </c>
      <c r="E23519" s="40" t="str">
        <f>+$E$19</f>
        <v>RESULTADO DE EVALUACIÓN TÉCNICA</v>
      </c>
      <c r="F23519" s="41"/>
      <c r="G23519" s="41"/>
      <c r="H23519" s="41"/>
      <c r="I23519" s="41"/>
      <c r="J23519" s="41"/>
      <c r="K23519" s="41"/>
      <c r="L23519" s="42"/>
    </row>
    <row r="23520" spans="1:16" hidden="1" x14ac:dyDescent="0.3">
      <c r="A23520" s="1" t="str">
        <f>+A23510</f>
        <v>NO</v>
      </c>
      <c r="E23520" s="43"/>
      <c r="F23520" s="44" t="str">
        <f>+$F$20</f>
        <v>Experiencia</v>
      </c>
      <c r="G23520" s="45"/>
      <c r="H23520" s="45"/>
      <c r="I23520" s="45"/>
      <c r="J23520" s="45"/>
      <c r="K23520" s="46"/>
      <c r="L23520" s="47" t="s">
        <v>124</v>
      </c>
    </row>
    <row r="23521" spans="1:12" hidden="1" x14ac:dyDescent="0.3">
      <c r="A23521" s="1" t="str">
        <f>+A23510</f>
        <v>NO</v>
      </c>
      <c r="E23521" s="348" t="str">
        <f>+$E$21</f>
        <v>OBSERVACIONES RESPECTO A LA EVALUACIÓN DE EXPERIENCIA</v>
      </c>
      <c r="F23521" s="308"/>
      <c r="G23521" s="308"/>
      <c r="H23521" s="308"/>
      <c r="I23521" s="308"/>
      <c r="J23521" s="308"/>
      <c r="K23521" s="308"/>
      <c r="L23521" s="349"/>
    </row>
    <row r="23522" spans="1:12" hidden="1" x14ac:dyDescent="0.3">
      <c r="A23522" s="1" t="str">
        <f>+A23510</f>
        <v>NO</v>
      </c>
      <c r="E23522" s="350" t="s">
        <v>124</v>
      </c>
      <c r="F23522" s="351"/>
      <c r="G23522" s="351"/>
      <c r="H23522" s="351"/>
      <c r="I23522" s="351"/>
      <c r="J23522" s="351"/>
      <c r="K23522" s="351"/>
      <c r="L23522" s="352"/>
    </row>
    <row r="23523" spans="1:12" ht="5.15" hidden="1" customHeight="1" x14ac:dyDescent="0.3">
      <c r="A23523" s="1" t="str">
        <f>+A23510</f>
        <v>NO</v>
      </c>
      <c r="E23523" s="39"/>
      <c r="F23523" s="39"/>
      <c r="G23523" s="39"/>
      <c r="H23523" s="39"/>
      <c r="I23523" s="39"/>
      <c r="J23523" s="39"/>
      <c r="K23523" s="39"/>
      <c r="L23523" s="39"/>
    </row>
    <row r="23524" spans="1:12" ht="12.75" hidden="1" customHeight="1" x14ac:dyDescent="0.3">
      <c r="A23524" s="1" t="str">
        <f>+A23510</f>
        <v>NO</v>
      </c>
      <c r="E23524" s="40" t="str">
        <f>+$E$24</f>
        <v>EXPERIENCIA HABILITANTE: CONTRATOS PRESENTADOS</v>
      </c>
      <c r="F23524" s="41"/>
      <c r="G23524" s="41"/>
      <c r="H23524" s="41"/>
      <c r="I23524" s="41"/>
      <c r="J23524" s="41"/>
      <c r="K23524" s="41"/>
      <c r="L23524" s="42"/>
    </row>
    <row r="23525" spans="1:12" ht="8.5" hidden="1" customHeight="1" x14ac:dyDescent="0.3">
      <c r="A23525" s="1" t="str">
        <f>+A23510</f>
        <v>NO</v>
      </c>
      <c r="E23525" s="49"/>
      <c r="F23525" s="50"/>
      <c r="G23525" s="51"/>
      <c r="H23525" s="51"/>
      <c r="I23525" s="51"/>
      <c r="J23525" s="51"/>
      <c r="K23525" s="51"/>
      <c r="L23525" s="52"/>
    </row>
    <row r="23526" spans="1:12" hidden="1" x14ac:dyDescent="0.3">
      <c r="A23526" s="18" t="str">
        <f>+IF(OR(C23526=""),"NO",1)</f>
        <v>NO</v>
      </c>
      <c r="B23526" s="18"/>
      <c r="C23526" s="1" t="s">
        <v>124</v>
      </c>
      <c r="E23526" s="329">
        <v>1</v>
      </c>
      <c r="F23526" s="53" t="str">
        <f>+$F$26</f>
        <v>OBJETO</v>
      </c>
      <c r="G23526" s="332" t="s">
        <v>124</v>
      </c>
      <c r="H23526" s="333"/>
      <c r="I23526" s="333"/>
      <c r="J23526" s="333"/>
      <c r="K23526" s="333"/>
      <c r="L23526" s="334"/>
    </row>
    <row r="23527" spans="1:12" hidden="1" x14ac:dyDescent="0.3">
      <c r="A23527" s="18" t="str">
        <f>+IF(OR(C23526=""),"NO",1)</f>
        <v>NO</v>
      </c>
      <c r="B23527" s="18"/>
      <c r="E23527" s="330"/>
      <c r="F23527" s="54" t="str">
        <f>+$F$27</f>
        <v>CONTRATANTE</v>
      </c>
      <c r="G23527" s="335" t="s">
        <v>124</v>
      </c>
      <c r="H23527" s="310"/>
      <c r="I23527" s="310"/>
      <c r="J23527" s="310"/>
      <c r="K23527" s="310"/>
      <c r="L23527" s="336"/>
    </row>
    <row r="23528" spans="1:12" hidden="1" x14ac:dyDescent="0.3">
      <c r="A23528" s="18" t="str">
        <f>+IF(OR(C23526=""),"NO",1)</f>
        <v>NO</v>
      </c>
      <c r="B23528" s="18"/>
      <c r="E23528" s="330"/>
      <c r="F23528" s="54" t="str">
        <f>+$F$28</f>
        <v>APORTANTE</v>
      </c>
      <c r="G23528" s="337" t="s">
        <v>124</v>
      </c>
      <c r="H23528" s="338"/>
      <c r="I23528" s="338"/>
      <c r="J23528" s="338"/>
      <c r="K23528" s="338"/>
      <c r="L23528" s="339"/>
    </row>
    <row r="23529" spans="1:12" hidden="1" x14ac:dyDescent="0.3">
      <c r="A23529" s="18" t="str">
        <f>+IF(OR(C23526=""),"NO",1)</f>
        <v>NO</v>
      </c>
      <c r="B23529" s="18"/>
      <c r="E23529" s="330"/>
      <c r="F23529" s="54" t="str">
        <f>+$F$29</f>
        <v>VALOR /SMMLV)</v>
      </c>
      <c r="G23529" s="55" t="s">
        <v>124</v>
      </c>
      <c r="H23529" s="56" t="str">
        <f>+$H$29</f>
        <v>% PART..</v>
      </c>
      <c r="I23529" s="57" t="s">
        <v>124</v>
      </c>
      <c r="J23529" s="58" t="str">
        <f>+$J$29</f>
        <v>VALOR ACREDITADO</v>
      </c>
      <c r="K23529" s="59"/>
      <c r="L23529" s="47" t="s">
        <v>124</v>
      </c>
    </row>
    <row r="23530" spans="1:12" hidden="1" x14ac:dyDescent="0.3">
      <c r="A23530" s="18" t="str">
        <f>+IF(OR(C23526=""),"NO",1)</f>
        <v>NO</v>
      </c>
      <c r="B23530" s="18"/>
      <c r="E23530" s="330"/>
      <c r="F23530" s="60" t="str">
        <f>+$F$30</f>
        <v>EXPERIENCIA APORTADA</v>
      </c>
      <c r="G23530" s="340" t="s">
        <v>124</v>
      </c>
      <c r="H23530" s="341"/>
      <c r="I23530" s="341"/>
      <c r="J23530" s="341"/>
      <c r="K23530" s="341"/>
      <c r="L23530" s="342"/>
    </row>
    <row r="23531" spans="1:12" hidden="1" x14ac:dyDescent="0.3">
      <c r="A23531" s="18" t="str">
        <f>+IF(OR(C23526=""),"NO",1)</f>
        <v>NO</v>
      </c>
      <c r="B23531" s="18"/>
      <c r="E23531" s="331"/>
      <c r="F23531" s="62" t="str">
        <f>+$F$31</f>
        <v>OBSERVACIÓN</v>
      </c>
      <c r="G23531" s="343" t="s">
        <v>124</v>
      </c>
      <c r="H23531" s="344"/>
      <c r="I23531" s="344"/>
      <c r="J23531" s="344"/>
      <c r="K23531" s="344"/>
      <c r="L23531" s="345"/>
    </row>
    <row r="23532" spans="1:12" ht="8.5" hidden="1" customHeight="1" x14ac:dyDescent="0.3">
      <c r="A23532" s="18" t="str">
        <f>+IF(OR(C23526=""),"NO",1)</f>
        <v>NO</v>
      </c>
      <c r="B23532" s="18"/>
      <c r="E23532" s="49"/>
      <c r="F23532" s="50"/>
      <c r="G23532" s="51"/>
      <c r="H23532" s="51"/>
      <c r="I23532" s="51"/>
      <c r="J23532" s="51"/>
      <c r="K23532" s="51"/>
      <c r="L23532" s="52"/>
    </row>
    <row r="23533" spans="1:12" hidden="1" x14ac:dyDescent="0.3">
      <c r="A23533" s="18" t="str">
        <f t="shared" ref="A23533" si="7896">+IF(OR(C23533=""),"NO",1)</f>
        <v>NO</v>
      </c>
      <c r="B23533" s="18"/>
      <c r="C23533" s="1" t="s">
        <v>124</v>
      </c>
      <c r="E23533" s="329">
        <v>2</v>
      </c>
      <c r="F23533" s="53" t="str">
        <f>+$F$26</f>
        <v>OBJETO</v>
      </c>
      <c r="G23533" s="332" t="s">
        <v>124</v>
      </c>
      <c r="H23533" s="333"/>
      <c r="I23533" s="333"/>
      <c r="J23533" s="333"/>
      <c r="K23533" s="333"/>
      <c r="L23533" s="334"/>
    </row>
    <row r="23534" spans="1:12" hidden="1" x14ac:dyDescent="0.3">
      <c r="A23534" s="18" t="str">
        <f t="shared" ref="A23534" si="7897">+IF(OR(C23533=""),"NO",1)</f>
        <v>NO</v>
      </c>
      <c r="B23534" s="18"/>
      <c r="E23534" s="330"/>
      <c r="F23534" s="54" t="str">
        <f>+$F$27</f>
        <v>CONTRATANTE</v>
      </c>
      <c r="G23534" s="335" t="s">
        <v>124</v>
      </c>
      <c r="H23534" s="310"/>
      <c r="I23534" s="310"/>
      <c r="J23534" s="310"/>
      <c r="K23534" s="310"/>
      <c r="L23534" s="336"/>
    </row>
    <row r="23535" spans="1:12" hidden="1" x14ac:dyDescent="0.3">
      <c r="A23535" s="18" t="str">
        <f t="shared" ref="A23535" si="7898">+IF(OR(C23533=""),"NO",1)</f>
        <v>NO</v>
      </c>
      <c r="B23535" s="18"/>
      <c r="E23535" s="330"/>
      <c r="F23535" s="54" t="str">
        <f>+$F$28</f>
        <v>APORTANTE</v>
      </c>
      <c r="G23535" s="337" t="s">
        <v>124</v>
      </c>
      <c r="H23535" s="338"/>
      <c r="I23535" s="338"/>
      <c r="J23535" s="338"/>
      <c r="K23535" s="338"/>
      <c r="L23535" s="339"/>
    </row>
    <row r="23536" spans="1:12" hidden="1" x14ac:dyDescent="0.3">
      <c r="A23536" s="18" t="str">
        <f t="shared" ref="A23536" si="7899">+IF(OR(C23533=""),"NO",1)</f>
        <v>NO</v>
      </c>
      <c r="B23536" s="18"/>
      <c r="E23536" s="330"/>
      <c r="F23536" s="54" t="str">
        <f>+$F$29</f>
        <v>VALOR /SMMLV)</v>
      </c>
      <c r="G23536" s="55" t="s">
        <v>124</v>
      </c>
      <c r="H23536" s="56" t="str">
        <f>+$H$29</f>
        <v>% PART..</v>
      </c>
      <c r="I23536" s="57" t="s">
        <v>124</v>
      </c>
      <c r="J23536" s="58" t="str">
        <f>+$J$29</f>
        <v>VALOR ACREDITADO</v>
      </c>
      <c r="K23536" s="59"/>
      <c r="L23536" s="47" t="s">
        <v>124</v>
      </c>
    </row>
    <row r="23537" spans="1:12" hidden="1" x14ac:dyDescent="0.3">
      <c r="A23537" s="18" t="str">
        <f t="shared" ref="A23537" si="7900">+IF(OR(C23533=""),"NO",1)</f>
        <v>NO</v>
      </c>
      <c r="B23537" s="18"/>
      <c r="E23537" s="330"/>
      <c r="F23537" s="60" t="str">
        <f>+$F$30</f>
        <v>EXPERIENCIA APORTADA</v>
      </c>
      <c r="G23537" s="340" t="s">
        <v>124</v>
      </c>
      <c r="H23537" s="341"/>
      <c r="I23537" s="341"/>
      <c r="J23537" s="341"/>
      <c r="K23537" s="341"/>
      <c r="L23537" s="342"/>
    </row>
    <row r="23538" spans="1:12" hidden="1" x14ac:dyDescent="0.3">
      <c r="A23538" s="18" t="str">
        <f t="shared" ref="A23538" si="7901">+IF(OR(C23533=""),"NO",1)</f>
        <v>NO</v>
      </c>
      <c r="B23538" s="18"/>
      <c r="E23538" s="331"/>
      <c r="F23538" s="62" t="str">
        <f>+$F$31</f>
        <v>OBSERVACIÓN</v>
      </c>
      <c r="G23538" s="343" t="s">
        <v>124</v>
      </c>
      <c r="H23538" s="344"/>
      <c r="I23538" s="344"/>
      <c r="J23538" s="344"/>
      <c r="K23538" s="344"/>
      <c r="L23538" s="345"/>
    </row>
    <row r="23539" spans="1:12" ht="8.5" hidden="1" customHeight="1" x14ac:dyDescent="0.3">
      <c r="A23539" s="18" t="str">
        <f t="shared" ref="A23539" si="7902">+IF(OR(C23533=""),"NO",1)</f>
        <v>NO</v>
      </c>
      <c r="B23539" s="18"/>
      <c r="E23539" s="49"/>
      <c r="F23539" s="50"/>
      <c r="G23539" s="51"/>
      <c r="H23539" s="51"/>
      <c r="I23539" s="51"/>
      <c r="J23539" s="51"/>
      <c r="K23539" s="51"/>
      <c r="L23539" s="52"/>
    </row>
    <row r="23540" spans="1:12" hidden="1" x14ac:dyDescent="0.3">
      <c r="A23540" s="18" t="str">
        <f t="shared" ref="A23540" si="7903">+IF(OR(C23540=""),"NO",1)</f>
        <v>NO</v>
      </c>
      <c r="B23540" s="18"/>
      <c r="C23540" s="1" t="s">
        <v>124</v>
      </c>
      <c r="E23540" s="329">
        <v>3</v>
      </c>
      <c r="F23540" s="53" t="str">
        <f>+$F$26</f>
        <v>OBJETO</v>
      </c>
      <c r="G23540" s="332" t="s">
        <v>124</v>
      </c>
      <c r="H23540" s="333"/>
      <c r="I23540" s="333"/>
      <c r="J23540" s="333"/>
      <c r="K23540" s="333"/>
      <c r="L23540" s="334"/>
    </row>
    <row r="23541" spans="1:12" hidden="1" x14ac:dyDescent="0.3">
      <c r="A23541" s="18" t="str">
        <f t="shared" ref="A23541" si="7904">+IF(OR(C23540=""),"NO",1)</f>
        <v>NO</v>
      </c>
      <c r="B23541" s="18"/>
      <c r="E23541" s="330"/>
      <c r="F23541" s="54" t="str">
        <f>+$F$27</f>
        <v>CONTRATANTE</v>
      </c>
      <c r="G23541" s="335" t="s">
        <v>124</v>
      </c>
      <c r="H23541" s="310"/>
      <c r="I23541" s="310"/>
      <c r="J23541" s="310"/>
      <c r="K23541" s="310"/>
      <c r="L23541" s="336"/>
    </row>
    <row r="23542" spans="1:12" hidden="1" x14ac:dyDescent="0.3">
      <c r="A23542" s="18" t="str">
        <f t="shared" ref="A23542" si="7905">+IF(OR(C23540=""),"NO",1)</f>
        <v>NO</v>
      </c>
      <c r="B23542" s="18"/>
      <c r="E23542" s="330"/>
      <c r="F23542" s="54" t="str">
        <f>+$F$28</f>
        <v>APORTANTE</v>
      </c>
      <c r="G23542" s="337" t="s">
        <v>124</v>
      </c>
      <c r="H23542" s="338"/>
      <c r="I23542" s="338"/>
      <c r="J23542" s="338"/>
      <c r="K23542" s="338"/>
      <c r="L23542" s="339"/>
    </row>
    <row r="23543" spans="1:12" hidden="1" x14ac:dyDescent="0.3">
      <c r="A23543" s="18" t="str">
        <f t="shared" ref="A23543" si="7906">+IF(OR(C23540=""),"NO",1)</f>
        <v>NO</v>
      </c>
      <c r="B23543" s="18"/>
      <c r="E23543" s="330"/>
      <c r="F23543" s="54" t="str">
        <f>+$F$29</f>
        <v>VALOR /SMMLV)</v>
      </c>
      <c r="G23543" s="55" t="s">
        <v>124</v>
      </c>
      <c r="H23543" s="56" t="str">
        <f>+$H$29</f>
        <v>% PART..</v>
      </c>
      <c r="I23543" s="57" t="s">
        <v>124</v>
      </c>
      <c r="J23543" s="58" t="str">
        <f>+$J$29</f>
        <v>VALOR ACREDITADO</v>
      </c>
      <c r="K23543" s="59"/>
      <c r="L23543" s="47" t="s">
        <v>124</v>
      </c>
    </row>
    <row r="23544" spans="1:12" hidden="1" x14ac:dyDescent="0.3">
      <c r="A23544" s="18" t="str">
        <f t="shared" ref="A23544" si="7907">+IF(OR(C23540=""),"NO",1)</f>
        <v>NO</v>
      </c>
      <c r="B23544" s="18"/>
      <c r="E23544" s="330"/>
      <c r="F23544" s="60" t="str">
        <f>+$F$30</f>
        <v>EXPERIENCIA APORTADA</v>
      </c>
      <c r="G23544" s="340" t="s">
        <v>124</v>
      </c>
      <c r="H23544" s="341"/>
      <c r="I23544" s="341"/>
      <c r="J23544" s="341"/>
      <c r="K23544" s="341"/>
      <c r="L23544" s="342"/>
    </row>
    <row r="23545" spans="1:12" hidden="1" x14ac:dyDescent="0.3">
      <c r="A23545" s="18" t="str">
        <f t="shared" ref="A23545" si="7908">+IF(OR(C23540=""),"NO",1)</f>
        <v>NO</v>
      </c>
      <c r="B23545" s="18"/>
      <c r="E23545" s="331"/>
      <c r="F23545" s="62" t="str">
        <f>+$F$31</f>
        <v>OBSERVACIÓN</v>
      </c>
      <c r="G23545" s="343" t="s">
        <v>124</v>
      </c>
      <c r="H23545" s="344"/>
      <c r="I23545" s="344"/>
      <c r="J23545" s="344"/>
      <c r="K23545" s="344"/>
      <c r="L23545" s="345"/>
    </row>
    <row r="23546" spans="1:12" ht="8.5" hidden="1" customHeight="1" x14ac:dyDescent="0.3">
      <c r="A23546" s="18" t="str">
        <f t="shared" ref="A23546" si="7909">+IF(OR(C23540=""),"NO",1)</f>
        <v>NO</v>
      </c>
      <c r="B23546" s="18"/>
      <c r="E23546" s="49"/>
      <c r="F23546" s="50"/>
      <c r="G23546" s="51"/>
      <c r="H23546" s="51"/>
      <c r="I23546" s="51"/>
      <c r="J23546" s="51"/>
      <c r="K23546" s="51"/>
      <c r="L23546" s="52"/>
    </row>
    <row r="23547" spans="1:12" hidden="1" x14ac:dyDescent="0.3">
      <c r="A23547" s="18" t="str">
        <f t="shared" ref="A23547" si="7910">+IF(OR(C23547=""),"NO",1)</f>
        <v>NO</v>
      </c>
      <c r="B23547" s="18"/>
      <c r="C23547" s="1" t="s">
        <v>124</v>
      </c>
      <c r="E23547" s="329">
        <v>4</v>
      </c>
      <c r="F23547" s="53" t="str">
        <f>+$F$26</f>
        <v>OBJETO</v>
      </c>
      <c r="G23547" s="332" t="s">
        <v>124</v>
      </c>
      <c r="H23547" s="333"/>
      <c r="I23547" s="333"/>
      <c r="J23547" s="333"/>
      <c r="K23547" s="333"/>
      <c r="L23547" s="334"/>
    </row>
    <row r="23548" spans="1:12" hidden="1" x14ac:dyDescent="0.3">
      <c r="A23548" s="18" t="str">
        <f t="shared" ref="A23548" si="7911">+IF(OR(C23547=""),"NO",1)</f>
        <v>NO</v>
      </c>
      <c r="B23548" s="18"/>
      <c r="E23548" s="330"/>
      <c r="F23548" s="54" t="str">
        <f>+$F$27</f>
        <v>CONTRATANTE</v>
      </c>
      <c r="G23548" s="335" t="s">
        <v>124</v>
      </c>
      <c r="H23548" s="310"/>
      <c r="I23548" s="310"/>
      <c r="J23548" s="310"/>
      <c r="K23548" s="310"/>
      <c r="L23548" s="336"/>
    </row>
    <row r="23549" spans="1:12" hidden="1" x14ac:dyDescent="0.3">
      <c r="A23549" s="18" t="str">
        <f t="shared" ref="A23549" si="7912">+IF(OR(C23547=""),"NO",1)</f>
        <v>NO</v>
      </c>
      <c r="B23549" s="18"/>
      <c r="E23549" s="330"/>
      <c r="F23549" s="54" t="str">
        <f>+$F$28</f>
        <v>APORTANTE</v>
      </c>
      <c r="G23549" s="337" t="s">
        <v>124</v>
      </c>
      <c r="H23549" s="338"/>
      <c r="I23549" s="338"/>
      <c r="J23549" s="338"/>
      <c r="K23549" s="338"/>
      <c r="L23549" s="339"/>
    </row>
    <row r="23550" spans="1:12" hidden="1" x14ac:dyDescent="0.3">
      <c r="A23550" s="18" t="str">
        <f t="shared" ref="A23550" si="7913">+IF(OR(C23547=""),"NO",1)</f>
        <v>NO</v>
      </c>
      <c r="B23550" s="18"/>
      <c r="E23550" s="330"/>
      <c r="F23550" s="54" t="str">
        <f>+$F$29</f>
        <v>VALOR /SMMLV)</v>
      </c>
      <c r="G23550" s="55" t="s">
        <v>124</v>
      </c>
      <c r="H23550" s="56" t="str">
        <f>+$H$29</f>
        <v>% PART..</v>
      </c>
      <c r="I23550" s="57" t="s">
        <v>124</v>
      </c>
      <c r="J23550" s="58" t="str">
        <f>+$J$29</f>
        <v>VALOR ACREDITADO</v>
      </c>
      <c r="K23550" s="59"/>
      <c r="L23550" s="47" t="s">
        <v>124</v>
      </c>
    </row>
    <row r="23551" spans="1:12" hidden="1" x14ac:dyDescent="0.3">
      <c r="A23551" s="18" t="str">
        <f t="shared" ref="A23551" si="7914">+IF(OR(C23547=""),"NO",1)</f>
        <v>NO</v>
      </c>
      <c r="B23551" s="18"/>
      <c r="E23551" s="330"/>
      <c r="F23551" s="60" t="str">
        <f>+$F$30</f>
        <v>EXPERIENCIA APORTADA</v>
      </c>
      <c r="G23551" s="340" t="s">
        <v>124</v>
      </c>
      <c r="H23551" s="341"/>
      <c r="I23551" s="341"/>
      <c r="J23551" s="341"/>
      <c r="K23551" s="341"/>
      <c r="L23551" s="342"/>
    </row>
    <row r="23552" spans="1:12" hidden="1" x14ac:dyDescent="0.3">
      <c r="A23552" s="18" t="str">
        <f t="shared" ref="A23552" si="7915">+IF(OR(C23547=""),"NO",1)</f>
        <v>NO</v>
      </c>
      <c r="B23552" s="18"/>
      <c r="E23552" s="331"/>
      <c r="F23552" s="62" t="str">
        <f>+$F$31</f>
        <v>OBSERVACIÓN</v>
      </c>
      <c r="G23552" s="343" t="s">
        <v>124</v>
      </c>
      <c r="H23552" s="344"/>
      <c r="I23552" s="344"/>
      <c r="J23552" s="344"/>
      <c r="K23552" s="344"/>
      <c r="L23552" s="345"/>
    </row>
    <row r="23553" spans="1:12" ht="8.5" hidden="1" customHeight="1" x14ac:dyDescent="0.3">
      <c r="A23553" s="18" t="str">
        <f t="shared" ref="A23553" si="7916">+IF(OR(C23547=""),"NO",1)</f>
        <v>NO</v>
      </c>
      <c r="B23553" s="18"/>
      <c r="E23553" s="49"/>
      <c r="F23553" s="50"/>
      <c r="G23553" s="51"/>
      <c r="H23553" s="51"/>
      <c r="I23553" s="51"/>
      <c r="J23553" s="51"/>
      <c r="K23553" s="51"/>
      <c r="L23553" s="52"/>
    </row>
    <row r="23554" spans="1:12" hidden="1" x14ac:dyDescent="0.3">
      <c r="A23554" s="18" t="str">
        <f t="shared" ref="A23554" si="7917">+IF(OR(C23554=""),"NO",1)</f>
        <v>NO</v>
      </c>
      <c r="B23554" s="18"/>
      <c r="C23554" s="1" t="s">
        <v>124</v>
      </c>
      <c r="E23554" s="329">
        <v>5</v>
      </c>
      <c r="F23554" s="53" t="str">
        <f>+$F$26</f>
        <v>OBJETO</v>
      </c>
      <c r="G23554" s="332" t="s">
        <v>124</v>
      </c>
      <c r="H23554" s="333"/>
      <c r="I23554" s="333"/>
      <c r="J23554" s="333"/>
      <c r="K23554" s="333"/>
      <c r="L23554" s="334"/>
    </row>
    <row r="23555" spans="1:12" hidden="1" x14ac:dyDescent="0.3">
      <c r="A23555" s="18" t="str">
        <f t="shared" ref="A23555" si="7918">+IF(OR(C23554=""),"NO",1)</f>
        <v>NO</v>
      </c>
      <c r="B23555" s="18"/>
      <c r="E23555" s="330"/>
      <c r="F23555" s="54" t="str">
        <f>+$F$27</f>
        <v>CONTRATANTE</v>
      </c>
      <c r="G23555" s="335" t="s">
        <v>124</v>
      </c>
      <c r="H23555" s="310"/>
      <c r="I23555" s="310"/>
      <c r="J23555" s="310"/>
      <c r="K23555" s="310"/>
      <c r="L23555" s="336"/>
    </row>
    <row r="23556" spans="1:12" hidden="1" x14ac:dyDescent="0.3">
      <c r="A23556" s="18" t="str">
        <f t="shared" ref="A23556" si="7919">+IF(OR(C23554=""),"NO",1)</f>
        <v>NO</v>
      </c>
      <c r="B23556" s="18"/>
      <c r="E23556" s="330"/>
      <c r="F23556" s="54" t="str">
        <f>+$F$28</f>
        <v>APORTANTE</v>
      </c>
      <c r="G23556" s="337" t="s">
        <v>124</v>
      </c>
      <c r="H23556" s="338"/>
      <c r="I23556" s="338"/>
      <c r="J23556" s="338"/>
      <c r="K23556" s="338"/>
      <c r="L23556" s="339"/>
    </row>
    <row r="23557" spans="1:12" hidden="1" x14ac:dyDescent="0.3">
      <c r="A23557" s="18" t="str">
        <f t="shared" ref="A23557" si="7920">+IF(OR(C23554=""),"NO",1)</f>
        <v>NO</v>
      </c>
      <c r="B23557" s="18"/>
      <c r="E23557" s="330"/>
      <c r="F23557" s="54" t="str">
        <f>+$F$29</f>
        <v>VALOR /SMMLV)</v>
      </c>
      <c r="G23557" s="55" t="s">
        <v>124</v>
      </c>
      <c r="H23557" s="56" t="str">
        <f>+$H$29</f>
        <v>% PART..</v>
      </c>
      <c r="I23557" s="57" t="s">
        <v>124</v>
      </c>
      <c r="J23557" s="58" t="str">
        <f>+$J$29</f>
        <v>VALOR ACREDITADO</v>
      </c>
      <c r="K23557" s="59"/>
      <c r="L23557" s="47" t="s">
        <v>124</v>
      </c>
    </row>
    <row r="23558" spans="1:12" hidden="1" x14ac:dyDescent="0.3">
      <c r="A23558" s="18" t="str">
        <f t="shared" ref="A23558" si="7921">+IF(OR(C23554=""),"NO",1)</f>
        <v>NO</v>
      </c>
      <c r="B23558" s="18"/>
      <c r="E23558" s="330"/>
      <c r="F23558" s="60" t="str">
        <f>+$F$30</f>
        <v>EXPERIENCIA APORTADA</v>
      </c>
      <c r="G23558" s="340" t="s">
        <v>124</v>
      </c>
      <c r="H23558" s="341"/>
      <c r="I23558" s="341"/>
      <c r="J23558" s="341"/>
      <c r="K23558" s="341"/>
      <c r="L23558" s="342"/>
    </row>
    <row r="23559" spans="1:12" hidden="1" x14ac:dyDescent="0.3">
      <c r="A23559" s="18" t="str">
        <f t="shared" ref="A23559" si="7922">+IF(OR(C23554=""),"NO",1)</f>
        <v>NO</v>
      </c>
      <c r="B23559" s="18"/>
      <c r="E23559" s="331"/>
      <c r="F23559" s="62" t="str">
        <f>+$F$31</f>
        <v>OBSERVACIÓN</v>
      </c>
      <c r="G23559" s="343" t="s">
        <v>124</v>
      </c>
      <c r="H23559" s="344"/>
      <c r="I23559" s="344"/>
      <c r="J23559" s="344"/>
      <c r="K23559" s="344"/>
      <c r="L23559" s="345"/>
    </row>
    <row r="23560" spans="1:12" ht="8.5" hidden="1" customHeight="1" x14ac:dyDescent="0.3">
      <c r="A23560" s="18" t="str">
        <f t="shared" ref="A23560" si="7923">+IF(OR(C23554=""),"NO",1)</f>
        <v>NO</v>
      </c>
      <c r="B23560" s="18"/>
      <c r="E23560" s="49"/>
      <c r="F23560" s="50"/>
      <c r="G23560" s="51"/>
      <c r="H23560" s="51"/>
      <c r="I23560" s="51"/>
      <c r="J23560" s="51"/>
      <c r="K23560" s="51"/>
      <c r="L23560" s="52"/>
    </row>
    <row r="23561" spans="1:12" hidden="1" x14ac:dyDescent="0.3">
      <c r="A23561" s="18" t="str">
        <f t="shared" ref="A23561" si="7924">+IF(OR(C23561=""),"NO",1)</f>
        <v>NO</v>
      </c>
      <c r="B23561" s="18"/>
      <c r="C23561" s="1" t="s">
        <v>124</v>
      </c>
      <c r="E23561" s="329">
        <v>6</v>
      </c>
      <c r="F23561" s="53" t="str">
        <f>+$F$26</f>
        <v>OBJETO</v>
      </c>
      <c r="G23561" s="332" t="s">
        <v>124</v>
      </c>
      <c r="H23561" s="333"/>
      <c r="I23561" s="333"/>
      <c r="J23561" s="333"/>
      <c r="K23561" s="333"/>
      <c r="L23561" s="334"/>
    </row>
    <row r="23562" spans="1:12" hidden="1" x14ac:dyDescent="0.3">
      <c r="A23562" s="18" t="str">
        <f t="shared" ref="A23562" si="7925">+IF(OR(C23561=""),"NO",1)</f>
        <v>NO</v>
      </c>
      <c r="B23562" s="18"/>
      <c r="E23562" s="330"/>
      <c r="F23562" s="54" t="str">
        <f>+$F$27</f>
        <v>CONTRATANTE</v>
      </c>
      <c r="G23562" s="335" t="s">
        <v>124</v>
      </c>
      <c r="H23562" s="310"/>
      <c r="I23562" s="310"/>
      <c r="J23562" s="310"/>
      <c r="K23562" s="310"/>
      <c r="L23562" s="336"/>
    </row>
    <row r="23563" spans="1:12" hidden="1" x14ac:dyDescent="0.3">
      <c r="A23563" s="18" t="str">
        <f t="shared" ref="A23563" si="7926">+IF(OR(C23561=""),"NO",1)</f>
        <v>NO</v>
      </c>
      <c r="B23563" s="18"/>
      <c r="E23563" s="330"/>
      <c r="F23563" s="54" t="str">
        <f>+$F$28</f>
        <v>APORTANTE</v>
      </c>
      <c r="G23563" s="337" t="s">
        <v>124</v>
      </c>
      <c r="H23563" s="338"/>
      <c r="I23563" s="338"/>
      <c r="J23563" s="338"/>
      <c r="K23563" s="338"/>
      <c r="L23563" s="339"/>
    </row>
    <row r="23564" spans="1:12" hidden="1" x14ac:dyDescent="0.3">
      <c r="A23564" s="18" t="str">
        <f t="shared" ref="A23564" si="7927">+IF(OR(C23561=""),"NO",1)</f>
        <v>NO</v>
      </c>
      <c r="B23564" s="18"/>
      <c r="E23564" s="330"/>
      <c r="F23564" s="54" t="str">
        <f>+$F$29</f>
        <v>VALOR /SMMLV)</v>
      </c>
      <c r="G23564" s="55" t="s">
        <v>124</v>
      </c>
      <c r="H23564" s="56" t="str">
        <f>+$H$29</f>
        <v>% PART..</v>
      </c>
      <c r="I23564" s="57" t="s">
        <v>124</v>
      </c>
      <c r="J23564" s="58" t="str">
        <f>+$J$29</f>
        <v>VALOR ACREDITADO</v>
      </c>
      <c r="K23564" s="59"/>
      <c r="L23564" s="47" t="s">
        <v>124</v>
      </c>
    </row>
    <row r="23565" spans="1:12" hidden="1" x14ac:dyDescent="0.3">
      <c r="A23565" s="18" t="str">
        <f t="shared" ref="A23565" si="7928">+IF(OR(C23561=""),"NO",1)</f>
        <v>NO</v>
      </c>
      <c r="B23565" s="18"/>
      <c r="E23565" s="330"/>
      <c r="F23565" s="60" t="str">
        <f>+$F$30</f>
        <v>EXPERIENCIA APORTADA</v>
      </c>
      <c r="G23565" s="340" t="s">
        <v>124</v>
      </c>
      <c r="H23565" s="341"/>
      <c r="I23565" s="341"/>
      <c r="J23565" s="341"/>
      <c r="K23565" s="341"/>
      <c r="L23565" s="342"/>
    </row>
    <row r="23566" spans="1:12" hidden="1" x14ac:dyDescent="0.3">
      <c r="A23566" s="18" t="str">
        <f t="shared" ref="A23566" si="7929">+IF(OR(C23561=""),"NO",1)</f>
        <v>NO</v>
      </c>
      <c r="B23566" s="18"/>
      <c r="E23566" s="331"/>
      <c r="F23566" s="62" t="str">
        <f>+$F$31</f>
        <v>OBSERVACIÓN</v>
      </c>
      <c r="G23566" s="343" t="s">
        <v>124</v>
      </c>
      <c r="H23566" s="344"/>
      <c r="I23566" s="344"/>
      <c r="J23566" s="344"/>
      <c r="K23566" s="344"/>
      <c r="L23566" s="345"/>
    </row>
    <row r="23567" spans="1:12" ht="8.5" hidden="1" customHeight="1" x14ac:dyDescent="0.3">
      <c r="A23567" s="18" t="str">
        <f t="shared" ref="A23567" si="7930">+IF(OR(C23561=""),"NO",1)</f>
        <v>NO</v>
      </c>
      <c r="B23567" s="18"/>
      <c r="E23567" s="49"/>
      <c r="F23567" s="50"/>
      <c r="G23567" s="51"/>
      <c r="H23567" s="51"/>
      <c r="I23567" s="51"/>
      <c r="J23567" s="51"/>
      <c r="K23567" s="51"/>
      <c r="L23567" s="52"/>
    </row>
    <row r="23568" spans="1:12" hidden="1" x14ac:dyDescent="0.3">
      <c r="A23568" s="18" t="str">
        <f t="shared" ref="A23568" si="7931">+IF(OR(C23568=""),"NO",1)</f>
        <v>NO</v>
      </c>
      <c r="B23568" s="18"/>
      <c r="C23568" s="1" t="s">
        <v>124</v>
      </c>
      <c r="E23568" s="329">
        <v>7</v>
      </c>
      <c r="F23568" s="53" t="str">
        <f>+$F$26</f>
        <v>OBJETO</v>
      </c>
      <c r="G23568" s="332" t="s">
        <v>124</v>
      </c>
      <c r="H23568" s="333"/>
      <c r="I23568" s="333"/>
      <c r="J23568" s="333"/>
      <c r="K23568" s="333"/>
      <c r="L23568" s="334"/>
    </row>
    <row r="23569" spans="1:12" hidden="1" x14ac:dyDescent="0.3">
      <c r="A23569" s="18" t="str">
        <f t="shared" ref="A23569" si="7932">+IF(OR(C23568=""),"NO",1)</f>
        <v>NO</v>
      </c>
      <c r="B23569" s="18"/>
      <c r="E23569" s="330"/>
      <c r="F23569" s="54" t="str">
        <f>+$F$27</f>
        <v>CONTRATANTE</v>
      </c>
      <c r="G23569" s="335" t="s">
        <v>124</v>
      </c>
      <c r="H23569" s="310"/>
      <c r="I23569" s="310"/>
      <c r="J23569" s="310"/>
      <c r="K23569" s="310"/>
      <c r="L23569" s="336"/>
    </row>
    <row r="23570" spans="1:12" hidden="1" x14ac:dyDescent="0.3">
      <c r="A23570" s="18" t="str">
        <f t="shared" ref="A23570" si="7933">+IF(OR(C23568=""),"NO",1)</f>
        <v>NO</v>
      </c>
      <c r="B23570" s="18"/>
      <c r="E23570" s="330"/>
      <c r="F23570" s="54" t="str">
        <f>+$F$28</f>
        <v>APORTANTE</v>
      </c>
      <c r="G23570" s="337" t="s">
        <v>124</v>
      </c>
      <c r="H23570" s="338"/>
      <c r="I23570" s="338"/>
      <c r="J23570" s="338"/>
      <c r="K23570" s="338"/>
      <c r="L23570" s="339"/>
    </row>
    <row r="23571" spans="1:12" hidden="1" x14ac:dyDescent="0.3">
      <c r="A23571" s="18" t="str">
        <f t="shared" ref="A23571" si="7934">+IF(OR(C23568=""),"NO",1)</f>
        <v>NO</v>
      </c>
      <c r="B23571" s="18"/>
      <c r="E23571" s="330"/>
      <c r="F23571" s="54" t="str">
        <f>+$F$29</f>
        <v>VALOR /SMMLV)</v>
      </c>
      <c r="G23571" s="55" t="s">
        <v>124</v>
      </c>
      <c r="H23571" s="56" t="str">
        <f>+$H$29</f>
        <v>% PART..</v>
      </c>
      <c r="I23571" s="57" t="s">
        <v>124</v>
      </c>
      <c r="J23571" s="58" t="str">
        <f>+$J$29</f>
        <v>VALOR ACREDITADO</v>
      </c>
      <c r="K23571" s="59"/>
      <c r="L23571" s="47" t="s">
        <v>124</v>
      </c>
    </row>
    <row r="23572" spans="1:12" hidden="1" x14ac:dyDescent="0.3">
      <c r="A23572" s="18" t="str">
        <f t="shared" ref="A23572" si="7935">+IF(OR(C23568=""),"NO",1)</f>
        <v>NO</v>
      </c>
      <c r="B23572" s="18"/>
      <c r="E23572" s="330"/>
      <c r="F23572" s="60" t="str">
        <f>+$F$30</f>
        <v>EXPERIENCIA APORTADA</v>
      </c>
      <c r="G23572" s="340" t="s">
        <v>124</v>
      </c>
      <c r="H23572" s="341"/>
      <c r="I23572" s="341"/>
      <c r="J23572" s="341"/>
      <c r="K23572" s="341"/>
      <c r="L23572" s="342"/>
    </row>
    <row r="23573" spans="1:12" hidden="1" x14ac:dyDescent="0.3">
      <c r="A23573" s="18" t="str">
        <f t="shared" ref="A23573" si="7936">+IF(OR(C23568=""),"NO",1)</f>
        <v>NO</v>
      </c>
      <c r="B23573" s="18"/>
      <c r="E23573" s="331"/>
      <c r="F23573" s="62" t="str">
        <f>+$F$31</f>
        <v>OBSERVACIÓN</v>
      </c>
      <c r="G23573" s="343" t="s">
        <v>124</v>
      </c>
      <c r="H23573" s="344"/>
      <c r="I23573" s="344"/>
      <c r="J23573" s="344"/>
      <c r="K23573" s="344"/>
      <c r="L23573" s="345"/>
    </row>
    <row r="23574" spans="1:12" hidden="1" x14ac:dyDescent="0.3">
      <c r="A23574" s="18" t="str">
        <f t="shared" ref="A23574" si="7937">+IF(OR(C23568=""),"NO",1)</f>
        <v>NO</v>
      </c>
      <c r="B23574" s="18"/>
      <c r="E23574" s="49"/>
      <c r="F23574" s="50"/>
      <c r="G23574" s="51"/>
      <c r="H23574" s="51"/>
      <c r="I23574" s="51"/>
      <c r="J23574" s="51"/>
      <c r="K23574" s="51"/>
      <c r="L23574" s="52"/>
    </row>
    <row r="23575" spans="1:12" hidden="1" x14ac:dyDescent="0.3">
      <c r="A23575" s="1" t="str">
        <f>+A23510</f>
        <v>NO</v>
      </c>
      <c r="C23575" s="1" t="str">
        <f>"N"&amp;C23510</f>
        <v>N</v>
      </c>
      <c r="E23575" s="63"/>
      <c r="F23575" s="64" t="str">
        <f>+$F$75</f>
        <v>TOTAL DE CONTRATOS PRESENTADOS VÁLIDOS QUE CUMPLEN EXPERIENCIA ACREDITADA:</v>
      </c>
      <c r="G23575" s="65"/>
      <c r="H23575" s="65"/>
      <c r="I23575" s="65"/>
      <c r="J23575" s="66"/>
      <c r="K23575" s="65"/>
      <c r="L23575" s="67" t="s">
        <v>124</v>
      </c>
    </row>
    <row r="23576" spans="1:12" ht="6.65" hidden="1" customHeight="1" x14ac:dyDescent="0.3">
      <c r="A23576" s="1" t="str">
        <f>+A23510</f>
        <v>NO</v>
      </c>
      <c r="E23576" s="51"/>
      <c r="F23576" s="50"/>
      <c r="G23576" s="51"/>
      <c r="H23576" s="51"/>
      <c r="I23576" s="51"/>
      <c r="J23576" s="51"/>
      <c r="K23576" s="51"/>
      <c r="L23576" s="51"/>
    </row>
    <row r="23577" spans="1:12" hidden="1" x14ac:dyDescent="0.3">
      <c r="A23577" s="1" t="str">
        <f>+A23510</f>
        <v>NO</v>
      </c>
      <c r="E23577" s="63"/>
      <c r="F23577" s="63" t="str">
        <f>+$F$77</f>
        <v>ACREDITA SUMINISTRO E INSTALACIÓN DE MOBILIARIO POR LO MENOS EN UN (1) CONTRATO VÁLIDO</v>
      </c>
      <c r="G23577" s="65"/>
      <c r="H23577" s="65"/>
      <c r="I23577" s="65"/>
      <c r="J23577" s="66"/>
      <c r="K23577" s="65"/>
      <c r="L23577" s="68" t="s">
        <v>157</v>
      </c>
    </row>
    <row r="23578" spans="1:12" ht="5.15" hidden="1" customHeight="1" x14ac:dyDescent="0.3">
      <c r="A23578" s="1" t="str">
        <f>+A23510</f>
        <v>NO</v>
      </c>
      <c r="E23578" s="51"/>
      <c r="F23578" s="50"/>
      <c r="G23578" s="51"/>
      <c r="H23578" s="51"/>
      <c r="I23578" s="51"/>
      <c r="J23578" s="51"/>
      <c r="K23578" s="51"/>
      <c r="L23578" s="51"/>
    </row>
    <row r="23579" spans="1:12" ht="12.75" hidden="1" customHeight="1" x14ac:dyDescent="0.3">
      <c r="A23579" s="1" t="str">
        <f>+A23510</f>
        <v>NO</v>
      </c>
      <c r="E23579" s="69" t="str">
        <f>+$E$79</f>
        <v>EXPERIENCIA ESPECÍFICA NUMERAL 10.1.1 A</v>
      </c>
      <c r="F23579" s="70"/>
      <c r="G23579" s="70"/>
      <c r="H23579" s="70"/>
      <c r="I23579" s="70"/>
      <c r="J23579" s="70"/>
      <c r="K23579" s="70"/>
      <c r="L23579" s="71"/>
    </row>
    <row r="23580" spans="1:12" ht="26.5" hidden="1" customHeight="1" x14ac:dyDescent="0.3">
      <c r="A23580" s="1" t="str">
        <f>+A23510</f>
        <v>NO</v>
      </c>
      <c r="E23580" s="72"/>
      <c r="F23580" s="325" t="str">
        <f>+$F$80</f>
        <v>Por lo menos uno (1) de los contratos válidos aportados como experiencia general debe corresponder mínimo al 60% del presupuesto oficial del presente proceso de selección.  (SMMLV)</v>
      </c>
      <c r="G23580" s="326"/>
      <c r="H23580" s="326"/>
      <c r="I23580" s="326"/>
      <c r="J23580" s="326"/>
      <c r="K23580" s="73" t="s">
        <v>124</v>
      </c>
      <c r="L23580" s="74" t="s">
        <v>124</v>
      </c>
    </row>
    <row r="23581" spans="1:12" ht="23.5" hidden="1" customHeight="1" x14ac:dyDescent="0.3">
      <c r="A23581" s="1" t="str">
        <f>+A23510</f>
        <v>NO</v>
      </c>
      <c r="E23581" s="63"/>
      <c r="F23581" s="325" t="str">
        <f>+$F$81</f>
        <v xml:space="preserve">Deberá acreditarse en al menos uno (1) de los contratos válidos aportados como experiencia general una </v>
      </c>
      <c r="G23581" s="326"/>
      <c r="H23581" s="326"/>
      <c r="I23581" s="326"/>
      <c r="J23581" s="326"/>
      <c r="K23581" s="73" t="s">
        <v>124</v>
      </c>
      <c r="L23581" s="74" t="s">
        <v>124</v>
      </c>
    </row>
    <row r="23582" spans="1:12" ht="23.5" hidden="1" customHeight="1" x14ac:dyDescent="0.3">
      <c r="A23582" s="18" t="s">
        <v>30</v>
      </c>
      <c r="E23582" s="63"/>
      <c r="F23582" s="325" t="str">
        <f>+$F$82</f>
        <v xml:space="preserve">Deberá acreditarse en al menos uno (1) de los contratos válidos aportados interventoría a intervención de </v>
      </c>
      <c r="G23582" s="326"/>
      <c r="H23582" s="326"/>
      <c r="I23582" s="326"/>
      <c r="J23582" s="326"/>
      <c r="K23582" s="73">
        <f>+$K$82</f>
        <v>0</v>
      </c>
      <c r="L23582" s="74" t="s">
        <v>124</v>
      </c>
    </row>
    <row r="23583" spans="1:12" ht="36" hidden="1" customHeight="1" x14ac:dyDescent="0.3">
      <c r="A23583" s="18" t="s">
        <v>30</v>
      </c>
      <c r="E23583" s="63"/>
      <c r="F23583" s="325" t="str">
        <f>+$F$83</f>
        <v xml:space="preserve">Deberá acreditarse en al menos uno (1) de los contratos válidos aportados interventoría a intervención de </v>
      </c>
      <c r="G23583" s="326"/>
      <c r="H23583" s="326"/>
      <c r="I23583" s="326"/>
      <c r="J23583" s="326"/>
      <c r="K23583" s="75">
        <f>+$K$83</f>
        <v>0</v>
      </c>
      <c r="L23583" s="76" t="s">
        <v>124</v>
      </c>
    </row>
    <row r="23584" spans="1:12" hidden="1" x14ac:dyDescent="0.3">
      <c r="A23584" s="1" t="str">
        <f>+A23510</f>
        <v>NO</v>
      </c>
      <c r="E23584" s="51"/>
      <c r="F23584" s="50"/>
      <c r="G23584" s="51"/>
      <c r="H23584" s="51"/>
      <c r="I23584" s="51"/>
      <c r="J23584" s="51"/>
      <c r="K23584" s="51"/>
      <c r="L23584" s="51"/>
    </row>
    <row r="23585" spans="1:12" ht="12.75" hidden="1" customHeight="1" x14ac:dyDescent="0.3">
      <c r="A23585" s="1" t="str">
        <f>+A23510</f>
        <v>NO</v>
      </c>
      <c r="E23585" s="40" t="str">
        <f>+$E$85</f>
        <v>VALOR MÍNIMO A CERIFICAR % P.O EN SMMMLV. NUMERAL 3.9.1</v>
      </c>
      <c r="F23585" s="41"/>
      <c r="G23585" s="41"/>
      <c r="H23585" s="41"/>
      <c r="I23585" s="41"/>
      <c r="J23585" s="41"/>
      <c r="K23585" s="41"/>
      <c r="L23585" s="42"/>
    </row>
    <row r="23586" spans="1:12" hidden="1" x14ac:dyDescent="0.3">
      <c r="A23586" s="1" t="str">
        <f>+A23510</f>
        <v>NO</v>
      </c>
      <c r="C23586" s="1" t="str">
        <f>"M"&amp;C23510</f>
        <v>M</v>
      </c>
      <c r="E23586" s="77" t="str">
        <f>+$E$86</f>
        <v>100% P.O.</v>
      </c>
      <c r="F23586" s="78"/>
      <c r="G23586" s="61">
        <v>242.41716883554506</v>
      </c>
      <c r="H23586" s="124" t="str">
        <f>+$H$86</f>
        <v>TOTAL EJECUTADO DE CONTRATOS ACREDITADOS</v>
      </c>
      <c r="I23586" s="124"/>
      <c r="J23586" s="124"/>
      <c r="K23586" s="55" t="s">
        <v>124</v>
      </c>
      <c r="L23586" s="47" t="s">
        <v>124</v>
      </c>
    </row>
    <row r="23587" spans="1:12" hidden="1" x14ac:dyDescent="0.3">
      <c r="A23587" s="1" t="str">
        <f>+A23510</f>
        <v>NO</v>
      </c>
      <c r="E23587" s="39"/>
      <c r="F23587" s="39"/>
      <c r="G23587" s="39"/>
      <c r="H23587" s="39"/>
      <c r="I23587" s="39"/>
      <c r="J23587" s="39"/>
      <c r="K23587" s="39"/>
      <c r="L23587" s="39"/>
    </row>
    <row r="23588" spans="1:12" ht="12.75" hidden="1" customHeight="1" x14ac:dyDescent="0.3">
      <c r="A23588" s="18" t="s">
        <v>30</v>
      </c>
      <c r="B23588" s="18"/>
      <c r="E23588" s="40" t="str">
        <f>+$E$88</f>
        <v>CONSIDERACIONES PARA LA VALIDEZ DE LA EXPERIENCIA REQUERIDA: EXPERIENCIA PROPONENTES PLURALES NUMERAL 10.1.2 D</v>
      </c>
      <c r="F23588" s="41"/>
      <c r="G23588" s="41"/>
      <c r="H23588" s="41"/>
      <c r="I23588" s="41"/>
      <c r="J23588" s="41"/>
      <c r="K23588" s="41"/>
      <c r="L23588" s="42"/>
    </row>
    <row r="23589" spans="1:12" ht="28" hidden="1" customHeight="1" x14ac:dyDescent="0.3">
      <c r="A23589" s="18" t="s">
        <v>30</v>
      </c>
      <c r="B23589" s="18"/>
      <c r="C23589" s="1" t="str">
        <f>"O"&amp;C23510</f>
        <v>O</v>
      </c>
      <c r="E23589" s="80" t="str">
        <f>+$E$89</f>
        <v>i)</v>
      </c>
      <c r="F23589" s="327" t="str">
        <f>+$F$89</f>
        <v>Uno de los integrantes debe aportar como mínimo el cincuenta por ciento (50 %) de la experiencia solicitada</v>
      </c>
      <c r="G23589" s="328"/>
      <c r="H23589" s="328"/>
      <c r="I23589" s="328"/>
      <c r="J23589" s="328"/>
      <c r="K23589" s="73" t="s">
        <v>124</v>
      </c>
      <c r="L23589" s="47" t="s">
        <v>124</v>
      </c>
    </row>
    <row r="23590" spans="1:12" ht="28" hidden="1" customHeight="1" x14ac:dyDescent="0.3">
      <c r="A23590" s="18" t="s">
        <v>30</v>
      </c>
      <c r="B23590" s="18"/>
      <c r="C23590" s="1" t="str">
        <f>"O"&amp;C23510</f>
        <v>O</v>
      </c>
      <c r="E23590" s="80" t="str">
        <f>+$E$90</f>
        <v>ii)</v>
      </c>
      <c r="F23590" s="327" t="str">
        <f>+$F$90</f>
        <v>Todos los demás ntegrantes deben acreditar al menos el cinco por ciento (5 %) de la experiencia solicitada, solo uno (1) de los integrantes podrá no acreditar experiencia pero su porcentaje de participación  no podrá superar el diez por ciento (10 %)</v>
      </c>
      <c r="G23590" s="328"/>
      <c r="H23590" s="328"/>
      <c r="I23590" s="328"/>
      <c r="J23590" s="328"/>
      <c r="K23590" s="73" t="s">
        <v>124</v>
      </c>
      <c r="L23590" s="47" t="s">
        <v>124</v>
      </c>
    </row>
    <row r="23591" spans="1:12" hidden="1" x14ac:dyDescent="0.3">
      <c r="A23591" s="18" t="s">
        <v>30</v>
      </c>
      <c r="B23591" s="18"/>
      <c r="E23591" s="39"/>
      <c r="F23591" s="39"/>
      <c r="G23591" s="39"/>
      <c r="H23591" s="39"/>
      <c r="I23591" s="39"/>
      <c r="J23591" s="39"/>
      <c r="K23591" s="39"/>
      <c r="L23591" s="39"/>
    </row>
    <row r="23592" spans="1:12" ht="13" hidden="1" customHeight="1" x14ac:dyDescent="0.3">
      <c r="A23592" s="18" t="str">
        <f>+A23510</f>
        <v>NO</v>
      </c>
      <c r="B23592" s="18"/>
      <c r="E23592" s="69" t="str">
        <f>+$E$92</f>
        <v>VERIFICACIÓN Y ASIGNACIÓN DE PUNTAJE POR LA EXPERIENCIA DEL PROPONENTE</v>
      </c>
      <c r="F23592" s="70"/>
      <c r="G23592" s="70"/>
      <c r="H23592" s="70"/>
      <c r="I23592" s="70"/>
      <c r="J23592" s="70"/>
      <c r="K23592" s="70"/>
      <c r="L23592" s="71"/>
    </row>
    <row r="23593" spans="1:12" hidden="1" x14ac:dyDescent="0.3">
      <c r="A23593" s="18" t="str">
        <f>+A23510</f>
        <v>NO</v>
      </c>
      <c r="B23593" s="18"/>
      <c r="E23593" s="81"/>
      <c r="F23593" s="323" t="str">
        <f>+$F$93</f>
        <v>No. CONTRATOS QUE ACREDITAN LA EXPERIENCIA (NO OBJETO DE SUBSANACIÓN)</v>
      </c>
      <c r="G23593" s="324"/>
      <c r="H23593" s="324"/>
      <c r="I23593" s="324"/>
      <c r="J23593" s="324"/>
      <c r="K23593" s="82"/>
      <c r="L23593" s="83" t="s">
        <v>124</v>
      </c>
    </row>
    <row r="23594" spans="1:12" ht="13" hidden="1" customHeight="1" x14ac:dyDescent="0.3">
      <c r="A23594" s="18" t="str">
        <f>+A23510</f>
        <v>NO</v>
      </c>
      <c r="B23594" s="18"/>
      <c r="E23594" s="84"/>
      <c r="F23594" s="323" t="str">
        <f>+$F$94</f>
        <v>TOTAL EJECUTADO DE CONTRATOS ACREDITADOS PROPUESTA INICIAL</v>
      </c>
      <c r="G23594" s="324"/>
      <c r="H23594" s="324"/>
      <c r="I23594" s="324"/>
      <c r="J23594" s="324"/>
      <c r="K23594" s="85"/>
      <c r="L23594" s="86" t="s">
        <v>124</v>
      </c>
    </row>
    <row r="23595" spans="1:12" ht="13" hidden="1" customHeight="1" x14ac:dyDescent="0.3">
      <c r="A23595" s="18" t="str">
        <f>+A23510</f>
        <v>NO</v>
      </c>
      <c r="B23595" s="18"/>
      <c r="E23595" s="87"/>
      <c r="F23595" s="323" t="str">
        <f>+$F$95</f>
        <v>PROMEDIO VALOR ACREDITADO EN SMMLV</v>
      </c>
      <c r="G23595" s="324"/>
      <c r="H23595" s="324"/>
      <c r="I23595" s="324"/>
      <c r="J23595" s="324"/>
      <c r="K23595" s="66"/>
      <c r="L23595" s="88" t="s">
        <v>124</v>
      </c>
    </row>
    <row r="23596" spans="1:12" hidden="1" x14ac:dyDescent="0.3">
      <c r="A23596" s="18" t="str">
        <f>+A23510</f>
        <v>NO</v>
      </c>
      <c r="B23596" s="18"/>
      <c r="E23596" s="89"/>
      <c r="F23596" s="89"/>
      <c r="G23596" s="89"/>
      <c r="H23596" s="89"/>
      <c r="I23596" s="89"/>
      <c r="J23596" s="89"/>
      <c r="K23596" s="89"/>
      <c r="L23596" s="89"/>
    </row>
    <row r="23597" spans="1:12" ht="13" hidden="1" customHeight="1" x14ac:dyDescent="0.3">
      <c r="A23597" s="18" t="str">
        <f>+A23510</f>
        <v>NO</v>
      </c>
      <c r="B23597" s="18"/>
      <c r="E23597" s="69" t="str">
        <f>+$E$97</f>
        <v>3.9.2 EXIGENCIAS MÍNIMAS DE EXPERIENCIA Y FORMACIÓN ACADÉMICA DEL EQUIPO DE TRABAJO</v>
      </c>
      <c r="F23597" s="70"/>
      <c r="G23597" s="70"/>
      <c r="H23597" s="70"/>
      <c r="I23597" s="70"/>
      <c r="J23597" s="70"/>
      <c r="K23597" s="70"/>
      <c r="L23597" s="71"/>
    </row>
    <row r="23598" spans="1:12" hidden="1" x14ac:dyDescent="0.3">
      <c r="A23598" s="18" t="str">
        <f>+A23510</f>
        <v>NO</v>
      </c>
      <c r="B23598" s="18"/>
      <c r="E23598" s="90" t="str">
        <f>+$E$98</f>
        <v>Formulario 8</v>
      </c>
      <c r="F23598" s="315" t="s">
        <v>46</v>
      </c>
      <c r="G23598" s="316"/>
      <c r="H23598" s="317"/>
      <c r="I23598" s="318"/>
      <c r="J23598" s="318"/>
      <c r="K23598" s="318"/>
      <c r="L23598" s="319"/>
    </row>
    <row r="23599" spans="1:12" hidden="1" x14ac:dyDescent="0.3">
      <c r="A23599" s="18" t="str">
        <f>+A23510</f>
        <v>NO</v>
      </c>
      <c r="B23599" s="18"/>
      <c r="E23599" s="91" t="s">
        <v>124</v>
      </c>
      <c r="F23599" s="91" t="str">
        <f>+$F$99</f>
        <v>Director de Interventoría</v>
      </c>
      <c r="G23599" s="91" t="str">
        <f>+$G$99</f>
        <v>Residente de Interventoría</v>
      </c>
      <c r="H23599" s="320"/>
      <c r="I23599" s="321"/>
      <c r="J23599" s="321"/>
      <c r="K23599" s="321"/>
      <c r="L23599" s="322"/>
    </row>
    <row r="23600" spans="1:12" hidden="1" x14ac:dyDescent="0.3">
      <c r="A23600" s="18" t="str">
        <f>+A23510</f>
        <v>NO</v>
      </c>
      <c r="B23600" s="18"/>
      <c r="E23600" s="304" t="str">
        <f>+$E$100</f>
        <v>OBSERVACIONES RESPECTO REQUISITO HABILITANTE DEL PERSONAL CLAVE EVALUABLE</v>
      </c>
      <c r="F23600" s="305"/>
      <c r="G23600" s="305"/>
      <c r="H23600" s="305"/>
      <c r="I23600" s="305"/>
      <c r="J23600" s="305"/>
      <c r="K23600" s="305"/>
      <c r="L23600" s="305"/>
    </row>
    <row r="23601" spans="1:12" hidden="1" x14ac:dyDescent="0.3">
      <c r="A23601" s="18" t="str">
        <f>+A23510</f>
        <v>NO</v>
      </c>
      <c r="B23601" s="18"/>
      <c r="E23601" s="312" t="s">
        <v>124</v>
      </c>
      <c r="F23601" s="313"/>
      <c r="G23601" s="313"/>
      <c r="H23601" s="313"/>
      <c r="I23601" s="313"/>
      <c r="J23601" s="313"/>
      <c r="K23601" s="313"/>
      <c r="L23601" s="314"/>
    </row>
    <row r="23602" spans="1:12" hidden="1" x14ac:dyDescent="0.3">
      <c r="A23602" s="18" t="str">
        <f>+A23510</f>
        <v>NO</v>
      </c>
      <c r="B23602" s="18"/>
      <c r="E23602" s="89"/>
      <c r="F23602" s="89"/>
      <c r="G23602" s="89"/>
      <c r="H23602" s="89"/>
      <c r="I23602" s="89"/>
      <c r="J23602" s="89"/>
      <c r="K23602" s="89"/>
      <c r="L23602" s="89"/>
    </row>
    <row r="23603" spans="1:12" ht="13" hidden="1" customHeight="1" x14ac:dyDescent="0.3">
      <c r="A23603" s="18" t="str">
        <f>+A23510</f>
        <v>NO</v>
      </c>
      <c r="B23603" s="18"/>
      <c r="E23603" s="69" t="str">
        <f>+$E$103</f>
        <v>4.2 EQUIPO DE TRABAJO (Personal Clave Evaluable)</v>
      </c>
      <c r="F23603" s="70"/>
      <c r="G23603" s="70"/>
      <c r="H23603" s="70"/>
      <c r="I23603" s="70"/>
      <c r="J23603" s="70"/>
      <c r="K23603" s="70"/>
      <c r="L23603" s="71"/>
    </row>
    <row r="23604" spans="1:12" ht="23.25" hidden="1" customHeight="1" x14ac:dyDescent="0.3">
      <c r="A23604" s="18" t="str">
        <f>+A23510</f>
        <v>NO</v>
      </c>
      <c r="B23604" s="18"/>
      <c r="E23604" s="90" t="str">
        <f>+$E$104</f>
        <v>Formulario 9</v>
      </c>
      <c r="F23604" s="315" t="s">
        <v>46</v>
      </c>
      <c r="G23604" s="316"/>
      <c r="H23604" s="317"/>
      <c r="I23604" s="318"/>
      <c r="J23604" s="318"/>
      <c r="K23604" s="318"/>
      <c r="L23604" s="319"/>
    </row>
    <row r="23605" spans="1:12" hidden="1" x14ac:dyDescent="0.3">
      <c r="A23605" s="18" t="str">
        <f>+A23510</f>
        <v>NO</v>
      </c>
      <c r="B23605" s="18"/>
      <c r="E23605" s="91" t="s">
        <v>124</v>
      </c>
      <c r="F23605" s="91" t="str">
        <f>+$F$99</f>
        <v>Director de Interventoría</v>
      </c>
      <c r="G23605" s="91" t="str">
        <f>+$G$99</f>
        <v>Residente de Interventoría</v>
      </c>
      <c r="H23605" s="320"/>
      <c r="I23605" s="321"/>
      <c r="J23605" s="321"/>
      <c r="K23605" s="321"/>
      <c r="L23605" s="322"/>
    </row>
    <row r="23606" spans="1:12" hidden="1" x14ac:dyDescent="0.3">
      <c r="A23606" s="18" t="str">
        <f>+A23510</f>
        <v>NO</v>
      </c>
      <c r="B23606" s="18"/>
      <c r="E23606" s="89"/>
      <c r="F23606" s="89"/>
      <c r="G23606" s="89"/>
      <c r="H23606" s="89"/>
      <c r="I23606" s="89"/>
      <c r="J23606" s="89"/>
      <c r="K23606" s="89"/>
      <c r="L23606" s="89"/>
    </row>
    <row r="23607" spans="1:12" hidden="1" x14ac:dyDescent="0.3">
      <c r="A23607" s="1" t="str">
        <f>+A23510</f>
        <v>NO</v>
      </c>
      <c r="E23607" s="92" t="str">
        <f>+E23482</f>
        <v>CRITERIOS DE EVALUACIÓN Y PUNTAJE</v>
      </c>
      <c r="F23607" s="93"/>
      <c r="G23607" s="93"/>
      <c r="H23607" s="93"/>
      <c r="I23607" s="93"/>
      <c r="J23607" s="93"/>
      <c r="K23607" s="94"/>
      <c r="L23607" s="95" t="str">
        <f>+$L$107</f>
        <v>PUNTAJE OBTENIDO</v>
      </c>
    </row>
    <row r="23608" spans="1:12" hidden="1" x14ac:dyDescent="0.3">
      <c r="A23608" s="1" t="str">
        <f>+A23510</f>
        <v>NO</v>
      </c>
      <c r="E23608" s="96" t="str">
        <f>+$E$108</f>
        <v>VALOR</v>
      </c>
      <c r="F23608" s="97" t="str">
        <f>+$F$108</f>
        <v>EQUIPO DE TRABAJO (PERSONAL CLAVE EVALUABLE)</v>
      </c>
      <c r="G23608" s="24"/>
      <c r="H23608" s="24"/>
      <c r="I23608" s="24"/>
      <c r="J23608" s="24"/>
      <c r="K23608" s="24"/>
      <c r="L23608" s="98"/>
    </row>
    <row r="23609" spans="1:12" ht="12.75" hidden="1" customHeight="1" x14ac:dyDescent="0.3">
      <c r="A23609" s="1" t="str">
        <f>+A23510</f>
        <v>NO</v>
      </c>
      <c r="E23609" s="96">
        <f>+$E$109</f>
        <v>5</v>
      </c>
      <c r="F23609" s="307" t="str">
        <f>+$F$109</f>
        <v xml:space="preserve"> Experiencia Específica adicional</v>
      </c>
      <c r="G23609" s="308"/>
      <c r="H23609" s="308"/>
      <c r="I23609" s="308"/>
      <c r="J23609" s="308"/>
      <c r="K23609" s="309"/>
      <c r="L23609" s="99" t="str">
        <f>IFERROR(IF(VLOOKUP(C23510,'R. PUNTAJES'!$C$14:$R$213,'R. PUNTAJES'!$I$10,0)="","",VLOOKUP(C23510,'R. PUNTAJES'!$C$14:$R$213,'R. PUNTAJES'!$I$10,0)),"")</f>
        <v/>
      </c>
    </row>
    <row r="23610" spans="1:12" ht="12.75" hidden="1" customHeight="1" x14ac:dyDescent="0.3">
      <c r="A23610" s="1" t="str">
        <f>+A23510</f>
        <v>NO</v>
      </c>
      <c r="E23610" s="96">
        <f>+$E$110</f>
        <v>5</v>
      </c>
      <c r="F23610" s="307" t="str">
        <f>+$F$110</f>
        <v>Formación Académica adicional</v>
      </c>
      <c r="G23610" s="308"/>
      <c r="H23610" s="308"/>
      <c r="I23610" s="308"/>
      <c r="J23610" s="308"/>
      <c r="K23610" s="309"/>
      <c r="L23610" s="99" t="str">
        <f>IFERROR(IF(VLOOKUP(C23510,'R. PUNTAJES'!$C$14:$R$213,'R. PUNTAJES'!$J$10,0)="","",VLOOKUP(C23510,'R. PUNTAJES'!$C$14:$R$213,'R. PUNTAJES'!$J$10,0)),"")</f>
        <v/>
      </c>
    </row>
    <row r="23611" spans="1:12" hidden="1" x14ac:dyDescent="0.3">
      <c r="A23611" s="18" t="str">
        <f>+A23510</f>
        <v>NO</v>
      </c>
      <c r="B23611" s="18"/>
      <c r="E23611" s="100"/>
      <c r="F23611" s="101" t="str">
        <f>+$F$111</f>
        <v>FACTOR DE SOSTENIBILIDAD</v>
      </c>
      <c r="G23611" s="102"/>
      <c r="H23611" s="102"/>
      <c r="I23611" s="102"/>
      <c r="J23611" s="102"/>
      <c r="K23611" s="102"/>
      <c r="L23611" s="103"/>
    </row>
    <row r="23612" spans="1:12" hidden="1" x14ac:dyDescent="0.3">
      <c r="A23612" s="18" t="str">
        <f>+A23510</f>
        <v>NO</v>
      </c>
      <c r="B23612" s="18"/>
      <c r="E23612" s="104">
        <v>1</v>
      </c>
      <c r="F23612" s="105" t="str">
        <f>+$F$112</f>
        <v>Compromisos Sostenibilidad</v>
      </c>
      <c r="G23612" s="106"/>
      <c r="H23612" s="106"/>
      <c r="I23612" s="106"/>
      <c r="J23612" s="106"/>
      <c r="K23612" s="106"/>
      <c r="L23612" s="107" t="str">
        <f>IFERROR(IF(VLOOKUP(C23510,'R. PUNTAJES'!$C$14:$R$213,'R. PUNTAJES'!$K$10,0)="","",VLOOKUP(C23510,'R. PUNTAJES'!$C$14:$R$213,'R. PUNTAJES'!$K$10,0)),"")</f>
        <v/>
      </c>
    </row>
    <row r="23613" spans="1:12" hidden="1" x14ac:dyDescent="0.3">
      <c r="A23613" s="1" t="str">
        <f>+A23510</f>
        <v>NO</v>
      </c>
      <c r="E23613" s="108"/>
      <c r="F23613" s="109" t="str">
        <f>+$F$113</f>
        <v>APOYO A LA INDUSTRIA NACIONAL</v>
      </c>
      <c r="G23613" s="110"/>
      <c r="H23613" s="110"/>
      <c r="I23613" s="110"/>
      <c r="J23613" s="110"/>
      <c r="K23613" s="110"/>
      <c r="L23613" s="111"/>
    </row>
    <row r="23614" spans="1:12" ht="12.75" hidden="1" customHeight="1" x14ac:dyDescent="0.3">
      <c r="A23614" s="1" t="str">
        <f>+A23510</f>
        <v>NO</v>
      </c>
      <c r="E23614" s="96">
        <v>20</v>
      </c>
      <c r="F23614" s="307" t="str">
        <f>+$F$114</f>
        <v>Promoción de Servicios Nacionales o con Trato Nacional</v>
      </c>
      <c r="G23614" s="308"/>
      <c r="H23614" s="308"/>
      <c r="I23614" s="308"/>
      <c r="J23614" s="308"/>
      <c r="K23614" s="309"/>
      <c r="L23614" s="99" t="str">
        <f>IFERROR(IF(VLOOKUP(C23510,'R. PUNTAJES'!$C$14:$R$213,'R. PUNTAJES'!$L$10,0)="","",
IF(VLOOKUP(C23510,'R. PUNTAJES'!$C$14:$R$213,'R. PUNTAJES'!$L$10,0)=5,0,
VLOOKUP(C23510,'R. PUNTAJES'!$C$14:$R$213,'R. PUNTAJES'!$L$10,0))),"")</f>
        <v/>
      </c>
    </row>
    <row r="23615" spans="1:12" ht="12.75" hidden="1" customHeight="1" x14ac:dyDescent="0.3">
      <c r="A23615" s="1" t="str">
        <f>+A23510</f>
        <v>NO</v>
      </c>
      <c r="E23615" s="96">
        <v>5</v>
      </c>
      <c r="F23615" s="307" t="str">
        <f>+$F$115</f>
        <v>Incorporación de componente nacional en servicios extranjeros</v>
      </c>
      <c r="G23615" s="308"/>
      <c r="H23615" s="308"/>
      <c r="I23615" s="308"/>
      <c r="J23615" s="308"/>
      <c r="K23615" s="309"/>
      <c r="L23615" s="99" t="str">
        <f>IFERROR(IF(VLOOKUP(C23510,'R. PUNTAJES'!$C$14:$R$213,'R. PUNTAJES'!$L$10,0)="","",
IF(VLOOKUP(C23510,'R. PUNTAJES'!$C$14:$R$213,'R. PUNTAJES'!$L$10,0)=20,0,
VLOOKUP(C23510,'R. PUNTAJES'!$C$14:$R$213,'R. PUNTAJES'!$L$10,0))),"")</f>
        <v/>
      </c>
    </row>
    <row r="23616" spans="1:12" hidden="1" x14ac:dyDescent="0.3">
      <c r="A23616" s="1" t="str">
        <f>+A23510</f>
        <v>NO</v>
      </c>
      <c r="E23616" s="112"/>
      <c r="F23616" s="97" t="str">
        <f>+$F$116</f>
        <v>VINCULACIÓN DE PERSONAS CON DISCAPACIDAD</v>
      </c>
      <c r="G23616" s="24"/>
      <c r="H23616" s="24"/>
      <c r="I23616" s="24"/>
      <c r="J23616" s="24"/>
      <c r="K23616" s="24"/>
      <c r="L23616" s="98"/>
    </row>
    <row r="23617" spans="1:16" ht="12.75" hidden="1" customHeight="1" x14ac:dyDescent="0.3">
      <c r="A23617" s="1" t="str">
        <f>+A23510</f>
        <v>NO</v>
      </c>
      <c r="E23617" s="96">
        <v>1</v>
      </c>
      <c r="F23617" s="307" t="str">
        <f>+$F$117</f>
        <v xml:space="preserve">Trabajadores vinculados a la planta de personal </v>
      </c>
      <c r="G23617" s="308"/>
      <c r="H23617" s="308"/>
      <c r="I23617" s="308"/>
      <c r="J23617" s="308"/>
      <c r="K23617" s="309"/>
      <c r="L23617" s="99" t="str">
        <f>IFERROR(IF(VLOOKUP(C23510,'R. PUNTAJES'!$C$14:$R$213,'R. PUNTAJES'!$M$10,0)="","",VLOOKUP(C23510,'R. PUNTAJES'!$C$14:$R$213,'R. PUNTAJES'!$M$10,0)),"")</f>
        <v/>
      </c>
    </row>
    <row r="23618" spans="1:16" hidden="1" x14ac:dyDescent="0.3">
      <c r="A23618" s="1" t="str">
        <f>+A23510</f>
        <v>NO</v>
      </c>
      <c r="E23618" s="112"/>
      <c r="F23618" s="97" t="str">
        <f>+$F$118</f>
        <v>EMPRENDIMIENTOS Y EMPRESAS DE MUJERES</v>
      </c>
      <c r="G23618" s="24"/>
      <c r="H23618" s="24"/>
      <c r="I23618" s="24"/>
      <c r="J23618" s="24"/>
      <c r="K23618" s="24"/>
      <c r="L23618" s="98"/>
    </row>
    <row r="23619" spans="1:16" ht="13" hidden="1" customHeight="1" x14ac:dyDescent="0.3">
      <c r="A23619" s="1" t="str">
        <f>+A23510</f>
        <v>NO</v>
      </c>
      <c r="E23619" s="96">
        <v>0.25</v>
      </c>
      <c r="F23619" s="307" t="str">
        <f>+$F$119</f>
        <v>Emprendimientos y empresas de mujeres</v>
      </c>
      <c r="G23619" s="308"/>
      <c r="H23619" s="308"/>
      <c r="I23619" s="308"/>
      <c r="J23619" s="308"/>
      <c r="K23619" s="309"/>
      <c r="L23619" s="113" t="str">
        <f>IFERROR(IF(VLOOKUP(C23510,'R. PUNTAJES'!$C$14:$R$213,'R. PUNTAJES'!$N$10,0)="","",VLOOKUP(C23510,'R. PUNTAJES'!$C$14:$R$213,'R. PUNTAJES'!$N$10,0)),"")</f>
        <v/>
      </c>
    </row>
    <row r="23620" spans="1:16" hidden="1" x14ac:dyDescent="0.3">
      <c r="A23620" s="18" t="str">
        <f>+A23621</f>
        <v>NO</v>
      </c>
      <c r="B23620" s="18"/>
      <c r="E23620" s="112"/>
      <c r="F23620" s="97" t="str">
        <f>+$F$120</f>
        <v>MIPYME</v>
      </c>
      <c r="G23620" s="24"/>
      <c r="H23620" s="24"/>
      <c r="I23620" s="24"/>
      <c r="J23620" s="24"/>
      <c r="K23620" s="24"/>
      <c r="L23620" s="98"/>
    </row>
    <row r="23621" spans="1:16" hidden="1" x14ac:dyDescent="0.3">
      <c r="A23621" s="18" t="str">
        <f>+IF(E23621=0,"NO",1)</f>
        <v>NO</v>
      </c>
      <c r="B23621" s="18"/>
      <c r="E23621" s="96">
        <v>0</v>
      </c>
      <c r="F23621" s="307" t="str">
        <f>+$F$121</f>
        <v>Mipyme</v>
      </c>
      <c r="G23621" s="308"/>
      <c r="H23621" s="308"/>
      <c r="I23621" s="308"/>
      <c r="J23621" s="308"/>
      <c r="K23621" s="309"/>
      <c r="L23621" s="113" t="str">
        <f>IFERROR(IF(VLOOKUP(C23510,'R. PUNTAJES'!$C$14:$R$213,'R. PUNTAJES'!$O$10,0)="","",VLOOKUP(C23510,'R. PUNTAJES'!$C$14:$R$213,'R. PUNTAJES'!$O$10,0)),"")</f>
        <v/>
      </c>
    </row>
    <row r="23622" spans="1:16" hidden="1" x14ac:dyDescent="0.3">
      <c r="A23622" s="1" t="str">
        <f>+A23510</f>
        <v>NO</v>
      </c>
      <c r="E23622" s="112"/>
      <c r="F23622" s="97" t="str">
        <f>+$F$122</f>
        <v>EXPERIENCIA DEL PROPONENTE</v>
      </c>
      <c r="G23622" s="24"/>
      <c r="H23622" s="24"/>
      <c r="I23622" s="24"/>
      <c r="J23622" s="24"/>
      <c r="K23622" s="24"/>
      <c r="L23622" s="98"/>
    </row>
    <row r="23623" spans="1:16" hidden="1" x14ac:dyDescent="0.3">
      <c r="A23623" s="1" t="str">
        <f>+A23510</f>
        <v>NO</v>
      </c>
      <c r="E23623" s="96">
        <v>59.5</v>
      </c>
      <c r="F23623" s="307" t="str">
        <f>+$F$123</f>
        <v>mediana con valor absoluto</v>
      </c>
      <c r="G23623" s="308"/>
      <c r="H23623" s="308"/>
      <c r="I23623" s="308"/>
      <c r="J23623" s="308"/>
      <c r="K23623" s="309"/>
      <c r="L23623" s="113" t="str">
        <f>IFERROR(IF(VLOOKUP(C23510,'R. PUNTAJES'!$C$14:$R$213,'R. PUNTAJES'!$R$10,0)="","",VLOOKUP(C23510,'R. PUNTAJES'!$C$14:$R$213,'R. PUNTAJES'!$R$10,0)),"")</f>
        <v/>
      </c>
    </row>
    <row r="23624" spans="1:16" hidden="1" x14ac:dyDescent="0.3">
      <c r="A23624" s="1" t="str">
        <f>+A23510</f>
        <v>NO</v>
      </c>
      <c r="E23624" s="112"/>
      <c r="F23624" s="97" t="str">
        <f>+$F$124</f>
        <v>MULTAS</v>
      </c>
      <c r="G23624" s="24"/>
      <c r="H23624" s="24"/>
      <c r="I23624" s="24"/>
      <c r="J23624" s="24"/>
      <c r="K23624" s="24"/>
      <c r="L23624" s="98"/>
    </row>
    <row r="23625" spans="1:16" ht="12.75" hidden="1" customHeight="1" x14ac:dyDescent="0.3">
      <c r="A23625" s="1" t="str">
        <f>+A23510</f>
        <v>NO</v>
      </c>
      <c r="E23625" s="96">
        <v>-2</v>
      </c>
      <c r="F23625" s="307" t="str">
        <f>+$F$125</f>
        <v>Una o más multas o cláusulas penales durante el último año</v>
      </c>
      <c r="G23625" s="310"/>
      <c r="H23625" s="310"/>
      <c r="I23625" s="310"/>
      <c r="J23625" s="310"/>
      <c r="K23625" s="311"/>
      <c r="L23625" s="99" t="str">
        <f>IFERROR(IF(VLOOKUP(C23510,'R. PUNTAJES'!$C$14:$R$213,'R. PUNTAJES'!$Q$10,0)="","",VLOOKUP(C23510,'R. PUNTAJES'!$C$14:$R$213,'R. PUNTAJES'!$Q$10,0)),"")</f>
        <v/>
      </c>
    </row>
    <row r="23626" spans="1:16" hidden="1" x14ac:dyDescent="0.3">
      <c r="A23626" s="1" t="str">
        <f>+A23510</f>
        <v>NO</v>
      </c>
      <c r="E23626" s="112"/>
      <c r="F23626" s="97" t="str">
        <f>+$F$126</f>
        <v>OBRAS INCONCLUSAS</v>
      </c>
      <c r="G23626" s="24"/>
      <c r="H23626" s="24"/>
      <c r="I23626" s="24"/>
      <c r="J23626" s="24"/>
      <c r="K23626" s="24"/>
      <c r="L23626" s="98"/>
    </row>
    <row r="23627" spans="1:16" hidden="1" x14ac:dyDescent="0.3">
      <c r="A23627" s="1" t="str">
        <f>+A23510</f>
        <v>NO</v>
      </c>
      <c r="E23627" s="96">
        <v>-1</v>
      </c>
      <c r="F23627" s="301" t="str">
        <f>+$F$127</f>
        <v>Anotación vigente de obra civil inconclusa</v>
      </c>
      <c r="G23627" s="302"/>
      <c r="H23627" s="302"/>
      <c r="I23627" s="302"/>
      <c r="J23627" s="302"/>
      <c r="K23627" s="303"/>
      <c r="L23627" s="99" t="str">
        <f>IFERROR(IF(VLOOKUP(C23510,'R. PUNTAJES'!$C$14:$R$213,'R. PUNTAJES'!$P$10,0)="","",VLOOKUP(C23510,'R. PUNTAJES'!$C$14:$R$213,'R. PUNTAJES'!$P$10,0)),"")</f>
        <v/>
      </c>
    </row>
    <row r="23628" spans="1:16" ht="7.5" hidden="1" customHeight="1" x14ac:dyDescent="0.3">
      <c r="A23628" s="1" t="str">
        <f>+A23510</f>
        <v>NO</v>
      </c>
      <c r="E23628" s="114"/>
      <c r="F23628" s="45"/>
      <c r="G23628" s="45"/>
      <c r="H23628" s="45"/>
      <c r="I23628" s="45"/>
      <c r="J23628" s="45"/>
      <c r="K23628" s="45"/>
      <c r="L23628" s="48"/>
    </row>
    <row r="23629" spans="1:16" hidden="1" x14ac:dyDescent="0.3">
      <c r="A23629" s="1" t="str">
        <f>+A23510</f>
        <v>NO</v>
      </c>
      <c r="E23629" s="115" t="str">
        <f>+$E$129</f>
        <v>PUNTAJE TOTAL</v>
      </c>
      <c r="F23629" s="116"/>
      <c r="G23629" s="116"/>
      <c r="H23629" s="116"/>
      <c r="I23629" s="116"/>
      <c r="J23629" s="116"/>
      <c r="K23629" s="117"/>
      <c r="L23629" s="118">
        <f>IFERROR(IF(VLOOKUP(C23510,'R. PUNTAJES'!$C$14:$R$213,'R. PUNTAJES'!$H$10,0)="RECHAZO","",SUM(L23609:L23627)),"")</f>
        <v>0</v>
      </c>
    </row>
    <row r="23630" spans="1:16" hidden="1" x14ac:dyDescent="0.3">
      <c r="A23630" s="1" t="str">
        <f>+A23510</f>
        <v>NO</v>
      </c>
      <c r="E23630" s="304" t="str">
        <f>+$E$130</f>
        <v>OBSERVACIONES RESPECTO A PUNTAJES</v>
      </c>
      <c r="F23630" s="305"/>
      <c r="G23630" s="305"/>
      <c r="H23630" s="305"/>
      <c r="I23630" s="305"/>
      <c r="J23630" s="305"/>
      <c r="K23630" s="305"/>
      <c r="L23630" s="305"/>
    </row>
    <row r="23631" spans="1:16" ht="12" hidden="1" customHeight="1" x14ac:dyDescent="0.3">
      <c r="A23631" s="1" t="str">
        <f>+A23510</f>
        <v>NO</v>
      </c>
      <c r="E23631" s="306" t="s">
        <v>124</v>
      </c>
      <c r="F23631" s="305"/>
      <c r="G23631" s="305"/>
      <c r="H23631" s="305"/>
      <c r="I23631" s="305"/>
      <c r="J23631" s="305"/>
      <c r="K23631" s="305"/>
      <c r="L23631" s="305"/>
      <c r="N23631" s="119"/>
      <c r="O23631" s="119"/>
      <c r="P23631" s="120"/>
    </row>
    <row r="23632" spans="1:16" ht="3" hidden="1" customHeight="1" x14ac:dyDescent="0.3">
      <c r="A23632" s="1" t="str">
        <f>+A23511</f>
        <v>NO</v>
      </c>
      <c r="E23632" s="121"/>
      <c r="F23632" s="122"/>
      <c r="G23632" s="122"/>
      <c r="H23632" s="122"/>
      <c r="I23632" s="122"/>
      <c r="J23632" s="122"/>
      <c r="K23632" s="122"/>
      <c r="L23632" s="123"/>
    </row>
    <row r="23633" spans="1:12" hidden="1" x14ac:dyDescent="0.3">
      <c r="A23633" s="1" t="str">
        <f>+IF(OR(C23635=""),"NO",1)</f>
        <v>NO</v>
      </c>
      <c r="E23633" s="346"/>
      <c r="F23633" s="347"/>
      <c r="G23633" s="347"/>
      <c r="H23633" s="347"/>
      <c r="I23633" s="347"/>
      <c r="J23633" s="347"/>
      <c r="K23633" s="347"/>
      <c r="L23633" s="347"/>
    </row>
    <row r="23634" spans="1:12" ht="4.5" hidden="1" customHeight="1" x14ac:dyDescent="0.3">
      <c r="A23634" s="1" t="str">
        <f>+A23635</f>
        <v>NO</v>
      </c>
      <c r="E23634" s="15"/>
      <c r="F23634" s="16"/>
      <c r="G23634" s="16"/>
      <c r="H23634" s="16"/>
      <c r="I23634" s="16"/>
      <c r="J23634" s="16"/>
      <c r="K23634" s="16"/>
      <c r="L23634" s="17"/>
    </row>
    <row r="23635" spans="1:12" ht="15.75" hidden="1" customHeight="1" x14ac:dyDescent="0.3">
      <c r="A23635" s="1" t="str">
        <f>+IF(OR(C23635=""),"NO",1)</f>
        <v>NO</v>
      </c>
      <c r="B23635" s="1">
        <f>1+MAX($B$1:B23634)</f>
        <v>190</v>
      </c>
      <c r="C23635" s="18" t="s">
        <v>124</v>
      </c>
      <c r="E23635" s="19" t="s">
        <v>124</v>
      </c>
      <c r="F23635" s="20"/>
      <c r="G23635" s="20"/>
      <c r="H23635" s="20"/>
      <c r="I23635" s="21"/>
      <c r="J23635" s="20"/>
      <c r="K23635" s="21"/>
      <c r="L23635" s="22"/>
    </row>
    <row r="23636" spans="1:12" hidden="1" x14ac:dyDescent="0.3">
      <c r="A23636" s="1" t="str">
        <f>A23635</f>
        <v>NO</v>
      </c>
      <c r="E23636" s="23" t="str">
        <f>+$E$11</f>
        <v>Integrantes</v>
      </c>
      <c r="F23636" s="24"/>
      <c r="G23636" s="24"/>
      <c r="H23636" s="24"/>
      <c r="I23636" s="24"/>
      <c r="J23636" s="24"/>
      <c r="K23636" s="25" t="str">
        <f>+$K$11</f>
        <v>Nit</v>
      </c>
      <c r="L23636" s="26" t="str">
        <f>+$L$11</f>
        <v>Part.</v>
      </c>
    </row>
    <row r="23637" spans="1:12" hidden="1" x14ac:dyDescent="0.3">
      <c r="A23637" s="1" t="str">
        <f>+A23636</f>
        <v>NO</v>
      </c>
      <c r="C23637" s="1" t="s">
        <v>124</v>
      </c>
      <c r="E23637" s="27" t="s">
        <v>124</v>
      </c>
      <c r="F23637" s="28"/>
      <c r="G23637" s="28"/>
      <c r="H23637" s="28"/>
      <c r="I23637" s="28"/>
      <c r="J23637" s="28"/>
      <c r="K23637" s="29" t="s">
        <v>124</v>
      </c>
      <c r="L23637" s="30" t="s">
        <v>124</v>
      </c>
    </row>
    <row r="23638" spans="1:12" hidden="1" x14ac:dyDescent="0.3">
      <c r="A23638" s="18" t="str">
        <f>+IF(OR(C23638=""),"NO",1)</f>
        <v>NO</v>
      </c>
      <c r="B23638" s="18"/>
      <c r="C23638" s="1" t="s">
        <v>124</v>
      </c>
      <c r="E23638" s="31" t="s">
        <v>124</v>
      </c>
      <c r="F23638" s="32"/>
      <c r="G23638" s="32"/>
      <c r="H23638" s="32"/>
      <c r="I23638" s="32"/>
      <c r="J23638" s="32"/>
      <c r="K23638" s="33" t="s">
        <v>124</v>
      </c>
      <c r="L23638" s="34" t="s">
        <v>124</v>
      </c>
    </row>
    <row r="23639" spans="1:12" hidden="1" x14ac:dyDescent="0.3">
      <c r="A23639" s="18" t="str">
        <f>+IF(OR(C23639=""),"NO",1)</f>
        <v>NO</v>
      </c>
      <c r="B23639" s="18"/>
      <c r="C23639" s="1" t="s">
        <v>124</v>
      </c>
      <c r="E23639" s="31" t="s">
        <v>124</v>
      </c>
      <c r="F23639" s="32"/>
      <c r="G23639" s="32"/>
      <c r="H23639" s="32"/>
      <c r="I23639" s="32"/>
      <c r="J23639" s="32"/>
      <c r="K23639" s="33" t="s">
        <v>124</v>
      </c>
      <c r="L23639" s="34" t="s">
        <v>124</v>
      </c>
    </row>
    <row r="23640" spans="1:12" hidden="1" x14ac:dyDescent="0.3">
      <c r="A23640" s="18" t="str">
        <f>+IF(OR(C23640=""),"NO",1)</f>
        <v>NO</v>
      </c>
      <c r="B23640" s="18"/>
      <c r="C23640" s="1" t="s">
        <v>124</v>
      </c>
      <c r="E23640" s="31" t="s">
        <v>13</v>
      </c>
      <c r="F23640" s="32"/>
      <c r="G23640" s="32"/>
      <c r="H23640" s="32"/>
      <c r="I23640" s="32"/>
      <c r="J23640" s="32"/>
      <c r="K23640" s="33"/>
      <c r="L23640" s="34"/>
    </row>
    <row r="23641" spans="1:12" hidden="1" x14ac:dyDescent="0.3">
      <c r="A23641" s="18" t="str">
        <f>+IF(OR(C23641=""),"NO",1)</f>
        <v>NO</v>
      </c>
      <c r="B23641" s="18"/>
      <c r="C23641" s="1" t="s">
        <v>124</v>
      </c>
      <c r="E23641" s="31" t="s">
        <v>13</v>
      </c>
      <c r="F23641" s="32"/>
      <c r="G23641" s="32"/>
      <c r="H23641" s="32"/>
      <c r="I23641" s="32"/>
      <c r="J23641" s="32"/>
      <c r="K23641" s="33"/>
      <c r="L23641" s="34"/>
    </row>
    <row r="23642" spans="1:12" hidden="1" x14ac:dyDescent="0.3">
      <c r="A23642" s="18" t="str">
        <f>+IF(OR(C23642=""),"NO",1)</f>
        <v>NO</v>
      </c>
      <c r="B23642" s="18"/>
      <c r="C23642" s="1" t="s">
        <v>124</v>
      </c>
      <c r="E23642" s="35" t="s">
        <v>13</v>
      </c>
      <c r="F23642" s="36"/>
      <c r="G23642" s="36"/>
      <c r="H23642" s="36"/>
      <c r="I23642" s="36"/>
      <c r="J23642" s="36"/>
      <c r="K23642" s="37"/>
      <c r="L23642" s="38"/>
    </row>
    <row r="23643" spans="1:12" ht="5.15" hidden="1" customHeight="1" x14ac:dyDescent="0.3">
      <c r="A23643" s="1" t="str">
        <f>+A23635</f>
        <v>NO</v>
      </c>
      <c r="E23643" s="39"/>
      <c r="F23643" s="39"/>
      <c r="G23643" s="39"/>
      <c r="H23643" s="39"/>
      <c r="I23643" s="39"/>
      <c r="J23643" s="39"/>
      <c r="K23643" s="39"/>
      <c r="L23643" s="39"/>
    </row>
    <row r="23644" spans="1:12" ht="15.75" hidden="1" customHeight="1" x14ac:dyDescent="0.3">
      <c r="A23644" s="1" t="str">
        <f>+A23635</f>
        <v>NO</v>
      </c>
      <c r="E23644" s="40" t="str">
        <f>+$E$19</f>
        <v>RESULTADO DE EVALUACIÓN TÉCNICA</v>
      </c>
      <c r="F23644" s="41"/>
      <c r="G23644" s="41"/>
      <c r="H23644" s="41"/>
      <c r="I23644" s="41"/>
      <c r="J23644" s="41"/>
      <c r="K23644" s="41"/>
      <c r="L23644" s="42"/>
    </row>
    <row r="23645" spans="1:12" hidden="1" x14ac:dyDescent="0.3">
      <c r="A23645" s="1" t="str">
        <f>+A23635</f>
        <v>NO</v>
      </c>
      <c r="E23645" s="43"/>
      <c r="F23645" s="44" t="str">
        <f>+$F$20</f>
        <v>Experiencia</v>
      </c>
      <c r="G23645" s="45"/>
      <c r="H23645" s="45"/>
      <c r="I23645" s="45"/>
      <c r="J23645" s="45"/>
      <c r="K23645" s="46"/>
      <c r="L23645" s="47" t="s">
        <v>124</v>
      </c>
    </row>
    <row r="23646" spans="1:12" hidden="1" x14ac:dyDescent="0.3">
      <c r="A23646" s="1" t="str">
        <f>+A23635</f>
        <v>NO</v>
      </c>
      <c r="E23646" s="348" t="str">
        <f>+$E$21</f>
        <v>OBSERVACIONES RESPECTO A LA EVALUACIÓN DE EXPERIENCIA</v>
      </c>
      <c r="F23646" s="308"/>
      <c r="G23646" s="308"/>
      <c r="H23646" s="308"/>
      <c r="I23646" s="308"/>
      <c r="J23646" s="308"/>
      <c r="K23646" s="308"/>
      <c r="L23646" s="349"/>
    </row>
    <row r="23647" spans="1:12" hidden="1" x14ac:dyDescent="0.3">
      <c r="A23647" s="1" t="str">
        <f>+A23635</f>
        <v>NO</v>
      </c>
      <c r="E23647" s="350" t="s">
        <v>124</v>
      </c>
      <c r="F23647" s="351"/>
      <c r="G23647" s="351"/>
      <c r="H23647" s="351"/>
      <c r="I23647" s="351"/>
      <c r="J23647" s="351"/>
      <c r="K23647" s="351"/>
      <c r="L23647" s="352"/>
    </row>
    <row r="23648" spans="1:12" ht="5.15" hidden="1" customHeight="1" x14ac:dyDescent="0.3">
      <c r="A23648" s="1" t="str">
        <f>+A23635</f>
        <v>NO</v>
      </c>
      <c r="E23648" s="39"/>
      <c r="F23648" s="39"/>
      <c r="G23648" s="39"/>
      <c r="H23648" s="39"/>
      <c r="I23648" s="39"/>
      <c r="J23648" s="39"/>
      <c r="K23648" s="39"/>
      <c r="L23648" s="39"/>
    </row>
    <row r="23649" spans="1:12" ht="12.75" hidden="1" customHeight="1" x14ac:dyDescent="0.3">
      <c r="A23649" s="1" t="str">
        <f>+A23635</f>
        <v>NO</v>
      </c>
      <c r="E23649" s="40" t="str">
        <f>+$E$24</f>
        <v>EXPERIENCIA HABILITANTE: CONTRATOS PRESENTADOS</v>
      </c>
      <c r="F23649" s="41"/>
      <c r="G23649" s="41"/>
      <c r="H23649" s="41"/>
      <c r="I23649" s="41"/>
      <c r="J23649" s="41"/>
      <c r="K23649" s="41"/>
      <c r="L23649" s="42"/>
    </row>
    <row r="23650" spans="1:12" ht="8.5" hidden="1" customHeight="1" x14ac:dyDescent="0.3">
      <c r="A23650" s="1" t="str">
        <f>+A23635</f>
        <v>NO</v>
      </c>
      <c r="E23650" s="49"/>
      <c r="F23650" s="50"/>
      <c r="G23650" s="51"/>
      <c r="H23650" s="51"/>
      <c r="I23650" s="51"/>
      <c r="J23650" s="51"/>
      <c r="K23650" s="51"/>
      <c r="L23650" s="52"/>
    </row>
    <row r="23651" spans="1:12" hidden="1" x14ac:dyDescent="0.3">
      <c r="A23651" s="18" t="str">
        <f>+IF(OR(C23651=""),"NO",1)</f>
        <v>NO</v>
      </c>
      <c r="B23651" s="18"/>
      <c r="C23651" s="1" t="s">
        <v>124</v>
      </c>
      <c r="E23651" s="329">
        <v>1</v>
      </c>
      <c r="F23651" s="53" t="str">
        <f>+$F$26</f>
        <v>OBJETO</v>
      </c>
      <c r="G23651" s="332" t="s">
        <v>124</v>
      </c>
      <c r="H23651" s="333"/>
      <c r="I23651" s="333"/>
      <c r="J23651" s="333"/>
      <c r="K23651" s="333"/>
      <c r="L23651" s="334"/>
    </row>
    <row r="23652" spans="1:12" hidden="1" x14ac:dyDescent="0.3">
      <c r="A23652" s="18" t="str">
        <f>+IF(OR(C23651=""),"NO",1)</f>
        <v>NO</v>
      </c>
      <c r="B23652" s="18"/>
      <c r="E23652" s="330"/>
      <c r="F23652" s="54" t="str">
        <f>+$F$27</f>
        <v>CONTRATANTE</v>
      </c>
      <c r="G23652" s="335" t="s">
        <v>124</v>
      </c>
      <c r="H23652" s="310"/>
      <c r="I23652" s="310"/>
      <c r="J23652" s="310"/>
      <c r="K23652" s="310"/>
      <c r="L23652" s="336"/>
    </row>
    <row r="23653" spans="1:12" hidden="1" x14ac:dyDescent="0.3">
      <c r="A23653" s="18" t="str">
        <f>+IF(OR(C23651=""),"NO",1)</f>
        <v>NO</v>
      </c>
      <c r="B23653" s="18"/>
      <c r="E23653" s="330"/>
      <c r="F23653" s="54" t="str">
        <f>+$F$28</f>
        <v>APORTANTE</v>
      </c>
      <c r="G23653" s="337" t="s">
        <v>124</v>
      </c>
      <c r="H23653" s="338"/>
      <c r="I23653" s="338"/>
      <c r="J23653" s="338"/>
      <c r="K23653" s="338"/>
      <c r="L23653" s="339"/>
    </row>
    <row r="23654" spans="1:12" hidden="1" x14ac:dyDescent="0.3">
      <c r="A23654" s="18" t="str">
        <f>+IF(OR(C23651=""),"NO",1)</f>
        <v>NO</v>
      </c>
      <c r="B23654" s="18"/>
      <c r="E23654" s="330"/>
      <c r="F23654" s="54" t="str">
        <f>+$F$29</f>
        <v>VALOR /SMMLV)</v>
      </c>
      <c r="G23654" s="55" t="s">
        <v>124</v>
      </c>
      <c r="H23654" s="56" t="str">
        <f>+$H$29</f>
        <v>% PART..</v>
      </c>
      <c r="I23654" s="57" t="s">
        <v>124</v>
      </c>
      <c r="J23654" s="58" t="str">
        <f>+$J$29</f>
        <v>VALOR ACREDITADO</v>
      </c>
      <c r="K23654" s="59"/>
      <c r="L23654" s="47" t="s">
        <v>124</v>
      </c>
    </row>
    <row r="23655" spans="1:12" hidden="1" x14ac:dyDescent="0.3">
      <c r="A23655" s="18" t="str">
        <f>+IF(OR(C23651=""),"NO",1)</f>
        <v>NO</v>
      </c>
      <c r="B23655" s="18"/>
      <c r="E23655" s="330"/>
      <c r="F23655" s="60" t="str">
        <f>+$F$30</f>
        <v>EXPERIENCIA APORTADA</v>
      </c>
      <c r="G23655" s="340" t="s">
        <v>124</v>
      </c>
      <c r="H23655" s="341"/>
      <c r="I23655" s="341"/>
      <c r="J23655" s="341"/>
      <c r="K23655" s="341"/>
      <c r="L23655" s="342"/>
    </row>
    <row r="23656" spans="1:12" hidden="1" x14ac:dyDescent="0.3">
      <c r="A23656" s="18" t="str">
        <f>+IF(OR(C23651=""),"NO",1)</f>
        <v>NO</v>
      </c>
      <c r="B23656" s="18"/>
      <c r="E23656" s="331"/>
      <c r="F23656" s="62" t="str">
        <f>+$F$31</f>
        <v>OBSERVACIÓN</v>
      </c>
      <c r="G23656" s="343" t="s">
        <v>124</v>
      </c>
      <c r="H23656" s="344"/>
      <c r="I23656" s="344"/>
      <c r="J23656" s="344"/>
      <c r="K23656" s="344"/>
      <c r="L23656" s="345"/>
    </row>
    <row r="23657" spans="1:12" ht="8.5" hidden="1" customHeight="1" x14ac:dyDescent="0.3">
      <c r="A23657" s="18" t="str">
        <f>+IF(OR(C23651=""),"NO",1)</f>
        <v>NO</v>
      </c>
      <c r="B23657" s="18"/>
      <c r="E23657" s="49"/>
      <c r="F23657" s="50"/>
      <c r="G23657" s="51"/>
      <c r="H23657" s="51"/>
      <c r="I23657" s="51"/>
      <c r="J23657" s="51"/>
      <c r="K23657" s="51"/>
      <c r="L23657" s="52"/>
    </row>
    <row r="23658" spans="1:12" hidden="1" x14ac:dyDescent="0.3">
      <c r="A23658" s="18" t="str">
        <f t="shared" ref="A23658" si="7938">+IF(OR(C23658=""),"NO",1)</f>
        <v>NO</v>
      </c>
      <c r="B23658" s="18"/>
      <c r="C23658" s="1" t="s">
        <v>124</v>
      </c>
      <c r="E23658" s="329">
        <v>2</v>
      </c>
      <c r="F23658" s="53" t="str">
        <f>+$F$26</f>
        <v>OBJETO</v>
      </c>
      <c r="G23658" s="332" t="s">
        <v>124</v>
      </c>
      <c r="H23658" s="333"/>
      <c r="I23658" s="333"/>
      <c r="J23658" s="333"/>
      <c r="K23658" s="333"/>
      <c r="L23658" s="334"/>
    </row>
    <row r="23659" spans="1:12" hidden="1" x14ac:dyDescent="0.3">
      <c r="A23659" s="18" t="str">
        <f t="shared" ref="A23659" si="7939">+IF(OR(C23658=""),"NO",1)</f>
        <v>NO</v>
      </c>
      <c r="B23659" s="18"/>
      <c r="E23659" s="330"/>
      <c r="F23659" s="54" t="str">
        <f>+$F$27</f>
        <v>CONTRATANTE</v>
      </c>
      <c r="G23659" s="335" t="s">
        <v>124</v>
      </c>
      <c r="H23659" s="310"/>
      <c r="I23659" s="310"/>
      <c r="J23659" s="310"/>
      <c r="K23659" s="310"/>
      <c r="L23659" s="336"/>
    </row>
    <row r="23660" spans="1:12" hidden="1" x14ac:dyDescent="0.3">
      <c r="A23660" s="18" t="str">
        <f t="shared" ref="A23660" si="7940">+IF(OR(C23658=""),"NO",1)</f>
        <v>NO</v>
      </c>
      <c r="B23660" s="18"/>
      <c r="E23660" s="330"/>
      <c r="F23660" s="54" t="str">
        <f>+$F$28</f>
        <v>APORTANTE</v>
      </c>
      <c r="G23660" s="337" t="s">
        <v>124</v>
      </c>
      <c r="H23660" s="338"/>
      <c r="I23660" s="338"/>
      <c r="J23660" s="338"/>
      <c r="K23660" s="338"/>
      <c r="L23660" s="339"/>
    </row>
    <row r="23661" spans="1:12" hidden="1" x14ac:dyDescent="0.3">
      <c r="A23661" s="18" t="str">
        <f t="shared" ref="A23661" si="7941">+IF(OR(C23658=""),"NO",1)</f>
        <v>NO</v>
      </c>
      <c r="B23661" s="18"/>
      <c r="E23661" s="330"/>
      <c r="F23661" s="54" t="str">
        <f>+$F$29</f>
        <v>VALOR /SMMLV)</v>
      </c>
      <c r="G23661" s="55" t="s">
        <v>124</v>
      </c>
      <c r="H23661" s="56" t="str">
        <f>+$H$29</f>
        <v>% PART..</v>
      </c>
      <c r="I23661" s="57" t="s">
        <v>124</v>
      </c>
      <c r="J23661" s="58" t="str">
        <f>+$J$29</f>
        <v>VALOR ACREDITADO</v>
      </c>
      <c r="K23661" s="59"/>
      <c r="L23661" s="47" t="s">
        <v>124</v>
      </c>
    </row>
    <row r="23662" spans="1:12" hidden="1" x14ac:dyDescent="0.3">
      <c r="A23662" s="18" t="str">
        <f t="shared" ref="A23662" si="7942">+IF(OR(C23658=""),"NO",1)</f>
        <v>NO</v>
      </c>
      <c r="B23662" s="18"/>
      <c r="E23662" s="330"/>
      <c r="F23662" s="60" t="str">
        <f>+$F$30</f>
        <v>EXPERIENCIA APORTADA</v>
      </c>
      <c r="G23662" s="340" t="s">
        <v>124</v>
      </c>
      <c r="H23662" s="341"/>
      <c r="I23662" s="341"/>
      <c r="J23662" s="341"/>
      <c r="K23662" s="341"/>
      <c r="L23662" s="342"/>
    </row>
    <row r="23663" spans="1:12" hidden="1" x14ac:dyDescent="0.3">
      <c r="A23663" s="18" t="str">
        <f t="shared" ref="A23663" si="7943">+IF(OR(C23658=""),"NO",1)</f>
        <v>NO</v>
      </c>
      <c r="B23663" s="18"/>
      <c r="E23663" s="331"/>
      <c r="F23663" s="62" t="str">
        <f>+$F$31</f>
        <v>OBSERVACIÓN</v>
      </c>
      <c r="G23663" s="343" t="s">
        <v>124</v>
      </c>
      <c r="H23663" s="344"/>
      <c r="I23663" s="344"/>
      <c r="J23663" s="344"/>
      <c r="K23663" s="344"/>
      <c r="L23663" s="345"/>
    </row>
    <row r="23664" spans="1:12" ht="8.5" hidden="1" customHeight="1" x14ac:dyDescent="0.3">
      <c r="A23664" s="18" t="str">
        <f t="shared" ref="A23664" si="7944">+IF(OR(C23658=""),"NO",1)</f>
        <v>NO</v>
      </c>
      <c r="B23664" s="18"/>
      <c r="E23664" s="49"/>
      <c r="F23664" s="50"/>
      <c r="G23664" s="51"/>
      <c r="H23664" s="51"/>
      <c r="I23664" s="51"/>
      <c r="J23664" s="51"/>
      <c r="K23664" s="51"/>
      <c r="L23664" s="52"/>
    </row>
    <row r="23665" spans="1:12" hidden="1" x14ac:dyDescent="0.3">
      <c r="A23665" s="18" t="str">
        <f t="shared" ref="A23665" si="7945">+IF(OR(C23665=""),"NO",1)</f>
        <v>NO</v>
      </c>
      <c r="B23665" s="18"/>
      <c r="C23665" s="1" t="s">
        <v>124</v>
      </c>
      <c r="E23665" s="329">
        <v>3</v>
      </c>
      <c r="F23665" s="53" t="str">
        <f>+$F$26</f>
        <v>OBJETO</v>
      </c>
      <c r="G23665" s="332" t="s">
        <v>124</v>
      </c>
      <c r="H23665" s="333"/>
      <c r="I23665" s="333"/>
      <c r="J23665" s="333"/>
      <c r="K23665" s="333"/>
      <c r="L23665" s="334"/>
    </row>
    <row r="23666" spans="1:12" hidden="1" x14ac:dyDescent="0.3">
      <c r="A23666" s="18" t="str">
        <f t="shared" ref="A23666" si="7946">+IF(OR(C23665=""),"NO",1)</f>
        <v>NO</v>
      </c>
      <c r="B23666" s="18"/>
      <c r="E23666" s="330"/>
      <c r="F23666" s="54" t="str">
        <f>+$F$27</f>
        <v>CONTRATANTE</v>
      </c>
      <c r="G23666" s="335" t="s">
        <v>124</v>
      </c>
      <c r="H23666" s="310"/>
      <c r="I23666" s="310"/>
      <c r="J23666" s="310"/>
      <c r="K23666" s="310"/>
      <c r="L23666" s="336"/>
    </row>
    <row r="23667" spans="1:12" hidden="1" x14ac:dyDescent="0.3">
      <c r="A23667" s="18" t="str">
        <f t="shared" ref="A23667" si="7947">+IF(OR(C23665=""),"NO",1)</f>
        <v>NO</v>
      </c>
      <c r="B23667" s="18"/>
      <c r="E23667" s="330"/>
      <c r="F23667" s="54" t="str">
        <f>+$F$28</f>
        <v>APORTANTE</v>
      </c>
      <c r="G23667" s="337" t="s">
        <v>124</v>
      </c>
      <c r="H23667" s="338"/>
      <c r="I23667" s="338"/>
      <c r="J23667" s="338"/>
      <c r="K23667" s="338"/>
      <c r="L23667" s="339"/>
    </row>
    <row r="23668" spans="1:12" hidden="1" x14ac:dyDescent="0.3">
      <c r="A23668" s="18" t="str">
        <f t="shared" ref="A23668" si="7948">+IF(OR(C23665=""),"NO",1)</f>
        <v>NO</v>
      </c>
      <c r="B23668" s="18"/>
      <c r="E23668" s="330"/>
      <c r="F23668" s="54" t="str">
        <f>+$F$29</f>
        <v>VALOR /SMMLV)</v>
      </c>
      <c r="G23668" s="55" t="s">
        <v>124</v>
      </c>
      <c r="H23668" s="56" t="str">
        <f>+$H$29</f>
        <v>% PART..</v>
      </c>
      <c r="I23668" s="57" t="s">
        <v>124</v>
      </c>
      <c r="J23668" s="58" t="str">
        <f>+$J$29</f>
        <v>VALOR ACREDITADO</v>
      </c>
      <c r="K23668" s="59"/>
      <c r="L23668" s="47" t="s">
        <v>124</v>
      </c>
    </row>
    <row r="23669" spans="1:12" hidden="1" x14ac:dyDescent="0.3">
      <c r="A23669" s="18" t="str">
        <f t="shared" ref="A23669" si="7949">+IF(OR(C23665=""),"NO",1)</f>
        <v>NO</v>
      </c>
      <c r="B23669" s="18"/>
      <c r="E23669" s="330"/>
      <c r="F23669" s="60" t="str">
        <f>+$F$30</f>
        <v>EXPERIENCIA APORTADA</v>
      </c>
      <c r="G23669" s="340" t="s">
        <v>124</v>
      </c>
      <c r="H23669" s="341"/>
      <c r="I23669" s="341"/>
      <c r="J23669" s="341"/>
      <c r="K23669" s="341"/>
      <c r="L23669" s="342"/>
    </row>
    <row r="23670" spans="1:12" hidden="1" x14ac:dyDescent="0.3">
      <c r="A23670" s="18" t="str">
        <f t="shared" ref="A23670" si="7950">+IF(OR(C23665=""),"NO",1)</f>
        <v>NO</v>
      </c>
      <c r="B23670" s="18"/>
      <c r="E23670" s="331"/>
      <c r="F23670" s="62" t="str">
        <f>+$F$31</f>
        <v>OBSERVACIÓN</v>
      </c>
      <c r="G23670" s="343" t="s">
        <v>124</v>
      </c>
      <c r="H23670" s="344"/>
      <c r="I23670" s="344"/>
      <c r="J23670" s="344"/>
      <c r="K23670" s="344"/>
      <c r="L23670" s="345"/>
    </row>
    <row r="23671" spans="1:12" ht="8.5" hidden="1" customHeight="1" x14ac:dyDescent="0.3">
      <c r="A23671" s="18" t="str">
        <f t="shared" ref="A23671" si="7951">+IF(OR(C23665=""),"NO",1)</f>
        <v>NO</v>
      </c>
      <c r="B23671" s="18"/>
      <c r="E23671" s="49"/>
      <c r="F23671" s="50"/>
      <c r="G23671" s="51"/>
      <c r="H23671" s="51"/>
      <c r="I23671" s="51"/>
      <c r="J23671" s="51"/>
      <c r="K23671" s="51"/>
      <c r="L23671" s="52"/>
    </row>
    <row r="23672" spans="1:12" hidden="1" x14ac:dyDescent="0.3">
      <c r="A23672" s="18" t="str">
        <f t="shared" ref="A23672" si="7952">+IF(OR(C23672=""),"NO",1)</f>
        <v>NO</v>
      </c>
      <c r="B23672" s="18"/>
      <c r="C23672" s="1" t="s">
        <v>124</v>
      </c>
      <c r="E23672" s="329">
        <v>4</v>
      </c>
      <c r="F23672" s="53" t="str">
        <f>+$F$26</f>
        <v>OBJETO</v>
      </c>
      <c r="G23672" s="332" t="s">
        <v>124</v>
      </c>
      <c r="H23672" s="333"/>
      <c r="I23672" s="333"/>
      <c r="J23672" s="333"/>
      <c r="K23672" s="333"/>
      <c r="L23672" s="334"/>
    </row>
    <row r="23673" spans="1:12" hidden="1" x14ac:dyDescent="0.3">
      <c r="A23673" s="18" t="str">
        <f t="shared" ref="A23673" si="7953">+IF(OR(C23672=""),"NO",1)</f>
        <v>NO</v>
      </c>
      <c r="B23673" s="18"/>
      <c r="E23673" s="330"/>
      <c r="F23673" s="54" t="str">
        <f>+$F$27</f>
        <v>CONTRATANTE</v>
      </c>
      <c r="G23673" s="335" t="s">
        <v>124</v>
      </c>
      <c r="H23673" s="310"/>
      <c r="I23673" s="310"/>
      <c r="J23673" s="310"/>
      <c r="K23673" s="310"/>
      <c r="L23673" s="336"/>
    </row>
    <row r="23674" spans="1:12" hidden="1" x14ac:dyDescent="0.3">
      <c r="A23674" s="18" t="str">
        <f t="shared" ref="A23674" si="7954">+IF(OR(C23672=""),"NO",1)</f>
        <v>NO</v>
      </c>
      <c r="B23674" s="18"/>
      <c r="E23674" s="330"/>
      <c r="F23674" s="54" t="str">
        <f>+$F$28</f>
        <v>APORTANTE</v>
      </c>
      <c r="G23674" s="337" t="s">
        <v>124</v>
      </c>
      <c r="H23674" s="338"/>
      <c r="I23674" s="338"/>
      <c r="J23674" s="338"/>
      <c r="K23674" s="338"/>
      <c r="L23674" s="339"/>
    </row>
    <row r="23675" spans="1:12" hidden="1" x14ac:dyDescent="0.3">
      <c r="A23675" s="18" t="str">
        <f t="shared" ref="A23675" si="7955">+IF(OR(C23672=""),"NO",1)</f>
        <v>NO</v>
      </c>
      <c r="B23675" s="18"/>
      <c r="E23675" s="330"/>
      <c r="F23675" s="54" t="str">
        <f>+$F$29</f>
        <v>VALOR /SMMLV)</v>
      </c>
      <c r="G23675" s="55" t="s">
        <v>124</v>
      </c>
      <c r="H23675" s="56" t="str">
        <f>+$H$29</f>
        <v>% PART..</v>
      </c>
      <c r="I23675" s="57" t="s">
        <v>124</v>
      </c>
      <c r="J23675" s="58" t="str">
        <f>+$J$29</f>
        <v>VALOR ACREDITADO</v>
      </c>
      <c r="K23675" s="59"/>
      <c r="L23675" s="47" t="s">
        <v>124</v>
      </c>
    </row>
    <row r="23676" spans="1:12" hidden="1" x14ac:dyDescent="0.3">
      <c r="A23676" s="18" t="str">
        <f t="shared" ref="A23676" si="7956">+IF(OR(C23672=""),"NO",1)</f>
        <v>NO</v>
      </c>
      <c r="B23676" s="18"/>
      <c r="E23676" s="330"/>
      <c r="F23676" s="60" t="str">
        <f>+$F$30</f>
        <v>EXPERIENCIA APORTADA</v>
      </c>
      <c r="G23676" s="340" t="s">
        <v>124</v>
      </c>
      <c r="H23676" s="341"/>
      <c r="I23676" s="341"/>
      <c r="J23676" s="341"/>
      <c r="K23676" s="341"/>
      <c r="L23676" s="342"/>
    </row>
    <row r="23677" spans="1:12" hidden="1" x14ac:dyDescent="0.3">
      <c r="A23677" s="18" t="str">
        <f t="shared" ref="A23677" si="7957">+IF(OR(C23672=""),"NO",1)</f>
        <v>NO</v>
      </c>
      <c r="B23677" s="18"/>
      <c r="E23677" s="331"/>
      <c r="F23677" s="62" t="str">
        <f>+$F$31</f>
        <v>OBSERVACIÓN</v>
      </c>
      <c r="G23677" s="343" t="s">
        <v>124</v>
      </c>
      <c r="H23677" s="344"/>
      <c r="I23677" s="344"/>
      <c r="J23677" s="344"/>
      <c r="K23677" s="344"/>
      <c r="L23677" s="345"/>
    </row>
    <row r="23678" spans="1:12" ht="8.5" hidden="1" customHeight="1" x14ac:dyDescent="0.3">
      <c r="A23678" s="18" t="str">
        <f t="shared" ref="A23678" si="7958">+IF(OR(C23672=""),"NO",1)</f>
        <v>NO</v>
      </c>
      <c r="B23678" s="18"/>
      <c r="E23678" s="49"/>
      <c r="F23678" s="50"/>
      <c r="G23678" s="51"/>
      <c r="H23678" s="51"/>
      <c r="I23678" s="51"/>
      <c r="J23678" s="51"/>
      <c r="K23678" s="51"/>
      <c r="L23678" s="52"/>
    </row>
    <row r="23679" spans="1:12" hidden="1" x14ac:dyDescent="0.3">
      <c r="A23679" s="18" t="str">
        <f t="shared" ref="A23679" si="7959">+IF(OR(C23679=""),"NO",1)</f>
        <v>NO</v>
      </c>
      <c r="B23679" s="18"/>
      <c r="C23679" s="1" t="s">
        <v>124</v>
      </c>
      <c r="E23679" s="329">
        <v>5</v>
      </c>
      <c r="F23679" s="53" t="str">
        <f>+$F$26</f>
        <v>OBJETO</v>
      </c>
      <c r="G23679" s="332" t="s">
        <v>124</v>
      </c>
      <c r="H23679" s="333"/>
      <c r="I23679" s="333"/>
      <c r="J23679" s="333"/>
      <c r="K23679" s="333"/>
      <c r="L23679" s="334"/>
    </row>
    <row r="23680" spans="1:12" hidden="1" x14ac:dyDescent="0.3">
      <c r="A23680" s="18" t="str">
        <f t="shared" ref="A23680" si="7960">+IF(OR(C23679=""),"NO",1)</f>
        <v>NO</v>
      </c>
      <c r="B23680" s="18"/>
      <c r="E23680" s="330"/>
      <c r="F23680" s="54" t="str">
        <f>+$F$27</f>
        <v>CONTRATANTE</v>
      </c>
      <c r="G23680" s="335" t="s">
        <v>124</v>
      </c>
      <c r="H23680" s="310"/>
      <c r="I23680" s="310"/>
      <c r="J23680" s="310"/>
      <c r="K23680" s="310"/>
      <c r="L23680" s="336"/>
    </row>
    <row r="23681" spans="1:12" hidden="1" x14ac:dyDescent="0.3">
      <c r="A23681" s="18" t="str">
        <f t="shared" ref="A23681" si="7961">+IF(OR(C23679=""),"NO",1)</f>
        <v>NO</v>
      </c>
      <c r="B23681" s="18"/>
      <c r="E23681" s="330"/>
      <c r="F23681" s="54" t="str">
        <f>+$F$28</f>
        <v>APORTANTE</v>
      </c>
      <c r="G23681" s="337" t="s">
        <v>124</v>
      </c>
      <c r="H23681" s="338"/>
      <c r="I23681" s="338"/>
      <c r="J23681" s="338"/>
      <c r="K23681" s="338"/>
      <c r="L23681" s="339"/>
    </row>
    <row r="23682" spans="1:12" hidden="1" x14ac:dyDescent="0.3">
      <c r="A23682" s="18" t="str">
        <f t="shared" ref="A23682" si="7962">+IF(OR(C23679=""),"NO",1)</f>
        <v>NO</v>
      </c>
      <c r="B23682" s="18"/>
      <c r="E23682" s="330"/>
      <c r="F23682" s="54" t="str">
        <f>+$F$29</f>
        <v>VALOR /SMMLV)</v>
      </c>
      <c r="G23682" s="55" t="s">
        <v>124</v>
      </c>
      <c r="H23682" s="56" t="str">
        <f>+$H$29</f>
        <v>% PART..</v>
      </c>
      <c r="I23682" s="57" t="s">
        <v>124</v>
      </c>
      <c r="J23682" s="58" t="str">
        <f>+$J$29</f>
        <v>VALOR ACREDITADO</v>
      </c>
      <c r="K23682" s="59"/>
      <c r="L23682" s="47" t="s">
        <v>124</v>
      </c>
    </row>
    <row r="23683" spans="1:12" hidden="1" x14ac:dyDescent="0.3">
      <c r="A23683" s="18" t="str">
        <f t="shared" ref="A23683" si="7963">+IF(OR(C23679=""),"NO",1)</f>
        <v>NO</v>
      </c>
      <c r="B23683" s="18"/>
      <c r="E23683" s="330"/>
      <c r="F23683" s="60" t="str">
        <f>+$F$30</f>
        <v>EXPERIENCIA APORTADA</v>
      </c>
      <c r="G23683" s="340" t="s">
        <v>124</v>
      </c>
      <c r="H23683" s="341"/>
      <c r="I23683" s="341"/>
      <c r="J23683" s="341"/>
      <c r="K23683" s="341"/>
      <c r="L23683" s="342"/>
    </row>
    <row r="23684" spans="1:12" hidden="1" x14ac:dyDescent="0.3">
      <c r="A23684" s="18" t="str">
        <f t="shared" ref="A23684" si="7964">+IF(OR(C23679=""),"NO",1)</f>
        <v>NO</v>
      </c>
      <c r="B23684" s="18"/>
      <c r="E23684" s="331"/>
      <c r="F23684" s="62" t="str">
        <f>+$F$31</f>
        <v>OBSERVACIÓN</v>
      </c>
      <c r="G23684" s="343" t="s">
        <v>124</v>
      </c>
      <c r="H23684" s="344"/>
      <c r="I23684" s="344"/>
      <c r="J23684" s="344"/>
      <c r="K23684" s="344"/>
      <c r="L23684" s="345"/>
    </row>
    <row r="23685" spans="1:12" ht="8.5" hidden="1" customHeight="1" x14ac:dyDescent="0.3">
      <c r="A23685" s="18" t="str">
        <f t="shared" ref="A23685" si="7965">+IF(OR(C23679=""),"NO",1)</f>
        <v>NO</v>
      </c>
      <c r="B23685" s="18"/>
      <c r="E23685" s="49"/>
      <c r="F23685" s="50"/>
      <c r="G23685" s="51"/>
      <c r="H23685" s="51"/>
      <c r="I23685" s="51"/>
      <c r="J23685" s="51"/>
      <c r="K23685" s="51"/>
      <c r="L23685" s="52"/>
    </row>
    <row r="23686" spans="1:12" hidden="1" x14ac:dyDescent="0.3">
      <c r="A23686" s="18" t="str">
        <f t="shared" ref="A23686" si="7966">+IF(OR(C23686=""),"NO",1)</f>
        <v>NO</v>
      </c>
      <c r="B23686" s="18"/>
      <c r="C23686" s="1" t="s">
        <v>124</v>
      </c>
      <c r="E23686" s="329">
        <v>6</v>
      </c>
      <c r="F23686" s="53" t="str">
        <f>+$F$26</f>
        <v>OBJETO</v>
      </c>
      <c r="G23686" s="332" t="s">
        <v>124</v>
      </c>
      <c r="H23686" s="333"/>
      <c r="I23686" s="333"/>
      <c r="J23686" s="333"/>
      <c r="K23686" s="333"/>
      <c r="L23686" s="334"/>
    </row>
    <row r="23687" spans="1:12" hidden="1" x14ac:dyDescent="0.3">
      <c r="A23687" s="18" t="str">
        <f t="shared" ref="A23687" si="7967">+IF(OR(C23686=""),"NO",1)</f>
        <v>NO</v>
      </c>
      <c r="B23687" s="18"/>
      <c r="E23687" s="330"/>
      <c r="F23687" s="54" t="str">
        <f>+$F$27</f>
        <v>CONTRATANTE</v>
      </c>
      <c r="G23687" s="335" t="s">
        <v>124</v>
      </c>
      <c r="H23687" s="310"/>
      <c r="I23687" s="310"/>
      <c r="J23687" s="310"/>
      <c r="K23687" s="310"/>
      <c r="L23687" s="336"/>
    </row>
    <row r="23688" spans="1:12" hidden="1" x14ac:dyDescent="0.3">
      <c r="A23688" s="18" t="str">
        <f t="shared" ref="A23688" si="7968">+IF(OR(C23686=""),"NO",1)</f>
        <v>NO</v>
      </c>
      <c r="B23688" s="18"/>
      <c r="E23688" s="330"/>
      <c r="F23688" s="54" t="str">
        <f>+$F$28</f>
        <v>APORTANTE</v>
      </c>
      <c r="G23688" s="337" t="s">
        <v>124</v>
      </c>
      <c r="H23688" s="338"/>
      <c r="I23688" s="338"/>
      <c r="J23688" s="338"/>
      <c r="K23688" s="338"/>
      <c r="L23688" s="339"/>
    </row>
    <row r="23689" spans="1:12" hidden="1" x14ac:dyDescent="0.3">
      <c r="A23689" s="18" t="str">
        <f t="shared" ref="A23689" si="7969">+IF(OR(C23686=""),"NO",1)</f>
        <v>NO</v>
      </c>
      <c r="B23689" s="18"/>
      <c r="E23689" s="330"/>
      <c r="F23689" s="54" t="str">
        <f>+$F$29</f>
        <v>VALOR /SMMLV)</v>
      </c>
      <c r="G23689" s="55" t="s">
        <v>124</v>
      </c>
      <c r="H23689" s="56" t="str">
        <f>+$H$29</f>
        <v>% PART..</v>
      </c>
      <c r="I23689" s="57" t="s">
        <v>124</v>
      </c>
      <c r="J23689" s="58" t="str">
        <f>+$J$29</f>
        <v>VALOR ACREDITADO</v>
      </c>
      <c r="K23689" s="59"/>
      <c r="L23689" s="47" t="s">
        <v>124</v>
      </c>
    </row>
    <row r="23690" spans="1:12" hidden="1" x14ac:dyDescent="0.3">
      <c r="A23690" s="18" t="str">
        <f t="shared" ref="A23690" si="7970">+IF(OR(C23686=""),"NO",1)</f>
        <v>NO</v>
      </c>
      <c r="B23690" s="18"/>
      <c r="E23690" s="330"/>
      <c r="F23690" s="60" t="str">
        <f>+$F$30</f>
        <v>EXPERIENCIA APORTADA</v>
      </c>
      <c r="G23690" s="340" t="s">
        <v>124</v>
      </c>
      <c r="H23690" s="341"/>
      <c r="I23690" s="341"/>
      <c r="J23690" s="341"/>
      <c r="K23690" s="341"/>
      <c r="L23690" s="342"/>
    </row>
    <row r="23691" spans="1:12" hidden="1" x14ac:dyDescent="0.3">
      <c r="A23691" s="18" t="str">
        <f t="shared" ref="A23691" si="7971">+IF(OR(C23686=""),"NO",1)</f>
        <v>NO</v>
      </c>
      <c r="B23691" s="18"/>
      <c r="E23691" s="331"/>
      <c r="F23691" s="62" t="str">
        <f>+$F$31</f>
        <v>OBSERVACIÓN</v>
      </c>
      <c r="G23691" s="343" t="s">
        <v>124</v>
      </c>
      <c r="H23691" s="344"/>
      <c r="I23691" s="344"/>
      <c r="J23691" s="344"/>
      <c r="K23691" s="344"/>
      <c r="L23691" s="345"/>
    </row>
    <row r="23692" spans="1:12" ht="8.5" hidden="1" customHeight="1" x14ac:dyDescent="0.3">
      <c r="A23692" s="18" t="str">
        <f t="shared" ref="A23692" si="7972">+IF(OR(C23686=""),"NO",1)</f>
        <v>NO</v>
      </c>
      <c r="B23692" s="18"/>
      <c r="E23692" s="49"/>
      <c r="F23692" s="50"/>
      <c r="G23692" s="51"/>
      <c r="H23692" s="51"/>
      <c r="I23692" s="51"/>
      <c r="J23692" s="51"/>
      <c r="K23692" s="51"/>
      <c r="L23692" s="52"/>
    </row>
    <row r="23693" spans="1:12" hidden="1" x14ac:dyDescent="0.3">
      <c r="A23693" s="18" t="str">
        <f t="shared" ref="A23693" si="7973">+IF(OR(C23693=""),"NO",1)</f>
        <v>NO</v>
      </c>
      <c r="B23693" s="18"/>
      <c r="C23693" s="1" t="s">
        <v>124</v>
      </c>
      <c r="E23693" s="329">
        <v>7</v>
      </c>
      <c r="F23693" s="53" t="str">
        <f>+$F$26</f>
        <v>OBJETO</v>
      </c>
      <c r="G23693" s="332" t="s">
        <v>124</v>
      </c>
      <c r="H23693" s="333"/>
      <c r="I23693" s="333"/>
      <c r="J23693" s="333"/>
      <c r="K23693" s="333"/>
      <c r="L23693" s="334"/>
    </row>
    <row r="23694" spans="1:12" hidden="1" x14ac:dyDescent="0.3">
      <c r="A23694" s="18" t="str">
        <f t="shared" ref="A23694" si="7974">+IF(OR(C23693=""),"NO",1)</f>
        <v>NO</v>
      </c>
      <c r="B23694" s="18"/>
      <c r="E23694" s="330"/>
      <c r="F23694" s="54" t="str">
        <f>+$F$27</f>
        <v>CONTRATANTE</v>
      </c>
      <c r="G23694" s="335" t="s">
        <v>124</v>
      </c>
      <c r="H23694" s="310"/>
      <c r="I23694" s="310"/>
      <c r="J23694" s="310"/>
      <c r="K23694" s="310"/>
      <c r="L23694" s="336"/>
    </row>
    <row r="23695" spans="1:12" hidden="1" x14ac:dyDescent="0.3">
      <c r="A23695" s="18" t="str">
        <f t="shared" ref="A23695" si="7975">+IF(OR(C23693=""),"NO",1)</f>
        <v>NO</v>
      </c>
      <c r="B23695" s="18"/>
      <c r="E23695" s="330"/>
      <c r="F23695" s="54" t="str">
        <f>+$F$28</f>
        <v>APORTANTE</v>
      </c>
      <c r="G23695" s="337" t="s">
        <v>124</v>
      </c>
      <c r="H23695" s="338"/>
      <c r="I23695" s="338"/>
      <c r="J23695" s="338"/>
      <c r="K23695" s="338"/>
      <c r="L23695" s="339"/>
    </row>
    <row r="23696" spans="1:12" hidden="1" x14ac:dyDescent="0.3">
      <c r="A23696" s="18" t="str">
        <f t="shared" ref="A23696" si="7976">+IF(OR(C23693=""),"NO",1)</f>
        <v>NO</v>
      </c>
      <c r="B23696" s="18"/>
      <c r="E23696" s="330"/>
      <c r="F23696" s="54" t="str">
        <f>+$F$29</f>
        <v>VALOR /SMMLV)</v>
      </c>
      <c r="G23696" s="55" t="s">
        <v>124</v>
      </c>
      <c r="H23696" s="56" t="str">
        <f>+$H$29</f>
        <v>% PART..</v>
      </c>
      <c r="I23696" s="57" t="s">
        <v>124</v>
      </c>
      <c r="J23696" s="58" t="str">
        <f>+$J$29</f>
        <v>VALOR ACREDITADO</v>
      </c>
      <c r="K23696" s="59"/>
      <c r="L23696" s="47" t="s">
        <v>124</v>
      </c>
    </row>
    <row r="23697" spans="1:12" hidden="1" x14ac:dyDescent="0.3">
      <c r="A23697" s="18" t="str">
        <f t="shared" ref="A23697" si="7977">+IF(OR(C23693=""),"NO",1)</f>
        <v>NO</v>
      </c>
      <c r="B23697" s="18"/>
      <c r="E23697" s="330"/>
      <c r="F23697" s="60" t="str">
        <f>+$F$30</f>
        <v>EXPERIENCIA APORTADA</v>
      </c>
      <c r="G23697" s="340" t="s">
        <v>124</v>
      </c>
      <c r="H23697" s="341"/>
      <c r="I23697" s="341"/>
      <c r="J23697" s="341"/>
      <c r="K23697" s="341"/>
      <c r="L23697" s="342"/>
    </row>
    <row r="23698" spans="1:12" hidden="1" x14ac:dyDescent="0.3">
      <c r="A23698" s="18" t="str">
        <f t="shared" ref="A23698" si="7978">+IF(OR(C23693=""),"NO",1)</f>
        <v>NO</v>
      </c>
      <c r="B23698" s="18"/>
      <c r="E23698" s="331"/>
      <c r="F23698" s="62" t="str">
        <f>+$F$31</f>
        <v>OBSERVACIÓN</v>
      </c>
      <c r="G23698" s="343" t="s">
        <v>124</v>
      </c>
      <c r="H23698" s="344"/>
      <c r="I23698" s="344"/>
      <c r="J23698" s="344"/>
      <c r="K23698" s="344"/>
      <c r="L23698" s="345"/>
    </row>
    <row r="23699" spans="1:12" hidden="1" x14ac:dyDescent="0.3">
      <c r="A23699" s="18" t="str">
        <f t="shared" ref="A23699" si="7979">+IF(OR(C23693=""),"NO",1)</f>
        <v>NO</v>
      </c>
      <c r="B23699" s="18"/>
      <c r="E23699" s="49"/>
      <c r="F23699" s="50"/>
      <c r="G23699" s="51"/>
      <c r="H23699" s="51"/>
      <c r="I23699" s="51"/>
      <c r="J23699" s="51"/>
      <c r="K23699" s="51"/>
      <c r="L23699" s="52"/>
    </row>
    <row r="23700" spans="1:12" hidden="1" x14ac:dyDescent="0.3">
      <c r="A23700" s="1" t="str">
        <f>+A23635</f>
        <v>NO</v>
      </c>
      <c r="C23700" s="1" t="str">
        <f>"N"&amp;C23635</f>
        <v>N</v>
      </c>
      <c r="E23700" s="63"/>
      <c r="F23700" s="64" t="str">
        <f>+$F$75</f>
        <v>TOTAL DE CONTRATOS PRESENTADOS VÁLIDOS QUE CUMPLEN EXPERIENCIA ACREDITADA:</v>
      </c>
      <c r="G23700" s="65"/>
      <c r="H23700" s="65"/>
      <c r="I23700" s="65"/>
      <c r="J23700" s="66"/>
      <c r="K23700" s="65"/>
      <c r="L23700" s="67" t="s">
        <v>124</v>
      </c>
    </row>
    <row r="23701" spans="1:12" ht="6.65" hidden="1" customHeight="1" x14ac:dyDescent="0.3">
      <c r="A23701" s="1" t="str">
        <f>+A23635</f>
        <v>NO</v>
      </c>
      <c r="E23701" s="51"/>
      <c r="F23701" s="50"/>
      <c r="G23701" s="51"/>
      <c r="H23701" s="51"/>
      <c r="I23701" s="51"/>
      <c r="J23701" s="51"/>
      <c r="K23701" s="51"/>
      <c r="L23701" s="51"/>
    </row>
    <row r="23702" spans="1:12" hidden="1" x14ac:dyDescent="0.3">
      <c r="A23702" s="1" t="str">
        <f>+A23635</f>
        <v>NO</v>
      </c>
      <c r="E23702" s="63"/>
      <c r="F23702" s="63" t="str">
        <f>+$F$77</f>
        <v>ACREDITA SUMINISTRO E INSTALACIÓN DE MOBILIARIO POR LO MENOS EN UN (1) CONTRATO VÁLIDO</v>
      </c>
      <c r="G23702" s="65"/>
      <c r="H23702" s="65"/>
      <c r="I23702" s="65"/>
      <c r="J23702" s="66"/>
      <c r="K23702" s="65"/>
      <c r="L23702" s="68" t="s">
        <v>157</v>
      </c>
    </row>
    <row r="23703" spans="1:12" ht="5.15" hidden="1" customHeight="1" x14ac:dyDescent="0.3">
      <c r="A23703" s="1" t="str">
        <f>+A23635</f>
        <v>NO</v>
      </c>
      <c r="E23703" s="51"/>
      <c r="F23703" s="50"/>
      <c r="G23703" s="51"/>
      <c r="H23703" s="51"/>
      <c r="I23703" s="51"/>
      <c r="J23703" s="51"/>
      <c r="K23703" s="51"/>
      <c r="L23703" s="51"/>
    </row>
    <row r="23704" spans="1:12" ht="12.75" hidden="1" customHeight="1" x14ac:dyDescent="0.3">
      <c r="A23704" s="1" t="str">
        <f>+A23635</f>
        <v>NO</v>
      </c>
      <c r="E23704" s="69" t="str">
        <f>+$E$79</f>
        <v>EXPERIENCIA ESPECÍFICA NUMERAL 10.1.1 A</v>
      </c>
      <c r="F23704" s="70"/>
      <c r="G23704" s="70"/>
      <c r="H23704" s="70"/>
      <c r="I23704" s="70"/>
      <c r="J23704" s="70"/>
      <c r="K23704" s="70"/>
      <c r="L23704" s="71"/>
    </row>
    <row r="23705" spans="1:12" ht="26.5" hidden="1" customHeight="1" x14ac:dyDescent="0.3">
      <c r="A23705" s="1" t="str">
        <f>+A23635</f>
        <v>NO</v>
      </c>
      <c r="E23705" s="72"/>
      <c r="F23705" s="325" t="str">
        <f>+$F$80</f>
        <v>Por lo menos uno (1) de los contratos válidos aportados como experiencia general debe corresponder mínimo al 60% del presupuesto oficial del presente proceso de selección.  (SMMLV)</v>
      </c>
      <c r="G23705" s="326"/>
      <c r="H23705" s="326"/>
      <c r="I23705" s="326"/>
      <c r="J23705" s="326"/>
      <c r="K23705" s="73" t="s">
        <v>124</v>
      </c>
      <c r="L23705" s="74" t="s">
        <v>124</v>
      </c>
    </row>
    <row r="23706" spans="1:12" ht="23.5" hidden="1" customHeight="1" x14ac:dyDescent="0.3">
      <c r="A23706" s="1" t="str">
        <f>+A23635</f>
        <v>NO</v>
      </c>
      <c r="E23706" s="63"/>
      <c r="F23706" s="325" t="str">
        <f>+$F$81</f>
        <v xml:space="preserve">Deberá acreditarse en al menos uno (1) de los contratos válidos aportados como experiencia general una </v>
      </c>
      <c r="G23706" s="326"/>
      <c r="H23706" s="326"/>
      <c r="I23706" s="326"/>
      <c r="J23706" s="326"/>
      <c r="K23706" s="73" t="s">
        <v>124</v>
      </c>
      <c r="L23706" s="74" t="s">
        <v>124</v>
      </c>
    </row>
    <row r="23707" spans="1:12" ht="23.5" hidden="1" customHeight="1" x14ac:dyDescent="0.3">
      <c r="A23707" s="18" t="s">
        <v>30</v>
      </c>
      <c r="E23707" s="63"/>
      <c r="F23707" s="325" t="str">
        <f>+$F$82</f>
        <v xml:space="preserve">Deberá acreditarse en al menos uno (1) de los contratos válidos aportados interventoría a intervención de </v>
      </c>
      <c r="G23707" s="326"/>
      <c r="H23707" s="326"/>
      <c r="I23707" s="326"/>
      <c r="J23707" s="326"/>
      <c r="K23707" s="73">
        <f>+$K$82</f>
        <v>0</v>
      </c>
      <c r="L23707" s="74" t="s">
        <v>124</v>
      </c>
    </row>
    <row r="23708" spans="1:12" ht="36" hidden="1" customHeight="1" x14ac:dyDescent="0.3">
      <c r="A23708" s="18" t="s">
        <v>30</v>
      </c>
      <c r="E23708" s="63"/>
      <c r="F23708" s="325" t="str">
        <f>+$F$83</f>
        <v xml:space="preserve">Deberá acreditarse en al menos uno (1) de los contratos válidos aportados interventoría a intervención de </v>
      </c>
      <c r="G23708" s="326"/>
      <c r="H23708" s="326"/>
      <c r="I23708" s="326"/>
      <c r="J23708" s="326"/>
      <c r="K23708" s="75">
        <f>+$K$83</f>
        <v>0</v>
      </c>
      <c r="L23708" s="76" t="s">
        <v>124</v>
      </c>
    </row>
    <row r="23709" spans="1:12" hidden="1" x14ac:dyDescent="0.3">
      <c r="A23709" s="1" t="str">
        <f>+A23635</f>
        <v>NO</v>
      </c>
      <c r="E23709" s="51"/>
      <c r="F23709" s="50"/>
      <c r="G23709" s="51"/>
      <c r="H23709" s="51"/>
      <c r="I23709" s="51"/>
      <c r="J23709" s="51"/>
      <c r="K23709" s="51"/>
      <c r="L23709" s="51"/>
    </row>
    <row r="23710" spans="1:12" ht="12.75" hidden="1" customHeight="1" x14ac:dyDescent="0.3">
      <c r="A23710" s="1" t="str">
        <f>+A23635</f>
        <v>NO</v>
      </c>
      <c r="E23710" s="40" t="str">
        <f>+$E$85</f>
        <v>VALOR MÍNIMO A CERIFICAR % P.O EN SMMMLV. NUMERAL 3.9.1</v>
      </c>
      <c r="F23710" s="41"/>
      <c r="G23710" s="41"/>
      <c r="H23710" s="41"/>
      <c r="I23710" s="41"/>
      <c r="J23710" s="41"/>
      <c r="K23710" s="41"/>
      <c r="L23710" s="42"/>
    </row>
    <row r="23711" spans="1:12" hidden="1" x14ac:dyDescent="0.3">
      <c r="A23711" s="1" t="str">
        <f>+A23635</f>
        <v>NO</v>
      </c>
      <c r="C23711" s="1" t="str">
        <f>"M"&amp;C23635</f>
        <v>M</v>
      </c>
      <c r="E23711" s="77" t="str">
        <f>+$E$86</f>
        <v>100% P.O.</v>
      </c>
      <c r="F23711" s="78"/>
      <c r="G23711" s="61">
        <v>242.41716883554506</v>
      </c>
      <c r="H23711" s="124" t="str">
        <f>+$H$86</f>
        <v>TOTAL EJECUTADO DE CONTRATOS ACREDITADOS</v>
      </c>
      <c r="I23711" s="124"/>
      <c r="J23711" s="124"/>
      <c r="K23711" s="55" t="s">
        <v>124</v>
      </c>
      <c r="L23711" s="47" t="s">
        <v>124</v>
      </c>
    </row>
    <row r="23712" spans="1:12" hidden="1" x14ac:dyDescent="0.3">
      <c r="A23712" s="1" t="str">
        <f>+A23635</f>
        <v>NO</v>
      </c>
      <c r="E23712" s="39"/>
      <c r="F23712" s="39"/>
      <c r="G23712" s="39"/>
      <c r="H23712" s="39"/>
      <c r="I23712" s="39"/>
      <c r="J23712" s="39"/>
      <c r="K23712" s="39"/>
      <c r="L23712" s="39"/>
    </row>
    <row r="23713" spans="1:12" ht="12.75" hidden="1" customHeight="1" x14ac:dyDescent="0.3">
      <c r="A23713" s="18" t="s">
        <v>30</v>
      </c>
      <c r="B23713" s="18"/>
      <c r="E23713" s="40" t="str">
        <f>+$E$88</f>
        <v>CONSIDERACIONES PARA LA VALIDEZ DE LA EXPERIENCIA REQUERIDA: EXPERIENCIA PROPONENTES PLURALES NUMERAL 10.1.2 D</v>
      </c>
      <c r="F23713" s="41"/>
      <c r="G23713" s="41"/>
      <c r="H23713" s="41"/>
      <c r="I23713" s="41"/>
      <c r="J23713" s="41"/>
      <c r="K23713" s="41"/>
      <c r="L23713" s="42"/>
    </row>
    <row r="23714" spans="1:12" ht="28" hidden="1" customHeight="1" x14ac:dyDescent="0.3">
      <c r="A23714" s="18" t="s">
        <v>30</v>
      </c>
      <c r="B23714" s="18"/>
      <c r="C23714" s="1" t="str">
        <f>"O"&amp;C23635</f>
        <v>O</v>
      </c>
      <c r="E23714" s="80" t="str">
        <f>+$E$89</f>
        <v>i)</v>
      </c>
      <c r="F23714" s="327" t="str">
        <f>+$F$89</f>
        <v>Uno de los integrantes debe aportar como mínimo el cincuenta por ciento (50 %) de la experiencia solicitada</v>
      </c>
      <c r="G23714" s="328"/>
      <c r="H23714" s="328"/>
      <c r="I23714" s="328"/>
      <c r="J23714" s="328"/>
      <c r="K23714" s="73" t="s">
        <v>124</v>
      </c>
      <c r="L23714" s="47" t="s">
        <v>124</v>
      </c>
    </row>
    <row r="23715" spans="1:12" ht="28" hidden="1" customHeight="1" x14ac:dyDescent="0.3">
      <c r="A23715" s="18" t="s">
        <v>30</v>
      </c>
      <c r="B23715" s="18"/>
      <c r="C23715" s="1" t="str">
        <f>"O"&amp;C23635</f>
        <v>O</v>
      </c>
      <c r="E23715" s="80" t="str">
        <f>+$E$90</f>
        <v>ii)</v>
      </c>
      <c r="F23715" s="327" t="str">
        <f>+$F$90</f>
        <v>Todos los demás ntegrantes deben acreditar al menos el cinco por ciento (5 %) de la experiencia solicitada, solo uno (1) de los integrantes podrá no acreditar experiencia pero su porcentaje de participación  no podrá superar el diez por ciento (10 %)</v>
      </c>
      <c r="G23715" s="328"/>
      <c r="H23715" s="328"/>
      <c r="I23715" s="328"/>
      <c r="J23715" s="328"/>
      <c r="K23715" s="73" t="s">
        <v>124</v>
      </c>
      <c r="L23715" s="47" t="s">
        <v>124</v>
      </c>
    </row>
    <row r="23716" spans="1:12" hidden="1" x14ac:dyDescent="0.3">
      <c r="A23716" s="18" t="s">
        <v>30</v>
      </c>
      <c r="B23716" s="18"/>
      <c r="E23716" s="39"/>
      <c r="F23716" s="39"/>
      <c r="G23716" s="39"/>
      <c r="H23716" s="39"/>
      <c r="I23716" s="39"/>
      <c r="J23716" s="39"/>
      <c r="K23716" s="39"/>
      <c r="L23716" s="39"/>
    </row>
    <row r="23717" spans="1:12" ht="13" hidden="1" customHeight="1" x14ac:dyDescent="0.3">
      <c r="A23717" s="18" t="str">
        <f>+A23635</f>
        <v>NO</v>
      </c>
      <c r="B23717" s="18"/>
      <c r="E23717" s="69" t="str">
        <f>+$E$92</f>
        <v>VERIFICACIÓN Y ASIGNACIÓN DE PUNTAJE POR LA EXPERIENCIA DEL PROPONENTE</v>
      </c>
      <c r="F23717" s="70"/>
      <c r="G23717" s="70"/>
      <c r="H23717" s="70"/>
      <c r="I23717" s="70"/>
      <c r="J23717" s="70"/>
      <c r="K23717" s="70"/>
      <c r="L23717" s="71"/>
    </row>
    <row r="23718" spans="1:12" hidden="1" x14ac:dyDescent="0.3">
      <c r="A23718" s="18" t="str">
        <f>+A23635</f>
        <v>NO</v>
      </c>
      <c r="B23718" s="18"/>
      <c r="E23718" s="81"/>
      <c r="F23718" s="323" t="str">
        <f>+$F$93</f>
        <v>No. CONTRATOS QUE ACREDITAN LA EXPERIENCIA (NO OBJETO DE SUBSANACIÓN)</v>
      </c>
      <c r="G23718" s="324"/>
      <c r="H23718" s="324"/>
      <c r="I23718" s="324"/>
      <c r="J23718" s="324"/>
      <c r="K23718" s="82"/>
      <c r="L23718" s="83" t="s">
        <v>124</v>
      </c>
    </row>
    <row r="23719" spans="1:12" ht="13" hidden="1" customHeight="1" x14ac:dyDescent="0.3">
      <c r="A23719" s="18" t="str">
        <f>+A23635</f>
        <v>NO</v>
      </c>
      <c r="B23719" s="18"/>
      <c r="E23719" s="84"/>
      <c r="F23719" s="323" t="str">
        <f>+$F$94</f>
        <v>TOTAL EJECUTADO DE CONTRATOS ACREDITADOS PROPUESTA INICIAL</v>
      </c>
      <c r="G23719" s="324"/>
      <c r="H23719" s="324"/>
      <c r="I23719" s="324"/>
      <c r="J23719" s="324"/>
      <c r="K23719" s="85"/>
      <c r="L23719" s="86" t="s">
        <v>124</v>
      </c>
    </row>
    <row r="23720" spans="1:12" ht="13" hidden="1" customHeight="1" x14ac:dyDescent="0.3">
      <c r="A23720" s="18" t="str">
        <f>+A23635</f>
        <v>NO</v>
      </c>
      <c r="B23720" s="18"/>
      <c r="E23720" s="87"/>
      <c r="F23720" s="323" t="str">
        <f>+$F$95</f>
        <v>PROMEDIO VALOR ACREDITADO EN SMMLV</v>
      </c>
      <c r="G23720" s="324"/>
      <c r="H23720" s="324"/>
      <c r="I23720" s="324"/>
      <c r="J23720" s="324"/>
      <c r="K23720" s="66"/>
      <c r="L23720" s="88" t="s">
        <v>124</v>
      </c>
    </row>
    <row r="23721" spans="1:12" hidden="1" x14ac:dyDescent="0.3">
      <c r="A23721" s="18" t="str">
        <f>+A23635</f>
        <v>NO</v>
      </c>
      <c r="B23721" s="18"/>
      <c r="E23721" s="89"/>
      <c r="F23721" s="89"/>
      <c r="G23721" s="89"/>
      <c r="H23721" s="89"/>
      <c r="I23721" s="89"/>
      <c r="J23721" s="89"/>
      <c r="K23721" s="89"/>
      <c r="L23721" s="89"/>
    </row>
    <row r="23722" spans="1:12" ht="13" hidden="1" customHeight="1" x14ac:dyDescent="0.3">
      <c r="A23722" s="18" t="str">
        <f>+A23635</f>
        <v>NO</v>
      </c>
      <c r="B23722" s="18"/>
      <c r="E23722" s="69" t="str">
        <f>+$E$97</f>
        <v>3.9.2 EXIGENCIAS MÍNIMAS DE EXPERIENCIA Y FORMACIÓN ACADÉMICA DEL EQUIPO DE TRABAJO</v>
      </c>
      <c r="F23722" s="70"/>
      <c r="G23722" s="70"/>
      <c r="H23722" s="70"/>
      <c r="I23722" s="70"/>
      <c r="J23722" s="70"/>
      <c r="K23722" s="70"/>
      <c r="L23722" s="71"/>
    </row>
    <row r="23723" spans="1:12" hidden="1" x14ac:dyDescent="0.3">
      <c r="A23723" s="18" t="str">
        <f>+A23635</f>
        <v>NO</v>
      </c>
      <c r="B23723" s="18"/>
      <c r="E23723" s="90" t="str">
        <f>+$E$98</f>
        <v>Formulario 8</v>
      </c>
      <c r="F23723" s="315" t="s">
        <v>46</v>
      </c>
      <c r="G23723" s="316"/>
      <c r="H23723" s="317"/>
      <c r="I23723" s="318"/>
      <c r="J23723" s="318"/>
      <c r="K23723" s="318"/>
      <c r="L23723" s="319"/>
    </row>
    <row r="23724" spans="1:12" hidden="1" x14ac:dyDescent="0.3">
      <c r="A23724" s="18" t="str">
        <f>+A23635</f>
        <v>NO</v>
      </c>
      <c r="B23724" s="18"/>
      <c r="E23724" s="91" t="s">
        <v>124</v>
      </c>
      <c r="F23724" s="91" t="str">
        <f>+$F$99</f>
        <v>Director de Interventoría</v>
      </c>
      <c r="G23724" s="91" t="str">
        <f>+$G$99</f>
        <v>Residente de Interventoría</v>
      </c>
      <c r="H23724" s="320"/>
      <c r="I23724" s="321"/>
      <c r="J23724" s="321"/>
      <c r="K23724" s="321"/>
      <c r="L23724" s="322"/>
    </row>
    <row r="23725" spans="1:12" hidden="1" x14ac:dyDescent="0.3">
      <c r="A23725" s="18" t="str">
        <f>+A23635</f>
        <v>NO</v>
      </c>
      <c r="B23725" s="18"/>
      <c r="E23725" s="304" t="str">
        <f>+$E$100</f>
        <v>OBSERVACIONES RESPECTO REQUISITO HABILITANTE DEL PERSONAL CLAVE EVALUABLE</v>
      </c>
      <c r="F23725" s="305"/>
      <c r="G23725" s="305"/>
      <c r="H23725" s="305"/>
      <c r="I23725" s="305"/>
      <c r="J23725" s="305"/>
      <c r="K23725" s="305"/>
      <c r="L23725" s="305"/>
    </row>
    <row r="23726" spans="1:12" hidden="1" x14ac:dyDescent="0.3">
      <c r="A23726" s="18" t="str">
        <f>+A23635</f>
        <v>NO</v>
      </c>
      <c r="B23726" s="18"/>
      <c r="E23726" s="312" t="s">
        <v>124</v>
      </c>
      <c r="F23726" s="313"/>
      <c r="G23726" s="313"/>
      <c r="H23726" s="313"/>
      <c r="I23726" s="313"/>
      <c r="J23726" s="313"/>
      <c r="K23726" s="313"/>
      <c r="L23726" s="314"/>
    </row>
    <row r="23727" spans="1:12" hidden="1" x14ac:dyDescent="0.3">
      <c r="A23727" s="18" t="str">
        <f>+A23635</f>
        <v>NO</v>
      </c>
      <c r="B23727" s="18"/>
      <c r="E23727" s="89"/>
      <c r="F23727" s="89"/>
      <c r="G23727" s="89"/>
      <c r="H23727" s="89"/>
      <c r="I23727" s="89"/>
      <c r="J23727" s="89"/>
      <c r="K23727" s="89"/>
      <c r="L23727" s="89"/>
    </row>
    <row r="23728" spans="1:12" ht="13" hidden="1" customHeight="1" x14ac:dyDescent="0.3">
      <c r="A23728" s="18" t="str">
        <f>+A23635</f>
        <v>NO</v>
      </c>
      <c r="B23728" s="18"/>
      <c r="E23728" s="69" t="str">
        <f>+$E$103</f>
        <v>4.2 EQUIPO DE TRABAJO (Personal Clave Evaluable)</v>
      </c>
      <c r="F23728" s="70"/>
      <c r="G23728" s="70"/>
      <c r="H23728" s="70"/>
      <c r="I23728" s="70"/>
      <c r="J23728" s="70"/>
      <c r="K23728" s="70"/>
      <c r="L23728" s="71"/>
    </row>
    <row r="23729" spans="1:12" ht="23.25" hidden="1" customHeight="1" x14ac:dyDescent="0.3">
      <c r="A23729" s="18" t="str">
        <f>+A23635</f>
        <v>NO</v>
      </c>
      <c r="B23729" s="18"/>
      <c r="E23729" s="90" t="str">
        <f>+$E$104</f>
        <v>Formulario 9</v>
      </c>
      <c r="F23729" s="315" t="s">
        <v>46</v>
      </c>
      <c r="G23729" s="316"/>
      <c r="H23729" s="317"/>
      <c r="I23729" s="318"/>
      <c r="J23729" s="318"/>
      <c r="K23729" s="318"/>
      <c r="L23729" s="319"/>
    </row>
    <row r="23730" spans="1:12" hidden="1" x14ac:dyDescent="0.3">
      <c r="A23730" s="18" t="str">
        <f>+A23635</f>
        <v>NO</v>
      </c>
      <c r="B23730" s="18"/>
      <c r="E23730" s="91" t="s">
        <v>124</v>
      </c>
      <c r="F23730" s="91" t="str">
        <f>+$F$99</f>
        <v>Director de Interventoría</v>
      </c>
      <c r="G23730" s="91" t="str">
        <f>+$G$99</f>
        <v>Residente de Interventoría</v>
      </c>
      <c r="H23730" s="320"/>
      <c r="I23730" s="321"/>
      <c r="J23730" s="321"/>
      <c r="K23730" s="321"/>
      <c r="L23730" s="322"/>
    </row>
    <row r="23731" spans="1:12" hidden="1" x14ac:dyDescent="0.3">
      <c r="A23731" s="18" t="str">
        <f>+A23635</f>
        <v>NO</v>
      </c>
      <c r="B23731" s="18"/>
      <c r="E23731" s="89"/>
      <c r="F23731" s="89"/>
      <c r="G23731" s="89"/>
      <c r="H23731" s="89"/>
      <c r="I23731" s="89"/>
      <c r="J23731" s="89"/>
      <c r="K23731" s="89"/>
      <c r="L23731" s="89"/>
    </row>
    <row r="23732" spans="1:12" hidden="1" x14ac:dyDescent="0.3">
      <c r="A23732" s="1" t="str">
        <f>+A23635</f>
        <v>NO</v>
      </c>
      <c r="E23732" s="92" t="str">
        <f>+E23607</f>
        <v>CRITERIOS DE EVALUACIÓN Y PUNTAJE</v>
      </c>
      <c r="F23732" s="93"/>
      <c r="G23732" s="93"/>
      <c r="H23732" s="93"/>
      <c r="I23732" s="93"/>
      <c r="J23732" s="93"/>
      <c r="K23732" s="94"/>
      <c r="L23732" s="95" t="str">
        <f>+$L$107</f>
        <v>PUNTAJE OBTENIDO</v>
      </c>
    </row>
    <row r="23733" spans="1:12" hidden="1" x14ac:dyDescent="0.3">
      <c r="A23733" s="1" t="str">
        <f>+A23635</f>
        <v>NO</v>
      </c>
      <c r="E23733" s="96" t="str">
        <f>+$E$108</f>
        <v>VALOR</v>
      </c>
      <c r="F23733" s="97" t="str">
        <f>+$F$108</f>
        <v>EQUIPO DE TRABAJO (PERSONAL CLAVE EVALUABLE)</v>
      </c>
      <c r="G23733" s="24"/>
      <c r="H23733" s="24"/>
      <c r="I23733" s="24"/>
      <c r="J23733" s="24"/>
      <c r="K23733" s="24"/>
      <c r="L23733" s="98"/>
    </row>
    <row r="23734" spans="1:12" ht="12.75" hidden="1" customHeight="1" x14ac:dyDescent="0.3">
      <c r="A23734" s="1" t="str">
        <f>+A23635</f>
        <v>NO</v>
      </c>
      <c r="E23734" s="96">
        <f>+$E$109</f>
        <v>5</v>
      </c>
      <c r="F23734" s="307" t="str">
        <f>+$F$109</f>
        <v xml:space="preserve"> Experiencia Específica adicional</v>
      </c>
      <c r="G23734" s="308"/>
      <c r="H23734" s="308"/>
      <c r="I23734" s="308"/>
      <c r="J23734" s="308"/>
      <c r="K23734" s="309"/>
      <c r="L23734" s="99" t="str">
        <f>IFERROR(IF(VLOOKUP(C23635,'R. PUNTAJES'!$C$14:$R$213,'R. PUNTAJES'!$I$10,0)="","",VLOOKUP(C23635,'R. PUNTAJES'!$C$14:$R$213,'R. PUNTAJES'!$I$10,0)),"")</f>
        <v/>
      </c>
    </row>
    <row r="23735" spans="1:12" ht="12.75" hidden="1" customHeight="1" x14ac:dyDescent="0.3">
      <c r="A23735" s="1" t="str">
        <f>+A23635</f>
        <v>NO</v>
      </c>
      <c r="E23735" s="96">
        <f>+$E$110</f>
        <v>5</v>
      </c>
      <c r="F23735" s="307" t="str">
        <f>+$F$110</f>
        <v>Formación Académica adicional</v>
      </c>
      <c r="G23735" s="308"/>
      <c r="H23735" s="308"/>
      <c r="I23735" s="308"/>
      <c r="J23735" s="308"/>
      <c r="K23735" s="309"/>
      <c r="L23735" s="99" t="str">
        <f>IFERROR(IF(VLOOKUP(C23635,'R. PUNTAJES'!$C$14:$R$213,'R. PUNTAJES'!$J$10,0)="","",VLOOKUP(C23635,'R. PUNTAJES'!$C$14:$R$213,'R. PUNTAJES'!$J$10,0)),"")</f>
        <v/>
      </c>
    </row>
    <row r="23736" spans="1:12" hidden="1" x14ac:dyDescent="0.3">
      <c r="A23736" s="18" t="str">
        <f>+A23635</f>
        <v>NO</v>
      </c>
      <c r="B23736" s="18"/>
      <c r="E23736" s="100"/>
      <c r="F23736" s="101" t="str">
        <f>+$F$111</f>
        <v>FACTOR DE SOSTENIBILIDAD</v>
      </c>
      <c r="G23736" s="102"/>
      <c r="H23736" s="102"/>
      <c r="I23736" s="102"/>
      <c r="J23736" s="102"/>
      <c r="K23736" s="102"/>
      <c r="L23736" s="103"/>
    </row>
    <row r="23737" spans="1:12" hidden="1" x14ac:dyDescent="0.3">
      <c r="A23737" s="18" t="str">
        <f>+A23635</f>
        <v>NO</v>
      </c>
      <c r="B23737" s="18"/>
      <c r="E23737" s="104">
        <v>1</v>
      </c>
      <c r="F23737" s="105" t="str">
        <f>+$F$112</f>
        <v>Compromisos Sostenibilidad</v>
      </c>
      <c r="G23737" s="106"/>
      <c r="H23737" s="106"/>
      <c r="I23737" s="106"/>
      <c r="J23737" s="106"/>
      <c r="K23737" s="106"/>
      <c r="L23737" s="107" t="str">
        <f>IFERROR(IF(VLOOKUP(C23635,'R. PUNTAJES'!$C$14:$R$213,'R. PUNTAJES'!$K$10,0)="","",VLOOKUP(C23635,'R. PUNTAJES'!$C$14:$R$213,'R. PUNTAJES'!$K$10,0)),"")</f>
        <v/>
      </c>
    </row>
    <row r="23738" spans="1:12" hidden="1" x14ac:dyDescent="0.3">
      <c r="A23738" s="1" t="str">
        <f>+A23635</f>
        <v>NO</v>
      </c>
      <c r="E23738" s="108"/>
      <c r="F23738" s="109" t="str">
        <f>+$F$113</f>
        <v>APOYO A LA INDUSTRIA NACIONAL</v>
      </c>
      <c r="G23738" s="110"/>
      <c r="H23738" s="110"/>
      <c r="I23738" s="110"/>
      <c r="J23738" s="110"/>
      <c r="K23738" s="110"/>
      <c r="L23738" s="111"/>
    </row>
    <row r="23739" spans="1:12" ht="12.75" hidden="1" customHeight="1" x14ac:dyDescent="0.3">
      <c r="A23739" s="1" t="str">
        <f>+A23635</f>
        <v>NO</v>
      </c>
      <c r="E23739" s="96">
        <v>20</v>
      </c>
      <c r="F23739" s="307" t="str">
        <f>+$F$114</f>
        <v>Promoción de Servicios Nacionales o con Trato Nacional</v>
      </c>
      <c r="G23739" s="308"/>
      <c r="H23739" s="308"/>
      <c r="I23739" s="308"/>
      <c r="J23739" s="308"/>
      <c r="K23739" s="309"/>
      <c r="L23739" s="99" t="str">
        <f>IFERROR(IF(VLOOKUP(C23635,'R. PUNTAJES'!$C$14:$R$213,'R. PUNTAJES'!$L$10,0)="","",
IF(VLOOKUP(C23635,'R. PUNTAJES'!$C$14:$R$213,'R. PUNTAJES'!$L$10,0)=5,0,
VLOOKUP(C23635,'R. PUNTAJES'!$C$14:$R$213,'R. PUNTAJES'!$L$10,0))),"")</f>
        <v/>
      </c>
    </row>
    <row r="23740" spans="1:12" ht="12.75" hidden="1" customHeight="1" x14ac:dyDescent="0.3">
      <c r="A23740" s="1" t="str">
        <f>+A23635</f>
        <v>NO</v>
      </c>
      <c r="E23740" s="96">
        <v>5</v>
      </c>
      <c r="F23740" s="307" t="str">
        <f>+$F$115</f>
        <v>Incorporación de componente nacional en servicios extranjeros</v>
      </c>
      <c r="G23740" s="308"/>
      <c r="H23740" s="308"/>
      <c r="I23740" s="308"/>
      <c r="J23740" s="308"/>
      <c r="K23740" s="309"/>
      <c r="L23740" s="99" t="str">
        <f>IFERROR(IF(VLOOKUP(C23635,'R. PUNTAJES'!$C$14:$R$213,'R. PUNTAJES'!$L$10,0)="","",
IF(VLOOKUP(C23635,'R. PUNTAJES'!$C$14:$R$213,'R. PUNTAJES'!$L$10,0)=20,0,
VLOOKUP(C23635,'R. PUNTAJES'!$C$14:$R$213,'R. PUNTAJES'!$L$10,0))),"")</f>
        <v/>
      </c>
    </row>
    <row r="23741" spans="1:12" hidden="1" x14ac:dyDescent="0.3">
      <c r="A23741" s="1" t="str">
        <f>+A23635</f>
        <v>NO</v>
      </c>
      <c r="E23741" s="112"/>
      <c r="F23741" s="97" t="str">
        <f>+$F$116</f>
        <v>VINCULACIÓN DE PERSONAS CON DISCAPACIDAD</v>
      </c>
      <c r="G23741" s="24"/>
      <c r="H23741" s="24"/>
      <c r="I23741" s="24"/>
      <c r="J23741" s="24"/>
      <c r="K23741" s="24"/>
      <c r="L23741" s="98"/>
    </row>
    <row r="23742" spans="1:12" ht="12.75" hidden="1" customHeight="1" x14ac:dyDescent="0.3">
      <c r="A23742" s="1" t="str">
        <f>+A23635</f>
        <v>NO</v>
      </c>
      <c r="E23742" s="96">
        <v>1</v>
      </c>
      <c r="F23742" s="307" t="str">
        <f>+$F$117</f>
        <v xml:space="preserve">Trabajadores vinculados a la planta de personal </v>
      </c>
      <c r="G23742" s="308"/>
      <c r="H23742" s="308"/>
      <c r="I23742" s="308"/>
      <c r="J23742" s="308"/>
      <c r="K23742" s="309"/>
      <c r="L23742" s="99" t="str">
        <f>IFERROR(IF(VLOOKUP(C23635,'R. PUNTAJES'!$C$14:$R$213,'R. PUNTAJES'!$M$10,0)="","",VLOOKUP(C23635,'R. PUNTAJES'!$C$14:$R$213,'R. PUNTAJES'!$M$10,0)),"")</f>
        <v/>
      </c>
    </row>
    <row r="23743" spans="1:12" hidden="1" x14ac:dyDescent="0.3">
      <c r="A23743" s="1" t="str">
        <f>+A23635</f>
        <v>NO</v>
      </c>
      <c r="E23743" s="112"/>
      <c r="F23743" s="97" t="str">
        <f>+$F$118</f>
        <v>EMPRENDIMIENTOS Y EMPRESAS DE MUJERES</v>
      </c>
      <c r="G23743" s="24"/>
      <c r="H23743" s="24"/>
      <c r="I23743" s="24"/>
      <c r="J23743" s="24"/>
      <c r="K23743" s="24"/>
      <c r="L23743" s="98"/>
    </row>
    <row r="23744" spans="1:12" ht="13" hidden="1" customHeight="1" x14ac:dyDescent="0.3">
      <c r="A23744" s="1" t="str">
        <f>+A23635</f>
        <v>NO</v>
      </c>
      <c r="E23744" s="96">
        <v>0.25</v>
      </c>
      <c r="F23744" s="307" t="str">
        <f>+$F$119</f>
        <v>Emprendimientos y empresas de mujeres</v>
      </c>
      <c r="G23744" s="308"/>
      <c r="H23744" s="308"/>
      <c r="I23744" s="308"/>
      <c r="J23744" s="308"/>
      <c r="K23744" s="309"/>
      <c r="L23744" s="113" t="str">
        <f>IFERROR(IF(VLOOKUP(C23635,'R. PUNTAJES'!$C$14:$R$213,'R. PUNTAJES'!$N$10,0)="","",VLOOKUP(C23635,'R. PUNTAJES'!$C$14:$R$213,'R. PUNTAJES'!$N$10,0)),"")</f>
        <v/>
      </c>
    </row>
    <row r="23745" spans="1:16" hidden="1" x14ac:dyDescent="0.3">
      <c r="A23745" s="18" t="str">
        <f>+A23746</f>
        <v>NO</v>
      </c>
      <c r="B23745" s="18"/>
      <c r="E23745" s="112"/>
      <c r="F23745" s="97" t="str">
        <f>+$F$120</f>
        <v>MIPYME</v>
      </c>
      <c r="G23745" s="24"/>
      <c r="H23745" s="24"/>
      <c r="I23745" s="24"/>
      <c r="J23745" s="24"/>
      <c r="K23745" s="24"/>
      <c r="L23745" s="98"/>
    </row>
    <row r="23746" spans="1:16" hidden="1" x14ac:dyDescent="0.3">
      <c r="A23746" s="18" t="str">
        <f>+IF(E23746=0,"NO",1)</f>
        <v>NO</v>
      </c>
      <c r="B23746" s="18"/>
      <c r="E23746" s="96">
        <v>0</v>
      </c>
      <c r="F23746" s="307" t="str">
        <f>+$F$121</f>
        <v>Mipyme</v>
      </c>
      <c r="G23746" s="308"/>
      <c r="H23746" s="308"/>
      <c r="I23746" s="308"/>
      <c r="J23746" s="308"/>
      <c r="K23746" s="309"/>
      <c r="L23746" s="113" t="str">
        <f>IFERROR(IF(VLOOKUP(C23635,'R. PUNTAJES'!$C$14:$R$213,'R. PUNTAJES'!$O$10,0)="","",VLOOKUP(C23635,'R. PUNTAJES'!$C$14:$R$213,'R. PUNTAJES'!$O$10,0)),"")</f>
        <v/>
      </c>
    </row>
    <row r="23747" spans="1:16" hidden="1" x14ac:dyDescent="0.3">
      <c r="A23747" s="1" t="str">
        <f>+A23635</f>
        <v>NO</v>
      </c>
      <c r="E23747" s="112"/>
      <c r="F23747" s="97" t="str">
        <f>+$F$122</f>
        <v>EXPERIENCIA DEL PROPONENTE</v>
      </c>
      <c r="G23747" s="24"/>
      <c r="H23747" s="24"/>
      <c r="I23747" s="24"/>
      <c r="J23747" s="24"/>
      <c r="K23747" s="24"/>
      <c r="L23747" s="98"/>
    </row>
    <row r="23748" spans="1:16" hidden="1" x14ac:dyDescent="0.3">
      <c r="A23748" s="1" t="str">
        <f>+A23635</f>
        <v>NO</v>
      </c>
      <c r="E23748" s="96">
        <v>59.5</v>
      </c>
      <c r="F23748" s="307" t="str">
        <f>+$F$123</f>
        <v>mediana con valor absoluto</v>
      </c>
      <c r="G23748" s="308"/>
      <c r="H23748" s="308"/>
      <c r="I23748" s="308"/>
      <c r="J23748" s="308"/>
      <c r="K23748" s="309"/>
      <c r="L23748" s="113" t="str">
        <f>IFERROR(IF(VLOOKUP(C23635,'R. PUNTAJES'!$C$14:$R$213,'R. PUNTAJES'!$R$10,0)="","",VLOOKUP(C23635,'R. PUNTAJES'!$C$14:$R$213,'R. PUNTAJES'!$R$10,0)),"")</f>
        <v/>
      </c>
    </row>
    <row r="23749" spans="1:16" hidden="1" x14ac:dyDescent="0.3">
      <c r="A23749" s="1" t="str">
        <f>+A23635</f>
        <v>NO</v>
      </c>
      <c r="E23749" s="112"/>
      <c r="F23749" s="97" t="str">
        <f>+$F$124</f>
        <v>MULTAS</v>
      </c>
      <c r="G23749" s="24"/>
      <c r="H23749" s="24"/>
      <c r="I23749" s="24"/>
      <c r="J23749" s="24"/>
      <c r="K23749" s="24"/>
      <c r="L23749" s="98"/>
    </row>
    <row r="23750" spans="1:16" ht="12.75" hidden="1" customHeight="1" x14ac:dyDescent="0.3">
      <c r="A23750" s="1" t="str">
        <f>+A23635</f>
        <v>NO</v>
      </c>
      <c r="E23750" s="96">
        <v>-2</v>
      </c>
      <c r="F23750" s="307" t="str">
        <f>+$F$125</f>
        <v>Una o más multas o cláusulas penales durante el último año</v>
      </c>
      <c r="G23750" s="310"/>
      <c r="H23750" s="310"/>
      <c r="I23750" s="310"/>
      <c r="J23750" s="310"/>
      <c r="K23750" s="311"/>
      <c r="L23750" s="99" t="str">
        <f>IFERROR(IF(VLOOKUP(C23635,'R. PUNTAJES'!$C$14:$R$213,'R. PUNTAJES'!$Q$10,0)="","",VLOOKUP(C23635,'R. PUNTAJES'!$C$14:$R$213,'R. PUNTAJES'!$Q$10,0)),"")</f>
        <v/>
      </c>
    </row>
    <row r="23751" spans="1:16" hidden="1" x14ac:dyDescent="0.3">
      <c r="A23751" s="1" t="str">
        <f>+A23635</f>
        <v>NO</v>
      </c>
      <c r="E23751" s="112"/>
      <c r="F23751" s="97" t="str">
        <f>+$F$126</f>
        <v>OBRAS INCONCLUSAS</v>
      </c>
      <c r="G23751" s="24"/>
      <c r="H23751" s="24"/>
      <c r="I23751" s="24"/>
      <c r="J23751" s="24"/>
      <c r="K23751" s="24"/>
      <c r="L23751" s="98"/>
    </row>
    <row r="23752" spans="1:16" hidden="1" x14ac:dyDescent="0.3">
      <c r="A23752" s="1" t="str">
        <f>+A23635</f>
        <v>NO</v>
      </c>
      <c r="E23752" s="96">
        <v>-1</v>
      </c>
      <c r="F23752" s="301" t="str">
        <f>+$F$127</f>
        <v>Anotación vigente de obra civil inconclusa</v>
      </c>
      <c r="G23752" s="302"/>
      <c r="H23752" s="302"/>
      <c r="I23752" s="302"/>
      <c r="J23752" s="302"/>
      <c r="K23752" s="303"/>
      <c r="L23752" s="99" t="str">
        <f>IFERROR(IF(VLOOKUP(C23635,'R. PUNTAJES'!$C$14:$R$213,'R. PUNTAJES'!$P$10,0)="","",VLOOKUP(C23635,'R. PUNTAJES'!$C$14:$R$213,'R. PUNTAJES'!$P$10,0)),"")</f>
        <v/>
      </c>
    </row>
    <row r="23753" spans="1:16" ht="7.5" hidden="1" customHeight="1" x14ac:dyDescent="0.3">
      <c r="A23753" s="1" t="str">
        <f>+A23635</f>
        <v>NO</v>
      </c>
      <c r="E23753" s="114"/>
      <c r="F23753" s="45"/>
      <c r="G23753" s="45"/>
      <c r="H23753" s="45"/>
      <c r="I23753" s="45"/>
      <c r="J23753" s="45"/>
      <c r="K23753" s="45"/>
      <c r="L23753" s="48"/>
    </row>
    <row r="23754" spans="1:16" hidden="1" x14ac:dyDescent="0.3">
      <c r="A23754" s="1" t="str">
        <f>+A23635</f>
        <v>NO</v>
      </c>
      <c r="E23754" s="115" t="str">
        <f>+$E$129</f>
        <v>PUNTAJE TOTAL</v>
      </c>
      <c r="F23754" s="116"/>
      <c r="G23754" s="116"/>
      <c r="H23754" s="116"/>
      <c r="I23754" s="116"/>
      <c r="J23754" s="116"/>
      <c r="K23754" s="117"/>
      <c r="L23754" s="118">
        <f>IFERROR(IF(VLOOKUP(C23635,'R. PUNTAJES'!$C$14:$R$213,'R. PUNTAJES'!$H$10,0)="RECHAZO","",SUM(L23734:L23752)),"")</f>
        <v>0</v>
      </c>
    </row>
    <row r="23755" spans="1:16" hidden="1" x14ac:dyDescent="0.3">
      <c r="A23755" s="1" t="str">
        <f>+A23635</f>
        <v>NO</v>
      </c>
      <c r="E23755" s="304" t="str">
        <f>+$E$130</f>
        <v>OBSERVACIONES RESPECTO A PUNTAJES</v>
      </c>
      <c r="F23755" s="305"/>
      <c r="G23755" s="305"/>
      <c r="H23755" s="305"/>
      <c r="I23755" s="305"/>
      <c r="J23755" s="305"/>
      <c r="K23755" s="305"/>
      <c r="L23755" s="305"/>
    </row>
    <row r="23756" spans="1:16" ht="12" hidden="1" customHeight="1" x14ac:dyDescent="0.3">
      <c r="A23756" s="1" t="str">
        <f>+A23635</f>
        <v>NO</v>
      </c>
      <c r="E23756" s="306" t="s">
        <v>124</v>
      </c>
      <c r="F23756" s="305"/>
      <c r="G23756" s="305"/>
      <c r="H23756" s="305"/>
      <c r="I23756" s="305"/>
      <c r="J23756" s="305"/>
      <c r="K23756" s="305"/>
      <c r="L23756" s="305"/>
      <c r="N23756" s="119"/>
      <c r="O23756" s="119"/>
      <c r="P23756" s="120"/>
    </row>
    <row r="23757" spans="1:16" ht="3" hidden="1" customHeight="1" x14ac:dyDescent="0.3">
      <c r="A23757" s="1" t="str">
        <f>+A23636</f>
        <v>NO</v>
      </c>
      <c r="E23757" s="121"/>
      <c r="F23757" s="122"/>
      <c r="G23757" s="122"/>
      <c r="H23757" s="122"/>
      <c r="I23757" s="122"/>
      <c r="J23757" s="122"/>
      <c r="K23757" s="122"/>
      <c r="L23757" s="123"/>
    </row>
    <row r="23758" spans="1:16" hidden="1" x14ac:dyDescent="0.3">
      <c r="A23758" s="1" t="str">
        <f>+IF(OR(C23760=""),"NO",1)</f>
        <v>NO</v>
      </c>
      <c r="E23758" s="346"/>
      <c r="F23758" s="347"/>
      <c r="G23758" s="347"/>
      <c r="H23758" s="347"/>
      <c r="I23758" s="347"/>
      <c r="J23758" s="347"/>
      <c r="K23758" s="347"/>
      <c r="L23758" s="347"/>
    </row>
    <row r="23759" spans="1:16" ht="4.5" hidden="1" customHeight="1" x14ac:dyDescent="0.3">
      <c r="A23759" s="1" t="str">
        <f>+A23760</f>
        <v>NO</v>
      </c>
      <c r="E23759" s="15"/>
      <c r="F23759" s="16"/>
      <c r="G23759" s="16"/>
      <c r="H23759" s="16"/>
      <c r="I23759" s="16"/>
      <c r="J23759" s="16"/>
      <c r="K23759" s="16"/>
      <c r="L23759" s="17"/>
    </row>
    <row r="23760" spans="1:16" ht="15.75" hidden="1" customHeight="1" x14ac:dyDescent="0.3">
      <c r="A23760" s="1" t="str">
        <f>+IF(OR(C23760=""),"NO",1)</f>
        <v>NO</v>
      </c>
      <c r="B23760" s="1">
        <f>1+MAX($B$1:B23759)</f>
        <v>191</v>
      </c>
      <c r="C23760" s="18" t="s">
        <v>124</v>
      </c>
      <c r="E23760" s="19" t="s">
        <v>124</v>
      </c>
      <c r="F23760" s="20"/>
      <c r="G23760" s="20"/>
      <c r="H23760" s="20"/>
      <c r="I23760" s="21"/>
      <c r="J23760" s="20"/>
      <c r="K23760" s="21"/>
      <c r="L23760" s="22"/>
    </row>
    <row r="23761" spans="1:12" hidden="1" x14ac:dyDescent="0.3">
      <c r="A23761" s="1" t="str">
        <f>A23760</f>
        <v>NO</v>
      </c>
      <c r="E23761" s="23" t="str">
        <f>+$E$11</f>
        <v>Integrantes</v>
      </c>
      <c r="F23761" s="24"/>
      <c r="G23761" s="24"/>
      <c r="H23761" s="24"/>
      <c r="I23761" s="24"/>
      <c r="J23761" s="24"/>
      <c r="K23761" s="25" t="str">
        <f>+$K$11</f>
        <v>Nit</v>
      </c>
      <c r="L23761" s="26" t="str">
        <f>+$L$11</f>
        <v>Part.</v>
      </c>
    </row>
    <row r="23762" spans="1:12" hidden="1" x14ac:dyDescent="0.3">
      <c r="A23762" s="1" t="str">
        <f>+A23761</f>
        <v>NO</v>
      </c>
      <c r="C23762" s="1" t="s">
        <v>124</v>
      </c>
      <c r="E23762" s="27" t="s">
        <v>124</v>
      </c>
      <c r="F23762" s="28"/>
      <c r="G23762" s="28"/>
      <c r="H23762" s="28"/>
      <c r="I23762" s="28"/>
      <c r="J23762" s="28"/>
      <c r="K23762" s="29" t="s">
        <v>124</v>
      </c>
      <c r="L23762" s="30" t="s">
        <v>124</v>
      </c>
    </row>
    <row r="23763" spans="1:12" hidden="1" x14ac:dyDescent="0.3">
      <c r="A23763" s="18" t="str">
        <f>+IF(OR(C23763=""),"NO",1)</f>
        <v>NO</v>
      </c>
      <c r="B23763" s="18"/>
      <c r="C23763" s="1" t="s">
        <v>124</v>
      </c>
      <c r="E23763" s="31" t="s">
        <v>124</v>
      </c>
      <c r="F23763" s="32"/>
      <c r="G23763" s="32"/>
      <c r="H23763" s="32"/>
      <c r="I23763" s="32"/>
      <c r="J23763" s="32"/>
      <c r="K23763" s="33" t="s">
        <v>124</v>
      </c>
      <c r="L23763" s="34" t="s">
        <v>124</v>
      </c>
    </row>
    <row r="23764" spans="1:12" hidden="1" x14ac:dyDescent="0.3">
      <c r="A23764" s="18" t="str">
        <f>+IF(OR(C23764=""),"NO",1)</f>
        <v>NO</v>
      </c>
      <c r="B23764" s="18"/>
      <c r="C23764" s="1" t="s">
        <v>124</v>
      </c>
      <c r="E23764" s="31" t="s">
        <v>124</v>
      </c>
      <c r="F23764" s="32"/>
      <c r="G23764" s="32"/>
      <c r="H23764" s="32"/>
      <c r="I23764" s="32"/>
      <c r="J23764" s="32"/>
      <c r="K23764" s="33" t="s">
        <v>124</v>
      </c>
      <c r="L23764" s="34" t="s">
        <v>124</v>
      </c>
    </row>
    <row r="23765" spans="1:12" hidden="1" x14ac:dyDescent="0.3">
      <c r="A23765" s="18" t="str">
        <f>+IF(OR(C23765=""),"NO",1)</f>
        <v>NO</v>
      </c>
      <c r="B23765" s="18"/>
      <c r="C23765" s="1" t="s">
        <v>124</v>
      </c>
      <c r="E23765" s="31" t="s">
        <v>13</v>
      </c>
      <c r="F23765" s="32"/>
      <c r="G23765" s="32"/>
      <c r="H23765" s="32"/>
      <c r="I23765" s="32"/>
      <c r="J23765" s="32"/>
      <c r="K23765" s="33"/>
      <c r="L23765" s="34"/>
    </row>
    <row r="23766" spans="1:12" hidden="1" x14ac:dyDescent="0.3">
      <c r="A23766" s="18" t="str">
        <f>+IF(OR(C23766=""),"NO",1)</f>
        <v>NO</v>
      </c>
      <c r="B23766" s="18"/>
      <c r="C23766" s="1" t="s">
        <v>124</v>
      </c>
      <c r="E23766" s="31" t="s">
        <v>13</v>
      </c>
      <c r="F23766" s="32"/>
      <c r="G23766" s="32"/>
      <c r="H23766" s="32"/>
      <c r="I23766" s="32"/>
      <c r="J23766" s="32"/>
      <c r="K23766" s="33"/>
      <c r="L23766" s="34"/>
    </row>
    <row r="23767" spans="1:12" hidden="1" x14ac:dyDescent="0.3">
      <c r="A23767" s="18" t="str">
        <f>+IF(OR(C23767=""),"NO",1)</f>
        <v>NO</v>
      </c>
      <c r="B23767" s="18"/>
      <c r="C23767" s="1" t="s">
        <v>124</v>
      </c>
      <c r="E23767" s="35" t="s">
        <v>13</v>
      </c>
      <c r="F23767" s="36"/>
      <c r="G23767" s="36"/>
      <c r="H23767" s="36"/>
      <c r="I23767" s="36"/>
      <c r="J23767" s="36"/>
      <c r="K23767" s="37"/>
      <c r="L23767" s="38"/>
    </row>
    <row r="23768" spans="1:12" ht="5.15" hidden="1" customHeight="1" x14ac:dyDescent="0.3">
      <c r="A23768" s="1" t="str">
        <f>+A23760</f>
        <v>NO</v>
      </c>
      <c r="E23768" s="39"/>
      <c r="F23768" s="39"/>
      <c r="G23768" s="39"/>
      <c r="H23768" s="39"/>
      <c r="I23768" s="39"/>
      <c r="J23768" s="39"/>
      <c r="K23768" s="39"/>
      <c r="L23768" s="39"/>
    </row>
    <row r="23769" spans="1:12" ht="15.75" hidden="1" customHeight="1" x14ac:dyDescent="0.3">
      <c r="A23769" s="1" t="str">
        <f>+A23760</f>
        <v>NO</v>
      </c>
      <c r="E23769" s="40" t="str">
        <f>+$E$19</f>
        <v>RESULTADO DE EVALUACIÓN TÉCNICA</v>
      </c>
      <c r="F23769" s="41"/>
      <c r="G23769" s="41"/>
      <c r="H23769" s="41"/>
      <c r="I23769" s="41"/>
      <c r="J23769" s="41"/>
      <c r="K23769" s="41"/>
      <c r="L23769" s="42"/>
    </row>
    <row r="23770" spans="1:12" hidden="1" x14ac:dyDescent="0.3">
      <c r="A23770" s="1" t="str">
        <f>+A23760</f>
        <v>NO</v>
      </c>
      <c r="E23770" s="43"/>
      <c r="F23770" s="44" t="str">
        <f>+$F$20</f>
        <v>Experiencia</v>
      </c>
      <c r="G23770" s="45"/>
      <c r="H23770" s="45"/>
      <c r="I23770" s="45"/>
      <c r="J23770" s="45"/>
      <c r="K23770" s="46"/>
      <c r="L23770" s="47" t="s">
        <v>124</v>
      </c>
    </row>
    <row r="23771" spans="1:12" hidden="1" x14ac:dyDescent="0.3">
      <c r="A23771" s="1" t="str">
        <f>+A23760</f>
        <v>NO</v>
      </c>
      <c r="E23771" s="348" t="str">
        <f>+$E$21</f>
        <v>OBSERVACIONES RESPECTO A LA EVALUACIÓN DE EXPERIENCIA</v>
      </c>
      <c r="F23771" s="308"/>
      <c r="G23771" s="308"/>
      <c r="H23771" s="308"/>
      <c r="I23771" s="308"/>
      <c r="J23771" s="308"/>
      <c r="K23771" s="308"/>
      <c r="L23771" s="349"/>
    </row>
    <row r="23772" spans="1:12" hidden="1" x14ac:dyDescent="0.3">
      <c r="A23772" s="1" t="str">
        <f>+A23760</f>
        <v>NO</v>
      </c>
      <c r="E23772" s="350" t="s">
        <v>124</v>
      </c>
      <c r="F23772" s="351"/>
      <c r="G23772" s="351"/>
      <c r="H23772" s="351"/>
      <c r="I23772" s="351"/>
      <c r="J23772" s="351"/>
      <c r="K23772" s="351"/>
      <c r="L23772" s="352"/>
    </row>
    <row r="23773" spans="1:12" ht="5.15" hidden="1" customHeight="1" x14ac:dyDescent="0.3">
      <c r="A23773" s="1" t="str">
        <f>+A23760</f>
        <v>NO</v>
      </c>
      <c r="E23773" s="39"/>
      <c r="F23773" s="39"/>
      <c r="G23773" s="39"/>
      <c r="H23773" s="39"/>
      <c r="I23773" s="39"/>
      <c r="J23773" s="39"/>
      <c r="K23773" s="39"/>
      <c r="L23773" s="39"/>
    </row>
    <row r="23774" spans="1:12" ht="12.75" hidden="1" customHeight="1" x14ac:dyDescent="0.3">
      <c r="A23774" s="1" t="str">
        <f>+A23760</f>
        <v>NO</v>
      </c>
      <c r="E23774" s="40" t="str">
        <f>+$E$24</f>
        <v>EXPERIENCIA HABILITANTE: CONTRATOS PRESENTADOS</v>
      </c>
      <c r="F23774" s="41"/>
      <c r="G23774" s="41"/>
      <c r="H23774" s="41"/>
      <c r="I23774" s="41"/>
      <c r="J23774" s="41"/>
      <c r="K23774" s="41"/>
      <c r="L23774" s="42"/>
    </row>
    <row r="23775" spans="1:12" ht="8.5" hidden="1" customHeight="1" x14ac:dyDescent="0.3">
      <c r="A23775" s="1" t="str">
        <f>+A23760</f>
        <v>NO</v>
      </c>
      <c r="E23775" s="49"/>
      <c r="F23775" s="50"/>
      <c r="G23775" s="51"/>
      <c r="H23775" s="51"/>
      <c r="I23775" s="51"/>
      <c r="J23775" s="51"/>
      <c r="K23775" s="51"/>
      <c r="L23775" s="52"/>
    </row>
    <row r="23776" spans="1:12" hidden="1" x14ac:dyDescent="0.3">
      <c r="A23776" s="18" t="str">
        <f>+IF(OR(C23776=""),"NO",1)</f>
        <v>NO</v>
      </c>
      <c r="B23776" s="18"/>
      <c r="C23776" s="1" t="s">
        <v>124</v>
      </c>
      <c r="E23776" s="329">
        <v>1</v>
      </c>
      <c r="F23776" s="53" t="str">
        <f>+$F$26</f>
        <v>OBJETO</v>
      </c>
      <c r="G23776" s="332" t="s">
        <v>124</v>
      </c>
      <c r="H23776" s="333"/>
      <c r="I23776" s="333"/>
      <c r="J23776" s="333"/>
      <c r="K23776" s="333"/>
      <c r="L23776" s="334"/>
    </row>
    <row r="23777" spans="1:12" hidden="1" x14ac:dyDescent="0.3">
      <c r="A23777" s="18" t="str">
        <f>+IF(OR(C23776=""),"NO",1)</f>
        <v>NO</v>
      </c>
      <c r="B23777" s="18"/>
      <c r="E23777" s="330"/>
      <c r="F23777" s="54" t="str">
        <f>+$F$27</f>
        <v>CONTRATANTE</v>
      </c>
      <c r="G23777" s="335" t="s">
        <v>124</v>
      </c>
      <c r="H23777" s="310"/>
      <c r="I23777" s="310"/>
      <c r="J23777" s="310"/>
      <c r="K23777" s="310"/>
      <c r="L23777" s="336"/>
    </row>
    <row r="23778" spans="1:12" hidden="1" x14ac:dyDescent="0.3">
      <c r="A23778" s="18" t="str">
        <f>+IF(OR(C23776=""),"NO",1)</f>
        <v>NO</v>
      </c>
      <c r="B23778" s="18"/>
      <c r="E23778" s="330"/>
      <c r="F23778" s="54" t="str">
        <f>+$F$28</f>
        <v>APORTANTE</v>
      </c>
      <c r="G23778" s="337" t="s">
        <v>124</v>
      </c>
      <c r="H23778" s="338"/>
      <c r="I23778" s="338"/>
      <c r="J23778" s="338"/>
      <c r="K23778" s="338"/>
      <c r="L23778" s="339"/>
    </row>
    <row r="23779" spans="1:12" hidden="1" x14ac:dyDescent="0.3">
      <c r="A23779" s="18" t="str">
        <f>+IF(OR(C23776=""),"NO",1)</f>
        <v>NO</v>
      </c>
      <c r="B23779" s="18"/>
      <c r="E23779" s="330"/>
      <c r="F23779" s="54" t="str">
        <f>+$F$29</f>
        <v>VALOR /SMMLV)</v>
      </c>
      <c r="G23779" s="55" t="s">
        <v>124</v>
      </c>
      <c r="H23779" s="56" t="str">
        <f>+$H$29</f>
        <v>% PART..</v>
      </c>
      <c r="I23779" s="57" t="s">
        <v>124</v>
      </c>
      <c r="J23779" s="58" t="str">
        <f>+$J$29</f>
        <v>VALOR ACREDITADO</v>
      </c>
      <c r="K23779" s="59"/>
      <c r="L23779" s="47" t="s">
        <v>124</v>
      </c>
    </row>
    <row r="23780" spans="1:12" hidden="1" x14ac:dyDescent="0.3">
      <c r="A23780" s="18" t="str">
        <f>+IF(OR(C23776=""),"NO",1)</f>
        <v>NO</v>
      </c>
      <c r="B23780" s="18"/>
      <c r="E23780" s="330"/>
      <c r="F23780" s="60" t="str">
        <f>+$F$30</f>
        <v>EXPERIENCIA APORTADA</v>
      </c>
      <c r="G23780" s="340" t="s">
        <v>124</v>
      </c>
      <c r="H23780" s="341"/>
      <c r="I23780" s="341"/>
      <c r="J23780" s="341"/>
      <c r="K23780" s="341"/>
      <c r="L23780" s="342"/>
    </row>
    <row r="23781" spans="1:12" hidden="1" x14ac:dyDescent="0.3">
      <c r="A23781" s="18" t="str">
        <f>+IF(OR(C23776=""),"NO",1)</f>
        <v>NO</v>
      </c>
      <c r="B23781" s="18"/>
      <c r="E23781" s="331"/>
      <c r="F23781" s="62" t="str">
        <f>+$F$31</f>
        <v>OBSERVACIÓN</v>
      </c>
      <c r="G23781" s="343" t="s">
        <v>124</v>
      </c>
      <c r="H23781" s="344"/>
      <c r="I23781" s="344"/>
      <c r="J23781" s="344"/>
      <c r="K23781" s="344"/>
      <c r="L23781" s="345"/>
    </row>
    <row r="23782" spans="1:12" ht="8.5" hidden="1" customHeight="1" x14ac:dyDescent="0.3">
      <c r="A23782" s="18" t="str">
        <f>+IF(OR(C23776=""),"NO",1)</f>
        <v>NO</v>
      </c>
      <c r="B23782" s="18"/>
      <c r="E23782" s="49"/>
      <c r="F23782" s="50"/>
      <c r="G23782" s="51"/>
      <c r="H23782" s="51"/>
      <c r="I23782" s="51"/>
      <c r="J23782" s="51"/>
      <c r="K23782" s="51"/>
      <c r="L23782" s="52"/>
    </row>
    <row r="23783" spans="1:12" hidden="1" x14ac:dyDescent="0.3">
      <c r="A23783" s="18" t="str">
        <f t="shared" ref="A23783" si="7980">+IF(OR(C23783=""),"NO",1)</f>
        <v>NO</v>
      </c>
      <c r="B23783" s="18"/>
      <c r="C23783" s="1" t="s">
        <v>124</v>
      </c>
      <c r="E23783" s="329">
        <v>2</v>
      </c>
      <c r="F23783" s="53" t="str">
        <f>+$F$26</f>
        <v>OBJETO</v>
      </c>
      <c r="G23783" s="332" t="s">
        <v>124</v>
      </c>
      <c r="H23783" s="333"/>
      <c r="I23783" s="333"/>
      <c r="J23783" s="333"/>
      <c r="K23783" s="333"/>
      <c r="L23783" s="334"/>
    </row>
    <row r="23784" spans="1:12" hidden="1" x14ac:dyDescent="0.3">
      <c r="A23784" s="18" t="str">
        <f t="shared" ref="A23784" si="7981">+IF(OR(C23783=""),"NO",1)</f>
        <v>NO</v>
      </c>
      <c r="B23784" s="18"/>
      <c r="E23784" s="330"/>
      <c r="F23784" s="54" t="str">
        <f>+$F$27</f>
        <v>CONTRATANTE</v>
      </c>
      <c r="G23784" s="335" t="s">
        <v>124</v>
      </c>
      <c r="H23784" s="310"/>
      <c r="I23784" s="310"/>
      <c r="J23784" s="310"/>
      <c r="K23784" s="310"/>
      <c r="L23784" s="336"/>
    </row>
    <row r="23785" spans="1:12" hidden="1" x14ac:dyDescent="0.3">
      <c r="A23785" s="18" t="str">
        <f t="shared" ref="A23785" si="7982">+IF(OR(C23783=""),"NO",1)</f>
        <v>NO</v>
      </c>
      <c r="B23785" s="18"/>
      <c r="E23785" s="330"/>
      <c r="F23785" s="54" t="str">
        <f>+$F$28</f>
        <v>APORTANTE</v>
      </c>
      <c r="G23785" s="337" t="s">
        <v>124</v>
      </c>
      <c r="H23785" s="338"/>
      <c r="I23785" s="338"/>
      <c r="J23785" s="338"/>
      <c r="K23785" s="338"/>
      <c r="L23785" s="339"/>
    </row>
    <row r="23786" spans="1:12" hidden="1" x14ac:dyDescent="0.3">
      <c r="A23786" s="18" t="str">
        <f t="shared" ref="A23786" si="7983">+IF(OR(C23783=""),"NO",1)</f>
        <v>NO</v>
      </c>
      <c r="B23786" s="18"/>
      <c r="E23786" s="330"/>
      <c r="F23786" s="54" t="str">
        <f>+$F$29</f>
        <v>VALOR /SMMLV)</v>
      </c>
      <c r="G23786" s="55" t="s">
        <v>124</v>
      </c>
      <c r="H23786" s="56" t="str">
        <f>+$H$29</f>
        <v>% PART..</v>
      </c>
      <c r="I23786" s="57" t="s">
        <v>124</v>
      </c>
      <c r="J23786" s="58" t="str">
        <f>+$J$29</f>
        <v>VALOR ACREDITADO</v>
      </c>
      <c r="K23786" s="59"/>
      <c r="L23786" s="47" t="s">
        <v>124</v>
      </c>
    </row>
    <row r="23787" spans="1:12" hidden="1" x14ac:dyDescent="0.3">
      <c r="A23787" s="18" t="str">
        <f t="shared" ref="A23787" si="7984">+IF(OR(C23783=""),"NO",1)</f>
        <v>NO</v>
      </c>
      <c r="B23787" s="18"/>
      <c r="E23787" s="330"/>
      <c r="F23787" s="60" t="str">
        <f>+$F$30</f>
        <v>EXPERIENCIA APORTADA</v>
      </c>
      <c r="G23787" s="340" t="s">
        <v>124</v>
      </c>
      <c r="H23787" s="341"/>
      <c r="I23787" s="341"/>
      <c r="J23787" s="341"/>
      <c r="K23787" s="341"/>
      <c r="L23787" s="342"/>
    </row>
    <row r="23788" spans="1:12" hidden="1" x14ac:dyDescent="0.3">
      <c r="A23788" s="18" t="str">
        <f t="shared" ref="A23788" si="7985">+IF(OR(C23783=""),"NO",1)</f>
        <v>NO</v>
      </c>
      <c r="B23788" s="18"/>
      <c r="E23788" s="331"/>
      <c r="F23788" s="62" t="str">
        <f>+$F$31</f>
        <v>OBSERVACIÓN</v>
      </c>
      <c r="G23788" s="343" t="s">
        <v>124</v>
      </c>
      <c r="H23788" s="344"/>
      <c r="I23788" s="344"/>
      <c r="J23788" s="344"/>
      <c r="K23788" s="344"/>
      <c r="L23788" s="345"/>
    </row>
    <row r="23789" spans="1:12" ht="8.5" hidden="1" customHeight="1" x14ac:dyDescent="0.3">
      <c r="A23789" s="18" t="str">
        <f t="shared" ref="A23789" si="7986">+IF(OR(C23783=""),"NO",1)</f>
        <v>NO</v>
      </c>
      <c r="B23789" s="18"/>
      <c r="E23789" s="49"/>
      <c r="F23789" s="50"/>
      <c r="G23789" s="51"/>
      <c r="H23789" s="51"/>
      <c r="I23789" s="51"/>
      <c r="J23789" s="51"/>
      <c r="K23789" s="51"/>
      <c r="L23789" s="52"/>
    </row>
    <row r="23790" spans="1:12" hidden="1" x14ac:dyDescent="0.3">
      <c r="A23790" s="18" t="str">
        <f t="shared" ref="A23790" si="7987">+IF(OR(C23790=""),"NO",1)</f>
        <v>NO</v>
      </c>
      <c r="B23790" s="18"/>
      <c r="C23790" s="1" t="s">
        <v>124</v>
      </c>
      <c r="E23790" s="329">
        <v>3</v>
      </c>
      <c r="F23790" s="53" t="str">
        <f>+$F$26</f>
        <v>OBJETO</v>
      </c>
      <c r="G23790" s="332" t="s">
        <v>124</v>
      </c>
      <c r="H23790" s="333"/>
      <c r="I23790" s="333"/>
      <c r="J23790" s="333"/>
      <c r="K23790" s="333"/>
      <c r="L23790" s="334"/>
    </row>
    <row r="23791" spans="1:12" hidden="1" x14ac:dyDescent="0.3">
      <c r="A23791" s="18" t="str">
        <f t="shared" ref="A23791" si="7988">+IF(OR(C23790=""),"NO",1)</f>
        <v>NO</v>
      </c>
      <c r="B23791" s="18"/>
      <c r="E23791" s="330"/>
      <c r="F23791" s="54" t="str">
        <f>+$F$27</f>
        <v>CONTRATANTE</v>
      </c>
      <c r="G23791" s="335" t="s">
        <v>124</v>
      </c>
      <c r="H23791" s="310"/>
      <c r="I23791" s="310"/>
      <c r="J23791" s="310"/>
      <c r="K23791" s="310"/>
      <c r="L23791" s="336"/>
    </row>
    <row r="23792" spans="1:12" hidden="1" x14ac:dyDescent="0.3">
      <c r="A23792" s="18" t="str">
        <f t="shared" ref="A23792" si="7989">+IF(OR(C23790=""),"NO",1)</f>
        <v>NO</v>
      </c>
      <c r="B23792" s="18"/>
      <c r="E23792" s="330"/>
      <c r="F23792" s="54" t="str">
        <f>+$F$28</f>
        <v>APORTANTE</v>
      </c>
      <c r="G23792" s="337" t="s">
        <v>124</v>
      </c>
      <c r="H23792" s="338"/>
      <c r="I23792" s="338"/>
      <c r="J23792" s="338"/>
      <c r="K23792" s="338"/>
      <c r="L23792" s="339"/>
    </row>
    <row r="23793" spans="1:12" hidden="1" x14ac:dyDescent="0.3">
      <c r="A23793" s="18" t="str">
        <f t="shared" ref="A23793" si="7990">+IF(OR(C23790=""),"NO",1)</f>
        <v>NO</v>
      </c>
      <c r="B23793" s="18"/>
      <c r="E23793" s="330"/>
      <c r="F23793" s="54" t="str">
        <f>+$F$29</f>
        <v>VALOR /SMMLV)</v>
      </c>
      <c r="G23793" s="55" t="s">
        <v>124</v>
      </c>
      <c r="H23793" s="56" t="str">
        <f>+$H$29</f>
        <v>% PART..</v>
      </c>
      <c r="I23793" s="57" t="s">
        <v>124</v>
      </c>
      <c r="J23793" s="58" t="str">
        <f>+$J$29</f>
        <v>VALOR ACREDITADO</v>
      </c>
      <c r="K23793" s="59"/>
      <c r="L23793" s="47" t="s">
        <v>124</v>
      </c>
    </row>
    <row r="23794" spans="1:12" hidden="1" x14ac:dyDescent="0.3">
      <c r="A23794" s="18" t="str">
        <f t="shared" ref="A23794" si="7991">+IF(OR(C23790=""),"NO",1)</f>
        <v>NO</v>
      </c>
      <c r="B23794" s="18"/>
      <c r="E23794" s="330"/>
      <c r="F23794" s="60" t="str">
        <f>+$F$30</f>
        <v>EXPERIENCIA APORTADA</v>
      </c>
      <c r="G23794" s="340" t="s">
        <v>124</v>
      </c>
      <c r="H23794" s="341"/>
      <c r="I23794" s="341"/>
      <c r="J23794" s="341"/>
      <c r="K23794" s="341"/>
      <c r="L23794" s="342"/>
    </row>
    <row r="23795" spans="1:12" hidden="1" x14ac:dyDescent="0.3">
      <c r="A23795" s="18" t="str">
        <f t="shared" ref="A23795" si="7992">+IF(OR(C23790=""),"NO",1)</f>
        <v>NO</v>
      </c>
      <c r="B23795" s="18"/>
      <c r="E23795" s="331"/>
      <c r="F23795" s="62" t="str">
        <f>+$F$31</f>
        <v>OBSERVACIÓN</v>
      </c>
      <c r="G23795" s="343" t="s">
        <v>124</v>
      </c>
      <c r="H23795" s="344"/>
      <c r="I23795" s="344"/>
      <c r="J23795" s="344"/>
      <c r="K23795" s="344"/>
      <c r="L23795" s="345"/>
    </row>
    <row r="23796" spans="1:12" ht="8.5" hidden="1" customHeight="1" x14ac:dyDescent="0.3">
      <c r="A23796" s="18" t="str">
        <f t="shared" ref="A23796" si="7993">+IF(OR(C23790=""),"NO",1)</f>
        <v>NO</v>
      </c>
      <c r="B23796" s="18"/>
      <c r="E23796" s="49"/>
      <c r="F23796" s="50"/>
      <c r="G23796" s="51"/>
      <c r="H23796" s="51"/>
      <c r="I23796" s="51"/>
      <c r="J23796" s="51"/>
      <c r="K23796" s="51"/>
      <c r="L23796" s="52"/>
    </row>
    <row r="23797" spans="1:12" hidden="1" x14ac:dyDescent="0.3">
      <c r="A23797" s="18" t="str">
        <f t="shared" ref="A23797" si="7994">+IF(OR(C23797=""),"NO",1)</f>
        <v>NO</v>
      </c>
      <c r="B23797" s="18"/>
      <c r="C23797" s="1" t="s">
        <v>124</v>
      </c>
      <c r="E23797" s="329">
        <v>4</v>
      </c>
      <c r="F23797" s="53" t="str">
        <f>+$F$26</f>
        <v>OBJETO</v>
      </c>
      <c r="G23797" s="332" t="s">
        <v>124</v>
      </c>
      <c r="H23797" s="333"/>
      <c r="I23797" s="333"/>
      <c r="J23797" s="333"/>
      <c r="K23797" s="333"/>
      <c r="L23797" s="334"/>
    </row>
    <row r="23798" spans="1:12" hidden="1" x14ac:dyDescent="0.3">
      <c r="A23798" s="18" t="str">
        <f t="shared" ref="A23798" si="7995">+IF(OR(C23797=""),"NO",1)</f>
        <v>NO</v>
      </c>
      <c r="B23798" s="18"/>
      <c r="E23798" s="330"/>
      <c r="F23798" s="54" t="str">
        <f>+$F$27</f>
        <v>CONTRATANTE</v>
      </c>
      <c r="G23798" s="335" t="s">
        <v>124</v>
      </c>
      <c r="H23798" s="310"/>
      <c r="I23798" s="310"/>
      <c r="J23798" s="310"/>
      <c r="K23798" s="310"/>
      <c r="L23798" s="336"/>
    </row>
    <row r="23799" spans="1:12" hidden="1" x14ac:dyDescent="0.3">
      <c r="A23799" s="18" t="str">
        <f t="shared" ref="A23799" si="7996">+IF(OR(C23797=""),"NO",1)</f>
        <v>NO</v>
      </c>
      <c r="B23799" s="18"/>
      <c r="E23799" s="330"/>
      <c r="F23799" s="54" t="str">
        <f>+$F$28</f>
        <v>APORTANTE</v>
      </c>
      <c r="G23799" s="337" t="s">
        <v>124</v>
      </c>
      <c r="H23799" s="338"/>
      <c r="I23799" s="338"/>
      <c r="J23799" s="338"/>
      <c r="K23799" s="338"/>
      <c r="L23799" s="339"/>
    </row>
    <row r="23800" spans="1:12" hidden="1" x14ac:dyDescent="0.3">
      <c r="A23800" s="18" t="str">
        <f t="shared" ref="A23800" si="7997">+IF(OR(C23797=""),"NO",1)</f>
        <v>NO</v>
      </c>
      <c r="B23800" s="18"/>
      <c r="E23800" s="330"/>
      <c r="F23800" s="54" t="str">
        <f>+$F$29</f>
        <v>VALOR /SMMLV)</v>
      </c>
      <c r="G23800" s="55" t="s">
        <v>124</v>
      </c>
      <c r="H23800" s="56" t="str">
        <f>+$H$29</f>
        <v>% PART..</v>
      </c>
      <c r="I23800" s="57" t="s">
        <v>124</v>
      </c>
      <c r="J23800" s="58" t="str">
        <f>+$J$29</f>
        <v>VALOR ACREDITADO</v>
      </c>
      <c r="K23800" s="59"/>
      <c r="L23800" s="47" t="s">
        <v>124</v>
      </c>
    </row>
    <row r="23801" spans="1:12" hidden="1" x14ac:dyDescent="0.3">
      <c r="A23801" s="18" t="str">
        <f t="shared" ref="A23801" si="7998">+IF(OR(C23797=""),"NO",1)</f>
        <v>NO</v>
      </c>
      <c r="B23801" s="18"/>
      <c r="E23801" s="330"/>
      <c r="F23801" s="60" t="str">
        <f>+$F$30</f>
        <v>EXPERIENCIA APORTADA</v>
      </c>
      <c r="G23801" s="340" t="s">
        <v>124</v>
      </c>
      <c r="H23801" s="341"/>
      <c r="I23801" s="341"/>
      <c r="J23801" s="341"/>
      <c r="K23801" s="341"/>
      <c r="L23801" s="342"/>
    </row>
    <row r="23802" spans="1:12" hidden="1" x14ac:dyDescent="0.3">
      <c r="A23802" s="18" t="str">
        <f t="shared" ref="A23802" si="7999">+IF(OR(C23797=""),"NO",1)</f>
        <v>NO</v>
      </c>
      <c r="B23802" s="18"/>
      <c r="E23802" s="331"/>
      <c r="F23802" s="62" t="str">
        <f>+$F$31</f>
        <v>OBSERVACIÓN</v>
      </c>
      <c r="G23802" s="343" t="s">
        <v>124</v>
      </c>
      <c r="H23802" s="344"/>
      <c r="I23802" s="344"/>
      <c r="J23802" s="344"/>
      <c r="K23802" s="344"/>
      <c r="L23802" s="345"/>
    </row>
    <row r="23803" spans="1:12" ht="8.5" hidden="1" customHeight="1" x14ac:dyDescent="0.3">
      <c r="A23803" s="18" t="str">
        <f t="shared" ref="A23803" si="8000">+IF(OR(C23797=""),"NO",1)</f>
        <v>NO</v>
      </c>
      <c r="B23803" s="18"/>
      <c r="E23803" s="49"/>
      <c r="F23803" s="50"/>
      <c r="G23803" s="51"/>
      <c r="H23803" s="51"/>
      <c r="I23803" s="51"/>
      <c r="J23803" s="51"/>
      <c r="K23803" s="51"/>
      <c r="L23803" s="52"/>
    </row>
    <row r="23804" spans="1:12" hidden="1" x14ac:dyDescent="0.3">
      <c r="A23804" s="18" t="str">
        <f t="shared" ref="A23804" si="8001">+IF(OR(C23804=""),"NO",1)</f>
        <v>NO</v>
      </c>
      <c r="B23804" s="18"/>
      <c r="C23804" s="1" t="s">
        <v>124</v>
      </c>
      <c r="E23804" s="329">
        <v>5</v>
      </c>
      <c r="F23804" s="53" t="str">
        <f>+$F$26</f>
        <v>OBJETO</v>
      </c>
      <c r="G23804" s="332" t="s">
        <v>124</v>
      </c>
      <c r="H23804" s="333"/>
      <c r="I23804" s="333"/>
      <c r="J23804" s="333"/>
      <c r="K23804" s="333"/>
      <c r="L23804" s="334"/>
    </row>
    <row r="23805" spans="1:12" hidden="1" x14ac:dyDescent="0.3">
      <c r="A23805" s="18" t="str">
        <f t="shared" ref="A23805" si="8002">+IF(OR(C23804=""),"NO",1)</f>
        <v>NO</v>
      </c>
      <c r="B23805" s="18"/>
      <c r="E23805" s="330"/>
      <c r="F23805" s="54" t="str">
        <f>+$F$27</f>
        <v>CONTRATANTE</v>
      </c>
      <c r="G23805" s="335" t="s">
        <v>124</v>
      </c>
      <c r="H23805" s="310"/>
      <c r="I23805" s="310"/>
      <c r="J23805" s="310"/>
      <c r="K23805" s="310"/>
      <c r="L23805" s="336"/>
    </row>
    <row r="23806" spans="1:12" hidden="1" x14ac:dyDescent="0.3">
      <c r="A23806" s="18" t="str">
        <f t="shared" ref="A23806" si="8003">+IF(OR(C23804=""),"NO",1)</f>
        <v>NO</v>
      </c>
      <c r="B23806" s="18"/>
      <c r="E23806" s="330"/>
      <c r="F23806" s="54" t="str">
        <f>+$F$28</f>
        <v>APORTANTE</v>
      </c>
      <c r="G23806" s="337" t="s">
        <v>124</v>
      </c>
      <c r="H23806" s="338"/>
      <c r="I23806" s="338"/>
      <c r="J23806" s="338"/>
      <c r="K23806" s="338"/>
      <c r="L23806" s="339"/>
    </row>
    <row r="23807" spans="1:12" hidden="1" x14ac:dyDescent="0.3">
      <c r="A23807" s="18" t="str">
        <f t="shared" ref="A23807" si="8004">+IF(OR(C23804=""),"NO",1)</f>
        <v>NO</v>
      </c>
      <c r="B23807" s="18"/>
      <c r="E23807" s="330"/>
      <c r="F23807" s="54" t="str">
        <f>+$F$29</f>
        <v>VALOR /SMMLV)</v>
      </c>
      <c r="G23807" s="55" t="s">
        <v>124</v>
      </c>
      <c r="H23807" s="56" t="str">
        <f>+$H$29</f>
        <v>% PART..</v>
      </c>
      <c r="I23807" s="57" t="s">
        <v>124</v>
      </c>
      <c r="J23807" s="58" t="str">
        <f>+$J$29</f>
        <v>VALOR ACREDITADO</v>
      </c>
      <c r="K23807" s="59"/>
      <c r="L23807" s="47" t="s">
        <v>124</v>
      </c>
    </row>
    <row r="23808" spans="1:12" hidden="1" x14ac:dyDescent="0.3">
      <c r="A23808" s="18" t="str">
        <f t="shared" ref="A23808" si="8005">+IF(OR(C23804=""),"NO",1)</f>
        <v>NO</v>
      </c>
      <c r="B23808" s="18"/>
      <c r="E23808" s="330"/>
      <c r="F23808" s="60" t="str">
        <f>+$F$30</f>
        <v>EXPERIENCIA APORTADA</v>
      </c>
      <c r="G23808" s="340" t="s">
        <v>124</v>
      </c>
      <c r="H23808" s="341"/>
      <c r="I23808" s="341"/>
      <c r="J23808" s="341"/>
      <c r="K23808" s="341"/>
      <c r="L23808" s="342"/>
    </row>
    <row r="23809" spans="1:12" hidden="1" x14ac:dyDescent="0.3">
      <c r="A23809" s="18" t="str">
        <f t="shared" ref="A23809" si="8006">+IF(OR(C23804=""),"NO",1)</f>
        <v>NO</v>
      </c>
      <c r="B23809" s="18"/>
      <c r="E23809" s="331"/>
      <c r="F23809" s="62" t="str">
        <f>+$F$31</f>
        <v>OBSERVACIÓN</v>
      </c>
      <c r="G23809" s="343" t="s">
        <v>124</v>
      </c>
      <c r="H23809" s="344"/>
      <c r="I23809" s="344"/>
      <c r="J23809" s="344"/>
      <c r="K23809" s="344"/>
      <c r="L23809" s="345"/>
    </row>
    <row r="23810" spans="1:12" ht="8.5" hidden="1" customHeight="1" x14ac:dyDescent="0.3">
      <c r="A23810" s="18" t="str">
        <f t="shared" ref="A23810" si="8007">+IF(OR(C23804=""),"NO",1)</f>
        <v>NO</v>
      </c>
      <c r="B23810" s="18"/>
      <c r="E23810" s="49"/>
      <c r="F23810" s="50"/>
      <c r="G23810" s="51"/>
      <c r="H23810" s="51"/>
      <c r="I23810" s="51"/>
      <c r="J23810" s="51"/>
      <c r="K23810" s="51"/>
      <c r="L23810" s="52"/>
    </row>
    <row r="23811" spans="1:12" hidden="1" x14ac:dyDescent="0.3">
      <c r="A23811" s="18" t="str">
        <f t="shared" ref="A23811" si="8008">+IF(OR(C23811=""),"NO",1)</f>
        <v>NO</v>
      </c>
      <c r="B23811" s="18"/>
      <c r="C23811" s="1" t="s">
        <v>124</v>
      </c>
      <c r="E23811" s="329">
        <v>6</v>
      </c>
      <c r="F23811" s="53" t="str">
        <f>+$F$26</f>
        <v>OBJETO</v>
      </c>
      <c r="G23811" s="332" t="s">
        <v>124</v>
      </c>
      <c r="H23811" s="333"/>
      <c r="I23811" s="333"/>
      <c r="J23811" s="333"/>
      <c r="K23811" s="333"/>
      <c r="L23811" s="334"/>
    </row>
    <row r="23812" spans="1:12" hidden="1" x14ac:dyDescent="0.3">
      <c r="A23812" s="18" t="str">
        <f t="shared" ref="A23812" si="8009">+IF(OR(C23811=""),"NO",1)</f>
        <v>NO</v>
      </c>
      <c r="B23812" s="18"/>
      <c r="E23812" s="330"/>
      <c r="F23812" s="54" t="str">
        <f>+$F$27</f>
        <v>CONTRATANTE</v>
      </c>
      <c r="G23812" s="335" t="s">
        <v>124</v>
      </c>
      <c r="H23812" s="310"/>
      <c r="I23812" s="310"/>
      <c r="J23812" s="310"/>
      <c r="K23812" s="310"/>
      <c r="L23812" s="336"/>
    </row>
    <row r="23813" spans="1:12" hidden="1" x14ac:dyDescent="0.3">
      <c r="A23813" s="18" t="str">
        <f t="shared" ref="A23813" si="8010">+IF(OR(C23811=""),"NO",1)</f>
        <v>NO</v>
      </c>
      <c r="B23813" s="18"/>
      <c r="E23813" s="330"/>
      <c r="F23813" s="54" t="str">
        <f>+$F$28</f>
        <v>APORTANTE</v>
      </c>
      <c r="G23813" s="337" t="s">
        <v>124</v>
      </c>
      <c r="H23813" s="338"/>
      <c r="I23813" s="338"/>
      <c r="J23813" s="338"/>
      <c r="K23813" s="338"/>
      <c r="L23813" s="339"/>
    </row>
    <row r="23814" spans="1:12" hidden="1" x14ac:dyDescent="0.3">
      <c r="A23814" s="18" t="str">
        <f t="shared" ref="A23814" si="8011">+IF(OR(C23811=""),"NO",1)</f>
        <v>NO</v>
      </c>
      <c r="B23814" s="18"/>
      <c r="E23814" s="330"/>
      <c r="F23814" s="54" t="str">
        <f>+$F$29</f>
        <v>VALOR /SMMLV)</v>
      </c>
      <c r="G23814" s="55" t="s">
        <v>124</v>
      </c>
      <c r="H23814" s="56" t="str">
        <f>+$H$29</f>
        <v>% PART..</v>
      </c>
      <c r="I23814" s="57" t="s">
        <v>124</v>
      </c>
      <c r="J23814" s="58" t="str">
        <f>+$J$29</f>
        <v>VALOR ACREDITADO</v>
      </c>
      <c r="K23814" s="59"/>
      <c r="L23814" s="47" t="s">
        <v>124</v>
      </c>
    </row>
    <row r="23815" spans="1:12" hidden="1" x14ac:dyDescent="0.3">
      <c r="A23815" s="18" t="str">
        <f t="shared" ref="A23815" si="8012">+IF(OR(C23811=""),"NO",1)</f>
        <v>NO</v>
      </c>
      <c r="B23815" s="18"/>
      <c r="E23815" s="330"/>
      <c r="F23815" s="60" t="str">
        <f>+$F$30</f>
        <v>EXPERIENCIA APORTADA</v>
      </c>
      <c r="G23815" s="340" t="s">
        <v>124</v>
      </c>
      <c r="H23815" s="341"/>
      <c r="I23815" s="341"/>
      <c r="J23815" s="341"/>
      <c r="K23815" s="341"/>
      <c r="L23815" s="342"/>
    </row>
    <row r="23816" spans="1:12" hidden="1" x14ac:dyDescent="0.3">
      <c r="A23816" s="18" t="str">
        <f t="shared" ref="A23816" si="8013">+IF(OR(C23811=""),"NO",1)</f>
        <v>NO</v>
      </c>
      <c r="B23816" s="18"/>
      <c r="E23816" s="331"/>
      <c r="F23816" s="62" t="str">
        <f>+$F$31</f>
        <v>OBSERVACIÓN</v>
      </c>
      <c r="G23816" s="343" t="s">
        <v>124</v>
      </c>
      <c r="H23816" s="344"/>
      <c r="I23816" s="344"/>
      <c r="J23816" s="344"/>
      <c r="K23816" s="344"/>
      <c r="L23816" s="345"/>
    </row>
    <row r="23817" spans="1:12" ht="8.5" hidden="1" customHeight="1" x14ac:dyDescent="0.3">
      <c r="A23817" s="18" t="str">
        <f t="shared" ref="A23817" si="8014">+IF(OR(C23811=""),"NO",1)</f>
        <v>NO</v>
      </c>
      <c r="B23817" s="18"/>
      <c r="E23817" s="49"/>
      <c r="F23817" s="50"/>
      <c r="G23817" s="51"/>
      <c r="H23817" s="51"/>
      <c r="I23817" s="51"/>
      <c r="J23817" s="51"/>
      <c r="K23817" s="51"/>
      <c r="L23817" s="52"/>
    </row>
    <row r="23818" spans="1:12" hidden="1" x14ac:dyDescent="0.3">
      <c r="A23818" s="18" t="str">
        <f t="shared" ref="A23818" si="8015">+IF(OR(C23818=""),"NO",1)</f>
        <v>NO</v>
      </c>
      <c r="B23818" s="18"/>
      <c r="C23818" s="1" t="s">
        <v>124</v>
      </c>
      <c r="E23818" s="329">
        <v>7</v>
      </c>
      <c r="F23818" s="53" t="str">
        <f>+$F$26</f>
        <v>OBJETO</v>
      </c>
      <c r="G23818" s="332" t="s">
        <v>124</v>
      </c>
      <c r="H23818" s="333"/>
      <c r="I23818" s="333"/>
      <c r="J23818" s="333"/>
      <c r="K23818" s="333"/>
      <c r="L23818" s="334"/>
    </row>
    <row r="23819" spans="1:12" hidden="1" x14ac:dyDescent="0.3">
      <c r="A23819" s="18" t="str">
        <f t="shared" ref="A23819" si="8016">+IF(OR(C23818=""),"NO",1)</f>
        <v>NO</v>
      </c>
      <c r="B23819" s="18"/>
      <c r="E23819" s="330"/>
      <c r="F23819" s="54" t="str">
        <f>+$F$27</f>
        <v>CONTRATANTE</v>
      </c>
      <c r="G23819" s="335" t="s">
        <v>124</v>
      </c>
      <c r="H23819" s="310"/>
      <c r="I23819" s="310"/>
      <c r="J23819" s="310"/>
      <c r="K23819" s="310"/>
      <c r="L23819" s="336"/>
    </row>
    <row r="23820" spans="1:12" hidden="1" x14ac:dyDescent="0.3">
      <c r="A23820" s="18" t="str">
        <f t="shared" ref="A23820" si="8017">+IF(OR(C23818=""),"NO",1)</f>
        <v>NO</v>
      </c>
      <c r="B23820" s="18"/>
      <c r="E23820" s="330"/>
      <c r="F23820" s="54" t="str">
        <f>+$F$28</f>
        <v>APORTANTE</v>
      </c>
      <c r="G23820" s="337" t="s">
        <v>124</v>
      </c>
      <c r="H23820" s="338"/>
      <c r="I23820" s="338"/>
      <c r="J23820" s="338"/>
      <c r="K23820" s="338"/>
      <c r="L23820" s="339"/>
    </row>
    <row r="23821" spans="1:12" hidden="1" x14ac:dyDescent="0.3">
      <c r="A23821" s="18" t="str">
        <f t="shared" ref="A23821" si="8018">+IF(OR(C23818=""),"NO",1)</f>
        <v>NO</v>
      </c>
      <c r="B23821" s="18"/>
      <c r="E23821" s="330"/>
      <c r="F23821" s="54" t="str">
        <f>+$F$29</f>
        <v>VALOR /SMMLV)</v>
      </c>
      <c r="G23821" s="55" t="s">
        <v>124</v>
      </c>
      <c r="H23821" s="56" t="str">
        <f>+$H$29</f>
        <v>% PART..</v>
      </c>
      <c r="I23821" s="57" t="s">
        <v>124</v>
      </c>
      <c r="J23821" s="58" t="str">
        <f>+$J$29</f>
        <v>VALOR ACREDITADO</v>
      </c>
      <c r="K23821" s="59"/>
      <c r="L23821" s="47" t="s">
        <v>124</v>
      </c>
    </row>
    <row r="23822" spans="1:12" hidden="1" x14ac:dyDescent="0.3">
      <c r="A23822" s="18" t="str">
        <f t="shared" ref="A23822" si="8019">+IF(OR(C23818=""),"NO",1)</f>
        <v>NO</v>
      </c>
      <c r="B23822" s="18"/>
      <c r="E23822" s="330"/>
      <c r="F23822" s="60" t="str">
        <f>+$F$30</f>
        <v>EXPERIENCIA APORTADA</v>
      </c>
      <c r="G23822" s="340" t="s">
        <v>124</v>
      </c>
      <c r="H23822" s="341"/>
      <c r="I23822" s="341"/>
      <c r="J23822" s="341"/>
      <c r="K23822" s="341"/>
      <c r="L23822" s="342"/>
    </row>
    <row r="23823" spans="1:12" hidden="1" x14ac:dyDescent="0.3">
      <c r="A23823" s="18" t="str">
        <f t="shared" ref="A23823" si="8020">+IF(OR(C23818=""),"NO",1)</f>
        <v>NO</v>
      </c>
      <c r="B23823" s="18"/>
      <c r="E23823" s="331"/>
      <c r="F23823" s="62" t="str">
        <f>+$F$31</f>
        <v>OBSERVACIÓN</v>
      </c>
      <c r="G23823" s="343" t="s">
        <v>124</v>
      </c>
      <c r="H23823" s="344"/>
      <c r="I23823" s="344"/>
      <c r="J23823" s="344"/>
      <c r="K23823" s="344"/>
      <c r="L23823" s="345"/>
    </row>
    <row r="23824" spans="1:12" hidden="1" x14ac:dyDescent="0.3">
      <c r="A23824" s="18" t="str">
        <f t="shared" ref="A23824" si="8021">+IF(OR(C23818=""),"NO",1)</f>
        <v>NO</v>
      </c>
      <c r="B23824" s="18"/>
      <c r="E23824" s="49"/>
      <c r="F23824" s="50"/>
      <c r="G23824" s="51"/>
      <c r="H23824" s="51"/>
      <c r="I23824" s="51"/>
      <c r="J23824" s="51"/>
      <c r="K23824" s="51"/>
      <c r="L23824" s="52"/>
    </row>
    <row r="23825" spans="1:12" hidden="1" x14ac:dyDescent="0.3">
      <c r="A23825" s="1" t="str">
        <f>+A23760</f>
        <v>NO</v>
      </c>
      <c r="C23825" s="1" t="str">
        <f>"N"&amp;C23760</f>
        <v>N</v>
      </c>
      <c r="E23825" s="63"/>
      <c r="F23825" s="64" t="str">
        <f>+$F$75</f>
        <v>TOTAL DE CONTRATOS PRESENTADOS VÁLIDOS QUE CUMPLEN EXPERIENCIA ACREDITADA:</v>
      </c>
      <c r="G23825" s="65"/>
      <c r="H23825" s="65"/>
      <c r="I23825" s="65"/>
      <c r="J23825" s="66"/>
      <c r="K23825" s="65"/>
      <c r="L23825" s="67" t="s">
        <v>124</v>
      </c>
    </row>
    <row r="23826" spans="1:12" ht="6.65" hidden="1" customHeight="1" x14ac:dyDescent="0.3">
      <c r="A23826" s="1" t="str">
        <f>+A23760</f>
        <v>NO</v>
      </c>
      <c r="E23826" s="51"/>
      <c r="F23826" s="50"/>
      <c r="G23826" s="51"/>
      <c r="H23826" s="51"/>
      <c r="I23826" s="51"/>
      <c r="J23826" s="51"/>
      <c r="K23826" s="51"/>
      <c r="L23826" s="51"/>
    </row>
    <row r="23827" spans="1:12" hidden="1" x14ac:dyDescent="0.3">
      <c r="A23827" s="1" t="str">
        <f>+A23760</f>
        <v>NO</v>
      </c>
      <c r="E23827" s="63"/>
      <c r="F23827" s="63" t="str">
        <f>+$F$77</f>
        <v>ACREDITA SUMINISTRO E INSTALACIÓN DE MOBILIARIO POR LO MENOS EN UN (1) CONTRATO VÁLIDO</v>
      </c>
      <c r="G23827" s="65"/>
      <c r="H23827" s="65"/>
      <c r="I23827" s="65"/>
      <c r="J23827" s="66"/>
      <c r="K23827" s="65"/>
      <c r="L23827" s="68" t="s">
        <v>157</v>
      </c>
    </row>
    <row r="23828" spans="1:12" ht="5.15" hidden="1" customHeight="1" x14ac:dyDescent="0.3">
      <c r="A23828" s="1" t="str">
        <f>+A23760</f>
        <v>NO</v>
      </c>
      <c r="E23828" s="51"/>
      <c r="F23828" s="50"/>
      <c r="G23828" s="51"/>
      <c r="H23828" s="51"/>
      <c r="I23828" s="51"/>
      <c r="J23828" s="51"/>
      <c r="K23828" s="51"/>
      <c r="L23828" s="51"/>
    </row>
    <row r="23829" spans="1:12" ht="12.75" hidden="1" customHeight="1" x14ac:dyDescent="0.3">
      <c r="A23829" s="1" t="str">
        <f>+A23760</f>
        <v>NO</v>
      </c>
      <c r="E23829" s="69" t="str">
        <f>+$E$79</f>
        <v>EXPERIENCIA ESPECÍFICA NUMERAL 10.1.1 A</v>
      </c>
      <c r="F23829" s="70"/>
      <c r="G23829" s="70"/>
      <c r="H23829" s="70"/>
      <c r="I23829" s="70"/>
      <c r="J23829" s="70"/>
      <c r="K23829" s="70"/>
      <c r="L23829" s="71"/>
    </row>
    <row r="23830" spans="1:12" ht="26.5" hidden="1" customHeight="1" x14ac:dyDescent="0.3">
      <c r="A23830" s="1" t="str">
        <f>+A23760</f>
        <v>NO</v>
      </c>
      <c r="E23830" s="72"/>
      <c r="F23830" s="325" t="str">
        <f>+$F$80</f>
        <v>Por lo menos uno (1) de los contratos válidos aportados como experiencia general debe corresponder mínimo al 60% del presupuesto oficial del presente proceso de selección.  (SMMLV)</v>
      </c>
      <c r="G23830" s="326"/>
      <c r="H23830" s="326"/>
      <c r="I23830" s="326"/>
      <c r="J23830" s="326"/>
      <c r="K23830" s="73" t="s">
        <v>124</v>
      </c>
      <c r="L23830" s="74" t="s">
        <v>124</v>
      </c>
    </row>
    <row r="23831" spans="1:12" ht="23.5" hidden="1" customHeight="1" x14ac:dyDescent="0.3">
      <c r="A23831" s="1" t="str">
        <f>+A23760</f>
        <v>NO</v>
      </c>
      <c r="E23831" s="63"/>
      <c r="F23831" s="325" t="str">
        <f>+$F$81</f>
        <v xml:space="preserve">Deberá acreditarse en al menos uno (1) de los contratos válidos aportados como experiencia general una </v>
      </c>
      <c r="G23831" s="326"/>
      <c r="H23831" s="326"/>
      <c r="I23831" s="326"/>
      <c r="J23831" s="326"/>
      <c r="K23831" s="73" t="s">
        <v>124</v>
      </c>
      <c r="L23831" s="74" t="s">
        <v>124</v>
      </c>
    </row>
    <row r="23832" spans="1:12" ht="23.5" hidden="1" customHeight="1" x14ac:dyDescent="0.3">
      <c r="A23832" s="18" t="s">
        <v>30</v>
      </c>
      <c r="E23832" s="63"/>
      <c r="F23832" s="325" t="str">
        <f>+$F$82</f>
        <v xml:space="preserve">Deberá acreditarse en al menos uno (1) de los contratos válidos aportados interventoría a intervención de </v>
      </c>
      <c r="G23832" s="326"/>
      <c r="H23832" s="326"/>
      <c r="I23832" s="326"/>
      <c r="J23832" s="326"/>
      <c r="K23832" s="73">
        <f>+$K$82</f>
        <v>0</v>
      </c>
      <c r="L23832" s="74" t="s">
        <v>124</v>
      </c>
    </row>
    <row r="23833" spans="1:12" ht="36" hidden="1" customHeight="1" x14ac:dyDescent="0.3">
      <c r="A23833" s="18" t="s">
        <v>30</v>
      </c>
      <c r="E23833" s="63"/>
      <c r="F23833" s="325" t="str">
        <f>+$F$83</f>
        <v xml:space="preserve">Deberá acreditarse en al menos uno (1) de los contratos válidos aportados interventoría a intervención de </v>
      </c>
      <c r="G23833" s="326"/>
      <c r="H23833" s="326"/>
      <c r="I23833" s="326"/>
      <c r="J23833" s="326"/>
      <c r="K23833" s="75">
        <f>+$K$83</f>
        <v>0</v>
      </c>
      <c r="L23833" s="76" t="s">
        <v>124</v>
      </c>
    </row>
    <row r="23834" spans="1:12" hidden="1" x14ac:dyDescent="0.3">
      <c r="A23834" s="1" t="str">
        <f>+A23760</f>
        <v>NO</v>
      </c>
      <c r="E23834" s="51"/>
      <c r="F23834" s="50"/>
      <c r="G23834" s="51"/>
      <c r="H23834" s="51"/>
      <c r="I23834" s="51"/>
      <c r="J23834" s="51"/>
      <c r="K23834" s="51"/>
      <c r="L23834" s="51"/>
    </row>
    <row r="23835" spans="1:12" ht="12.75" hidden="1" customHeight="1" x14ac:dyDescent="0.3">
      <c r="A23835" s="1" t="str">
        <f>+A23760</f>
        <v>NO</v>
      </c>
      <c r="E23835" s="40" t="str">
        <f>+$E$85</f>
        <v>VALOR MÍNIMO A CERIFICAR % P.O EN SMMMLV. NUMERAL 3.9.1</v>
      </c>
      <c r="F23835" s="41"/>
      <c r="G23835" s="41"/>
      <c r="H23835" s="41"/>
      <c r="I23835" s="41"/>
      <c r="J23835" s="41"/>
      <c r="K23835" s="41"/>
      <c r="L23835" s="42"/>
    </row>
    <row r="23836" spans="1:12" hidden="1" x14ac:dyDescent="0.3">
      <c r="A23836" s="1" t="str">
        <f>+A23760</f>
        <v>NO</v>
      </c>
      <c r="C23836" s="1" t="str">
        <f>"M"&amp;C23760</f>
        <v>M</v>
      </c>
      <c r="E23836" s="77" t="str">
        <f>+$E$86</f>
        <v>100% P.O.</v>
      </c>
      <c r="F23836" s="78"/>
      <c r="G23836" s="61">
        <v>242.41716883554506</v>
      </c>
      <c r="H23836" s="124" t="str">
        <f>+$H$86</f>
        <v>TOTAL EJECUTADO DE CONTRATOS ACREDITADOS</v>
      </c>
      <c r="I23836" s="124"/>
      <c r="J23836" s="124"/>
      <c r="K23836" s="55" t="s">
        <v>124</v>
      </c>
      <c r="L23836" s="47" t="s">
        <v>124</v>
      </c>
    </row>
    <row r="23837" spans="1:12" hidden="1" x14ac:dyDescent="0.3">
      <c r="A23837" s="1" t="str">
        <f>+A23760</f>
        <v>NO</v>
      </c>
      <c r="E23837" s="39"/>
      <c r="F23837" s="39"/>
      <c r="G23837" s="39"/>
      <c r="H23837" s="39"/>
      <c r="I23837" s="39"/>
      <c r="J23837" s="39"/>
      <c r="K23837" s="39"/>
      <c r="L23837" s="39"/>
    </row>
    <row r="23838" spans="1:12" ht="12.75" hidden="1" customHeight="1" x14ac:dyDescent="0.3">
      <c r="A23838" s="18" t="s">
        <v>30</v>
      </c>
      <c r="B23838" s="18"/>
      <c r="E23838" s="40" t="str">
        <f>+$E$88</f>
        <v>CONSIDERACIONES PARA LA VALIDEZ DE LA EXPERIENCIA REQUERIDA: EXPERIENCIA PROPONENTES PLURALES NUMERAL 10.1.2 D</v>
      </c>
      <c r="F23838" s="41"/>
      <c r="G23838" s="41"/>
      <c r="H23838" s="41"/>
      <c r="I23838" s="41"/>
      <c r="J23838" s="41"/>
      <c r="K23838" s="41"/>
      <c r="L23838" s="42"/>
    </row>
    <row r="23839" spans="1:12" ht="28" hidden="1" customHeight="1" x14ac:dyDescent="0.3">
      <c r="A23839" s="18" t="s">
        <v>30</v>
      </c>
      <c r="B23839" s="18"/>
      <c r="C23839" s="1" t="str">
        <f>"O"&amp;C23760</f>
        <v>O</v>
      </c>
      <c r="E23839" s="80" t="str">
        <f>+$E$89</f>
        <v>i)</v>
      </c>
      <c r="F23839" s="327" t="str">
        <f>+$F$89</f>
        <v>Uno de los integrantes debe aportar como mínimo el cincuenta por ciento (50 %) de la experiencia solicitada</v>
      </c>
      <c r="G23839" s="328"/>
      <c r="H23839" s="328"/>
      <c r="I23839" s="328"/>
      <c r="J23839" s="328"/>
      <c r="K23839" s="73" t="s">
        <v>124</v>
      </c>
      <c r="L23839" s="47" t="s">
        <v>124</v>
      </c>
    </row>
    <row r="23840" spans="1:12" ht="28" hidden="1" customHeight="1" x14ac:dyDescent="0.3">
      <c r="A23840" s="18" t="s">
        <v>30</v>
      </c>
      <c r="B23840" s="18"/>
      <c r="C23840" s="1" t="str">
        <f>"O"&amp;C23760</f>
        <v>O</v>
      </c>
      <c r="E23840" s="80" t="str">
        <f>+$E$90</f>
        <v>ii)</v>
      </c>
      <c r="F23840" s="327" t="str">
        <f>+$F$90</f>
        <v>Todos los demás ntegrantes deben acreditar al menos el cinco por ciento (5 %) de la experiencia solicitada, solo uno (1) de los integrantes podrá no acreditar experiencia pero su porcentaje de participación  no podrá superar el diez por ciento (10 %)</v>
      </c>
      <c r="G23840" s="328"/>
      <c r="H23840" s="328"/>
      <c r="I23840" s="328"/>
      <c r="J23840" s="328"/>
      <c r="K23840" s="73" t="s">
        <v>124</v>
      </c>
      <c r="L23840" s="47" t="s">
        <v>124</v>
      </c>
    </row>
    <row r="23841" spans="1:12" hidden="1" x14ac:dyDescent="0.3">
      <c r="A23841" s="18" t="s">
        <v>30</v>
      </c>
      <c r="B23841" s="18"/>
      <c r="E23841" s="39"/>
      <c r="F23841" s="39"/>
      <c r="G23841" s="39"/>
      <c r="H23841" s="39"/>
      <c r="I23841" s="39"/>
      <c r="J23841" s="39"/>
      <c r="K23841" s="39"/>
      <c r="L23841" s="39"/>
    </row>
    <row r="23842" spans="1:12" ht="13" hidden="1" customHeight="1" x14ac:dyDescent="0.3">
      <c r="A23842" s="18" t="str">
        <f>+A23760</f>
        <v>NO</v>
      </c>
      <c r="B23842" s="18"/>
      <c r="E23842" s="69" t="str">
        <f>+$E$92</f>
        <v>VERIFICACIÓN Y ASIGNACIÓN DE PUNTAJE POR LA EXPERIENCIA DEL PROPONENTE</v>
      </c>
      <c r="F23842" s="70"/>
      <c r="G23842" s="70"/>
      <c r="H23842" s="70"/>
      <c r="I23842" s="70"/>
      <c r="J23842" s="70"/>
      <c r="K23842" s="70"/>
      <c r="L23842" s="71"/>
    </row>
    <row r="23843" spans="1:12" hidden="1" x14ac:dyDescent="0.3">
      <c r="A23843" s="18" t="str">
        <f>+A23760</f>
        <v>NO</v>
      </c>
      <c r="B23843" s="18"/>
      <c r="E23843" s="81"/>
      <c r="F23843" s="323" t="str">
        <f>+$F$93</f>
        <v>No. CONTRATOS QUE ACREDITAN LA EXPERIENCIA (NO OBJETO DE SUBSANACIÓN)</v>
      </c>
      <c r="G23843" s="324"/>
      <c r="H23843" s="324"/>
      <c r="I23843" s="324"/>
      <c r="J23843" s="324"/>
      <c r="K23843" s="82"/>
      <c r="L23843" s="83" t="s">
        <v>124</v>
      </c>
    </row>
    <row r="23844" spans="1:12" ht="13" hidden="1" customHeight="1" x14ac:dyDescent="0.3">
      <c r="A23844" s="18" t="str">
        <f>+A23760</f>
        <v>NO</v>
      </c>
      <c r="B23844" s="18"/>
      <c r="E23844" s="84"/>
      <c r="F23844" s="323" t="str">
        <f>+$F$94</f>
        <v>TOTAL EJECUTADO DE CONTRATOS ACREDITADOS PROPUESTA INICIAL</v>
      </c>
      <c r="G23844" s="324"/>
      <c r="H23844" s="324"/>
      <c r="I23844" s="324"/>
      <c r="J23844" s="324"/>
      <c r="K23844" s="85"/>
      <c r="L23844" s="86" t="s">
        <v>124</v>
      </c>
    </row>
    <row r="23845" spans="1:12" ht="13" hidden="1" customHeight="1" x14ac:dyDescent="0.3">
      <c r="A23845" s="18" t="str">
        <f>+A23760</f>
        <v>NO</v>
      </c>
      <c r="B23845" s="18"/>
      <c r="E23845" s="87"/>
      <c r="F23845" s="323" t="str">
        <f>+$F$95</f>
        <v>PROMEDIO VALOR ACREDITADO EN SMMLV</v>
      </c>
      <c r="G23845" s="324"/>
      <c r="H23845" s="324"/>
      <c r="I23845" s="324"/>
      <c r="J23845" s="324"/>
      <c r="K23845" s="66"/>
      <c r="L23845" s="88" t="s">
        <v>124</v>
      </c>
    </row>
    <row r="23846" spans="1:12" hidden="1" x14ac:dyDescent="0.3">
      <c r="A23846" s="18" t="str">
        <f>+A23760</f>
        <v>NO</v>
      </c>
      <c r="B23846" s="18"/>
      <c r="E23846" s="89"/>
      <c r="F23846" s="89"/>
      <c r="G23846" s="89"/>
      <c r="H23846" s="89"/>
      <c r="I23846" s="89"/>
      <c r="J23846" s="89"/>
      <c r="K23846" s="89"/>
      <c r="L23846" s="89"/>
    </row>
    <row r="23847" spans="1:12" ht="13" hidden="1" customHeight="1" x14ac:dyDescent="0.3">
      <c r="A23847" s="18" t="str">
        <f>+A23760</f>
        <v>NO</v>
      </c>
      <c r="B23847" s="18"/>
      <c r="E23847" s="69" t="str">
        <f>+$E$97</f>
        <v>3.9.2 EXIGENCIAS MÍNIMAS DE EXPERIENCIA Y FORMACIÓN ACADÉMICA DEL EQUIPO DE TRABAJO</v>
      </c>
      <c r="F23847" s="70"/>
      <c r="G23847" s="70"/>
      <c r="H23847" s="70"/>
      <c r="I23847" s="70"/>
      <c r="J23847" s="70"/>
      <c r="K23847" s="70"/>
      <c r="L23847" s="71"/>
    </row>
    <row r="23848" spans="1:12" hidden="1" x14ac:dyDescent="0.3">
      <c r="A23848" s="18" t="str">
        <f>+A23760</f>
        <v>NO</v>
      </c>
      <c r="B23848" s="18"/>
      <c r="E23848" s="90" t="str">
        <f>+$E$98</f>
        <v>Formulario 8</v>
      </c>
      <c r="F23848" s="315" t="s">
        <v>46</v>
      </c>
      <c r="G23848" s="316"/>
      <c r="H23848" s="317"/>
      <c r="I23848" s="318"/>
      <c r="J23848" s="318"/>
      <c r="K23848" s="318"/>
      <c r="L23848" s="319"/>
    </row>
    <row r="23849" spans="1:12" hidden="1" x14ac:dyDescent="0.3">
      <c r="A23849" s="18" t="str">
        <f>+A23760</f>
        <v>NO</v>
      </c>
      <c r="B23849" s="18"/>
      <c r="E23849" s="91" t="s">
        <v>124</v>
      </c>
      <c r="F23849" s="91" t="str">
        <f>+$F$99</f>
        <v>Director de Interventoría</v>
      </c>
      <c r="G23849" s="91" t="str">
        <f>+$G$99</f>
        <v>Residente de Interventoría</v>
      </c>
      <c r="H23849" s="320"/>
      <c r="I23849" s="321"/>
      <c r="J23849" s="321"/>
      <c r="K23849" s="321"/>
      <c r="L23849" s="322"/>
    </row>
    <row r="23850" spans="1:12" hidden="1" x14ac:dyDescent="0.3">
      <c r="A23850" s="18" t="str">
        <f>+A23760</f>
        <v>NO</v>
      </c>
      <c r="B23850" s="18"/>
      <c r="E23850" s="304" t="str">
        <f>+$E$100</f>
        <v>OBSERVACIONES RESPECTO REQUISITO HABILITANTE DEL PERSONAL CLAVE EVALUABLE</v>
      </c>
      <c r="F23850" s="305"/>
      <c r="G23850" s="305"/>
      <c r="H23850" s="305"/>
      <c r="I23850" s="305"/>
      <c r="J23850" s="305"/>
      <c r="K23850" s="305"/>
      <c r="L23850" s="305"/>
    </row>
    <row r="23851" spans="1:12" hidden="1" x14ac:dyDescent="0.3">
      <c r="A23851" s="18" t="str">
        <f>+A23760</f>
        <v>NO</v>
      </c>
      <c r="B23851" s="18"/>
      <c r="E23851" s="312" t="s">
        <v>124</v>
      </c>
      <c r="F23851" s="313"/>
      <c r="G23851" s="313"/>
      <c r="H23851" s="313"/>
      <c r="I23851" s="313"/>
      <c r="J23851" s="313"/>
      <c r="K23851" s="313"/>
      <c r="L23851" s="314"/>
    </row>
    <row r="23852" spans="1:12" hidden="1" x14ac:dyDescent="0.3">
      <c r="A23852" s="18" t="str">
        <f>+A23760</f>
        <v>NO</v>
      </c>
      <c r="B23852" s="18"/>
      <c r="E23852" s="89"/>
      <c r="F23852" s="89"/>
      <c r="G23852" s="89"/>
      <c r="H23852" s="89"/>
      <c r="I23852" s="89"/>
      <c r="J23852" s="89"/>
      <c r="K23852" s="89"/>
      <c r="L23852" s="89"/>
    </row>
    <row r="23853" spans="1:12" ht="13" hidden="1" customHeight="1" x14ac:dyDescent="0.3">
      <c r="A23853" s="18" t="str">
        <f>+A23760</f>
        <v>NO</v>
      </c>
      <c r="B23853" s="18"/>
      <c r="E23853" s="69" t="str">
        <f>+$E$103</f>
        <v>4.2 EQUIPO DE TRABAJO (Personal Clave Evaluable)</v>
      </c>
      <c r="F23853" s="70"/>
      <c r="G23853" s="70"/>
      <c r="H23853" s="70"/>
      <c r="I23853" s="70"/>
      <c r="J23853" s="70"/>
      <c r="K23853" s="70"/>
      <c r="L23853" s="71"/>
    </row>
    <row r="23854" spans="1:12" ht="23.25" hidden="1" customHeight="1" x14ac:dyDescent="0.3">
      <c r="A23854" s="18" t="str">
        <f>+A23760</f>
        <v>NO</v>
      </c>
      <c r="B23854" s="18"/>
      <c r="E23854" s="90" t="str">
        <f>+$E$104</f>
        <v>Formulario 9</v>
      </c>
      <c r="F23854" s="315" t="s">
        <v>46</v>
      </c>
      <c r="G23854" s="316"/>
      <c r="H23854" s="317"/>
      <c r="I23854" s="318"/>
      <c r="J23854" s="318"/>
      <c r="K23854" s="318"/>
      <c r="L23854" s="319"/>
    </row>
    <row r="23855" spans="1:12" hidden="1" x14ac:dyDescent="0.3">
      <c r="A23855" s="18" t="str">
        <f>+A23760</f>
        <v>NO</v>
      </c>
      <c r="B23855" s="18"/>
      <c r="E23855" s="91" t="s">
        <v>124</v>
      </c>
      <c r="F23855" s="91" t="str">
        <f>+$F$99</f>
        <v>Director de Interventoría</v>
      </c>
      <c r="G23855" s="91" t="str">
        <f>+$G$99</f>
        <v>Residente de Interventoría</v>
      </c>
      <c r="H23855" s="320"/>
      <c r="I23855" s="321"/>
      <c r="J23855" s="321"/>
      <c r="K23855" s="321"/>
      <c r="L23855" s="322"/>
    </row>
    <row r="23856" spans="1:12" hidden="1" x14ac:dyDescent="0.3">
      <c r="A23856" s="18" t="str">
        <f>+A23760</f>
        <v>NO</v>
      </c>
      <c r="B23856" s="18"/>
      <c r="E23856" s="89"/>
      <c r="F23856" s="89"/>
      <c r="G23856" s="89"/>
      <c r="H23856" s="89"/>
      <c r="I23856" s="89"/>
      <c r="J23856" s="89"/>
      <c r="K23856" s="89"/>
      <c r="L23856" s="89"/>
    </row>
    <row r="23857" spans="1:12" hidden="1" x14ac:dyDescent="0.3">
      <c r="A23857" s="1" t="str">
        <f>+A23760</f>
        <v>NO</v>
      </c>
      <c r="E23857" s="92" t="str">
        <f>+E23732</f>
        <v>CRITERIOS DE EVALUACIÓN Y PUNTAJE</v>
      </c>
      <c r="F23857" s="93"/>
      <c r="G23857" s="93"/>
      <c r="H23857" s="93"/>
      <c r="I23857" s="93"/>
      <c r="J23857" s="93"/>
      <c r="K23857" s="94"/>
      <c r="L23857" s="95" t="str">
        <f>+$L$107</f>
        <v>PUNTAJE OBTENIDO</v>
      </c>
    </row>
    <row r="23858" spans="1:12" hidden="1" x14ac:dyDescent="0.3">
      <c r="A23858" s="1" t="str">
        <f>+A23760</f>
        <v>NO</v>
      </c>
      <c r="E23858" s="96" t="str">
        <f>+$E$108</f>
        <v>VALOR</v>
      </c>
      <c r="F23858" s="97" t="str">
        <f>+$F$108</f>
        <v>EQUIPO DE TRABAJO (PERSONAL CLAVE EVALUABLE)</v>
      </c>
      <c r="G23858" s="24"/>
      <c r="H23858" s="24"/>
      <c r="I23858" s="24"/>
      <c r="J23858" s="24"/>
      <c r="K23858" s="24"/>
      <c r="L23858" s="98"/>
    </row>
    <row r="23859" spans="1:12" ht="12.75" hidden="1" customHeight="1" x14ac:dyDescent="0.3">
      <c r="A23859" s="1" t="str">
        <f>+A23760</f>
        <v>NO</v>
      </c>
      <c r="E23859" s="96">
        <f>+$E$109</f>
        <v>5</v>
      </c>
      <c r="F23859" s="307" t="str">
        <f>+$F$109</f>
        <v xml:space="preserve"> Experiencia Específica adicional</v>
      </c>
      <c r="G23859" s="308"/>
      <c r="H23859" s="308"/>
      <c r="I23859" s="308"/>
      <c r="J23859" s="308"/>
      <c r="K23859" s="309"/>
      <c r="L23859" s="99" t="str">
        <f>IFERROR(IF(VLOOKUP(C23760,'R. PUNTAJES'!$C$14:$R$213,'R. PUNTAJES'!$I$10,0)="","",VLOOKUP(C23760,'R. PUNTAJES'!$C$14:$R$213,'R. PUNTAJES'!$I$10,0)),"")</f>
        <v/>
      </c>
    </row>
    <row r="23860" spans="1:12" ht="12.75" hidden="1" customHeight="1" x14ac:dyDescent="0.3">
      <c r="A23860" s="1" t="str">
        <f>+A23760</f>
        <v>NO</v>
      </c>
      <c r="E23860" s="96">
        <f>+$E$110</f>
        <v>5</v>
      </c>
      <c r="F23860" s="307" t="str">
        <f>+$F$110</f>
        <v>Formación Académica adicional</v>
      </c>
      <c r="G23860" s="308"/>
      <c r="H23860" s="308"/>
      <c r="I23860" s="308"/>
      <c r="J23860" s="308"/>
      <c r="K23860" s="309"/>
      <c r="L23860" s="99" t="str">
        <f>IFERROR(IF(VLOOKUP(C23760,'R. PUNTAJES'!$C$14:$R$213,'R. PUNTAJES'!$J$10,0)="","",VLOOKUP(C23760,'R. PUNTAJES'!$C$14:$R$213,'R. PUNTAJES'!$J$10,0)),"")</f>
        <v/>
      </c>
    </row>
    <row r="23861" spans="1:12" hidden="1" x14ac:dyDescent="0.3">
      <c r="A23861" s="18" t="str">
        <f>+A23760</f>
        <v>NO</v>
      </c>
      <c r="B23861" s="18"/>
      <c r="E23861" s="100"/>
      <c r="F23861" s="101" t="str">
        <f>+$F$111</f>
        <v>FACTOR DE SOSTENIBILIDAD</v>
      </c>
      <c r="G23861" s="102"/>
      <c r="H23861" s="102"/>
      <c r="I23861" s="102"/>
      <c r="J23861" s="102"/>
      <c r="K23861" s="102"/>
      <c r="L23861" s="103"/>
    </row>
    <row r="23862" spans="1:12" hidden="1" x14ac:dyDescent="0.3">
      <c r="A23862" s="18" t="str">
        <f>+A23760</f>
        <v>NO</v>
      </c>
      <c r="B23862" s="18"/>
      <c r="E23862" s="104">
        <v>1</v>
      </c>
      <c r="F23862" s="105" t="str">
        <f>+$F$112</f>
        <v>Compromisos Sostenibilidad</v>
      </c>
      <c r="G23862" s="106"/>
      <c r="H23862" s="106"/>
      <c r="I23862" s="106"/>
      <c r="J23862" s="106"/>
      <c r="K23862" s="106"/>
      <c r="L23862" s="107" t="str">
        <f>IFERROR(IF(VLOOKUP(C23760,'R. PUNTAJES'!$C$14:$R$213,'R. PUNTAJES'!$K$10,0)="","",VLOOKUP(C23760,'R. PUNTAJES'!$C$14:$R$213,'R. PUNTAJES'!$K$10,0)),"")</f>
        <v/>
      </c>
    </row>
    <row r="23863" spans="1:12" hidden="1" x14ac:dyDescent="0.3">
      <c r="A23863" s="1" t="str">
        <f>+A23760</f>
        <v>NO</v>
      </c>
      <c r="E23863" s="108"/>
      <c r="F23863" s="109" t="str">
        <f>+$F$113</f>
        <v>APOYO A LA INDUSTRIA NACIONAL</v>
      </c>
      <c r="G23863" s="110"/>
      <c r="H23863" s="110"/>
      <c r="I23863" s="110"/>
      <c r="J23863" s="110"/>
      <c r="K23863" s="110"/>
      <c r="L23863" s="111"/>
    </row>
    <row r="23864" spans="1:12" ht="12.75" hidden="1" customHeight="1" x14ac:dyDescent="0.3">
      <c r="A23864" s="1" t="str">
        <f>+A23760</f>
        <v>NO</v>
      </c>
      <c r="E23864" s="96">
        <v>20</v>
      </c>
      <c r="F23864" s="307" t="str">
        <f>+$F$114</f>
        <v>Promoción de Servicios Nacionales o con Trato Nacional</v>
      </c>
      <c r="G23864" s="308"/>
      <c r="H23864" s="308"/>
      <c r="I23864" s="308"/>
      <c r="J23864" s="308"/>
      <c r="K23864" s="309"/>
      <c r="L23864" s="99" t="str">
        <f>IFERROR(IF(VLOOKUP(C23760,'R. PUNTAJES'!$C$14:$R$213,'R. PUNTAJES'!$L$10,0)="","",
IF(VLOOKUP(C23760,'R. PUNTAJES'!$C$14:$R$213,'R. PUNTAJES'!$L$10,0)=5,0,
VLOOKUP(C23760,'R. PUNTAJES'!$C$14:$R$213,'R. PUNTAJES'!$L$10,0))),"")</f>
        <v/>
      </c>
    </row>
    <row r="23865" spans="1:12" ht="12.75" hidden="1" customHeight="1" x14ac:dyDescent="0.3">
      <c r="A23865" s="1" t="str">
        <f>+A23760</f>
        <v>NO</v>
      </c>
      <c r="E23865" s="96">
        <v>5</v>
      </c>
      <c r="F23865" s="307" t="str">
        <f>+$F$115</f>
        <v>Incorporación de componente nacional en servicios extranjeros</v>
      </c>
      <c r="G23865" s="308"/>
      <c r="H23865" s="308"/>
      <c r="I23865" s="308"/>
      <c r="J23865" s="308"/>
      <c r="K23865" s="309"/>
      <c r="L23865" s="99" t="str">
        <f>IFERROR(IF(VLOOKUP(C23760,'R. PUNTAJES'!$C$14:$R$213,'R. PUNTAJES'!$L$10,0)="","",
IF(VLOOKUP(C23760,'R. PUNTAJES'!$C$14:$R$213,'R. PUNTAJES'!$L$10,0)=20,0,
VLOOKUP(C23760,'R. PUNTAJES'!$C$14:$R$213,'R. PUNTAJES'!$L$10,0))),"")</f>
        <v/>
      </c>
    </row>
    <row r="23866" spans="1:12" hidden="1" x14ac:dyDescent="0.3">
      <c r="A23866" s="1" t="str">
        <f>+A23760</f>
        <v>NO</v>
      </c>
      <c r="E23866" s="112"/>
      <c r="F23866" s="97" t="str">
        <f>+$F$116</f>
        <v>VINCULACIÓN DE PERSONAS CON DISCAPACIDAD</v>
      </c>
      <c r="G23866" s="24"/>
      <c r="H23866" s="24"/>
      <c r="I23866" s="24"/>
      <c r="J23866" s="24"/>
      <c r="K23866" s="24"/>
      <c r="L23866" s="98"/>
    </row>
    <row r="23867" spans="1:12" ht="12.75" hidden="1" customHeight="1" x14ac:dyDescent="0.3">
      <c r="A23867" s="1" t="str">
        <f>+A23760</f>
        <v>NO</v>
      </c>
      <c r="E23867" s="96">
        <v>1</v>
      </c>
      <c r="F23867" s="307" t="str">
        <f>+$F$117</f>
        <v xml:space="preserve">Trabajadores vinculados a la planta de personal </v>
      </c>
      <c r="G23867" s="308"/>
      <c r="H23867" s="308"/>
      <c r="I23867" s="308"/>
      <c r="J23867" s="308"/>
      <c r="K23867" s="309"/>
      <c r="L23867" s="99" t="str">
        <f>IFERROR(IF(VLOOKUP(C23760,'R. PUNTAJES'!$C$14:$R$213,'R. PUNTAJES'!$M$10,0)="","",VLOOKUP(C23760,'R. PUNTAJES'!$C$14:$R$213,'R. PUNTAJES'!$M$10,0)),"")</f>
        <v/>
      </c>
    </row>
    <row r="23868" spans="1:12" hidden="1" x14ac:dyDescent="0.3">
      <c r="A23868" s="1" t="str">
        <f>+A23760</f>
        <v>NO</v>
      </c>
      <c r="E23868" s="112"/>
      <c r="F23868" s="97" t="str">
        <f>+$F$118</f>
        <v>EMPRENDIMIENTOS Y EMPRESAS DE MUJERES</v>
      </c>
      <c r="G23868" s="24"/>
      <c r="H23868" s="24"/>
      <c r="I23868" s="24"/>
      <c r="J23868" s="24"/>
      <c r="K23868" s="24"/>
      <c r="L23868" s="98"/>
    </row>
    <row r="23869" spans="1:12" ht="13" hidden="1" customHeight="1" x14ac:dyDescent="0.3">
      <c r="A23869" s="1" t="str">
        <f>+A23760</f>
        <v>NO</v>
      </c>
      <c r="E23869" s="96">
        <v>0.25</v>
      </c>
      <c r="F23869" s="307" t="str">
        <f>+$F$119</f>
        <v>Emprendimientos y empresas de mujeres</v>
      </c>
      <c r="G23869" s="308"/>
      <c r="H23869" s="308"/>
      <c r="I23869" s="308"/>
      <c r="J23869" s="308"/>
      <c r="K23869" s="309"/>
      <c r="L23869" s="113" t="str">
        <f>IFERROR(IF(VLOOKUP(C23760,'R. PUNTAJES'!$C$14:$R$213,'R. PUNTAJES'!$N$10,0)="","",VLOOKUP(C23760,'R. PUNTAJES'!$C$14:$R$213,'R. PUNTAJES'!$N$10,0)),"")</f>
        <v/>
      </c>
    </row>
    <row r="23870" spans="1:12" hidden="1" x14ac:dyDescent="0.3">
      <c r="A23870" s="18" t="str">
        <f>+A23871</f>
        <v>NO</v>
      </c>
      <c r="B23870" s="18"/>
      <c r="E23870" s="112"/>
      <c r="F23870" s="97" t="str">
        <f>+$F$120</f>
        <v>MIPYME</v>
      </c>
      <c r="G23870" s="24"/>
      <c r="H23870" s="24"/>
      <c r="I23870" s="24"/>
      <c r="J23870" s="24"/>
      <c r="K23870" s="24"/>
      <c r="L23870" s="98"/>
    </row>
    <row r="23871" spans="1:12" hidden="1" x14ac:dyDescent="0.3">
      <c r="A23871" s="18" t="str">
        <f>+IF(E23871=0,"NO",1)</f>
        <v>NO</v>
      </c>
      <c r="B23871" s="18"/>
      <c r="E23871" s="96">
        <v>0</v>
      </c>
      <c r="F23871" s="307" t="str">
        <f>+$F$121</f>
        <v>Mipyme</v>
      </c>
      <c r="G23871" s="308"/>
      <c r="H23871" s="308"/>
      <c r="I23871" s="308"/>
      <c r="J23871" s="308"/>
      <c r="K23871" s="309"/>
      <c r="L23871" s="113" t="str">
        <f>IFERROR(IF(VLOOKUP(C23760,'R. PUNTAJES'!$C$14:$R$213,'R. PUNTAJES'!$O$10,0)="","",VLOOKUP(C23760,'R. PUNTAJES'!$C$14:$R$213,'R. PUNTAJES'!$O$10,0)),"")</f>
        <v/>
      </c>
    </row>
    <row r="23872" spans="1:12" hidden="1" x14ac:dyDescent="0.3">
      <c r="A23872" s="1" t="str">
        <f>+A23760</f>
        <v>NO</v>
      </c>
      <c r="E23872" s="112"/>
      <c r="F23872" s="97" t="str">
        <f>+$F$122</f>
        <v>EXPERIENCIA DEL PROPONENTE</v>
      </c>
      <c r="G23872" s="24"/>
      <c r="H23872" s="24"/>
      <c r="I23872" s="24"/>
      <c r="J23872" s="24"/>
      <c r="K23872" s="24"/>
      <c r="L23872" s="98"/>
    </row>
    <row r="23873" spans="1:16" hidden="1" x14ac:dyDescent="0.3">
      <c r="A23873" s="1" t="str">
        <f>+A23760</f>
        <v>NO</v>
      </c>
      <c r="E23873" s="96">
        <v>59.5</v>
      </c>
      <c r="F23873" s="307" t="str">
        <f>+$F$123</f>
        <v>mediana con valor absoluto</v>
      </c>
      <c r="G23873" s="308"/>
      <c r="H23873" s="308"/>
      <c r="I23873" s="308"/>
      <c r="J23873" s="308"/>
      <c r="K23873" s="309"/>
      <c r="L23873" s="113" t="str">
        <f>IFERROR(IF(VLOOKUP(C23760,'R. PUNTAJES'!$C$14:$R$213,'R. PUNTAJES'!$R$10,0)="","",VLOOKUP(C23760,'R. PUNTAJES'!$C$14:$R$213,'R. PUNTAJES'!$R$10,0)),"")</f>
        <v/>
      </c>
    </row>
    <row r="23874" spans="1:16" hidden="1" x14ac:dyDescent="0.3">
      <c r="A23874" s="1" t="str">
        <f>+A23760</f>
        <v>NO</v>
      </c>
      <c r="E23874" s="112"/>
      <c r="F23874" s="97" t="str">
        <f>+$F$124</f>
        <v>MULTAS</v>
      </c>
      <c r="G23874" s="24"/>
      <c r="H23874" s="24"/>
      <c r="I23874" s="24"/>
      <c r="J23874" s="24"/>
      <c r="K23874" s="24"/>
      <c r="L23874" s="98"/>
    </row>
    <row r="23875" spans="1:16" ht="12.75" hidden="1" customHeight="1" x14ac:dyDescent="0.3">
      <c r="A23875" s="1" t="str">
        <f>+A23760</f>
        <v>NO</v>
      </c>
      <c r="E23875" s="96">
        <v>-2</v>
      </c>
      <c r="F23875" s="307" t="str">
        <f>+$F$125</f>
        <v>Una o más multas o cláusulas penales durante el último año</v>
      </c>
      <c r="G23875" s="310"/>
      <c r="H23875" s="310"/>
      <c r="I23875" s="310"/>
      <c r="J23875" s="310"/>
      <c r="K23875" s="311"/>
      <c r="L23875" s="99" t="str">
        <f>IFERROR(IF(VLOOKUP(C23760,'R. PUNTAJES'!$C$14:$R$213,'R. PUNTAJES'!$Q$10,0)="","",VLOOKUP(C23760,'R. PUNTAJES'!$C$14:$R$213,'R. PUNTAJES'!$Q$10,0)),"")</f>
        <v/>
      </c>
    </row>
    <row r="23876" spans="1:16" hidden="1" x14ac:dyDescent="0.3">
      <c r="A23876" s="1" t="str">
        <f>+A23760</f>
        <v>NO</v>
      </c>
      <c r="E23876" s="112"/>
      <c r="F23876" s="97" t="str">
        <f>+$F$126</f>
        <v>OBRAS INCONCLUSAS</v>
      </c>
      <c r="G23876" s="24"/>
      <c r="H23876" s="24"/>
      <c r="I23876" s="24"/>
      <c r="J23876" s="24"/>
      <c r="K23876" s="24"/>
      <c r="L23876" s="98"/>
    </row>
    <row r="23877" spans="1:16" hidden="1" x14ac:dyDescent="0.3">
      <c r="A23877" s="1" t="str">
        <f>+A23760</f>
        <v>NO</v>
      </c>
      <c r="E23877" s="96">
        <v>-1</v>
      </c>
      <c r="F23877" s="301" t="str">
        <f>+$F$127</f>
        <v>Anotación vigente de obra civil inconclusa</v>
      </c>
      <c r="G23877" s="302"/>
      <c r="H23877" s="302"/>
      <c r="I23877" s="302"/>
      <c r="J23877" s="302"/>
      <c r="K23877" s="303"/>
      <c r="L23877" s="99" t="str">
        <f>IFERROR(IF(VLOOKUP(C23760,'R. PUNTAJES'!$C$14:$R$213,'R. PUNTAJES'!$P$10,0)="","",VLOOKUP(C23760,'R. PUNTAJES'!$C$14:$R$213,'R. PUNTAJES'!$P$10,0)),"")</f>
        <v/>
      </c>
    </row>
    <row r="23878" spans="1:16" ht="7.5" hidden="1" customHeight="1" x14ac:dyDescent="0.3">
      <c r="A23878" s="1" t="str">
        <f>+A23760</f>
        <v>NO</v>
      </c>
      <c r="E23878" s="114"/>
      <c r="F23878" s="45"/>
      <c r="G23878" s="45"/>
      <c r="H23878" s="45"/>
      <c r="I23878" s="45"/>
      <c r="J23878" s="45"/>
      <c r="K23878" s="45"/>
      <c r="L23878" s="48"/>
    </row>
    <row r="23879" spans="1:16" hidden="1" x14ac:dyDescent="0.3">
      <c r="A23879" s="1" t="str">
        <f>+A23760</f>
        <v>NO</v>
      </c>
      <c r="E23879" s="115" t="str">
        <f>+$E$129</f>
        <v>PUNTAJE TOTAL</v>
      </c>
      <c r="F23879" s="116"/>
      <c r="G23879" s="116"/>
      <c r="H23879" s="116"/>
      <c r="I23879" s="116"/>
      <c r="J23879" s="116"/>
      <c r="K23879" s="117"/>
      <c r="L23879" s="118">
        <f>IFERROR(IF(VLOOKUP(C23760,'R. PUNTAJES'!$C$14:$R$213,'R. PUNTAJES'!$H$10,0)="RECHAZO","",SUM(L23859:L23877)),"")</f>
        <v>0</v>
      </c>
    </row>
    <row r="23880" spans="1:16" hidden="1" x14ac:dyDescent="0.3">
      <c r="A23880" s="1" t="str">
        <f>+A23760</f>
        <v>NO</v>
      </c>
      <c r="E23880" s="304" t="str">
        <f>+$E$130</f>
        <v>OBSERVACIONES RESPECTO A PUNTAJES</v>
      </c>
      <c r="F23880" s="305"/>
      <c r="G23880" s="305"/>
      <c r="H23880" s="305"/>
      <c r="I23880" s="305"/>
      <c r="J23880" s="305"/>
      <c r="K23880" s="305"/>
      <c r="L23880" s="305"/>
    </row>
    <row r="23881" spans="1:16" ht="12" hidden="1" customHeight="1" x14ac:dyDescent="0.3">
      <c r="A23881" s="1" t="str">
        <f>+A23760</f>
        <v>NO</v>
      </c>
      <c r="E23881" s="306" t="s">
        <v>124</v>
      </c>
      <c r="F23881" s="305"/>
      <c r="G23881" s="305"/>
      <c r="H23881" s="305"/>
      <c r="I23881" s="305"/>
      <c r="J23881" s="305"/>
      <c r="K23881" s="305"/>
      <c r="L23881" s="305"/>
      <c r="N23881" s="119"/>
      <c r="O23881" s="119"/>
      <c r="P23881" s="120"/>
    </row>
    <row r="23882" spans="1:16" ht="3" hidden="1" customHeight="1" x14ac:dyDescent="0.3">
      <c r="A23882" s="1" t="str">
        <f>+A23761</f>
        <v>NO</v>
      </c>
      <c r="E23882" s="121"/>
      <c r="F23882" s="122"/>
      <c r="G23882" s="122"/>
      <c r="H23882" s="122"/>
      <c r="I23882" s="122"/>
      <c r="J23882" s="122"/>
      <c r="K23882" s="122"/>
      <c r="L23882" s="123"/>
    </row>
    <row r="23883" spans="1:16" hidden="1" x14ac:dyDescent="0.3">
      <c r="A23883" s="1" t="str">
        <f>+IF(OR(C23885=""),"NO",1)</f>
        <v>NO</v>
      </c>
      <c r="E23883" s="346"/>
      <c r="F23883" s="347"/>
      <c r="G23883" s="347"/>
      <c r="H23883" s="347"/>
      <c r="I23883" s="347"/>
      <c r="J23883" s="347"/>
      <c r="K23883" s="347"/>
      <c r="L23883" s="347"/>
    </row>
    <row r="23884" spans="1:16" ht="4.5" hidden="1" customHeight="1" x14ac:dyDescent="0.3">
      <c r="A23884" s="1" t="str">
        <f>+A23885</f>
        <v>NO</v>
      </c>
      <c r="E23884" s="15"/>
      <c r="F23884" s="16"/>
      <c r="G23884" s="16"/>
      <c r="H23884" s="16"/>
      <c r="I23884" s="16"/>
      <c r="J23884" s="16"/>
      <c r="K23884" s="16"/>
      <c r="L23884" s="17"/>
    </row>
    <row r="23885" spans="1:16" ht="15.75" hidden="1" customHeight="1" x14ac:dyDescent="0.3">
      <c r="A23885" s="1" t="str">
        <f>+IF(OR(C23885=""),"NO",1)</f>
        <v>NO</v>
      </c>
      <c r="B23885" s="1">
        <f>1+MAX($B$1:B23884)</f>
        <v>192</v>
      </c>
      <c r="C23885" s="18" t="s">
        <v>124</v>
      </c>
      <c r="E23885" s="19" t="s">
        <v>124</v>
      </c>
      <c r="F23885" s="20"/>
      <c r="G23885" s="20"/>
      <c r="H23885" s="20"/>
      <c r="I23885" s="21"/>
      <c r="J23885" s="20"/>
      <c r="K23885" s="21"/>
      <c r="L23885" s="22"/>
    </row>
    <row r="23886" spans="1:16" hidden="1" x14ac:dyDescent="0.3">
      <c r="A23886" s="1" t="str">
        <f>A23885</f>
        <v>NO</v>
      </c>
      <c r="E23886" s="23" t="str">
        <f>+$E$11</f>
        <v>Integrantes</v>
      </c>
      <c r="F23886" s="24"/>
      <c r="G23886" s="24"/>
      <c r="H23886" s="24"/>
      <c r="I23886" s="24"/>
      <c r="J23886" s="24"/>
      <c r="K23886" s="25" t="str">
        <f>+$K$11</f>
        <v>Nit</v>
      </c>
      <c r="L23886" s="26" t="str">
        <f>+$L$11</f>
        <v>Part.</v>
      </c>
    </row>
    <row r="23887" spans="1:16" hidden="1" x14ac:dyDescent="0.3">
      <c r="A23887" s="1" t="str">
        <f>+A23886</f>
        <v>NO</v>
      </c>
      <c r="C23887" s="1" t="s">
        <v>124</v>
      </c>
      <c r="E23887" s="27" t="s">
        <v>124</v>
      </c>
      <c r="F23887" s="28"/>
      <c r="G23887" s="28"/>
      <c r="H23887" s="28"/>
      <c r="I23887" s="28"/>
      <c r="J23887" s="28"/>
      <c r="K23887" s="29" t="s">
        <v>124</v>
      </c>
      <c r="L23887" s="30" t="s">
        <v>124</v>
      </c>
    </row>
    <row r="23888" spans="1:16" hidden="1" x14ac:dyDescent="0.3">
      <c r="A23888" s="18" t="str">
        <f>+IF(OR(C23888=""),"NO",1)</f>
        <v>NO</v>
      </c>
      <c r="B23888" s="18"/>
      <c r="C23888" s="1" t="s">
        <v>124</v>
      </c>
      <c r="E23888" s="31" t="s">
        <v>124</v>
      </c>
      <c r="F23888" s="32"/>
      <c r="G23888" s="32"/>
      <c r="H23888" s="32"/>
      <c r="I23888" s="32"/>
      <c r="J23888" s="32"/>
      <c r="K23888" s="33" t="s">
        <v>124</v>
      </c>
      <c r="L23888" s="34" t="s">
        <v>124</v>
      </c>
    </row>
    <row r="23889" spans="1:12" hidden="1" x14ac:dyDescent="0.3">
      <c r="A23889" s="18" t="str">
        <f>+IF(OR(C23889=""),"NO",1)</f>
        <v>NO</v>
      </c>
      <c r="B23889" s="18"/>
      <c r="C23889" s="1" t="s">
        <v>124</v>
      </c>
      <c r="E23889" s="31" t="s">
        <v>124</v>
      </c>
      <c r="F23889" s="32"/>
      <c r="G23889" s="32"/>
      <c r="H23889" s="32"/>
      <c r="I23889" s="32"/>
      <c r="J23889" s="32"/>
      <c r="K23889" s="33" t="s">
        <v>124</v>
      </c>
      <c r="L23889" s="34" t="s">
        <v>124</v>
      </c>
    </row>
    <row r="23890" spans="1:12" hidden="1" x14ac:dyDescent="0.3">
      <c r="A23890" s="18" t="str">
        <f>+IF(OR(C23890=""),"NO",1)</f>
        <v>NO</v>
      </c>
      <c r="B23890" s="18"/>
      <c r="C23890" s="1" t="s">
        <v>124</v>
      </c>
      <c r="E23890" s="31" t="s">
        <v>13</v>
      </c>
      <c r="F23890" s="32"/>
      <c r="G23890" s="32"/>
      <c r="H23890" s="32"/>
      <c r="I23890" s="32"/>
      <c r="J23890" s="32"/>
      <c r="K23890" s="33"/>
      <c r="L23890" s="34"/>
    </row>
    <row r="23891" spans="1:12" hidden="1" x14ac:dyDescent="0.3">
      <c r="A23891" s="18" t="str">
        <f>+IF(OR(C23891=""),"NO",1)</f>
        <v>NO</v>
      </c>
      <c r="B23891" s="18"/>
      <c r="C23891" s="1" t="s">
        <v>124</v>
      </c>
      <c r="E23891" s="31" t="s">
        <v>13</v>
      </c>
      <c r="F23891" s="32"/>
      <c r="G23891" s="32"/>
      <c r="H23891" s="32"/>
      <c r="I23891" s="32"/>
      <c r="J23891" s="32"/>
      <c r="K23891" s="33"/>
      <c r="L23891" s="34"/>
    </row>
    <row r="23892" spans="1:12" hidden="1" x14ac:dyDescent="0.3">
      <c r="A23892" s="18" t="str">
        <f>+IF(OR(C23892=""),"NO",1)</f>
        <v>NO</v>
      </c>
      <c r="B23892" s="18"/>
      <c r="C23892" s="1" t="s">
        <v>124</v>
      </c>
      <c r="E23892" s="35" t="s">
        <v>13</v>
      </c>
      <c r="F23892" s="36"/>
      <c r="G23892" s="36"/>
      <c r="H23892" s="36"/>
      <c r="I23892" s="36"/>
      <c r="J23892" s="36"/>
      <c r="K23892" s="37"/>
      <c r="L23892" s="38"/>
    </row>
    <row r="23893" spans="1:12" ht="5.15" hidden="1" customHeight="1" x14ac:dyDescent="0.3">
      <c r="A23893" s="1" t="str">
        <f>+A23885</f>
        <v>NO</v>
      </c>
      <c r="E23893" s="39"/>
      <c r="F23893" s="39"/>
      <c r="G23893" s="39"/>
      <c r="H23893" s="39"/>
      <c r="I23893" s="39"/>
      <c r="J23893" s="39"/>
      <c r="K23893" s="39"/>
      <c r="L23893" s="39"/>
    </row>
    <row r="23894" spans="1:12" ht="15.75" hidden="1" customHeight="1" x14ac:dyDescent="0.3">
      <c r="A23894" s="1" t="str">
        <f>+A23885</f>
        <v>NO</v>
      </c>
      <c r="E23894" s="40" t="str">
        <f>+$E$19</f>
        <v>RESULTADO DE EVALUACIÓN TÉCNICA</v>
      </c>
      <c r="F23894" s="41"/>
      <c r="G23894" s="41"/>
      <c r="H23894" s="41"/>
      <c r="I23894" s="41"/>
      <c r="J23894" s="41"/>
      <c r="K23894" s="41"/>
      <c r="L23894" s="42"/>
    </row>
    <row r="23895" spans="1:12" hidden="1" x14ac:dyDescent="0.3">
      <c r="A23895" s="1" t="str">
        <f>+A23885</f>
        <v>NO</v>
      </c>
      <c r="E23895" s="43"/>
      <c r="F23895" s="44" t="str">
        <f>+$F$20</f>
        <v>Experiencia</v>
      </c>
      <c r="G23895" s="45"/>
      <c r="H23895" s="45"/>
      <c r="I23895" s="45"/>
      <c r="J23895" s="45"/>
      <c r="K23895" s="46"/>
      <c r="L23895" s="47" t="s">
        <v>124</v>
      </c>
    </row>
    <row r="23896" spans="1:12" hidden="1" x14ac:dyDescent="0.3">
      <c r="A23896" s="1" t="str">
        <f>+A23885</f>
        <v>NO</v>
      </c>
      <c r="E23896" s="348" t="str">
        <f>+$E$21</f>
        <v>OBSERVACIONES RESPECTO A LA EVALUACIÓN DE EXPERIENCIA</v>
      </c>
      <c r="F23896" s="308"/>
      <c r="G23896" s="308"/>
      <c r="H23896" s="308"/>
      <c r="I23896" s="308"/>
      <c r="J23896" s="308"/>
      <c r="K23896" s="308"/>
      <c r="L23896" s="349"/>
    </row>
    <row r="23897" spans="1:12" hidden="1" x14ac:dyDescent="0.3">
      <c r="A23897" s="1" t="str">
        <f>+A23885</f>
        <v>NO</v>
      </c>
      <c r="E23897" s="350" t="s">
        <v>124</v>
      </c>
      <c r="F23897" s="351"/>
      <c r="G23897" s="351"/>
      <c r="H23897" s="351"/>
      <c r="I23897" s="351"/>
      <c r="J23897" s="351"/>
      <c r="K23897" s="351"/>
      <c r="L23897" s="352"/>
    </row>
    <row r="23898" spans="1:12" ht="5.15" hidden="1" customHeight="1" x14ac:dyDescent="0.3">
      <c r="A23898" s="1" t="str">
        <f>+A23885</f>
        <v>NO</v>
      </c>
      <c r="E23898" s="39"/>
      <c r="F23898" s="39"/>
      <c r="G23898" s="39"/>
      <c r="H23898" s="39"/>
      <c r="I23898" s="39"/>
      <c r="J23898" s="39"/>
      <c r="K23898" s="39"/>
      <c r="L23898" s="39"/>
    </row>
    <row r="23899" spans="1:12" ht="12.75" hidden="1" customHeight="1" x14ac:dyDescent="0.3">
      <c r="A23899" s="1" t="str">
        <f>+A23885</f>
        <v>NO</v>
      </c>
      <c r="E23899" s="40" t="str">
        <f>+$E$24</f>
        <v>EXPERIENCIA HABILITANTE: CONTRATOS PRESENTADOS</v>
      </c>
      <c r="F23899" s="41"/>
      <c r="G23899" s="41"/>
      <c r="H23899" s="41"/>
      <c r="I23899" s="41"/>
      <c r="J23899" s="41"/>
      <c r="K23899" s="41"/>
      <c r="L23899" s="42"/>
    </row>
    <row r="23900" spans="1:12" ht="8.5" hidden="1" customHeight="1" x14ac:dyDescent="0.3">
      <c r="A23900" s="1" t="str">
        <f>+A23885</f>
        <v>NO</v>
      </c>
      <c r="E23900" s="49"/>
      <c r="F23900" s="50"/>
      <c r="G23900" s="51"/>
      <c r="H23900" s="51"/>
      <c r="I23900" s="51"/>
      <c r="J23900" s="51"/>
      <c r="K23900" s="51"/>
      <c r="L23900" s="52"/>
    </row>
    <row r="23901" spans="1:12" hidden="1" x14ac:dyDescent="0.3">
      <c r="A23901" s="18" t="str">
        <f>+IF(OR(C23901=""),"NO",1)</f>
        <v>NO</v>
      </c>
      <c r="B23901" s="18"/>
      <c r="C23901" s="1" t="s">
        <v>124</v>
      </c>
      <c r="E23901" s="329">
        <v>1</v>
      </c>
      <c r="F23901" s="53" t="str">
        <f>+$F$26</f>
        <v>OBJETO</v>
      </c>
      <c r="G23901" s="332" t="s">
        <v>124</v>
      </c>
      <c r="H23901" s="333"/>
      <c r="I23901" s="333"/>
      <c r="J23901" s="333"/>
      <c r="K23901" s="333"/>
      <c r="L23901" s="334"/>
    </row>
    <row r="23902" spans="1:12" hidden="1" x14ac:dyDescent="0.3">
      <c r="A23902" s="18" t="str">
        <f>+IF(OR(C23901=""),"NO",1)</f>
        <v>NO</v>
      </c>
      <c r="B23902" s="18"/>
      <c r="E23902" s="330"/>
      <c r="F23902" s="54" t="str">
        <f>+$F$27</f>
        <v>CONTRATANTE</v>
      </c>
      <c r="G23902" s="335" t="s">
        <v>124</v>
      </c>
      <c r="H23902" s="310"/>
      <c r="I23902" s="310"/>
      <c r="J23902" s="310"/>
      <c r="K23902" s="310"/>
      <c r="L23902" s="336"/>
    </row>
    <row r="23903" spans="1:12" hidden="1" x14ac:dyDescent="0.3">
      <c r="A23903" s="18" t="str">
        <f>+IF(OR(C23901=""),"NO",1)</f>
        <v>NO</v>
      </c>
      <c r="B23903" s="18"/>
      <c r="E23903" s="330"/>
      <c r="F23903" s="54" t="str">
        <f>+$F$28</f>
        <v>APORTANTE</v>
      </c>
      <c r="G23903" s="337" t="s">
        <v>124</v>
      </c>
      <c r="H23903" s="338"/>
      <c r="I23903" s="338"/>
      <c r="J23903" s="338"/>
      <c r="K23903" s="338"/>
      <c r="L23903" s="339"/>
    </row>
    <row r="23904" spans="1:12" hidden="1" x14ac:dyDescent="0.3">
      <c r="A23904" s="18" t="str">
        <f>+IF(OR(C23901=""),"NO",1)</f>
        <v>NO</v>
      </c>
      <c r="B23904" s="18"/>
      <c r="E23904" s="330"/>
      <c r="F23904" s="54" t="str">
        <f>+$F$29</f>
        <v>VALOR /SMMLV)</v>
      </c>
      <c r="G23904" s="55" t="s">
        <v>124</v>
      </c>
      <c r="H23904" s="56" t="str">
        <f>+$H$29</f>
        <v>% PART..</v>
      </c>
      <c r="I23904" s="57" t="s">
        <v>124</v>
      </c>
      <c r="J23904" s="58" t="str">
        <f>+$J$29</f>
        <v>VALOR ACREDITADO</v>
      </c>
      <c r="K23904" s="59"/>
      <c r="L23904" s="47" t="s">
        <v>124</v>
      </c>
    </row>
    <row r="23905" spans="1:12" hidden="1" x14ac:dyDescent="0.3">
      <c r="A23905" s="18" t="str">
        <f>+IF(OR(C23901=""),"NO",1)</f>
        <v>NO</v>
      </c>
      <c r="B23905" s="18"/>
      <c r="E23905" s="330"/>
      <c r="F23905" s="60" t="str">
        <f>+$F$30</f>
        <v>EXPERIENCIA APORTADA</v>
      </c>
      <c r="G23905" s="340" t="s">
        <v>124</v>
      </c>
      <c r="H23905" s="341"/>
      <c r="I23905" s="341"/>
      <c r="J23905" s="341"/>
      <c r="K23905" s="341"/>
      <c r="L23905" s="342"/>
    </row>
    <row r="23906" spans="1:12" hidden="1" x14ac:dyDescent="0.3">
      <c r="A23906" s="18" t="str">
        <f>+IF(OR(C23901=""),"NO",1)</f>
        <v>NO</v>
      </c>
      <c r="B23906" s="18"/>
      <c r="E23906" s="331"/>
      <c r="F23906" s="62" t="str">
        <f>+$F$31</f>
        <v>OBSERVACIÓN</v>
      </c>
      <c r="G23906" s="343" t="s">
        <v>124</v>
      </c>
      <c r="H23906" s="344"/>
      <c r="I23906" s="344"/>
      <c r="J23906" s="344"/>
      <c r="K23906" s="344"/>
      <c r="L23906" s="345"/>
    </row>
    <row r="23907" spans="1:12" ht="8.5" hidden="1" customHeight="1" x14ac:dyDescent="0.3">
      <c r="A23907" s="18" t="str">
        <f>+IF(OR(C23901=""),"NO",1)</f>
        <v>NO</v>
      </c>
      <c r="B23907" s="18"/>
      <c r="E23907" s="49"/>
      <c r="F23907" s="50"/>
      <c r="G23907" s="51"/>
      <c r="H23907" s="51"/>
      <c r="I23907" s="51"/>
      <c r="J23907" s="51"/>
      <c r="K23907" s="51"/>
      <c r="L23907" s="52"/>
    </row>
    <row r="23908" spans="1:12" hidden="1" x14ac:dyDescent="0.3">
      <c r="A23908" s="18" t="str">
        <f t="shared" ref="A23908" si="8022">+IF(OR(C23908=""),"NO",1)</f>
        <v>NO</v>
      </c>
      <c r="B23908" s="18"/>
      <c r="C23908" s="1" t="s">
        <v>124</v>
      </c>
      <c r="E23908" s="329">
        <v>2</v>
      </c>
      <c r="F23908" s="53" t="str">
        <f>+$F$26</f>
        <v>OBJETO</v>
      </c>
      <c r="G23908" s="332" t="s">
        <v>124</v>
      </c>
      <c r="H23908" s="333"/>
      <c r="I23908" s="333"/>
      <c r="J23908" s="333"/>
      <c r="K23908" s="333"/>
      <c r="L23908" s="334"/>
    </row>
    <row r="23909" spans="1:12" hidden="1" x14ac:dyDescent="0.3">
      <c r="A23909" s="18" t="str">
        <f t="shared" ref="A23909" si="8023">+IF(OR(C23908=""),"NO",1)</f>
        <v>NO</v>
      </c>
      <c r="B23909" s="18"/>
      <c r="E23909" s="330"/>
      <c r="F23909" s="54" t="str">
        <f>+$F$27</f>
        <v>CONTRATANTE</v>
      </c>
      <c r="G23909" s="335" t="s">
        <v>124</v>
      </c>
      <c r="H23909" s="310"/>
      <c r="I23909" s="310"/>
      <c r="J23909" s="310"/>
      <c r="K23909" s="310"/>
      <c r="L23909" s="336"/>
    </row>
    <row r="23910" spans="1:12" hidden="1" x14ac:dyDescent="0.3">
      <c r="A23910" s="18" t="str">
        <f t="shared" ref="A23910" si="8024">+IF(OR(C23908=""),"NO",1)</f>
        <v>NO</v>
      </c>
      <c r="B23910" s="18"/>
      <c r="E23910" s="330"/>
      <c r="F23910" s="54" t="str">
        <f>+$F$28</f>
        <v>APORTANTE</v>
      </c>
      <c r="G23910" s="337" t="s">
        <v>124</v>
      </c>
      <c r="H23910" s="338"/>
      <c r="I23910" s="338"/>
      <c r="J23910" s="338"/>
      <c r="K23910" s="338"/>
      <c r="L23910" s="339"/>
    </row>
    <row r="23911" spans="1:12" hidden="1" x14ac:dyDescent="0.3">
      <c r="A23911" s="18" t="str">
        <f t="shared" ref="A23911" si="8025">+IF(OR(C23908=""),"NO",1)</f>
        <v>NO</v>
      </c>
      <c r="B23911" s="18"/>
      <c r="E23911" s="330"/>
      <c r="F23911" s="54" t="str">
        <f>+$F$29</f>
        <v>VALOR /SMMLV)</v>
      </c>
      <c r="G23911" s="55" t="s">
        <v>124</v>
      </c>
      <c r="H23911" s="56" t="str">
        <f>+$H$29</f>
        <v>% PART..</v>
      </c>
      <c r="I23911" s="57" t="s">
        <v>124</v>
      </c>
      <c r="J23911" s="58" t="str">
        <f>+$J$29</f>
        <v>VALOR ACREDITADO</v>
      </c>
      <c r="K23911" s="59"/>
      <c r="L23911" s="47" t="s">
        <v>124</v>
      </c>
    </row>
    <row r="23912" spans="1:12" hidden="1" x14ac:dyDescent="0.3">
      <c r="A23912" s="18" t="str">
        <f t="shared" ref="A23912" si="8026">+IF(OR(C23908=""),"NO",1)</f>
        <v>NO</v>
      </c>
      <c r="B23912" s="18"/>
      <c r="E23912" s="330"/>
      <c r="F23912" s="60" t="str">
        <f>+$F$30</f>
        <v>EXPERIENCIA APORTADA</v>
      </c>
      <c r="G23912" s="340" t="s">
        <v>124</v>
      </c>
      <c r="H23912" s="341"/>
      <c r="I23912" s="341"/>
      <c r="J23912" s="341"/>
      <c r="K23912" s="341"/>
      <c r="L23912" s="342"/>
    </row>
    <row r="23913" spans="1:12" hidden="1" x14ac:dyDescent="0.3">
      <c r="A23913" s="18" t="str">
        <f t="shared" ref="A23913" si="8027">+IF(OR(C23908=""),"NO",1)</f>
        <v>NO</v>
      </c>
      <c r="B23913" s="18"/>
      <c r="E23913" s="331"/>
      <c r="F23913" s="62" t="str">
        <f>+$F$31</f>
        <v>OBSERVACIÓN</v>
      </c>
      <c r="G23913" s="343" t="s">
        <v>124</v>
      </c>
      <c r="H23913" s="344"/>
      <c r="I23913" s="344"/>
      <c r="J23913" s="344"/>
      <c r="K23913" s="344"/>
      <c r="L23913" s="345"/>
    </row>
    <row r="23914" spans="1:12" ht="8.5" hidden="1" customHeight="1" x14ac:dyDescent="0.3">
      <c r="A23914" s="18" t="str">
        <f t="shared" ref="A23914" si="8028">+IF(OR(C23908=""),"NO",1)</f>
        <v>NO</v>
      </c>
      <c r="B23914" s="18"/>
      <c r="E23914" s="49"/>
      <c r="F23914" s="50"/>
      <c r="G23914" s="51"/>
      <c r="H23914" s="51"/>
      <c r="I23914" s="51"/>
      <c r="J23914" s="51"/>
      <c r="K23914" s="51"/>
      <c r="L23914" s="52"/>
    </row>
    <row r="23915" spans="1:12" hidden="1" x14ac:dyDescent="0.3">
      <c r="A23915" s="18" t="str">
        <f t="shared" ref="A23915" si="8029">+IF(OR(C23915=""),"NO",1)</f>
        <v>NO</v>
      </c>
      <c r="B23915" s="18"/>
      <c r="C23915" s="1" t="s">
        <v>124</v>
      </c>
      <c r="E23915" s="329">
        <v>3</v>
      </c>
      <c r="F23915" s="53" t="str">
        <f>+$F$26</f>
        <v>OBJETO</v>
      </c>
      <c r="G23915" s="332" t="s">
        <v>124</v>
      </c>
      <c r="H23915" s="333"/>
      <c r="I23915" s="333"/>
      <c r="J23915" s="333"/>
      <c r="K23915" s="333"/>
      <c r="L23915" s="334"/>
    </row>
    <row r="23916" spans="1:12" hidden="1" x14ac:dyDescent="0.3">
      <c r="A23916" s="18" t="str">
        <f t="shared" ref="A23916" si="8030">+IF(OR(C23915=""),"NO",1)</f>
        <v>NO</v>
      </c>
      <c r="B23916" s="18"/>
      <c r="E23916" s="330"/>
      <c r="F23916" s="54" t="str">
        <f>+$F$27</f>
        <v>CONTRATANTE</v>
      </c>
      <c r="G23916" s="335" t="s">
        <v>124</v>
      </c>
      <c r="H23916" s="310"/>
      <c r="I23916" s="310"/>
      <c r="J23916" s="310"/>
      <c r="K23916" s="310"/>
      <c r="L23916" s="336"/>
    </row>
    <row r="23917" spans="1:12" hidden="1" x14ac:dyDescent="0.3">
      <c r="A23917" s="18" t="str">
        <f t="shared" ref="A23917" si="8031">+IF(OR(C23915=""),"NO",1)</f>
        <v>NO</v>
      </c>
      <c r="B23917" s="18"/>
      <c r="E23917" s="330"/>
      <c r="F23917" s="54" t="str">
        <f>+$F$28</f>
        <v>APORTANTE</v>
      </c>
      <c r="G23917" s="337" t="s">
        <v>124</v>
      </c>
      <c r="H23917" s="338"/>
      <c r="I23917" s="338"/>
      <c r="J23917" s="338"/>
      <c r="K23917" s="338"/>
      <c r="L23917" s="339"/>
    </row>
    <row r="23918" spans="1:12" hidden="1" x14ac:dyDescent="0.3">
      <c r="A23918" s="18" t="str">
        <f t="shared" ref="A23918" si="8032">+IF(OR(C23915=""),"NO",1)</f>
        <v>NO</v>
      </c>
      <c r="B23918" s="18"/>
      <c r="E23918" s="330"/>
      <c r="F23918" s="54" t="str">
        <f>+$F$29</f>
        <v>VALOR /SMMLV)</v>
      </c>
      <c r="G23918" s="55" t="s">
        <v>124</v>
      </c>
      <c r="H23918" s="56" t="str">
        <f>+$H$29</f>
        <v>% PART..</v>
      </c>
      <c r="I23918" s="57" t="s">
        <v>124</v>
      </c>
      <c r="J23918" s="58" t="str">
        <f>+$J$29</f>
        <v>VALOR ACREDITADO</v>
      </c>
      <c r="K23918" s="59"/>
      <c r="L23918" s="47" t="s">
        <v>124</v>
      </c>
    </row>
    <row r="23919" spans="1:12" hidden="1" x14ac:dyDescent="0.3">
      <c r="A23919" s="18" t="str">
        <f t="shared" ref="A23919" si="8033">+IF(OR(C23915=""),"NO",1)</f>
        <v>NO</v>
      </c>
      <c r="B23919" s="18"/>
      <c r="E23919" s="330"/>
      <c r="F23919" s="60" t="str">
        <f>+$F$30</f>
        <v>EXPERIENCIA APORTADA</v>
      </c>
      <c r="G23919" s="340" t="s">
        <v>124</v>
      </c>
      <c r="H23919" s="341"/>
      <c r="I23919" s="341"/>
      <c r="J23919" s="341"/>
      <c r="K23919" s="341"/>
      <c r="L23919" s="342"/>
    </row>
    <row r="23920" spans="1:12" hidden="1" x14ac:dyDescent="0.3">
      <c r="A23920" s="18" t="str">
        <f t="shared" ref="A23920" si="8034">+IF(OR(C23915=""),"NO",1)</f>
        <v>NO</v>
      </c>
      <c r="B23920" s="18"/>
      <c r="E23920" s="331"/>
      <c r="F23920" s="62" t="str">
        <f>+$F$31</f>
        <v>OBSERVACIÓN</v>
      </c>
      <c r="G23920" s="343" t="s">
        <v>124</v>
      </c>
      <c r="H23920" s="344"/>
      <c r="I23920" s="344"/>
      <c r="J23920" s="344"/>
      <c r="K23920" s="344"/>
      <c r="L23920" s="345"/>
    </row>
    <row r="23921" spans="1:12" ht="8.5" hidden="1" customHeight="1" x14ac:dyDescent="0.3">
      <c r="A23921" s="18" t="str">
        <f t="shared" ref="A23921" si="8035">+IF(OR(C23915=""),"NO",1)</f>
        <v>NO</v>
      </c>
      <c r="B23921" s="18"/>
      <c r="E23921" s="49"/>
      <c r="F23921" s="50"/>
      <c r="G23921" s="51"/>
      <c r="H23921" s="51"/>
      <c r="I23921" s="51"/>
      <c r="J23921" s="51"/>
      <c r="K23921" s="51"/>
      <c r="L23921" s="52"/>
    </row>
    <row r="23922" spans="1:12" hidden="1" x14ac:dyDescent="0.3">
      <c r="A23922" s="18" t="str">
        <f t="shared" ref="A23922" si="8036">+IF(OR(C23922=""),"NO",1)</f>
        <v>NO</v>
      </c>
      <c r="B23922" s="18"/>
      <c r="C23922" s="1" t="s">
        <v>124</v>
      </c>
      <c r="E23922" s="329">
        <v>4</v>
      </c>
      <c r="F23922" s="53" t="str">
        <f>+$F$26</f>
        <v>OBJETO</v>
      </c>
      <c r="G23922" s="332" t="s">
        <v>124</v>
      </c>
      <c r="H23922" s="333"/>
      <c r="I23922" s="333"/>
      <c r="J23922" s="333"/>
      <c r="K23922" s="333"/>
      <c r="L23922" s="334"/>
    </row>
    <row r="23923" spans="1:12" hidden="1" x14ac:dyDescent="0.3">
      <c r="A23923" s="18" t="str">
        <f t="shared" ref="A23923" si="8037">+IF(OR(C23922=""),"NO",1)</f>
        <v>NO</v>
      </c>
      <c r="B23923" s="18"/>
      <c r="E23923" s="330"/>
      <c r="F23923" s="54" t="str">
        <f>+$F$27</f>
        <v>CONTRATANTE</v>
      </c>
      <c r="G23923" s="335" t="s">
        <v>124</v>
      </c>
      <c r="H23923" s="310"/>
      <c r="I23923" s="310"/>
      <c r="J23923" s="310"/>
      <c r="K23923" s="310"/>
      <c r="L23923" s="336"/>
    </row>
    <row r="23924" spans="1:12" hidden="1" x14ac:dyDescent="0.3">
      <c r="A23924" s="18" t="str">
        <f t="shared" ref="A23924" si="8038">+IF(OR(C23922=""),"NO",1)</f>
        <v>NO</v>
      </c>
      <c r="B23924" s="18"/>
      <c r="E23924" s="330"/>
      <c r="F23924" s="54" t="str">
        <f>+$F$28</f>
        <v>APORTANTE</v>
      </c>
      <c r="G23924" s="337" t="s">
        <v>124</v>
      </c>
      <c r="H23924" s="338"/>
      <c r="I23924" s="338"/>
      <c r="J23924" s="338"/>
      <c r="K23924" s="338"/>
      <c r="L23924" s="339"/>
    </row>
    <row r="23925" spans="1:12" hidden="1" x14ac:dyDescent="0.3">
      <c r="A23925" s="18" t="str">
        <f t="shared" ref="A23925" si="8039">+IF(OR(C23922=""),"NO",1)</f>
        <v>NO</v>
      </c>
      <c r="B23925" s="18"/>
      <c r="E23925" s="330"/>
      <c r="F23925" s="54" t="str">
        <f>+$F$29</f>
        <v>VALOR /SMMLV)</v>
      </c>
      <c r="G23925" s="55" t="s">
        <v>124</v>
      </c>
      <c r="H23925" s="56" t="str">
        <f>+$H$29</f>
        <v>% PART..</v>
      </c>
      <c r="I23925" s="57" t="s">
        <v>124</v>
      </c>
      <c r="J23925" s="58" t="str">
        <f>+$J$29</f>
        <v>VALOR ACREDITADO</v>
      </c>
      <c r="K23925" s="59"/>
      <c r="L23925" s="47" t="s">
        <v>124</v>
      </c>
    </row>
    <row r="23926" spans="1:12" hidden="1" x14ac:dyDescent="0.3">
      <c r="A23926" s="18" t="str">
        <f t="shared" ref="A23926" si="8040">+IF(OR(C23922=""),"NO",1)</f>
        <v>NO</v>
      </c>
      <c r="B23926" s="18"/>
      <c r="E23926" s="330"/>
      <c r="F23926" s="60" t="str">
        <f>+$F$30</f>
        <v>EXPERIENCIA APORTADA</v>
      </c>
      <c r="G23926" s="340" t="s">
        <v>124</v>
      </c>
      <c r="H23926" s="341"/>
      <c r="I23926" s="341"/>
      <c r="J23926" s="341"/>
      <c r="K23926" s="341"/>
      <c r="L23926" s="342"/>
    </row>
    <row r="23927" spans="1:12" hidden="1" x14ac:dyDescent="0.3">
      <c r="A23927" s="18" t="str">
        <f t="shared" ref="A23927" si="8041">+IF(OR(C23922=""),"NO",1)</f>
        <v>NO</v>
      </c>
      <c r="B23927" s="18"/>
      <c r="E23927" s="331"/>
      <c r="F23927" s="62" t="str">
        <f>+$F$31</f>
        <v>OBSERVACIÓN</v>
      </c>
      <c r="G23927" s="343" t="s">
        <v>124</v>
      </c>
      <c r="H23927" s="344"/>
      <c r="I23927" s="344"/>
      <c r="J23927" s="344"/>
      <c r="K23927" s="344"/>
      <c r="L23927" s="345"/>
    </row>
    <row r="23928" spans="1:12" ht="8.5" hidden="1" customHeight="1" x14ac:dyDescent="0.3">
      <c r="A23928" s="18" t="str">
        <f t="shared" ref="A23928" si="8042">+IF(OR(C23922=""),"NO",1)</f>
        <v>NO</v>
      </c>
      <c r="B23928" s="18"/>
      <c r="E23928" s="49"/>
      <c r="F23928" s="50"/>
      <c r="G23928" s="51"/>
      <c r="H23928" s="51"/>
      <c r="I23928" s="51"/>
      <c r="J23928" s="51"/>
      <c r="K23928" s="51"/>
      <c r="L23928" s="52"/>
    </row>
    <row r="23929" spans="1:12" hidden="1" x14ac:dyDescent="0.3">
      <c r="A23929" s="18" t="str">
        <f t="shared" ref="A23929" si="8043">+IF(OR(C23929=""),"NO",1)</f>
        <v>NO</v>
      </c>
      <c r="B23929" s="18"/>
      <c r="C23929" s="1" t="s">
        <v>124</v>
      </c>
      <c r="E23929" s="329">
        <v>5</v>
      </c>
      <c r="F23929" s="53" t="str">
        <f>+$F$26</f>
        <v>OBJETO</v>
      </c>
      <c r="G23929" s="332" t="s">
        <v>124</v>
      </c>
      <c r="H23929" s="333"/>
      <c r="I23929" s="333"/>
      <c r="J23929" s="333"/>
      <c r="K23929" s="333"/>
      <c r="L23929" s="334"/>
    </row>
    <row r="23930" spans="1:12" hidden="1" x14ac:dyDescent="0.3">
      <c r="A23930" s="18" t="str">
        <f t="shared" ref="A23930" si="8044">+IF(OR(C23929=""),"NO",1)</f>
        <v>NO</v>
      </c>
      <c r="B23930" s="18"/>
      <c r="E23930" s="330"/>
      <c r="F23930" s="54" t="str">
        <f>+$F$27</f>
        <v>CONTRATANTE</v>
      </c>
      <c r="G23930" s="335" t="s">
        <v>124</v>
      </c>
      <c r="H23930" s="310"/>
      <c r="I23930" s="310"/>
      <c r="J23930" s="310"/>
      <c r="K23930" s="310"/>
      <c r="L23930" s="336"/>
    </row>
    <row r="23931" spans="1:12" hidden="1" x14ac:dyDescent="0.3">
      <c r="A23931" s="18" t="str">
        <f t="shared" ref="A23931" si="8045">+IF(OR(C23929=""),"NO",1)</f>
        <v>NO</v>
      </c>
      <c r="B23931" s="18"/>
      <c r="E23931" s="330"/>
      <c r="F23931" s="54" t="str">
        <f>+$F$28</f>
        <v>APORTANTE</v>
      </c>
      <c r="G23931" s="337" t="s">
        <v>124</v>
      </c>
      <c r="H23931" s="338"/>
      <c r="I23931" s="338"/>
      <c r="J23931" s="338"/>
      <c r="K23931" s="338"/>
      <c r="L23931" s="339"/>
    </row>
    <row r="23932" spans="1:12" hidden="1" x14ac:dyDescent="0.3">
      <c r="A23932" s="18" t="str">
        <f t="shared" ref="A23932" si="8046">+IF(OR(C23929=""),"NO",1)</f>
        <v>NO</v>
      </c>
      <c r="B23932" s="18"/>
      <c r="E23932" s="330"/>
      <c r="F23932" s="54" t="str">
        <f>+$F$29</f>
        <v>VALOR /SMMLV)</v>
      </c>
      <c r="G23932" s="55" t="s">
        <v>124</v>
      </c>
      <c r="H23932" s="56" t="str">
        <f>+$H$29</f>
        <v>% PART..</v>
      </c>
      <c r="I23932" s="57" t="s">
        <v>124</v>
      </c>
      <c r="J23932" s="58" t="str">
        <f>+$J$29</f>
        <v>VALOR ACREDITADO</v>
      </c>
      <c r="K23932" s="59"/>
      <c r="L23932" s="47" t="s">
        <v>124</v>
      </c>
    </row>
    <row r="23933" spans="1:12" hidden="1" x14ac:dyDescent="0.3">
      <c r="A23933" s="18" t="str">
        <f t="shared" ref="A23933" si="8047">+IF(OR(C23929=""),"NO",1)</f>
        <v>NO</v>
      </c>
      <c r="B23933" s="18"/>
      <c r="E23933" s="330"/>
      <c r="F23933" s="60" t="str">
        <f>+$F$30</f>
        <v>EXPERIENCIA APORTADA</v>
      </c>
      <c r="G23933" s="340" t="s">
        <v>124</v>
      </c>
      <c r="H23933" s="341"/>
      <c r="I23933" s="341"/>
      <c r="J23933" s="341"/>
      <c r="K23933" s="341"/>
      <c r="L23933" s="342"/>
    </row>
    <row r="23934" spans="1:12" hidden="1" x14ac:dyDescent="0.3">
      <c r="A23934" s="18" t="str">
        <f t="shared" ref="A23934" si="8048">+IF(OR(C23929=""),"NO",1)</f>
        <v>NO</v>
      </c>
      <c r="B23934" s="18"/>
      <c r="E23934" s="331"/>
      <c r="F23934" s="62" t="str">
        <f>+$F$31</f>
        <v>OBSERVACIÓN</v>
      </c>
      <c r="G23934" s="343" t="s">
        <v>124</v>
      </c>
      <c r="H23934" s="344"/>
      <c r="I23934" s="344"/>
      <c r="J23934" s="344"/>
      <c r="K23934" s="344"/>
      <c r="L23934" s="345"/>
    </row>
    <row r="23935" spans="1:12" ht="8.5" hidden="1" customHeight="1" x14ac:dyDescent="0.3">
      <c r="A23935" s="18" t="str">
        <f t="shared" ref="A23935" si="8049">+IF(OR(C23929=""),"NO",1)</f>
        <v>NO</v>
      </c>
      <c r="B23935" s="18"/>
      <c r="E23935" s="49"/>
      <c r="F23935" s="50"/>
      <c r="G23935" s="51"/>
      <c r="H23935" s="51"/>
      <c r="I23935" s="51"/>
      <c r="J23935" s="51"/>
      <c r="K23935" s="51"/>
      <c r="L23935" s="52"/>
    </row>
    <row r="23936" spans="1:12" hidden="1" x14ac:dyDescent="0.3">
      <c r="A23936" s="18" t="str">
        <f t="shared" ref="A23936" si="8050">+IF(OR(C23936=""),"NO",1)</f>
        <v>NO</v>
      </c>
      <c r="B23936" s="18"/>
      <c r="C23936" s="1" t="s">
        <v>124</v>
      </c>
      <c r="E23936" s="329">
        <v>6</v>
      </c>
      <c r="F23936" s="53" t="str">
        <f>+$F$26</f>
        <v>OBJETO</v>
      </c>
      <c r="G23936" s="332" t="s">
        <v>124</v>
      </c>
      <c r="H23936" s="333"/>
      <c r="I23936" s="333"/>
      <c r="J23936" s="333"/>
      <c r="K23936" s="333"/>
      <c r="L23936" s="334"/>
    </row>
    <row r="23937" spans="1:12" hidden="1" x14ac:dyDescent="0.3">
      <c r="A23937" s="18" t="str">
        <f t="shared" ref="A23937" si="8051">+IF(OR(C23936=""),"NO",1)</f>
        <v>NO</v>
      </c>
      <c r="B23937" s="18"/>
      <c r="E23937" s="330"/>
      <c r="F23937" s="54" t="str">
        <f>+$F$27</f>
        <v>CONTRATANTE</v>
      </c>
      <c r="G23937" s="335" t="s">
        <v>124</v>
      </c>
      <c r="H23937" s="310"/>
      <c r="I23937" s="310"/>
      <c r="J23937" s="310"/>
      <c r="K23937" s="310"/>
      <c r="L23937" s="336"/>
    </row>
    <row r="23938" spans="1:12" hidden="1" x14ac:dyDescent="0.3">
      <c r="A23938" s="18" t="str">
        <f t="shared" ref="A23938" si="8052">+IF(OR(C23936=""),"NO",1)</f>
        <v>NO</v>
      </c>
      <c r="B23938" s="18"/>
      <c r="E23938" s="330"/>
      <c r="F23938" s="54" t="str">
        <f>+$F$28</f>
        <v>APORTANTE</v>
      </c>
      <c r="G23938" s="337" t="s">
        <v>124</v>
      </c>
      <c r="H23938" s="338"/>
      <c r="I23938" s="338"/>
      <c r="J23938" s="338"/>
      <c r="K23938" s="338"/>
      <c r="L23938" s="339"/>
    </row>
    <row r="23939" spans="1:12" hidden="1" x14ac:dyDescent="0.3">
      <c r="A23939" s="18" t="str">
        <f t="shared" ref="A23939" si="8053">+IF(OR(C23936=""),"NO",1)</f>
        <v>NO</v>
      </c>
      <c r="B23939" s="18"/>
      <c r="E23939" s="330"/>
      <c r="F23939" s="54" t="str">
        <f>+$F$29</f>
        <v>VALOR /SMMLV)</v>
      </c>
      <c r="G23939" s="55" t="s">
        <v>124</v>
      </c>
      <c r="H23939" s="56" t="str">
        <f>+$H$29</f>
        <v>% PART..</v>
      </c>
      <c r="I23939" s="57" t="s">
        <v>124</v>
      </c>
      <c r="J23939" s="58" t="str">
        <f>+$J$29</f>
        <v>VALOR ACREDITADO</v>
      </c>
      <c r="K23939" s="59"/>
      <c r="L23939" s="47" t="s">
        <v>124</v>
      </c>
    </row>
    <row r="23940" spans="1:12" hidden="1" x14ac:dyDescent="0.3">
      <c r="A23940" s="18" t="str">
        <f t="shared" ref="A23940" si="8054">+IF(OR(C23936=""),"NO",1)</f>
        <v>NO</v>
      </c>
      <c r="B23940" s="18"/>
      <c r="E23940" s="330"/>
      <c r="F23940" s="60" t="str">
        <f>+$F$30</f>
        <v>EXPERIENCIA APORTADA</v>
      </c>
      <c r="G23940" s="340" t="s">
        <v>124</v>
      </c>
      <c r="H23940" s="341"/>
      <c r="I23940" s="341"/>
      <c r="J23940" s="341"/>
      <c r="K23940" s="341"/>
      <c r="L23940" s="342"/>
    </row>
    <row r="23941" spans="1:12" hidden="1" x14ac:dyDescent="0.3">
      <c r="A23941" s="18" t="str">
        <f t="shared" ref="A23941" si="8055">+IF(OR(C23936=""),"NO",1)</f>
        <v>NO</v>
      </c>
      <c r="B23941" s="18"/>
      <c r="E23941" s="331"/>
      <c r="F23941" s="62" t="str">
        <f>+$F$31</f>
        <v>OBSERVACIÓN</v>
      </c>
      <c r="G23941" s="343" t="s">
        <v>124</v>
      </c>
      <c r="H23941" s="344"/>
      <c r="I23941" s="344"/>
      <c r="J23941" s="344"/>
      <c r="K23941" s="344"/>
      <c r="L23941" s="345"/>
    </row>
    <row r="23942" spans="1:12" ht="8.5" hidden="1" customHeight="1" x14ac:dyDescent="0.3">
      <c r="A23942" s="18" t="str">
        <f t="shared" ref="A23942" si="8056">+IF(OR(C23936=""),"NO",1)</f>
        <v>NO</v>
      </c>
      <c r="B23942" s="18"/>
      <c r="E23942" s="49"/>
      <c r="F23942" s="50"/>
      <c r="G23942" s="51"/>
      <c r="H23942" s="51"/>
      <c r="I23942" s="51"/>
      <c r="J23942" s="51"/>
      <c r="K23942" s="51"/>
      <c r="L23942" s="52"/>
    </row>
    <row r="23943" spans="1:12" hidden="1" x14ac:dyDescent="0.3">
      <c r="A23943" s="18" t="str">
        <f t="shared" ref="A23943" si="8057">+IF(OR(C23943=""),"NO",1)</f>
        <v>NO</v>
      </c>
      <c r="B23943" s="18"/>
      <c r="C23943" s="1" t="s">
        <v>124</v>
      </c>
      <c r="E23943" s="329">
        <v>7</v>
      </c>
      <c r="F23943" s="53" t="str">
        <f>+$F$26</f>
        <v>OBJETO</v>
      </c>
      <c r="G23943" s="332" t="s">
        <v>124</v>
      </c>
      <c r="H23943" s="333"/>
      <c r="I23943" s="333"/>
      <c r="J23943" s="333"/>
      <c r="K23943" s="333"/>
      <c r="L23943" s="334"/>
    </row>
    <row r="23944" spans="1:12" hidden="1" x14ac:dyDescent="0.3">
      <c r="A23944" s="18" t="str">
        <f t="shared" ref="A23944" si="8058">+IF(OR(C23943=""),"NO",1)</f>
        <v>NO</v>
      </c>
      <c r="B23944" s="18"/>
      <c r="E23944" s="330"/>
      <c r="F23944" s="54" t="str">
        <f>+$F$27</f>
        <v>CONTRATANTE</v>
      </c>
      <c r="G23944" s="335" t="s">
        <v>124</v>
      </c>
      <c r="H23944" s="310"/>
      <c r="I23944" s="310"/>
      <c r="J23944" s="310"/>
      <c r="K23944" s="310"/>
      <c r="L23944" s="336"/>
    </row>
    <row r="23945" spans="1:12" hidden="1" x14ac:dyDescent="0.3">
      <c r="A23945" s="18" t="str">
        <f t="shared" ref="A23945" si="8059">+IF(OR(C23943=""),"NO",1)</f>
        <v>NO</v>
      </c>
      <c r="B23945" s="18"/>
      <c r="E23945" s="330"/>
      <c r="F23945" s="54" t="str">
        <f>+$F$28</f>
        <v>APORTANTE</v>
      </c>
      <c r="G23945" s="337" t="s">
        <v>124</v>
      </c>
      <c r="H23945" s="338"/>
      <c r="I23945" s="338"/>
      <c r="J23945" s="338"/>
      <c r="K23945" s="338"/>
      <c r="L23945" s="339"/>
    </row>
    <row r="23946" spans="1:12" hidden="1" x14ac:dyDescent="0.3">
      <c r="A23946" s="18" t="str">
        <f t="shared" ref="A23946" si="8060">+IF(OR(C23943=""),"NO",1)</f>
        <v>NO</v>
      </c>
      <c r="B23946" s="18"/>
      <c r="E23946" s="330"/>
      <c r="F23946" s="54" t="str">
        <f>+$F$29</f>
        <v>VALOR /SMMLV)</v>
      </c>
      <c r="G23946" s="55" t="s">
        <v>124</v>
      </c>
      <c r="H23946" s="56" t="str">
        <f>+$H$29</f>
        <v>% PART..</v>
      </c>
      <c r="I23946" s="57" t="s">
        <v>124</v>
      </c>
      <c r="J23946" s="58" t="str">
        <f>+$J$29</f>
        <v>VALOR ACREDITADO</v>
      </c>
      <c r="K23946" s="59"/>
      <c r="L23946" s="47" t="s">
        <v>124</v>
      </c>
    </row>
    <row r="23947" spans="1:12" hidden="1" x14ac:dyDescent="0.3">
      <c r="A23947" s="18" t="str">
        <f t="shared" ref="A23947" si="8061">+IF(OR(C23943=""),"NO",1)</f>
        <v>NO</v>
      </c>
      <c r="B23947" s="18"/>
      <c r="E23947" s="330"/>
      <c r="F23947" s="60" t="str">
        <f>+$F$30</f>
        <v>EXPERIENCIA APORTADA</v>
      </c>
      <c r="G23947" s="340" t="s">
        <v>124</v>
      </c>
      <c r="H23947" s="341"/>
      <c r="I23947" s="341"/>
      <c r="J23947" s="341"/>
      <c r="K23947" s="341"/>
      <c r="L23947" s="342"/>
    </row>
    <row r="23948" spans="1:12" hidden="1" x14ac:dyDescent="0.3">
      <c r="A23948" s="18" t="str">
        <f t="shared" ref="A23948" si="8062">+IF(OR(C23943=""),"NO",1)</f>
        <v>NO</v>
      </c>
      <c r="B23948" s="18"/>
      <c r="E23948" s="331"/>
      <c r="F23948" s="62" t="str">
        <f>+$F$31</f>
        <v>OBSERVACIÓN</v>
      </c>
      <c r="G23948" s="343" t="s">
        <v>124</v>
      </c>
      <c r="H23948" s="344"/>
      <c r="I23948" s="344"/>
      <c r="J23948" s="344"/>
      <c r="K23948" s="344"/>
      <c r="L23948" s="345"/>
    </row>
    <row r="23949" spans="1:12" hidden="1" x14ac:dyDescent="0.3">
      <c r="A23949" s="18" t="str">
        <f t="shared" ref="A23949" si="8063">+IF(OR(C23943=""),"NO",1)</f>
        <v>NO</v>
      </c>
      <c r="B23949" s="18"/>
      <c r="E23949" s="49"/>
      <c r="F23949" s="50"/>
      <c r="G23949" s="51"/>
      <c r="H23949" s="51"/>
      <c r="I23949" s="51"/>
      <c r="J23949" s="51"/>
      <c r="K23949" s="51"/>
      <c r="L23949" s="52"/>
    </row>
    <row r="23950" spans="1:12" hidden="1" x14ac:dyDescent="0.3">
      <c r="A23950" s="1" t="str">
        <f>+A23885</f>
        <v>NO</v>
      </c>
      <c r="C23950" s="1" t="str">
        <f>"N"&amp;C23885</f>
        <v>N</v>
      </c>
      <c r="E23950" s="63"/>
      <c r="F23950" s="64" t="str">
        <f>+$F$75</f>
        <v>TOTAL DE CONTRATOS PRESENTADOS VÁLIDOS QUE CUMPLEN EXPERIENCIA ACREDITADA:</v>
      </c>
      <c r="G23950" s="65"/>
      <c r="H23950" s="65"/>
      <c r="I23950" s="65"/>
      <c r="J23950" s="66"/>
      <c r="K23950" s="65"/>
      <c r="L23950" s="67" t="s">
        <v>124</v>
      </c>
    </row>
    <row r="23951" spans="1:12" ht="6.65" hidden="1" customHeight="1" x14ac:dyDescent="0.3">
      <c r="A23951" s="1" t="str">
        <f>+A23885</f>
        <v>NO</v>
      </c>
      <c r="E23951" s="51"/>
      <c r="F23951" s="50"/>
      <c r="G23951" s="51"/>
      <c r="H23951" s="51"/>
      <c r="I23951" s="51"/>
      <c r="J23951" s="51"/>
      <c r="K23951" s="51"/>
      <c r="L23951" s="51"/>
    </row>
    <row r="23952" spans="1:12" hidden="1" x14ac:dyDescent="0.3">
      <c r="A23952" s="1" t="str">
        <f>+A23885</f>
        <v>NO</v>
      </c>
      <c r="E23952" s="63"/>
      <c r="F23952" s="63" t="str">
        <f>+$F$77</f>
        <v>ACREDITA SUMINISTRO E INSTALACIÓN DE MOBILIARIO POR LO MENOS EN UN (1) CONTRATO VÁLIDO</v>
      </c>
      <c r="G23952" s="65"/>
      <c r="H23952" s="65"/>
      <c r="I23952" s="65"/>
      <c r="J23952" s="66"/>
      <c r="K23952" s="65"/>
      <c r="L23952" s="68" t="s">
        <v>157</v>
      </c>
    </row>
    <row r="23953" spans="1:12" ht="5.15" hidden="1" customHeight="1" x14ac:dyDescent="0.3">
      <c r="A23953" s="1" t="str">
        <f>+A23885</f>
        <v>NO</v>
      </c>
      <c r="E23953" s="51"/>
      <c r="F23953" s="50"/>
      <c r="G23953" s="51"/>
      <c r="H23953" s="51"/>
      <c r="I23953" s="51"/>
      <c r="J23953" s="51"/>
      <c r="K23953" s="51"/>
      <c r="L23953" s="51"/>
    </row>
    <row r="23954" spans="1:12" ht="12.75" hidden="1" customHeight="1" x14ac:dyDescent="0.3">
      <c r="A23954" s="1" t="str">
        <f>+A23885</f>
        <v>NO</v>
      </c>
      <c r="E23954" s="69" t="str">
        <f>+$E$79</f>
        <v>EXPERIENCIA ESPECÍFICA NUMERAL 10.1.1 A</v>
      </c>
      <c r="F23954" s="70"/>
      <c r="G23954" s="70"/>
      <c r="H23954" s="70"/>
      <c r="I23954" s="70"/>
      <c r="J23954" s="70"/>
      <c r="K23954" s="70"/>
      <c r="L23954" s="71"/>
    </row>
    <row r="23955" spans="1:12" ht="26.5" hidden="1" customHeight="1" x14ac:dyDescent="0.3">
      <c r="A23955" s="1" t="str">
        <f>+A23885</f>
        <v>NO</v>
      </c>
      <c r="E23955" s="72"/>
      <c r="F23955" s="325" t="str">
        <f>+$F$80</f>
        <v>Por lo menos uno (1) de los contratos válidos aportados como experiencia general debe corresponder mínimo al 60% del presupuesto oficial del presente proceso de selección.  (SMMLV)</v>
      </c>
      <c r="G23955" s="326"/>
      <c r="H23955" s="326"/>
      <c r="I23955" s="326"/>
      <c r="J23955" s="326"/>
      <c r="K23955" s="73" t="s">
        <v>124</v>
      </c>
      <c r="L23955" s="74" t="s">
        <v>124</v>
      </c>
    </row>
    <row r="23956" spans="1:12" ht="23.5" hidden="1" customHeight="1" x14ac:dyDescent="0.3">
      <c r="A23956" s="1" t="str">
        <f>+A23885</f>
        <v>NO</v>
      </c>
      <c r="E23956" s="63"/>
      <c r="F23956" s="325" t="str">
        <f>+$F$81</f>
        <v xml:space="preserve">Deberá acreditarse en al menos uno (1) de los contratos válidos aportados como experiencia general una </v>
      </c>
      <c r="G23956" s="326"/>
      <c r="H23956" s="326"/>
      <c r="I23956" s="326"/>
      <c r="J23956" s="326"/>
      <c r="K23956" s="73" t="s">
        <v>124</v>
      </c>
      <c r="L23956" s="74" t="s">
        <v>124</v>
      </c>
    </row>
    <row r="23957" spans="1:12" ht="23.5" hidden="1" customHeight="1" x14ac:dyDescent="0.3">
      <c r="A23957" s="18" t="s">
        <v>30</v>
      </c>
      <c r="E23957" s="63"/>
      <c r="F23957" s="325" t="str">
        <f>+$F$82</f>
        <v xml:space="preserve">Deberá acreditarse en al menos uno (1) de los contratos válidos aportados interventoría a intervención de </v>
      </c>
      <c r="G23957" s="326"/>
      <c r="H23957" s="326"/>
      <c r="I23957" s="326"/>
      <c r="J23957" s="326"/>
      <c r="K23957" s="73">
        <f>+$K$82</f>
        <v>0</v>
      </c>
      <c r="L23957" s="74" t="s">
        <v>124</v>
      </c>
    </row>
    <row r="23958" spans="1:12" ht="36" hidden="1" customHeight="1" x14ac:dyDescent="0.3">
      <c r="A23958" s="18" t="s">
        <v>30</v>
      </c>
      <c r="E23958" s="63"/>
      <c r="F23958" s="325" t="str">
        <f>+$F$83</f>
        <v xml:space="preserve">Deberá acreditarse en al menos uno (1) de los contratos válidos aportados interventoría a intervención de </v>
      </c>
      <c r="G23958" s="326"/>
      <c r="H23958" s="326"/>
      <c r="I23958" s="326"/>
      <c r="J23958" s="326"/>
      <c r="K23958" s="75">
        <f>+$K$83</f>
        <v>0</v>
      </c>
      <c r="L23958" s="76" t="s">
        <v>124</v>
      </c>
    </row>
    <row r="23959" spans="1:12" hidden="1" x14ac:dyDescent="0.3">
      <c r="A23959" s="1" t="str">
        <f>+A23885</f>
        <v>NO</v>
      </c>
      <c r="E23959" s="51"/>
      <c r="F23959" s="50"/>
      <c r="G23959" s="51"/>
      <c r="H23959" s="51"/>
      <c r="I23959" s="51"/>
      <c r="J23959" s="51"/>
      <c r="K23959" s="51"/>
      <c r="L23959" s="51"/>
    </row>
    <row r="23960" spans="1:12" ht="12.75" hidden="1" customHeight="1" x14ac:dyDescent="0.3">
      <c r="A23960" s="1" t="str">
        <f>+A23885</f>
        <v>NO</v>
      </c>
      <c r="E23960" s="40" t="str">
        <f>+$E$85</f>
        <v>VALOR MÍNIMO A CERIFICAR % P.O EN SMMMLV. NUMERAL 3.9.1</v>
      </c>
      <c r="F23960" s="41"/>
      <c r="G23960" s="41"/>
      <c r="H23960" s="41"/>
      <c r="I23960" s="41"/>
      <c r="J23960" s="41"/>
      <c r="K23960" s="41"/>
      <c r="L23960" s="42"/>
    </row>
    <row r="23961" spans="1:12" hidden="1" x14ac:dyDescent="0.3">
      <c r="A23961" s="1" t="str">
        <f>+A23885</f>
        <v>NO</v>
      </c>
      <c r="C23961" s="1" t="str">
        <f>"M"&amp;C23885</f>
        <v>M</v>
      </c>
      <c r="E23961" s="77" t="str">
        <f>+$E$86</f>
        <v>100% P.O.</v>
      </c>
      <c r="F23961" s="78"/>
      <c r="G23961" s="61">
        <v>242.41716883554506</v>
      </c>
      <c r="H23961" s="124" t="str">
        <f>+$H$86</f>
        <v>TOTAL EJECUTADO DE CONTRATOS ACREDITADOS</v>
      </c>
      <c r="I23961" s="124"/>
      <c r="J23961" s="124"/>
      <c r="K23961" s="55" t="s">
        <v>124</v>
      </c>
      <c r="L23961" s="47" t="s">
        <v>124</v>
      </c>
    </row>
    <row r="23962" spans="1:12" hidden="1" x14ac:dyDescent="0.3">
      <c r="A23962" s="1" t="str">
        <f>+A23885</f>
        <v>NO</v>
      </c>
      <c r="E23962" s="39"/>
      <c r="F23962" s="39"/>
      <c r="G23962" s="39"/>
      <c r="H23962" s="39"/>
      <c r="I23962" s="39"/>
      <c r="J23962" s="39"/>
      <c r="K23962" s="39"/>
      <c r="L23962" s="39"/>
    </row>
    <row r="23963" spans="1:12" ht="12.75" hidden="1" customHeight="1" x14ac:dyDescent="0.3">
      <c r="A23963" s="18" t="s">
        <v>30</v>
      </c>
      <c r="B23963" s="18"/>
      <c r="E23963" s="40" t="str">
        <f>+$E$88</f>
        <v>CONSIDERACIONES PARA LA VALIDEZ DE LA EXPERIENCIA REQUERIDA: EXPERIENCIA PROPONENTES PLURALES NUMERAL 10.1.2 D</v>
      </c>
      <c r="F23963" s="41"/>
      <c r="G23963" s="41"/>
      <c r="H23963" s="41"/>
      <c r="I23963" s="41"/>
      <c r="J23963" s="41"/>
      <c r="K23963" s="41"/>
      <c r="L23963" s="42"/>
    </row>
    <row r="23964" spans="1:12" ht="28" hidden="1" customHeight="1" x14ac:dyDescent="0.3">
      <c r="A23964" s="18" t="s">
        <v>30</v>
      </c>
      <c r="B23964" s="18"/>
      <c r="C23964" s="1" t="str">
        <f>"O"&amp;C23885</f>
        <v>O</v>
      </c>
      <c r="E23964" s="80" t="str">
        <f>+$E$89</f>
        <v>i)</v>
      </c>
      <c r="F23964" s="327" t="str">
        <f>+$F$89</f>
        <v>Uno de los integrantes debe aportar como mínimo el cincuenta por ciento (50 %) de la experiencia solicitada</v>
      </c>
      <c r="G23964" s="328"/>
      <c r="H23964" s="328"/>
      <c r="I23964" s="328"/>
      <c r="J23964" s="328"/>
      <c r="K23964" s="73" t="s">
        <v>124</v>
      </c>
      <c r="L23964" s="47" t="s">
        <v>124</v>
      </c>
    </row>
    <row r="23965" spans="1:12" ht="28" hidden="1" customHeight="1" x14ac:dyDescent="0.3">
      <c r="A23965" s="18" t="s">
        <v>30</v>
      </c>
      <c r="B23965" s="18"/>
      <c r="C23965" s="1" t="str">
        <f>"O"&amp;C23885</f>
        <v>O</v>
      </c>
      <c r="E23965" s="80" t="str">
        <f>+$E$90</f>
        <v>ii)</v>
      </c>
      <c r="F23965" s="327" t="str">
        <f>+$F$90</f>
        <v>Todos los demás ntegrantes deben acreditar al menos el cinco por ciento (5 %) de la experiencia solicitada, solo uno (1) de los integrantes podrá no acreditar experiencia pero su porcentaje de participación  no podrá superar el diez por ciento (10 %)</v>
      </c>
      <c r="G23965" s="328"/>
      <c r="H23965" s="328"/>
      <c r="I23965" s="328"/>
      <c r="J23965" s="328"/>
      <c r="K23965" s="73" t="s">
        <v>124</v>
      </c>
      <c r="L23965" s="47" t="s">
        <v>124</v>
      </c>
    </row>
    <row r="23966" spans="1:12" hidden="1" x14ac:dyDescent="0.3">
      <c r="A23966" s="18" t="s">
        <v>30</v>
      </c>
      <c r="B23966" s="18"/>
      <c r="E23966" s="39"/>
      <c r="F23966" s="39"/>
      <c r="G23966" s="39"/>
      <c r="H23966" s="39"/>
      <c r="I23966" s="39"/>
      <c r="J23966" s="39"/>
      <c r="K23966" s="39"/>
      <c r="L23966" s="39"/>
    </row>
    <row r="23967" spans="1:12" ht="13" hidden="1" customHeight="1" x14ac:dyDescent="0.3">
      <c r="A23967" s="18" t="str">
        <f>+A23885</f>
        <v>NO</v>
      </c>
      <c r="B23967" s="18"/>
      <c r="E23967" s="69" t="str">
        <f>+$E$92</f>
        <v>VERIFICACIÓN Y ASIGNACIÓN DE PUNTAJE POR LA EXPERIENCIA DEL PROPONENTE</v>
      </c>
      <c r="F23967" s="70"/>
      <c r="G23967" s="70"/>
      <c r="H23967" s="70"/>
      <c r="I23967" s="70"/>
      <c r="J23967" s="70"/>
      <c r="K23967" s="70"/>
      <c r="L23967" s="71"/>
    </row>
    <row r="23968" spans="1:12" hidden="1" x14ac:dyDescent="0.3">
      <c r="A23968" s="18" t="str">
        <f>+A23885</f>
        <v>NO</v>
      </c>
      <c r="B23968" s="18"/>
      <c r="E23968" s="81"/>
      <c r="F23968" s="323" t="str">
        <f>+$F$93</f>
        <v>No. CONTRATOS QUE ACREDITAN LA EXPERIENCIA (NO OBJETO DE SUBSANACIÓN)</v>
      </c>
      <c r="G23968" s="324"/>
      <c r="H23968" s="324"/>
      <c r="I23968" s="324"/>
      <c r="J23968" s="324"/>
      <c r="K23968" s="82"/>
      <c r="L23968" s="83" t="s">
        <v>124</v>
      </c>
    </row>
    <row r="23969" spans="1:12" ht="13" hidden="1" customHeight="1" x14ac:dyDescent="0.3">
      <c r="A23969" s="18" t="str">
        <f>+A23885</f>
        <v>NO</v>
      </c>
      <c r="B23969" s="18"/>
      <c r="E23969" s="84"/>
      <c r="F23969" s="323" t="str">
        <f>+$F$94</f>
        <v>TOTAL EJECUTADO DE CONTRATOS ACREDITADOS PROPUESTA INICIAL</v>
      </c>
      <c r="G23969" s="324"/>
      <c r="H23969" s="324"/>
      <c r="I23969" s="324"/>
      <c r="J23969" s="324"/>
      <c r="K23969" s="85"/>
      <c r="L23969" s="86" t="s">
        <v>124</v>
      </c>
    </row>
    <row r="23970" spans="1:12" ht="13" hidden="1" customHeight="1" x14ac:dyDescent="0.3">
      <c r="A23970" s="18" t="str">
        <f>+A23885</f>
        <v>NO</v>
      </c>
      <c r="B23970" s="18"/>
      <c r="E23970" s="87"/>
      <c r="F23970" s="323" t="str">
        <f>+$F$95</f>
        <v>PROMEDIO VALOR ACREDITADO EN SMMLV</v>
      </c>
      <c r="G23970" s="324"/>
      <c r="H23970" s="324"/>
      <c r="I23970" s="324"/>
      <c r="J23970" s="324"/>
      <c r="K23970" s="66"/>
      <c r="L23970" s="88" t="s">
        <v>124</v>
      </c>
    </row>
    <row r="23971" spans="1:12" hidden="1" x14ac:dyDescent="0.3">
      <c r="A23971" s="18" t="str">
        <f>+A23885</f>
        <v>NO</v>
      </c>
      <c r="B23971" s="18"/>
      <c r="E23971" s="89"/>
      <c r="F23971" s="89"/>
      <c r="G23971" s="89"/>
      <c r="H23971" s="89"/>
      <c r="I23971" s="89"/>
      <c r="J23971" s="89"/>
      <c r="K23971" s="89"/>
      <c r="L23971" s="89"/>
    </row>
    <row r="23972" spans="1:12" ht="13" hidden="1" customHeight="1" x14ac:dyDescent="0.3">
      <c r="A23972" s="18" t="str">
        <f>+A23885</f>
        <v>NO</v>
      </c>
      <c r="B23972" s="18"/>
      <c r="E23972" s="69" t="str">
        <f>+$E$97</f>
        <v>3.9.2 EXIGENCIAS MÍNIMAS DE EXPERIENCIA Y FORMACIÓN ACADÉMICA DEL EQUIPO DE TRABAJO</v>
      </c>
      <c r="F23972" s="70"/>
      <c r="G23972" s="70"/>
      <c r="H23972" s="70"/>
      <c r="I23972" s="70"/>
      <c r="J23972" s="70"/>
      <c r="K23972" s="70"/>
      <c r="L23972" s="71"/>
    </row>
    <row r="23973" spans="1:12" hidden="1" x14ac:dyDescent="0.3">
      <c r="A23973" s="18" t="str">
        <f>+A23885</f>
        <v>NO</v>
      </c>
      <c r="B23973" s="18"/>
      <c r="E23973" s="90" t="str">
        <f>+$E$98</f>
        <v>Formulario 8</v>
      </c>
      <c r="F23973" s="315" t="s">
        <v>46</v>
      </c>
      <c r="G23973" s="316"/>
      <c r="H23973" s="317"/>
      <c r="I23973" s="318"/>
      <c r="J23973" s="318"/>
      <c r="K23973" s="318"/>
      <c r="L23973" s="319"/>
    </row>
    <row r="23974" spans="1:12" hidden="1" x14ac:dyDescent="0.3">
      <c r="A23974" s="18" t="str">
        <f>+A23885</f>
        <v>NO</v>
      </c>
      <c r="B23974" s="18"/>
      <c r="E23974" s="91" t="s">
        <v>124</v>
      </c>
      <c r="F23974" s="91" t="str">
        <f>+$F$99</f>
        <v>Director de Interventoría</v>
      </c>
      <c r="G23974" s="91" t="str">
        <f>+$G$99</f>
        <v>Residente de Interventoría</v>
      </c>
      <c r="H23974" s="320"/>
      <c r="I23974" s="321"/>
      <c r="J23974" s="321"/>
      <c r="K23974" s="321"/>
      <c r="L23974" s="322"/>
    </row>
    <row r="23975" spans="1:12" hidden="1" x14ac:dyDescent="0.3">
      <c r="A23975" s="18" t="str">
        <f>+A23885</f>
        <v>NO</v>
      </c>
      <c r="B23975" s="18"/>
      <c r="E23975" s="304" t="str">
        <f>+$E$100</f>
        <v>OBSERVACIONES RESPECTO REQUISITO HABILITANTE DEL PERSONAL CLAVE EVALUABLE</v>
      </c>
      <c r="F23975" s="305"/>
      <c r="G23975" s="305"/>
      <c r="H23975" s="305"/>
      <c r="I23975" s="305"/>
      <c r="J23975" s="305"/>
      <c r="K23975" s="305"/>
      <c r="L23975" s="305"/>
    </row>
    <row r="23976" spans="1:12" hidden="1" x14ac:dyDescent="0.3">
      <c r="A23976" s="18" t="str">
        <f>+A23885</f>
        <v>NO</v>
      </c>
      <c r="B23976" s="18"/>
      <c r="E23976" s="312" t="s">
        <v>124</v>
      </c>
      <c r="F23976" s="313"/>
      <c r="G23976" s="313"/>
      <c r="H23976" s="313"/>
      <c r="I23976" s="313"/>
      <c r="J23976" s="313"/>
      <c r="K23976" s="313"/>
      <c r="L23976" s="314"/>
    </row>
    <row r="23977" spans="1:12" hidden="1" x14ac:dyDescent="0.3">
      <c r="A23977" s="18" t="str">
        <f>+A23885</f>
        <v>NO</v>
      </c>
      <c r="B23977" s="18"/>
      <c r="E23977" s="89"/>
      <c r="F23977" s="89"/>
      <c r="G23977" s="89"/>
      <c r="H23977" s="89"/>
      <c r="I23977" s="89"/>
      <c r="J23977" s="89"/>
      <c r="K23977" s="89"/>
      <c r="L23977" s="89"/>
    </row>
    <row r="23978" spans="1:12" ht="13" hidden="1" customHeight="1" x14ac:dyDescent="0.3">
      <c r="A23978" s="18" t="str">
        <f>+A23885</f>
        <v>NO</v>
      </c>
      <c r="B23978" s="18"/>
      <c r="E23978" s="69" t="str">
        <f>+$E$103</f>
        <v>4.2 EQUIPO DE TRABAJO (Personal Clave Evaluable)</v>
      </c>
      <c r="F23978" s="70"/>
      <c r="G23978" s="70"/>
      <c r="H23978" s="70"/>
      <c r="I23978" s="70"/>
      <c r="J23978" s="70"/>
      <c r="K23978" s="70"/>
      <c r="L23978" s="71"/>
    </row>
    <row r="23979" spans="1:12" ht="23.25" hidden="1" customHeight="1" x14ac:dyDescent="0.3">
      <c r="A23979" s="18" t="str">
        <f>+A23885</f>
        <v>NO</v>
      </c>
      <c r="B23979" s="18"/>
      <c r="E23979" s="90" t="str">
        <f>+$E$104</f>
        <v>Formulario 9</v>
      </c>
      <c r="F23979" s="315" t="s">
        <v>46</v>
      </c>
      <c r="G23979" s="316"/>
      <c r="H23979" s="317"/>
      <c r="I23979" s="318"/>
      <c r="J23979" s="318"/>
      <c r="K23979" s="318"/>
      <c r="L23979" s="319"/>
    </row>
    <row r="23980" spans="1:12" hidden="1" x14ac:dyDescent="0.3">
      <c r="A23980" s="18" t="str">
        <f>+A23885</f>
        <v>NO</v>
      </c>
      <c r="B23980" s="18"/>
      <c r="E23980" s="91" t="s">
        <v>124</v>
      </c>
      <c r="F23980" s="91" t="str">
        <f>+$F$99</f>
        <v>Director de Interventoría</v>
      </c>
      <c r="G23980" s="91" t="str">
        <f>+$G$99</f>
        <v>Residente de Interventoría</v>
      </c>
      <c r="H23980" s="320"/>
      <c r="I23980" s="321"/>
      <c r="J23980" s="321"/>
      <c r="K23980" s="321"/>
      <c r="L23980" s="322"/>
    </row>
    <row r="23981" spans="1:12" hidden="1" x14ac:dyDescent="0.3">
      <c r="A23981" s="18" t="str">
        <f>+A23885</f>
        <v>NO</v>
      </c>
      <c r="B23981" s="18"/>
      <c r="E23981" s="89"/>
      <c r="F23981" s="89"/>
      <c r="G23981" s="89"/>
      <c r="H23981" s="89"/>
      <c r="I23981" s="89"/>
      <c r="J23981" s="89"/>
      <c r="K23981" s="89"/>
      <c r="L23981" s="89"/>
    </row>
    <row r="23982" spans="1:12" hidden="1" x14ac:dyDescent="0.3">
      <c r="A23982" s="1" t="str">
        <f>+A23885</f>
        <v>NO</v>
      </c>
      <c r="E23982" s="92" t="str">
        <f>+E23857</f>
        <v>CRITERIOS DE EVALUACIÓN Y PUNTAJE</v>
      </c>
      <c r="F23982" s="93"/>
      <c r="G23982" s="93"/>
      <c r="H23982" s="93"/>
      <c r="I23982" s="93"/>
      <c r="J23982" s="93"/>
      <c r="K23982" s="94"/>
      <c r="L23982" s="95" t="str">
        <f>+$L$107</f>
        <v>PUNTAJE OBTENIDO</v>
      </c>
    </row>
    <row r="23983" spans="1:12" hidden="1" x14ac:dyDescent="0.3">
      <c r="A23983" s="1" t="str">
        <f>+A23885</f>
        <v>NO</v>
      </c>
      <c r="E23983" s="96" t="str">
        <f>+$E$108</f>
        <v>VALOR</v>
      </c>
      <c r="F23983" s="97" t="str">
        <f>+$F$108</f>
        <v>EQUIPO DE TRABAJO (PERSONAL CLAVE EVALUABLE)</v>
      </c>
      <c r="G23983" s="24"/>
      <c r="H23983" s="24"/>
      <c r="I23983" s="24"/>
      <c r="J23983" s="24"/>
      <c r="K23983" s="24"/>
      <c r="L23983" s="98"/>
    </row>
    <row r="23984" spans="1:12" ht="12.75" hidden="1" customHeight="1" x14ac:dyDescent="0.3">
      <c r="A23984" s="1" t="str">
        <f>+A23885</f>
        <v>NO</v>
      </c>
      <c r="E23984" s="96">
        <f>+$E$109</f>
        <v>5</v>
      </c>
      <c r="F23984" s="307" t="str">
        <f>+$F$109</f>
        <v xml:space="preserve"> Experiencia Específica adicional</v>
      </c>
      <c r="G23984" s="308"/>
      <c r="H23984" s="308"/>
      <c r="I23984" s="308"/>
      <c r="J23984" s="308"/>
      <c r="K23984" s="309"/>
      <c r="L23984" s="99" t="str">
        <f>IFERROR(IF(VLOOKUP(C23885,'R. PUNTAJES'!$C$14:$R$213,'R. PUNTAJES'!$I$10,0)="","",VLOOKUP(C23885,'R. PUNTAJES'!$C$14:$R$213,'R. PUNTAJES'!$I$10,0)),"")</f>
        <v/>
      </c>
    </row>
    <row r="23985" spans="1:12" ht="12.75" hidden="1" customHeight="1" x14ac:dyDescent="0.3">
      <c r="A23985" s="1" t="str">
        <f>+A23885</f>
        <v>NO</v>
      </c>
      <c r="E23985" s="96">
        <f>+$E$110</f>
        <v>5</v>
      </c>
      <c r="F23985" s="307" t="str">
        <f>+$F$110</f>
        <v>Formación Académica adicional</v>
      </c>
      <c r="G23985" s="308"/>
      <c r="H23985" s="308"/>
      <c r="I23985" s="308"/>
      <c r="J23985" s="308"/>
      <c r="K23985" s="309"/>
      <c r="L23985" s="99" t="str">
        <f>IFERROR(IF(VLOOKUP(C23885,'R. PUNTAJES'!$C$14:$R$213,'R. PUNTAJES'!$J$10,0)="","",VLOOKUP(C23885,'R. PUNTAJES'!$C$14:$R$213,'R. PUNTAJES'!$J$10,0)),"")</f>
        <v/>
      </c>
    </row>
    <row r="23986" spans="1:12" hidden="1" x14ac:dyDescent="0.3">
      <c r="A23986" s="18" t="str">
        <f>+A23885</f>
        <v>NO</v>
      </c>
      <c r="B23986" s="18"/>
      <c r="E23986" s="100"/>
      <c r="F23986" s="101" t="str">
        <f>+$F$111</f>
        <v>FACTOR DE SOSTENIBILIDAD</v>
      </c>
      <c r="G23986" s="102"/>
      <c r="H23986" s="102"/>
      <c r="I23986" s="102"/>
      <c r="J23986" s="102"/>
      <c r="K23986" s="102"/>
      <c r="L23986" s="103"/>
    </row>
    <row r="23987" spans="1:12" hidden="1" x14ac:dyDescent="0.3">
      <c r="A23987" s="18" t="str">
        <f>+A23885</f>
        <v>NO</v>
      </c>
      <c r="B23987" s="18"/>
      <c r="E23987" s="104">
        <v>1</v>
      </c>
      <c r="F23987" s="105" t="str">
        <f>+$F$112</f>
        <v>Compromisos Sostenibilidad</v>
      </c>
      <c r="G23987" s="106"/>
      <c r="H23987" s="106"/>
      <c r="I23987" s="106"/>
      <c r="J23987" s="106"/>
      <c r="K23987" s="106"/>
      <c r="L23987" s="107" t="str">
        <f>IFERROR(IF(VLOOKUP(C23885,'R. PUNTAJES'!$C$14:$R$213,'R. PUNTAJES'!$K$10,0)="","",VLOOKUP(C23885,'R. PUNTAJES'!$C$14:$R$213,'R. PUNTAJES'!$K$10,0)),"")</f>
        <v/>
      </c>
    </row>
    <row r="23988" spans="1:12" hidden="1" x14ac:dyDescent="0.3">
      <c r="A23988" s="1" t="str">
        <f>+A23885</f>
        <v>NO</v>
      </c>
      <c r="E23988" s="108"/>
      <c r="F23988" s="109" t="str">
        <f>+$F$113</f>
        <v>APOYO A LA INDUSTRIA NACIONAL</v>
      </c>
      <c r="G23988" s="110"/>
      <c r="H23988" s="110"/>
      <c r="I23988" s="110"/>
      <c r="J23988" s="110"/>
      <c r="K23988" s="110"/>
      <c r="L23988" s="111"/>
    </row>
    <row r="23989" spans="1:12" ht="12.75" hidden="1" customHeight="1" x14ac:dyDescent="0.3">
      <c r="A23989" s="1" t="str">
        <f>+A23885</f>
        <v>NO</v>
      </c>
      <c r="E23989" s="96">
        <v>20</v>
      </c>
      <c r="F23989" s="307" t="str">
        <f>+$F$114</f>
        <v>Promoción de Servicios Nacionales o con Trato Nacional</v>
      </c>
      <c r="G23989" s="308"/>
      <c r="H23989" s="308"/>
      <c r="I23989" s="308"/>
      <c r="J23989" s="308"/>
      <c r="K23989" s="309"/>
      <c r="L23989" s="99" t="str">
        <f>IFERROR(IF(VLOOKUP(C23885,'R. PUNTAJES'!$C$14:$R$213,'R. PUNTAJES'!$L$10,0)="","",
IF(VLOOKUP(C23885,'R. PUNTAJES'!$C$14:$R$213,'R. PUNTAJES'!$L$10,0)=5,0,
VLOOKUP(C23885,'R. PUNTAJES'!$C$14:$R$213,'R. PUNTAJES'!$L$10,0))),"")</f>
        <v/>
      </c>
    </row>
    <row r="23990" spans="1:12" ht="12.75" hidden="1" customHeight="1" x14ac:dyDescent="0.3">
      <c r="A23990" s="1" t="str">
        <f>+A23885</f>
        <v>NO</v>
      </c>
      <c r="E23990" s="96">
        <v>5</v>
      </c>
      <c r="F23990" s="307" t="str">
        <f>+$F$115</f>
        <v>Incorporación de componente nacional en servicios extranjeros</v>
      </c>
      <c r="G23990" s="308"/>
      <c r="H23990" s="308"/>
      <c r="I23990" s="308"/>
      <c r="J23990" s="308"/>
      <c r="K23990" s="309"/>
      <c r="L23990" s="99" t="str">
        <f>IFERROR(IF(VLOOKUP(C23885,'R. PUNTAJES'!$C$14:$R$213,'R. PUNTAJES'!$L$10,0)="","",
IF(VLOOKUP(C23885,'R. PUNTAJES'!$C$14:$R$213,'R. PUNTAJES'!$L$10,0)=20,0,
VLOOKUP(C23885,'R. PUNTAJES'!$C$14:$R$213,'R. PUNTAJES'!$L$10,0))),"")</f>
        <v/>
      </c>
    </row>
    <row r="23991" spans="1:12" hidden="1" x14ac:dyDescent="0.3">
      <c r="A23991" s="1" t="str">
        <f>+A23885</f>
        <v>NO</v>
      </c>
      <c r="E23991" s="112"/>
      <c r="F23991" s="97" t="str">
        <f>+$F$116</f>
        <v>VINCULACIÓN DE PERSONAS CON DISCAPACIDAD</v>
      </c>
      <c r="G23991" s="24"/>
      <c r="H23991" s="24"/>
      <c r="I23991" s="24"/>
      <c r="J23991" s="24"/>
      <c r="K23991" s="24"/>
      <c r="L23991" s="98"/>
    </row>
    <row r="23992" spans="1:12" ht="12.75" hidden="1" customHeight="1" x14ac:dyDescent="0.3">
      <c r="A23992" s="1" t="str">
        <f>+A23885</f>
        <v>NO</v>
      </c>
      <c r="E23992" s="96">
        <v>1</v>
      </c>
      <c r="F23992" s="307" t="str">
        <f>+$F$117</f>
        <v xml:space="preserve">Trabajadores vinculados a la planta de personal </v>
      </c>
      <c r="G23992" s="308"/>
      <c r="H23992" s="308"/>
      <c r="I23992" s="308"/>
      <c r="J23992" s="308"/>
      <c r="K23992" s="309"/>
      <c r="L23992" s="99" t="str">
        <f>IFERROR(IF(VLOOKUP(C23885,'R. PUNTAJES'!$C$14:$R$213,'R. PUNTAJES'!$M$10,0)="","",VLOOKUP(C23885,'R. PUNTAJES'!$C$14:$R$213,'R. PUNTAJES'!$M$10,0)),"")</f>
        <v/>
      </c>
    </row>
    <row r="23993" spans="1:12" hidden="1" x14ac:dyDescent="0.3">
      <c r="A23993" s="1" t="str">
        <f>+A23885</f>
        <v>NO</v>
      </c>
      <c r="E23993" s="112"/>
      <c r="F23993" s="97" t="str">
        <f>+$F$118</f>
        <v>EMPRENDIMIENTOS Y EMPRESAS DE MUJERES</v>
      </c>
      <c r="G23993" s="24"/>
      <c r="H23993" s="24"/>
      <c r="I23993" s="24"/>
      <c r="J23993" s="24"/>
      <c r="K23993" s="24"/>
      <c r="L23993" s="98"/>
    </row>
    <row r="23994" spans="1:12" ht="13" hidden="1" customHeight="1" x14ac:dyDescent="0.3">
      <c r="A23994" s="1" t="str">
        <f>+A23885</f>
        <v>NO</v>
      </c>
      <c r="E23994" s="96">
        <v>0.25</v>
      </c>
      <c r="F23994" s="307" t="str">
        <f>+$F$119</f>
        <v>Emprendimientos y empresas de mujeres</v>
      </c>
      <c r="G23994" s="308"/>
      <c r="H23994" s="308"/>
      <c r="I23994" s="308"/>
      <c r="J23994" s="308"/>
      <c r="K23994" s="309"/>
      <c r="L23994" s="113" t="str">
        <f>IFERROR(IF(VLOOKUP(C23885,'R. PUNTAJES'!$C$14:$R$213,'R. PUNTAJES'!$N$10,0)="","",VLOOKUP(C23885,'R. PUNTAJES'!$C$14:$R$213,'R. PUNTAJES'!$N$10,0)),"")</f>
        <v/>
      </c>
    </row>
    <row r="23995" spans="1:12" hidden="1" x14ac:dyDescent="0.3">
      <c r="A23995" s="18" t="str">
        <f>+A23996</f>
        <v>NO</v>
      </c>
      <c r="B23995" s="18"/>
      <c r="E23995" s="112"/>
      <c r="F23995" s="97" t="str">
        <f>+$F$120</f>
        <v>MIPYME</v>
      </c>
      <c r="G23995" s="24"/>
      <c r="H23995" s="24"/>
      <c r="I23995" s="24"/>
      <c r="J23995" s="24"/>
      <c r="K23995" s="24"/>
      <c r="L23995" s="98"/>
    </row>
    <row r="23996" spans="1:12" hidden="1" x14ac:dyDescent="0.3">
      <c r="A23996" s="18" t="str">
        <f>+IF(E23996=0,"NO",1)</f>
        <v>NO</v>
      </c>
      <c r="B23996" s="18"/>
      <c r="E23996" s="96">
        <v>0</v>
      </c>
      <c r="F23996" s="307" t="str">
        <f>+$F$121</f>
        <v>Mipyme</v>
      </c>
      <c r="G23996" s="308"/>
      <c r="H23996" s="308"/>
      <c r="I23996" s="308"/>
      <c r="J23996" s="308"/>
      <c r="K23996" s="309"/>
      <c r="L23996" s="113" t="str">
        <f>IFERROR(IF(VLOOKUP(C23885,'R. PUNTAJES'!$C$14:$R$213,'R. PUNTAJES'!$O$10,0)="","",VLOOKUP(C23885,'R. PUNTAJES'!$C$14:$R$213,'R. PUNTAJES'!$O$10,0)),"")</f>
        <v/>
      </c>
    </row>
    <row r="23997" spans="1:12" hidden="1" x14ac:dyDescent="0.3">
      <c r="A23997" s="1" t="str">
        <f>+A23885</f>
        <v>NO</v>
      </c>
      <c r="E23997" s="112"/>
      <c r="F23997" s="97" t="str">
        <f>+$F$122</f>
        <v>EXPERIENCIA DEL PROPONENTE</v>
      </c>
      <c r="G23997" s="24"/>
      <c r="H23997" s="24"/>
      <c r="I23997" s="24"/>
      <c r="J23997" s="24"/>
      <c r="K23997" s="24"/>
      <c r="L23997" s="98"/>
    </row>
    <row r="23998" spans="1:12" hidden="1" x14ac:dyDescent="0.3">
      <c r="A23998" s="1" t="str">
        <f>+A23885</f>
        <v>NO</v>
      </c>
      <c r="E23998" s="96">
        <v>59.5</v>
      </c>
      <c r="F23998" s="307" t="str">
        <f>+$F$123</f>
        <v>mediana con valor absoluto</v>
      </c>
      <c r="G23998" s="308"/>
      <c r="H23998" s="308"/>
      <c r="I23998" s="308"/>
      <c r="J23998" s="308"/>
      <c r="K23998" s="309"/>
      <c r="L23998" s="113" t="str">
        <f>IFERROR(IF(VLOOKUP(C23885,'R. PUNTAJES'!$C$14:$R$213,'R. PUNTAJES'!$R$10,0)="","",VLOOKUP(C23885,'R. PUNTAJES'!$C$14:$R$213,'R. PUNTAJES'!$R$10,0)),"")</f>
        <v/>
      </c>
    </row>
    <row r="23999" spans="1:12" hidden="1" x14ac:dyDescent="0.3">
      <c r="A23999" s="1" t="str">
        <f>+A23885</f>
        <v>NO</v>
      </c>
      <c r="E23999" s="112"/>
      <c r="F23999" s="97" t="str">
        <f>+$F$124</f>
        <v>MULTAS</v>
      </c>
      <c r="G23999" s="24"/>
      <c r="H23999" s="24"/>
      <c r="I23999" s="24"/>
      <c r="J23999" s="24"/>
      <c r="K23999" s="24"/>
      <c r="L23999" s="98"/>
    </row>
    <row r="24000" spans="1:12" ht="12.75" hidden="1" customHeight="1" x14ac:dyDescent="0.3">
      <c r="A24000" s="1" t="str">
        <f>+A23885</f>
        <v>NO</v>
      </c>
      <c r="E24000" s="96">
        <v>-2</v>
      </c>
      <c r="F24000" s="307" t="str">
        <f>+$F$125</f>
        <v>Una o más multas o cláusulas penales durante el último año</v>
      </c>
      <c r="G24000" s="310"/>
      <c r="H24000" s="310"/>
      <c r="I24000" s="310"/>
      <c r="J24000" s="310"/>
      <c r="K24000" s="311"/>
      <c r="L24000" s="99" t="str">
        <f>IFERROR(IF(VLOOKUP(C23885,'R. PUNTAJES'!$C$14:$R$213,'R. PUNTAJES'!$Q$10,0)="","",VLOOKUP(C23885,'R. PUNTAJES'!$C$14:$R$213,'R. PUNTAJES'!$Q$10,0)),"")</f>
        <v/>
      </c>
    </row>
    <row r="24001" spans="1:16" hidden="1" x14ac:dyDescent="0.3">
      <c r="A24001" s="1" t="str">
        <f>+A23885</f>
        <v>NO</v>
      </c>
      <c r="E24001" s="112"/>
      <c r="F24001" s="97" t="str">
        <f>+$F$126</f>
        <v>OBRAS INCONCLUSAS</v>
      </c>
      <c r="G24001" s="24"/>
      <c r="H24001" s="24"/>
      <c r="I24001" s="24"/>
      <c r="J24001" s="24"/>
      <c r="K24001" s="24"/>
      <c r="L24001" s="98"/>
    </row>
    <row r="24002" spans="1:16" hidden="1" x14ac:dyDescent="0.3">
      <c r="A24002" s="1" t="str">
        <f>+A23885</f>
        <v>NO</v>
      </c>
      <c r="E24002" s="96">
        <v>-1</v>
      </c>
      <c r="F24002" s="301" t="str">
        <f>+$F$127</f>
        <v>Anotación vigente de obra civil inconclusa</v>
      </c>
      <c r="G24002" s="302"/>
      <c r="H24002" s="302"/>
      <c r="I24002" s="302"/>
      <c r="J24002" s="302"/>
      <c r="K24002" s="303"/>
      <c r="L24002" s="99" t="str">
        <f>IFERROR(IF(VLOOKUP(C23885,'R. PUNTAJES'!$C$14:$R$213,'R. PUNTAJES'!$P$10,0)="","",VLOOKUP(C23885,'R. PUNTAJES'!$C$14:$R$213,'R. PUNTAJES'!$P$10,0)),"")</f>
        <v/>
      </c>
    </row>
    <row r="24003" spans="1:16" ht="7.5" hidden="1" customHeight="1" x14ac:dyDescent="0.3">
      <c r="A24003" s="1" t="str">
        <f>+A23885</f>
        <v>NO</v>
      </c>
      <c r="E24003" s="114"/>
      <c r="F24003" s="45"/>
      <c r="G24003" s="45"/>
      <c r="H24003" s="45"/>
      <c r="I24003" s="45"/>
      <c r="J24003" s="45"/>
      <c r="K24003" s="45"/>
      <c r="L24003" s="48"/>
    </row>
    <row r="24004" spans="1:16" hidden="1" x14ac:dyDescent="0.3">
      <c r="A24004" s="1" t="str">
        <f>+A23885</f>
        <v>NO</v>
      </c>
      <c r="E24004" s="115" t="str">
        <f>+$E$129</f>
        <v>PUNTAJE TOTAL</v>
      </c>
      <c r="F24004" s="116"/>
      <c r="G24004" s="116"/>
      <c r="H24004" s="116"/>
      <c r="I24004" s="116"/>
      <c r="J24004" s="116"/>
      <c r="K24004" s="117"/>
      <c r="L24004" s="118">
        <f>IFERROR(IF(VLOOKUP(C23885,'R. PUNTAJES'!$C$14:$R$213,'R. PUNTAJES'!$H$10,0)="RECHAZO","",SUM(L23984:L24002)),"")</f>
        <v>0</v>
      </c>
    </row>
    <row r="24005" spans="1:16" hidden="1" x14ac:dyDescent="0.3">
      <c r="A24005" s="1" t="str">
        <f>+A23885</f>
        <v>NO</v>
      </c>
      <c r="E24005" s="304" t="str">
        <f>+$E$130</f>
        <v>OBSERVACIONES RESPECTO A PUNTAJES</v>
      </c>
      <c r="F24005" s="305"/>
      <c r="G24005" s="305"/>
      <c r="H24005" s="305"/>
      <c r="I24005" s="305"/>
      <c r="J24005" s="305"/>
      <c r="K24005" s="305"/>
      <c r="L24005" s="305"/>
    </row>
    <row r="24006" spans="1:16" ht="12" hidden="1" customHeight="1" x14ac:dyDescent="0.3">
      <c r="A24006" s="1" t="str">
        <f>+A23885</f>
        <v>NO</v>
      </c>
      <c r="E24006" s="306" t="s">
        <v>124</v>
      </c>
      <c r="F24006" s="305"/>
      <c r="G24006" s="305"/>
      <c r="H24006" s="305"/>
      <c r="I24006" s="305"/>
      <c r="J24006" s="305"/>
      <c r="K24006" s="305"/>
      <c r="L24006" s="305"/>
      <c r="N24006" s="119"/>
      <c r="O24006" s="119"/>
      <c r="P24006" s="120"/>
    </row>
    <row r="24007" spans="1:16" ht="3" hidden="1" customHeight="1" x14ac:dyDescent="0.3">
      <c r="A24007" s="1" t="str">
        <f>+A23886</f>
        <v>NO</v>
      </c>
      <c r="E24007" s="121"/>
      <c r="F24007" s="122"/>
      <c r="G24007" s="122"/>
      <c r="H24007" s="122"/>
      <c r="I24007" s="122"/>
      <c r="J24007" s="122"/>
      <c r="K24007" s="122"/>
      <c r="L24007" s="123"/>
    </row>
    <row r="24008" spans="1:16" hidden="1" x14ac:dyDescent="0.3">
      <c r="A24008" s="1" t="str">
        <f>+IF(OR(C24010=""),"NO",1)</f>
        <v>NO</v>
      </c>
      <c r="E24008" s="346"/>
      <c r="F24008" s="347"/>
      <c r="G24008" s="347"/>
      <c r="H24008" s="347"/>
      <c r="I24008" s="347"/>
      <c r="J24008" s="347"/>
      <c r="K24008" s="347"/>
      <c r="L24008" s="347"/>
    </row>
    <row r="24009" spans="1:16" ht="4.5" hidden="1" customHeight="1" x14ac:dyDescent="0.3">
      <c r="A24009" s="1" t="str">
        <f>+A24010</f>
        <v>NO</v>
      </c>
      <c r="E24009" s="15"/>
      <c r="F24009" s="16"/>
      <c r="G24009" s="16"/>
      <c r="H24009" s="16"/>
      <c r="I24009" s="16"/>
      <c r="J24009" s="16"/>
      <c r="K24009" s="16"/>
      <c r="L24009" s="17"/>
    </row>
    <row r="24010" spans="1:16" ht="15.75" hidden="1" customHeight="1" x14ac:dyDescent="0.3">
      <c r="A24010" s="1" t="str">
        <f>+IF(OR(C24010=""),"NO",1)</f>
        <v>NO</v>
      </c>
      <c r="B24010" s="1">
        <f>1+MAX($B$1:B24009)</f>
        <v>193</v>
      </c>
      <c r="C24010" s="18" t="s">
        <v>124</v>
      </c>
      <c r="E24010" s="19" t="s">
        <v>124</v>
      </c>
      <c r="F24010" s="20"/>
      <c r="G24010" s="20"/>
      <c r="H24010" s="20"/>
      <c r="I24010" s="21"/>
      <c r="J24010" s="20"/>
      <c r="K24010" s="21"/>
      <c r="L24010" s="22"/>
    </row>
    <row r="24011" spans="1:16" hidden="1" x14ac:dyDescent="0.3">
      <c r="A24011" s="1" t="str">
        <f>A24010</f>
        <v>NO</v>
      </c>
      <c r="E24011" s="23" t="str">
        <f>+$E$11</f>
        <v>Integrantes</v>
      </c>
      <c r="F24011" s="24"/>
      <c r="G24011" s="24"/>
      <c r="H24011" s="24"/>
      <c r="I24011" s="24"/>
      <c r="J24011" s="24"/>
      <c r="K24011" s="25" t="str">
        <f>+$K$11</f>
        <v>Nit</v>
      </c>
      <c r="L24011" s="26" t="str">
        <f>+$L$11</f>
        <v>Part.</v>
      </c>
    </row>
    <row r="24012" spans="1:16" hidden="1" x14ac:dyDescent="0.3">
      <c r="A24012" s="1" t="str">
        <f>+A24011</f>
        <v>NO</v>
      </c>
      <c r="C24012" s="1" t="s">
        <v>124</v>
      </c>
      <c r="E24012" s="27" t="s">
        <v>124</v>
      </c>
      <c r="F24012" s="28"/>
      <c r="G24012" s="28"/>
      <c r="H24012" s="28"/>
      <c r="I24012" s="28"/>
      <c r="J24012" s="28"/>
      <c r="K24012" s="29" t="s">
        <v>124</v>
      </c>
      <c r="L24012" s="30" t="s">
        <v>124</v>
      </c>
    </row>
    <row r="24013" spans="1:16" hidden="1" x14ac:dyDescent="0.3">
      <c r="A24013" s="18" t="str">
        <f>+IF(OR(C24013=""),"NO",1)</f>
        <v>NO</v>
      </c>
      <c r="B24013" s="18"/>
      <c r="C24013" s="1" t="s">
        <v>124</v>
      </c>
      <c r="E24013" s="31" t="s">
        <v>124</v>
      </c>
      <c r="F24013" s="32"/>
      <c r="G24013" s="32"/>
      <c r="H24013" s="32"/>
      <c r="I24013" s="32"/>
      <c r="J24013" s="32"/>
      <c r="K24013" s="33" t="s">
        <v>124</v>
      </c>
      <c r="L24013" s="34" t="s">
        <v>124</v>
      </c>
    </row>
    <row r="24014" spans="1:16" hidden="1" x14ac:dyDescent="0.3">
      <c r="A24014" s="18" t="str">
        <f>+IF(OR(C24014=""),"NO",1)</f>
        <v>NO</v>
      </c>
      <c r="B24014" s="18"/>
      <c r="C24014" s="1" t="s">
        <v>124</v>
      </c>
      <c r="E24014" s="31" t="s">
        <v>124</v>
      </c>
      <c r="F24014" s="32"/>
      <c r="G24014" s="32"/>
      <c r="H24014" s="32"/>
      <c r="I24014" s="32"/>
      <c r="J24014" s="32"/>
      <c r="K24014" s="33" t="s">
        <v>124</v>
      </c>
      <c r="L24014" s="34" t="s">
        <v>124</v>
      </c>
    </row>
    <row r="24015" spans="1:16" hidden="1" x14ac:dyDescent="0.3">
      <c r="A24015" s="18" t="str">
        <f>+IF(OR(C24015=""),"NO",1)</f>
        <v>NO</v>
      </c>
      <c r="B24015" s="18"/>
      <c r="C24015" s="1" t="s">
        <v>124</v>
      </c>
      <c r="E24015" s="31" t="s">
        <v>13</v>
      </c>
      <c r="F24015" s="32"/>
      <c r="G24015" s="32"/>
      <c r="H24015" s="32"/>
      <c r="I24015" s="32"/>
      <c r="J24015" s="32"/>
      <c r="K24015" s="33"/>
      <c r="L24015" s="34"/>
    </row>
    <row r="24016" spans="1:16" hidden="1" x14ac:dyDescent="0.3">
      <c r="A24016" s="18" t="str">
        <f>+IF(OR(C24016=""),"NO",1)</f>
        <v>NO</v>
      </c>
      <c r="B24016" s="18"/>
      <c r="C24016" s="1" t="s">
        <v>124</v>
      </c>
      <c r="E24016" s="31" t="s">
        <v>13</v>
      </c>
      <c r="F24016" s="32"/>
      <c r="G24016" s="32"/>
      <c r="H24016" s="32"/>
      <c r="I24016" s="32"/>
      <c r="J24016" s="32"/>
      <c r="K24016" s="33"/>
      <c r="L24016" s="34"/>
    </row>
    <row r="24017" spans="1:12" hidden="1" x14ac:dyDescent="0.3">
      <c r="A24017" s="18" t="str">
        <f>+IF(OR(C24017=""),"NO",1)</f>
        <v>NO</v>
      </c>
      <c r="B24017" s="18"/>
      <c r="C24017" s="1" t="s">
        <v>124</v>
      </c>
      <c r="E24017" s="35" t="s">
        <v>13</v>
      </c>
      <c r="F24017" s="36"/>
      <c r="G24017" s="36"/>
      <c r="H24017" s="36"/>
      <c r="I24017" s="36"/>
      <c r="J24017" s="36"/>
      <c r="K24017" s="37"/>
      <c r="L24017" s="38"/>
    </row>
    <row r="24018" spans="1:12" ht="5.15" hidden="1" customHeight="1" x14ac:dyDescent="0.3">
      <c r="A24018" s="1" t="str">
        <f>+A24010</f>
        <v>NO</v>
      </c>
      <c r="E24018" s="39"/>
      <c r="F24018" s="39"/>
      <c r="G24018" s="39"/>
      <c r="H24018" s="39"/>
      <c r="I24018" s="39"/>
      <c r="J24018" s="39"/>
      <c r="K24018" s="39"/>
      <c r="L24018" s="39"/>
    </row>
    <row r="24019" spans="1:12" ht="15.75" hidden="1" customHeight="1" x14ac:dyDescent="0.3">
      <c r="A24019" s="1" t="str">
        <f>+A24010</f>
        <v>NO</v>
      </c>
      <c r="E24019" s="40" t="str">
        <f>+$E$19</f>
        <v>RESULTADO DE EVALUACIÓN TÉCNICA</v>
      </c>
      <c r="F24019" s="41"/>
      <c r="G24019" s="41"/>
      <c r="H24019" s="41"/>
      <c r="I24019" s="41"/>
      <c r="J24019" s="41"/>
      <c r="K24019" s="41"/>
      <c r="L24019" s="42"/>
    </row>
    <row r="24020" spans="1:12" hidden="1" x14ac:dyDescent="0.3">
      <c r="A24020" s="1" t="str">
        <f>+A24010</f>
        <v>NO</v>
      </c>
      <c r="E24020" s="43"/>
      <c r="F24020" s="44" t="str">
        <f>+$F$20</f>
        <v>Experiencia</v>
      </c>
      <c r="G24020" s="45"/>
      <c r="H24020" s="45"/>
      <c r="I24020" s="45"/>
      <c r="J24020" s="45"/>
      <c r="K24020" s="46"/>
      <c r="L24020" s="47" t="s">
        <v>124</v>
      </c>
    </row>
    <row r="24021" spans="1:12" hidden="1" x14ac:dyDescent="0.3">
      <c r="A24021" s="1" t="str">
        <f>+A24010</f>
        <v>NO</v>
      </c>
      <c r="E24021" s="348" t="str">
        <f>+$E$21</f>
        <v>OBSERVACIONES RESPECTO A LA EVALUACIÓN DE EXPERIENCIA</v>
      </c>
      <c r="F24021" s="308"/>
      <c r="G24021" s="308"/>
      <c r="H24021" s="308"/>
      <c r="I24021" s="308"/>
      <c r="J24021" s="308"/>
      <c r="K24021" s="308"/>
      <c r="L24021" s="349"/>
    </row>
    <row r="24022" spans="1:12" hidden="1" x14ac:dyDescent="0.3">
      <c r="A24022" s="1" t="str">
        <f>+A24010</f>
        <v>NO</v>
      </c>
      <c r="E24022" s="350" t="s">
        <v>124</v>
      </c>
      <c r="F24022" s="351"/>
      <c r="G24022" s="351"/>
      <c r="H24022" s="351"/>
      <c r="I24022" s="351"/>
      <c r="J24022" s="351"/>
      <c r="K24022" s="351"/>
      <c r="L24022" s="352"/>
    </row>
    <row r="24023" spans="1:12" ht="5.15" hidden="1" customHeight="1" x14ac:dyDescent="0.3">
      <c r="A24023" s="1" t="str">
        <f>+A24010</f>
        <v>NO</v>
      </c>
      <c r="E24023" s="39"/>
      <c r="F24023" s="39"/>
      <c r="G24023" s="39"/>
      <c r="H24023" s="39"/>
      <c r="I24023" s="39"/>
      <c r="J24023" s="39"/>
      <c r="K24023" s="39"/>
      <c r="L24023" s="39"/>
    </row>
    <row r="24024" spans="1:12" ht="12.75" hidden="1" customHeight="1" x14ac:dyDescent="0.3">
      <c r="A24024" s="1" t="str">
        <f>+A24010</f>
        <v>NO</v>
      </c>
      <c r="E24024" s="40" t="str">
        <f>+$E$24</f>
        <v>EXPERIENCIA HABILITANTE: CONTRATOS PRESENTADOS</v>
      </c>
      <c r="F24024" s="41"/>
      <c r="G24024" s="41"/>
      <c r="H24024" s="41"/>
      <c r="I24024" s="41"/>
      <c r="J24024" s="41"/>
      <c r="K24024" s="41"/>
      <c r="L24024" s="42"/>
    </row>
    <row r="24025" spans="1:12" ht="8.5" hidden="1" customHeight="1" x14ac:dyDescent="0.3">
      <c r="A24025" s="1" t="str">
        <f>+A24010</f>
        <v>NO</v>
      </c>
      <c r="E24025" s="49"/>
      <c r="F24025" s="50"/>
      <c r="G24025" s="51"/>
      <c r="H24025" s="51"/>
      <c r="I24025" s="51"/>
      <c r="J24025" s="51"/>
      <c r="K24025" s="51"/>
      <c r="L24025" s="52"/>
    </row>
    <row r="24026" spans="1:12" hidden="1" x14ac:dyDescent="0.3">
      <c r="A24026" s="18" t="str">
        <f>+IF(OR(C24026=""),"NO",1)</f>
        <v>NO</v>
      </c>
      <c r="B24026" s="18"/>
      <c r="C24026" s="1" t="s">
        <v>124</v>
      </c>
      <c r="E24026" s="329">
        <v>1</v>
      </c>
      <c r="F24026" s="53" t="str">
        <f>+$F$26</f>
        <v>OBJETO</v>
      </c>
      <c r="G24026" s="332" t="s">
        <v>124</v>
      </c>
      <c r="H24026" s="333"/>
      <c r="I24026" s="333"/>
      <c r="J24026" s="333"/>
      <c r="K24026" s="333"/>
      <c r="L24026" s="334"/>
    </row>
    <row r="24027" spans="1:12" hidden="1" x14ac:dyDescent="0.3">
      <c r="A24027" s="18" t="str">
        <f>+IF(OR(C24026=""),"NO",1)</f>
        <v>NO</v>
      </c>
      <c r="B24027" s="18"/>
      <c r="E24027" s="330"/>
      <c r="F24027" s="54" t="str">
        <f>+$F$27</f>
        <v>CONTRATANTE</v>
      </c>
      <c r="G24027" s="335" t="s">
        <v>124</v>
      </c>
      <c r="H24027" s="310"/>
      <c r="I24027" s="310"/>
      <c r="J24027" s="310"/>
      <c r="K24027" s="310"/>
      <c r="L24027" s="336"/>
    </row>
    <row r="24028" spans="1:12" hidden="1" x14ac:dyDescent="0.3">
      <c r="A24028" s="18" t="str">
        <f>+IF(OR(C24026=""),"NO",1)</f>
        <v>NO</v>
      </c>
      <c r="B24028" s="18"/>
      <c r="E24028" s="330"/>
      <c r="F24028" s="54" t="str">
        <f>+$F$28</f>
        <v>APORTANTE</v>
      </c>
      <c r="G24028" s="337" t="s">
        <v>124</v>
      </c>
      <c r="H24028" s="338"/>
      <c r="I24028" s="338"/>
      <c r="J24028" s="338"/>
      <c r="K24028" s="338"/>
      <c r="L24028" s="339"/>
    </row>
    <row r="24029" spans="1:12" hidden="1" x14ac:dyDescent="0.3">
      <c r="A24029" s="18" t="str">
        <f>+IF(OR(C24026=""),"NO",1)</f>
        <v>NO</v>
      </c>
      <c r="B24029" s="18"/>
      <c r="E24029" s="330"/>
      <c r="F24029" s="54" t="str">
        <f>+$F$29</f>
        <v>VALOR /SMMLV)</v>
      </c>
      <c r="G24029" s="55" t="s">
        <v>124</v>
      </c>
      <c r="H24029" s="56" t="str">
        <f>+$H$29</f>
        <v>% PART..</v>
      </c>
      <c r="I24029" s="57" t="s">
        <v>124</v>
      </c>
      <c r="J24029" s="58" t="str">
        <f>+$J$29</f>
        <v>VALOR ACREDITADO</v>
      </c>
      <c r="K24029" s="59"/>
      <c r="L24029" s="47" t="s">
        <v>124</v>
      </c>
    </row>
    <row r="24030" spans="1:12" hidden="1" x14ac:dyDescent="0.3">
      <c r="A24030" s="18" t="str">
        <f>+IF(OR(C24026=""),"NO",1)</f>
        <v>NO</v>
      </c>
      <c r="B24030" s="18"/>
      <c r="E24030" s="330"/>
      <c r="F24030" s="60" t="str">
        <f>+$F$30</f>
        <v>EXPERIENCIA APORTADA</v>
      </c>
      <c r="G24030" s="340" t="s">
        <v>124</v>
      </c>
      <c r="H24030" s="341"/>
      <c r="I24030" s="341"/>
      <c r="J24030" s="341"/>
      <c r="K24030" s="341"/>
      <c r="L24030" s="342"/>
    </row>
    <row r="24031" spans="1:12" hidden="1" x14ac:dyDescent="0.3">
      <c r="A24031" s="18" t="str">
        <f>+IF(OR(C24026=""),"NO",1)</f>
        <v>NO</v>
      </c>
      <c r="B24031" s="18"/>
      <c r="E24031" s="331"/>
      <c r="F24031" s="62" t="str">
        <f>+$F$31</f>
        <v>OBSERVACIÓN</v>
      </c>
      <c r="G24031" s="343" t="s">
        <v>124</v>
      </c>
      <c r="H24031" s="344"/>
      <c r="I24031" s="344"/>
      <c r="J24031" s="344"/>
      <c r="K24031" s="344"/>
      <c r="L24031" s="345"/>
    </row>
    <row r="24032" spans="1:12" ht="8.5" hidden="1" customHeight="1" x14ac:dyDescent="0.3">
      <c r="A24032" s="18" t="str">
        <f>+IF(OR(C24026=""),"NO",1)</f>
        <v>NO</v>
      </c>
      <c r="B24032" s="18"/>
      <c r="E24032" s="49"/>
      <c r="F24032" s="50"/>
      <c r="G24032" s="51"/>
      <c r="H24032" s="51"/>
      <c r="I24032" s="51"/>
      <c r="J24032" s="51"/>
      <c r="K24032" s="51"/>
      <c r="L24032" s="52"/>
    </row>
    <row r="24033" spans="1:12" hidden="1" x14ac:dyDescent="0.3">
      <c r="A24033" s="18" t="str">
        <f t="shared" ref="A24033" si="8064">+IF(OR(C24033=""),"NO",1)</f>
        <v>NO</v>
      </c>
      <c r="B24033" s="18"/>
      <c r="C24033" s="1" t="s">
        <v>124</v>
      </c>
      <c r="E24033" s="329">
        <v>2</v>
      </c>
      <c r="F24033" s="53" t="str">
        <f>+$F$26</f>
        <v>OBJETO</v>
      </c>
      <c r="G24033" s="332" t="s">
        <v>124</v>
      </c>
      <c r="H24033" s="333"/>
      <c r="I24033" s="333"/>
      <c r="J24033" s="333"/>
      <c r="K24033" s="333"/>
      <c r="L24033" s="334"/>
    </row>
    <row r="24034" spans="1:12" hidden="1" x14ac:dyDescent="0.3">
      <c r="A24034" s="18" t="str">
        <f t="shared" ref="A24034" si="8065">+IF(OR(C24033=""),"NO",1)</f>
        <v>NO</v>
      </c>
      <c r="B24034" s="18"/>
      <c r="E24034" s="330"/>
      <c r="F24034" s="54" t="str">
        <f>+$F$27</f>
        <v>CONTRATANTE</v>
      </c>
      <c r="G24034" s="335" t="s">
        <v>124</v>
      </c>
      <c r="H24034" s="310"/>
      <c r="I24034" s="310"/>
      <c r="J24034" s="310"/>
      <c r="K24034" s="310"/>
      <c r="L24034" s="336"/>
    </row>
    <row r="24035" spans="1:12" hidden="1" x14ac:dyDescent="0.3">
      <c r="A24035" s="18" t="str">
        <f t="shared" ref="A24035" si="8066">+IF(OR(C24033=""),"NO",1)</f>
        <v>NO</v>
      </c>
      <c r="B24035" s="18"/>
      <c r="E24035" s="330"/>
      <c r="F24035" s="54" t="str">
        <f>+$F$28</f>
        <v>APORTANTE</v>
      </c>
      <c r="G24035" s="337" t="s">
        <v>124</v>
      </c>
      <c r="H24035" s="338"/>
      <c r="I24035" s="338"/>
      <c r="J24035" s="338"/>
      <c r="K24035" s="338"/>
      <c r="L24035" s="339"/>
    </row>
    <row r="24036" spans="1:12" hidden="1" x14ac:dyDescent="0.3">
      <c r="A24036" s="18" t="str">
        <f t="shared" ref="A24036" si="8067">+IF(OR(C24033=""),"NO",1)</f>
        <v>NO</v>
      </c>
      <c r="B24036" s="18"/>
      <c r="E24036" s="330"/>
      <c r="F24036" s="54" t="str">
        <f>+$F$29</f>
        <v>VALOR /SMMLV)</v>
      </c>
      <c r="G24036" s="55" t="s">
        <v>124</v>
      </c>
      <c r="H24036" s="56" t="str">
        <f>+$H$29</f>
        <v>% PART..</v>
      </c>
      <c r="I24036" s="57" t="s">
        <v>124</v>
      </c>
      <c r="J24036" s="58" t="str">
        <f>+$J$29</f>
        <v>VALOR ACREDITADO</v>
      </c>
      <c r="K24036" s="59"/>
      <c r="L24036" s="47" t="s">
        <v>124</v>
      </c>
    </row>
    <row r="24037" spans="1:12" hidden="1" x14ac:dyDescent="0.3">
      <c r="A24037" s="18" t="str">
        <f t="shared" ref="A24037" si="8068">+IF(OR(C24033=""),"NO",1)</f>
        <v>NO</v>
      </c>
      <c r="B24037" s="18"/>
      <c r="E24037" s="330"/>
      <c r="F24037" s="60" t="str">
        <f>+$F$30</f>
        <v>EXPERIENCIA APORTADA</v>
      </c>
      <c r="G24037" s="340" t="s">
        <v>124</v>
      </c>
      <c r="H24037" s="341"/>
      <c r="I24037" s="341"/>
      <c r="J24037" s="341"/>
      <c r="K24037" s="341"/>
      <c r="L24037" s="342"/>
    </row>
    <row r="24038" spans="1:12" hidden="1" x14ac:dyDescent="0.3">
      <c r="A24038" s="18" t="str">
        <f t="shared" ref="A24038" si="8069">+IF(OR(C24033=""),"NO",1)</f>
        <v>NO</v>
      </c>
      <c r="B24038" s="18"/>
      <c r="E24038" s="331"/>
      <c r="F24038" s="62" t="str">
        <f>+$F$31</f>
        <v>OBSERVACIÓN</v>
      </c>
      <c r="G24038" s="343" t="s">
        <v>124</v>
      </c>
      <c r="H24038" s="344"/>
      <c r="I24038" s="344"/>
      <c r="J24038" s="344"/>
      <c r="K24038" s="344"/>
      <c r="L24038" s="345"/>
    </row>
    <row r="24039" spans="1:12" ht="8.5" hidden="1" customHeight="1" x14ac:dyDescent="0.3">
      <c r="A24039" s="18" t="str">
        <f t="shared" ref="A24039" si="8070">+IF(OR(C24033=""),"NO",1)</f>
        <v>NO</v>
      </c>
      <c r="B24039" s="18"/>
      <c r="E24039" s="49"/>
      <c r="F24039" s="50"/>
      <c r="G24039" s="51"/>
      <c r="H24039" s="51"/>
      <c r="I24039" s="51"/>
      <c r="J24039" s="51"/>
      <c r="K24039" s="51"/>
      <c r="L24039" s="52"/>
    </row>
    <row r="24040" spans="1:12" hidden="1" x14ac:dyDescent="0.3">
      <c r="A24040" s="18" t="str">
        <f t="shared" ref="A24040" si="8071">+IF(OR(C24040=""),"NO",1)</f>
        <v>NO</v>
      </c>
      <c r="B24040" s="18"/>
      <c r="C24040" s="1" t="s">
        <v>124</v>
      </c>
      <c r="E24040" s="329">
        <v>3</v>
      </c>
      <c r="F24040" s="53" t="str">
        <f>+$F$26</f>
        <v>OBJETO</v>
      </c>
      <c r="G24040" s="332" t="s">
        <v>124</v>
      </c>
      <c r="H24040" s="333"/>
      <c r="I24040" s="333"/>
      <c r="J24040" s="333"/>
      <c r="K24040" s="333"/>
      <c r="L24040" s="334"/>
    </row>
    <row r="24041" spans="1:12" hidden="1" x14ac:dyDescent="0.3">
      <c r="A24041" s="18" t="str">
        <f t="shared" ref="A24041" si="8072">+IF(OR(C24040=""),"NO",1)</f>
        <v>NO</v>
      </c>
      <c r="B24041" s="18"/>
      <c r="E24041" s="330"/>
      <c r="F24041" s="54" t="str">
        <f>+$F$27</f>
        <v>CONTRATANTE</v>
      </c>
      <c r="G24041" s="335" t="s">
        <v>124</v>
      </c>
      <c r="H24041" s="310"/>
      <c r="I24041" s="310"/>
      <c r="J24041" s="310"/>
      <c r="K24041" s="310"/>
      <c r="L24041" s="336"/>
    </row>
    <row r="24042" spans="1:12" hidden="1" x14ac:dyDescent="0.3">
      <c r="A24042" s="18" t="str">
        <f t="shared" ref="A24042" si="8073">+IF(OR(C24040=""),"NO",1)</f>
        <v>NO</v>
      </c>
      <c r="B24042" s="18"/>
      <c r="E24042" s="330"/>
      <c r="F24042" s="54" t="str">
        <f>+$F$28</f>
        <v>APORTANTE</v>
      </c>
      <c r="G24042" s="337" t="s">
        <v>124</v>
      </c>
      <c r="H24042" s="338"/>
      <c r="I24042" s="338"/>
      <c r="J24042" s="338"/>
      <c r="K24042" s="338"/>
      <c r="L24042" s="339"/>
    </row>
    <row r="24043" spans="1:12" hidden="1" x14ac:dyDescent="0.3">
      <c r="A24043" s="18" t="str">
        <f t="shared" ref="A24043" si="8074">+IF(OR(C24040=""),"NO",1)</f>
        <v>NO</v>
      </c>
      <c r="B24043" s="18"/>
      <c r="E24043" s="330"/>
      <c r="F24043" s="54" t="str">
        <f>+$F$29</f>
        <v>VALOR /SMMLV)</v>
      </c>
      <c r="G24043" s="55" t="s">
        <v>124</v>
      </c>
      <c r="H24043" s="56" t="str">
        <f>+$H$29</f>
        <v>% PART..</v>
      </c>
      <c r="I24043" s="57" t="s">
        <v>124</v>
      </c>
      <c r="J24043" s="58" t="str">
        <f>+$J$29</f>
        <v>VALOR ACREDITADO</v>
      </c>
      <c r="K24043" s="59"/>
      <c r="L24043" s="47" t="s">
        <v>124</v>
      </c>
    </row>
    <row r="24044" spans="1:12" hidden="1" x14ac:dyDescent="0.3">
      <c r="A24044" s="18" t="str">
        <f t="shared" ref="A24044" si="8075">+IF(OR(C24040=""),"NO",1)</f>
        <v>NO</v>
      </c>
      <c r="B24044" s="18"/>
      <c r="E24044" s="330"/>
      <c r="F24044" s="60" t="str">
        <f>+$F$30</f>
        <v>EXPERIENCIA APORTADA</v>
      </c>
      <c r="G24044" s="340" t="s">
        <v>124</v>
      </c>
      <c r="H24044" s="341"/>
      <c r="I24044" s="341"/>
      <c r="J24044" s="341"/>
      <c r="K24044" s="341"/>
      <c r="L24044" s="342"/>
    </row>
    <row r="24045" spans="1:12" hidden="1" x14ac:dyDescent="0.3">
      <c r="A24045" s="18" t="str">
        <f t="shared" ref="A24045" si="8076">+IF(OR(C24040=""),"NO",1)</f>
        <v>NO</v>
      </c>
      <c r="B24045" s="18"/>
      <c r="E24045" s="331"/>
      <c r="F24045" s="62" t="str">
        <f>+$F$31</f>
        <v>OBSERVACIÓN</v>
      </c>
      <c r="G24045" s="343" t="s">
        <v>124</v>
      </c>
      <c r="H24045" s="344"/>
      <c r="I24045" s="344"/>
      <c r="J24045" s="344"/>
      <c r="K24045" s="344"/>
      <c r="L24045" s="345"/>
    </row>
    <row r="24046" spans="1:12" ht="8.5" hidden="1" customHeight="1" x14ac:dyDescent="0.3">
      <c r="A24046" s="18" t="str">
        <f t="shared" ref="A24046" si="8077">+IF(OR(C24040=""),"NO",1)</f>
        <v>NO</v>
      </c>
      <c r="B24046" s="18"/>
      <c r="E24046" s="49"/>
      <c r="F24046" s="50"/>
      <c r="G24046" s="51"/>
      <c r="H24046" s="51"/>
      <c r="I24046" s="51"/>
      <c r="J24046" s="51"/>
      <c r="K24046" s="51"/>
      <c r="L24046" s="52"/>
    </row>
    <row r="24047" spans="1:12" hidden="1" x14ac:dyDescent="0.3">
      <c r="A24047" s="18" t="str">
        <f t="shared" ref="A24047" si="8078">+IF(OR(C24047=""),"NO",1)</f>
        <v>NO</v>
      </c>
      <c r="B24047" s="18"/>
      <c r="C24047" s="1" t="s">
        <v>124</v>
      </c>
      <c r="E24047" s="329">
        <v>4</v>
      </c>
      <c r="F24047" s="53" t="str">
        <f>+$F$26</f>
        <v>OBJETO</v>
      </c>
      <c r="G24047" s="332" t="s">
        <v>124</v>
      </c>
      <c r="H24047" s="333"/>
      <c r="I24047" s="333"/>
      <c r="J24047" s="333"/>
      <c r="K24047" s="333"/>
      <c r="L24047" s="334"/>
    </row>
    <row r="24048" spans="1:12" hidden="1" x14ac:dyDescent="0.3">
      <c r="A24048" s="18" t="str">
        <f t="shared" ref="A24048" si="8079">+IF(OR(C24047=""),"NO",1)</f>
        <v>NO</v>
      </c>
      <c r="B24048" s="18"/>
      <c r="E24048" s="330"/>
      <c r="F24048" s="54" t="str">
        <f>+$F$27</f>
        <v>CONTRATANTE</v>
      </c>
      <c r="G24048" s="335" t="s">
        <v>124</v>
      </c>
      <c r="H24048" s="310"/>
      <c r="I24048" s="310"/>
      <c r="J24048" s="310"/>
      <c r="K24048" s="310"/>
      <c r="L24048" s="336"/>
    </row>
    <row r="24049" spans="1:12" hidden="1" x14ac:dyDescent="0.3">
      <c r="A24049" s="18" t="str">
        <f t="shared" ref="A24049" si="8080">+IF(OR(C24047=""),"NO",1)</f>
        <v>NO</v>
      </c>
      <c r="B24049" s="18"/>
      <c r="E24049" s="330"/>
      <c r="F24049" s="54" t="str">
        <f>+$F$28</f>
        <v>APORTANTE</v>
      </c>
      <c r="G24049" s="337" t="s">
        <v>124</v>
      </c>
      <c r="H24049" s="338"/>
      <c r="I24049" s="338"/>
      <c r="J24049" s="338"/>
      <c r="K24049" s="338"/>
      <c r="L24049" s="339"/>
    </row>
    <row r="24050" spans="1:12" hidden="1" x14ac:dyDescent="0.3">
      <c r="A24050" s="18" t="str">
        <f t="shared" ref="A24050" si="8081">+IF(OR(C24047=""),"NO",1)</f>
        <v>NO</v>
      </c>
      <c r="B24050" s="18"/>
      <c r="E24050" s="330"/>
      <c r="F24050" s="54" t="str">
        <f>+$F$29</f>
        <v>VALOR /SMMLV)</v>
      </c>
      <c r="G24050" s="55" t="s">
        <v>124</v>
      </c>
      <c r="H24050" s="56" t="str">
        <f>+$H$29</f>
        <v>% PART..</v>
      </c>
      <c r="I24050" s="57" t="s">
        <v>124</v>
      </c>
      <c r="J24050" s="58" t="str">
        <f>+$J$29</f>
        <v>VALOR ACREDITADO</v>
      </c>
      <c r="K24050" s="59"/>
      <c r="L24050" s="47" t="s">
        <v>124</v>
      </c>
    </row>
    <row r="24051" spans="1:12" hidden="1" x14ac:dyDescent="0.3">
      <c r="A24051" s="18" t="str">
        <f t="shared" ref="A24051" si="8082">+IF(OR(C24047=""),"NO",1)</f>
        <v>NO</v>
      </c>
      <c r="B24051" s="18"/>
      <c r="E24051" s="330"/>
      <c r="F24051" s="60" t="str">
        <f>+$F$30</f>
        <v>EXPERIENCIA APORTADA</v>
      </c>
      <c r="G24051" s="340" t="s">
        <v>124</v>
      </c>
      <c r="H24051" s="341"/>
      <c r="I24051" s="341"/>
      <c r="J24051" s="341"/>
      <c r="K24051" s="341"/>
      <c r="L24051" s="342"/>
    </row>
    <row r="24052" spans="1:12" hidden="1" x14ac:dyDescent="0.3">
      <c r="A24052" s="18" t="str">
        <f t="shared" ref="A24052" si="8083">+IF(OR(C24047=""),"NO",1)</f>
        <v>NO</v>
      </c>
      <c r="B24052" s="18"/>
      <c r="E24052" s="331"/>
      <c r="F24052" s="62" t="str">
        <f>+$F$31</f>
        <v>OBSERVACIÓN</v>
      </c>
      <c r="G24052" s="343" t="s">
        <v>124</v>
      </c>
      <c r="H24052" s="344"/>
      <c r="I24052" s="344"/>
      <c r="J24052" s="344"/>
      <c r="K24052" s="344"/>
      <c r="L24052" s="345"/>
    </row>
    <row r="24053" spans="1:12" ht="8.5" hidden="1" customHeight="1" x14ac:dyDescent="0.3">
      <c r="A24053" s="18" t="str">
        <f t="shared" ref="A24053" si="8084">+IF(OR(C24047=""),"NO",1)</f>
        <v>NO</v>
      </c>
      <c r="B24053" s="18"/>
      <c r="E24053" s="49"/>
      <c r="F24053" s="50"/>
      <c r="G24053" s="51"/>
      <c r="H24053" s="51"/>
      <c r="I24053" s="51"/>
      <c r="J24053" s="51"/>
      <c r="K24053" s="51"/>
      <c r="L24053" s="52"/>
    </row>
    <row r="24054" spans="1:12" hidden="1" x14ac:dyDescent="0.3">
      <c r="A24054" s="18" t="str">
        <f t="shared" ref="A24054" si="8085">+IF(OR(C24054=""),"NO",1)</f>
        <v>NO</v>
      </c>
      <c r="B24054" s="18"/>
      <c r="C24054" s="1" t="s">
        <v>124</v>
      </c>
      <c r="E24054" s="329">
        <v>5</v>
      </c>
      <c r="F24054" s="53" t="str">
        <f>+$F$26</f>
        <v>OBJETO</v>
      </c>
      <c r="G24054" s="332" t="s">
        <v>124</v>
      </c>
      <c r="H24054" s="333"/>
      <c r="I24054" s="333"/>
      <c r="J24054" s="333"/>
      <c r="K24054" s="333"/>
      <c r="L24054" s="334"/>
    </row>
    <row r="24055" spans="1:12" hidden="1" x14ac:dyDescent="0.3">
      <c r="A24055" s="18" t="str">
        <f t="shared" ref="A24055" si="8086">+IF(OR(C24054=""),"NO",1)</f>
        <v>NO</v>
      </c>
      <c r="B24055" s="18"/>
      <c r="E24055" s="330"/>
      <c r="F24055" s="54" t="str">
        <f>+$F$27</f>
        <v>CONTRATANTE</v>
      </c>
      <c r="G24055" s="335" t="s">
        <v>124</v>
      </c>
      <c r="H24055" s="310"/>
      <c r="I24055" s="310"/>
      <c r="J24055" s="310"/>
      <c r="K24055" s="310"/>
      <c r="L24055" s="336"/>
    </row>
    <row r="24056" spans="1:12" hidden="1" x14ac:dyDescent="0.3">
      <c r="A24056" s="18" t="str">
        <f t="shared" ref="A24056" si="8087">+IF(OR(C24054=""),"NO",1)</f>
        <v>NO</v>
      </c>
      <c r="B24056" s="18"/>
      <c r="E24056" s="330"/>
      <c r="F24056" s="54" t="str">
        <f>+$F$28</f>
        <v>APORTANTE</v>
      </c>
      <c r="G24056" s="337" t="s">
        <v>124</v>
      </c>
      <c r="H24056" s="338"/>
      <c r="I24056" s="338"/>
      <c r="J24056" s="338"/>
      <c r="K24056" s="338"/>
      <c r="L24056" s="339"/>
    </row>
    <row r="24057" spans="1:12" hidden="1" x14ac:dyDescent="0.3">
      <c r="A24057" s="18" t="str">
        <f t="shared" ref="A24057" si="8088">+IF(OR(C24054=""),"NO",1)</f>
        <v>NO</v>
      </c>
      <c r="B24057" s="18"/>
      <c r="E24057" s="330"/>
      <c r="F24057" s="54" t="str">
        <f>+$F$29</f>
        <v>VALOR /SMMLV)</v>
      </c>
      <c r="G24057" s="55" t="s">
        <v>124</v>
      </c>
      <c r="H24057" s="56" t="str">
        <f>+$H$29</f>
        <v>% PART..</v>
      </c>
      <c r="I24057" s="57" t="s">
        <v>124</v>
      </c>
      <c r="J24057" s="58" t="str">
        <f>+$J$29</f>
        <v>VALOR ACREDITADO</v>
      </c>
      <c r="K24057" s="59"/>
      <c r="L24057" s="47" t="s">
        <v>124</v>
      </c>
    </row>
    <row r="24058" spans="1:12" hidden="1" x14ac:dyDescent="0.3">
      <c r="A24058" s="18" t="str">
        <f t="shared" ref="A24058" si="8089">+IF(OR(C24054=""),"NO",1)</f>
        <v>NO</v>
      </c>
      <c r="B24058" s="18"/>
      <c r="E24058" s="330"/>
      <c r="F24058" s="60" t="str">
        <f>+$F$30</f>
        <v>EXPERIENCIA APORTADA</v>
      </c>
      <c r="G24058" s="340" t="s">
        <v>124</v>
      </c>
      <c r="H24058" s="341"/>
      <c r="I24058" s="341"/>
      <c r="J24058" s="341"/>
      <c r="K24058" s="341"/>
      <c r="L24058" s="342"/>
    </row>
    <row r="24059" spans="1:12" hidden="1" x14ac:dyDescent="0.3">
      <c r="A24059" s="18" t="str">
        <f t="shared" ref="A24059" si="8090">+IF(OR(C24054=""),"NO",1)</f>
        <v>NO</v>
      </c>
      <c r="B24059" s="18"/>
      <c r="E24059" s="331"/>
      <c r="F24059" s="62" t="str">
        <f>+$F$31</f>
        <v>OBSERVACIÓN</v>
      </c>
      <c r="G24059" s="343" t="s">
        <v>124</v>
      </c>
      <c r="H24059" s="344"/>
      <c r="I24059" s="344"/>
      <c r="J24059" s="344"/>
      <c r="K24059" s="344"/>
      <c r="L24059" s="345"/>
    </row>
    <row r="24060" spans="1:12" ht="8.5" hidden="1" customHeight="1" x14ac:dyDescent="0.3">
      <c r="A24060" s="18" t="str">
        <f t="shared" ref="A24060" si="8091">+IF(OR(C24054=""),"NO",1)</f>
        <v>NO</v>
      </c>
      <c r="B24060" s="18"/>
      <c r="E24060" s="49"/>
      <c r="F24060" s="50"/>
      <c r="G24060" s="51"/>
      <c r="H24060" s="51"/>
      <c r="I24060" s="51"/>
      <c r="J24060" s="51"/>
      <c r="K24060" s="51"/>
      <c r="L24060" s="52"/>
    </row>
    <row r="24061" spans="1:12" hidden="1" x14ac:dyDescent="0.3">
      <c r="A24061" s="18" t="str">
        <f t="shared" ref="A24061" si="8092">+IF(OR(C24061=""),"NO",1)</f>
        <v>NO</v>
      </c>
      <c r="B24061" s="18"/>
      <c r="C24061" s="1" t="s">
        <v>124</v>
      </c>
      <c r="E24061" s="329">
        <v>6</v>
      </c>
      <c r="F24061" s="53" t="str">
        <f>+$F$26</f>
        <v>OBJETO</v>
      </c>
      <c r="G24061" s="332" t="s">
        <v>124</v>
      </c>
      <c r="H24061" s="333"/>
      <c r="I24061" s="333"/>
      <c r="J24061" s="333"/>
      <c r="K24061" s="333"/>
      <c r="L24061" s="334"/>
    </row>
    <row r="24062" spans="1:12" hidden="1" x14ac:dyDescent="0.3">
      <c r="A24062" s="18" t="str">
        <f t="shared" ref="A24062" si="8093">+IF(OR(C24061=""),"NO",1)</f>
        <v>NO</v>
      </c>
      <c r="B24062" s="18"/>
      <c r="E24062" s="330"/>
      <c r="F24062" s="54" t="str">
        <f>+$F$27</f>
        <v>CONTRATANTE</v>
      </c>
      <c r="G24062" s="335" t="s">
        <v>124</v>
      </c>
      <c r="H24062" s="310"/>
      <c r="I24062" s="310"/>
      <c r="J24062" s="310"/>
      <c r="K24062" s="310"/>
      <c r="L24062" s="336"/>
    </row>
    <row r="24063" spans="1:12" hidden="1" x14ac:dyDescent="0.3">
      <c r="A24063" s="18" t="str">
        <f t="shared" ref="A24063" si="8094">+IF(OR(C24061=""),"NO",1)</f>
        <v>NO</v>
      </c>
      <c r="B24063" s="18"/>
      <c r="E24063" s="330"/>
      <c r="F24063" s="54" t="str">
        <f>+$F$28</f>
        <v>APORTANTE</v>
      </c>
      <c r="G24063" s="337" t="s">
        <v>124</v>
      </c>
      <c r="H24063" s="338"/>
      <c r="I24063" s="338"/>
      <c r="J24063" s="338"/>
      <c r="K24063" s="338"/>
      <c r="L24063" s="339"/>
    </row>
    <row r="24064" spans="1:12" hidden="1" x14ac:dyDescent="0.3">
      <c r="A24064" s="18" t="str">
        <f t="shared" ref="A24064" si="8095">+IF(OR(C24061=""),"NO",1)</f>
        <v>NO</v>
      </c>
      <c r="B24064" s="18"/>
      <c r="E24064" s="330"/>
      <c r="F24064" s="54" t="str">
        <f>+$F$29</f>
        <v>VALOR /SMMLV)</v>
      </c>
      <c r="G24064" s="55" t="s">
        <v>124</v>
      </c>
      <c r="H24064" s="56" t="str">
        <f>+$H$29</f>
        <v>% PART..</v>
      </c>
      <c r="I24064" s="57" t="s">
        <v>124</v>
      </c>
      <c r="J24064" s="58" t="str">
        <f>+$J$29</f>
        <v>VALOR ACREDITADO</v>
      </c>
      <c r="K24064" s="59"/>
      <c r="L24064" s="47" t="s">
        <v>124</v>
      </c>
    </row>
    <row r="24065" spans="1:12" hidden="1" x14ac:dyDescent="0.3">
      <c r="A24065" s="18" t="str">
        <f t="shared" ref="A24065" si="8096">+IF(OR(C24061=""),"NO",1)</f>
        <v>NO</v>
      </c>
      <c r="B24065" s="18"/>
      <c r="E24065" s="330"/>
      <c r="F24065" s="60" t="str">
        <f>+$F$30</f>
        <v>EXPERIENCIA APORTADA</v>
      </c>
      <c r="G24065" s="340" t="s">
        <v>124</v>
      </c>
      <c r="H24065" s="341"/>
      <c r="I24065" s="341"/>
      <c r="J24065" s="341"/>
      <c r="K24065" s="341"/>
      <c r="L24065" s="342"/>
    </row>
    <row r="24066" spans="1:12" hidden="1" x14ac:dyDescent="0.3">
      <c r="A24066" s="18" t="str">
        <f t="shared" ref="A24066" si="8097">+IF(OR(C24061=""),"NO",1)</f>
        <v>NO</v>
      </c>
      <c r="B24066" s="18"/>
      <c r="E24066" s="331"/>
      <c r="F24066" s="62" t="str">
        <f>+$F$31</f>
        <v>OBSERVACIÓN</v>
      </c>
      <c r="G24066" s="343" t="s">
        <v>124</v>
      </c>
      <c r="H24066" s="344"/>
      <c r="I24066" s="344"/>
      <c r="J24066" s="344"/>
      <c r="K24066" s="344"/>
      <c r="L24066" s="345"/>
    </row>
    <row r="24067" spans="1:12" ht="8.5" hidden="1" customHeight="1" x14ac:dyDescent="0.3">
      <c r="A24067" s="18" t="str">
        <f t="shared" ref="A24067" si="8098">+IF(OR(C24061=""),"NO",1)</f>
        <v>NO</v>
      </c>
      <c r="B24067" s="18"/>
      <c r="E24067" s="49"/>
      <c r="F24067" s="50"/>
      <c r="G24067" s="51"/>
      <c r="H24067" s="51"/>
      <c r="I24067" s="51"/>
      <c r="J24067" s="51"/>
      <c r="K24067" s="51"/>
      <c r="L24067" s="52"/>
    </row>
    <row r="24068" spans="1:12" hidden="1" x14ac:dyDescent="0.3">
      <c r="A24068" s="18" t="str">
        <f t="shared" ref="A24068" si="8099">+IF(OR(C24068=""),"NO",1)</f>
        <v>NO</v>
      </c>
      <c r="B24068" s="18"/>
      <c r="C24068" s="1" t="s">
        <v>124</v>
      </c>
      <c r="E24068" s="329">
        <v>7</v>
      </c>
      <c r="F24068" s="53" t="str">
        <f>+$F$26</f>
        <v>OBJETO</v>
      </c>
      <c r="G24068" s="332" t="s">
        <v>124</v>
      </c>
      <c r="H24068" s="333"/>
      <c r="I24068" s="333"/>
      <c r="J24068" s="333"/>
      <c r="K24068" s="333"/>
      <c r="L24068" s="334"/>
    </row>
    <row r="24069" spans="1:12" hidden="1" x14ac:dyDescent="0.3">
      <c r="A24069" s="18" t="str">
        <f t="shared" ref="A24069" si="8100">+IF(OR(C24068=""),"NO",1)</f>
        <v>NO</v>
      </c>
      <c r="B24069" s="18"/>
      <c r="E24069" s="330"/>
      <c r="F24069" s="54" t="str">
        <f>+$F$27</f>
        <v>CONTRATANTE</v>
      </c>
      <c r="G24069" s="335" t="s">
        <v>124</v>
      </c>
      <c r="H24069" s="310"/>
      <c r="I24069" s="310"/>
      <c r="J24069" s="310"/>
      <c r="K24069" s="310"/>
      <c r="L24069" s="336"/>
    </row>
    <row r="24070" spans="1:12" hidden="1" x14ac:dyDescent="0.3">
      <c r="A24070" s="18" t="str">
        <f t="shared" ref="A24070" si="8101">+IF(OR(C24068=""),"NO",1)</f>
        <v>NO</v>
      </c>
      <c r="B24070" s="18"/>
      <c r="E24070" s="330"/>
      <c r="F24070" s="54" t="str">
        <f>+$F$28</f>
        <v>APORTANTE</v>
      </c>
      <c r="G24070" s="337" t="s">
        <v>124</v>
      </c>
      <c r="H24070" s="338"/>
      <c r="I24070" s="338"/>
      <c r="J24070" s="338"/>
      <c r="K24070" s="338"/>
      <c r="L24070" s="339"/>
    </row>
    <row r="24071" spans="1:12" hidden="1" x14ac:dyDescent="0.3">
      <c r="A24071" s="18" t="str">
        <f t="shared" ref="A24071" si="8102">+IF(OR(C24068=""),"NO",1)</f>
        <v>NO</v>
      </c>
      <c r="B24071" s="18"/>
      <c r="E24071" s="330"/>
      <c r="F24071" s="54" t="str">
        <f>+$F$29</f>
        <v>VALOR /SMMLV)</v>
      </c>
      <c r="G24071" s="55" t="s">
        <v>124</v>
      </c>
      <c r="H24071" s="56" t="str">
        <f>+$H$29</f>
        <v>% PART..</v>
      </c>
      <c r="I24071" s="57" t="s">
        <v>124</v>
      </c>
      <c r="J24071" s="58" t="str">
        <f>+$J$29</f>
        <v>VALOR ACREDITADO</v>
      </c>
      <c r="K24071" s="59"/>
      <c r="L24071" s="47" t="s">
        <v>124</v>
      </c>
    </row>
    <row r="24072" spans="1:12" hidden="1" x14ac:dyDescent="0.3">
      <c r="A24072" s="18" t="str">
        <f t="shared" ref="A24072" si="8103">+IF(OR(C24068=""),"NO",1)</f>
        <v>NO</v>
      </c>
      <c r="B24072" s="18"/>
      <c r="E24072" s="330"/>
      <c r="F24072" s="60" t="str">
        <f>+$F$30</f>
        <v>EXPERIENCIA APORTADA</v>
      </c>
      <c r="G24072" s="340" t="s">
        <v>124</v>
      </c>
      <c r="H24072" s="341"/>
      <c r="I24072" s="341"/>
      <c r="J24072" s="341"/>
      <c r="K24072" s="341"/>
      <c r="L24072" s="342"/>
    </row>
    <row r="24073" spans="1:12" hidden="1" x14ac:dyDescent="0.3">
      <c r="A24073" s="18" t="str">
        <f t="shared" ref="A24073" si="8104">+IF(OR(C24068=""),"NO",1)</f>
        <v>NO</v>
      </c>
      <c r="B24073" s="18"/>
      <c r="E24073" s="331"/>
      <c r="F24073" s="62" t="str">
        <f>+$F$31</f>
        <v>OBSERVACIÓN</v>
      </c>
      <c r="G24073" s="343" t="s">
        <v>124</v>
      </c>
      <c r="H24073" s="344"/>
      <c r="I24073" s="344"/>
      <c r="J24073" s="344"/>
      <c r="K24073" s="344"/>
      <c r="L24073" s="345"/>
    </row>
    <row r="24074" spans="1:12" hidden="1" x14ac:dyDescent="0.3">
      <c r="A24074" s="18" t="str">
        <f t="shared" ref="A24074" si="8105">+IF(OR(C24068=""),"NO",1)</f>
        <v>NO</v>
      </c>
      <c r="B24074" s="18"/>
      <c r="E24074" s="49"/>
      <c r="F24074" s="50"/>
      <c r="G24074" s="51"/>
      <c r="H24074" s="51"/>
      <c r="I24074" s="51"/>
      <c r="J24074" s="51"/>
      <c r="K24074" s="51"/>
      <c r="L24074" s="52"/>
    </row>
    <row r="24075" spans="1:12" hidden="1" x14ac:dyDescent="0.3">
      <c r="A24075" s="1" t="str">
        <f>+A24010</f>
        <v>NO</v>
      </c>
      <c r="C24075" s="1" t="str">
        <f>"N"&amp;C24010</f>
        <v>N</v>
      </c>
      <c r="E24075" s="63"/>
      <c r="F24075" s="64" t="str">
        <f>+$F$75</f>
        <v>TOTAL DE CONTRATOS PRESENTADOS VÁLIDOS QUE CUMPLEN EXPERIENCIA ACREDITADA:</v>
      </c>
      <c r="G24075" s="65"/>
      <c r="H24075" s="65"/>
      <c r="I24075" s="65"/>
      <c r="J24075" s="66"/>
      <c r="K24075" s="65"/>
      <c r="L24075" s="67" t="s">
        <v>124</v>
      </c>
    </row>
    <row r="24076" spans="1:12" ht="6.65" hidden="1" customHeight="1" x14ac:dyDescent="0.3">
      <c r="A24076" s="1" t="str">
        <f>+A24010</f>
        <v>NO</v>
      </c>
      <c r="E24076" s="51"/>
      <c r="F24076" s="50"/>
      <c r="G24076" s="51"/>
      <c r="H24076" s="51"/>
      <c r="I24076" s="51"/>
      <c r="J24076" s="51"/>
      <c r="K24076" s="51"/>
      <c r="L24076" s="51"/>
    </row>
    <row r="24077" spans="1:12" hidden="1" x14ac:dyDescent="0.3">
      <c r="A24077" s="1" t="str">
        <f>+A24010</f>
        <v>NO</v>
      </c>
      <c r="E24077" s="63"/>
      <c r="F24077" s="63" t="str">
        <f>+$F$77</f>
        <v>ACREDITA SUMINISTRO E INSTALACIÓN DE MOBILIARIO POR LO MENOS EN UN (1) CONTRATO VÁLIDO</v>
      </c>
      <c r="G24077" s="65"/>
      <c r="H24077" s="65"/>
      <c r="I24077" s="65"/>
      <c r="J24077" s="66"/>
      <c r="K24077" s="65"/>
      <c r="L24077" s="68" t="s">
        <v>157</v>
      </c>
    </row>
    <row r="24078" spans="1:12" ht="5.15" hidden="1" customHeight="1" x14ac:dyDescent="0.3">
      <c r="A24078" s="1" t="str">
        <f>+A24010</f>
        <v>NO</v>
      </c>
      <c r="E24078" s="51"/>
      <c r="F24078" s="50"/>
      <c r="G24078" s="51"/>
      <c r="H24078" s="51"/>
      <c r="I24078" s="51"/>
      <c r="J24078" s="51"/>
      <c r="K24078" s="51"/>
      <c r="L24078" s="51"/>
    </row>
    <row r="24079" spans="1:12" ht="12.75" hidden="1" customHeight="1" x14ac:dyDescent="0.3">
      <c r="A24079" s="1" t="str">
        <f>+A24010</f>
        <v>NO</v>
      </c>
      <c r="E24079" s="69" t="str">
        <f>+$E$79</f>
        <v>EXPERIENCIA ESPECÍFICA NUMERAL 10.1.1 A</v>
      </c>
      <c r="F24079" s="70"/>
      <c r="G24079" s="70"/>
      <c r="H24079" s="70"/>
      <c r="I24079" s="70"/>
      <c r="J24079" s="70"/>
      <c r="K24079" s="70"/>
      <c r="L24079" s="71"/>
    </row>
    <row r="24080" spans="1:12" ht="26.5" hidden="1" customHeight="1" x14ac:dyDescent="0.3">
      <c r="A24080" s="1" t="str">
        <f>+A24010</f>
        <v>NO</v>
      </c>
      <c r="E24080" s="72"/>
      <c r="F24080" s="325" t="str">
        <f>+$F$80</f>
        <v>Por lo menos uno (1) de los contratos válidos aportados como experiencia general debe corresponder mínimo al 60% del presupuesto oficial del presente proceso de selección.  (SMMLV)</v>
      </c>
      <c r="G24080" s="326"/>
      <c r="H24080" s="326"/>
      <c r="I24080" s="326"/>
      <c r="J24080" s="326"/>
      <c r="K24080" s="73" t="s">
        <v>124</v>
      </c>
      <c r="L24080" s="74" t="s">
        <v>124</v>
      </c>
    </row>
    <row r="24081" spans="1:12" ht="23.5" hidden="1" customHeight="1" x14ac:dyDescent="0.3">
      <c r="A24081" s="1" t="str">
        <f>+A24010</f>
        <v>NO</v>
      </c>
      <c r="E24081" s="63"/>
      <c r="F24081" s="325" t="str">
        <f>+$F$81</f>
        <v xml:space="preserve">Deberá acreditarse en al menos uno (1) de los contratos válidos aportados como experiencia general una </v>
      </c>
      <c r="G24081" s="326"/>
      <c r="H24081" s="326"/>
      <c r="I24081" s="326"/>
      <c r="J24081" s="326"/>
      <c r="K24081" s="73" t="s">
        <v>124</v>
      </c>
      <c r="L24081" s="74" t="s">
        <v>124</v>
      </c>
    </row>
    <row r="24082" spans="1:12" ht="23.5" hidden="1" customHeight="1" x14ac:dyDescent="0.3">
      <c r="A24082" s="18" t="s">
        <v>30</v>
      </c>
      <c r="E24082" s="63"/>
      <c r="F24082" s="325" t="str">
        <f>+$F$82</f>
        <v xml:space="preserve">Deberá acreditarse en al menos uno (1) de los contratos válidos aportados interventoría a intervención de </v>
      </c>
      <c r="G24082" s="326"/>
      <c r="H24082" s="326"/>
      <c r="I24082" s="326"/>
      <c r="J24082" s="326"/>
      <c r="K24082" s="73">
        <f>+$K$82</f>
        <v>0</v>
      </c>
      <c r="L24082" s="74" t="s">
        <v>124</v>
      </c>
    </row>
    <row r="24083" spans="1:12" ht="36" hidden="1" customHeight="1" x14ac:dyDescent="0.3">
      <c r="A24083" s="18" t="s">
        <v>30</v>
      </c>
      <c r="E24083" s="63"/>
      <c r="F24083" s="325" t="str">
        <f>+$F$83</f>
        <v xml:space="preserve">Deberá acreditarse en al menos uno (1) de los contratos válidos aportados interventoría a intervención de </v>
      </c>
      <c r="G24083" s="326"/>
      <c r="H24083" s="326"/>
      <c r="I24083" s="326"/>
      <c r="J24083" s="326"/>
      <c r="K24083" s="75">
        <f>+$K$83</f>
        <v>0</v>
      </c>
      <c r="L24083" s="76" t="s">
        <v>124</v>
      </c>
    </row>
    <row r="24084" spans="1:12" hidden="1" x14ac:dyDescent="0.3">
      <c r="A24084" s="1" t="str">
        <f>+A24010</f>
        <v>NO</v>
      </c>
      <c r="E24084" s="51"/>
      <c r="F24084" s="50"/>
      <c r="G24084" s="51"/>
      <c r="H24084" s="51"/>
      <c r="I24084" s="51"/>
      <c r="J24084" s="51"/>
      <c r="K24084" s="51"/>
      <c r="L24084" s="51"/>
    </row>
    <row r="24085" spans="1:12" ht="12.75" hidden="1" customHeight="1" x14ac:dyDescent="0.3">
      <c r="A24085" s="1" t="str">
        <f>+A24010</f>
        <v>NO</v>
      </c>
      <c r="E24085" s="40" t="str">
        <f>+$E$85</f>
        <v>VALOR MÍNIMO A CERIFICAR % P.O EN SMMMLV. NUMERAL 3.9.1</v>
      </c>
      <c r="F24085" s="41"/>
      <c r="G24085" s="41"/>
      <c r="H24085" s="41"/>
      <c r="I24085" s="41"/>
      <c r="J24085" s="41"/>
      <c r="K24085" s="41"/>
      <c r="L24085" s="42"/>
    </row>
    <row r="24086" spans="1:12" hidden="1" x14ac:dyDescent="0.3">
      <c r="A24086" s="1" t="str">
        <f>+A24010</f>
        <v>NO</v>
      </c>
      <c r="C24086" s="1" t="str">
        <f>"M"&amp;C24010</f>
        <v>M</v>
      </c>
      <c r="E24086" s="77" t="str">
        <f>+$E$86</f>
        <v>100% P.O.</v>
      </c>
      <c r="F24086" s="78"/>
      <c r="G24086" s="61">
        <v>242.41716883554506</v>
      </c>
      <c r="H24086" s="124" t="str">
        <f>+$H$86</f>
        <v>TOTAL EJECUTADO DE CONTRATOS ACREDITADOS</v>
      </c>
      <c r="I24086" s="124"/>
      <c r="J24086" s="124"/>
      <c r="K24086" s="55" t="s">
        <v>124</v>
      </c>
      <c r="L24086" s="47" t="s">
        <v>124</v>
      </c>
    </row>
    <row r="24087" spans="1:12" hidden="1" x14ac:dyDescent="0.3">
      <c r="A24087" s="1" t="str">
        <f>+A24010</f>
        <v>NO</v>
      </c>
      <c r="E24087" s="39"/>
      <c r="F24087" s="39"/>
      <c r="G24087" s="39"/>
      <c r="H24087" s="39"/>
      <c r="I24087" s="39"/>
      <c r="J24087" s="39"/>
      <c r="K24087" s="39"/>
      <c r="L24087" s="39"/>
    </row>
    <row r="24088" spans="1:12" ht="12.75" hidden="1" customHeight="1" x14ac:dyDescent="0.3">
      <c r="A24088" s="18" t="s">
        <v>30</v>
      </c>
      <c r="B24088" s="18"/>
      <c r="E24088" s="40" t="str">
        <f>+$E$88</f>
        <v>CONSIDERACIONES PARA LA VALIDEZ DE LA EXPERIENCIA REQUERIDA: EXPERIENCIA PROPONENTES PLURALES NUMERAL 10.1.2 D</v>
      </c>
      <c r="F24088" s="41"/>
      <c r="G24088" s="41"/>
      <c r="H24088" s="41"/>
      <c r="I24088" s="41"/>
      <c r="J24088" s="41"/>
      <c r="K24088" s="41"/>
      <c r="L24088" s="42"/>
    </row>
    <row r="24089" spans="1:12" ht="28" hidden="1" customHeight="1" x14ac:dyDescent="0.3">
      <c r="A24089" s="18" t="s">
        <v>30</v>
      </c>
      <c r="B24089" s="18"/>
      <c r="C24089" s="1" t="str">
        <f>"O"&amp;C24010</f>
        <v>O</v>
      </c>
      <c r="E24089" s="80" t="str">
        <f>+$E$89</f>
        <v>i)</v>
      </c>
      <c r="F24089" s="327" t="str">
        <f>+$F$89</f>
        <v>Uno de los integrantes debe aportar como mínimo el cincuenta por ciento (50 %) de la experiencia solicitada</v>
      </c>
      <c r="G24089" s="328"/>
      <c r="H24089" s="328"/>
      <c r="I24089" s="328"/>
      <c r="J24089" s="328"/>
      <c r="K24089" s="73" t="s">
        <v>124</v>
      </c>
      <c r="L24089" s="47" t="s">
        <v>124</v>
      </c>
    </row>
    <row r="24090" spans="1:12" ht="28" hidden="1" customHeight="1" x14ac:dyDescent="0.3">
      <c r="A24090" s="18" t="s">
        <v>30</v>
      </c>
      <c r="B24090" s="18"/>
      <c r="C24090" s="1" t="str">
        <f>"O"&amp;C24010</f>
        <v>O</v>
      </c>
      <c r="E24090" s="80" t="str">
        <f>+$E$90</f>
        <v>ii)</v>
      </c>
      <c r="F24090" s="327" t="str">
        <f>+$F$90</f>
        <v>Todos los demás ntegrantes deben acreditar al menos el cinco por ciento (5 %) de la experiencia solicitada, solo uno (1) de los integrantes podrá no acreditar experiencia pero su porcentaje de participación  no podrá superar el diez por ciento (10 %)</v>
      </c>
      <c r="G24090" s="328"/>
      <c r="H24090" s="328"/>
      <c r="I24090" s="328"/>
      <c r="J24090" s="328"/>
      <c r="K24090" s="73" t="s">
        <v>124</v>
      </c>
      <c r="L24090" s="47" t="s">
        <v>124</v>
      </c>
    </row>
    <row r="24091" spans="1:12" hidden="1" x14ac:dyDescent="0.3">
      <c r="A24091" s="18" t="s">
        <v>30</v>
      </c>
      <c r="B24091" s="18"/>
      <c r="E24091" s="39"/>
      <c r="F24091" s="39"/>
      <c r="G24091" s="39"/>
      <c r="H24091" s="39"/>
      <c r="I24091" s="39"/>
      <c r="J24091" s="39"/>
      <c r="K24091" s="39"/>
      <c r="L24091" s="39"/>
    </row>
    <row r="24092" spans="1:12" ht="13" hidden="1" customHeight="1" x14ac:dyDescent="0.3">
      <c r="A24092" s="18" t="str">
        <f>+A24010</f>
        <v>NO</v>
      </c>
      <c r="B24092" s="18"/>
      <c r="E24092" s="69" t="str">
        <f>+$E$92</f>
        <v>VERIFICACIÓN Y ASIGNACIÓN DE PUNTAJE POR LA EXPERIENCIA DEL PROPONENTE</v>
      </c>
      <c r="F24092" s="70"/>
      <c r="G24092" s="70"/>
      <c r="H24092" s="70"/>
      <c r="I24092" s="70"/>
      <c r="J24092" s="70"/>
      <c r="K24092" s="70"/>
      <c r="L24092" s="71"/>
    </row>
    <row r="24093" spans="1:12" hidden="1" x14ac:dyDescent="0.3">
      <c r="A24093" s="18" t="str">
        <f>+A24010</f>
        <v>NO</v>
      </c>
      <c r="B24093" s="18"/>
      <c r="E24093" s="81"/>
      <c r="F24093" s="323" t="str">
        <f>+$F$93</f>
        <v>No. CONTRATOS QUE ACREDITAN LA EXPERIENCIA (NO OBJETO DE SUBSANACIÓN)</v>
      </c>
      <c r="G24093" s="324"/>
      <c r="H24093" s="324"/>
      <c r="I24093" s="324"/>
      <c r="J24093" s="324"/>
      <c r="K24093" s="82"/>
      <c r="L24093" s="83" t="s">
        <v>124</v>
      </c>
    </row>
    <row r="24094" spans="1:12" ht="13" hidden="1" customHeight="1" x14ac:dyDescent="0.3">
      <c r="A24094" s="18" t="str">
        <f>+A24010</f>
        <v>NO</v>
      </c>
      <c r="B24094" s="18"/>
      <c r="E24094" s="84"/>
      <c r="F24094" s="323" t="str">
        <f>+$F$94</f>
        <v>TOTAL EJECUTADO DE CONTRATOS ACREDITADOS PROPUESTA INICIAL</v>
      </c>
      <c r="G24094" s="324"/>
      <c r="H24094" s="324"/>
      <c r="I24094" s="324"/>
      <c r="J24094" s="324"/>
      <c r="K24094" s="85"/>
      <c r="L24094" s="86" t="s">
        <v>124</v>
      </c>
    </row>
    <row r="24095" spans="1:12" ht="13" hidden="1" customHeight="1" x14ac:dyDescent="0.3">
      <c r="A24095" s="18" t="str">
        <f>+A24010</f>
        <v>NO</v>
      </c>
      <c r="B24095" s="18"/>
      <c r="E24095" s="87"/>
      <c r="F24095" s="323" t="str">
        <f>+$F$95</f>
        <v>PROMEDIO VALOR ACREDITADO EN SMMLV</v>
      </c>
      <c r="G24095" s="324"/>
      <c r="H24095" s="324"/>
      <c r="I24095" s="324"/>
      <c r="J24095" s="324"/>
      <c r="K24095" s="66"/>
      <c r="L24095" s="88" t="s">
        <v>124</v>
      </c>
    </row>
    <row r="24096" spans="1:12" hidden="1" x14ac:dyDescent="0.3">
      <c r="A24096" s="18" t="str">
        <f>+A24010</f>
        <v>NO</v>
      </c>
      <c r="B24096" s="18"/>
      <c r="E24096" s="89"/>
      <c r="F24096" s="89"/>
      <c r="G24096" s="89"/>
      <c r="H24096" s="89"/>
      <c r="I24096" s="89"/>
      <c r="J24096" s="89"/>
      <c r="K24096" s="89"/>
      <c r="L24096" s="89"/>
    </row>
    <row r="24097" spans="1:12" ht="13" hidden="1" customHeight="1" x14ac:dyDescent="0.3">
      <c r="A24097" s="18" t="str">
        <f>+A24010</f>
        <v>NO</v>
      </c>
      <c r="B24097" s="18"/>
      <c r="E24097" s="69" t="str">
        <f>+$E$97</f>
        <v>3.9.2 EXIGENCIAS MÍNIMAS DE EXPERIENCIA Y FORMACIÓN ACADÉMICA DEL EQUIPO DE TRABAJO</v>
      </c>
      <c r="F24097" s="70"/>
      <c r="G24097" s="70"/>
      <c r="H24097" s="70"/>
      <c r="I24097" s="70"/>
      <c r="J24097" s="70"/>
      <c r="K24097" s="70"/>
      <c r="L24097" s="71"/>
    </row>
    <row r="24098" spans="1:12" hidden="1" x14ac:dyDescent="0.3">
      <c r="A24098" s="18" t="str">
        <f>+A24010</f>
        <v>NO</v>
      </c>
      <c r="B24098" s="18"/>
      <c r="E24098" s="90" t="str">
        <f>+$E$98</f>
        <v>Formulario 8</v>
      </c>
      <c r="F24098" s="315" t="s">
        <v>46</v>
      </c>
      <c r="G24098" s="316"/>
      <c r="H24098" s="317"/>
      <c r="I24098" s="318"/>
      <c r="J24098" s="318"/>
      <c r="K24098" s="318"/>
      <c r="L24098" s="319"/>
    </row>
    <row r="24099" spans="1:12" hidden="1" x14ac:dyDescent="0.3">
      <c r="A24099" s="18" t="str">
        <f>+A24010</f>
        <v>NO</v>
      </c>
      <c r="B24099" s="18"/>
      <c r="E24099" s="91" t="s">
        <v>124</v>
      </c>
      <c r="F24099" s="91" t="str">
        <f>+$F$99</f>
        <v>Director de Interventoría</v>
      </c>
      <c r="G24099" s="91" t="str">
        <f>+$G$99</f>
        <v>Residente de Interventoría</v>
      </c>
      <c r="H24099" s="320"/>
      <c r="I24099" s="321"/>
      <c r="J24099" s="321"/>
      <c r="K24099" s="321"/>
      <c r="L24099" s="322"/>
    </row>
    <row r="24100" spans="1:12" hidden="1" x14ac:dyDescent="0.3">
      <c r="A24100" s="18" t="str">
        <f>+A24010</f>
        <v>NO</v>
      </c>
      <c r="B24100" s="18"/>
      <c r="E24100" s="304" t="str">
        <f>+$E$100</f>
        <v>OBSERVACIONES RESPECTO REQUISITO HABILITANTE DEL PERSONAL CLAVE EVALUABLE</v>
      </c>
      <c r="F24100" s="305"/>
      <c r="G24100" s="305"/>
      <c r="H24100" s="305"/>
      <c r="I24100" s="305"/>
      <c r="J24100" s="305"/>
      <c r="K24100" s="305"/>
      <c r="L24100" s="305"/>
    </row>
    <row r="24101" spans="1:12" hidden="1" x14ac:dyDescent="0.3">
      <c r="A24101" s="18" t="str">
        <f>+A24010</f>
        <v>NO</v>
      </c>
      <c r="B24101" s="18"/>
      <c r="E24101" s="312" t="s">
        <v>124</v>
      </c>
      <c r="F24101" s="313"/>
      <c r="G24101" s="313"/>
      <c r="H24101" s="313"/>
      <c r="I24101" s="313"/>
      <c r="J24101" s="313"/>
      <c r="K24101" s="313"/>
      <c r="L24101" s="314"/>
    </row>
    <row r="24102" spans="1:12" hidden="1" x14ac:dyDescent="0.3">
      <c r="A24102" s="18" t="str">
        <f>+A24010</f>
        <v>NO</v>
      </c>
      <c r="B24102" s="18"/>
      <c r="E24102" s="89"/>
      <c r="F24102" s="89"/>
      <c r="G24102" s="89"/>
      <c r="H24102" s="89"/>
      <c r="I24102" s="89"/>
      <c r="J24102" s="89"/>
      <c r="K24102" s="89"/>
      <c r="L24102" s="89"/>
    </row>
    <row r="24103" spans="1:12" ht="13" hidden="1" customHeight="1" x14ac:dyDescent="0.3">
      <c r="A24103" s="18" t="str">
        <f>+A24010</f>
        <v>NO</v>
      </c>
      <c r="B24103" s="18"/>
      <c r="E24103" s="69" t="str">
        <f>+$E$103</f>
        <v>4.2 EQUIPO DE TRABAJO (Personal Clave Evaluable)</v>
      </c>
      <c r="F24103" s="70"/>
      <c r="G24103" s="70"/>
      <c r="H24103" s="70"/>
      <c r="I24103" s="70"/>
      <c r="J24103" s="70"/>
      <c r="K24103" s="70"/>
      <c r="L24103" s="71"/>
    </row>
    <row r="24104" spans="1:12" ht="23.25" hidden="1" customHeight="1" x14ac:dyDescent="0.3">
      <c r="A24104" s="18" t="str">
        <f>+A24010</f>
        <v>NO</v>
      </c>
      <c r="B24104" s="18"/>
      <c r="E24104" s="90" t="str">
        <f>+$E$104</f>
        <v>Formulario 9</v>
      </c>
      <c r="F24104" s="315" t="s">
        <v>46</v>
      </c>
      <c r="G24104" s="316"/>
      <c r="H24104" s="317"/>
      <c r="I24104" s="318"/>
      <c r="J24104" s="318"/>
      <c r="K24104" s="318"/>
      <c r="L24104" s="319"/>
    </row>
    <row r="24105" spans="1:12" hidden="1" x14ac:dyDescent="0.3">
      <c r="A24105" s="18" t="str">
        <f>+A24010</f>
        <v>NO</v>
      </c>
      <c r="B24105" s="18"/>
      <c r="E24105" s="91" t="s">
        <v>124</v>
      </c>
      <c r="F24105" s="91" t="str">
        <f>+$F$99</f>
        <v>Director de Interventoría</v>
      </c>
      <c r="G24105" s="91" t="str">
        <f>+$G$99</f>
        <v>Residente de Interventoría</v>
      </c>
      <c r="H24105" s="320"/>
      <c r="I24105" s="321"/>
      <c r="J24105" s="321"/>
      <c r="K24105" s="321"/>
      <c r="L24105" s="322"/>
    </row>
    <row r="24106" spans="1:12" hidden="1" x14ac:dyDescent="0.3">
      <c r="A24106" s="18" t="str">
        <f>+A24010</f>
        <v>NO</v>
      </c>
      <c r="B24106" s="18"/>
      <c r="E24106" s="89"/>
      <c r="F24106" s="89"/>
      <c r="G24106" s="89"/>
      <c r="H24106" s="89"/>
      <c r="I24106" s="89"/>
      <c r="J24106" s="89"/>
      <c r="K24106" s="89"/>
      <c r="L24106" s="89"/>
    </row>
    <row r="24107" spans="1:12" hidden="1" x14ac:dyDescent="0.3">
      <c r="A24107" s="1" t="str">
        <f>+A24010</f>
        <v>NO</v>
      </c>
      <c r="E24107" s="92" t="str">
        <f>+E23982</f>
        <v>CRITERIOS DE EVALUACIÓN Y PUNTAJE</v>
      </c>
      <c r="F24107" s="93"/>
      <c r="G24107" s="93"/>
      <c r="H24107" s="93"/>
      <c r="I24107" s="93"/>
      <c r="J24107" s="93"/>
      <c r="K24107" s="94"/>
      <c r="L24107" s="95" t="str">
        <f>+$L$107</f>
        <v>PUNTAJE OBTENIDO</v>
      </c>
    </row>
    <row r="24108" spans="1:12" hidden="1" x14ac:dyDescent="0.3">
      <c r="A24108" s="1" t="str">
        <f>+A24010</f>
        <v>NO</v>
      </c>
      <c r="E24108" s="96" t="str">
        <f>+$E$108</f>
        <v>VALOR</v>
      </c>
      <c r="F24108" s="97" t="str">
        <f>+$F$108</f>
        <v>EQUIPO DE TRABAJO (PERSONAL CLAVE EVALUABLE)</v>
      </c>
      <c r="G24108" s="24"/>
      <c r="H24108" s="24"/>
      <c r="I24108" s="24"/>
      <c r="J24108" s="24"/>
      <c r="K24108" s="24"/>
      <c r="L24108" s="98"/>
    </row>
    <row r="24109" spans="1:12" ht="12.75" hidden="1" customHeight="1" x14ac:dyDescent="0.3">
      <c r="A24109" s="1" t="str">
        <f>+A24010</f>
        <v>NO</v>
      </c>
      <c r="E24109" s="96">
        <f>+$E$109</f>
        <v>5</v>
      </c>
      <c r="F24109" s="307" t="str">
        <f>+$F$109</f>
        <v xml:space="preserve"> Experiencia Específica adicional</v>
      </c>
      <c r="G24109" s="308"/>
      <c r="H24109" s="308"/>
      <c r="I24109" s="308"/>
      <c r="J24109" s="308"/>
      <c r="K24109" s="309"/>
      <c r="L24109" s="99" t="str">
        <f>IFERROR(IF(VLOOKUP(C24010,'R. PUNTAJES'!$C$14:$R$213,'R. PUNTAJES'!$I$10,0)="","",VLOOKUP(C24010,'R. PUNTAJES'!$C$14:$R$213,'R. PUNTAJES'!$I$10,0)),"")</f>
        <v/>
      </c>
    </row>
    <row r="24110" spans="1:12" ht="12.75" hidden="1" customHeight="1" x14ac:dyDescent="0.3">
      <c r="A24110" s="1" t="str">
        <f>+A24010</f>
        <v>NO</v>
      </c>
      <c r="E24110" s="96">
        <f>+$E$110</f>
        <v>5</v>
      </c>
      <c r="F24110" s="307" t="str">
        <f>+$F$110</f>
        <v>Formación Académica adicional</v>
      </c>
      <c r="G24110" s="308"/>
      <c r="H24110" s="308"/>
      <c r="I24110" s="308"/>
      <c r="J24110" s="308"/>
      <c r="K24110" s="309"/>
      <c r="L24110" s="99" t="str">
        <f>IFERROR(IF(VLOOKUP(C24010,'R. PUNTAJES'!$C$14:$R$213,'R. PUNTAJES'!$J$10,0)="","",VLOOKUP(C24010,'R. PUNTAJES'!$C$14:$R$213,'R. PUNTAJES'!$J$10,0)),"")</f>
        <v/>
      </c>
    </row>
    <row r="24111" spans="1:12" hidden="1" x14ac:dyDescent="0.3">
      <c r="A24111" s="18" t="str">
        <f>+A24010</f>
        <v>NO</v>
      </c>
      <c r="B24111" s="18"/>
      <c r="E24111" s="100"/>
      <c r="F24111" s="101" t="str">
        <f>+$F$111</f>
        <v>FACTOR DE SOSTENIBILIDAD</v>
      </c>
      <c r="G24111" s="102"/>
      <c r="H24111" s="102"/>
      <c r="I24111" s="102"/>
      <c r="J24111" s="102"/>
      <c r="K24111" s="102"/>
      <c r="L24111" s="103"/>
    </row>
    <row r="24112" spans="1:12" hidden="1" x14ac:dyDescent="0.3">
      <c r="A24112" s="18" t="str">
        <f>+A24010</f>
        <v>NO</v>
      </c>
      <c r="B24112" s="18"/>
      <c r="E24112" s="104">
        <v>1</v>
      </c>
      <c r="F24112" s="105" t="str">
        <f>+$F$112</f>
        <v>Compromisos Sostenibilidad</v>
      </c>
      <c r="G24112" s="106"/>
      <c r="H24112" s="106"/>
      <c r="I24112" s="106"/>
      <c r="J24112" s="106"/>
      <c r="K24112" s="106"/>
      <c r="L24112" s="107" t="str">
        <f>IFERROR(IF(VLOOKUP(C24010,'R. PUNTAJES'!$C$14:$R$213,'R. PUNTAJES'!$K$10,0)="","",VLOOKUP(C24010,'R. PUNTAJES'!$C$14:$R$213,'R. PUNTAJES'!$K$10,0)),"")</f>
        <v/>
      </c>
    </row>
    <row r="24113" spans="1:12" hidden="1" x14ac:dyDescent="0.3">
      <c r="A24113" s="1" t="str">
        <f>+A24010</f>
        <v>NO</v>
      </c>
      <c r="E24113" s="108"/>
      <c r="F24113" s="109" t="str">
        <f>+$F$113</f>
        <v>APOYO A LA INDUSTRIA NACIONAL</v>
      </c>
      <c r="G24113" s="110"/>
      <c r="H24113" s="110"/>
      <c r="I24113" s="110"/>
      <c r="J24113" s="110"/>
      <c r="K24113" s="110"/>
      <c r="L24113" s="111"/>
    </row>
    <row r="24114" spans="1:12" ht="12.75" hidden="1" customHeight="1" x14ac:dyDescent="0.3">
      <c r="A24114" s="1" t="str">
        <f>+A24010</f>
        <v>NO</v>
      </c>
      <c r="E24114" s="96">
        <v>20</v>
      </c>
      <c r="F24114" s="307" t="str">
        <f>+$F$114</f>
        <v>Promoción de Servicios Nacionales o con Trato Nacional</v>
      </c>
      <c r="G24114" s="308"/>
      <c r="H24114" s="308"/>
      <c r="I24114" s="308"/>
      <c r="J24114" s="308"/>
      <c r="K24114" s="309"/>
      <c r="L24114" s="99" t="str">
        <f>IFERROR(IF(VLOOKUP(C24010,'R. PUNTAJES'!$C$14:$R$213,'R. PUNTAJES'!$L$10,0)="","",
IF(VLOOKUP(C24010,'R. PUNTAJES'!$C$14:$R$213,'R. PUNTAJES'!$L$10,0)=5,0,
VLOOKUP(C24010,'R. PUNTAJES'!$C$14:$R$213,'R. PUNTAJES'!$L$10,0))),"")</f>
        <v/>
      </c>
    </row>
    <row r="24115" spans="1:12" ht="12.75" hidden="1" customHeight="1" x14ac:dyDescent="0.3">
      <c r="A24115" s="1" t="str">
        <f>+A24010</f>
        <v>NO</v>
      </c>
      <c r="E24115" s="96">
        <v>5</v>
      </c>
      <c r="F24115" s="307" t="str">
        <f>+$F$115</f>
        <v>Incorporación de componente nacional en servicios extranjeros</v>
      </c>
      <c r="G24115" s="308"/>
      <c r="H24115" s="308"/>
      <c r="I24115" s="308"/>
      <c r="J24115" s="308"/>
      <c r="K24115" s="309"/>
      <c r="L24115" s="99" t="str">
        <f>IFERROR(IF(VLOOKUP(C24010,'R. PUNTAJES'!$C$14:$R$213,'R. PUNTAJES'!$L$10,0)="","",
IF(VLOOKUP(C24010,'R. PUNTAJES'!$C$14:$R$213,'R. PUNTAJES'!$L$10,0)=20,0,
VLOOKUP(C24010,'R. PUNTAJES'!$C$14:$R$213,'R. PUNTAJES'!$L$10,0))),"")</f>
        <v/>
      </c>
    </row>
    <row r="24116" spans="1:12" hidden="1" x14ac:dyDescent="0.3">
      <c r="A24116" s="1" t="str">
        <f>+A24010</f>
        <v>NO</v>
      </c>
      <c r="E24116" s="112"/>
      <c r="F24116" s="97" t="str">
        <f>+$F$116</f>
        <v>VINCULACIÓN DE PERSONAS CON DISCAPACIDAD</v>
      </c>
      <c r="G24116" s="24"/>
      <c r="H24116" s="24"/>
      <c r="I24116" s="24"/>
      <c r="J24116" s="24"/>
      <c r="K24116" s="24"/>
      <c r="L24116" s="98"/>
    </row>
    <row r="24117" spans="1:12" ht="12.75" hidden="1" customHeight="1" x14ac:dyDescent="0.3">
      <c r="A24117" s="1" t="str">
        <f>+A24010</f>
        <v>NO</v>
      </c>
      <c r="E24117" s="96">
        <v>1</v>
      </c>
      <c r="F24117" s="307" t="str">
        <f>+$F$117</f>
        <v xml:space="preserve">Trabajadores vinculados a la planta de personal </v>
      </c>
      <c r="G24117" s="308"/>
      <c r="H24117" s="308"/>
      <c r="I24117" s="308"/>
      <c r="J24117" s="308"/>
      <c r="K24117" s="309"/>
      <c r="L24117" s="99" t="str">
        <f>IFERROR(IF(VLOOKUP(C24010,'R. PUNTAJES'!$C$14:$R$213,'R. PUNTAJES'!$M$10,0)="","",VLOOKUP(C24010,'R. PUNTAJES'!$C$14:$R$213,'R. PUNTAJES'!$M$10,0)),"")</f>
        <v/>
      </c>
    </row>
    <row r="24118" spans="1:12" hidden="1" x14ac:dyDescent="0.3">
      <c r="A24118" s="1" t="str">
        <f>+A24010</f>
        <v>NO</v>
      </c>
      <c r="E24118" s="112"/>
      <c r="F24118" s="97" t="str">
        <f>+$F$118</f>
        <v>EMPRENDIMIENTOS Y EMPRESAS DE MUJERES</v>
      </c>
      <c r="G24118" s="24"/>
      <c r="H24118" s="24"/>
      <c r="I24118" s="24"/>
      <c r="J24118" s="24"/>
      <c r="K24118" s="24"/>
      <c r="L24118" s="98"/>
    </row>
    <row r="24119" spans="1:12" ht="13" hidden="1" customHeight="1" x14ac:dyDescent="0.3">
      <c r="A24119" s="1" t="str">
        <f>+A24010</f>
        <v>NO</v>
      </c>
      <c r="E24119" s="96">
        <v>0.25</v>
      </c>
      <c r="F24119" s="307" t="str">
        <f>+$F$119</f>
        <v>Emprendimientos y empresas de mujeres</v>
      </c>
      <c r="G24119" s="308"/>
      <c r="H24119" s="308"/>
      <c r="I24119" s="308"/>
      <c r="J24119" s="308"/>
      <c r="K24119" s="309"/>
      <c r="L24119" s="113" t="str">
        <f>IFERROR(IF(VLOOKUP(C24010,'R. PUNTAJES'!$C$14:$R$213,'R. PUNTAJES'!$N$10,0)="","",VLOOKUP(C24010,'R. PUNTAJES'!$C$14:$R$213,'R. PUNTAJES'!$N$10,0)),"")</f>
        <v/>
      </c>
    </row>
    <row r="24120" spans="1:12" hidden="1" x14ac:dyDescent="0.3">
      <c r="A24120" s="18" t="str">
        <f>+A24121</f>
        <v>NO</v>
      </c>
      <c r="B24120" s="18"/>
      <c r="E24120" s="112"/>
      <c r="F24120" s="97" t="str">
        <f>+$F$120</f>
        <v>MIPYME</v>
      </c>
      <c r="G24120" s="24"/>
      <c r="H24120" s="24"/>
      <c r="I24120" s="24"/>
      <c r="J24120" s="24"/>
      <c r="K24120" s="24"/>
      <c r="L24120" s="98"/>
    </row>
    <row r="24121" spans="1:12" hidden="1" x14ac:dyDescent="0.3">
      <c r="A24121" s="18" t="str">
        <f>+IF(E24121=0,"NO",1)</f>
        <v>NO</v>
      </c>
      <c r="B24121" s="18"/>
      <c r="E24121" s="96">
        <v>0</v>
      </c>
      <c r="F24121" s="307" t="str">
        <f>+$F$121</f>
        <v>Mipyme</v>
      </c>
      <c r="G24121" s="308"/>
      <c r="H24121" s="308"/>
      <c r="I24121" s="308"/>
      <c r="J24121" s="308"/>
      <c r="K24121" s="309"/>
      <c r="L24121" s="113" t="str">
        <f>IFERROR(IF(VLOOKUP(C24010,'R. PUNTAJES'!$C$14:$R$213,'R. PUNTAJES'!$O$10,0)="","",VLOOKUP(C24010,'R. PUNTAJES'!$C$14:$R$213,'R. PUNTAJES'!$O$10,0)),"")</f>
        <v/>
      </c>
    </row>
    <row r="24122" spans="1:12" hidden="1" x14ac:dyDescent="0.3">
      <c r="A24122" s="1" t="str">
        <f>+A24010</f>
        <v>NO</v>
      </c>
      <c r="E24122" s="112"/>
      <c r="F24122" s="97" t="str">
        <f>+$F$122</f>
        <v>EXPERIENCIA DEL PROPONENTE</v>
      </c>
      <c r="G24122" s="24"/>
      <c r="H24122" s="24"/>
      <c r="I24122" s="24"/>
      <c r="J24122" s="24"/>
      <c r="K24122" s="24"/>
      <c r="L24122" s="98"/>
    </row>
    <row r="24123" spans="1:12" hidden="1" x14ac:dyDescent="0.3">
      <c r="A24123" s="1" t="str">
        <f>+A24010</f>
        <v>NO</v>
      </c>
      <c r="E24123" s="96">
        <v>59.5</v>
      </c>
      <c r="F24123" s="307" t="str">
        <f>+$F$123</f>
        <v>mediana con valor absoluto</v>
      </c>
      <c r="G24123" s="308"/>
      <c r="H24123" s="308"/>
      <c r="I24123" s="308"/>
      <c r="J24123" s="308"/>
      <c r="K24123" s="309"/>
      <c r="L24123" s="113" t="str">
        <f>IFERROR(IF(VLOOKUP(C24010,'R. PUNTAJES'!$C$14:$R$213,'R. PUNTAJES'!$R$10,0)="","",VLOOKUP(C24010,'R. PUNTAJES'!$C$14:$R$213,'R. PUNTAJES'!$R$10,0)),"")</f>
        <v/>
      </c>
    </row>
    <row r="24124" spans="1:12" hidden="1" x14ac:dyDescent="0.3">
      <c r="A24124" s="1" t="str">
        <f>+A24010</f>
        <v>NO</v>
      </c>
      <c r="E24124" s="112"/>
      <c r="F24124" s="97" t="str">
        <f>+$F$124</f>
        <v>MULTAS</v>
      </c>
      <c r="G24124" s="24"/>
      <c r="H24124" s="24"/>
      <c r="I24124" s="24"/>
      <c r="J24124" s="24"/>
      <c r="K24124" s="24"/>
      <c r="L24124" s="98"/>
    </row>
    <row r="24125" spans="1:12" ht="12.75" hidden="1" customHeight="1" x14ac:dyDescent="0.3">
      <c r="A24125" s="1" t="str">
        <f>+A24010</f>
        <v>NO</v>
      </c>
      <c r="E24125" s="96">
        <v>-2</v>
      </c>
      <c r="F24125" s="307" t="str">
        <f>+$F$125</f>
        <v>Una o más multas o cláusulas penales durante el último año</v>
      </c>
      <c r="G24125" s="310"/>
      <c r="H24125" s="310"/>
      <c r="I24125" s="310"/>
      <c r="J24125" s="310"/>
      <c r="K24125" s="311"/>
      <c r="L24125" s="99" t="str">
        <f>IFERROR(IF(VLOOKUP(C24010,'R. PUNTAJES'!$C$14:$R$213,'R. PUNTAJES'!$Q$10,0)="","",VLOOKUP(C24010,'R. PUNTAJES'!$C$14:$R$213,'R. PUNTAJES'!$Q$10,0)),"")</f>
        <v/>
      </c>
    </row>
    <row r="24126" spans="1:12" hidden="1" x14ac:dyDescent="0.3">
      <c r="A24126" s="1" t="str">
        <f>+A24010</f>
        <v>NO</v>
      </c>
      <c r="E24126" s="112"/>
      <c r="F24126" s="97" t="str">
        <f>+$F$126</f>
        <v>OBRAS INCONCLUSAS</v>
      </c>
      <c r="G24126" s="24"/>
      <c r="H24126" s="24"/>
      <c r="I24126" s="24"/>
      <c r="J24126" s="24"/>
      <c r="K24126" s="24"/>
      <c r="L24126" s="98"/>
    </row>
    <row r="24127" spans="1:12" hidden="1" x14ac:dyDescent="0.3">
      <c r="A24127" s="1" t="str">
        <f>+A24010</f>
        <v>NO</v>
      </c>
      <c r="E24127" s="96">
        <v>-1</v>
      </c>
      <c r="F24127" s="301" t="str">
        <f>+$F$127</f>
        <v>Anotación vigente de obra civil inconclusa</v>
      </c>
      <c r="G24127" s="302"/>
      <c r="H24127" s="302"/>
      <c r="I24127" s="302"/>
      <c r="J24127" s="302"/>
      <c r="K24127" s="303"/>
      <c r="L24127" s="99" t="str">
        <f>IFERROR(IF(VLOOKUP(C24010,'R. PUNTAJES'!$C$14:$R$213,'R. PUNTAJES'!$P$10,0)="","",VLOOKUP(C24010,'R. PUNTAJES'!$C$14:$R$213,'R. PUNTAJES'!$P$10,0)),"")</f>
        <v/>
      </c>
    </row>
    <row r="24128" spans="1:12" ht="7.5" hidden="1" customHeight="1" x14ac:dyDescent="0.3">
      <c r="A24128" s="1" t="str">
        <f>+A24010</f>
        <v>NO</v>
      </c>
      <c r="E24128" s="114"/>
      <c r="F24128" s="45"/>
      <c r="G24128" s="45"/>
      <c r="H24128" s="45"/>
      <c r="I24128" s="45"/>
      <c r="J24128" s="45"/>
      <c r="K24128" s="45"/>
      <c r="L24128" s="48"/>
    </row>
    <row r="24129" spans="1:16" hidden="1" x14ac:dyDescent="0.3">
      <c r="A24129" s="1" t="str">
        <f>+A24010</f>
        <v>NO</v>
      </c>
      <c r="E24129" s="115" t="str">
        <f>+$E$129</f>
        <v>PUNTAJE TOTAL</v>
      </c>
      <c r="F24129" s="116"/>
      <c r="G24129" s="116"/>
      <c r="H24129" s="116"/>
      <c r="I24129" s="116"/>
      <c r="J24129" s="116"/>
      <c r="K24129" s="117"/>
      <c r="L24129" s="118">
        <f>IFERROR(IF(VLOOKUP(C24010,'R. PUNTAJES'!$C$14:$R$213,'R. PUNTAJES'!$H$10,0)="RECHAZO","",SUM(L24109:L24127)),"")</f>
        <v>0</v>
      </c>
    </row>
    <row r="24130" spans="1:16" hidden="1" x14ac:dyDescent="0.3">
      <c r="A24130" s="1" t="str">
        <f>+A24010</f>
        <v>NO</v>
      </c>
      <c r="E24130" s="304" t="str">
        <f>+$E$130</f>
        <v>OBSERVACIONES RESPECTO A PUNTAJES</v>
      </c>
      <c r="F24130" s="305"/>
      <c r="G24130" s="305"/>
      <c r="H24130" s="305"/>
      <c r="I24130" s="305"/>
      <c r="J24130" s="305"/>
      <c r="K24130" s="305"/>
      <c r="L24130" s="305"/>
    </row>
    <row r="24131" spans="1:16" ht="12" hidden="1" customHeight="1" x14ac:dyDescent="0.3">
      <c r="A24131" s="1" t="str">
        <f>+A24010</f>
        <v>NO</v>
      </c>
      <c r="E24131" s="306" t="s">
        <v>124</v>
      </c>
      <c r="F24131" s="305"/>
      <c r="G24131" s="305"/>
      <c r="H24131" s="305"/>
      <c r="I24131" s="305"/>
      <c r="J24131" s="305"/>
      <c r="K24131" s="305"/>
      <c r="L24131" s="305"/>
      <c r="N24131" s="119"/>
      <c r="O24131" s="119"/>
      <c r="P24131" s="120"/>
    </row>
    <row r="24132" spans="1:16" ht="3" hidden="1" customHeight="1" x14ac:dyDescent="0.3">
      <c r="A24132" s="1" t="str">
        <f>+A24011</f>
        <v>NO</v>
      </c>
      <c r="E24132" s="121"/>
      <c r="F24132" s="122"/>
      <c r="G24132" s="122"/>
      <c r="H24132" s="122"/>
      <c r="I24132" s="122"/>
      <c r="J24132" s="122"/>
      <c r="K24132" s="122"/>
      <c r="L24132" s="123"/>
    </row>
    <row r="24133" spans="1:16" hidden="1" x14ac:dyDescent="0.3">
      <c r="A24133" s="1" t="str">
        <f>+IF(OR(C24135=""),"NO",1)</f>
        <v>NO</v>
      </c>
      <c r="E24133" s="346"/>
      <c r="F24133" s="347"/>
      <c r="G24133" s="347"/>
      <c r="H24133" s="347"/>
      <c r="I24133" s="347"/>
      <c r="J24133" s="347"/>
      <c r="K24133" s="347"/>
      <c r="L24133" s="347"/>
    </row>
    <row r="24134" spans="1:16" ht="4.5" hidden="1" customHeight="1" x14ac:dyDescent="0.3">
      <c r="A24134" s="1" t="str">
        <f>+A24135</f>
        <v>NO</v>
      </c>
      <c r="E24134" s="15"/>
      <c r="F24134" s="16"/>
      <c r="G24134" s="16"/>
      <c r="H24134" s="16"/>
      <c r="I24134" s="16"/>
      <c r="J24134" s="16"/>
      <c r="K24134" s="16"/>
      <c r="L24134" s="17"/>
    </row>
    <row r="24135" spans="1:16" ht="15.75" hidden="1" customHeight="1" x14ac:dyDescent="0.3">
      <c r="A24135" s="1" t="str">
        <f>+IF(OR(C24135=""),"NO",1)</f>
        <v>NO</v>
      </c>
      <c r="B24135" s="1">
        <f>1+MAX($B$1:B24134)</f>
        <v>194</v>
      </c>
      <c r="C24135" s="18" t="s">
        <v>124</v>
      </c>
      <c r="E24135" s="19" t="s">
        <v>124</v>
      </c>
      <c r="F24135" s="20"/>
      <c r="G24135" s="20"/>
      <c r="H24135" s="20"/>
      <c r="I24135" s="21"/>
      <c r="J24135" s="20"/>
      <c r="K24135" s="21"/>
      <c r="L24135" s="22"/>
    </row>
    <row r="24136" spans="1:16" hidden="1" x14ac:dyDescent="0.3">
      <c r="A24136" s="1" t="str">
        <f>A24135</f>
        <v>NO</v>
      </c>
      <c r="E24136" s="23" t="str">
        <f>+$E$11</f>
        <v>Integrantes</v>
      </c>
      <c r="F24136" s="24"/>
      <c r="G24136" s="24"/>
      <c r="H24136" s="24"/>
      <c r="I24136" s="24"/>
      <c r="J24136" s="24"/>
      <c r="K24136" s="25" t="str">
        <f>+$K$11</f>
        <v>Nit</v>
      </c>
      <c r="L24136" s="26" t="str">
        <f>+$L$11</f>
        <v>Part.</v>
      </c>
    </row>
    <row r="24137" spans="1:16" hidden="1" x14ac:dyDescent="0.3">
      <c r="A24137" s="1" t="str">
        <f>+A24136</f>
        <v>NO</v>
      </c>
      <c r="C24137" s="1" t="s">
        <v>124</v>
      </c>
      <c r="E24137" s="27" t="s">
        <v>124</v>
      </c>
      <c r="F24137" s="28"/>
      <c r="G24137" s="28"/>
      <c r="H24137" s="28"/>
      <c r="I24137" s="28"/>
      <c r="J24137" s="28"/>
      <c r="K24137" s="29" t="s">
        <v>124</v>
      </c>
      <c r="L24137" s="30" t="s">
        <v>124</v>
      </c>
    </row>
    <row r="24138" spans="1:16" hidden="1" x14ac:dyDescent="0.3">
      <c r="A24138" s="18" t="str">
        <f>+IF(OR(C24138=""),"NO",1)</f>
        <v>NO</v>
      </c>
      <c r="B24138" s="18"/>
      <c r="C24138" s="1" t="s">
        <v>124</v>
      </c>
      <c r="E24138" s="31" t="s">
        <v>124</v>
      </c>
      <c r="F24138" s="32"/>
      <c r="G24138" s="32"/>
      <c r="H24138" s="32"/>
      <c r="I24138" s="32"/>
      <c r="J24138" s="32"/>
      <c r="K24138" s="33" t="s">
        <v>124</v>
      </c>
      <c r="L24138" s="34" t="s">
        <v>124</v>
      </c>
    </row>
    <row r="24139" spans="1:16" hidden="1" x14ac:dyDescent="0.3">
      <c r="A24139" s="18" t="str">
        <f>+IF(OR(C24139=""),"NO",1)</f>
        <v>NO</v>
      </c>
      <c r="B24139" s="18"/>
      <c r="C24139" s="1" t="s">
        <v>124</v>
      </c>
      <c r="E24139" s="31" t="s">
        <v>124</v>
      </c>
      <c r="F24139" s="32"/>
      <c r="G24139" s="32"/>
      <c r="H24139" s="32"/>
      <c r="I24139" s="32"/>
      <c r="J24139" s="32"/>
      <c r="K24139" s="33" t="s">
        <v>124</v>
      </c>
      <c r="L24139" s="34" t="s">
        <v>124</v>
      </c>
    </row>
    <row r="24140" spans="1:16" hidden="1" x14ac:dyDescent="0.3">
      <c r="A24140" s="18" t="str">
        <f>+IF(OR(C24140=""),"NO",1)</f>
        <v>NO</v>
      </c>
      <c r="B24140" s="18"/>
      <c r="C24140" s="1" t="s">
        <v>124</v>
      </c>
      <c r="E24140" s="31" t="s">
        <v>13</v>
      </c>
      <c r="F24140" s="32"/>
      <c r="G24140" s="32"/>
      <c r="H24140" s="32"/>
      <c r="I24140" s="32"/>
      <c r="J24140" s="32"/>
      <c r="K24140" s="33"/>
      <c r="L24140" s="34"/>
    </row>
    <row r="24141" spans="1:16" hidden="1" x14ac:dyDescent="0.3">
      <c r="A24141" s="18" t="str">
        <f>+IF(OR(C24141=""),"NO",1)</f>
        <v>NO</v>
      </c>
      <c r="B24141" s="18"/>
      <c r="C24141" s="1" t="s">
        <v>124</v>
      </c>
      <c r="E24141" s="31" t="s">
        <v>13</v>
      </c>
      <c r="F24141" s="32"/>
      <c r="G24141" s="32"/>
      <c r="H24141" s="32"/>
      <c r="I24141" s="32"/>
      <c r="J24141" s="32"/>
      <c r="K24141" s="33"/>
      <c r="L24141" s="34"/>
    </row>
    <row r="24142" spans="1:16" hidden="1" x14ac:dyDescent="0.3">
      <c r="A24142" s="18" t="str">
        <f>+IF(OR(C24142=""),"NO",1)</f>
        <v>NO</v>
      </c>
      <c r="B24142" s="18"/>
      <c r="C24142" s="1" t="s">
        <v>124</v>
      </c>
      <c r="E24142" s="35" t="s">
        <v>13</v>
      </c>
      <c r="F24142" s="36"/>
      <c r="G24142" s="36"/>
      <c r="H24142" s="36"/>
      <c r="I24142" s="36"/>
      <c r="J24142" s="36"/>
      <c r="K24142" s="37"/>
      <c r="L24142" s="38"/>
    </row>
    <row r="24143" spans="1:16" ht="5.15" hidden="1" customHeight="1" x14ac:dyDescent="0.3">
      <c r="A24143" s="1" t="str">
        <f>+A24135</f>
        <v>NO</v>
      </c>
      <c r="E24143" s="39"/>
      <c r="F24143" s="39"/>
      <c r="G24143" s="39"/>
      <c r="H24143" s="39"/>
      <c r="I24143" s="39"/>
      <c r="J24143" s="39"/>
      <c r="K24143" s="39"/>
      <c r="L24143" s="39"/>
    </row>
    <row r="24144" spans="1:16" ht="15.75" hidden="1" customHeight="1" x14ac:dyDescent="0.3">
      <c r="A24144" s="1" t="str">
        <f>+A24135</f>
        <v>NO</v>
      </c>
      <c r="E24144" s="40" t="str">
        <f>+$E$19</f>
        <v>RESULTADO DE EVALUACIÓN TÉCNICA</v>
      </c>
      <c r="F24144" s="41"/>
      <c r="G24144" s="41"/>
      <c r="H24144" s="41"/>
      <c r="I24144" s="41"/>
      <c r="J24144" s="41"/>
      <c r="K24144" s="41"/>
      <c r="L24144" s="42"/>
    </row>
    <row r="24145" spans="1:12" hidden="1" x14ac:dyDescent="0.3">
      <c r="A24145" s="1" t="str">
        <f>+A24135</f>
        <v>NO</v>
      </c>
      <c r="E24145" s="43"/>
      <c r="F24145" s="44" t="str">
        <f>+$F$20</f>
        <v>Experiencia</v>
      </c>
      <c r="G24145" s="45"/>
      <c r="H24145" s="45"/>
      <c r="I24145" s="45"/>
      <c r="J24145" s="45"/>
      <c r="K24145" s="46"/>
      <c r="L24145" s="47" t="s">
        <v>124</v>
      </c>
    </row>
    <row r="24146" spans="1:12" hidden="1" x14ac:dyDescent="0.3">
      <c r="A24146" s="1" t="str">
        <f>+A24135</f>
        <v>NO</v>
      </c>
      <c r="E24146" s="348" t="str">
        <f>+$E$21</f>
        <v>OBSERVACIONES RESPECTO A LA EVALUACIÓN DE EXPERIENCIA</v>
      </c>
      <c r="F24146" s="308"/>
      <c r="G24146" s="308"/>
      <c r="H24146" s="308"/>
      <c r="I24146" s="308"/>
      <c r="J24146" s="308"/>
      <c r="K24146" s="308"/>
      <c r="L24146" s="349"/>
    </row>
    <row r="24147" spans="1:12" hidden="1" x14ac:dyDescent="0.3">
      <c r="A24147" s="1" t="str">
        <f>+A24135</f>
        <v>NO</v>
      </c>
      <c r="E24147" s="350" t="s">
        <v>124</v>
      </c>
      <c r="F24147" s="351"/>
      <c r="G24147" s="351"/>
      <c r="H24147" s="351"/>
      <c r="I24147" s="351"/>
      <c r="J24147" s="351"/>
      <c r="K24147" s="351"/>
      <c r="L24147" s="352"/>
    </row>
    <row r="24148" spans="1:12" ht="5.15" hidden="1" customHeight="1" x14ac:dyDescent="0.3">
      <c r="A24148" s="1" t="str">
        <f>+A24135</f>
        <v>NO</v>
      </c>
      <c r="E24148" s="39"/>
      <c r="F24148" s="39"/>
      <c r="G24148" s="39"/>
      <c r="H24148" s="39"/>
      <c r="I24148" s="39"/>
      <c r="J24148" s="39"/>
      <c r="K24148" s="39"/>
      <c r="L24148" s="39"/>
    </row>
    <row r="24149" spans="1:12" ht="12.75" hidden="1" customHeight="1" x14ac:dyDescent="0.3">
      <c r="A24149" s="1" t="str">
        <f>+A24135</f>
        <v>NO</v>
      </c>
      <c r="E24149" s="40" t="str">
        <f>+$E$24</f>
        <v>EXPERIENCIA HABILITANTE: CONTRATOS PRESENTADOS</v>
      </c>
      <c r="F24149" s="41"/>
      <c r="G24149" s="41"/>
      <c r="H24149" s="41"/>
      <c r="I24149" s="41"/>
      <c r="J24149" s="41"/>
      <c r="K24149" s="41"/>
      <c r="L24149" s="42"/>
    </row>
    <row r="24150" spans="1:12" ht="8.5" hidden="1" customHeight="1" x14ac:dyDescent="0.3">
      <c r="A24150" s="1" t="str">
        <f>+A24135</f>
        <v>NO</v>
      </c>
      <c r="E24150" s="49"/>
      <c r="F24150" s="50"/>
      <c r="G24150" s="51"/>
      <c r="H24150" s="51"/>
      <c r="I24150" s="51"/>
      <c r="J24150" s="51"/>
      <c r="K24150" s="51"/>
      <c r="L24150" s="52"/>
    </row>
    <row r="24151" spans="1:12" hidden="1" x14ac:dyDescent="0.3">
      <c r="A24151" s="18" t="str">
        <f>+IF(OR(C24151=""),"NO",1)</f>
        <v>NO</v>
      </c>
      <c r="B24151" s="18"/>
      <c r="C24151" s="1" t="s">
        <v>124</v>
      </c>
      <c r="E24151" s="329">
        <v>1</v>
      </c>
      <c r="F24151" s="53" t="str">
        <f>+$F$26</f>
        <v>OBJETO</v>
      </c>
      <c r="G24151" s="332" t="s">
        <v>124</v>
      </c>
      <c r="H24151" s="333"/>
      <c r="I24151" s="333"/>
      <c r="J24151" s="333"/>
      <c r="K24151" s="333"/>
      <c r="L24151" s="334"/>
    </row>
    <row r="24152" spans="1:12" hidden="1" x14ac:dyDescent="0.3">
      <c r="A24152" s="18" t="str">
        <f>+IF(OR(C24151=""),"NO",1)</f>
        <v>NO</v>
      </c>
      <c r="B24152" s="18"/>
      <c r="E24152" s="330"/>
      <c r="F24152" s="54" t="str">
        <f>+$F$27</f>
        <v>CONTRATANTE</v>
      </c>
      <c r="G24152" s="335" t="s">
        <v>124</v>
      </c>
      <c r="H24152" s="310"/>
      <c r="I24152" s="310"/>
      <c r="J24152" s="310"/>
      <c r="K24152" s="310"/>
      <c r="L24152" s="336"/>
    </row>
    <row r="24153" spans="1:12" hidden="1" x14ac:dyDescent="0.3">
      <c r="A24153" s="18" t="str">
        <f>+IF(OR(C24151=""),"NO",1)</f>
        <v>NO</v>
      </c>
      <c r="B24153" s="18"/>
      <c r="E24153" s="330"/>
      <c r="F24153" s="54" t="str">
        <f>+$F$28</f>
        <v>APORTANTE</v>
      </c>
      <c r="G24153" s="337" t="s">
        <v>124</v>
      </c>
      <c r="H24153" s="338"/>
      <c r="I24153" s="338"/>
      <c r="J24153" s="338"/>
      <c r="K24153" s="338"/>
      <c r="L24153" s="339"/>
    </row>
    <row r="24154" spans="1:12" hidden="1" x14ac:dyDescent="0.3">
      <c r="A24154" s="18" t="str">
        <f>+IF(OR(C24151=""),"NO",1)</f>
        <v>NO</v>
      </c>
      <c r="B24154" s="18"/>
      <c r="E24154" s="330"/>
      <c r="F24154" s="54" t="str">
        <f>+$F$29</f>
        <v>VALOR /SMMLV)</v>
      </c>
      <c r="G24154" s="55" t="s">
        <v>124</v>
      </c>
      <c r="H24154" s="56" t="str">
        <f>+$H$29</f>
        <v>% PART..</v>
      </c>
      <c r="I24154" s="57" t="s">
        <v>124</v>
      </c>
      <c r="J24154" s="58" t="str">
        <f>+$J$29</f>
        <v>VALOR ACREDITADO</v>
      </c>
      <c r="K24154" s="59"/>
      <c r="L24154" s="47" t="s">
        <v>124</v>
      </c>
    </row>
    <row r="24155" spans="1:12" hidden="1" x14ac:dyDescent="0.3">
      <c r="A24155" s="18" t="str">
        <f>+IF(OR(C24151=""),"NO",1)</f>
        <v>NO</v>
      </c>
      <c r="B24155" s="18"/>
      <c r="E24155" s="330"/>
      <c r="F24155" s="60" t="str">
        <f>+$F$30</f>
        <v>EXPERIENCIA APORTADA</v>
      </c>
      <c r="G24155" s="340" t="s">
        <v>124</v>
      </c>
      <c r="H24155" s="341"/>
      <c r="I24155" s="341"/>
      <c r="J24155" s="341"/>
      <c r="K24155" s="341"/>
      <c r="L24155" s="342"/>
    </row>
    <row r="24156" spans="1:12" hidden="1" x14ac:dyDescent="0.3">
      <c r="A24156" s="18" t="str">
        <f>+IF(OR(C24151=""),"NO",1)</f>
        <v>NO</v>
      </c>
      <c r="B24156" s="18"/>
      <c r="E24156" s="331"/>
      <c r="F24156" s="62" t="str">
        <f>+$F$31</f>
        <v>OBSERVACIÓN</v>
      </c>
      <c r="G24156" s="343" t="s">
        <v>124</v>
      </c>
      <c r="H24156" s="344"/>
      <c r="I24156" s="344"/>
      <c r="J24156" s="344"/>
      <c r="K24156" s="344"/>
      <c r="L24156" s="345"/>
    </row>
    <row r="24157" spans="1:12" ht="8.5" hidden="1" customHeight="1" x14ac:dyDescent="0.3">
      <c r="A24157" s="18" t="str">
        <f>+IF(OR(C24151=""),"NO",1)</f>
        <v>NO</v>
      </c>
      <c r="B24157" s="18"/>
      <c r="E24157" s="49"/>
      <c r="F24157" s="50"/>
      <c r="G24157" s="51"/>
      <c r="H24157" s="51"/>
      <c r="I24157" s="51"/>
      <c r="J24157" s="51"/>
      <c r="K24157" s="51"/>
      <c r="L24157" s="52"/>
    </row>
    <row r="24158" spans="1:12" hidden="1" x14ac:dyDescent="0.3">
      <c r="A24158" s="18" t="str">
        <f t="shared" ref="A24158" si="8106">+IF(OR(C24158=""),"NO",1)</f>
        <v>NO</v>
      </c>
      <c r="B24158" s="18"/>
      <c r="C24158" s="1" t="s">
        <v>124</v>
      </c>
      <c r="E24158" s="329">
        <v>2</v>
      </c>
      <c r="F24158" s="53" t="str">
        <f>+$F$26</f>
        <v>OBJETO</v>
      </c>
      <c r="G24158" s="332" t="s">
        <v>124</v>
      </c>
      <c r="H24158" s="333"/>
      <c r="I24158" s="333"/>
      <c r="J24158" s="333"/>
      <c r="K24158" s="333"/>
      <c r="L24158" s="334"/>
    </row>
    <row r="24159" spans="1:12" hidden="1" x14ac:dyDescent="0.3">
      <c r="A24159" s="18" t="str">
        <f t="shared" ref="A24159" si="8107">+IF(OR(C24158=""),"NO",1)</f>
        <v>NO</v>
      </c>
      <c r="B24159" s="18"/>
      <c r="E24159" s="330"/>
      <c r="F24159" s="54" t="str">
        <f>+$F$27</f>
        <v>CONTRATANTE</v>
      </c>
      <c r="G24159" s="335" t="s">
        <v>124</v>
      </c>
      <c r="H24159" s="310"/>
      <c r="I24159" s="310"/>
      <c r="J24159" s="310"/>
      <c r="K24159" s="310"/>
      <c r="L24159" s="336"/>
    </row>
    <row r="24160" spans="1:12" hidden="1" x14ac:dyDescent="0.3">
      <c r="A24160" s="18" t="str">
        <f t="shared" ref="A24160" si="8108">+IF(OR(C24158=""),"NO",1)</f>
        <v>NO</v>
      </c>
      <c r="B24160" s="18"/>
      <c r="E24160" s="330"/>
      <c r="F24160" s="54" t="str">
        <f>+$F$28</f>
        <v>APORTANTE</v>
      </c>
      <c r="G24160" s="337" t="s">
        <v>124</v>
      </c>
      <c r="H24160" s="338"/>
      <c r="I24160" s="338"/>
      <c r="J24160" s="338"/>
      <c r="K24160" s="338"/>
      <c r="L24160" s="339"/>
    </row>
    <row r="24161" spans="1:12" hidden="1" x14ac:dyDescent="0.3">
      <c r="A24161" s="18" t="str">
        <f t="shared" ref="A24161" si="8109">+IF(OR(C24158=""),"NO",1)</f>
        <v>NO</v>
      </c>
      <c r="B24161" s="18"/>
      <c r="E24161" s="330"/>
      <c r="F24161" s="54" t="str">
        <f>+$F$29</f>
        <v>VALOR /SMMLV)</v>
      </c>
      <c r="G24161" s="55" t="s">
        <v>124</v>
      </c>
      <c r="H24161" s="56" t="str">
        <f>+$H$29</f>
        <v>% PART..</v>
      </c>
      <c r="I24161" s="57" t="s">
        <v>124</v>
      </c>
      <c r="J24161" s="58" t="str">
        <f>+$J$29</f>
        <v>VALOR ACREDITADO</v>
      </c>
      <c r="K24161" s="59"/>
      <c r="L24161" s="47" t="s">
        <v>124</v>
      </c>
    </row>
    <row r="24162" spans="1:12" hidden="1" x14ac:dyDescent="0.3">
      <c r="A24162" s="18" t="str">
        <f t="shared" ref="A24162" si="8110">+IF(OR(C24158=""),"NO",1)</f>
        <v>NO</v>
      </c>
      <c r="B24162" s="18"/>
      <c r="E24162" s="330"/>
      <c r="F24162" s="60" t="str">
        <f>+$F$30</f>
        <v>EXPERIENCIA APORTADA</v>
      </c>
      <c r="G24162" s="340" t="s">
        <v>124</v>
      </c>
      <c r="H24162" s="341"/>
      <c r="I24162" s="341"/>
      <c r="J24162" s="341"/>
      <c r="K24162" s="341"/>
      <c r="L24162" s="342"/>
    </row>
    <row r="24163" spans="1:12" hidden="1" x14ac:dyDescent="0.3">
      <c r="A24163" s="18" t="str">
        <f t="shared" ref="A24163" si="8111">+IF(OR(C24158=""),"NO",1)</f>
        <v>NO</v>
      </c>
      <c r="B24163" s="18"/>
      <c r="E24163" s="331"/>
      <c r="F24163" s="62" t="str">
        <f>+$F$31</f>
        <v>OBSERVACIÓN</v>
      </c>
      <c r="G24163" s="343" t="s">
        <v>124</v>
      </c>
      <c r="H24163" s="344"/>
      <c r="I24163" s="344"/>
      <c r="J24163" s="344"/>
      <c r="K24163" s="344"/>
      <c r="L24163" s="345"/>
    </row>
    <row r="24164" spans="1:12" ht="8.5" hidden="1" customHeight="1" x14ac:dyDescent="0.3">
      <c r="A24164" s="18" t="str">
        <f t="shared" ref="A24164" si="8112">+IF(OR(C24158=""),"NO",1)</f>
        <v>NO</v>
      </c>
      <c r="B24164" s="18"/>
      <c r="E24164" s="49"/>
      <c r="F24164" s="50"/>
      <c r="G24164" s="51"/>
      <c r="H24164" s="51"/>
      <c r="I24164" s="51"/>
      <c r="J24164" s="51"/>
      <c r="K24164" s="51"/>
      <c r="L24164" s="52"/>
    </row>
    <row r="24165" spans="1:12" hidden="1" x14ac:dyDescent="0.3">
      <c r="A24165" s="18" t="str">
        <f t="shared" ref="A24165" si="8113">+IF(OR(C24165=""),"NO",1)</f>
        <v>NO</v>
      </c>
      <c r="B24165" s="18"/>
      <c r="C24165" s="1" t="s">
        <v>124</v>
      </c>
      <c r="E24165" s="329">
        <v>3</v>
      </c>
      <c r="F24165" s="53" t="str">
        <f>+$F$26</f>
        <v>OBJETO</v>
      </c>
      <c r="G24165" s="332" t="s">
        <v>124</v>
      </c>
      <c r="H24165" s="333"/>
      <c r="I24165" s="333"/>
      <c r="J24165" s="333"/>
      <c r="K24165" s="333"/>
      <c r="L24165" s="334"/>
    </row>
    <row r="24166" spans="1:12" hidden="1" x14ac:dyDescent="0.3">
      <c r="A24166" s="18" t="str">
        <f t="shared" ref="A24166" si="8114">+IF(OR(C24165=""),"NO",1)</f>
        <v>NO</v>
      </c>
      <c r="B24166" s="18"/>
      <c r="E24166" s="330"/>
      <c r="F24166" s="54" t="str">
        <f>+$F$27</f>
        <v>CONTRATANTE</v>
      </c>
      <c r="G24166" s="335" t="s">
        <v>124</v>
      </c>
      <c r="H24166" s="310"/>
      <c r="I24166" s="310"/>
      <c r="J24166" s="310"/>
      <c r="K24166" s="310"/>
      <c r="L24166" s="336"/>
    </row>
    <row r="24167" spans="1:12" hidden="1" x14ac:dyDescent="0.3">
      <c r="A24167" s="18" t="str">
        <f t="shared" ref="A24167" si="8115">+IF(OR(C24165=""),"NO",1)</f>
        <v>NO</v>
      </c>
      <c r="B24167" s="18"/>
      <c r="E24167" s="330"/>
      <c r="F24167" s="54" t="str">
        <f>+$F$28</f>
        <v>APORTANTE</v>
      </c>
      <c r="G24167" s="337" t="s">
        <v>124</v>
      </c>
      <c r="H24167" s="338"/>
      <c r="I24167" s="338"/>
      <c r="J24167" s="338"/>
      <c r="K24167" s="338"/>
      <c r="L24167" s="339"/>
    </row>
    <row r="24168" spans="1:12" hidden="1" x14ac:dyDescent="0.3">
      <c r="A24168" s="18" t="str">
        <f t="shared" ref="A24168" si="8116">+IF(OR(C24165=""),"NO",1)</f>
        <v>NO</v>
      </c>
      <c r="B24168" s="18"/>
      <c r="E24168" s="330"/>
      <c r="F24168" s="54" t="str">
        <f>+$F$29</f>
        <v>VALOR /SMMLV)</v>
      </c>
      <c r="G24168" s="55" t="s">
        <v>124</v>
      </c>
      <c r="H24168" s="56" t="str">
        <f>+$H$29</f>
        <v>% PART..</v>
      </c>
      <c r="I24168" s="57" t="s">
        <v>124</v>
      </c>
      <c r="J24168" s="58" t="str">
        <f>+$J$29</f>
        <v>VALOR ACREDITADO</v>
      </c>
      <c r="K24168" s="59"/>
      <c r="L24168" s="47" t="s">
        <v>124</v>
      </c>
    </row>
    <row r="24169" spans="1:12" hidden="1" x14ac:dyDescent="0.3">
      <c r="A24169" s="18" t="str">
        <f t="shared" ref="A24169" si="8117">+IF(OR(C24165=""),"NO",1)</f>
        <v>NO</v>
      </c>
      <c r="B24169" s="18"/>
      <c r="E24169" s="330"/>
      <c r="F24169" s="60" t="str">
        <f>+$F$30</f>
        <v>EXPERIENCIA APORTADA</v>
      </c>
      <c r="G24169" s="340" t="s">
        <v>124</v>
      </c>
      <c r="H24169" s="341"/>
      <c r="I24169" s="341"/>
      <c r="J24169" s="341"/>
      <c r="K24169" s="341"/>
      <c r="L24169" s="342"/>
    </row>
    <row r="24170" spans="1:12" hidden="1" x14ac:dyDescent="0.3">
      <c r="A24170" s="18" t="str">
        <f t="shared" ref="A24170" si="8118">+IF(OR(C24165=""),"NO",1)</f>
        <v>NO</v>
      </c>
      <c r="B24170" s="18"/>
      <c r="E24170" s="331"/>
      <c r="F24170" s="62" t="str">
        <f>+$F$31</f>
        <v>OBSERVACIÓN</v>
      </c>
      <c r="G24170" s="343" t="s">
        <v>124</v>
      </c>
      <c r="H24170" s="344"/>
      <c r="I24170" s="344"/>
      <c r="J24170" s="344"/>
      <c r="K24170" s="344"/>
      <c r="L24170" s="345"/>
    </row>
    <row r="24171" spans="1:12" ht="8.5" hidden="1" customHeight="1" x14ac:dyDescent="0.3">
      <c r="A24171" s="18" t="str">
        <f t="shared" ref="A24171" si="8119">+IF(OR(C24165=""),"NO",1)</f>
        <v>NO</v>
      </c>
      <c r="B24171" s="18"/>
      <c r="E24171" s="49"/>
      <c r="F24171" s="50"/>
      <c r="G24171" s="51"/>
      <c r="H24171" s="51"/>
      <c r="I24171" s="51"/>
      <c r="J24171" s="51"/>
      <c r="K24171" s="51"/>
      <c r="L24171" s="52"/>
    </row>
    <row r="24172" spans="1:12" hidden="1" x14ac:dyDescent="0.3">
      <c r="A24172" s="18" t="str">
        <f t="shared" ref="A24172" si="8120">+IF(OR(C24172=""),"NO",1)</f>
        <v>NO</v>
      </c>
      <c r="B24172" s="18"/>
      <c r="C24172" s="1" t="s">
        <v>124</v>
      </c>
      <c r="E24172" s="329">
        <v>4</v>
      </c>
      <c r="F24172" s="53" t="str">
        <f>+$F$26</f>
        <v>OBJETO</v>
      </c>
      <c r="G24172" s="332" t="s">
        <v>124</v>
      </c>
      <c r="H24172" s="333"/>
      <c r="I24172" s="333"/>
      <c r="J24172" s="333"/>
      <c r="K24172" s="333"/>
      <c r="L24172" s="334"/>
    </row>
    <row r="24173" spans="1:12" hidden="1" x14ac:dyDescent="0.3">
      <c r="A24173" s="18" t="str">
        <f t="shared" ref="A24173" si="8121">+IF(OR(C24172=""),"NO",1)</f>
        <v>NO</v>
      </c>
      <c r="B24173" s="18"/>
      <c r="E24173" s="330"/>
      <c r="F24173" s="54" t="str">
        <f>+$F$27</f>
        <v>CONTRATANTE</v>
      </c>
      <c r="G24173" s="335" t="s">
        <v>124</v>
      </c>
      <c r="H24173" s="310"/>
      <c r="I24173" s="310"/>
      <c r="J24173" s="310"/>
      <c r="K24173" s="310"/>
      <c r="L24173" s="336"/>
    </row>
    <row r="24174" spans="1:12" hidden="1" x14ac:dyDescent="0.3">
      <c r="A24174" s="18" t="str">
        <f t="shared" ref="A24174" si="8122">+IF(OR(C24172=""),"NO",1)</f>
        <v>NO</v>
      </c>
      <c r="B24174" s="18"/>
      <c r="E24174" s="330"/>
      <c r="F24174" s="54" t="str">
        <f>+$F$28</f>
        <v>APORTANTE</v>
      </c>
      <c r="G24174" s="337" t="s">
        <v>124</v>
      </c>
      <c r="H24174" s="338"/>
      <c r="I24174" s="338"/>
      <c r="J24174" s="338"/>
      <c r="K24174" s="338"/>
      <c r="L24174" s="339"/>
    </row>
    <row r="24175" spans="1:12" hidden="1" x14ac:dyDescent="0.3">
      <c r="A24175" s="18" t="str">
        <f t="shared" ref="A24175" si="8123">+IF(OR(C24172=""),"NO",1)</f>
        <v>NO</v>
      </c>
      <c r="B24175" s="18"/>
      <c r="E24175" s="330"/>
      <c r="F24175" s="54" t="str">
        <f>+$F$29</f>
        <v>VALOR /SMMLV)</v>
      </c>
      <c r="G24175" s="55" t="s">
        <v>124</v>
      </c>
      <c r="H24175" s="56" t="str">
        <f>+$H$29</f>
        <v>% PART..</v>
      </c>
      <c r="I24175" s="57" t="s">
        <v>124</v>
      </c>
      <c r="J24175" s="58" t="str">
        <f>+$J$29</f>
        <v>VALOR ACREDITADO</v>
      </c>
      <c r="K24175" s="59"/>
      <c r="L24175" s="47" t="s">
        <v>124</v>
      </c>
    </row>
    <row r="24176" spans="1:12" hidden="1" x14ac:dyDescent="0.3">
      <c r="A24176" s="18" t="str">
        <f t="shared" ref="A24176" si="8124">+IF(OR(C24172=""),"NO",1)</f>
        <v>NO</v>
      </c>
      <c r="B24176" s="18"/>
      <c r="E24176" s="330"/>
      <c r="F24176" s="60" t="str">
        <f>+$F$30</f>
        <v>EXPERIENCIA APORTADA</v>
      </c>
      <c r="G24176" s="340" t="s">
        <v>124</v>
      </c>
      <c r="H24176" s="341"/>
      <c r="I24176" s="341"/>
      <c r="J24176" s="341"/>
      <c r="K24176" s="341"/>
      <c r="L24176" s="342"/>
    </row>
    <row r="24177" spans="1:12" hidden="1" x14ac:dyDescent="0.3">
      <c r="A24177" s="18" t="str">
        <f t="shared" ref="A24177" si="8125">+IF(OR(C24172=""),"NO",1)</f>
        <v>NO</v>
      </c>
      <c r="B24177" s="18"/>
      <c r="E24177" s="331"/>
      <c r="F24177" s="62" t="str">
        <f>+$F$31</f>
        <v>OBSERVACIÓN</v>
      </c>
      <c r="G24177" s="343" t="s">
        <v>124</v>
      </c>
      <c r="H24177" s="344"/>
      <c r="I24177" s="344"/>
      <c r="J24177" s="344"/>
      <c r="K24177" s="344"/>
      <c r="L24177" s="345"/>
    </row>
    <row r="24178" spans="1:12" ht="8.5" hidden="1" customHeight="1" x14ac:dyDescent="0.3">
      <c r="A24178" s="18" t="str">
        <f t="shared" ref="A24178" si="8126">+IF(OR(C24172=""),"NO",1)</f>
        <v>NO</v>
      </c>
      <c r="B24178" s="18"/>
      <c r="E24178" s="49"/>
      <c r="F24178" s="50"/>
      <c r="G24178" s="51"/>
      <c r="H24178" s="51"/>
      <c r="I24178" s="51"/>
      <c r="J24178" s="51"/>
      <c r="K24178" s="51"/>
      <c r="L24178" s="52"/>
    </row>
    <row r="24179" spans="1:12" hidden="1" x14ac:dyDescent="0.3">
      <c r="A24179" s="18" t="str">
        <f t="shared" ref="A24179" si="8127">+IF(OR(C24179=""),"NO",1)</f>
        <v>NO</v>
      </c>
      <c r="B24179" s="18"/>
      <c r="C24179" s="1" t="s">
        <v>124</v>
      </c>
      <c r="E24179" s="329">
        <v>5</v>
      </c>
      <c r="F24179" s="53" t="str">
        <f>+$F$26</f>
        <v>OBJETO</v>
      </c>
      <c r="G24179" s="332" t="s">
        <v>124</v>
      </c>
      <c r="H24179" s="333"/>
      <c r="I24179" s="333"/>
      <c r="J24179" s="333"/>
      <c r="K24179" s="333"/>
      <c r="L24179" s="334"/>
    </row>
    <row r="24180" spans="1:12" hidden="1" x14ac:dyDescent="0.3">
      <c r="A24180" s="18" t="str">
        <f t="shared" ref="A24180" si="8128">+IF(OR(C24179=""),"NO",1)</f>
        <v>NO</v>
      </c>
      <c r="B24180" s="18"/>
      <c r="E24180" s="330"/>
      <c r="F24180" s="54" t="str">
        <f>+$F$27</f>
        <v>CONTRATANTE</v>
      </c>
      <c r="G24180" s="335" t="s">
        <v>124</v>
      </c>
      <c r="H24180" s="310"/>
      <c r="I24180" s="310"/>
      <c r="J24180" s="310"/>
      <c r="K24180" s="310"/>
      <c r="L24180" s="336"/>
    </row>
    <row r="24181" spans="1:12" hidden="1" x14ac:dyDescent="0.3">
      <c r="A24181" s="18" t="str">
        <f t="shared" ref="A24181" si="8129">+IF(OR(C24179=""),"NO",1)</f>
        <v>NO</v>
      </c>
      <c r="B24181" s="18"/>
      <c r="E24181" s="330"/>
      <c r="F24181" s="54" t="str">
        <f>+$F$28</f>
        <v>APORTANTE</v>
      </c>
      <c r="G24181" s="337" t="s">
        <v>124</v>
      </c>
      <c r="H24181" s="338"/>
      <c r="I24181" s="338"/>
      <c r="J24181" s="338"/>
      <c r="K24181" s="338"/>
      <c r="L24181" s="339"/>
    </row>
    <row r="24182" spans="1:12" hidden="1" x14ac:dyDescent="0.3">
      <c r="A24182" s="18" t="str">
        <f t="shared" ref="A24182" si="8130">+IF(OR(C24179=""),"NO",1)</f>
        <v>NO</v>
      </c>
      <c r="B24182" s="18"/>
      <c r="E24182" s="330"/>
      <c r="F24182" s="54" t="str">
        <f>+$F$29</f>
        <v>VALOR /SMMLV)</v>
      </c>
      <c r="G24182" s="55" t="s">
        <v>124</v>
      </c>
      <c r="H24182" s="56" t="str">
        <f>+$H$29</f>
        <v>% PART..</v>
      </c>
      <c r="I24182" s="57" t="s">
        <v>124</v>
      </c>
      <c r="J24182" s="58" t="str">
        <f>+$J$29</f>
        <v>VALOR ACREDITADO</v>
      </c>
      <c r="K24182" s="59"/>
      <c r="L24182" s="47" t="s">
        <v>124</v>
      </c>
    </row>
    <row r="24183" spans="1:12" hidden="1" x14ac:dyDescent="0.3">
      <c r="A24183" s="18" t="str">
        <f t="shared" ref="A24183" si="8131">+IF(OR(C24179=""),"NO",1)</f>
        <v>NO</v>
      </c>
      <c r="B24183" s="18"/>
      <c r="E24183" s="330"/>
      <c r="F24183" s="60" t="str">
        <f>+$F$30</f>
        <v>EXPERIENCIA APORTADA</v>
      </c>
      <c r="G24183" s="340" t="s">
        <v>124</v>
      </c>
      <c r="H24183" s="341"/>
      <c r="I24183" s="341"/>
      <c r="J24183" s="341"/>
      <c r="K24183" s="341"/>
      <c r="L24183" s="342"/>
    </row>
    <row r="24184" spans="1:12" hidden="1" x14ac:dyDescent="0.3">
      <c r="A24184" s="18" t="str">
        <f t="shared" ref="A24184" si="8132">+IF(OR(C24179=""),"NO",1)</f>
        <v>NO</v>
      </c>
      <c r="B24184" s="18"/>
      <c r="E24184" s="331"/>
      <c r="F24184" s="62" t="str">
        <f>+$F$31</f>
        <v>OBSERVACIÓN</v>
      </c>
      <c r="G24184" s="343" t="s">
        <v>124</v>
      </c>
      <c r="H24184" s="344"/>
      <c r="I24184" s="344"/>
      <c r="J24184" s="344"/>
      <c r="K24184" s="344"/>
      <c r="L24184" s="345"/>
    </row>
    <row r="24185" spans="1:12" ht="8.5" hidden="1" customHeight="1" x14ac:dyDescent="0.3">
      <c r="A24185" s="18" t="str">
        <f t="shared" ref="A24185" si="8133">+IF(OR(C24179=""),"NO",1)</f>
        <v>NO</v>
      </c>
      <c r="B24185" s="18"/>
      <c r="E24185" s="49"/>
      <c r="F24185" s="50"/>
      <c r="G24185" s="51"/>
      <c r="H24185" s="51"/>
      <c r="I24185" s="51"/>
      <c r="J24185" s="51"/>
      <c r="K24185" s="51"/>
      <c r="L24185" s="52"/>
    </row>
    <row r="24186" spans="1:12" hidden="1" x14ac:dyDescent="0.3">
      <c r="A24186" s="18" t="str">
        <f t="shared" ref="A24186" si="8134">+IF(OR(C24186=""),"NO",1)</f>
        <v>NO</v>
      </c>
      <c r="B24186" s="18"/>
      <c r="C24186" s="1" t="s">
        <v>124</v>
      </c>
      <c r="E24186" s="329">
        <v>6</v>
      </c>
      <c r="F24186" s="53" t="str">
        <f>+$F$26</f>
        <v>OBJETO</v>
      </c>
      <c r="G24186" s="332" t="s">
        <v>124</v>
      </c>
      <c r="H24186" s="333"/>
      <c r="I24186" s="333"/>
      <c r="J24186" s="333"/>
      <c r="K24186" s="333"/>
      <c r="L24186" s="334"/>
    </row>
    <row r="24187" spans="1:12" hidden="1" x14ac:dyDescent="0.3">
      <c r="A24187" s="18" t="str">
        <f t="shared" ref="A24187" si="8135">+IF(OR(C24186=""),"NO",1)</f>
        <v>NO</v>
      </c>
      <c r="B24187" s="18"/>
      <c r="E24187" s="330"/>
      <c r="F24187" s="54" t="str">
        <f>+$F$27</f>
        <v>CONTRATANTE</v>
      </c>
      <c r="G24187" s="335" t="s">
        <v>124</v>
      </c>
      <c r="H24187" s="310"/>
      <c r="I24187" s="310"/>
      <c r="J24187" s="310"/>
      <c r="K24187" s="310"/>
      <c r="L24187" s="336"/>
    </row>
    <row r="24188" spans="1:12" hidden="1" x14ac:dyDescent="0.3">
      <c r="A24188" s="18" t="str">
        <f t="shared" ref="A24188" si="8136">+IF(OR(C24186=""),"NO",1)</f>
        <v>NO</v>
      </c>
      <c r="B24188" s="18"/>
      <c r="E24188" s="330"/>
      <c r="F24188" s="54" t="str">
        <f>+$F$28</f>
        <v>APORTANTE</v>
      </c>
      <c r="G24188" s="337" t="s">
        <v>124</v>
      </c>
      <c r="H24188" s="338"/>
      <c r="I24188" s="338"/>
      <c r="J24188" s="338"/>
      <c r="K24188" s="338"/>
      <c r="L24188" s="339"/>
    </row>
    <row r="24189" spans="1:12" hidden="1" x14ac:dyDescent="0.3">
      <c r="A24189" s="18" t="str">
        <f t="shared" ref="A24189" si="8137">+IF(OR(C24186=""),"NO",1)</f>
        <v>NO</v>
      </c>
      <c r="B24189" s="18"/>
      <c r="E24189" s="330"/>
      <c r="F24189" s="54" t="str">
        <f>+$F$29</f>
        <v>VALOR /SMMLV)</v>
      </c>
      <c r="G24189" s="55" t="s">
        <v>124</v>
      </c>
      <c r="H24189" s="56" t="str">
        <f>+$H$29</f>
        <v>% PART..</v>
      </c>
      <c r="I24189" s="57" t="s">
        <v>124</v>
      </c>
      <c r="J24189" s="58" t="str">
        <f>+$J$29</f>
        <v>VALOR ACREDITADO</v>
      </c>
      <c r="K24189" s="59"/>
      <c r="L24189" s="47" t="s">
        <v>124</v>
      </c>
    </row>
    <row r="24190" spans="1:12" hidden="1" x14ac:dyDescent="0.3">
      <c r="A24190" s="18" t="str">
        <f t="shared" ref="A24190" si="8138">+IF(OR(C24186=""),"NO",1)</f>
        <v>NO</v>
      </c>
      <c r="B24190" s="18"/>
      <c r="E24190" s="330"/>
      <c r="F24190" s="60" t="str">
        <f>+$F$30</f>
        <v>EXPERIENCIA APORTADA</v>
      </c>
      <c r="G24190" s="340" t="s">
        <v>124</v>
      </c>
      <c r="H24190" s="341"/>
      <c r="I24190" s="341"/>
      <c r="J24190" s="341"/>
      <c r="K24190" s="341"/>
      <c r="L24190" s="342"/>
    </row>
    <row r="24191" spans="1:12" hidden="1" x14ac:dyDescent="0.3">
      <c r="A24191" s="18" t="str">
        <f t="shared" ref="A24191" si="8139">+IF(OR(C24186=""),"NO",1)</f>
        <v>NO</v>
      </c>
      <c r="B24191" s="18"/>
      <c r="E24191" s="331"/>
      <c r="F24191" s="62" t="str">
        <f>+$F$31</f>
        <v>OBSERVACIÓN</v>
      </c>
      <c r="G24191" s="343" t="s">
        <v>124</v>
      </c>
      <c r="H24191" s="344"/>
      <c r="I24191" s="344"/>
      <c r="J24191" s="344"/>
      <c r="K24191" s="344"/>
      <c r="L24191" s="345"/>
    </row>
    <row r="24192" spans="1:12" ht="8.5" hidden="1" customHeight="1" x14ac:dyDescent="0.3">
      <c r="A24192" s="18" t="str">
        <f t="shared" ref="A24192" si="8140">+IF(OR(C24186=""),"NO",1)</f>
        <v>NO</v>
      </c>
      <c r="B24192" s="18"/>
      <c r="E24192" s="49"/>
      <c r="F24192" s="50"/>
      <c r="G24192" s="51"/>
      <c r="H24192" s="51"/>
      <c r="I24192" s="51"/>
      <c r="J24192" s="51"/>
      <c r="K24192" s="51"/>
      <c r="L24192" s="52"/>
    </row>
    <row r="24193" spans="1:12" hidden="1" x14ac:dyDescent="0.3">
      <c r="A24193" s="18" t="str">
        <f t="shared" ref="A24193" si="8141">+IF(OR(C24193=""),"NO",1)</f>
        <v>NO</v>
      </c>
      <c r="B24193" s="18"/>
      <c r="C24193" s="1" t="s">
        <v>124</v>
      </c>
      <c r="E24193" s="329">
        <v>7</v>
      </c>
      <c r="F24193" s="53" t="str">
        <f>+$F$26</f>
        <v>OBJETO</v>
      </c>
      <c r="G24193" s="332" t="s">
        <v>124</v>
      </c>
      <c r="H24193" s="333"/>
      <c r="I24193" s="333"/>
      <c r="J24193" s="333"/>
      <c r="K24193" s="333"/>
      <c r="L24193" s="334"/>
    </row>
    <row r="24194" spans="1:12" hidden="1" x14ac:dyDescent="0.3">
      <c r="A24194" s="18" t="str">
        <f t="shared" ref="A24194" si="8142">+IF(OR(C24193=""),"NO",1)</f>
        <v>NO</v>
      </c>
      <c r="B24194" s="18"/>
      <c r="E24194" s="330"/>
      <c r="F24194" s="54" t="str">
        <f>+$F$27</f>
        <v>CONTRATANTE</v>
      </c>
      <c r="G24194" s="335" t="s">
        <v>124</v>
      </c>
      <c r="H24194" s="310"/>
      <c r="I24194" s="310"/>
      <c r="J24194" s="310"/>
      <c r="K24194" s="310"/>
      <c r="L24194" s="336"/>
    </row>
    <row r="24195" spans="1:12" hidden="1" x14ac:dyDescent="0.3">
      <c r="A24195" s="18" t="str">
        <f t="shared" ref="A24195" si="8143">+IF(OR(C24193=""),"NO",1)</f>
        <v>NO</v>
      </c>
      <c r="B24195" s="18"/>
      <c r="E24195" s="330"/>
      <c r="F24195" s="54" t="str">
        <f>+$F$28</f>
        <v>APORTANTE</v>
      </c>
      <c r="G24195" s="337" t="s">
        <v>124</v>
      </c>
      <c r="H24195" s="338"/>
      <c r="I24195" s="338"/>
      <c r="J24195" s="338"/>
      <c r="K24195" s="338"/>
      <c r="L24195" s="339"/>
    </row>
    <row r="24196" spans="1:12" hidden="1" x14ac:dyDescent="0.3">
      <c r="A24196" s="18" t="str">
        <f t="shared" ref="A24196" si="8144">+IF(OR(C24193=""),"NO",1)</f>
        <v>NO</v>
      </c>
      <c r="B24196" s="18"/>
      <c r="E24196" s="330"/>
      <c r="F24196" s="54" t="str">
        <f>+$F$29</f>
        <v>VALOR /SMMLV)</v>
      </c>
      <c r="G24196" s="55" t="s">
        <v>124</v>
      </c>
      <c r="H24196" s="56" t="str">
        <f>+$H$29</f>
        <v>% PART..</v>
      </c>
      <c r="I24196" s="57" t="s">
        <v>124</v>
      </c>
      <c r="J24196" s="58" t="str">
        <f>+$J$29</f>
        <v>VALOR ACREDITADO</v>
      </c>
      <c r="K24196" s="59"/>
      <c r="L24196" s="47" t="s">
        <v>124</v>
      </c>
    </row>
    <row r="24197" spans="1:12" hidden="1" x14ac:dyDescent="0.3">
      <c r="A24197" s="18" t="str">
        <f t="shared" ref="A24197" si="8145">+IF(OR(C24193=""),"NO",1)</f>
        <v>NO</v>
      </c>
      <c r="B24197" s="18"/>
      <c r="E24197" s="330"/>
      <c r="F24197" s="60" t="str">
        <f>+$F$30</f>
        <v>EXPERIENCIA APORTADA</v>
      </c>
      <c r="G24197" s="340" t="s">
        <v>124</v>
      </c>
      <c r="H24197" s="341"/>
      <c r="I24197" s="341"/>
      <c r="J24197" s="341"/>
      <c r="K24197" s="341"/>
      <c r="L24197" s="342"/>
    </row>
    <row r="24198" spans="1:12" hidden="1" x14ac:dyDescent="0.3">
      <c r="A24198" s="18" t="str">
        <f t="shared" ref="A24198" si="8146">+IF(OR(C24193=""),"NO",1)</f>
        <v>NO</v>
      </c>
      <c r="B24198" s="18"/>
      <c r="E24198" s="331"/>
      <c r="F24198" s="62" t="str">
        <f>+$F$31</f>
        <v>OBSERVACIÓN</v>
      </c>
      <c r="G24198" s="343" t="s">
        <v>124</v>
      </c>
      <c r="H24198" s="344"/>
      <c r="I24198" s="344"/>
      <c r="J24198" s="344"/>
      <c r="K24198" s="344"/>
      <c r="L24198" s="345"/>
    </row>
    <row r="24199" spans="1:12" hidden="1" x14ac:dyDescent="0.3">
      <c r="A24199" s="18" t="str">
        <f t="shared" ref="A24199" si="8147">+IF(OR(C24193=""),"NO",1)</f>
        <v>NO</v>
      </c>
      <c r="B24199" s="18"/>
      <c r="E24199" s="49"/>
      <c r="F24199" s="50"/>
      <c r="G24199" s="51"/>
      <c r="H24199" s="51"/>
      <c r="I24199" s="51"/>
      <c r="J24199" s="51"/>
      <c r="K24199" s="51"/>
      <c r="L24199" s="52"/>
    </row>
    <row r="24200" spans="1:12" hidden="1" x14ac:dyDescent="0.3">
      <c r="A24200" s="1" t="str">
        <f>+A24135</f>
        <v>NO</v>
      </c>
      <c r="C24200" s="1" t="str">
        <f>"N"&amp;C24135</f>
        <v>N</v>
      </c>
      <c r="E24200" s="63"/>
      <c r="F24200" s="64" t="str">
        <f>+$F$75</f>
        <v>TOTAL DE CONTRATOS PRESENTADOS VÁLIDOS QUE CUMPLEN EXPERIENCIA ACREDITADA:</v>
      </c>
      <c r="G24200" s="65"/>
      <c r="H24200" s="65"/>
      <c r="I24200" s="65"/>
      <c r="J24200" s="66"/>
      <c r="K24200" s="65"/>
      <c r="L24200" s="67" t="s">
        <v>124</v>
      </c>
    </row>
    <row r="24201" spans="1:12" ht="6.65" hidden="1" customHeight="1" x14ac:dyDescent="0.3">
      <c r="A24201" s="1" t="str">
        <f>+A24135</f>
        <v>NO</v>
      </c>
      <c r="E24201" s="51"/>
      <c r="F24201" s="50"/>
      <c r="G24201" s="51"/>
      <c r="H24201" s="51"/>
      <c r="I24201" s="51"/>
      <c r="J24201" s="51"/>
      <c r="K24201" s="51"/>
      <c r="L24201" s="51"/>
    </row>
    <row r="24202" spans="1:12" hidden="1" x14ac:dyDescent="0.3">
      <c r="A24202" s="1" t="str">
        <f>+A24135</f>
        <v>NO</v>
      </c>
      <c r="E24202" s="63"/>
      <c r="F24202" s="63" t="str">
        <f>+$F$77</f>
        <v>ACREDITA SUMINISTRO E INSTALACIÓN DE MOBILIARIO POR LO MENOS EN UN (1) CONTRATO VÁLIDO</v>
      </c>
      <c r="G24202" s="65"/>
      <c r="H24202" s="65"/>
      <c r="I24202" s="65"/>
      <c r="J24202" s="66"/>
      <c r="K24202" s="65"/>
      <c r="L24202" s="68" t="s">
        <v>157</v>
      </c>
    </row>
    <row r="24203" spans="1:12" ht="5.15" hidden="1" customHeight="1" x14ac:dyDescent="0.3">
      <c r="A24203" s="1" t="str">
        <f>+A24135</f>
        <v>NO</v>
      </c>
      <c r="E24203" s="51"/>
      <c r="F24203" s="50"/>
      <c r="G24203" s="51"/>
      <c r="H24203" s="51"/>
      <c r="I24203" s="51"/>
      <c r="J24203" s="51"/>
      <c r="K24203" s="51"/>
      <c r="L24203" s="51"/>
    </row>
    <row r="24204" spans="1:12" ht="12.75" hidden="1" customHeight="1" x14ac:dyDescent="0.3">
      <c r="A24204" s="1" t="str">
        <f>+A24135</f>
        <v>NO</v>
      </c>
      <c r="E24204" s="69" t="str">
        <f>+$E$79</f>
        <v>EXPERIENCIA ESPECÍFICA NUMERAL 10.1.1 A</v>
      </c>
      <c r="F24204" s="70"/>
      <c r="G24204" s="70"/>
      <c r="H24204" s="70"/>
      <c r="I24204" s="70"/>
      <c r="J24204" s="70"/>
      <c r="K24204" s="70"/>
      <c r="L24204" s="71"/>
    </row>
    <row r="24205" spans="1:12" ht="26.5" hidden="1" customHeight="1" x14ac:dyDescent="0.3">
      <c r="A24205" s="1" t="str">
        <f>+A24135</f>
        <v>NO</v>
      </c>
      <c r="E24205" s="72"/>
      <c r="F24205" s="325" t="str">
        <f>+$F$80</f>
        <v>Por lo menos uno (1) de los contratos válidos aportados como experiencia general debe corresponder mínimo al 60% del presupuesto oficial del presente proceso de selección.  (SMMLV)</v>
      </c>
      <c r="G24205" s="326"/>
      <c r="H24205" s="326"/>
      <c r="I24205" s="326"/>
      <c r="J24205" s="326"/>
      <c r="K24205" s="73" t="s">
        <v>124</v>
      </c>
      <c r="L24205" s="74" t="s">
        <v>124</v>
      </c>
    </row>
    <row r="24206" spans="1:12" ht="23.5" hidden="1" customHeight="1" x14ac:dyDescent="0.3">
      <c r="A24206" s="1" t="str">
        <f>+A24135</f>
        <v>NO</v>
      </c>
      <c r="E24206" s="63"/>
      <c r="F24206" s="325" t="str">
        <f>+$F$81</f>
        <v xml:space="preserve">Deberá acreditarse en al menos uno (1) de los contratos válidos aportados como experiencia general una </v>
      </c>
      <c r="G24206" s="326"/>
      <c r="H24206" s="326"/>
      <c r="I24206" s="326"/>
      <c r="J24206" s="326"/>
      <c r="K24206" s="73" t="s">
        <v>124</v>
      </c>
      <c r="L24206" s="74" t="s">
        <v>124</v>
      </c>
    </row>
    <row r="24207" spans="1:12" ht="23.5" hidden="1" customHeight="1" x14ac:dyDescent="0.3">
      <c r="A24207" s="18" t="s">
        <v>30</v>
      </c>
      <c r="E24207" s="63"/>
      <c r="F24207" s="325" t="str">
        <f>+$F$82</f>
        <v xml:space="preserve">Deberá acreditarse en al menos uno (1) de los contratos válidos aportados interventoría a intervención de </v>
      </c>
      <c r="G24207" s="326"/>
      <c r="H24207" s="326"/>
      <c r="I24207" s="326"/>
      <c r="J24207" s="326"/>
      <c r="K24207" s="73">
        <f>+$K$82</f>
        <v>0</v>
      </c>
      <c r="L24207" s="74" t="s">
        <v>124</v>
      </c>
    </row>
    <row r="24208" spans="1:12" ht="36" hidden="1" customHeight="1" x14ac:dyDescent="0.3">
      <c r="A24208" s="18" t="s">
        <v>30</v>
      </c>
      <c r="E24208" s="63"/>
      <c r="F24208" s="325" t="str">
        <f>+$F$83</f>
        <v xml:space="preserve">Deberá acreditarse en al menos uno (1) de los contratos válidos aportados interventoría a intervención de </v>
      </c>
      <c r="G24208" s="326"/>
      <c r="H24208" s="326"/>
      <c r="I24208" s="326"/>
      <c r="J24208" s="326"/>
      <c r="K24208" s="75">
        <f>+$K$83</f>
        <v>0</v>
      </c>
      <c r="L24208" s="76" t="s">
        <v>124</v>
      </c>
    </row>
    <row r="24209" spans="1:12" hidden="1" x14ac:dyDescent="0.3">
      <c r="A24209" s="1" t="str">
        <f>+A24135</f>
        <v>NO</v>
      </c>
      <c r="E24209" s="51"/>
      <c r="F24209" s="50"/>
      <c r="G24209" s="51"/>
      <c r="H24209" s="51"/>
      <c r="I24209" s="51"/>
      <c r="J24209" s="51"/>
      <c r="K24209" s="51"/>
      <c r="L24209" s="51"/>
    </row>
    <row r="24210" spans="1:12" ht="12.75" hidden="1" customHeight="1" x14ac:dyDescent="0.3">
      <c r="A24210" s="1" t="str">
        <f>+A24135</f>
        <v>NO</v>
      </c>
      <c r="E24210" s="40" t="str">
        <f>+$E$85</f>
        <v>VALOR MÍNIMO A CERIFICAR % P.O EN SMMMLV. NUMERAL 3.9.1</v>
      </c>
      <c r="F24210" s="41"/>
      <c r="G24210" s="41"/>
      <c r="H24210" s="41"/>
      <c r="I24210" s="41"/>
      <c r="J24210" s="41"/>
      <c r="K24210" s="41"/>
      <c r="L24210" s="42"/>
    </row>
    <row r="24211" spans="1:12" hidden="1" x14ac:dyDescent="0.3">
      <c r="A24211" s="1" t="str">
        <f>+A24135</f>
        <v>NO</v>
      </c>
      <c r="C24211" s="1" t="str">
        <f>"M"&amp;C24135</f>
        <v>M</v>
      </c>
      <c r="E24211" s="77" t="str">
        <f>+$E$86</f>
        <v>100% P.O.</v>
      </c>
      <c r="F24211" s="78"/>
      <c r="G24211" s="61">
        <v>242.41716883554506</v>
      </c>
      <c r="H24211" s="124" t="str">
        <f>+$H$86</f>
        <v>TOTAL EJECUTADO DE CONTRATOS ACREDITADOS</v>
      </c>
      <c r="I24211" s="124"/>
      <c r="J24211" s="124"/>
      <c r="K24211" s="55" t="s">
        <v>124</v>
      </c>
      <c r="L24211" s="47" t="s">
        <v>124</v>
      </c>
    </row>
    <row r="24212" spans="1:12" hidden="1" x14ac:dyDescent="0.3">
      <c r="A24212" s="1" t="str">
        <f>+A24135</f>
        <v>NO</v>
      </c>
      <c r="E24212" s="39"/>
      <c r="F24212" s="39"/>
      <c r="G24212" s="39"/>
      <c r="H24212" s="39"/>
      <c r="I24212" s="39"/>
      <c r="J24212" s="39"/>
      <c r="K24212" s="39"/>
      <c r="L24212" s="39"/>
    </row>
    <row r="24213" spans="1:12" ht="12.75" hidden="1" customHeight="1" x14ac:dyDescent="0.3">
      <c r="A24213" s="18" t="s">
        <v>30</v>
      </c>
      <c r="B24213" s="18"/>
      <c r="E24213" s="40" t="str">
        <f>+$E$88</f>
        <v>CONSIDERACIONES PARA LA VALIDEZ DE LA EXPERIENCIA REQUERIDA: EXPERIENCIA PROPONENTES PLURALES NUMERAL 10.1.2 D</v>
      </c>
      <c r="F24213" s="41"/>
      <c r="G24213" s="41"/>
      <c r="H24213" s="41"/>
      <c r="I24213" s="41"/>
      <c r="J24213" s="41"/>
      <c r="K24213" s="41"/>
      <c r="L24213" s="42"/>
    </row>
    <row r="24214" spans="1:12" ht="28" hidden="1" customHeight="1" x14ac:dyDescent="0.3">
      <c r="A24214" s="18" t="s">
        <v>30</v>
      </c>
      <c r="B24214" s="18"/>
      <c r="C24214" s="1" t="str">
        <f>"O"&amp;C24135</f>
        <v>O</v>
      </c>
      <c r="E24214" s="80" t="str">
        <f>+$E$89</f>
        <v>i)</v>
      </c>
      <c r="F24214" s="327" t="str">
        <f>+$F$89</f>
        <v>Uno de los integrantes debe aportar como mínimo el cincuenta por ciento (50 %) de la experiencia solicitada</v>
      </c>
      <c r="G24214" s="328"/>
      <c r="H24214" s="328"/>
      <c r="I24214" s="328"/>
      <c r="J24214" s="328"/>
      <c r="K24214" s="73" t="s">
        <v>124</v>
      </c>
      <c r="L24214" s="47" t="s">
        <v>124</v>
      </c>
    </row>
    <row r="24215" spans="1:12" ht="28" hidden="1" customHeight="1" x14ac:dyDescent="0.3">
      <c r="A24215" s="18" t="s">
        <v>30</v>
      </c>
      <c r="B24215" s="18"/>
      <c r="C24215" s="1" t="str">
        <f>"O"&amp;C24135</f>
        <v>O</v>
      </c>
      <c r="E24215" s="80" t="str">
        <f>+$E$90</f>
        <v>ii)</v>
      </c>
      <c r="F24215" s="327" t="str">
        <f>+$F$90</f>
        <v>Todos los demás ntegrantes deben acreditar al menos el cinco por ciento (5 %) de la experiencia solicitada, solo uno (1) de los integrantes podrá no acreditar experiencia pero su porcentaje de participación  no podrá superar el diez por ciento (10 %)</v>
      </c>
      <c r="G24215" s="328"/>
      <c r="H24215" s="328"/>
      <c r="I24215" s="328"/>
      <c r="J24215" s="328"/>
      <c r="K24215" s="73" t="s">
        <v>124</v>
      </c>
      <c r="L24215" s="47" t="s">
        <v>124</v>
      </c>
    </row>
    <row r="24216" spans="1:12" hidden="1" x14ac:dyDescent="0.3">
      <c r="A24216" s="18" t="s">
        <v>30</v>
      </c>
      <c r="B24216" s="18"/>
      <c r="E24216" s="39"/>
      <c r="F24216" s="39"/>
      <c r="G24216" s="39"/>
      <c r="H24216" s="39"/>
      <c r="I24216" s="39"/>
      <c r="J24216" s="39"/>
      <c r="K24216" s="39"/>
      <c r="L24216" s="39"/>
    </row>
    <row r="24217" spans="1:12" ht="13" hidden="1" customHeight="1" x14ac:dyDescent="0.3">
      <c r="A24217" s="18" t="str">
        <f>+A24135</f>
        <v>NO</v>
      </c>
      <c r="B24217" s="18"/>
      <c r="E24217" s="69" t="str">
        <f>+$E$92</f>
        <v>VERIFICACIÓN Y ASIGNACIÓN DE PUNTAJE POR LA EXPERIENCIA DEL PROPONENTE</v>
      </c>
      <c r="F24217" s="70"/>
      <c r="G24217" s="70"/>
      <c r="H24217" s="70"/>
      <c r="I24217" s="70"/>
      <c r="J24217" s="70"/>
      <c r="K24217" s="70"/>
      <c r="L24217" s="71"/>
    </row>
    <row r="24218" spans="1:12" hidden="1" x14ac:dyDescent="0.3">
      <c r="A24218" s="18" t="str">
        <f>+A24135</f>
        <v>NO</v>
      </c>
      <c r="B24218" s="18"/>
      <c r="E24218" s="81"/>
      <c r="F24218" s="323" t="str">
        <f>+$F$93</f>
        <v>No. CONTRATOS QUE ACREDITAN LA EXPERIENCIA (NO OBJETO DE SUBSANACIÓN)</v>
      </c>
      <c r="G24218" s="324"/>
      <c r="H24218" s="324"/>
      <c r="I24218" s="324"/>
      <c r="J24218" s="324"/>
      <c r="K24218" s="82"/>
      <c r="L24218" s="83" t="s">
        <v>124</v>
      </c>
    </row>
    <row r="24219" spans="1:12" ht="13" hidden="1" customHeight="1" x14ac:dyDescent="0.3">
      <c r="A24219" s="18" t="str">
        <f>+A24135</f>
        <v>NO</v>
      </c>
      <c r="B24219" s="18"/>
      <c r="E24219" s="84"/>
      <c r="F24219" s="323" t="str">
        <f>+$F$94</f>
        <v>TOTAL EJECUTADO DE CONTRATOS ACREDITADOS PROPUESTA INICIAL</v>
      </c>
      <c r="G24219" s="324"/>
      <c r="H24219" s="324"/>
      <c r="I24219" s="324"/>
      <c r="J24219" s="324"/>
      <c r="K24219" s="85"/>
      <c r="L24219" s="86" t="s">
        <v>124</v>
      </c>
    </row>
    <row r="24220" spans="1:12" ht="13" hidden="1" customHeight="1" x14ac:dyDescent="0.3">
      <c r="A24220" s="18" t="str">
        <f>+A24135</f>
        <v>NO</v>
      </c>
      <c r="B24220" s="18"/>
      <c r="E24220" s="87"/>
      <c r="F24220" s="323" t="str">
        <f>+$F$95</f>
        <v>PROMEDIO VALOR ACREDITADO EN SMMLV</v>
      </c>
      <c r="G24220" s="324"/>
      <c r="H24220" s="324"/>
      <c r="I24220" s="324"/>
      <c r="J24220" s="324"/>
      <c r="K24220" s="66"/>
      <c r="L24220" s="88" t="s">
        <v>124</v>
      </c>
    </row>
    <row r="24221" spans="1:12" hidden="1" x14ac:dyDescent="0.3">
      <c r="A24221" s="18" t="str">
        <f>+A24135</f>
        <v>NO</v>
      </c>
      <c r="B24221" s="18"/>
      <c r="E24221" s="89"/>
      <c r="F24221" s="89"/>
      <c r="G24221" s="89"/>
      <c r="H24221" s="89"/>
      <c r="I24221" s="89"/>
      <c r="J24221" s="89"/>
      <c r="K24221" s="89"/>
      <c r="L24221" s="89"/>
    </row>
    <row r="24222" spans="1:12" ht="13" hidden="1" customHeight="1" x14ac:dyDescent="0.3">
      <c r="A24222" s="18" t="str">
        <f>+A24135</f>
        <v>NO</v>
      </c>
      <c r="B24222" s="18"/>
      <c r="E24222" s="69" t="str">
        <f>+$E$97</f>
        <v>3.9.2 EXIGENCIAS MÍNIMAS DE EXPERIENCIA Y FORMACIÓN ACADÉMICA DEL EQUIPO DE TRABAJO</v>
      </c>
      <c r="F24222" s="70"/>
      <c r="G24222" s="70"/>
      <c r="H24222" s="70"/>
      <c r="I24222" s="70"/>
      <c r="J24222" s="70"/>
      <c r="K24222" s="70"/>
      <c r="L24222" s="71"/>
    </row>
    <row r="24223" spans="1:12" hidden="1" x14ac:dyDescent="0.3">
      <c r="A24223" s="18" t="str">
        <f>+A24135</f>
        <v>NO</v>
      </c>
      <c r="B24223" s="18"/>
      <c r="E24223" s="90" t="str">
        <f>+$E$98</f>
        <v>Formulario 8</v>
      </c>
      <c r="F24223" s="315" t="s">
        <v>46</v>
      </c>
      <c r="G24223" s="316"/>
      <c r="H24223" s="317"/>
      <c r="I24223" s="318"/>
      <c r="J24223" s="318"/>
      <c r="K24223" s="318"/>
      <c r="L24223" s="319"/>
    </row>
    <row r="24224" spans="1:12" hidden="1" x14ac:dyDescent="0.3">
      <c r="A24224" s="18" t="str">
        <f>+A24135</f>
        <v>NO</v>
      </c>
      <c r="B24224" s="18"/>
      <c r="E24224" s="91" t="s">
        <v>124</v>
      </c>
      <c r="F24224" s="91" t="str">
        <f>+$F$99</f>
        <v>Director de Interventoría</v>
      </c>
      <c r="G24224" s="91" t="str">
        <f>+$G$99</f>
        <v>Residente de Interventoría</v>
      </c>
      <c r="H24224" s="320"/>
      <c r="I24224" s="321"/>
      <c r="J24224" s="321"/>
      <c r="K24224" s="321"/>
      <c r="L24224" s="322"/>
    </row>
    <row r="24225" spans="1:12" hidden="1" x14ac:dyDescent="0.3">
      <c r="A24225" s="18" t="str">
        <f>+A24135</f>
        <v>NO</v>
      </c>
      <c r="B24225" s="18"/>
      <c r="E24225" s="304" t="str">
        <f>+$E$100</f>
        <v>OBSERVACIONES RESPECTO REQUISITO HABILITANTE DEL PERSONAL CLAVE EVALUABLE</v>
      </c>
      <c r="F24225" s="305"/>
      <c r="G24225" s="305"/>
      <c r="H24225" s="305"/>
      <c r="I24225" s="305"/>
      <c r="J24225" s="305"/>
      <c r="K24225" s="305"/>
      <c r="L24225" s="305"/>
    </row>
    <row r="24226" spans="1:12" hidden="1" x14ac:dyDescent="0.3">
      <c r="A24226" s="18" t="str">
        <f>+A24135</f>
        <v>NO</v>
      </c>
      <c r="B24226" s="18"/>
      <c r="E24226" s="312" t="s">
        <v>124</v>
      </c>
      <c r="F24226" s="313"/>
      <c r="G24226" s="313"/>
      <c r="H24226" s="313"/>
      <c r="I24226" s="313"/>
      <c r="J24226" s="313"/>
      <c r="K24226" s="313"/>
      <c r="L24226" s="314"/>
    </row>
    <row r="24227" spans="1:12" hidden="1" x14ac:dyDescent="0.3">
      <c r="A24227" s="18" t="str">
        <f>+A24135</f>
        <v>NO</v>
      </c>
      <c r="B24227" s="18"/>
      <c r="E24227" s="89"/>
      <c r="F24227" s="89"/>
      <c r="G24227" s="89"/>
      <c r="H24227" s="89"/>
      <c r="I24227" s="89"/>
      <c r="J24227" s="89"/>
      <c r="K24227" s="89"/>
      <c r="L24227" s="89"/>
    </row>
    <row r="24228" spans="1:12" ht="13" hidden="1" customHeight="1" x14ac:dyDescent="0.3">
      <c r="A24228" s="18" t="str">
        <f>+A24135</f>
        <v>NO</v>
      </c>
      <c r="B24228" s="18"/>
      <c r="E24228" s="69" t="str">
        <f>+$E$103</f>
        <v>4.2 EQUIPO DE TRABAJO (Personal Clave Evaluable)</v>
      </c>
      <c r="F24228" s="70"/>
      <c r="G24228" s="70"/>
      <c r="H24228" s="70"/>
      <c r="I24228" s="70"/>
      <c r="J24228" s="70"/>
      <c r="K24228" s="70"/>
      <c r="L24228" s="71"/>
    </row>
    <row r="24229" spans="1:12" ht="23.25" hidden="1" customHeight="1" x14ac:dyDescent="0.3">
      <c r="A24229" s="18" t="str">
        <f>+A24135</f>
        <v>NO</v>
      </c>
      <c r="B24229" s="18"/>
      <c r="E24229" s="90" t="str">
        <f>+$E$104</f>
        <v>Formulario 9</v>
      </c>
      <c r="F24229" s="315" t="s">
        <v>46</v>
      </c>
      <c r="G24229" s="316"/>
      <c r="H24229" s="317"/>
      <c r="I24229" s="318"/>
      <c r="J24229" s="318"/>
      <c r="K24229" s="318"/>
      <c r="L24229" s="319"/>
    </row>
    <row r="24230" spans="1:12" hidden="1" x14ac:dyDescent="0.3">
      <c r="A24230" s="18" t="str">
        <f>+A24135</f>
        <v>NO</v>
      </c>
      <c r="B24230" s="18"/>
      <c r="E24230" s="91" t="s">
        <v>124</v>
      </c>
      <c r="F24230" s="91" t="str">
        <f>+$F$99</f>
        <v>Director de Interventoría</v>
      </c>
      <c r="G24230" s="91" t="str">
        <f>+$G$99</f>
        <v>Residente de Interventoría</v>
      </c>
      <c r="H24230" s="320"/>
      <c r="I24230" s="321"/>
      <c r="J24230" s="321"/>
      <c r="K24230" s="321"/>
      <c r="L24230" s="322"/>
    </row>
    <row r="24231" spans="1:12" hidden="1" x14ac:dyDescent="0.3">
      <c r="A24231" s="18" t="str">
        <f>+A24135</f>
        <v>NO</v>
      </c>
      <c r="B24231" s="18"/>
      <c r="E24231" s="89"/>
      <c r="F24231" s="89"/>
      <c r="G24231" s="89"/>
      <c r="H24231" s="89"/>
      <c r="I24231" s="89"/>
      <c r="J24231" s="89"/>
      <c r="K24231" s="89"/>
      <c r="L24231" s="89"/>
    </row>
    <row r="24232" spans="1:12" hidden="1" x14ac:dyDescent="0.3">
      <c r="A24232" s="1" t="str">
        <f>+A24135</f>
        <v>NO</v>
      </c>
      <c r="E24232" s="92" t="str">
        <f>+E24107</f>
        <v>CRITERIOS DE EVALUACIÓN Y PUNTAJE</v>
      </c>
      <c r="F24232" s="93"/>
      <c r="G24232" s="93"/>
      <c r="H24232" s="93"/>
      <c r="I24232" s="93"/>
      <c r="J24232" s="93"/>
      <c r="K24232" s="94"/>
      <c r="L24232" s="95" t="str">
        <f>+$L$107</f>
        <v>PUNTAJE OBTENIDO</v>
      </c>
    </row>
    <row r="24233" spans="1:12" hidden="1" x14ac:dyDescent="0.3">
      <c r="A24233" s="1" t="str">
        <f>+A24135</f>
        <v>NO</v>
      </c>
      <c r="E24233" s="96" t="str">
        <f>+$E$108</f>
        <v>VALOR</v>
      </c>
      <c r="F24233" s="97" t="str">
        <f>+$F$108</f>
        <v>EQUIPO DE TRABAJO (PERSONAL CLAVE EVALUABLE)</v>
      </c>
      <c r="G24233" s="24"/>
      <c r="H24233" s="24"/>
      <c r="I24233" s="24"/>
      <c r="J24233" s="24"/>
      <c r="K24233" s="24"/>
      <c r="L24233" s="98"/>
    </row>
    <row r="24234" spans="1:12" ht="12.75" hidden="1" customHeight="1" x14ac:dyDescent="0.3">
      <c r="A24234" s="1" t="str">
        <f>+A24135</f>
        <v>NO</v>
      </c>
      <c r="E24234" s="96">
        <f>+$E$109</f>
        <v>5</v>
      </c>
      <c r="F24234" s="307" t="str">
        <f>+$F$109</f>
        <v xml:space="preserve"> Experiencia Específica adicional</v>
      </c>
      <c r="G24234" s="308"/>
      <c r="H24234" s="308"/>
      <c r="I24234" s="308"/>
      <c r="J24234" s="308"/>
      <c r="K24234" s="309"/>
      <c r="L24234" s="99" t="str">
        <f>IFERROR(IF(VLOOKUP(C24135,'R. PUNTAJES'!$C$14:$R$213,'R. PUNTAJES'!$I$10,0)="","",VLOOKUP(C24135,'R. PUNTAJES'!$C$14:$R$213,'R. PUNTAJES'!$I$10,0)),"")</f>
        <v/>
      </c>
    </row>
    <row r="24235" spans="1:12" ht="12.75" hidden="1" customHeight="1" x14ac:dyDescent="0.3">
      <c r="A24235" s="1" t="str">
        <f>+A24135</f>
        <v>NO</v>
      </c>
      <c r="E24235" s="96">
        <f>+$E$110</f>
        <v>5</v>
      </c>
      <c r="F24235" s="307" t="str">
        <f>+$F$110</f>
        <v>Formación Académica adicional</v>
      </c>
      <c r="G24235" s="308"/>
      <c r="H24235" s="308"/>
      <c r="I24235" s="308"/>
      <c r="J24235" s="308"/>
      <c r="K24235" s="309"/>
      <c r="L24235" s="99" t="str">
        <f>IFERROR(IF(VLOOKUP(C24135,'R. PUNTAJES'!$C$14:$R$213,'R. PUNTAJES'!$J$10,0)="","",VLOOKUP(C24135,'R. PUNTAJES'!$C$14:$R$213,'R. PUNTAJES'!$J$10,0)),"")</f>
        <v/>
      </c>
    </row>
    <row r="24236" spans="1:12" hidden="1" x14ac:dyDescent="0.3">
      <c r="A24236" s="18" t="str">
        <f>+A24135</f>
        <v>NO</v>
      </c>
      <c r="B24236" s="18"/>
      <c r="E24236" s="100"/>
      <c r="F24236" s="101" t="str">
        <f>+$F$111</f>
        <v>FACTOR DE SOSTENIBILIDAD</v>
      </c>
      <c r="G24236" s="102"/>
      <c r="H24236" s="102"/>
      <c r="I24236" s="102"/>
      <c r="J24236" s="102"/>
      <c r="K24236" s="102"/>
      <c r="L24236" s="103"/>
    </row>
    <row r="24237" spans="1:12" hidden="1" x14ac:dyDescent="0.3">
      <c r="A24237" s="18" t="str">
        <f>+A24135</f>
        <v>NO</v>
      </c>
      <c r="B24237" s="18"/>
      <c r="E24237" s="104">
        <v>1</v>
      </c>
      <c r="F24237" s="105" t="str">
        <f>+$F$112</f>
        <v>Compromisos Sostenibilidad</v>
      </c>
      <c r="G24237" s="106"/>
      <c r="H24237" s="106"/>
      <c r="I24237" s="106"/>
      <c r="J24237" s="106"/>
      <c r="K24237" s="106"/>
      <c r="L24237" s="107" t="str">
        <f>IFERROR(IF(VLOOKUP(C24135,'R. PUNTAJES'!$C$14:$R$213,'R. PUNTAJES'!$K$10,0)="","",VLOOKUP(C24135,'R. PUNTAJES'!$C$14:$R$213,'R. PUNTAJES'!$K$10,0)),"")</f>
        <v/>
      </c>
    </row>
    <row r="24238" spans="1:12" hidden="1" x14ac:dyDescent="0.3">
      <c r="A24238" s="1" t="str">
        <f>+A24135</f>
        <v>NO</v>
      </c>
      <c r="E24238" s="108"/>
      <c r="F24238" s="109" t="str">
        <f>+$F$113</f>
        <v>APOYO A LA INDUSTRIA NACIONAL</v>
      </c>
      <c r="G24238" s="110"/>
      <c r="H24238" s="110"/>
      <c r="I24238" s="110"/>
      <c r="J24238" s="110"/>
      <c r="K24238" s="110"/>
      <c r="L24238" s="111"/>
    </row>
    <row r="24239" spans="1:12" ht="12.75" hidden="1" customHeight="1" x14ac:dyDescent="0.3">
      <c r="A24239" s="1" t="str">
        <f>+A24135</f>
        <v>NO</v>
      </c>
      <c r="E24239" s="96">
        <v>20</v>
      </c>
      <c r="F24239" s="307" t="str">
        <f>+$F$114</f>
        <v>Promoción de Servicios Nacionales o con Trato Nacional</v>
      </c>
      <c r="G24239" s="308"/>
      <c r="H24239" s="308"/>
      <c r="I24239" s="308"/>
      <c r="J24239" s="308"/>
      <c r="K24239" s="309"/>
      <c r="L24239" s="99" t="str">
        <f>IFERROR(IF(VLOOKUP(C24135,'R. PUNTAJES'!$C$14:$R$213,'R. PUNTAJES'!$L$10,0)="","",
IF(VLOOKUP(C24135,'R. PUNTAJES'!$C$14:$R$213,'R. PUNTAJES'!$L$10,0)=5,0,
VLOOKUP(C24135,'R. PUNTAJES'!$C$14:$R$213,'R. PUNTAJES'!$L$10,0))),"")</f>
        <v/>
      </c>
    </row>
    <row r="24240" spans="1:12" ht="12.75" hidden="1" customHeight="1" x14ac:dyDescent="0.3">
      <c r="A24240" s="1" t="str">
        <f>+A24135</f>
        <v>NO</v>
      </c>
      <c r="E24240" s="96">
        <v>5</v>
      </c>
      <c r="F24240" s="307" t="str">
        <f>+$F$115</f>
        <v>Incorporación de componente nacional en servicios extranjeros</v>
      </c>
      <c r="G24240" s="308"/>
      <c r="H24240" s="308"/>
      <c r="I24240" s="308"/>
      <c r="J24240" s="308"/>
      <c r="K24240" s="309"/>
      <c r="L24240" s="99" t="str">
        <f>IFERROR(IF(VLOOKUP(C24135,'R. PUNTAJES'!$C$14:$R$213,'R. PUNTAJES'!$L$10,0)="","",
IF(VLOOKUP(C24135,'R. PUNTAJES'!$C$14:$R$213,'R. PUNTAJES'!$L$10,0)=20,0,
VLOOKUP(C24135,'R. PUNTAJES'!$C$14:$R$213,'R. PUNTAJES'!$L$10,0))),"")</f>
        <v/>
      </c>
    </row>
    <row r="24241" spans="1:16" hidden="1" x14ac:dyDescent="0.3">
      <c r="A24241" s="1" t="str">
        <f>+A24135</f>
        <v>NO</v>
      </c>
      <c r="E24241" s="112"/>
      <c r="F24241" s="97" t="str">
        <f>+$F$116</f>
        <v>VINCULACIÓN DE PERSONAS CON DISCAPACIDAD</v>
      </c>
      <c r="G24241" s="24"/>
      <c r="H24241" s="24"/>
      <c r="I24241" s="24"/>
      <c r="J24241" s="24"/>
      <c r="K24241" s="24"/>
      <c r="L24241" s="98"/>
    </row>
    <row r="24242" spans="1:16" ht="12.75" hidden="1" customHeight="1" x14ac:dyDescent="0.3">
      <c r="A24242" s="1" t="str">
        <f>+A24135</f>
        <v>NO</v>
      </c>
      <c r="E24242" s="96">
        <v>1</v>
      </c>
      <c r="F24242" s="307" t="str">
        <f>+$F$117</f>
        <v xml:space="preserve">Trabajadores vinculados a la planta de personal </v>
      </c>
      <c r="G24242" s="308"/>
      <c r="H24242" s="308"/>
      <c r="I24242" s="308"/>
      <c r="J24242" s="308"/>
      <c r="K24242" s="309"/>
      <c r="L24242" s="99" t="str">
        <f>IFERROR(IF(VLOOKUP(C24135,'R. PUNTAJES'!$C$14:$R$213,'R. PUNTAJES'!$M$10,0)="","",VLOOKUP(C24135,'R. PUNTAJES'!$C$14:$R$213,'R. PUNTAJES'!$M$10,0)),"")</f>
        <v/>
      </c>
    </row>
    <row r="24243" spans="1:16" hidden="1" x14ac:dyDescent="0.3">
      <c r="A24243" s="1" t="str">
        <f>+A24135</f>
        <v>NO</v>
      </c>
      <c r="E24243" s="112"/>
      <c r="F24243" s="97" t="str">
        <f>+$F$118</f>
        <v>EMPRENDIMIENTOS Y EMPRESAS DE MUJERES</v>
      </c>
      <c r="G24243" s="24"/>
      <c r="H24243" s="24"/>
      <c r="I24243" s="24"/>
      <c r="J24243" s="24"/>
      <c r="K24243" s="24"/>
      <c r="L24243" s="98"/>
    </row>
    <row r="24244" spans="1:16" ht="13" hidden="1" customHeight="1" x14ac:dyDescent="0.3">
      <c r="A24244" s="1" t="str">
        <f>+A24135</f>
        <v>NO</v>
      </c>
      <c r="E24244" s="96">
        <v>0.25</v>
      </c>
      <c r="F24244" s="307" t="str">
        <f>+$F$119</f>
        <v>Emprendimientos y empresas de mujeres</v>
      </c>
      <c r="G24244" s="308"/>
      <c r="H24244" s="308"/>
      <c r="I24244" s="308"/>
      <c r="J24244" s="308"/>
      <c r="K24244" s="309"/>
      <c r="L24244" s="113" t="str">
        <f>IFERROR(IF(VLOOKUP(C24135,'R. PUNTAJES'!$C$14:$R$213,'R. PUNTAJES'!$N$10,0)="","",VLOOKUP(C24135,'R. PUNTAJES'!$C$14:$R$213,'R. PUNTAJES'!$N$10,0)),"")</f>
        <v/>
      </c>
    </row>
    <row r="24245" spans="1:16" hidden="1" x14ac:dyDescent="0.3">
      <c r="A24245" s="18" t="str">
        <f>+A24246</f>
        <v>NO</v>
      </c>
      <c r="B24245" s="18"/>
      <c r="E24245" s="112"/>
      <c r="F24245" s="97" t="str">
        <f>+$F$120</f>
        <v>MIPYME</v>
      </c>
      <c r="G24245" s="24"/>
      <c r="H24245" s="24"/>
      <c r="I24245" s="24"/>
      <c r="J24245" s="24"/>
      <c r="K24245" s="24"/>
      <c r="L24245" s="98"/>
    </row>
    <row r="24246" spans="1:16" hidden="1" x14ac:dyDescent="0.3">
      <c r="A24246" s="18" t="str">
        <f>+IF(E24246=0,"NO",1)</f>
        <v>NO</v>
      </c>
      <c r="B24246" s="18"/>
      <c r="E24246" s="96">
        <v>0</v>
      </c>
      <c r="F24246" s="307" t="str">
        <f>+$F$121</f>
        <v>Mipyme</v>
      </c>
      <c r="G24246" s="308"/>
      <c r="H24246" s="308"/>
      <c r="I24246" s="308"/>
      <c r="J24246" s="308"/>
      <c r="K24246" s="309"/>
      <c r="L24246" s="113" t="str">
        <f>IFERROR(IF(VLOOKUP(C24135,'R. PUNTAJES'!$C$14:$R$213,'R. PUNTAJES'!$O$10,0)="","",VLOOKUP(C24135,'R. PUNTAJES'!$C$14:$R$213,'R. PUNTAJES'!$O$10,0)),"")</f>
        <v/>
      </c>
    </row>
    <row r="24247" spans="1:16" hidden="1" x14ac:dyDescent="0.3">
      <c r="A24247" s="1" t="str">
        <f>+A24135</f>
        <v>NO</v>
      </c>
      <c r="E24247" s="112"/>
      <c r="F24247" s="97" t="str">
        <f>+$F$122</f>
        <v>EXPERIENCIA DEL PROPONENTE</v>
      </c>
      <c r="G24247" s="24"/>
      <c r="H24247" s="24"/>
      <c r="I24247" s="24"/>
      <c r="J24247" s="24"/>
      <c r="K24247" s="24"/>
      <c r="L24247" s="98"/>
    </row>
    <row r="24248" spans="1:16" hidden="1" x14ac:dyDescent="0.3">
      <c r="A24248" s="1" t="str">
        <f>+A24135</f>
        <v>NO</v>
      </c>
      <c r="E24248" s="96">
        <v>59.5</v>
      </c>
      <c r="F24248" s="307" t="str">
        <f>+$F$123</f>
        <v>mediana con valor absoluto</v>
      </c>
      <c r="G24248" s="308"/>
      <c r="H24248" s="308"/>
      <c r="I24248" s="308"/>
      <c r="J24248" s="308"/>
      <c r="K24248" s="309"/>
      <c r="L24248" s="113" t="str">
        <f>IFERROR(IF(VLOOKUP(C24135,'R. PUNTAJES'!$C$14:$R$213,'R. PUNTAJES'!$R$10,0)="","",VLOOKUP(C24135,'R. PUNTAJES'!$C$14:$R$213,'R. PUNTAJES'!$R$10,0)),"")</f>
        <v/>
      </c>
    </row>
    <row r="24249" spans="1:16" hidden="1" x14ac:dyDescent="0.3">
      <c r="A24249" s="1" t="str">
        <f>+A24135</f>
        <v>NO</v>
      </c>
      <c r="E24249" s="112"/>
      <c r="F24249" s="97" t="str">
        <f>+$F$124</f>
        <v>MULTAS</v>
      </c>
      <c r="G24249" s="24"/>
      <c r="H24249" s="24"/>
      <c r="I24249" s="24"/>
      <c r="J24249" s="24"/>
      <c r="K24249" s="24"/>
      <c r="L24249" s="98"/>
    </row>
    <row r="24250" spans="1:16" ht="12.75" hidden="1" customHeight="1" x14ac:dyDescent="0.3">
      <c r="A24250" s="1" t="str">
        <f>+A24135</f>
        <v>NO</v>
      </c>
      <c r="E24250" s="96">
        <v>-2</v>
      </c>
      <c r="F24250" s="307" t="str">
        <f>+$F$125</f>
        <v>Una o más multas o cláusulas penales durante el último año</v>
      </c>
      <c r="G24250" s="310"/>
      <c r="H24250" s="310"/>
      <c r="I24250" s="310"/>
      <c r="J24250" s="310"/>
      <c r="K24250" s="311"/>
      <c r="L24250" s="99" t="str">
        <f>IFERROR(IF(VLOOKUP(C24135,'R. PUNTAJES'!$C$14:$R$213,'R. PUNTAJES'!$Q$10,0)="","",VLOOKUP(C24135,'R. PUNTAJES'!$C$14:$R$213,'R. PUNTAJES'!$Q$10,0)),"")</f>
        <v/>
      </c>
    </row>
    <row r="24251" spans="1:16" hidden="1" x14ac:dyDescent="0.3">
      <c r="A24251" s="1" t="str">
        <f>+A24135</f>
        <v>NO</v>
      </c>
      <c r="E24251" s="112"/>
      <c r="F24251" s="97" t="str">
        <f>+$F$126</f>
        <v>OBRAS INCONCLUSAS</v>
      </c>
      <c r="G24251" s="24"/>
      <c r="H24251" s="24"/>
      <c r="I24251" s="24"/>
      <c r="J24251" s="24"/>
      <c r="K24251" s="24"/>
      <c r="L24251" s="98"/>
    </row>
    <row r="24252" spans="1:16" hidden="1" x14ac:dyDescent="0.3">
      <c r="A24252" s="1" t="str">
        <f>+A24135</f>
        <v>NO</v>
      </c>
      <c r="E24252" s="96">
        <v>-1</v>
      </c>
      <c r="F24252" s="301" t="str">
        <f>+$F$127</f>
        <v>Anotación vigente de obra civil inconclusa</v>
      </c>
      <c r="G24252" s="302"/>
      <c r="H24252" s="302"/>
      <c r="I24252" s="302"/>
      <c r="J24252" s="302"/>
      <c r="K24252" s="303"/>
      <c r="L24252" s="99" t="str">
        <f>IFERROR(IF(VLOOKUP(C24135,'R. PUNTAJES'!$C$14:$R$213,'R. PUNTAJES'!$P$10,0)="","",VLOOKUP(C24135,'R. PUNTAJES'!$C$14:$R$213,'R. PUNTAJES'!$P$10,0)),"")</f>
        <v/>
      </c>
    </row>
    <row r="24253" spans="1:16" ht="7.5" hidden="1" customHeight="1" x14ac:dyDescent="0.3">
      <c r="A24253" s="1" t="str">
        <f>+A24135</f>
        <v>NO</v>
      </c>
      <c r="E24253" s="114"/>
      <c r="F24253" s="45"/>
      <c r="G24253" s="45"/>
      <c r="H24253" s="45"/>
      <c r="I24253" s="45"/>
      <c r="J24253" s="45"/>
      <c r="K24253" s="45"/>
      <c r="L24253" s="48"/>
    </row>
    <row r="24254" spans="1:16" hidden="1" x14ac:dyDescent="0.3">
      <c r="A24254" s="1" t="str">
        <f>+A24135</f>
        <v>NO</v>
      </c>
      <c r="E24254" s="115" t="str">
        <f>+$E$129</f>
        <v>PUNTAJE TOTAL</v>
      </c>
      <c r="F24254" s="116"/>
      <c r="G24254" s="116"/>
      <c r="H24254" s="116"/>
      <c r="I24254" s="116"/>
      <c r="J24254" s="116"/>
      <c r="K24254" s="117"/>
      <c r="L24254" s="118">
        <f>IFERROR(IF(VLOOKUP(C24135,'R. PUNTAJES'!$C$14:$R$213,'R. PUNTAJES'!$H$10,0)="RECHAZO","",SUM(L24234:L24252)),"")</f>
        <v>0</v>
      </c>
    </row>
    <row r="24255" spans="1:16" hidden="1" x14ac:dyDescent="0.3">
      <c r="A24255" s="1" t="str">
        <f>+A24135</f>
        <v>NO</v>
      </c>
      <c r="E24255" s="304" t="str">
        <f>+$E$130</f>
        <v>OBSERVACIONES RESPECTO A PUNTAJES</v>
      </c>
      <c r="F24255" s="305"/>
      <c r="G24255" s="305"/>
      <c r="H24255" s="305"/>
      <c r="I24255" s="305"/>
      <c r="J24255" s="305"/>
      <c r="K24255" s="305"/>
      <c r="L24255" s="305"/>
    </row>
    <row r="24256" spans="1:16" ht="12" hidden="1" customHeight="1" x14ac:dyDescent="0.3">
      <c r="A24256" s="1" t="str">
        <f>+A24135</f>
        <v>NO</v>
      </c>
      <c r="E24256" s="306" t="s">
        <v>124</v>
      </c>
      <c r="F24256" s="305"/>
      <c r="G24256" s="305"/>
      <c r="H24256" s="305"/>
      <c r="I24256" s="305"/>
      <c r="J24256" s="305"/>
      <c r="K24256" s="305"/>
      <c r="L24256" s="305"/>
      <c r="N24256" s="119"/>
      <c r="O24256" s="119"/>
      <c r="P24256" s="120"/>
    </row>
    <row r="24257" spans="1:12" ht="3" hidden="1" customHeight="1" x14ac:dyDescent="0.3">
      <c r="A24257" s="1" t="str">
        <f>+A24136</f>
        <v>NO</v>
      </c>
      <c r="E24257" s="121"/>
      <c r="F24257" s="122"/>
      <c r="G24257" s="122"/>
      <c r="H24257" s="122"/>
      <c r="I24257" s="122"/>
      <c r="J24257" s="122"/>
      <c r="K24257" s="122"/>
      <c r="L24257" s="123"/>
    </row>
    <row r="24258" spans="1:12" hidden="1" x14ac:dyDescent="0.3">
      <c r="A24258" s="1" t="str">
        <f>+IF(OR(C24260=""),"NO",1)</f>
        <v>NO</v>
      </c>
      <c r="E24258" s="346"/>
      <c r="F24258" s="347"/>
      <c r="G24258" s="347"/>
      <c r="H24258" s="347"/>
      <c r="I24258" s="347"/>
      <c r="J24258" s="347"/>
      <c r="K24258" s="347"/>
      <c r="L24258" s="347"/>
    </row>
    <row r="24259" spans="1:12" ht="4.5" hidden="1" customHeight="1" x14ac:dyDescent="0.3">
      <c r="A24259" s="1" t="str">
        <f>+A24260</f>
        <v>NO</v>
      </c>
      <c r="E24259" s="15"/>
      <c r="F24259" s="16"/>
      <c r="G24259" s="16"/>
      <c r="H24259" s="16"/>
      <c r="I24259" s="16"/>
      <c r="J24259" s="16"/>
      <c r="K24259" s="16"/>
      <c r="L24259" s="17"/>
    </row>
    <row r="24260" spans="1:12" ht="15.75" hidden="1" customHeight="1" x14ac:dyDescent="0.3">
      <c r="A24260" s="1" t="str">
        <f>+IF(OR(C24260=""),"NO",1)</f>
        <v>NO</v>
      </c>
      <c r="B24260" s="1">
        <f>1+MAX($B$1:B24259)</f>
        <v>195</v>
      </c>
      <c r="C24260" s="18" t="s">
        <v>124</v>
      </c>
      <c r="E24260" s="19" t="s">
        <v>124</v>
      </c>
      <c r="F24260" s="20"/>
      <c r="G24260" s="20"/>
      <c r="H24260" s="20"/>
      <c r="I24260" s="21"/>
      <c r="J24260" s="20"/>
      <c r="K24260" s="21"/>
      <c r="L24260" s="22"/>
    </row>
    <row r="24261" spans="1:12" hidden="1" x14ac:dyDescent="0.3">
      <c r="A24261" s="1" t="str">
        <f>A24260</f>
        <v>NO</v>
      </c>
      <c r="E24261" s="23" t="str">
        <f>+$E$11</f>
        <v>Integrantes</v>
      </c>
      <c r="F24261" s="24"/>
      <c r="G24261" s="24"/>
      <c r="H24261" s="24"/>
      <c r="I24261" s="24"/>
      <c r="J24261" s="24"/>
      <c r="K24261" s="25" t="str">
        <f>+$K$11</f>
        <v>Nit</v>
      </c>
      <c r="L24261" s="26" t="str">
        <f>+$L$11</f>
        <v>Part.</v>
      </c>
    </row>
    <row r="24262" spans="1:12" hidden="1" x14ac:dyDescent="0.3">
      <c r="A24262" s="1" t="str">
        <f>+A24261</f>
        <v>NO</v>
      </c>
      <c r="C24262" s="1" t="s">
        <v>124</v>
      </c>
      <c r="E24262" s="27" t="s">
        <v>124</v>
      </c>
      <c r="F24262" s="28"/>
      <c r="G24262" s="28"/>
      <c r="H24262" s="28"/>
      <c r="I24262" s="28"/>
      <c r="J24262" s="28"/>
      <c r="K24262" s="29" t="s">
        <v>124</v>
      </c>
      <c r="L24262" s="30" t="s">
        <v>124</v>
      </c>
    </row>
    <row r="24263" spans="1:12" hidden="1" x14ac:dyDescent="0.3">
      <c r="A24263" s="18" t="str">
        <f>+IF(OR(C24263=""),"NO",1)</f>
        <v>NO</v>
      </c>
      <c r="B24263" s="18"/>
      <c r="C24263" s="1" t="s">
        <v>124</v>
      </c>
      <c r="E24263" s="31" t="s">
        <v>124</v>
      </c>
      <c r="F24263" s="32"/>
      <c r="G24263" s="32"/>
      <c r="H24263" s="32"/>
      <c r="I24263" s="32"/>
      <c r="J24263" s="32"/>
      <c r="K24263" s="33" t="s">
        <v>124</v>
      </c>
      <c r="L24263" s="34" t="s">
        <v>124</v>
      </c>
    </row>
    <row r="24264" spans="1:12" hidden="1" x14ac:dyDescent="0.3">
      <c r="A24264" s="18" t="str">
        <f>+IF(OR(C24264=""),"NO",1)</f>
        <v>NO</v>
      </c>
      <c r="B24264" s="18"/>
      <c r="C24264" s="1" t="s">
        <v>124</v>
      </c>
      <c r="E24264" s="31" t="s">
        <v>124</v>
      </c>
      <c r="F24264" s="32"/>
      <c r="G24264" s="32"/>
      <c r="H24264" s="32"/>
      <c r="I24264" s="32"/>
      <c r="J24264" s="32"/>
      <c r="K24264" s="33" t="s">
        <v>124</v>
      </c>
      <c r="L24264" s="34" t="s">
        <v>124</v>
      </c>
    </row>
    <row r="24265" spans="1:12" hidden="1" x14ac:dyDescent="0.3">
      <c r="A24265" s="18" t="str">
        <f>+IF(OR(C24265=""),"NO",1)</f>
        <v>NO</v>
      </c>
      <c r="B24265" s="18"/>
      <c r="C24265" s="1" t="s">
        <v>124</v>
      </c>
      <c r="E24265" s="31" t="s">
        <v>13</v>
      </c>
      <c r="F24265" s="32"/>
      <c r="G24265" s="32"/>
      <c r="H24265" s="32"/>
      <c r="I24265" s="32"/>
      <c r="J24265" s="32"/>
      <c r="K24265" s="33"/>
      <c r="L24265" s="34"/>
    </row>
    <row r="24266" spans="1:12" hidden="1" x14ac:dyDescent="0.3">
      <c r="A24266" s="18" t="str">
        <f>+IF(OR(C24266=""),"NO",1)</f>
        <v>NO</v>
      </c>
      <c r="B24266" s="18"/>
      <c r="C24266" s="1" t="s">
        <v>124</v>
      </c>
      <c r="E24266" s="31" t="s">
        <v>13</v>
      </c>
      <c r="F24266" s="32"/>
      <c r="G24266" s="32"/>
      <c r="H24266" s="32"/>
      <c r="I24266" s="32"/>
      <c r="J24266" s="32"/>
      <c r="K24266" s="33"/>
      <c r="L24266" s="34"/>
    </row>
    <row r="24267" spans="1:12" hidden="1" x14ac:dyDescent="0.3">
      <c r="A24267" s="18" t="str">
        <f>+IF(OR(C24267=""),"NO",1)</f>
        <v>NO</v>
      </c>
      <c r="B24267" s="18"/>
      <c r="C24267" s="1" t="s">
        <v>124</v>
      </c>
      <c r="E24267" s="35" t="s">
        <v>13</v>
      </c>
      <c r="F24267" s="36"/>
      <c r="G24267" s="36"/>
      <c r="H24267" s="36"/>
      <c r="I24267" s="36"/>
      <c r="J24267" s="36"/>
      <c r="K24267" s="37"/>
      <c r="L24267" s="38"/>
    </row>
    <row r="24268" spans="1:12" ht="5.15" hidden="1" customHeight="1" x14ac:dyDescent="0.3">
      <c r="A24268" s="1" t="str">
        <f>+A24260</f>
        <v>NO</v>
      </c>
      <c r="E24268" s="39"/>
      <c r="F24268" s="39"/>
      <c r="G24268" s="39"/>
      <c r="H24268" s="39"/>
      <c r="I24268" s="39"/>
      <c r="J24268" s="39"/>
      <c r="K24268" s="39"/>
      <c r="L24268" s="39"/>
    </row>
    <row r="24269" spans="1:12" ht="15.75" hidden="1" customHeight="1" x14ac:dyDescent="0.3">
      <c r="A24269" s="1" t="str">
        <f>+A24260</f>
        <v>NO</v>
      </c>
      <c r="E24269" s="40" t="str">
        <f>+$E$19</f>
        <v>RESULTADO DE EVALUACIÓN TÉCNICA</v>
      </c>
      <c r="F24269" s="41"/>
      <c r="G24269" s="41"/>
      <c r="H24269" s="41"/>
      <c r="I24269" s="41"/>
      <c r="J24269" s="41"/>
      <c r="K24269" s="41"/>
      <c r="L24269" s="42"/>
    </row>
    <row r="24270" spans="1:12" hidden="1" x14ac:dyDescent="0.3">
      <c r="A24270" s="1" t="str">
        <f>+A24260</f>
        <v>NO</v>
      </c>
      <c r="E24270" s="43"/>
      <c r="F24270" s="44" t="str">
        <f>+$F$20</f>
        <v>Experiencia</v>
      </c>
      <c r="G24270" s="45"/>
      <c r="H24270" s="45"/>
      <c r="I24270" s="45"/>
      <c r="J24270" s="45"/>
      <c r="K24270" s="46"/>
      <c r="L24270" s="47" t="s">
        <v>124</v>
      </c>
    </row>
    <row r="24271" spans="1:12" hidden="1" x14ac:dyDescent="0.3">
      <c r="A24271" s="1" t="str">
        <f>+A24260</f>
        <v>NO</v>
      </c>
      <c r="E24271" s="348" t="str">
        <f>+$E$21</f>
        <v>OBSERVACIONES RESPECTO A LA EVALUACIÓN DE EXPERIENCIA</v>
      </c>
      <c r="F24271" s="308"/>
      <c r="G24271" s="308"/>
      <c r="H24271" s="308"/>
      <c r="I24271" s="308"/>
      <c r="J24271" s="308"/>
      <c r="K24271" s="308"/>
      <c r="L24271" s="349"/>
    </row>
    <row r="24272" spans="1:12" hidden="1" x14ac:dyDescent="0.3">
      <c r="A24272" s="1" t="str">
        <f>+A24260</f>
        <v>NO</v>
      </c>
      <c r="E24272" s="350" t="s">
        <v>124</v>
      </c>
      <c r="F24272" s="351"/>
      <c r="G24272" s="351"/>
      <c r="H24272" s="351"/>
      <c r="I24272" s="351"/>
      <c r="J24272" s="351"/>
      <c r="K24272" s="351"/>
      <c r="L24272" s="352"/>
    </row>
    <row r="24273" spans="1:12" ht="5.15" hidden="1" customHeight="1" x14ac:dyDescent="0.3">
      <c r="A24273" s="1" t="str">
        <f>+A24260</f>
        <v>NO</v>
      </c>
      <c r="E24273" s="39"/>
      <c r="F24273" s="39"/>
      <c r="G24273" s="39"/>
      <c r="H24273" s="39"/>
      <c r="I24273" s="39"/>
      <c r="J24273" s="39"/>
      <c r="K24273" s="39"/>
      <c r="L24273" s="39"/>
    </row>
    <row r="24274" spans="1:12" ht="12.75" hidden="1" customHeight="1" x14ac:dyDescent="0.3">
      <c r="A24274" s="1" t="str">
        <f>+A24260</f>
        <v>NO</v>
      </c>
      <c r="E24274" s="40" t="str">
        <f>+$E$24</f>
        <v>EXPERIENCIA HABILITANTE: CONTRATOS PRESENTADOS</v>
      </c>
      <c r="F24274" s="41"/>
      <c r="G24274" s="41"/>
      <c r="H24274" s="41"/>
      <c r="I24274" s="41"/>
      <c r="J24274" s="41"/>
      <c r="K24274" s="41"/>
      <c r="L24274" s="42"/>
    </row>
    <row r="24275" spans="1:12" ht="8.5" hidden="1" customHeight="1" x14ac:dyDescent="0.3">
      <c r="A24275" s="1" t="str">
        <f>+A24260</f>
        <v>NO</v>
      </c>
      <c r="E24275" s="49"/>
      <c r="F24275" s="50"/>
      <c r="G24275" s="51"/>
      <c r="H24275" s="51"/>
      <c r="I24275" s="51"/>
      <c r="J24275" s="51"/>
      <c r="K24275" s="51"/>
      <c r="L24275" s="52"/>
    </row>
    <row r="24276" spans="1:12" hidden="1" x14ac:dyDescent="0.3">
      <c r="A24276" s="18" t="str">
        <f>+IF(OR(C24276=""),"NO",1)</f>
        <v>NO</v>
      </c>
      <c r="B24276" s="18"/>
      <c r="C24276" s="1" t="s">
        <v>124</v>
      </c>
      <c r="E24276" s="329">
        <v>1</v>
      </c>
      <c r="F24276" s="53" t="str">
        <f>+$F$26</f>
        <v>OBJETO</v>
      </c>
      <c r="G24276" s="332" t="s">
        <v>124</v>
      </c>
      <c r="H24276" s="333"/>
      <c r="I24276" s="333"/>
      <c r="J24276" s="333"/>
      <c r="K24276" s="333"/>
      <c r="L24276" s="334"/>
    </row>
    <row r="24277" spans="1:12" hidden="1" x14ac:dyDescent="0.3">
      <c r="A24277" s="18" t="str">
        <f>+IF(OR(C24276=""),"NO",1)</f>
        <v>NO</v>
      </c>
      <c r="B24277" s="18"/>
      <c r="E24277" s="330"/>
      <c r="F24277" s="54" t="str">
        <f>+$F$27</f>
        <v>CONTRATANTE</v>
      </c>
      <c r="G24277" s="335" t="s">
        <v>124</v>
      </c>
      <c r="H24277" s="310"/>
      <c r="I24277" s="310"/>
      <c r="J24277" s="310"/>
      <c r="K24277" s="310"/>
      <c r="L24277" s="336"/>
    </row>
    <row r="24278" spans="1:12" hidden="1" x14ac:dyDescent="0.3">
      <c r="A24278" s="18" t="str">
        <f>+IF(OR(C24276=""),"NO",1)</f>
        <v>NO</v>
      </c>
      <c r="B24278" s="18"/>
      <c r="E24278" s="330"/>
      <c r="F24278" s="54" t="str">
        <f>+$F$28</f>
        <v>APORTANTE</v>
      </c>
      <c r="G24278" s="337" t="s">
        <v>124</v>
      </c>
      <c r="H24278" s="338"/>
      <c r="I24278" s="338"/>
      <c r="J24278" s="338"/>
      <c r="K24278" s="338"/>
      <c r="L24278" s="339"/>
    </row>
    <row r="24279" spans="1:12" hidden="1" x14ac:dyDescent="0.3">
      <c r="A24279" s="18" t="str">
        <f>+IF(OR(C24276=""),"NO",1)</f>
        <v>NO</v>
      </c>
      <c r="B24279" s="18"/>
      <c r="E24279" s="330"/>
      <c r="F24279" s="54" t="str">
        <f>+$F$29</f>
        <v>VALOR /SMMLV)</v>
      </c>
      <c r="G24279" s="55" t="s">
        <v>124</v>
      </c>
      <c r="H24279" s="56" t="str">
        <f>+$H$29</f>
        <v>% PART..</v>
      </c>
      <c r="I24279" s="57" t="s">
        <v>124</v>
      </c>
      <c r="J24279" s="58" t="str">
        <f>+$J$29</f>
        <v>VALOR ACREDITADO</v>
      </c>
      <c r="K24279" s="59"/>
      <c r="L24279" s="47" t="s">
        <v>124</v>
      </c>
    </row>
    <row r="24280" spans="1:12" hidden="1" x14ac:dyDescent="0.3">
      <c r="A24280" s="18" t="str">
        <f>+IF(OR(C24276=""),"NO",1)</f>
        <v>NO</v>
      </c>
      <c r="B24280" s="18"/>
      <c r="E24280" s="330"/>
      <c r="F24280" s="60" t="str">
        <f>+$F$30</f>
        <v>EXPERIENCIA APORTADA</v>
      </c>
      <c r="G24280" s="340" t="s">
        <v>124</v>
      </c>
      <c r="H24280" s="341"/>
      <c r="I24280" s="341"/>
      <c r="J24280" s="341"/>
      <c r="K24280" s="341"/>
      <c r="L24280" s="342"/>
    </row>
    <row r="24281" spans="1:12" hidden="1" x14ac:dyDescent="0.3">
      <c r="A24281" s="18" t="str">
        <f>+IF(OR(C24276=""),"NO",1)</f>
        <v>NO</v>
      </c>
      <c r="B24281" s="18"/>
      <c r="E24281" s="331"/>
      <c r="F24281" s="62" t="str">
        <f>+$F$31</f>
        <v>OBSERVACIÓN</v>
      </c>
      <c r="G24281" s="343" t="s">
        <v>124</v>
      </c>
      <c r="H24281" s="344"/>
      <c r="I24281" s="344"/>
      <c r="J24281" s="344"/>
      <c r="K24281" s="344"/>
      <c r="L24281" s="345"/>
    </row>
    <row r="24282" spans="1:12" ht="8.5" hidden="1" customHeight="1" x14ac:dyDescent="0.3">
      <c r="A24282" s="18" t="str">
        <f>+IF(OR(C24276=""),"NO",1)</f>
        <v>NO</v>
      </c>
      <c r="B24282" s="18"/>
      <c r="E24282" s="49"/>
      <c r="F24282" s="50"/>
      <c r="G24282" s="51"/>
      <c r="H24282" s="51"/>
      <c r="I24282" s="51"/>
      <c r="J24282" s="51"/>
      <c r="K24282" s="51"/>
      <c r="L24282" s="52"/>
    </row>
    <row r="24283" spans="1:12" hidden="1" x14ac:dyDescent="0.3">
      <c r="A24283" s="18" t="str">
        <f t="shared" ref="A24283" si="8148">+IF(OR(C24283=""),"NO",1)</f>
        <v>NO</v>
      </c>
      <c r="B24283" s="18"/>
      <c r="C24283" s="1" t="s">
        <v>124</v>
      </c>
      <c r="E24283" s="329">
        <v>2</v>
      </c>
      <c r="F24283" s="53" t="str">
        <f>+$F$26</f>
        <v>OBJETO</v>
      </c>
      <c r="G24283" s="332" t="s">
        <v>124</v>
      </c>
      <c r="H24283" s="333"/>
      <c r="I24283" s="333"/>
      <c r="J24283" s="333"/>
      <c r="K24283" s="333"/>
      <c r="L24283" s="334"/>
    </row>
    <row r="24284" spans="1:12" hidden="1" x14ac:dyDescent="0.3">
      <c r="A24284" s="18" t="str">
        <f t="shared" ref="A24284" si="8149">+IF(OR(C24283=""),"NO",1)</f>
        <v>NO</v>
      </c>
      <c r="B24284" s="18"/>
      <c r="E24284" s="330"/>
      <c r="F24284" s="54" t="str">
        <f>+$F$27</f>
        <v>CONTRATANTE</v>
      </c>
      <c r="G24284" s="335" t="s">
        <v>124</v>
      </c>
      <c r="H24284" s="310"/>
      <c r="I24284" s="310"/>
      <c r="J24284" s="310"/>
      <c r="K24284" s="310"/>
      <c r="L24284" s="336"/>
    </row>
    <row r="24285" spans="1:12" hidden="1" x14ac:dyDescent="0.3">
      <c r="A24285" s="18" t="str">
        <f t="shared" ref="A24285" si="8150">+IF(OR(C24283=""),"NO",1)</f>
        <v>NO</v>
      </c>
      <c r="B24285" s="18"/>
      <c r="E24285" s="330"/>
      <c r="F24285" s="54" t="str">
        <f>+$F$28</f>
        <v>APORTANTE</v>
      </c>
      <c r="G24285" s="337" t="s">
        <v>124</v>
      </c>
      <c r="H24285" s="338"/>
      <c r="I24285" s="338"/>
      <c r="J24285" s="338"/>
      <c r="K24285" s="338"/>
      <c r="L24285" s="339"/>
    </row>
    <row r="24286" spans="1:12" hidden="1" x14ac:dyDescent="0.3">
      <c r="A24286" s="18" t="str">
        <f t="shared" ref="A24286" si="8151">+IF(OR(C24283=""),"NO",1)</f>
        <v>NO</v>
      </c>
      <c r="B24286" s="18"/>
      <c r="E24286" s="330"/>
      <c r="F24286" s="54" t="str">
        <f>+$F$29</f>
        <v>VALOR /SMMLV)</v>
      </c>
      <c r="G24286" s="55" t="s">
        <v>124</v>
      </c>
      <c r="H24286" s="56" t="str">
        <f>+$H$29</f>
        <v>% PART..</v>
      </c>
      <c r="I24286" s="57" t="s">
        <v>124</v>
      </c>
      <c r="J24286" s="58" t="str">
        <f>+$J$29</f>
        <v>VALOR ACREDITADO</v>
      </c>
      <c r="K24286" s="59"/>
      <c r="L24286" s="47" t="s">
        <v>124</v>
      </c>
    </row>
    <row r="24287" spans="1:12" hidden="1" x14ac:dyDescent="0.3">
      <c r="A24287" s="18" t="str">
        <f t="shared" ref="A24287" si="8152">+IF(OR(C24283=""),"NO",1)</f>
        <v>NO</v>
      </c>
      <c r="B24287" s="18"/>
      <c r="E24287" s="330"/>
      <c r="F24287" s="60" t="str">
        <f>+$F$30</f>
        <v>EXPERIENCIA APORTADA</v>
      </c>
      <c r="G24287" s="340" t="s">
        <v>124</v>
      </c>
      <c r="H24287" s="341"/>
      <c r="I24287" s="341"/>
      <c r="J24287" s="341"/>
      <c r="K24287" s="341"/>
      <c r="L24287" s="342"/>
    </row>
    <row r="24288" spans="1:12" hidden="1" x14ac:dyDescent="0.3">
      <c r="A24288" s="18" t="str">
        <f t="shared" ref="A24288" si="8153">+IF(OR(C24283=""),"NO",1)</f>
        <v>NO</v>
      </c>
      <c r="B24288" s="18"/>
      <c r="E24288" s="331"/>
      <c r="F24288" s="62" t="str">
        <f>+$F$31</f>
        <v>OBSERVACIÓN</v>
      </c>
      <c r="G24288" s="343" t="s">
        <v>124</v>
      </c>
      <c r="H24288" s="344"/>
      <c r="I24288" s="344"/>
      <c r="J24288" s="344"/>
      <c r="K24288" s="344"/>
      <c r="L24288" s="345"/>
    </row>
    <row r="24289" spans="1:12" ht="8.5" hidden="1" customHeight="1" x14ac:dyDescent="0.3">
      <c r="A24289" s="18" t="str">
        <f t="shared" ref="A24289" si="8154">+IF(OR(C24283=""),"NO",1)</f>
        <v>NO</v>
      </c>
      <c r="B24289" s="18"/>
      <c r="E24289" s="49"/>
      <c r="F24289" s="50"/>
      <c r="G24289" s="51"/>
      <c r="H24289" s="51"/>
      <c r="I24289" s="51"/>
      <c r="J24289" s="51"/>
      <c r="K24289" s="51"/>
      <c r="L24289" s="52"/>
    </row>
    <row r="24290" spans="1:12" hidden="1" x14ac:dyDescent="0.3">
      <c r="A24290" s="18" t="str">
        <f t="shared" ref="A24290" si="8155">+IF(OR(C24290=""),"NO",1)</f>
        <v>NO</v>
      </c>
      <c r="B24290" s="18"/>
      <c r="C24290" s="1" t="s">
        <v>124</v>
      </c>
      <c r="E24290" s="329">
        <v>3</v>
      </c>
      <c r="F24290" s="53" t="str">
        <f>+$F$26</f>
        <v>OBJETO</v>
      </c>
      <c r="G24290" s="332" t="s">
        <v>124</v>
      </c>
      <c r="H24290" s="333"/>
      <c r="I24290" s="333"/>
      <c r="J24290" s="333"/>
      <c r="K24290" s="333"/>
      <c r="L24290" s="334"/>
    </row>
    <row r="24291" spans="1:12" hidden="1" x14ac:dyDescent="0.3">
      <c r="A24291" s="18" t="str">
        <f t="shared" ref="A24291" si="8156">+IF(OR(C24290=""),"NO",1)</f>
        <v>NO</v>
      </c>
      <c r="B24291" s="18"/>
      <c r="E24291" s="330"/>
      <c r="F24291" s="54" t="str">
        <f>+$F$27</f>
        <v>CONTRATANTE</v>
      </c>
      <c r="G24291" s="335" t="s">
        <v>124</v>
      </c>
      <c r="H24291" s="310"/>
      <c r="I24291" s="310"/>
      <c r="J24291" s="310"/>
      <c r="K24291" s="310"/>
      <c r="L24291" s="336"/>
    </row>
    <row r="24292" spans="1:12" hidden="1" x14ac:dyDescent="0.3">
      <c r="A24292" s="18" t="str">
        <f t="shared" ref="A24292" si="8157">+IF(OR(C24290=""),"NO",1)</f>
        <v>NO</v>
      </c>
      <c r="B24292" s="18"/>
      <c r="E24292" s="330"/>
      <c r="F24292" s="54" t="str">
        <f>+$F$28</f>
        <v>APORTANTE</v>
      </c>
      <c r="G24292" s="337" t="s">
        <v>124</v>
      </c>
      <c r="H24292" s="338"/>
      <c r="I24292" s="338"/>
      <c r="J24292" s="338"/>
      <c r="K24292" s="338"/>
      <c r="L24292" s="339"/>
    </row>
    <row r="24293" spans="1:12" hidden="1" x14ac:dyDescent="0.3">
      <c r="A24293" s="18" t="str">
        <f t="shared" ref="A24293" si="8158">+IF(OR(C24290=""),"NO",1)</f>
        <v>NO</v>
      </c>
      <c r="B24293" s="18"/>
      <c r="E24293" s="330"/>
      <c r="F24293" s="54" t="str">
        <f>+$F$29</f>
        <v>VALOR /SMMLV)</v>
      </c>
      <c r="G24293" s="55" t="s">
        <v>124</v>
      </c>
      <c r="H24293" s="56" t="str">
        <f>+$H$29</f>
        <v>% PART..</v>
      </c>
      <c r="I24293" s="57" t="s">
        <v>124</v>
      </c>
      <c r="J24293" s="58" t="str">
        <f>+$J$29</f>
        <v>VALOR ACREDITADO</v>
      </c>
      <c r="K24293" s="59"/>
      <c r="L24293" s="47" t="s">
        <v>124</v>
      </c>
    </row>
    <row r="24294" spans="1:12" hidden="1" x14ac:dyDescent="0.3">
      <c r="A24294" s="18" t="str">
        <f t="shared" ref="A24294" si="8159">+IF(OR(C24290=""),"NO",1)</f>
        <v>NO</v>
      </c>
      <c r="B24294" s="18"/>
      <c r="E24294" s="330"/>
      <c r="F24294" s="60" t="str">
        <f>+$F$30</f>
        <v>EXPERIENCIA APORTADA</v>
      </c>
      <c r="G24294" s="340" t="s">
        <v>124</v>
      </c>
      <c r="H24294" s="341"/>
      <c r="I24294" s="341"/>
      <c r="J24294" s="341"/>
      <c r="K24294" s="341"/>
      <c r="L24294" s="342"/>
    </row>
    <row r="24295" spans="1:12" hidden="1" x14ac:dyDescent="0.3">
      <c r="A24295" s="18" t="str">
        <f t="shared" ref="A24295" si="8160">+IF(OR(C24290=""),"NO",1)</f>
        <v>NO</v>
      </c>
      <c r="B24295" s="18"/>
      <c r="E24295" s="331"/>
      <c r="F24295" s="62" t="str">
        <f>+$F$31</f>
        <v>OBSERVACIÓN</v>
      </c>
      <c r="G24295" s="343" t="s">
        <v>124</v>
      </c>
      <c r="H24295" s="344"/>
      <c r="I24295" s="344"/>
      <c r="J24295" s="344"/>
      <c r="K24295" s="344"/>
      <c r="L24295" s="345"/>
    </row>
    <row r="24296" spans="1:12" ht="8.5" hidden="1" customHeight="1" x14ac:dyDescent="0.3">
      <c r="A24296" s="18" t="str">
        <f t="shared" ref="A24296" si="8161">+IF(OR(C24290=""),"NO",1)</f>
        <v>NO</v>
      </c>
      <c r="B24296" s="18"/>
      <c r="E24296" s="49"/>
      <c r="F24296" s="50"/>
      <c r="G24296" s="51"/>
      <c r="H24296" s="51"/>
      <c r="I24296" s="51"/>
      <c r="J24296" s="51"/>
      <c r="K24296" s="51"/>
      <c r="L24296" s="52"/>
    </row>
    <row r="24297" spans="1:12" hidden="1" x14ac:dyDescent="0.3">
      <c r="A24297" s="18" t="str">
        <f t="shared" ref="A24297" si="8162">+IF(OR(C24297=""),"NO",1)</f>
        <v>NO</v>
      </c>
      <c r="B24297" s="18"/>
      <c r="C24297" s="1" t="s">
        <v>124</v>
      </c>
      <c r="E24297" s="329">
        <v>4</v>
      </c>
      <c r="F24297" s="53" t="str">
        <f>+$F$26</f>
        <v>OBJETO</v>
      </c>
      <c r="G24297" s="332" t="s">
        <v>124</v>
      </c>
      <c r="H24297" s="333"/>
      <c r="I24297" s="333"/>
      <c r="J24297" s="333"/>
      <c r="K24297" s="333"/>
      <c r="L24297" s="334"/>
    </row>
    <row r="24298" spans="1:12" hidden="1" x14ac:dyDescent="0.3">
      <c r="A24298" s="18" t="str">
        <f t="shared" ref="A24298" si="8163">+IF(OR(C24297=""),"NO",1)</f>
        <v>NO</v>
      </c>
      <c r="B24298" s="18"/>
      <c r="E24298" s="330"/>
      <c r="F24298" s="54" t="str">
        <f>+$F$27</f>
        <v>CONTRATANTE</v>
      </c>
      <c r="G24298" s="335" t="s">
        <v>124</v>
      </c>
      <c r="H24298" s="310"/>
      <c r="I24298" s="310"/>
      <c r="J24298" s="310"/>
      <c r="K24298" s="310"/>
      <c r="L24298" s="336"/>
    </row>
    <row r="24299" spans="1:12" hidden="1" x14ac:dyDescent="0.3">
      <c r="A24299" s="18" t="str">
        <f t="shared" ref="A24299" si="8164">+IF(OR(C24297=""),"NO",1)</f>
        <v>NO</v>
      </c>
      <c r="B24299" s="18"/>
      <c r="E24299" s="330"/>
      <c r="F24299" s="54" t="str">
        <f>+$F$28</f>
        <v>APORTANTE</v>
      </c>
      <c r="G24299" s="337" t="s">
        <v>124</v>
      </c>
      <c r="H24299" s="338"/>
      <c r="I24299" s="338"/>
      <c r="J24299" s="338"/>
      <c r="K24299" s="338"/>
      <c r="L24299" s="339"/>
    </row>
    <row r="24300" spans="1:12" hidden="1" x14ac:dyDescent="0.3">
      <c r="A24300" s="18" t="str">
        <f t="shared" ref="A24300" si="8165">+IF(OR(C24297=""),"NO",1)</f>
        <v>NO</v>
      </c>
      <c r="B24300" s="18"/>
      <c r="E24300" s="330"/>
      <c r="F24300" s="54" t="str">
        <f>+$F$29</f>
        <v>VALOR /SMMLV)</v>
      </c>
      <c r="G24300" s="55" t="s">
        <v>124</v>
      </c>
      <c r="H24300" s="56" t="str">
        <f>+$H$29</f>
        <v>% PART..</v>
      </c>
      <c r="I24300" s="57" t="s">
        <v>124</v>
      </c>
      <c r="J24300" s="58" t="str">
        <f>+$J$29</f>
        <v>VALOR ACREDITADO</v>
      </c>
      <c r="K24300" s="59"/>
      <c r="L24300" s="47" t="s">
        <v>124</v>
      </c>
    </row>
    <row r="24301" spans="1:12" hidden="1" x14ac:dyDescent="0.3">
      <c r="A24301" s="18" t="str">
        <f t="shared" ref="A24301" si="8166">+IF(OR(C24297=""),"NO",1)</f>
        <v>NO</v>
      </c>
      <c r="B24301" s="18"/>
      <c r="E24301" s="330"/>
      <c r="F24301" s="60" t="str">
        <f>+$F$30</f>
        <v>EXPERIENCIA APORTADA</v>
      </c>
      <c r="G24301" s="340" t="s">
        <v>124</v>
      </c>
      <c r="H24301" s="341"/>
      <c r="I24301" s="341"/>
      <c r="J24301" s="341"/>
      <c r="K24301" s="341"/>
      <c r="L24301" s="342"/>
    </row>
    <row r="24302" spans="1:12" hidden="1" x14ac:dyDescent="0.3">
      <c r="A24302" s="18" t="str">
        <f t="shared" ref="A24302" si="8167">+IF(OR(C24297=""),"NO",1)</f>
        <v>NO</v>
      </c>
      <c r="B24302" s="18"/>
      <c r="E24302" s="331"/>
      <c r="F24302" s="62" t="str">
        <f>+$F$31</f>
        <v>OBSERVACIÓN</v>
      </c>
      <c r="G24302" s="343" t="s">
        <v>124</v>
      </c>
      <c r="H24302" s="344"/>
      <c r="I24302" s="344"/>
      <c r="J24302" s="344"/>
      <c r="K24302" s="344"/>
      <c r="L24302" s="345"/>
    </row>
    <row r="24303" spans="1:12" ht="8.5" hidden="1" customHeight="1" x14ac:dyDescent="0.3">
      <c r="A24303" s="18" t="str">
        <f t="shared" ref="A24303" si="8168">+IF(OR(C24297=""),"NO",1)</f>
        <v>NO</v>
      </c>
      <c r="B24303" s="18"/>
      <c r="E24303" s="49"/>
      <c r="F24303" s="50"/>
      <c r="G24303" s="51"/>
      <c r="H24303" s="51"/>
      <c r="I24303" s="51"/>
      <c r="J24303" s="51"/>
      <c r="K24303" s="51"/>
      <c r="L24303" s="52"/>
    </row>
    <row r="24304" spans="1:12" hidden="1" x14ac:dyDescent="0.3">
      <c r="A24304" s="18" t="str">
        <f t="shared" ref="A24304" si="8169">+IF(OR(C24304=""),"NO",1)</f>
        <v>NO</v>
      </c>
      <c r="B24304" s="18"/>
      <c r="C24304" s="1" t="s">
        <v>124</v>
      </c>
      <c r="E24304" s="329">
        <v>5</v>
      </c>
      <c r="F24304" s="53" t="str">
        <f>+$F$26</f>
        <v>OBJETO</v>
      </c>
      <c r="G24304" s="332" t="s">
        <v>124</v>
      </c>
      <c r="H24304" s="333"/>
      <c r="I24304" s="333"/>
      <c r="J24304" s="333"/>
      <c r="K24304" s="333"/>
      <c r="L24304" s="334"/>
    </row>
    <row r="24305" spans="1:12" hidden="1" x14ac:dyDescent="0.3">
      <c r="A24305" s="18" t="str">
        <f t="shared" ref="A24305" si="8170">+IF(OR(C24304=""),"NO",1)</f>
        <v>NO</v>
      </c>
      <c r="B24305" s="18"/>
      <c r="E24305" s="330"/>
      <c r="F24305" s="54" t="str">
        <f>+$F$27</f>
        <v>CONTRATANTE</v>
      </c>
      <c r="G24305" s="335" t="s">
        <v>124</v>
      </c>
      <c r="H24305" s="310"/>
      <c r="I24305" s="310"/>
      <c r="J24305" s="310"/>
      <c r="K24305" s="310"/>
      <c r="L24305" s="336"/>
    </row>
    <row r="24306" spans="1:12" hidden="1" x14ac:dyDescent="0.3">
      <c r="A24306" s="18" t="str">
        <f t="shared" ref="A24306" si="8171">+IF(OR(C24304=""),"NO",1)</f>
        <v>NO</v>
      </c>
      <c r="B24306" s="18"/>
      <c r="E24306" s="330"/>
      <c r="F24306" s="54" t="str">
        <f>+$F$28</f>
        <v>APORTANTE</v>
      </c>
      <c r="G24306" s="337" t="s">
        <v>124</v>
      </c>
      <c r="H24306" s="338"/>
      <c r="I24306" s="338"/>
      <c r="J24306" s="338"/>
      <c r="K24306" s="338"/>
      <c r="L24306" s="339"/>
    </row>
    <row r="24307" spans="1:12" hidden="1" x14ac:dyDescent="0.3">
      <c r="A24307" s="18" t="str">
        <f t="shared" ref="A24307" si="8172">+IF(OR(C24304=""),"NO",1)</f>
        <v>NO</v>
      </c>
      <c r="B24307" s="18"/>
      <c r="E24307" s="330"/>
      <c r="F24307" s="54" t="str">
        <f>+$F$29</f>
        <v>VALOR /SMMLV)</v>
      </c>
      <c r="G24307" s="55" t="s">
        <v>124</v>
      </c>
      <c r="H24307" s="56" t="str">
        <f>+$H$29</f>
        <v>% PART..</v>
      </c>
      <c r="I24307" s="57" t="s">
        <v>124</v>
      </c>
      <c r="J24307" s="58" t="str">
        <f>+$J$29</f>
        <v>VALOR ACREDITADO</v>
      </c>
      <c r="K24307" s="59"/>
      <c r="L24307" s="47" t="s">
        <v>124</v>
      </c>
    </row>
    <row r="24308" spans="1:12" hidden="1" x14ac:dyDescent="0.3">
      <c r="A24308" s="18" t="str">
        <f t="shared" ref="A24308" si="8173">+IF(OR(C24304=""),"NO",1)</f>
        <v>NO</v>
      </c>
      <c r="B24308" s="18"/>
      <c r="E24308" s="330"/>
      <c r="F24308" s="60" t="str">
        <f>+$F$30</f>
        <v>EXPERIENCIA APORTADA</v>
      </c>
      <c r="G24308" s="340" t="s">
        <v>124</v>
      </c>
      <c r="H24308" s="341"/>
      <c r="I24308" s="341"/>
      <c r="J24308" s="341"/>
      <c r="K24308" s="341"/>
      <c r="L24308" s="342"/>
    </row>
    <row r="24309" spans="1:12" hidden="1" x14ac:dyDescent="0.3">
      <c r="A24309" s="18" t="str">
        <f t="shared" ref="A24309" si="8174">+IF(OR(C24304=""),"NO",1)</f>
        <v>NO</v>
      </c>
      <c r="B24309" s="18"/>
      <c r="E24309" s="331"/>
      <c r="F24309" s="62" t="str">
        <f>+$F$31</f>
        <v>OBSERVACIÓN</v>
      </c>
      <c r="G24309" s="343" t="s">
        <v>124</v>
      </c>
      <c r="H24309" s="344"/>
      <c r="I24309" s="344"/>
      <c r="J24309" s="344"/>
      <c r="K24309" s="344"/>
      <c r="L24309" s="345"/>
    </row>
    <row r="24310" spans="1:12" ht="8.5" hidden="1" customHeight="1" x14ac:dyDescent="0.3">
      <c r="A24310" s="18" t="str">
        <f t="shared" ref="A24310" si="8175">+IF(OR(C24304=""),"NO",1)</f>
        <v>NO</v>
      </c>
      <c r="B24310" s="18"/>
      <c r="E24310" s="49"/>
      <c r="F24310" s="50"/>
      <c r="G24310" s="51"/>
      <c r="H24310" s="51"/>
      <c r="I24310" s="51"/>
      <c r="J24310" s="51"/>
      <c r="K24310" s="51"/>
      <c r="L24310" s="52"/>
    </row>
    <row r="24311" spans="1:12" hidden="1" x14ac:dyDescent="0.3">
      <c r="A24311" s="18" t="str">
        <f t="shared" ref="A24311" si="8176">+IF(OR(C24311=""),"NO",1)</f>
        <v>NO</v>
      </c>
      <c r="B24311" s="18"/>
      <c r="C24311" s="1" t="s">
        <v>124</v>
      </c>
      <c r="E24311" s="329">
        <v>6</v>
      </c>
      <c r="F24311" s="53" t="str">
        <f>+$F$26</f>
        <v>OBJETO</v>
      </c>
      <c r="G24311" s="332" t="s">
        <v>124</v>
      </c>
      <c r="H24311" s="333"/>
      <c r="I24311" s="333"/>
      <c r="J24311" s="333"/>
      <c r="K24311" s="333"/>
      <c r="L24311" s="334"/>
    </row>
    <row r="24312" spans="1:12" hidden="1" x14ac:dyDescent="0.3">
      <c r="A24312" s="18" t="str">
        <f t="shared" ref="A24312" si="8177">+IF(OR(C24311=""),"NO",1)</f>
        <v>NO</v>
      </c>
      <c r="B24312" s="18"/>
      <c r="E24312" s="330"/>
      <c r="F24312" s="54" t="str">
        <f>+$F$27</f>
        <v>CONTRATANTE</v>
      </c>
      <c r="G24312" s="335" t="s">
        <v>124</v>
      </c>
      <c r="H24312" s="310"/>
      <c r="I24312" s="310"/>
      <c r="J24312" s="310"/>
      <c r="K24312" s="310"/>
      <c r="L24312" s="336"/>
    </row>
    <row r="24313" spans="1:12" hidden="1" x14ac:dyDescent="0.3">
      <c r="A24313" s="18" t="str">
        <f t="shared" ref="A24313" si="8178">+IF(OR(C24311=""),"NO",1)</f>
        <v>NO</v>
      </c>
      <c r="B24313" s="18"/>
      <c r="E24313" s="330"/>
      <c r="F24313" s="54" t="str">
        <f>+$F$28</f>
        <v>APORTANTE</v>
      </c>
      <c r="G24313" s="337" t="s">
        <v>124</v>
      </c>
      <c r="H24313" s="338"/>
      <c r="I24313" s="338"/>
      <c r="J24313" s="338"/>
      <c r="K24313" s="338"/>
      <c r="L24313" s="339"/>
    </row>
    <row r="24314" spans="1:12" hidden="1" x14ac:dyDescent="0.3">
      <c r="A24314" s="18" t="str">
        <f t="shared" ref="A24314" si="8179">+IF(OR(C24311=""),"NO",1)</f>
        <v>NO</v>
      </c>
      <c r="B24314" s="18"/>
      <c r="E24314" s="330"/>
      <c r="F24314" s="54" t="str">
        <f>+$F$29</f>
        <v>VALOR /SMMLV)</v>
      </c>
      <c r="G24314" s="55" t="s">
        <v>124</v>
      </c>
      <c r="H24314" s="56" t="str">
        <f>+$H$29</f>
        <v>% PART..</v>
      </c>
      <c r="I24314" s="57" t="s">
        <v>124</v>
      </c>
      <c r="J24314" s="58" t="str">
        <f>+$J$29</f>
        <v>VALOR ACREDITADO</v>
      </c>
      <c r="K24314" s="59"/>
      <c r="L24314" s="47" t="s">
        <v>124</v>
      </c>
    </row>
    <row r="24315" spans="1:12" hidden="1" x14ac:dyDescent="0.3">
      <c r="A24315" s="18" t="str">
        <f t="shared" ref="A24315" si="8180">+IF(OR(C24311=""),"NO",1)</f>
        <v>NO</v>
      </c>
      <c r="B24315" s="18"/>
      <c r="E24315" s="330"/>
      <c r="F24315" s="60" t="str">
        <f>+$F$30</f>
        <v>EXPERIENCIA APORTADA</v>
      </c>
      <c r="G24315" s="340" t="s">
        <v>124</v>
      </c>
      <c r="H24315" s="341"/>
      <c r="I24315" s="341"/>
      <c r="J24315" s="341"/>
      <c r="K24315" s="341"/>
      <c r="L24315" s="342"/>
    </row>
    <row r="24316" spans="1:12" hidden="1" x14ac:dyDescent="0.3">
      <c r="A24316" s="18" t="str">
        <f t="shared" ref="A24316" si="8181">+IF(OR(C24311=""),"NO",1)</f>
        <v>NO</v>
      </c>
      <c r="B24316" s="18"/>
      <c r="E24316" s="331"/>
      <c r="F24316" s="62" t="str">
        <f>+$F$31</f>
        <v>OBSERVACIÓN</v>
      </c>
      <c r="G24316" s="343" t="s">
        <v>124</v>
      </c>
      <c r="H24316" s="344"/>
      <c r="I24316" s="344"/>
      <c r="J24316" s="344"/>
      <c r="K24316" s="344"/>
      <c r="L24316" s="345"/>
    </row>
    <row r="24317" spans="1:12" ht="8.5" hidden="1" customHeight="1" x14ac:dyDescent="0.3">
      <c r="A24317" s="18" t="str">
        <f t="shared" ref="A24317" si="8182">+IF(OR(C24311=""),"NO",1)</f>
        <v>NO</v>
      </c>
      <c r="B24317" s="18"/>
      <c r="E24317" s="49"/>
      <c r="F24317" s="50"/>
      <c r="G24317" s="51"/>
      <c r="H24317" s="51"/>
      <c r="I24317" s="51"/>
      <c r="J24317" s="51"/>
      <c r="K24317" s="51"/>
      <c r="L24317" s="52"/>
    </row>
    <row r="24318" spans="1:12" hidden="1" x14ac:dyDescent="0.3">
      <c r="A24318" s="18" t="str">
        <f t="shared" ref="A24318" si="8183">+IF(OR(C24318=""),"NO",1)</f>
        <v>NO</v>
      </c>
      <c r="B24318" s="18"/>
      <c r="C24318" s="1" t="s">
        <v>124</v>
      </c>
      <c r="E24318" s="329">
        <v>7</v>
      </c>
      <c r="F24318" s="53" t="str">
        <f>+$F$26</f>
        <v>OBJETO</v>
      </c>
      <c r="G24318" s="332" t="s">
        <v>124</v>
      </c>
      <c r="H24318" s="333"/>
      <c r="I24318" s="333"/>
      <c r="J24318" s="333"/>
      <c r="K24318" s="333"/>
      <c r="L24318" s="334"/>
    </row>
    <row r="24319" spans="1:12" hidden="1" x14ac:dyDescent="0.3">
      <c r="A24319" s="18" t="str">
        <f t="shared" ref="A24319" si="8184">+IF(OR(C24318=""),"NO",1)</f>
        <v>NO</v>
      </c>
      <c r="B24319" s="18"/>
      <c r="E24319" s="330"/>
      <c r="F24319" s="54" t="str">
        <f>+$F$27</f>
        <v>CONTRATANTE</v>
      </c>
      <c r="G24319" s="335" t="s">
        <v>124</v>
      </c>
      <c r="H24319" s="310"/>
      <c r="I24319" s="310"/>
      <c r="J24319" s="310"/>
      <c r="K24319" s="310"/>
      <c r="L24319" s="336"/>
    </row>
    <row r="24320" spans="1:12" hidden="1" x14ac:dyDescent="0.3">
      <c r="A24320" s="18" t="str">
        <f t="shared" ref="A24320" si="8185">+IF(OR(C24318=""),"NO",1)</f>
        <v>NO</v>
      </c>
      <c r="B24320" s="18"/>
      <c r="E24320" s="330"/>
      <c r="F24320" s="54" t="str">
        <f>+$F$28</f>
        <v>APORTANTE</v>
      </c>
      <c r="G24320" s="337" t="s">
        <v>124</v>
      </c>
      <c r="H24320" s="338"/>
      <c r="I24320" s="338"/>
      <c r="J24320" s="338"/>
      <c r="K24320" s="338"/>
      <c r="L24320" s="339"/>
    </row>
    <row r="24321" spans="1:12" hidden="1" x14ac:dyDescent="0.3">
      <c r="A24321" s="18" t="str">
        <f t="shared" ref="A24321" si="8186">+IF(OR(C24318=""),"NO",1)</f>
        <v>NO</v>
      </c>
      <c r="B24321" s="18"/>
      <c r="E24321" s="330"/>
      <c r="F24321" s="54" t="str">
        <f>+$F$29</f>
        <v>VALOR /SMMLV)</v>
      </c>
      <c r="G24321" s="55" t="s">
        <v>124</v>
      </c>
      <c r="H24321" s="56" t="str">
        <f>+$H$29</f>
        <v>% PART..</v>
      </c>
      <c r="I24321" s="57" t="s">
        <v>124</v>
      </c>
      <c r="J24321" s="58" t="str">
        <f>+$J$29</f>
        <v>VALOR ACREDITADO</v>
      </c>
      <c r="K24321" s="59"/>
      <c r="L24321" s="47" t="s">
        <v>124</v>
      </c>
    </row>
    <row r="24322" spans="1:12" hidden="1" x14ac:dyDescent="0.3">
      <c r="A24322" s="18" t="str">
        <f t="shared" ref="A24322" si="8187">+IF(OR(C24318=""),"NO",1)</f>
        <v>NO</v>
      </c>
      <c r="B24322" s="18"/>
      <c r="E24322" s="330"/>
      <c r="F24322" s="60" t="str">
        <f>+$F$30</f>
        <v>EXPERIENCIA APORTADA</v>
      </c>
      <c r="G24322" s="340" t="s">
        <v>124</v>
      </c>
      <c r="H24322" s="341"/>
      <c r="I24322" s="341"/>
      <c r="J24322" s="341"/>
      <c r="K24322" s="341"/>
      <c r="L24322" s="342"/>
    </row>
    <row r="24323" spans="1:12" hidden="1" x14ac:dyDescent="0.3">
      <c r="A24323" s="18" t="str">
        <f t="shared" ref="A24323" si="8188">+IF(OR(C24318=""),"NO",1)</f>
        <v>NO</v>
      </c>
      <c r="B24323" s="18"/>
      <c r="E24323" s="331"/>
      <c r="F24323" s="62" t="str">
        <f>+$F$31</f>
        <v>OBSERVACIÓN</v>
      </c>
      <c r="G24323" s="343" t="s">
        <v>124</v>
      </c>
      <c r="H24323" s="344"/>
      <c r="I24323" s="344"/>
      <c r="J24323" s="344"/>
      <c r="K24323" s="344"/>
      <c r="L24323" s="345"/>
    </row>
    <row r="24324" spans="1:12" hidden="1" x14ac:dyDescent="0.3">
      <c r="A24324" s="18" t="str">
        <f t="shared" ref="A24324" si="8189">+IF(OR(C24318=""),"NO",1)</f>
        <v>NO</v>
      </c>
      <c r="B24324" s="18"/>
      <c r="E24324" s="49"/>
      <c r="F24324" s="50"/>
      <c r="G24324" s="51"/>
      <c r="H24324" s="51"/>
      <c r="I24324" s="51"/>
      <c r="J24324" s="51"/>
      <c r="K24324" s="51"/>
      <c r="L24324" s="52"/>
    </row>
    <row r="24325" spans="1:12" hidden="1" x14ac:dyDescent="0.3">
      <c r="A24325" s="1" t="str">
        <f>+A24260</f>
        <v>NO</v>
      </c>
      <c r="C24325" s="1" t="str">
        <f>"N"&amp;C24260</f>
        <v>N</v>
      </c>
      <c r="E24325" s="63"/>
      <c r="F24325" s="64" t="str">
        <f>+$F$75</f>
        <v>TOTAL DE CONTRATOS PRESENTADOS VÁLIDOS QUE CUMPLEN EXPERIENCIA ACREDITADA:</v>
      </c>
      <c r="G24325" s="65"/>
      <c r="H24325" s="65"/>
      <c r="I24325" s="65"/>
      <c r="J24325" s="66"/>
      <c r="K24325" s="65"/>
      <c r="L24325" s="67" t="s">
        <v>124</v>
      </c>
    </row>
    <row r="24326" spans="1:12" ht="6.65" hidden="1" customHeight="1" x14ac:dyDescent="0.3">
      <c r="A24326" s="1" t="str">
        <f>+A24260</f>
        <v>NO</v>
      </c>
      <c r="E24326" s="51"/>
      <c r="F24326" s="50"/>
      <c r="G24326" s="51"/>
      <c r="H24326" s="51"/>
      <c r="I24326" s="51"/>
      <c r="J24326" s="51"/>
      <c r="K24326" s="51"/>
      <c r="L24326" s="51"/>
    </row>
    <row r="24327" spans="1:12" hidden="1" x14ac:dyDescent="0.3">
      <c r="A24327" s="1" t="str">
        <f>+A24260</f>
        <v>NO</v>
      </c>
      <c r="E24327" s="63"/>
      <c r="F24327" s="63" t="str">
        <f>+$F$77</f>
        <v>ACREDITA SUMINISTRO E INSTALACIÓN DE MOBILIARIO POR LO MENOS EN UN (1) CONTRATO VÁLIDO</v>
      </c>
      <c r="G24327" s="65"/>
      <c r="H24327" s="65"/>
      <c r="I24327" s="65"/>
      <c r="J24327" s="66"/>
      <c r="K24327" s="65"/>
      <c r="L24327" s="68" t="s">
        <v>157</v>
      </c>
    </row>
    <row r="24328" spans="1:12" ht="5.15" hidden="1" customHeight="1" x14ac:dyDescent="0.3">
      <c r="A24328" s="1" t="str">
        <f>+A24260</f>
        <v>NO</v>
      </c>
      <c r="E24328" s="51"/>
      <c r="F24328" s="50"/>
      <c r="G24328" s="51"/>
      <c r="H24328" s="51"/>
      <c r="I24328" s="51"/>
      <c r="J24328" s="51"/>
      <c r="K24328" s="51"/>
      <c r="L24328" s="51"/>
    </row>
    <row r="24329" spans="1:12" ht="12.75" hidden="1" customHeight="1" x14ac:dyDescent="0.3">
      <c r="A24329" s="1" t="str">
        <f>+A24260</f>
        <v>NO</v>
      </c>
      <c r="E24329" s="69" t="str">
        <f>+$E$79</f>
        <v>EXPERIENCIA ESPECÍFICA NUMERAL 10.1.1 A</v>
      </c>
      <c r="F24329" s="70"/>
      <c r="G24329" s="70"/>
      <c r="H24329" s="70"/>
      <c r="I24329" s="70"/>
      <c r="J24329" s="70"/>
      <c r="K24329" s="70"/>
      <c r="L24329" s="71"/>
    </row>
    <row r="24330" spans="1:12" ht="26.5" hidden="1" customHeight="1" x14ac:dyDescent="0.3">
      <c r="A24330" s="1" t="str">
        <f>+A24260</f>
        <v>NO</v>
      </c>
      <c r="E24330" s="72"/>
      <c r="F24330" s="325" t="str">
        <f>+$F$80</f>
        <v>Por lo menos uno (1) de los contratos válidos aportados como experiencia general debe corresponder mínimo al 60% del presupuesto oficial del presente proceso de selección.  (SMMLV)</v>
      </c>
      <c r="G24330" s="326"/>
      <c r="H24330" s="326"/>
      <c r="I24330" s="326"/>
      <c r="J24330" s="326"/>
      <c r="K24330" s="73" t="s">
        <v>124</v>
      </c>
      <c r="L24330" s="74" t="s">
        <v>124</v>
      </c>
    </row>
    <row r="24331" spans="1:12" ht="23.5" hidden="1" customHeight="1" x14ac:dyDescent="0.3">
      <c r="A24331" s="1" t="str">
        <f>+A24260</f>
        <v>NO</v>
      </c>
      <c r="E24331" s="63"/>
      <c r="F24331" s="325" t="str">
        <f>+$F$81</f>
        <v xml:space="preserve">Deberá acreditarse en al menos uno (1) de los contratos válidos aportados como experiencia general una </v>
      </c>
      <c r="G24331" s="326"/>
      <c r="H24331" s="326"/>
      <c r="I24331" s="326"/>
      <c r="J24331" s="326"/>
      <c r="K24331" s="73" t="s">
        <v>124</v>
      </c>
      <c r="L24331" s="74" t="s">
        <v>124</v>
      </c>
    </row>
    <row r="24332" spans="1:12" ht="23.5" hidden="1" customHeight="1" x14ac:dyDescent="0.3">
      <c r="A24332" s="18" t="s">
        <v>30</v>
      </c>
      <c r="E24332" s="63"/>
      <c r="F24332" s="325" t="str">
        <f>+$F$82</f>
        <v xml:space="preserve">Deberá acreditarse en al menos uno (1) de los contratos válidos aportados interventoría a intervención de </v>
      </c>
      <c r="G24332" s="326"/>
      <c r="H24332" s="326"/>
      <c r="I24332" s="326"/>
      <c r="J24332" s="326"/>
      <c r="K24332" s="73">
        <f>+$K$82</f>
        <v>0</v>
      </c>
      <c r="L24332" s="74" t="s">
        <v>124</v>
      </c>
    </row>
    <row r="24333" spans="1:12" ht="36" hidden="1" customHeight="1" x14ac:dyDescent="0.3">
      <c r="A24333" s="18" t="s">
        <v>30</v>
      </c>
      <c r="E24333" s="63"/>
      <c r="F24333" s="325" t="str">
        <f>+$F$83</f>
        <v xml:space="preserve">Deberá acreditarse en al menos uno (1) de los contratos válidos aportados interventoría a intervención de </v>
      </c>
      <c r="G24333" s="326"/>
      <c r="H24333" s="326"/>
      <c r="I24333" s="326"/>
      <c r="J24333" s="326"/>
      <c r="K24333" s="75">
        <f>+$K$83</f>
        <v>0</v>
      </c>
      <c r="L24333" s="76" t="s">
        <v>124</v>
      </c>
    </row>
    <row r="24334" spans="1:12" hidden="1" x14ac:dyDescent="0.3">
      <c r="A24334" s="1" t="str">
        <f>+A24260</f>
        <v>NO</v>
      </c>
      <c r="E24334" s="51"/>
      <c r="F24334" s="50"/>
      <c r="G24334" s="51"/>
      <c r="H24334" s="51"/>
      <c r="I24334" s="51"/>
      <c r="J24334" s="51"/>
      <c r="K24334" s="51"/>
      <c r="L24334" s="51"/>
    </row>
    <row r="24335" spans="1:12" ht="12.75" hidden="1" customHeight="1" x14ac:dyDescent="0.3">
      <c r="A24335" s="1" t="str">
        <f>+A24260</f>
        <v>NO</v>
      </c>
      <c r="E24335" s="40" t="str">
        <f>+$E$85</f>
        <v>VALOR MÍNIMO A CERIFICAR % P.O EN SMMMLV. NUMERAL 3.9.1</v>
      </c>
      <c r="F24335" s="41"/>
      <c r="G24335" s="41"/>
      <c r="H24335" s="41"/>
      <c r="I24335" s="41"/>
      <c r="J24335" s="41"/>
      <c r="K24335" s="41"/>
      <c r="L24335" s="42"/>
    </row>
    <row r="24336" spans="1:12" hidden="1" x14ac:dyDescent="0.3">
      <c r="A24336" s="1" t="str">
        <f>+A24260</f>
        <v>NO</v>
      </c>
      <c r="C24336" s="1" t="str">
        <f>"M"&amp;C24260</f>
        <v>M</v>
      </c>
      <c r="E24336" s="77" t="str">
        <f>+$E$86</f>
        <v>100% P.O.</v>
      </c>
      <c r="F24336" s="78"/>
      <c r="G24336" s="61">
        <v>242.41716883554506</v>
      </c>
      <c r="H24336" s="124" t="str">
        <f>+$H$86</f>
        <v>TOTAL EJECUTADO DE CONTRATOS ACREDITADOS</v>
      </c>
      <c r="I24336" s="124"/>
      <c r="J24336" s="124"/>
      <c r="K24336" s="55" t="s">
        <v>124</v>
      </c>
      <c r="L24336" s="47" t="s">
        <v>124</v>
      </c>
    </row>
    <row r="24337" spans="1:12" hidden="1" x14ac:dyDescent="0.3">
      <c r="A24337" s="1" t="str">
        <f>+A24260</f>
        <v>NO</v>
      </c>
      <c r="E24337" s="39"/>
      <c r="F24337" s="39"/>
      <c r="G24337" s="39"/>
      <c r="H24337" s="39"/>
      <c r="I24337" s="39"/>
      <c r="J24337" s="39"/>
      <c r="K24337" s="39"/>
      <c r="L24337" s="39"/>
    </row>
    <row r="24338" spans="1:12" ht="12.75" hidden="1" customHeight="1" x14ac:dyDescent="0.3">
      <c r="A24338" s="18" t="s">
        <v>30</v>
      </c>
      <c r="B24338" s="18"/>
      <c r="E24338" s="40" t="str">
        <f>+$E$88</f>
        <v>CONSIDERACIONES PARA LA VALIDEZ DE LA EXPERIENCIA REQUERIDA: EXPERIENCIA PROPONENTES PLURALES NUMERAL 10.1.2 D</v>
      </c>
      <c r="F24338" s="41"/>
      <c r="G24338" s="41"/>
      <c r="H24338" s="41"/>
      <c r="I24338" s="41"/>
      <c r="J24338" s="41"/>
      <c r="K24338" s="41"/>
      <c r="L24338" s="42"/>
    </row>
    <row r="24339" spans="1:12" ht="28" hidden="1" customHeight="1" x14ac:dyDescent="0.3">
      <c r="A24339" s="18" t="s">
        <v>30</v>
      </c>
      <c r="B24339" s="18"/>
      <c r="C24339" s="1" t="str">
        <f>"O"&amp;C24260</f>
        <v>O</v>
      </c>
      <c r="E24339" s="80" t="str">
        <f>+$E$89</f>
        <v>i)</v>
      </c>
      <c r="F24339" s="327" t="str">
        <f>+$F$89</f>
        <v>Uno de los integrantes debe aportar como mínimo el cincuenta por ciento (50 %) de la experiencia solicitada</v>
      </c>
      <c r="G24339" s="328"/>
      <c r="H24339" s="328"/>
      <c r="I24339" s="328"/>
      <c r="J24339" s="328"/>
      <c r="K24339" s="73" t="s">
        <v>124</v>
      </c>
      <c r="L24339" s="47" t="s">
        <v>124</v>
      </c>
    </row>
    <row r="24340" spans="1:12" ht="28" hidden="1" customHeight="1" x14ac:dyDescent="0.3">
      <c r="A24340" s="18" t="s">
        <v>30</v>
      </c>
      <c r="B24340" s="18"/>
      <c r="C24340" s="1" t="str">
        <f>"O"&amp;C24260</f>
        <v>O</v>
      </c>
      <c r="E24340" s="80" t="str">
        <f>+$E$90</f>
        <v>ii)</v>
      </c>
      <c r="F24340" s="327" t="str">
        <f>+$F$90</f>
        <v>Todos los demás ntegrantes deben acreditar al menos el cinco por ciento (5 %) de la experiencia solicitada, solo uno (1) de los integrantes podrá no acreditar experiencia pero su porcentaje de participación  no podrá superar el diez por ciento (10 %)</v>
      </c>
      <c r="G24340" s="328"/>
      <c r="H24340" s="328"/>
      <c r="I24340" s="328"/>
      <c r="J24340" s="328"/>
      <c r="K24340" s="73" t="s">
        <v>124</v>
      </c>
      <c r="L24340" s="47" t="s">
        <v>124</v>
      </c>
    </row>
    <row r="24341" spans="1:12" hidden="1" x14ac:dyDescent="0.3">
      <c r="A24341" s="18" t="s">
        <v>30</v>
      </c>
      <c r="B24341" s="18"/>
      <c r="E24341" s="39"/>
      <c r="F24341" s="39"/>
      <c r="G24341" s="39"/>
      <c r="H24341" s="39"/>
      <c r="I24341" s="39"/>
      <c r="J24341" s="39"/>
      <c r="K24341" s="39"/>
      <c r="L24341" s="39"/>
    </row>
    <row r="24342" spans="1:12" ht="13" hidden="1" customHeight="1" x14ac:dyDescent="0.3">
      <c r="A24342" s="18" t="str">
        <f>+A24260</f>
        <v>NO</v>
      </c>
      <c r="B24342" s="18"/>
      <c r="E24342" s="69" t="str">
        <f>+$E$92</f>
        <v>VERIFICACIÓN Y ASIGNACIÓN DE PUNTAJE POR LA EXPERIENCIA DEL PROPONENTE</v>
      </c>
      <c r="F24342" s="70"/>
      <c r="G24342" s="70"/>
      <c r="H24342" s="70"/>
      <c r="I24342" s="70"/>
      <c r="J24342" s="70"/>
      <c r="K24342" s="70"/>
      <c r="L24342" s="71"/>
    </row>
    <row r="24343" spans="1:12" hidden="1" x14ac:dyDescent="0.3">
      <c r="A24343" s="18" t="str">
        <f>+A24260</f>
        <v>NO</v>
      </c>
      <c r="B24343" s="18"/>
      <c r="E24343" s="81"/>
      <c r="F24343" s="323" t="str">
        <f>+$F$93</f>
        <v>No. CONTRATOS QUE ACREDITAN LA EXPERIENCIA (NO OBJETO DE SUBSANACIÓN)</v>
      </c>
      <c r="G24343" s="324"/>
      <c r="H24343" s="324"/>
      <c r="I24343" s="324"/>
      <c r="J24343" s="324"/>
      <c r="K24343" s="82"/>
      <c r="L24343" s="83" t="s">
        <v>124</v>
      </c>
    </row>
    <row r="24344" spans="1:12" ht="13" hidden="1" customHeight="1" x14ac:dyDescent="0.3">
      <c r="A24344" s="18" t="str">
        <f>+A24260</f>
        <v>NO</v>
      </c>
      <c r="B24344" s="18"/>
      <c r="E24344" s="84"/>
      <c r="F24344" s="323" t="str">
        <f>+$F$94</f>
        <v>TOTAL EJECUTADO DE CONTRATOS ACREDITADOS PROPUESTA INICIAL</v>
      </c>
      <c r="G24344" s="324"/>
      <c r="H24344" s="324"/>
      <c r="I24344" s="324"/>
      <c r="J24344" s="324"/>
      <c r="K24344" s="85"/>
      <c r="L24344" s="86" t="s">
        <v>124</v>
      </c>
    </row>
    <row r="24345" spans="1:12" ht="13" hidden="1" customHeight="1" x14ac:dyDescent="0.3">
      <c r="A24345" s="18" t="str">
        <f>+A24260</f>
        <v>NO</v>
      </c>
      <c r="B24345" s="18"/>
      <c r="E24345" s="87"/>
      <c r="F24345" s="323" t="str">
        <f>+$F$95</f>
        <v>PROMEDIO VALOR ACREDITADO EN SMMLV</v>
      </c>
      <c r="G24345" s="324"/>
      <c r="H24345" s="324"/>
      <c r="I24345" s="324"/>
      <c r="J24345" s="324"/>
      <c r="K24345" s="66"/>
      <c r="L24345" s="88" t="s">
        <v>124</v>
      </c>
    </row>
    <row r="24346" spans="1:12" hidden="1" x14ac:dyDescent="0.3">
      <c r="A24346" s="18" t="str">
        <f>+A24260</f>
        <v>NO</v>
      </c>
      <c r="B24346" s="18"/>
      <c r="E24346" s="89"/>
      <c r="F24346" s="89"/>
      <c r="G24346" s="89"/>
      <c r="H24346" s="89"/>
      <c r="I24346" s="89"/>
      <c r="J24346" s="89"/>
      <c r="K24346" s="89"/>
      <c r="L24346" s="89"/>
    </row>
    <row r="24347" spans="1:12" ht="13" hidden="1" customHeight="1" x14ac:dyDescent="0.3">
      <c r="A24347" s="18" t="str">
        <f>+A24260</f>
        <v>NO</v>
      </c>
      <c r="B24347" s="18"/>
      <c r="E24347" s="69" t="str">
        <f>+$E$97</f>
        <v>3.9.2 EXIGENCIAS MÍNIMAS DE EXPERIENCIA Y FORMACIÓN ACADÉMICA DEL EQUIPO DE TRABAJO</v>
      </c>
      <c r="F24347" s="70"/>
      <c r="G24347" s="70"/>
      <c r="H24347" s="70"/>
      <c r="I24347" s="70"/>
      <c r="J24347" s="70"/>
      <c r="K24347" s="70"/>
      <c r="L24347" s="71"/>
    </row>
    <row r="24348" spans="1:12" hidden="1" x14ac:dyDescent="0.3">
      <c r="A24348" s="18" t="str">
        <f>+A24260</f>
        <v>NO</v>
      </c>
      <c r="B24348" s="18"/>
      <c r="E24348" s="90" t="str">
        <f>+$E$98</f>
        <v>Formulario 8</v>
      </c>
      <c r="F24348" s="315" t="s">
        <v>46</v>
      </c>
      <c r="G24348" s="316"/>
      <c r="H24348" s="317"/>
      <c r="I24348" s="318"/>
      <c r="J24348" s="318"/>
      <c r="K24348" s="318"/>
      <c r="L24348" s="319"/>
    </row>
    <row r="24349" spans="1:12" hidden="1" x14ac:dyDescent="0.3">
      <c r="A24349" s="18" t="str">
        <f>+A24260</f>
        <v>NO</v>
      </c>
      <c r="B24349" s="18"/>
      <c r="E24349" s="91" t="s">
        <v>124</v>
      </c>
      <c r="F24349" s="91" t="str">
        <f>+$F$99</f>
        <v>Director de Interventoría</v>
      </c>
      <c r="G24349" s="91" t="str">
        <f>+$G$99</f>
        <v>Residente de Interventoría</v>
      </c>
      <c r="H24349" s="320"/>
      <c r="I24349" s="321"/>
      <c r="J24349" s="321"/>
      <c r="K24349" s="321"/>
      <c r="L24349" s="322"/>
    </row>
    <row r="24350" spans="1:12" hidden="1" x14ac:dyDescent="0.3">
      <c r="A24350" s="18" t="str">
        <f>+A24260</f>
        <v>NO</v>
      </c>
      <c r="B24350" s="18"/>
      <c r="E24350" s="304" t="str">
        <f>+$E$100</f>
        <v>OBSERVACIONES RESPECTO REQUISITO HABILITANTE DEL PERSONAL CLAVE EVALUABLE</v>
      </c>
      <c r="F24350" s="305"/>
      <c r="G24350" s="305"/>
      <c r="H24350" s="305"/>
      <c r="I24350" s="305"/>
      <c r="J24350" s="305"/>
      <c r="K24350" s="305"/>
      <c r="L24350" s="305"/>
    </row>
    <row r="24351" spans="1:12" hidden="1" x14ac:dyDescent="0.3">
      <c r="A24351" s="18" t="str">
        <f>+A24260</f>
        <v>NO</v>
      </c>
      <c r="B24351" s="18"/>
      <c r="E24351" s="312" t="s">
        <v>124</v>
      </c>
      <c r="F24351" s="313"/>
      <c r="G24351" s="313"/>
      <c r="H24351" s="313"/>
      <c r="I24351" s="313"/>
      <c r="J24351" s="313"/>
      <c r="K24351" s="313"/>
      <c r="L24351" s="314"/>
    </row>
    <row r="24352" spans="1:12" hidden="1" x14ac:dyDescent="0.3">
      <c r="A24352" s="18" t="str">
        <f>+A24260</f>
        <v>NO</v>
      </c>
      <c r="B24352" s="18"/>
      <c r="E24352" s="89"/>
      <c r="F24352" s="89"/>
      <c r="G24352" s="89"/>
      <c r="H24352" s="89"/>
      <c r="I24352" s="89"/>
      <c r="J24352" s="89"/>
      <c r="K24352" s="89"/>
      <c r="L24352" s="89"/>
    </row>
    <row r="24353" spans="1:12" ht="13" hidden="1" customHeight="1" x14ac:dyDescent="0.3">
      <c r="A24353" s="18" t="str">
        <f>+A24260</f>
        <v>NO</v>
      </c>
      <c r="B24353" s="18"/>
      <c r="E24353" s="69" t="str">
        <f>+$E$103</f>
        <v>4.2 EQUIPO DE TRABAJO (Personal Clave Evaluable)</v>
      </c>
      <c r="F24353" s="70"/>
      <c r="G24353" s="70"/>
      <c r="H24353" s="70"/>
      <c r="I24353" s="70"/>
      <c r="J24353" s="70"/>
      <c r="K24353" s="70"/>
      <c r="L24353" s="71"/>
    </row>
    <row r="24354" spans="1:12" ht="23.25" hidden="1" customHeight="1" x14ac:dyDescent="0.3">
      <c r="A24354" s="18" t="str">
        <f>+A24260</f>
        <v>NO</v>
      </c>
      <c r="B24354" s="18"/>
      <c r="E24354" s="90" t="str">
        <f>+$E$104</f>
        <v>Formulario 9</v>
      </c>
      <c r="F24354" s="315" t="s">
        <v>46</v>
      </c>
      <c r="G24354" s="316"/>
      <c r="H24354" s="317"/>
      <c r="I24354" s="318"/>
      <c r="J24354" s="318"/>
      <c r="K24354" s="318"/>
      <c r="L24354" s="319"/>
    </row>
    <row r="24355" spans="1:12" hidden="1" x14ac:dyDescent="0.3">
      <c r="A24355" s="18" t="str">
        <f>+A24260</f>
        <v>NO</v>
      </c>
      <c r="B24355" s="18"/>
      <c r="E24355" s="91" t="s">
        <v>124</v>
      </c>
      <c r="F24355" s="91" t="str">
        <f>+$F$99</f>
        <v>Director de Interventoría</v>
      </c>
      <c r="G24355" s="91" t="str">
        <f>+$G$99</f>
        <v>Residente de Interventoría</v>
      </c>
      <c r="H24355" s="320"/>
      <c r="I24355" s="321"/>
      <c r="J24355" s="321"/>
      <c r="K24355" s="321"/>
      <c r="L24355" s="322"/>
    </row>
    <row r="24356" spans="1:12" hidden="1" x14ac:dyDescent="0.3">
      <c r="A24356" s="18" t="str">
        <f>+A24260</f>
        <v>NO</v>
      </c>
      <c r="B24356" s="18"/>
      <c r="E24356" s="89"/>
      <c r="F24356" s="89"/>
      <c r="G24356" s="89"/>
      <c r="H24356" s="89"/>
      <c r="I24356" s="89"/>
      <c r="J24356" s="89"/>
      <c r="K24356" s="89"/>
      <c r="L24356" s="89"/>
    </row>
    <row r="24357" spans="1:12" hidden="1" x14ac:dyDescent="0.3">
      <c r="A24357" s="1" t="str">
        <f>+A24260</f>
        <v>NO</v>
      </c>
      <c r="E24357" s="92" t="str">
        <f>+E24232</f>
        <v>CRITERIOS DE EVALUACIÓN Y PUNTAJE</v>
      </c>
      <c r="F24357" s="93"/>
      <c r="G24357" s="93"/>
      <c r="H24357" s="93"/>
      <c r="I24357" s="93"/>
      <c r="J24357" s="93"/>
      <c r="K24357" s="94"/>
      <c r="L24357" s="95" t="str">
        <f>+$L$107</f>
        <v>PUNTAJE OBTENIDO</v>
      </c>
    </row>
    <row r="24358" spans="1:12" hidden="1" x14ac:dyDescent="0.3">
      <c r="A24358" s="1" t="str">
        <f>+A24260</f>
        <v>NO</v>
      </c>
      <c r="E24358" s="96" t="str">
        <f>+$E$108</f>
        <v>VALOR</v>
      </c>
      <c r="F24358" s="97" t="str">
        <f>+$F$108</f>
        <v>EQUIPO DE TRABAJO (PERSONAL CLAVE EVALUABLE)</v>
      </c>
      <c r="G24358" s="24"/>
      <c r="H24358" s="24"/>
      <c r="I24358" s="24"/>
      <c r="J24358" s="24"/>
      <c r="K24358" s="24"/>
      <c r="L24358" s="98"/>
    </row>
    <row r="24359" spans="1:12" ht="12.75" hidden="1" customHeight="1" x14ac:dyDescent="0.3">
      <c r="A24359" s="1" t="str">
        <f>+A24260</f>
        <v>NO</v>
      </c>
      <c r="E24359" s="96">
        <f>+$E$109</f>
        <v>5</v>
      </c>
      <c r="F24359" s="307" t="str">
        <f>+$F$109</f>
        <v xml:space="preserve"> Experiencia Específica adicional</v>
      </c>
      <c r="G24359" s="308"/>
      <c r="H24359" s="308"/>
      <c r="I24359" s="308"/>
      <c r="J24359" s="308"/>
      <c r="K24359" s="309"/>
      <c r="L24359" s="99" t="str">
        <f>IFERROR(IF(VLOOKUP(C24260,'R. PUNTAJES'!$C$14:$R$213,'R. PUNTAJES'!$I$10,0)="","",VLOOKUP(C24260,'R. PUNTAJES'!$C$14:$R$213,'R. PUNTAJES'!$I$10,0)),"")</f>
        <v/>
      </c>
    </row>
    <row r="24360" spans="1:12" ht="12.75" hidden="1" customHeight="1" x14ac:dyDescent="0.3">
      <c r="A24360" s="1" t="str">
        <f>+A24260</f>
        <v>NO</v>
      </c>
      <c r="E24360" s="96">
        <f>+$E$110</f>
        <v>5</v>
      </c>
      <c r="F24360" s="307" t="str">
        <f>+$F$110</f>
        <v>Formación Académica adicional</v>
      </c>
      <c r="G24360" s="308"/>
      <c r="H24360" s="308"/>
      <c r="I24360" s="308"/>
      <c r="J24360" s="308"/>
      <c r="K24360" s="309"/>
      <c r="L24360" s="99" t="str">
        <f>IFERROR(IF(VLOOKUP(C24260,'R. PUNTAJES'!$C$14:$R$213,'R. PUNTAJES'!$J$10,0)="","",VLOOKUP(C24260,'R. PUNTAJES'!$C$14:$R$213,'R. PUNTAJES'!$J$10,0)),"")</f>
        <v/>
      </c>
    </row>
    <row r="24361" spans="1:12" hidden="1" x14ac:dyDescent="0.3">
      <c r="A24361" s="18" t="str">
        <f>+A24260</f>
        <v>NO</v>
      </c>
      <c r="B24361" s="18"/>
      <c r="E24361" s="100"/>
      <c r="F24361" s="101" t="str">
        <f>+$F$111</f>
        <v>FACTOR DE SOSTENIBILIDAD</v>
      </c>
      <c r="G24361" s="102"/>
      <c r="H24361" s="102"/>
      <c r="I24361" s="102"/>
      <c r="J24361" s="102"/>
      <c r="K24361" s="102"/>
      <c r="L24361" s="103"/>
    </row>
    <row r="24362" spans="1:12" hidden="1" x14ac:dyDescent="0.3">
      <c r="A24362" s="18" t="str">
        <f>+A24260</f>
        <v>NO</v>
      </c>
      <c r="B24362" s="18"/>
      <c r="E24362" s="104">
        <v>1</v>
      </c>
      <c r="F24362" s="105" t="str">
        <f>+$F$112</f>
        <v>Compromisos Sostenibilidad</v>
      </c>
      <c r="G24362" s="106"/>
      <c r="H24362" s="106"/>
      <c r="I24362" s="106"/>
      <c r="J24362" s="106"/>
      <c r="K24362" s="106"/>
      <c r="L24362" s="107" t="str">
        <f>IFERROR(IF(VLOOKUP(C24260,'R. PUNTAJES'!$C$14:$R$213,'R. PUNTAJES'!$K$10,0)="","",VLOOKUP(C24260,'R. PUNTAJES'!$C$14:$R$213,'R. PUNTAJES'!$K$10,0)),"")</f>
        <v/>
      </c>
    </row>
    <row r="24363" spans="1:12" hidden="1" x14ac:dyDescent="0.3">
      <c r="A24363" s="1" t="str">
        <f>+A24260</f>
        <v>NO</v>
      </c>
      <c r="E24363" s="108"/>
      <c r="F24363" s="109" t="str">
        <f>+$F$113</f>
        <v>APOYO A LA INDUSTRIA NACIONAL</v>
      </c>
      <c r="G24363" s="110"/>
      <c r="H24363" s="110"/>
      <c r="I24363" s="110"/>
      <c r="J24363" s="110"/>
      <c r="K24363" s="110"/>
      <c r="L24363" s="111"/>
    </row>
    <row r="24364" spans="1:12" ht="12.75" hidden="1" customHeight="1" x14ac:dyDescent="0.3">
      <c r="A24364" s="1" t="str">
        <f>+A24260</f>
        <v>NO</v>
      </c>
      <c r="E24364" s="96">
        <v>20</v>
      </c>
      <c r="F24364" s="307" t="str">
        <f>+$F$114</f>
        <v>Promoción de Servicios Nacionales o con Trato Nacional</v>
      </c>
      <c r="G24364" s="308"/>
      <c r="H24364" s="308"/>
      <c r="I24364" s="308"/>
      <c r="J24364" s="308"/>
      <c r="K24364" s="309"/>
      <c r="L24364" s="99" t="str">
        <f>IFERROR(IF(VLOOKUP(C24260,'R. PUNTAJES'!$C$14:$R$213,'R. PUNTAJES'!$L$10,0)="","",
IF(VLOOKUP(C24260,'R. PUNTAJES'!$C$14:$R$213,'R. PUNTAJES'!$L$10,0)=5,0,
VLOOKUP(C24260,'R. PUNTAJES'!$C$14:$R$213,'R. PUNTAJES'!$L$10,0))),"")</f>
        <v/>
      </c>
    </row>
    <row r="24365" spans="1:12" ht="12.75" hidden="1" customHeight="1" x14ac:dyDescent="0.3">
      <c r="A24365" s="1" t="str">
        <f>+A24260</f>
        <v>NO</v>
      </c>
      <c r="E24365" s="96">
        <v>5</v>
      </c>
      <c r="F24365" s="307" t="str">
        <f>+$F$115</f>
        <v>Incorporación de componente nacional en servicios extranjeros</v>
      </c>
      <c r="G24365" s="308"/>
      <c r="H24365" s="308"/>
      <c r="I24365" s="308"/>
      <c r="J24365" s="308"/>
      <c r="K24365" s="309"/>
      <c r="L24365" s="99" t="str">
        <f>IFERROR(IF(VLOOKUP(C24260,'R. PUNTAJES'!$C$14:$R$213,'R. PUNTAJES'!$L$10,0)="","",
IF(VLOOKUP(C24260,'R. PUNTAJES'!$C$14:$R$213,'R. PUNTAJES'!$L$10,0)=20,0,
VLOOKUP(C24260,'R. PUNTAJES'!$C$14:$R$213,'R. PUNTAJES'!$L$10,0))),"")</f>
        <v/>
      </c>
    </row>
    <row r="24366" spans="1:12" hidden="1" x14ac:dyDescent="0.3">
      <c r="A24366" s="1" t="str">
        <f>+A24260</f>
        <v>NO</v>
      </c>
      <c r="E24366" s="112"/>
      <c r="F24366" s="97" t="str">
        <f>+$F$116</f>
        <v>VINCULACIÓN DE PERSONAS CON DISCAPACIDAD</v>
      </c>
      <c r="G24366" s="24"/>
      <c r="H24366" s="24"/>
      <c r="I24366" s="24"/>
      <c r="J24366" s="24"/>
      <c r="K24366" s="24"/>
      <c r="L24366" s="98"/>
    </row>
    <row r="24367" spans="1:12" ht="12.75" hidden="1" customHeight="1" x14ac:dyDescent="0.3">
      <c r="A24367" s="1" t="str">
        <f>+A24260</f>
        <v>NO</v>
      </c>
      <c r="E24367" s="96">
        <v>1</v>
      </c>
      <c r="F24367" s="307" t="str">
        <f>+$F$117</f>
        <v xml:space="preserve">Trabajadores vinculados a la planta de personal </v>
      </c>
      <c r="G24367" s="308"/>
      <c r="H24367" s="308"/>
      <c r="I24367" s="308"/>
      <c r="J24367" s="308"/>
      <c r="K24367" s="309"/>
      <c r="L24367" s="99" t="str">
        <f>IFERROR(IF(VLOOKUP(C24260,'R. PUNTAJES'!$C$14:$R$213,'R. PUNTAJES'!$M$10,0)="","",VLOOKUP(C24260,'R. PUNTAJES'!$C$14:$R$213,'R. PUNTAJES'!$M$10,0)),"")</f>
        <v/>
      </c>
    </row>
    <row r="24368" spans="1:12" hidden="1" x14ac:dyDescent="0.3">
      <c r="A24368" s="1" t="str">
        <f>+A24260</f>
        <v>NO</v>
      </c>
      <c r="E24368" s="112"/>
      <c r="F24368" s="97" t="str">
        <f>+$F$118</f>
        <v>EMPRENDIMIENTOS Y EMPRESAS DE MUJERES</v>
      </c>
      <c r="G24368" s="24"/>
      <c r="H24368" s="24"/>
      <c r="I24368" s="24"/>
      <c r="J24368" s="24"/>
      <c r="K24368" s="24"/>
      <c r="L24368" s="98"/>
    </row>
    <row r="24369" spans="1:16" ht="13" hidden="1" customHeight="1" x14ac:dyDescent="0.3">
      <c r="A24369" s="1" t="str">
        <f>+A24260</f>
        <v>NO</v>
      </c>
      <c r="E24369" s="96">
        <v>0.25</v>
      </c>
      <c r="F24369" s="307" t="str">
        <f>+$F$119</f>
        <v>Emprendimientos y empresas de mujeres</v>
      </c>
      <c r="G24369" s="308"/>
      <c r="H24369" s="308"/>
      <c r="I24369" s="308"/>
      <c r="J24369" s="308"/>
      <c r="K24369" s="309"/>
      <c r="L24369" s="113" t="str">
        <f>IFERROR(IF(VLOOKUP(C24260,'R. PUNTAJES'!$C$14:$R$213,'R. PUNTAJES'!$N$10,0)="","",VLOOKUP(C24260,'R. PUNTAJES'!$C$14:$R$213,'R. PUNTAJES'!$N$10,0)),"")</f>
        <v/>
      </c>
    </row>
    <row r="24370" spans="1:16" hidden="1" x14ac:dyDescent="0.3">
      <c r="A24370" s="18" t="str">
        <f>+A24371</f>
        <v>NO</v>
      </c>
      <c r="B24370" s="18"/>
      <c r="E24370" s="112"/>
      <c r="F24370" s="97" t="str">
        <f>+$F$120</f>
        <v>MIPYME</v>
      </c>
      <c r="G24370" s="24"/>
      <c r="H24370" s="24"/>
      <c r="I24370" s="24"/>
      <c r="J24370" s="24"/>
      <c r="K24370" s="24"/>
      <c r="L24370" s="98"/>
    </row>
    <row r="24371" spans="1:16" hidden="1" x14ac:dyDescent="0.3">
      <c r="A24371" s="18" t="str">
        <f>+IF(E24371=0,"NO",1)</f>
        <v>NO</v>
      </c>
      <c r="B24371" s="18"/>
      <c r="E24371" s="96">
        <v>0</v>
      </c>
      <c r="F24371" s="307" t="str">
        <f>+$F$121</f>
        <v>Mipyme</v>
      </c>
      <c r="G24371" s="308"/>
      <c r="H24371" s="308"/>
      <c r="I24371" s="308"/>
      <c r="J24371" s="308"/>
      <c r="K24371" s="309"/>
      <c r="L24371" s="113" t="str">
        <f>IFERROR(IF(VLOOKUP(C24260,'R. PUNTAJES'!$C$14:$R$213,'R. PUNTAJES'!$O$10,0)="","",VLOOKUP(C24260,'R. PUNTAJES'!$C$14:$R$213,'R. PUNTAJES'!$O$10,0)),"")</f>
        <v/>
      </c>
    </row>
    <row r="24372" spans="1:16" hidden="1" x14ac:dyDescent="0.3">
      <c r="A24372" s="1" t="str">
        <f>+A24260</f>
        <v>NO</v>
      </c>
      <c r="E24372" s="112"/>
      <c r="F24372" s="97" t="str">
        <f>+$F$122</f>
        <v>EXPERIENCIA DEL PROPONENTE</v>
      </c>
      <c r="G24372" s="24"/>
      <c r="H24372" s="24"/>
      <c r="I24372" s="24"/>
      <c r="J24372" s="24"/>
      <c r="K24372" s="24"/>
      <c r="L24372" s="98"/>
    </row>
    <row r="24373" spans="1:16" hidden="1" x14ac:dyDescent="0.3">
      <c r="A24373" s="1" t="str">
        <f>+A24260</f>
        <v>NO</v>
      </c>
      <c r="E24373" s="96">
        <v>59.5</v>
      </c>
      <c r="F24373" s="307" t="str">
        <f>+$F$123</f>
        <v>mediana con valor absoluto</v>
      </c>
      <c r="G24373" s="308"/>
      <c r="H24373" s="308"/>
      <c r="I24373" s="308"/>
      <c r="J24373" s="308"/>
      <c r="K24373" s="309"/>
      <c r="L24373" s="113" t="str">
        <f>IFERROR(IF(VLOOKUP(C24260,'R. PUNTAJES'!$C$14:$R$213,'R. PUNTAJES'!$R$10,0)="","",VLOOKUP(C24260,'R. PUNTAJES'!$C$14:$R$213,'R. PUNTAJES'!$R$10,0)),"")</f>
        <v/>
      </c>
    </row>
    <row r="24374" spans="1:16" hidden="1" x14ac:dyDescent="0.3">
      <c r="A24374" s="1" t="str">
        <f>+A24260</f>
        <v>NO</v>
      </c>
      <c r="E24374" s="112"/>
      <c r="F24374" s="97" t="str">
        <f>+$F$124</f>
        <v>MULTAS</v>
      </c>
      <c r="G24374" s="24"/>
      <c r="H24374" s="24"/>
      <c r="I24374" s="24"/>
      <c r="J24374" s="24"/>
      <c r="K24374" s="24"/>
      <c r="L24374" s="98"/>
    </row>
    <row r="24375" spans="1:16" ht="12.75" hidden="1" customHeight="1" x14ac:dyDescent="0.3">
      <c r="A24375" s="1" t="str">
        <f>+A24260</f>
        <v>NO</v>
      </c>
      <c r="E24375" s="96">
        <v>-2</v>
      </c>
      <c r="F24375" s="307" t="str">
        <f>+$F$125</f>
        <v>Una o más multas o cláusulas penales durante el último año</v>
      </c>
      <c r="G24375" s="310"/>
      <c r="H24375" s="310"/>
      <c r="I24375" s="310"/>
      <c r="J24375" s="310"/>
      <c r="K24375" s="311"/>
      <c r="L24375" s="99" t="str">
        <f>IFERROR(IF(VLOOKUP(C24260,'R. PUNTAJES'!$C$14:$R$213,'R. PUNTAJES'!$Q$10,0)="","",VLOOKUP(C24260,'R. PUNTAJES'!$C$14:$R$213,'R. PUNTAJES'!$Q$10,0)),"")</f>
        <v/>
      </c>
    </row>
    <row r="24376" spans="1:16" hidden="1" x14ac:dyDescent="0.3">
      <c r="A24376" s="1" t="str">
        <f>+A24260</f>
        <v>NO</v>
      </c>
      <c r="E24376" s="112"/>
      <c r="F24376" s="97" t="str">
        <f>+$F$126</f>
        <v>OBRAS INCONCLUSAS</v>
      </c>
      <c r="G24376" s="24"/>
      <c r="H24376" s="24"/>
      <c r="I24376" s="24"/>
      <c r="J24376" s="24"/>
      <c r="K24376" s="24"/>
      <c r="L24376" s="98"/>
    </row>
    <row r="24377" spans="1:16" hidden="1" x14ac:dyDescent="0.3">
      <c r="A24377" s="1" t="str">
        <f>+A24260</f>
        <v>NO</v>
      </c>
      <c r="E24377" s="96">
        <v>-1</v>
      </c>
      <c r="F24377" s="301" t="str">
        <f>+$F$127</f>
        <v>Anotación vigente de obra civil inconclusa</v>
      </c>
      <c r="G24377" s="302"/>
      <c r="H24377" s="302"/>
      <c r="I24377" s="302"/>
      <c r="J24377" s="302"/>
      <c r="K24377" s="303"/>
      <c r="L24377" s="99" t="str">
        <f>IFERROR(IF(VLOOKUP(C24260,'R. PUNTAJES'!$C$14:$R$213,'R. PUNTAJES'!$P$10,0)="","",VLOOKUP(C24260,'R. PUNTAJES'!$C$14:$R$213,'R. PUNTAJES'!$P$10,0)),"")</f>
        <v/>
      </c>
    </row>
    <row r="24378" spans="1:16" ht="7.5" hidden="1" customHeight="1" x14ac:dyDescent="0.3">
      <c r="A24378" s="1" t="str">
        <f>+A24260</f>
        <v>NO</v>
      </c>
      <c r="E24378" s="114"/>
      <c r="F24378" s="45"/>
      <c r="G24378" s="45"/>
      <c r="H24378" s="45"/>
      <c r="I24378" s="45"/>
      <c r="J24378" s="45"/>
      <c r="K24378" s="45"/>
      <c r="L24378" s="48"/>
    </row>
    <row r="24379" spans="1:16" hidden="1" x14ac:dyDescent="0.3">
      <c r="A24379" s="1" t="str">
        <f>+A24260</f>
        <v>NO</v>
      </c>
      <c r="E24379" s="115" t="str">
        <f>+$E$129</f>
        <v>PUNTAJE TOTAL</v>
      </c>
      <c r="F24379" s="116"/>
      <c r="G24379" s="116"/>
      <c r="H24379" s="116"/>
      <c r="I24379" s="116"/>
      <c r="J24379" s="116"/>
      <c r="K24379" s="117"/>
      <c r="L24379" s="118">
        <f>IFERROR(IF(VLOOKUP(C24260,'R. PUNTAJES'!$C$14:$R$213,'R. PUNTAJES'!$H$10,0)="RECHAZO","",SUM(L24359:L24377)),"")</f>
        <v>0</v>
      </c>
    </row>
    <row r="24380" spans="1:16" hidden="1" x14ac:dyDescent="0.3">
      <c r="A24380" s="1" t="str">
        <f>+A24260</f>
        <v>NO</v>
      </c>
      <c r="E24380" s="304" t="str">
        <f>+$E$130</f>
        <v>OBSERVACIONES RESPECTO A PUNTAJES</v>
      </c>
      <c r="F24380" s="305"/>
      <c r="G24380" s="305"/>
      <c r="H24380" s="305"/>
      <c r="I24380" s="305"/>
      <c r="J24380" s="305"/>
      <c r="K24380" s="305"/>
      <c r="L24380" s="305"/>
    </row>
    <row r="24381" spans="1:16" ht="12" hidden="1" customHeight="1" x14ac:dyDescent="0.3">
      <c r="A24381" s="1" t="str">
        <f>+A24260</f>
        <v>NO</v>
      </c>
      <c r="E24381" s="306" t="s">
        <v>124</v>
      </c>
      <c r="F24381" s="305"/>
      <c r="G24381" s="305"/>
      <c r="H24381" s="305"/>
      <c r="I24381" s="305"/>
      <c r="J24381" s="305"/>
      <c r="K24381" s="305"/>
      <c r="L24381" s="305"/>
      <c r="N24381" s="119"/>
      <c r="O24381" s="119"/>
      <c r="P24381" s="120"/>
    </row>
    <row r="24382" spans="1:16" ht="3" hidden="1" customHeight="1" x14ac:dyDescent="0.3">
      <c r="A24382" s="1" t="str">
        <f>+A24261</f>
        <v>NO</v>
      </c>
      <c r="E24382" s="121"/>
      <c r="F24382" s="122"/>
      <c r="G24382" s="122"/>
      <c r="H24382" s="122"/>
      <c r="I24382" s="122"/>
      <c r="J24382" s="122"/>
      <c r="K24382" s="122"/>
      <c r="L24382" s="123"/>
    </row>
    <row r="24383" spans="1:16" hidden="1" x14ac:dyDescent="0.3">
      <c r="A24383" s="1" t="str">
        <f>+IF(OR(C24385=""),"NO",1)</f>
        <v>NO</v>
      </c>
      <c r="E24383" s="346"/>
      <c r="F24383" s="347"/>
      <c r="G24383" s="347"/>
      <c r="H24383" s="347"/>
      <c r="I24383" s="347"/>
      <c r="J24383" s="347"/>
      <c r="K24383" s="347"/>
      <c r="L24383" s="347"/>
    </row>
    <row r="24384" spans="1:16" ht="4.5" hidden="1" customHeight="1" x14ac:dyDescent="0.3">
      <c r="A24384" s="1" t="str">
        <f>+A24385</f>
        <v>NO</v>
      </c>
      <c r="E24384" s="15"/>
      <c r="F24384" s="16"/>
      <c r="G24384" s="16"/>
      <c r="H24384" s="16"/>
      <c r="I24384" s="16"/>
      <c r="J24384" s="16"/>
      <c r="K24384" s="16"/>
      <c r="L24384" s="17"/>
    </row>
    <row r="24385" spans="1:12" ht="15.75" hidden="1" customHeight="1" x14ac:dyDescent="0.3">
      <c r="A24385" s="1" t="str">
        <f>+IF(OR(C24385=""),"NO",1)</f>
        <v>NO</v>
      </c>
      <c r="B24385" s="1">
        <f>1+MAX($B$1:B24384)</f>
        <v>196</v>
      </c>
      <c r="C24385" s="18" t="s">
        <v>124</v>
      </c>
      <c r="E24385" s="19" t="s">
        <v>124</v>
      </c>
      <c r="F24385" s="20"/>
      <c r="G24385" s="20"/>
      <c r="H24385" s="20"/>
      <c r="I24385" s="21"/>
      <c r="J24385" s="20"/>
      <c r="K24385" s="21"/>
      <c r="L24385" s="22"/>
    </row>
    <row r="24386" spans="1:12" hidden="1" x14ac:dyDescent="0.3">
      <c r="A24386" s="1" t="str">
        <f>A24385</f>
        <v>NO</v>
      </c>
      <c r="E24386" s="23" t="str">
        <f>+$E$11</f>
        <v>Integrantes</v>
      </c>
      <c r="F24386" s="24"/>
      <c r="G24386" s="24"/>
      <c r="H24386" s="24"/>
      <c r="I24386" s="24"/>
      <c r="J24386" s="24"/>
      <c r="K24386" s="25" t="str">
        <f>+$K$11</f>
        <v>Nit</v>
      </c>
      <c r="L24386" s="26" t="str">
        <f>+$L$11</f>
        <v>Part.</v>
      </c>
    </row>
    <row r="24387" spans="1:12" hidden="1" x14ac:dyDescent="0.3">
      <c r="A24387" s="1" t="str">
        <f>+A24386</f>
        <v>NO</v>
      </c>
      <c r="C24387" s="1" t="s">
        <v>124</v>
      </c>
      <c r="E24387" s="27" t="s">
        <v>124</v>
      </c>
      <c r="F24387" s="28"/>
      <c r="G24387" s="28"/>
      <c r="H24387" s="28"/>
      <c r="I24387" s="28"/>
      <c r="J24387" s="28"/>
      <c r="K24387" s="29" t="s">
        <v>124</v>
      </c>
      <c r="L24387" s="30" t="s">
        <v>124</v>
      </c>
    </row>
    <row r="24388" spans="1:12" hidden="1" x14ac:dyDescent="0.3">
      <c r="A24388" s="18" t="str">
        <f>+IF(OR(C24388=""),"NO",1)</f>
        <v>NO</v>
      </c>
      <c r="B24388" s="18"/>
      <c r="C24388" s="1" t="s">
        <v>124</v>
      </c>
      <c r="E24388" s="31" t="s">
        <v>124</v>
      </c>
      <c r="F24388" s="32"/>
      <c r="G24388" s="32"/>
      <c r="H24388" s="32"/>
      <c r="I24388" s="32"/>
      <c r="J24388" s="32"/>
      <c r="K24388" s="33" t="s">
        <v>124</v>
      </c>
      <c r="L24388" s="34" t="s">
        <v>124</v>
      </c>
    </row>
    <row r="24389" spans="1:12" hidden="1" x14ac:dyDescent="0.3">
      <c r="A24389" s="18" t="str">
        <f>+IF(OR(C24389=""),"NO",1)</f>
        <v>NO</v>
      </c>
      <c r="B24389" s="18"/>
      <c r="C24389" s="1" t="s">
        <v>124</v>
      </c>
      <c r="E24389" s="31" t="s">
        <v>124</v>
      </c>
      <c r="F24389" s="32"/>
      <c r="G24389" s="32"/>
      <c r="H24389" s="32"/>
      <c r="I24389" s="32"/>
      <c r="J24389" s="32"/>
      <c r="K24389" s="33" t="s">
        <v>124</v>
      </c>
      <c r="L24389" s="34" t="s">
        <v>124</v>
      </c>
    </row>
    <row r="24390" spans="1:12" hidden="1" x14ac:dyDescent="0.3">
      <c r="A24390" s="18" t="str">
        <f>+IF(OR(C24390=""),"NO",1)</f>
        <v>NO</v>
      </c>
      <c r="B24390" s="18"/>
      <c r="C24390" s="1" t="s">
        <v>124</v>
      </c>
      <c r="E24390" s="31" t="s">
        <v>13</v>
      </c>
      <c r="F24390" s="32"/>
      <c r="G24390" s="32"/>
      <c r="H24390" s="32"/>
      <c r="I24390" s="32"/>
      <c r="J24390" s="32"/>
      <c r="K24390" s="33"/>
      <c r="L24390" s="34"/>
    </row>
    <row r="24391" spans="1:12" hidden="1" x14ac:dyDescent="0.3">
      <c r="A24391" s="18" t="str">
        <f>+IF(OR(C24391=""),"NO",1)</f>
        <v>NO</v>
      </c>
      <c r="B24391" s="18"/>
      <c r="C24391" s="1" t="s">
        <v>124</v>
      </c>
      <c r="E24391" s="31" t="s">
        <v>13</v>
      </c>
      <c r="F24391" s="32"/>
      <c r="G24391" s="32"/>
      <c r="H24391" s="32"/>
      <c r="I24391" s="32"/>
      <c r="J24391" s="32"/>
      <c r="K24391" s="33"/>
      <c r="L24391" s="34"/>
    </row>
    <row r="24392" spans="1:12" hidden="1" x14ac:dyDescent="0.3">
      <c r="A24392" s="18" t="str">
        <f>+IF(OR(C24392=""),"NO",1)</f>
        <v>NO</v>
      </c>
      <c r="B24392" s="18"/>
      <c r="C24392" s="1" t="s">
        <v>124</v>
      </c>
      <c r="E24392" s="35" t="s">
        <v>13</v>
      </c>
      <c r="F24392" s="36"/>
      <c r="G24392" s="36"/>
      <c r="H24392" s="36"/>
      <c r="I24392" s="36"/>
      <c r="J24392" s="36"/>
      <c r="K24392" s="37"/>
      <c r="L24392" s="38"/>
    </row>
    <row r="24393" spans="1:12" ht="5.15" hidden="1" customHeight="1" x14ac:dyDescent="0.3">
      <c r="A24393" s="1" t="str">
        <f>+A24385</f>
        <v>NO</v>
      </c>
      <c r="E24393" s="39"/>
      <c r="F24393" s="39"/>
      <c r="G24393" s="39"/>
      <c r="H24393" s="39"/>
      <c r="I24393" s="39"/>
      <c r="J24393" s="39"/>
      <c r="K24393" s="39"/>
      <c r="L24393" s="39"/>
    </row>
    <row r="24394" spans="1:12" ht="15.75" hidden="1" customHeight="1" x14ac:dyDescent="0.3">
      <c r="A24394" s="1" t="str">
        <f>+A24385</f>
        <v>NO</v>
      </c>
      <c r="E24394" s="40" t="str">
        <f>+$E$19</f>
        <v>RESULTADO DE EVALUACIÓN TÉCNICA</v>
      </c>
      <c r="F24394" s="41"/>
      <c r="G24394" s="41"/>
      <c r="H24394" s="41"/>
      <c r="I24394" s="41"/>
      <c r="J24394" s="41"/>
      <c r="K24394" s="41"/>
      <c r="L24394" s="42"/>
    </row>
    <row r="24395" spans="1:12" hidden="1" x14ac:dyDescent="0.3">
      <c r="A24395" s="1" t="str">
        <f>+A24385</f>
        <v>NO</v>
      </c>
      <c r="E24395" s="43"/>
      <c r="F24395" s="44" t="str">
        <f>+$F$20</f>
        <v>Experiencia</v>
      </c>
      <c r="G24395" s="45"/>
      <c r="H24395" s="45"/>
      <c r="I24395" s="45"/>
      <c r="J24395" s="45"/>
      <c r="K24395" s="46"/>
      <c r="L24395" s="47" t="s">
        <v>124</v>
      </c>
    </row>
    <row r="24396" spans="1:12" hidden="1" x14ac:dyDescent="0.3">
      <c r="A24396" s="1" t="str">
        <f>+A24385</f>
        <v>NO</v>
      </c>
      <c r="E24396" s="348" t="str">
        <f>+$E$21</f>
        <v>OBSERVACIONES RESPECTO A LA EVALUACIÓN DE EXPERIENCIA</v>
      </c>
      <c r="F24396" s="308"/>
      <c r="G24396" s="308"/>
      <c r="H24396" s="308"/>
      <c r="I24396" s="308"/>
      <c r="J24396" s="308"/>
      <c r="K24396" s="308"/>
      <c r="L24396" s="349"/>
    </row>
    <row r="24397" spans="1:12" hidden="1" x14ac:dyDescent="0.3">
      <c r="A24397" s="1" t="str">
        <f>+A24385</f>
        <v>NO</v>
      </c>
      <c r="E24397" s="350" t="s">
        <v>124</v>
      </c>
      <c r="F24397" s="351"/>
      <c r="G24397" s="351"/>
      <c r="H24397" s="351"/>
      <c r="I24397" s="351"/>
      <c r="J24397" s="351"/>
      <c r="K24397" s="351"/>
      <c r="L24397" s="352"/>
    </row>
    <row r="24398" spans="1:12" ht="5.15" hidden="1" customHeight="1" x14ac:dyDescent="0.3">
      <c r="A24398" s="1" t="str">
        <f>+A24385</f>
        <v>NO</v>
      </c>
      <c r="E24398" s="39"/>
      <c r="F24398" s="39"/>
      <c r="G24398" s="39"/>
      <c r="H24398" s="39"/>
      <c r="I24398" s="39"/>
      <c r="J24398" s="39"/>
      <c r="K24398" s="39"/>
      <c r="L24398" s="39"/>
    </row>
    <row r="24399" spans="1:12" ht="12.75" hidden="1" customHeight="1" x14ac:dyDescent="0.3">
      <c r="A24399" s="1" t="str">
        <f>+A24385</f>
        <v>NO</v>
      </c>
      <c r="E24399" s="40" t="str">
        <f>+$E$24</f>
        <v>EXPERIENCIA HABILITANTE: CONTRATOS PRESENTADOS</v>
      </c>
      <c r="F24399" s="41"/>
      <c r="G24399" s="41"/>
      <c r="H24399" s="41"/>
      <c r="I24399" s="41"/>
      <c r="J24399" s="41"/>
      <c r="K24399" s="41"/>
      <c r="L24399" s="42"/>
    </row>
    <row r="24400" spans="1:12" ht="8.5" hidden="1" customHeight="1" x14ac:dyDescent="0.3">
      <c r="A24400" s="1" t="str">
        <f>+A24385</f>
        <v>NO</v>
      </c>
      <c r="E24400" s="49"/>
      <c r="F24400" s="50"/>
      <c r="G24400" s="51"/>
      <c r="H24400" s="51"/>
      <c r="I24400" s="51"/>
      <c r="J24400" s="51"/>
      <c r="K24400" s="51"/>
      <c r="L24400" s="52"/>
    </row>
    <row r="24401" spans="1:12" hidden="1" x14ac:dyDescent="0.3">
      <c r="A24401" s="18" t="str">
        <f>+IF(OR(C24401=""),"NO",1)</f>
        <v>NO</v>
      </c>
      <c r="B24401" s="18"/>
      <c r="C24401" s="1" t="s">
        <v>124</v>
      </c>
      <c r="E24401" s="329">
        <v>1</v>
      </c>
      <c r="F24401" s="53" t="str">
        <f>+$F$26</f>
        <v>OBJETO</v>
      </c>
      <c r="G24401" s="332" t="s">
        <v>124</v>
      </c>
      <c r="H24401" s="333"/>
      <c r="I24401" s="333"/>
      <c r="J24401" s="333"/>
      <c r="K24401" s="333"/>
      <c r="L24401" s="334"/>
    </row>
    <row r="24402" spans="1:12" hidden="1" x14ac:dyDescent="0.3">
      <c r="A24402" s="18" t="str">
        <f>+IF(OR(C24401=""),"NO",1)</f>
        <v>NO</v>
      </c>
      <c r="B24402" s="18"/>
      <c r="E24402" s="330"/>
      <c r="F24402" s="54" t="str">
        <f>+$F$27</f>
        <v>CONTRATANTE</v>
      </c>
      <c r="G24402" s="335" t="s">
        <v>124</v>
      </c>
      <c r="H24402" s="310"/>
      <c r="I24402" s="310"/>
      <c r="J24402" s="310"/>
      <c r="K24402" s="310"/>
      <c r="L24402" s="336"/>
    </row>
    <row r="24403" spans="1:12" hidden="1" x14ac:dyDescent="0.3">
      <c r="A24403" s="18" t="str">
        <f>+IF(OR(C24401=""),"NO",1)</f>
        <v>NO</v>
      </c>
      <c r="B24403" s="18"/>
      <c r="E24403" s="330"/>
      <c r="F24403" s="54" t="str">
        <f>+$F$28</f>
        <v>APORTANTE</v>
      </c>
      <c r="G24403" s="337" t="s">
        <v>124</v>
      </c>
      <c r="H24403" s="338"/>
      <c r="I24403" s="338"/>
      <c r="J24403" s="338"/>
      <c r="K24403" s="338"/>
      <c r="L24403" s="339"/>
    </row>
    <row r="24404" spans="1:12" hidden="1" x14ac:dyDescent="0.3">
      <c r="A24404" s="18" t="str">
        <f>+IF(OR(C24401=""),"NO",1)</f>
        <v>NO</v>
      </c>
      <c r="B24404" s="18"/>
      <c r="E24404" s="330"/>
      <c r="F24404" s="54" t="str">
        <f>+$F$29</f>
        <v>VALOR /SMMLV)</v>
      </c>
      <c r="G24404" s="55" t="s">
        <v>124</v>
      </c>
      <c r="H24404" s="56" t="str">
        <f>+$H$29</f>
        <v>% PART..</v>
      </c>
      <c r="I24404" s="57" t="s">
        <v>124</v>
      </c>
      <c r="J24404" s="58" t="str">
        <f>+$J$29</f>
        <v>VALOR ACREDITADO</v>
      </c>
      <c r="K24404" s="59"/>
      <c r="L24404" s="47" t="s">
        <v>124</v>
      </c>
    </row>
    <row r="24405" spans="1:12" hidden="1" x14ac:dyDescent="0.3">
      <c r="A24405" s="18" t="str">
        <f>+IF(OR(C24401=""),"NO",1)</f>
        <v>NO</v>
      </c>
      <c r="B24405" s="18"/>
      <c r="E24405" s="330"/>
      <c r="F24405" s="60" t="str">
        <f>+$F$30</f>
        <v>EXPERIENCIA APORTADA</v>
      </c>
      <c r="G24405" s="340" t="s">
        <v>124</v>
      </c>
      <c r="H24405" s="341"/>
      <c r="I24405" s="341"/>
      <c r="J24405" s="341"/>
      <c r="K24405" s="341"/>
      <c r="L24405" s="342"/>
    </row>
    <row r="24406" spans="1:12" hidden="1" x14ac:dyDescent="0.3">
      <c r="A24406" s="18" t="str">
        <f>+IF(OR(C24401=""),"NO",1)</f>
        <v>NO</v>
      </c>
      <c r="B24406" s="18"/>
      <c r="E24406" s="331"/>
      <c r="F24406" s="62" t="str">
        <f>+$F$31</f>
        <v>OBSERVACIÓN</v>
      </c>
      <c r="G24406" s="343" t="s">
        <v>124</v>
      </c>
      <c r="H24406" s="344"/>
      <c r="I24406" s="344"/>
      <c r="J24406" s="344"/>
      <c r="K24406" s="344"/>
      <c r="L24406" s="345"/>
    </row>
    <row r="24407" spans="1:12" ht="8.5" hidden="1" customHeight="1" x14ac:dyDescent="0.3">
      <c r="A24407" s="18" t="str">
        <f>+IF(OR(C24401=""),"NO",1)</f>
        <v>NO</v>
      </c>
      <c r="B24407" s="18"/>
      <c r="E24407" s="49"/>
      <c r="F24407" s="50"/>
      <c r="G24407" s="51"/>
      <c r="H24407" s="51"/>
      <c r="I24407" s="51"/>
      <c r="J24407" s="51"/>
      <c r="K24407" s="51"/>
      <c r="L24407" s="52"/>
    </row>
    <row r="24408" spans="1:12" hidden="1" x14ac:dyDescent="0.3">
      <c r="A24408" s="18" t="str">
        <f t="shared" ref="A24408" si="8190">+IF(OR(C24408=""),"NO",1)</f>
        <v>NO</v>
      </c>
      <c r="B24408" s="18"/>
      <c r="C24408" s="1" t="s">
        <v>124</v>
      </c>
      <c r="E24408" s="329">
        <v>2</v>
      </c>
      <c r="F24408" s="53" t="str">
        <f>+$F$26</f>
        <v>OBJETO</v>
      </c>
      <c r="G24408" s="332" t="s">
        <v>124</v>
      </c>
      <c r="H24408" s="333"/>
      <c r="I24408" s="333"/>
      <c r="J24408" s="333"/>
      <c r="K24408" s="333"/>
      <c r="L24408" s="334"/>
    </row>
    <row r="24409" spans="1:12" hidden="1" x14ac:dyDescent="0.3">
      <c r="A24409" s="18" t="str">
        <f t="shared" ref="A24409" si="8191">+IF(OR(C24408=""),"NO",1)</f>
        <v>NO</v>
      </c>
      <c r="B24409" s="18"/>
      <c r="E24409" s="330"/>
      <c r="F24409" s="54" t="str">
        <f>+$F$27</f>
        <v>CONTRATANTE</v>
      </c>
      <c r="G24409" s="335" t="s">
        <v>124</v>
      </c>
      <c r="H24409" s="310"/>
      <c r="I24409" s="310"/>
      <c r="J24409" s="310"/>
      <c r="K24409" s="310"/>
      <c r="L24409" s="336"/>
    </row>
    <row r="24410" spans="1:12" hidden="1" x14ac:dyDescent="0.3">
      <c r="A24410" s="18" t="str">
        <f t="shared" ref="A24410" si="8192">+IF(OR(C24408=""),"NO",1)</f>
        <v>NO</v>
      </c>
      <c r="B24410" s="18"/>
      <c r="E24410" s="330"/>
      <c r="F24410" s="54" t="str">
        <f>+$F$28</f>
        <v>APORTANTE</v>
      </c>
      <c r="G24410" s="337" t="s">
        <v>124</v>
      </c>
      <c r="H24410" s="338"/>
      <c r="I24410" s="338"/>
      <c r="J24410" s="338"/>
      <c r="K24410" s="338"/>
      <c r="L24410" s="339"/>
    </row>
    <row r="24411" spans="1:12" hidden="1" x14ac:dyDescent="0.3">
      <c r="A24411" s="18" t="str">
        <f t="shared" ref="A24411" si="8193">+IF(OR(C24408=""),"NO",1)</f>
        <v>NO</v>
      </c>
      <c r="B24411" s="18"/>
      <c r="E24411" s="330"/>
      <c r="F24411" s="54" t="str">
        <f>+$F$29</f>
        <v>VALOR /SMMLV)</v>
      </c>
      <c r="G24411" s="55" t="s">
        <v>124</v>
      </c>
      <c r="H24411" s="56" t="str">
        <f>+$H$29</f>
        <v>% PART..</v>
      </c>
      <c r="I24411" s="57" t="s">
        <v>124</v>
      </c>
      <c r="J24411" s="58" t="str">
        <f>+$J$29</f>
        <v>VALOR ACREDITADO</v>
      </c>
      <c r="K24411" s="59"/>
      <c r="L24411" s="47" t="s">
        <v>124</v>
      </c>
    </row>
    <row r="24412" spans="1:12" hidden="1" x14ac:dyDescent="0.3">
      <c r="A24412" s="18" t="str">
        <f t="shared" ref="A24412" si="8194">+IF(OR(C24408=""),"NO",1)</f>
        <v>NO</v>
      </c>
      <c r="B24412" s="18"/>
      <c r="E24412" s="330"/>
      <c r="F24412" s="60" t="str">
        <f>+$F$30</f>
        <v>EXPERIENCIA APORTADA</v>
      </c>
      <c r="G24412" s="340" t="s">
        <v>124</v>
      </c>
      <c r="H24412" s="341"/>
      <c r="I24412" s="341"/>
      <c r="J24412" s="341"/>
      <c r="K24412" s="341"/>
      <c r="L24412" s="342"/>
    </row>
    <row r="24413" spans="1:12" hidden="1" x14ac:dyDescent="0.3">
      <c r="A24413" s="18" t="str">
        <f t="shared" ref="A24413" si="8195">+IF(OR(C24408=""),"NO",1)</f>
        <v>NO</v>
      </c>
      <c r="B24413" s="18"/>
      <c r="E24413" s="331"/>
      <c r="F24413" s="62" t="str">
        <f>+$F$31</f>
        <v>OBSERVACIÓN</v>
      </c>
      <c r="G24413" s="343" t="s">
        <v>124</v>
      </c>
      <c r="H24413" s="344"/>
      <c r="I24413" s="344"/>
      <c r="J24413" s="344"/>
      <c r="K24413" s="344"/>
      <c r="L24413" s="345"/>
    </row>
    <row r="24414" spans="1:12" ht="8.5" hidden="1" customHeight="1" x14ac:dyDescent="0.3">
      <c r="A24414" s="18" t="str">
        <f t="shared" ref="A24414" si="8196">+IF(OR(C24408=""),"NO",1)</f>
        <v>NO</v>
      </c>
      <c r="B24414" s="18"/>
      <c r="E24414" s="49"/>
      <c r="F24414" s="50"/>
      <c r="G24414" s="51"/>
      <c r="H24414" s="51"/>
      <c r="I24414" s="51"/>
      <c r="J24414" s="51"/>
      <c r="K24414" s="51"/>
      <c r="L24414" s="52"/>
    </row>
    <row r="24415" spans="1:12" hidden="1" x14ac:dyDescent="0.3">
      <c r="A24415" s="18" t="str">
        <f t="shared" ref="A24415" si="8197">+IF(OR(C24415=""),"NO",1)</f>
        <v>NO</v>
      </c>
      <c r="B24415" s="18"/>
      <c r="C24415" s="1" t="s">
        <v>124</v>
      </c>
      <c r="E24415" s="329">
        <v>3</v>
      </c>
      <c r="F24415" s="53" t="str">
        <f>+$F$26</f>
        <v>OBJETO</v>
      </c>
      <c r="G24415" s="332" t="s">
        <v>124</v>
      </c>
      <c r="H24415" s="333"/>
      <c r="I24415" s="333"/>
      <c r="J24415" s="333"/>
      <c r="K24415" s="333"/>
      <c r="L24415" s="334"/>
    </row>
    <row r="24416" spans="1:12" hidden="1" x14ac:dyDescent="0.3">
      <c r="A24416" s="18" t="str">
        <f t="shared" ref="A24416" si="8198">+IF(OR(C24415=""),"NO",1)</f>
        <v>NO</v>
      </c>
      <c r="B24416" s="18"/>
      <c r="E24416" s="330"/>
      <c r="F24416" s="54" t="str">
        <f>+$F$27</f>
        <v>CONTRATANTE</v>
      </c>
      <c r="G24416" s="335" t="s">
        <v>124</v>
      </c>
      <c r="H24416" s="310"/>
      <c r="I24416" s="310"/>
      <c r="J24416" s="310"/>
      <c r="K24416" s="310"/>
      <c r="L24416" s="336"/>
    </row>
    <row r="24417" spans="1:12" hidden="1" x14ac:dyDescent="0.3">
      <c r="A24417" s="18" t="str">
        <f t="shared" ref="A24417" si="8199">+IF(OR(C24415=""),"NO",1)</f>
        <v>NO</v>
      </c>
      <c r="B24417" s="18"/>
      <c r="E24417" s="330"/>
      <c r="F24417" s="54" t="str">
        <f>+$F$28</f>
        <v>APORTANTE</v>
      </c>
      <c r="G24417" s="337" t="s">
        <v>124</v>
      </c>
      <c r="H24417" s="338"/>
      <c r="I24417" s="338"/>
      <c r="J24417" s="338"/>
      <c r="K24417" s="338"/>
      <c r="L24417" s="339"/>
    </row>
    <row r="24418" spans="1:12" hidden="1" x14ac:dyDescent="0.3">
      <c r="A24418" s="18" t="str">
        <f t="shared" ref="A24418" si="8200">+IF(OR(C24415=""),"NO",1)</f>
        <v>NO</v>
      </c>
      <c r="B24418" s="18"/>
      <c r="E24418" s="330"/>
      <c r="F24418" s="54" t="str">
        <f>+$F$29</f>
        <v>VALOR /SMMLV)</v>
      </c>
      <c r="G24418" s="55" t="s">
        <v>124</v>
      </c>
      <c r="H24418" s="56" t="str">
        <f>+$H$29</f>
        <v>% PART..</v>
      </c>
      <c r="I24418" s="57" t="s">
        <v>124</v>
      </c>
      <c r="J24418" s="58" t="str">
        <f>+$J$29</f>
        <v>VALOR ACREDITADO</v>
      </c>
      <c r="K24418" s="59"/>
      <c r="L24418" s="47" t="s">
        <v>124</v>
      </c>
    </row>
    <row r="24419" spans="1:12" hidden="1" x14ac:dyDescent="0.3">
      <c r="A24419" s="18" t="str">
        <f t="shared" ref="A24419" si="8201">+IF(OR(C24415=""),"NO",1)</f>
        <v>NO</v>
      </c>
      <c r="B24419" s="18"/>
      <c r="E24419" s="330"/>
      <c r="F24419" s="60" t="str">
        <f>+$F$30</f>
        <v>EXPERIENCIA APORTADA</v>
      </c>
      <c r="G24419" s="340" t="s">
        <v>124</v>
      </c>
      <c r="H24419" s="341"/>
      <c r="I24419" s="341"/>
      <c r="J24419" s="341"/>
      <c r="K24419" s="341"/>
      <c r="L24419" s="342"/>
    </row>
    <row r="24420" spans="1:12" hidden="1" x14ac:dyDescent="0.3">
      <c r="A24420" s="18" t="str">
        <f t="shared" ref="A24420" si="8202">+IF(OR(C24415=""),"NO",1)</f>
        <v>NO</v>
      </c>
      <c r="B24420" s="18"/>
      <c r="E24420" s="331"/>
      <c r="F24420" s="62" t="str">
        <f>+$F$31</f>
        <v>OBSERVACIÓN</v>
      </c>
      <c r="G24420" s="343" t="s">
        <v>124</v>
      </c>
      <c r="H24420" s="344"/>
      <c r="I24420" s="344"/>
      <c r="J24420" s="344"/>
      <c r="K24420" s="344"/>
      <c r="L24420" s="345"/>
    </row>
    <row r="24421" spans="1:12" ht="8.5" hidden="1" customHeight="1" x14ac:dyDescent="0.3">
      <c r="A24421" s="18" t="str">
        <f t="shared" ref="A24421" si="8203">+IF(OR(C24415=""),"NO",1)</f>
        <v>NO</v>
      </c>
      <c r="B24421" s="18"/>
      <c r="E24421" s="49"/>
      <c r="F24421" s="50"/>
      <c r="G24421" s="51"/>
      <c r="H24421" s="51"/>
      <c r="I24421" s="51"/>
      <c r="J24421" s="51"/>
      <c r="K24421" s="51"/>
      <c r="L24421" s="52"/>
    </row>
    <row r="24422" spans="1:12" hidden="1" x14ac:dyDescent="0.3">
      <c r="A24422" s="18" t="str">
        <f t="shared" ref="A24422" si="8204">+IF(OR(C24422=""),"NO",1)</f>
        <v>NO</v>
      </c>
      <c r="B24422" s="18"/>
      <c r="C24422" s="1" t="s">
        <v>124</v>
      </c>
      <c r="E24422" s="329">
        <v>4</v>
      </c>
      <c r="F24422" s="53" t="str">
        <f>+$F$26</f>
        <v>OBJETO</v>
      </c>
      <c r="G24422" s="332" t="s">
        <v>124</v>
      </c>
      <c r="H24422" s="333"/>
      <c r="I24422" s="333"/>
      <c r="J24422" s="333"/>
      <c r="K24422" s="333"/>
      <c r="L24422" s="334"/>
    </row>
    <row r="24423" spans="1:12" hidden="1" x14ac:dyDescent="0.3">
      <c r="A24423" s="18" t="str">
        <f t="shared" ref="A24423" si="8205">+IF(OR(C24422=""),"NO",1)</f>
        <v>NO</v>
      </c>
      <c r="B24423" s="18"/>
      <c r="E24423" s="330"/>
      <c r="F24423" s="54" t="str">
        <f>+$F$27</f>
        <v>CONTRATANTE</v>
      </c>
      <c r="G24423" s="335" t="s">
        <v>124</v>
      </c>
      <c r="H24423" s="310"/>
      <c r="I24423" s="310"/>
      <c r="J24423" s="310"/>
      <c r="K24423" s="310"/>
      <c r="L24423" s="336"/>
    </row>
    <row r="24424" spans="1:12" hidden="1" x14ac:dyDescent="0.3">
      <c r="A24424" s="18" t="str">
        <f t="shared" ref="A24424" si="8206">+IF(OR(C24422=""),"NO",1)</f>
        <v>NO</v>
      </c>
      <c r="B24424" s="18"/>
      <c r="E24424" s="330"/>
      <c r="F24424" s="54" t="str">
        <f>+$F$28</f>
        <v>APORTANTE</v>
      </c>
      <c r="G24424" s="337" t="s">
        <v>124</v>
      </c>
      <c r="H24424" s="338"/>
      <c r="I24424" s="338"/>
      <c r="J24424" s="338"/>
      <c r="K24424" s="338"/>
      <c r="L24424" s="339"/>
    </row>
    <row r="24425" spans="1:12" hidden="1" x14ac:dyDescent="0.3">
      <c r="A24425" s="18" t="str">
        <f t="shared" ref="A24425" si="8207">+IF(OR(C24422=""),"NO",1)</f>
        <v>NO</v>
      </c>
      <c r="B24425" s="18"/>
      <c r="E24425" s="330"/>
      <c r="F24425" s="54" t="str">
        <f>+$F$29</f>
        <v>VALOR /SMMLV)</v>
      </c>
      <c r="G24425" s="55" t="s">
        <v>124</v>
      </c>
      <c r="H24425" s="56" t="str">
        <f>+$H$29</f>
        <v>% PART..</v>
      </c>
      <c r="I24425" s="57" t="s">
        <v>124</v>
      </c>
      <c r="J24425" s="58" t="str">
        <f>+$J$29</f>
        <v>VALOR ACREDITADO</v>
      </c>
      <c r="K24425" s="59"/>
      <c r="L24425" s="47" t="s">
        <v>124</v>
      </c>
    </row>
    <row r="24426" spans="1:12" hidden="1" x14ac:dyDescent="0.3">
      <c r="A24426" s="18" t="str">
        <f t="shared" ref="A24426" si="8208">+IF(OR(C24422=""),"NO",1)</f>
        <v>NO</v>
      </c>
      <c r="B24426" s="18"/>
      <c r="E24426" s="330"/>
      <c r="F24426" s="60" t="str">
        <f>+$F$30</f>
        <v>EXPERIENCIA APORTADA</v>
      </c>
      <c r="G24426" s="340" t="s">
        <v>124</v>
      </c>
      <c r="H24426" s="341"/>
      <c r="I24426" s="341"/>
      <c r="J24426" s="341"/>
      <c r="K24426" s="341"/>
      <c r="L24426" s="342"/>
    </row>
    <row r="24427" spans="1:12" hidden="1" x14ac:dyDescent="0.3">
      <c r="A24427" s="18" t="str">
        <f t="shared" ref="A24427" si="8209">+IF(OR(C24422=""),"NO",1)</f>
        <v>NO</v>
      </c>
      <c r="B24427" s="18"/>
      <c r="E24427" s="331"/>
      <c r="F24427" s="62" t="str">
        <f>+$F$31</f>
        <v>OBSERVACIÓN</v>
      </c>
      <c r="G24427" s="343" t="s">
        <v>124</v>
      </c>
      <c r="H24427" s="344"/>
      <c r="I24427" s="344"/>
      <c r="J24427" s="344"/>
      <c r="K24427" s="344"/>
      <c r="L24427" s="345"/>
    </row>
    <row r="24428" spans="1:12" ht="8.5" hidden="1" customHeight="1" x14ac:dyDescent="0.3">
      <c r="A24428" s="18" t="str">
        <f t="shared" ref="A24428" si="8210">+IF(OR(C24422=""),"NO",1)</f>
        <v>NO</v>
      </c>
      <c r="B24428" s="18"/>
      <c r="E24428" s="49"/>
      <c r="F24428" s="50"/>
      <c r="G24428" s="51"/>
      <c r="H24428" s="51"/>
      <c r="I24428" s="51"/>
      <c r="J24428" s="51"/>
      <c r="K24428" s="51"/>
      <c r="L24428" s="52"/>
    </row>
    <row r="24429" spans="1:12" hidden="1" x14ac:dyDescent="0.3">
      <c r="A24429" s="18" t="str">
        <f t="shared" ref="A24429" si="8211">+IF(OR(C24429=""),"NO",1)</f>
        <v>NO</v>
      </c>
      <c r="B24429" s="18"/>
      <c r="C24429" s="1" t="s">
        <v>124</v>
      </c>
      <c r="E24429" s="329">
        <v>5</v>
      </c>
      <c r="F24429" s="53" t="str">
        <f>+$F$26</f>
        <v>OBJETO</v>
      </c>
      <c r="G24429" s="332" t="s">
        <v>124</v>
      </c>
      <c r="H24429" s="333"/>
      <c r="I24429" s="333"/>
      <c r="J24429" s="333"/>
      <c r="K24429" s="333"/>
      <c r="L24429" s="334"/>
    </row>
    <row r="24430" spans="1:12" hidden="1" x14ac:dyDescent="0.3">
      <c r="A24430" s="18" t="str">
        <f t="shared" ref="A24430" si="8212">+IF(OR(C24429=""),"NO",1)</f>
        <v>NO</v>
      </c>
      <c r="B24430" s="18"/>
      <c r="E24430" s="330"/>
      <c r="F24430" s="54" t="str">
        <f>+$F$27</f>
        <v>CONTRATANTE</v>
      </c>
      <c r="G24430" s="335" t="s">
        <v>124</v>
      </c>
      <c r="H24430" s="310"/>
      <c r="I24430" s="310"/>
      <c r="J24430" s="310"/>
      <c r="K24430" s="310"/>
      <c r="L24430" s="336"/>
    </row>
    <row r="24431" spans="1:12" hidden="1" x14ac:dyDescent="0.3">
      <c r="A24431" s="18" t="str">
        <f t="shared" ref="A24431" si="8213">+IF(OR(C24429=""),"NO",1)</f>
        <v>NO</v>
      </c>
      <c r="B24431" s="18"/>
      <c r="E24431" s="330"/>
      <c r="F24431" s="54" t="str">
        <f>+$F$28</f>
        <v>APORTANTE</v>
      </c>
      <c r="G24431" s="337" t="s">
        <v>124</v>
      </c>
      <c r="H24431" s="338"/>
      <c r="I24431" s="338"/>
      <c r="J24431" s="338"/>
      <c r="K24431" s="338"/>
      <c r="L24431" s="339"/>
    </row>
    <row r="24432" spans="1:12" hidden="1" x14ac:dyDescent="0.3">
      <c r="A24432" s="18" t="str">
        <f t="shared" ref="A24432" si="8214">+IF(OR(C24429=""),"NO",1)</f>
        <v>NO</v>
      </c>
      <c r="B24432" s="18"/>
      <c r="E24432" s="330"/>
      <c r="F24432" s="54" t="str">
        <f>+$F$29</f>
        <v>VALOR /SMMLV)</v>
      </c>
      <c r="G24432" s="55" t="s">
        <v>124</v>
      </c>
      <c r="H24432" s="56" t="str">
        <f>+$H$29</f>
        <v>% PART..</v>
      </c>
      <c r="I24432" s="57" t="s">
        <v>124</v>
      </c>
      <c r="J24432" s="58" t="str">
        <f>+$J$29</f>
        <v>VALOR ACREDITADO</v>
      </c>
      <c r="K24432" s="59"/>
      <c r="L24432" s="47" t="s">
        <v>124</v>
      </c>
    </row>
    <row r="24433" spans="1:12" hidden="1" x14ac:dyDescent="0.3">
      <c r="A24433" s="18" t="str">
        <f t="shared" ref="A24433" si="8215">+IF(OR(C24429=""),"NO",1)</f>
        <v>NO</v>
      </c>
      <c r="B24433" s="18"/>
      <c r="E24433" s="330"/>
      <c r="F24433" s="60" t="str">
        <f>+$F$30</f>
        <v>EXPERIENCIA APORTADA</v>
      </c>
      <c r="G24433" s="340" t="s">
        <v>124</v>
      </c>
      <c r="H24433" s="341"/>
      <c r="I24433" s="341"/>
      <c r="J24433" s="341"/>
      <c r="K24433" s="341"/>
      <c r="L24433" s="342"/>
    </row>
    <row r="24434" spans="1:12" hidden="1" x14ac:dyDescent="0.3">
      <c r="A24434" s="18" t="str">
        <f t="shared" ref="A24434" si="8216">+IF(OR(C24429=""),"NO",1)</f>
        <v>NO</v>
      </c>
      <c r="B24434" s="18"/>
      <c r="E24434" s="331"/>
      <c r="F24434" s="62" t="str">
        <f>+$F$31</f>
        <v>OBSERVACIÓN</v>
      </c>
      <c r="G24434" s="343" t="s">
        <v>124</v>
      </c>
      <c r="H24434" s="344"/>
      <c r="I24434" s="344"/>
      <c r="J24434" s="344"/>
      <c r="K24434" s="344"/>
      <c r="L24434" s="345"/>
    </row>
    <row r="24435" spans="1:12" ht="8.5" hidden="1" customHeight="1" x14ac:dyDescent="0.3">
      <c r="A24435" s="18" t="str">
        <f t="shared" ref="A24435" si="8217">+IF(OR(C24429=""),"NO",1)</f>
        <v>NO</v>
      </c>
      <c r="B24435" s="18"/>
      <c r="E24435" s="49"/>
      <c r="F24435" s="50"/>
      <c r="G24435" s="51"/>
      <c r="H24435" s="51"/>
      <c r="I24435" s="51"/>
      <c r="J24435" s="51"/>
      <c r="K24435" s="51"/>
      <c r="L24435" s="52"/>
    </row>
    <row r="24436" spans="1:12" hidden="1" x14ac:dyDescent="0.3">
      <c r="A24436" s="18" t="str">
        <f t="shared" ref="A24436" si="8218">+IF(OR(C24436=""),"NO",1)</f>
        <v>NO</v>
      </c>
      <c r="B24436" s="18"/>
      <c r="C24436" s="1" t="s">
        <v>124</v>
      </c>
      <c r="E24436" s="329">
        <v>6</v>
      </c>
      <c r="F24436" s="53" t="str">
        <f>+$F$26</f>
        <v>OBJETO</v>
      </c>
      <c r="G24436" s="332" t="s">
        <v>124</v>
      </c>
      <c r="H24436" s="333"/>
      <c r="I24436" s="333"/>
      <c r="J24436" s="333"/>
      <c r="K24436" s="333"/>
      <c r="L24436" s="334"/>
    </row>
    <row r="24437" spans="1:12" hidden="1" x14ac:dyDescent="0.3">
      <c r="A24437" s="18" t="str">
        <f t="shared" ref="A24437" si="8219">+IF(OR(C24436=""),"NO",1)</f>
        <v>NO</v>
      </c>
      <c r="B24437" s="18"/>
      <c r="E24437" s="330"/>
      <c r="F24437" s="54" t="str">
        <f>+$F$27</f>
        <v>CONTRATANTE</v>
      </c>
      <c r="G24437" s="335" t="s">
        <v>124</v>
      </c>
      <c r="H24437" s="310"/>
      <c r="I24437" s="310"/>
      <c r="J24437" s="310"/>
      <c r="K24437" s="310"/>
      <c r="L24437" s="336"/>
    </row>
    <row r="24438" spans="1:12" hidden="1" x14ac:dyDescent="0.3">
      <c r="A24438" s="18" t="str">
        <f t="shared" ref="A24438" si="8220">+IF(OR(C24436=""),"NO",1)</f>
        <v>NO</v>
      </c>
      <c r="B24438" s="18"/>
      <c r="E24438" s="330"/>
      <c r="F24438" s="54" t="str">
        <f>+$F$28</f>
        <v>APORTANTE</v>
      </c>
      <c r="G24438" s="337" t="s">
        <v>124</v>
      </c>
      <c r="H24438" s="338"/>
      <c r="I24438" s="338"/>
      <c r="J24438" s="338"/>
      <c r="K24438" s="338"/>
      <c r="L24438" s="339"/>
    </row>
    <row r="24439" spans="1:12" hidden="1" x14ac:dyDescent="0.3">
      <c r="A24439" s="18" t="str">
        <f t="shared" ref="A24439" si="8221">+IF(OR(C24436=""),"NO",1)</f>
        <v>NO</v>
      </c>
      <c r="B24439" s="18"/>
      <c r="E24439" s="330"/>
      <c r="F24439" s="54" t="str">
        <f>+$F$29</f>
        <v>VALOR /SMMLV)</v>
      </c>
      <c r="G24439" s="55" t="s">
        <v>124</v>
      </c>
      <c r="H24439" s="56" t="str">
        <f>+$H$29</f>
        <v>% PART..</v>
      </c>
      <c r="I24439" s="57" t="s">
        <v>124</v>
      </c>
      <c r="J24439" s="58" t="str">
        <f>+$J$29</f>
        <v>VALOR ACREDITADO</v>
      </c>
      <c r="K24439" s="59"/>
      <c r="L24439" s="47" t="s">
        <v>124</v>
      </c>
    </row>
    <row r="24440" spans="1:12" hidden="1" x14ac:dyDescent="0.3">
      <c r="A24440" s="18" t="str">
        <f t="shared" ref="A24440" si="8222">+IF(OR(C24436=""),"NO",1)</f>
        <v>NO</v>
      </c>
      <c r="B24440" s="18"/>
      <c r="E24440" s="330"/>
      <c r="F24440" s="60" t="str">
        <f>+$F$30</f>
        <v>EXPERIENCIA APORTADA</v>
      </c>
      <c r="G24440" s="340" t="s">
        <v>124</v>
      </c>
      <c r="H24440" s="341"/>
      <c r="I24440" s="341"/>
      <c r="J24440" s="341"/>
      <c r="K24440" s="341"/>
      <c r="L24440" s="342"/>
    </row>
    <row r="24441" spans="1:12" hidden="1" x14ac:dyDescent="0.3">
      <c r="A24441" s="18" t="str">
        <f t="shared" ref="A24441" si="8223">+IF(OR(C24436=""),"NO",1)</f>
        <v>NO</v>
      </c>
      <c r="B24441" s="18"/>
      <c r="E24441" s="331"/>
      <c r="F24441" s="62" t="str">
        <f>+$F$31</f>
        <v>OBSERVACIÓN</v>
      </c>
      <c r="G24441" s="343" t="s">
        <v>124</v>
      </c>
      <c r="H24441" s="344"/>
      <c r="I24441" s="344"/>
      <c r="J24441" s="344"/>
      <c r="K24441" s="344"/>
      <c r="L24441" s="345"/>
    </row>
    <row r="24442" spans="1:12" ht="8.5" hidden="1" customHeight="1" x14ac:dyDescent="0.3">
      <c r="A24442" s="18" t="str">
        <f t="shared" ref="A24442" si="8224">+IF(OR(C24436=""),"NO",1)</f>
        <v>NO</v>
      </c>
      <c r="B24442" s="18"/>
      <c r="E24442" s="49"/>
      <c r="F24442" s="50"/>
      <c r="G24442" s="51"/>
      <c r="H24442" s="51"/>
      <c r="I24442" s="51"/>
      <c r="J24442" s="51"/>
      <c r="K24442" s="51"/>
      <c r="L24442" s="52"/>
    </row>
    <row r="24443" spans="1:12" hidden="1" x14ac:dyDescent="0.3">
      <c r="A24443" s="18" t="str">
        <f t="shared" ref="A24443" si="8225">+IF(OR(C24443=""),"NO",1)</f>
        <v>NO</v>
      </c>
      <c r="B24443" s="18"/>
      <c r="C24443" s="1" t="s">
        <v>124</v>
      </c>
      <c r="E24443" s="329">
        <v>7</v>
      </c>
      <c r="F24443" s="53" t="str">
        <f>+$F$26</f>
        <v>OBJETO</v>
      </c>
      <c r="G24443" s="332" t="s">
        <v>124</v>
      </c>
      <c r="H24443" s="333"/>
      <c r="I24443" s="333"/>
      <c r="J24443" s="333"/>
      <c r="K24443" s="333"/>
      <c r="L24443" s="334"/>
    </row>
    <row r="24444" spans="1:12" hidden="1" x14ac:dyDescent="0.3">
      <c r="A24444" s="18" t="str">
        <f t="shared" ref="A24444" si="8226">+IF(OR(C24443=""),"NO",1)</f>
        <v>NO</v>
      </c>
      <c r="B24444" s="18"/>
      <c r="E24444" s="330"/>
      <c r="F24444" s="54" t="str">
        <f>+$F$27</f>
        <v>CONTRATANTE</v>
      </c>
      <c r="G24444" s="335" t="s">
        <v>124</v>
      </c>
      <c r="H24444" s="310"/>
      <c r="I24444" s="310"/>
      <c r="J24444" s="310"/>
      <c r="K24444" s="310"/>
      <c r="L24444" s="336"/>
    </row>
    <row r="24445" spans="1:12" hidden="1" x14ac:dyDescent="0.3">
      <c r="A24445" s="18" t="str">
        <f t="shared" ref="A24445" si="8227">+IF(OR(C24443=""),"NO",1)</f>
        <v>NO</v>
      </c>
      <c r="B24445" s="18"/>
      <c r="E24445" s="330"/>
      <c r="F24445" s="54" t="str">
        <f>+$F$28</f>
        <v>APORTANTE</v>
      </c>
      <c r="G24445" s="337" t="s">
        <v>124</v>
      </c>
      <c r="H24445" s="338"/>
      <c r="I24445" s="338"/>
      <c r="J24445" s="338"/>
      <c r="K24445" s="338"/>
      <c r="L24445" s="339"/>
    </row>
    <row r="24446" spans="1:12" hidden="1" x14ac:dyDescent="0.3">
      <c r="A24446" s="18" t="str">
        <f t="shared" ref="A24446" si="8228">+IF(OR(C24443=""),"NO",1)</f>
        <v>NO</v>
      </c>
      <c r="B24446" s="18"/>
      <c r="E24446" s="330"/>
      <c r="F24446" s="54" t="str">
        <f>+$F$29</f>
        <v>VALOR /SMMLV)</v>
      </c>
      <c r="G24446" s="55" t="s">
        <v>124</v>
      </c>
      <c r="H24446" s="56" t="str">
        <f>+$H$29</f>
        <v>% PART..</v>
      </c>
      <c r="I24446" s="57" t="s">
        <v>124</v>
      </c>
      <c r="J24446" s="58" t="str">
        <f>+$J$29</f>
        <v>VALOR ACREDITADO</v>
      </c>
      <c r="K24446" s="59"/>
      <c r="L24446" s="47" t="s">
        <v>124</v>
      </c>
    </row>
    <row r="24447" spans="1:12" hidden="1" x14ac:dyDescent="0.3">
      <c r="A24447" s="18" t="str">
        <f t="shared" ref="A24447" si="8229">+IF(OR(C24443=""),"NO",1)</f>
        <v>NO</v>
      </c>
      <c r="B24447" s="18"/>
      <c r="E24447" s="330"/>
      <c r="F24447" s="60" t="str">
        <f>+$F$30</f>
        <v>EXPERIENCIA APORTADA</v>
      </c>
      <c r="G24447" s="340" t="s">
        <v>124</v>
      </c>
      <c r="H24447" s="341"/>
      <c r="I24447" s="341"/>
      <c r="J24447" s="341"/>
      <c r="K24447" s="341"/>
      <c r="L24447" s="342"/>
    </row>
    <row r="24448" spans="1:12" hidden="1" x14ac:dyDescent="0.3">
      <c r="A24448" s="18" t="str">
        <f t="shared" ref="A24448" si="8230">+IF(OR(C24443=""),"NO",1)</f>
        <v>NO</v>
      </c>
      <c r="B24448" s="18"/>
      <c r="E24448" s="331"/>
      <c r="F24448" s="62" t="str">
        <f>+$F$31</f>
        <v>OBSERVACIÓN</v>
      </c>
      <c r="G24448" s="343" t="s">
        <v>124</v>
      </c>
      <c r="H24448" s="344"/>
      <c r="I24448" s="344"/>
      <c r="J24448" s="344"/>
      <c r="K24448" s="344"/>
      <c r="L24448" s="345"/>
    </row>
    <row r="24449" spans="1:12" hidden="1" x14ac:dyDescent="0.3">
      <c r="A24449" s="18" t="str">
        <f t="shared" ref="A24449" si="8231">+IF(OR(C24443=""),"NO",1)</f>
        <v>NO</v>
      </c>
      <c r="B24449" s="18"/>
      <c r="E24449" s="49"/>
      <c r="F24449" s="50"/>
      <c r="G24449" s="51"/>
      <c r="H24449" s="51"/>
      <c r="I24449" s="51"/>
      <c r="J24449" s="51"/>
      <c r="K24449" s="51"/>
      <c r="L24449" s="52"/>
    </row>
    <row r="24450" spans="1:12" hidden="1" x14ac:dyDescent="0.3">
      <c r="A24450" s="1" t="str">
        <f>+A24385</f>
        <v>NO</v>
      </c>
      <c r="C24450" s="1" t="str">
        <f>"N"&amp;C24385</f>
        <v>N</v>
      </c>
      <c r="E24450" s="63"/>
      <c r="F24450" s="64" t="str">
        <f>+$F$75</f>
        <v>TOTAL DE CONTRATOS PRESENTADOS VÁLIDOS QUE CUMPLEN EXPERIENCIA ACREDITADA:</v>
      </c>
      <c r="G24450" s="65"/>
      <c r="H24450" s="65"/>
      <c r="I24450" s="65"/>
      <c r="J24450" s="66"/>
      <c r="K24450" s="65"/>
      <c r="L24450" s="67" t="s">
        <v>124</v>
      </c>
    </row>
    <row r="24451" spans="1:12" ht="6.65" hidden="1" customHeight="1" x14ac:dyDescent="0.3">
      <c r="A24451" s="1" t="str">
        <f>+A24385</f>
        <v>NO</v>
      </c>
      <c r="E24451" s="51"/>
      <c r="F24451" s="50"/>
      <c r="G24451" s="51"/>
      <c r="H24451" s="51"/>
      <c r="I24451" s="51"/>
      <c r="J24451" s="51"/>
      <c r="K24451" s="51"/>
      <c r="L24451" s="51"/>
    </row>
    <row r="24452" spans="1:12" hidden="1" x14ac:dyDescent="0.3">
      <c r="A24452" s="1" t="str">
        <f>+A24385</f>
        <v>NO</v>
      </c>
      <c r="E24452" s="63"/>
      <c r="F24452" s="63" t="str">
        <f>+$F$77</f>
        <v>ACREDITA SUMINISTRO E INSTALACIÓN DE MOBILIARIO POR LO MENOS EN UN (1) CONTRATO VÁLIDO</v>
      </c>
      <c r="G24452" s="65"/>
      <c r="H24452" s="65"/>
      <c r="I24452" s="65"/>
      <c r="J24452" s="66"/>
      <c r="K24452" s="65"/>
      <c r="L24452" s="68" t="s">
        <v>157</v>
      </c>
    </row>
    <row r="24453" spans="1:12" ht="5.15" hidden="1" customHeight="1" x14ac:dyDescent="0.3">
      <c r="A24453" s="1" t="str">
        <f>+A24385</f>
        <v>NO</v>
      </c>
      <c r="E24453" s="51"/>
      <c r="F24453" s="50"/>
      <c r="G24453" s="51"/>
      <c r="H24453" s="51"/>
      <c r="I24453" s="51"/>
      <c r="J24453" s="51"/>
      <c r="K24453" s="51"/>
      <c r="L24453" s="51"/>
    </row>
    <row r="24454" spans="1:12" ht="12.75" hidden="1" customHeight="1" x14ac:dyDescent="0.3">
      <c r="A24454" s="1" t="str">
        <f>+A24385</f>
        <v>NO</v>
      </c>
      <c r="E24454" s="69" t="str">
        <f>+$E$79</f>
        <v>EXPERIENCIA ESPECÍFICA NUMERAL 10.1.1 A</v>
      </c>
      <c r="F24454" s="70"/>
      <c r="G24454" s="70"/>
      <c r="H24454" s="70"/>
      <c r="I24454" s="70"/>
      <c r="J24454" s="70"/>
      <c r="K24454" s="70"/>
      <c r="L24454" s="71"/>
    </row>
    <row r="24455" spans="1:12" ht="26.5" hidden="1" customHeight="1" x14ac:dyDescent="0.3">
      <c r="A24455" s="1" t="str">
        <f>+A24385</f>
        <v>NO</v>
      </c>
      <c r="E24455" s="72"/>
      <c r="F24455" s="325" t="str">
        <f>+$F$80</f>
        <v>Por lo menos uno (1) de los contratos válidos aportados como experiencia general debe corresponder mínimo al 60% del presupuesto oficial del presente proceso de selección.  (SMMLV)</v>
      </c>
      <c r="G24455" s="326"/>
      <c r="H24455" s="326"/>
      <c r="I24455" s="326"/>
      <c r="J24455" s="326"/>
      <c r="K24455" s="73" t="s">
        <v>124</v>
      </c>
      <c r="L24455" s="74" t="s">
        <v>124</v>
      </c>
    </row>
    <row r="24456" spans="1:12" ht="23.5" hidden="1" customHeight="1" x14ac:dyDescent="0.3">
      <c r="A24456" s="1" t="str">
        <f>+A24385</f>
        <v>NO</v>
      </c>
      <c r="E24456" s="63"/>
      <c r="F24456" s="325" t="str">
        <f>+$F$81</f>
        <v xml:space="preserve">Deberá acreditarse en al menos uno (1) de los contratos válidos aportados como experiencia general una </v>
      </c>
      <c r="G24456" s="326"/>
      <c r="H24456" s="326"/>
      <c r="I24456" s="326"/>
      <c r="J24456" s="326"/>
      <c r="K24456" s="73" t="s">
        <v>124</v>
      </c>
      <c r="L24456" s="74" t="s">
        <v>124</v>
      </c>
    </row>
    <row r="24457" spans="1:12" ht="23.5" hidden="1" customHeight="1" x14ac:dyDescent="0.3">
      <c r="A24457" s="18" t="s">
        <v>30</v>
      </c>
      <c r="E24457" s="63"/>
      <c r="F24457" s="325" t="str">
        <f>+$F$82</f>
        <v xml:space="preserve">Deberá acreditarse en al menos uno (1) de los contratos válidos aportados interventoría a intervención de </v>
      </c>
      <c r="G24457" s="326"/>
      <c r="H24457" s="326"/>
      <c r="I24457" s="326"/>
      <c r="J24457" s="326"/>
      <c r="K24457" s="73">
        <f>+$K$82</f>
        <v>0</v>
      </c>
      <c r="L24457" s="74" t="s">
        <v>124</v>
      </c>
    </row>
    <row r="24458" spans="1:12" ht="36" hidden="1" customHeight="1" x14ac:dyDescent="0.3">
      <c r="A24458" s="18" t="s">
        <v>30</v>
      </c>
      <c r="E24458" s="63"/>
      <c r="F24458" s="325" t="str">
        <f>+$F$83</f>
        <v xml:space="preserve">Deberá acreditarse en al menos uno (1) de los contratos válidos aportados interventoría a intervención de </v>
      </c>
      <c r="G24458" s="326"/>
      <c r="H24458" s="326"/>
      <c r="I24458" s="326"/>
      <c r="J24458" s="326"/>
      <c r="K24458" s="75">
        <f>+$K$83</f>
        <v>0</v>
      </c>
      <c r="L24458" s="76" t="s">
        <v>124</v>
      </c>
    </row>
    <row r="24459" spans="1:12" hidden="1" x14ac:dyDescent="0.3">
      <c r="A24459" s="1" t="str">
        <f>+A24385</f>
        <v>NO</v>
      </c>
      <c r="E24459" s="51"/>
      <c r="F24459" s="50"/>
      <c r="G24459" s="51"/>
      <c r="H24459" s="51"/>
      <c r="I24459" s="51"/>
      <c r="J24459" s="51"/>
      <c r="K24459" s="51"/>
      <c r="L24459" s="51"/>
    </row>
    <row r="24460" spans="1:12" ht="12.75" hidden="1" customHeight="1" x14ac:dyDescent="0.3">
      <c r="A24460" s="1" t="str">
        <f>+A24385</f>
        <v>NO</v>
      </c>
      <c r="E24460" s="40" t="str">
        <f>+$E$85</f>
        <v>VALOR MÍNIMO A CERIFICAR % P.O EN SMMMLV. NUMERAL 3.9.1</v>
      </c>
      <c r="F24460" s="41"/>
      <c r="G24460" s="41"/>
      <c r="H24460" s="41"/>
      <c r="I24460" s="41"/>
      <c r="J24460" s="41"/>
      <c r="K24460" s="41"/>
      <c r="L24460" s="42"/>
    </row>
    <row r="24461" spans="1:12" hidden="1" x14ac:dyDescent="0.3">
      <c r="A24461" s="1" t="str">
        <f>+A24385</f>
        <v>NO</v>
      </c>
      <c r="C24461" s="1" t="str">
        <f>"M"&amp;C24385</f>
        <v>M</v>
      </c>
      <c r="E24461" s="77" t="str">
        <f>+$E$86</f>
        <v>100% P.O.</v>
      </c>
      <c r="F24461" s="78"/>
      <c r="G24461" s="61">
        <v>242.41716883554506</v>
      </c>
      <c r="H24461" s="124" t="str">
        <f>+$H$86</f>
        <v>TOTAL EJECUTADO DE CONTRATOS ACREDITADOS</v>
      </c>
      <c r="I24461" s="124"/>
      <c r="J24461" s="124"/>
      <c r="K24461" s="55" t="s">
        <v>124</v>
      </c>
      <c r="L24461" s="47" t="s">
        <v>124</v>
      </c>
    </row>
    <row r="24462" spans="1:12" hidden="1" x14ac:dyDescent="0.3">
      <c r="A24462" s="1" t="str">
        <f>+A24385</f>
        <v>NO</v>
      </c>
      <c r="E24462" s="39"/>
      <c r="F24462" s="39"/>
      <c r="G24462" s="39"/>
      <c r="H24462" s="39"/>
      <c r="I24462" s="39"/>
      <c r="J24462" s="39"/>
      <c r="K24462" s="39"/>
      <c r="L24462" s="39"/>
    </row>
    <row r="24463" spans="1:12" ht="12.75" hidden="1" customHeight="1" x14ac:dyDescent="0.3">
      <c r="A24463" s="18" t="s">
        <v>30</v>
      </c>
      <c r="B24463" s="18"/>
      <c r="E24463" s="40" t="str">
        <f>+$E$88</f>
        <v>CONSIDERACIONES PARA LA VALIDEZ DE LA EXPERIENCIA REQUERIDA: EXPERIENCIA PROPONENTES PLURALES NUMERAL 10.1.2 D</v>
      </c>
      <c r="F24463" s="41"/>
      <c r="G24463" s="41"/>
      <c r="H24463" s="41"/>
      <c r="I24463" s="41"/>
      <c r="J24463" s="41"/>
      <c r="K24463" s="41"/>
      <c r="L24463" s="42"/>
    </row>
    <row r="24464" spans="1:12" ht="28" hidden="1" customHeight="1" x14ac:dyDescent="0.3">
      <c r="A24464" s="18" t="s">
        <v>30</v>
      </c>
      <c r="B24464" s="18"/>
      <c r="C24464" s="1" t="str">
        <f>"O"&amp;C24385</f>
        <v>O</v>
      </c>
      <c r="E24464" s="80" t="str">
        <f>+$E$89</f>
        <v>i)</v>
      </c>
      <c r="F24464" s="327" t="str">
        <f>+$F$89</f>
        <v>Uno de los integrantes debe aportar como mínimo el cincuenta por ciento (50 %) de la experiencia solicitada</v>
      </c>
      <c r="G24464" s="328"/>
      <c r="H24464" s="328"/>
      <c r="I24464" s="328"/>
      <c r="J24464" s="328"/>
      <c r="K24464" s="73" t="s">
        <v>124</v>
      </c>
      <c r="L24464" s="47" t="s">
        <v>124</v>
      </c>
    </row>
    <row r="24465" spans="1:12" ht="28" hidden="1" customHeight="1" x14ac:dyDescent="0.3">
      <c r="A24465" s="18" t="s">
        <v>30</v>
      </c>
      <c r="B24465" s="18"/>
      <c r="C24465" s="1" t="str">
        <f>"O"&amp;C24385</f>
        <v>O</v>
      </c>
      <c r="E24465" s="80" t="str">
        <f>+$E$90</f>
        <v>ii)</v>
      </c>
      <c r="F24465" s="327" t="str">
        <f>+$F$90</f>
        <v>Todos los demás ntegrantes deben acreditar al menos el cinco por ciento (5 %) de la experiencia solicitada, solo uno (1) de los integrantes podrá no acreditar experiencia pero su porcentaje de participación  no podrá superar el diez por ciento (10 %)</v>
      </c>
      <c r="G24465" s="328"/>
      <c r="H24465" s="328"/>
      <c r="I24465" s="328"/>
      <c r="J24465" s="328"/>
      <c r="K24465" s="73" t="s">
        <v>124</v>
      </c>
      <c r="L24465" s="47" t="s">
        <v>124</v>
      </c>
    </row>
    <row r="24466" spans="1:12" hidden="1" x14ac:dyDescent="0.3">
      <c r="A24466" s="18" t="s">
        <v>30</v>
      </c>
      <c r="B24466" s="18"/>
      <c r="E24466" s="39"/>
      <c r="F24466" s="39"/>
      <c r="G24466" s="39"/>
      <c r="H24466" s="39"/>
      <c r="I24466" s="39"/>
      <c r="J24466" s="39"/>
      <c r="K24466" s="39"/>
      <c r="L24466" s="39"/>
    </row>
    <row r="24467" spans="1:12" ht="13" hidden="1" customHeight="1" x14ac:dyDescent="0.3">
      <c r="A24467" s="18" t="str">
        <f>+A24385</f>
        <v>NO</v>
      </c>
      <c r="B24467" s="18"/>
      <c r="E24467" s="69" t="str">
        <f>+$E$92</f>
        <v>VERIFICACIÓN Y ASIGNACIÓN DE PUNTAJE POR LA EXPERIENCIA DEL PROPONENTE</v>
      </c>
      <c r="F24467" s="70"/>
      <c r="G24467" s="70"/>
      <c r="H24467" s="70"/>
      <c r="I24467" s="70"/>
      <c r="J24467" s="70"/>
      <c r="K24467" s="70"/>
      <c r="L24467" s="71"/>
    </row>
    <row r="24468" spans="1:12" hidden="1" x14ac:dyDescent="0.3">
      <c r="A24468" s="18" t="str">
        <f>+A24385</f>
        <v>NO</v>
      </c>
      <c r="B24468" s="18"/>
      <c r="E24468" s="81"/>
      <c r="F24468" s="323" t="str">
        <f>+$F$93</f>
        <v>No. CONTRATOS QUE ACREDITAN LA EXPERIENCIA (NO OBJETO DE SUBSANACIÓN)</v>
      </c>
      <c r="G24468" s="324"/>
      <c r="H24468" s="324"/>
      <c r="I24468" s="324"/>
      <c r="J24468" s="324"/>
      <c r="K24468" s="82"/>
      <c r="L24468" s="83" t="s">
        <v>124</v>
      </c>
    </row>
    <row r="24469" spans="1:12" ht="13" hidden="1" customHeight="1" x14ac:dyDescent="0.3">
      <c r="A24469" s="18" t="str">
        <f>+A24385</f>
        <v>NO</v>
      </c>
      <c r="B24469" s="18"/>
      <c r="E24469" s="84"/>
      <c r="F24469" s="323" t="str">
        <f>+$F$94</f>
        <v>TOTAL EJECUTADO DE CONTRATOS ACREDITADOS PROPUESTA INICIAL</v>
      </c>
      <c r="G24469" s="324"/>
      <c r="H24469" s="324"/>
      <c r="I24469" s="324"/>
      <c r="J24469" s="324"/>
      <c r="K24469" s="85"/>
      <c r="L24469" s="86" t="s">
        <v>124</v>
      </c>
    </row>
    <row r="24470" spans="1:12" ht="13" hidden="1" customHeight="1" x14ac:dyDescent="0.3">
      <c r="A24470" s="18" t="str">
        <f>+A24385</f>
        <v>NO</v>
      </c>
      <c r="B24470" s="18"/>
      <c r="E24470" s="87"/>
      <c r="F24470" s="323" t="str">
        <f>+$F$95</f>
        <v>PROMEDIO VALOR ACREDITADO EN SMMLV</v>
      </c>
      <c r="G24470" s="324"/>
      <c r="H24470" s="324"/>
      <c r="I24470" s="324"/>
      <c r="J24470" s="324"/>
      <c r="K24470" s="66"/>
      <c r="L24470" s="88" t="s">
        <v>124</v>
      </c>
    </row>
    <row r="24471" spans="1:12" hidden="1" x14ac:dyDescent="0.3">
      <c r="A24471" s="18" t="str">
        <f>+A24385</f>
        <v>NO</v>
      </c>
      <c r="B24471" s="18"/>
      <c r="E24471" s="89"/>
      <c r="F24471" s="89"/>
      <c r="G24471" s="89"/>
      <c r="H24471" s="89"/>
      <c r="I24471" s="89"/>
      <c r="J24471" s="89"/>
      <c r="K24471" s="89"/>
      <c r="L24471" s="89"/>
    </row>
    <row r="24472" spans="1:12" ht="13" hidden="1" customHeight="1" x14ac:dyDescent="0.3">
      <c r="A24472" s="18" t="str">
        <f>+A24385</f>
        <v>NO</v>
      </c>
      <c r="B24472" s="18"/>
      <c r="E24472" s="69" t="str">
        <f>+$E$97</f>
        <v>3.9.2 EXIGENCIAS MÍNIMAS DE EXPERIENCIA Y FORMACIÓN ACADÉMICA DEL EQUIPO DE TRABAJO</v>
      </c>
      <c r="F24472" s="70"/>
      <c r="G24472" s="70"/>
      <c r="H24472" s="70"/>
      <c r="I24472" s="70"/>
      <c r="J24472" s="70"/>
      <c r="K24472" s="70"/>
      <c r="L24472" s="71"/>
    </row>
    <row r="24473" spans="1:12" hidden="1" x14ac:dyDescent="0.3">
      <c r="A24473" s="18" t="str">
        <f>+A24385</f>
        <v>NO</v>
      </c>
      <c r="B24473" s="18"/>
      <c r="E24473" s="90" t="str">
        <f>+$E$98</f>
        <v>Formulario 8</v>
      </c>
      <c r="F24473" s="315" t="s">
        <v>46</v>
      </c>
      <c r="G24473" s="316"/>
      <c r="H24473" s="317"/>
      <c r="I24473" s="318"/>
      <c r="J24473" s="318"/>
      <c r="K24473" s="318"/>
      <c r="L24473" s="319"/>
    </row>
    <row r="24474" spans="1:12" hidden="1" x14ac:dyDescent="0.3">
      <c r="A24474" s="18" t="str">
        <f>+A24385</f>
        <v>NO</v>
      </c>
      <c r="B24474" s="18"/>
      <c r="E24474" s="91" t="s">
        <v>124</v>
      </c>
      <c r="F24474" s="91" t="str">
        <f>+$F$99</f>
        <v>Director de Interventoría</v>
      </c>
      <c r="G24474" s="91" t="str">
        <f>+$G$99</f>
        <v>Residente de Interventoría</v>
      </c>
      <c r="H24474" s="320"/>
      <c r="I24474" s="321"/>
      <c r="J24474" s="321"/>
      <c r="K24474" s="321"/>
      <c r="L24474" s="322"/>
    </row>
    <row r="24475" spans="1:12" hidden="1" x14ac:dyDescent="0.3">
      <c r="A24475" s="18" t="str">
        <f>+A24385</f>
        <v>NO</v>
      </c>
      <c r="B24475" s="18"/>
      <c r="E24475" s="304" t="str">
        <f>+$E$100</f>
        <v>OBSERVACIONES RESPECTO REQUISITO HABILITANTE DEL PERSONAL CLAVE EVALUABLE</v>
      </c>
      <c r="F24475" s="305"/>
      <c r="G24475" s="305"/>
      <c r="H24475" s="305"/>
      <c r="I24475" s="305"/>
      <c r="J24475" s="305"/>
      <c r="K24475" s="305"/>
      <c r="L24475" s="305"/>
    </row>
    <row r="24476" spans="1:12" hidden="1" x14ac:dyDescent="0.3">
      <c r="A24476" s="18" t="str">
        <f>+A24385</f>
        <v>NO</v>
      </c>
      <c r="B24476" s="18"/>
      <c r="E24476" s="312" t="s">
        <v>124</v>
      </c>
      <c r="F24476" s="313"/>
      <c r="G24476" s="313"/>
      <c r="H24476" s="313"/>
      <c r="I24476" s="313"/>
      <c r="J24476" s="313"/>
      <c r="K24476" s="313"/>
      <c r="L24476" s="314"/>
    </row>
    <row r="24477" spans="1:12" hidden="1" x14ac:dyDescent="0.3">
      <c r="A24477" s="18" t="str">
        <f>+A24385</f>
        <v>NO</v>
      </c>
      <c r="B24477" s="18"/>
      <c r="E24477" s="89"/>
      <c r="F24477" s="89"/>
      <c r="G24477" s="89"/>
      <c r="H24477" s="89"/>
      <c r="I24477" s="89"/>
      <c r="J24477" s="89"/>
      <c r="K24477" s="89"/>
      <c r="L24477" s="89"/>
    </row>
    <row r="24478" spans="1:12" ht="13" hidden="1" customHeight="1" x14ac:dyDescent="0.3">
      <c r="A24478" s="18" t="str">
        <f>+A24385</f>
        <v>NO</v>
      </c>
      <c r="B24478" s="18"/>
      <c r="E24478" s="69" t="str">
        <f>+$E$103</f>
        <v>4.2 EQUIPO DE TRABAJO (Personal Clave Evaluable)</v>
      </c>
      <c r="F24478" s="70"/>
      <c r="G24478" s="70"/>
      <c r="H24478" s="70"/>
      <c r="I24478" s="70"/>
      <c r="J24478" s="70"/>
      <c r="K24478" s="70"/>
      <c r="L24478" s="71"/>
    </row>
    <row r="24479" spans="1:12" ht="23.25" hidden="1" customHeight="1" x14ac:dyDescent="0.3">
      <c r="A24479" s="18" t="str">
        <f>+A24385</f>
        <v>NO</v>
      </c>
      <c r="B24479" s="18"/>
      <c r="E24479" s="90" t="str">
        <f>+$E$104</f>
        <v>Formulario 9</v>
      </c>
      <c r="F24479" s="315" t="s">
        <v>46</v>
      </c>
      <c r="G24479" s="316"/>
      <c r="H24479" s="317"/>
      <c r="I24479" s="318"/>
      <c r="J24479" s="318"/>
      <c r="K24479" s="318"/>
      <c r="L24479" s="319"/>
    </row>
    <row r="24480" spans="1:12" hidden="1" x14ac:dyDescent="0.3">
      <c r="A24480" s="18" t="str">
        <f>+A24385</f>
        <v>NO</v>
      </c>
      <c r="B24480" s="18"/>
      <c r="E24480" s="91" t="s">
        <v>124</v>
      </c>
      <c r="F24480" s="91" t="str">
        <f>+$F$99</f>
        <v>Director de Interventoría</v>
      </c>
      <c r="G24480" s="91" t="str">
        <f>+$G$99</f>
        <v>Residente de Interventoría</v>
      </c>
      <c r="H24480" s="320"/>
      <c r="I24480" s="321"/>
      <c r="J24480" s="321"/>
      <c r="K24480" s="321"/>
      <c r="L24480" s="322"/>
    </row>
    <row r="24481" spans="1:12" hidden="1" x14ac:dyDescent="0.3">
      <c r="A24481" s="18" t="str">
        <f>+A24385</f>
        <v>NO</v>
      </c>
      <c r="B24481" s="18"/>
      <c r="E24481" s="89"/>
      <c r="F24481" s="89"/>
      <c r="G24481" s="89"/>
      <c r="H24481" s="89"/>
      <c r="I24481" s="89"/>
      <c r="J24481" s="89"/>
      <c r="K24481" s="89"/>
      <c r="L24481" s="89"/>
    </row>
    <row r="24482" spans="1:12" hidden="1" x14ac:dyDescent="0.3">
      <c r="A24482" s="1" t="str">
        <f>+A24385</f>
        <v>NO</v>
      </c>
      <c r="E24482" s="92" t="str">
        <f>+E24357</f>
        <v>CRITERIOS DE EVALUACIÓN Y PUNTAJE</v>
      </c>
      <c r="F24482" s="93"/>
      <c r="G24482" s="93"/>
      <c r="H24482" s="93"/>
      <c r="I24482" s="93"/>
      <c r="J24482" s="93"/>
      <c r="K24482" s="94"/>
      <c r="L24482" s="95" t="str">
        <f>+$L$107</f>
        <v>PUNTAJE OBTENIDO</v>
      </c>
    </row>
    <row r="24483" spans="1:12" hidden="1" x14ac:dyDescent="0.3">
      <c r="A24483" s="1" t="str">
        <f>+A24385</f>
        <v>NO</v>
      </c>
      <c r="E24483" s="96" t="str">
        <f>+$E$108</f>
        <v>VALOR</v>
      </c>
      <c r="F24483" s="97" t="str">
        <f>+$F$108</f>
        <v>EQUIPO DE TRABAJO (PERSONAL CLAVE EVALUABLE)</v>
      </c>
      <c r="G24483" s="24"/>
      <c r="H24483" s="24"/>
      <c r="I24483" s="24"/>
      <c r="J24483" s="24"/>
      <c r="K24483" s="24"/>
      <c r="L24483" s="98"/>
    </row>
    <row r="24484" spans="1:12" ht="12.75" hidden="1" customHeight="1" x14ac:dyDescent="0.3">
      <c r="A24484" s="1" t="str">
        <f>+A24385</f>
        <v>NO</v>
      </c>
      <c r="E24484" s="96">
        <f>+$E$109</f>
        <v>5</v>
      </c>
      <c r="F24484" s="307" t="str">
        <f>+$F$109</f>
        <v xml:space="preserve"> Experiencia Específica adicional</v>
      </c>
      <c r="G24484" s="308"/>
      <c r="H24484" s="308"/>
      <c r="I24484" s="308"/>
      <c r="J24484" s="308"/>
      <c r="K24484" s="309"/>
      <c r="L24484" s="99" t="str">
        <f>IFERROR(IF(VLOOKUP(C24385,'R. PUNTAJES'!$C$14:$R$213,'R. PUNTAJES'!$I$10,0)="","",VLOOKUP(C24385,'R. PUNTAJES'!$C$14:$R$213,'R. PUNTAJES'!$I$10,0)),"")</f>
        <v/>
      </c>
    </row>
    <row r="24485" spans="1:12" ht="12.75" hidden="1" customHeight="1" x14ac:dyDescent="0.3">
      <c r="A24485" s="1" t="str">
        <f>+A24385</f>
        <v>NO</v>
      </c>
      <c r="E24485" s="96">
        <f>+$E$110</f>
        <v>5</v>
      </c>
      <c r="F24485" s="307" t="str">
        <f>+$F$110</f>
        <v>Formación Académica adicional</v>
      </c>
      <c r="G24485" s="308"/>
      <c r="H24485" s="308"/>
      <c r="I24485" s="308"/>
      <c r="J24485" s="308"/>
      <c r="K24485" s="309"/>
      <c r="L24485" s="99" t="str">
        <f>IFERROR(IF(VLOOKUP(C24385,'R. PUNTAJES'!$C$14:$R$213,'R. PUNTAJES'!$J$10,0)="","",VLOOKUP(C24385,'R. PUNTAJES'!$C$14:$R$213,'R. PUNTAJES'!$J$10,0)),"")</f>
        <v/>
      </c>
    </row>
    <row r="24486" spans="1:12" hidden="1" x14ac:dyDescent="0.3">
      <c r="A24486" s="18" t="str">
        <f>+A24385</f>
        <v>NO</v>
      </c>
      <c r="B24486" s="18"/>
      <c r="E24486" s="100"/>
      <c r="F24486" s="101" t="str">
        <f>+$F$111</f>
        <v>FACTOR DE SOSTENIBILIDAD</v>
      </c>
      <c r="G24486" s="102"/>
      <c r="H24486" s="102"/>
      <c r="I24486" s="102"/>
      <c r="J24486" s="102"/>
      <c r="K24486" s="102"/>
      <c r="L24486" s="103"/>
    </row>
    <row r="24487" spans="1:12" hidden="1" x14ac:dyDescent="0.3">
      <c r="A24487" s="18" t="str">
        <f>+A24385</f>
        <v>NO</v>
      </c>
      <c r="B24487" s="18"/>
      <c r="E24487" s="104">
        <v>1</v>
      </c>
      <c r="F24487" s="105" t="str">
        <f>+$F$112</f>
        <v>Compromisos Sostenibilidad</v>
      </c>
      <c r="G24487" s="106"/>
      <c r="H24487" s="106"/>
      <c r="I24487" s="106"/>
      <c r="J24487" s="106"/>
      <c r="K24487" s="106"/>
      <c r="L24487" s="107" t="str">
        <f>IFERROR(IF(VLOOKUP(C24385,'R. PUNTAJES'!$C$14:$R$213,'R. PUNTAJES'!$K$10,0)="","",VLOOKUP(C24385,'R. PUNTAJES'!$C$14:$R$213,'R. PUNTAJES'!$K$10,0)),"")</f>
        <v/>
      </c>
    </row>
    <row r="24488" spans="1:12" hidden="1" x14ac:dyDescent="0.3">
      <c r="A24488" s="1" t="str">
        <f>+A24385</f>
        <v>NO</v>
      </c>
      <c r="E24488" s="108"/>
      <c r="F24488" s="109" t="str">
        <f>+$F$113</f>
        <v>APOYO A LA INDUSTRIA NACIONAL</v>
      </c>
      <c r="G24488" s="110"/>
      <c r="H24488" s="110"/>
      <c r="I24488" s="110"/>
      <c r="J24488" s="110"/>
      <c r="K24488" s="110"/>
      <c r="L24488" s="111"/>
    </row>
    <row r="24489" spans="1:12" ht="12.75" hidden="1" customHeight="1" x14ac:dyDescent="0.3">
      <c r="A24489" s="1" t="str">
        <f>+A24385</f>
        <v>NO</v>
      </c>
      <c r="E24489" s="96">
        <v>20</v>
      </c>
      <c r="F24489" s="307" t="str">
        <f>+$F$114</f>
        <v>Promoción de Servicios Nacionales o con Trato Nacional</v>
      </c>
      <c r="G24489" s="308"/>
      <c r="H24489" s="308"/>
      <c r="I24489" s="308"/>
      <c r="J24489" s="308"/>
      <c r="K24489" s="309"/>
      <c r="L24489" s="99" t="str">
        <f>IFERROR(IF(VLOOKUP(C24385,'R. PUNTAJES'!$C$14:$R$213,'R. PUNTAJES'!$L$10,0)="","",
IF(VLOOKUP(C24385,'R. PUNTAJES'!$C$14:$R$213,'R. PUNTAJES'!$L$10,0)=5,0,
VLOOKUP(C24385,'R. PUNTAJES'!$C$14:$R$213,'R. PUNTAJES'!$L$10,0))),"")</f>
        <v/>
      </c>
    </row>
    <row r="24490" spans="1:12" ht="12.75" hidden="1" customHeight="1" x14ac:dyDescent="0.3">
      <c r="A24490" s="1" t="str">
        <f>+A24385</f>
        <v>NO</v>
      </c>
      <c r="E24490" s="96">
        <v>5</v>
      </c>
      <c r="F24490" s="307" t="str">
        <f>+$F$115</f>
        <v>Incorporación de componente nacional en servicios extranjeros</v>
      </c>
      <c r="G24490" s="308"/>
      <c r="H24490" s="308"/>
      <c r="I24490" s="308"/>
      <c r="J24490" s="308"/>
      <c r="K24490" s="309"/>
      <c r="L24490" s="99" t="str">
        <f>IFERROR(IF(VLOOKUP(C24385,'R. PUNTAJES'!$C$14:$R$213,'R. PUNTAJES'!$L$10,0)="","",
IF(VLOOKUP(C24385,'R. PUNTAJES'!$C$14:$R$213,'R. PUNTAJES'!$L$10,0)=20,0,
VLOOKUP(C24385,'R. PUNTAJES'!$C$14:$R$213,'R. PUNTAJES'!$L$10,0))),"")</f>
        <v/>
      </c>
    </row>
    <row r="24491" spans="1:12" hidden="1" x14ac:dyDescent="0.3">
      <c r="A24491" s="1" t="str">
        <f>+A24385</f>
        <v>NO</v>
      </c>
      <c r="E24491" s="112"/>
      <c r="F24491" s="97" t="str">
        <f>+$F$116</f>
        <v>VINCULACIÓN DE PERSONAS CON DISCAPACIDAD</v>
      </c>
      <c r="G24491" s="24"/>
      <c r="H24491" s="24"/>
      <c r="I24491" s="24"/>
      <c r="J24491" s="24"/>
      <c r="K24491" s="24"/>
      <c r="L24491" s="98"/>
    </row>
    <row r="24492" spans="1:12" ht="12.75" hidden="1" customHeight="1" x14ac:dyDescent="0.3">
      <c r="A24492" s="1" t="str">
        <f>+A24385</f>
        <v>NO</v>
      </c>
      <c r="E24492" s="96">
        <v>1</v>
      </c>
      <c r="F24492" s="307" t="str">
        <f>+$F$117</f>
        <v xml:space="preserve">Trabajadores vinculados a la planta de personal </v>
      </c>
      <c r="G24492" s="308"/>
      <c r="H24492" s="308"/>
      <c r="I24492" s="308"/>
      <c r="J24492" s="308"/>
      <c r="K24492" s="309"/>
      <c r="L24492" s="99" t="str">
        <f>IFERROR(IF(VLOOKUP(C24385,'R. PUNTAJES'!$C$14:$R$213,'R. PUNTAJES'!$M$10,0)="","",VLOOKUP(C24385,'R. PUNTAJES'!$C$14:$R$213,'R. PUNTAJES'!$M$10,0)),"")</f>
        <v/>
      </c>
    </row>
    <row r="24493" spans="1:12" hidden="1" x14ac:dyDescent="0.3">
      <c r="A24493" s="1" t="str">
        <f>+A24385</f>
        <v>NO</v>
      </c>
      <c r="E24493" s="112"/>
      <c r="F24493" s="97" t="str">
        <f>+$F$118</f>
        <v>EMPRENDIMIENTOS Y EMPRESAS DE MUJERES</v>
      </c>
      <c r="G24493" s="24"/>
      <c r="H24493" s="24"/>
      <c r="I24493" s="24"/>
      <c r="J24493" s="24"/>
      <c r="K24493" s="24"/>
      <c r="L24493" s="98"/>
    </row>
    <row r="24494" spans="1:12" ht="13" hidden="1" customHeight="1" x14ac:dyDescent="0.3">
      <c r="A24494" s="1" t="str">
        <f>+A24385</f>
        <v>NO</v>
      </c>
      <c r="E24494" s="96">
        <v>0.25</v>
      </c>
      <c r="F24494" s="307" t="str">
        <f>+$F$119</f>
        <v>Emprendimientos y empresas de mujeres</v>
      </c>
      <c r="G24494" s="308"/>
      <c r="H24494" s="308"/>
      <c r="I24494" s="308"/>
      <c r="J24494" s="308"/>
      <c r="K24494" s="309"/>
      <c r="L24494" s="113" t="str">
        <f>IFERROR(IF(VLOOKUP(C24385,'R. PUNTAJES'!$C$14:$R$213,'R. PUNTAJES'!$N$10,0)="","",VLOOKUP(C24385,'R. PUNTAJES'!$C$14:$R$213,'R. PUNTAJES'!$N$10,0)),"")</f>
        <v/>
      </c>
    </row>
    <row r="24495" spans="1:12" hidden="1" x14ac:dyDescent="0.3">
      <c r="A24495" s="18" t="str">
        <f>+A24496</f>
        <v>NO</v>
      </c>
      <c r="B24495" s="18"/>
      <c r="E24495" s="112"/>
      <c r="F24495" s="97" t="str">
        <f>+$F$120</f>
        <v>MIPYME</v>
      </c>
      <c r="G24495" s="24"/>
      <c r="H24495" s="24"/>
      <c r="I24495" s="24"/>
      <c r="J24495" s="24"/>
      <c r="K24495" s="24"/>
      <c r="L24495" s="98"/>
    </row>
    <row r="24496" spans="1:12" hidden="1" x14ac:dyDescent="0.3">
      <c r="A24496" s="18" t="str">
        <f>+IF(E24496=0,"NO",1)</f>
        <v>NO</v>
      </c>
      <c r="B24496" s="18"/>
      <c r="E24496" s="96">
        <v>0</v>
      </c>
      <c r="F24496" s="307" t="str">
        <f>+$F$121</f>
        <v>Mipyme</v>
      </c>
      <c r="G24496" s="308"/>
      <c r="H24496" s="308"/>
      <c r="I24496" s="308"/>
      <c r="J24496" s="308"/>
      <c r="K24496" s="309"/>
      <c r="L24496" s="113" t="str">
        <f>IFERROR(IF(VLOOKUP(C24385,'R. PUNTAJES'!$C$14:$R$213,'R. PUNTAJES'!$O$10,0)="","",VLOOKUP(C24385,'R. PUNTAJES'!$C$14:$R$213,'R. PUNTAJES'!$O$10,0)),"")</f>
        <v/>
      </c>
    </row>
    <row r="24497" spans="1:16" hidden="1" x14ac:dyDescent="0.3">
      <c r="A24497" s="1" t="str">
        <f>+A24385</f>
        <v>NO</v>
      </c>
      <c r="E24497" s="112"/>
      <c r="F24497" s="97" t="str">
        <f>+$F$122</f>
        <v>EXPERIENCIA DEL PROPONENTE</v>
      </c>
      <c r="G24497" s="24"/>
      <c r="H24497" s="24"/>
      <c r="I24497" s="24"/>
      <c r="J24497" s="24"/>
      <c r="K24497" s="24"/>
      <c r="L24497" s="98"/>
    </row>
    <row r="24498" spans="1:16" hidden="1" x14ac:dyDescent="0.3">
      <c r="A24498" s="1" t="str">
        <f>+A24385</f>
        <v>NO</v>
      </c>
      <c r="E24498" s="96">
        <v>59.5</v>
      </c>
      <c r="F24498" s="307" t="str">
        <f>+$F$123</f>
        <v>mediana con valor absoluto</v>
      </c>
      <c r="G24498" s="308"/>
      <c r="H24498" s="308"/>
      <c r="I24498" s="308"/>
      <c r="J24498" s="308"/>
      <c r="K24498" s="309"/>
      <c r="L24498" s="113" t="str">
        <f>IFERROR(IF(VLOOKUP(C24385,'R. PUNTAJES'!$C$14:$R$213,'R. PUNTAJES'!$R$10,0)="","",VLOOKUP(C24385,'R. PUNTAJES'!$C$14:$R$213,'R. PUNTAJES'!$R$10,0)),"")</f>
        <v/>
      </c>
    </row>
    <row r="24499" spans="1:16" hidden="1" x14ac:dyDescent="0.3">
      <c r="A24499" s="1" t="str">
        <f>+A24385</f>
        <v>NO</v>
      </c>
      <c r="E24499" s="112"/>
      <c r="F24499" s="97" t="str">
        <f>+$F$124</f>
        <v>MULTAS</v>
      </c>
      <c r="G24499" s="24"/>
      <c r="H24499" s="24"/>
      <c r="I24499" s="24"/>
      <c r="J24499" s="24"/>
      <c r="K24499" s="24"/>
      <c r="L24499" s="98"/>
    </row>
    <row r="24500" spans="1:16" ht="12.75" hidden="1" customHeight="1" x14ac:dyDescent="0.3">
      <c r="A24500" s="1" t="str">
        <f>+A24385</f>
        <v>NO</v>
      </c>
      <c r="E24500" s="96">
        <v>-2</v>
      </c>
      <c r="F24500" s="307" t="str">
        <f>+$F$125</f>
        <v>Una o más multas o cláusulas penales durante el último año</v>
      </c>
      <c r="G24500" s="310"/>
      <c r="H24500" s="310"/>
      <c r="I24500" s="310"/>
      <c r="J24500" s="310"/>
      <c r="K24500" s="311"/>
      <c r="L24500" s="99" t="str">
        <f>IFERROR(IF(VLOOKUP(C24385,'R. PUNTAJES'!$C$14:$R$213,'R. PUNTAJES'!$Q$10,0)="","",VLOOKUP(C24385,'R. PUNTAJES'!$C$14:$R$213,'R. PUNTAJES'!$Q$10,0)),"")</f>
        <v/>
      </c>
    </row>
    <row r="24501" spans="1:16" hidden="1" x14ac:dyDescent="0.3">
      <c r="A24501" s="1" t="str">
        <f>+A24385</f>
        <v>NO</v>
      </c>
      <c r="E24501" s="112"/>
      <c r="F24501" s="97" t="str">
        <f>+$F$126</f>
        <v>OBRAS INCONCLUSAS</v>
      </c>
      <c r="G24501" s="24"/>
      <c r="H24501" s="24"/>
      <c r="I24501" s="24"/>
      <c r="J24501" s="24"/>
      <c r="K24501" s="24"/>
      <c r="L24501" s="98"/>
    </row>
    <row r="24502" spans="1:16" hidden="1" x14ac:dyDescent="0.3">
      <c r="A24502" s="1" t="str">
        <f>+A24385</f>
        <v>NO</v>
      </c>
      <c r="E24502" s="96">
        <v>-1</v>
      </c>
      <c r="F24502" s="301" t="str">
        <f>+$F$127</f>
        <v>Anotación vigente de obra civil inconclusa</v>
      </c>
      <c r="G24502" s="302"/>
      <c r="H24502" s="302"/>
      <c r="I24502" s="302"/>
      <c r="J24502" s="302"/>
      <c r="K24502" s="303"/>
      <c r="L24502" s="99" t="str">
        <f>IFERROR(IF(VLOOKUP(C24385,'R. PUNTAJES'!$C$14:$R$213,'R. PUNTAJES'!$P$10,0)="","",VLOOKUP(C24385,'R. PUNTAJES'!$C$14:$R$213,'R. PUNTAJES'!$P$10,0)),"")</f>
        <v/>
      </c>
    </row>
    <row r="24503" spans="1:16" ht="7.5" hidden="1" customHeight="1" x14ac:dyDescent="0.3">
      <c r="A24503" s="1" t="str">
        <f>+A24385</f>
        <v>NO</v>
      </c>
      <c r="E24503" s="114"/>
      <c r="F24503" s="45"/>
      <c r="G24503" s="45"/>
      <c r="H24503" s="45"/>
      <c r="I24503" s="45"/>
      <c r="J24503" s="45"/>
      <c r="K24503" s="45"/>
      <c r="L24503" s="48"/>
    </row>
    <row r="24504" spans="1:16" hidden="1" x14ac:dyDescent="0.3">
      <c r="A24504" s="1" t="str">
        <f>+A24385</f>
        <v>NO</v>
      </c>
      <c r="E24504" s="115" t="str">
        <f>+$E$129</f>
        <v>PUNTAJE TOTAL</v>
      </c>
      <c r="F24504" s="116"/>
      <c r="G24504" s="116"/>
      <c r="H24504" s="116"/>
      <c r="I24504" s="116"/>
      <c r="J24504" s="116"/>
      <c r="K24504" s="117"/>
      <c r="L24504" s="118">
        <f>IFERROR(IF(VLOOKUP(C24385,'R. PUNTAJES'!$C$14:$R$213,'R. PUNTAJES'!$H$10,0)="RECHAZO","",SUM(L24484:L24502)),"")</f>
        <v>0</v>
      </c>
    </row>
    <row r="24505" spans="1:16" hidden="1" x14ac:dyDescent="0.3">
      <c r="A24505" s="1" t="str">
        <f>+A24385</f>
        <v>NO</v>
      </c>
      <c r="E24505" s="304" t="str">
        <f>+$E$130</f>
        <v>OBSERVACIONES RESPECTO A PUNTAJES</v>
      </c>
      <c r="F24505" s="305"/>
      <c r="G24505" s="305"/>
      <c r="H24505" s="305"/>
      <c r="I24505" s="305"/>
      <c r="J24505" s="305"/>
      <c r="K24505" s="305"/>
      <c r="L24505" s="305"/>
    </row>
    <row r="24506" spans="1:16" ht="12" hidden="1" customHeight="1" x14ac:dyDescent="0.3">
      <c r="A24506" s="1" t="str">
        <f>+A24385</f>
        <v>NO</v>
      </c>
      <c r="E24506" s="306" t="s">
        <v>124</v>
      </c>
      <c r="F24506" s="305"/>
      <c r="G24506" s="305"/>
      <c r="H24506" s="305"/>
      <c r="I24506" s="305"/>
      <c r="J24506" s="305"/>
      <c r="K24506" s="305"/>
      <c r="L24506" s="305"/>
      <c r="N24506" s="119"/>
      <c r="O24506" s="119"/>
      <c r="P24506" s="120"/>
    </row>
    <row r="24507" spans="1:16" ht="3" hidden="1" customHeight="1" x14ac:dyDescent="0.3">
      <c r="A24507" s="1" t="str">
        <f>+A24386</f>
        <v>NO</v>
      </c>
      <c r="E24507" s="121"/>
      <c r="F24507" s="122"/>
      <c r="G24507" s="122"/>
      <c r="H24507" s="122"/>
      <c r="I24507" s="122"/>
      <c r="J24507" s="122"/>
      <c r="K24507" s="122"/>
      <c r="L24507" s="123"/>
    </row>
    <row r="24508" spans="1:16" hidden="1" x14ac:dyDescent="0.3">
      <c r="A24508" s="1" t="str">
        <f>+IF(OR(C24510=""),"NO",1)</f>
        <v>NO</v>
      </c>
      <c r="E24508" s="346"/>
      <c r="F24508" s="347"/>
      <c r="G24508" s="347"/>
      <c r="H24508" s="347"/>
      <c r="I24508" s="347"/>
      <c r="J24508" s="347"/>
      <c r="K24508" s="347"/>
      <c r="L24508" s="347"/>
    </row>
    <row r="24509" spans="1:16" ht="4.5" hidden="1" customHeight="1" x14ac:dyDescent="0.3">
      <c r="A24509" s="1" t="str">
        <f>+A24510</f>
        <v>NO</v>
      </c>
      <c r="E24509" s="15"/>
      <c r="F24509" s="16"/>
      <c r="G24509" s="16"/>
      <c r="H24509" s="16"/>
      <c r="I24509" s="16"/>
      <c r="J24509" s="16"/>
      <c r="K24509" s="16"/>
      <c r="L24509" s="17"/>
    </row>
    <row r="24510" spans="1:16" ht="15.75" hidden="1" customHeight="1" x14ac:dyDescent="0.3">
      <c r="A24510" s="1" t="str">
        <f>+IF(OR(C24510=""),"NO",1)</f>
        <v>NO</v>
      </c>
      <c r="B24510" s="1">
        <f>1+MAX($B$1:B24509)</f>
        <v>197</v>
      </c>
      <c r="C24510" s="18" t="s">
        <v>124</v>
      </c>
      <c r="E24510" s="19" t="s">
        <v>124</v>
      </c>
      <c r="F24510" s="20"/>
      <c r="G24510" s="20"/>
      <c r="H24510" s="20"/>
      <c r="I24510" s="21"/>
      <c r="J24510" s="20"/>
      <c r="K24510" s="21"/>
      <c r="L24510" s="22"/>
    </row>
    <row r="24511" spans="1:16" hidden="1" x14ac:dyDescent="0.3">
      <c r="A24511" s="1" t="str">
        <f>A24510</f>
        <v>NO</v>
      </c>
      <c r="E24511" s="23" t="str">
        <f>+$E$11</f>
        <v>Integrantes</v>
      </c>
      <c r="F24511" s="24"/>
      <c r="G24511" s="24"/>
      <c r="H24511" s="24"/>
      <c r="I24511" s="24"/>
      <c r="J24511" s="24"/>
      <c r="K24511" s="25" t="str">
        <f>+$K$11</f>
        <v>Nit</v>
      </c>
      <c r="L24511" s="26" t="str">
        <f>+$L$11</f>
        <v>Part.</v>
      </c>
    </row>
    <row r="24512" spans="1:16" hidden="1" x14ac:dyDescent="0.3">
      <c r="A24512" s="1" t="str">
        <f>+A24511</f>
        <v>NO</v>
      </c>
      <c r="C24512" s="1" t="s">
        <v>124</v>
      </c>
      <c r="E24512" s="27" t="s">
        <v>124</v>
      </c>
      <c r="F24512" s="28"/>
      <c r="G24512" s="28"/>
      <c r="H24512" s="28"/>
      <c r="I24512" s="28"/>
      <c r="J24512" s="28"/>
      <c r="K24512" s="29" t="s">
        <v>124</v>
      </c>
      <c r="L24512" s="30" t="s">
        <v>124</v>
      </c>
    </row>
    <row r="24513" spans="1:12" hidden="1" x14ac:dyDescent="0.3">
      <c r="A24513" s="18" t="str">
        <f>+IF(OR(C24513=""),"NO",1)</f>
        <v>NO</v>
      </c>
      <c r="B24513" s="18"/>
      <c r="C24513" s="1" t="s">
        <v>124</v>
      </c>
      <c r="E24513" s="31" t="s">
        <v>124</v>
      </c>
      <c r="F24513" s="32"/>
      <c r="G24513" s="32"/>
      <c r="H24513" s="32"/>
      <c r="I24513" s="32"/>
      <c r="J24513" s="32"/>
      <c r="K24513" s="33" t="s">
        <v>124</v>
      </c>
      <c r="L24513" s="34" t="s">
        <v>124</v>
      </c>
    </row>
    <row r="24514" spans="1:12" hidden="1" x14ac:dyDescent="0.3">
      <c r="A24514" s="18" t="str">
        <f>+IF(OR(C24514=""),"NO",1)</f>
        <v>NO</v>
      </c>
      <c r="B24514" s="18"/>
      <c r="C24514" s="1" t="s">
        <v>124</v>
      </c>
      <c r="E24514" s="31" t="s">
        <v>124</v>
      </c>
      <c r="F24514" s="32"/>
      <c r="G24514" s="32"/>
      <c r="H24514" s="32"/>
      <c r="I24514" s="32"/>
      <c r="J24514" s="32"/>
      <c r="K24514" s="33" t="s">
        <v>124</v>
      </c>
      <c r="L24514" s="34" t="s">
        <v>124</v>
      </c>
    </row>
    <row r="24515" spans="1:12" hidden="1" x14ac:dyDescent="0.3">
      <c r="A24515" s="18" t="str">
        <f>+IF(OR(C24515=""),"NO",1)</f>
        <v>NO</v>
      </c>
      <c r="B24515" s="18"/>
      <c r="C24515" s="1" t="s">
        <v>124</v>
      </c>
      <c r="E24515" s="31" t="s">
        <v>13</v>
      </c>
      <c r="F24515" s="32"/>
      <c r="G24515" s="32"/>
      <c r="H24515" s="32"/>
      <c r="I24515" s="32"/>
      <c r="J24515" s="32"/>
      <c r="K24515" s="33"/>
      <c r="L24515" s="34"/>
    </row>
    <row r="24516" spans="1:12" hidden="1" x14ac:dyDescent="0.3">
      <c r="A24516" s="18" t="str">
        <f>+IF(OR(C24516=""),"NO",1)</f>
        <v>NO</v>
      </c>
      <c r="B24516" s="18"/>
      <c r="C24516" s="1" t="s">
        <v>124</v>
      </c>
      <c r="E24516" s="31" t="s">
        <v>13</v>
      </c>
      <c r="F24516" s="32"/>
      <c r="G24516" s="32"/>
      <c r="H24516" s="32"/>
      <c r="I24516" s="32"/>
      <c r="J24516" s="32"/>
      <c r="K24516" s="33"/>
      <c r="L24516" s="34"/>
    </row>
    <row r="24517" spans="1:12" hidden="1" x14ac:dyDescent="0.3">
      <c r="A24517" s="18" t="str">
        <f>+IF(OR(C24517=""),"NO",1)</f>
        <v>NO</v>
      </c>
      <c r="B24517" s="18"/>
      <c r="C24517" s="1" t="s">
        <v>124</v>
      </c>
      <c r="E24517" s="35" t="s">
        <v>13</v>
      </c>
      <c r="F24517" s="36"/>
      <c r="G24517" s="36"/>
      <c r="H24517" s="36"/>
      <c r="I24517" s="36"/>
      <c r="J24517" s="36"/>
      <c r="K24517" s="37"/>
      <c r="L24517" s="38"/>
    </row>
    <row r="24518" spans="1:12" ht="5.15" hidden="1" customHeight="1" x14ac:dyDescent="0.3">
      <c r="A24518" s="1" t="str">
        <f>+A24510</f>
        <v>NO</v>
      </c>
      <c r="E24518" s="39"/>
      <c r="F24518" s="39"/>
      <c r="G24518" s="39"/>
      <c r="H24518" s="39"/>
      <c r="I24518" s="39"/>
      <c r="J24518" s="39"/>
      <c r="K24518" s="39"/>
      <c r="L24518" s="39"/>
    </row>
    <row r="24519" spans="1:12" ht="15.75" hidden="1" customHeight="1" x14ac:dyDescent="0.3">
      <c r="A24519" s="1" t="str">
        <f>+A24510</f>
        <v>NO</v>
      </c>
      <c r="E24519" s="40" t="str">
        <f>+$E$19</f>
        <v>RESULTADO DE EVALUACIÓN TÉCNICA</v>
      </c>
      <c r="F24519" s="41"/>
      <c r="G24519" s="41"/>
      <c r="H24519" s="41"/>
      <c r="I24519" s="41"/>
      <c r="J24519" s="41"/>
      <c r="K24519" s="41"/>
      <c r="L24519" s="42"/>
    </row>
    <row r="24520" spans="1:12" hidden="1" x14ac:dyDescent="0.3">
      <c r="A24520" s="1" t="str">
        <f>+A24510</f>
        <v>NO</v>
      </c>
      <c r="E24520" s="43"/>
      <c r="F24520" s="44" t="str">
        <f>+$F$20</f>
        <v>Experiencia</v>
      </c>
      <c r="G24520" s="45"/>
      <c r="H24520" s="45"/>
      <c r="I24520" s="45"/>
      <c r="J24520" s="45"/>
      <c r="K24520" s="46"/>
      <c r="L24520" s="47" t="s">
        <v>124</v>
      </c>
    </row>
    <row r="24521" spans="1:12" hidden="1" x14ac:dyDescent="0.3">
      <c r="A24521" s="1" t="str">
        <f>+A24510</f>
        <v>NO</v>
      </c>
      <c r="E24521" s="348" t="str">
        <f>+$E$21</f>
        <v>OBSERVACIONES RESPECTO A LA EVALUACIÓN DE EXPERIENCIA</v>
      </c>
      <c r="F24521" s="308"/>
      <c r="G24521" s="308"/>
      <c r="H24521" s="308"/>
      <c r="I24521" s="308"/>
      <c r="J24521" s="308"/>
      <c r="K24521" s="308"/>
      <c r="L24521" s="349"/>
    </row>
    <row r="24522" spans="1:12" hidden="1" x14ac:dyDescent="0.3">
      <c r="A24522" s="1" t="str">
        <f>+A24510</f>
        <v>NO</v>
      </c>
      <c r="E24522" s="350" t="s">
        <v>124</v>
      </c>
      <c r="F24522" s="351"/>
      <c r="G24522" s="351"/>
      <c r="H24522" s="351"/>
      <c r="I24522" s="351"/>
      <c r="J24522" s="351"/>
      <c r="K24522" s="351"/>
      <c r="L24522" s="352"/>
    </row>
    <row r="24523" spans="1:12" ht="5.15" hidden="1" customHeight="1" x14ac:dyDescent="0.3">
      <c r="A24523" s="1" t="str">
        <f>+A24510</f>
        <v>NO</v>
      </c>
      <c r="E24523" s="39"/>
      <c r="F24523" s="39"/>
      <c r="G24523" s="39"/>
      <c r="H24523" s="39"/>
      <c r="I24523" s="39"/>
      <c r="J24523" s="39"/>
      <c r="K24523" s="39"/>
      <c r="L24523" s="39"/>
    </row>
    <row r="24524" spans="1:12" ht="12.75" hidden="1" customHeight="1" x14ac:dyDescent="0.3">
      <c r="A24524" s="1" t="str">
        <f>+A24510</f>
        <v>NO</v>
      </c>
      <c r="E24524" s="40" t="str">
        <f>+$E$24</f>
        <v>EXPERIENCIA HABILITANTE: CONTRATOS PRESENTADOS</v>
      </c>
      <c r="F24524" s="41"/>
      <c r="G24524" s="41"/>
      <c r="H24524" s="41"/>
      <c r="I24524" s="41"/>
      <c r="J24524" s="41"/>
      <c r="K24524" s="41"/>
      <c r="L24524" s="42"/>
    </row>
    <row r="24525" spans="1:12" ht="8.5" hidden="1" customHeight="1" x14ac:dyDescent="0.3">
      <c r="A24525" s="1" t="str">
        <f>+A24510</f>
        <v>NO</v>
      </c>
      <c r="E24525" s="49"/>
      <c r="F24525" s="50"/>
      <c r="G24525" s="51"/>
      <c r="H24525" s="51"/>
      <c r="I24525" s="51"/>
      <c r="J24525" s="51"/>
      <c r="K24525" s="51"/>
      <c r="L24525" s="52"/>
    </row>
    <row r="24526" spans="1:12" hidden="1" x14ac:dyDescent="0.3">
      <c r="A24526" s="18" t="str">
        <f>+IF(OR(C24526=""),"NO",1)</f>
        <v>NO</v>
      </c>
      <c r="B24526" s="18"/>
      <c r="C24526" s="1" t="s">
        <v>124</v>
      </c>
      <c r="E24526" s="329">
        <v>1</v>
      </c>
      <c r="F24526" s="53" t="str">
        <f>+$F$26</f>
        <v>OBJETO</v>
      </c>
      <c r="G24526" s="332" t="s">
        <v>124</v>
      </c>
      <c r="H24526" s="333"/>
      <c r="I24526" s="333"/>
      <c r="J24526" s="333"/>
      <c r="K24526" s="333"/>
      <c r="L24526" s="334"/>
    </row>
    <row r="24527" spans="1:12" hidden="1" x14ac:dyDescent="0.3">
      <c r="A24527" s="18" t="str">
        <f>+IF(OR(C24526=""),"NO",1)</f>
        <v>NO</v>
      </c>
      <c r="B24527" s="18"/>
      <c r="E24527" s="330"/>
      <c r="F24527" s="54" t="str">
        <f>+$F$27</f>
        <v>CONTRATANTE</v>
      </c>
      <c r="G24527" s="335" t="s">
        <v>124</v>
      </c>
      <c r="H24527" s="310"/>
      <c r="I24527" s="310"/>
      <c r="J24527" s="310"/>
      <c r="K24527" s="310"/>
      <c r="L24527" s="336"/>
    </row>
    <row r="24528" spans="1:12" hidden="1" x14ac:dyDescent="0.3">
      <c r="A24528" s="18" t="str">
        <f>+IF(OR(C24526=""),"NO",1)</f>
        <v>NO</v>
      </c>
      <c r="B24528" s="18"/>
      <c r="E24528" s="330"/>
      <c r="F24528" s="54" t="str">
        <f>+$F$28</f>
        <v>APORTANTE</v>
      </c>
      <c r="G24528" s="337" t="s">
        <v>124</v>
      </c>
      <c r="H24528" s="338"/>
      <c r="I24528" s="338"/>
      <c r="J24528" s="338"/>
      <c r="K24528" s="338"/>
      <c r="L24528" s="339"/>
    </row>
    <row r="24529" spans="1:12" hidden="1" x14ac:dyDescent="0.3">
      <c r="A24529" s="18" t="str">
        <f>+IF(OR(C24526=""),"NO",1)</f>
        <v>NO</v>
      </c>
      <c r="B24529" s="18"/>
      <c r="E24529" s="330"/>
      <c r="F24529" s="54" t="str">
        <f>+$F$29</f>
        <v>VALOR /SMMLV)</v>
      </c>
      <c r="G24529" s="55" t="s">
        <v>124</v>
      </c>
      <c r="H24529" s="56" t="str">
        <f>+$H$29</f>
        <v>% PART..</v>
      </c>
      <c r="I24529" s="57" t="s">
        <v>124</v>
      </c>
      <c r="J24529" s="58" t="str">
        <f>+$J$29</f>
        <v>VALOR ACREDITADO</v>
      </c>
      <c r="K24529" s="59"/>
      <c r="L24529" s="47" t="s">
        <v>124</v>
      </c>
    </row>
    <row r="24530" spans="1:12" hidden="1" x14ac:dyDescent="0.3">
      <c r="A24530" s="18" t="str">
        <f>+IF(OR(C24526=""),"NO",1)</f>
        <v>NO</v>
      </c>
      <c r="B24530" s="18"/>
      <c r="E24530" s="330"/>
      <c r="F24530" s="60" t="str">
        <f>+$F$30</f>
        <v>EXPERIENCIA APORTADA</v>
      </c>
      <c r="G24530" s="340" t="s">
        <v>124</v>
      </c>
      <c r="H24530" s="341"/>
      <c r="I24530" s="341"/>
      <c r="J24530" s="341"/>
      <c r="K24530" s="341"/>
      <c r="L24530" s="342"/>
    </row>
    <row r="24531" spans="1:12" hidden="1" x14ac:dyDescent="0.3">
      <c r="A24531" s="18" t="str">
        <f>+IF(OR(C24526=""),"NO",1)</f>
        <v>NO</v>
      </c>
      <c r="B24531" s="18"/>
      <c r="E24531" s="331"/>
      <c r="F24531" s="62" t="str">
        <f>+$F$31</f>
        <v>OBSERVACIÓN</v>
      </c>
      <c r="G24531" s="343" t="s">
        <v>124</v>
      </c>
      <c r="H24531" s="344"/>
      <c r="I24531" s="344"/>
      <c r="J24531" s="344"/>
      <c r="K24531" s="344"/>
      <c r="L24531" s="345"/>
    </row>
    <row r="24532" spans="1:12" ht="8.5" hidden="1" customHeight="1" x14ac:dyDescent="0.3">
      <c r="A24532" s="18" t="str">
        <f>+IF(OR(C24526=""),"NO",1)</f>
        <v>NO</v>
      </c>
      <c r="B24532" s="18"/>
      <c r="E24532" s="49"/>
      <c r="F24532" s="50"/>
      <c r="G24532" s="51"/>
      <c r="H24532" s="51"/>
      <c r="I24532" s="51"/>
      <c r="J24532" s="51"/>
      <c r="K24532" s="51"/>
      <c r="L24532" s="52"/>
    </row>
    <row r="24533" spans="1:12" hidden="1" x14ac:dyDescent="0.3">
      <c r="A24533" s="18" t="str">
        <f t="shared" ref="A24533" si="8232">+IF(OR(C24533=""),"NO",1)</f>
        <v>NO</v>
      </c>
      <c r="B24533" s="18"/>
      <c r="C24533" s="1" t="s">
        <v>124</v>
      </c>
      <c r="E24533" s="329">
        <v>2</v>
      </c>
      <c r="F24533" s="53" t="str">
        <f>+$F$26</f>
        <v>OBJETO</v>
      </c>
      <c r="G24533" s="332" t="s">
        <v>124</v>
      </c>
      <c r="H24533" s="333"/>
      <c r="I24533" s="333"/>
      <c r="J24533" s="333"/>
      <c r="K24533" s="333"/>
      <c r="L24533" s="334"/>
    </row>
    <row r="24534" spans="1:12" hidden="1" x14ac:dyDescent="0.3">
      <c r="A24534" s="18" t="str">
        <f t="shared" ref="A24534" si="8233">+IF(OR(C24533=""),"NO",1)</f>
        <v>NO</v>
      </c>
      <c r="B24534" s="18"/>
      <c r="E24534" s="330"/>
      <c r="F24534" s="54" t="str">
        <f>+$F$27</f>
        <v>CONTRATANTE</v>
      </c>
      <c r="G24534" s="335" t="s">
        <v>124</v>
      </c>
      <c r="H24534" s="310"/>
      <c r="I24534" s="310"/>
      <c r="J24534" s="310"/>
      <c r="K24534" s="310"/>
      <c r="L24534" s="336"/>
    </row>
    <row r="24535" spans="1:12" hidden="1" x14ac:dyDescent="0.3">
      <c r="A24535" s="18" t="str">
        <f t="shared" ref="A24535" si="8234">+IF(OR(C24533=""),"NO",1)</f>
        <v>NO</v>
      </c>
      <c r="B24535" s="18"/>
      <c r="E24535" s="330"/>
      <c r="F24535" s="54" t="str">
        <f>+$F$28</f>
        <v>APORTANTE</v>
      </c>
      <c r="G24535" s="337" t="s">
        <v>124</v>
      </c>
      <c r="H24535" s="338"/>
      <c r="I24535" s="338"/>
      <c r="J24535" s="338"/>
      <c r="K24535" s="338"/>
      <c r="L24535" s="339"/>
    </row>
    <row r="24536" spans="1:12" hidden="1" x14ac:dyDescent="0.3">
      <c r="A24536" s="18" t="str">
        <f t="shared" ref="A24536" si="8235">+IF(OR(C24533=""),"NO",1)</f>
        <v>NO</v>
      </c>
      <c r="B24536" s="18"/>
      <c r="E24536" s="330"/>
      <c r="F24536" s="54" t="str">
        <f>+$F$29</f>
        <v>VALOR /SMMLV)</v>
      </c>
      <c r="G24536" s="55" t="s">
        <v>124</v>
      </c>
      <c r="H24536" s="56" t="str">
        <f>+$H$29</f>
        <v>% PART..</v>
      </c>
      <c r="I24536" s="57" t="s">
        <v>124</v>
      </c>
      <c r="J24536" s="58" t="str">
        <f>+$J$29</f>
        <v>VALOR ACREDITADO</v>
      </c>
      <c r="K24536" s="59"/>
      <c r="L24536" s="47" t="s">
        <v>124</v>
      </c>
    </row>
    <row r="24537" spans="1:12" hidden="1" x14ac:dyDescent="0.3">
      <c r="A24537" s="18" t="str">
        <f t="shared" ref="A24537" si="8236">+IF(OR(C24533=""),"NO",1)</f>
        <v>NO</v>
      </c>
      <c r="B24537" s="18"/>
      <c r="E24537" s="330"/>
      <c r="F24537" s="60" t="str">
        <f>+$F$30</f>
        <v>EXPERIENCIA APORTADA</v>
      </c>
      <c r="G24537" s="340" t="s">
        <v>124</v>
      </c>
      <c r="H24537" s="341"/>
      <c r="I24537" s="341"/>
      <c r="J24537" s="341"/>
      <c r="K24537" s="341"/>
      <c r="L24537" s="342"/>
    </row>
    <row r="24538" spans="1:12" hidden="1" x14ac:dyDescent="0.3">
      <c r="A24538" s="18" t="str">
        <f t="shared" ref="A24538" si="8237">+IF(OR(C24533=""),"NO",1)</f>
        <v>NO</v>
      </c>
      <c r="B24538" s="18"/>
      <c r="E24538" s="331"/>
      <c r="F24538" s="62" t="str">
        <f>+$F$31</f>
        <v>OBSERVACIÓN</v>
      </c>
      <c r="G24538" s="343" t="s">
        <v>124</v>
      </c>
      <c r="H24538" s="344"/>
      <c r="I24538" s="344"/>
      <c r="J24538" s="344"/>
      <c r="K24538" s="344"/>
      <c r="L24538" s="345"/>
    </row>
    <row r="24539" spans="1:12" ht="8.5" hidden="1" customHeight="1" x14ac:dyDescent="0.3">
      <c r="A24539" s="18" t="str">
        <f t="shared" ref="A24539" si="8238">+IF(OR(C24533=""),"NO",1)</f>
        <v>NO</v>
      </c>
      <c r="B24539" s="18"/>
      <c r="E24539" s="49"/>
      <c r="F24539" s="50"/>
      <c r="G24539" s="51"/>
      <c r="H24539" s="51"/>
      <c r="I24539" s="51"/>
      <c r="J24539" s="51"/>
      <c r="K24539" s="51"/>
      <c r="L24539" s="52"/>
    </row>
    <row r="24540" spans="1:12" hidden="1" x14ac:dyDescent="0.3">
      <c r="A24540" s="18" t="str">
        <f t="shared" ref="A24540" si="8239">+IF(OR(C24540=""),"NO",1)</f>
        <v>NO</v>
      </c>
      <c r="B24540" s="18"/>
      <c r="C24540" s="1" t="s">
        <v>124</v>
      </c>
      <c r="E24540" s="329">
        <v>3</v>
      </c>
      <c r="F24540" s="53" t="str">
        <f>+$F$26</f>
        <v>OBJETO</v>
      </c>
      <c r="G24540" s="332" t="s">
        <v>124</v>
      </c>
      <c r="H24540" s="333"/>
      <c r="I24540" s="333"/>
      <c r="J24540" s="333"/>
      <c r="K24540" s="333"/>
      <c r="L24540" s="334"/>
    </row>
    <row r="24541" spans="1:12" hidden="1" x14ac:dyDescent="0.3">
      <c r="A24541" s="18" t="str">
        <f t="shared" ref="A24541" si="8240">+IF(OR(C24540=""),"NO",1)</f>
        <v>NO</v>
      </c>
      <c r="B24541" s="18"/>
      <c r="E24541" s="330"/>
      <c r="F24541" s="54" t="str">
        <f>+$F$27</f>
        <v>CONTRATANTE</v>
      </c>
      <c r="G24541" s="335" t="s">
        <v>124</v>
      </c>
      <c r="H24541" s="310"/>
      <c r="I24541" s="310"/>
      <c r="J24541" s="310"/>
      <c r="K24541" s="310"/>
      <c r="L24541" s="336"/>
    </row>
    <row r="24542" spans="1:12" hidden="1" x14ac:dyDescent="0.3">
      <c r="A24542" s="18" t="str">
        <f t="shared" ref="A24542" si="8241">+IF(OR(C24540=""),"NO",1)</f>
        <v>NO</v>
      </c>
      <c r="B24542" s="18"/>
      <c r="E24542" s="330"/>
      <c r="F24542" s="54" t="str">
        <f>+$F$28</f>
        <v>APORTANTE</v>
      </c>
      <c r="G24542" s="337" t="s">
        <v>124</v>
      </c>
      <c r="H24542" s="338"/>
      <c r="I24542" s="338"/>
      <c r="J24542" s="338"/>
      <c r="K24542" s="338"/>
      <c r="L24542" s="339"/>
    </row>
    <row r="24543" spans="1:12" hidden="1" x14ac:dyDescent="0.3">
      <c r="A24543" s="18" t="str">
        <f t="shared" ref="A24543" si="8242">+IF(OR(C24540=""),"NO",1)</f>
        <v>NO</v>
      </c>
      <c r="B24543" s="18"/>
      <c r="E24543" s="330"/>
      <c r="F24543" s="54" t="str">
        <f>+$F$29</f>
        <v>VALOR /SMMLV)</v>
      </c>
      <c r="G24543" s="55" t="s">
        <v>124</v>
      </c>
      <c r="H24543" s="56" t="str">
        <f>+$H$29</f>
        <v>% PART..</v>
      </c>
      <c r="I24543" s="57" t="s">
        <v>124</v>
      </c>
      <c r="J24543" s="58" t="str">
        <f>+$J$29</f>
        <v>VALOR ACREDITADO</v>
      </c>
      <c r="K24543" s="59"/>
      <c r="L24543" s="47" t="s">
        <v>124</v>
      </c>
    </row>
    <row r="24544" spans="1:12" hidden="1" x14ac:dyDescent="0.3">
      <c r="A24544" s="18" t="str">
        <f t="shared" ref="A24544" si="8243">+IF(OR(C24540=""),"NO",1)</f>
        <v>NO</v>
      </c>
      <c r="B24544" s="18"/>
      <c r="E24544" s="330"/>
      <c r="F24544" s="60" t="str">
        <f>+$F$30</f>
        <v>EXPERIENCIA APORTADA</v>
      </c>
      <c r="G24544" s="340" t="s">
        <v>124</v>
      </c>
      <c r="H24544" s="341"/>
      <c r="I24544" s="341"/>
      <c r="J24544" s="341"/>
      <c r="K24544" s="341"/>
      <c r="L24544" s="342"/>
    </row>
    <row r="24545" spans="1:12" hidden="1" x14ac:dyDescent="0.3">
      <c r="A24545" s="18" t="str">
        <f t="shared" ref="A24545" si="8244">+IF(OR(C24540=""),"NO",1)</f>
        <v>NO</v>
      </c>
      <c r="B24545" s="18"/>
      <c r="E24545" s="331"/>
      <c r="F24545" s="62" t="str">
        <f>+$F$31</f>
        <v>OBSERVACIÓN</v>
      </c>
      <c r="G24545" s="343" t="s">
        <v>124</v>
      </c>
      <c r="H24545" s="344"/>
      <c r="I24545" s="344"/>
      <c r="J24545" s="344"/>
      <c r="K24545" s="344"/>
      <c r="L24545" s="345"/>
    </row>
    <row r="24546" spans="1:12" ht="8.5" hidden="1" customHeight="1" x14ac:dyDescent="0.3">
      <c r="A24546" s="18" t="str">
        <f t="shared" ref="A24546" si="8245">+IF(OR(C24540=""),"NO",1)</f>
        <v>NO</v>
      </c>
      <c r="B24546" s="18"/>
      <c r="E24546" s="49"/>
      <c r="F24546" s="50"/>
      <c r="G24546" s="51"/>
      <c r="H24546" s="51"/>
      <c r="I24546" s="51"/>
      <c r="J24546" s="51"/>
      <c r="K24546" s="51"/>
      <c r="L24546" s="52"/>
    </row>
    <row r="24547" spans="1:12" hidden="1" x14ac:dyDescent="0.3">
      <c r="A24547" s="18" t="str">
        <f t="shared" ref="A24547" si="8246">+IF(OR(C24547=""),"NO",1)</f>
        <v>NO</v>
      </c>
      <c r="B24547" s="18"/>
      <c r="C24547" s="1" t="s">
        <v>124</v>
      </c>
      <c r="E24547" s="329">
        <v>4</v>
      </c>
      <c r="F24547" s="53" t="str">
        <f>+$F$26</f>
        <v>OBJETO</v>
      </c>
      <c r="G24547" s="332" t="s">
        <v>124</v>
      </c>
      <c r="H24547" s="333"/>
      <c r="I24547" s="333"/>
      <c r="J24547" s="333"/>
      <c r="K24547" s="333"/>
      <c r="L24547" s="334"/>
    </row>
    <row r="24548" spans="1:12" hidden="1" x14ac:dyDescent="0.3">
      <c r="A24548" s="18" t="str">
        <f t="shared" ref="A24548" si="8247">+IF(OR(C24547=""),"NO",1)</f>
        <v>NO</v>
      </c>
      <c r="B24548" s="18"/>
      <c r="E24548" s="330"/>
      <c r="F24548" s="54" t="str">
        <f>+$F$27</f>
        <v>CONTRATANTE</v>
      </c>
      <c r="G24548" s="335" t="s">
        <v>124</v>
      </c>
      <c r="H24548" s="310"/>
      <c r="I24548" s="310"/>
      <c r="J24548" s="310"/>
      <c r="K24548" s="310"/>
      <c r="L24548" s="336"/>
    </row>
    <row r="24549" spans="1:12" hidden="1" x14ac:dyDescent="0.3">
      <c r="A24549" s="18" t="str">
        <f t="shared" ref="A24549" si="8248">+IF(OR(C24547=""),"NO",1)</f>
        <v>NO</v>
      </c>
      <c r="B24549" s="18"/>
      <c r="E24549" s="330"/>
      <c r="F24549" s="54" t="str">
        <f>+$F$28</f>
        <v>APORTANTE</v>
      </c>
      <c r="G24549" s="337" t="s">
        <v>124</v>
      </c>
      <c r="H24549" s="338"/>
      <c r="I24549" s="338"/>
      <c r="J24549" s="338"/>
      <c r="K24549" s="338"/>
      <c r="L24549" s="339"/>
    </row>
    <row r="24550" spans="1:12" hidden="1" x14ac:dyDescent="0.3">
      <c r="A24550" s="18" t="str">
        <f t="shared" ref="A24550" si="8249">+IF(OR(C24547=""),"NO",1)</f>
        <v>NO</v>
      </c>
      <c r="B24550" s="18"/>
      <c r="E24550" s="330"/>
      <c r="F24550" s="54" t="str">
        <f>+$F$29</f>
        <v>VALOR /SMMLV)</v>
      </c>
      <c r="G24550" s="55" t="s">
        <v>124</v>
      </c>
      <c r="H24550" s="56" t="str">
        <f>+$H$29</f>
        <v>% PART..</v>
      </c>
      <c r="I24550" s="57" t="s">
        <v>124</v>
      </c>
      <c r="J24550" s="58" t="str">
        <f>+$J$29</f>
        <v>VALOR ACREDITADO</v>
      </c>
      <c r="K24550" s="59"/>
      <c r="L24550" s="47" t="s">
        <v>124</v>
      </c>
    </row>
    <row r="24551" spans="1:12" hidden="1" x14ac:dyDescent="0.3">
      <c r="A24551" s="18" t="str">
        <f t="shared" ref="A24551" si="8250">+IF(OR(C24547=""),"NO",1)</f>
        <v>NO</v>
      </c>
      <c r="B24551" s="18"/>
      <c r="E24551" s="330"/>
      <c r="F24551" s="60" t="str">
        <f>+$F$30</f>
        <v>EXPERIENCIA APORTADA</v>
      </c>
      <c r="G24551" s="340" t="s">
        <v>124</v>
      </c>
      <c r="H24551" s="341"/>
      <c r="I24551" s="341"/>
      <c r="J24551" s="341"/>
      <c r="K24551" s="341"/>
      <c r="L24551" s="342"/>
    </row>
    <row r="24552" spans="1:12" hidden="1" x14ac:dyDescent="0.3">
      <c r="A24552" s="18" t="str">
        <f t="shared" ref="A24552" si="8251">+IF(OR(C24547=""),"NO",1)</f>
        <v>NO</v>
      </c>
      <c r="B24552" s="18"/>
      <c r="E24552" s="331"/>
      <c r="F24552" s="62" t="str">
        <f>+$F$31</f>
        <v>OBSERVACIÓN</v>
      </c>
      <c r="G24552" s="343" t="s">
        <v>124</v>
      </c>
      <c r="H24552" s="344"/>
      <c r="I24552" s="344"/>
      <c r="J24552" s="344"/>
      <c r="K24552" s="344"/>
      <c r="L24552" s="345"/>
    </row>
    <row r="24553" spans="1:12" ht="8.5" hidden="1" customHeight="1" x14ac:dyDescent="0.3">
      <c r="A24553" s="18" t="str">
        <f t="shared" ref="A24553" si="8252">+IF(OR(C24547=""),"NO",1)</f>
        <v>NO</v>
      </c>
      <c r="B24553" s="18"/>
      <c r="E24553" s="49"/>
      <c r="F24553" s="50"/>
      <c r="G24553" s="51"/>
      <c r="H24553" s="51"/>
      <c r="I24553" s="51"/>
      <c r="J24553" s="51"/>
      <c r="K24553" s="51"/>
      <c r="L24553" s="52"/>
    </row>
    <row r="24554" spans="1:12" hidden="1" x14ac:dyDescent="0.3">
      <c r="A24554" s="18" t="str">
        <f t="shared" ref="A24554" si="8253">+IF(OR(C24554=""),"NO",1)</f>
        <v>NO</v>
      </c>
      <c r="B24554" s="18"/>
      <c r="C24554" s="1" t="s">
        <v>124</v>
      </c>
      <c r="E24554" s="329">
        <v>5</v>
      </c>
      <c r="F24554" s="53" t="str">
        <f>+$F$26</f>
        <v>OBJETO</v>
      </c>
      <c r="G24554" s="332" t="s">
        <v>124</v>
      </c>
      <c r="H24554" s="333"/>
      <c r="I24554" s="333"/>
      <c r="J24554" s="333"/>
      <c r="K24554" s="333"/>
      <c r="L24554" s="334"/>
    </row>
    <row r="24555" spans="1:12" hidden="1" x14ac:dyDescent="0.3">
      <c r="A24555" s="18" t="str">
        <f t="shared" ref="A24555" si="8254">+IF(OR(C24554=""),"NO",1)</f>
        <v>NO</v>
      </c>
      <c r="B24555" s="18"/>
      <c r="E24555" s="330"/>
      <c r="F24555" s="54" t="str">
        <f>+$F$27</f>
        <v>CONTRATANTE</v>
      </c>
      <c r="G24555" s="335" t="s">
        <v>124</v>
      </c>
      <c r="H24555" s="310"/>
      <c r="I24555" s="310"/>
      <c r="J24555" s="310"/>
      <c r="K24555" s="310"/>
      <c r="L24555" s="336"/>
    </row>
    <row r="24556" spans="1:12" hidden="1" x14ac:dyDescent="0.3">
      <c r="A24556" s="18" t="str">
        <f t="shared" ref="A24556" si="8255">+IF(OR(C24554=""),"NO",1)</f>
        <v>NO</v>
      </c>
      <c r="B24556" s="18"/>
      <c r="E24556" s="330"/>
      <c r="F24556" s="54" t="str">
        <f>+$F$28</f>
        <v>APORTANTE</v>
      </c>
      <c r="G24556" s="337" t="s">
        <v>124</v>
      </c>
      <c r="H24556" s="338"/>
      <c r="I24556" s="338"/>
      <c r="J24556" s="338"/>
      <c r="K24556" s="338"/>
      <c r="L24556" s="339"/>
    </row>
    <row r="24557" spans="1:12" hidden="1" x14ac:dyDescent="0.3">
      <c r="A24557" s="18" t="str">
        <f t="shared" ref="A24557" si="8256">+IF(OR(C24554=""),"NO",1)</f>
        <v>NO</v>
      </c>
      <c r="B24557" s="18"/>
      <c r="E24557" s="330"/>
      <c r="F24557" s="54" t="str">
        <f>+$F$29</f>
        <v>VALOR /SMMLV)</v>
      </c>
      <c r="G24557" s="55" t="s">
        <v>124</v>
      </c>
      <c r="H24557" s="56" t="str">
        <f>+$H$29</f>
        <v>% PART..</v>
      </c>
      <c r="I24557" s="57" t="s">
        <v>124</v>
      </c>
      <c r="J24557" s="58" t="str">
        <f>+$J$29</f>
        <v>VALOR ACREDITADO</v>
      </c>
      <c r="K24557" s="59"/>
      <c r="L24557" s="47" t="s">
        <v>124</v>
      </c>
    </row>
    <row r="24558" spans="1:12" hidden="1" x14ac:dyDescent="0.3">
      <c r="A24558" s="18" t="str">
        <f t="shared" ref="A24558" si="8257">+IF(OR(C24554=""),"NO",1)</f>
        <v>NO</v>
      </c>
      <c r="B24558" s="18"/>
      <c r="E24558" s="330"/>
      <c r="F24558" s="60" t="str">
        <f>+$F$30</f>
        <v>EXPERIENCIA APORTADA</v>
      </c>
      <c r="G24558" s="340" t="s">
        <v>124</v>
      </c>
      <c r="H24558" s="341"/>
      <c r="I24558" s="341"/>
      <c r="J24558" s="341"/>
      <c r="K24558" s="341"/>
      <c r="L24558" s="342"/>
    </row>
    <row r="24559" spans="1:12" hidden="1" x14ac:dyDescent="0.3">
      <c r="A24559" s="18" t="str">
        <f t="shared" ref="A24559" si="8258">+IF(OR(C24554=""),"NO",1)</f>
        <v>NO</v>
      </c>
      <c r="B24559" s="18"/>
      <c r="E24559" s="331"/>
      <c r="F24559" s="62" t="str">
        <f>+$F$31</f>
        <v>OBSERVACIÓN</v>
      </c>
      <c r="G24559" s="343" t="s">
        <v>124</v>
      </c>
      <c r="H24559" s="344"/>
      <c r="I24559" s="344"/>
      <c r="J24559" s="344"/>
      <c r="K24559" s="344"/>
      <c r="L24559" s="345"/>
    </row>
    <row r="24560" spans="1:12" ht="8.5" hidden="1" customHeight="1" x14ac:dyDescent="0.3">
      <c r="A24560" s="18" t="str">
        <f t="shared" ref="A24560" si="8259">+IF(OR(C24554=""),"NO",1)</f>
        <v>NO</v>
      </c>
      <c r="B24560" s="18"/>
      <c r="E24560" s="49"/>
      <c r="F24560" s="50"/>
      <c r="G24560" s="51"/>
      <c r="H24560" s="51"/>
      <c r="I24560" s="51"/>
      <c r="J24560" s="51"/>
      <c r="K24560" s="51"/>
      <c r="L24560" s="52"/>
    </row>
    <row r="24561" spans="1:12" hidden="1" x14ac:dyDescent="0.3">
      <c r="A24561" s="18" t="str">
        <f t="shared" ref="A24561" si="8260">+IF(OR(C24561=""),"NO",1)</f>
        <v>NO</v>
      </c>
      <c r="B24561" s="18"/>
      <c r="C24561" s="1" t="s">
        <v>124</v>
      </c>
      <c r="E24561" s="329">
        <v>6</v>
      </c>
      <c r="F24561" s="53" t="str">
        <f>+$F$26</f>
        <v>OBJETO</v>
      </c>
      <c r="G24561" s="332" t="s">
        <v>124</v>
      </c>
      <c r="H24561" s="333"/>
      <c r="I24561" s="333"/>
      <c r="J24561" s="333"/>
      <c r="K24561" s="333"/>
      <c r="L24561" s="334"/>
    </row>
    <row r="24562" spans="1:12" hidden="1" x14ac:dyDescent="0.3">
      <c r="A24562" s="18" t="str">
        <f t="shared" ref="A24562" si="8261">+IF(OR(C24561=""),"NO",1)</f>
        <v>NO</v>
      </c>
      <c r="B24562" s="18"/>
      <c r="E24562" s="330"/>
      <c r="F24562" s="54" t="str">
        <f>+$F$27</f>
        <v>CONTRATANTE</v>
      </c>
      <c r="G24562" s="335" t="s">
        <v>124</v>
      </c>
      <c r="H24562" s="310"/>
      <c r="I24562" s="310"/>
      <c r="J24562" s="310"/>
      <c r="K24562" s="310"/>
      <c r="L24562" s="336"/>
    </row>
    <row r="24563" spans="1:12" hidden="1" x14ac:dyDescent="0.3">
      <c r="A24563" s="18" t="str">
        <f t="shared" ref="A24563" si="8262">+IF(OR(C24561=""),"NO",1)</f>
        <v>NO</v>
      </c>
      <c r="B24563" s="18"/>
      <c r="E24563" s="330"/>
      <c r="F24563" s="54" t="str">
        <f>+$F$28</f>
        <v>APORTANTE</v>
      </c>
      <c r="G24563" s="337" t="s">
        <v>124</v>
      </c>
      <c r="H24563" s="338"/>
      <c r="I24563" s="338"/>
      <c r="J24563" s="338"/>
      <c r="K24563" s="338"/>
      <c r="L24563" s="339"/>
    </row>
    <row r="24564" spans="1:12" hidden="1" x14ac:dyDescent="0.3">
      <c r="A24564" s="18" t="str">
        <f t="shared" ref="A24564" si="8263">+IF(OR(C24561=""),"NO",1)</f>
        <v>NO</v>
      </c>
      <c r="B24564" s="18"/>
      <c r="E24564" s="330"/>
      <c r="F24564" s="54" t="str">
        <f>+$F$29</f>
        <v>VALOR /SMMLV)</v>
      </c>
      <c r="G24564" s="55" t="s">
        <v>124</v>
      </c>
      <c r="H24564" s="56" t="str">
        <f>+$H$29</f>
        <v>% PART..</v>
      </c>
      <c r="I24564" s="57" t="s">
        <v>124</v>
      </c>
      <c r="J24564" s="58" t="str">
        <f>+$J$29</f>
        <v>VALOR ACREDITADO</v>
      </c>
      <c r="K24564" s="59"/>
      <c r="L24564" s="47" t="s">
        <v>124</v>
      </c>
    </row>
    <row r="24565" spans="1:12" hidden="1" x14ac:dyDescent="0.3">
      <c r="A24565" s="18" t="str">
        <f t="shared" ref="A24565" si="8264">+IF(OR(C24561=""),"NO",1)</f>
        <v>NO</v>
      </c>
      <c r="B24565" s="18"/>
      <c r="E24565" s="330"/>
      <c r="F24565" s="60" t="str">
        <f>+$F$30</f>
        <v>EXPERIENCIA APORTADA</v>
      </c>
      <c r="G24565" s="340" t="s">
        <v>124</v>
      </c>
      <c r="H24565" s="341"/>
      <c r="I24565" s="341"/>
      <c r="J24565" s="341"/>
      <c r="K24565" s="341"/>
      <c r="L24565" s="342"/>
    </row>
    <row r="24566" spans="1:12" hidden="1" x14ac:dyDescent="0.3">
      <c r="A24566" s="18" t="str">
        <f t="shared" ref="A24566" si="8265">+IF(OR(C24561=""),"NO",1)</f>
        <v>NO</v>
      </c>
      <c r="B24566" s="18"/>
      <c r="E24566" s="331"/>
      <c r="F24566" s="62" t="str">
        <f>+$F$31</f>
        <v>OBSERVACIÓN</v>
      </c>
      <c r="G24566" s="343" t="s">
        <v>124</v>
      </c>
      <c r="H24566" s="344"/>
      <c r="I24566" s="344"/>
      <c r="J24566" s="344"/>
      <c r="K24566" s="344"/>
      <c r="L24566" s="345"/>
    </row>
    <row r="24567" spans="1:12" ht="8.5" hidden="1" customHeight="1" x14ac:dyDescent="0.3">
      <c r="A24567" s="18" t="str">
        <f t="shared" ref="A24567" si="8266">+IF(OR(C24561=""),"NO",1)</f>
        <v>NO</v>
      </c>
      <c r="B24567" s="18"/>
      <c r="E24567" s="49"/>
      <c r="F24567" s="50"/>
      <c r="G24567" s="51"/>
      <c r="H24567" s="51"/>
      <c r="I24567" s="51"/>
      <c r="J24567" s="51"/>
      <c r="K24567" s="51"/>
      <c r="L24567" s="52"/>
    </row>
    <row r="24568" spans="1:12" hidden="1" x14ac:dyDescent="0.3">
      <c r="A24568" s="18" t="str">
        <f t="shared" ref="A24568" si="8267">+IF(OR(C24568=""),"NO",1)</f>
        <v>NO</v>
      </c>
      <c r="B24568" s="18"/>
      <c r="C24568" s="1" t="s">
        <v>124</v>
      </c>
      <c r="E24568" s="329">
        <v>7</v>
      </c>
      <c r="F24568" s="53" t="str">
        <f>+$F$26</f>
        <v>OBJETO</v>
      </c>
      <c r="G24568" s="332" t="s">
        <v>124</v>
      </c>
      <c r="H24568" s="333"/>
      <c r="I24568" s="333"/>
      <c r="J24568" s="333"/>
      <c r="K24568" s="333"/>
      <c r="L24568" s="334"/>
    </row>
    <row r="24569" spans="1:12" hidden="1" x14ac:dyDescent="0.3">
      <c r="A24569" s="18" t="str">
        <f t="shared" ref="A24569" si="8268">+IF(OR(C24568=""),"NO",1)</f>
        <v>NO</v>
      </c>
      <c r="B24569" s="18"/>
      <c r="E24569" s="330"/>
      <c r="F24569" s="54" t="str">
        <f>+$F$27</f>
        <v>CONTRATANTE</v>
      </c>
      <c r="G24569" s="335" t="s">
        <v>124</v>
      </c>
      <c r="H24569" s="310"/>
      <c r="I24569" s="310"/>
      <c r="J24569" s="310"/>
      <c r="K24569" s="310"/>
      <c r="L24569" s="336"/>
    </row>
    <row r="24570" spans="1:12" hidden="1" x14ac:dyDescent="0.3">
      <c r="A24570" s="18" t="str">
        <f t="shared" ref="A24570" si="8269">+IF(OR(C24568=""),"NO",1)</f>
        <v>NO</v>
      </c>
      <c r="B24570" s="18"/>
      <c r="E24570" s="330"/>
      <c r="F24570" s="54" t="str">
        <f>+$F$28</f>
        <v>APORTANTE</v>
      </c>
      <c r="G24570" s="337" t="s">
        <v>124</v>
      </c>
      <c r="H24570" s="338"/>
      <c r="I24570" s="338"/>
      <c r="J24570" s="338"/>
      <c r="K24570" s="338"/>
      <c r="L24570" s="339"/>
    </row>
    <row r="24571" spans="1:12" hidden="1" x14ac:dyDescent="0.3">
      <c r="A24571" s="18" t="str">
        <f t="shared" ref="A24571" si="8270">+IF(OR(C24568=""),"NO",1)</f>
        <v>NO</v>
      </c>
      <c r="B24571" s="18"/>
      <c r="E24571" s="330"/>
      <c r="F24571" s="54" t="str">
        <f>+$F$29</f>
        <v>VALOR /SMMLV)</v>
      </c>
      <c r="G24571" s="55" t="s">
        <v>124</v>
      </c>
      <c r="H24571" s="56" t="str">
        <f>+$H$29</f>
        <v>% PART..</v>
      </c>
      <c r="I24571" s="57" t="s">
        <v>124</v>
      </c>
      <c r="J24571" s="58" t="str">
        <f>+$J$29</f>
        <v>VALOR ACREDITADO</v>
      </c>
      <c r="K24571" s="59"/>
      <c r="L24571" s="47" t="s">
        <v>124</v>
      </c>
    </row>
    <row r="24572" spans="1:12" hidden="1" x14ac:dyDescent="0.3">
      <c r="A24572" s="18" t="str">
        <f t="shared" ref="A24572" si="8271">+IF(OR(C24568=""),"NO",1)</f>
        <v>NO</v>
      </c>
      <c r="B24572" s="18"/>
      <c r="E24572" s="330"/>
      <c r="F24572" s="60" t="str">
        <f>+$F$30</f>
        <v>EXPERIENCIA APORTADA</v>
      </c>
      <c r="G24572" s="340" t="s">
        <v>124</v>
      </c>
      <c r="H24572" s="341"/>
      <c r="I24572" s="341"/>
      <c r="J24572" s="341"/>
      <c r="K24572" s="341"/>
      <c r="L24572" s="342"/>
    </row>
    <row r="24573" spans="1:12" hidden="1" x14ac:dyDescent="0.3">
      <c r="A24573" s="18" t="str">
        <f t="shared" ref="A24573" si="8272">+IF(OR(C24568=""),"NO",1)</f>
        <v>NO</v>
      </c>
      <c r="B24573" s="18"/>
      <c r="E24573" s="331"/>
      <c r="F24573" s="62" t="str">
        <f>+$F$31</f>
        <v>OBSERVACIÓN</v>
      </c>
      <c r="G24573" s="343" t="s">
        <v>124</v>
      </c>
      <c r="H24573" s="344"/>
      <c r="I24573" s="344"/>
      <c r="J24573" s="344"/>
      <c r="K24573" s="344"/>
      <c r="L24573" s="345"/>
    </row>
    <row r="24574" spans="1:12" hidden="1" x14ac:dyDescent="0.3">
      <c r="A24574" s="18" t="str">
        <f t="shared" ref="A24574" si="8273">+IF(OR(C24568=""),"NO",1)</f>
        <v>NO</v>
      </c>
      <c r="B24574" s="18"/>
      <c r="E24574" s="49"/>
      <c r="F24574" s="50"/>
      <c r="G24574" s="51"/>
      <c r="H24574" s="51"/>
      <c r="I24574" s="51"/>
      <c r="J24574" s="51"/>
      <c r="K24574" s="51"/>
      <c r="L24574" s="52"/>
    </row>
    <row r="24575" spans="1:12" hidden="1" x14ac:dyDescent="0.3">
      <c r="A24575" s="1" t="str">
        <f>+A24510</f>
        <v>NO</v>
      </c>
      <c r="C24575" s="1" t="str">
        <f>"N"&amp;C24510</f>
        <v>N</v>
      </c>
      <c r="E24575" s="63"/>
      <c r="F24575" s="64" t="str">
        <f>+$F$75</f>
        <v>TOTAL DE CONTRATOS PRESENTADOS VÁLIDOS QUE CUMPLEN EXPERIENCIA ACREDITADA:</v>
      </c>
      <c r="G24575" s="65"/>
      <c r="H24575" s="65"/>
      <c r="I24575" s="65"/>
      <c r="J24575" s="66"/>
      <c r="K24575" s="65"/>
      <c r="L24575" s="67" t="s">
        <v>124</v>
      </c>
    </row>
    <row r="24576" spans="1:12" ht="6.65" hidden="1" customHeight="1" x14ac:dyDescent="0.3">
      <c r="A24576" s="1" t="str">
        <f>+A24510</f>
        <v>NO</v>
      </c>
      <c r="E24576" s="51"/>
      <c r="F24576" s="50"/>
      <c r="G24576" s="51"/>
      <c r="H24576" s="51"/>
      <c r="I24576" s="51"/>
      <c r="J24576" s="51"/>
      <c r="K24576" s="51"/>
      <c r="L24576" s="51"/>
    </row>
    <row r="24577" spans="1:12" hidden="1" x14ac:dyDescent="0.3">
      <c r="A24577" s="1" t="str">
        <f>+A24510</f>
        <v>NO</v>
      </c>
      <c r="E24577" s="63"/>
      <c r="F24577" s="63" t="str">
        <f>+$F$77</f>
        <v>ACREDITA SUMINISTRO E INSTALACIÓN DE MOBILIARIO POR LO MENOS EN UN (1) CONTRATO VÁLIDO</v>
      </c>
      <c r="G24577" s="65"/>
      <c r="H24577" s="65"/>
      <c r="I24577" s="65"/>
      <c r="J24577" s="66"/>
      <c r="K24577" s="65"/>
      <c r="L24577" s="68" t="s">
        <v>157</v>
      </c>
    </row>
    <row r="24578" spans="1:12" ht="5.15" hidden="1" customHeight="1" x14ac:dyDescent="0.3">
      <c r="A24578" s="1" t="str">
        <f>+A24510</f>
        <v>NO</v>
      </c>
      <c r="E24578" s="51"/>
      <c r="F24578" s="50"/>
      <c r="G24578" s="51"/>
      <c r="H24578" s="51"/>
      <c r="I24578" s="51"/>
      <c r="J24578" s="51"/>
      <c r="K24578" s="51"/>
      <c r="L24578" s="51"/>
    </row>
    <row r="24579" spans="1:12" ht="12.75" hidden="1" customHeight="1" x14ac:dyDescent="0.3">
      <c r="A24579" s="1" t="str">
        <f>+A24510</f>
        <v>NO</v>
      </c>
      <c r="E24579" s="69" t="str">
        <f>+$E$79</f>
        <v>EXPERIENCIA ESPECÍFICA NUMERAL 10.1.1 A</v>
      </c>
      <c r="F24579" s="70"/>
      <c r="G24579" s="70"/>
      <c r="H24579" s="70"/>
      <c r="I24579" s="70"/>
      <c r="J24579" s="70"/>
      <c r="K24579" s="70"/>
      <c r="L24579" s="71"/>
    </row>
    <row r="24580" spans="1:12" ht="26.5" hidden="1" customHeight="1" x14ac:dyDescent="0.3">
      <c r="A24580" s="1" t="str">
        <f>+A24510</f>
        <v>NO</v>
      </c>
      <c r="E24580" s="72"/>
      <c r="F24580" s="325" t="str">
        <f>+$F$80</f>
        <v>Por lo menos uno (1) de los contratos válidos aportados como experiencia general debe corresponder mínimo al 60% del presupuesto oficial del presente proceso de selección.  (SMMLV)</v>
      </c>
      <c r="G24580" s="326"/>
      <c r="H24580" s="326"/>
      <c r="I24580" s="326"/>
      <c r="J24580" s="326"/>
      <c r="K24580" s="73" t="s">
        <v>124</v>
      </c>
      <c r="L24580" s="74" t="s">
        <v>124</v>
      </c>
    </row>
    <row r="24581" spans="1:12" ht="23.5" hidden="1" customHeight="1" x14ac:dyDescent="0.3">
      <c r="A24581" s="1" t="str">
        <f>+A24510</f>
        <v>NO</v>
      </c>
      <c r="E24581" s="63"/>
      <c r="F24581" s="325" t="str">
        <f>+$F$81</f>
        <v xml:space="preserve">Deberá acreditarse en al menos uno (1) de los contratos válidos aportados como experiencia general una </v>
      </c>
      <c r="G24581" s="326"/>
      <c r="H24581" s="326"/>
      <c r="I24581" s="326"/>
      <c r="J24581" s="326"/>
      <c r="K24581" s="73" t="s">
        <v>124</v>
      </c>
      <c r="L24581" s="74" t="s">
        <v>124</v>
      </c>
    </row>
    <row r="24582" spans="1:12" ht="23.5" hidden="1" customHeight="1" x14ac:dyDescent="0.3">
      <c r="A24582" s="18" t="s">
        <v>30</v>
      </c>
      <c r="E24582" s="63"/>
      <c r="F24582" s="325" t="str">
        <f>+$F$82</f>
        <v xml:space="preserve">Deberá acreditarse en al menos uno (1) de los contratos válidos aportados interventoría a intervención de </v>
      </c>
      <c r="G24582" s="326"/>
      <c r="H24582" s="326"/>
      <c r="I24582" s="326"/>
      <c r="J24582" s="326"/>
      <c r="K24582" s="73">
        <f>+$K$82</f>
        <v>0</v>
      </c>
      <c r="L24582" s="74" t="s">
        <v>124</v>
      </c>
    </row>
    <row r="24583" spans="1:12" ht="36" hidden="1" customHeight="1" x14ac:dyDescent="0.3">
      <c r="A24583" s="18" t="s">
        <v>30</v>
      </c>
      <c r="E24583" s="63"/>
      <c r="F24583" s="325" t="str">
        <f>+$F$83</f>
        <v xml:space="preserve">Deberá acreditarse en al menos uno (1) de los contratos válidos aportados interventoría a intervención de </v>
      </c>
      <c r="G24583" s="326"/>
      <c r="H24583" s="326"/>
      <c r="I24583" s="326"/>
      <c r="J24583" s="326"/>
      <c r="K24583" s="75">
        <f>+$K$83</f>
        <v>0</v>
      </c>
      <c r="L24583" s="76" t="s">
        <v>124</v>
      </c>
    </row>
    <row r="24584" spans="1:12" hidden="1" x14ac:dyDescent="0.3">
      <c r="A24584" s="1" t="str">
        <f>+A24510</f>
        <v>NO</v>
      </c>
      <c r="E24584" s="51"/>
      <c r="F24584" s="50"/>
      <c r="G24584" s="51"/>
      <c r="H24584" s="51"/>
      <c r="I24584" s="51"/>
      <c r="J24584" s="51"/>
      <c r="K24584" s="51"/>
      <c r="L24584" s="51"/>
    </row>
    <row r="24585" spans="1:12" ht="12.75" hidden="1" customHeight="1" x14ac:dyDescent="0.3">
      <c r="A24585" s="1" t="str">
        <f>+A24510</f>
        <v>NO</v>
      </c>
      <c r="E24585" s="40" t="str">
        <f>+$E$85</f>
        <v>VALOR MÍNIMO A CERIFICAR % P.O EN SMMMLV. NUMERAL 3.9.1</v>
      </c>
      <c r="F24585" s="41"/>
      <c r="G24585" s="41"/>
      <c r="H24585" s="41"/>
      <c r="I24585" s="41"/>
      <c r="J24585" s="41"/>
      <c r="K24585" s="41"/>
      <c r="L24585" s="42"/>
    </row>
    <row r="24586" spans="1:12" hidden="1" x14ac:dyDescent="0.3">
      <c r="A24586" s="1" t="str">
        <f>+A24510</f>
        <v>NO</v>
      </c>
      <c r="C24586" s="1" t="str">
        <f>"M"&amp;C24510</f>
        <v>M</v>
      </c>
      <c r="E24586" s="77" t="str">
        <f>+$E$86</f>
        <v>100% P.O.</v>
      </c>
      <c r="F24586" s="78"/>
      <c r="G24586" s="61">
        <v>242.41716883554506</v>
      </c>
      <c r="H24586" s="124" t="str">
        <f>+$H$86</f>
        <v>TOTAL EJECUTADO DE CONTRATOS ACREDITADOS</v>
      </c>
      <c r="I24586" s="124"/>
      <c r="J24586" s="124"/>
      <c r="K24586" s="55" t="s">
        <v>124</v>
      </c>
      <c r="L24586" s="47" t="s">
        <v>124</v>
      </c>
    </row>
    <row r="24587" spans="1:12" hidden="1" x14ac:dyDescent="0.3">
      <c r="A24587" s="1" t="str">
        <f>+A24510</f>
        <v>NO</v>
      </c>
      <c r="E24587" s="39"/>
      <c r="F24587" s="39"/>
      <c r="G24587" s="39"/>
      <c r="H24587" s="39"/>
      <c r="I24587" s="39"/>
      <c r="J24587" s="39"/>
      <c r="K24587" s="39"/>
      <c r="L24587" s="39"/>
    </row>
    <row r="24588" spans="1:12" ht="12.75" hidden="1" customHeight="1" x14ac:dyDescent="0.3">
      <c r="A24588" s="18" t="s">
        <v>30</v>
      </c>
      <c r="B24588" s="18"/>
      <c r="E24588" s="40" t="str">
        <f>+$E$88</f>
        <v>CONSIDERACIONES PARA LA VALIDEZ DE LA EXPERIENCIA REQUERIDA: EXPERIENCIA PROPONENTES PLURALES NUMERAL 10.1.2 D</v>
      </c>
      <c r="F24588" s="41"/>
      <c r="G24588" s="41"/>
      <c r="H24588" s="41"/>
      <c r="I24588" s="41"/>
      <c r="J24588" s="41"/>
      <c r="K24588" s="41"/>
      <c r="L24588" s="42"/>
    </row>
    <row r="24589" spans="1:12" ht="28" hidden="1" customHeight="1" x14ac:dyDescent="0.3">
      <c r="A24589" s="18" t="s">
        <v>30</v>
      </c>
      <c r="B24589" s="18"/>
      <c r="C24589" s="1" t="str">
        <f>"O"&amp;C24510</f>
        <v>O</v>
      </c>
      <c r="E24589" s="80" t="str">
        <f>+$E$89</f>
        <v>i)</v>
      </c>
      <c r="F24589" s="327" t="str">
        <f>+$F$89</f>
        <v>Uno de los integrantes debe aportar como mínimo el cincuenta por ciento (50 %) de la experiencia solicitada</v>
      </c>
      <c r="G24589" s="328"/>
      <c r="H24589" s="328"/>
      <c r="I24589" s="328"/>
      <c r="J24589" s="328"/>
      <c r="K24589" s="73" t="s">
        <v>124</v>
      </c>
      <c r="L24589" s="47" t="s">
        <v>124</v>
      </c>
    </row>
    <row r="24590" spans="1:12" ht="28" hidden="1" customHeight="1" x14ac:dyDescent="0.3">
      <c r="A24590" s="18" t="s">
        <v>30</v>
      </c>
      <c r="B24590" s="18"/>
      <c r="C24590" s="1" t="str">
        <f>"O"&amp;C24510</f>
        <v>O</v>
      </c>
      <c r="E24590" s="80" t="str">
        <f>+$E$90</f>
        <v>ii)</v>
      </c>
      <c r="F24590" s="327" t="str">
        <f>+$F$90</f>
        <v>Todos los demás ntegrantes deben acreditar al menos el cinco por ciento (5 %) de la experiencia solicitada, solo uno (1) de los integrantes podrá no acreditar experiencia pero su porcentaje de participación  no podrá superar el diez por ciento (10 %)</v>
      </c>
      <c r="G24590" s="328"/>
      <c r="H24590" s="328"/>
      <c r="I24590" s="328"/>
      <c r="J24590" s="328"/>
      <c r="K24590" s="73" t="s">
        <v>124</v>
      </c>
      <c r="L24590" s="47" t="s">
        <v>124</v>
      </c>
    </row>
    <row r="24591" spans="1:12" hidden="1" x14ac:dyDescent="0.3">
      <c r="A24591" s="18" t="s">
        <v>30</v>
      </c>
      <c r="B24591" s="18"/>
      <c r="E24591" s="39"/>
      <c r="F24591" s="39"/>
      <c r="G24591" s="39"/>
      <c r="H24591" s="39"/>
      <c r="I24591" s="39"/>
      <c r="J24591" s="39"/>
      <c r="K24591" s="39"/>
      <c r="L24591" s="39"/>
    </row>
    <row r="24592" spans="1:12" ht="13" hidden="1" customHeight="1" x14ac:dyDescent="0.3">
      <c r="A24592" s="18" t="str">
        <f>+A24510</f>
        <v>NO</v>
      </c>
      <c r="B24592" s="18"/>
      <c r="E24592" s="69" t="str">
        <f>+$E$92</f>
        <v>VERIFICACIÓN Y ASIGNACIÓN DE PUNTAJE POR LA EXPERIENCIA DEL PROPONENTE</v>
      </c>
      <c r="F24592" s="70"/>
      <c r="G24592" s="70"/>
      <c r="H24592" s="70"/>
      <c r="I24592" s="70"/>
      <c r="J24592" s="70"/>
      <c r="K24592" s="70"/>
      <c r="L24592" s="71"/>
    </row>
    <row r="24593" spans="1:12" hidden="1" x14ac:dyDescent="0.3">
      <c r="A24593" s="18" t="str">
        <f>+A24510</f>
        <v>NO</v>
      </c>
      <c r="B24593" s="18"/>
      <c r="E24593" s="81"/>
      <c r="F24593" s="323" t="str">
        <f>+$F$93</f>
        <v>No. CONTRATOS QUE ACREDITAN LA EXPERIENCIA (NO OBJETO DE SUBSANACIÓN)</v>
      </c>
      <c r="G24593" s="324"/>
      <c r="H24593" s="324"/>
      <c r="I24593" s="324"/>
      <c r="J24593" s="324"/>
      <c r="K24593" s="82"/>
      <c r="L24593" s="83" t="s">
        <v>124</v>
      </c>
    </row>
    <row r="24594" spans="1:12" ht="13" hidden="1" customHeight="1" x14ac:dyDescent="0.3">
      <c r="A24594" s="18" t="str">
        <f>+A24510</f>
        <v>NO</v>
      </c>
      <c r="B24594" s="18"/>
      <c r="E24594" s="84"/>
      <c r="F24594" s="323" t="str">
        <f>+$F$94</f>
        <v>TOTAL EJECUTADO DE CONTRATOS ACREDITADOS PROPUESTA INICIAL</v>
      </c>
      <c r="G24594" s="324"/>
      <c r="H24594" s="324"/>
      <c r="I24594" s="324"/>
      <c r="J24594" s="324"/>
      <c r="K24594" s="85"/>
      <c r="L24594" s="86" t="s">
        <v>124</v>
      </c>
    </row>
    <row r="24595" spans="1:12" ht="13" hidden="1" customHeight="1" x14ac:dyDescent="0.3">
      <c r="A24595" s="18" t="str">
        <f>+A24510</f>
        <v>NO</v>
      </c>
      <c r="B24595" s="18"/>
      <c r="E24595" s="87"/>
      <c r="F24595" s="323" t="str">
        <f>+$F$95</f>
        <v>PROMEDIO VALOR ACREDITADO EN SMMLV</v>
      </c>
      <c r="G24595" s="324"/>
      <c r="H24595" s="324"/>
      <c r="I24595" s="324"/>
      <c r="J24595" s="324"/>
      <c r="K24595" s="66"/>
      <c r="L24595" s="88" t="s">
        <v>124</v>
      </c>
    </row>
    <row r="24596" spans="1:12" hidden="1" x14ac:dyDescent="0.3">
      <c r="A24596" s="18" t="str">
        <f>+A24510</f>
        <v>NO</v>
      </c>
      <c r="B24596" s="18"/>
      <c r="E24596" s="89"/>
      <c r="F24596" s="89"/>
      <c r="G24596" s="89"/>
      <c r="H24596" s="89"/>
      <c r="I24596" s="89"/>
      <c r="J24596" s="89"/>
      <c r="K24596" s="89"/>
      <c r="L24596" s="89"/>
    </row>
    <row r="24597" spans="1:12" ht="13" hidden="1" customHeight="1" x14ac:dyDescent="0.3">
      <c r="A24597" s="18" t="str">
        <f>+A24510</f>
        <v>NO</v>
      </c>
      <c r="B24597" s="18"/>
      <c r="E24597" s="69" t="str">
        <f>+$E$97</f>
        <v>3.9.2 EXIGENCIAS MÍNIMAS DE EXPERIENCIA Y FORMACIÓN ACADÉMICA DEL EQUIPO DE TRABAJO</v>
      </c>
      <c r="F24597" s="70"/>
      <c r="G24597" s="70"/>
      <c r="H24597" s="70"/>
      <c r="I24597" s="70"/>
      <c r="J24597" s="70"/>
      <c r="K24597" s="70"/>
      <c r="L24597" s="71"/>
    </row>
    <row r="24598" spans="1:12" hidden="1" x14ac:dyDescent="0.3">
      <c r="A24598" s="18" t="str">
        <f>+A24510</f>
        <v>NO</v>
      </c>
      <c r="B24598" s="18"/>
      <c r="E24598" s="90" t="str">
        <f>+$E$98</f>
        <v>Formulario 8</v>
      </c>
      <c r="F24598" s="315" t="s">
        <v>46</v>
      </c>
      <c r="G24598" s="316"/>
      <c r="H24598" s="317"/>
      <c r="I24598" s="318"/>
      <c r="J24598" s="318"/>
      <c r="K24598" s="318"/>
      <c r="L24598" s="319"/>
    </row>
    <row r="24599" spans="1:12" hidden="1" x14ac:dyDescent="0.3">
      <c r="A24599" s="18" t="str">
        <f>+A24510</f>
        <v>NO</v>
      </c>
      <c r="B24599" s="18"/>
      <c r="E24599" s="91" t="s">
        <v>124</v>
      </c>
      <c r="F24599" s="91" t="str">
        <f>+$F$99</f>
        <v>Director de Interventoría</v>
      </c>
      <c r="G24599" s="91" t="str">
        <f>+$G$99</f>
        <v>Residente de Interventoría</v>
      </c>
      <c r="H24599" s="320"/>
      <c r="I24599" s="321"/>
      <c r="J24599" s="321"/>
      <c r="K24599" s="321"/>
      <c r="L24599" s="322"/>
    </row>
    <row r="24600" spans="1:12" hidden="1" x14ac:dyDescent="0.3">
      <c r="A24600" s="18" t="str">
        <f>+A24510</f>
        <v>NO</v>
      </c>
      <c r="B24600" s="18"/>
      <c r="E24600" s="304" t="str">
        <f>+$E$100</f>
        <v>OBSERVACIONES RESPECTO REQUISITO HABILITANTE DEL PERSONAL CLAVE EVALUABLE</v>
      </c>
      <c r="F24600" s="305"/>
      <c r="G24600" s="305"/>
      <c r="H24600" s="305"/>
      <c r="I24600" s="305"/>
      <c r="J24600" s="305"/>
      <c r="K24600" s="305"/>
      <c r="L24600" s="305"/>
    </row>
    <row r="24601" spans="1:12" hidden="1" x14ac:dyDescent="0.3">
      <c r="A24601" s="18" t="str">
        <f>+A24510</f>
        <v>NO</v>
      </c>
      <c r="B24601" s="18"/>
      <c r="E24601" s="312" t="s">
        <v>124</v>
      </c>
      <c r="F24601" s="313"/>
      <c r="G24601" s="313"/>
      <c r="H24601" s="313"/>
      <c r="I24601" s="313"/>
      <c r="J24601" s="313"/>
      <c r="K24601" s="313"/>
      <c r="L24601" s="314"/>
    </row>
    <row r="24602" spans="1:12" hidden="1" x14ac:dyDescent="0.3">
      <c r="A24602" s="18" t="str">
        <f>+A24510</f>
        <v>NO</v>
      </c>
      <c r="B24602" s="18"/>
      <c r="E24602" s="89"/>
      <c r="F24602" s="89"/>
      <c r="G24602" s="89"/>
      <c r="H24602" s="89"/>
      <c r="I24602" s="89"/>
      <c r="J24602" s="89"/>
      <c r="K24602" s="89"/>
      <c r="L24602" s="89"/>
    </row>
    <row r="24603" spans="1:12" ht="13" hidden="1" customHeight="1" x14ac:dyDescent="0.3">
      <c r="A24603" s="18" t="str">
        <f>+A24510</f>
        <v>NO</v>
      </c>
      <c r="B24603" s="18"/>
      <c r="E24603" s="69" t="str">
        <f>+$E$103</f>
        <v>4.2 EQUIPO DE TRABAJO (Personal Clave Evaluable)</v>
      </c>
      <c r="F24603" s="70"/>
      <c r="G24603" s="70"/>
      <c r="H24603" s="70"/>
      <c r="I24603" s="70"/>
      <c r="J24603" s="70"/>
      <c r="K24603" s="70"/>
      <c r="L24603" s="71"/>
    </row>
    <row r="24604" spans="1:12" ht="23.25" hidden="1" customHeight="1" x14ac:dyDescent="0.3">
      <c r="A24604" s="18" t="str">
        <f>+A24510</f>
        <v>NO</v>
      </c>
      <c r="B24604" s="18"/>
      <c r="E24604" s="90" t="str">
        <f>+$E$104</f>
        <v>Formulario 9</v>
      </c>
      <c r="F24604" s="315" t="s">
        <v>46</v>
      </c>
      <c r="G24604" s="316"/>
      <c r="H24604" s="317"/>
      <c r="I24604" s="318"/>
      <c r="J24604" s="318"/>
      <c r="K24604" s="318"/>
      <c r="L24604" s="319"/>
    </row>
    <row r="24605" spans="1:12" hidden="1" x14ac:dyDescent="0.3">
      <c r="A24605" s="18" t="str">
        <f>+A24510</f>
        <v>NO</v>
      </c>
      <c r="B24605" s="18"/>
      <c r="E24605" s="91" t="s">
        <v>124</v>
      </c>
      <c r="F24605" s="91" t="str">
        <f>+$F$99</f>
        <v>Director de Interventoría</v>
      </c>
      <c r="G24605" s="91" t="str">
        <f>+$G$99</f>
        <v>Residente de Interventoría</v>
      </c>
      <c r="H24605" s="320"/>
      <c r="I24605" s="321"/>
      <c r="J24605" s="321"/>
      <c r="K24605" s="321"/>
      <c r="L24605" s="322"/>
    </row>
    <row r="24606" spans="1:12" hidden="1" x14ac:dyDescent="0.3">
      <c r="A24606" s="18" t="str">
        <f>+A24510</f>
        <v>NO</v>
      </c>
      <c r="B24606" s="18"/>
      <c r="E24606" s="89"/>
      <c r="F24606" s="89"/>
      <c r="G24606" s="89"/>
      <c r="H24606" s="89"/>
      <c r="I24606" s="89"/>
      <c r="J24606" s="89"/>
      <c r="K24606" s="89"/>
      <c r="L24606" s="89"/>
    </row>
    <row r="24607" spans="1:12" hidden="1" x14ac:dyDescent="0.3">
      <c r="A24607" s="1" t="str">
        <f>+A24510</f>
        <v>NO</v>
      </c>
      <c r="E24607" s="92" t="str">
        <f>+E24482</f>
        <v>CRITERIOS DE EVALUACIÓN Y PUNTAJE</v>
      </c>
      <c r="F24607" s="93"/>
      <c r="G24607" s="93"/>
      <c r="H24607" s="93"/>
      <c r="I24607" s="93"/>
      <c r="J24607" s="93"/>
      <c r="K24607" s="94"/>
      <c r="L24607" s="95" t="str">
        <f>+$L$107</f>
        <v>PUNTAJE OBTENIDO</v>
      </c>
    </row>
    <row r="24608" spans="1:12" hidden="1" x14ac:dyDescent="0.3">
      <c r="A24608" s="1" t="str">
        <f>+A24510</f>
        <v>NO</v>
      </c>
      <c r="E24608" s="96" t="str">
        <f>+$E$108</f>
        <v>VALOR</v>
      </c>
      <c r="F24608" s="97" t="str">
        <f>+$F$108</f>
        <v>EQUIPO DE TRABAJO (PERSONAL CLAVE EVALUABLE)</v>
      </c>
      <c r="G24608" s="24"/>
      <c r="H24608" s="24"/>
      <c r="I24608" s="24"/>
      <c r="J24608" s="24"/>
      <c r="K24608" s="24"/>
      <c r="L24608" s="98"/>
    </row>
    <row r="24609" spans="1:12" ht="12.75" hidden="1" customHeight="1" x14ac:dyDescent="0.3">
      <c r="A24609" s="1" t="str">
        <f>+A24510</f>
        <v>NO</v>
      </c>
      <c r="E24609" s="96">
        <f>+$E$109</f>
        <v>5</v>
      </c>
      <c r="F24609" s="307" t="str">
        <f>+$F$109</f>
        <v xml:space="preserve"> Experiencia Específica adicional</v>
      </c>
      <c r="G24609" s="308"/>
      <c r="H24609" s="308"/>
      <c r="I24609" s="308"/>
      <c r="J24609" s="308"/>
      <c r="K24609" s="309"/>
      <c r="L24609" s="99" t="str">
        <f>IFERROR(IF(VLOOKUP(C24510,'R. PUNTAJES'!$C$14:$R$213,'R. PUNTAJES'!$I$10,0)="","",VLOOKUP(C24510,'R. PUNTAJES'!$C$14:$R$213,'R. PUNTAJES'!$I$10,0)),"")</f>
        <v/>
      </c>
    </row>
    <row r="24610" spans="1:12" ht="12.75" hidden="1" customHeight="1" x14ac:dyDescent="0.3">
      <c r="A24610" s="1" t="str">
        <f>+A24510</f>
        <v>NO</v>
      </c>
      <c r="E24610" s="96">
        <f>+$E$110</f>
        <v>5</v>
      </c>
      <c r="F24610" s="307" t="str">
        <f>+$F$110</f>
        <v>Formación Académica adicional</v>
      </c>
      <c r="G24610" s="308"/>
      <c r="H24610" s="308"/>
      <c r="I24610" s="308"/>
      <c r="J24610" s="308"/>
      <c r="K24610" s="309"/>
      <c r="L24610" s="99" t="str">
        <f>IFERROR(IF(VLOOKUP(C24510,'R. PUNTAJES'!$C$14:$R$213,'R. PUNTAJES'!$J$10,0)="","",VLOOKUP(C24510,'R. PUNTAJES'!$C$14:$R$213,'R. PUNTAJES'!$J$10,0)),"")</f>
        <v/>
      </c>
    </row>
    <row r="24611" spans="1:12" hidden="1" x14ac:dyDescent="0.3">
      <c r="A24611" s="18" t="str">
        <f>+A24510</f>
        <v>NO</v>
      </c>
      <c r="B24611" s="18"/>
      <c r="E24611" s="100"/>
      <c r="F24611" s="101" t="str">
        <f>+$F$111</f>
        <v>FACTOR DE SOSTENIBILIDAD</v>
      </c>
      <c r="G24611" s="102"/>
      <c r="H24611" s="102"/>
      <c r="I24611" s="102"/>
      <c r="J24611" s="102"/>
      <c r="K24611" s="102"/>
      <c r="L24611" s="103"/>
    </row>
    <row r="24612" spans="1:12" hidden="1" x14ac:dyDescent="0.3">
      <c r="A24612" s="18" t="str">
        <f>+A24510</f>
        <v>NO</v>
      </c>
      <c r="B24612" s="18"/>
      <c r="E24612" s="104">
        <v>1</v>
      </c>
      <c r="F24612" s="105" t="str">
        <f>+$F$112</f>
        <v>Compromisos Sostenibilidad</v>
      </c>
      <c r="G24612" s="106"/>
      <c r="H24612" s="106"/>
      <c r="I24612" s="106"/>
      <c r="J24612" s="106"/>
      <c r="K24612" s="106"/>
      <c r="L24612" s="107" t="str">
        <f>IFERROR(IF(VLOOKUP(C24510,'R. PUNTAJES'!$C$14:$R$213,'R. PUNTAJES'!$K$10,0)="","",VLOOKUP(C24510,'R. PUNTAJES'!$C$14:$R$213,'R. PUNTAJES'!$K$10,0)),"")</f>
        <v/>
      </c>
    </row>
    <row r="24613" spans="1:12" hidden="1" x14ac:dyDescent="0.3">
      <c r="A24613" s="1" t="str">
        <f>+A24510</f>
        <v>NO</v>
      </c>
      <c r="E24613" s="108"/>
      <c r="F24613" s="109" t="str">
        <f>+$F$113</f>
        <v>APOYO A LA INDUSTRIA NACIONAL</v>
      </c>
      <c r="G24613" s="110"/>
      <c r="H24613" s="110"/>
      <c r="I24613" s="110"/>
      <c r="J24613" s="110"/>
      <c r="K24613" s="110"/>
      <c r="L24613" s="111"/>
    </row>
    <row r="24614" spans="1:12" ht="12.75" hidden="1" customHeight="1" x14ac:dyDescent="0.3">
      <c r="A24614" s="1" t="str">
        <f>+A24510</f>
        <v>NO</v>
      </c>
      <c r="E24614" s="96">
        <v>20</v>
      </c>
      <c r="F24614" s="307" t="str">
        <f>+$F$114</f>
        <v>Promoción de Servicios Nacionales o con Trato Nacional</v>
      </c>
      <c r="G24614" s="308"/>
      <c r="H24614" s="308"/>
      <c r="I24614" s="308"/>
      <c r="J24614" s="308"/>
      <c r="K24614" s="309"/>
      <c r="L24614" s="99" t="str">
        <f>IFERROR(IF(VLOOKUP(C24510,'R. PUNTAJES'!$C$14:$R$213,'R. PUNTAJES'!$L$10,0)="","",
IF(VLOOKUP(C24510,'R. PUNTAJES'!$C$14:$R$213,'R. PUNTAJES'!$L$10,0)=5,0,
VLOOKUP(C24510,'R. PUNTAJES'!$C$14:$R$213,'R. PUNTAJES'!$L$10,0))),"")</f>
        <v/>
      </c>
    </row>
    <row r="24615" spans="1:12" ht="12.75" hidden="1" customHeight="1" x14ac:dyDescent="0.3">
      <c r="A24615" s="1" t="str">
        <f>+A24510</f>
        <v>NO</v>
      </c>
      <c r="E24615" s="96">
        <v>5</v>
      </c>
      <c r="F24615" s="307" t="str">
        <f>+$F$115</f>
        <v>Incorporación de componente nacional en servicios extranjeros</v>
      </c>
      <c r="G24615" s="308"/>
      <c r="H24615" s="308"/>
      <c r="I24615" s="308"/>
      <c r="J24615" s="308"/>
      <c r="K24615" s="309"/>
      <c r="L24615" s="99" t="str">
        <f>IFERROR(IF(VLOOKUP(C24510,'R. PUNTAJES'!$C$14:$R$213,'R. PUNTAJES'!$L$10,0)="","",
IF(VLOOKUP(C24510,'R. PUNTAJES'!$C$14:$R$213,'R. PUNTAJES'!$L$10,0)=20,0,
VLOOKUP(C24510,'R. PUNTAJES'!$C$14:$R$213,'R. PUNTAJES'!$L$10,0))),"")</f>
        <v/>
      </c>
    </row>
    <row r="24616" spans="1:12" hidden="1" x14ac:dyDescent="0.3">
      <c r="A24616" s="1" t="str">
        <f>+A24510</f>
        <v>NO</v>
      </c>
      <c r="E24616" s="112"/>
      <c r="F24616" s="97" t="str">
        <f>+$F$116</f>
        <v>VINCULACIÓN DE PERSONAS CON DISCAPACIDAD</v>
      </c>
      <c r="G24616" s="24"/>
      <c r="H24616" s="24"/>
      <c r="I24616" s="24"/>
      <c r="J24616" s="24"/>
      <c r="K24616" s="24"/>
      <c r="L24616" s="98"/>
    </row>
    <row r="24617" spans="1:12" ht="12.75" hidden="1" customHeight="1" x14ac:dyDescent="0.3">
      <c r="A24617" s="1" t="str">
        <f>+A24510</f>
        <v>NO</v>
      </c>
      <c r="E24617" s="96">
        <v>1</v>
      </c>
      <c r="F24617" s="307" t="str">
        <f>+$F$117</f>
        <v xml:space="preserve">Trabajadores vinculados a la planta de personal </v>
      </c>
      <c r="G24617" s="308"/>
      <c r="H24617" s="308"/>
      <c r="I24617" s="308"/>
      <c r="J24617" s="308"/>
      <c r="K24617" s="309"/>
      <c r="L24617" s="99" t="str">
        <f>IFERROR(IF(VLOOKUP(C24510,'R. PUNTAJES'!$C$14:$R$213,'R. PUNTAJES'!$M$10,0)="","",VLOOKUP(C24510,'R. PUNTAJES'!$C$14:$R$213,'R. PUNTAJES'!$M$10,0)),"")</f>
        <v/>
      </c>
    </row>
    <row r="24618" spans="1:12" hidden="1" x14ac:dyDescent="0.3">
      <c r="A24618" s="1" t="str">
        <f>+A24510</f>
        <v>NO</v>
      </c>
      <c r="E24618" s="112"/>
      <c r="F24618" s="97" t="str">
        <f>+$F$118</f>
        <v>EMPRENDIMIENTOS Y EMPRESAS DE MUJERES</v>
      </c>
      <c r="G24618" s="24"/>
      <c r="H24618" s="24"/>
      <c r="I24618" s="24"/>
      <c r="J24618" s="24"/>
      <c r="K24618" s="24"/>
      <c r="L24618" s="98"/>
    </row>
    <row r="24619" spans="1:12" ht="13" hidden="1" customHeight="1" x14ac:dyDescent="0.3">
      <c r="A24619" s="1" t="str">
        <f>+A24510</f>
        <v>NO</v>
      </c>
      <c r="E24619" s="96">
        <v>0.25</v>
      </c>
      <c r="F24619" s="307" t="str">
        <f>+$F$119</f>
        <v>Emprendimientos y empresas de mujeres</v>
      </c>
      <c r="G24619" s="308"/>
      <c r="H24619" s="308"/>
      <c r="I24619" s="308"/>
      <c r="J24619" s="308"/>
      <c r="K24619" s="309"/>
      <c r="L24619" s="113" t="str">
        <f>IFERROR(IF(VLOOKUP(C24510,'R. PUNTAJES'!$C$14:$R$213,'R. PUNTAJES'!$N$10,0)="","",VLOOKUP(C24510,'R. PUNTAJES'!$C$14:$R$213,'R. PUNTAJES'!$N$10,0)),"")</f>
        <v/>
      </c>
    </row>
    <row r="24620" spans="1:12" hidden="1" x14ac:dyDescent="0.3">
      <c r="A24620" s="18" t="str">
        <f>+A24621</f>
        <v>NO</v>
      </c>
      <c r="B24620" s="18"/>
      <c r="E24620" s="112"/>
      <c r="F24620" s="97" t="str">
        <f>+$F$120</f>
        <v>MIPYME</v>
      </c>
      <c r="G24620" s="24"/>
      <c r="H24620" s="24"/>
      <c r="I24620" s="24"/>
      <c r="J24620" s="24"/>
      <c r="K24620" s="24"/>
      <c r="L24620" s="98"/>
    </row>
    <row r="24621" spans="1:12" hidden="1" x14ac:dyDescent="0.3">
      <c r="A24621" s="18" t="str">
        <f>+IF(E24621=0,"NO",1)</f>
        <v>NO</v>
      </c>
      <c r="B24621" s="18"/>
      <c r="E24621" s="96">
        <v>0</v>
      </c>
      <c r="F24621" s="307" t="str">
        <f>+$F$121</f>
        <v>Mipyme</v>
      </c>
      <c r="G24621" s="308"/>
      <c r="H24621" s="308"/>
      <c r="I24621" s="308"/>
      <c r="J24621" s="308"/>
      <c r="K24621" s="309"/>
      <c r="L24621" s="113" t="str">
        <f>IFERROR(IF(VLOOKUP(C24510,'R. PUNTAJES'!$C$14:$R$213,'R. PUNTAJES'!$O$10,0)="","",VLOOKUP(C24510,'R. PUNTAJES'!$C$14:$R$213,'R. PUNTAJES'!$O$10,0)),"")</f>
        <v/>
      </c>
    </row>
    <row r="24622" spans="1:12" hidden="1" x14ac:dyDescent="0.3">
      <c r="A24622" s="1" t="str">
        <f>+A24510</f>
        <v>NO</v>
      </c>
      <c r="E24622" s="112"/>
      <c r="F24622" s="97" t="str">
        <f>+$F$122</f>
        <v>EXPERIENCIA DEL PROPONENTE</v>
      </c>
      <c r="G24622" s="24"/>
      <c r="H24622" s="24"/>
      <c r="I24622" s="24"/>
      <c r="J24622" s="24"/>
      <c r="K24622" s="24"/>
      <c r="L24622" s="98"/>
    </row>
    <row r="24623" spans="1:12" hidden="1" x14ac:dyDescent="0.3">
      <c r="A24623" s="1" t="str">
        <f>+A24510</f>
        <v>NO</v>
      </c>
      <c r="E24623" s="96">
        <v>59.5</v>
      </c>
      <c r="F24623" s="307" t="str">
        <f>+$F$123</f>
        <v>mediana con valor absoluto</v>
      </c>
      <c r="G24623" s="308"/>
      <c r="H24623" s="308"/>
      <c r="I24623" s="308"/>
      <c r="J24623" s="308"/>
      <c r="K24623" s="309"/>
      <c r="L24623" s="113" t="str">
        <f>IFERROR(IF(VLOOKUP(C24510,'R. PUNTAJES'!$C$14:$R$213,'R. PUNTAJES'!$R$10,0)="","",VLOOKUP(C24510,'R. PUNTAJES'!$C$14:$R$213,'R. PUNTAJES'!$R$10,0)),"")</f>
        <v/>
      </c>
    </row>
    <row r="24624" spans="1:12" hidden="1" x14ac:dyDescent="0.3">
      <c r="A24624" s="1" t="str">
        <f>+A24510</f>
        <v>NO</v>
      </c>
      <c r="E24624" s="112"/>
      <c r="F24624" s="97" t="str">
        <f>+$F$124</f>
        <v>MULTAS</v>
      </c>
      <c r="G24624" s="24"/>
      <c r="H24624" s="24"/>
      <c r="I24624" s="24"/>
      <c r="J24624" s="24"/>
      <c r="K24624" s="24"/>
      <c r="L24624" s="98"/>
    </row>
    <row r="24625" spans="1:16" ht="12.75" hidden="1" customHeight="1" x14ac:dyDescent="0.3">
      <c r="A24625" s="1" t="str">
        <f>+A24510</f>
        <v>NO</v>
      </c>
      <c r="E24625" s="96">
        <v>-2</v>
      </c>
      <c r="F24625" s="307" t="str">
        <f>+$F$125</f>
        <v>Una o más multas o cláusulas penales durante el último año</v>
      </c>
      <c r="G24625" s="310"/>
      <c r="H24625" s="310"/>
      <c r="I24625" s="310"/>
      <c r="J24625" s="310"/>
      <c r="K24625" s="311"/>
      <c r="L24625" s="99" t="str">
        <f>IFERROR(IF(VLOOKUP(C24510,'R. PUNTAJES'!$C$14:$R$213,'R. PUNTAJES'!$Q$10,0)="","",VLOOKUP(C24510,'R. PUNTAJES'!$C$14:$R$213,'R. PUNTAJES'!$Q$10,0)),"")</f>
        <v/>
      </c>
    </row>
    <row r="24626" spans="1:16" hidden="1" x14ac:dyDescent="0.3">
      <c r="A24626" s="1" t="str">
        <f>+A24510</f>
        <v>NO</v>
      </c>
      <c r="E24626" s="112"/>
      <c r="F24626" s="97" t="str">
        <f>+$F$126</f>
        <v>OBRAS INCONCLUSAS</v>
      </c>
      <c r="G24626" s="24"/>
      <c r="H24626" s="24"/>
      <c r="I24626" s="24"/>
      <c r="J24626" s="24"/>
      <c r="K24626" s="24"/>
      <c r="L24626" s="98"/>
    </row>
    <row r="24627" spans="1:16" hidden="1" x14ac:dyDescent="0.3">
      <c r="A24627" s="1" t="str">
        <f>+A24510</f>
        <v>NO</v>
      </c>
      <c r="E24627" s="96">
        <v>-1</v>
      </c>
      <c r="F24627" s="301" t="str">
        <f>+$F$127</f>
        <v>Anotación vigente de obra civil inconclusa</v>
      </c>
      <c r="G24627" s="302"/>
      <c r="H24627" s="302"/>
      <c r="I24627" s="302"/>
      <c r="J24627" s="302"/>
      <c r="K24627" s="303"/>
      <c r="L24627" s="99" t="str">
        <f>IFERROR(IF(VLOOKUP(C24510,'R. PUNTAJES'!$C$14:$R$213,'R. PUNTAJES'!$P$10,0)="","",VLOOKUP(C24510,'R. PUNTAJES'!$C$14:$R$213,'R. PUNTAJES'!$P$10,0)),"")</f>
        <v/>
      </c>
    </row>
    <row r="24628" spans="1:16" ht="7.5" hidden="1" customHeight="1" x14ac:dyDescent="0.3">
      <c r="A24628" s="1" t="str">
        <f>+A24510</f>
        <v>NO</v>
      </c>
      <c r="E24628" s="114"/>
      <c r="F24628" s="45"/>
      <c r="G24628" s="45"/>
      <c r="H24628" s="45"/>
      <c r="I24628" s="45"/>
      <c r="J24628" s="45"/>
      <c r="K24628" s="45"/>
      <c r="L24628" s="48"/>
    </row>
    <row r="24629" spans="1:16" hidden="1" x14ac:dyDescent="0.3">
      <c r="A24629" s="1" t="str">
        <f>+A24510</f>
        <v>NO</v>
      </c>
      <c r="E24629" s="115" t="str">
        <f>+$E$129</f>
        <v>PUNTAJE TOTAL</v>
      </c>
      <c r="F24629" s="116"/>
      <c r="G24629" s="116"/>
      <c r="H24629" s="116"/>
      <c r="I24629" s="116"/>
      <c r="J24629" s="116"/>
      <c r="K24629" s="117"/>
      <c r="L24629" s="118">
        <f>IFERROR(IF(VLOOKUP(C24510,'R. PUNTAJES'!$C$14:$R$213,'R. PUNTAJES'!$H$10,0)="RECHAZO","",SUM(L24609:L24627)),"")</f>
        <v>0</v>
      </c>
    </row>
    <row r="24630" spans="1:16" hidden="1" x14ac:dyDescent="0.3">
      <c r="A24630" s="1" t="str">
        <f>+A24510</f>
        <v>NO</v>
      </c>
      <c r="E24630" s="304" t="str">
        <f>+$E$130</f>
        <v>OBSERVACIONES RESPECTO A PUNTAJES</v>
      </c>
      <c r="F24630" s="305"/>
      <c r="G24630" s="305"/>
      <c r="H24630" s="305"/>
      <c r="I24630" s="305"/>
      <c r="J24630" s="305"/>
      <c r="K24630" s="305"/>
      <c r="L24630" s="305"/>
    </row>
    <row r="24631" spans="1:16" ht="12" hidden="1" customHeight="1" x14ac:dyDescent="0.3">
      <c r="A24631" s="1" t="str">
        <f>+A24510</f>
        <v>NO</v>
      </c>
      <c r="E24631" s="306" t="s">
        <v>124</v>
      </c>
      <c r="F24631" s="305"/>
      <c r="G24631" s="305"/>
      <c r="H24631" s="305"/>
      <c r="I24631" s="305"/>
      <c r="J24631" s="305"/>
      <c r="K24631" s="305"/>
      <c r="L24631" s="305"/>
      <c r="N24631" s="119"/>
      <c r="O24631" s="119"/>
      <c r="P24631" s="120"/>
    </row>
    <row r="24632" spans="1:16" ht="3" hidden="1" customHeight="1" x14ac:dyDescent="0.3">
      <c r="A24632" s="1" t="str">
        <f>+A24511</f>
        <v>NO</v>
      </c>
      <c r="E24632" s="121"/>
      <c r="F24632" s="122"/>
      <c r="G24632" s="122"/>
      <c r="H24632" s="122"/>
      <c r="I24632" s="122"/>
      <c r="J24632" s="122"/>
      <c r="K24632" s="122"/>
      <c r="L24632" s="123"/>
    </row>
    <row r="24633" spans="1:16" hidden="1" x14ac:dyDescent="0.3">
      <c r="A24633" s="1" t="str">
        <f>+IF(OR(C24635=""),"NO",1)</f>
        <v>NO</v>
      </c>
      <c r="E24633" s="346"/>
      <c r="F24633" s="347"/>
      <c r="G24633" s="347"/>
      <c r="H24633" s="347"/>
      <c r="I24633" s="347"/>
      <c r="J24633" s="347"/>
      <c r="K24633" s="347"/>
      <c r="L24633" s="347"/>
    </row>
    <row r="24634" spans="1:16" ht="4.5" hidden="1" customHeight="1" x14ac:dyDescent="0.3">
      <c r="A24634" s="1" t="str">
        <f>+A24635</f>
        <v>NO</v>
      </c>
      <c r="E24634" s="15"/>
      <c r="F24634" s="16"/>
      <c r="G24634" s="16"/>
      <c r="H24634" s="16"/>
      <c r="I24634" s="16"/>
      <c r="J24634" s="16"/>
      <c r="K24634" s="16"/>
      <c r="L24634" s="17"/>
    </row>
    <row r="24635" spans="1:16" ht="15.75" hidden="1" customHeight="1" x14ac:dyDescent="0.3">
      <c r="A24635" s="1" t="str">
        <f>+IF(OR(C24635=""),"NO",1)</f>
        <v>NO</v>
      </c>
      <c r="B24635" s="1">
        <f>1+MAX($B$1:B24634)</f>
        <v>198</v>
      </c>
      <c r="C24635" s="18" t="s">
        <v>124</v>
      </c>
      <c r="E24635" s="19" t="s">
        <v>124</v>
      </c>
      <c r="F24635" s="20"/>
      <c r="G24635" s="20"/>
      <c r="H24635" s="20"/>
      <c r="I24635" s="21"/>
      <c r="J24635" s="20"/>
      <c r="K24635" s="21"/>
      <c r="L24635" s="22"/>
    </row>
    <row r="24636" spans="1:16" hidden="1" x14ac:dyDescent="0.3">
      <c r="A24636" s="1" t="str">
        <f>A24635</f>
        <v>NO</v>
      </c>
      <c r="E24636" s="23" t="str">
        <f>+$E$11</f>
        <v>Integrantes</v>
      </c>
      <c r="F24636" s="24"/>
      <c r="G24636" s="24"/>
      <c r="H24636" s="24"/>
      <c r="I24636" s="24"/>
      <c r="J24636" s="24"/>
      <c r="K24636" s="25" t="str">
        <f>+$K$11</f>
        <v>Nit</v>
      </c>
      <c r="L24636" s="26" t="str">
        <f>+$L$11</f>
        <v>Part.</v>
      </c>
    </row>
    <row r="24637" spans="1:16" hidden="1" x14ac:dyDescent="0.3">
      <c r="A24637" s="1" t="str">
        <f>+A24636</f>
        <v>NO</v>
      </c>
      <c r="C24637" s="1" t="s">
        <v>124</v>
      </c>
      <c r="E24637" s="27" t="s">
        <v>124</v>
      </c>
      <c r="F24637" s="28"/>
      <c r="G24637" s="28"/>
      <c r="H24637" s="28"/>
      <c r="I24637" s="28"/>
      <c r="J24637" s="28"/>
      <c r="K24637" s="29" t="s">
        <v>124</v>
      </c>
      <c r="L24637" s="30" t="s">
        <v>124</v>
      </c>
    </row>
    <row r="24638" spans="1:16" hidden="1" x14ac:dyDescent="0.3">
      <c r="A24638" s="18" t="str">
        <f>+IF(OR(C24638=""),"NO",1)</f>
        <v>NO</v>
      </c>
      <c r="B24638" s="18"/>
      <c r="C24638" s="1" t="s">
        <v>124</v>
      </c>
      <c r="E24638" s="31" t="s">
        <v>124</v>
      </c>
      <c r="F24638" s="32"/>
      <c r="G24638" s="32"/>
      <c r="H24638" s="32"/>
      <c r="I24638" s="32"/>
      <c r="J24638" s="32"/>
      <c r="K24638" s="33" t="s">
        <v>124</v>
      </c>
      <c r="L24638" s="34" t="s">
        <v>124</v>
      </c>
    </row>
    <row r="24639" spans="1:16" hidden="1" x14ac:dyDescent="0.3">
      <c r="A24639" s="18" t="str">
        <f>+IF(OR(C24639=""),"NO",1)</f>
        <v>NO</v>
      </c>
      <c r="B24639" s="18"/>
      <c r="C24639" s="1" t="s">
        <v>124</v>
      </c>
      <c r="E24639" s="31" t="s">
        <v>124</v>
      </c>
      <c r="F24639" s="32"/>
      <c r="G24639" s="32"/>
      <c r="H24639" s="32"/>
      <c r="I24639" s="32"/>
      <c r="J24639" s="32"/>
      <c r="K24639" s="33" t="s">
        <v>124</v>
      </c>
      <c r="L24639" s="34" t="s">
        <v>124</v>
      </c>
    </row>
    <row r="24640" spans="1:16" hidden="1" x14ac:dyDescent="0.3">
      <c r="A24640" s="18" t="str">
        <f>+IF(OR(C24640=""),"NO",1)</f>
        <v>NO</v>
      </c>
      <c r="B24640" s="18"/>
      <c r="C24640" s="1" t="s">
        <v>124</v>
      </c>
      <c r="E24640" s="31" t="s">
        <v>13</v>
      </c>
      <c r="F24640" s="32"/>
      <c r="G24640" s="32"/>
      <c r="H24640" s="32"/>
      <c r="I24640" s="32"/>
      <c r="J24640" s="32"/>
      <c r="K24640" s="33"/>
      <c r="L24640" s="34"/>
    </row>
    <row r="24641" spans="1:12" hidden="1" x14ac:dyDescent="0.3">
      <c r="A24641" s="18" t="str">
        <f>+IF(OR(C24641=""),"NO",1)</f>
        <v>NO</v>
      </c>
      <c r="B24641" s="18"/>
      <c r="C24641" s="1" t="s">
        <v>124</v>
      </c>
      <c r="E24641" s="31" t="s">
        <v>13</v>
      </c>
      <c r="F24641" s="32"/>
      <c r="G24641" s="32"/>
      <c r="H24641" s="32"/>
      <c r="I24641" s="32"/>
      <c r="J24641" s="32"/>
      <c r="K24641" s="33"/>
      <c r="L24641" s="34"/>
    </row>
    <row r="24642" spans="1:12" hidden="1" x14ac:dyDescent="0.3">
      <c r="A24642" s="18" t="str">
        <f>+IF(OR(C24642=""),"NO",1)</f>
        <v>NO</v>
      </c>
      <c r="B24642" s="18"/>
      <c r="C24642" s="1" t="s">
        <v>124</v>
      </c>
      <c r="E24642" s="35" t="s">
        <v>13</v>
      </c>
      <c r="F24642" s="36"/>
      <c r="G24642" s="36"/>
      <c r="H24642" s="36"/>
      <c r="I24642" s="36"/>
      <c r="J24642" s="36"/>
      <c r="K24642" s="37"/>
      <c r="L24642" s="38"/>
    </row>
    <row r="24643" spans="1:12" ht="5.15" hidden="1" customHeight="1" x14ac:dyDescent="0.3">
      <c r="A24643" s="1" t="str">
        <f>+A24635</f>
        <v>NO</v>
      </c>
      <c r="E24643" s="39"/>
      <c r="F24643" s="39"/>
      <c r="G24643" s="39"/>
      <c r="H24643" s="39"/>
      <c r="I24643" s="39"/>
      <c r="J24643" s="39"/>
      <c r="K24643" s="39"/>
      <c r="L24643" s="39"/>
    </row>
    <row r="24644" spans="1:12" ht="15.75" hidden="1" customHeight="1" x14ac:dyDescent="0.3">
      <c r="A24644" s="1" t="str">
        <f>+A24635</f>
        <v>NO</v>
      </c>
      <c r="E24644" s="40" t="str">
        <f>+$E$19</f>
        <v>RESULTADO DE EVALUACIÓN TÉCNICA</v>
      </c>
      <c r="F24644" s="41"/>
      <c r="G24644" s="41"/>
      <c r="H24644" s="41"/>
      <c r="I24644" s="41"/>
      <c r="J24644" s="41"/>
      <c r="K24644" s="41"/>
      <c r="L24644" s="42"/>
    </row>
    <row r="24645" spans="1:12" hidden="1" x14ac:dyDescent="0.3">
      <c r="A24645" s="1" t="str">
        <f>+A24635</f>
        <v>NO</v>
      </c>
      <c r="E24645" s="43"/>
      <c r="F24645" s="44" t="str">
        <f>+$F$20</f>
        <v>Experiencia</v>
      </c>
      <c r="G24645" s="45"/>
      <c r="H24645" s="45"/>
      <c r="I24645" s="45"/>
      <c r="J24645" s="45"/>
      <c r="K24645" s="46"/>
      <c r="L24645" s="47" t="s">
        <v>124</v>
      </c>
    </row>
    <row r="24646" spans="1:12" hidden="1" x14ac:dyDescent="0.3">
      <c r="A24646" s="1" t="str">
        <f>+A24635</f>
        <v>NO</v>
      </c>
      <c r="E24646" s="348" t="str">
        <f>+$E$21</f>
        <v>OBSERVACIONES RESPECTO A LA EVALUACIÓN DE EXPERIENCIA</v>
      </c>
      <c r="F24646" s="308"/>
      <c r="G24646" s="308"/>
      <c r="H24646" s="308"/>
      <c r="I24646" s="308"/>
      <c r="J24646" s="308"/>
      <c r="K24646" s="308"/>
      <c r="L24646" s="349"/>
    </row>
    <row r="24647" spans="1:12" hidden="1" x14ac:dyDescent="0.3">
      <c r="A24647" s="1" t="str">
        <f>+A24635</f>
        <v>NO</v>
      </c>
      <c r="E24647" s="350" t="s">
        <v>124</v>
      </c>
      <c r="F24647" s="351"/>
      <c r="G24647" s="351"/>
      <c r="H24647" s="351"/>
      <c r="I24647" s="351"/>
      <c r="J24647" s="351"/>
      <c r="K24647" s="351"/>
      <c r="L24647" s="352"/>
    </row>
    <row r="24648" spans="1:12" ht="5.15" hidden="1" customHeight="1" x14ac:dyDescent="0.3">
      <c r="A24648" s="1" t="str">
        <f>+A24635</f>
        <v>NO</v>
      </c>
      <c r="E24648" s="39"/>
      <c r="F24648" s="39"/>
      <c r="G24648" s="39"/>
      <c r="H24648" s="39"/>
      <c r="I24648" s="39"/>
      <c r="J24648" s="39"/>
      <c r="K24648" s="39"/>
      <c r="L24648" s="39"/>
    </row>
    <row r="24649" spans="1:12" ht="12.75" hidden="1" customHeight="1" x14ac:dyDescent="0.3">
      <c r="A24649" s="1" t="str">
        <f>+A24635</f>
        <v>NO</v>
      </c>
      <c r="E24649" s="40" t="str">
        <f>+$E$24</f>
        <v>EXPERIENCIA HABILITANTE: CONTRATOS PRESENTADOS</v>
      </c>
      <c r="F24649" s="41"/>
      <c r="G24649" s="41"/>
      <c r="H24649" s="41"/>
      <c r="I24649" s="41"/>
      <c r="J24649" s="41"/>
      <c r="K24649" s="41"/>
      <c r="L24649" s="42"/>
    </row>
    <row r="24650" spans="1:12" ht="8.5" hidden="1" customHeight="1" x14ac:dyDescent="0.3">
      <c r="A24650" s="1" t="str">
        <f>+A24635</f>
        <v>NO</v>
      </c>
      <c r="E24650" s="49"/>
      <c r="F24650" s="50"/>
      <c r="G24650" s="51"/>
      <c r="H24650" s="51"/>
      <c r="I24650" s="51"/>
      <c r="J24650" s="51"/>
      <c r="K24650" s="51"/>
      <c r="L24650" s="52"/>
    </row>
    <row r="24651" spans="1:12" hidden="1" x14ac:dyDescent="0.3">
      <c r="A24651" s="18" t="str">
        <f>+IF(OR(C24651=""),"NO",1)</f>
        <v>NO</v>
      </c>
      <c r="B24651" s="18"/>
      <c r="C24651" s="1" t="s">
        <v>124</v>
      </c>
      <c r="E24651" s="329">
        <v>1</v>
      </c>
      <c r="F24651" s="53" t="str">
        <f>+$F$26</f>
        <v>OBJETO</v>
      </c>
      <c r="G24651" s="332" t="s">
        <v>124</v>
      </c>
      <c r="H24651" s="333"/>
      <c r="I24651" s="333"/>
      <c r="J24651" s="333"/>
      <c r="K24651" s="333"/>
      <c r="L24651" s="334"/>
    </row>
    <row r="24652" spans="1:12" hidden="1" x14ac:dyDescent="0.3">
      <c r="A24652" s="18" t="str">
        <f>+IF(OR(C24651=""),"NO",1)</f>
        <v>NO</v>
      </c>
      <c r="B24652" s="18"/>
      <c r="E24652" s="330"/>
      <c r="F24652" s="54" t="str">
        <f>+$F$27</f>
        <v>CONTRATANTE</v>
      </c>
      <c r="G24652" s="335" t="s">
        <v>124</v>
      </c>
      <c r="H24652" s="310"/>
      <c r="I24652" s="310"/>
      <c r="J24652" s="310"/>
      <c r="K24652" s="310"/>
      <c r="L24652" s="336"/>
    </row>
    <row r="24653" spans="1:12" hidden="1" x14ac:dyDescent="0.3">
      <c r="A24653" s="18" t="str">
        <f>+IF(OR(C24651=""),"NO",1)</f>
        <v>NO</v>
      </c>
      <c r="B24653" s="18"/>
      <c r="E24653" s="330"/>
      <c r="F24653" s="54" t="str">
        <f>+$F$28</f>
        <v>APORTANTE</v>
      </c>
      <c r="G24653" s="337" t="s">
        <v>124</v>
      </c>
      <c r="H24653" s="338"/>
      <c r="I24653" s="338"/>
      <c r="J24653" s="338"/>
      <c r="K24653" s="338"/>
      <c r="L24653" s="339"/>
    </row>
    <row r="24654" spans="1:12" hidden="1" x14ac:dyDescent="0.3">
      <c r="A24654" s="18" t="str">
        <f>+IF(OR(C24651=""),"NO",1)</f>
        <v>NO</v>
      </c>
      <c r="B24654" s="18"/>
      <c r="E24654" s="330"/>
      <c r="F24654" s="54" t="str">
        <f>+$F$29</f>
        <v>VALOR /SMMLV)</v>
      </c>
      <c r="G24654" s="55" t="s">
        <v>124</v>
      </c>
      <c r="H24654" s="56" t="str">
        <f>+$H$29</f>
        <v>% PART..</v>
      </c>
      <c r="I24654" s="57" t="s">
        <v>124</v>
      </c>
      <c r="J24654" s="58" t="str">
        <f>+$J$29</f>
        <v>VALOR ACREDITADO</v>
      </c>
      <c r="K24654" s="59"/>
      <c r="L24654" s="47" t="s">
        <v>124</v>
      </c>
    </row>
    <row r="24655" spans="1:12" hidden="1" x14ac:dyDescent="0.3">
      <c r="A24655" s="18" t="str">
        <f>+IF(OR(C24651=""),"NO",1)</f>
        <v>NO</v>
      </c>
      <c r="B24655" s="18"/>
      <c r="E24655" s="330"/>
      <c r="F24655" s="60" t="str">
        <f>+$F$30</f>
        <v>EXPERIENCIA APORTADA</v>
      </c>
      <c r="G24655" s="340" t="s">
        <v>124</v>
      </c>
      <c r="H24655" s="341"/>
      <c r="I24655" s="341"/>
      <c r="J24655" s="341"/>
      <c r="K24655" s="341"/>
      <c r="L24655" s="342"/>
    </row>
    <row r="24656" spans="1:12" hidden="1" x14ac:dyDescent="0.3">
      <c r="A24656" s="18" t="str">
        <f>+IF(OR(C24651=""),"NO",1)</f>
        <v>NO</v>
      </c>
      <c r="B24656" s="18"/>
      <c r="E24656" s="331"/>
      <c r="F24656" s="62" t="str">
        <f>+$F$31</f>
        <v>OBSERVACIÓN</v>
      </c>
      <c r="G24656" s="343" t="s">
        <v>124</v>
      </c>
      <c r="H24656" s="344"/>
      <c r="I24656" s="344"/>
      <c r="J24656" s="344"/>
      <c r="K24656" s="344"/>
      <c r="L24656" s="345"/>
    </row>
    <row r="24657" spans="1:12" ht="8.5" hidden="1" customHeight="1" x14ac:dyDescent="0.3">
      <c r="A24657" s="18" t="str">
        <f>+IF(OR(C24651=""),"NO",1)</f>
        <v>NO</v>
      </c>
      <c r="B24657" s="18"/>
      <c r="E24657" s="49"/>
      <c r="F24657" s="50"/>
      <c r="G24657" s="51"/>
      <c r="H24657" s="51"/>
      <c r="I24657" s="51"/>
      <c r="J24657" s="51"/>
      <c r="K24657" s="51"/>
      <c r="L24657" s="52"/>
    </row>
    <row r="24658" spans="1:12" hidden="1" x14ac:dyDescent="0.3">
      <c r="A24658" s="18" t="str">
        <f t="shared" ref="A24658" si="8274">+IF(OR(C24658=""),"NO",1)</f>
        <v>NO</v>
      </c>
      <c r="B24658" s="18"/>
      <c r="C24658" s="1" t="s">
        <v>124</v>
      </c>
      <c r="E24658" s="329">
        <v>2</v>
      </c>
      <c r="F24658" s="53" t="str">
        <f>+$F$26</f>
        <v>OBJETO</v>
      </c>
      <c r="G24658" s="332" t="s">
        <v>124</v>
      </c>
      <c r="H24658" s="333"/>
      <c r="I24658" s="333"/>
      <c r="J24658" s="333"/>
      <c r="K24658" s="333"/>
      <c r="L24658" s="334"/>
    </row>
    <row r="24659" spans="1:12" hidden="1" x14ac:dyDescent="0.3">
      <c r="A24659" s="18" t="str">
        <f t="shared" ref="A24659" si="8275">+IF(OR(C24658=""),"NO",1)</f>
        <v>NO</v>
      </c>
      <c r="B24659" s="18"/>
      <c r="E24659" s="330"/>
      <c r="F24659" s="54" t="str">
        <f>+$F$27</f>
        <v>CONTRATANTE</v>
      </c>
      <c r="G24659" s="335" t="s">
        <v>124</v>
      </c>
      <c r="H24659" s="310"/>
      <c r="I24659" s="310"/>
      <c r="J24659" s="310"/>
      <c r="K24659" s="310"/>
      <c r="L24659" s="336"/>
    </row>
    <row r="24660" spans="1:12" hidden="1" x14ac:dyDescent="0.3">
      <c r="A24660" s="18" t="str">
        <f t="shared" ref="A24660" si="8276">+IF(OR(C24658=""),"NO",1)</f>
        <v>NO</v>
      </c>
      <c r="B24660" s="18"/>
      <c r="E24660" s="330"/>
      <c r="F24660" s="54" t="str">
        <f>+$F$28</f>
        <v>APORTANTE</v>
      </c>
      <c r="G24660" s="337" t="s">
        <v>124</v>
      </c>
      <c r="H24660" s="338"/>
      <c r="I24660" s="338"/>
      <c r="J24660" s="338"/>
      <c r="K24660" s="338"/>
      <c r="L24660" s="339"/>
    </row>
    <row r="24661" spans="1:12" hidden="1" x14ac:dyDescent="0.3">
      <c r="A24661" s="18" t="str">
        <f t="shared" ref="A24661" si="8277">+IF(OR(C24658=""),"NO",1)</f>
        <v>NO</v>
      </c>
      <c r="B24661" s="18"/>
      <c r="E24661" s="330"/>
      <c r="F24661" s="54" t="str">
        <f>+$F$29</f>
        <v>VALOR /SMMLV)</v>
      </c>
      <c r="G24661" s="55" t="s">
        <v>124</v>
      </c>
      <c r="H24661" s="56" t="str">
        <f>+$H$29</f>
        <v>% PART..</v>
      </c>
      <c r="I24661" s="57" t="s">
        <v>124</v>
      </c>
      <c r="J24661" s="58" t="str">
        <f>+$J$29</f>
        <v>VALOR ACREDITADO</v>
      </c>
      <c r="K24661" s="59"/>
      <c r="L24661" s="47" t="s">
        <v>124</v>
      </c>
    </row>
    <row r="24662" spans="1:12" hidden="1" x14ac:dyDescent="0.3">
      <c r="A24662" s="18" t="str">
        <f t="shared" ref="A24662" si="8278">+IF(OR(C24658=""),"NO",1)</f>
        <v>NO</v>
      </c>
      <c r="B24662" s="18"/>
      <c r="E24662" s="330"/>
      <c r="F24662" s="60" t="str">
        <f>+$F$30</f>
        <v>EXPERIENCIA APORTADA</v>
      </c>
      <c r="G24662" s="340" t="s">
        <v>124</v>
      </c>
      <c r="H24662" s="341"/>
      <c r="I24662" s="341"/>
      <c r="J24662" s="341"/>
      <c r="K24662" s="341"/>
      <c r="L24662" s="342"/>
    </row>
    <row r="24663" spans="1:12" hidden="1" x14ac:dyDescent="0.3">
      <c r="A24663" s="18" t="str">
        <f t="shared" ref="A24663" si="8279">+IF(OR(C24658=""),"NO",1)</f>
        <v>NO</v>
      </c>
      <c r="B24663" s="18"/>
      <c r="E24663" s="331"/>
      <c r="F24663" s="62" t="str">
        <f>+$F$31</f>
        <v>OBSERVACIÓN</v>
      </c>
      <c r="G24663" s="343" t="s">
        <v>124</v>
      </c>
      <c r="H24663" s="344"/>
      <c r="I24663" s="344"/>
      <c r="J24663" s="344"/>
      <c r="K24663" s="344"/>
      <c r="L24663" s="345"/>
    </row>
    <row r="24664" spans="1:12" ht="8.5" hidden="1" customHeight="1" x14ac:dyDescent="0.3">
      <c r="A24664" s="18" t="str">
        <f t="shared" ref="A24664" si="8280">+IF(OR(C24658=""),"NO",1)</f>
        <v>NO</v>
      </c>
      <c r="B24664" s="18"/>
      <c r="E24664" s="49"/>
      <c r="F24664" s="50"/>
      <c r="G24664" s="51"/>
      <c r="H24664" s="51"/>
      <c r="I24664" s="51"/>
      <c r="J24664" s="51"/>
      <c r="K24664" s="51"/>
      <c r="L24664" s="52"/>
    </row>
    <row r="24665" spans="1:12" hidden="1" x14ac:dyDescent="0.3">
      <c r="A24665" s="18" t="str">
        <f t="shared" ref="A24665" si="8281">+IF(OR(C24665=""),"NO",1)</f>
        <v>NO</v>
      </c>
      <c r="B24665" s="18"/>
      <c r="C24665" s="1" t="s">
        <v>124</v>
      </c>
      <c r="E24665" s="329">
        <v>3</v>
      </c>
      <c r="F24665" s="53" t="str">
        <f>+$F$26</f>
        <v>OBJETO</v>
      </c>
      <c r="G24665" s="332" t="s">
        <v>124</v>
      </c>
      <c r="H24665" s="333"/>
      <c r="I24665" s="333"/>
      <c r="J24665" s="333"/>
      <c r="K24665" s="333"/>
      <c r="L24665" s="334"/>
    </row>
    <row r="24666" spans="1:12" hidden="1" x14ac:dyDescent="0.3">
      <c r="A24666" s="18" t="str">
        <f t="shared" ref="A24666" si="8282">+IF(OR(C24665=""),"NO",1)</f>
        <v>NO</v>
      </c>
      <c r="B24666" s="18"/>
      <c r="E24666" s="330"/>
      <c r="F24666" s="54" t="str">
        <f>+$F$27</f>
        <v>CONTRATANTE</v>
      </c>
      <c r="G24666" s="335" t="s">
        <v>124</v>
      </c>
      <c r="H24666" s="310"/>
      <c r="I24666" s="310"/>
      <c r="J24666" s="310"/>
      <c r="K24666" s="310"/>
      <c r="L24666" s="336"/>
    </row>
    <row r="24667" spans="1:12" hidden="1" x14ac:dyDescent="0.3">
      <c r="A24667" s="18" t="str">
        <f t="shared" ref="A24667" si="8283">+IF(OR(C24665=""),"NO",1)</f>
        <v>NO</v>
      </c>
      <c r="B24667" s="18"/>
      <c r="E24667" s="330"/>
      <c r="F24667" s="54" t="str">
        <f>+$F$28</f>
        <v>APORTANTE</v>
      </c>
      <c r="G24667" s="337" t="s">
        <v>124</v>
      </c>
      <c r="H24667" s="338"/>
      <c r="I24667" s="338"/>
      <c r="J24667" s="338"/>
      <c r="K24667" s="338"/>
      <c r="L24667" s="339"/>
    </row>
    <row r="24668" spans="1:12" hidden="1" x14ac:dyDescent="0.3">
      <c r="A24668" s="18" t="str">
        <f t="shared" ref="A24668" si="8284">+IF(OR(C24665=""),"NO",1)</f>
        <v>NO</v>
      </c>
      <c r="B24668" s="18"/>
      <c r="E24668" s="330"/>
      <c r="F24668" s="54" t="str">
        <f>+$F$29</f>
        <v>VALOR /SMMLV)</v>
      </c>
      <c r="G24668" s="55" t="s">
        <v>124</v>
      </c>
      <c r="H24668" s="56" t="str">
        <f>+$H$29</f>
        <v>% PART..</v>
      </c>
      <c r="I24668" s="57" t="s">
        <v>124</v>
      </c>
      <c r="J24668" s="58" t="str">
        <f>+$J$29</f>
        <v>VALOR ACREDITADO</v>
      </c>
      <c r="K24668" s="59"/>
      <c r="L24668" s="47" t="s">
        <v>124</v>
      </c>
    </row>
    <row r="24669" spans="1:12" hidden="1" x14ac:dyDescent="0.3">
      <c r="A24669" s="18" t="str">
        <f t="shared" ref="A24669" si="8285">+IF(OR(C24665=""),"NO",1)</f>
        <v>NO</v>
      </c>
      <c r="B24669" s="18"/>
      <c r="E24669" s="330"/>
      <c r="F24669" s="60" t="str">
        <f>+$F$30</f>
        <v>EXPERIENCIA APORTADA</v>
      </c>
      <c r="G24669" s="340" t="s">
        <v>124</v>
      </c>
      <c r="H24669" s="341"/>
      <c r="I24669" s="341"/>
      <c r="J24669" s="341"/>
      <c r="K24669" s="341"/>
      <c r="L24669" s="342"/>
    </row>
    <row r="24670" spans="1:12" hidden="1" x14ac:dyDescent="0.3">
      <c r="A24670" s="18" t="str">
        <f t="shared" ref="A24670" si="8286">+IF(OR(C24665=""),"NO",1)</f>
        <v>NO</v>
      </c>
      <c r="B24670" s="18"/>
      <c r="E24670" s="331"/>
      <c r="F24670" s="62" t="str">
        <f>+$F$31</f>
        <v>OBSERVACIÓN</v>
      </c>
      <c r="G24670" s="343" t="s">
        <v>124</v>
      </c>
      <c r="H24670" s="344"/>
      <c r="I24670" s="344"/>
      <c r="J24670" s="344"/>
      <c r="K24670" s="344"/>
      <c r="L24670" s="345"/>
    </row>
    <row r="24671" spans="1:12" ht="8.5" hidden="1" customHeight="1" x14ac:dyDescent="0.3">
      <c r="A24671" s="18" t="str">
        <f t="shared" ref="A24671" si="8287">+IF(OR(C24665=""),"NO",1)</f>
        <v>NO</v>
      </c>
      <c r="B24671" s="18"/>
      <c r="E24671" s="49"/>
      <c r="F24671" s="50"/>
      <c r="G24671" s="51"/>
      <c r="H24671" s="51"/>
      <c r="I24671" s="51"/>
      <c r="J24671" s="51"/>
      <c r="K24671" s="51"/>
      <c r="L24671" s="52"/>
    </row>
    <row r="24672" spans="1:12" hidden="1" x14ac:dyDescent="0.3">
      <c r="A24672" s="18" t="str">
        <f t="shared" ref="A24672" si="8288">+IF(OR(C24672=""),"NO",1)</f>
        <v>NO</v>
      </c>
      <c r="B24672" s="18"/>
      <c r="C24672" s="1" t="s">
        <v>124</v>
      </c>
      <c r="E24672" s="329">
        <v>4</v>
      </c>
      <c r="F24672" s="53" t="str">
        <f>+$F$26</f>
        <v>OBJETO</v>
      </c>
      <c r="G24672" s="332" t="s">
        <v>124</v>
      </c>
      <c r="H24672" s="333"/>
      <c r="I24672" s="333"/>
      <c r="J24672" s="333"/>
      <c r="K24672" s="333"/>
      <c r="L24672" s="334"/>
    </row>
    <row r="24673" spans="1:12" hidden="1" x14ac:dyDescent="0.3">
      <c r="A24673" s="18" t="str">
        <f t="shared" ref="A24673" si="8289">+IF(OR(C24672=""),"NO",1)</f>
        <v>NO</v>
      </c>
      <c r="B24673" s="18"/>
      <c r="E24673" s="330"/>
      <c r="F24673" s="54" t="str">
        <f>+$F$27</f>
        <v>CONTRATANTE</v>
      </c>
      <c r="G24673" s="335" t="s">
        <v>124</v>
      </c>
      <c r="H24673" s="310"/>
      <c r="I24673" s="310"/>
      <c r="J24673" s="310"/>
      <c r="K24673" s="310"/>
      <c r="L24673" s="336"/>
    </row>
    <row r="24674" spans="1:12" hidden="1" x14ac:dyDescent="0.3">
      <c r="A24674" s="18" t="str">
        <f t="shared" ref="A24674" si="8290">+IF(OR(C24672=""),"NO",1)</f>
        <v>NO</v>
      </c>
      <c r="B24674" s="18"/>
      <c r="E24674" s="330"/>
      <c r="F24674" s="54" t="str">
        <f>+$F$28</f>
        <v>APORTANTE</v>
      </c>
      <c r="G24674" s="337" t="s">
        <v>124</v>
      </c>
      <c r="H24674" s="338"/>
      <c r="I24674" s="338"/>
      <c r="J24674" s="338"/>
      <c r="K24674" s="338"/>
      <c r="L24674" s="339"/>
    </row>
    <row r="24675" spans="1:12" hidden="1" x14ac:dyDescent="0.3">
      <c r="A24675" s="18" t="str">
        <f t="shared" ref="A24675" si="8291">+IF(OR(C24672=""),"NO",1)</f>
        <v>NO</v>
      </c>
      <c r="B24675" s="18"/>
      <c r="E24675" s="330"/>
      <c r="F24675" s="54" t="str">
        <f>+$F$29</f>
        <v>VALOR /SMMLV)</v>
      </c>
      <c r="G24675" s="55" t="s">
        <v>124</v>
      </c>
      <c r="H24675" s="56" t="str">
        <f>+$H$29</f>
        <v>% PART..</v>
      </c>
      <c r="I24675" s="57" t="s">
        <v>124</v>
      </c>
      <c r="J24675" s="58" t="str">
        <f>+$J$29</f>
        <v>VALOR ACREDITADO</v>
      </c>
      <c r="K24675" s="59"/>
      <c r="L24675" s="47" t="s">
        <v>124</v>
      </c>
    </row>
    <row r="24676" spans="1:12" hidden="1" x14ac:dyDescent="0.3">
      <c r="A24676" s="18" t="str">
        <f t="shared" ref="A24676" si="8292">+IF(OR(C24672=""),"NO",1)</f>
        <v>NO</v>
      </c>
      <c r="B24676" s="18"/>
      <c r="E24676" s="330"/>
      <c r="F24676" s="60" t="str">
        <f>+$F$30</f>
        <v>EXPERIENCIA APORTADA</v>
      </c>
      <c r="G24676" s="340" t="s">
        <v>124</v>
      </c>
      <c r="H24676" s="341"/>
      <c r="I24676" s="341"/>
      <c r="J24676" s="341"/>
      <c r="K24676" s="341"/>
      <c r="L24676" s="342"/>
    </row>
    <row r="24677" spans="1:12" hidden="1" x14ac:dyDescent="0.3">
      <c r="A24677" s="18" t="str">
        <f t="shared" ref="A24677" si="8293">+IF(OR(C24672=""),"NO",1)</f>
        <v>NO</v>
      </c>
      <c r="B24677" s="18"/>
      <c r="E24677" s="331"/>
      <c r="F24677" s="62" t="str">
        <f>+$F$31</f>
        <v>OBSERVACIÓN</v>
      </c>
      <c r="G24677" s="343" t="s">
        <v>124</v>
      </c>
      <c r="H24677" s="344"/>
      <c r="I24677" s="344"/>
      <c r="J24677" s="344"/>
      <c r="K24677" s="344"/>
      <c r="L24677" s="345"/>
    </row>
    <row r="24678" spans="1:12" ht="8.5" hidden="1" customHeight="1" x14ac:dyDescent="0.3">
      <c r="A24678" s="18" t="str">
        <f t="shared" ref="A24678" si="8294">+IF(OR(C24672=""),"NO",1)</f>
        <v>NO</v>
      </c>
      <c r="B24678" s="18"/>
      <c r="E24678" s="49"/>
      <c r="F24678" s="50"/>
      <c r="G24678" s="51"/>
      <c r="H24678" s="51"/>
      <c r="I24678" s="51"/>
      <c r="J24678" s="51"/>
      <c r="K24678" s="51"/>
      <c r="L24678" s="52"/>
    </row>
    <row r="24679" spans="1:12" hidden="1" x14ac:dyDescent="0.3">
      <c r="A24679" s="18" t="str">
        <f t="shared" ref="A24679" si="8295">+IF(OR(C24679=""),"NO",1)</f>
        <v>NO</v>
      </c>
      <c r="B24679" s="18"/>
      <c r="C24679" s="1" t="s">
        <v>124</v>
      </c>
      <c r="E24679" s="329">
        <v>5</v>
      </c>
      <c r="F24679" s="53" t="str">
        <f>+$F$26</f>
        <v>OBJETO</v>
      </c>
      <c r="G24679" s="332" t="s">
        <v>124</v>
      </c>
      <c r="H24679" s="333"/>
      <c r="I24679" s="333"/>
      <c r="J24679" s="333"/>
      <c r="K24679" s="333"/>
      <c r="L24679" s="334"/>
    </row>
    <row r="24680" spans="1:12" hidden="1" x14ac:dyDescent="0.3">
      <c r="A24680" s="18" t="str">
        <f t="shared" ref="A24680" si="8296">+IF(OR(C24679=""),"NO",1)</f>
        <v>NO</v>
      </c>
      <c r="B24680" s="18"/>
      <c r="E24680" s="330"/>
      <c r="F24680" s="54" t="str">
        <f>+$F$27</f>
        <v>CONTRATANTE</v>
      </c>
      <c r="G24680" s="335" t="s">
        <v>124</v>
      </c>
      <c r="H24680" s="310"/>
      <c r="I24680" s="310"/>
      <c r="J24680" s="310"/>
      <c r="K24680" s="310"/>
      <c r="L24680" s="336"/>
    </row>
    <row r="24681" spans="1:12" hidden="1" x14ac:dyDescent="0.3">
      <c r="A24681" s="18" t="str">
        <f t="shared" ref="A24681" si="8297">+IF(OR(C24679=""),"NO",1)</f>
        <v>NO</v>
      </c>
      <c r="B24681" s="18"/>
      <c r="E24681" s="330"/>
      <c r="F24681" s="54" t="str">
        <f>+$F$28</f>
        <v>APORTANTE</v>
      </c>
      <c r="G24681" s="337" t="s">
        <v>124</v>
      </c>
      <c r="H24681" s="338"/>
      <c r="I24681" s="338"/>
      <c r="J24681" s="338"/>
      <c r="K24681" s="338"/>
      <c r="L24681" s="339"/>
    </row>
    <row r="24682" spans="1:12" hidden="1" x14ac:dyDescent="0.3">
      <c r="A24682" s="18" t="str">
        <f t="shared" ref="A24682" si="8298">+IF(OR(C24679=""),"NO",1)</f>
        <v>NO</v>
      </c>
      <c r="B24682" s="18"/>
      <c r="E24682" s="330"/>
      <c r="F24682" s="54" t="str">
        <f>+$F$29</f>
        <v>VALOR /SMMLV)</v>
      </c>
      <c r="G24682" s="55" t="s">
        <v>124</v>
      </c>
      <c r="H24682" s="56" t="str">
        <f>+$H$29</f>
        <v>% PART..</v>
      </c>
      <c r="I24682" s="57" t="s">
        <v>124</v>
      </c>
      <c r="J24682" s="58" t="str">
        <f>+$J$29</f>
        <v>VALOR ACREDITADO</v>
      </c>
      <c r="K24682" s="59"/>
      <c r="L24682" s="47" t="s">
        <v>124</v>
      </c>
    </row>
    <row r="24683" spans="1:12" hidden="1" x14ac:dyDescent="0.3">
      <c r="A24683" s="18" t="str">
        <f t="shared" ref="A24683" si="8299">+IF(OR(C24679=""),"NO",1)</f>
        <v>NO</v>
      </c>
      <c r="B24683" s="18"/>
      <c r="E24683" s="330"/>
      <c r="F24683" s="60" t="str">
        <f>+$F$30</f>
        <v>EXPERIENCIA APORTADA</v>
      </c>
      <c r="G24683" s="340" t="s">
        <v>124</v>
      </c>
      <c r="H24683" s="341"/>
      <c r="I24683" s="341"/>
      <c r="J24683" s="341"/>
      <c r="K24683" s="341"/>
      <c r="L24683" s="342"/>
    </row>
    <row r="24684" spans="1:12" hidden="1" x14ac:dyDescent="0.3">
      <c r="A24684" s="18" t="str">
        <f t="shared" ref="A24684" si="8300">+IF(OR(C24679=""),"NO",1)</f>
        <v>NO</v>
      </c>
      <c r="B24684" s="18"/>
      <c r="E24684" s="331"/>
      <c r="F24684" s="62" t="str">
        <f>+$F$31</f>
        <v>OBSERVACIÓN</v>
      </c>
      <c r="G24684" s="343" t="s">
        <v>124</v>
      </c>
      <c r="H24684" s="344"/>
      <c r="I24684" s="344"/>
      <c r="J24684" s="344"/>
      <c r="K24684" s="344"/>
      <c r="L24684" s="345"/>
    </row>
    <row r="24685" spans="1:12" ht="8.5" hidden="1" customHeight="1" x14ac:dyDescent="0.3">
      <c r="A24685" s="18" t="str">
        <f t="shared" ref="A24685" si="8301">+IF(OR(C24679=""),"NO",1)</f>
        <v>NO</v>
      </c>
      <c r="B24685" s="18"/>
      <c r="E24685" s="49"/>
      <c r="F24685" s="50"/>
      <c r="G24685" s="51"/>
      <c r="H24685" s="51"/>
      <c r="I24685" s="51"/>
      <c r="J24685" s="51"/>
      <c r="K24685" s="51"/>
      <c r="L24685" s="52"/>
    </row>
    <row r="24686" spans="1:12" hidden="1" x14ac:dyDescent="0.3">
      <c r="A24686" s="18" t="str">
        <f t="shared" ref="A24686" si="8302">+IF(OR(C24686=""),"NO",1)</f>
        <v>NO</v>
      </c>
      <c r="B24686" s="18"/>
      <c r="C24686" s="1" t="s">
        <v>124</v>
      </c>
      <c r="E24686" s="329">
        <v>6</v>
      </c>
      <c r="F24686" s="53" t="str">
        <f>+$F$26</f>
        <v>OBJETO</v>
      </c>
      <c r="G24686" s="332" t="s">
        <v>124</v>
      </c>
      <c r="H24686" s="333"/>
      <c r="I24686" s="333"/>
      <c r="J24686" s="333"/>
      <c r="K24686" s="333"/>
      <c r="L24686" s="334"/>
    </row>
    <row r="24687" spans="1:12" hidden="1" x14ac:dyDescent="0.3">
      <c r="A24687" s="18" t="str">
        <f t="shared" ref="A24687" si="8303">+IF(OR(C24686=""),"NO",1)</f>
        <v>NO</v>
      </c>
      <c r="B24687" s="18"/>
      <c r="E24687" s="330"/>
      <c r="F24687" s="54" t="str">
        <f>+$F$27</f>
        <v>CONTRATANTE</v>
      </c>
      <c r="G24687" s="335" t="s">
        <v>124</v>
      </c>
      <c r="H24687" s="310"/>
      <c r="I24687" s="310"/>
      <c r="J24687" s="310"/>
      <c r="K24687" s="310"/>
      <c r="L24687" s="336"/>
    </row>
    <row r="24688" spans="1:12" hidden="1" x14ac:dyDescent="0.3">
      <c r="A24688" s="18" t="str">
        <f t="shared" ref="A24688" si="8304">+IF(OR(C24686=""),"NO",1)</f>
        <v>NO</v>
      </c>
      <c r="B24688" s="18"/>
      <c r="E24688" s="330"/>
      <c r="F24688" s="54" t="str">
        <f>+$F$28</f>
        <v>APORTANTE</v>
      </c>
      <c r="G24688" s="337" t="s">
        <v>124</v>
      </c>
      <c r="H24688" s="338"/>
      <c r="I24688" s="338"/>
      <c r="J24688" s="338"/>
      <c r="K24688" s="338"/>
      <c r="L24688" s="339"/>
    </row>
    <row r="24689" spans="1:12" hidden="1" x14ac:dyDescent="0.3">
      <c r="A24689" s="18" t="str">
        <f t="shared" ref="A24689" si="8305">+IF(OR(C24686=""),"NO",1)</f>
        <v>NO</v>
      </c>
      <c r="B24689" s="18"/>
      <c r="E24689" s="330"/>
      <c r="F24689" s="54" t="str">
        <f>+$F$29</f>
        <v>VALOR /SMMLV)</v>
      </c>
      <c r="G24689" s="55" t="s">
        <v>124</v>
      </c>
      <c r="H24689" s="56" t="str">
        <f>+$H$29</f>
        <v>% PART..</v>
      </c>
      <c r="I24689" s="57" t="s">
        <v>124</v>
      </c>
      <c r="J24689" s="58" t="str">
        <f>+$J$29</f>
        <v>VALOR ACREDITADO</v>
      </c>
      <c r="K24689" s="59"/>
      <c r="L24689" s="47" t="s">
        <v>124</v>
      </c>
    </row>
    <row r="24690" spans="1:12" hidden="1" x14ac:dyDescent="0.3">
      <c r="A24690" s="18" t="str">
        <f t="shared" ref="A24690" si="8306">+IF(OR(C24686=""),"NO",1)</f>
        <v>NO</v>
      </c>
      <c r="B24690" s="18"/>
      <c r="E24690" s="330"/>
      <c r="F24690" s="60" t="str">
        <f>+$F$30</f>
        <v>EXPERIENCIA APORTADA</v>
      </c>
      <c r="G24690" s="340" t="s">
        <v>124</v>
      </c>
      <c r="H24690" s="341"/>
      <c r="I24690" s="341"/>
      <c r="J24690" s="341"/>
      <c r="K24690" s="341"/>
      <c r="L24690" s="342"/>
    </row>
    <row r="24691" spans="1:12" hidden="1" x14ac:dyDescent="0.3">
      <c r="A24691" s="18" t="str">
        <f t="shared" ref="A24691" si="8307">+IF(OR(C24686=""),"NO",1)</f>
        <v>NO</v>
      </c>
      <c r="B24691" s="18"/>
      <c r="E24691" s="331"/>
      <c r="F24691" s="62" t="str">
        <f>+$F$31</f>
        <v>OBSERVACIÓN</v>
      </c>
      <c r="G24691" s="343" t="s">
        <v>124</v>
      </c>
      <c r="H24691" s="344"/>
      <c r="I24691" s="344"/>
      <c r="J24691" s="344"/>
      <c r="K24691" s="344"/>
      <c r="L24691" s="345"/>
    </row>
    <row r="24692" spans="1:12" ht="8.5" hidden="1" customHeight="1" x14ac:dyDescent="0.3">
      <c r="A24692" s="18" t="str">
        <f t="shared" ref="A24692" si="8308">+IF(OR(C24686=""),"NO",1)</f>
        <v>NO</v>
      </c>
      <c r="B24692" s="18"/>
      <c r="E24692" s="49"/>
      <c r="F24692" s="50"/>
      <c r="G24692" s="51"/>
      <c r="H24692" s="51"/>
      <c r="I24692" s="51"/>
      <c r="J24692" s="51"/>
      <c r="K24692" s="51"/>
      <c r="L24692" s="52"/>
    </row>
    <row r="24693" spans="1:12" hidden="1" x14ac:dyDescent="0.3">
      <c r="A24693" s="18" t="str">
        <f t="shared" ref="A24693" si="8309">+IF(OR(C24693=""),"NO",1)</f>
        <v>NO</v>
      </c>
      <c r="B24693" s="18"/>
      <c r="C24693" s="1" t="s">
        <v>124</v>
      </c>
      <c r="E24693" s="329">
        <v>7</v>
      </c>
      <c r="F24693" s="53" t="str">
        <f>+$F$26</f>
        <v>OBJETO</v>
      </c>
      <c r="G24693" s="332" t="s">
        <v>124</v>
      </c>
      <c r="H24693" s="333"/>
      <c r="I24693" s="333"/>
      <c r="J24693" s="333"/>
      <c r="K24693" s="333"/>
      <c r="L24693" s="334"/>
    </row>
    <row r="24694" spans="1:12" hidden="1" x14ac:dyDescent="0.3">
      <c r="A24694" s="18" t="str">
        <f t="shared" ref="A24694" si="8310">+IF(OR(C24693=""),"NO",1)</f>
        <v>NO</v>
      </c>
      <c r="B24694" s="18"/>
      <c r="E24694" s="330"/>
      <c r="F24694" s="54" t="str">
        <f>+$F$27</f>
        <v>CONTRATANTE</v>
      </c>
      <c r="G24694" s="335" t="s">
        <v>124</v>
      </c>
      <c r="H24694" s="310"/>
      <c r="I24694" s="310"/>
      <c r="J24694" s="310"/>
      <c r="K24694" s="310"/>
      <c r="L24694" s="336"/>
    </row>
    <row r="24695" spans="1:12" hidden="1" x14ac:dyDescent="0.3">
      <c r="A24695" s="18" t="str">
        <f t="shared" ref="A24695" si="8311">+IF(OR(C24693=""),"NO",1)</f>
        <v>NO</v>
      </c>
      <c r="B24695" s="18"/>
      <c r="E24695" s="330"/>
      <c r="F24695" s="54" t="str">
        <f>+$F$28</f>
        <v>APORTANTE</v>
      </c>
      <c r="G24695" s="337" t="s">
        <v>124</v>
      </c>
      <c r="H24695" s="338"/>
      <c r="I24695" s="338"/>
      <c r="J24695" s="338"/>
      <c r="K24695" s="338"/>
      <c r="L24695" s="339"/>
    </row>
    <row r="24696" spans="1:12" hidden="1" x14ac:dyDescent="0.3">
      <c r="A24696" s="18" t="str">
        <f t="shared" ref="A24696" si="8312">+IF(OR(C24693=""),"NO",1)</f>
        <v>NO</v>
      </c>
      <c r="B24696" s="18"/>
      <c r="E24696" s="330"/>
      <c r="F24696" s="54" t="str">
        <f>+$F$29</f>
        <v>VALOR /SMMLV)</v>
      </c>
      <c r="G24696" s="55" t="s">
        <v>124</v>
      </c>
      <c r="H24696" s="56" t="str">
        <f>+$H$29</f>
        <v>% PART..</v>
      </c>
      <c r="I24696" s="57" t="s">
        <v>124</v>
      </c>
      <c r="J24696" s="58" t="str">
        <f>+$J$29</f>
        <v>VALOR ACREDITADO</v>
      </c>
      <c r="K24696" s="59"/>
      <c r="L24696" s="47" t="s">
        <v>124</v>
      </c>
    </row>
    <row r="24697" spans="1:12" hidden="1" x14ac:dyDescent="0.3">
      <c r="A24697" s="18" t="str">
        <f t="shared" ref="A24697" si="8313">+IF(OR(C24693=""),"NO",1)</f>
        <v>NO</v>
      </c>
      <c r="B24697" s="18"/>
      <c r="E24697" s="330"/>
      <c r="F24697" s="60" t="str">
        <f>+$F$30</f>
        <v>EXPERIENCIA APORTADA</v>
      </c>
      <c r="G24697" s="340" t="s">
        <v>124</v>
      </c>
      <c r="H24697" s="341"/>
      <c r="I24697" s="341"/>
      <c r="J24697" s="341"/>
      <c r="K24697" s="341"/>
      <c r="L24697" s="342"/>
    </row>
    <row r="24698" spans="1:12" hidden="1" x14ac:dyDescent="0.3">
      <c r="A24698" s="18" t="str">
        <f t="shared" ref="A24698" si="8314">+IF(OR(C24693=""),"NO",1)</f>
        <v>NO</v>
      </c>
      <c r="B24698" s="18"/>
      <c r="E24698" s="331"/>
      <c r="F24698" s="62" t="str">
        <f>+$F$31</f>
        <v>OBSERVACIÓN</v>
      </c>
      <c r="G24698" s="343" t="s">
        <v>124</v>
      </c>
      <c r="H24698" s="344"/>
      <c r="I24698" s="344"/>
      <c r="J24698" s="344"/>
      <c r="K24698" s="344"/>
      <c r="L24698" s="345"/>
    </row>
    <row r="24699" spans="1:12" hidden="1" x14ac:dyDescent="0.3">
      <c r="A24699" s="18" t="str">
        <f t="shared" ref="A24699" si="8315">+IF(OR(C24693=""),"NO",1)</f>
        <v>NO</v>
      </c>
      <c r="B24699" s="18"/>
      <c r="E24699" s="49"/>
      <c r="F24699" s="50"/>
      <c r="G24699" s="51"/>
      <c r="H24699" s="51"/>
      <c r="I24699" s="51"/>
      <c r="J24699" s="51"/>
      <c r="K24699" s="51"/>
      <c r="L24699" s="52"/>
    </row>
    <row r="24700" spans="1:12" hidden="1" x14ac:dyDescent="0.3">
      <c r="A24700" s="1" t="str">
        <f>+A24635</f>
        <v>NO</v>
      </c>
      <c r="C24700" s="1" t="str">
        <f>"N"&amp;C24635</f>
        <v>N</v>
      </c>
      <c r="E24700" s="63"/>
      <c r="F24700" s="64" t="str">
        <f>+$F$75</f>
        <v>TOTAL DE CONTRATOS PRESENTADOS VÁLIDOS QUE CUMPLEN EXPERIENCIA ACREDITADA:</v>
      </c>
      <c r="G24700" s="65"/>
      <c r="H24700" s="65"/>
      <c r="I24700" s="65"/>
      <c r="J24700" s="66"/>
      <c r="K24700" s="65"/>
      <c r="L24700" s="67" t="s">
        <v>124</v>
      </c>
    </row>
    <row r="24701" spans="1:12" ht="6.65" hidden="1" customHeight="1" x14ac:dyDescent="0.3">
      <c r="A24701" s="1" t="str">
        <f>+A24635</f>
        <v>NO</v>
      </c>
      <c r="E24701" s="51"/>
      <c r="F24701" s="50"/>
      <c r="G24701" s="51"/>
      <c r="H24701" s="51"/>
      <c r="I24701" s="51"/>
      <c r="J24701" s="51"/>
      <c r="K24701" s="51"/>
      <c r="L24701" s="51"/>
    </row>
    <row r="24702" spans="1:12" hidden="1" x14ac:dyDescent="0.3">
      <c r="A24702" s="1" t="str">
        <f>+A24635</f>
        <v>NO</v>
      </c>
      <c r="E24702" s="63"/>
      <c r="F24702" s="63" t="str">
        <f>+$F$77</f>
        <v>ACREDITA SUMINISTRO E INSTALACIÓN DE MOBILIARIO POR LO MENOS EN UN (1) CONTRATO VÁLIDO</v>
      </c>
      <c r="G24702" s="65"/>
      <c r="H24702" s="65"/>
      <c r="I24702" s="65"/>
      <c r="J24702" s="66"/>
      <c r="K24702" s="65"/>
      <c r="L24702" s="68" t="s">
        <v>157</v>
      </c>
    </row>
    <row r="24703" spans="1:12" ht="5.15" hidden="1" customHeight="1" x14ac:dyDescent="0.3">
      <c r="A24703" s="1" t="str">
        <f>+A24635</f>
        <v>NO</v>
      </c>
      <c r="E24703" s="51"/>
      <c r="F24703" s="50"/>
      <c r="G24703" s="51"/>
      <c r="H24703" s="51"/>
      <c r="I24703" s="51"/>
      <c r="J24703" s="51"/>
      <c r="K24703" s="51"/>
      <c r="L24703" s="51"/>
    </row>
    <row r="24704" spans="1:12" ht="12.75" hidden="1" customHeight="1" x14ac:dyDescent="0.3">
      <c r="A24704" s="1" t="str">
        <f>+A24635</f>
        <v>NO</v>
      </c>
      <c r="E24704" s="69" t="str">
        <f>+$E$79</f>
        <v>EXPERIENCIA ESPECÍFICA NUMERAL 10.1.1 A</v>
      </c>
      <c r="F24704" s="70"/>
      <c r="G24704" s="70"/>
      <c r="H24704" s="70"/>
      <c r="I24704" s="70"/>
      <c r="J24704" s="70"/>
      <c r="K24704" s="70"/>
      <c r="L24704" s="71"/>
    </row>
    <row r="24705" spans="1:12" ht="26.5" hidden="1" customHeight="1" x14ac:dyDescent="0.3">
      <c r="A24705" s="1" t="str">
        <f>+A24635</f>
        <v>NO</v>
      </c>
      <c r="E24705" s="72"/>
      <c r="F24705" s="325" t="str">
        <f>+$F$80</f>
        <v>Por lo menos uno (1) de los contratos válidos aportados como experiencia general debe corresponder mínimo al 60% del presupuesto oficial del presente proceso de selección.  (SMMLV)</v>
      </c>
      <c r="G24705" s="326"/>
      <c r="H24705" s="326"/>
      <c r="I24705" s="326"/>
      <c r="J24705" s="326"/>
      <c r="K24705" s="73" t="s">
        <v>124</v>
      </c>
      <c r="L24705" s="74" t="s">
        <v>124</v>
      </c>
    </row>
    <row r="24706" spans="1:12" ht="23.5" hidden="1" customHeight="1" x14ac:dyDescent="0.3">
      <c r="A24706" s="1" t="str">
        <f>+A24635</f>
        <v>NO</v>
      </c>
      <c r="E24706" s="63"/>
      <c r="F24706" s="325" t="str">
        <f>+$F$81</f>
        <v xml:space="preserve">Deberá acreditarse en al menos uno (1) de los contratos válidos aportados como experiencia general una </v>
      </c>
      <c r="G24706" s="326"/>
      <c r="H24706" s="326"/>
      <c r="I24706" s="326"/>
      <c r="J24706" s="326"/>
      <c r="K24706" s="73" t="s">
        <v>124</v>
      </c>
      <c r="L24706" s="74" t="s">
        <v>124</v>
      </c>
    </row>
    <row r="24707" spans="1:12" ht="23.5" hidden="1" customHeight="1" x14ac:dyDescent="0.3">
      <c r="A24707" s="18" t="s">
        <v>30</v>
      </c>
      <c r="E24707" s="63"/>
      <c r="F24707" s="325" t="str">
        <f>+$F$82</f>
        <v xml:space="preserve">Deberá acreditarse en al menos uno (1) de los contratos válidos aportados interventoría a intervención de </v>
      </c>
      <c r="G24707" s="326"/>
      <c r="H24707" s="326"/>
      <c r="I24707" s="326"/>
      <c r="J24707" s="326"/>
      <c r="K24707" s="73">
        <f>+$K$82</f>
        <v>0</v>
      </c>
      <c r="L24707" s="74" t="s">
        <v>124</v>
      </c>
    </row>
    <row r="24708" spans="1:12" ht="36" hidden="1" customHeight="1" x14ac:dyDescent="0.3">
      <c r="A24708" s="18" t="s">
        <v>30</v>
      </c>
      <c r="E24708" s="63"/>
      <c r="F24708" s="325" t="str">
        <f>+$F$83</f>
        <v xml:space="preserve">Deberá acreditarse en al menos uno (1) de los contratos válidos aportados interventoría a intervención de </v>
      </c>
      <c r="G24708" s="326"/>
      <c r="H24708" s="326"/>
      <c r="I24708" s="326"/>
      <c r="J24708" s="326"/>
      <c r="K24708" s="75">
        <f>+$K$83</f>
        <v>0</v>
      </c>
      <c r="L24708" s="76" t="s">
        <v>124</v>
      </c>
    </row>
    <row r="24709" spans="1:12" hidden="1" x14ac:dyDescent="0.3">
      <c r="A24709" s="1" t="str">
        <f>+A24635</f>
        <v>NO</v>
      </c>
      <c r="E24709" s="51"/>
      <c r="F24709" s="50"/>
      <c r="G24709" s="51"/>
      <c r="H24709" s="51"/>
      <c r="I24709" s="51"/>
      <c r="J24709" s="51"/>
      <c r="K24709" s="51"/>
      <c r="L24709" s="51"/>
    </row>
    <row r="24710" spans="1:12" ht="12.75" hidden="1" customHeight="1" x14ac:dyDescent="0.3">
      <c r="A24710" s="1" t="str">
        <f>+A24635</f>
        <v>NO</v>
      </c>
      <c r="E24710" s="40" t="str">
        <f>+$E$85</f>
        <v>VALOR MÍNIMO A CERIFICAR % P.O EN SMMMLV. NUMERAL 3.9.1</v>
      </c>
      <c r="F24710" s="41"/>
      <c r="G24710" s="41"/>
      <c r="H24710" s="41"/>
      <c r="I24710" s="41"/>
      <c r="J24710" s="41"/>
      <c r="K24710" s="41"/>
      <c r="L24710" s="42"/>
    </row>
    <row r="24711" spans="1:12" hidden="1" x14ac:dyDescent="0.3">
      <c r="A24711" s="1" t="str">
        <f>+A24635</f>
        <v>NO</v>
      </c>
      <c r="C24711" s="1" t="str">
        <f>"M"&amp;C24635</f>
        <v>M</v>
      </c>
      <c r="E24711" s="77" t="str">
        <f>+$E$86</f>
        <v>100% P.O.</v>
      </c>
      <c r="F24711" s="78"/>
      <c r="G24711" s="61">
        <v>242.41716883554506</v>
      </c>
      <c r="H24711" s="124" t="str">
        <f>+$H$86</f>
        <v>TOTAL EJECUTADO DE CONTRATOS ACREDITADOS</v>
      </c>
      <c r="I24711" s="124"/>
      <c r="J24711" s="124"/>
      <c r="K24711" s="55" t="s">
        <v>124</v>
      </c>
      <c r="L24711" s="47" t="s">
        <v>124</v>
      </c>
    </row>
    <row r="24712" spans="1:12" hidden="1" x14ac:dyDescent="0.3">
      <c r="A24712" s="1" t="str">
        <f>+A24635</f>
        <v>NO</v>
      </c>
      <c r="E24712" s="39"/>
      <c r="F24712" s="39"/>
      <c r="G24712" s="39"/>
      <c r="H24712" s="39"/>
      <c r="I24712" s="39"/>
      <c r="J24712" s="39"/>
      <c r="K24712" s="39"/>
      <c r="L24712" s="39"/>
    </row>
    <row r="24713" spans="1:12" ht="12.75" hidden="1" customHeight="1" x14ac:dyDescent="0.3">
      <c r="A24713" s="18" t="s">
        <v>30</v>
      </c>
      <c r="B24713" s="18"/>
      <c r="E24713" s="40" t="str">
        <f>+$E$88</f>
        <v>CONSIDERACIONES PARA LA VALIDEZ DE LA EXPERIENCIA REQUERIDA: EXPERIENCIA PROPONENTES PLURALES NUMERAL 10.1.2 D</v>
      </c>
      <c r="F24713" s="41"/>
      <c r="G24713" s="41"/>
      <c r="H24713" s="41"/>
      <c r="I24713" s="41"/>
      <c r="J24713" s="41"/>
      <c r="K24713" s="41"/>
      <c r="L24713" s="42"/>
    </row>
    <row r="24714" spans="1:12" ht="28" hidden="1" customHeight="1" x14ac:dyDescent="0.3">
      <c r="A24714" s="18" t="s">
        <v>30</v>
      </c>
      <c r="B24714" s="18"/>
      <c r="C24714" s="1" t="str">
        <f>"O"&amp;C24635</f>
        <v>O</v>
      </c>
      <c r="E24714" s="80" t="str">
        <f>+$E$89</f>
        <v>i)</v>
      </c>
      <c r="F24714" s="327" t="str">
        <f>+$F$89</f>
        <v>Uno de los integrantes debe aportar como mínimo el cincuenta por ciento (50 %) de la experiencia solicitada</v>
      </c>
      <c r="G24714" s="328"/>
      <c r="H24714" s="328"/>
      <c r="I24714" s="328"/>
      <c r="J24714" s="328"/>
      <c r="K24714" s="73" t="s">
        <v>124</v>
      </c>
      <c r="L24714" s="47" t="s">
        <v>124</v>
      </c>
    </row>
    <row r="24715" spans="1:12" ht="28" hidden="1" customHeight="1" x14ac:dyDescent="0.3">
      <c r="A24715" s="18" t="s">
        <v>30</v>
      </c>
      <c r="B24715" s="18"/>
      <c r="C24715" s="1" t="str">
        <f>"O"&amp;C24635</f>
        <v>O</v>
      </c>
      <c r="E24715" s="80" t="str">
        <f>+$E$90</f>
        <v>ii)</v>
      </c>
      <c r="F24715" s="327" t="str">
        <f>+$F$90</f>
        <v>Todos los demás ntegrantes deben acreditar al menos el cinco por ciento (5 %) de la experiencia solicitada, solo uno (1) de los integrantes podrá no acreditar experiencia pero su porcentaje de participación  no podrá superar el diez por ciento (10 %)</v>
      </c>
      <c r="G24715" s="328"/>
      <c r="H24715" s="328"/>
      <c r="I24715" s="328"/>
      <c r="J24715" s="328"/>
      <c r="K24715" s="73" t="s">
        <v>124</v>
      </c>
      <c r="L24715" s="47" t="s">
        <v>124</v>
      </c>
    </row>
    <row r="24716" spans="1:12" hidden="1" x14ac:dyDescent="0.3">
      <c r="A24716" s="18" t="s">
        <v>30</v>
      </c>
      <c r="B24716" s="18"/>
      <c r="E24716" s="39"/>
      <c r="F24716" s="39"/>
      <c r="G24716" s="39"/>
      <c r="H24716" s="39"/>
      <c r="I24716" s="39"/>
      <c r="J24716" s="39"/>
      <c r="K24716" s="39"/>
      <c r="L24716" s="39"/>
    </row>
    <row r="24717" spans="1:12" ht="13" hidden="1" customHeight="1" x14ac:dyDescent="0.3">
      <c r="A24717" s="18" t="str">
        <f>+A24635</f>
        <v>NO</v>
      </c>
      <c r="B24717" s="18"/>
      <c r="E24717" s="69" t="str">
        <f>+$E$92</f>
        <v>VERIFICACIÓN Y ASIGNACIÓN DE PUNTAJE POR LA EXPERIENCIA DEL PROPONENTE</v>
      </c>
      <c r="F24717" s="70"/>
      <c r="G24717" s="70"/>
      <c r="H24717" s="70"/>
      <c r="I24717" s="70"/>
      <c r="J24717" s="70"/>
      <c r="K24717" s="70"/>
      <c r="L24717" s="71"/>
    </row>
    <row r="24718" spans="1:12" hidden="1" x14ac:dyDescent="0.3">
      <c r="A24718" s="18" t="str">
        <f>+A24635</f>
        <v>NO</v>
      </c>
      <c r="B24718" s="18"/>
      <c r="E24718" s="81"/>
      <c r="F24718" s="323" t="str">
        <f>+$F$93</f>
        <v>No. CONTRATOS QUE ACREDITAN LA EXPERIENCIA (NO OBJETO DE SUBSANACIÓN)</v>
      </c>
      <c r="G24718" s="324"/>
      <c r="H24718" s="324"/>
      <c r="I24718" s="324"/>
      <c r="J24718" s="324"/>
      <c r="K24718" s="82"/>
      <c r="L24718" s="83" t="s">
        <v>124</v>
      </c>
    </row>
    <row r="24719" spans="1:12" ht="13" hidden="1" customHeight="1" x14ac:dyDescent="0.3">
      <c r="A24719" s="18" t="str">
        <f>+A24635</f>
        <v>NO</v>
      </c>
      <c r="B24719" s="18"/>
      <c r="E24719" s="84"/>
      <c r="F24719" s="323" t="str">
        <f>+$F$94</f>
        <v>TOTAL EJECUTADO DE CONTRATOS ACREDITADOS PROPUESTA INICIAL</v>
      </c>
      <c r="G24719" s="324"/>
      <c r="H24719" s="324"/>
      <c r="I24719" s="324"/>
      <c r="J24719" s="324"/>
      <c r="K24719" s="85"/>
      <c r="L24719" s="86" t="s">
        <v>124</v>
      </c>
    </row>
    <row r="24720" spans="1:12" ht="13" hidden="1" customHeight="1" x14ac:dyDescent="0.3">
      <c r="A24720" s="18" t="str">
        <f>+A24635</f>
        <v>NO</v>
      </c>
      <c r="B24720" s="18"/>
      <c r="E24720" s="87"/>
      <c r="F24720" s="323" t="str">
        <f>+$F$95</f>
        <v>PROMEDIO VALOR ACREDITADO EN SMMLV</v>
      </c>
      <c r="G24720" s="324"/>
      <c r="H24720" s="324"/>
      <c r="I24720" s="324"/>
      <c r="J24720" s="324"/>
      <c r="K24720" s="66"/>
      <c r="L24720" s="88" t="s">
        <v>124</v>
      </c>
    </row>
    <row r="24721" spans="1:12" hidden="1" x14ac:dyDescent="0.3">
      <c r="A24721" s="18" t="str">
        <f>+A24635</f>
        <v>NO</v>
      </c>
      <c r="B24721" s="18"/>
      <c r="E24721" s="89"/>
      <c r="F24721" s="89"/>
      <c r="G24721" s="89"/>
      <c r="H24721" s="89"/>
      <c r="I24721" s="89"/>
      <c r="J24721" s="89"/>
      <c r="K24721" s="89"/>
      <c r="L24721" s="89"/>
    </row>
    <row r="24722" spans="1:12" ht="13" hidden="1" customHeight="1" x14ac:dyDescent="0.3">
      <c r="A24722" s="18" t="str">
        <f>+A24635</f>
        <v>NO</v>
      </c>
      <c r="B24722" s="18"/>
      <c r="E24722" s="69" t="str">
        <f>+$E$97</f>
        <v>3.9.2 EXIGENCIAS MÍNIMAS DE EXPERIENCIA Y FORMACIÓN ACADÉMICA DEL EQUIPO DE TRABAJO</v>
      </c>
      <c r="F24722" s="70"/>
      <c r="G24722" s="70"/>
      <c r="H24722" s="70"/>
      <c r="I24722" s="70"/>
      <c r="J24722" s="70"/>
      <c r="K24722" s="70"/>
      <c r="L24722" s="71"/>
    </row>
    <row r="24723" spans="1:12" hidden="1" x14ac:dyDescent="0.3">
      <c r="A24723" s="18" t="str">
        <f>+A24635</f>
        <v>NO</v>
      </c>
      <c r="B24723" s="18"/>
      <c r="E24723" s="90" t="str">
        <f>+$E$98</f>
        <v>Formulario 8</v>
      </c>
      <c r="F24723" s="315" t="s">
        <v>46</v>
      </c>
      <c r="G24723" s="316"/>
      <c r="H24723" s="317"/>
      <c r="I24723" s="318"/>
      <c r="J24723" s="318"/>
      <c r="K24723" s="318"/>
      <c r="L24723" s="319"/>
    </row>
    <row r="24724" spans="1:12" hidden="1" x14ac:dyDescent="0.3">
      <c r="A24724" s="18" t="str">
        <f>+A24635</f>
        <v>NO</v>
      </c>
      <c r="B24724" s="18"/>
      <c r="E24724" s="91" t="s">
        <v>124</v>
      </c>
      <c r="F24724" s="91" t="str">
        <f>+$F$99</f>
        <v>Director de Interventoría</v>
      </c>
      <c r="G24724" s="91" t="str">
        <f>+$G$99</f>
        <v>Residente de Interventoría</v>
      </c>
      <c r="H24724" s="320"/>
      <c r="I24724" s="321"/>
      <c r="J24724" s="321"/>
      <c r="K24724" s="321"/>
      <c r="L24724" s="322"/>
    </row>
    <row r="24725" spans="1:12" hidden="1" x14ac:dyDescent="0.3">
      <c r="A24725" s="18" t="str">
        <f>+A24635</f>
        <v>NO</v>
      </c>
      <c r="B24725" s="18"/>
      <c r="E24725" s="304" t="str">
        <f>+$E$100</f>
        <v>OBSERVACIONES RESPECTO REQUISITO HABILITANTE DEL PERSONAL CLAVE EVALUABLE</v>
      </c>
      <c r="F24725" s="305"/>
      <c r="G24725" s="305"/>
      <c r="H24725" s="305"/>
      <c r="I24725" s="305"/>
      <c r="J24725" s="305"/>
      <c r="K24725" s="305"/>
      <c r="L24725" s="305"/>
    </row>
    <row r="24726" spans="1:12" hidden="1" x14ac:dyDescent="0.3">
      <c r="A24726" s="18" t="str">
        <f>+A24635</f>
        <v>NO</v>
      </c>
      <c r="B24726" s="18"/>
      <c r="E24726" s="312" t="s">
        <v>124</v>
      </c>
      <c r="F24726" s="313"/>
      <c r="G24726" s="313"/>
      <c r="H24726" s="313"/>
      <c r="I24726" s="313"/>
      <c r="J24726" s="313"/>
      <c r="K24726" s="313"/>
      <c r="L24726" s="314"/>
    </row>
    <row r="24727" spans="1:12" hidden="1" x14ac:dyDescent="0.3">
      <c r="A24727" s="18" t="str">
        <f>+A24635</f>
        <v>NO</v>
      </c>
      <c r="B24727" s="18"/>
      <c r="E24727" s="89"/>
      <c r="F24727" s="89"/>
      <c r="G24727" s="89"/>
      <c r="H24727" s="89"/>
      <c r="I24727" s="89"/>
      <c r="J24727" s="89"/>
      <c r="K24727" s="89"/>
      <c r="L24727" s="89"/>
    </row>
    <row r="24728" spans="1:12" ht="13" hidden="1" customHeight="1" x14ac:dyDescent="0.3">
      <c r="A24728" s="18" t="str">
        <f>+A24635</f>
        <v>NO</v>
      </c>
      <c r="B24728" s="18"/>
      <c r="E24728" s="69" t="str">
        <f>+$E$103</f>
        <v>4.2 EQUIPO DE TRABAJO (Personal Clave Evaluable)</v>
      </c>
      <c r="F24728" s="70"/>
      <c r="G24728" s="70"/>
      <c r="H24728" s="70"/>
      <c r="I24728" s="70"/>
      <c r="J24728" s="70"/>
      <c r="K24728" s="70"/>
      <c r="L24728" s="71"/>
    </row>
    <row r="24729" spans="1:12" ht="23.25" hidden="1" customHeight="1" x14ac:dyDescent="0.3">
      <c r="A24729" s="18" t="str">
        <f>+A24635</f>
        <v>NO</v>
      </c>
      <c r="B24729" s="18"/>
      <c r="E24729" s="90" t="str">
        <f>+$E$104</f>
        <v>Formulario 9</v>
      </c>
      <c r="F24729" s="315" t="s">
        <v>46</v>
      </c>
      <c r="G24729" s="316"/>
      <c r="H24729" s="317"/>
      <c r="I24729" s="318"/>
      <c r="J24729" s="318"/>
      <c r="K24729" s="318"/>
      <c r="L24729" s="319"/>
    </row>
    <row r="24730" spans="1:12" hidden="1" x14ac:dyDescent="0.3">
      <c r="A24730" s="18" t="str">
        <f>+A24635</f>
        <v>NO</v>
      </c>
      <c r="B24730" s="18"/>
      <c r="E24730" s="91" t="s">
        <v>124</v>
      </c>
      <c r="F24730" s="91" t="str">
        <f>+$F$99</f>
        <v>Director de Interventoría</v>
      </c>
      <c r="G24730" s="91" t="str">
        <f>+$G$99</f>
        <v>Residente de Interventoría</v>
      </c>
      <c r="H24730" s="320"/>
      <c r="I24730" s="321"/>
      <c r="J24730" s="321"/>
      <c r="K24730" s="321"/>
      <c r="L24730" s="322"/>
    </row>
    <row r="24731" spans="1:12" hidden="1" x14ac:dyDescent="0.3">
      <c r="A24731" s="18" t="str">
        <f>+A24635</f>
        <v>NO</v>
      </c>
      <c r="B24731" s="18"/>
      <c r="E24731" s="89"/>
      <c r="F24731" s="89"/>
      <c r="G24731" s="89"/>
      <c r="H24731" s="89"/>
      <c r="I24731" s="89"/>
      <c r="J24731" s="89"/>
      <c r="K24731" s="89"/>
      <c r="L24731" s="89"/>
    </row>
    <row r="24732" spans="1:12" hidden="1" x14ac:dyDescent="0.3">
      <c r="A24732" s="1" t="str">
        <f>+A24635</f>
        <v>NO</v>
      </c>
      <c r="E24732" s="92" t="str">
        <f>+E24607</f>
        <v>CRITERIOS DE EVALUACIÓN Y PUNTAJE</v>
      </c>
      <c r="F24732" s="93"/>
      <c r="G24732" s="93"/>
      <c r="H24732" s="93"/>
      <c r="I24732" s="93"/>
      <c r="J24732" s="93"/>
      <c r="K24732" s="94"/>
      <c r="L24732" s="95" t="str">
        <f>+$L$107</f>
        <v>PUNTAJE OBTENIDO</v>
      </c>
    </row>
    <row r="24733" spans="1:12" hidden="1" x14ac:dyDescent="0.3">
      <c r="A24733" s="1" t="str">
        <f>+A24635</f>
        <v>NO</v>
      </c>
      <c r="E24733" s="96" t="str">
        <f>+$E$108</f>
        <v>VALOR</v>
      </c>
      <c r="F24733" s="97" t="str">
        <f>+$F$108</f>
        <v>EQUIPO DE TRABAJO (PERSONAL CLAVE EVALUABLE)</v>
      </c>
      <c r="G24733" s="24"/>
      <c r="H24733" s="24"/>
      <c r="I24733" s="24"/>
      <c r="J24733" s="24"/>
      <c r="K24733" s="24"/>
      <c r="L24733" s="98"/>
    </row>
    <row r="24734" spans="1:12" ht="12.75" hidden="1" customHeight="1" x14ac:dyDescent="0.3">
      <c r="A24734" s="1" t="str">
        <f>+A24635</f>
        <v>NO</v>
      </c>
      <c r="E24734" s="96">
        <f>+$E$109</f>
        <v>5</v>
      </c>
      <c r="F24734" s="307" t="str">
        <f>+$F$109</f>
        <v xml:space="preserve"> Experiencia Específica adicional</v>
      </c>
      <c r="G24734" s="308"/>
      <c r="H24734" s="308"/>
      <c r="I24734" s="308"/>
      <c r="J24734" s="308"/>
      <c r="K24734" s="309"/>
      <c r="L24734" s="99" t="str">
        <f>IFERROR(IF(VLOOKUP(C24635,'R. PUNTAJES'!$C$14:$R$213,'R. PUNTAJES'!$I$10,0)="","",VLOOKUP(C24635,'R. PUNTAJES'!$C$14:$R$213,'R. PUNTAJES'!$I$10,0)),"")</f>
        <v/>
      </c>
    </row>
    <row r="24735" spans="1:12" ht="12.75" hidden="1" customHeight="1" x14ac:dyDescent="0.3">
      <c r="A24735" s="1" t="str">
        <f>+A24635</f>
        <v>NO</v>
      </c>
      <c r="E24735" s="96">
        <f>+$E$110</f>
        <v>5</v>
      </c>
      <c r="F24735" s="307" t="str">
        <f>+$F$110</f>
        <v>Formación Académica adicional</v>
      </c>
      <c r="G24735" s="308"/>
      <c r="H24735" s="308"/>
      <c r="I24735" s="308"/>
      <c r="J24735" s="308"/>
      <c r="K24735" s="309"/>
      <c r="L24735" s="99" t="str">
        <f>IFERROR(IF(VLOOKUP(C24635,'R. PUNTAJES'!$C$14:$R$213,'R. PUNTAJES'!$J$10,0)="","",VLOOKUP(C24635,'R. PUNTAJES'!$C$14:$R$213,'R. PUNTAJES'!$J$10,0)),"")</f>
        <v/>
      </c>
    </row>
    <row r="24736" spans="1:12" hidden="1" x14ac:dyDescent="0.3">
      <c r="A24736" s="18" t="str">
        <f>+A24635</f>
        <v>NO</v>
      </c>
      <c r="B24736" s="18"/>
      <c r="E24736" s="100"/>
      <c r="F24736" s="101" t="str">
        <f>+$F$111</f>
        <v>FACTOR DE SOSTENIBILIDAD</v>
      </c>
      <c r="G24736" s="102"/>
      <c r="H24736" s="102"/>
      <c r="I24736" s="102"/>
      <c r="J24736" s="102"/>
      <c r="K24736" s="102"/>
      <c r="L24736" s="103"/>
    </row>
    <row r="24737" spans="1:12" hidden="1" x14ac:dyDescent="0.3">
      <c r="A24737" s="18" t="str">
        <f>+A24635</f>
        <v>NO</v>
      </c>
      <c r="B24737" s="18"/>
      <c r="E24737" s="104">
        <v>1</v>
      </c>
      <c r="F24737" s="105" t="str">
        <f>+$F$112</f>
        <v>Compromisos Sostenibilidad</v>
      </c>
      <c r="G24737" s="106"/>
      <c r="H24737" s="106"/>
      <c r="I24737" s="106"/>
      <c r="J24737" s="106"/>
      <c r="K24737" s="106"/>
      <c r="L24737" s="107" t="str">
        <f>IFERROR(IF(VLOOKUP(C24635,'R. PUNTAJES'!$C$14:$R$213,'R. PUNTAJES'!$K$10,0)="","",VLOOKUP(C24635,'R. PUNTAJES'!$C$14:$R$213,'R. PUNTAJES'!$K$10,0)),"")</f>
        <v/>
      </c>
    </row>
    <row r="24738" spans="1:12" hidden="1" x14ac:dyDescent="0.3">
      <c r="A24738" s="1" t="str">
        <f>+A24635</f>
        <v>NO</v>
      </c>
      <c r="E24738" s="108"/>
      <c r="F24738" s="109" t="str">
        <f>+$F$113</f>
        <v>APOYO A LA INDUSTRIA NACIONAL</v>
      </c>
      <c r="G24738" s="110"/>
      <c r="H24738" s="110"/>
      <c r="I24738" s="110"/>
      <c r="J24738" s="110"/>
      <c r="K24738" s="110"/>
      <c r="L24738" s="111"/>
    </row>
    <row r="24739" spans="1:12" ht="12.75" hidden="1" customHeight="1" x14ac:dyDescent="0.3">
      <c r="A24739" s="1" t="str">
        <f>+A24635</f>
        <v>NO</v>
      </c>
      <c r="E24739" s="96">
        <v>20</v>
      </c>
      <c r="F24739" s="307" t="str">
        <f>+$F$114</f>
        <v>Promoción de Servicios Nacionales o con Trato Nacional</v>
      </c>
      <c r="G24739" s="308"/>
      <c r="H24739" s="308"/>
      <c r="I24739" s="308"/>
      <c r="J24739" s="308"/>
      <c r="K24739" s="309"/>
      <c r="L24739" s="99" t="str">
        <f>IFERROR(IF(VLOOKUP(C24635,'R. PUNTAJES'!$C$14:$R$213,'R. PUNTAJES'!$L$10,0)="","",
IF(VLOOKUP(C24635,'R. PUNTAJES'!$C$14:$R$213,'R. PUNTAJES'!$L$10,0)=5,0,
VLOOKUP(C24635,'R. PUNTAJES'!$C$14:$R$213,'R. PUNTAJES'!$L$10,0))),"")</f>
        <v/>
      </c>
    </row>
    <row r="24740" spans="1:12" ht="12.75" hidden="1" customHeight="1" x14ac:dyDescent="0.3">
      <c r="A24740" s="1" t="str">
        <f>+A24635</f>
        <v>NO</v>
      </c>
      <c r="E24740" s="96">
        <v>5</v>
      </c>
      <c r="F24740" s="307" t="str">
        <f>+$F$115</f>
        <v>Incorporación de componente nacional en servicios extranjeros</v>
      </c>
      <c r="G24740" s="308"/>
      <c r="H24740" s="308"/>
      <c r="I24740" s="308"/>
      <c r="J24740" s="308"/>
      <c r="K24740" s="309"/>
      <c r="L24740" s="99" t="str">
        <f>IFERROR(IF(VLOOKUP(C24635,'R. PUNTAJES'!$C$14:$R$213,'R. PUNTAJES'!$L$10,0)="","",
IF(VLOOKUP(C24635,'R. PUNTAJES'!$C$14:$R$213,'R. PUNTAJES'!$L$10,0)=20,0,
VLOOKUP(C24635,'R. PUNTAJES'!$C$14:$R$213,'R. PUNTAJES'!$L$10,0))),"")</f>
        <v/>
      </c>
    </row>
    <row r="24741" spans="1:12" hidden="1" x14ac:dyDescent="0.3">
      <c r="A24741" s="1" t="str">
        <f>+A24635</f>
        <v>NO</v>
      </c>
      <c r="E24741" s="112"/>
      <c r="F24741" s="97" t="str">
        <f>+$F$116</f>
        <v>VINCULACIÓN DE PERSONAS CON DISCAPACIDAD</v>
      </c>
      <c r="G24741" s="24"/>
      <c r="H24741" s="24"/>
      <c r="I24741" s="24"/>
      <c r="J24741" s="24"/>
      <c r="K24741" s="24"/>
      <c r="L24741" s="98"/>
    </row>
    <row r="24742" spans="1:12" ht="12.75" hidden="1" customHeight="1" x14ac:dyDescent="0.3">
      <c r="A24742" s="1" t="str">
        <f>+A24635</f>
        <v>NO</v>
      </c>
      <c r="E24742" s="96">
        <v>1</v>
      </c>
      <c r="F24742" s="307" t="str">
        <f>+$F$117</f>
        <v xml:space="preserve">Trabajadores vinculados a la planta de personal </v>
      </c>
      <c r="G24742" s="308"/>
      <c r="H24742" s="308"/>
      <c r="I24742" s="308"/>
      <c r="J24742" s="308"/>
      <c r="K24742" s="309"/>
      <c r="L24742" s="99" t="str">
        <f>IFERROR(IF(VLOOKUP(C24635,'R. PUNTAJES'!$C$14:$R$213,'R. PUNTAJES'!$M$10,0)="","",VLOOKUP(C24635,'R. PUNTAJES'!$C$14:$R$213,'R. PUNTAJES'!$M$10,0)),"")</f>
        <v/>
      </c>
    </row>
    <row r="24743" spans="1:12" hidden="1" x14ac:dyDescent="0.3">
      <c r="A24743" s="1" t="str">
        <f>+A24635</f>
        <v>NO</v>
      </c>
      <c r="E24743" s="112"/>
      <c r="F24743" s="97" t="str">
        <f>+$F$118</f>
        <v>EMPRENDIMIENTOS Y EMPRESAS DE MUJERES</v>
      </c>
      <c r="G24743" s="24"/>
      <c r="H24743" s="24"/>
      <c r="I24743" s="24"/>
      <c r="J24743" s="24"/>
      <c r="K24743" s="24"/>
      <c r="L24743" s="98"/>
    </row>
    <row r="24744" spans="1:12" ht="13" hidden="1" customHeight="1" x14ac:dyDescent="0.3">
      <c r="A24744" s="1" t="str">
        <f>+A24635</f>
        <v>NO</v>
      </c>
      <c r="E24744" s="96">
        <v>0.25</v>
      </c>
      <c r="F24744" s="307" t="str">
        <f>+$F$119</f>
        <v>Emprendimientos y empresas de mujeres</v>
      </c>
      <c r="G24744" s="308"/>
      <c r="H24744" s="308"/>
      <c r="I24744" s="308"/>
      <c r="J24744" s="308"/>
      <c r="K24744" s="309"/>
      <c r="L24744" s="113" t="str">
        <f>IFERROR(IF(VLOOKUP(C24635,'R. PUNTAJES'!$C$14:$R$213,'R. PUNTAJES'!$N$10,0)="","",VLOOKUP(C24635,'R. PUNTAJES'!$C$14:$R$213,'R. PUNTAJES'!$N$10,0)),"")</f>
        <v/>
      </c>
    </row>
    <row r="24745" spans="1:12" hidden="1" x14ac:dyDescent="0.3">
      <c r="A24745" s="18" t="str">
        <f>+A24746</f>
        <v>NO</v>
      </c>
      <c r="B24745" s="18"/>
      <c r="E24745" s="112"/>
      <c r="F24745" s="97" t="str">
        <f>+$F$120</f>
        <v>MIPYME</v>
      </c>
      <c r="G24745" s="24"/>
      <c r="H24745" s="24"/>
      <c r="I24745" s="24"/>
      <c r="J24745" s="24"/>
      <c r="K24745" s="24"/>
      <c r="L24745" s="98"/>
    </row>
    <row r="24746" spans="1:12" hidden="1" x14ac:dyDescent="0.3">
      <c r="A24746" s="18" t="str">
        <f>+IF(E24746=0,"NO",1)</f>
        <v>NO</v>
      </c>
      <c r="B24746" s="18"/>
      <c r="E24746" s="96">
        <v>0</v>
      </c>
      <c r="F24746" s="307" t="str">
        <f>+$F$121</f>
        <v>Mipyme</v>
      </c>
      <c r="G24746" s="308"/>
      <c r="H24746" s="308"/>
      <c r="I24746" s="308"/>
      <c r="J24746" s="308"/>
      <c r="K24746" s="309"/>
      <c r="L24746" s="113" t="str">
        <f>IFERROR(IF(VLOOKUP(C24635,'R. PUNTAJES'!$C$14:$R$213,'R. PUNTAJES'!$O$10,0)="","",VLOOKUP(C24635,'R. PUNTAJES'!$C$14:$R$213,'R. PUNTAJES'!$O$10,0)),"")</f>
        <v/>
      </c>
    </row>
    <row r="24747" spans="1:12" hidden="1" x14ac:dyDescent="0.3">
      <c r="A24747" s="1" t="str">
        <f>+A24635</f>
        <v>NO</v>
      </c>
      <c r="E24747" s="112"/>
      <c r="F24747" s="97" t="str">
        <f>+$F$122</f>
        <v>EXPERIENCIA DEL PROPONENTE</v>
      </c>
      <c r="G24747" s="24"/>
      <c r="H24747" s="24"/>
      <c r="I24747" s="24"/>
      <c r="J24747" s="24"/>
      <c r="K24747" s="24"/>
      <c r="L24747" s="98"/>
    </row>
    <row r="24748" spans="1:12" hidden="1" x14ac:dyDescent="0.3">
      <c r="A24748" s="1" t="str">
        <f>+A24635</f>
        <v>NO</v>
      </c>
      <c r="E24748" s="96">
        <v>59.5</v>
      </c>
      <c r="F24748" s="307" t="str">
        <f>+$F$123</f>
        <v>mediana con valor absoluto</v>
      </c>
      <c r="G24748" s="308"/>
      <c r="H24748" s="308"/>
      <c r="I24748" s="308"/>
      <c r="J24748" s="308"/>
      <c r="K24748" s="309"/>
      <c r="L24748" s="113" t="str">
        <f>IFERROR(IF(VLOOKUP(C24635,'R. PUNTAJES'!$C$14:$R$213,'R. PUNTAJES'!$R$10,0)="","",VLOOKUP(C24635,'R. PUNTAJES'!$C$14:$R$213,'R. PUNTAJES'!$R$10,0)),"")</f>
        <v/>
      </c>
    </row>
    <row r="24749" spans="1:12" hidden="1" x14ac:dyDescent="0.3">
      <c r="A24749" s="1" t="str">
        <f>+A24635</f>
        <v>NO</v>
      </c>
      <c r="E24749" s="112"/>
      <c r="F24749" s="97" t="str">
        <f>+$F$124</f>
        <v>MULTAS</v>
      </c>
      <c r="G24749" s="24"/>
      <c r="H24749" s="24"/>
      <c r="I24749" s="24"/>
      <c r="J24749" s="24"/>
      <c r="K24749" s="24"/>
      <c r="L24749" s="98"/>
    </row>
    <row r="24750" spans="1:12" ht="12.75" hidden="1" customHeight="1" x14ac:dyDescent="0.3">
      <c r="A24750" s="1" t="str">
        <f>+A24635</f>
        <v>NO</v>
      </c>
      <c r="E24750" s="96">
        <v>-2</v>
      </c>
      <c r="F24750" s="307" t="str">
        <f>+$F$125</f>
        <v>Una o más multas o cláusulas penales durante el último año</v>
      </c>
      <c r="G24750" s="310"/>
      <c r="H24750" s="310"/>
      <c r="I24750" s="310"/>
      <c r="J24750" s="310"/>
      <c r="K24750" s="311"/>
      <c r="L24750" s="99" t="str">
        <f>IFERROR(IF(VLOOKUP(C24635,'R. PUNTAJES'!$C$14:$R$213,'R. PUNTAJES'!$Q$10,0)="","",VLOOKUP(C24635,'R. PUNTAJES'!$C$14:$R$213,'R. PUNTAJES'!$Q$10,0)),"")</f>
        <v/>
      </c>
    </row>
    <row r="24751" spans="1:12" hidden="1" x14ac:dyDescent="0.3">
      <c r="A24751" s="1" t="str">
        <f>+A24635</f>
        <v>NO</v>
      </c>
      <c r="E24751" s="112"/>
      <c r="F24751" s="97" t="str">
        <f>+$F$126</f>
        <v>OBRAS INCONCLUSAS</v>
      </c>
      <c r="G24751" s="24"/>
      <c r="H24751" s="24"/>
      <c r="I24751" s="24"/>
      <c r="J24751" s="24"/>
      <c r="K24751" s="24"/>
      <c r="L24751" s="98"/>
    </row>
    <row r="24752" spans="1:12" hidden="1" x14ac:dyDescent="0.3">
      <c r="A24752" s="1" t="str">
        <f>+A24635</f>
        <v>NO</v>
      </c>
      <c r="E24752" s="96">
        <v>-1</v>
      </c>
      <c r="F24752" s="301" t="str">
        <f>+$F$127</f>
        <v>Anotación vigente de obra civil inconclusa</v>
      </c>
      <c r="G24752" s="302"/>
      <c r="H24752" s="302"/>
      <c r="I24752" s="302"/>
      <c r="J24752" s="302"/>
      <c r="K24752" s="303"/>
      <c r="L24752" s="99" t="str">
        <f>IFERROR(IF(VLOOKUP(C24635,'R. PUNTAJES'!$C$14:$R$213,'R. PUNTAJES'!$P$10,0)="","",VLOOKUP(C24635,'R. PUNTAJES'!$C$14:$R$213,'R. PUNTAJES'!$P$10,0)),"")</f>
        <v/>
      </c>
    </row>
    <row r="24753" spans="1:16" ht="7.5" hidden="1" customHeight="1" x14ac:dyDescent="0.3">
      <c r="A24753" s="1" t="str">
        <f>+A24635</f>
        <v>NO</v>
      </c>
      <c r="E24753" s="114"/>
      <c r="F24753" s="45"/>
      <c r="G24753" s="45"/>
      <c r="H24753" s="45"/>
      <c r="I24753" s="45"/>
      <c r="J24753" s="45"/>
      <c r="K24753" s="45"/>
      <c r="L24753" s="48"/>
    </row>
    <row r="24754" spans="1:16" hidden="1" x14ac:dyDescent="0.3">
      <c r="A24754" s="1" t="str">
        <f>+A24635</f>
        <v>NO</v>
      </c>
      <c r="E24754" s="115" t="str">
        <f>+$E$129</f>
        <v>PUNTAJE TOTAL</v>
      </c>
      <c r="F24754" s="116"/>
      <c r="G24754" s="116"/>
      <c r="H24754" s="116"/>
      <c r="I24754" s="116"/>
      <c r="J24754" s="116"/>
      <c r="K24754" s="117"/>
      <c r="L24754" s="118">
        <f>IFERROR(IF(VLOOKUP(C24635,'R. PUNTAJES'!$C$14:$R$213,'R. PUNTAJES'!$H$10,0)="RECHAZO","",SUM(L24734:L24752)),"")</f>
        <v>0</v>
      </c>
    </row>
    <row r="24755" spans="1:16" hidden="1" x14ac:dyDescent="0.3">
      <c r="A24755" s="1" t="str">
        <f>+A24635</f>
        <v>NO</v>
      </c>
      <c r="E24755" s="304" t="str">
        <f>+$E$130</f>
        <v>OBSERVACIONES RESPECTO A PUNTAJES</v>
      </c>
      <c r="F24755" s="305"/>
      <c r="G24755" s="305"/>
      <c r="H24755" s="305"/>
      <c r="I24755" s="305"/>
      <c r="J24755" s="305"/>
      <c r="K24755" s="305"/>
      <c r="L24755" s="305"/>
    </row>
    <row r="24756" spans="1:16" ht="12" hidden="1" customHeight="1" x14ac:dyDescent="0.3">
      <c r="A24756" s="1" t="str">
        <f>+A24635</f>
        <v>NO</v>
      </c>
      <c r="E24756" s="306" t="s">
        <v>124</v>
      </c>
      <c r="F24756" s="305"/>
      <c r="G24756" s="305"/>
      <c r="H24756" s="305"/>
      <c r="I24756" s="305"/>
      <c r="J24756" s="305"/>
      <c r="K24756" s="305"/>
      <c r="L24756" s="305"/>
      <c r="N24756" s="119"/>
      <c r="O24756" s="119"/>
      <c r="P24756" s="120"/>
    </row>
    <row r="24757" spans="1:16" ht="3" hidden="1" customHeight="1" x14ac:dyDescent="0.3">
      <c r="A24757" s="1" t="str">
        <f>+A24636</f>
        <v>NO</v>
      </c>
      <c r="E24757" s="121"/>
      <c r="F24757" s="122"/>
      <c r="G24757" s="122"/>
      <c r="H24757" s="122"/>
      <c r="I24757" s="122"/>
      <c r="J24757" s="122"/>
      <c r="K24757" s="122"/>
      <c r="L24757" s="123"/>
    </row>
    <row r="24758" spans="1:16" hidden="1" x14ac:dyDescent="0.3">
      <c r="A24758" s="1" t="str">
        <f>+IF(OR(C24760=""),"NO",1)</f>
        <v>NO</v>
      </c>
      <c r="E24758" s="346"/>
      <c r="F24758" s="347"/>
      <c r="G24758" s="347"/>
      <c r="H24758" s="347"/>
      <c r="I24758" s="347"/>
      <c r="J24758" s="347"/>
      <c r="K24758" s="347"/>
      <c r="L24758" s="347"/>
    </row>
    <row r="24759" spans="1:16" ht="4.5" hidden="1" customHeight="1" x14ac:dyDescent="0.3">
      <c r="A24759" s="1" t="str">
        <f>+A24760</f>
        <v>NO</v>
      </c>
      <c r="E24759" s="15"/>
      <c r="F24759" s="16"/>
      <c r="G24759" s="16"/>
      <c r="H24759" s="16"/>
      <c r="I24759" s="16"/>
      <c r="J24759" s="16"/>
      <c r="K24759" s="16"/>
      <c r="L24759" s="17"/>
    </row>
    <row r="24760" spans="1:16" ht="15.75" hidden="1" customHeight="1" x14ac:dyDescent="0.3">
      <c r="A24760" s="1" t="str">
        <f>+IF(OR(C24760=""),"NO",1)</f>
        <v>NO</v>
      </c>
      <c r="B24760" s="1">
        <f>1+MAX($B$1:B24759)</f>
        <v>199</v>
      </c>
      <c r="C24760" s="18" t="s">
        <v>124</v>
      </c>
      <c r="E24760" s="19" t="s">
        <v>124</v>
      </c>
      <c r="F24760" s="20"/>
      <c r="G24760" s="20"/>
      <c r="H24760" s="20"/>
      <c r="I24760" s="21"/>
      <c r="J24760" s="20"/>
      <c r="K24760" s="21"/>
      <c r="L24760" s="22"/>
    </row>
    <row r="24761" spans="1:16" hidden="1" x14ac:dyDescent="0.3">
      <c r="A24761" s="1" t="str">
        <f>A24760</f>
        <v>NO</v>
      </c>
      <c r="E24761" s="23" t="str">
        <f>+$E$11</f>
        <v>Integrantes</v>
      </c>
      <c r="F24761" s="24"/>
      <c r="G24761" s="24"/>
      <c r="H24761" s="24"/>
      <c r="I24761" s="24"/>
      <c r="J24761" s="24"/>
      <c r="K24761" s="25" t="str">
        <f>+$K$11</f>
        <v>Nit</v>
      </c>
      <c r="L24761" s="26" t="str">
        <f>+$L$11</f>
        <v>Part.</v>
      </c>
    </row>
    <row r="24762" spans="1:16" hidden="1" x14ac:dyDescent="0.3">
      <c r="A24762" s="1" t="str">
        <f>+A24761</f>
        <v>NO</v>
      </c>
      <c r="C24762" s="1" t="s">
        <v>124</v>
      </c>
      <c r="E24762" s="27" t="s">
        <v>124</v>
      </c>
      <c r="F24762" s="28"/>
      <c r="G24762" s="28"/>
      <c r="H24762" s="28"/>
      <c r="I24762" s="28"/>
      <c r="J24762" s="28"/>
      <c r="K24762" s="29" t="s">
        <v>124</v>
      </c>
      <c r="L24762" s="30" t="s">
        <v>124</v>
      </c>
    </row>
    <row r="24763" spans="1:16" hidden="1" x14ac:dyDescent="0.3">
      <c r="A24763" s="18" t="str">
        <f>+IF(OR(C24763=""),"NO",1)</f>
        <v>NO</v>
      </c>
      <c r="B24763" s="18"/>
      <c r="C24763" s="1" t="s">
        <v>124</v>
      </c>
      <c r="E24763" s="31" t="s">
        <v>124</v>
      </c>
      <c r="F24763" s="32"/>
      <c r="G24763" s="32"/>
      <c r="H24763" s="32"/>
      <c r="I24763" s="32"/>
      <c r="J24763" s="32"/>
      <c r="K24763" s="33" t="s">
        <v>124</v>
      </c>
      <c r="L24763" s="34" t="s">
        <v>124</v>
      </c>
    </row>
    <row r="24764" spans="1:16" hidden="1" x14ac:dyDescent="0.3">
      <c r="A24764" s="18" t="str">
        <f>+IF(OR(C24764=""),"NO",1)</f>
        <v>NO</v>
      </c>
      <c r="B24764" s="18"/>
      <c r="C24764" s="1" t="s">
        <v>124</v>
      </c>
      <c r="E24764" s="31" t="s">
        <v>124</v>
      </c>
      <c r="F24764" s="32"/>
      <c r="G24764" s="32"/>
      <c r="H24764" s="32"/>
      <c r="I24764" s="32"/>
      <c r="J24764" s="32"/>
      <c r="K24764" s="33" t="s">
        <v>124</v>
      </c>
      <c r="L24764" s="34" t="s">
        <v>124</v>
      </c>
    </row>
    <row r="24765" spans="1:16" hidden="1" x14ac:dyDescent="0.3">
      <c r="A24765" s="18" t="str">
        <f>+IF(OR(C24765=""),"NO",1)</f>
        <v>NO</v>
      </c>
      <c r="B24765" s="18"/>
      <c r="C24765" s="1" t="s">
        <v>124</v>
      </c>
      <c r="E24765" s="31" t="s">
        <v>13</v>
      </c>
      <c r="F24765" s="32"/>
      <c r="G24765" s="32"/>
      <c r="H24765" s="32"/>
      <c r="I24765" s="32"/>
      <c r="J24765" s="32"/>
      <c r="K24765" s="33"/>
      <c r="L24765" s="34"/>
    </row>
    <row r="24766" spans="1:16" hidden="1" x14ac:dyDescent="0.3">
      <c r="A24766" s="18" t="str">
        <f>+IF(OR(C24766=""),"NO",1)</f>
        <v>NO</v>
      </c>
      <c r="B24766" s="18"/>
      <c r="C24766" s="1" t="s">
        <v>124</v>
      </c>
      <c r="E24766" s="31" t="s">
        <v>13</v>
      </c>
      <c r="F24766" s="32"/>
      <c r="G24766" s="32"/>
      <c r="H24766" s="32"/>
      <c r="I24766" s="32"/>
      <c r="J24766" s="32"/>
      <c r="K24766" s="33"/>
      <c r="L24766" s="34"/>
    </row>
    <row r="24767" spans="1:16" hidden="1" x14ac:dyDescent="0.3">
      <c r="A24767" s="18" t="str">
        <f>+IF(OR(C24767=""),"NO",1)</f>
        <v>NO</v>
      </c>
      <c r="B24767" s="18"/>
      <c r="C24767" s="1" t="s">
        <v>124</v>
      </c>
      <c r="E24767" s="35" t="s">
        <v>13</v>
      </c>
      <c r="F24767" s="36"/>
      <c r="G24767" s="36"/>
      <c r="H24767" s="36"/>
      <c r="I24767" s="36"/>
      <c r="J24767" s="36"/>
      <c r="K24767" s="37"/>
      <c r="L24767" s="38"/>
    </row>
    <row r="24768" spans="1:16" ht="5.15" hidden="1" customHeight="1" x14ac:dyDescent="0.3">
      <c r="A24768" s="1" t="str">
        <f>+A24760</f>
        <v>NO</v>
      </c>
      <c r="E24768" s="39"/>
      <c r="F24768" s="39"/>
      <c r="G24768" s="39"/>
      <c r="H24768" s="39"/>
      <c r="I24768" s="39"/>
      <c r="J24768" s="39"/>
      <c r="K24768" s="39"/>
      <c r="L24768" s="39"/>
    </row>
    <row r="24769" spans="1:12" ht="15.75" hidden="1" customHeight="1" x14ac:dyDescent="0.3">
      <c r="A24769" s="1" t="str">
        <f>+A24760</f>
        <v>NO</v>
      </c>
      <c r="E24769" s="40" t="str">
        <f>+$E$19</f>
        <v>RESULTADO DE EVALUACIÓN TÉCNICA</v>
      </c>
      <c r="F24769" s="41"/>
      <c r="G24769" s="41"/>
      <c r="H24769" s="41"/>
      <c r="I24769" s="41"/>
      <c r="J24769" s="41"/>
      <c r="K24769" s="41"/>
      <c r="L24769" s="42"/>
    </row>
    <row r="24770" spans="1:12" hidden="1" x14ac:dyDescent="0.3">
      <c r="A24770" s="1" t="str">
        <f>+A24760</f>
        <v>NO</v>
      </c>
      <c r="E24770" s="43"/>
      <c r="F24770" s="44" t="str">
        <f>+$F$20</f>
        <v>Experiencia</v>
      </c>
      <c r="G24770" s="45"/>
      <c r="H24770" s="45"/>
      <c r="I24770" s="45"/>
      <c r="J24770" s="45"/>
      <c r="K24770" s="46"/>
      <c r="L24770" s="47" t="s">
        <v>124</v>
      </c>
    </row>
    <row r="24771" spans="1:12" hidden="1" x14ac:dyDescent="0.3">
      <c r="A24771" s="1" t="str">
        <f>+A24760</f>
        <v>NO</v>
      </c>
      <c r="E24771" s="348" t="str">
        <f>+$E$21</f>
        <v>OBSERVACIONES RESPECTO A LA EVALUACIÓN DE EXPERIENCIA</v>
      </c>
      <c r="F24771" s="308"/>
      <c r="G24771" s="308"/>
      <c r="H24771" s="308"/>
      <c r="I24771" s="308"/>
      <c r="J24771" s="308"/>
      <c r="K24771" s="308"/>
      <c r="L24771" s="349"/>
    </row>
    <row r="24772" spans="1:12" hidden="1" x14ac:dyDescent="0.3">
      <c r="A24772" s="1" t="str">
        <f>+A24760</f>
        <v>NO</v>
      </c>
      <c r="E24772" s="350" t="s">
        <v>124</v>
      </c>
      <c r="F24772" s="351"/>
      <c r="G24772" s="351"/>
      <c r="H24772" s="351"/>
      <c r="I24772" s="351"/>
      <c r="J24772" s="351"/>
      <c r="K24772" s="351"/>
      <c r="L24772" s="352"/>
    </row>
    <row r="24773" spans="1:12" ht="5.15" hidden="1" customHeight="1" x14ac:dyDescent="0.3">
      <c r="A24773" s="1" t="str">
        <f>+A24760</f>
        <v>NO</v>
      </c>
      <c r="E24773" s="39"/>
      <c r="F24773" s="39"/>
      <c r="G24773" s="39"/>
      <c r="H24773" s="39"/>
      <c r="I24773" s="39"/>
      <c r="J24773" s="39"/>
      <c r="K24773" s="39"/>
      <c r="L24773" s="39"/>
    </row>
    <row r="24774" spans="1:12" ht="12.75" hidden="1" customHeight="1" x14ac:dyDescent="0.3">
      <c r="A24774" s="1" t="str">
        <f>+A24760</f>
        <v>NO</v>
      </c>
      <c r="E24774" s="40" t="str">
        <f>+$E$24</f>
        <v>EXPERIENCIA HABILITANTE: CONTRATOS PRESENTADOS</v>
      </c>
      <c r="F24774" s="41"/>
      <c r="G24774" s="41"/>
      <c r="H24774" s="41"/>
      <c r="I24774" s="41"/>
      <c r="J24774" s="41"/>
      <c r="K24774" s="41"/>
      <c r="L24774" s="42"/>
    </row>
    <row r="24775" spans="1:12" ht="8.5" hidden="1" customHeight="1" x14ac:dyDescent="0.3">
      <c r="A24775" s="1" t="str">
        <f>+A24760</f>
        <v>NO</v>
      </c>
      <c r="E24775" s="49"/>
      <c r="F24775" s="50"/>
      <c r="G24775" s="51"/>
      <c r="H24775" s="51"/>
      <c r="I24775" s="51"/>
      <c r="J24775" s="51"/>
      <c r="K24775" s="51"/>
      <c r="L24775" s="52"/>
    </row>
    <row r="24776" spans="1:12" hidden="1" x14ac:dyDescent="0.3">
      <c r="A24776" s="18" t="str">
        <f>+IF(OR(C24776=""),"NO",1)</f>
        <v>NO</v>
      </c>
      <c r="B24776" s="18"/>
      <c r="C24776" s="1" t="s">
        <v>124</v>
      </c>
      <c r="E24776" s="329">
        <v>1</v>
      </c>
      <c r="F24776" s="53" t="str">
        <f>+$F$26</f>
        <v>OBJETO</v>
      </c>
      <c r="G24776" s="332" t="s">
        <v>124</v>
      </c>
      <c r="H24776" s="333"/>
      <c r="I24776" s="333"/>
      <c r="J24776" s="333"/>
      <c r="K24776" s="333"/>
      <c r="L24776" s="334"/>
    </row>
    <row r="24777" spans="1:12" hidden="1" x14ac:dyDescent="0.3">
      <c r="A24777" s="18" t="str">
        <f>+IF(OR(C24776=""),"NO",1)</f>
        <v>NO</v>
      </c>
      <c r="B24777" s="18"/>
      <c r="E24777" s="330"/>
      <c r="F24777" s="54" t="str">
        <f>+$F$27</f>
        <v>CONTRATANTE</v>
      </c>
      <c r="G24777" s="335" t="s">
        <v>124</v>
      </c>
      <c r="H24777" s="310"/>
      <c r="I24777" s="310"/>
      <c r="J24777" s="310"/>
      <c r="K24777" s="310"/>
      <c r="L24777" s="336"/>
    </row>
    <row r="24778" spans="1:12" hidden="1" x14ac:dyDescent="0.3">
      <c r="A24778" s="18" t="str">
        <f>+IF(OR(C24776=""),"NO",1)</f>
        <v>NO</v>
      </c>
      <c r="B24778" s="18"/>
      <c r="E24778" s="330"/>
      <c r="F24778" s="54" t="str">
        <f>+$F$28</f>
        <v>APORTANTE</v>
      </c>
      <c r="G24778" s="337" t="s">
        <v>124</v>
      </c>
      <c r="H24778" s="338"/>
      <c r="I24778" s="338"/>
      <c r="J24778" s="338"/>
      <c r="K24778" s="338"/>
      <c r="L24778" s="339"/>
    </row>
    <row r="24779" spans="1:12" hidden="1" x14ac:dyDescent="0.3">
      <c r="A24779" s="18" t="str">
        <f>+IF(OR(C24776=""),"NO",1)</f>
        <v>NO</v>
      </c>
      <c r="B24779" s="18"/>
      <c r="E24779" s="330"/>
      <c r="F24779" s="54" t="str">
        <f>+$F$29</f>
        <v>VALOR /SMMLV)</v>
      </c>
      <c r="G24779" s="55" t="s">
        <v>124</v>
      </c>
      <c r="H24779" s="56" t="str">
        <f>+$H$29</f>
        <v>% PART..</v>
      </c>
      <c r="I24779" s="57" t="s">
        <v>124</v>
      </c>
      <c r="J24779" s="58" t="str">
        <f>+$J$29</f>
        <v>VALOR ACREDITADO</v>
      </c>
      <c r="K24779" s="59"/>
      <c r="L24779" s="47" t="s">
        <v>124</v>
      </c>
    </row>
    <row r="24780" spans="1:12" hidden="1" x14ac:dyDescent="0.3">
      <c r="A24780" s="18" t="str">
        <f>+IF(OR(C24776=""),"NO",1)</f>
        <v>NO</v>
      </c>
      <c r="B24780" s="18"/>
      <c r="E24780" s="330"/>
      <c r="F24780" s="60" t="str">
        <f>+$F$30</f>
        <v>EXPERIENCIA APORTADA</v>
      </c>
      <c r="G24780" s="340" t="s">
        <v>124</v>
      </c>
      <c r="H24780" s="341"/>
      <c r="I24780" s="341"/>
      <c r="J24780" s="341"/>
      <c r="K24780" s="341"/>
      <c r="L24780" s="342"/>
    </row>
    <row r="24781" spans="1:12" hidden="1" x14ac:dyDescent="0.3">
      <c r="A24781" s="18" t="str">
        <f>+IF(OR(C24776=""),"NO",1)</f>
        <v>NO</v>
      </c>
      <c r="B24781" s="18"/>
      <c r="E24781" s="331"/>
      <c r="F24781" s="62" t="str">
        <f>+$F$31</f>
        <v>OBSERVACIÓN</v>
      </c>
      <c r="G24781" s="343" t="s">
        <v>124</v>
      </c>
      <c r="H24781" s="344"/>
      <c r="I24781" s="344"/>
      <c r="J24781" s="344"/>
      <c r="K24781" s="344"/>
      <c r="L24781" s="345"/>
    </row>
    <row r="24782" spans="1:12" ht="8.5" hidden="1" customHeight="1" x14ac:dyDescent="0.3">
      <c r="A24782" s="18" t="str">
        <f>+IF(OR(C24776=""),"NO",1)</f>
        <v>NO</v>
      </c>
      <c r="B24782" s="18"/>
      <c r="E24782" s="49"/>
      <c r="F24782" s="50"/>
      <c r="G24782" s="51"/>
      <c r="H24782" s="51"/>
      <c r="I24782" s="51"/>
      <c r="J24782" s="51"/>
      <c r="K24782" s="51"/>
      <c r="L24782" s="52"/>
    </row>
    <row r="24783" spans="1:12" hidden="1" x14ac:dyDescent="0.3">
      <c r="A24783" s="18" t="str">
        <f t="shared" ref="A24783" si="8316">+IF(OR(C24783=""),"NO",1)</f>
        <v>NO</v>
      </c>
      <c r="B24783" s="18"/>
      <c r="C24783" s="1" t="s">
        <v>124</v>
      </c>
      <c r="E24783" s="329">
        <v>2</v>
      </c>
      <c r="F24783" s="53" t="str">
        <f>+$F$26</f>
        <v>OBJETO</v>
      </c>
      <c r="G24783" s="332" t="s">
        <v>124</v>
      </c>
      <c r="H24783" s="333"/>
      <c r="I24783" s="333"/>
      <c r="J24783" s="333"/>
      <c r="K24783" s="333"/>
      <c r="L24783" s="334"/>
    </row>
    <row r="24784" spans="1:12" hidden="1" x14ac:dyDescent="0.3">
      <c r="A24784" s="18" t="str">
        <f t="shared" ref="A24784" si="8317">+IF(OR(C24783=""),"NO",1)</f>
        <v>NO</v>
      </c>
      <c r="B24784" s="18"/>
      <c r="E24784" s="330"/>
      <c r="F24784" s="54" t="str">
        <f>+$F$27</f>
        <v>CONTRATANTE</v>
      </c>
      <c r="G24784" s="335" t="s">
        <v>124</v>
      </c>
      <c r="H24784" s="310"/>
      <c r="I24784" s="310"/>
      <c r="J24784" s="310"/>
      <c r="K24784" s="310"/>
      <c r="L24784" s="336"/>
    </row>
    <row r="24785" spans="1:12" hidden="1" x14ac:dyDescent="0.3">
      <c r="A24785" s="18" t="str">
        <f t="shared" ref="A24785" si="8318">+IF(OR(C24783=""),"NO",1)</f>
        <v>NO</v>
      </c>
      <c r="B24785" s="18"/>
      <c r="E24785" s="330"/>
      <c r="F24785" s="54" t="str">
        <f>+$F$28</f>
        <v>APORTANTE</v>
      </c>
      <c r="G24785" s="337" t="s">
        <v>124</v>
      </c>
      <c r="H24785" s="338"/>
      <c r="I24785" s="338"/>
      <c r="J24785" s="338"/>
      <c r="K24785" s="338"/>
      <c r="L24785" s="339"/>
    </row>
    <row r="24786" spans="1:12" hidden="1" x14ac:dyDescent="0.3">
      <c r="A24786" s="18" t="str">
        <f t="shared" ref="A24786" si="8319">+IF(OR(C24783=""),"NO",1)</f>
        <v>NO</v>
      </c>
      <c r="B24786" s="18"/>
      <c r="E24786" s="330"/>
      <c r="F24786" s="54" t="str">
        <f>+$F$29</f>
        <v>VALOR /SMMLV)</v>
      </c>
      <c r="G24786" s="55" t="s">
        <v>124</v>
      </c>
      <c r="H24786" s="56" t="str">
        <f>+$H$29</f>
        <v>% PART..</v>
      </c>
      <c r="I24786" s="57" t="s">
        <v>124</v>
      </c>
      <c r="J24786" s="58" t="str">
        <f>+$J$29</f>
        <v>VALOR ACREDITADO</v>
      </c>
      <c r="K24786" s="59"/>
      <c r="L24786" s="47" t="s">
        <v>124</v>
      </c>
    </row>
    <row r="24787" spans="1:12" hidden="1" x14ac:dyDescent="0.3">
      <c r="A24787" s="18" t="str">
        <f t="shared" ref="A24787" si="8320">+IF(OR(C24783=""),"NO",1)</f>
        <v>NO</v>
      </c>
      <c r="B24787" s="18"/>
      <c r="E24787" s="330"/>
      <c r="F24787" s="60" t="str">
        <f>+$F$30</f>
        <v>EXPERIENCIA APORTADA</v>
      </c>
      <c r="G24787" s="340" t="s">
        <v>124</v>
      </c>
      <c r="H24787" s="341"/>
      <c r="I24787" s="341"/>
      <c r="J24787" s="341"/>
      <c r="K24787" s="341"/>
      <c r="L24787" s="342"/>
    </row>
    <row r="24788" spans="1:12" hidden="1" x14ac:dyDescent="0.3">
      <c r="A24788" s="18" t="str">
        <f t="shared" ref="A24788" si="8321">+IF(OR(C24783=""),"NO",1)</f>
        <v>NO</v>
      </c>
      <c r="B24788" s="18"/>
      <c r="E24788" s="331"/>
      <c r="F24788" s="62" t="str">
        <f>+$F$31</f>
        <v>OBSERVACIÓN</v>
      </c>
      <c r="G24788" s="343" t="s">
        <v>124</v>
      </c>
      <c r="H24788" s="344"/>
      <c r="I24788" s="344"/>
      <c r="J24788" s="344"/>
      <c r="K24788" s="344"/>
      <c r="L24788" s="345"/>
    </row>
    <row r="24789" spans="1:12" ht="8.5" hidden="1" customHeight="1" x14ac:dyDescent="0.3">
      <c r="A24789" s="18" t="str">
        <f t="shared" ref="A24789" si="8322">+IF(OR(C24783=""),"NO",1)</f>
        <v>NO</v>
      </c>
      <c r="B24789" s="18"/>
      <c r="E24789" s="49"/>
      <c r="F24789" s="50"/>
      <c r="G24789" s="51"/>
      <c r="H24789" s="51"/>
      <c r="I24789" s="51"/>
      <c r="J24789" s="51"/>
      <c r="K24789" s="51"/>
      <c r="L24789" s="52"/>
    </row>
    <row r="24790" spans="1:12" hidden="1" x14ac:dyDescent="0.3">
      <c r="A24790" s="18" t="str">
        <f t="shared" ref="A24790" si="8323">+IF(OR(C24790=""),"NO",1)</f>
        <v>NO</v>
      </c>
      <c r="B24790" s="18"/>
      <c r="C24790" s="1" t="s">
        <v>124</v>
      </c>
      <c r="E24790" s="329">
        <v>3</v>
      </c>
      <c r="F24790" s="53" t="str">
        <f>+$F$26</f>
        <v>OBJETO</v>
      </c>
      <c r="G24790" s="332" t="s">
        <v>124</v>
      </c>
      <c r="H24790" s="333"/>
      <c r="I24790" s="333"/>
      <c r="J24790" s="333"/>
      <c r="K24790" s="333"/>
      <c r="L24790" s="334"/>
    </row>
    <row r="24791" spans="1:12" hidden="1" x14ac:dyDescent="0.3">
      <c r="A24791" s="18" t="str">
        <f t="shared" ref="A24791" si="8324">+IF(OR(C24790=""),"NO",1)</f>
        <v>NO</v>
      </c>
      <c r="B24791" s="18"/>
      <c r="E24791" s="330"/>
      <c r="F24791" s="54" t="str">
        <f>+$F$27</f>
        <v>CONTRATANTE</v>
      </c>
      <c r="G24791" s="335" t="s">
        <v>124</v>
      </c>
      <c r="H24791" s="310"/>
      <c r="I24791" s="310"/>
      <c r="J24791" s="310"/>
      <c r="K24791" s="310"/>
      <c r="L24791" s="336"/>
    </row>
    <row r="24792" spans="1:12" hidden="1" x14ac:dyDescent="0.3">
      <c r="A24792" s="18" t="str">
        <f t="shared" ref="A24792" si="8325">+IF(OR(C24790=""),"NO",1)</f>
        <v>NO</v>
      </c>
      <c r="B24792" s="18"/>
      <c r="E24792" s="330"/>
      <c r="F24792" s="54" t="str">
        <f>+$F$28</f>
        <v>APORTANTE</v>
      </c>
      <c r="G24792" s="337" t="s">
        <v>124</v>
      </c>
      <c r="H24792" s="338"/>
      <c r="I24792" s="338"/>
      <c r="J24792" s="338"/>
      <c r="K24792" s="338"/>
      <c r="L24792" s="339"/>
    </row>
    <row r="24793" spans="1:12" hidden="1" x14ac:dyDescent="0.3">
      <c r="A24793" s="18" t="str">
        <f t="shared" ref="A24793" si="8326">+IF(OR(C24790=""),"NO",1)</f>
        <v>NO</v>
      </c>
      <c r="B24793" s="18"/>
      <c r="E24793" s="330"/>
      <c r="F24793" s="54" t="str">
        <f>+$F$29</f>
        <v>VALOR /SMMLV)</v>
      </c>
      <c r="G24793" s="55" t="s">
        <v>124</v>
      </c>
      <c r="H24793" s="56" t="str">
        <f>+$H$29</f>
        <v>% PART..</v>
      </c>
      <c r="I24793" s="57" t="s">
        <v>124</v>
      </c>
      <c r="J24793" s="58" t="str">
        <f>+$J$29</f>
        <v>VALOR ACREDITADO</v>
      </c>
      <c r="K24793" s="59"/>
      <c r="L24793" s="47" t="s">
        <v>124</v>
      </c>
    </row>
    <row r="24794" spans="1:12" hidden="1" x14ac:dyDescent="0.3">
      <c r="A24794" s="18" t="str">
        <f t="shared" ref="A24794" si="8327">+IF(OR(C24790=""),"NO",1)</f>
        <v>NO</v>
      </c>
      <c r="B24794" s="18"/>
      <c r="E24794" s="330"/>
      <c r="F24794" s="60" t="str">
        <f>+$F$30</f>
        <v>EXPERIENCIA APORTADA</v>
      </c>
      <c r="G24794" s="340" t="s">
        <v>124</v>
      </c>
      <c r="H24794" s="341"/>
      <c r="I24794" s="341"/>
      <c r="J24794" s="341"/>
      <c r="K24794" s="341"/>
      <c r="L24794" s="342"/>
    </row>
    <row r="24795" spans="1:12" hidden="1" x14ac:dyDescent="0.3">
      <c r="A24795" s="18" t="str">
        <f t="shared" ref="A24795" si="8328">+IF(OR(C24790=""),"NO",1)</f>
        <v>NO</v>
      </c>
      <c r="B24795" s="18"/>
      <c r="E24795" s="331"/>
      <c r="F24795" s="62" t="str">
        <f>+$F$31</f>
        <v>OBSERVACIÓN</v>
      </c>
      <c r="G24795" s="343" t="s">
        <v>124</v>
      </c>
      <c r="H24795" s="344"/>
      <c r="I24795" s="344"/>
      <c r="J24795" s="344"/>
      <c r="K24795" s="344"/>
      <c r="L24795" s="345"/>
    </row>
    <row r="24796" spans="1:12" ht="8.5" hidden="1" customHeight="1" x14ac:dyDescent="0.3">
      <c r="A24796" s="18" t="str">
        <f t="shared" ref="A24796" si="8329">+IF(OR(C24790=""),"NO",1)</f>
        <v>NO</v>
      </c>
      <c r="B24796" s="18"/>
      <c r="E24796" s="49"/>
      <c r="F24796" s="50"/>
      <c r="G24796" s="51"/>
      <c r="H24796" s="51"/>
      <c r="I24796" s="51"/>
      <c r="J24796" s="51"/>
      <c r="K24796" s="51"/>
      <c r="L24796" s="52"/>
    </row>
    <row r="24797" spans="1:12" hidden="1" x14ac:dyDescent="0.3">
      <c r="A24797" s="18" t="str">
        <f t="shared" ref="A24797" si="8330">+IF(OR(C24797=""),"NO",1)</f>
        <v>NO</v>
      </c>
      <c r="B24797" s="18"/>
      <c r="C24797" s="1" t="s">
        <v>124</v>
      </c>
      <c r="E24797" s="329">
        <v>4</v>
      </c>
      <c r="F24797" s="53" t="str">
        <f>+$F$26</f>
        <v>OBJETO</v>
      </c>
      <c r="G24797" s="332" t="s">
        <v>124</v>
      </c>
      <c r="H24797" s="333"/>
      <c r="I24797" s="333"/>
      <c r="J24797" s="333"/>
      <c r="K24797" s="333"/>
      <c r="L24797" s="334"/>
    </row>
    <row r="24798" spans="1:12" hidden="1" x14ac:dyDescent="0.3">
      <c r="A24798" s="18" t="str">
        <f t="shared" ref="A24798" si="8331">+IF(OR(C24797=""),"NO",1)</f>
        <v>NO</v>
      </c>
      <c r="B24798" s="18"/>
      <c r="E24798" s="330"/>
      <c r="F24798" s="54" t="str">
        <f>+$F$27</f>
        <v>CONTRATANTE</v>
      </c>
      <c r="G24798" s="335" t="s">
        <v>124</v>
      </c>
      <c r="H24798" s="310"/>
      <c r="I24798" s="310"/>
      <c r="J24798" s="310"/>
      <c r="K24798" s="310"/>
      <c r="L24798" s="336"/>
    </row>
    <row r="24799" spans="1:12" hidden="1" x14ac:dyDescent="0.3">
      <c r="A24799" s="18" t="str">
        <f t="shared" ref="A24799" si="8332">+IF(OR(C24797=""),"NO",1)</f>
        <v>NO</v>
      </c>
      <c r="B24799" s="18"/>
      <c r="E24799" s="330"/>
      <c r="F24799" s="54" t="str">
        <f>+$F$28</f>
        <v>APORTANTE</v>
      </c>
      <c r="G24799" s="337" t="s">
        <v>124</v>
      </c>
      <c r="H24799" s="338"/>
      <c r="I24799" s="338"/>
      <c r="J24799" s="338"/>
      <c r="K24799" s="338"/>
      <c r="L24799" s="339"/>
    </row>
    <row r="24800" spans="1:12" hidden="1" x14ac:dyDescent="0.3">
      <c r="A24800" s="18" t="str">
        <f t="shared" ref="A24800" si="8333">+IF(OR(C24797=""),"NO",1)</f>
        <v>NO</v>
      </c>
      <c r="B24800" s="18"/>
      <c r="E24800" s="330"/>
      <c r="F24800" s="54" t="str">
        <f>+$F$29</f>
        <v>VALOR /SMMLV)</v>
      </c>
      <c r="G24800" s="55" t="s">
        <v>124</v>
      </c>
      <c r="H24800" s="56" t="str">
        <f>+$H$29</f>
        <v>% PART..</v>
      </c>
      <c r="I24800" s="57" t="s">
        <v>124</v>
      </c>
      <c r="J24800" s="58" t="str">
        <f>+$J$29</f>
        <v>VALOR ACREDITADO</v>
      </c>
      <c r="K24800" s="59"/>
      <c r="L24800" s="47" t="s">
        <v>124</v>
      </c>
    </row>
    <row r="24801" spans="1:12" hidden="1" x14ac:dyDescent="0.3">
      <c r="A24801" s="18" t="str">
        <f t="shared" ref="A24801" si="8334">+IF(OR(C24797=""),"NO",1)</f>
        <v>NO</v>
      </c>
      <c r="B24801" s="18"/>
      <c r="E24801" s="330"/>
      <c r="F24801" s="60" t="str">
        <f>+$F$30</f>
        <v>EXPERIENCIA APORTADA</v>
      </c>
      <c r="G24801" s="340" t="s">
        <v>124</v>
      </c>
      <c r="H24801" s="341"/>
      <c r="I24801" s="341"/>
      <c r="J24801" s="341"/>
      <c r="K24801" s="341"/>
      <c r="L24801" s="342"/>
    </row>
    <row r="24802" spans="1:12" hidden="1" x14ac:dyDescent="0.3">
      <c r="A24802" s="18" t="str">
        <f t="shared" ref="A24802" si="8335">+IF(OR(C24797=""),"NO",1)</f>
        <v>NO</v>
      </c>
      <c r="B24802" s="18"/>
      <c r="E24802" s="331"/>
      <c r="F24802" s="62" t="str">
        <f>+$F$31</f>
        <v>OBSERVACIÓN</v>
      </c>
      <c r="G24802" s="343" t="s">
        <v>124</v>
      </c>
      <c r="H24802" s="344"/>
      <c r="I24802" s="344"/>
      <c r="J24802" s="344"/>
      <c r="K24802" s="344"/>
      <c r="L24802" s="345"/>
    </row>
    <row r="24803" spans="1:12" ht="8.5" hidden="1" customHeight="1" x14ac:dyDescent="0.3">
      <c r="A24803" s="18" t="str">
        <f t="shared" ref="A24803" si="8336">+IF(OR(C24797=""),"NO",1)</f>
        <v>NO</v>
      </c>
      <c r="B24803" s="18"/>
      <c r="E24803" s="49"/>
      <c r="F24803" s="50"/>
      <c r="G24803" s="51"/>
      <c r="H24803" s="51"/>
      <c r="I24803" s="51"/>
      <c r="J24803" s="51"/>
      <c r="K24803" s="51"/>
      <c r="L24803" s="52"/>
    </row>
    <row r="24804" spans="1:12" hidden="1" x14ac:dyDescent="0.3">
      <c r="A24804" s="18" t="str">
        <f t="shared" ref="A24804" si="8337">+IF(OR(C24804=""),"NO",1)</f>
        <v>NO</v>
      </c>
      <c r="B24804" s="18"/>
      <c r="C24804" s="1" t="s">
        <v>124</v>
      </c>
      <c r="E24804" s="329">
        <v>5</v>
      </c>
      <c r="F24804" s="53" t="str">
        <f>+$F$26</f>
        <v>OBJETO</v>
      </c>
      <c r="G24804" s="332" t="s">
        <v>124</v>
      </c>
      <c r="H24804" s="333"/>
      <c r="I24804" s="333"/>
      <c r="J24804" s="333"/>
      <c r="K24804" s="333"/>
      <c r="L24804" s="334"/>
    </row>
    <row r="24805" spans="1:12" hidden="1" x14ac:dyDescent="0.3">
      <c r="A24805" s="18" t="str">
        <f t="shared" ref="A24805" si="8338">+IF(OR(C24804=""),"NO",1)</f>
        <v>NO</v>
      </c>
      <c r="B24805" s="18"/>
      <c r="E24805" s="330"/>
      <c r="F24805" s="54" t="str">
        <f>+$F$27</f>
        <v>CONTRATANTE</v>
      </c>
      <c r="G24805" s="335" t="s">
        <v>124</v>
      </c>
      <c r="H24805" s="310"/>
      <c r="I24805" s="310"/>
      <c r="J24805" s="310"/>
      <c r="K24805" s="310"/>
      <c r="L24805" s="336"/>
    </row>
    <row r="24806" spans="1:12" hidden="1" x14ac:dyDescent="0.3">
      <c r="A24806" s="18" t="str">
        <f t="shared" ref="A24806" si="8339">+IF(OR(C24804=""),"NO",1)</f>
        <v>NO</v>
      </c>
      <c r="B24806" s="18"/>
      <c r="E24806" s="330"/>
      <c r="F24806" s="54" t="str">
        <f>+$F$28</f>
        <v>APORTANTE</v>
      </c>
      <c r="G24806" s="337" t="s">
        <v>124</v>
      </c>
      <c r="H24806" s="338"/>
      <c r="I24806" s="338"/>
      <c r="J24806" s="338"/>
      <c r="K24806" s="338"/>
      <c r="L24806" s="339"/>
    </row>
    <row r="24807" spans="1:12" hidden="1" x14ac:dyDescent="0.3">
      <c r="A24807" s="18" t="str">
        <f t="shared" ref="A24807" si="8340">+IF(OR(C24804=""),"NO",1)</f>
        <v>NO</v>
      </c>
      <c r="B24807" s="18"/>
      <c r="E24807" s="330"/>
      <c r="F24807" s="54" t="str">
        <f>+$F$29</f>
        <v>VALOR /SMMLV)</v>
      </c>
      <c r="G24807" s="55" t="s">
        <v>124</v>
      </c>
      <c r="H24807" s="56" t="str">
        <f>+$H$29</f>
        <v>% PART..</v>
      </c>
      <c r="I24807" s="57" t="s">
        <v>124</v>
      </c>
      <c r="J24807" s="58" t="str">
        <f>+$J$29</f>
        <v>VALOR ACREDITADO</v>
      </c>
      <c r="K24807" s="59"/>
      <c r="L24807" s="47" t="s">
        <v>124</v>
      </c>
    </row>
    <row r="24808" spans="1:12" hidden="1" x14ac:dyDescent="0.3">
      <c r="A24808" s="18" t="str">
        <f t="shared" ref="A24808" si="8341">+IF(OR(C24804=""),"NO",1)</f>
        <v>NO</v>
      </c>
      <c r="B24808" s="18"/>
      <c r="E24808" s="330"/>
      <c r="F24808" s="60" t="str">
        <f>+$F$30</f>
        <v>EXPERIENCIA APORTADA</v>
      </c>
      <c r="G24808" s="340" t="s">
        <v>124</v>
      </c>
      <c r="H24808" s="341"/>
      <c r="I24808" s="341"/>
      <c r="J24808" s="341"/>
      <c r="K24808" s="341"/>
      <c r="L24808" s="342"/>
    </row>
    <row r="24809" spans="1:12" hidden="1" x14ac:dyDescent="0.3">
      <c r="A24809" s="18" t="str">
        <f t="shared" ref="A24809" si="8342">+IF(OR(C24804=""),"NO",1)</f>
        <v>NO</v>
      </c>
      <c r="B24809" s="18"/>
      <c r="E24809" s="331"/>
      <c r="F24809" s="62" t="str">
        <f>+$F$31</f>
        <v>OBSERVACIÓN</v>
      </c>
      <c r="G24809" s="343" t="s">
        <v>124</v>
      </c>
      <c r="H24809" s="344"/>
      <c r="I24809" s="344"/>
      <c r="J24809" s="344"/>
      <c r="K24809" s="344"/>
      <c r="L24809" s="345"/>
    </row>
    <row r="24810" spans="1:12" ht="8.5" hidden="1" customHeight="1" x14ac:dyDescent="0.3">
      <c r="A24810" s="18" t="str">
        <f t="shared" ref="A24810" si="8343">+IF(OR(C24804=""),"NO",1)</f>
        <v>NO</v>
      </c>
      <c r="B24810" s="18"/>
      <c r="E24810" s="49"/>
      <c r="F24810" s="50"/>
      <c r="G24810" s="51"/>
      <c r="H24810" s="51"/>
      <c r="I24810" s="51"/>
      <c r="J24810" s="51"/>
      <c r="K24810" s="51"/>
      <c r="L24810" s="52"/>
    </row>
    <row r="24811" spans="1:12" hidden="1" x14ac:dyDescent="0.3">
      <c r="A24811" s="18" t="str">
        <f t="shared" ref="A24811" si="8344">+IF(OR(C24811=""),"NO",1)</f>
        <v>NO</v>
      </c>
      <c r="B24811" s="18"/>
      <c r="C24811" s="1" t="s">
        <v>124</v>
      </c>
      <c r="E24811" s="329">
        <v>6</v>
      </c>
      <c r="F24811" s="53" t="str">
        <f>+$F$26</f>
        <v>OBJETO</v>
      </c>
      <c r="G24811" s="332" t="s">
        <v>124</v>
      </c>
      <c r="H24811" s="333"/>
      <c r="I24811" s="333"/>
      <c r="J24811" s="333"/>
      <c r="K24811" s="333"/>
      <c r="L24811" s="334"/>
    </row>
    <row r="24812" spans="1:12" hidden="1" x14ac:dyDescent="0.3">
      <c r="A24812" s="18" t="str">
        <f t="shared" ref="A24812" si="8345">+IF(OR(C24811=""),"NO",1)</f>
        <v>NO</v>
      </c>
      <c r="B24812" s="18"/>
      <c r="E24812" s="330"/>
      <c r="F24812" s="54" t="str">
        <f>+$F$27</f>
        <v>CONTRATANTE</v>
      </c>
      <c r="G24812" s="335" t="s">
        <v>124</v>
      </c>
      <c r="H24812" s="310"/>
      <c r="I24812" s="310"/>
      <c r="J24812" s="310"/>
      <c r="K24812" s="310"/>
      <c r="L24812" s="336"/>
    </row>
    <row r="24813" spans="1:12" hidden="1" x14ac:dyDescent="0.3">
      <c r="A24813" s="18" t="str">
        <f t="shared" ref="A24813" si="8346">+IF(OR(C24811=""),"NO",1)</f>
        <v>NO</v>
      </c>
      <c r="B24813" s="18"/>
      <c r="E24813" s="330"/>
      <c r="F24813" s="54" t="str">
        <f>+$F$28</f>
        <v>APORTANTE</v>
      </c>
      <c r="G24813" s="337" t="s">
        <v>124</v>
      </c>
      <c r="H24813" s="338"/>
      <c r="I24813" s="338"/>
      <c r="J24813" s="338"/>
      <c r="K24813" s="338"/>
      <c r="L24813" s="339"/>
    </row>
    <row r="24814" spans="1:12" hidden="1" x14ac:dyDescent="0.3">
      <c r="A24814" s="18" t="str">
        <f t="shared" ref="A24814" si="8347">+IF(OR(C24811=""),"NO",1)</f>
        <v>NO</v>
      </c>
      <c r="B24814" s="18"/>
      <c r="E24814" s="330"/>
      <c r="F24814" s="54" t="str">
        <f>+$F$29</f>
        <v>VALOR /SMMLV)</v>
      </c>
      <c r="G24814" s="55" t="s">
        <v>124</v>
      </c>
      <c r="H24814" s="56" t="str">
        <f>+$H$29</f>
        <v>% PART..</v>
      </c>
      <c r="I24814" s="57" t="s">
        <v>124</v>
      </c>
      <c r="J24814" s="58" t="str">
        <f>+$J$29</f>
        <v>VALOR ACREDITADO</v>
      </c>
      <c r="K24814" s="59"/>
      <c r="L24814" s="47" t="s">
        <v>124</v>
      </c>
    </row>
    <row r="24815" spans="1:12" hidden="1" x14ac:dyDescent="0.3">
      <c r="A24815" s="18" t="str">
        <f t="shared" ref="A24815" si="8348">+IF(OR(C24811=""),"NO",1)</f>
        <v>NO</v>
      </c>
      <c r="B24815" s="18"/>
      <c r="E24815" s="330"/>
      <c r="F24815" s="60" t="str">
        <f>+$F$30</f>
        <v>EXPERIENCIA APORTADA</v>
      </c>
      <c r="G24815" s="340" t="s">
        <v>124</v>
      </c>
      <c r="H24815" s="341"/>
      <c r="I24815" s="341"/>
      <c r="J24815" s="341"/>
      <c r="K24815" s="341"/>
      <c r="L24815" s="342"/>
    </row>
    <row r="24816" spans="1:12" hidden="1" x14ac:dyDescent="0.3">
      <c r="A24816" s="18" t="str">
        <f t="shared" ref="A24816" si="8349">+IF(OR(C24811=""),"NO",1)</f>
        <v>NO</v>
      </c>
      <c r="B24816" s="18"/>
      <c r="E24816" s="331"/>
      <c r="F24816" s="62" t="str">
        <f>+$F$31</f>
        <v>OBSERVACIÓN</v>
      </c>
      <c r="G24816" s="343" t="s">
        <v>124</v>
      </c>
      <c r="H24816" s="344"/>
      <c r="I24816" s="344"/>
      <c r="J24816" s="344"/>
      <c r="K24816" s="344"/>
      <c r="L24816" s="345"/>
    </row>
    <row r="24817" spans="1:12" ht="8.5" hidden="1" customHeight="1" x14ac:dyDescent="0.3">
      <c r="A24817" s="18" t="str">
        <f t="shared" ref="A24817" si="8350">+IF(OR(C24811=""),"NO",1)</f>
        <v>NO</v>
      </c>
      <c r="B24817" s="18"/>
      <c r="E24817" s="49"/>
      <c r="F24817" s="50"/>
      <c r="G24817" s="51"/>
      <c r="H24817" s="51"/>
      <c r="I24817" s="51"/>
      <c r="J24817" s="51"/>
      <c r="K24817" s="51"/>
      <c r="L24817" s="52"/>
    </row>
    <row r="24818" spans="1:12" hidden="1" x14ac:dyDescent="0.3">
      <c r="A24818" s="18" t="str">
        <f t="shared" ref="A24818" si="8351">+IF(OR(C24818=""),"NO",1)</f>
        <v>NO</v>
      </c>
      <c r="B24818" s="18"/>
      <c r="C24818" s="1" t="s">
        <v>124</v>
      </c>
      <c r="E24818" s="329">
        <v>7</v>
      </c>
      <c r="F24818" s="53" t="str">
        <f>+$F$26</f>
        <v>OBJETO</v>
      </c>
      <c r="G24818" s="332" t="s">
        <v>124</v>
      </c>
      <c r="H24818" s="333"/>
      <c r="I24818" s="333"/>
      <c r="J24818" s="333"/>
      <c r="K24818" s="333"/>
      <c r="L24818" s="334"/>
    </row>
    <row r="24819" spans="1:12" hidden="1" x14ac:dyDescent="0.3">
      <c r="A24819" s="18" t="str">
        <f t="shared" ref="A24819" si="8352">+IF(OR(C24818=""),"NO",1)</f>
        <v>NO</v>
      </c>
      <c r="B24819" s="18"/>
      <c r="E24819" s="330"/>
      <c r="F24819" s="54" t="str">
        <f>+$F$27</f>
        <v>CONTRATANTE</v>
      </c>
      <c r="G24819" s="335" t="s">
        <v>124</v>
      </c>
      <c r="H24819" s="310"/>
      <c r="I24819" s="310"/>
      <c r="J24819" s="310"/>
      <c r="K24819" s="310"/>
      <c r="L24819" s="336"/>
    </row>
    <row r="24820" spans="1:12" hidden="1" x14ac:dyDescent="0.3">
      <c r="A24820" s="18" t="str">
        <f t="shared" ref="A24820" si="8353">+IF(OR(C24818=""),"NO",1)</f>
        <v>NO</v>
      </c>
      <c r="B24820" s="18"/>
      <c r="E24820" s="330"/>
      <c r="F24820" s="54" t="str">
        <f>+$F$28</f>
        <v>APORTANTE</v>
      </c>
      <c r="G24820" s="337" t="s">
        <v>124</v>
      </c>
      <c r="H24820" s="338"/>
      <c r="I24820" s="338"/>
      <c r="J24820" s="338"/>
      <c r="K24820" s="338"/>
      <c r="L24820" s="339"/>
    </row>
    <row r="24821" spans="1:12" hidden="1" x14ac:dyDescent="0.3">
      <c r="A24821" s="18" t="str">
        <f t="shared" ref="A24821" si="8354">+IF(OR(C24818=""),"NO",1)</f>
        <v>NO</v>
      </c>
      <c r="B24821" s="18"/>
      <c r="E24821" s="330"/>
      <c r="F24821" s="54" t="str">
        <f>+$F$29</f>
        <v>VALOR /SMMLV)</v>
      </c>
      <c r="G24821" s="55" t="s">
        <v>124</v>
      </c>
      <c r="H24821" s="56" t="str">
        <f>+$H$29</f>
        <v>% PART..</v>
      </c>
      <c r="I24821" s="57" t="s">
        <v>124</v>
      </c>
      <c r="J24821" s="58" t="str">
        <f>+$J$29</f>
        <v>VALOR ACREDITADO</v>
      </c>
      <c r="K24821" s="59"/>
      <c r="L24821" s="47" t="s">
        <v>124</v>
      </c>
    </row>
    <row r="24822" spans="1:12" hidden="1" x14ac:dyDescent="0.3">
      <c r="A24822" s="18" t="str">
        <f t="shared" ref="A24822" si="8355">+IF(OR(C24818=""),"NO",1)</f>
        <v>NO</v>
      </c>
      <c r="B24822" s="18"/>
      <c r="E24822" s="330"/>
      <c r="F24822" s="60" t="str">
        <f>+$F$30</f>
        <v>EXPERIENCIA APORTADA</v>
      </c>
      <c r="G24822" s="340" t="s">
        <v>124</v>
      </c>
      <c r="H24822" s="341"/>
      <c r="I24822" s="341"/>
      <c r="J24822" s="341"/>
      <c r="K24822" s="341"/>
      <c r="L24822" s="342"/>
    </row>
    <row r="24823" spans="1:12" hidden="1" x14ac:dyDescent="0.3">
      <c r="A24823" s="18" t="str">
        <f t="shared" ref="A24823" si="8356">+IF(OR(C24818=""),"NO",1)</f>
        <v>NO</v>
      </c>
      <c r="B24823" s="18"/>
      <c r="E24823" s="331"/>
      <c r="F24823" s="62" t="str">
        <f>+$F$31</f>
        <v>OBSERVACIÓN</v>
      </c>
      <c r="G24823" s="343" t="s">
        <v>124</v>
      </c>
      <c r="H24823" s="344"/>
      <c r="I24823" s="344"/>
      <c r="J24823" s="344"/>
      <c r="K24823" s="344"/>
      <c r="L24823" s="345"/>
    </row>
    <row r="24824" spans="1:12" hidden="1" x14ac:dyDescent="0.3">
      <c r="A24824" s="18" t="str">
        <f t="shared" ref="A24824" si="8357">+IF(OR(C24818=""),"NO",1)</f>
        <v>NO</v>
      </c>
      <c r="B24824" s="18"/>
      <c r="E24824" s="49"/>
      <c r="F24824" s="50"/>
      <c r="G24824" s="51"/>
      <c r="H24824" s="51"/>
      <c r="I24824" s="51"/>
      <c r="J24824" s="51"/>
      <c r="K24824" s="51"/>
      <c r="L24824" s="52"/>
    </row>
    <row r="24825" spans="1:12" hidden="1" x14ac:dyDescent="0.3">
      <c r="A24825" s="1" t="str">
        <f>+A24760</f>
        <v>NO</v>
      </c>
      <c r="C24825" s="1" t="str">
        <f>"N"&amp;C24760</f>
        <v>N</v>
      </c>
      <c r="E24825" s="63"/>
      <c r="F24825" s="64" t="str">
        <f>+$F$75</f>
        <v>TOTAL DE CONTRATOS PRESENTADOS VÁLIDOS QUE CUMPLEN EXPERIENCIA ACREDITADA:</v>
      </c>
      <c r="G24825" s="65"/>
      <c r="H24825" s="65"/>
      <c r="I24825" s="65"/>
      <c r="J24825" s="66"/>
      <c r="K24825" s="65"/>
      <c r="L24825" s="67" t="s">
        <v>124</v>
      </c>
    </row>
    <row r="24826" spans="1:12" ht="6.65" hidden="1" customHeight="1" x14ac:dyDescent="0.3">
      <c r="A24826" s="1" t="str">
        <f>+A24760</f>
        <v>NO</v>
      </c>
      <c r="E24826" s="51"/>
      <c r="F24826" s="50"/>
      <c r="G24826" s="51"/>
      <c r="H24826" s="51"/>
      <c r="I24826" s="51"/>
      <c r="J24826" s="51"/>
      <c r="K24826" s="51"/>
      <c r="L24826" s="51"/>
    </row>
    <row r="24827" spans="1:12" hidden="1" x14ac:dyDescent="0.3">
      <c r="A24827" s="1" t="str">
        <f>+A24760</f>
        <v>NO</v>
      </c>
      <c r="E24827" s="63"/>
      <c r="F24827" s="63" t="str">
        <f>+$F$77</f>
        <v>ACREDITA SUMINISTRO E INSTALACIÓN DE MOBILIARIO POR LO MENOS EN UN (1) CONTRATO VÁLIDO</v>
      </c>
      <c r="G24827" s="65"/>
      <c r="H24827" s="65"/>
      <c r="I24827" s="65"/>
      <c r="J24827" s="66"/>
      <c r="K24827" s="65"/>
      <c r="L24827" s="68" t="s">
        <v>157</v>
      </c>
    </row>
    <row r="24828" spans="1:12" ht="5.15" hidden="1" customHeight="1" x14ac:dyDescent="0.3">
      <c r="A24828" s="1" t="str">
        <f>+A24760</f>
        <v>NO</v>
      </c>
      <c r="E24828" s="51"/>
      <c r="F24828" s="50"/>
      <c r="G24828" s="51"/>
      <c r="H24828" s="51"/>
      <c r="I24828" s="51"/>
      <c r="J24828" s="51"/>
      <c r="K24828" s="51"/>
      <c r="L24828" s="51"/>
    </row>
    <row r="24829" spans="1:12" ht="12.75" hidden="1" customHeight="1" x14ac:dyDescent="0.3">
      <c r="A24829" s="1" t="str">
        <f>+A24760</f>
        <v>NO</v>
      </c>
      <c r="E24829" s="69" t="str">
        <f>+$E$79</f>
        <v>EXPERIENCIA ESPECÍFICA NUMERAL 10.1.1 A</v>
      </c>
      <c r="F24829" s="70"/>
      <c r="G24829" s="70"/>
      <c r="H24829" s="70"/>
      <c r="I24829" s="70"/>
      <c r="J24829" s="70"/>
      <c r="K24829" s="70"/>
      <c r="L24829" s="71"/>
    </row>
    <row r="24830" spans="1:12" ht="26.5" hidden="1" customHeight="1" x14ac:dyDescent="0.3">
      <c r="A24830" s="1" t="str">
        <f>+A24760</f>
        <v>NO</v>
      </c>
      <c r="E24830" s="72"/>
      <c r="F24830" s="325" t="str">
        <f>+$F$80</f>
        <v>Por lo menos uno (1) de los contratos válidos aportados como experiencia general debe corresponder mínimo al 60% del presupuesto oficial del presente proceso de selección.  (SMMLV)</v>
      </c>
      <c r="G24830" s="326"/>
      <c r="H24830" s="326"/>
      <c r="I24830" s="326"/>
      <c r="J24830" s="326"/>
      <c r="K24830" s="73" t="s">
        <v>124</v>
      </c>
      <c r="L24830" s="74" t="s">
        <v>124</v>
      </c>
    </row>
    <row r="24831" spans="1:12" ht="23.5" hidden="1" customHeight="1" x14ac:dyDescent="0.3">
      <c r="A24831" s="1" t="str">
        <f>+A24760</f>
        <v>NO</v>
      </c>
      <c r="E24831" s="63"/>
      <c r="F24831" s="325" t="str">
        <f>+$F$81</f>
        <v xml:space="preserve">Deberá acreditarse en al menos uno (1) de los contratos válidos aportados como experiencia general una </v>
      </c>
      <c r="G24831" s="326"/>
      <c r="H24831" s="326"/>
      <c r="I24831" s="326"/>
      <c r="J24831" s="326"/>
      <c r="K24831" s="73" t="s">
        <v>124</v>
      </c>
      <c r="L24831" s="74" t="s">
        <v>124</v>
      </c>
    </row>
    <row r="24832" spans="1:12" ht="23.5" hidden="1" customHeight="1" x14ac:dyDescent="0.3">
      <c r="A24832" s="18" t="s">
        <v>30</v>
      </c>
      <c r="E24832" s="63"/>
      <c r="F24832" s="325" t="str">
        <f>+$F$82</f>
        <v xml:space="preserve">Deberá acreditarse en al menos uno (1) de los contratos válidos aportados interventoría a intervención de </v>
      </c>
      <c r="G24832" s="326"/>
      <c r="H24832" s="326"/>
      <c r="I24832" s="326"/>
      <c r="J24832" s="326"/>
      <c r="K24832" s="73">
        <f>+$K$82</f>
        <v>0</v>
      </c>
      <c r="L24832" s="74" t="s">
        <v>124</v>
      </c>
    </row>
    <row r="24833" spans="1:12" ht="36" hidden="1" customHeight="1" x14ac:dyDescent="0.3">
      <c r="A24833" s="18" t="s">
        <v>30</v>
      </c>
      <c r="E24833" s="63"/>
      <c r="F24833" s="325" t="str">
        <f>+$F$83</f>
        <v xml:space="preserve">Deberá acreditarse en al menos uno (1) de los contratos válidos aportados interventoría a intervención de </v>
      </c>
      <c r="G24833" s="326"/>
      <c r="H24833" s="326"/>
      <c r="I24833" s="326"/>
      <c r="J24833" s="326"/>
      <c r="K24833" s="75">
        <f>+$K$83</f>
        <v>0</v>
      </c>
      <c r="L24833" s="76" t="s">
        <v>124</v>
      </c>
    </row>
    <row r="24834" spans="1:12" hidden="1" x14ac:dyDescent="0.3">
      <c r="A24834" s="1" t="str">
        <f>+A24760</f>
        <v>NO</v>
      </c>
      <c r="E24834" s="51"/>
      <c r="F24834" s="50"/>
      <c r="G24834" s="51"/>
      <c r="H24834" s="51"/>
      <c r="I24834" s="51"/>
      <c r="J24834" s="51"/>
      <c r="K24834" s="51"/>
      <c r="L24834" s="51"/>
    </row>
    <row r="24835" spans="1:12" ht="12.75" hidden="1" customHeight="1" x14ac:dyDescent="0.3">
      <c r="A24835" s="1" t="str">
        <f>+A24760</f>
        <v>NO</v>
      </c>
      <c r="E24835" s="40" t="str">
        <f>+$E$85</f>
        <v>VALOR MÍNIMO A CERIFICAR % P.O EN SMMMLV. NUMERAL 3.9.1</v>
      </c>
      <c r="F24835" s="41"/>
      <c r="G24835" s="41"/>
      <c r="H24835" s="41"/>
      <c r="I24835" s="41"/>
      <c r="J24835" s="41"/>
      <c r="K24835" s="41"/>
      <c r="L24835" s="42"/>
    </row>
    <row r="24836" spans="1:12" hidden="1" x14ac:dyDescent="0.3">
      <c r="A24836" s="1" t="str">
        <f>+A24760</f>
        <v>NO</v>
      </c>
      <c r="C24836" s="1" t="str">
        <f>"M"&amp;C24760</f>
        <v>M</v>
      </c>
      <c r="E24836" s="77" t="str">
        <f>+$E$86</f>
        <v>100% P.O.</v>
      </c>
      <c r="F24836" s="78"/>
      <c r="G24836" s="61">
        <v>242.41716883554506</v>
      </c>
      <c r="H24836" s="124" t="str">
        <f>+$H$86</f>
        <v>TOTAL EJECUTADO DE CONTRATOS ACREDITADOS</v>
      </c>
      <c r="I24836" s="124"/>
      <c r="J24836" s="124"/>
      <c r="K24836" s="55" t="s">
        <v>124</v>
      </c>
      <c r="L24836" s="47" t="s">
        <v>124</v>
      </c>
    </row>
    <row r="24837" spans="1:12" hidden="1" x14ac:dyDescent="0.3">
      <c r="A24837" s="1" t="str">
        <f>+A24760</f>
        <v>NO</v>
      </c>
      <c r="E24837" s="39"/>
      <c r="F24837" s="39"/>
      <c r="G24837" s="39"/>
      <c r="H24837" s="39"/>
      <c r="I24837" s="39"/>
      <c r="J24837" s="39"/>
      <c r="K24837" s="39"/>
      <c r="L24837" s="39"/>
    </row>
    <row r="24838" spans="1:12" ht="12.75" hidden="1" customHeight="1" x14ac:dyDescent="0.3">
      <c r="A24838" s="18" t="s">
        <v>30</v>
      </c>
      <c r="B24838" s="18"/>
      <c r="E24838" s="40" t="str">
        <f>+$E$88</f>
        <v>CONSIDERACIONES PARA LA VALIDEZ DE LA EXPERIENCIA REQUERIDA: EXPERIENCIA PROPONENTES PLURALES NUMERAL 10.1.2 D</v>
      </c>
      <c r="F24838" s="41"/>
      <c r="G24838" s="41"/>
      <c r="H24838" s="41"/>
      <c r="I24838" s="41"/>
      <c r="J24838" s="41"/>
      <c r="K24838" s="41"/>
      <c r="L24838" s="42"/>
    </row>
    <row r="24839" spans="1:12" ht="28" hidden="1" customHeight="1" x14ac:dyDescent="0.3">
      <c r="A24839" s="18" t="s">
        <v>30</v>
      </c>
      <c r="B24839" s="18"/>
      <c r="C24839" s="1" t="str">
        <f>"O"&amp;C24760</f>
        <v>O</v>
      </c>
      <c r="E24839" s="80" t="str">
        <f>+$E$89</f>
        <v>i)</v>
      </c>
      <c r="F24839" s="327" t="str">
        <f>+$F$89</f>
        <v>Uno de los integrantes debe aportar como mínimo el cincuenta por ciento (50 %) de la experiencia solicitada</v>
      </c>
      <c r="G24839" s="328"/>
      <c r="H24839" s="328"/>
      <c r="I24839" s="328"/>
      <c r="J24839" s="328"/>
      <c r="K24839" s="73" t="s">
        <v>124</v>
      </c>
      <c r="L24839" s="47" t="s">
        <v>124</v>
      </c>
    </row>
    <row r="24840" spans="1:12" ht="28" hidden="1" customHeight="1" x14ac:dyDescent="0.3">
      <c r="A24840" s="18" t="s">
        <v>30</v>
      </c>
      <c r="B24840" s="18"/>
      <c r="C24840" s="1" t="str">
        <f>"O"&amp;C24760</f>
        <v>O</v>
      </c>
      <c r="E24840" s="80" t="str">
        <f>+$E$90</f>
        <v>ii)</v>
      </c>
      <c r="F24840" s="327" t="str">
        <f>+$F$90</f>
        <v>Todos los demás ntegrantes deben acreditar al menos el cinco por ciento (5 %) de la experiencia solicitada, solo uno (1) de los integrantes podrá no acreditar experiencia pero su porcentaje de participación  no podrá superar el diez por ciento (10 %)</v>
      </c>
      <c r="G24840" s="328"/>
      <c r="H24840" s="328"/>
      <c r="I24840" s="328"/>
      <c r="J24840" s="328"/>
      <c r="K24840" s="73" t="s">
        <v>124</v>
      </c>
      <c r="L24840" s="47" t="s">
        <v>124</v>
      </c>
    </row>
    <row r="24841" spans="1:12" hidden="1" x14ac:dyDescent="0.3">
      <c r="A24841" s="18" t="s">
        <v>30</v>
      </c>
      <c r="B24841" s="18"/>
      <c r="E24841" s="39"/>
      <c r="F24841" s="39"/>
      <c r="G24841" s="39"/>
      <c r="H24841" s="39"/>
      <c r="I24841" s="39"/>
      <c r="J24841" s="39"/>
      <c r="K24841" s="39"/>
      <c r="L24841" s="39"/>
    </row>
    <row r="24842" spans="1:12" ht="13" hidden="1" customHeight="1" x14ac:dyDescent="0.3">
      <c r="A24842" s="18" t="str">
        <f>+A24760</f>
        <v>NO</v>
      </c>
      <c r="B24842" s="18"/>
      <c r="E24842" s="69" t="str">
        <f>+$E$92</f>
        <v>VERIFICACIÓN Y ASIGNACIÓN DE PUNTAJE POR LA EXPERIENCIA DEL PROPONENTE</v>
      </c>
      <c r="F24842" s="70"/>
      <c r="G24842" s="70"/>
      <c r="H24842" s="70"/>
      <c r="I24842" s="70"/>
      <c r="J24842" s="70"/>
      <c r="K24842" s="70"/>
      <c r="L24842" s="71"/>
    </row>
    <row r="24843" spans="1:12" hidden="1" x14ac:dyDescent="0.3">
      <c r="A24843" s="18" t="str">
        <f>+A24760</f>
        <v>NO</v>
      </c>
      <c r="B24843" s="18"/>
      <c r="E24843" s="81"/>
      <c r="F24843" s="323" t="str">
        <f>+$F$93</f>
        <v>No. CONTRATOS QUE ACREDITAN LA EXPERIENCIA (NO OBJETO DE SUBSANACIÓN)</v>
      </c>
      <c r="G24843" s="324"/>
      <c r="H24843" s="324"/>
      <c r="I24843" s="324"/>
      <c r="J24843" s="324"/>
      <c r="K24843" s="82"/>
      <c r="L24843" s="83" t="s">
        <v>124</v>
      </c>
    </row>
    <row r="24844" spans="1:12" ht="13" hidden="1" customHeight="1" x14ac:dyDescent="0.3">
      <c r="A24844" s="18" t="str">
        <f>+A24760</f>
        <v>NO</v>
      </c>
      <c r="B24844" s="18"/>
      <c r="E24844" s="84"/>
      <c r="F24844" s="323" t="str">
        <f>+$F$94</f>
        <v>TOTAL EJECUTADO DE CONTRATOS ACREDITADOS PROPUESTA INICIAL</v>
      </c>
      <c r="G24844" s="324"/>
      <c r="H24844" s="324"/>
      <c r="I24844" s="324"/>
      <c r="J24844" s="324"/>
      <c r="K24844" s="85"/>
      <c r="L24844" s="86" t="s">
        <v>124</v>
      </c>
    </row>
    <row r="24845" spans="1:12" ht="13" hidden="1" customHeight="1" x14ac:dyDescent="0.3">
      <c r="A24845" s="18" t="str">
        <f>+A24760</f>
        <v>NO</v>
      </c>
      <c r="B24845" s="18"/>
      <c r="E24845" s="87"/>
      <c r="F24845" s="323" t="str">
        <f>+$F$95</f>
        <v>PROMEDIO VALOR ACREDITADO EN SMMLV</v>
      </c>
      <c r="G24845" s="324"/>
      <c r="H24845" s="324"/>
      <c r="I24845" s="324"/>
      <c r="J24845" s="324"/>
      <c r="K24845" s="66"/>
      <c r="L24845" s="88" t="s">
        <v>124</v>
      </c>
    </row>
    <row r="24846" spans="1:12" hidden="1" x14ac:dyDescent="0.3">
      <c r="A24846" s="18" t="str">
        <f>+A24760</f>
        <v>NO</v>
      </c>
      <c r="B24846" s="18"/>
      <c r="E24846" s="89"/>
      <c r="F24846" s="89"/>
      <c r="G24846" s="89"/>
      <c r="H24846" s="89"/>
      <c r="I24846" s="89"/>
      <c r="J24846" s="89"/>
      <c r="K24846" s="89"/>
      <c r="L24846" s="89"/>
    </row>
    <row r="24847" spans="1:12" ht="13" hidden="1" customHeight="1" x14ac:dyDescent="0.3">
      <c r="A24847" s="18" t="str">
        <f>+A24760</f>
        <v>NO</v>
      </c>
      <c r="B24847" s="18"/>
      <c r="E24847" s="69" t="str">
        <f>+$E$97</f>
        <v>3.9.2 EXIGENCIAS MÍNIMAS DE EXPERIENCIA Y FORMACIÓN ACADÉMICA DEL EQUIPO DE TRABAJO</v>
      </c>
      <c r="F24847" s="70"/>
      <c r="G24847" s="70"/>
      <c r="H24847" s="70"/>
      <c r="I24847" s="70"/>
      <c r="J24847" s="70"/>
      <c r="K24847" s="70"/>
      <c r="L24847" s="71"/>
    </row>
    <row r="24848" spans="1:12" hidden="1" x14ac:dyDescent="0.3">
      <c r="A24848" s="18" t="str">
        <f>+A24760</f>
        <v>NO</v>
      </c>
      <c r="B24848" s="18"/>
      <c r="E24848" s="90" t="str">
        <f>+$E$98</f>
        <v>Formulario 8</v>
      </c>
      <c r="F24848" s="315" t="s">
        <v>46</v>
      </c>
      <c r="G24848" s="316"/>
      <c r="H24848" s="317"/>
      <c r="I24848" s="318"/>
      <c r="J24848" s="318"/>
      <c r="K24848" s="318"/>
      <c r="L24848" s="319"/>
    </row>
    <row r="24849" spans="1:12" hidden="1" x14ac:dyDescent="0.3">
      <c r="A24849" s="18" t="str">
        <f>+A24760</f>
        <v>NO</v>
      </c>
      <c r="B24849" s="18"/>
      <c r="E24849" s="91" t="s">
        <v>124</v>
      </c>
      <c r="F24849" s="91" t="str">
        <f>+$F$99</f>
        <v>Director de Interventoría</v>
      </c>
      <c r="G24849" s="91" t="str">
        <f>+$G$99</f>
        <v>Residente de Interventoría</v>
      </c>
      <c r="H24849" s="320"/>
      <c r="I24849" s="321"/>
      <c r="J24849" s="321"/>
      <c r="K24849" s="321"/>
      <c r="L24849" s="322"/>
    </row>
    <row r="24850" spans="1:12" hidden="1" x14ac:dyDescent="0.3">
      <c r="A24850" s="18" t="str">
        <f>+A24760</f>
        <v>NO</v>
      </c>
      <c r="B24850" s="18"/>
      <c r="E24850" s="304" t="str">
        <f>+$E$100</f>
        <v>OBSERVACIONES RESPECTO REQUISITO HABILITANTE DEL PERSONAL CLAVE EVALUABLE</v>
      </c>
      <c r="F24850" s="305"/>
      <c r="G24850" s="305"/>
      <c r="H24850" s="305"/>
      <c r="I24850" s="305"/>
      <c r="J24850" s="305"/>
      <c r="K24850" s="305"/>
      <c r="L24850" s="305"/>
    </row>
    <row r="24851" spans="1:12" hidden="1" x14ac:dyDescent="0.3">
      <c r="A24851" s="18" t="str">
        <f>+A24760</f>
        <v>NO</v>
      </c>
      <c r="B24851" s="18"/>
      <c r="E24851" s="312" t="s">
        <v>124</v>
      </c>
      <c r="F24851" s="313"/>
      <c r="G24851" s="313"/>
      <c r="H24851" s="313"/>
      <c r="I24851" s="313"/>
      <c r="J24851" s="313"/>
      <c r="K24851" s="313"/>
      <c r="L24851" s="314"/>
    </row>
    <row r="24852" spans="1:12" hidden="1" x14ac:dyDescent="0.3">
      <c r="A24852" s="18" t="str">
        <f>+A24760</f>
        <v>NO</v>
      </c>
      <c r="B24852" s="18"/>
      <c r="E24852" s="89"/>
      <c r="F24852" s="89"/>
      <c r="G24852" s="89"/>
      <c r="H24852" s="89"/>
      <c r="I24852" s="89"/>
      <c r="J24852" s="89"/>
      <c r="K24852" s="89"/>
      <c r="L24852" s="89"/>
    </row>
    <row r="24853" spans="1:12" ht="13" hidden="1" customHeight="1" x14ac:dyDescent="0.3">
      <c r="A24853" s="18" t="str">
        <f>+A24760</f>
        <v>NO</v>
      </c>
      <c r="B24853" s="18"/>
      <c r="E24853" s="69" t="str">
        <f>+$E$103</f>
        <v>4.2 EQUIPO DE TRABAJO (Personal Clave Evaluable)</v>
      </c>
      <c r="F24853" s="70"/>
      <c r="G24853" s="70"/>
      <c r="H24853" s="70"/>
      <c r="I24853" s="70"/>
      <c r="J24853" s="70"/>
      <c r="K24853" s="70"/>
      <c r="L24853" s="71"/>
    </row>
    <row r="24854" spans="1:12" ht="23.25" hidden="1" customHeight="1" x14ac:dyDescent="0.3">
      <c r="A24854" s="18" t="str">
        <f>+A24760</f>
        <v>NO</v>
      </c>
      <c r="B24854" s="18"/>
      <c r="E24854" s="90" t="str">
        <f>+$E$104</f>
        <v>Formulario 9</v>
      </c>
      <c r="F24854" s="315" t="s">
        <v>46</v>
      </c>
      <c r="G24854" s="316"/>
      <c r="H24854" s="317"/>
      <c r="I24854" s="318"/>
      <c r="J24854" s="318"/>
      <c r="K24854" s="318"/>
      <c r="L24854" s="319"/>
    </row>
    <row r="24855" spans="1:12" hidden="1" x14ac:dyDescent="0.3">
      <c r="A24855" s="18" t="str">
        <f>+A24760</f>
        <v>NO</v>
      </c>
      <c r="B24855" s="18"/>
      <c r="E24855" s="91" t="s">
        <v>124</v>
      </c>
      <c r="F24855" s="91" t="str">
        <f>+$F$99</f>
        <v>Director de Interventoría</v>
      </c>
      <c r="G24855" s="91" t="str">
        <f>+$G$99</f>
        <v>Residente de Interventoría</v>
      </c>
      <c r="H24855" s="320"/>
      <c r="I24855" s="321"/>
      <c r="J24855" s="321"/>
      <c r="K24855" s="321"/>
      <c r="L24855" s="322"/>
    </row>
    <row r="24856" spans="1:12" hidden="1" x14ac:dyDescent="0.3">
      <c r="A24856" s="18" t="str">
        <f>+A24760</f>
        <v>NO</v>
      </c>
      <c r="B24856" s="18"/>
      <c r="E24856" s="89"/>
      <c r="F24856" s="89"/>
      <c r="G24856" s="89"/>
      <c r="H24856" s="89"/>
      <c r="I24856" s="89"/>
      <c r="J24856" s="89"/>
      <c r="K24856" s="89"/>
      <c r="L24856" s="89"/>
    </row>
    <row r="24857" spans="1:12" hidden="1" x14ac:dyDescent="0.3">
      <c r="A24857" s="1" t="str">
        <f>+A24760</f>
        <v>NO</v>
      </c>
      <c r="E24857" s="92" t="str">
        <f>+E24732</f>
        <v>CRITERIOS DE EVALUACIÓN Y PUNTAJE</v>
      </c>
      <c r="F24857" s="93"/>
      <c r="G24857" s="93"/>
      <c r="H24857" s="93"/>
      <c r="I24857" s="93"/>
      <c r="J24857" s="93"/>
      <c r="K24857" s="94"/>
      <c r="L24857" s="95" t="str">
        <f>+$L$107</f>
        <v>PUNTAJE OBTENIDO</v>
      </c>
    </row>
    <row r="24858" spans="1:12" hidden="1" x14ac:dyDescent="0.3">
      <c r="A24858" s="1" t="str">
        <f>+A24760</f>
        <v>NO</v>
      </c>
      <c r="E24858" s="96" t="str">
        <f>+$E$108</f>
        <v>VALOR</v>
      </c>
      <c r="F24858" s="97" t="str">
        <f>+$F$108</f>
        <v>EQUIPO DE TRABAJO (PERSONAL CLAVE EVALUABLE)</v>
      </c>
      <c r="G24858" s="24"/>
      <c r="H24858" s="24"/>
      <c r="I24858" s="24"/>
      <c r="J24858" s="24"/>
      <c r="K24858" s="24"/>
      <c r="L24858" s="98"/>
    </row>
    <row r="24859" spans="1:12" ht="12.75" hidden="1" customHeight="1" x14ac:dyDescent="0.3">
      <c r="A24859" s="1" t="str">
        <f>+A24760</f>
        <v>NO</v>
      </c>
      <c r="E24859" s="96">
        <f>+$E$109</f>
        <v>5</v>
      </c>
      <c r="F24859" s="307" t="str">
        <f>+$F$109</f>
        <v xml:space="preserve"> Experiencia Específica adicional</v>
      </c>
      <c r="G24859" s="308"/>
      <c r="H24859" s="308"/>
      <c r="I24859" s="308"/>
      <c r="J24859" s="308"/>
      <c r="K24859" s="309"/>
      <c r="L24859" s="99" t="str">
        <f>IFERROR(IF(VLOOKUP(C24760,'R. PUNTAJES'!$C$14:$R$213,'R. PUNTAJES'!$I$10,0)="","",VLOOKUP(C24760,'R. PUNTAJES'!$C$14:$R$213,'R. PUNTAJES'!$I$10,0)),"")</f>
        <v/>
      </c>
    </row>
    <row r="24860" spans="1:12" ht="12.75" hidden="1" customHeight="1" x14ac:dyDescent="0.3">
      <c r="A24860" s="1" t="str">
        <f>+A24760</f>
        <v>NO</v>
      </c>
      <c r="E24860" s="96">
        <f>+$E$110</f>
        <v>5</v>
      </c>
      <c r="F24860" s="307" t="str">
        <f>+$F$110</f>
        <v>Formación Académica adicional</v>
      </c>
      <c r="G24860" s="308"/>
      <c r="H24860" s="308"/>
      <c r="I24860" s="308"/>
      <c r="J24860" s="308"/>
      <c r="K24860" s="309"/>
      <c r="L24860" s="99" t="str">
        <f>IFERROR(IF(VLOOKUP(C24760,'R. PUNTAJES'!$C$14:$R$213,'R. PUNTAJES'!$J$10,0)="","",VLOOKUP(C24760,'R. PUNTAJES'!$C$14:$R$213,'R. PUNTAJES'!$J$10,0)),"")</f>
        <v/>
      </c>
    </row>
    <row r="24861" spans="1:12" hidden="1" x14ac:dyDescent="0.3">
      <c r="A24861" s="18" t="str">
        <f>+A24760</f>
        <v>NO</v>
      </c>
      <c r="B24861" s="18"/>
      <c r="E24861" s="100"/>
      <c r="F24861" s="101" t="str">
        <f>+$F$111</f>
        <v>FACTOR DE SOSTENIBILIDAD</v>
      </c>
      <c r="G24861" s="102"/>
      <c r="H24861" s="102"/>
      <c r="I24861" s="102"/>
      <c r="J24861" s="102"/>
      <c r="K24861" s="102"/>
      <c r="L24861" s="103"/>
    </row>
    <row r="24862" spans="1:12" hidden="1" x14ac:dyDescent="0.3">
      <c r="A24862" s="18" t="str">
        <f>+A24760</f>
        <v>NO</v>
      </c>
      <c r="B24862" s="18"/>
      <c r="E24862" s="104">
        <v>1</v>
      </c>
      <c r="F24862" s="105" t="str">
        <f>+$F$112</f>
        <v>Compromisos Sostenibilidad</v>
      </c>
      <c r="G24862" s="106"/>
      <c r="H24862" s="106"/>
      <c r="I24862" s="106"/>
      <c r="J24862" s="106"/>
      <c r="K24862" s="106"/>
      <c r="L24862" s="107" t="str">
        <f>IFERROR(IF(VLOOKUP(C24760,'R. PUNTAJES'!$C$14:$R$213,'R. PUNTAJES'!$K$10,0)="","",VLOOKUP(C24760,'R. PUNTAJES'!$C$14:$R$213,'R. PUNTAJES'!$K$10,0)),"")</f>
        <v/>
      </c>
    </row>
    <row r="24863" spans="1:12" hidden="1" x14ac:dyDescent="0.3">
      <c r="A24863" s="1" t="str">
        <f>+A24760</f>
        <v>NO</v>
      </c>
      <c r="E24863" s="108"/>
      <c r="F24863" s="109" t="str">
        <f>+$F$113</f>
        <v>APOYO A LA INDUSTRIA NACIONAL</v>
      </c>
      <c r="G24863" s="110"/>
      <c r="H24863" s="110"/>
      <c r="I24863" s="110"/>
      <c r="J24863" s="110"/>
      <c r="K24863" s="110"/>
      <c r="L24863" s="111"/>
    </row>
    <row r="24864" spans="1:12" ht="12.75" hidden="1" customHeight="1" x14ac:dyDescent="0.3">
      <c r="A24864" s="1" t="str">
        <f>+A24760</f>
        <v>NO</v>
      </c>
      <c r="E24864" s="96">
        <v>20</v>
      </c>
      <c r="F24864" s="307" t="str">
        <f>+$F$114</f>
        <v>Promoción de Servicios Nacionales o con Trato Nacional</v>
      </c>
      <c r="G24864" s="308"/>
      <c r="H24864" s="308"/>
      <c r="I24864" s="308"/>
      <c r="J24864" s="308"/>
      <c r="K24864" s="309"/>
      <c r="L24864" s="99" t="str">
        <f>IFERROR(IF(VLOOKUP(C24760,'R. PUNTAJES'!$C$14:$R$213,'R. PUNTAJES'!$L$10,0)="","",
IF(VLOOKUP(C24760,'R. PUNTAJES'!$C$14:$R$213,'R. PUNTAJES'!$L$10,0)=5,0,
VLOOKUP(C24760,'R. PUNTAJES'!$C$14:$R$213,'R. PUNTAJES'!$L$10,0))),"")</f>
        <v/>
      </c>
    </row>
    <row r="24865" spans="1:12" ht="12.75" hidden="1" customHeight="1" x14ac:dyDescent="0.3">
      <c r="A24865" s="1" t="str">
        <f>+A24760</f>
        <v>NO</v>
      </c>
      <c r="E24865" s="96">
        <v>5</v>
      </c>
      <c r="F24865" s="307" t="str">
        <f>+$F$115</f>
        <v>Incorporación de componente nacional en servicios extranjeros</v>
      </c>
      <c r="G24865" s="308"/>
      <c r="H24865" s="308"/>
      <c r="I24865" s="308"/>
      <c r="J24865" s="308"/>
      <c r="K24865" s="309"/>
      <c r="L24865" s="99" t="str">
        <f>IFERROR(IF(VLOOKUP(C24760,'R. PUNTAJES'!$C$14:$R$213,'R. PUNTAJES'!$L$10,0)="","",
IF(VLOOKUP(C24760,'R. PUNTAJES'!$C$14:$R$213,'R. PUNTAJES'!$L$10,0)=20,0,
VLOOKUP(C24760,'R. PUNTAJES'!$C$14:$R$213,'R. PUNTAJES'!$L$10,0))),"")</f>
        <v/>
      </c>
    </row>
    <row r="24866" spans="1:12" hidden="1" x14ac:dyDescent="0.3">
      <c r="A24866" s="1" t="str">
        <f>+A24760</f>
        <v>NO</v>
      </c>
      <c r="E24866" s="112"/>
      <c r="F24866" s="97" t="str">
        <f>+$F$116</f>
        <v>VINCULACIÓN DE PERSONAS CON DISCAPACIDAD</v>
      </c>
      <c r="G24866" s="24"/>
      <c r="H24866" s="24"/>
      <c r="I24866" s="24"/>
      <c r="J24866" s="24"/>
      <c r="K24866" s="24"/>
      <c r="L24866" s="98"/>
    </row>
    <row r="24867" spans="1:12" ht="12.75" hidden="1" customHeight="1" x14ac:dyDescent="0.3">
      <c r="A24867" s="1" t="str">
        <f>+A24760</f>
        <v>NO</v>
      </c>
      <c r="E24867" s="96">
        <v>1</v>
      </c>
      <c r="F24867" s="307" t="str">
        <f>+$F$117</f>
        <v xml:space="preserve">Trabajadores vinculados a la planta de personal </v>
      </c>
      <c r="G24867" s="308"/>
      <c r="H24867" s="308"/>
      <c r="I24867" s="308"/>
      <c r="J24867" s="308"/>
      <c r="K24867" s="309"/>
      <c r="L24867" s="99" t="str">
        <f>IFERROR(IF(VLOOKUP(C24760,'R. PUNTAJES'!$C$14:$R$213,'R. PUNTAJES'!$M$10,0)="","",VLOOKUP(C24760,'R. PUNTAJES'!$C$14:$R$213,'R. PUNTAJES'!$M$10,0)),"")</f>
        <v/>
      </c>
    </row>
    <row r="24868" spans="1:12" hidden="1" x14ac:dyDescent="0.3">
      <c r="A24868" s="1" t="str">
        <f>+A24760</f>
        <v>NO</v>
      </c>
      <c r="E24868" s="112"/>
      <c r="F24868" s="97" t="str">
        <f>+$F$118</f>
        <v>EMPRENDIMIENTOS Y EMPRESAS DE MUJERES</v>
      </c>
      <c r="G24868" s="24"/>
      <c r="H24868" s="24"/>
      <c r="I24868" s="24"/>
      <c r="J24868" s="24"/>
      <c r="K24868" s="24"/>
      <c r="L24868" s="98"/>
    </row>
    <row r="24869" spans="1:12" ht="13" hidden="1" customHeight="1" x14ac:dyDescent="0.3">
      <c r="A24869" s="1" t="str">
        <f>+A24760</f>
        <v>NO</v>
      </c>
      <c r="E24869" s="96">
        <v>0.25</v>
      </c>
      <c r="F24869" s="307" t="str">
        <f>+$F$119</f>
        <v>Emprendimientos y empresas de mujeres</v>
      </c>
      <c r="G24869" s="308"/>
      <c r="H24869" s="308"/>
      <c r="I24869" s="308"/>
      <c r="J24869" s="308"/>
      <c r="K24869" s="309"/>
      <c r="L24869" s="113" t="str">
        <f>IFERROR(IF(VLOOKUP(C24760,'R. PUNTAJES'!$C$14:$R$213,'R. PUNTAJES'!$N$10,0)="","",VLOOKUP(C24760,'R. PUNTAJES'!$C$14:$R$213,'R. PUNTAJES'!$N$10,0)),"")</f>
        <v/>
      </c>
    </row>
    <row r="24870" spans="1:12" hidden="1" x14ac:dyDescent="0.3">
      <c r="A24870" s="18" t="str">
        <f>+A24871</f>
        <v>NO</v>
      </c>
      <c r="B24870" s="18"/>
      <c r="E24870" s="112"/>
      <c r="F24870" s="97" t="str">
        <f>+$F$120</f>
        <v>MIPYME</v>
      </c>
      <c r="G24870" s="24"/>
      <c r="H24870" s="24"/>
      <c r="I24870" s="24"/>
      <c r="J24870" s="24"/>
      <c r="K24870" s="24"/>
      <c r="L24870" s="98"/>
    </row>
    <row r="24871" spans="1:12" hidden="1" x14ac:dyDescent="0.3">
      <c r="A24871" s="18" t="str">
        <f>+IF(E24871=0,"NO",1)</f>
        <v>NO</v>
      </c>
      <c r="B24871" s="18"/>
      <c r="E24871" s="96">
        <v>0</v>
      </c>
      <c r="F24871" s="307" t="str">
        <f>+$F$121</f>
        <v>Mipyme</v>
      </c>
      <c r="G24871" s="308"/>
      <c r="H24871" s="308"/>
      <c r="I24871" s="308"/>
      <c r="J24871" s="308"/>
      <c r="K24871" s="309"/>
      <c r="L24871" s="113" t="str">
        <f>IFERROR(IF(VLOOKUP(C24760,'R. PUNTAJES'!$C$14:$R$213,'R. PUNTAJES'!$O$10,0)="","",VLOOKUP(C24760,'R. PUNTAJES'!$C$14:$R$213,'R. PUNTAJES'!$O$10,0)),"")</f>
        <v/>
      </c>
    </row>
    <row r="24872" spans="1:12" hidden="1" x14ac:dyDescent="0.3">
      <c r="A24872" s="1" t="str">
        <f>+A24760</f>
        <v>NO</v>
      </c>
      <c r="E24872" s="112"/>
      <c r="F24872" s="97" t="str">
        <f>+$F$122</f>
        <v>EXPERIENCIA DEL PROPONENTE</v>
      </c>
      <c r="G24872" s="24"/>
      <c r="H24872" s="24"/>
      <c r="I24872" s="24"/>
      <c r="J24872" s="24"/>
      <c r="K24872" s="24"/>
      <c r="L24872" s="98"/>
    </row>
    <row r="24873" spans="1:12" hidden="1" x14ac:dyDescent="0.3">
      <c r="A24873" s="1" t="str">
        <f>+A24760</f>
        <v>NO</v>
      </c>
      <c r="E24873" s="96">
        <v>59.5</v>
      </c>
      <c r="F24873" s="307" t="str">
        <f>+$F$123</f>
        <v>mediana con valor absoluto</v>
      </c>
      <c r="G24873" s="308"/>
      <c r="H24873" s="308"/>
      <c r="I24873" s="308"/>
      <c r="J24873" s="308"/>
      <c r="K24873" s="309"/>
      <c r="L24873" s="113" t="str">
        <f>IFERROR(IF(VLOOKUP(C24760,'R. PUNTAJES'!$C$14:$R$213,'R. PUNTAJES'!$R$10,0)="","",VLOOKUP(C24760,'R. PUNTAJES'!$C$14:$R$213,'R. PUNTAJES'!$R$10,0)),"")</f>
        <v/>
      </c>
    </row>
    <row r="24874" spans="1:12" hidden="1" x14ac:dyDescent="0.3">
      <c r="A24874" s="1" t="str">
        <f>+A24760</f>
        <v>NO</v>
      </c>
      <c r="E24874" s="112"/>
      <c r="F24874" s="97" t="str">
        <f>+$F$124</f>
        <v>MULTAS</v>
      </c>
      <c r="G24874" s="24"/>
      <c r="H24874" s="24"/>
      <c r="I24874" s="24"/>
      <c r="J24874" s="24"/>
      <c r="K24874" s="24"/>
      <c r="L24874" s="98"/>
    </row>
    <row r="24875" spans="1:12" ht="12.75" hidden="1" customHeight="1" x14ac:dyDescent="0.3">
      <c r="A24875" s="1" t="str">
        <f>+A24760</f>
        <v>NO</v>
      </c>
      <c r="E24875" s="96">
        <v>-2</v>
      </c>
      <c r="F24875" s="307" t="str">
        <f>+$F$125</f>
        <v>Una o más multas o cláusulas penales durante el último año</v>
      </c>
      <c r="G24875" s="310"/>
      <c r="H24875" s="310"/>
      <c r="I24875" s="310"/>
      <c r="J24875" s="310"/>
      <c r="K24875" s="311"/>
      <c r="L24875" s="99" t="str">
        <f>IFERROR(IF(VLOOKUP(C24760,'R. PUNTAJES'!$C$14:$R$213,'R. PUNTAJES'!$Q$10,0)="","",VLOOKUP(C24760,'R. PUNTAJES'!$C$14:$R$213,'R. PUNTAJES'!$Q$10,0)),"")</f>
        <v/>
      </c>
    </row>
    <row r="24876" spans="1:12" hidden="1" x14ac:dyDescent="0.3">
      <c r="A24876" s="1" t="str">
        <f>+A24760</f>
        <v>NO</v>
      </c>
      <c r="E24876" s="112"/>
      <c r="F24876" s="97" t="str">
        <f>+$F$126</f>
        <v>OBRAS INCONCLUSAS</v>
      </c>
      <c r="G24876" s="24"/>
      <c r="H24876" s="24"/>
      <c r="I24876" s="24"/>
      <c r="J24876" s="24"/>
      <c r="K24876" s="24"/>
      <c r="L24876" s="98"/>
    </row>
    <row r="24877" spans="1:12" hidden="1" x14ac:dyDescent="0.3">
      <c r="A24877" s="1" t="str">
        <f>+A24760</f>
        <v>NO</v>
      </c>
      <c r="E24877" s="96">
        <v>-1</v>
      </c>
      <c r="F24877" s="301" t="str">
        <f>+$F$127</f>
        <v>Anotación vigente de obra civil inconclusa</v>
      </c>
      <c r="G24877" s="302"/>
      <c r="H24877" s="302"/>
      <c r="I24877" s="302"/>
      <c r="J24877" s="302"/>
      <c r="K24877" s="303"/>
      <c r="L24877" s="99" t="str">
        <f>IFERROR(IF(VLOOKUP(C24760,'R. PUNTAJES'!$C$14:$R$213,'R. PUNTAJES'!$P$10,0)="","",VLOOKUP(C24760,'R. PUNTAJES'!$C$14:$R$213,'R. PUNTAJES'!$P$10,0)),"")</f>
        <v/>
      </c>
    </row>
    <row r="24878" spans="1:12" ht="7.5" hidden="1" customHeight="1" x14ac:dyDescent="0.3">
      <c r="A24878" s="1" t="str">
        <f>+A24760</f>
        <v>NO</v>
      </c>
      <c r="E24878" s="114"/>
      <c r="F24878" s="45"/>
      <c r="G24878" s="45"/>
      <c r="H24878" s="45"/>
      <c r="I24878" s="45"/>
      <c r="J24878" s="45"/>
      <c r="K24878" s="45"/>
      <c r="L24878" s="48"/>
    </row>
    <row r="24879" spans="1:12" hidden="1" x14ac:dyDescent="0.3">
      <c r="A24879" s="1" t="str">
        <f>+A24760</f>
        <v>NO</v>
      </c>
      <c r="E24879" s="115" t="str">
        <f>+$E$129</f>
        <v>PUNTAJE TOTAL</v>
      </c>
      <c r="F24879" s="116"/>
      <c r="G24879" s="116"/>
      <c r="H24879" s="116"/>
      <c r="I24879" s="116"/>
      <c r="J24879" s="116"/>
      <c r="K24879" s="117"/>
      <c r="L24879" s="118">
        <f>IFERROR(IF(VLOOKUP(C24760,'R. PUNTAJES'!$C$14:$R$213,'R. PUNTAJES'!$H$10,0)="RECHAZO","",SUM(L24859:L24877)),"")</f>
        <v>0</v>
      </c>
    </row>
    <row r="24880" spans="1:12" hidden="1" x14ac:dyDescent="0.3">
      <c r="A24880" s="1" t="str">
        <f>+A24760</f>
        <v>NO</v>
      </c>
      <c r="E24880" s="304" t="str">
        <f>+$E$130</f>
        <v>OBSERVACIONES RESPECTO A PUNTAJES</v>
      </c>
      <c r="F24880" s="305"/>
      <c r="G24880" s="305"/>
      <c r="H24880" s="305"/>
      <c r="I24880" s="305"/>
      <c r="J24880" s="305"/>
      <c r="K24880" s="305"/>
      <c r="L24880" s="305"/>
    </row>
    <row r="24881" spans="1:16" ht="12" hidden="1" customHeight="1" x14ac:dyDescent="0.3">
      <c r="A24881" s="1" t="str">
        <f>+A24760</f>
        <v>NO</v>
      </c>
      <c r="E24881" s="306" t="s">
        <v>124</v>
      </c>
      <c r="F24881" s="305"/>
      <c r="G24881" s="305"/>
      <c r="H24881" s="305"/>
      <c r="I24881" s="305"/>
      <c r="J24881" s="305"/>
      <c r="K24881" s="305"/>
      <c r="L24881" s="305"/>
      <c r="N24881" s="119"/>
      <c r="O24881" s="119"/>
      <c r="P24881" s="120"/>
    </row>
    <row r="24882" spans="1:16" ht="3" hidden="1" customHeight="1" x14ac:dyDescent="0.3">
      <c r="A24882" s="1" t="str">
        <f>+A24761</f>
        <v>NO</v>
      </c>
      <c r="E24882" s="121"/>
      <c r="F24882" s="122"/>
      <c r="G24882" s="122"/>
      <c r="H24882" s="122"/>
      <c r="I24882" s="122"/>
      <c r="J24882" s="122"/>
      <c r="K24882" s="122"/>
      <c r="L24882" s="123"/>
    </row>
    <row r="24883" spans="1:16" hidden="1" x14ac:dyDescent="0.3">
      <c r="A24883" s="1" t="str">
        <f>+IF(OR(C24885=""),"NO",1)</f>
        <v>NO</v>
      </c>
      <c r="E24883" s="346"/>
      <c r="F24883" s="347"/>
      <c r="G24883" s="347"/>
      <c r="H24883" s="347"/>
      <c r="I24883" s="347"/>
      <c r="J24883" s="347"/>
      <c r="K24883" s="347"/>
      <c r="L24883" s="347"/>
    </row>
    <row r="24884" spans="1:16" ht="4.5" hidden="1" customHeight="1" x14ac:dyDescent="0.3">
      <c r="A24884" s="1" t="str">
        <f>+A24885</f>
        <v>NO</v>
      </c>
      <c r="E24884" s="15"/>
      <c r="F24884" s="16"/>
      <c r="G24884" s="16"/>
      <c r="H24884" s="16"/>
      <c r="I24884" s="16"/>
      <c r="J24884" s="16"/>
      <c r="K24884" s="16"/>
      <c r="L24884" s="17"/>
    </row>
    <row r="24885" spans="1:16" ht="15.75" hidden="1" customHeight="1" x14ac:dyDescent="0.3">
      <c r="A24885" s="1" t="str">
        <f>+IF(OR(C24885=""),"NO",1)</f>
        <v>NO</v>
      </c>
      <c r="B24885" s="1">
        <f>1+MAX($B$1:B24884)</f>
        <v>200</v>
      </c>
      <c r="C24885" s="18" t="s">
        <v>124</v>
      </c>
      <c r="E24885" s="19" t="s">
        <v>124</v>
      </c>
      <c r="F24885" s="20"/>
      <c r="G24885" s="20"/>
      <c r="H24885" s="20"/>
      <c r="I24885" s="21"/>
      <c r="J24885" s="20"/>
      <c r="K24885" s="21"/>
      <c r="L24885" s="22"/>
    </row>
    <row r="24886" spans="1:16" hidden="1" x14ac:dyDescent="0.3">
      <c r="A24886" s="1" t="str">
        <f>A24885</f>
        <v>NO</v>
      </c>
      <c r="E24886" s="23" t="str">
        <f>+$E$11</f>
        <v>Integrantes</v>
      </c>
      <c r="F24886" s="24"/>
      <c r="G24886" s="24"/>
      <c r="H24886" s="24"/>
      <c r="I24886" s="24"/>
      <c r="J24886" s="24"/>
      <c r="K24886" s="25" t="str">
        <f>+$K$11</f>
        <v>Nit</v>
      </c>
      <c r="L24886" s="26" t="str">
        <f>+$L$11</f>
        <v>Part.</v>
      </c>
    </row>
    <row r="24887" spans="1:16" hidden="1" x14ac:dyDescent="0.3">
      <c r="A24887" s="1" t="str">
        <f>+A24886</f>
        <v>NO</v>
      </c>
      <c r="C24887" s="1" t="s">
        <v>124</v>
      </c>
      <c r="E24887" s="27" t="s">
        <v>124</v>
      </c>
      <c r="F24887" s="28"/>
      <c r="G24887" s="28"/>
      <c r="H24887" s="28"/>
      <c r="I24887" s="28"/>
      <c r="J24887" s="28"/>
      <c r="K24887" s="29" t="s">
        <v>124</v>
      </c>
      <c r="L24887" s="30" t="s">
        <v>124</v>
      </c>
    </row>
    <row r="24888" spans="1:16" hidden="1" x14ac:dyDescent="0.3">
      <c r="A24888" s="18" t="str">
        <f>+IF(OR(C24888=""),"NO",1)</f>
        <v>NO</v>
      </c>
      <c r="B24888" s="18"/>
      <c r="C24888" s="1" t="s">
        <v>124</v>
      </c>
      <c r="E24888" s="31" t="s">
        <v>124</v>
      </c>
      <c r="F24888" s="32"/>
      <c r="G24888" s="32"/>
      <c r="H24888" s="32"/>
      <c r="I24888" s="32"/>
      <c r="J24888" s="32"/>
      <c r="K24888" s="33" t="s">
        <v>124</v>
      </c>
      <c r="L24888" s="34" t="s">
        <v>124</v>
      </c>
    </row>
    <row r="24889" spans="1:16" hidden="1" x14ac:dyDescent="0.3">
      <c r="A24889" s="18" t="str">
        <f>+IF(OR(C24889=""),"NO",1)</f>
        <v>NO</v>
      </c>
      <c r="B24889" s="18"/>
      <c r="C24889" s="1" t="s">
        <v>124</v>
      </c>
      <c r="E24889" s="31" t="s">
        <v>124</v>
      </c>
      <c r="F24889" s="32"/>
      <c r="G24889" s="32"/>
      <c r="H24889" s="32"/>
      <c r="I24889" s="32"/>
      <c r="J24889" s="32"/>
      <c r="K24889" s="33" t="s">
        <v>124</v>
      </c>
      <c r="L24889" s="34" t="s">
        <v>124</v>
      </c>
    </row>
    <row r="24890" spans="1:16" hidden="1" x14ac:dyDescent="0.3">
      <c r="A24890" s="18" t="str">
        <f>+IF(OR(C24890=""),"NO",1)</f>
        <v>NO</v>
      </c>
      <c r="B24890" s="18"/>
      <c r="C24890" s="1" t="s">
        <v>124</v>
      </c>
      <c r="E24890" s="31" t="s">
        <v>13</v>
      </c>
      <c r="F24890" s="32"/>
      <c r="G24890" s="32"/>
      <c r="H24890" s="32"/>
      <c r="I24890" s="32"/>
      <c r="J24890" s="32"/>
      <c r="K24890" s="33"/>
      <c r="L24890" s="34"/>
    </row>
    <row r="24891" spans="1:16" hidden="1" x14ac:dyDescent="0.3">
      <c r="A24891" s="18" t="str">
        <f>+IF(OR(C24891=""),"NO",1)</f>
        <v>NO</v>
      </c>
      <c r="B24891" s="18"/>
      <c r="C24891" s="1" t="s">
        <v>124</v>
      </c>
      <c r="E24891" s="31" t="s">
        <v>13</v>
      </c>
      <c r="F24891" s="32"/>
      <c r="G24891" s="32"/>
      <c r="H24891" s="32"/>
      <c r="I24891" s="32"/>
      <c r="J24891" s="32"/>
      <c r="K24891" s="33"/>
      <c r="L24891" s="34"/>
    </row>
    <row r="24892" spans="1:16" hidden="1" x14ac:dyDescent="0.3">
      <c r="A24892" s="18" t="str">
        <f>+IF(OR(C24892=""),"NO",1)</f>
        <v>NO</v>
      </c>
      <c r="B24892" s="18"/>
      <c r="C24892" s="1" t="s">
        <v>124</v>
      </c>
      <c r="E24892" s="35" t="s">
        <v>13</v>
      </c>
      <c r="F24892" s="36"/>
      <c r="G24892" s="36"/>
      <c r="H24892" s="36"/>
      <c r="I24892" s="36"/>
      <c r="J24892" s="36"/>
      <c r="K24892" s="37"/>
      <c r="L24892" s="38"/>
    </row>
    <row r="24893" spans="1:16" ht="5.15" hidden="1" customHeight="1" x14ac:dyDescent="0.3">
      <c r="A24893" s="1" t="str">
        <f>+A24885</f>
        <v>NO</v>
      </c>
      <c r="E24893" s="39"/>
      <c r="F24893" s="39"/>
      <c r="G24893" s="39"/>
      <c r="H24893" s="39"/>
      <c r="I24893" s="39"/>
      <c r="J24893" s="39"/>
      <c r="K24893" s="39"/>
      <c r="L24893" s="39"/>
    </row>
    <row r="24894" spans="1:16" ht="15.75" hidden="1" customHeight="1" x14ac:dyDescent="0.3">
      <c r="A24894" s="1" t="str">
        <f>+A24885</f>
        <v>NO</v>
      </c>
      <c r="E24894" s="40" t="str">
        <f>+$E$19</f>
        <v>RESULTADO DE EVALUACIÓN TÉCNICA</v>
      </c>
      <c r="F24894" s="41"/>
      <c r="G24894" s="41"/>
      <c r="H24894" s="41"/>
      <c r="I24894" s="41"/>
      <c r="J24894" s="41"/>
      <c r="K24894" s="41"/>
      <c r="L24894" s="42"/>
    </row>
    <row r="24895" spans="1:16" hidden="1" x14ac:dyDescent="0.3">
      <c r="A24895" s="1" t="str">
        <f>+A24885</f>
        <v>NO</v>
      </c>
      <c r="E24895" s="43"/>
      <c r="F24895" s="44" t="str">
        <f>+$F$20</f>
        <v>Experiencia</v>
      </c>
      <c r="G24895" s="45"/>
      <c r="H24895" s="45"/>
      <c r="I24895" s="45"/>
      <c r="J24895" s="45"/>
      <c r="K24895" s="46"/>
      <c r="L24895" s="47" t="s">
        <v>124</v>
      </c>
    </row>
    <row r="24896" spans="1:16" hidden="1" x14ac:dyDescent="0.3">
      <c r="A24896" s="1" t="str">
        <f>+A24885</f>
        <v>NO</v>
      </c>
      <c r="E24896" s="348" t="str">
        <f>+$E$21</f>
        <v>OBSERVACIONES RESPECTO A LA EVALUACIÓN DE EXPERIENCIA</v>
      </c>
      <c r="F24896" s="308"/>
      <c r="G24896" s="308"/>
      <c r="H24896" s="308"/>
      <c r="I24896" s="308"/>
      <c r="J24896" s="308"/>
      <c r="K24896" s="308"/>
      <c r="L24896" s="349"/>
    </row>
    <row r="24897" spans="1:12" hidden="1" x14ac:dyDescent="0.3">
      <c r="A24897" s="1" t="str">
        <f>+A24885</f>
        <v>NO</v>
      </c>
      <c r="E24897" s="350" t="s">
        <v>124</v>
      </c>
      <c r="F24897" s="351"/>
      <c r="G24897" s="351"/>
      <c r="H24897" s="351"/>
      <c r="I24897" s="351"/>
      <c r="J24897" s="351"/>
      <c r="K24897" s="351"/>
      <c r="L24897" s="352"/>
    </row>
    <row r="24898" spans="1:12" ht="5.15" hidden="1" customHeight="1" x14ac:dyDescent="0.3">
      <c r="A24898" s="1" t="str">
        <f>+A24885</f>
        <v>NO</v>
      </c>
      <c r="E24898" s="39"/>
      <c r="F24898" s="39"/>
      <c r="G24898" s="39"/>
      <c r="H24898" s="39"/>
      <c r="I24898" s="39"/>
      <c r="J24898" s="39"/>
      <c r="K24898" s="39"/>
      <c r="L24898" s="39"/>
    </row>
    <row r="24899" spans="1:12" ht="12.75" hidden="1" customHeight="1" x14ac:dyDescent="0.3">
      <c r="A24899" s="1" t="str">
        <f>+A24885</f>
        <v>NO</v>
      </c>
      <c r="E24899" s="40" t="str">
        <f>+$E$24</f>
        <v>EXPERIENCIA HABILITANTE: CONTRATOS PRESENTADOS</v>
      </c>
      <c r="F24899" s="41"/>
      <c r="G24899" s="41"/>
      <c r="H24899" s="41"/>
      <c r="I24899" s="41"/>
      <c r="J24899" s="41"/>
      <c r="K24899" s="41"/>
      <c r="L24899" s="42"/>
    </row>
    <row r="24900" spans="1:12" ht="8.5" hidden="1" customHeight="1" x14ac:dyDescent="0.3">
      <c r="A24900" s="1" t="str">
        <f>+A24885</f>
        <v>NO</v>
      </c>
      <c r="E24900" s="49"/>
      <c r="F24900" s="50"/>
      <c r="G24900" s="51"/>
      <c r="H24900" s="51"/>
      <c r="I24900" s="51"/>
      <c r="J24900" s="51"/>
      <c r="K24900" s="51"/>
      <c r="L24900" s="52"/>
    </row>
    <row r="24901" spans="1:12" hidden="1" x14ac:dyDescent="0.3">
      <c r="A24901" s="18" t="str">
        <f>+IF(OR(C24901=""),"NO",1)</f>
        <v>NO</v>
      </c>
      <c r="B24901" s="18"/>
      <c r="C24901" s="1" t="s">
        <v>124</v>
      </c>
      <c r="E24901" s="329">
        <v>1</v>
      </c>
      <c r="F24901" s="53" t="str">
        <f>+$F$26</f>
        <v>OBJETO</v>
      </c>
      <c r="G24901" s="332" t="s">
        <v>124</v>
      </c>
      <c r="H24901" s="333"/>
      <c r="I24901" s="333"/>
      <c r="J24901" s="333"/>
      <c r="K24901" s="333"/>
      <c r="L24901" s="334"/>
    </row>
    <row r="24902" spans="1:12" hidden="1" x14ac:dyDescent="0.3">
      <c r="A24902" s="18" t="str">
        <f>+IF(OR(C24901=""),"NO",1)</f>
        <v>NO</v>
      </c>
      <c r="B24902" s="18"/>
      <c r="E24902" s="330"/>
      <c r="F24902" s="54" t="str">
        <f>+$F$27</f>
        <v>CONTRATANTE</v>
      </c>
      <c r="G24902" s="335" t="s">
        <v>124</v>
      </c>
      <c r="H24902" s="310"/>
      <c r="I24902" s="310"/>
      <c r="J24902" s="310"/>
      <c r="K24902" s="310"/>
      <c r="L24902" s="336"/>
    </row>
    <row r="24903" spans="1:12" hidden="1" x14ac:dyDescent="0.3">
      <c r="A24903" s="18" t="str">
        <f>+IF(OR(C24901=""),"NO",1)</f>
        <v>NO</v>
      </c>
      <c r="B24903" s="18"/>
      <c r="E24903" s="330"/>
      <c r="F24903" s="54" t="str">
        <f>+$F$28</f>
        <v>APORTANTE</v>
      </c>
      <c r="G24903" s="337" t="s">
        <v>124</v>
      </c>
      <c r="H24903" s="338"/>
      <c r="I24903" s="338"/>
      <c r="J24903" s="338"/>
      <c r="K24903" s="338"/>
      <c r="L24903" s="339"/>
    </row>
    <row r="24904" spans="1:12" hidden="1" x14ac:dyDescent="0.3">
      <c r="A24904" s="18" t="str">
        <f>+IF(OR(C24901=""),"NO",1)</f>
        <v>NO</v>
      </c>
      <c r="B24904" s="18"/>
      <c r="E24904" s="330"/>
      <c r="F24904" s="54" t="str">
        <f>+$F$29</f>
        <v>VALOR /SMMLV)</v>
      </c>
      <c r="G24904" s="55" t="s">
        <v>124</v>
      </c>
      <c r="H24904" s="56" t="str">
        <f>+$H$29</f>
        <v>% PART..</v>
      </c>
      <c r="I24904" s="57" t="s">
        <v>124</v>
      </c>
      <c r="J24904" s="58" t="str">
        <f>+$J$29</f>
        <v>VALOR ACREDITADO</v>
      </c>
      <c r="K24904" s="59"/>
      <c r="L24904" s="47" t="s">
        <v>124</v>
      </c>
    </row>
    <row r="24905" spans="1:12" hidden="1" x14ac:dyDescent="0.3">
      <c r="A24905" s="18" t="str">
        <f>+IF(OR(C24901=""),"NO",1)</f>
        <v>NO</v>
      </c>
      <c r="B24905" s="18"/>
      <c r="E24905" s="330"/>
      <c r="F24905" s="60" t="str">
        <f>+$F$30</f>
        <v>EXPERIENCIA APORTADA</v>
      </c>
      <c r="G24905" s="340" t="s">
        <v>124</v>
      </c>
      <c r="H24905" s="341"/>
      <c r="I24905" s="341"/>
      <c r="J24905" s="341"/>
      <c r="K24905" s="341"/>
      <c r="L24905" s="342"/>
    </row>
    <row r="24906" spans="1:12" hidden="1" x14ac:dyDescent="0.3">
      <c r="A24906" s="18" t="str">
        <f>+IF(OR(C24901=""),"NO",1)</f>
        <v>NO</v>
      </c>
      <c r="B24906" s="18"/>
      <c r="E24906" s="331"/>
      <c r="F24906" s="62" t="str">
        <f>+$F$31</f>
        <v>OBSERVACIÓN</v>
      </c>
      <c r="G24906" s="343" t="s">
        <v>124</v>
      </c>
      <c r="H24906" s="344"/>
      <c r="I24906" s="344"/>
      <c r="J24906" s="344"/>
      <c r="K24906" s="344"/>
      <c r="L24906" s="345"/>
    </row>
    <row r="24907" spans="1:12" ht="8.5" hidden="1" customHeight="1" x14ac:dyDescent="0.3">
      <c r="A24907" s="18" t="str">
        <f>+IF(OR(C24901=""),"NO",1)</f>
        <v>NO</v>
      </c>
      <c r="B24907" s="18"/>
      <c r="E24907" s="49"/>
      <c r="F24907" s="50"/>
      <c r="G24907" s="51"/>
      <c r="H24907" s="51"/>
      <c r="I24907" s="51"/>
      <c r="J24907" s="51"/>
      <c r="K24907" s="51"/>
      <c r="L24907" s="52"/>
    </row>
    <row r="24908" spans="1:12" hidden="1" x14ac:dyDescent="0.3">
      <c r="A24908" s="18" t="str">
        <f t="shared" ref="A24908" si="8358">+IF(OR(C24908=""),"NO",1)</f>
        <v>NO</v>
      </c>
      <c r="B24908" s="18"/>
      <c r="C24908" s="1" t="s">
        <v>124</v>
      </c>
      <c r="E24908" s="329">
        <v>2</v>
      </c>
      <c r="F24908" s="53" t="str">
        <f>+$F$26</f>
        <v>OBJETO</v>
      </c>
      <c r="G24908" s="332" t="s">
        <v>124</v>
      </c>
      <c r="H24908" s="333"/>
      <c r="I24908" s="333"/>
      <c r="J24908" s="333"/>
      <c r="K24908" s="333"/>
      <c r="L24908" s="334"/>
    </row>
    <row r="24909" spans="1:12" hidden="1" x14ac:dyDescent="0.3">
      <c r="A24909" s="18" t="str">
        <f t="shared" ref="A24909" si="8359">+IF(OR(C24908=""),"NO",1)</f>
        <v>NO</v>
      </c>
      <c r="B24909" s="18"/>
      <c r="E24909" s="330"/>
      <c r="F24909" s="54" t="str">
        <f>+$F$27</f>
        <v>CONTRATANTE</v>
      </c>
      <c r="G24909" s="335" t="s">
        <v>124</v>
      </c>
      <c r="H24909" s="310"/>
      <c r="I24909" s="310"/>
      <c r="J24909" s="310"/>
      <c r="K24909" s="310"/>
      <c r="L24909" s="336"/>
    </row>
    <row r="24910" spans="1:12" hidden="1" x14ac:dyDescent="0.3">
      <c r="A24910" s="18" t="str">
        <f t="shared" ref="A24910" si="8360">+IF(OR(C24908=""),"NO",1)</f>
        <v>NO</v>
      </c>
      <c r="B24910" s="18"/>
      <c r="E24910" s="330"/>
      <c r="F24910" s="54" t="str">
        <f>+$F$28</f>
        <v>APORTANTE</v>
      </c>
      <c r="G24910" s="337" t="s">
        <v>124</v>
      </c>
      <c r="H24910" s="338"/>
      <c r="I24910" s="338"/>
      <c r="J24910" s="338"/>
      <c r="K24910" s="338"/>
      <c r="L24910" s="339"/>
    </row>
    <row r="24911" spans="1:12" hidden="1" x14ac:dyDescent="0.3">
      <c r="A24911" s="18" t="str">
        <f t="shared" ref="A24911" si="8361">+IF(OR(C24908=""),"NO",1)</f>
        <v>NO</v>
      </c>
      <c r="B24911" s="18"/>
      <c r="E24911" s="330"/>
      <c r="F24911" s="54" t="str">
        <f>+$F$29</f>
        <v>VALOR /SMMLV)</v>
      </c>
      <c r="G24911" s="55" t="s">
        <v>124</v>
      </c>
      <c r="H24911" s="56" t="str">
        <f>+$H$29</f>
        <v>% PART..</v>
      </c>
      <c r="I24911" s="57" t="s">
        <v>124</v>
      </c>
      <c r="J24911" s="58" t="str">
        <f>+$J$29</f>
        <v>VALOR ACREDITADO</v>
      </c>
      <c r="K24911" s="59"/>
      <c r="L24911" s="47" t="s">
        <v>124</v>
      </c>
    </row>
    <row r="24912" spans="1:12" hidden="1" x14ac:dyDescent="0.3">
      <c r="A24912" s="18" t="str">
        <f t="shared" ref="A24912" si="8362">+IF(OR(C24908=""),"NO",1)</f>
        <v>NO</v>
      </c>
      <c r="B24912" s="18"/>
      <c r="E24912" s="330"/>
      <c r="F24912" s="60" t="str">
        <f>+$F$30</f>
        <v>EXPERIENCIA APORTADA</v>
      </c>
      <c r="G24912" s="340" t="s">
        <v>124</v>
      </c>
      <c r="H24912" s="341"/>
      <c r="I24912" s="341"/>
      <c r="J24912" s="341"/>
      <c r="K24912" s="341"/>
      <c r="L24912" s="342"/>
    </row>
    <row r="24913" spans="1:12" hidden="1" x14ac:dyDescent="0.3">
      <c r="A24913" s="18" t="str">
        <f t="shared" ref="A24913" si="8363">+IF(OR(C24908=""),"NO",1)</f>
        <v>NO</v>
      </c>
      <c r="B24913" s="18"/>
      <c r="E24913" s="331"/>
      <c r="F24913" s="62" t="str">
        <f>+$F$31</f>
        <v>OBSERVACIÓN</v>
      </c>
      <c r="G24913" s="343" t="s">
        <v>124</v>
      </c>
      <c r="H24913" s="344"/>
      <c r="I24913" s="344"/>
      <c r="J24913" s="344"/>
      <c r="K24913" s="344"/>
      <c r="L24913" s="345"/>
    </row>
    <row r="24914" spans="1:12" ht="8.5" hidden="1" customHeight="1" x14ac:dyDescent="0.3">
      <c r="A24914" s="18" t="str">
        <f t="shared" ref="A24914" si="8364">+IF(OR(C24908=""),"NO",1)</f>
        <v>NO</v>
      </c>
      <c r="B24914" s="18"/>
      <c r="E24914" s="49"/>
      <c r="F24914" s="50"/>
      <c r="G24914" s="51"/>
      <c r="H24914" s="51"/>
      <c r="I24914" s="51"/>
      <c r="J24914" s="51"/>
      <c r="K24914" s="51"/>
      <c r="L24914" s="52"/>
    </row>
    <row r="24915" spans="1:12" hidden="1" x14ac:dyDescent="0.3">
      <c r="A24915" s="18" t="str">
        <f t="shared" ref="A24915" si="8365">+IF(OR(C24915=""),"NO",1)</f>
        <v>NO</v>
      </c>
      <c r="B24915" s="18"/>
      <c r="C24915" s="1" t="s">
        <v>124</v>
      </c>
      <c r="E24915" s="329">
        <v>3</v>
      </c>
      <c r="F24915" s="53" t="str">
        <f>+$F$26</f>
        <v>OBJETO</v>
      </c>
      <c r="G24915" s="332" t="s">
        <v>124</v>
      </c>
      <c r="H24915" s="333"/>
      <c r="I24915" s="333"/>
      <c r="J24915" s="333"/>
      <c r="K24915" s="333"/>
      <c r="L24915" s="334"/>
    </row>
    <row r="24916" spans="1:12" hidden="1" x14ac:dyDescent="0.3">
      <c r="A24916" s="18" t="str">
        <f t="shared" ref="A24916" si="8366">+IF(OR(C24915=""),"NO",1)</f>
        <v>NO</v>
      </c>
      <c r="B24916" s="18"/>
      <c r="E24916" s="330"/>
      <c r="F24916" s="54" t="str">
        <f>+$F$27</f>
        <v>CONTRATANTE</v>
      </c>
      <c r="G24916" s="335" t="s">
        <v>124</v>
      </c>
      <c r="H24916" s="310"/>
      <c r="I24916" s="310"/>
      <c r="J24916" s="310"/>
      <c r="K24916" s="310"/>
      <c r="L24916" s="336"/>
    </row>
    <row r="24917" spans="1:12" hidden="1" x14ac:dyDescent="0.3">
      <c r="A24917" s="18" t="str">
        <f t="shared" ref="A24917" si="8367">+IF(OR(C24915=""),"NO",1)</f>
        <v>NO</v>
      </c>
      <c r="B24917" s="18"/>
      <c r="E24917" s="330"/>
      <c r="F24917" s="54" t="str">
        <f>+$F$28</f>
        <v>APORTANTE</v>
      </c>
      <c r="G24917" s="337" t="s">
        <v>124</v>
      </c>
      <c r="H24917" s="338"/>
      <c r="I24917" s="338"/>
      <c r="J24917" s="338"/>
      <c r="K24917" s="338"/>
      <c r="L24917" s="339"/>
    </row>
    <row r="24918" spans="1:12" hidden="1" x14ac:dyDescent="0.3">
      <c r="A24918" s="18" t="str">
        <f t="shared" ref="A24918" si="8368">+IF(OR(C24915=""),"NO",1)</f>
        <v>NO</v>
      </c>
      <c r="B24918" s="18"/>
      <c r="E24918" s="330"/>
      <c r="F24918" s="54" t="str">
        <f>+$F$29</f>
        <v>VALOR /SMMLV)</v>
      </c>
      <c r="G24918" s="55" t="s">
        <v>124</v>
      </c>
      <c r="H24918" s="56" t="str">
        <f>+$H$29</f>
        <v>% PART..</v>
      </c>
      <c r="I24918" s="57" t="s">
        <v>124</v>
      </c>
      <c r="J24918" s="58" t="str">
        <f>+$J$29</f>
        <v>VALOR ACREDITADO</v>
      </c>
      <c r="K24918" s="59"/>
      <c r="L24918" s="47" t="s">
        <v>124</v>
      </c>
    </row>
    <row r="24919" spans="1:12" hidden="1" x14ac:dyDescent="0.3">
      <c r="A24919" s="18" t="str">
        <f t="shared" ref="A24919" si="8369">+IF(OR(C24915=""),"NO",1)</f>
        <v>NO</v>
      </c>
      <c r="B24919" s="18"/>
      <c r="E24919" s="330"/>
      <c r="F24919" s="60" t="str">
        <f>+$F$30</f>
        <v>EXPERIENCIA APORTADA</v>
      </c>
      <c r="G24919" s="340" t="s">
        <v>124</v>
      </c>
      <c r="H24919" s="341"/>
      <c r="I24919" s="341"/>
      <c r="J24919" s="341"/>
      <c r="K24919" s="341"/>
      <c r="L24919" s="342"/>
    </row>
    <row r="24920" spans="1:12" hidden="1" x14ac:dyDescent="0.3">
      <c r="A24920" s="18" t="str">
        <f t="shared" ref="A24920" si="8370">+IF(OR(C24915=""),"NO",1)</f>
        <v>NO</v>
      </c>
      <c r="B24920" s="18"/>
      <c r="E24920" s="331"/>
      <c r="F24920" s="62" t="str">
        <f>+$F$31</f>
        <v>OBSERVACIÓN</v>
      </c>
      <c r="G24920" s="343" t="s">
        <v>124</v>
      </c>
      <c r="H24920" s="344"/>
      <c r="I24920" s="344"/>
      <c r="J24920" s="344"/>
      <c r="K24920" s="344"/>
      <c r="L24920" s="345"/>
    </row>
    <row r="24921" spans="1:12" ht="8.5" hidden="1" customHeight="1" x14ac:dyDescent="0.3">
      <c r="A24921" s="18" t="str">
        <f t="shared" ref="A24921" si="8371">+IF(OR(C24915=""),"NO",1)</f>
        <v>NO</v>
      </c>
      <c r="B24921" s="18"/>
      <c r="E24921" s="49"/>
      <c r="F24921" s="50"/>
      <c r="G24921" s="51"/>
      <c r="H24921" s="51"/>
      <c r="I24921" s="51"/>
      <c r="J24921" s="51"/>
      <c r="K24921" s="51"/>
      <c r="L24921" s="52"/>
    </row>
    <row r="24922" spans="1:12" hidden="1" x14ac:dyDescent="0.3">
      <c r="A24922" s="18" t="str">
        <f t="shared" ref="A24922" si="8372">+IF(OR(C24922=""),"NO",1)</f>
        <v>NO</v>
      </c>
      <c r="B24922" s="18"/>
      <c r="C24922" s="1" t="s">
        <v>124</v>
      </c>
      <c r="E24922" s="329">
        <v>4</v>
      </c>
      <c r="F24922" s="53" t="str">
        <f>+$F$26</f>
        <v>OBJETO</v>
      </c>
      <c r="G24922" s="332" t="s">
        <v>124</v>
      </c>
      <c r="H24922" s="333"/>
      <c r="I24922" s="333"/>
      <c r="J24922" s="333"/>
      <c r="K24922" s="333"/>
      <c r="L24922" s="334"/>
    </row>
    <row r="24923" spans="1:12" hidden="1" x14ac:dyDescent="0.3">
      <c r="A24923" s="18" t="str">
        <f t="shared" ref="A24923" si="8373">+IF(OR(C24922=""),"NO",1)</f>
        <v>NO</v>
      </c>
      <c r="B24923" s="18"/>
      <c r="E24923" s="330"/>
      <c r="F24923" s="54" t="str">
        <f>+$F$27</f>
        <v>CONTRATANTE</v>
      </c>
      <c r="G24923" s="335" t="s">
        <v>124</v>
      </c>
      <c r="H24923" s="310"/>
      <c r="I24923" s="310"/>
      <c r="J24923" s="310"/>
      <c r="K24923" s="310"/>
      <c r="L24923" s="336"/>
    </row>
    <row r="24924" spans="1:12" hidden="1" x14ac:dyDescent="0.3">
      <c r="A24924" s="18" t="str">
        <f t="shared" ref="A24924" si="8374">+IF(OR(C24922=""),"NO",1)</f>
        <v>NO</v>
      </c>
      <c r="B24924" s="18"/>
      <c r="E24924" s="330"/>
      <c r="F24924" s="54" t="str">
        <f>+$F$28</f>
        <v>APORTANTE</v>
      </c>
      <c r="G24924" s="337" t="s">
        <v>124</v>
      </c>
      <c r="H24924" s="338"/>
      <c r="I24924" s="338"/>
      <c r="J24924" s="338"/>
      <c r="K24924" s="338"/>
      <c r="L24924" s="339"/>
    </row>
    <row r="24925" spans="1:12" hidden="1" x14ac:dyDescent="0.3">
      <c r="A24925" s="18" t="str">
        <f t="shared" ref="A24925" si="8375">+IF(OR(C24922=""),"NO",1)</f>
        <v>NO</v>
      </c>
      <c r="B24925" s="18"/>
      <c r="E24925" s="330"/>
      <c r="F24925" s="54" t="str">
        <f>+$F$29</f>
        <v>VALOR /SMMLV)</v>
      </c>
      <c r="G24925" s="55" t="s">
        <v>124</v>
      </c>
      <c r="H24925" s="56" t="str">
        <f>+$H$29</f>
        <v>% PART..</v>
      </c>
      <c r="I24925" s="57" t="s">
        <v>124</v>
      </c>
      <c r="J24925" s="58" t="str">
        <f>+$J$29</f>
        <v>VALOR ACREDITADO</v>
      </c>
      <c r="K24925" s="59"/>
      <c r="L24925" s="47" t="s">
        <v>124</v>
      </c>
    </row>
    <row r="24926" spans="1:12" hidden="1" x14ac:dyDescent="0.3">
      <c r="A24926" s="18" t="str">
        <f t="shared" ref="A24926" si="8376">+IF(OR(C24922=""),"NO",1)</f>
        <v>NO</v>
      </c>
      <c r="B24926" s="18"/>
      <c r="E24926" s="330"/>
      <c r="F24926" s="60" t="str">
        <f>+$F$30</f>
        <v>EXPERIENCIA APORTADA</v>
      </c>
      <c r="G24926" s="340" t="s">
        <v>124</v>
      </c>
      <c r="H24926" s="341"/>
      <c r="I24926" s="341"/>
      <c r="J24926" s="341"/>
      <c r="K24926" s="341"/>
      <c r="L24926" s="342"/>
    </row>
    <row r="24927" spans="1:12" hidden="1" x14ac:dyDescent="0.3">
      <c r="A24927" s="18" t="str">
        <f t="shared" ref="A24927" si="8377">+IF(OR(C24922=""),"NO",1)</f>
        <v>NO</v>
      </c>
      <c r="B24927" s="18"/>
      <c r="E24927" s="331"/>
      <c r="F24927" s="62" t="str">
        <f>+$F$31</f>
        <v>OBSERVACIÓN</v>
      </c>
      <c r="G24927" s="343" t="s">
        <v>124</v>
      </c>
      <c r="H24927" s="344"/>
      <c r="I24927" s="344"/>
      <c r="J24927" s="344"/>
      <c r="K24927" s="344"/>
      <c r="L24927" s="345"/>
    </row>
    <row r="24928" spans="1:12" ht="8.5" hidden="1" customHeight="1" x14ac:dyDescent="0.3">
      <c r="A24928" s="18" t="str">
        <f t="shared" ref="A24928" si="8378">+IF(OR(C24922=""),"NO",1)</f>
        <v>NO</v>
      </c>
      <c r="B24928" s="18"/>
      <c r="E24928" s="49"/>
      <c r="F24928" s="50"/>
      <c r="G24928" s="51"/>
      <c r="H24928" s="51"/>
      <c r="I24928" s="51"/>
      <c r="J24928" s="51"/>
      <c r="K24928" s="51"/>
      <c r="L24928" s="52"/>
    </row>
    <row r="24929" spans="1:12" hidden="1" x14ac:dyDescent="0.3">
      <c r="A24929" s="18" t="str">
        <f t="shared" ref="A24929" si="8379">+IF(OR(C24929=""),"NO",1)</f>
        <v>NO</v>
      </c>
      <c r="B24929" s="18"/>
      <c r="C24929" s="1" t="s">
        <v>124</v>
      </c>
      <c r="E24929" s="329">
        <v>5</v>
      </c>
      <c r="F24929" s="53" t="str">
        <f>+$F$26</f>
        <v>OBJETO</v>
      </c>
      <c r="G24929" s="332" t="s">
        <v>124</v>
      </c>
      <c r="H24929" s="333"/>
      <c r="I24929" s="333"/>
      <c r="J24929" s="333"/>
      <c r="K24929" s="333"/>
      <c r="L24929" s="334"/>
    </row>
    <row r="24930" spans="1:12" hidden="1" x14ac:dyDescent="0.3">
      <c r="A24930" s="18" t="str">
        <f t="shared" ref="A24930" si="8380">+IF(OR(C24929=""),"NO",1)</f>
        <v>NO</v>
      </c>
      <c r="B24930" s="18"/>
      <c r="E24930" s="330"/>
      <c r="F24930" s="54" t="str">
        <f>+$F$27</f>
        <v>CONTRATANTE</v>
      </c>
      <c r="G24930" s="335" t="s">
        <v>124</v>
      </c>
      <c r="H24930" s="310"/>
      <c r="I24930" s="310"/>
      <c r="J24930" s="310"/>
      <c r="K24930" s="310"/>
      <c r="L24930" s="336"/>
    </row>
    <row r="24931" spans="1:12" hidden="1" x14ac:dyDescent="0.3">
      <c r="A24931" s="18" t="str">
        <f t="shared" ref="A24931" si="8381">+IF(OR(C24929=""),"NO",1)</f>
        <v>NO</v>
      </c>
      <c r="B24931" s="18"/>
      <c r="E24931" s="330"/>
      <c r="F24931" s="54" t="str">
        <f>+$F$28</f>
        <v>APORTANTE</v>
      </c>
      <c r="G24931" s="337" t="s">
        <v>124</v>
      </c>
      <c r="H24931" s="338"/>
      <c r="I24931" s="338"/>
      <c r="J24931" s="338"/>
      <c r="K24931" s="338"/>
      <c r="L24931" s="339"/>
    </row>
    <row r="24932" spans="1:12" hidden="1" x14ac:dyDescent="0.3">
      <c r="A24932" s="18" t="str">
        <f t="shared" ref="A24932" si="8382">+IF(OR(C24929=""),"NO",1)</f>
        <v>NO</v>
      </c>
      <c r="B24932" s="18"/>
      <c r="E24932" s="330"/>
      <c r="F24932" s="54" t="str">
        <f>+$F$29</f>
        <v>VALOR /SMMLV)</v>
      </c>
      <c r="G24932" s="55" t="s">
        <v>124</v>
      </c>
      <c r="H24932" s="56" t="str">
        <f>+$H$29</f>
        <v>% PART..</v>
      </c>
      <c r="I24932" s="57" t="s">
        <v>124</v>
      </c>
      <c r="J24932" s="58" t="str">
        <f>+$J$29</f>
        <v>VALOR ACREDITADO</v>
      </c>
      <c r="K24932" s="59"/>
      <c r="L24932" s="47" t="s">
        <v>124</v>
      </c>
    </row>
    <row r="24933" spans="1:12" hidden="1" x14ac:dyDescent="0.3">
      <c r="A24933" s="18" t="str">
        <f t="shared" ref="A24933" si="8383">+IF(OR(C24929=""),"NO",1)</f>
        <v>NO</v>
      </c>
      <c r="B24933" s="18"/>
      <c r="E24933" s="330"/>
      <c r="F24933" s="60" t="str">
        <f>+$F$30</f>
        <v>EXPERIENCIA APORTADA</v>
      </c>
      <c r="G24933" s="340" t="s">
        <v>124</v>
      </c>
      <c r="H24933" s="341"/>
      <c r="I24933" s="341"/>
      <c r="J24933" s="341"/>
      <c r="K24933" s="341"/>
      <c r="L24933" s="342"/>
    </row>
    <row r="24934" spans="1:12" hidden="1" x14ac:dyDescent="0.3">
      <c r="A24934" s="18" t="str">
        <f t="shared" ref="A24934" si="8384">+IF(OR(C24929=""),"NO",1)</f>
        <v>NO</v>
      </c>
      <c r="B24934" s="18"/>
      <c r="E24934" s="331"/>
      <c r="F24934" s="62" t="str">
        <f>+$F$31</f>
        <v>OBSERVACIÓN</v>
      </c>
      <c r="G24934" s="343" t="s">
        <v>124</v>
      </c>
      <c r="H24934" s="344"/>
      <c r="I24934" s="344"/>
      <c r="J24934" s="344"/>
      <c r="K24934" s="344"/>
      <c r="L24934" s="345"/>
    </row>
    <row r="24935" spans="1:12" ht="8.5" hidden="1" customHeight="1" x14ac:dyDescent="0.3">
      <c r="A24935" s="18" t="str">
        <f t="shared" ref="A24935" si="8385">+IF(OR(C24929=""),"NO",1)</f>
        <v>NO</v>
      </c>
      <c r="B24935" s="18"/>
      <c r="E24935" s="49"/>
      <c r="F24935" s="50"/>
      <c r="G24935" s="51"/>
      <c r="H24935" s="51"/>
      <c r="I24935" s="51"/>
      <c r="J24935" s="51"/>
      <c r="K24935" s="51"/>
      <c r="L24935" s="52"/>
    </row>
    <row r="24936" spans="1:12" hidden="1" x14ac:dyDescent="0.3">
      <c r="A24936" s="18" t="str">
        <f t="shared" ref="A24936" si="8386">+IF(OR(C24936=""),"NO",1)</f>
        <v>NO</v>
      </c>
      <c r="B24936" s="18"/>
      <c r="C24936" s="1" t="s">
        <v>124</v>
      </c>
      <c r="E24936" s="329">
        <v>6</v>
      </c>
      <c r="F24936" s="53" t="str">
        <f>+$F$26</f>
        <v>OBJETO</v>
      </c>
      <c r="G24936" s="332" t="s">
        <v>124</v>
      </c>
      <c r="H24936" s="333"/>
      <c r="I24936" s="333"/>
      <c r="J24936" s="333"/>
      <c r="K24936" s="333"/>
      <c r="L24936" s="334"/>
    </row>
    <row r="24937" spans="1:12" hidden="1" x14ac:dyDescent="0.3">
      <c r="A24937" s="18" t="str">
        <f t="shared" ref="A24937" si="8387">+IF(OR(C24936=""),"NO",1)</f>
        <v>NO</v>
      </c>
      <c r="B24937" s="18"/>
      <c r="E24937" s="330"/>
      <c r="F24937" s="54" t="str">
        <f>+$F$27</f>
        <v>CONTRATANTE</v>
      </c>
      <c r="G24937" s="335" t="s">
        <v>124</v>
      </c>
      <c r="H24937" s="310"/>
      <c r="I24937" s="310"/>
      <c r="J24937" s="310"/>
      <c r="K24937" s="310"/>
      <c r="L24937" s="336"/>
    </row>
    <row r="24938" spans="1:12" hidden="1" x14ac:dyDescent="0.3">
      <c r="A24938" s="18" t="str">
        <f t="shared" ref="A24938" si="8388">+IF(OR(C24936=""),"NO",1)</f>
        <v>NO</v>
      </c>
      <c r="B24938" s="18"/>
      <c r="E24938" s="330"/>
      <c r="F24938" s="54" t="str">
        <f>+$F$28</f>
        <v>APORTANTE</v>
      </c>
      <c r="G24938" s="337" t="s">
        <v>124</v>
      </c>
      <c r="H24938" s="338"/>
      <c r="I24938" s="338"/>
      <c r="J24938" s="338"/>
      <c r="K24938" s="338"/>
      <c r="L24938" s="339"/>
    </row>
    <row r="24939" spans="1:12" hidden="1" x14ac:dyDescent="0.3">
      <c r="A24939" s="18" t="str">
        <f t="shared" ref="A24939" si="8389">+IF(OR(C24936=""),"NO",1)</f>
        <v>NO</v>
      </c>
      <c r="B24939" s="18"/>
      <c r="E24939" s="330"/>
      <c r="F24939" s="54" t="str">
        <f>+$F$29</f>
        <v>VALOR /SMMLV)</v>
      </c>
      <c r="G24939" s="55" t="s">
        <v>124</v>
      </c>
      <c r="H24939" s="56" t="str">
        <f>+$H$29</f>
        <v>% PART..</v>
      </c>
      <c r="I24939" s="57" t="s">
        <v>124</v>
      </c>
      <c r="J24939" s="58" t="str">
        <f>+$J$29</f>
        <v>VALOR ACREDITADO</v>
      </c>
      <c r="K24939" s="59"/>
      <c r="L24939" s="47" t="s">
        <v>124</v>
      </c>
    </row>
    <row r="24940" spans="1:12" hidden="1" x14ac:dyDescent="0.3">
      <c r="A24940" s="18" t="str">
        <f t="shared" ref="A24940" si="8390">+IF(OR(C24936=""),"NO",1)</f>
        <v>NO</v>
      </c>
      <c r="B24940" s="18"/>
      <c r="E24940" s="330"/>
      <c r="F24940" s="60" t="str">
        <f>+$F$30</f>
        <v>EXPERIENCIA APORTADA</v>
      </c>
      <c r="G24940" s="340" t="s">
        <v>124</v>
      </c>
      <c r="H24940" s="341"/>
      <c r="I24940" s="341"/>
      <c r="J24940" s="341"/>
      <c r="K24940" s="341"/>
      <c r="L24940" s="342"/>
    </row>
    <row r="24941" spans="1:12" hidden="1" x14ac:dyDescent="0.3">
      <c r="A24941" s="18" t="str">
        <f t="shared" ref="A24941" si="8391">+IF(OR(C24936=""),"NO",1)</f>
        <v>NO</v>
      </c>
      <c r="B24941" s="18"/>
      <c r="E24941" s="331"/>
      <c r="F24941" s="62" t="str">
        <f>+$F$31</f>
        <v>OBSERVACIÓN</v>
      </c>
      <c r="G24941" s="343" t="s">
        <v>124</v>
      </c>
      <c r="H24941" s="344"/>
      <c r="I24941" s="344"/>
      <c r="J24941" s="344"/>
      <c r="K24941" s="344"/>
      <c r="L24941" s="345"/>
    </row>
    <row r="24942" spans="1:12" ht="8.5" hidden="1" customHeight="1" x14ac:dyDescent="0.3">
      <c r="A24942" s="18" t="str">
        <f t="shared" ref="A24942" si="8392">+IF(OR(C24936=""),"NO",1)</f>
        <v>NO</v>
      </c>
      <c r="B24942" s="18"/>
      <c r="E24942" s="49"/>
      <c r="F24942" s="50"/>
      <c r="G24942" s="51"/>
      <c r="H24942" s="51"/>
      <c r="I24942" s="51"/>
      <c r="J24942" s="51"/>
      <c r="K24942" s="51"/>
      <c r="L24942" s="52"/>
    </row>
    <row r="24943" spans="1:12" hidden="1" x14ac:dyDescent="0.3">
      <c r="A24943" s="18" t="str">
        <f t="shared" ref="A24943" si="8393">+IF(OR(C24943=""),"NO",1)</f>
        <v>NO</v>
      </c>
      <c r="B24943" s="18"/>
      <c r="C24943" s="1" t="s">
        <v>124</v>
      </c>
      <c r="E24943" s="329">
        <v>7</v>
      </c>
      <c r="F24943" s="53" t="str">
        <f>+$F$26</f>
        <v>OBJETO</v>
      </c>
      <c r="G24943" s="332" t="s">
        <v>124</v>
      </c>
      <c r="H24943" s="333"/>
      <c r="I24943" s="333"/>
      <c r="J24943" s="333"/>
      <c r="K24943" s="333"/>
      <c r="L24943" s="334"/>
    </row>
    <row r="24944" spans="1:12" hidden="1" x14ac:dyDescent="0.3">
      <c r="A24944" s="18" t="str">
        <f t="shared" ref="A24944" si="8394">+IF(OR(C24943=""),"NO",1)</f>
        <v>NO</v>
      </c>
      <c r="B24944" s="18"/>
      <c r="E24944" s="330"/>
      <c r="F24944" s="54" t="str">
        <f>+$F$27</f>
        <v>CONTRATANTE</v>
      </c>
      <c r="G24944" s="335" t="s">
        <v>124</v>
      </c>
      <c r="H24944" s="310"/>
      <c r="I24944" s="310"/>
      <c r="J24944" s="310"/>
      <c r="K24944" s="310"/>
      <c r="L24944" s="336"/>
    </row>
    <row r="24945" spans="1:12" hidden="1" x14ac:dyDescent="0.3">
      <c r="A24945" s="18" t="str">
        <f t="shared" ref="A24945" si="8395">+IF(OR(C24943=""),"NO",1)</f>
        <v>NO</v>
      </c>
      <c r="B24945" s="18"/>
      <c r="E24945" s="330"/>
      <c r="F24945" s="54" t="str">
        <f>+$F$28</f>
        <v>APORTANTE</v>
      </c>
      <c r="G24945" s="337" t="s">
        <v>124</v>
      </c>
      <c r="H24945" s="338"/>
      <c r="I24945" s="338"/>
      <c r="J24945" s="338"/>
      <c r="K24945" s="338"/>
      <c r="L24945" s="339"/>
    </row>
    <row r="24946" spans="1:12" hidden="1" x14ac:dyDescent="0.3">
      <c r="A24946" s="18" t="str">
        <f t="shared" ref="A24946" si="8396">+IF(OR(C24943=""),"NO",1)</f>
        <v>NO</v>
      </c>
      <c r="B24946" s="18"/>
      <c r="E24946" s="330"/>
      <c r="F24946" s="54" t="str">
        <f>+$F$29</f>
        <v>VALOR /SMMLV)</v>
      </c>
      <c r="G24946" s="55" t="s">
        <v>124</v>
      </c>
      <c r="H24946" s="56" t="str">
        <f>+$H$29</f>
        <v>% PART..</v>
      </c>
      <c r="I24946" s="57" t="s">
        <v>124</v>
      </c>
      <c r="J24946" s="58" t="str">
        <f>+$J$29</f>
        <v>VALOR ACREDITADO</v>
      </c>
      <c r="K24946" s="59"/>
      <c r="L24946" s="47" t="s">
        <v>124</v>
      </c>
    </row>
    <row r="24947" spans="1:12" hidden="1" x14ac:dyDescent="0.3">
      <c r="A24947" s="18" t="str">
        <f t="shared" ref="A24947" si="8397">+IF(OR(C24943=""),"NO",1)</f>
        <v>NO</v>
      </c>
      <c r="B24947" s="18"/>
      <c r="E24947" s="330"/>
      <c r="F24947" s="60" t="str">
        <f>+$F$30</f>
        <v>EXPERIENCIA APORTADA</v>
      </c>
      <c r="G24947" s="340" t="s">
        <v>124</v>
      </c>
      <c r="H24947" s="341"/>
      <c r="I24947" s="341"/>
      <c r="J24947" s="341"/>
      <c r="K24947" s="341"/>
      <c r="L24947" s="342"/>
    </row>
    <row r="24948" spans="1:12" hidden="1" x14ac:dyDescent="0.3">
      <c r="A24948" s="18" t="str">
        <f t="shared" ref="A24948" si="8398">+IF(OR(C24943=""),"NO",1)</f>
        <v>NO</v>
      </c>
      <c r="B24948" s="18"/>
      <c r="E24948" s="331"/>
      <c r="F24948" s="62" t="str">
        <f>+$F$31</f>
        <v>OBSERVACIÓN</v>
      </c>
      <c r="G24948" s="343" t="s">
        <v>124</v>
      </c>
      <c r="H24948" s="344"/>
      <c r="I24948" s="344"/>
      <c r="J24948" s="344"/>
      <c r="K24948" s="344"/>
      <c r="L24948" s="345"/>
    </row>
    <row r="24949" spans="1:12" hidden="1" x14ac:dyDescent="0.3">
      <c r="A24949" s="18" t="str">
        <f t="shared" ref="A24949" si="8399">+IF(OR(C24943=""),"NO",1)</f>
        <v>NO</v>
      </c>
      <c r="B24949" s="18"/>
      <c r="E24949" s="49"/>
      <c r="F24949" s="50"/>
      <c r="G24949" s="51"/>
      <c r="H24949" s="51"/>
      <c r="I24949" s="51"/>
      <c r="J24949" s="51"/>
      <c r="K24949" s="51"/>
      <c r="L24949" s="52"/>
    </row>
    <row r="24950" spans="1:12" hidden="1" x14ac:dyDescent="0.3">
      <c r="A24950" s="1" t="str">
        <f>+A24885</f>
        <v>NO</v>
      </c>
      <c r="C24950" s="1" t="str">
        <f>"N"&amp;C24885</f>
        <v>N</v>
      </c>
      <c r="E24950" s="63"/>
      <c r="F24950" s="64" t="str">
        <f>+$F$75</f>
        <v>TOTAL DE CONTRATOS PRESENTADOS VÁLIDOS QUE CUMPLEN EXPERIENCIA ACREDITADA:</v>
      </c>
      <c r="G24950" s="65"/>
      <c r="H24950" s="65"/>
      <c r="I24950" s="65"/>
      <c r="J24950" s="66"/>
      <c r="K24950" s="65"/>
      <c r="L24950" s="67" t="s">
        <v>124</v>
      </c>
    </row>
    <row r="24951" spans="1:12" ht="6.65" hidden="1" customHeight="1" x14ac:dyDescent="0.3">
      <c r="A24951" s="1" t="str">
        <f>+A24885</f>
        <v>NO</v>
      </c>
      <c r="E24951" s="51"/>
      <c r="F24951" s="50"/>
      <c r="G24951" s="51"/>
      <c r="H24951" s="51"/>
      <c r="I24951" s="51"/>
      <c r="J24951" s="51"/>
      <c r="K24951" s="51"/>
      <c r="L24951" s="51"/>
    </row>
    <row r="24952" spans="1:12" hidden="1" x14ac:dyDescent="0.3">
      <c r="A24952" s="1" t="str">
        <f>+A24885</f>
        <v>NO</v>
      </c>
      <c r="E24952" s="63"/>
      <c r="F24952" s="63" t="str">
        <f>+$F$77</f>
        <v>ACREDITA SUMINISTRO E INSTALACIÓN DE MOBILIARIO POR LO MENOS EN UN (1) CONTRATO VÁLIDO</v>
      </c>
      <c r="G24952" s="65"/>
      <c r="H24952" s="65"/>
      <c r="I24952" s="65"/>
      <c r="J24952" s="66"/>
      <c r="K24952" s="65"/>
      <c r="L24952" s="68" t="s">
        <v>157</v>
      </c>
    </row>
    <row r="24953" spans="1:12" ht="5.15" hidden="1" customHeight="1" x14ac:dyDescent="0.3">
      <c r="A24953" s="1" t="str">
        <f>+A24885</f>
        <v>NO</v>
      </c>
      <c r="E24953" s="51"/>
      <c r="F24953" s="50"/>
      <c r="G24953" s="51"/>
      <c r="H24953" s="51"/>
      <c r="I24953" s="51"/>
      <c r="J24953" s="51"/>
      <c r="K24953" s="51"/>
      <c r="L24953" s="51"/>
    </row>
    <row r="24954" spans="1:12" ht="12.75" hidden="1" customHeight="1" x14ac:dyDescent="0.3">
      <c r="A24954" s="1" t="str">
        <f>+A24885</f>
        <v>NO</v>
      </c>
      <c r="E24954" s="69" t="str">
        <f>+$E$79</f>
        <v>EXPERIENCIA ESPECÍFICA NUMERAL 10.1.1 A</v>
      </c>
      <c r="F24954" s="70"/>
      <c r="G24954" s="70"/>
      <c r="H24954" s="70"/>
      <c r="I24954" s="70"/>
      <c r="J24954" s="70"/>
      <c r="K24954" s="70"/>
      <c r="L24954" s="71"/>
    </row>
    <row r="24955" spans="1:12" ht="26.5" hidden="1" customHeight="1" x14ac:dyDescent="0.3">
      <c r="A24955" s="1" t="str">
        <f>+A24885</f>
        <v>NO</v>
      </c>
      <c r="E24955" s="72"/>
      <c r="F24955" s="325" t="str">
        <f>+$F$80</f>
        <v>Por lo menos uno (1) de los contratos válidos aportados como experiencia general debe corresponder mínimo al 60% del presupuesto oficial del presente proceso de selección.  (SMMLV)</v>
      </c>
      <c r="G24955" s="326"/>
      <c r="H24955" s="326"/>
      <c r="I24955" s="326"/>
      <c r="J24955" s="326"/>
      <c r="K24955" s="73" t="s">
        <v>124</v>
      </c>
      <c r="L24955" s="74" t="s">
        <v>124</v>
      </c>
    </row>
    <row r="24956" spans="1:12" ht="23.5" hidden="1" customHeight="1" x14ac:dyDescent="0.3">
      <c r="A24956" s="1" t="str">
        <f>+A24885</f>
        <v>NO</v>
      </c>
      <c r="E24956" s="63"/>
      <c r="F24956" s="325" t="str">
        <f>+$F$81</f>
        <v xml:space="preserve">Deberá acreditarse en al menos uno (1) de los contratos válidos aportados como experiencia general una </v>
      </c>
      <c r="G24956" s="326"/>
      <c r="H24956" s="326"/>
      <c r="I24956" s="326"/>
      <c r="J24956" s="326"/>
      <c r="K24956" s="73" t="s">
        <v>124</v>
      </c>
      <c r="L24956" s="74" t="s">
        <v>124</v>
      </c>
    </row>
    <row r="24957" spans="1:12" ht="23.5" hidden="1" customHeight="1" x14ac:dyDescent="0.3">
      <c r="A24957" s="18" t="s">
        <v>30</v>
      </c>
      <c r="E24957" s="63"/>
      <c r="F24957" s="325" t="str">
        <f>+$F$82</f>
        <v xml:space="preserve">Deberá acreditarse en al menos uno (1) de los contratos válidos aportados interventoría a intervención de </v>
      </c>
      <c r="G24957" s="326"/>
      <c r="H24957" s="326"/>
      <c r="I24957" s="326"/>
      <c r="J24957" s="326"/>
      <c r="K24957" s="73">
        <f>+$K$82</f>
        <v>0</v>
      </c>
      <c r="L24957" s="74" t="s">
        <v>124</v>
      </c>
    </row>
    <row r="24958" spans="1:12" ht="36" hidden="1" customHeight="1" x14ac:dyDescent="0.3">
      <c r="A24958" s="18" t="s">
        <v>30</v>
      </c>
      <c r="E24958" s="63"/>
      <c r="F24958" s="325" t="str">
        <f>+$F$83</f>
        <v xml:space="preserve">Deberá acreditarse en al menos uno (1) de los contratos válidos aportados interventoría a intervención de </v>
      </c>
      <c r="G24958" s="326"/>
      <c r="H24958" s="326"/>
      <c r="I24958" s="326"/>
      <c r="J24958" s="326"/>
      <c r="K24958" s="75">
        <f>+$K$83</f>
        <v>0</v>
      </c>
      <c r="L24958" s="76" t="s">
        <v>124</v>
      </c>
    </row>
    <row r="24959" spans="1:12" hidden="1" x14ac:dyDescent="0.3">
      <c r="A24959" s="1" t="str">
        <f>+A24885</f>
        <v>NO</v>
      </c>
      <c r="E24959" s="51"/>
      <c r="F24959" s="50"/>
      <c r="G24959" s="51"/>
      <c r="H24959" s="51"/>
      <c r="I24959" s="51"/>
      <c r="J24959" s="51"/>
      <c r="K24959" s="51"/>
      <c r="L24959" s="51"/>
    </row>
    <row r="24960" spans="1:12" ht="12.75" hidden="1" customHeight="1" x14ac:dyDescent="0.3">
      <c r="A24960" s="1" t="str">
        <f>+A24885</f>
        <v>NO</v>
      </c>
      <c r="E24960" s="40" t="str">
        <f>+$E$85</f>
        <v>VALOR MÍNIMO A CERIFICAR % P.O EN SMMMLV. NUMERAL 3.9.1</v>
      </c>
      <c r="F24960" s="41"/>
      <c r="G24960" s="41"/>
      <c r="H24960" s="41"/>
      <c r="I24960" s="41"/>
      <c r="J24960" s="41"/>
      <c r="K24960" s="41"/>
      <c r="L24960" s="42"/>
    </row>
    <row r="24961" spans="1:12" hidden="1" x14ac:dyDescent="0.3">
      <c r="A24961" s="1" t="str">
        <f>+A24885</f>
        <v>NO</v>
      </c>
      <c r="C24961" s="1" t="str">
        <f>"M"&amp;C24885</f>
        <v>M</v>
      </c>
      <c r="E24961" s="77" t="str">
        <f>+$E$86</f>
        <v>100% P.O.</v>
      </c>
      <c r="F24961" s="78"/>
      <c r="G24961" s="61">
        <v>242.41716883554506</v>
      </c>
      <c r="H24961" s="124" t="str">
        <f>+$H$86</f>
        <v>TOTAL EJECUTADO DE CONTRATOS ACREDITADOS</v>
      </c>
      <c r="I24961" s="124"/>
      <c r="J24961" s="124"/>
      <c r="K24961" s="55" t="s">
        <v>124</v>
      </c>
      <c r="L24961" s="47" t="s">
        <v>124</v>
      </c>
    </row>
    <row r="24962" spans="1:12" hidden="1" x14ac:dyDescent="0.3">
      <c r="A24962" s="1" t="str">
        <f>+A24885</f>
        <v>NO</v>
      </c>
      <c r="E24962" s="39"/>
      <c r="F24962" s="39"/>
      <c r="G24962" s="39"/>
      <c r="H24962" s="39"/>
      <c r="I24962" s="39"/>
      <c r="J24962" s="39"/>
      <c r="K24962" s="39"/>
      <c r="L24962" s="39"/>
    </row>
    <row r="24963" spans="1:12" ht="12.75" hidden="1" customHeight="1" x14ac:dyDescent="0.3">
      <c r="A24963" s="18" t="s">
        <v>30</v>
      </c>
      <c r="B24963" s="18"/>
      <c r="E24963" s="40" t="str">
        <f>+$E$88</f>
        <v>CONSIDERACIONES PARA LA VALIDEZ DE LA EXPERIENCIA REQUERIDA: EXPERIENCIA PROPONENTES PLURALES NUMERAL 10.1.2 D</v>
      </c>
      <c r="F24963" s="41"/>
      <c r="G24963" s="41"/>
      <c r="H24963" s="41"/>
      <c r="I24963" s="41"/>
      <c r="J24963" s="41"/>
      <c r="K24963" s="41"/>
      <c r="L24963" s="42"/>
    </row>
    <row r="24964" spans="1:12" ht="28" hidden="1" customHeight="1" x14ac:dyDescent="0.3">
      <c r="A24964" s="18" t="s">
        <v>30</v>
      </c>
      <c r="B24964" s="18"/>
      <c r="C24964" s="1" t="str">
        <f>"O"&amp;C24885</f>
        <v>O</v>
      </c>
      <c r="E24964" s="80" t="str">
        <f>+$E$89</f>
        <v>i)</v>
      </c>
      <c r="F24964" s="327" t="str">
        <f>+$F$89</f>
        <v>Uno de los integrantes debe aportar como mínimo el cincuenta por ciento (50 %) de la experiencia solicitada</v>
      </c>
      <c r="G24964" s="328"/>
      <c r="H24964" s="328"/>
      <c r="I24964" s="328"/>
      <c r="J24964" s="328"/>
      <c r="K24964" s="73" t="s">
        <v>124</v>
      </c>
      <c r="L24964" s="47" t="s">
        <v>124</v>
      </c>
    </row>
    <row r="24965" spans="1:12" ht="28" hidden="1" customHeight="1" x14ac:dyDescent="0.3">
      <c r="A24965" s="18" t="s">
        <v>30</v>
      </c>
      <c r="B24965" s="18"/>
      <c r="C24965" s="1" t="str">
        <f>"O"&amp;C24885</f>
        <v>O</v>
      </c>
      <c r="E24965" s="80" t="str">
        <f>+$E$90</f>
        <v>ii)</v>
      </c>
      <c r="F24965" s="327" t="str">
        <f>+$F$90</f>
        <v>Todos los demás ntegrantes deben acreditar al menos el cinco por ciento (5 %) de la experiencia solicitada, solo uno (1) de los integrantes podrá no acreditar experiencia pero su porcentaje de participación  no podrá superar el diez por ciento (10 %)</v>
      </c>
      <c r="G24965" s="328"/>
      <c r="H24965" s="328"/>
      <c r="I24965" s="328"/>
      <c r="J24965" s="328"/>
      <c r="K24965" s="73" t="s">
        <v>124</v>
      </c>
      <c r="L24965" s="47" t="s">
        <v>124</v>
      </c>
    </row>
    <row r="24966" spans="1:12" hidden="1" x14ac:dyDescent="0.3">
      <c r="A24966" s="18" t="s">
        <v>30</v>
      </c>
      <c r="B24966" s="18"/>
      <c r="E24966" s="39"/>
      <c r="F24966" s="39"/>
      <c r="G24966" s="39"/>
      <c r="H24966" s="39"/>
      <c r="I24966" s="39"/>
      <c r="J24966" s="39"/>
      <c r="K24966" s="39"/>
      <c r="L24966" s="39"/>
    </row>
    <row r="24967" spans="1:12" ht="13" hidden="1" customHeight="1" x14ac:dyDescent="0.3">
      <c r="A24967" s="18" t="str">
        <f>+A24885</f>
        <v>NO</v>
      </c>
      <c r="B24967" s="18"/>
      <c r="E24967" s="69" t="str">
        <f>+$E$92</f>
        <v>VERIFICACIÓN Y ASIGNACIÓN DE PUNTAJE POR LA EXPERIENCIA DEL PROPONENTE</v>
      </c>
      <c r="F24967" s="70"/>
      <c r="G24967" s="70"/>
      <c r="H24967" s="70"/>
      <c r="I24967" s="70"/>
      <c r="J24967" s="70"/>
      <c r="K24967" s="70"/>
      <c r="L24967" s="71"/>
    </row>
    <row r="24968" spans="1:12" hidden="1" x14ac:dyDescent="0.3">
      <c r="A24968" s="18" t="str">
        <f>+A24885</f>
        <v>NO</v>
      </c>
      <c r="B24968" s="18"/>
      <c r="E24968" s="81"/>
      <c r="F24968" s="323" t="str">
        <f>+$F$93</f>
        <v>No. CONTRATOS QUE ACREDITAN LA EXPERIENCIA (NO OBJETO DE SUBSANACIÓN)</v>
      </c>
      <c r="G24968" s="324"/>
      <c r="H24968" s="324"/>
      <c r="I24968" s="324"/>
      <c r="J24968" s="324"/>
      <c r="K24968" s="82"/>
      <c r="L24968" s="83" t="s">
        <v>124</v>
      </c>
    </row>
    <row r="24969" spans="1:12" ht="13" hidden="1" customHeight="1" x14ac:dyDescent="0.3">
      <c r="A24969" s="18" t="str">
        <f>+A24885</f>
        <v>NO</v>
      </c>
      <c r="B24969" s="18"/>
      <c r="E24969" s="84"/>
      <c r="F24969" s="323" t="str">
        <f>+$F$94</f>
        <v>TOTAL EJECUTADO DE CONTRATOS ACREDITADOS PROPUESTA INICIAL</v>
      </c>
      <c r="G24969" s="324"/>
      <c r="H24969" s="324"/>
      <c r="I24969" s="324"/>
      <c r="J24969" s="324"/>
      <c r="K24969" s="85"/>
      <c r="L24969" s="86" t="s">
        <v>124</v>
      </c>
    </row>
    <row r="24970" spans="1:12" ht="13" hidden="1" customHeight="1" x14ac:dyDescent="0.3">
      <c r="A24970" s="18" t="str">
        <f>+A24885</f>
        <v>NO</v>
      </c>
      <c r="B24970" s="18"/>
      <c r="E24970" s="87"/>
      <c r="F24970" s="323" t="str">
        <f>+$F$95</f>
        <v>PROMEDIO VALOR ACREDITADO EN SMMLV</v>
      </c>
      <c r="G24970" s="324"/>
      <c r="H24970" s="324"/>
      <c r="I24970" s="324"/>
      <c r="J24970" s="324"/>
      <c r="K24970" s="66"/>
      <c r="L24970" s="88" t="s">
        <v>124</v>
      </c>
    </row>
    <row r="24971" spans="1:12" hidden="1" x14ac:dyDescent="0.3">
      <c r="A24971" s="18" t="str">
        <f>+A24885</f>
        <v>NO</v>
      </c>
      <c r="B24971" s="18"/>
      <c r="E24971" s="89"/>
      <c r="F24971" s="89"/>
      <c r="G24971" s="89"/>
      <c r="H24971" s="89"/>
      <c r="I24971" s="89"/>
      <c r="J24971" s="89"/>
      <c r="K24971" s="89"/>
      <c r="L24971" s="89"/>
    </row>
    <row r="24972" spans="1:12" ht="13" hidden="1" customHeight="1" x14ac:dyDescent="0.3">
      <c r="A24972" s="18" t="str">
        <f>+A24885</f>
        <v>NO</v>
      </c>
      <c r="B24972" s="18"/>
      <c r="E24972" s="69" t="str">
        <f>+$E$97</f>
        <v>3.9.2 EXIGENCIAS MÍNIMAS DE EXPERIENCIA Y FORMACIÓN ACADÉMICA DEL EQUIPO DE TRABAJO</v>
      </c>
      <c r="F24972" s="70"/>
      <c r="G24972" s="70"/>
      <c r="H24972" s="70"/>
      <c r="I24972" s="70"/>
      <c r="J24972" s="70"/>
      <c r="K24972" s="70"/>
      <c r="L24972" s="71"/>
    </row>
    <row r="24973" spans="1:12" hidden="1" x14ac:dyDescent="0.3">
      <c r="A24973" s="18" t="str">
        <f>+A24885</f>
        <v>NO</v>
      </c>
      <c r="B24973" s="18"/>
      <c r="E24973" s="90" t="str">
        <f>+$E$98</f>
        <v>Formulario 8</v>
      </c>
      <c r="F24973" s="315" t="s">
        <v>46</v>
      </c>
      <c r="G24973" s="316"/>
      <c r="H24973" s="317"/>
      <c r="I24973" s="318"/>
      <c r="J24973" s="318"/>
      <c r="K24973" s="318"/>
      <c r="L24973" s="319"/>
    </row>
    <row r="24974" spans="1:12" hidden="1" x14ac:dyDescent="0.3">
      <c r="A24974" s="18" t="str">
        <f>+A24885</f>
        <v>NO</v>
      </c>
      <c r="B24974" s="18"/>
      <c r="E24974" s="91" t="s">
        <v>124</v>
      </c>
      <c r="F24974" s="91" t="str">
        <f>+$F$99</f>
        <v>Director de Interventoría</v>
      </c>
      <c r="G24974" s="91" t="str">
        <f>+$G$99</f>
        <v>Residente de Interventoría</v>
      </c>
      <c r="H24974" s="320"/>
      <c r="I24974" s="321"/>
      <c r="J24974" s="321"/>
      <c r="K24974" s="321"/>
      <c r="L24974" s="322"/>
    </row>
    <row r="24975" spans="1:12" hidden="1" x14ac:dyDescent="0.3">
      <c r="A24975" s="18" t="str">
        <f>+A24885</f>
        <v>NO</v>
      </c>
      <c r="B24975" s="18"/>
      <c r="E24975" s="304" t="str">
        <f>+$E$100</f>
        <v>OBSERVACIONES RESPECTO REQUISITO HABILITANTE DEL PERSONAL CLAVE EVALUABLE</v>
      </c>
      <c r="F24975" s="305"/>
      <c r="G24975" s="305"/>
      <c r="H24975" s="305"/>
      <c r="I24975" s="305"/>
      <c r="J24975" s="305"/>
      <c r="K24975" s="305"/>
      <c r="L24975" s="305"/>
    </row>
    <row r="24976" spans="1:12" hidden="1" x14ac:dyDescent="0.3">
      <c r="A24976" s="18" t="str">
        <f>+A24885</f>
        <v>NO</v>
      </c>
      <c r="B24976" s="18"/>
      <c r="E24976" s="312" t="s">
        <v>124</v>
      </c>
      <c r="F24976" s="313"/>
      <c r="G24976" s="313"/>
      <c r="H24976" s="313"/>
      <c r="I24976" s="313"/>
      <c r="J24976" s="313"/>
      <c r="K24976" s="313"/>
      <c r="L24976" s="314"/>
    </row>
    <row r="24977" spans="1:12" hidden="1" x14ac:dyDescent="0.3">
      <c r="A24977" s="18" t="str">
        <f>+A24885</f>
        <v>NO</v>
      </c>
      <c r="B24977" s="18"/>
      <c r="E24977" s="89"/>
      <c r="F24977" s="89"/>
      <c r="G24977" s="89"/>
      <c r="H24977" s="89"/>
      <c r="I24977" s="89"/>
      <c r="J24977" s="89"/>
      <c r="K24977" s="89"/>
      <c r="L24977" s="89"/>
    </row>
    <row r="24978" spans="1:12" ht="13" hidden="1" customHeight="1" x14ac:dyDescent="0.3">
      <c r="A24978" s="18" t="str">
        <f>+A24885</f>
        <v>NO</v>
      </c>
      <c r="B24978" s="18"/>
      <c r="E24978" s="69" t="str">
        <f>+$E$103</f>
        <v>4.2 EQUIPO DE TRABAJO (Personal Clave Evaluable)</v>
      </c>
      <c r="F24978" s="70"/>
      <c r="G24978" s="70"/>
      <c r="H24978" s="70"/>
      <c r="I24978" s="70"/>
      <c r="J24978" s="70"/>
      <c r="K24978" s="70"/>
      <c r="L24978" s="71"/>
    </row>
    <row r="24979" spans="1:12" ht="23.25" hidden="1" customHeight="1" x14ac:dyDescent="0.3">
      <c r="A24979" s="18" t="str">
        <f>+A24885</f>
        <v>NO</v>
      </c>
      <c r="B24979" s="18"/>
      <c r="E24979" s="90" t="str">
        <f>+$E$104</f>
        <v>Formulario 9</v>
      </c>
      <c r="F24979" s="315" t="s">
        <v>46</v>
      </c>
      <c r="G24979" s="316"/>
      <c r="H24979" s="317"/>
      <c r="I24979" s="318"/>
      <c r="J24979" s="318"/>
      <c r="K24979" s="318"/>
      <c r="L24979" s="319"/>
    </row>
    <row r="24980" spans="1:12" hidden="1" x14ac:dyDescent="0.3">
      <c r="A24980" s="18" t="str">
        <f>+A24885</f>
        <v>NO</v>
      </c>
      <c r="B24980" s="18"/>
      <c r="E24980" s="91" t="s">
        <v>124</v>
      </c>
      <c r="F24980" s="91" t="str">
        <f>+$F$99</f>
        <v>Director de Interventoría</v>
      </c>
      <c r="G24980" s="91" t="str">
        <f>+$G$99</f>
        <v>Residente de Interventoría</v>
      </c>
      <c r="H24980" s="320"/>
      <c r="I24980" s="321"/>
      <c r="J24980" s="321"/>
      <c r="K24980" s="321"/>
      <c r="L24980" s="322"/>
    </row>
    <row r="24981" spans="1:12" hidden="1" x14ac:dyDescent="0.3">
      <c r="A24981" s="18" t="str">
        <f>+A24885</f>
        <v>NO</v>
      </c>
      <c r="B24981" s="18"/>
      <c r="E24981" s="89"/>
      <c r="F24981" s="89"/>
      <c r="G24981" s="89"/>
      <c r="H24981" s="89"/>
      <c r="I24981" s="89"/>
      <c r="J24981" s="89"/>
      <c r="K24981" s="89"/>
      <c r="L24981" s="89"/>
    </row>
    <row r="24982" spans="1:12" hidden="1" x14ac:dyDescent="0.3">
      <c r="A24982" s="1" t="str">
        <f>+A24885</f>
        <v>NO</v>
      </c>
      <c r="E24982" s="92" t="str">
        <f>+E24857</f>
        <v>CRITERIOS DE EVALUACIÓN Y PUNTAJE</v>
      </c>
      <c r="F24982" s="93"/>
      <c r="G24982" s="93"/>
      <c r="H24982" s="93"/>
      <c r="I24982" s="93"/>
      <c r="J24982" s="93"/>
      <c r="K24982" s="94"/>
      <c r="L24982" s="95" t="str">
        <f>+$L$107</f>
        <v>PUNTAJE OBTENIDO</v>
      </c>
    </row>
    <row r="24983" spans="1:12" hidden="1" x14ac:dyDescent="0.3">
      <c r="A24983" s="1" t="str">
        <f>+A24885</f>
        <v>NO</v>
      </c>
      <c r="E24983" s="96" t="str">
        <f>+$E$108</f>
        <v>VALOR</v>
      </c>
      <c r="F24983" s="97" t="str">
        <f>+$F$108</f>
        <v>EQUIPO DE TRABAJO (PERSONAL CLAVE EVALUABLE)</v>
      </c>
      <c r="G24983" s="24"/>
      <c r="H24983" s="24"/>
      <c r="I24983" s="24"/>
      <c r="J24983" s="24"/>
      <c r="K24983" s="24"/>
      <c r="L24983" s="98"/>
    </row>
    <row r="24984" spans="1:12" ht="12.75" hidden="1" customHeight="1" x14ac:dyDescent="0.3">
      <c r="A24984" s="1" t="str">
        <f>+A24885</f>
        <v>NO</v>
      </c>
      <c r="E24984" s="96">
        <f>+$E$109</f>
        <v>5</v>
      </c>
      <c r="F24984" s="307" t="str">
        <f>+$F$109</f>
        <v xml:space="preserve"> Experiencia Específica adicional</v>
      </c>
      <c r="G24984" s="308"/>
      <c r="H24984" s="308"/>
      <c r="I24984" s="308"/>
      <c r="J24984" s="308"/>
      <c r="K24984" s="309"/>
      <c r="L24984" s="99" t="str">
        <f>IFERROR(IF(VLOOKUP(C24885,'R. PUNTAJES'!$C$14:$R$213,'R. PUNTAJES'!$I$10,0)="","",VLOOKUP(C24885,'R. PUNTAJES'!$C$14:$R$213,'R. PUNTAJES'!$I$10,0)),"")</f>
        <v/>
      </c>
    </row>
    <row r="24985" spans="1:12" ht="12.75" hidden="1" customHeight="1" x14ac:dyDescent="0.3">
      <c r="A24985" s="1" t="str">
        <f>+A24885</f>
        <v>NO</v>
      </c>
      <c r="E24985" s="96">
        <f>+$E$110</f>
        <v>5</v>
      </c>
      <c r="F24985" s="307" t="str">
        <f>+$F$110</f>
        <v>Formación Académica adicional</v>
      </c>
      <c r="G24985" s="308"/>
      <c r="H24985" s="308"/>
      <c r="I24985" s="308"/>
      <c r="J24985" s="308"/>
      <c r="K24985" s="309"/>
      <c r="L24985" s="99" t="str">
        <f>IFERROR(IF(VLOOKUP(C24885,'R. PUNTAJES'!$C$14:$R$213,'R. PUNTAJES'!$J$10,0)="","",VLOOKUP(C24885,'R. PUNTAJES'!$C$14:$R$213,'R. PUNTAJES'!$J$10,0)),"")</f>
        <v/>
      </c>
    </row>
    <row r="24986" spans="1:12" hidden="1" x14ac:dyDescent="0.3">
      <c r="A24986" s="18" t="str">
        <f>+A24885</f>
        <v>NO</v>
      </c>
      <c r="B24986" s="18"/>
      <c r="E24986" s="100"/>
      <c r="F24986" s="101" t="str">
        <f>+$F$111</f>
        <v>FACTOR DE SOSTENIBILIDAD</v>
      </c>
      <c r="G24986" s="102"/>
      <c r="H24986" s="102"/>
      <c r="I24986" s="102"/>
      <c r="J24986" s="102"/>
      <c r="K24986" s="102"/>
      <c r="L24986" s="103"/>
    </row>
    <row r="24987" spans="1:12" hidden="1" x14ac:dyDescent="0.3">
      <c r="A24987" s="18" t="str">
        <f>+A24885</f>
        <v>NO</v>
      </c>
      <c r="B24987" s="18"/>
      <c r="E24987" s="104">
        <v>1</v>
      </c>
      <c r="F24987" s="105" t="str">
        <f>+$F$112</f>
        <v>Compromisos Sostenibilidad</v>
      </c>
      <c r="G24987" s="106"/>
      <c r="H24987" s="106"/>
      <c r="I24987" s="106"/>
      <c r="J24987" s="106"/>
      <c r="K24987" s="106"/>
      <c r="L24987" s="107" t="str">
        <f>IFERROR(IF(VLOOKUP(C24885,'R. PUNTAJES'!$C$14:$R$213,'R. PUNTAJES'!$K$10,0)="","",VLOOKUP(C24885,'R. PUNTAJES'!$C$14:$R$213,'R. PUNTAJES'!$K$10,0)),"")</f>
        <v/>
      </c>
    </row>
    <row r="24988" spans="1:12" hidden="1" x14ac:dyDescent="0.3">
      <c r="A24988" s="1" t="str">
        <f>+A24885</f>
        <v>NO</v>
      </c>
      <c r="E24988" s="108"/>
      <c r="F24988" s="109" t="str">
        <f>+$F$113</f>
        <v>APOYO A LA INDUSTRIA NACIONAL</v>
      </c>
      <c r="G24988" s="110"/>
      <c r="H24988" s="110"/>
      <c r="I24988" s="110"/>
      <c r="J24988" s="110"/>
      <c r="K24988" s="110"/>
      <c r="L24988" s="111"/>
    </row>
    <row r="24989" spans="1:12" ht="12.75" hidden="1" customHeight="1" x14ac:dyDescent="0.3">
      <c r="A24989" s="1" t="str">
        <f>+A24885</f>
        <v>NO</v>
      </c>
      <c r="E24989" s="96">
        <v>20</v>
      </c>
      <c r="F24989" s="307" t="str">
        <f>+$F$114</f>
        <v>Promoción de Servicios Nacionales o con Trato Nacional</v>
      </c>
      <c r="G24989" s="308"/>
      <c r="H24989" s="308"/>
      <c r="I24989" s="308"/>
      <c r="J24989" s="308"/>
      <c r="K24989" s="309"/>
      <c r="L24989" s="99" t="str">
        <f>IFERROR(IF(VLOOKUP(C24885,'R. PUNTAJES'!$C$14:$R$213,'R. PUNTAJES'!$L$10,0)="","",
IF(VLOOKUP(C24885,'R. PUNTAJES'!$C$14:$R$213,'R. PUNTAJES'!$L$10,0)=5,0,
VLOOKUP(C24885,'R. PUNTAJES'!$C$14:$R$213,'R. PUNTAJES'!$L$10,0))),"")</f>
        <v/>
      </c>
    </row>
    <row r="24990" spans="1:12" ht="12.75" hidden="1" customHeight="1" x14ac:dyDescent="0.3">
      <c r="A24990" s="1" t="str">
        <f>+A24885</f>
        <v>NO</v>
      </c>
      <c r="E24990" s="96">
        <v>5</v>
      </c>
      <c r="F24990" s="307" t="str">
        <f>+$F$115</f>
        <v>Incorporación de componente nacional en servicios extranjeros</v>
      </c>
      <c r="G24990" s="308"/>
      <c r="H24990" s="308"/>
      <c r="I24990" s="308"/>
      <c r="J24990" s="308"/>
      <c r="K24990" s="309"/>
      <c r="L24990" s="99" t="str">
        <f>IFERROR(IF(VLOOKUP(C24885,'R. PUNTAJES'!$C$14:$R$213,'R. PUNTAJES'!$L$10,0)="","",
IF(VLOOKUP(C24885,'R. PUNTAJES'!$C$14:$R$213,'R. PUNTAJES'!$L$10,0)=20,0,
VLOOKUP(C24885,'R. PUNTAJES'!$C$14:$R$213,'R. PUNTAJES'!$L$10,0))),"")</f>
        <v/>
      </c>
    </row>
    <row r="24991" spans="1:12" hidden="1" x14ac:dyDescent="0.3">
      <c r="A24991" s="1" t="str">
        <f>+A24885</f>
        <v>NO</v>
      </c>
      <c r="E24991" s="112"/>
      <c r="F24991" s="97" t="str">
        <f>+$F$116</f>
        <v>VINCULACIÓN DE PERSONAS CON DISCAPACIDAD</v>
      </c>
      <c r="G24991" s="24"/>
      <c r="H24991" s="24"/>
      <c r="I24991" s="24"/>
      <c r="J24991" s="24"/>
      <c r="K24991" s="24"/>
      <c r="L24991" s="98"/>
    </row>
    <row r="24992" spans="1:12" ht="12.75" hidden="1" customHeight="1" x14ac:dyDescent="0.3">
      <c r="A24992" s="1" t="str">
        <f>+A24885</f>
        <v>NO</v>
      </c>
      <c r="E24992" s="96">
        <v>1</v>
      </c>
      <c r="F24992" s="307" t="str">
        <f>+$F$117</f>
        <v xml:space="preserve">Trabajadores vinculados a la planta de personal </v>
      </c>
      <c r="G24992" s="308"/>
      <c r="H24992" s="308"/>
      <c r="I24992" s="308"/>
      <c r="J24992" s="308"/>
      <c r="K24992" s="309"/>
      <c r="L24992" s="99" t="str">
        <f>IFERROR(IF(VLOOKUP(C24885,'R. PUNTAJES'!$C$14:$R$213,'R. PUNTAJES'!$M$10,0)="","",VLOOKUP(C24885,'R. PUNTAJES'!$C$14:$R$213,'R. PUNTAJES'!$M$10,0)),"")</f>
        <v/>
      </c>
    </row>
    <row r="24993" spans="1:16" hidden="1" x14ac:dyDescent="0.3">
      <c r="A24993" s="1" t="str">
        <f>+A24885</f>
        <v>NO</v>
      </c>
      <c r="E24993" s="112"/>
      <c r="F24993" s="97" t="str">
        <f>+$F$118</f>
        <v>EMPRENDIMIENTOS Y EMPRESAS DE MUJERES</v>
      </c>
      <c r="G24993" s="24"/>
      <c r="H24993" s="24"/>
      <c r="I24993" s="24"/>
      <c r="J24993" s="24"/>
      <c r="K24993" s="24"/>
      <c r="L24993" s="98"/>
    </row>
    <row r="24994" spans="1:16" ht="13" hidden="1" customHeight="1" x14ac:dyDescent="0.3">
      <c r="A24994" s="1" t="str">
        <f>+A24885</f>
        <v>NO</v>
      </c>
      <c r="E24994" s="96">
        <v>0.25</v>
      </c>
      <c r="F24994" s="307" t="str">
        <f>+$F$119</f>
        <v>Emprendimientos y empresas de mujeres</v>
      </c>
      <c r="G24994" s="308"/>
      <c r="H24994" s="308"/>
      <c r="I24994" s="308"/>
      <c r="J24994" s="308"/>
      <c r="K24994" s="309"/>
      <c r="L24994" s="113" t="str">
        <f>IFERROR(IF(VLOOKUP(C24885,'R. PUNTAJES'!$C$14:$R$213,'R. PUNTAJES'!$N$10,0)="","",VLOOKUP(C24885,'R. PUNTAJES'!$C$14:$R$213,'R. PUNTAJES'!$N$10,0)),"")</f>
        <v/>
      </c>
    </row>
    <row r="24995" spans="1:16" hidden="1" x14ac:dyDescent="0.3">
      <c r="A24995" s="18" t="str">
        <f>+A24996</f>
        <v>NO</v>
      </c>
      <c r="B24995" s="18"/>
      <c r="E24995" s="112"/>
      <c r="F24995" s="97" t="str">
        <f>+$F$120</f>
        <v>MIPYME</v>
      </c>
      <c r="G24995" s="24"/>
      <c r="H24995" s="24"/>
      <c r="I24995" s="24"/>
      <c r="J24995" s="24"/>
      <c r="K24995" s="24"/>
      <c r="L24995" s="98"/>
    </row>
    <row r="24996" spans="1:16" hidden="1" x14ac:dyDescent="0.3">
      <c r="A24996" s="18" t="str">
        <f>+IF(E24996=0,"NO",1)</f>
        <v>NO</v>
      </c>
      <c r="B24996" s="18"/>
      <c r="E24996" s="96">
        <v>0</v>
      </c>
      <c r="F24996" s="307" t="str">
        <f>+$F$121</f>
        <v>Mipyme</v>
      </c>
      <c r="G24996" s="308"/>
      <c r="H24996" s="308"/>
      <c r="I24996" s="308"/>
      <c r="J24996" s="308"/>
      <c r="K24996" s="309"/>
      <c r="L24996" s="113" t="str">
        <f>IFERROR(IF(VLOOKUP(C24885,'R. PUNTAJES'!$C$14:$R$213,'R. PUNTAJES'!$O$10,0)="","",VLOOKUP(C24885,'R. PUNTAJES'!$C$14:$R$213,'R. PUNTAJES'!$O$10,0)),"")</f>
        <v/>
      </c>
    </row>
    <row r="24997" spans="1:16" hidden="1" x14ac:dyDescent="0.3">
      <c r="A24997" s="1" t="str">
        <f>+A24885</f>
        <v>NO</v>
      </c>
      <c r="E24997" s="112"/>
      <c r="F24997" s="97" t="str">
        <f>+$F$122</f>
        <v>EXPERIENCIA DEL PROPONENTE</v>
      </c>
      <c r="G24997" s="24"/>
      <c r="H24997" s="24"/>
      <c r="I24997" s="24"/>
      <c r="J24997" s="24"/>
      <c r="K24997" s="24"/>
      <c r="L24997" s="98"/>
    </row>
    <row r="24998" spans="1:16" hidden="1" x14ac:dyDescent="0.3">
      <c r="A24998" s="1" t="str">
        <f>+A24885</f>
        <v>NO</v>
      </c>
      <c r="E24998" s="96">
        <v>59.5</v>
      </c>
      <c r="F24998" s="307" t="str">
        <f>+$F$123</f>
        <v>mediana con valor absoluto</v>
      </c>
      <c r="G24998" s="308"/>
      <c r="H24998" s="308"/>
      <c r="I24998" s="308"/>
      <c r="J24998" s="308"/>
      <c r="K24998" s="309"/>
      <c r="L24998" s="113" t="str">
        <f>IFERROR(IF(VLOOKUP(C24885,'R. PUNTAJES'!$C$14:$R$213,'R. PUNTAJES'!$R$10,0)="","",VLOOKUP(C24885,'R. PUNTAJES'!$C$14:$R$213,'R. PUNTAJES'!$R$10,0)),"")</f>
        <v/>
      </c>
    </row>
    <row r="24999" spans="1:16" hidden="1" x14ac:dyDescent="0.3">
      <c r="A24999" s="1" t="str">
        <f>+A24885</f>
        <v>NO</v>
      </c>
      <c r="E24999" s="112"/>
      <c r="F24999" s="97" t="str">
        <f>+$F$124</f>
        <v>MULTAS</v>
      </c>
      <c r="G24999" s="24"/>
      <c r="H24999" s="24"/>
      <c r="I24999" s="24"/>
      <c r="J24999" s="24"/>
      <c r="K24999" s="24"/>
      <c r="L24999" s="98"/>
    </row>
    <row r="25000" spans="1:16" ht="12.75" hidden="1" customHeight="1" x14ac:dyDescent="0.3">
      <c r="A25000" s="1" t="str">
        <f>+A24885</f>
        <v>NO</v>
      </c>
      <c r="E25000" s="96">
        <v>-2</v>
      </c>
      <c r="F25000" s="307" t="str">
        <f>+$F$125</f>
        <v>Una o más multas o cláusulas penales durante el último año</v>
      </c>
      <c r="G25000" s="310"/>
      <c r="H25000" s="310"/>
      <c r="I25000" s="310"/>
      <c r="J25000" s="310"/>
      <c r="K25000" s="311"/>
      <c r="L25000" s="99" t="str">
        <f>IFERROR(IF(VLOOKUP(C24885,'R. PUNTAJES'!$C$14:$R$213,'R. PUNTAJES'!$Q$10,0)="","",VLOOKUP(C24885,'R. PUNTAJES'!$C$14:$R$213,'R. PUNTAJES'!$Q$10,0)),"")</f>
        <v/>
      </c>
    </row>
    <row r="25001" spans="1:16" hidden="1" x14ac:dyDescent="0.3">
      <c r="A25001" s="1" t="str">
        <f>+A24885</f>
        <v>NO</v>
      </c>
      <c r="E25001" s="112"/>
      <c r="F25001" s="97" t="str">
        <f>+$F$126</f>
        <v>OBRAS INCONCLUSAS</v>
      </c>
      <c r="G25001" s="24"/>
      <c r="H25001" s="24"/>
      <c r="I25001" s="24"/>
      <c r="J25001" s="24"/>
      <c r="K25001" s="24"/>
      <c r="L25001" s="98"/>
    </row>
    <row r="25002" spans="1:16" hidden="1" x14ac:dyDescent="0.3">
      <c r="A25002" s="1" t="str">
        <f>+A24885</f>
        <v>NO</v>
      </c>
      <c r="E25002" s="96">
        <v>-1</v>
      </c>
      <c r="F25002" s="301" t="str">
        <f>+$F$127</f>
        <v>Anotación vigente de obra civil inconclusa</v>
      </c>
      <c r="G25002" s="302"/>
      <c r="H25002" s="302"/>
      <c r="I25002" s="302"/>
      <c r="J25002" s="302"/>
      <c r="K25002" s="303"/>
      <c r="L25002" s="99" t="str">
        <f>IFERROR(IF(VLOOKUP(C24885,'R. PUNTAJES'!$C$14:$R$213,'R. PUNTAJES'!$P$10,0)="","",VLOOKUP(C24885,'R. PUNTAJES'!$C$14:$R$213,'R. PUNTAJES'!$P$10,0)),"")</f>
        <v/>
      </c>
    </row>
    <row r="25003" spans="1:16" ht="7.5" hidden="1" customHeight="1" x14ac:dyDescent="0.3">
      <c r="A25003" s="1" t="str">
        <f>+A24885</f>
        <v>NO</v>
      </c>
      <c r="E25003" s="114"/>
      <c r="F25003" s="45"/>
      <c r="G25003" s="45"/>
      <c r="H25003" s="45"/>
      <c r="I25003" s="45"/>
      <c r="J25003" s="45"/>
      <c r="K25003" s="45"/>
      <c r="L25003" s="48"/>
    </row>
    <row r="25004" spans="1:16" hidden="1" x14ac:dyDescent="0.3">
      <c r="A25004" s="1" t="str">
        <f>+A24885</f>
        <v>NO</v>
      </c>
      <c r="E25004" s="115" t="str">
        <f>+$E$129</f>
        <v>PUNTAJE TOTAL</v>
      </c>
      <c r="F25004" s="116"/>
      <c r="G25004" s="116"/>
      <c r="H25004" s="116"/>
      <c r="I25004" s="116"/>
      <c r="J25004" s="116"/>
      <c r="K25004" s="117"/>
      <c r="L25004" s="118">
        <f>IFERROR(IF(VLOOKUP(C24885,'R. PUNTAJES'!$C$14:$R$213,'R. PUNTAJES'!$H$10,0)="RECHAZO","",SUM(L24984:L25002)),"")</f>
        <v>0</v>
      </c>
    </row>
    <row r="25005" spans="1:16" hidden="1" x14ac:dyDescent="0.3">
      <c r="A25005" s="1" t="str">
        <f>+A24885</f>
        <v>NO</v>
      </c>
      <c r="E25005" s="304" t="str">
        <f>+$E$130</f>
        <v>OBSERVACIONES RESPECTO A PUNTAJES</v>
      </c>
      <c r="F25005" s="305"/>
      <c r="G25005" s="305"/>
      <c r="H25005" s="305"/>
      <c r="I25005" s="305"/>
      <c r="J25005" s="305"/>
      <c r="K25005" s="305"/>
      <c r="L25005" s="305"/>
    </row>
    <row r="25006" spans="1:16" ht="12" hidden="1" customHeight="1" x14ac:dyDescent="0.3">
      <c r="A25006" s="1" t="str">
        <f>+A24885</f>
        <v>NO</v>
      </c>
      <c r="E25006" s="306" t="s">
        <v>124</v>
      </c>
      <c r="F25006" s="305"/>
      <c r="G25006" s="305"/>
      <c r="H25006" s="305"/>
      <c r="I25006" s="305"/>
      <c r="J25006" s="305"/>
      <c r="K25006" s="305"/>
      <c r="L25006" s="305"/>
      <c r="N25006" s="119"/>
      <c r="O25006" s="119"/>
      <c r="P25006" s="120"/>
    </row>
    <row r="25007" spans="1:16" ht="2.5" hidden="1" customHeight="1" x14ac:dyDescent="0.3">
      <c r="A25007" s="1" t="str">
        <f>+A24886</f>
        <v>NO</v>
      </c>
      <c r="E25007" s="121"/>
      <c r="F25007" s="122"/>
      <c r="G25007" s="122"/>
      <c r="H25007" s="122"/>
      <c r="I25007" s="122"/>
      <c r="J25007" s="122"/>
      <c r="K25007" s="122"/>
      <c r="L25007" s="123"/>
    </row>
    <row r="25008" spans="1:16" hidden="1" x14ac:dyDescent="0.3">
      <c r="E25008" s="8"/>
    </row>
    <row r="25009" spans="5:5" hidden="1" x14ac:dyDescent="0.3">
      <c r="E25009" s="8"/>
    </row>
    <row r="25010" spans="5:5" hidden="1" x14ac:dyDescent="0.3">
      <c r="E25010" s="8"/>
    </row>
    <row r="25011" spans="5:5" hidden="1" x14ac:dyDescent="0.3">
      <c r="E25011" s="8"/>
    </row>
    <row r="25012" spans="5:5" hidden="1" x14ac:dyDescent="0.3">
      <c r="E25012" s="8"/>
    </row>
    <row r="25013" spans="5:5" hidden="1" x14ac:dyDescent="0.3">
      <c r="E25013" s="8"/>
    </row>
    <row r="25014" spans="5:5" hidden="1" x14ac:dyDescent="0.3">
      <c r="E25014" s="8"/>
    </row>
    <row r="25015" spans="5:5" hidden="1" x14ac:dyDescent="0.3">
      <c r="E25015" s="8"/>
    </row>
    <row r="25016" spans="5:5" hidden="1" x14ac:dyDescent="0.3">
      <c r="E25016" s="8"/>
    </row>
    <row r="25017" spans="5:5" hidden="1" x14ac:dyDescent="0.3">
      <c r="E25017" s="8"/>
    </row>
    <row r="25018" spans="5:5" hidden="1" x14ac:dyDescent="0.3">
      <c r="E25018" s="8"/>
    </row>
    <row r="25019" spans="5:5" hidden="1" x14ac:dyDescent="0.3">
      <c r="E25019" s="8"/>
    </row>
    <row r="25020" spans="5:5" hidden="1" x14ac:dyDescent="0.3">
      <c r="E25020" s="8"/>
    </row>
    <row r="25021" spans="5:5" hidden="1" x14ac:dyDescent="0.3">
      <c r="E25021" s="8"/>
    </row>
    <row r="25022" spans="5:5" hidden="1" x14ac:dyDescent="0.3">
      <c r="E25022" s="8"/>
    </row>
    <row r="25023" spans="5:5" hidden="1" x14ac:dyDescent="0.3">
      <c r="E25023" s="8"/>
    </row>
    <row r="25024" spans="5:5" hidden="1" x14ac:dyDescent="0.3">
      <c r="E25024" s="8"/>
    </row>
    <row r="25025" spans="5:5" hidden="1" x14ac:dyDescent="0.3">
      <c r="E25025" s="8"/>
    </row>
    <row r="25026" spans="5:5" hidden="1" x14ac:dyDescent="0.3">
      <c r="E25026" s="8"/>
    </row>
    <row r="25027" spans="5:5" hidden="1" x14ac:dyDescent="0.3">
      <c r="E25027" s="8"/>
    </row>
    <row r="25028" spans="5:5" hidden="1" x14ac:dyDescent="0.3">
      <c r="E25028" s="8"/>
    </row>
    <row r="25029" spans="5:5" hidden="1" x14ac:dyDescent="0.3">
      <c r="E25029" s="8"/>
    </row>
    <row r="25030" spans="5:5" hidden="1" x14ac:dyDescent="0.3">
      <c r="E25030" s="8"/>
    </row>
    <row r="25031" spans="5:5" hidden="1" x14ac:dyDescent="0.3">
      <c r="E25031" s="8"/>
    </row>
    <row r="25032" spans="5:5" hidden="1" x14ac:dyDescent="0.3">
      <c r="E25032" s="8"/>
    </row>
    <row r="25033" spans="5:5" hidden="1" x14ac:dyDescent="0.3">
      <c r="E25033" s="8"/>
    </row>
    <row r="25034" spans="5:5" hidden="1" x14ac:dyDescent="0.3">
      <c r="E25034" s="8"/>
    </row>
    <row r="25035" spans="5:5" hidden="1" x14ac:dyDescent="0.3">
      <c r="E25035" s="8"/>
    </row>
    <row r="25036" spans="5:5" hidden="1" x14ac:dyDescent="0.3">
      <c r="E25036" s="8"/>
    </row>
    <row r="25037" spans="5:5" hidden="1" x14ac:dyDescent="0.3">
      <c r="E25037" s="8"/>
    </row>
    <row r="25038" spans="5:5" hidden="1" x14ac:dyDescent="0.3">
      <c r="E25038" s="8"/>
    </row>
    <row r="25039" spans="5:5" hidden="1" x14ac:dyDescent="0.3">
      <c r="E25039" s="8"/>
    </row>
    <row r="25040" spans="5:5" hidden="1" x14ac:dyDescent="0.3">
      <c r="E25040" s="8"/>
    </row>
    <row r="25041" spans="5:5" hidden="1" x14ac:dyDescent="0.3">
      <c r="E25041" s="8"/>
    </row>
    <row r="25042" spans="5:5" hidden="1" x14ac:dyDescent="0.3">
      <c r="E25042" s="8"/>
    </row>
    <row r="25043" spans="5:5" hidden="1" x14ac:dyDescent="0.3">
      <c r="E25043" s="8"/>
    </row>
    <row r="25044" spans="5:5" hidden="1" x14ac:dyDescent="0.3">
      <c r="E25044" s="8"/>
    </row>
    <row r="25045" spans="5:5" hidden="1" x14ac:dyDescent="0.3">
      <c r="E25045" s="8"/>
    </row>
    <row r="25046" spans="5:5" hidden="1" x14ac:dyDescent="0.3">
      <c r="E25046" s="8"/>
    </row>
    <row r="25047" spans="5:5" hidden="1" x14ac:dyDescent="0.3">
      <c r="E25047" s="8"/>
    </row>
    <row r="25048" spans="5:5" hidden="1" x14ac:dyDescent="0.3">
      <c r="E25048" s="8"/>
    </row>
    <row r="25049" spans="5:5" hidden="1" x14ac:dyDescent="0.3">
      <c r="E25049" s="8"/>
    </row>
    <row r="25050" spans="5:5" hidden="1" x14ac:dyDescent="0.3">
      <c r="E25050" s="8"/>
    </row>
    <row r="25051" spans="5:5" hidden="1" x14ac:dyDescent="0.3">
      <c r="E25051" s="8"/>
    </row>
    <row r="25052" spans="5:5" hidden="1" x14ac:dyDescent="0.3">
      <c r="E25052" s="8"/>
    </row>
    <row r="25053" spans="5:5" hidden="1" x14ac:dyDescent="0.3">
      <c r="E25053" s="8"/>
    </row>
    <row r="25054" spans="5:5" hidden="1" x14ac:dyDescent="0.3">
      <c r="E25054" s="8"/>
    </row>
    <row r="25055" spans="5:5" hidden="1" x14ac:dyDescent="0.3">
      <c r="E25055" s="8"/>
    </row>
    <row r="25056" spans="5:5" hidden="1" x14ac:dyDescent="0.3">
      <c r="E25056" s="8"/>
    </row>
    <row r="25057" spans="5:5" hidden="1" x14ac:dyDescent="0.3">
      <c r="E25057" s="8"/>
    </row>
    <row r="25058" spans="5:5" hidden="1" x14ac:dyDescent="0.3">
      <c r="E25058" s="8"/>
    </row>
    <row r="25059" spans="5:5" hidden="1" x14ac:dyDescent="0.3">
      <c r="E25059" s="8"/>
    </row>
    <row r="25060" spans="5:5" hidden="1" x14ac:dyDescent="0.3">
      <c r="E25060" s="8"/>
    </row>
    <row r="25061" spans="5:5" hidden="1" x14ac:dyDescent="0.3">
      <c r="E25061" s="8"/>
    </row>
    <row r="25062" spans="5:5" hidden="1" x14ac:dyDescent="0.3">
      <c r="E25062" s="8"/>
    </row>
    <row r="25063" spans="5:5" hidden="1" x14ac:dyDescent="0.3">
      <c r="E25063" s="8"/>
    </row>
    <row r="25064" spans="5:5" hidden="1" x14ac:dyDescent="0.3">
      <c r="E25064" s="8"/>
    </row>
    <row r="25065" spans="5:5" hidden="1" x14ac:dyDescent="0.3">
      <c r="E25065" s="8"/>
    </row>
    <row r="25066" spans="5:5" hidden="1" x14ac:dyDescent="0.3">
      <c r="E25066" s="8"/>
    </row>
    <row r="25067" spans="5:5" hidden="1" x14ac:dyDescent="0.3">
      <c r="E25067" s="8"/>
    </row>
    <row r="25068" spans="5:5" hidden="1" x14ac:dyDescent="0.3">
      <c r="E25068" s="8"/>
    </row>
    <row r="25069" spans="5:5" hidden="1" x14ac:dyDescent="0.3">
      <c r="E25069" s="8"/>
    </row>
    <row r="25070" spans="5:5" hidden="1" x14ac:dyDescent="0.3">
      <c r="E25070" s="8"/>
    </row>
    <row r="25071" spans="5:5" hidden="1" x14ac:dyDescent="0.3">
      <c r="E25071" s="8"/>
    </row>
    <row r="25072" spans="5:5" hidden="1" x14ac:dyDescent="0.3">
      <c r="E25072" s="8"/>
    </row>
    <row r="25073" spans="5:5" hidden="1" x14ac:dyDescent="0.3">
      <c r="E25073" s="8"/>
    </row>
    <row r="25074" spans="5:5" hidden="1" x14ac:dyDescent="0.3">
      <c r="E25074" s="8"/>
    </row>
    <row r="25075" spans="5:5" hidden="1" x14ac:dyDescent="0.3">
      <c r="E25075" s="8"/>
    </row>
    <row r="25076" spans="5:5" hidden="1" x14ac:dyDescent="0.3">
      <c r="E25076" s="8"/>
    </row>
    <row r="25077" spans="5:5" hidden="1" x14ac:dyDescent="0.3">
      <c r="E25077" s="8"/>
    </row>
    <row r="25078" spans="5:5" hidden="1" x14ac:dyDescent="0.3">
      <c r="E25078" s="8"/>
    </row>
    <row r="25079" spans="5:5" hidden="1" x14ac:dyDescent="0.3">
      <c r="E25079" s="8"/>
    </row>
    <row r="25080" spans="5:5" hidden="1" x14ac:dyDescent="0.3">
      <c r="E25080" s="8"/>
    </row>
    <row r="25081" spans="5:5" hidden="1" x14ac:dyDescent="0.3">
      <c r="E25081" s="8"/>
    </row>
    <row r="25082" spans="5:5" hidden="1" x14ac:dyDescent="0.3">
      <c r="E25082" s="8"/>
    </row>
    <row r="25083" spans="5:5" hidden="1" x14ac:dyDescent="0.3">
      <c r="E25083" s="8"/>
    </row>
    <row r="25084" spans="5:5" hidden="1" x14ac:dyDescent="0.3">
      <c r="E25084" s="8"/>
    </row>
    <row r="25085" spans="5:5" hidden="1" x14ac:dyDescent="0.3">
      <c r="E25085" s="8"/>
    </row>
    <row r="25086" spans="5:5" hidden="1" x14ac:dyDescent="0.3">
      <c r="E25086" s="8"/>
    </row>
    <row r="25087" spans="5:5" hidden="1" x14ac:dyDescent="0.3">
      <c r="E25087" s="8"/>
    </row>
    <row r="25088" spans="5:5" hidden="1" x14ac:dyDescent="0.3">
      <c r="E25088" s="8"/>
    </row>
    <row r="25089" spans="5:5" hidden="1" x14ac:dyDescent="0.3">
      <c r="E25089" s="8"/>
    </row>
    <row r="25090" spans="5:5" hidden="1" x14ac:dyDescent="0.3">
      <c r="E25090" s="8"/>
    </row>
    <row r="25091" spans="5:5" hidden="1" x14ac:dyDescent="0.3">
      <c r="E25091" s="8"/>
    </row>
    <row r="25092" spans="5:5" hidden="1" x14ac:dyDescent="0.3">
      <c r="E25092" s="8"/>
    </row>
    <row r="25093" spans="5:5" hidden="1" x14ac:dyDescent="0.3">
      <c r="E25093" s="8"/>
    </row>
    <row r="25094" spans="5:5" hidden="1" x14ac:dyDescent="0.3">
      <c r="E25094" s="8"/>
    </row>
    <row r="25095" spans="5:5" hidden="1" x14ac:dyDescent="0.3">
      <c r="E25095" s="8"/>
    </row>
    <row r="25096" spans="5:5" hidden="1" x14ac:dyDescent="0.3">
      <c r="E25096" s="8"/>
    </row>
    <row r="25097" spans="5:5" hidden="1" x14ac:dyDescent="0.3">
      <c r="E25097" s="8"/>
    </row>
    <row r="25098" spans="5:5" hidden="1" x14ac:dyDescent="0.3">
      <c r="E25098" s="8"/>
    </row>
    <row r="25099" spans="5:5" hidden="1" x14ac:dyDescent="0.3">
      <c r="E25099" s="8"/>
    </row>
    <row r="25100" spans="5:5" hidden="1" x14ac:dyDescent="0.3">
      <c r="E25100" s="8"/>
    </row>
    <row r="25101" spans="5:5" hidden="1" x14ac:dyDescent="0.3">
      <c r="E25101" s="8"/>
    </row>
    <row r="25102" spans="5:5" hidden="1" x14ac:dyDescent="0.3">
      <c r="E25102" s="8"/>
    </row>
    <row r="25103" spans="5:5" hidden="1" x14ac:dyDescent="0.3">
      <c r="E25103" s="8"/>
    </row>
    <row r="25104" spans="5:5" hidden="1" x14ac:dyDescent="0.3">
      <c r="E25104" s="8"/>
    </row>
    <row r="25105" spans="5:5" hidden="1" x14ac:dyDescent="0.3">
      <c r="E25105" s="8"/>
    </row>
    <row r="25106" spans="5:5" hidden="1" x14ac:dyDescent="0.3">
      <c r="E25106" s="8"/>
    </row>
    <row r="25107" spans="5:5" hidden="1" x14ac:dyDescent="0.3">
      <c r="E25107" s="8"/>
    </row>
    <row r="25108" spans="5:5" hidden="1" x14ac:dyDescent="0.3">
      <c r="E25108" s="8"/>
    </row>
    <row r="25109" spans="5:5" hidden="1" x14ac:dyDescent="0.3">
      <c r="E25109" s="8"/>
    </row>
    <row r="25110" spans="5:5" hidden="1" x14ac:dyDescent="0.3">
      <c r="E25110" s="8"/>
    </row>
    <row r="25111" spans="5:5" hidden="1" x14ac:dyDescent="0.3">
      <c r="E25111" s="8"/>
    </row>
    <row r="25112" spans="5:5" hidden="1" x14ac:dyDescent="0.3">
      <c r="E25112" s="8"/>
    </row>
    <row r="25113" spans="5:5" hidden="1" x14ac:dyDescent="0.3">
      <c r="E25113" s="8"/>
    </row>
    <row r="25114" spans="5:5" hidden="1" x14ac:dyDescent="0.3">
      <c r="E25114" s="8"/>
    </row>
    <row r="25115" spans="5:5" hidden="1" x14ac:dyDescent="0.3">
      <c r="E25115" s="8"/>
    </row>
    <row r="25116" spans="5:5" hidden="1" x14ac:dyDescent="0.3">
      <c r="E25116" s="8"/>
    </row>
    <row r="25117" spans="5:5" hidden="1" x14ac:dyDescent="0.3">
      <c r="E25117" s="8"/>
    </row>
    <row r="25118" spans="5:5" hidden="1" x14ac:dyDescent="0.3">
      <c r="E25118" s="8"/>
    </row>
    <row r="25119" spans="5:5" hidden="1" x14ac:dyDescent="0.3">
      <c r="E25119" s="8"/>
    </row>
    <row r="25120" spans="5:5" hidden="1" x14ac:dyDescent="0.3">
      <c r="E25120" s="8"/>
    </row>
    <row r="25121" spans="5:5" hidden="1" x14ac:dyDescent="0.3">
      <c r="E25121" s="8"/>
    </row>
    <row r="25122" spans="5:5" hidden="1" x14ac:dyDescent="0.3">
      <c r="E25122" s="8"/>
    </row>
    <row r="25123" spans="5:5" hidden="1" x14ac:dyDescent="0.3">
      <c r="E25123" s="8"/>
    </row>
    <row r="25124" spans="5:5" hidden="1" x14ac:dyDescent="0.3">
      <c r="E25124" s="8"/>
    </row>
    <row r="25125" spans="5:5" hidden="1" x14ac:dyDescent="0.3">
      <c r="E25125" s="8"/>
    </row>
    <row r="25126" spans="5:5" hidden="1" x14ac:dyDescent="0.3">
      <c r="E25126" s="8"/>
    </row>
    <row r="25127" spans="5:5" hidden="1" x14ac:dyDescent="0.3">
      <c r="E25127" s="8"/>
    </row>
    <row r="25128" spans="5:5" hidden="1" x14ac:dyDescent="0.3">
      <c r="E25128" s="8"/>
    </row>
    <row r="25129" spans="5:5" hidden="1" x14ac:dyDescent="0.3">
      <c r="E25129" s="8"/>
    </row>
    <row r="25130" spans="5:5" hidden="1" x14ac:dyDescent="0.3">
      <c r="E25130" s="8"/>
    </row>
    <row r="25131" spans="5:5" hidden="1" x14ac:dyDescent="0.3">
      <c r="E25131" s="8"/>
    </row>
    <row r="25132" spans="5:5" hidden="1" x14ac:dyDescent="0.3">
      <c r="E25132" s="8"/>
    </row>
    <row r="25133" spans="5:5" hidden="1" x14ac:dyDescent="0.3">
      <c r="E25133" s="8"/>
    </row>
    <row r="25134" spans="5:5" hidden="1" x14ac:dyDescent="0.3">
      <c r="E25134" s="8"/>
    </row>
    <row r="25135" spans="5:5" hidden="1" x14ac:dyDescent="0.3">
      <c r="E25135" s="8"/>
    </row>
    <row r="25136" spans="5:5" hidden="1" x14ac:dyDescent="0.3">
      <c r="E25136" s="8"/>
    </row>
    <row r="25137" spans="5:5" hidden="1" x14ac:dyDescent="0.3">
      <c r="E25137" s="8"/>
    </row>
    <row r="25138" spans="5:5" hidden="1" x14ac:dyDescent="0.3">
      <c r="E25138" s="8"/>
    </row>
    <row r="25139" spans="5:5" hidden="1" x14ac:dyDescent="0.3">
      <c r="E25139" s="8"/>
    </row>
    <row r="25140" spans="5:5" hidden="1" x14ac:dyDescent="0.3">
      <c r="E25140" s="8"/>
    </row>
    <row r="25141" spans="5:5" hidden="1" x14ac:dyDescent="0.3">
      <c r="E25141" s="8"/>
    </row>
    <row r="25142" spans="5:5" hidden="1" x14ac:dyDescent="0.3">
      <c r="E25142" s="8"/>
    </row>
    <row r="25143" spans="5:5" hidden="1" x14ac:dyDescent="0.3">
      <c r="E25143" s="8"/>
    </row>
    <row r="25144" spans="5:5" hidden="1" x14ac:dyDescent="0.3">
      <c r="E25144" s="8"/>
    </row>
    <row r="25145" spans="5:5" hidden="1" x14ac:dyDescent="0.3">
      <c r="E25145" s="8"/>
    </row>
    <row r="25146" spans="5:5" hidden="1" x14ac:dyDescent="0.3">
      <c r="E25146" s="8"/>
    </row>
    <row r="25147" spans="5:5" hidden="1" x14ac:dyDescent="0.3">
      <c r="E25147" s="8"/>
    </row>
    <row r="25148" spans="5:5" hidden="1" x14ac:dyDescent="0.3">
      <c r="E25148" s="8"/>
    </row>
    <row r="25149" spans="5:5" hidden="1" x14ac:dyDescent="0.3">
      <c r="E25149" s="8"/>
    </row>
    <row r="25150" spans="5:5" hidden="1" x14ac:dyDescent="0.3">
      <c r="E25150" s="8"/>
    </row>
    <row r="25151" spans="5:5" hidden="1" x14ac:dyDescent="0.3">
      <c r="E25151" s="8"/>
    </row>
    <row r="25152" spans="5:5" hidden="1" x14ac:dyDescent="0.3">
      <c r="E25152" s="8"/>
    </row>
    <row r="25153" spans="5:5" hidden="1" x14ac:dyDescent="0.3">
      <c r="E25153" s="8"/>
    </row>
    <row r="25154" spans="5:5" hidden="1" x14ac:dyDescent="0.3">
      <c r="E25154" s="8"/>
    </row>
    <row r="25155" spans="5:5" hidden="1" x14ac:dyDescent="0.3">
      <c r="E25155" s="8"/>
    </row>
    <row r="25156" spans="5:5" hidden="1" x14ac:dyDescent="0.3">
      <c r="E25156" s="8"/>
    </row>
    <row r="25157" spans="5:5" hidden="1" x14ac:dyDescent="0.3">
      <c r="E25157" s="8"/>
    </row>
    <row r="25158" spans="5:5" hidden="1" x14ac:dyDescent="0.3">
      <c r="E25158" s="8"/>
    </row>
    <row r="25159" spans="5:5" hidden="1" x14ac:dyDescent="0.3">
      <c r="E25159" s="8"/>
    </row>
    <row r="25160" spans="5:5" hidden="1" x14ac:dyDescent="0.3">
      <c r="E25160" s="8"/>
    </row>
    <row r="25161" spans="5:5" hidden="1" x14ac:dyDescent="0.3">
      <c r="E25161" s="8"/>
    </row>
    <row r="25162" spans="5:5" hidden="1" x14ac:dyDescent="0.3">
      <c r="E25162" s="8"/>
    </row>
    <row r="25163" spans="5:5" hidden="1" x14ac:dyDescent="0.3">
      <c r="E25163" s="8"/>
    </row>
    <row r="25164" spans="5:5" hidden="1" x14ac:dyDescent="0.3">
      <c r="E25164" s="8"/>
    </row>
    <row r="25165" spans="5:5" hidden="1" x14ac:dyDescent="0.3">
      <c r="E25165" s="8"/>
    </row>
    <row r="25166" spans="5:5" hidden="1" x14ac:dyDescent="0.3">
      <c r="E25166" s="8"/>
    </row>
    <row r="25167" spans="5:5" hidden="1" x14ac:dyDescent="0.3">
      <c r="E25167" s="8"/>
    </row>
    <row r="25168" spans="5:5" hidden="1" x14ac:dyDescent="0.3">
      <c r="E25168" s="8"/>
    </row>
    <row r="25169" spans="5:5" hidden="1" x14ac:dyDescent="0.3">
      <c r="E25169" s="8"/>
    </row>
    <row r="25170" spans="5:5" hidden="1" x14ac:dyDescent="0.3">
      <c r="E25170" s="8"/>
    </row>
    <row r="25171" spans="5:5" hidden="1" x14ac:dyDescent="0.3">
      <c r="E25171" s="8"/>
    </row>
    <row r="25172" spans="5:5" hidden="1" x14ac:dyDescent="0.3">
      <c r="E25172" s="8"/>
    </row>
    <row r="25173" spans="5:5" hidden="1" x14ac:dyDescent="0.3">
      <c r="E25173" s="8"/>
    </row>
    <row r="25174" spans="5:5" hidden="1" x14ac:dyDescent="0.3">
      <c r="E25174" s="8"/>
    </row>
    <row r="25175" spans="5:5" hidden="1" x14ac:dyDescent="0.3">
      <c r="E25175" s="8"/>
    </row>
    <row r="25176" spans="5:5" hidden="1" x14ac:dyDescent="0.3">
      <c r="E25176" s="8"/>
    </row>
    <row r="25177" spans="5:5" hidden="1" x14ac:dyDescent="0.3">
      <c r="E25177" s="8"/>
    </row>
    <row r="25178" spans="5:5" hidden="1" x14ac:dyDescent="0.3">
      <c r="E25178" s="8"/>
    </row>
    <row r="25179" spans="5:5" hidden="1" x14ac:dyDescent="0.3">
      <c r="E25179" s="8"/>
    </row>
    <row r="25180" spans="5:5" hidden="1" x14ac:dyDescent="0.3">
      <c r="E25180" s="8"/>
    </row>
    <row r="25181" spans="5:5" hidden="1" x14ac:dyDescent="0.3">
      <c r="E25181" s="8"/>
    </row>
    <row r="25182" spans="5:5" hidden="1" x14ac:dyDescent="0.3">
      <c r="E25182" s="8"/>
    </row>
    <row r="25183" spans="5:5" hidden="1" x14ac:dyDescent="0.3">
      <c r="E25183" s="8"/>
    </row>
    <row r="25184" spans="5:5" hidden="1" x14ac:dyDescent="0.3">
      <c r="E25184" s="8"/>
    </row>
    <row r="25185" spans="5:5" hidden="1" x14ac:dyDescent="0.3">
      <c r="E25185" s="8"/>
    </row>
    <row r="25186" spans="5:5" hidden="1" x14ac:dyDescent="0.3">
      <c r="E25186" s="8"/>
    </row>
    <row r="25187" spans="5:5" hidden="1" x14ac:dyDescent="0.3">
      <c r="E25187" s="8"/>
    </row>
    <row r="25188" spans="5:5" hidden="1" x14ac:dyDescent="0.3">
      <c r="E25188" s="8"/>
    </row>
    <row r="25189" spans="5:5" hidden="1" x14ac:dyDescent="0.3">
      <c r="E25189" s="8"/>
    </row>
    <row r="25190" spans="5:5" hidden="1" x14ac:dyDescent="0.3">
      <c r="E25190" s="8"/>
    </row>
    <row r="25191" spans="5:5" hidden="1" x14ac:dyDescent="0.3">
      <c r="E25191" s="8"/>
    </row>
    <row r="25192" spans="5:5" hidden="1" x14ac:dyDescent="0.3">
      <c r="E25192" s="8"/>
    </row>
    <row r="25193" spans="5:5" hidden="1" x14ac:dyDescent="0.3">
      <c r="E25193" s="8"/>
    </row>
    <row r="25194" spans="5:5" hidden="1" x14ac:dyDescent="0.3">
      <c r="E25194" s="8"/>
    </row>
    <row r="25195" spans="5:5" hidden="1" x14ac:dyDescent="0.3">
      <c r="E25195" s="8"/>
    </row>
    <row r="25196" spans="5:5" hidden="1" x14ac:dyDescent="0.3">
      <c r="E25196" s="8"/>
    </row>
    <row r="25197" spans="5:5" hidden="1" x14ac:dyDescent="0.3">
      <c r="E25197" s="8"/>
    </row>
    <row r="25198" spans="5:5" hidden="1" x14ac:dyDescent="0.3">
      <c r="E25198" s="8"/>
    </row>
    <row r="25199" spans="5:5" hidden="1" x14ac:dyDescent="0.3">
      <c r="E25199" s="8"/>
    </row>
    <row r="25200" spans="5:5" hidden="1" x14ac:dyDescent="0.3">
      <c r="E25200" s="8"/>
    </row>
    <row r="25201" spans="5:5" hidden="1" x14ac:dyDescent="0.3">
      <c r="E25201" s="8"/>
    </row>
    <row r="25202" spans="5:5" hidden="1" x14ac:dyDescent="0.3">
      <c r="E25202" s="8"/>
    </row>
    <row r="25203" spans="5:5" hidden="1" x14ac:dyDescent="0.3">
      <c r="E25203" s="8"/>
    </row>
    <row r="25204" spans="5:5" hidden="1" x14ac:dyDescent="0.3">
      <c r="E25204" s="8"/>
    </row>
    <row r="25205" spans="5:5" hidden="1" x14ac:dyDescent="0.3">
      <c r="E25205" s="8"/>
    </row>
    <row r="25206" spans="5:5" hidden="1" x14ac:dyDescent="0.3">
      <c r="E25206" s="8"/>
    </row>
    <row r="25207" spans="5:5" hidden="1" x14ac:dyDescent="0.3">
      <c r="E25207" s="8"/>
    </row>
    <row r="25208" spans="5:5" hidden="1" x14ac:dyDescent="0.3">
      <c r="E25208" s="8"/>
    </row>
    <row r="25209" spans="5:5" hidden="1" x14ac:dyDescent="0.3">
      <c r="E25209" s="8"/>
    </row>
    <row r="25210" spans="5:5" hidden="1" x14ac:dyDescent="0.3">
      <c r="E25210" s="8"/>
    </row>
    <row r="25211" spans="5:5" hidden="1" x14ac:dyDescent="0.3">
      <c r="E25211" s="8"/>
    </row>
    <row r="25212" spans="5:5" hidden="1" x14ac:dyDescent="0.3">
      <c r="E25212" s="8"/>
    </row>
    <row r="25213" spans="5:5" hidden="1" x14ac:dyDescent="0.3">
      <c r="E25213" s="8"/>
    </row>
    <row r="25214" spans="5:5" hidden="1" x14ac:dyDescent="0.3">
      <c r="E25214" s="8"/>
    </row>
    <row r="25215" spans="5:5" hidden="1" x14ac:dyDescent="0.3">
      <c r="E25215" s="8"/>
    </row>
    <row r="25216" spans="5:5" hidden="1" x14ac:dyDescent="0.3">
      <c r="E25216" s="8"/>
    </row>
    <row r="25217" spans="5:5" hidden="1" x14ac:dyDescent="0.3">
      <c r="E25217" s="8"/>
    </row>
    <row r="25218" spans="5:5" hidden="1" x14ac:dyDescent="0.3">
      <c r="E25218" s="8"/>
    </row>
    <row r="25219" spans="5:5" hidden="1" x14ac:dyDescent="0.3">
      <c r="E25219" s="8"/>
    </row>
    <row r="25220" spans="5:5" hidden="1" x14ac:dyDescent="0.3">
      <c r="E25220" s="8"/>
    </row>
    <row r="25221" spans="5:5" hidden="1" x14ac:dyDescent="0.3">
      <c r="E25221" s="8"/>
    </row>
    <row r="25222" spans="5:5" hidden="1" x14ac:dyDescent="0.3">
      <c r="E25222" s="8"/>
    </row>
    <row r="25223" spans="5:5" hidden="1" x14ac:dyDescent="0.3">
      <c r="E25223" s="8"/>
    </row>
    <row r="25224" spans="5:5" hidden="1" x14ac:dyDescent="0.3">
      <c r="E25224" s="8"/>
    </row>
    <row r="25225" spans="5:5" hidden="1" x14ac:dyDescent="0.3">
      <c r="E25225" s="8"/>
    </row>
    <row r="25226" spans="5:5" hidden="1" x14ac:dyDescent="0.3">
      <c r="E25226" s="8"/>
    </row>
    <row r="25227" spans="5:5" hidden="1" x14ac:dyDescent="0.3">
      <c r="E25227" s="8"/>
    </row>
    <row r="25228" spans="5:5" hidden="1" x14ac:dyDescent="0.3">
      <c r="E25228" s="8"/>
    </row>
    <row r="25229" spans="5:5" hidden="1" x14ac:dyDescent="0.3">
      <c r="E25229" s="8"/>
    </row>
    <row r="25230" spans="5:5" hidden="1" x14ac:dyDescent="0.3">
      <c r="E25230" s="8"/>
    </row>
    <row r="25231" spans="5:5" hidden="1" x14ac:dyDescent="0.3">
      <c r="E25231" s="8"/>
    </row>
    <row r="25232" spans="5:5" hidden="1" x14ac:dyDescent="0.3">
      <c r="E25232" s="8"/>
    </row>
    <row r="25233" spans="5:5" hidden="1" x14ac:dyDescent="0.3">
      <c r="E25233" s="8"/>
    </row>
    <row r="25234" spans="5:5" hidden="1" x14ac:dyDescent="0.3">
      <c r="E25234" s="8"/>
    </row>
    <row r="25235" spans="5:5" hidden="1" x14ac:dyDescent="0.3">
      <c r="E25235" s="8"/>
    </row>
    <row r="25236" spans="5:5" hidden="1" x14ac:dyDescent="0.3">
      <c r="E25236" s="8"/>
    </row>
    <row r="25237" spans="5:5" hidden="1" x14ac:dyDescent="0.3">
      <c r="E25237" s="8"/>
    </row>
    <row r="25238" spans="5:5" hidden="1" x14ac:dyDescent="0.3">
      <c r="E25238" s="8"/>
    </row>
    <row r="25239" spans="5:5" hidden="1" x14ac:dyDescent="0.3">
      <c r="E25239" s="8"/>
    </row>
    <row r="25240" spans="5:5" hidden="1" x14ac:dyDescent="0.3">
      <c r="E25240" s="8"/>
    </row>
    <row r="25241" spans="5:5" hidden="1" x14ac:dyDescent="0.3">
      <c r="E25241" s="8"/>
    </row>
    <row r="25242" spans="5:5" hidden="1" x14ac:dyDescent="0.3">
      <c r="E25242" s="8"/>
    </row>
    <row r="25243" spans="5:5" hidden="1" x14ac:dyDescent="0.3">
      <c r="E25243" s="8"/>
    </row>
    <row r="25244" spans="5:5" hidden="1" x14ac:dyDescent="0.3">
      <c r="E25244" s="8"/>
    </row>
    <row r="25245" spans="5:5" hidden="1" x14ac:dyDescent="0.3">
      <c r="E25245" s="8"/>
    </row>
    <row r="25246" spans="5:5" hidden="1" x14ac:dyDescent="0.3">
      <c r="E25246" s="8"/>
    </row>
    <row r="25247" spans="5:5" hidden="1" x14ac:dyDescent="0.3">
      <c r="E25247" s="8"/>
    </row>
    <row r="25248" spans="5:5" hidden="1" x14ac:dyDescent="0.3">
      <c r="E25248" s="8"/>
    </row>
    <row r="25249" spans="5:5" hidden="1" x14ac:dyDescent="0.3">
      <c r="E25249" s="8"/>
    </row>
    <row r="25250" spans="5:5" hidden="1" x14ac:dyDescent="0.3">
      <c r="E25250" s="8"/>
    </row>
    <row r="25251" spans="5:5" hidden="1" x14ac:dyDescent="0.3">
      <c r="E25251" s="8"/>
    </row>
    <row r="25252" spans="5:5" hidden="1" x14ac:dyDescent="0.3">
      <c r="E25252" s="8"/>
    </row>
    <row r="25253" spans="5:5" hidden="1" x14ac:dyDescent="0.3">
      <c r="E25253" s="8"/>
    </row>
    <row r="25254" spans="5:5" hidden="1" x14ac:dyDescent="0.3">
      <c r="E25254" s="8"/>
    </row>
    <row r="25255" spans="5:5" hidden="1" x14ac:dyDescent="0.3">
      <c r="E25255" s="8"/>
    </row>
    <row r="25256" spans="5:5" hidden="1" x14ac:dyDescent="0.3">
      <c r="E25256" s="8"/>
    </row>
    <row r="25257" spans="5:5" hidden="1" x14ac:dyDescent="0.3">
      <c r="E25257" s="8"/>
    </row>
    <row r="25258" spans="5:5" hidden="1" x14ac:dyDescent="0.3">
      <c r="E25258" s="8"/>
    </row>
    <row r="25259" spans="5:5" hidden="1" x14ac:dyDescent="0.3">
      <c r="E25259" s="8"/>
    </row>
    <row r="25260" spans="5:5" hidden="1" x14ac:dyDescent="0.3">
      <c r="E25260" s="8"/>
    </row>
    <row r="25261" spans="5:5" hidden="1" x14ac:dyDescent="0.3">
      <c r="E25261" s="8"/>
    </row>
    <row r="25262" spans="5:5" hidden="1" x14ac:dyDescent="0.3">
      <c r="E25262" s="8"/>
    </row>
    <row r="25263" spans="5:5" hidden="1" x14ac:dyDescent="0.3">
      <c r="E25263" s="8"/>
    </row>
    <row r="25264" spans="5:5" hidden="1" x14ac:dyDescent="0.3">
      <c r="E25264" s="8"/>
    </row>
    <row r="25265" spans="5:5" hidden="1" x14ac:dyDescent="0.3">
      <c r="E25265" s="8"/>
    </row>
    <row r="25266" spans="5:5" hidden="1" x14ac:dyDescent="0.3">
      <c r="E25266" s="8"/>
    </row>
    <row r="25267" spans="5:5" hidden="1" x14ac:dyDescent="0.3">
      <c r="E25267" s="8"/>
    </row>
    <row r="25268" spans="5:5" hidden="1" x14ac:dyDescent="0.3">
      <c r="E25268" s="8"/>
    </row>
    <row r="25269" spans="5:5" hidden="1" x14ac:dyDescent="0.3">
      <c r="E25269" s="8"/>
    </row>
    <row r="25270" spans="5:5" hidden="1" x14ac:dyDescent="0.3">
      <c r="E25270" s="8"/>
    </row>
    <row r="25271" spans="5:5" hidden="1" x14ac:dyDescent="0.3">
      <c r="E25271" s="8"/>
    </row>
    <row r="25272" spans="5:5" hidden="1" x14ac:dyDescent="0.3">
      <c r="E25272" s="8"/>
    </row>
    <row r="25273" spans="5:5" hidden="1" x14ac:dyDescent="0.3">
      <c r="E25273" s="8"/>
    </row>
    <row r="25274" spans="5:5" hidden="1" x14ac:dyDescent="0.3">
      <c r="E25274" s="8"/>
    </row>
    <row r="25275" spans="5:5" hidden="1" x14ac:dyDescent="0.3">
      <c r="E25275" s="8"/>
    </row>
    <row r="25276" spans="5:5" hidden="1" x14ac:dyDescent="0.3">
      <c r="E25276" s="8"/>
    </row>
    <row r="25277" spans="5:5" hidden="1" x14ac:dyDescent="0.3">
      <c r="E25277" s="8"/>
    </row>
    <row r="25278" spans="5:5" hidden="1" x14ac:dyDescent="0.3">
      <c r="E25278" s="8"/>
    </row>
    <row r="25279" spans="5:5" hidden="1" x14ac:dyDescent="0.3">
      <c r="E25279" s="8"/>
    </row>
    <row r="25280" spans="5:5" hidden="1" x14ac:dyDescent="0.3">
      <c r="E25280" s="8"/>
    </row>
    <row r="25281" spans="5:5" hidden="1" x14ac:dyDescent="0.3">
      <c r="E25281" s="8"/>
    </row>
    <row r="25282" spans="5:5" hidden="1" x14ac:dyDescent="0.3">
      <c r="E25282" s="8"/>
    </row>
    <row r="25283" spans="5:5" hidden="1" x14ac:dyDescent="0.3">
      <c r="E25283" s="8"/>
    </row>
    <row r="25284" spans="5:5" hidden="1" x14ac:dyDescent="0.3">
      <c r="E25284" s="8"/>
    </row>
    <row r="25285" spans="5:5" hidden="1" x14ac:dyDescent="0.3">
      <c r="E25285" s="8"/>
    </row>
    <row r="25286" spans="5:5" hidden="1" x14ac:dyDescent="0.3">
      <c r="E25286" s="8"/>
    </row>
    <row r="25287" spans="5:5" hidden="1" x14ac:dyDescent="0.3">
      <c r="E25287" s="8"/>
    </row>
    <row r="25288" spans="5:5" hidden="1" x14ac:dyDescent="0.3">
      <c r="E25288" s="8"/>
    </row>
    <row r="25289" spans="5:5" hidden="1" x14ac:dyDescent="0.3">
      <c r="E25289" s="8"/>
    </row>
    <row r="25290" spans="5:5" hidden="1" x14ac:dyDescent="0.3">
      <c r="E25290" s="8"/>
    </row>
    <row r="25291" spans="5:5" hidden="1" x14ac:dyDescent="0.3">
      <c r="E25291" s="8"/>
    </row>
    <row r="25292" spans="5:5" hidden="1" x14ac:dyDescent="0.3">
      <c r="E25292" s="8"/>
    </row>
    <row r="25293" spans="5:5" hidden="1" x14ac:dyDescent="0.3">
      <c r="E25293" s="8"/>
    </row>
    <row r="25294" spans="5:5" hidden="1" x14ac:dyDescent="0.3">
      <c r="E25294" s="8"/>
    </row>
    <row r="25295" spans="5:5" hidden="1" x14ac:dyDescent="0.3">
      <c r="E25295" s="8"/>
    </row>
    <row r="25296" spans="5:5" hidden="1" x14ac:dyDescent="0.3">
      <c r="E25296" s="8"/>
    </row>
    <row r="25297" spans="5:5" hidden="1" x14ac:dyDescent="0.3">
      <c r="E25297" s="8"/>
    </row>
    <row r="25298" spans="5:5" hidden="1" x14ac:dyDescent="0.3">
      <c r="E25298" s="8"/>
    </row>
    <row r="25299" spans="5:5" hidden="1" x14ac:dyDescent="0.3">
      <c r="E25299" s="8"/>
    </row>
    <row r="25300" spans="5:5" hidden="1" x14ac:dyDescent="0.3">
      <c r="E25300" s="8"/>
    </row>
    <row r="25301" spans="5:5" hidden="1" x14ac:dyDescent="0.3">
      <c r="E25301" s="8"/>
    </row>
    <row r="25302" spans="5:5" hidden="1" x14ac:dyDescent="0.3">
      <c r="E25302" s="8"/>
    </row>
    <row r="25303" spans="5:5" hidden="1" x14ac:dyDescent="0.3">
      <c r="E25303" s="8"/>
    </row>
    <row r="25304" spans="5:5" hidden="1" x14ac:dyDescent="0.3">
      <c r="E25304" s="8"/>
    </row>
    <row r="25305" spans="5:5" hidden="1" x14ac:dyDescent="0.3">
      <c r="E25305" s="8"/>
    </row>
    <row r="25306" spans="5:5" hidden="1" x14ac:dyDescent="0.3">
      <c r="E25306" s="8"/>
    </row>
    <row r="25307" spans="5:5" hidden="1" x14ac:dyDescent="0.3">
      <c r="E25307" s="8"/>
    </row>
    <row r="25308" spans="5:5" hidden="1" x14ac:dyDescent="0.3">
      <c r="E25308" s="8"/>
    </row>
    <row r="25309" spans="5:5" hidden="1" x14ac:dyDescent="0.3">
      <c r="E25309" s="8"/>
    </row>
    <row r="25310" spans="5:5" hidden="1" x14ac:dyDescent="0.3">
      <c r="E25310" s="8"/>
    </row>
    <row r="25311" spans="5:5" hidden="1" x14ac:dyDescent="0.3">
      <c r="E25311" s="8"/>
    </row>
    <row r="25312" spans="5:5" hidden="1" x14ac:dyDescent="0.3">
      <c r="E25312" s="8"/>
    </row>
    <row r="25313" spans="5:5" hidden="1" x14ac:dyDescent="0.3">
      <c r="E25313" s="8"/>
    </row>
    <row r="25314" spans="5:5" hidden="1" x14ac:dyDescent="0.3">
      <c r="E25314" s="8"/>
    </row>
    <row r="25315" spans="5:5" hidden="1" x14ac:dyDescent="0.3">
      <c r="E25315" s="8"/>
    </row>
    <row r="25316" spans="5:5" hidden="1" x14ac:dyDescent="0.3">
      <c r="E25316" s="8"/>
    </row>
    <row r="25317" spans="5:5" hidden="1" x14ac:dyDescent="0.3">
      <c r="E25317" s="8"/>
    </row>
    <row r="25318" spans="5:5" hidden="1" x14ac:dyDescent="0.3">
      <c r="E25318" s="8"/>
    </row>
    <row r="25319" spans="5:5" hidden="1" x14ac:dyDescent="0.3">
      <c r="E25319" s="8"/>
    </row>
    <row r="25320" spans="5:5" hidden="1" x14ac:dyDescent="0.3">
      <c r="E25320" s="8"/>
    </row>
    <row r="25321" spans="5:5" hidden="1" x14ac:dyDescent="0.3">
      <c r="E25321" s="8"/>
    </row>
    <row r="25322" spans="5:5" hidden="1" x14ac:dyDescent="0.3">
      <c r="E25322" s="8"/>
    </row>
    <row r="25323" spans="5:5" hidden="1" x14ac:dyDescent="0.3">
      <c r="E25323" s="8"/>
    </row>
    <row r="25324" spans="5:5" hidden="1" x14ac:dyDescent="0.3">
      <c r="E25324" s="8"/>
    </row>
    <row r="25325" spans="5:5" hidden="1" x14ac:dyDescent="0.3">
      <c r="E25325" s="8"/>
    </row>
    <row r="25326" spans="5:5" hidden="1" x14ac:dyDescent="0.3">
      <c r="E25326" s="8"/>
    </row>
    <row r="25327" spans="5:5" hidden="1" x14ac:dyDescent="0.3">
      <c r="E25327" s="8"/>
    </row>
    <row r="25328" spans="5:5" hidden="1" x14ac:dyDescent="0.3">
      <c r="E25328" s="8"/>
    </row>
    <row r="25329" spans="5:5" hidden="1" x14ac:dyDescent="0.3">
      <c r="E25329" s="8"/>
    </row>
    <row r="25330" spans="5:5" hidden="1" x14ac:dyDescent="0.3">
      <c r="E25330" s="8"/>
    </row>
    <row r="25331" spans="5:5" hidden="1" x14ac:dyDescent="0.3">
      <c r="E25331" s="8"/>
    </row>
    <row r="25332" spans="5:5" hidden="1" x14ac:dyDescent="0.3">
      <c r="E25332" s="8"/>
    </row>
    <row r="25333" spans="5:5" hidden="1" x14ac:dyDescent="0.3">
      <c r="E25333" s="8"/>
    </row>
    <row r="25334" spans="5:5" hidden="1" x14ac:dyDescent="0.3">
      <c r="E25334" s="8"/>
    </row>
    <row r="25335" spans="5:5" hidden="1" x14ac:dyDescent="0.3">
      <c r="E25335" s="8"/>
    </row>
    <row r="25336" spans="5:5" hidden="1" x14ac:dyDescent="0.3">
      <c r="E25336" s="8"/>
    </row>
    <row r="25337" spans="5:5" hidden="1" x14ac:dyDescent="0.3">
      <c r="E25337" s="8"/>
    </row>
    <row r="25338" spans="5:5" hidden="1" x14ac:dyDescent="0.3">
      <c r="E25338" s="8"/>
    </row>
    <row r="25339" spans="5:5" hidden="1" x14ac:dyDescent="0.3">
      <c r="E25339" s="8"/>
    </row>
    <row r="25340" spans="5:5" hidden="1" x14ac:dyDescent="0.3">
      <c r="E25340" s="8"/>
    </row>
    <row r="25341" spans="5:5" hidden="1" x14ac:dyDescent="0.3">
      <c r="E25341" s="8"/>
    </row>
    <row r="25342" spans="5:5" hidden="1" x14ac:dyDescent="0.3">
      <c r="E25342" s="8"/>
    </row>
    <row r="25343" spans="5:5" hidden="1" x14ac:dyDescent="0.3">
      <c r="E25343" s="8"/>
    </row>
    <row r="25344" spans="5:5" hidden="1" x14ac:dyDescent="0.3">
      <c r="E25344" s="8"/>
    </row>
    <row r="25345" spans="5:5" hidden="1" x14ac:dyDescent="0.3">
      <c r="E25345" s="8"/>
    </row>
    <row r="25346" spans="5:5" hidden="1" x14ac:dyDescent="0.3">
      <c r="E25346" s="8"/>
    </row>
    <row r="25347" spans="5:5" hidden="1" x14ac:dyDescent="0.3">
      <c r="E25347" s="8"/>
    </row>
    <row r="25348" spans="5:5" hidden="1" x14ac:dyDescent="0.3">
      <c r="E25348" s="8"/>
    </row>
    <row r="25349" spans="5:5" hidden="1" x14ac:dyDescent="0.3">
      <c r="E25349" s="8"/>
    </row>
    <row r="25350" spans="5:5" hidden="1" x14ac:dyDescent="0.3">
      <c r="E25350" s="8"/>
    </row>
    <row r="25351" spans="5:5" hidden="1" x14ac:dyDescent="0.3">
      <c r="E25351" s="8"/>
    </row>
    <row r="25352" spans="5:5" hidden="1" x14ac:dyDescent="0.3">
      <c r="E25352" s="8"/>
    </row>
    <row r="25353" spans="5:5" hidden="1" x14ac:dyDescent="0.3">
      <c r="E25353" s="8"/>
    </row>
    <row r="25354" spans="5:5" hidden="1" x14ac:dyDescent="0.3">
      <c r="E25354" s="8"/>
    </row>
    <row r="25355" spans="5:5" hidden="1" x14ac:dyDescent="0.3">
      <c r="E25355" s="8"/>
    </row>
    <row r="25356" spans="5:5" hidden="1" x14ac:dyDescent="0.3">
      <c r="E25356" s="8"/>
    </row>
    <row r="25357" spans="5:5" hidden="1" x14ac:dyDescent="0.3">
      <c r="E25357" s="8"/>
    </row>
    <row r="25358" spans="5:5" hidden="1" x14ac:dyDescent="0.3">
      <c r="E25358" s="8"/>
    </row>
    <row r="25359" spans="5:5" hidden="1" x14ac:dyDescent="0.3">
      <c r="E25359" s="8"/>
    </row>
    <row r="25360" spans="5:5" hidden="1" x14ac:dyDescent="0.3">
      <c r="E25360" s="8"/>
    </row>
    <row r="25361" spans="5:5" hidden="1" x14ac:dyDescent="0.3">
      <c r="E25361" s="8"/>
    </row>
    <row r="25362" spans="5:5" hidden="1" x14ac:dyDescent="0.3">
      <c r="E25362" s="8"/>
    </row>
    <row r="25363" spans="5:5" hidden="1" x14ac:dyDescent="0.3">
      <c r="E25363" s="8"/>
    </row>
    <row r="25364" spans="5:5" hidden="1" x14ac:dyDescent="0.3">
      <c r="E25364" s="8"/>
    </row>
    <row r="25365" spans="5:5" hidden="1" x14ac:dyDescent="0.3">
      <c r="E25365" s="8"/>
    </row>
    <row r="25366" spans="5:5" hidden="1" x14ac:dyDescent="0.3">
      <c r="E25366" s="8"/>
    </row>
    <row r="25367" spans="5:5" hidden="1" x14ac:dyDescent="0.3">
      <c r="E25367" s="8"/>
    </row>
    <row r="25368" spans="5:5" hidden="1" x14ac:dyDescent="0.3">
      <c r="E25368" s="8"/>
    </row>
    <row r="25369" spans="5:5" hidden="1" x14ac:dyDescent="0.3">
      <c r="E25369" s="8"/>
    </row>
    <row r="25370" spans="5:5" hidden="1" x14ac:dyDescent="0.3">
      <c r="E25370" s="8"/>
    </row>
    <row r="25371" spans="5:5" hidden="1" x14ac:dyDescent="0.3">
      <c r="E25371" s="8"/>
    </row>
    <row r="25372" spans="5:5" hidden="1" x14ac:dyDescent="0.3">
      <c r="E25372" s="8"/>
    </row>
    <row r="25373" spans="5:5" hidden="1" x14ac:dyDescent="0.3">
      <c r="E25373" s="8"/>
    </row>
    <row r="25374" spans="5:5" hidden="1" x14ac:dyDescent="0.3">
      <c r="E25374" s="8"/>
    </row>
    <row r="25375" spans="5:5" hidden="1" x14ac:dyDescent="0.3">
      <c r="E25375" s="8"/>
    </row>
    <row r="25376" spans="5:5" hidden="1" x14ac:dyDescent="0.3">
      <c r="E25376" s="8"/>
    </row>
    <row r="25377" spans="5:5" hidden="1" x14ac:dyDescent="0.3">
      <c r="E25377" s="8"/>
    </row>
    <row r="25378" spans="5:5" hidden="1" x14ac:dyDescent="0.3">
      <c r="E25378" s="8"/>
    </row>
    <row r="25379" spans="5:5" hidden="1" x14ac:dyDescent="0.3">
      <c r="E25379" s="8"/>
    </row>
    <row r="25380" spans="5:5" hidden="1" x14ac:dyDescent="0.3">
      <c r="E25380" s="8"/>
    </row>
    <row r="25381" spans="5:5" hidden="1" x14ac:dyDescent="0.3">
      <c r="E25381" s="8"/>
    </row>
    <row r="25382" spans="5:5" hidden="1" x14ac:dyDescent="0.3">
      <c r="E25382" s="8"/>
    </row>
    <row r="25383" spans="5:5" hidden="1" x14ac:dyDescent="0.3">
      <c r="E25383" s="8"/>
    </row>
    <row r="25384" spans="5:5" hidden="1" x14ac:dyDescent="0.3">
      <c r="E25384" s="8"/>
    </row>
    <row r="25385" spans="5:5" hidden="1" x14ac:dyDescent="0.3">
      <c r="E25385" s="8"/>
    </row>
    <row r="25386" spans="5:5" hidden="1" x14ac:dyDescent="0.3">
      <c r="E25386" s="8"/>
    </row>
    <row r="25387" spans="5:5" hidden="1" x14ac:dyDescent="0.3">
      <c r="E25387" s="8"/>
    </row>
    <row r="25388" spans="5:5" hidden="1" x14ac:dyDescent="0.3">
      <c r="E25388" s="8"/>
    </row>
    <row r="25389" spans="5:5" hidden="1" x14ac:dyDescent="0.3">
      <c r="E25389" s="8"/>
    </row>
    <row r="25390" spans="5:5" hidden="1" x14ac:dyDescent="0.3">
      <c r="E25390" s="8"/>
    </row>
    <row r="25391" spans="5:5" hidden="1" x14ac:dyDescent="0.3">
      <c r="E25391" s="8"/>
    </row>
    <row r="25392" spans="5:5" hidden="1" x14ac:dyDescent="0.3">
      <c r="E25392" s="8"/>
    </row>
    <row r="25393" spans="5:5" hidden="1" x14ac:dyDescent="0.3">
      <c r="E25393" s="8"/>
    </row>
    <row r="25394" spans="5:5" hidden="1" x14ac:dyDescent="0.3">
      <c r="E25394" s="8"/>
    </row>
    <row r="25395" spans="5:5" hidden="1" x14ac:dyDescent="0.3">
      <c r="E25395" s="8"/>
    </row>
    <row r="25396" spans="5:5" hidden="1" x14ac:dyDescent="0.3">
      <c r="E25396" s="8"/>
    </row>
    <row r="25397" spans="5:5" hidden="1" x14ac:dyDescent="0.3">
      <c r="E25397" s="8"/>
    </row>
    <row r="25398" spans="5:5" hidden="1" x14ac:dyDescent="0.3">
      <c r="E25398" s="8"/>
    </row>
    <row r="25399" spans="5:5" hidden="1" x14ac:dyDescent="0.3">
      <c r="E25399" s="8"/>
    </row>
    <row r="25400" spans="5:5" hidden="1" x14ac:dyDescent="0.3">
      <c r="E25400" s="8"/>
    </row>
    <row r="25401" spans="5:5" hidden="1" x14ac:dyDescent="0.3">
      <c r="E25401" s="8"/>
    </row>
    <row r="25402" spans="5:5" hidden="1" x14ac:dyDescent="0.3">
      <c r="E25402" s="8"/>
    </row>
    <row r="25403" spans="5:5" hidden="1" x14ac:dyDescent="0.3">
      <c r="E25403" s="8"/>
    </row>
    <row r="25404" spans="5:5" x14ac:dyDescent="0.3">
      <c r="E25404" s="8"/>
    </row>
    <row r="25405" spans="5:5" x14ac:dyDescent="0.3">
      <c r="E25405" s="8"/>
    </row>
    <row r="25406" spans="5:5" x14ac:dyDescent="0.3">
      <c r="E25406" s="8"/>
    </row>
    <row r="25407" spans="5:5" x14ac:dyDescent="0.3">
      <c r="E25407" s="8"/>
    </row>
    <row r="25408" spans="5:5" x14ac:dyDescent="0.3">
      <c r="E25408" s="8"/>
    </row>
    <row r="25409" spans="5:5" x14ac:dyDescent="0.3">
      <c r="E25409" s="8"/>
    </row>
    <row r="25410" spans="5:5" x14ac:dyDescent="0.3">
      <c r="E25410" s="8"/>
    </row>
    <row r="25411" spans="5:5" x14ac:dyDescent="0.3">
      <c r="E25411" s="8"/>
    </row>
    <row r="25412" spans="5:5" x14ac:dyDescent="0.3">
      <c r="E25412" s="8"/>
    </row>
    <row r="25413" spans="5:5" x14ac:dyDescent="0.3">
      <c r="E25413" s="8"/>
    </row>
    <row r="25414" spans="5:5" x14ac:dyDescent="0.3">
      <c r="E25414" s="8"/>
    </row>
    <row r="25415" spans="5:5" x14ac:dyDescent="0.3">
      <c r="E25415" s="8"/>
    </row>
    <row r="25416" spans="5:5" x14ac:dyDescent="0.3">
      <c r="E25416" s="8"/>
    </row>
    <row r="25417" spans="5:5" x14ac:dyDescent="0.3">
      <c r="E25417" s="8"/>
    </row>
    <row r="25418" spans="5:5" x14ac:dyDescent="0.3">
      <c r="E25418" s="8"/>
    </row>
    <row r="25419" spans="5:5" x14ac:dyDescent="0.3">
      <c r="E25419" s="8"/>
    </row>
    <row r="25420" spans="5:5" x14ac:dyDescent="0.3">
      <c r="E25420" s="8"/>
    </row>
    <row r="25421" spans="5:5" x14ac:dyDescent="0.3">
      <c r="E25421" s="8"/>
    </row>
    <row r="25422" spans="5:5" x14ac:dyDescent="0.3">
      <c r="E25422" s="8"/>
    </row>
    <row r="25423" spans="5:5" x14ac:dyDescent="0.3">
      <c r="E25423" s="8"/>
    </row>
    <row r="25424" spans="5:5" x14ac:dyDescent="0.3">
      <c r="E25424" s="8"/>
    </row>
    <row r="25425" spans="5:5" x14ac:dyDescent="0.3">
      <c r="E25425" s="8"/>
    </row>
    <row r="25426" spans="5:5" x14ac:dyDescent="0.3">
      <c r="E25426" s="8"/>
    </row>
    <row r="25427" spans="5:5" x14ac:dyDescent="0.3">
      <c r="E25427" s="8"/>
    </row>
    <row r="25428" spans="5:5" x14ac:dyDescent="0.3">
      <c r="E25428" s="8"/>
    </row>
    <row r="25429" spans="5:5" x14ac:dyDescent="0.3">
      <c r="E25429" s="8"/>
    </row>
    <row r="25430" spans="5:5" x14ac:dyDescent="0.3">
      <c r="E25430" s="8"/>
    </row>
    <row r="25431" spans="5:5" x14ac:dyDescent="0.3">
      <c r="E25431" s="8"/>
    </row>
    <row r="25432" spans="5:5" x14ac:dyDescent="0.3">
      <c r="E25432" s="8"/>
    </row>
    <row r="25433" spans="5:5" x14ac:dyDescent="0.3">
      <c r="E25433" s="8"/>
    </row>
    <row r="25434" spans="5:5" x14ac:dyDescent="0.3">
      <c r="E25434" s="8"/>
    </row>
    <row r="25435" spans="5:5" x14ac:dyDescent="0.3">
      <c r="E25435" s="8"/>
    </row>
    <row r="25436" spans="5:5" x14ac:dyDescent="0.3">
      <c r="E25436" s="8"/>
    </row>
    <row r="25437" spans="5:5" x14ac:dyDescent="0.3">
      <c r="E25437" s="8"/>
    </row>
    <row r="25438" spans="5:5" x14ac:dyDescent="0.3">
      <c r="E25438" s="8"/>
    </row>
    <row r="25439" spans="5:5" x14ac:dyDescent="0.3">
      <c r="E25439" s="8"/>
    </row>
    <row r="25440" spans="5:5" x14ac:dyDescent="0.3">
      <c r="E25440" s="8"/>
    </row>
    <row r="25441" spans="5:5" x14ac:dyDescent="0.3">
      <c r="E25441" s="8"/>
    </row>
    <row r="25442" spans="5:5" x14ac:dyDescent="0.3">
      <c r="E25442" s="8"/>
    </row>
    <row r="25443" spans="5:5" x14ac:dyDescent="0.3">
      <c r="E25443" s="8"/>
    </row>
    <row r="25444" spans="5:5" x14ac:dyDescent="0.3">
      <c r="E25444" s="8"/>
    </row>
    <row r="25445" spans="5:5" x14ac:dyDescent="0.3">
      <c r="E25445" s="8"/>
    </row>
    <row r="25446" spans="5:5" x14ac:dyDescent="0.3">
      <c r="E25446" s="8"/>
    </row>
    <row r="25447" spans="5:5" x14ac:dyDescent="0.3">
      <c r="E25447" s="8"/>
    </row>
    <row r="25448" spans="5:5" x14ac:dyDescent="0.3">
      <c r="E25448" s="8"/>
    </row>
    <row r="25449" spans="5:5" x14ac:dyDescent="0.3">
      <c r="E25449" s="8"/>
    </row>
    <row r="25450" spans="5:5" x14ac:dyDescent="0.3">
      <c r="E25450" s="8"/>
    </row>
    <row r="25451" spans="5:5" x14ac:dyDescent="0.3">
      <c r="E25451" s="8"/>
    </row>
    <row r="25452" spans="5:5" x14ac:dyDescent="0.3">
      <c r="E25452" s="8"/>
    </row>
    <row r="25453" spans="5:5" x14ac:dyDescent="0.3">
      <c r="E25453" s="8"/>
    </row>
    <row r="25454" spans="5:5" x14ac:dyDescent="0.3">
      <c r="E25454" s="8"/>
    </row>
    <row r="25455" spans="5:5" x14ac:dyDescent="0.3">
      <c r="E25455" s="8"/>
    </row>
    <row r="25456" spans="5:5" x14ac:dyDescent="0.3">
      <c r="E25456" s="8"/>
    </row>
    <row r="25457" spans="5:5" x14ac:dyDescent="0.3">
      <c r="E25457" s="8"/>
    </row>
    <row r="25458" spans="5:5" x14ac:dyDescent="0.3">
      <c r="E25458" s="8"/>
    </row>
    <row r="25459" spans="5:5" x14ac:dyDescent="0.3">
      <c r="E25459" s="8"/>
    </row>
    <row r="25460" spans="5:5" x14ac:dyDescent="0.3">
      <c r="E25460" s="8"/>
    </row>
    <row r="25461" spans="5:5" x14ac:dyDescent="0.3">
      <c r="E25461" s="8"/>
    </row>
    <row r="25462" spans="5:5" x14ac:dyDescent="0.3">
      <c r="E25462" s="8"/>
    </row>
    <row r="25463" spans="5:5" x14ac:dyDescent="0.3">
      <c r="E25463" s="8"/>
    </row>
    <row r="25464" spans="5:5" x14ac:dyDescent="0.3">
      <c r="E25464" s="8"/>
    </row>
    <row r="25465" spans="5:5" x14ac:dyDescent="0.3">
      <c r="E25465" s="8"/>
    </row>
    <row r="25466" spans="5:5" x14ac:dyDescent="0.3">
      <c r="E25466" s="8"/>
    </row>
    <row r="25467" spans="5:5" x14ac:dyDescent="0.3">
      <c r="E25467" s="8"/>
    </row>
    <row r="25468" spans="5:5" x14ac:dyDescent="0.3">
      <c r="E25468" s="8"/>
    </row>
    <row r="25469" spans="5:5" x14ac:dyDescent="0.3">
      <c r="E25469" s="8"/>
    </row>
    <row r="25470" spans="5:5" x14ac:dyDescent="0.3">
      <c r="E25470" s="8"/>
    </row>
    <row r="25471" spans="5:5" x14ac:dyDescent="0.3">
      <c r="E25471" s="8"/>
    </row>
    <row r="25472" spans="5:5" x14ac:dyDescent="0.3">
      <c r="E25472" s="8"/>
    </row>
    <row r="25473" spans="5:5" x14ac:dyDescent="0.3">
      <c r="E25473" s="8"/>
    </row>
    <row r="25474" spans="5:5" x14ac:dyDescent="0.3">
      <c r="E25474" s="8"/>
    </row>
    <row r="25475" spans="5:5" x14ac:dyDescent="0.3">
      <c r="E25475" s="8"/>
    </row>
    <row r="25476" spans="5:5" x14ac:dyDescent="0.3">
      <c r="E25476" s="8"/>
    </row>
    <row r="25477" spans="5:5" x14ac:dyDescent="0.3">
      <c r="E25477" s="8"/>
    </row>
    <row r="25478" spans="5:5" x14ac:dyDescent="0.3">
      <c r="E25478" s="8"/>
    </row>
    <row r="25479" spans="5:5" x14ac:dyDescent="0.3">
      <c r="E25479" s="8"/>
    </row>
    <row r="25480" spans="5:5" x14ac:dyDescent="0.3">
      <c r="E25480" s="8"/>
    </row>
    <row r="25481" spans="5:5" x14ac:dyDescent="0.3">
      <c r="E25481" s="8"/>
    </row>
    <row r="25482" spans="5:5" x14ac:dyDescent="0.3">
      <c r="E25482" s="8"/>
    </row>
    <row r="25483" spans="5:5" x14ac:dyDescent="0.3">
      <c r="E25483" s="8"/>
    </row>
    <row r="25484" spans="5:5" x14ac:dyDescent="0.3">
      <c r="E25484" s="8"/>
    </row>
    <row r="25485" spans="5:5" x14ac:dyDescent="0.3">
      <c r="E25485" s="8"/>
    </row>
    <row r="25486" spans="5:5" x14ac:dyDescent="0.3">
      <c r="E25486" s="8"/>
    </row>
    <row r="25487" spans="5:5" x14ac:dyDescent="0.3">
      <c r="E25487" s="8"/>
    </row>
    <row r="25488" spans="5:5" x14ac:dyDescent="0.3">
      <c r="E25488" s="8"/>
    </row>
    <row r="25489" spans="5:5" x14ac:dyDescent="0.3">
      <c r="E25489" s="8"/>
    </row>
    <row r="25490" spans="5:5" x14ac:dyDescent="0.3">
      <c r="E25490" s="8"/>
    </row>
    <row r="25491" spans="5:5" x14ac:dyDescent="0.3">
      <c r="E25491" s="8"/>
    </row>
    <row r="25492" spans="5:5" x14ac:dyDescent="0.3">
      <c r="E25492" s="8"/>
    </row>
    <row r="25493" spans="5:5" x14ac:dyDescent="0.3">
      <c r="E25493" s="8"/>
    </row>
    <row r="25494" spans="5:5" x14ac:dyDescent="0.3">
      <c r="E25494" s="8"/>
    </row>
    <row r="25495" spans="5:5" x14ac:dyDescent="0.3">
      <c r="E25495" s="8"/>
    </row>
    <row r="25496" spans="5:5" x14ac:dyDescent="0.3">
      <c r="E25496" s="8"/>
    </row>
    <row r="25497" spans="5:5" x14ac:dyDescent="0.3">
      <c r="E25497" s="8"/>
    </row>
    <row r="25498" spans="5:5" x14ac:dyDescent="0.3">
      <c r="E25498" s="8"/>
    </row>
    <row r="25499" spans="5:5" x14ac:dyDescent="0.3">
      <c r="E25499" s="8"/>
    </row>
    <row r="25500" spans="5:5" x14ac:dyDescent="0.3">
      <c r="E25500" s="8"/>
    </row>
    <row r="25501" spans="5:5" x14ac:dyDescent="0.3">
      <c r="E25501" s="8"/>
    </row>
    <row r="25502" spans="5:5" x14ac:dyDescent="0.3">
      <c r="E25502" s="8"/>
    </row>
    <row r="25503" spans="5:5" x14ac:dyDescent="0.3">
      <c r="E25503" s="8"/>
    </row>
    <row r="25504" spans="5:5" x14ac:dyDescent="0.3">
      <c r="E25504" s="8"/>
    </row>
    <row r="25505" spans="5:5" x14ac:dyDescent="0.3">
      <c r="E25505" s="8"/>
    </row>
    <row r="25506" spans="5:5" x14ac:dyDescent="0.3">
      <c r="E25506" s="8"/>
    </row>
    <row r="25507" spans="5:5" x14ac:dyDescent="0.3">
      <c r="E25507" s="8"/>
    </row>
    <row r="25508" spans="5:5" x14ac:dyDescent="0.3">
      <c r="E25508" s="8"/>
    </row>
    <row r="25509" spans="5:5" x14ac:dyDescent="0.3">
      <c r="E25509" s="8"/>
    </row>
    <row r="25510" spans="5:5" x14ac:dyDescent="0.3">
      <c r="E25510" s="8"/>
    </row>
    <row r="25511" spans="5:5" x14ac:dyDescent="0.3">
      <c r="E25511" s="8"/>
    </row>
    <row r="25512" spans="5:5" x14ac:dyDescent="0.3">
      <c r="E25512" s="8"/>
    </row>
    <row r="25513" spans="5:5" x14ac:dyDescent="0.3">
      <c r="E25513" s="8"/>
    </row>
    <row r="25514" spans="5:5" x14ac:dyDescent="0.3">
      <c r="E25514" s="8"/>
    </row>
    <row r="25515" spans="5:5" x14ac:dyDescent="0.3">
      <c r="E25515" s="8"/>
    </row>
    <row r="25516" spans="5:5" x14ac:dyDescent="0.3">
      <c r="E25516" s="8"/>
    </row>
    <row r="25517" spans="5:5" x14ac:dyDescent="0.3">
      <c r="E25517" s="8"/>
    </row>
    <row r="25518" spans="5:5" x14ac:dyDescent="0.3">
      <c r="E25518" s="8"/>
    </row>
    <row r="25519" spans="5:5" x14ac:dyDescent="0.3">
      <c r="E25519" s="8"/>
    </row>
    <row r="25520" spans="5:5" x14ac:dyDescent="0.3">
      <c r="E25520" s="8"/>
    </row>
    <row r="25521" spans="5:5" x14ac:dyDescent="0.3">
      <c r="E25521" s="8"/>
    </row>
    <row r="25522" spans="5:5" x14ac:dyDescent="0.3">
      <c r="E25522" s="8"/>
    </row>
    <row r="25523" spans="5:5" x14ac:dyDescent="0.3">
      <c r="E25523" s="8"/>
    </row>
    <row r="25524" spans="5:5" x14ac:dyDescent="0.3">
      <c r="E25524" s="8"/>
    </row>
    <row r="25525" spans="5:5" x14ac:dyDescent="0.3">
      <c r="E25525" s="8"/>
    </row>
    <row r="25526" spans="5:5" x14ac:dyDescent="0.3">
      <c r="E25526" s="8"/>
    </row>
    <row r="25527" spans="5:5" x14ac:dyDescent="0.3">
      <c r="E25527" s="8"/>
    </row>
    <row r="25528" spans="5:5" x14ac:dyDescent="0.3">
      <c r="E25528" s="8"/>
    </row>
    <row r="25529" spans="5:5" x14ac:dyDescent="0.3">
      <c r="E25529" s="8"/>
    </row>
    <row r="25530" spans="5:5" x14ac:dyDescent="0.3">
      <c r="E25530" s="8"/>
    </row>
    <row r="25531" spans="5:5" x14ac:dyDescent="0.3">
      <c r="E25531" s="8"/>
    </row>
    <row r="25532" spans="5:5" x14ac:dyDescent="0.3">
      <c r="E25532" s="8"/>
    </row>
    <row r="25533" spans="5:5" x14ac:dyDescent="0.3">
      <c r="E25533" s="8"/>
    </row>
    <row r="25534" spans="5:5" x14ac:dyDescent="0.3">
      <c r="E25534" s="8"/>
    </row>
    <row r="25535" spans="5:5" x14ac:dyDescent="0.3">
      <c r="E25535" s="8"/>
    </row>
    <row r="25536" spans="5:5" x14ac:dyDescent="0.3">
      <c r="E25536" s="8"/>
    </row>
    <row r="25537" spans="5:5" x14ac:dyDescent="0.3">
      <c r="E25537" s="8"/>
    </row>
    <row r="25538" spans="5:5" x14ac:dyDescent="0.3">
      <c r="E25538" s="8"/>
    </row>
    <row r="25539" spans="5:5" x14ac:dyDescent="0.3">
      <c r="E25539" s="8"/>
    </row>
    <row r="25540" spans="5:5" x14ac:dyDescent="0.3">
      <c r="E25540" s="8"/>
    </row>
    <row r="25541" spans="5:5" x14ac:dyDescent="0.3">
      <c r="E25541" s="8"/>
    </row>
    <row r="25542" spans="5:5" x14ac:dyDescent="0.3">
      <c r="E25542" s="8"/>
    </row>
    <row r="25543" spans="5:5" x14ac:dyDescent="0.3">
      <c r="E25543" s="8"/>
    </row>
    <row r="25544" spans="5:5" x14ac:dyDescent="0.3">
      <c r="E25544" s="8"/>
    </row>
    <row r="25545" spans="5:5" x14ac:dyDescent="0.3">
      <c r="E25545" s="8"/>
    </row>
    <row r="25546" spans="5:5" x14ac:dyDescent="0.3">
      <c r="E25546" s="8"/>
    </row>
    <row r="25547" spans="5:5" x14ac:dyDescent="0.3">
      <c r="E25547" s="8"/>
    </row>
    <row r="25548" spans="5:5" x14ac:dyDescent="0.3">
      <c r="E25548" s="8"/>
    </row>
    <row r="25549" spans="5:5" x14ac:dyDescent="0.3">
      <c r="E25549" s="8"/>
    </row>
    <row r="25550" spans="5:5" x14ac:dyDescent="0.3">
      <c r="E25550" s="8"/>
    </row>
    <row r="25551" spans="5:5" x14ac:dyDescent="0.3">
      <c r="E25551" s="8"/>
    </row>
    <row r="25552" spans="5:5" x14ac:dyDescent="0.3">
      <c r="E25552" s="8"/>
    </row>
    <row r="25553" spans="5:5" x14ac:dyDescent="0.3">
      <c r="E25553" s="8"/>
    </row>
    <row r="25554" spans="5:5" x14ac:dyDescent="0.3">
      <c r="E25554" s="8"/>
    </row>
    <row r="25555" spans="5:5" x14ac:dyDescent="0.3">
      <c r="E25555" s="8"/>
    </row>
    <row r="25556" spans="5:5" x14ac:dyDescent="0.3">
      <c r="E25556" s="8"/>
    </row>
    <row r="25557" spans="5:5" x14ac:dyDescent="0.3">
      <c r="E25557" s="8"/>
    </row>
    <row r="25558" spans="5:5" x14ac:dyDescent="0.3">
      <c r="E25558" s="8"/>
    </row>
    <row r="25559" spans="5:5" x14ac:dyDescent="0.3">
      <c r="E25559" s="8"/>
    </row>
    <row r="25560" spans="5:5" x14ac:dyDescent="0.3">
      <c r="E25560" s="8"/>
    </row>
    <row r="25561" spans="5:5" x14ac:dyDescent="0.3">
      <c r="E25561" s="8"/>
    </row>
    <row r="25562" spans="5:5" x14ac:dyDescent="0.3">
      <c r="E25562" s="8"/>
    </row>
    <row r="25563" spans="5:5" x14ac:dyDescent="0.3">
      <c r="E25563" s="8"/>
    </row>
    <row r="25564" spans="5:5" x14ac:dyDescent="0.3">
      <c r="E25564" s="8"/>
    </row>
    <row r="25565" spans="5:5" x14ac:dyDescent="0.3">
      <c r="E25565" s="8"/>
    </row>
    <row r="25566" spans="5:5" x14ac:dyDescent="0.3">
      <c r="E25566" s="8"/>
    </row>
    <row r="25567" spans="5:5" x14ac:dyDescent="0.3">
      <c r="E25567" s="8"/>
    </row>
    <row r="25568" spans="5:5" x14ac:dyDescent="0.3">
      <c r="E25568" s="8"/>
    </row>
    <row r="25569" spans="5:5" x14ac:dyDescent="0.3">
      <c r="E25569" s="8"/>
    </row>
    <row r="25570" spans="5:5" x14ac:dyDescent="0.3">
      <c r="E25570" s="8"/>
    </row>
    <row r="25571" spans="5:5" x14ac:dyDescent="0.3">
      <c r="E25571" s="8"/>
    </row>
    <row r="25572" spans="5:5" x14ac:dyDescent="0.3">
      <c r="E25572" s="8"/>
    </row>
    <row r="25573" spans="5:5" x14ac:dyDescent="0.3">
      <c r="E25573" s="8"/>
    </row>
    <row r="25574" spans="5:5" x14ac:dyDescent="0.3">
      <c r="E25574" s="8"/>
    </row>
    <row r="25575" spans="5:5" x14ac:dyDescent="0.3">
      <c r="E25575" s="8"/>
    </row>
    <row r="25576" spans="5:5" x14ac:dyDescent="0.3">
      <c r="E25576" s="8"/>
    </row>
    <row r="25577" spans="5:5" x14ac:dyDescent="0.3">
      <c r="E25577" s="8"/>
    </row>
    <row r="25578" spans="5:5" x14ac:dyDescent="0.3">
      <c r="E25578" s="8"/>
    </row>
    <row r="25579" spans="5:5" x14ac:dyDescent="0.3">
      <c r="E25579" s="8"/>
    </row>
    <row r="25580" spans="5:5" x14ac:dyDescent="0.3">
      <c r="E25580" s="8"/>
    </row>
    <row r="25581" spans="5:5" x14ac:dyDescent="0.3">
      <c r="E25581" s="8"/>
    </row>
    <row r="25582" spans="5:5" x14ac:dyDescent="0.3">
      <c r="E25582" s="8"/>
    </row>
    <row r="25583" spans="5:5" x14ac:dyDescent="0.3">
      <c r="E25583" s="8"/>
    </row>
    <row r="25584" spans="5:5" x14ac:dyDescent="0.3">
      <c r="E25584" s="8"/>
    </row>
    <row r="25585" spans="5:5" x14ac:dyDescent="0.3">
      <c r="E25585" s="8"/>
    </row>
    <row r="25586" spans="5:5" x14ac:dyDescent="0.3">
      <c r="E25586" s="8"/>
    </row>
    <row r="25587" spans="5:5" x14ac:dyDescent="0.3">
      <c r="E25587" s="8"/>
    </row>
    <row r="25588" spans="5:5" x14ac:dyDescent="0.3">
      <c r="E25588" s="8"/>
    </row>
    <row r="25589" spans="5:5" x14ac:dyDescent="0.3">
      <c r="E25589" s="8"/>
    </row>
    <row r="25590" spans="5:5" x14ac:dyDescent="0.3">
      <c r="E25590" s="8"/>
    </row>
    <row r="25591" spans="5:5" x14ac:dyDescent="0.3">
      <c r="E25591" s="8"/>
    </row>
    <row r="25592" spans="5:5" x14ac:dyDescent="0.3">
      <c r="E25592" s="8"/>
    </row>
    <row r="25593" spans="5:5" x14ac:dyDescent="0.3">
      <c r="E25593" s="8"/>
    </row>
    <row r="25594" spans="5:5" x14ac:dyDescent="0.3">
      <c r="E25594" s="8"/>
    </row>
    <row r="25595" spans="5:5" x14ac:dyDescent="0.3">
      <c r="E25595" s="8"/>
    </row>
    <row r="25596" spans="5:5" x14ac:dyDescent="0.3">
      <c r="E25596" s="8"/>
    </row>
    <row r="25597" spans="5:5" x14ac:dyDescent="0.3">
      <c r="E25597" s="8"/>
    </row>
    <row r="25598" spans="5:5" x14ac:dyDescent="0.3">
      <c r="E25598" s="8"/>
    </row>
    <row r="25599" spans="5:5" x14ac:dyDescent="0.3">
      <c r="E25599" s="8"/>
    </row>
    <row r="25600" spans="5:5" x14ac:dyDescent="0.3">
      <c r="E25600" s="8"/>
    </row>
    <row r="25601" spans="5:5" x14ac:dyDescent="0.3">
      <c r="E25601" s="8"/>
    </row>
    <row r="25602" spans="5:5" x14ac:dyDescent="0.3">
      <c r="E25602" s="8"/>
    </row>
    <row r="25603" spans="5:5" x14ac:dyDescent="0.3">
      <c r="E25603" s="8"/>
    </row>
    <row r="25604" spans="5:5" x14ac:dyDescent="0.3">
      <c r="E25604" s="8"/>
    </row>
    <row r="25605" spans="5:5" x14ac:dyDescent="0.3">
      <c r="E25605" s="8"/>
    </row>
    <row r="25606" spans="5:5" x14ac:dyDescent="0.3">
      <c r="E25606" s="8"/>
    </row>
    <row r="25607" spans="5:5" x14ac:dyDescent="0.3">
      <c r="E25607" s="8"/>
    </row>
    <row r="25608" spans="5:5" x14ac:dyDescent="0.3">
      <c r="E25608" s="8"/>
    </row>
    <row r="25609" spans="5:5" x14ac:dyDescent="0.3">
      <c r="E25609" s="8"/>
    </row>
    <row r="25610" spans="5:5" x14ac:dyDescent="0.3">
      <c r="E25610" s="8"/>
    </row>
    <row r="25611" spans="5:5" x14ac:dyDescent="0.3">
      <c r="E25611" s="8"/>
    </row>
    <row r="25612" spans="5:5" x14ac:dyDescent="0.3">
      <c r="E25612" s="8"/>
    </row>
    <row r="25613" spans="5:5" x14ac:dyDescent="0.3">
      <c r="E25613" s="8"/>
    </row>
    <row r="25614" spans="5:5" x14ac:dyDescent="0.3">
      <c r="E25614" s="8"/>
    </row>
    <row r="25615" spans="5:5" x14ac:dyDescent="0.3">
      <c r="E25615" s="8"/>
    </row>
    <row r="25616" spans="5:5" x14ac:dyDescent="0.3">
      <c r="E25616" s="8"/>
    </row>
    <row r="25617" spans="5:5" x14ac:dyDescent="0.3">
      <c r="E25617" s="8"/>
    </row>
    <row r="25618" spans="5:5" x14ac:dyDescent="0.3">
      <c r="E25618" s="8"/>
    </row>
    <row r="25619" spans="5:5" x14ac:dyDescent="0.3">
      <c r="E25619" s="8"/>
    </row>
    <row r="25620" spans="5:5" x14ac:dyDescent="0.3">
      <c r="E25620" s="8"/>
    </row>
    <row r="25621" spans="5:5" x14ac:dyDescent="0.3">
      <c r="E25621" s="8"/>
    </row>
    <row r="25622" spans="5:5" x14ac:dyDescent="0.3">
      <c r="E25622" s="8"/>
    </row>
    <row r="25623" spans="5:5" x14ac:dyDescent="0.3">
      <c r="E25623" s="8"/>
    </row>
    <row r="25624" spans="5:5" x14ac:dyDescent="0.3">
      <c r="E25624" s="8"/>
    </row>
    <row r="25625" spans="5:5" x14ac:dyDescent="0.3">
      <c r="E25625" s="8"/>
    </row>
    <row r="25626" spans="5:5" x14ac:dyDescent="0.3">
      <c r="E25626" s="8"/>
    </row>
    <row r="25627" spans="5:5" x14ac:dyDescent="0.3">
      <c r="E25627" s="8"/>
    </row>
    <row r="25628" spans="5:5" x14ac:dyDescent="0.3">
      <c r="E25628" s="8"/>
    </row>
    <row r="25629" spans="5:5" x14ac:dyDescent="0.3">
      <c r="E25629" s="8"/>
    </row>
    <row r="25630" spans="5:5" x14ac:dyDescent="0.3">
      <c r="E25630" s="8"/>
    </row>
    <row r="25631" spans="5:5" x14ac:dyDescent="0.3">
      <c r="E25631" s="8"/>
    </row>
    <row r="25632" spans="5:5" x14ac:dyDescent="0.3">
      <c r="E25632" s="8"/>
    </row>
    <row r="25633" spans="5:5" x14ac:dyDescent="0.3">
      <c r="E25633" s="8"/>
    </row>
    <row r="25634" spans="5:5" x14ac:dyDescent="0.3">
      <c r="E25634" s="8"/>
    </row>
    <row r="25635" spans="5:5" x14ac:dyDescent="0.3">
      <c r="E25635" s="8"/>
    </row>
    <row r="25636" spans="5:5" x14ac:dyDescent="0.3">
      <c r="E25636" s="8"/>
    </row>
    <row r="25637" spans="5:5" x14ac:dyDescent="0.3">
      <c r="E25637" s="8"/>
    </row>
    <row r="25638" spans="5:5" x14ac:dyDescent="0.3">
      <c r="E25638" s="8"/>
    </row>
    <row r="25639" spans="5:5" x14ac:dyDescent="0.3">
      <c r="E25639" s="8"/>
    </row>
    <row r="25640" spans="5:5" x14ac:dyDescent="0.3">
      <c r="E25640" s="8"/>
    </row>
    <row r="25641" spans="5:5" x14ac:dyDescent="0.3">
      <c r="E25641" s="8"/>
    </row>
    <row r="25642" spans="5:5" x14ac:dyDescent="0.3">
      <c r="E25642" s="8"/>
    </row>
    <row r="25643" spans="5:5" x14ac:dyDescent="0.3">
      <c r="E25643" s="8"/>
    </row>
    <row r="25644" spans="5:5" x14ac:dyDescent="0.3">
      <c r="E25644" s="8"/>
    </row>
    <row r="25645" spans="5:5" x14ac:dyDescent="0.3">
      <c r="E25645" s="8"/>
    </row>
    <row r="25646" spans="5:5" x14ac:dyDescent="0.3">
      <c r="E25646" s="8"/>
    </row>
    <row r="25647" spans="5:5" x14ac:dyDescent="0.3">
      <c r="E25647" s="8"/>
    </row>
    <row r="25648" spans="5:5" x14ac:dyDescent="0.3">
      <c r="E25648" s="8"/>
    </row>
    <row r="25649" spans="5:5" x14ac:dyDescent="0.3">
      <c r="E25649" s="8"/>
    </row>
    <row r="25650" spans="5:5" x14ac:dyDescent="0.3">
      <c r="E25650" s="8"/>
    </row>
    <row r="25651" spans="5:5" x14ac:dyDescent="0.3">
      <c r="E25651" s="8"/>
    </row>
    <row r="25652" spans="5:5" x14ac:dyDescent="0.3">
      <c r="E25652" s="8"/>
    </row>
    <row r="25653" spans="5:5" x14ac:dyDescent="0.3">
      <c r="E25653" s="8"/>
    </row>
    <row r="25654" spans="5:5" x14ac:dyDescent="0.3">
      <c r="E25654" s="8"/>
    </row>
    <row r="25655" spans="5:5" x14ac:dyDescent="0.3">
      <c r="E25655" s="8"/>
    </row>
    <row r="25656" spans="5:5" x14ac:dyDescent="0.3">
      <c r="E25656" s="8"/>
    </row>
    <row r="25657" spans="5:5" x14ac:dyDescent="0.3">
      <c r="E25657" s="8"/>
    </row>
    <row r="25658" spans="5:5" x14ac:dyDescent="0.3">
      <c r="E25658" s="8"/>
    </row>
    <row r="25659" spans="5:5" x14ac:dyDescent="0.3">
      <c r="E25659" s="8"/>
    </row>
    <row r="25660" spans="5:5" x14ac:dyDescent="0.3">
      <c r="E25660" s="8"/>
    </row>
    <row r="25661" spans="5:5" x14ac:dyDescent="0.3">
      <c r="E25661" s="8"/>
    </row>
    <row r="25662" spans="5:5" x14ac:dyDescent="0.3">
      <c r="E25662" s="8"/>
    </row>
    <row r="25663" spans="5:5" x14ac:dyDescent="0.3">
      <c r="E25663" s="8"/>
    </row>
    <row r="25664" spans="5:5" x14ac:dyDescent="0.3">
      <c r="E25664" s="8"/>
    </row>
    <row r="25665" spans="5:5" x14ac:dyDescent="0.3">
      <c r="E25665" s="8"/>
    </row>
    <row r="25666" spans="5:5" x14ac:dyDescent="0.3">
      <c r="E25666" s="8"/>
    </row>
    <row r="25667" spans="5:5" x14ac:dyDescent="0.3">
      <c r="E25667" s="8"/>
    </row>
    <row r="25668" spans="5:5" x14ac:dyDescent="0.3">
      <c r="E25668" s="8"/>
    </row>
    <row r="25669" spans="5:5" x14ac:dyDescent="0.3">
      <c r="E25669" s="8"/>
    </row>
    <row r="25670" spans="5:5" x14ac:dyDescent="0.3">
      <c r="E25670" s="8"/>
    </row>
    <row r="25671" spans="5:5" x14ac:dyDescent="0.3">
      <c r="E25671" s="8"/>
    </row>
    <row r="25672" spans="5:5" x14ac:dyDescent="0.3">
      <c r="E25672" s="8"/>
    </row>
    <row r="25673" spans="5:5" x14ac:dyDescent="0.3">
      <c r="E25673" s="8"/>
    </row>
    <row r="25674" spans="5:5" x14ac:dyDescent="0.3">
      <c r="E25674" s="8"/>
    </row>
    <row r="25675" spans="5:5" x14ac:dyDescent="0.3">
      <c r="E25675" s="8"/>
    </row>
    <row r="25676" spans="5:5" x14ac:dyDescent="0.3">
      <c r="E25676" s="8"/>
    </row>
    <row r="25677" spans="5:5" x14ac:dyDescent="0.3">
      <c r="E25677" s="8"/>
    </row>
    <row r="25678" spans="5:5" x14ac:dyDescent="0.3">
      <c r="E25678" s="8"/>
    </row>
    <row r="25679" spans="5:5" x14ac:dyDescent="0.3">
      <c r="E25679" s="8"/>
    </row>
    <row r="25680" spans="5:5" x14ac:dyDescent="0.3">
      <c r="E25680" s="8"/>
    </row>
    <row r="25681" spans="5:5" x14ac:dyDescent="0.3">
      <c r="E25681" s="8"/>
    </row>
    <row r="25682" spans="5:5" x14ac:dyDescent="0.3">
      <c r="E25682" s="8"/>
    </row>
    <row r="25683" spans="5:5" x14ac:dyDescent="0.3">
      <c r="E25683" s="8"/>
    </row>
    <row r="25684" spans="5:5" x14ac:dyDescent="0.3">
      <c r="E25684" s="8"/>
    </row>
    <row r="25685" spans="5:5" x14ac:dyDescent="0.3">
      <c r="E25685" s="8"/>
    </row>
    <row r="25686" spans="5:5" x14ac:dyDescent="0.3">
      <c r="E25686" s="8"/>
    </row>
    <row r="25687" spans="5:5" x14ac:dyDescent="0.3">
      <c r="E25687" s="8"/>
    </row>
    <row r="25688" spans="5:5" x14ac:dyDescent="0.3">
      <c r="E25688" s="8"/>
    </row>
    <row r="25689" spans="5:5" x14ac:dyDescent="0.3">
      <c r="E25689" s="8"/>
    </row>
    <row r="25690" spans="5:5" x14ac:dyDescent="0.3">
      <c r="E25690" s="8"/>
    </row>
    <row r="25691" spans="5:5" x14ac:dyDescent="0.3">
      <c r="E25691" s="8"/>
    </row>
    <row r="25692" spans="5:5" x14ac:dyDescent="0.3">
      <c r="E25692" s="8"/>
    </row>
    <row r="25693" spans="5:5" x14ac:dyDescent="0.3">
      <c r="E25693" s="8"/>
    </row>
    <row r="25694" spans="5:5" x14ac:dyDescent="0.3">
      <c r="E25694" s="8"/>
    </row>
    <row r="25695" spans="5:5" x14ac:dyDescent="0.3">
      <c r="E25695" s="8"/>
    </row>
    <row r="25696" spans="5:5" x14ac:dyDescent="0.3">
      <c r="E25696" s="8"/>
    </row>
    <row r="25697" spans="5:5" x14ac:dyDescent="0.3">
      <c r="E25697" s="8"/>
    </row>
    <row r="25698" spans="5:5" x14ac:dyDescent="0.3">
      <c r="E25698" s="8"/>
    </row>
    <row r="25699" spans="5:5" x14ac:dyDescent="0.3">
      <c r="E25699" s="8"/>
    </row>
    <row r="25700" spans="5:5" x14ac:dyDescent="0.3">
      <c r="E25700" s="8"/>
    </row>
    <row r="25701" spans="5:5" x14ac:dyDescent="0.3">
      <c r="E25701" s="8"/>
    </row>
    <row r="25702" spans="5:5" x14ac:dyDescent="0.3">
      <c r="E25702" s="8"/>
    </row>
    <row r="25703" spans="5:5" x14ac:dyDescent="0.3">
      <c r="E25703" s="8"/>
    </row>
    <row r="25704" spans="5:5" x14ac:dyDescent="0.3">
      <c r="E25704" s="8"/>
    </row>
    <row r="25705" spans="5:5" x14ac:dyDescent="0.3">
      <c r="E25705" s="8"/>
    </row>
    <row r="25706" spans="5:5" x14ac:dyDescent="0.3">
      <c r="E25706" s="8"/>
    </row>
    <row r="25707" spans="5:5" x14ac:dyDescent="0.3">
      <c r="E25707" s="8"/>
    </row>
    <row r="25708" spans="5:5" x14ac:dyDescent="0.3">
      <c r="E25708" s="8"/>
    </row>
    <row r="25709" spans="5:5" x14ac:dyDescent="0.3">
      <c r="E25709" s="8"/>
    </row>
    <row r="25710" spans="5:5" x14ac:dyDescent="0.3">
      <c r="E25710" s="8"/>
    </row>
    <row r="25711" spans="5:5" x14ac:dyDescent="0.3">
      <c r="E25711" s="8"/>
    </row>
    <row r="25712" spans="5:5" x14ac:dyDescent="0.3">
      <c r="E25712" s="8"/>
    </row>
    <row r="25713" spans="5:5" x14ac:dyDescent="0.3">
      <c r="E25713" s="8"/>
    </row>
    <row r="25714" spans="5:5" x14ac:dyDescent="0.3">
      <c r="E25714" s="8"/>
    </row>
    <row r="25715" spans="5:5" x14ac:dyDescent="0.3">
      <c r="E25715" s="8"/>
    </row>
    <row r="25716" spans="5:5" x14ac:dyDescent="0.3">
      <c r="E25716" s="8"/>
    </row>
    <row r="25717" spans="5:5" x14ac:dyDescent="0.3">
      <c r="E25717" s="8"/>
    </row>
    <row r="25718" spans="5:5" x14ac:dyDescent="0.3">
      <c r="E25718" s="8"/>
    </row>
    <row r="25719" spans="5:5" x14ac:dyDescent="0.3">
      <c r="E25719" s="8"/>
    </row>
    <row r="25720" spans="5:5" x14ac:dyDescent="0.3">
      <c r="E25720" s="8"/>
    </row>
    <row r="25721" spans="5:5" x14ac:dyDescent="0.3">
      <c r="E25721" s="8"/>
    </row>
    <row r="25722" spans="5:5" x14ac:dyDescent="0.3">
      <c r="E25722" s="8"/>
    </row>
    <row r="25723" spans="5:5" x14ac:dyDescent="0.3">
      <c r="E25723" s="8"/>
    </row>
    <row r="25724" spans="5:5" x14ac:dyDescent="0.3">
      <c r="E25724" s="8"/>
    </row>
    <row r="25725" spans="5:5" x14ac:dyDescent="0.3">
      <c r="E25725" s="8"/>
    </row>
    <row r="25726" spans="5:5" x14ac:dyDescent="0.3">
      <c r="E25726" s="8"/>
    </row>
    <row r="25727" spans="5:5" x14ac:dyDescent="0.3">
      <c r="E25727" s="8"/>
    </row>
    <row r="25728" spans="5:5" x14ac:dyDescent="0.3">
      <c r="E25728" s="8"/>
    </row>
    <row r="25729" spans="5:5" x14ac:dyDescent="0.3">
      <c r="E25729" s="8"/>
    </row>
    <row r="25730" spans="5:5" x14ac:dyDescent="0.3">
      <c r="E25730" s="8"/>
    </row>
    <row r="25731" spans="5:5" x14ac:dyDescent="0.3">
      <c r="E25731" s="8"/>
    </row>
    <row r="25732" spans="5:5" x14ac:dyDescent="0.3">
      <c r="E25732" s="8"/>
    </row>
    <row r="25733" spans="5:5" x14ac:dyDescent="0.3">
      <c r="E25733" s="8"/>
    </row>
    <row r="25734" spans="5:5" x14ac:dyDescent="0.3">
      <c r="E25734" s="8"/>
    </row>
    <row r="25735" spans="5:5" x14ac:dyDescent="0.3">
      <c r="E25735" s="8"/>
    </row>
    <row r="25736" spans="5:5" x14ac:dyDescent="0.3">
      <c r="E25736" s="8"/>
    </row>
    <row r="25737" spans="5:5" x14ac:dyDescent="0.3">
      <c r="E25737" s="8"/>
    </row>
    <row r="25738" spans="5:5" x14ac:dyDescent="0.3">
      <c r="E25738" s="8"/>
    </row>
    <row r="25739" spans="5:5" x14ac:dyDescent="0.3">
      <c r="E25739" s="8"/>
    </row>
    <row r="25740" spans="5:5" x14ac:dyDescent="0.3">
      <c r="E25740" s="8"/>
    </row>
    <row r="25741" spans="5:5" x14ac:dyDescent="0.3">
      <c r="E25741" s="8"/>
    </row>
    <row r="25742" spans="5:5" x14ac:dyDescent="0.3">
      <c r="E25742" s="8"/>
    </row>
    <row r="25743" spans="5:5" x14ac:dyDescent="0.3">
      <c r="E25743" s="8"/>
    </row>
    <row r="25744" spans="5:5" x14ac:dyDescent="0.3">
      <c r="E25744" s="8"/>
    </row>
    <row r="25745" spans="5:5" x14ac:dyDescent="0.3">
      <c r="E25745" s="8"/>
    </row>
    <row r="25746" spans="5:5" x14ac:dyDescent="0.3">
      <c r="E25746" s="8"/>
    </row>
    <row r="25747" spans="5:5" x14ac:dyDescent="0.3">
      <c r="E25747" s="8"/>
    </row>
    <row r="25748" spans="5:5" x14ac:dyDescent="0.3">
      <c r="E25748" s="8"/>
    </row>
    <row r="25749" spans="5:5" x14ac:dyDescent="0.3">
      <c r="E25749" s="8"/>
    </row>
    <row r="25750" spans="5:5" x14ac:dyDescent="0.3">
      <c r="E25750" s="8"/>
    </row>
    <row r="25751" spans="5:5" x14ac:dyDescent="0.3">
      <c r="E25751" s="8"/>
    </row>
    <row r="25752" spans="5:5" x14ac:dyDescent="0.3">
      <c r="E25752" s="8"/>
    </row>
    <row r="25753" spans="5:5" x14ac:dyDescent="0.3">
      <c r="E25753" s="8"/>
    </row>
    <row r="25754" spans="5:5" x14ac:dyDescent="0.3">
      <c r="E25754" s="8"/>
    </row>
    <row r="25755" spans="5:5" x14ac:dyDescent="0.3">
      <c r="E25755" s="8"/>
    </row>
    <row r="25756" spans="5:5" x14ac:dyDescent="0.3">
      <c r="E25756" s="8"/>
    </row>
    <row r="25757" spans="5:5" x14ac:dyDescent="0.3">
      <c r="E25757" s="8"/>
    </row>
    <row r="25758" spans="5:5" x14ac:dyDescent="0.3">
      <c r="E25758" s="8"/>
    </row>
    <row r="25759" spans="5:5" x14ac:dyDescent="0.3">
      <c r="E25759" s="8"/>
    </row>
    <row r="25760" spans="5:5" x14ac:dyDescent="0.3">
      <c r="E25760" s="8"/>
    </row>
    <row r="25761" spans="5:5" x14ac:dyDescent="0.3">
      <c r="E25761" s="8"/>
    </row>
    <row r="25762" spans="5:5" x14ac:dyDescent="0.3">
      <c r="E25762" s="8"/>
    </row>
    <row r="25763" spans="5:5" x14ac:dyDescent="0.3">
      <c r="E25763" s="8"/>
    </row>
    <row r="25764" spans="5:5" x14ac:dyDescent="0.3">
      <c r="E25764" s="8"/>
    </row>
    <row r="25765" spans="5:5" x14ac:dyDescent="0.3">
      <c r="E25765" s="8"/>
    </row>
    <row r="25766" spans="5:5" x14ac:dyDescent="0.3">
      <c r="E25766" s="8"/>
    </row>
    <row r="25767" spans="5:5" x14ac:dyDescent="0.3">
      <c r="E25767" s="8"/>
    </row>
    <row r="25768" spans="5:5" x14ac:dyDescent="0.3">
      <c r="E25768" s="8"/>
    </row>
    <row r="25769" spans="5:5" x14ac:dyDescent="0.3">
      <c r="E25769" s="8"/>
    </row>
    <row r="25770" spans="5:5" x14ac:dyDescent="0.3">
      <c r="E25770" s="8"/>
    </row>
    <row r="25771" spans="5:5" x14ac:dyDescent="0.3">
      <c r="E25771" s="8"/>
    </row>
    <row r="25772" spans="5:5" x14ac:dyDescent="0.3">
      <c r="E25772" s="8"/>
    </row>
    <row r="25773" spans="5:5" x14ac:dyDescent="0.3">
      <c r="E25773" s="8"/>
    </row>
    <row r="25774" spans="5:5" x14ac:dyDescent="0.3">
      <c r="E25774" s="8"/>
    </row>
    <row r="25775" spans="5:5" x14ac:dyDescent="0.3">
      <c r="E25775" s="8"/>
    </row>
    <row r="25776" spans="5:5" x14ac:dyDescent="0.3">
      <c r="E25776" s="8"/>
    </row>
    <row r="25777" spans="5:5" x14ac:dyDescent="0.3">
      <c r="E25777" s="8"/>
    </row>
    <row r="25778" spans="5:5" x14ac:dyDescent="0.3">
      <c r="E25778" s="8"/>
    </row>
    <row r="25779" spans="5:5" x14ac:dyDescent="0.3">
      <c r="E25779" s="8"/>
    </row>
    <row r="25780" spans="5:5" x14ac:dyDescent="0.3">
      <c r="E25780" s="8"/>
    </row>
    <row r="25781" spans="5:5" x14ac:dyDescent="0.3">
      <c r="E25781" s="8"/>
    </row>
    <row r="25782" spans="5:5" x14ac:dyDescent="0.3">
      <c r="E25782" s="8"/>
    </row>
    <row r="25783" spans="5:5" x14ac:dyDescent="0.3">
      <c r="E25783" s="8"/>
    </row>
    <row r="25784" spans="5:5" x14ac:dyDescent="0.3">
      <c r="E25784" s="8"/>
    </row>
    <row r="25785" spans="5:5" x14ac:dyDescent="0.3">
      <c r="E25785" s="8"/>
    </row>
    <row r="25786" spans="5:5" x14ac:dyDescent="0.3">
      <c r="E25786" s="8"/>
    </row>
    <row r="25787" spans="5:5" x14ac:dyDescent="0.3">
      <c r="E25787" s="8"/>
    </row>
    <row r="25788" spans="5:5" x14ac:dyDescent="0.3">
      <c r="E25788" s="8"/>
    </row>
    <row r="25789" spans="5:5" x14ac:dyDescent="0.3">
      <c r="E25789" s="8"/>
    </row>
    <row r="25790" spans="5:5" x14ac:dyDescent="0.3">
      <c r="E25790" s="8"/>
    </row>
    <row r="25791" spans="5:5" x14ac:dyDescent="0.3">
      <c r="E25791" s="8"/>
    </row>
    <row r="25792" spans="5:5" x14ac:dyDescent="0.3">
      <c r="E25792" s="8"/>
    </row>
    <row r="25793" spans="5:5" x14ac:dyDescent="0.3">
      <c r="E25793" s="8"/>
    </row>
    <row r="25794" spans="5:5" x14ac:dyDescent="0.3">
      <c r="E25794" s="8"/>
    </row>
    <row r="25795" spans="5:5" x14ac:dyDescent="0.3">
      <c r="E25795" s="8"/>
    </row>
    <row r="25796" spans="5:5" x14ac:dyDescent="0.3">
      <c r="E25796" s="8"/>
    </row>
    <row r="25797" spans="5:5" x14ac:dyDescent="0.3">
      <c r="E25797" s="8"/>
    </row>
    <row r="25798" spans="5:5" x14ac:dyDescent="0.3">
      <c r="E25798" s="8"/>
    </row>
    <row r="25799" spans="5:5" x14ac:dyDescent="0.3">
      <c r="E25799" s="8"/>
    </row>
    <row r="25800" spans="5:5" x14ac:dyDescent="0.3">
      <c r="E25800" s="8"/>
    </row>
  </sheetData>
  <autoFilter ref="A8:C25403" xr:uid="{00000000-0009-0000-0000-000000000000}">
    <filterColumn colId="0">
      <filters>
        <filter val="1"/>
      </filters>
    </filterColumn>
  </autoFilter>
  <mergeCells count="14416">
    <mergeCell ref="E5:F5"/>
    <mergeCell ref="H5:J5"/>
    <mergeCell ref="K5:L5"/>
    <mergeCell ref="U5:AB5"/>
    <mergeCell ref="E6:F6"/>
    <mergeCell ref="H6:J6"/>
    <mergeCell ref="H2:L2"/>
    <mergeCell ref="U2:AB2"/>
    <mergeCell ref="E3:L3"/>
    <mergeCell ref="U3:AB3"/>
    <mergeCell ref="E4:F4"/>
    <mergeCell ref="H4:J4"/>
    <mergeCell ref="K4:L4"/>
    <mergeCell ref="U4:AB4"/>
    <mergeCell ref="E61:E66"/>
    <mergeCell ref="G61:L61"/>
    <mergeCell ref="G62:L62"/>
    <mergeCell ref="G63:L63"/>
    <mergeCell ref="G65:L65"/>
    <mergeCell ref="G66:L66"/>
    <mergeCell ref="E54:E59"/>
    <mergeCell ref="G54:L54"/>
    <mergeCell ref="G55:L55"/>
    <mergeCell ref="G56:L56"/>
    <mergeCell ref="G58:L58"/>
    <mergeCell ref="G59:L59"/>
    <mergeCell ref="E47:E52"/>
    <mergeCell ref="G47:L47"/>
    <mergeCell ref="G48:L48"/>
    <mergeCell ref="G49:L49"/>
    <mergeCell ref="G51:L51"/>
    <mergeCell ref="G52:L52"/>
    <mergeCell ref="E40:E45"/>
    <mergeCell ref="G40:L40"/>
    <mergeCell ref="G41:L41"/>
    <mergeCell ref="G42:L42"/>
    <mergeCell ref="G44:L44"/>
    <mergeCell ref="G45:L45"/>
    <mergeCell ref="G31:L31"/>
    <mergeCell ref="E33:E38"/>
    <mergeCell ref="G33:L33"/>
    <mergeCell ref="G34:L34"/>
    <mergeCell ref="G35:L35"/>
    <mergeCell ref="G37:L37"/>
    <mergeCell ref="G38:L38"/>
    <mergeCell ref="E7:F7"/>
    <mergeCell ref="H7:J7"/>
    <mergeCell ref="E8:L8"/>
    <mergeCell ref="E21:L21"/>
    <mergeCell ref="E22:L22"/>
    <mergeCell ref="E26:E31"/>
    <mergeCell ref="G26:L26"/>
    <mergeCell ref="G27:L27"/>
    <mergeCell ref="G28:L28"/>
    <mergeCell ref="G30:L30"/>
    <mergeCell ref="F127:K127"/>
    <mergeCell ref="E130:L130"/>
    <mergeCell ref="E131:L131"/>
    <mergeCell ref="E133:L133"/>
    <mergeCell ref="E146:L146"/>
    <mergeCell ref="E147:L147"/>
    <mergeCell ref="F115:K115"/>
    <mergeCell ref="F117:K117"/>
    <mergeCell ref="F119:K119"/>
    <mergeCell ref="F121:K121"/>
    <mergeCell ref="F123:K123"/>
    <mergeCell ref="F125:K125"/>
    <mergeCell ref="E101:L101"/>
    <mergeCell ref="F104:G104"/>
    <mergeCell ref="H104:L105"/>
    <mergeCell ref="F109:K109"/>
    <mergeCell ref="F110:K110"/>
    <mergeCell ref="F114:K114"/>
    <mergeCell ref="F93:J93"/>
    <mergeCell ref="F94:J94"/>
    <mergeCell ref="F95:J95"/>
    <mergeCell ref="F98:G98"/>
    <mergeCell ref="H98:L99"/>
    <mergeCell ref="E100:L100"/>
    <mergeCell ref="F80:J80"/>
    <mergeCell ref="F81:J81"/>
    <mergeCell ref="F82:J82"/>
    <mergeCell ref="F83:J83"/>
    <mergeCell ref="F89:J89"/>
    <mergeCell ref="F90:J90"/>
    <mergeCell ref="E68:E73"/>
    <mergeCell ref="G68:L68"/>
    <mergeCell ref="G69:L69"/>
    <mergeCell ref="G70:L70"/>
    <mergeCell ref="G72:L72"/>
    <mergeCell ref="G73:L73"/>
    <mergeCell ref="E186:E191"/>
    <mergeCell ref="G186:L186"/>
    <mergeCell ref="G187:L187"/>
    <mergeCell ref="G188:L188"/>
    <mergeCell ref="G190:L190"/>
    <mergeCell ref="G191:L191"/>
    <mergeCell ref="E179:E184"/>
    <mergeCell ref="G179:L179"/>
    <mergeCell ref="G180:L180"/>
    <mergeCell ref="G181:L181"/>
    <mergeCell ref="G183:L183"/>
    <mergeCell ref="G184:L184"/>
    <mergeCell ref="E172:E177"/>
    <mergeCell ref="G172:L172"/>
    <mergeCell ref="G173:L173"/>
    <mergeCell ref="G174:L174"/>
    <mergeCell ref="G176:L176"/>
    <mergeCell ref="G177:L177"/>
    <mergeCell ref="E165:E170"/>
    <mergeCell ref="G165:L165"/>
    <mergeCell ref="G166:L166"/>
    <mergeCell ref="G167:L167"/>
    <mergeCell ref="G169:L169"/>
    <mergeCell ref="G170:L170"/>
    <mergeCell ref="E158:E163"/>
    <mergeCell ref="G158:L158"/>
    <mergeCell ref="G159:L159"/>
    <mergeCell ref="G160:L160"/>
    <mergeCell ref="G162:L162"/>
    <mergeCell ref="G163:L163"/>
    <mergeCell ref="E151:E156"/>
    <mergeCell ref="G151:L151"/>
    <mergeCell ref="G152:L152"/>
    <mergeCell ref="G153:L153"/>
    <mergeCell ref="G155:L155"/>
    <mergeCell ref="G156:L156"/>
    <mergeCell ref="F252:K252"/>
    <mergeCell ref="E255:L255"/>
    <mergeCell ref="E256:L256"/>
    <mergeCell ref="E258:L258"/>
    <mergeCell ref="E271:L271"/>
    <mergeCell ref="E272:L272"/>
    <mergeCell ref="F240:K240"/>
    <mergeCell ref="F242:K242"/>
    <mergeCell ref="F244:K244"/>
    <mergeCell ref="F246:K246"/>
    <mergeCell ref="F248:K248"/>
    <mergeCell ref="F250:K250"/>
    <mergeCell ref="E226:L226"/>
    <mergeCell ref="F229:G229"/>
    <mergeCell ref="H229:L230"/>
    <mergeCell ref="F234:K234"/>
    <mergeCell ref="F235:K235"/>
    <mergeCell ref="F239:K239"/>
    <mergeCell ref="F218:J218"/>
    <mergeCell ref="F219:J219"/>
    <mergeCell ref="F220:J220"/>
    <mergeCell ref="F223:G223"/>
    <mergeCell ref="H223:L224"/>
    <mergeCell ref="E225:L225"/>
    <mergeCell ref="F205:J205"/>
    <mergeCell ref="F206:J206"/>
    <mergeCell ref="F207:J207"/>
    <mergeCell ref="F208:J208"/>
    <mergeCell ref="F214:J214"/>
    <mergeCell ref="F215:J215"/>
    <mergeCell ref="E193:E198"/>
    <mergeCell ref="G193:L193"/>
    <mergeCell ref="G194:L194"/>
    <mergeCell ref="G195:L195"/>
    <mergeCell ref="G197:L197"/>
    <mergeCell ref="G198:L198"/>
    <mergeCell ref="E311:E316"/>
    <mergeCell ref="G311:L311"/>
    <mergeCell ref="G312:L312"/>
    <mergeCell ref="G313:L313"/>
    <mergeCell ref="G315:L315"/>
    <mergeCell ref="G316:L316"/>
    <mergeCell ref="E304:E309"/>
    <mergeCell ref="G304:L304"/>
    <mergeCell ref="G305:L305"/>
    <mergeCell ref="G306:L306"/>
    <mergeCell ref="G308:L308"/>
    <mergeCell ref="G309:L309"/>
    <mergeCell ref="E297:E302"/>
    <mergeCell ref="G297:L297"/>
    <mergeCell ref="G298:L298"/>
    <mergeCell ref="G299:L299"/>
    <mergeCell ref="G301:L301"/>
    <mergeCell ref="G302:L302"/>
    <mergeCell ref="E290:E295"/>
    <mergeCell ref="G290:L290"/>
    <mergeCell ref="G291:L291"/>
    <mergeCell ref="G292:L292"/>
    <mergeCell ref="G294:L294"/>
    <mergeCell ref="G295:L295"/>
    <mergeCell ref="E283:E288"/>
    <mergeCell ref="G283:L283"/>
    <mergeCell ref="G284:L284"/>
    <mergeCell ref="G285:L285"/>
    <mergeCell ref="G287:L287"/>
    <mergeCell ref="G288:L288"/>
    <mergeCell ref="E276:E281"/>
    <mergeCell ref="G276:L276"/>
    <mergeCell ref="G277:L277"/>
    <mergeCell ref="G278:L278"/>
    <mergeCell ref="G280:L280"/>
    <mergeCell ref="G281:L281"/>
    <mergeCell ref="F377:K377"/>
    <mergeCell ref="E380:L380"/>
    <mergeCell ref="E381:L381"/>
    <mergeCell ref="E383:L383"/>
    <mergeCell ref="E396:L396"/>
    <mergeCell ref="E397:L397"/>
    <mergeCell ref="F365:K365"/>
    <mergeCell ref="F367:K367"/>
    <mergeCell ref="F369:K369"/>
    <mergeCell ref="F371:K371"/>
    <mergeCell ref="F373:K373"/>
    <mergeCell ref="F375:K375"/>
    <mergeCell ref="E351:L351"/>
    <mergeCell ref="F354:G354"/>
    <mergeCell ref="H354:L355"/>
    <mergeCell ref="F359:K359"/>
    <mergeCell ref="F360:K360"/>
    <mergeCell ref="F364:K364"/>
    <mergeCell ref="F343:J343"/>
    <mergeCell ref="F344:J344"/>
    <mergeCell ref="F345:J345"/>
    <mergeCell ref="F348:G348"/>
    <mergeCell ref="H348:L349"/>
    <mergeCell ref="E350:L350"/>
    <mergeCell ref="F330:J330"/>
    <mergeCell ref="F331:J331"/>
    <mergeCell ref="F332:J332"/>
    <mergeCell ref="F333:J333"/>
    <mergeCell ref="F339:J339"/>
    <mergeCell ref="F340:J340"/>
    <mergeCell ref="E318:E323"/>
    <mergeCell ref="G318:L318"/>
    <mergeCell ref="G319:L319"/>
    <mergeCell ref="G320:L320"/>
    <mergeCell ref="G322:L322"/>
    <mergeCell ref="G323:L323"/>
    <mergeCell ref="E436:E441"/>
    <mergeCell ref="G436:L436"/>
    <mergeCell ref="G437:L437"/>
    <mergeCell ref="G438:L438"/>
    <mergeCell ref="G440:L440"/>
    <mergeCell ref="G441:L441"/>
    <mergeCell ref="E429:E434"/>
    <mergeCell ref="G429:L429"/>
    <mergeCell ref="G430:L430"/>
    <mergeCell ref="G431:L431"/>
    <mergeCell ref="G433:L433"/>
    <mergeCell ref="G434:L434"/>
    <mergeCell ref="E422:E427"/>
    <mergeCell ref="G422:L422"/>
    <mergeCell ref="G423:L423"/>
    <mergeCell ref="G424:L424"/>
    <mergeCell ref="G426:L426"/>
    <mergeCell ref="G427:L427"/>
    <mergeCell ref="E415:E420"/>
    <mergeCell ref="G415:L415"/>
    <mergeCell ref="G416:L416"/>
    <mergeCell ref="G417:L417"/>
    <mergeCell ref="G419:L419"/>
    <mergeCell ref="G420:L420"/>
    <mergeCell ref="E408:E413"/>
    <mergeCell ref="G408:L408"/>
    <mergeCell ref="G409:L409"/>
    <mergeCell ref="G410:L410"/>
    <mergeCell ref="G412:L412"/>
    <mergeCell ref="G413:L413"/>
    <mergeCell ref="E401:E406"/>
    <mergeCell ref="G401:L401"/>
    <mergeCell ref="G402:L402"/>
    <mergeCell ref="G403:L403"/>
    <mergeCell ref="G405:L405"/>
    <mergeCell ref="G406:L406"/>
    <mergeCell ref="F502:K502"/>
    <mergeCell ref="E505:L505"/>
    <mergeCell ref="E506:L506"/>
    <mergeCell ref="E508:L508"/>
    <mergeCell ref="E521:L521"/>
    <mergeCell ref="E522:L522"/>
    <mergeCell ref="F490:K490"/>
    <mergeCell ref="F492:K492"/>
    <mergeCell ref="F494:K494"/>
    <mergeCell ref="F496:K496"/>
    <mergeCell ref="F498:K498"/>
    <mergeCell ref="F500:K500"/>
    <mergeCell ref="E476:L476"/>
    <mergeCell ref="F479:G479"/>
    <mergeCell ref="H479:L480"/>
    <mergeCell ref="F484:K484"/>
    <mergeCell ref="F485:K485"/>
    <mergeCell ref="F489:K489"/>
    <mergeCell ref="F468:J468"/>
    <mergeCell ref="F469:J469"/>
    <mergeCell ref="F470:J470"/>
    <mergeCell ref="F473:G473"/>
    <mergeCell ref="H473:L474"/>
    <mergeCell ref="E475:L475"/>
    <mergeCell ref="F455:J455"/>
    <mergeCell ref="F456:J456"/>
    <mergeCell ref="F457:J457"/>
    <mergeCell ref="F458:J458"/>
    <mergeCell ref="F464:J464"/>
    <mergeCell ref="F465:J465"/>
    <mergeCell ref="E443:E448"/>
    <mergeCell ref="G443:L443"/>
    <mergeCell ref="G444:L444"/>
    <mergeCell ref="G445:L445"/>
    <mergeCell ref="G447:L447"/>
    <mergeCell ref="G448:L448"/>
    <mergeCell ref="E561:E566"/>
    <mergeCell ref="G561:L561"/>
    <mergeCell ref="G562:L562"/>
    <mergeCell ref="G563:L563"/>
    <mergeCell ref="G565:L565"/>
    <mergeCell ref="G566:L566"/>
    <mergeCell ref="E554:E559"/>
    <mergeCell ref="G554:L554"/>
    <mergeCell ref="G555:L555"/>
    <mergeCell ref="G556:L556"/>
    <mergeCell ref="G558:L558"/>
    <mergeCell ref="G559:L559"/>
    <mergeCell ref="E547:E552"/>
    <mergeCell ref="G547:L547"/>
    <mergeCell ref="G548:L548"/>
    <mergeCell ref="G549:L549"/>
    <mergeCell ref="G551:L551"/>
    <mergeCell ref="G552:L552"/>
    <mergeCell ref="E540:E545"/>
    <mergeCell ref="G540:L540"/>
    <mergeCell ref="G541:L541"/>
    <mergeCell ref="G542:L542"/>
    <mergeCell ref="G544:L544"/>
    <mergeCell ref="G545:L545"/>
    <mergeCell ref="E533:E538"/>
    <mergeCell ref="G533:L533"/>
    <mergeCell ref="G534:L534"/>
    <mergeCell ref="G535:L535"/>
    <mergeCell ref="G537:L537"/>
    <mergeCell ref="G538:L538"/>
    <mergeCell ref="E526:E531"/>
    <mergeCell ref="G526:L526"/>
    <mergeCell ref="G527:L527"/>
    <mergeCell ref="G528:L528"/>
    <mergeCell ref="G530:L530"/>
    <mergeCell ref="G531:L531"/>
    <mergeCell ref="F627:K627"/>
    <mergeCell ref="E630:L630"/>
    <mergeCell ref="E631:L631"/>
    <mergeCell ref="E633:L633"/>
    <mergeCell ref="E646:L646"/>
    <mergeCell ref="E647:L647"/>
    <mergeCell ref="F615:K615"/>
    <mergeCell ref="F617:K617"/>
    <mergeCell ref="F619:K619"/>
    <mergeCell ref="F621:K621"/>
    <mergeCell ref="F623:K623"/>
    <mergeCell ref="F625:K625"/>
    <mergeCell ref="E601:L601"/>
    <mergeCell ref="F604:G604"/>
    <mergeCell ref="H604:L605"/>
    <mergeCell ref="F609:K609"/>
    <mergeCell ref="F610:K610"/>
    <mergeCell ref="F614:K614"/>
    <mergeCell ref="F593:J593"/>
    <mergeCell ref="F594:J594"/>
    <mergeCell ref="F595:J595"/>
    <mergeCell ref="F598:G598"/>
    <mergeCell ref="H598:L599"/>
    <mergeCell ref="E600:L600"/>
    <mergeCell ref="F580:J580"/>
    <mergeCell ref="F581:J581"/>
    <mergeCell ref="F582:J582"/>
    <mergeCell ref="F583:J583"/>
    <mergeCell ref="F589:J589"/>
    <mergeCell ref="F590:J590"/>
    <mergeCell ref="E568:E573"/>
    <mergeCell ref="G568:L568"/>
    <mergeCell ref="G569:L569"/>
    <mergeCell ref="G570:L570"/>
    <mergeCell ref="G572:L572"/>
    <mergeCell ref="G573:L573"/>
    <mergeCell ref="E686:E691"/>
    <mergeCell ref="G686:L686"/>
    <mergeCell ref="G687:L687"/>
    <mergeCell ref="G688:L688"/>
    <mergeCell ref="G690:L690"/>
    <mergeCell ref="G691:L691"/>
    <mergeCell ref="E679:E684"/>
    <mergeCell ref="G679:L679"/>
    <mergeCell ref="G680:L680"/>
    <mergeCell ref="G681:L681"/>
    <mergeCell ref="G683:L683"/>
    <mergeCell ref="G684:L684"/>
    <mergeCell ref="E672:E677"/>
    <mergeCell ref="G672:L672"/>
    <mergeCell ref="G673:L673"/>
    <mergeCell ref="G674:L674"/>
    <mergeCell ref="G676:L676"/>
    <mergeCell ref="G677:L677"/>
    <mergeCell ref="E665:E670"/>
    <mergeCell ref="G665:L665"/>
    <mergeCell ref="G666:L666"/>
    <mergeCell ref="G667:L667"/>
    <mergeCell ref="G669:L669"/>
    <mergeCell ref="G670:L670"/>
    <mergeCell ref="E658:E663"/>
    <mergeCell ref="G658:L658"/>
    <mergeCell ref="G659:L659"/>
    <mergeCell ref="G660:L660"/>
    <mergeCell ref="G662:L662"/>
    <mergeCell ref="G663:L663"/>
    <mergeCell ref="E651:E656"/>
    <mergeCell ref="G651:L651"/>
    <mergeCell ref="G652:L652"/>
    <mergeCell ref="G653:L653"/>
    <mergeCell ref="G655:L655"/>
    <mergeCell ref="G656:L656"/>
    <mergeCell ref="F752:K752"/>
    <mergeCell ref="E755:L755"/>
    <mergeCell ref="E756:L756"/>
    <mergeCell ref="E758:L758"/>
    <mergeCell ref="E771:L771"/>
    <mergeCell ref="E772:L772"/>
    <mergeCell ref="F740:K740"/>
    <mergeCell ref="F742:K742"/>
    <mergeCell ref="F744:K744"/>
    <mergeCell ref="F746:K746"/>
    <mergeCell ref="F748:K748"/>
    <mergeCell ref="F750:K750"/>
    <mergeCell ref="E726:L726"/>
    <mergeCell ref="F729:G729"/>
    <mergeCell ref="H729:L730"/>
    <mergeCell ref="F734:K734"/>
    <mergeCell ref="F735:K735"/>
    <mergeCell ref="F739:K739"/>
    <mergeCell ref="F718:J718"/>
    <mergeCell ref="F719:J719"/>
    <mergeCell ref="F720:J720"/>
    <mergeCell ref="F723:G723"/>
    <mergeCell ref="H723:L724"/>
    <mergeCell ref="E725:L725"/>
    <mergeCell ref="F705:J705"/>
    <mergeCell ref="F706:J706"/>
    <mergeCell ref="F707:J707"/>
    <mergeCell ref="F708:J708"/>
    <mergeCell ref="F714:J714"/>
    <mergeCell ref="F715:J715"/>
    <mergeCell ref="E693:E698"/>
    <mergeCell ref="G693:L693"/>
    <mergeCell ref="G694:L694"/>
    <mergeCell ref="G695:L695"/>
    <mergeCell ref="G697:L697"/>
    <mergeCell ref="G698:L698"/>
    <mergeCell ref="E811:E816"/>
    <mergeCell ref="G811:L811"/>
    <mergeCell ref="G812:L812"/>
    <mergeCell ref="G813:L813"/>
    <mergeCell ref="G815:L815"/>
    <mergeCell ref="G816:L816"/>
    <mergeCell ref="E804:E809"/>
    <mergeCell ref="G804:L804"/>
    <mergeCell ref="G805:L805"/>
    <mergeCell ref="G806:L806"/>
    <mergeCell ref="G808:L808"/>
    <mergeCell ref="G809:L809"/>
    <mergeCell ref="E797:E802"/>
    <mergeCell ref="G797:L797"/>
    <mergeCell ref="G798:L798"/>
    <mergeCell ref="G799:L799"/>
    <mergeCell ref="G801:L801"/>
    <mergeCell ref="G802:L802"/>
    <mergeCell ref="E790:E795"/>
    <mergeCell ref="G790:L790"/>
    <mergeCell ref="G791:L791"/>
    <mergeCell ref="G792:L792"/>
    <mergeCell ref="G794:L794"/>
    <mergeCell ref="G795:L795"/>
    <mergeCell ref="E783:E788"/>
    <mergeCell ref="G783:L783"/>
    <mergeCell ref="G784:L784"/>
    <mergeCell ref="G785:L785"/>
    <mergeCell ref="G787:L787"/>
    <mergeCell ref="G788:L788"/>
    <mergeCell ref="E776:E781"/>
    <mergeCell ref="G776:L776"/>
    <mergeCell ref="G777:L777"/>
    <mergeCell ref="G778:L778"/>
    <mergeCell ref="G780:L780"/>
    <mergeCell ref="G781:L781"/>
    <mergeCell ref="F877:K877"/>
    <mergeCell ref="E880:L880"/>
    <mergeCell ref="E881:L881"/>
    <mergeCell ref="E883:L883"/>
    <mergeCell ref="E896:L896"/>
    <mergeCell ref="E897:L897"/>
    <mergeCell ref="F865:K865"/>
    <mergeCell ref="F867:K867"/>
    <mergeCell ref="F869:K869"/>
    <mergeCell ref="F871:K871"/>
    <mergeCell ref="F873:K873"/>
    <mergeCell ref="F875:K875"/>
    <mergeCell ref="E851:L851"/>
    <mergeCell ref="F854:G854"/>
    <mergeCell ref="H854:L855"/>
    <mergeCell ref="F859:K859"/>
    <mergeCell ref="F860:K860"/>
    <mergeCell ref="F864:K864"/>
    <mergeCell ref="F843:J843"/>
    <mergeCell ref="F844:J844"/>
    <mergeCell ref="F845:J845"/>
    <mergeCell ref="F848:G848"/>
    <mergeCell ref="H848:L849"/>
    <mergeCell ref="E850:L850"/>
    <mergeCell ref="F830:J830"/>
    <mergeCell ref="F831:J831"/>
    <mergeCell ref="F832:J832"/>
    <mergeCell ref="F833:J833"/>
    <mergeCell ref="F839:J839"/>
    <mergeCell ref="F840:J840"/>
    <mergeCell ref="E818:E823"/>
    <mergeCell ref="G818:L818"/>
    <mergeCell ref="G819:L819"/>
    <mergeCell ref="G820:L820"/>
    <mergeCell ref="G822:L822"/>
    <mergeCell ref="G823:L823"/>
    <mergeCell ref="E936:E941"/>
    <mergeCell ref="G936:L936"/>
    <mergeCell ref="G937:L937"/>
    <mergeCell ref="G938:L938"/>
    <mergeCell ref="G940:L940"/>
    <mergeCell ref="G941:L941"/>
    <mergeCell ref="E929:E934"/>
    <mergeCell ref="G929:L929"/>
    <mergeCell ref="G930:L930"/>
    <mergeCell ref="G931:L931"/>
    <mergeCell ref="G933:L933"/>
    <mergeCell ref="G934:L934"/>
    <mergeCell ref="E922:E927"/>
    <mergeCell ref="G922:L922"/>
    <mergeCell ref="G923:L923"/>
    <mergeCell ref="G924:L924"/>
    <mergeCell ref="G926:L926"/>
    <mergeCell ref="G927:L927"/>
    <mergeCell ref="E915:E920"/>
    <mergeCell ref="G915:L915"/>
    <mergeCell ref="G916:L916"/>
    <mergeCell ref="G917:L917"/>
    <mergeCell ref="G919:L919"/>
    <mergeCell ref="G920:L920"/>
    <mergeCell ref="E908:E913"/>
    <mergeCell ref="G908:L908"/>
    <mergeCell ref="G909:L909"/>
    <mergeCell ref="G910:L910"/>
    <mergeCell ref="G912:L912"/>
    <mergeCell ref="G913:L913"/>
    <mergeCell ref="E901:E906"/>
    <mergeCell ref="G901:L901"/>
    <mergeCell ref="G902:L902"/>
    <mergeCell ref="G903:L903"/>
    <mergeCell ref="G905:L905"/>
    <mergeCell ref="G906:L906"/>
    <mergeCell ref="F1002:K1002"/>
    <mergeCell ref="E1005:L1005"/>
    <mergeCell ref="E1006:L1006"/>
    <mergeCell ref="E1008:L1008"/>
    <mergeCell ref="E1021:L1021"/>
    <mergeCell ref="E1022:L1022"/>
    <mergeCell ref="F990:K990"/>
    <mergeCell ref="F992:K992"/>
    <mergeCell ref="F994:K994"/>
    <mergeCell ref="F996:K996"/>
    <mergeCell ref="F998:K998"/>
    <mergeCell ref="F1000:K1000"/>
    <mergeCell ref="E976:L976"/>
    <mergeCell ref="F979:G979"/>
    <mergeCell ref="H979:L980"/>
    <mergeCell ref="F984:K984"/>
    <mergeCell ref="F985:K985"/>
    <mergeCell ref="F989:K989"/>
    <mergeCell ref="F968:J968"/>
    <mergeCell ref="F969:J969"/>
    <mergeCell ref="F970:J970"/>
    <mergeCell ref="F973:G973"/>
    <mergeCell ref="H973:L974"/>
    <mergeCell ref="E975:L975"/>
    <mergeCell ref="F955:J955"/>
    <mergeCell ref="F956:J956"/>
    <mergeCell ref="F957:J957"/>
    <mergeCell ref="F958:J958"/>
    <mergeCell ref="F964:J964"/>
    <mergeCell ref="F965:J965"/>
    <mergeCell ref="E943:E948"/>
    <mergeCell ref="G943:L943"/>
    <mergeCell ref="G944:L944"/>
    <mergeCell ref="G945:L945"/>
    <mergeCell ref="G947:L947"/>
    <mergeCell ref="G948:L948"/>
    <mergeCell ref="E1061:E1066"/>
    <mergeCell ref="G1061:L1061"/>
    <mergeCell ref="G1062:L1062"/>
    <mergeCell ref="G1063:L1063"/>
    <mergeCell ref="G1065:L1065"/>
    <mergeCell ref="G1066:L1066"/>
    <mergeCell ref="E1054:E1059"/>
    <mergeCell ref="G1054:L1054"/>
    <mergeCell ref="G1055:L1055"/>
    <mergeCell ref="G1056:L1056"/>
    <mergeCell ref="G1058:L1058"/>
    <mergeCell ref="G1059:L1059"/>
    <mergeCell ref="E1047:E1052"/>
    <mergeCell ref="G1047:L1047"/>
    <mergeCell ref="G1048:L1048"/>
    <mergeCell ref="G1049:L1049"/>
    <mergeCell ref="G1051:L1051"/>
    <mergeCell ref="G1052:L1052"/>
    <mergeCell ref="E1040:E1045"/>
    <mergeCell ref="G1040:L1040"/>
    <mergeCell ref="G1041:L1041"/>
    <mergeCell ref="G1042:L1042"/>
    <mergeCell ref="G1044:L1044"/>
    <mergeCell ref="G1045:L1045"/>
    <mergeCell ref="E1033:E1038"/>
    <mergeCell ref="G1033:L1033"/>
    <mergeCell ref="G1034:L1034"/>
    <mergeCell ref="G1035:L1035"/>
    <mergeCell ref="G1037:L1037"/>
    <mergeCell ref="G1038:L1038"/>
    <mergeCell ref="E1026:E1031"/>
    <mergeCell ref="G1026:L1026"/>
    <mergeCell ref="G1027:L1027"/>
    <mergeCell ref="G1028:L1028"/>
    <mergeCell ref="G1030:L1030"/>
    <mergeCell ref="G1031:L1031"/>
    <mergeCell ref="F1127:K1127"/>
    <mergeCell ref="E1130:L1130"/>
    <mergeCell ref="E1131:L1131"/>
    <mergeCell ref="E1133:L1133"/>
    <mergeCell ref="E1146:L1146"/>
    <mergeCell ref="E1147:L1147"/>
    <mergeCell ref="F1115:K1115"/>
    <mergeCell ref="F1117:K1117"/>
    <mergeCell ref="F1119:K1119"/>
    <mergeCell ref="F1121:K1121"/>
    <mergeCell ref="F1123:K1123"/>
    <mergeCell ref="F1125:K1125"/>
    <mergeCell ref="E1101:L1101"/>
    <mergeCell ref="F1104:G1104"/>
    <mergeCell ref="H1104:L1105"/>
    <mergeCell ref="F1109:K1109"/>
    <mergeCell ref="F1110:K1110"/>
    <mergeCell ref="F1114:K1114"/>
    <mergeCell ref="F1093:J1093"/>
    <mergeCell ref="F1094:J1094"/>
    <mergeCell ref="F1095:J1095"/>
    <mergeCell ref="F1098:G1098"/>
    <mergeCell ref="H1098:L1099"/>
    <mergeCell ref="E1100:L1100"/>
    <mergeCell ref="F1080:J1080"/>
    <mergeCell ref="F1081:J1081"/>
    <mergeCell ref="F1082:J1082"/>
    <mergeCell ref="F1083:J1083"/>
    <mergeCell ref="F1089:J1089"/>
    <mergeCell ref="F1090:J1090"/>
    <mergeCell ref="E1068:E1073"/>
    <mergeCell ref="G1068:L1068"/>
    <mergeCell ref="G1069:L1069"/>
    <mergeCell ref="G1070:L1070"/>
    <mergeCell ref="G1072:L1072"/>
    <mergeCell ref="G1073:L1073"/>
    <mergeCell ref="E1186:E1191"/>
    <mergeCell ref="G1186:L1186"/>
    <mergeCell ref="G1187:L1187"/>
    <mergeCell ref="G1188:L1188"/>
    <mergeCell ref="G1190:L1190"/>
    <mergeCell ref="G1191:L1191"/>
    <mergeCell ref="E1179:E1184"/>
    <mergeCell ref="G1179:L1179"/>
    <mergeCell ref="G1180:L1180"/>
    <mergeCell ref="G1181:L1181"/>
    <mergeCell ref="G1183:L1183"/>
    <mergeCell ref="G1184:L1184"/>
    <mergeCell ref="E1172:E1177"/>
    <mergeCell ref="G1172:L1172"/>
    <mergeCell ref="G1173:L1173"/>
    <mergeCell ref="G1174:L1174"/>
    <mergeCell ref="G1176:L1176"/>
    <mergeCell ref="G1177:L1177"/>
    <mergeCell ref="E1165:E1170"/>
    <mergeCell ref="G1165:L1165"/>
    <mergeCell ref="G1166:L1166"/>
    <mergeCell ref="G1167:L1167"/>
    <mergeCell ref="G1169:L1169"/>
    <mergeCell ref="G1170:L1170"/>
    <mergeCell ref="E1158:E1163"/>
    <mergeCell ref="G1158:L1158"/>
    <mergeCell ref="G1159:L1159"/>
    <mergeCell ref="G1160:L1160"/>
    <mergeCell ref="G1162:L1162"/>
    <mergeCell ref="G1163:L1163"/>
    <mergeCell ref="E1151:E1156"/>
    <mergeCell ref="G1151:L1151"/>
    <mergeCell ref="G1152:L1152"/>
    <mergeCell ref="G1153:L1153"/>
    <mergeCell ref="G1155:L1155"/>
    <mergeCell ref="G1156:L1156"/>
    <mergeCell ref="F1252:K1252"/>
    <mergeCell ref="E1255:L1255"/>
    <mergeCell ref="E1256:L1256"/>
    <mergeCell ref="E1258:L1258"/>
    <mergeCell ref="E1271:L1271"/>
    <mergeCell ref="E1272:L1272"/>
    <mergeCell ref="F1240:K1240"/>
    <mergeCell ref="F1242:K1242"/>
    <mergeCell ref="F1244:K1244"/>
    <mergeCell ref="F1246:K1246"/>
    <mergeCell ref="F1248:K1248"/>
    <mergeCell ref="F1250:K1250"/>
    <mergeCell ref="E1226:L1226"/>
    <mergeCell ref="F1229:G1229"/>
    <mergeCell ref="H1229:L1230"/>
    <mergeCell ref="F1234:K1234"/>
    <mergeCell ref="F1235:K1235"/>
    <mergeCell ref="F1239:K1239"/>
    <mergeCell ref="F1218:J1218"/>
    <mergeCell ref="F1219:J1219"/>
    <mergeCell ref="F1220:J1220"/>
    <mergeCell ref="F1223:G1223"/>
    <mergeCell ref="H1223:L1224"/>
    <mergeCell ref="E1225:L1225"/>
    <mergeCell ref="F1205:J1205"/>
    <mergeCell ref="F1206:J1206"/>
    <mergeCell ref="F1207:J1207"/>
    <mergeCell ref="F1208:J1208"/>
    <mergeCell ref="F1214:J1214"/>
    <mergeCell ref="F1215:J1215"/>
    <mergeCell ref="E1193:E1198"/>
    <mergeCell ref="G1193:L1193"/>
    <mergeCell ref="G1194:L1194"/>
    <mergeCell ref="G1195:L1195"/>
    <mergeCell ref="G1197:L1197"/>
    <mergeCell ref="G1198:L1198"/>
    <mergeCell ref="E1311:E1316"/>
    <mergeCell ref="G1311:L1311"/>
    <mergeCell ref="G1312:L1312"/>
    <mergeCell ref="G1313:L1313"/>
    <mergeCell ref="G1315:L1315"/>
    <mergeCell ref="G1316:L1316"/>
    <mergeCell ref="E1304:E1309"/>
    <mergeCell ref="G1304:L1304"/>
    <mergeCell ref="G1305:L1305"/>
    <mergeCell ref="G1306:L1306"/>
    <mergeCell ref="G1308:L1308"/>
    <mergeCell ref="G1309:L1309"/>
    <mergeCell ref="E1297:E1302"/>
    <mergeCell ref="G1297:L1297"/>
    <mergeCell ref="G1298:L1298"/>
    <mergeCell ref="G1299:L1299"/>
    <mergeCell ref="G1301:L1301"/>
    <mergeCell ref="G1302:L1302"/>
    <mergeCell ref="E1290:E1295"/>
    <mergeCell ref="G1290:L1290"/>
    <mergeCell ref="G1291:L1291"/>
    <mergeCell ref="G1292:L1292"/>
    <mergeCell ref="G1294:L1294"/>
    <mergeCell ref="G1295:L1295"/>
    <mergeCell ref="E1283:E1288"/>
    <mergeCell ref="G1283:L1283"/>
    <mergeCell ref="G1284:L1284"/>
    <mergeCell ref="G1285:L1285"/>
    <mergeCell ref="G1287:L1287"/>
    <mergeCell ref="G1288:L1288"/>
    <mergeCell ref="E1276:E1281"/>
    <mergeCell ref="G1276:L1276"/>
    <mergeCell ref="G1277:L1277"/>
    <mergeCell ref="G1278:L1278"/>
    <mergeCell ref="G1280:L1280"/>
    <mergeCell ref="G1281:L1281"/>
    <mergeCell ref="F1377:K1377"/>
    <mergeCell ref="E1380:L1380"/>
    <mergeCell ref="E1381:L1381"/>
    <mergeCell ref="E1383:L1383"/>
    <mergeCell ref="E1396:L1396"/>
    <mergeCell ref="E1397:L1397"/>
    <mergeCell ref="F1365:K1365"/>
    <mergeCell ref="F1367:K1367"/>
    <mergeCell ref="F1369:K1369"/>
    <mergeCell ref="F1371:K1371"/>
    <mergeCell ref="F1373:K1373"/>
    <mergeCell ref="F1375:K1375"/>
    <mergeCell ref="E1351:L1351"/>
    <mergeCell ref="F1354:G1354"/>
    <mergeCell ref="H1354:L1355"/>
    <mergeCell ref="F1359:K1359"/>
    <mergeCell ref="F1360:K1360"/>
    <mergeCell ref="F1364:K1364"/>
    <mergeCell ref="F1343:J1343"/>
    <mergeCell ref="F1344:J1344"/>
    <mergeCell ref="F1345:J1345"/>
    <mergeCell ref="F1348:G1348"/>
    <mergeCell ref="H1348:L1349"/>
    <mergeCell ref="E1350:L1350"/>
    <mergeCell ref="F1330:J1330"/>
    <mergeCell ref="F1331:J1331"/>
    <mergeCell ref="F1332:J1332"/>
    <mergeCell ref="F1333:J1333"/>
    <mergeCell ref="F1339:J1339"/>
    <mergeCell ref="F1340:J1340"/>
    <mergeCell ref="E1318:E1323"/>
    <mergeCell ref="G1318:L1318"/>
    <mergeCell ref="G1319:L1319"/>
    <mergeCell ref="G1320:L1320"/>
    <mergeCell ref="G1322:L1322"/>
    <mergeCell ref="G1323:L1323"/>
    <mergeCell ref="E1436:E1441"/>
    <mergeCell ref="G1436:L1436"/>
    <mergeCell ref="G1437:L1437"/>
    <mergeCell ref="G1438:L1438"/>
    <mergeCell ref="G1440:L1440"/>
    <mergeCell ref="G1441:L1441"/>
    <mergeCell ref="E1429:E1434"/>
    <mergeCell ref="G1429:L1429"/>
    <mergeCell ref="G1430:L1430"/>
    <mergeCell ref="G1431:L1431"/>
    <mergeCell ref="G1433:L1433"/>
    <mergeCell ref="G1434:L1434"/>
    <mergeCell ref="E1422:E1427"/>
    <mergeCell ref="G1422:L1422"/>
    <mergeCell ref="G1423:L1423"/>
    <mergeCell ref="G1424:L1424"/>
    <mergeCell ref="G1426:L1426"/>
    <mergeCell ref="G1427:L1427"/>
    <mergeCell ref="E1415:E1420"/>
    <mergeCell ref="G1415:L1415"/>
    <mergeCell ref="G1416:L1416"/>
    <mergeCell ref="G1417:L1417"/>
    <mergeCell ref="G1419:L1419"/>
    <mergeCell ref="G1420:L1420"/>
    <mergeCell ref="E1408:E1413"/>
    <mergeCell ref="G1408:L1408"/>
    <mergeCell ref="G1409:L1409"/>
    <mergeCell ref="G1410:L1410"/>
    <mergeCell ref="G1412:L1412"/>
    <mergeCell ref="G1413:L1413"/>
    <mergeCell ref="E1401:E1406"/>
    <mergeCell ref="G1401:L1401"/>
    <mergeCell ref="G1402:L1402"/>
    <mergeCell ref="G1403:L1403"/>
    <mergeCell ref="G1405:L1405"/>
    <mergeCell ref="G1406:L1406"/>
    <mergeCell ref="F1502:K1502"/>
    <mergeCell ref="E1505:L1505"/>
    <mergeCell ref="E1506:L1506"/>
    <mergeCell ref="E1508:L1508"/>
    <mergeCell ref="E1521:L1521"/>
    <mergeCell ref="E1522:L1522"/>
    <mergeCell ref="F1490:K1490"/>
    <mergeCell ref="F1492:K1492"/>
    <mergeCell ref="F1494:K1494"/>
    <mergeCell ref="F1496:K1496"/>
    <mergeCell ref="F1498:K1498"/>
    <mergeCell ref="F1500:K1500"/>
    <mergeCell ref="E1476:L1476"/>
    <mergeCell ref="F1479:G1479"/>
    <mergeCell ref="H1479:L1480"/>
    <mergeCell ref="F1484:K1484"/>
    <mergeCell ref="F1485:K1485"/>
    <mergeCell ref="F1489:K1489"/>
    <mergeCell ref="F1468:J1468"/>
    <mergeCell ref="F1469:J1469"/>
    <mergeCell ref="F1470:J1470"/>
    <mergeCell ref="F1473:G1473"/>
    <mergeCell ref="H1473:L1474"/>
    <mergeCell ref="E1475:L1475"/>
    <mergeCell ref="F1455:J1455"/>
    <mergeCell ref="F1456:J1456"/>
    <mergeCell ref="F1457:J1457"/>
    <mergeCell ref="F1458:J1458"/>
    <mergeCell ref="F1464:J1464"/>
    <mergeCell ref="F1465:J1465"/>
    <mergeCell ref="E1443:E1448"/>
    <mergeCell ref="G1443:L1443"/>
    <mergeCell ref="G1444:L1444"/>
    <mergeCell ref="G1445:L1445"/>
    <mergeCell ref="G1447:L1447"/>
    <mergeCell ref="G1448:L1448"/>
    <mergeCell ref="E1561:E1566"/>
    <mergeCell ref="G1561:L1561"/>
    <mergeCell ref="G1562:L1562"/>
    <mergeCell ref="G1563:L1563"/>
    <mergeCell ref="G1565:L1565"/>
    <mergeCell ref="G1566:L1566"/>
    <mergeCell ref="E1554:E1559"/>
    <mergeCell ref="G1554:L1554"/>
    <mergeCell ref="G1555:L1555"/>
    <mergeCell ref="G1556:L1556"/>
    <mergeCell ref="G1558:L1558"/>
    <mergeCell ref="G1559:L1559"/>
    <mergeCell ref="E1547:E1552"/>
    <mergeCell ref="G1547:L1547"/>
    <mergeCell ref="G1548:L1548"/>
    <mergeCell ref="G1549:L1549"/>
    <mergeCell ref="G1551:L1551"/>
    <mergeCell ref="G1552:L1552"/>
    <mergeCell ref="E1540:E1545"/>
    <mergeCell ref="G1540:L1540"/>
    <mergeCell ref="G1541:L1541"/>
    <mergeCell ref="G1542:L1542"/>
    <mergeCell ref="G1544:L1544"/>
    <mergeCell ref="G1545:L1545"/>
    <mergeCell ref="E1533:E1538"/>
    <mergeCell ref="G1533:L1533"/>
    <mergeCell ref="G1534:L1534"/>
    <mergeCell ref="G1535:L1535"/>
    <mergeCell ref="G1537:L1537"/>
    <mergeCell ref="G1538:L1538"/>
    <mergeCell ref="E1526:E1531"/>
    <mergeCell ref="G1526:L1526"/>
    <mergeCell ref="G1527:L1527"/>
    <mergeCell ref="G1528:L1528"/>
    <mergeCell ref="G1530:L1530"/>
    <mergeCell ref="G1531:L1531"/>
    <mergeCell ref="F1627:K1627"/>
    <mergeCell ref="E1630:L1630"/>
    <mergeCell ref="E1631:L1631"/>
    <mergeCell ref="E1633:L1633"/>
    <mergeCell ref="E1646:L1646"/>
    <mergeCell ref="E1647:L1647"/>
    <mergeCell ref="F1615:K1615"/>
    <mergeCell ref="F1617:K1617"/>
    <mergeCell ref="F1619:K1619"/>
    <mergeCell ref="F1621:K1621"/>
    <mergeCell ref="F1623:K1623"/>
    <mergeCell ref="F1625:K1625"/>
    <mergeCell ref="E1601:L1601"/>
    <mergeCell ref="F1604:G1604"/>
    <mergeCell ref="H1604:L1605"/>
    <mergeCell ref="F1609:K1609"/>
    <mergeCell ref="F1610:K1610"/>
    <mergeCell ref="F1614:K1614"/>
    <mergeCell ref="F1593:J1593"/>
    <mergeCell ref="F1594:J1594"/>
    <mergeCell ref="F1595:J1595"/>
    <mergeCell ref="F1598:G1598"/>
    <mergeCell ref="H1598:L1599"/>
    <mergeCell ref="E1600:L1600"/>
    <mergeCell ref="F1580:J1580"/>
    <mergeCell ref="F1581:J1581"/>
    <mergeCell ref="F1582:J1582"/>
    <mergeCell ref="F1583:J1583"/>
    <mergeCell ref="F1589:J1589"/>
    <mergeCell ref="F1590:J1590"/>
    <mergeCell ref="E1568:E1573"/>
    <mergeCell ref="G1568:L1568"/>
    <mergeCell ref="G1569:L1569"/>
    <mergeCell ref="G1570:L1570"/>
    <mergeCell ref="G1572:L1572"/>
    <mergeCell ref="G1573:L1573"/>
    <mergeCell ref="E1686:E1691"/>
    <mergeCell ref="G1686:L1686"/>
    <mergeCell ref="G1687:L1687"/>
    <mergeCell ref="G1688:L1688"/>
    <mergeCell ref="G1690:L1690"/>
    <mergeCell ref="G1691:L1691"/>
    <mergeCell ref="E1679:E1684"/>
    <mergeCell ref="G1679:L1679"/>
    <mergeCell ref="G1680:L1680"/>
    <mergeCell ref="G1681:L1681"/>
    <mergeCell ref="G1683:L1683"/>
    <mergeCell ref="G1684:L1684"/>
    <mergeCell ref="E1672:E1677"/>
    <mergeCell ref="G1672:L1672"/>
    <mergeCell ref="G1673:L1673"/>
    <mergeCell ref="G1674:L1674"/>
    <mergeCell ref="G1676:L1676"/>
    <mergeCell ref="G1677:L1677"/>
    <mergeCell ref="E1665:E1670"/>
    <mergeCell ref="G1665:L1665"/>
    <mergeCell ref="G1666:L1666"/>
    <mergeCell ref="G1667:L1667"/>
    <mergeCell ref="G1669:L1669"/>
    <mergeCell ref="G1670:L1670"/>
    <mergeCell ref="E1658:E1663"/>
    <mergeCell ref="G1658:L1658"/>
    <mergeCell ref="G1659:L1659"/>
    <mergeCell ref="G1660:L1660"/>
    <mergeCell ref="G1662:L1662"/>
    <mergeCell ref="G1663:L1663"/>
    <mergeCell ref="E1651:E1656"/>
    <mergeCell ref="G1651:L1651"/>
    <mergeCell ref="G1652:L1652"/>
    <mergeCell ref="G1653:L1653"/>
    <mergeCell ref="G1655:L1655"/>
    <mergeCell ref="G1656:L1656"/>
    <mergeCell ref="F1752:K1752"/>
    <mergeCell ref="E1755:L1755"/>
    <mergeCell ref="E1756:L1756"/>
    <mergeCell ref="E1758:L1758"/>
    <mergeCell ref="E1771:L1771"/>
    <mergeCell ref="E1772:L1772"/>
    <mergeCell ref="F1740:K1740"/>
    <mergeCell ref="F1742:K1742"/>
    <mergeCell ref="F1744:K1744"/>
    <mergeCell ref="F1746:K1746"/>
    <mergeCell ref="F1748:K1748"/>
    <mergeCell ref="F1750:K1750"/>
    <mergeCell ref="E1726:L1726"/>
    <mergeCell ref="F1729:G1729"/>
    <mergeCell ref="H1729:L1730"/>
    <mergeCell ref="F1734:K1734"/>
    <mergeCell ref="F1735:K1735"/>
    <mergeCell ref="F1739:K1739"/>
    <mergeCell ref="F1718:J1718"/>
    <mergeCell ref="F1719:J1719"/>
    <mergeCell ref="F1720:J1720"/>
    <mergeCell ref="F1723:G1723"/>
    <mergeCell ref="H1723:L1724"/>
    <mergeCell ref="E1725:L1725"/>
    <mergeCell ref="F1705:J1705"/>
    <mergeCell ref="F1706:J1706"/>
    <mergeCell ref="F1707:J1707"/>
    <mergeCell ref="F1708:J1708"/>
    <mergeCell ref="F1714:J1714"/>
    <mergeCell ref="F1715:J1715"/>
    <mergeCell ref="E1693:E1698"/>
    <mergeCell ref="G1693:L1693"/>
    <mergeCell ref="G1694:L1694"/>
    <mergeCell ref="G1695:L1695"/>
    <mergeCell ref="G1697:L1697"/>
    <mergeCell ref="G1698:L1698"/>
    <mergeCell ref="E1811:E1816"/>
    <mergeCell ref="G1811:L1811"/>
    <mergeCell ref="G1812:L1812"/>
    <mergeCell ref="G1813:L1813"/>
    <mergeCell ref="G1815:L1815"/>
    <mergeCell ref="G1816:L1816"/>
    <mergeCell ref="E1804:E1809"/>
    <mergeCell ref="G1804:L1804"/>
    <mergeCell ref="G1805:L1805"/>
    <mergeCell ref="G1806:L1806"/>
    <mergeCell ref="G1808:L1808"/>
    <mergeCell ref="G1809:L1809"/>
    <mergeCell ref="E1797:E1802"/>
    <mergeCell ref="G1797:L1797"/>
    <mergeCell ref="G1798:L1798"/>
    <mergeCell ref="G1799:L1799"/>
    <mergeCell ref="G1801:L1801"/>
    <mergeCell ref="G1802:L1802"/>
    <mergeCell ref="E1790:E1795"/>
    <mergeCell ref="G1790:L1790"/>
    <mergeCell ref="G1791:L1791"/>
    <mergeCell ref="G1792:L1792"/>
    <mergeCell ref="G1794:L1794"/>
    <mergeCell ref="G1795:L1795"/>
    <mergeCell ref="E1783:E1788"/>
    <mergeCell ref="G1783:L1783"/>
    <mergeCell ref="G1784:L1784"/>
    <mergeCell ref="G1785:L1785"/>
    <mergeCell ref="G1787:L1787"/>
    <mergeCell ref="G1788:L1788"/>
    <mergeCell ref="E1776:E1781"/>
    <mergeCell ref="G1776:L1776"/>
    <mergeCell ref="G1777:L1777"/>
    <mergeCell ref="G1778:L1778"/>
    <mergeCell ref="G1780:L1780"/>
    <mergeCell ref="G1781:L1781"/>
    <mergeCell ref="F1877:K1877"/>
    <mergeCell ref="E1880:L1880"/>
    <mergeCell ref="E1881:L1881"/>
    <mergeCell ref="E1883:L1883"/>
    <mergeCell ref="E1896:L1896"/>
    <mergeCell ref="E1897:L1897"/>
    <mergeCell ref="F1865:K1865"/>
    <mergeCell ref="F1867:K1867"/>
    <mergeCell ref="F1869:K1869"/>
    <mergeCell ref="F1871:K1871"/>
    <mergeCell ref="F1873:K1873"/>
    <mergeCell ref="F1875:K1875"/>
    <mergeCell ref="E1851:L1851"/>
    <mergeCell ref="F1854:G1854"/>
    <mergeCell ref="H1854:L1855"/>
    <mergeCell ref="F1859:K1859"/>
    <mergeCell ref="F1860:K1860"/>
    <mergeCell ref="F1864:K1864"/>
    <mergeCell ref="F1843:J1843"/>
    <mergeCell ref="F1844:J1844"/>
    <mergeCell ref="F1845:J1845"/>
    <mergeCell ref="F1848:G1848"/>
    <mergeCell ref="H1848:L1849"/>
    <mergeCell ref="E1850:L1850"/>
    <mergeCell ref="F1830:J1830"/>
    <mergeCell ref="F1831:J1831"/>
    <mergeCell ref="F1832:J1832"/>
    <mergeCell ref="F1833:J1833"/>
    <mergeCell ref="F1839:J1839"/>
    <mergeCell ref="F1840:J1840"/>
    <mergeCell ref="E1818:E1823"/>
    <mergeCell ref="G1818:L1818"/>
    <mergeCell ref="G1819:L1819"/>
    <mergeCell ref="G1820:L1820"/>
    <mergeCell ref="G1822:L1822"/>
    <mergeCell ref="G1823:L1823"/>
    <mergeCell ref="E1936:E1941"/>
    <mergeCell ref="G1936:L1936"/>
    <mergeCell ref="G1937:L1937"/>
    <mergeCell ref="G1938:L1938"/>
    <mergeCell ref="G1940:L1940"/>
    <mergeCell ref="G1941:L1941"/>
    <mergeCell ref="E1929:E1934"/>
    <mergeCell ref="G1929:L1929"/>
    <mergeCell ref="G1930:L1930"/>
    <mergeCell ref="G1931:L1931"/>
    <mergeCell ref="G1933:L1933"/>
    <mergeCell ref="G1934:L1934"/>
    <mergeCell ref="E1922:E1927"/>
    <mergeCell ref="G1922:L1922"/>
    <mergeCell ref="G1923:L1923"/>
    <mergeCell ref="G1924:L1924"/>
    <mergeCell ref="G1926:L1926"/>
    <mergeCell ref="G1927:L1927"/>
    <mergeCell ref="E1915:E1920"/>
    <mergeCell ref="G1915:L1915"/>
    <mergeCell ref="G1916:L1916"/>
    <mergeCell ref="G1917:L1917"/>
    <mergeCell ref="G1919:L1919"/>
    <mergeCell ref="G1920:L1920"/>
    <mergeCell ref="E1908:E1913"/>
    <mergeCell ref="G1908:L1908"/>
    <mergeCell ref="G1909:L1909"/>
    <mergeCell ref="G1910:L1910"/>
    <mergeCell ref="G1912:L1912"/>
    <mergeCell ref="G1913:L1913"/>
    <mergeCell ref="E1901:E1906"/>
    <mergeCell ref="G1901:L1901"/>
    <mergeCell ref="G1902:L1902"/>
    <mergeCell ref="G1903:L1903"/>
    <mergeCell ref="G1905:L1905"/>
    <mergeCell ref="G1906:L1906"/>
    <mergeCell ref="F2002:K2002"/>
    <mergeCell ref="E2005:L2005"/>
    <mergeCell ref="E2006:L2006"/>
    <mergeCell ref="E2008:L2008"/>
    <mergeCell ref="E2021:L2021"/>
    <mergeCell ref="E2022:L2022"/>
    <mergeCell ref="F1990:K1990"/>
    <mergeCell ref="F1992:K1992"/>
    <mergeCell ref="F1994:K1994"/>
    <mergeCell ref="F1996:K1996"/>
    <mergeCell ref="F1998:K1998"/>
    <mergeCell ref="F2000:K2000"/>
    <mergeCell ref="E1976:L1976"/>
    <mergeCell ref="F1979:G1979"/>
    <mergeCell ref="H1979:L1980"/>
    <mergeCell ref="F1984:K1984"/>
    <mergeCell ref="F1985:K1985"/>
    <mergeCell ref="F1989:K1989"/>
    <mergeCell ref="F1968:J1968"/>
    <mergeCell ref="F1969:J1969"/>
    <mergeCell ref="F1970:J1970"/>
    <mergeCell ref="F1973:G1973"/>
    <mergeCell ref="H1973:L1974"/>
    <mergeCell ref="E1975:L1975"/>
    <mergeCell ref="F1955:J1955"/>
    <mergeCell ref="F1956:J1956"/>
    <mergeCell ref="F1957:J1957"/>
    <mergeCell ref="F1958:J1958"/>
    <mergeCell ref="F1964:J1964"/>
    <mergeCell ref="F1965:J1965"/>
    <mergeCell ref="E1943:E1948"/>
    <mergeCell ref="G1943:L1943"/>
    <mergeCell ref="G1944:L1944"/>
    <mergeCell ref="G1945:L1945"/>
    <mergeCell ref="G1947:L1947"/>
    <mergeCell ref="G1948:L1948"/>
    <mergeCell ref="E2061:E2066"/>
    <mergeCell ref="G2061:L2061"/>
    <mergeCell ref="G2062:L2062"/>
    <mergeCell ref="G2063:L2063"/>
    <mergeCell ref="G2065:L2065"/>
    <mergeCell ref="G2066:L2066"/>
    <mergeCell ref="E2054:E2059"/>
    <mergeCell ref="G2054:L2054"/>
    <mergeCell ref="G2055:L2055"/>
    <mergeCell ref="G2056:L2056"/>
    <mergeCell ref="G2058:L2058"/>
    <mergeCell ref="G2059:L2059"/>
    <mergeCell ref="E2047:E2052"/>
    <mergeCell ref="G2047:L2047"/>
    <mergeCell ref="G2048:L2048"/>
    <mergeCell ref="G2049:L2049"/>
    <mergeCell ref="G2051:L2051"/>
    <mergeCell ref="G2052:L2052"/>
    <mergeCell ref="E2040:E2045"/>
    <mergeCell ref="G2040:L2040"/>
    <mergeCell ref="G2041:L2041"/>
    <mergeCell ref="G2042:L2042"/>
    <mergeCell ref="G2044:L2044"/>
    <mergeCell ref="G2045:L2045"/>
    <mergeCell ref="E2033:E2038"/>
    <mergeCell ref="G2033:L2033"/>
    <mergeCell ref="G2034:L2034"/>
    <mergeCell ref="G2035:L2035"/>
    <mergeCell ref="G2037:L2037"/>
    <mergeCell ref="G2038:L2038"/>
    <mergeCell ref="E2026:E2031"/>
    <mergeCell ref="G2026:L2026"/>
    <mergeCell ref="G2027:L2027"/>
    <mergeCell ref="G2028:L2028"/>
    <mergeCell ref="G2030:L2030"/>
    <mergeCell ref="G2031:L2031"/>
    <mergeCell ref="F2127:K2127"/>
    <mergeCell ref="E2130:L2130"/>
    <mergeCell ref="E2131:L2131"/>
    <mergeCell ref="E2133:L2133"/>
    <mergeCell ref="E2146:L2146"/>
    <mergeCell ref="E2147:L2147"/>
    <mergeCell ref="F2115:K2115"/>
    <mergeCell ref="F2117:K2117"/>
    <mergeCell ref="F2119:K2119"/>
    <mergeCell ref="F2121:K2121"/>
    <mergeCell ref="F2123:K2123"/>
    <mergeCell ref="F2125:K2125"/>
    <mergeCell ref="E2101:L2101"/>
    <mergeCell ref="F2104:G2104"/>
    <mergeCell ref="H2104:L2105"/>
    <mergeCell ref="F2109:K2109"/>
    <mergeCell ref="F2110:K2110"/>
    <mergeCell ref="F2114:K2114"/>
    <mergeCell ref="F2093:J2093"/>
    <mergeCell ref="F2094:J2094"/>
    <mergeCell ref="F2095:J2095"/>
    <mergeCell ref="F2098:G2098"/>
    <mergeCell ref="H2098:L2099"/>
    <mergeCell ref="E2100:L2100"/>
    <mergeCell ref="F2080:J2080"/>
    <mergeCell ref="F2081:J2081"/>
    <mergeCell ref="F2082:J2082"/>
    <mergeCell ref="F2083:J2083"/>
    <mergeCell ref="F2089:J2089"/>
    <mergeCell ref="F2090:J2090"/>
    <mergeCell ref="E2068:E2073"/>
    <mergeCell ref="G2068:L2068"/>
    <mergeCell ref="G2069:L2069"/>
    <mergeCell ref="G2070:L2070"/>
    <mergeCell ref="G2072:L2072"/>
    <mergeCell ref="G2073:L2073"/>
    <mergeCell ref="E2186:E2191"/>
    <mergeCell ref="G2186:L2186"/>
    <mergeCell ref="G2187:L2187"/>
    <mergeCell ref="G2188:L2188"/>
    <mergeCell ref="G2190:L2190"/>
    <mergeCell ref="G2191:L2191"/>
    <mergeCell ref="E2179:E2184"/>
    <mergeCell ref="G2179:L2179"/>
    <mergeCell ref="G2180:L2180"/>
    <mergeCell ref="G2181:L2181"/>
    <mergeCell ref="G2183:L2183"/>
    <mergeCell ref="G2184:L2184"/>
    <mergeCell ref="E2172:E2177"/>
    <mergeCell ref="G2172:L2172"/>
    <mergeCell ref="G2173:L2173"/>
    <mergeCell ref="G2174:L2174"/>
    <mergeCell ref="G2176:L2176"/>
    <mergeCell ref="G2177:L2177"/>
    <mergeCell ref="E2165:E2170"/>
    <mergeCell ref="G2165:L2165"/>
    <mergeCell ref="G2166:L2166"/>
    <mergeCell ref="G2167:L2167"/>
    <mergeCell ref="G2169:L2169"/>
    <mergeCell ref="G2170:L2170"/>
    <mergeCell ref="E2158:E2163"/>
    <mergeCell ref="G2158:L2158"/>
    <mergeCell ref="G2159:L2159"/>
    <mergeCell ref="G2160:L2160"/>
    <mergeCell ref="G2162:L2162"/>
    <mergeCell ref="G2163:L2163"/>
    <mergeCell ref="E2151:E2156"/>
    <mergeCell ref="G2151:L2151"/>
    <mergeCell ref="G2152:L2152"/>
    <mergeCell ref="G2153:L2153"/>
    <mergeCell ref="G2155:L2155"/>
    <mergeCell ref="G2156:L2156"/>
    <mergeCell ref="F2252:K2252"/>
    <mergeCell ref="E2255:L2255"/>
    <mergeCell ref="E2256:L2256"/>
    <mergeCell ref="E2258:L2258"/>
    <mergeCell ref="E2271:L2271"/>
    <mergeCell ref="E2272:L2272"/>
    <mergeCell ref="F2240:K2240"/>
    <mergeCell ref="F2242:K2242"/>
    <mergeCell ref="F2244:K2244"/>
    <mergeCell ref="F2246:K2246"/>
    <mergeCell ref="F2248:K2248"/>
    <mergeCell ref="F2250:K2250"/>
    <mergeCell ref="E2226:L2226"/>
    <mergeCell ref="F2229:G2229"/>
    <mergeCell ref="H2229:L2230"/>
    <mergeCell ref="F2234:K2234"/>
    <mergeCell ref="F2235:K2235"/>
    <mergeCell ref="F2239:K2239"/>
    <mergeCell ref="F2218:J2218"/>
    <mergeCell ref="F2219:J2219"/>
    <mergeCell ref="F2220:J2220"/>
    <mergeCell ref="F2223:G2223"/>
    <mergeCell ref="H2223:L2224"/>
    <mergeCell ref="E2225:L2225"/>
    <mergeCell ref="F2205:J2205"/>
    <mergeCell ref="F2206:J2206"/>
    <mergeCell ref="F2207:J2207"/>
    <mergeCell ref="F2208:J2208"/>
    <mergeCell ref="F2214:J2214"/>
    <mergeCell ref="F2215:J2215"/>
    <mergeCell ref="E2193:E2198"/>
    <mergeCell ref="G2193:L2193"/>
    <mergeCell ref="G2194:L2194"/>
    <mergeCell ref="G2195:L2195"/>
    <mergeCell ref="G2197:L2197"/>
    <mergeCell ref="G2198:L2198"/>
    <mergeCell ref="E2311:E2316"/>
    <mergeCell ref="G2311:L2311"/>
    <mergeCell ref="G2312:L2312"/>
    <mergeCell ref="G2313:L2313"/>
    <mergeCell ref="G2315:L2315"/>
    <mergeCell ref="G2316:L2316"/>
    <mergeCell ref="E2304:E2309"/>
    <mergeCell ref="G2304:L2304"/>
    <mergeCell ref="G2305:L2305"/>
    <mergeCell ref="G2306:L2306"/>
    <mergeCell ref="G2308:L2308"/>
    <mergeCell ref="G2309:L2309"/>
    <mergeCell ref="E2297:E2302"/>
    <mergeCell ref="G2297:L2297"/>
    <mergeCell ref="G2298:L2298"/>
    <mergeCell ref="G2299:L2299"/>
    <mergeCell ref="G2301:L2301"/>
    <mergeCell ref="G2302:L2302"/>
    <mergeCell ref="E2290:E2295"/>
    <mergeCell ref="G2290:L2290"/>
    <mergeCell ref="G2291:L2291"/>
    <mergeCell ref="G2292:L2292"/>
    <mergeCell ref="G2294:L2294"/>
    <mergeCell ref="G2295:L2295"/>
    <mergeCell ref="E2283:E2288"/>
    <mergeCell ref="G2283:L2283"/>
    <mergeCell ref="G2284:L2284"/>
    <mergeCell ref="G2285:L2285"/>
    <mergeCell ref="G2287:L2287"/>
    <mergeCell ref="G2288:L2288"/>
    <mergeCell ref="E2276:E2281"/>
    <mergeCell ref="G2276:L2276"/>
    <mergeCell ref="G2277:L2277"/>
    <mergeCell ref="G2278:L2278"/>
    <mergeCell ref="G2280:L2280"/>
    <mergeCell ref="G2281:L2281"/>
    <mergeCell ref="F2377:K2377"/>
    <mergeCell ref="E2380:L2380"/>
    <mergeCell ref="E2381:L2381"/>
    <mergeCell ref="E2383:L2383"/>
    <mergeCell ref="E2396:L2396"/>
    <mergeCell ref="E2397:L2397"/>
    <mergeCell ref="F2365:K2365"/>
    <mergeCell ref="F2367:K2367"/>
    <mergeCell ref="F2369:K2369"/>
    <mergeCell ref="F2371:K2371"/>
    <mergeCell ref="F2373:K2373"/>
    <mergeCell ref="F2375:K2375"/>
    <mergeCell ref="E2351:L2351"/>
    <mergeCell ref="F2354:G2354"/>
    <mergeCell ref="H2354:L2355"/>
    <mergeCell ref="F2359:K2359"/>
    <mergeCell ref="F2360:K2360"/>
    <mergeCell ref="F2364:K2364"/>
    <mergeCell ref="F2343:J2343"/>
    <mergeCell ref="F2344:J2344"/>
    <mergeCell ref="F2345:J2345"/>
    <mergeCell ref="F2348:G2348"/>
    <mergeCell ref="H2348:L2349"/>
    <mergeCell ref="E2350:L2350"/>
    <mergeCell ref="F2330:J2330"/>
    <mergeCell ref="F2331:J2331"/>
    <mergeCell ref="F2332:J2332"/>
    <mergeCell ref="F2333:J2333"/>
    <mergeCell ref="F2339:J2339"/>
    <mergeCell ref="F2340:J2340"/>
    <mergeCell ref="E2318:E2323"/>
    <mergeCell ref="G2318:L2318"/>
    <mergeCell ref="G2319:L2319"/>
    <mergeCell ref="G2320:L2320"/>
    <mergeCell ref="G2322:L2322"/>
    <mergeCell ref="G2323:L2323"/>
    <mergeCell ref="E2436:E2441"/>
    <mergeCell ref="G2436:L2436"/>
    <mergeCell ref="G2437:L2437"/>
    <mergeCell ref="G2438:L2438"/>
    <mergeCell ref="G2440:L2440"/>
    <mergeCell ref="G2441:L2441"/>
    <mergeCell ref="E2429:E2434"/>
    <mergeCell ref="G2429:L2429"/>
    <mergeCell ref="G2430:L2430"/>
    <mergeCell ref="G2431:L2431"/>
    <mergeCell ref="G2433:L2433"/>
    <mergeCell ref="G2434:L2434"/>
    <mergeCell ref="E2422:E2427"/>
    <mergeCell ref="G2422:L2422"/>
    <mergeCell ref="G2423:L2423"/>
    <mergeCell ref="G2424:L2424"/>
    <mergeCell ref="G2426:L2426"/>
    <mergeCell ref="G2427:L2427"/>
    <mergeCell ref="E2415:E2420"/>
    <mergeCell ref="G2415:L2415"/>
    <mergeCell ref="G2416:L2416"/>
    <mergeCell ref="G2417:L2417"/>
    <mergeCell ref="G2419:L2419"/>
    <mergeCell ref="G2420:L2420"/>
    <mergeCell ref="E2408:E2413"/>
    <mergeCell ref="G2408:L2408"/>
    <mergeCell ref="G2409:L2409"/>
    <mergeCell ref="G2410:L2410"/>
    <mergeCell ref="G2412:L2412"/>
    <mergeCell ref="G2413:L2413"/>
    <mergeCell ref="E2401:E2406"/>
    <mergeCell ref="G2401:L2401"/>
    <mergeCell ref="G2402:L2402"/>
    <mergeCell ref="G2403:L2403"/>
    <mergeCell ref="G2405:L2405"/>
    <mergeCell ref="G2406:L2406"/>
    <mergeCell ref="F2502:K2502"/>
    <mergeCell ref="E2505:L2505"/>
    <mergeCell ref="E2506:L2506"/>
    <mergeCell ref="E2508:L2508"/>
    <mergeCell ref="E2521:L2521"/>
    <mergeCell ref="E2522:L2522"/>
    <mergeCell ref="F2490:K2490"/>
    <mergeCell ref="F2492:K2492"/>
    <mergeCell ref="F2494:K2494"/>
    <mergeCell ref="F2496:K2496"/>
    <mergeCell ref="F2498:K2498"/>
    <mergeCell ref="F2500:K2500"/>
    <mergeCell ref="E2476:L2476"/>
    <mergeCell ref="F2479:G2479"/>
    <mergeCell ref="H2479:L2480"/>
    <mergeCell ref="F2484:K2484"/>
    <mergeCell ref="F2485:K2485"/>
    <mergeCell ref="F2489:K2489"/>
    <mergeCell ref="F2468:J2468"/>
    <mergeCell ref="F2469:J2469"/>
    <mergeCell ref="F2470:J2470"/>
    <mergeCell ref="F2473:G2473"/>
    <mergeCell ref="H2473:L2474"/>
    <mergeCell ref="E2475:L2475"/>
    <mergeCell ref="F2455:J2455"/>
    <mergeCell ref="F2456:J2456"/>
    <mergeCell ref="F2457:J2457"/>
    <mergeCell ref="F2458:J2458"/>
    <mergeCell ref="F2464:J2464"/>
    <mergeCell ref="F2465:J2465"/>
    <mergeCell ref="E2443:E2448"/>
    <mergeCell ref="G2443:L2443"/>
    <mergeCell ref="G2444:L2444"/>
    <mergeCell ref="G2445:L2445"/>
    <mergeCell ref="G2447:L2447"/>
    <mergeCell ref="G2448:L2448"/>
    <mergeCell ref="E2561:E2566"/>
    <mergeCell ref="G2561:L2561"/>
    <mergeCell ref="G2562:L2562"/>
    <mergeCell ref="G2563:L2563"/>
    <mergeCell ref="G2565:L2565"/>
    <mergeCell ref="G2566:L2566"/>
    <mergeCell ref="E2554:E2559"/>
    <mergeCell ref="G2554:L2554"/>
    <mergeCell ref="G2555:L2555"/>
    <mergeCell ref="G2556:L2556"/>
    <mergeCell ref="G2558:L2558"/>
    <mergeCell ref="G2559:L2559"/>
    <mergeCell ref="E2547:E2552"/>
    <mergeCell ref="G2547:L2547"/>
    <mergeCell ref="G2548:L2548"/>
    <mergeCell ref="G2549:L2549"/>
    <mergeCell ref="G2551:L2551"/>
    <mergeCell ref="G2552:L2552"/>
    <mergeCell ref="E2540:E2545"/>
    <mergeCell ref="G2540:L2540"/>
    <mergeCell ref="G2541:L2541"/>
    <mergeCell ref="G2542:L2542"/>
    <mergeCell ref="G2544:L2544"/>
    <mergeCell ref="G2545:L2545"/>
    <mergeCell ref="E2533:E2538"/>
    <mergeCell ref="G2533:L2533"/>
    <mergeCell ref="G2534:L2534"/>
    <mergeCell ref="G2535:L2535"/>
    <mergeCell ref="G2537:L2537"/>
    <mergeCell ref="G2538:L2538"/>
    <mergeCell ref="E2526:E2531"/>
    <mergeCell ref="G2526:L2526"/>
    <mergeCell ref="G2527:L2527"/>
    <mergeCell ref="G2528:L2528"/>
    <mergeCell ref="G2530:L2530"/>
    <mergeCell ref="G2531:L2531"/>
    <mergeCell ref="F2627:K2627"/>
    <mergeCell ref="E2630:L2630"/>
    <mergeCell ref="E2631:L2631"/>
    <mergeCell ref="E2633:L2633"/>
    <mergeCell ref="E2646:L2646"/>
    <mergeCell ref="E2647:L2647"/>
    <mergeCell ref="F2615:K2615"/>
    <mergeCell ref="F2617:K2617"/>
    <mergeCell ref="F2619:K2619"/>
    <mergeCell ref="F2621:K2621"/>
    <mergeCell ref="F2623:K2623"/>
    <mergeCell ref="F2625:K2625"/>
    <mergeCell ref="E2601:L2601"/>
    <mergeCell ref="F2604:G2604"/>
    <mergeCell ref="H2604:L2605"/>
    <mergeCell ref="F2609:K2609"/>
    <mergeCell ref="F2610:K2610"/>
    <mergeCell ref="F2614:K2614"/>
    <mergeCell ref="F2593:J2593"/>
    <mergeCell ref="F2594:J2594"/>
    <mergeCell ref="F2595:J2595"/>
    <mergeCell ref="F2598:G2598"/>
    <mergeCell ref="H2598:L2599"/>
    <mergeCell ref="E2600:L2600"/>
    <mergeCell ref="F2580:J2580"/>
    <mergeCell ref="F2581:J2581"/>
    <mergeCell ref="F2582:J2582"/>
    <mergeCell ref="F2583:J2583"/>
    <mergeCell ref="F2589:J2589"/>
    <mergeCell ref="F2590:J2590"/>
    <mergeCell ref="E2568:E2573"/>
    <mergeCell ref="G2568:L2568"/>
    <mergeCell ref="G2569:L2569"/>
    <mergeCell ref="G2570:L2570"/>
    <mergeCell ref="G2572:L2572"/>
    <mergeCell ref="G2573:L2573"/>
    <mergeCell ref="E2686:E2691"/>
    <mergeCell ref="G2686:L2686"/>
    <mergeCell ref="G2687:L2687"/>
    <mergeCell ref="G2688:L2688"/>
    <mergeCell ref="G2690:L2690"/>
    <mergeCell ref="G2691:L2691"/>
    <mergeCell ref="E2679:E2684"/>
    <mergeCell ref="G2679:L2679"/>
    <mergeCell ref="G2680:L2680"/>
    <mergeCell ref="G2681:L2681"/>
    <mergeCell ref="G2683:L2683"/>
    <mergeCell ref="G2684:L2684"/>
    <mergeCell ref="E2672:E2677"/>
    <mergeCell ref="G2672:L2672"/>
    <mergeCell ref="G2673:L2673"/>
    <mergeCell ref="G2674:L2674"/>
    <mergeCell ref="G2676:L2676"/>
    <mergeCell ref="G2677:L2677"/>
    <mergeCell ref="E2665:E2670"/>
    <mergeCell ref="G2665:L2665"/>
    <mergeCell ref="G2666:L2666"/>
    <mergeCell ref="G2667:L2667"/>
    <mergeCell ref="G2669:L2669"/>
    <mergeCell ref="G2670:L2670"/>
    <mergeCell ref="E2658:E2663"/>
    <mergeCell ref="G2658:L2658"/>
    <mergeCell ref="G2659:L2659"/>
    <mergeCell ref="G2660:L2660"/>
    <mergeCell ref="G2662:L2662"/>
    <mergeCell ref="G2663:L2663"/>
    <mergeCell ref="E2651:E2656"/>
    <mergeCell ref="G2651:L2651"/>
    <mergeCell ref="G2652:L2652"/>
    <mergeCell ref="G2653:L2653"/>
    <mergeCell ref="G2655:L2655"/>
    <mergeCell ref="G2656:L2656"/>
    <mergeCell ref="F2752:K2752"/>
    <mergeCell ref="E2755:L2755"/>
    <mergeCell ref="E2756:L2756"/>
    <mergeCell ref="E2758:L2758"/>
    <mergeCell ref="E2771:L2771"/>
    <mergeCell ref="E2772:L2772"/>
    <mergeCell ref="F2740:K2740"/>
    <mergeCell ref="F2742:K2742"/>
    <mergeCell ref="F2744:K2744"/>
    <mergeCell ref="F2746:K2746"/>
    <mergeCell ref="F2748:K2748"/>
    <mergeCell ref="F2750:K2750"/>
    <mergeCell ref="E2726:L2726"/>
    <mergeCell ref="F2729:G2729"/>
    <mergeCell ref="H2729:L2730"/>
    <mergeCell ref="F2734:K2734"/>
    <mergeCell ref="F2735:K2735"/>
    <mergeCell ref="F2739:K2739"/>
    <mergeCell ref="F2718:J2718"/>
    <mergeCell ref="F2719:J2719"/>
    <mergeCell ref="F2720:J2720"/>
    <mergeCell ref="F2723:G2723"/>
    <mergeCell ref="H2723:L2724"/>
    <mergeCell ref="E2725:L2725"/>
    <mergeCell ref="F2705:J2705"/>
    <mergeCell ref="F2706:J2706"/>
    <mergeCell ref="F2707:J2707"/>
    <mergeCell ref="F2708:J2708"/>
    <mergeCell ref="F2714:J2714"/>
    <mergeCell ref="F2715:J2715"/>
    <mergeCell ref="E2693:E2698"/>
    <mergeCell ref="G2693:L2693"/>
    <mergeCell ref="G2694:L2694"/>
    <mergeCell ref="G2695:L2695"/>
    <mergeCell ref="G2697:L2697"/>
    <mergeCell ref="G2698:L2698"/>
    <mergeCell ref="E2811:E2816"/>
    <mergeCell ref="G2811:L2811"/>
    <mergeCell ref="G2812:L2812"/>
    <mergeCell ref="G2813:L2813"/>
    <mergeCell ref="G2815:L2815"/>
    <mergeCell ref="G2816:L2816"/>
    <mergeCell ref="E2804:E2809"/>
    <mergeCell ref="G2804:L2804"/>
    <mergeCell ref="G2805:L2805"/>
    <mergeCell ref="G2806:L2806"/>
    <mergeCell ref="G2808:L2808"/>
    <mergeCell ref="G2809:L2809"/>
    <mergeCell ref="E2797:E2802"/>
    <mergeCell ref="G2797:L2797"/>
    <mergeCell ref="G2798:L2798"/>
    <mergeCell ref="G2799:L2799"/>
    <mergeCell ref="G2801:L2801"/>
    <mergeCell ref="G2802:L2802"/>
    <mergeCell ref="E2790:E2795"/>
    <mergeCell ref="G2790:L2790"/>
    <mergeCell ref="G2791:L2791"/>
    <mergeCell ref="G2792:L2792"/>
    <mergeCell ref="G2794:L2794"/>
    <mergeCell ref="G2795:L2795"/>
    <mergeCell ref="E2783:E2788"/>
    <mergeCell ref="G2783:L2783"/>
    <mergeCell ref="G2784:L2784"/>
    <mergeCell ref="G2785:L2785"/>
    <mergeCell ref="G2787:L2787"/>
    <mergeCell ref="G2788:L2788"/>
    <mergeCell ref="E2776:E2781"/>
    <mergeCell ref="G2776:L2776"/>
    <mergeCell ref="G2777:L2777"/>
    <mergeCell ref="G2778:L2778"/>
    <mergeCell ref="G2780:L2780"/>
    <mergeCell ref="G2781:L2781"/>
    <mergeCell ref="F2877:K2877"/>
    <mergeCell ref="E2880:L2880"/>
    <mergeCell ref="E2881:L2881"/>
    <mergeCell ref="E2883:L2883"/>
    <mergeCell ref="E2896:L2896"/>
    <mergeCell ref="E2897:L2897"/>
    <mergeCell ref="F2865:K2865"/>
    <mergeCell ref="F2867:K2867"/>
    <mergeCell ref="F2869:K2869"/>
    <mergeCell ref="F2871:K2871"/>
    <mergeCell ref="F2873:K2873"/>
    <mergeCell ref="F2875:K2875"/>
    <mergeCell ref="E2851:L2851"/>
    <mergeCell ref="F2854:G2854"/>
    <mergeCell ref="H2854:L2855"/>
    <mergeCell ref="F2859:K2859"/>
    <mergeCell ref="F2860:K2860"/>
    <mergeCell ref="F2864:K2864"/>
    <mergeCell ref="F2843:J2843"/>
    <mergeCell ref="F2844:J2844"/>
    <mergeCell ref="F2845:J2845"/>
    <mergeCell ref="F2848:G2848"/>
    <mergeCell ref="H2848:L2849"/>
    <mergeCell ref="E2850:L2850"/>
    <mergeCell ref="F2830:J2830"/>
    <mergeCell ref="F2831:J2831"/>
    <mergeCell ref="F2832:J2832"/>
    <mergeCell ref="F2833:J2833"/>
    <mergeCell ref="F2839:J2839"/>
    <mergeCell ref="F2840:J2840"/>
    <mergeCell ref="E2818:E2823"/>
    <mergeCell ref="G2818:L2818"/>
    <mergeCell ref="G2819:L2819"/>
    <mergeCell ref="G2820:L2820"/>
    <mergeCell ref="G2822:L2822"/>
    <mergeCell ref="G2823:L2823"/>
    <mergeCell ref="E2936:E2941"/>
    <mergeCell ref="G2936:L2936"/>
    <mergeCell ref="G2937:L2937"/>
    <mergeCell ref="G2938:L2938"/>
    <mergeCell ref="G2940:L2940"/>
    <mergeCell ref="G2941:L2941"/>
    <mergeCell ref="E2929:E2934"/>
    <mergeCell ref="G2929:L2929"/>
    <mergeCell ref="G2930:L2930"/>
    <mergeCell ref="G2931:L2931"/>
    <mergeCell ref="G2933:L2933"/>
    <mergeCell ref="G2934:L2934"/>
    <mergeCell ref="E2922:E2927"/>
    <mergeCell ref="G2922:L2922"/>
    <mergeCell ref="G2923:L2923"/>
    <mergeCell ref="G2924:L2924"/>
    <mergeCell ref="G2926:L2926"/>
    <mergeCell ref="G2927:L2927"/>
    <mergeCell ref="E2915:E2920"/>
    <mergeCell ref="G2915:L2915"/>
    <mergeCell ref="G2916:L2916"/>
    <mergeCell ref="G2917:L2917"/>
    <mergeCell ref="G2919:L2919"/>
    <mergeCell ref="G2920:L2920"/>
    <mergeCell ref="E2908:E2913"/>
    <mergeCell ref="G2908:L2908"/>
    <mergeCell ref="G2909:L2909"/>
    <mergeCell ref="G2910:L2910"/>
    <mergeCell ref="G2912:L2912"/>
    <mergeCell ref="G2913:L2913"/>
    <mergeCell ref="E2901:E2906"/>
    <mergeCell ref="G2901:L2901"/>
    <mergeCell ref="G2902:L2902"/>
    <mergeCell ref="G2903:L2903"/>
    <mergeCell ref="G2905:L2905"/>
    <mergeCell ref="G2906:L2906"/>
    <mergeCell ref="F3002:K3002"/>
    <mergeCell ref="E3005:L3005"/>
    <mergeCell ref="E3006:L3006"/>
    <mergeCell ref="E3008:L3008"/>
    <mergeCell ref="E3021:L3021"/>
    <mergeCell ref="E3022:L3022"/>
    <mergeCell ref="F2990:K2990"/>
    <mergeCell ref="F2992:K2992"/>
    <mergeCell ref="F2994:K2994"/>
    <mergeCell ref="F2996:K2996"/>
    <mergeCell ref="F2998:K2998"/>
    <mergeCell ref="F3000:K3000"/>
    <mergeCell ref="E2976:L2976"/>
    <mergeCell ref="F2979:G2979"/>
    <mergeCell ref="H2979:L2980"/>
    <mergeCell ref="F2984:K2984"/>
    <mergeCell ref="F2985:K2985"/>
    <mergeCell ref="F2989:K2989"/>
    <mergeCell ref="F2968:J2968"/>
    <mergeCell ref="F2969:J2969"/>
    <mergeCell ref="F2970:J2970"/>
    <mergeCell ref="F2973:G2973"/>
    <mergeCell ref="H2973:L2974"/>
    <mergeCell ref="E2975:L2975"/>
    <mergeCell ref="F2955:J2955"/>
    <mergeCell ref="F2956:J2956"/>
    <mergeCell ref="F2957:J2957"/>
    <mergeCell ref="F2958:J2958"/>
    <mergeCell ref="F2964:J2964"/>
    <mergeCell ref="F2965:J2965"/>
    <mergeCell ref="E2943:E2948"/>
    <mergeCell ref="G2943:L2943"/>
    <mergeCell ref="G2944:L2944"/>
    <mergeCell ref="G2945:L2945"/>
    <mergeCell ref="G2947:L2947"/>
    <mergeCell ref="G2948:L2948"/>
    <mergeCell ref="E3061:E3066"/>
    <mergeCell ref="G3061:L3061"/>
    <mergeCell ref="G3062:L3062"/>
    <mergeCell ref="G3063:L3063"/>
    <mergeCell ref="G3065:L3065"/>
    <mergeCell ref="G3066:L3066"/>
    <mergeCell ref="E3054:E3059"/>
    <mergeCell ref="G3054:L3054"/>
    <mergeCell ref="G3055:L3055"/>
    <mergeCell ref="G3056:L3056"/>
    <mergeCell ref="G3058:L3058"/>
    <mergeCell ref="G3059:L3059"/>
    <mergeCell ref="E3047:E3052"/>
    <mergeCell ref="G3047:L3047"/>
    <mergeCell ref="G3048:L3048"/>
    <mergeCell ref="G3049:L3049"/>
    <mergeCell ref="G3051:L3051"/>
    <mergeCell ref="G3052:L3052"/>
    <mergeCell ref="E3040:E3045"/>
    <mergeCell ref="G3040:L3040"/>
    <mergeCell ref="G3041:L3041"/>
    <mergeCell ref="G3042:L3042"/>
    <mergeCell ref="G3044:L3044"/>
    <mergeCell ref="G3045:L3045"/>
    <mergeCell ref="E3033:E3038"/>
    <mergeCell ref="G3033:L3033"/>
    <mergeCell ref="G3034:L3034"/>
    <mergeCell ref="G3035:L3035"/>
    <mergeCell ref="G3037:L3037"/>
    <mergeCell ref="G3038:L3038"/>
    <mergeCell ref="E3026:E3031"/>
    <mergeCell ref="G3026:L3026"/>
    <mergeCell ref="G3027:L3027"/>
    <mergeCell ref="G3028:L3028"/>
    <mergeCell ref="G3030:L3030"/>
    <mergeCell ref="G3031:L3031"/>
    <mergeCell ref="F3127:K3127"/>
    <mergeCell ref="E3130:L3130"/>
    <mergeCell ref="E3131:L3131"/>
    <mergeCell ref="E3133:L3133"/>
    <mergeCell ref="E3146:L3146"/>
    <mergeCell ref="E3147:L3147"/>
    <mergeCell ref="F3115:K3115"/>
    <mergeCell ref="F3117:K3117"/>
    <mergeCell ref="F3119:K3119"/>
    <mergeCell ref="F3121:K3121"/>
    <mergeCell ref="F3123:K3123"/>
    <mergeCell ref="F3125:K3125"/>
    <mergeCell ref="E3101:L3101"/>
    <mergeCell ref="F3104:G3104"/>
    <mergeCell ref="H3104:L3105"/>
    <mergeCell ref="F3109:K3109"/>
    <mergeCell ref="F3110:K3110"/>
    <mergeCell ref="F3114:K3114"/>
    <mergeCell ref="F3093:J3093"/>
    <mergeCell ref="F3094:J3094"/>
    <mergeCell ref="F3095:J3095"/>
    <mergeCell ref="F3098:G3098"/>
    <mergeCell ref="H3098:L3099"/>
    <mergeCell ref="E3100:L3100"/>
    <mergeCell ref="F3080:J3080"/>
    <mergeCell ref="F3081:J3081"/>
    <mergeCell ref="F3082:J3082"/>
    <mergeCell ref="F3083:J3083"/>
    <mergeCell ref="F3089:J3089"/>
    <mergeCell ref="F3090:J3090"/>
    <mergeCell ref="E3068:E3073"/>
    <mergeCell ref="G3068:L3068"/>
    <mergeCell ref="G3069:L3069"/>
    <mergeCell ref="G3070:L3070"/>
    <mergeCell ref="G3072:L3072"/>
    <mergeCell ref="G3073:L3073"/>
    <mergeCell ref="E3186:E3191"/>
    <mergeCell ref="G3186:L3186"/>
    <mergeCell ref="G3187:L3187"/>
    <mergeCell ref="G3188:L3188"/>
    <mergeCell ref="G3190:L3190"/>
    <mergeCell ref="G3191:L3191"/>
    <mergeCell ref="E3179:E3184"/>
    <mergeCell ref="G3179:L3179"/>
    <mergeCell ref="G3180:L3180"/>
    <mergeCell ref="G3181:L3181"/>
    <mergeCell ref="G3183:L3183"/>
    <mergeCell ref="G3184:L3184"/>
    <mergeCell ref="E3172:E3177"/>
    <mergeCell ref="G3172:L3172"/>
    <mergeCell ref="G3173:L3173"/>
    <mergeCell ref="G3174:L3174"/>
    <mergeCell ref="G3176:L3176"/>
    <mergeCell ref="G3177:L3177"/>
    <mergeCell ref="E3165:E3170"/>
    <mergeCell ref="G3165:L3165"/>
    <mergeCell ref="G3166:L3166"/>
    <mergeCell ref="G3167:L3167"/>
    <mergeCell ref="G3169:L3169"/>
    <mergeCell ref="G3170:L3170"/>
    <mergeCell ref="E3158:E3163"/>
    <mergeCell ref="G3158:L3158"/>
    <mergeCell ref="G3159:L3159"/>
    <mergeCell ref="G3160:L3160"/>
    <mergeCell ref="G3162:L3162"/>
    <mergeCell ref="G3163:L3163"/>
    <mergeCell ref="E3151:E3156"/>
    <mergeCell ref="G3151:L3151"/>
    <mergeCell ref="G3152:L3152"/>
    <mergeCell ref="G3153:L3153"/>
    <mergeCell ref="G3155:L3155"/>
    <mergeCell ref="G3156:L3156"/>
    <mergeCell ref="F3252:K3252"/>
    <mergeCell ref="E3255:L3255"/>
    <mergeCell ref="E3256:L3256"/>
    <mergeCell ref="E3258:L3258"/>
    <mergeCell ref="E3271:L3271"/>
    <mergeCell ref="E3272:L3272"/>
    <mergeCell ref="F3240:K3240"/>
    <mergeCell ref="F3242:K3242"/>
    <mergeCell ref="F3244:K3244"/>
    <mergeCell ref="F3246:K3246"/>
    <mergeCell ref="F3248:K3248"/>
    <mergeCell ref="F3250:K3250"/>
    <mergeCell ref="E3226:L3226"/>
    <mergeCell ref="F3229:G3229"/>
    <mergeCell ref="H3229:L3230"/>
    <mergeCell ref="F3234:K3234"/>
    <mergeCell ref="F3235:K3235"/>
    <mergeCell ref="F3239:K3239"/>
    <mergeCell ref="F3218:J3218"/>
    <mergeCell ref="F3219:J3219"/>
    <mergeCell ref="F3220:J3220"/>
    <mergeCell ref="F3223:G3223"/>
    <mergeCell ref="H3223:L3224"/>
    <mergeCell ref="E3225:L3225"/>
    <mergeCell ref="F3205:J3205"/>
    <mergeCell ref="F3206:J3206"/>
    <mergeCell ref="F3207:J3207"/>
    <mergeCell ref="F3208:J3208"/>
    <mergeCell ref="F3214:J3214"/>
    <mergeCell ref="F3215:J3215"/>
    <mergeCell ref="E3193:E3198"/>
    <mergeCell ref="G3193:L3193"/>
    <mergeCell ref="G3194:L3194"/>
    <mergeCell ref="G3195:L3195"/>
    <mergeCell ref="G3197:L3197"/>
    <mergeCell ref="G3198:L3198"/>
    <mergeCell ref="E3311:E3316"/>
    <mergeCell ref="G3311:L3311"/>
    <mergeCell ref="G3312:L3312"/>
    <mergeCell ref="G3313:L3313"/>
    <mergeCell ref="G3315:L3315"/>
    <mergeCell ref="G3316:L3316"/>
    <mergeCell ref="E3304:E3309"/>
    <mergeCell ref="G3304:L3304"/>
    <mergeCell ref="G3305:L3305"/>
    <mergeCell ref="G3306:L3306"/>
    <mergeCell ref="G3308:L3308"/>
    <mergeCell ref="G3309:L3309"/>
    <mergeCell ref="E3297:E3302"/>
    <mergeCell ref="G3297:L3297"/>
    <mergeCell ref="G3298:L3298"/>
    <mergeCell ref="G3299:L3299"/>
    <mergeCell ref="G3301:L3301"/>
    <mergeCell ref="G3302:L3302"/>
    <mergeCell ref="E3290:E3295"/>
    <mergeCell ref="G3290:L3290"/>
    <mergeCell ref="G3291:L3291"/>
    <mergeCell ref="G3292:L3292"/>
    <mergeCell ref="G3294:L3294"/>
    <mergeCell ref="G3295:L3295"/>
    <mergeCell ref="E3283:E3288"/>
    <mergeCell ref="G3283:L3283"/>
    <mergeCell ref="G3284:L3284"/>
    <mergeCell ref="G3285:L3285"/>
    <mergeCell ref="G3287:L3287"/>
    <mergeCell ref="G3288:L3288"/>
    <mergeCell ref="E3276:E3281"/>
    <mergeCell ref="G3276:L3276"/>
    <mergeCell ref="G3277:L3277"/>
    <mergeCell ref="G3278:L3278"/>
    <mergeCell ref="G3280:L3280"/>
    <mergeCell ref="G3281:L3281"/>
    <mergeCell ref="F3377:K3377"/>
    <mergeCell ref="E3380:L3380"/>
    <mergeCell ref="E3381:L3381"/>
    <mergeCell ref="E3383:L3383"/>
    <mergeCell ref="E3396:L3396"/>
    <mergeCell ref="E3397:L3397"/>
    <mergeCell ref="F3365:K3365"/>
    <mergeCell ref="F3367:K3367"/>
    <mergeCell ref="F3369:K3369"/>
    <mergeCell ref="F3371:K3371"/>
    <mergeCell ref="F3373:K3373"/>
    <mergeCell ref="F3375:K3375"/>
    <mergeCell ref="E3351:L3351"/>
    <mergeCell ref="F3354:G3354"/>
    <mergeCell ref="H3354:L3355"/>
    <mergeCell ref="F3359:K3359"/>
    <mergeCell ref="F3360:K3360"/>
    <mergeCell ref="F3364:K3364"/>
    <mergeCell ref="F3343:J3343"/>
    <mergeCell ref="F3344:J3344"/>
    <mergeCell ref="F3345:J3345"/>
    <mergeCell ref="F3348:G3348"/>
    <mergeCell ref="H3348:L3349"/>
    <mergeCell ref="E3350:L3350"/>
    <mergeCell ref="F3330:J3330"/>
    <mergeCell ref="F3331:J3331"/>
    <mergeCell ref="F3332:J3332"/>
    <mergeCell ref="F3333:J3333"/>
    <mergeCell ref="F3339:J3339"/>
    <mergeCell ref="F3340:J3340"/>
    <mergeCell ref="E3318:E3323"/>
    <mergeCell ref="G3318:L3318"/>
    <mergeCell ref="G3319:L3319"/>
    <mergeCell ref="G3320:L3320"/>
    <mergeCell ref="G3322:L3322"/>
    <mergeCell ref="G3323:L3323"/>
    <mergeCell ref="E3436:E3441"/>
    <mergeCell ref="G3436:L3436"/>
    <mergeCell ref="G3437:L3437"/>
    <mergeCell ref="G3438:L3438"/>
    <mergeCell ref="G3440:L3440"/>
    <mergeCell ref="G3441:L3441"/>
    <mergeCell ref="E3429:E3434"/>
    <mergeCell ref="G3429:L3429"/>
    <mergeCell ref="G3430:L3430"/>
    <mergeCell ref="G3431:L3431"/>
    <mergeCell ref="G3433:L3433"/>
    <mergeCell ref="G3434:L3434"/>
    <mergeCell ref="E3422:E3427"/>
    <mergeCell ref="G3422:L3422"/>
    <mergeCell ref="G3423:L3423"/>
    <mergeCell ref="G3424:L3424"/>
    <mergeCell ref="G3426:L3426"/>
    <mergeCell ref="G3427:L3427"/>
    <mergeCell ref="E3415:E3420"/>
    <mergeCell ref="G3415:L3415"/>
    <mergeCell ref="G3416:L3416"/>
    <mergeCell ref="G3417:L3417"/>
    <mergeCell ref="G3419:L3419"/>
    <mergeCell ref="G3420:L3420"/>
    <mergeCell ref="E3408:E3413"/>
    <mergeCell ref="G3408:L3408"/>
    <mergeCell ref="G3409:L3409"/>
    <mergeCell ref="G3410:L3410"/>
    <mergeCell ref="G3412:L3412"/>
    <mergeCell ref="G3413:L3413"/>
    <mergeCell ref="E3401:E3406"/>
    <mergeCell ref="G3401:L3401"/>
    <mergeCell ref="G3402:L3402"/>
    <mergeCell ref="G3403:L3403"/>
    <mergeCell ref="G3405:L3405"/>
    <mergeCell ref="G3406:L3406"/>
    <mergeCell ref="F3502:K3502"/>
    <mergeCell ref="E3505:L3505"/>
    <mergeCell ref="E3506:L3506"/>
    <mergeCell ref="E3508:L3508"/>
    <mergeCell ref="E3521:L3521"/>
    <mergeCell ref="E3522:L3522"/>
    <mergeCell ref="F3490:K3490"/>
    <mergeCell ref="F3492:K3492"/>
    <mergeCell ref="F3494:K3494"/>
    <mergeCell ref="F3496:K3496"/>
    <mergeCell ref="F3498:K3498"/>
    <mergeCell ref="F3500:K3500"/>
    <mergeCell ref="E3476:L3476"/>
    <mergeCell ref="F3479:G3479"/>
    <mergeCell ref="H3479:L3480"/>
    <mergeCell ref="F3484:K3484"/>
    <mergeCell ref="F3485:K3485"/>
    <mergeCell ref="F3489:K3489"/>
    <mergeCell ref="F3468:J3468"/>
    <mergeCell ref="F3469:J3469"/>
    <mergeCell ref="F3470:J3470"/>
    <mergeCell ref="F3473:G3473"/>
    <mergeCell ref="H3473:L3474"/>
    <mergeCell ref="E3475:L3475"/>
    <mergeCell ref="F3455:J3455"/>
    <mergeCell ref="F3456:J3456"/>
    <mergeCell ref="F3457:J3457"/>
    <mergeCell ref="F3458:J3458"/>
    <mergeCell ref="F3464:J3464"/>
    <mergeCell ref="F3465:J3465"/>
    <mergeCell ref="E3443:E3448"/>
    <mergeCell ref="G3443:L3443"/>
    <mergeCell ref="G3444:L3444"/>
    <mergeCell ref="G3445:L3445"/>
    <mergeCell ref="G3447:L3447"/>
    <mergeCell ref="G3448:L3448"/>
    <mergeCell ref="E3561:E3566"/>
    <mergeCell ref="G3561:L3561"/>
    <mergeCell ref="G3562:L3562"/>
    <mergeCell ref="G3563:L3563"/>
    <mergeCell ref="G3565:L3565"/>
    <mergeCell ref="G3566:L3566"/>
    <mergeCell ref="E3554:E3559"/>
    <mergeCell ref="G3554:L3554"/>
    <mergeCell ref="G3555:L3555"/>
    <mergeCell ref="G3556:L3556"/>
    <mergeCell ref="G3558:L3558"/>
    <mergeCell ref="G3559:L3559"/>
    <mergeCell ref="E3547:E3552"/>
    <mergeCell ref="G3547:L3547"/>
    <mergeCell ref="G3548:L3548"/>
    <mergeCell ref="G3549:L3549"/>
    <mergeCell ref="G3551:L3551"/>
    <mergeCell ref="G3552:L3552"/>
    <mergeCell ref="E3540:E3545"/>
    <mergeCell ref="G3540:L3540"/>
    <mergeCell ref="G3541:L3541"/>
    <mergeCell ref="G3542:L3542"/>
    <mergeCell ref="G3544:L3544"/>
    <mergeCell ref="G3545:L3545"/>
    <mergeCell ref="E3533:E3538"/>
    <mergeCell ref="G3533:L3533"/>
    <mergeCell ref="G3534:L3534"/>
    <mergeCell ref="G3535:L3535"/>
    <mergeCell ref="G3537:L3537"/>
    <mergeCell ref="G3538:L3538"/>
    <mergeCell ref="E3526:E3531"/>
    <mergeCell ref="G3526:L3526"/>
    <mergeCell ref="G3527:L3527"/>
    <mergeCell ref="G3528:L3528"/>
    <mergeCell ref="G3530:L3530"/>
    <mergeCell ref="G3531:L3531"/>
    <mergeCell ref="F3627:K3627"/>
    <mergeCell ref="E3630:L3630"/>
    <mergeCell ref="E3631:L3631"/>
    <mergeCell ref="E3633:L3633"/>
    <mergeCell ref="E3646:L3646"/>
    <mergeCell ref="E3647:L3647"/>
    <mergeCell ref="F3615:K3615"/>
    <mergeCell ref="F3617:K3617"/>
    <mergeCell ref="F3619:K3619"/>
    <mergeCell ref="F3621:K3621"/>
    <mergeCell ref="F3623:K3623"/>
    <mergeCell ref="F3625:K3625"/>
    <mergeCell ref="E3601:L3601"/>
    <mergeCell ref="F3604:G3604"/>
    <mergeCell ref="H3604:L3605"/>
    <mergeCell ref="F3609:K3609"/>
    <mergeCell ref="F3610:K3610"/>
    <mergeCell ref="F3614:K3614"/>
    <mergeCell ref="F3593:J3593"/>
    <mergeCell ref="F3594:J3594"/>
    <mergeCell ref="F3595:J3595"/>
    <mergeCell ref="F3598:G3598"/>
    <mergeCell ref="H3598:L3599"/>
    <mergeCell ref="E3600:L3600"/>
    <mergeCell ref="F3580:J3580"/>
    <mergeCell ref="F3581:J3581"/>
    <mergeCell ref="F3582:J3582"/>
    <mergeCell ref="F3583:J3583"/>
    <mergeCell ref="F3589:J3589"/>
    <mergeCell ref="F3590:J3590"/>
    <mergeCell ref="E3568:E3573"/>
    <mergeCell ref="G3568:L3568"/>
    <mergeCell ref="G3569:L3569"/>
    <mergeCell ref="G3570:L3570"/>
    <mergeCell ref="G3572:L3572"/>
    <mergeCell ref="G3573:L3573"/>
    <mergeCell ref="E3686:E3691"/>
    <mergeCell ref="G3686:L3686"/>
    <mergeCell ref="G3687:L3687"/>
    <mergeCell ref="G3688:L3688"/>
    <mergeCell ref="G3690:L3690"/>
    <mergeCell ref="G3691:L3691"/>
    <mergeCell ref="E3679:E3684"/>
    <mergeCell ref="G3679:L3679"/>
    <mergeCell ref="G3680:L3680"/>
    <mergeCell ref="G3681:L3681"/>
    <mergeCell ref="G3683:L3683"/>
    <mergeCell ref="G3684:L3684"/>
    <mergeCell ref="E3672:E3677"/>
    <mergeCell ref="G3672:L3672"/>
    <mergeCell ref="G3673:L3673"/>
    <mergeCell ref="G3674:L3674"/>
    <mergeCell ref="G3676:L3676"/>
    <mergeCell ref="G3677:L3677"/>
    <mergeCell ref="E3665:E3670"/>
    <mergeCell ref="G3665:L3665"/>
    <mergeCell ref="G3666:L3666"/>
    <mergeCell ref="G3667:L3667"/>
    <mergeCell ref="G3669:L3669"/>
    <mergeCell ref="G3670:L3670"/>
    <mergeCell ref="E3658:E3663"/>
    <mergeCell ref="G3658:L3658"/>
    <mergeCell ref="G3659:L3659"/>
    <mergeCell ref="G3660:L3660"/>
    <mergeCell ref="G3662:L3662"/>
    <mergeCell ref="G3663:L3663"/>
    <mergeCell ref="E3651:E3656"/>
    <mergeCell ref="G3651:L3651"/>
    <mergeCell ref="G3652:L3652"/>
    <mergeCell ref="G3653:L3653"/>
    <mergeCell ref="G3655:L3655"/>
    <mergeCell ref="G3656:L3656"/>
    <mergeCell ref="F3752:K3752"/>
    <mergeCell ref="E3755:L3755"/>
    <mergeCell ref="E3756:L3756"/>
    <mergeCell ref="E3758:L3758"/>
    <mergeCell ref="E3771:L3771"/>
    <mergeCell ref="E3772:L3772"/>
    <mergeCell ref="F3740:K3740"/>
    <mergeCell ref="F3742:K3742"/>
    <mergeCell ref="F3744:K3744"/>
    <mergeCell ref="F3746:K3746"/>
    <mergeCell ref="F3748:K3748"/>
    <mergeCell ref="F3750:K3750"/>
    <mergeCell ref="E3726:L3726"/>
    <mergeCell ref="F3729:G3729"/>
    <mergeCell ref="H3729:L3730"/>
    <mergeCell ref="F3734:K3734"/>
    <mergeCell ref="F3735:K3735"/>
    <mergeCell ref="F3739:K3739"/>
    <mergeCell ref="F3718:J3718"/>
    <mergeCell ref="F3719:J3719"/>
    <mergeCell ref="F3720:J3720"/>
    <mergeCell ref="F3723:G3723"/>
    <mergeCell ref="H3723:L3724"/>
    <mergeCell ref="E3725:L3725"/>
    <mergeCell ref="F3705:J3705"/>
    <mergeCell ref="F3706:J3706"/>
    <mergeCell ref="F3707:J3707"/>
    <mergeCell ref="F3708:J3708"/>
    <mergeCell ref="F3714:J3714"/>
    <mergeCell ref="F3715:J3715"/>
    <mergeCell ref="E3693:E3698"/>
    <mergeCell ref="G3693:L3693"/>
    <mergeCell ref="G3694:L3694"/>
    <mergeCell ref="G3695:L3695"/>
    <mergeCell ref="G3697:L3697"/>
    <mergeCell ref="G3698:L3698"/>
    <mergeCell ref="E3811:E3816"/>
    <mergeCell ref="G3811:L3811"/>
    <mergeCell ref="G3812:L3812"/>
    <mergeCell ref="G3813:L3813"/>
    <mergeCell ref="G3815:L3815"/>
    <mergeCell ref="G3816:L3816"/>
    <mergeCell ref="E3804:E3809"/>
    <mergeCell ref="G3804:L3804"/>
    <mergeCell ref="G3805:L3805"/>
    <mergeCell ref="G3806:L3806"/>
    <mergeCell ref="G3808:L3808"/>
    <mergeCell ref="G3809:L3809"/>
    <mergeCell ref="E3797:E3802"/>
    <mergeCell ref="G3797:L3797"/>
    <mergeCell ref="G3798:L3798"/>
    <mergeCell ref="G3799:L3799"/>
    <mergeCell ref="G3801:L3801"/>
    <mergeCell ref="G3802:L3802"/>
    <mergeCell ref="E3790:E3795"/>
    <mergeCell ref="G3790:L3790"/>
    <mergeCell ref="G3791:L3791"/>
    <mergeCell ref="G3792:L3792"/>
    <mergeCell ref="G3794:L3794"/>
    <mergeCell ref="G3795:L3795"/>
    <mergeCell ref="E3783:E3788"/>
    <mergeCell ref="G3783:L3783"/>
    <mergeCell ref="G3784:L3784"/>
    <mergeCell ref="G3785:L3785"/>
    <mergeCell ref="G3787:L3787"/>
    <mergeCell ref="G3788:L3788"/>
    <mergeCell ref="E3776:E3781"/>
    <mergeCell ref="G3776:L3776"/>
    <mergeCell ref="G3777:L3777"/>
    <mergeCell ref="G3778:L3778"/>
    <mergeCell ref="G3780:L3780"/>
    <mergeCell ref="G3781:L3781"/>
    <mergeCell ref="F3877:K3877"/>
    <mergeCell ref="E3880:L3880"/>
    <mergeCell ref="E3881:L3881"/>
    <mergeCell ref="E3883:L3883"/>
    <mergeCell ref="E3896:L3896"/>
    <mergeCell ref="E3897:L3897"/>
    <mergeCell ref="F3865:K3865"/>
    <mergeCell ref="F3867:K3867"/>
    <mergeCell ref="F3869:K3869"/>
    <mergeCell ref="F3871:K3871"/>
    <mergeCell ref="F3873:K3873"/>
    <mergeCell ref="F3875:K3875"/>
    <mergeCell ref="E3851:L3851"/>
    <mergeCell ref="F3854:G3854"/>
    <mergeCell ref="H3854:L3855"/>
    <mergeCell ref="F3859:K3859"/>
    <mergeCell ref="F3860:K3860"/>
    <mergeCell ref="F3864:K3864"/>
    <mergeCell ref="F3843:J3843"/>
    <mergeCell ref="F3844:J3844"/>
    <mergeCell ref="F3845:J3845"/>
    <mergeCell ref="F3848:G3848"/>
    <mergeCell ref="H3848:L3849"/>
    <mergeCell ref="E3850:L3850"/>
    <mergeCell ref="F3830:J3830"/>
    <mergeCell ref="F3831:J3831"/>
    <mergeCell ref="F3832:J3832"/>
    <mergeCell ref="F3833:J3833"/>
    <mergeCell ref="F3839:J3839"/>
    <mergeCell ref="F3840:J3840"/>
    <mergeCell ref="E3818:E3823"/>
    <mergeCell ref="G3818:L3818"/>
    <mergeCell ref="G3819:L3819"/>
    <mergeCell ref="G3820:L3820"/>
    <mergeCell ref="G3822:L3822"/>
    <mergeCell ref="G3823:L3823"/>
    <mergeCell ref="E3936:E3941"/>
    <mergeCell ref="G3936:L3936"/>
    <mergeCell ref="G3937:L3937"/>
    <mergeCell ref="G3938:L3938"/>
    <mergeCell ref="G3940:L3940"/>
    <mergeCell ref="G3941:L3941"/>
    <mergeCell ref="E3929:E3934"/>
    <mergeCell ref="G3929:L3929"/>
    <mergeCell ref="G3930:L3930"/>
    <mergeCell ref="G3931:L3931"/>
    <mergeCell ref="G3933:L3933"/>
    <mergeCell ref="G3934:L3934"/>
    <mergeCell ref="E3922:E3927"/>
    <mergeCell ref="G3922:L3922"/>
    <mergeCell ref="G3923:L3923"/>
    <mergeCell ref="G3924:L3924"/>
    <mergeCell ref="G3926:L3926"/>
    <mergeCell ref="G3927:L3927"/>
    <mergeCell ref="E3915:E3920"/>
    <mergeCell ref="G3915:L3915"/>
    <mergeCell ref="G3916:L3916"/>
    <mergeCell ref="G3917:L3917"/>
    <mergeCell ref="G3919:L3919"/>
    <mergeCell ref="G3920:L3920"/>
    <mergeCell ref="E3908:E3913"/>
    <mergeCell ref="G3908:L3908"/>
    <mergeCell ref="G3909:L3909"/>
    <mergeCell ref="G3910:L3910"/>
    <mergeCell ref="G3912:L3912"/>
    <mergeCell ref="G3913:L3913"/>
    <mergeCell ref="E3901:E3906"/>
    <mergeCell ref="G3901:L3901"/>
    <mergeCell ref="G3902:L3902"/>
    <mergeCell ref="G3903:L3903"/>
    <mergeCell ref="G3905:L3905"/>
    <mergeCell ref="G3906:L3906"/>
    <mergeCell ref="F4002:K4002"/>
    <mergeCell ref="E4005:L4005"/>
    <mergeCell ref="E4006:L4006"/>
    <mergeCell ref="E4008:L4008"/>
    <mergeCell ref="E4021:L4021"/>
    <mergeCell ref="E4022:L4022"/>
    <mergeCell ref="F3990:K3990"/>
    <mergeCell ref="F3992:K3992"/>
    <mergeCell ref="F3994:K3994"/>
    <mergeCell ref="F3996:K3996"/>
    <mergeCell ref="F3998:K3998"/>
    <mergeCell ref="F4000:K4000"/>
    <mergeCell ref="E3976:L3976"/>
    <mergeCell ref="F3979:G3979"/>
    <mergeCell ref="H3979:L3980"/>
    <mergeCell ref="F3984:K3984"/>
    <mergeCell ref="F3985:K3985"/>
    <mergeCell ref="F3989:K3989"/>
    <mergeCell ref="F3968:J3968"/>
    <mergeCell ref="F3969:J3969"/>
    <mergeCell ref="F3970:J3970"/>
    <mergeCell ref="F3973:G3973"/>
    <mergeCell ref="H3973:L3974"/>
    <mergeCell ref="E3975:L3975"/>
    <mergeCell ref="F3955:J3955"/>
    <mergeCell ref="F3956:J3956"/>
    <mergeCell ref="F3957:J3957"/>
    <mergeCell ref="F3958:J3958"/>
    <mergeCell ref="F3964:J3964"/>
    <mergeCell ref="F3965:J3965"/>
    <mergeCell ref="E3943:E3948"/>
    <mergeCell ref="G3943:L3943"/>
    <mergeCell ref="G3944:L3944"/>
    <mergeCell ref="G3945:L3945"/>
    <mergeCell ref="G3947:L3947"/>
    <mergeCell ref="G3948:L3948"/>
    <mergeCell ref="E4061:E4066"/>
    <mergeCell ref="G4061:L4061"/>
    <mergeCell ref="G4062:L4062"/>
    <mergeCell ref="G4063:L4063"/>
    <mergeCell ref="G4065:L4065"/>
    <mergeCell ref="G4066:L4066"/>
    <mergeCell ref="E4054:E4059"/>
    <mergeCell ref="G4054:L4054"/>
    <mergeCell ref="G4055:L4055"/>
    <mergeCell ref="G4056:L4056"/>
    <mergeCell ref="G4058:L4058"/>
    <mergeCell ref="G4059:L4059"/>
    <mergeCell ref="E4047:E4052"/>
    <mergeCell ref="G4047:L4047"/>
    <mergeCell ref="G4048:L4048"/>
    <mergeCell ref="G4049:L4049"/>
    <mergeCell ref="G4051:L4051"/>
    <mergeCell ref="G4052:L4052"/>
    <mergeCell ref="E4040:E4045"/>
    <mergeCell ref="G4040:L4040"/>
    <mergeCell ref="G4041:L4041"/>
    <mergeCell ref="G4042:L4042"/>
    <mergeCell ref="G4044:L4044"/>
    <mergeCell ref="G4045:L4045"/>
    <mergeCell ref="E4033:E4038"/>
    <mergeCell ref="G4033:L4033"/>
    <mergeCell ref="G4034:L4034"/>
    <mergeCell ref="G4035:L4035"/>
    <mergeCell ref="G4037:L4037"/>
    <mergeCell ref="G4038:L4038"/>
    <mergeCell ref="E4026:E4031"/>
    <mergeCell ref="G4026:L4026"/>
    <mergeCell ref="G4027:L4027"/>
    <mergeCell ref="G4028:L4028"/>
    <mergeCell ref="G4030:L4030"/>
    <mergeCell ref="G4031:L4031"/>
    <mergeCell ref="F4127:K4127"/>
    <mergeCell ref="E4130:L4130"/>
    <mergeCell ref="E4131:L4131"/>
    <mergeCell ref="E4133:L4133"/>
    <mergeCell ref="E4146:L4146"/>
    <mergeCell ref="E4147:L4147"/>
    <mergeCell ref="F4115:K4115"/>
    <mergeCell ref="F4117:K4117"/>
    <mergeCell ref="F4119:K4119"/>
    <mergeCell ref="F4121:K4121"/>
    <mergeCell ref="F4123:K4123"/>
    <mergeCell ref="F4125:K4125"/>
    <mergeCell ref="E4101:L4101"/>
    <mergeCell ref="F4104:G4104"/>
    <mergeCell ref="H4104:L4105"/>
    <mergeCell ref="F4109:K4109"/>
    <mergeCell ref="F4110:K4110"/>
    <mergeCell ref="F4114:K4114"/>
    <mergeCell ref="F4093:J4093"/>
    <mergeCell ref="F4094:J4094"/>
    <mergeCell ref="F4095:J4095"/>
    <mergeCell ref="F4098:G4098"/>
    <mergeCell ref="H4098:L4099"/>
    <mergeCell ref="E4100:L4100"/>
    <mergeCell ref="F4080:J4080"/>
    <mergeCell ref="F4081:J4081"/>
    <mergeCell ref="F4082:J4082"/>
    <mergeCell ref="F4083:J4083"/>
    <mergeCell ref="F4089:J4089"/>
    <mergeCell ref="F4090:J4090"/>
    <mergeCell ref="E4068:E4073"/>
    <mergeCell ref="G4068:L4068"/>
    <mergeCell ref="G4069:L4069"/>
    <mergeCell ref="G4070:L4070"/>
    <mergeCell ref="G4072:L4072"/>
    <mergeCell ref="G4073:L4073"/>
    <mergeCell ref="E4186:E4191"/>
    <mergeCell ref="G4186:L4186"/>
    <mergeCell ref="G4187:L4187"/>
    <mergeCell ref="G4188:L4188"/>
    <mergeCell ref="G4190:L4190"/>
    <mergeCell ref="G4191:L4191"/>
    <mergeCell ref="E4179:E4184"/>
    <mergeCell ref="G4179:L4179"/>
    <mergeCell ref="G4180:L4180"/>
    <mergeCell ref="G4181:L4181"/>
    <mergeCell ref="G4183:L4183"/>
    <mergeCell ref="G4184:L4184"/>
    <mergeCell ref="E4172:E4177"/>
    <mergeCell ref="G4172:L4172"/>
    <mergeCell ref="G4173:L4173"/>
    <mergeCell ref="G4174:L4174"/>
    <mergeCell ref="G4176:L4176"/>
    <mergeCell ref="G4177:L4177"/>
    <mergeCell ref="E4165:E4170"/>
    <mergeCell ref="G4165:L4165"/>
    <mergeCell ref="G4166:L4166"/>
    <mergeCell ref="G4167:L4167"/>
    <mergeCell ref="G4169:L4169"/>
    <mergeCell ref="G4170:L4170"/>
    <mergeCell ref="E4158:E4163"/>
    <mergeCell ref="G4158:L4158"/>
    <mergeCell ref="G4159:L4159"/>
    <mergeCell ref="G4160:L4160"/>
    <mergeCell ref="G4162:L4162"/>
    <mergeCell ref="G4163:L4163"/>
    <mergeCell ref="E4151:E4156"/>
    <mergeCell ref="G4151:L4151"/>
    <mergeCell ref="G4152:L4152"/>
    <mergeCell ref="G4153:L4153"/>
    <mergeCell ref="G4155:L4155"/>
    <mergeCell ref="G4156:L4156"/>
    <mergeCell ref="F4252:K4252"/>
    <mergeCell ref="E4255:L4255"/>
    <mergeCell ref="E4256:L4256"/>
    <mergeCell ref="E4258:L4258"/>
    <mergeCell ref="E4271:L4271"/>
    <mergeCell ref="E4272:L4272"/>
    <mergeCell ref="F4240:K4240"/>
    <mergeCell ref="F4242:K4242"/>
    <mergeCell ref="F4244:K4244"/>
    <mergeCell ref="F4246:K4246"/>
    <mergeCell ref="F4248:K4248"/>
    <mergeCell ref="F4250:K4250"/>
    <mergeCell ref="E4226:L4226"/>
    <mergeCell ref="F4229:G4229"/>
    <mergeCell ref="H4229:L4230"/>
    <mergeCell ref="F4234:K4234"/>
    <mergeCell ref="F4235:K4235"/>
    <mergeCell ref="F4239:K4239"/>
    <mergeCell ref="F4218:J4218"/>
    <mergeCell ref="F4219:J4219"/>
    <mergeCell ref="F4220:J4220"/>
    <mergeCell ref="F4223:G4223"/>
    <mergeCell ref="H4223:L4224"/>
    <mergeCell ref="E4225:L4225"/>
    <mergeCell ref="F4205:J4205"/>
    <mergeCell ref="F4206:J4206"/>
    <mergeCell ref="F4207:J4207"/>
    <mergeCell ref="F4208:J4208"/>
    <mergeCell ref="F4214:J4214"/>
    <mergeCell ref="F4215:J4215"/>
    <mergeCell ref="E4193:E4198"/>
    <mergeCell ref="G4193:L4193"/>
    <mergeCell ref="G4194:L4194"/>
    <mergeCell ref="G4195:L4195"/>
    <mergeCell ref="G4197:L4197"/>
    <mergeCell ref="G4198:L4198"/>
    <mergeCell ref="E4311:E4316"/>
    <mergeCell ref="G4311:L4311"/>
    <mergeCell ref="G4312:L4312"/>
    <mergeCell ref="G4313:L4313"/>
    <mergeCell ref="G4315:L4315"/>
    <mergeCell ref="G4316:L4316"/>
    <mergeCell ref="E4304:E4309"/>
    <mergeCell ref="G4304:L4304"/>
    <mergeCell ref="G4305:L4305"/>
    <mergeCell ref="G4306:L4306"/>
    <mergeCell ref="G4308:L4308"/>
    <mergeCell ref="G4309:L4309"/>
    <mergeCell ref="E4297:E4302"/>
    <mergeCell ref="G4297:L4297"/>
    <mergeCell ref="G4298:L4298"/>
    <mergeCell ref="G4299:L4299"/>
    <mergeCell ref="G4301:L4301"/>
    <mergeCell ref="G4302:L4302"/>
    <mergeCell ref="E4290:E4295"/>
    <mergeCell ref="G4290:L4290"/>
    <mergeCell ref="G4291:L4291"/>
    <mergeCell ref="G4292:L4292"/>
    <mergeCell ref="G4294:L4294"/>
    <mergeCell ref="G4295:L4295"/>
    <mergeCell ref="E4283:E4288"/>
    <mergeCell ref="G4283:L4283"/>
    <mergeCell ref="G4284:L4284"/>
    <mergeCell ref="G4285:L4285"/>
    <mergeCell ref="G4287:L4287"/>
    <mergeCell ref="G4288:L4288"/>
    <mergeCell ref="E4276:E4281"/>
    <mergeCell ref="G4276:L4276"/>
    <mergeCell ref="G4277:L4277"/>
    <mergeCell ref="G4278:L4278"/>
    <mergeCell ref="G4280:L4280"/>
    <mergeCell ref="G4281:L4281"/>
    <mergeCell ref="F4377:K4377"/>
    <mergeCell ref="E4380:L4380"/>
    <mergeCell ref="E4381:L4381"/>
    <mergeCell ref="E4383:L4383"/>
    <mergeCell ref="E4396:L4396"/>
    <mergeCell ref="E4397:L4397"/>
    <mergeCell ref="F4365:K4365"/>
    <mergeCell ref="F4367:K4367"/>
    <mergeCell ref="F4369:K4369"/>
    <mergeCell ref="F4371:K4371"/>
    <mergeCell ref="F4373:K4373"/>
    <mergeCell ref="F4375:K4375"/>
    <mergeCell ref="E4351:L4351"/>
    <mergeCell ref="F4354:G4354"/>
    <mergeCell ref="H4354:L4355"/>
    <mergeCell ref="F4359:K4359"/>
    <mergeCell ref="F4360:K4360"/>
    <mergeCell ref="F4364:K4364"/>
    <mergeCell ref="F4343:J4343"/>
    <mergeCell ref="F4344:J4344"/>
    <mergeCell ref="F4345:J4345"/>
    <mergeCell ref="F4348:G4348"/>
    <mergeCell ref="H4348:L4349"/>
    <mergeCell ref="E4350:L4350"/>
    <mergeCell ref="F4330:J4330"/>
    <mergeCell ref="F4331:J4331"/>
    <mergeCell ref="F4332:J4332"/>
    <mergeCell ref="F4333:J4333"/>
    <mergeCell ref="F4339:J4339"/>
    <mergeCell ref="F4340:J4340"/>
    <mergeCell ref="E4318:E4323"/>
    <mergeCell ref="G4318:L4318"/>
    <mergeCell ref="G4319:L4319"/>
    <mergeCell ref="G4320:L4320"/>
    <mergeCell ref="G4322:L4322"/>
    <mergeCell ref="G4323:L4323"/>
    <mergeCell ref="E4436:E4441"/>
    <mergeCell ref="G4436:L4436"/>
    <mergeCell ref="G4437:L4437"/>
    <mergeCell ref="G4438:L4438"/>
    <mergeCell ref="G4440:L4440"/>
    <mergeCell ref="G4441:L4441"/>
    <mergeCell ref="E4429:E4434"/>
    <mergeCell ref="G4429:L4429"/>
    <mergeCell ref="G4430:L4430"/>
    <mergeCell ref="G4431:L4431"/>
    <mergeCell ref="G4433:L4433"/>
    <mergeCell ref="G4434:L4434"/>
    <mergeCell ref="E4422:E4427"/>
    <mergeCell ref="G4422:L4422"/>
    <mergeCell ref="G4423:L4423"/>
    <mergeCell ref="G4424:L4424"/>
    <mergeCell ref="G4426:L4426"/>
    <mergeCell ref="G4427:L4427"/>
    <mergeCell ref="E4415:E4420"/>
    <mergeCell ref="G4415:L4415"/>
    <mergeCell ref="G4416:L4416"/>
    <mergeCell ref="G4417:L4417"/>
    <mergeCell ref="G4419:L4419"/>
    <mergeCell ref="G4420:L4420"/>
    <mergeCell ref="E4408:E4413"/>
    <mergeCell ref="G4408:L4408"/>
    <mergeCell ref="G4409:L4409"/>
    <mergeCell ref="G4410:L4410"/>
    <mergeCell ref="G4412:L4412"/>
    <mergeCell ref="G4413:L4413"/>
    <mergeCell ref="E4401:E4406"/>
    <mergeCell ref="G4401:L4401"/>
    <mergeCell ref="G4402:L4402"/>
    <mergeCell ref="G4403:L4403"/>
    <mergeCell ref="G4405:L4405"/>
    <mergeCell ref="G4406:L4406"/>
    <mergeCell ref="F4502:K4502"/>
    <mergeCell ref="E4505:L4505"/>
    <mergeCell ref="E4506:L4506"/>
    <mergeCell ref="E4508:L4508"/>
    <mergeCell ref="E4521:L4521"/>
    <mergeCell ref="E4522:L4522"/>
    <mergeCell ref="F4490:K4490"/>
    <mergeCell ref="F4492:K4492"/>
    <mergeCell ref="F4494:K4494"/>
    <mergeCell ref="F4496:K4496"/>
    <mergeCell ref="F4498:K4498"/>
    <mergeCell ref="F4500:K4500"/>
    <mergeCell ref="E4476:L4476"/>
    <mergeCell ref="F4479:G4479"/>
    <mergeCell ref="H4479:L4480"/>
    <mergeCell ref="F4484:K4484"/>
    <mergeCell ref="F4485:K4485"/>
    <mergeCell ref="F4489:K4489"/>
    <mergeCell ref="F4468:J4468"/>
    <mergeCell ref="F4469:J4469"/>
    <mergeCell ref="F4470:J4470"/>
    <mergeCell ref="F4473:G4473"/>
    <mergeCell ref="H4473:L4474"/>
    <mergeCell ref="E4475:L4475"/>
    <mergeCell ref="F4455:J4455"/>
    <mergeCell ref="F4456:J4456"/>
    <mergeCell ref="F4457:J4457"/>
    <mergeCell ref="F4458:J4458"/>
    <mergeCell ref="F4464:J4464"/>
    <mergeCell ref="F4465:J4465"/>
    <mergeCell ref="E4443:E4448"/>
    <mergeCell ref="G4443:L4443"/>
    <mergeCell ref="G4444:L4444"/>
    <mergeCell ref="G4445:L4445"/>
    <mergeCell ref="G4447:L4447"/>
    <mergeCell ref="G4448:L4448"/>
    <mergeCell ref="E4561:E4566"/>
    <mergeCell ref="G4561:L4561"/>
    <mergeCell ref="G4562:L4562"/>
    <mergeCell ref="G4563:L4563"/>
    <mergeCell ref="G4565:L4565"/>
    <mergeCell ref="G4566:L4566"/>
    <mergeCell ref="E4554:E4559"/>
    <mergeCell ref="G4554:L4554"/>
    <mergeCell ref="G4555:L4555"/>
    <mergeCell ref="G4556:L4556"/>
    <mergeCell ref="G4558:L4558"/>
    <mergeCell ref="G4559:L4559"/>
    <mergeCell ref="E4547:E4552"/>
    <mergeCell ref="G4547:L4547"/>
    <mergeCell ref="G4548:L4548"/>
    <mergeCell ref="G4549:L4549"/>
    <mergeCell ref="G4551:L4551"/>
    <mergeCell ref="G4552:L4552"/>
    <mergeCell ref="E4540:E4545"/>
    <mergeCell ref="G4540:L4540"/>
    <mergeCell ref="G4541:L4541"/>
    <mergeCell ref="G4542:L4542"/>
    <mergeCell ref="G4544:L4544"/>
    <mergeCell ref="G4545:L4545"/>
    <mergeCell ref="E4533:E4538"/>
    <mergeCell ref="G4533:L4533"/>
    <mergeCell ref="G4534:L4534"/>
    <mergeCell ref="G4535:L4535"/>
    <mergeCell ref="G4537:L4537"/>
    <mergeCell ref="G4538:L4538"/>
    <mergeCell ref="E4526:E4531"/>
    <mergeCell ref="G4526:L4526"/>
    <mergeCell ref="G4527:L4527"/>
    <mergeCell ref="G4528:L4528"/>
    <mergeCell ref="G4530:L4530"/>
    <mergeCell ref="G4531:L4531"/>
    <mergeCell ref="F4627:K4627"/>
    <mergeCell ref="E4630:L4630"/>
    <mergeCell ref="E4631:L4631"/>
    <mergeCell ref="E4633:L4633"/>
    <mergeCell ref="E4646:L4646"/>
    <mergeCell ref="E4647:L4647"/>
    <mergeCell ref="F4615:K4615"/>
    <mergeCell ref="F4617:K4617"/>
    <mergeCell ref="F4619:K4619"/>
    <mergeCell ref="F4621:K4621"/>
    <mergeCell ref="F4623:K4623"/>
    <mergeCell ref="F4625:K4625"/>
    <mergeCell ref="E4601:L4601"/>
    <mergeCell ref="F4604:G4604"/>
    <mergeCell ref="H4604:L4605"/>
    <mergeCell ref="F4609:K4609"/>
    <mergeCell ref="F4610:K4610"/>
    <mergeCell ref="F4614:K4614"/>
    <mergeCell ref="F4593:J4593"/>
    <mergeCell ref="F4594:J4594"/>
    <mergeCell ref="F4595:J4595"/>
    <mergeCell ref="F4598:G4598"/>
    <mergeCell ref="H4598:L4599"/>
    <mergeCell ref="E4600:L4600"/>
    <mergeCell ref="F4580:J4580"/>
    <mergeCell ref="F4581:J4581"/>
    <mergeCell ref="F4582:J4582"/>
    <mergeCell ref="F4583:J4583"/>
    <mergeCell ref="F4589:J4589"/>
    <mergeCell ref="F4590:J4590"/>
    <mergeCell ref="E4568:E4573"/>
    <mergeCell ref="G4568:L4568"/>
    <mergeCell ref="G4569:L4569"/>
    <mergeCell ref="G4570:L4570"/>
    <mergeCell ref="G4572:L4572"/>
    <mergeCell ref="G4573:L4573"/>
    <mergeCell ref="E4686:E4691"/>
    <mergeCell ref="G4686:L4686"/>
    <mergeCell ref="G4687:L4687"/>
    <mergeCell ref="G4688:L4688"/>
    <mergeCell ref="G4690:L4690"/>
    <mergeCell ref="G4691:L4691"/>
    <mergeCell ref="E4679:E4684"/>
    <mergeCell ref="G4679:L4679"/>
    <mergeCell ref="G4680:L4680"/>
    <mergeCell ref="G4681:L4681"/>
    <mergeCell ref="G4683:L4683"/>
    <mergeCell ref="G4684:L4684"/>
    <mergeCell ref="E4672:E4677"/>
    <mergeCell ref="G4672:L4672"/>
    <mergeCell ref="G4673:L4673"/>
    <mergeCell ref="G4674:L4674"/>
    <mergeCell ref="G4676:L4676"/>
    <mergeCell ref="G4677:L4677"/>
    <mergeCell ref="E4665:E4670"/>
    <mergeCell ref="G4665:L4665"/>
    <mergeCell ref="G4666:L4666"/>
    <mergeCell ref="G4667:L4667"/>
    <mergeCell ref="G4669:L4669"/>
    <mergeCell ref="G4670:L4670"/>
    <mergeCell ref="E4658:E4663"/>
    <mergeCell ref="G4658:L4658"/>
    <mergeCell ref="G4659:L4659"/>
    <mergeCell ref="G4660:L4660"/>
    <mergeCell ref="G4662:L4662"/>
    <mergeCell ref="G4663:L4663"/>
    <mergeCell ref="E4651:E4656"/>
    <mergeCell ref="G4651:L4651"/>
    <mergeCell ref="G4652:L4652"/>
    <mergeCell ref="G4653:L4653"/>
    <mergeCell ref="G4655:L4655"/>
    <mergeCell ref="G4656:L4656"/>
    <mergeCell ref="F4752:K4752"/>
    <mergeCell ref="E4755:L4755"/>
    <mergeCell ref="E4756:L4756"/>
    <mergeCell ref="E4758:L4758"/>
    <mergeCell ref="E4771:L4771"/>
    <mergeCell ref="E4772:L4772"/>
    <mergeCell ref="F4740:K4740"/>
    <mergeCell ref="F4742:K4742"/>
    <mergeCell ref="F4744:K4744"/>
    <mergeCell ref="F4746:K4746"/>
    <mergeCell ref="F4748:K4748"/>
    <mergeCell ref="F4750:K4750"/>
    <mergeCell ref="E4726:L4726"/>
    <mergeCell ref="F4729:G4729"/>
    <mergeCell ref="H4729:L4730"/>
    <mergeCell ref="F4734:K4734"/>
    <mergeCell ref="F4735:K4735"/>
    <mergeCell ref="F4739:K4739"/>
    <mergeCell ref="F4718:J4718"/>
    <mergeCell ref="F4719:J4719"/>
    <mergeCell ref="F4720:J4720"/>
    <mergeCell ref="F4723:G4723"/>
    <mergeCell ref="H4723:L4724"/>
    <mergeCell ref="E4725:L4725"/>
    <mergeCell ref="F4705:J4705"/>
    <mergeCell ref="F4706:J4706"/>
    <mergeCell ref="F4707:J4707"/>
    <mergeCell ref="F4708:J4708"/>
    <mergeCell ref="F4714:J4714"/>
    <mergeCell ref="F4715:J4715"/>
    <mergeCell ref="E4693:E4698"/>
    <mergeCell ref="G4693:L4693"/>
    <mergeCell ref="G4694:L4694"/>
    <mergeCell ref="G4695:L4695"/>
    <mergeCell ref="G4697:L4697"/>
    <mergeCell ref="G4698:L4698"/>
    <mergeCell ref="E4811:E4816"/>
    <mergeCell ref="G4811:L4811"/>
    <mergeCell ref="G4812:L4812"/>
    <mergeCell ref="G4813:L4813"/>
    <mergeCell ref="G4815:L4815"/>
    <mergeCell ref="G4816:L4816"/>
    <mergeCell ref="E4804:E4809"/>
    <mergeCell ref="G4804:L4804"/>
    <mergeCell ref="G4805:L4805"/>
    <mergeCell ref="G4806:L4806"/>
    <mergeCell ref="G4808:L4808"/>
    <mergeCell ref="G4809:L4809"/>
    <mergeCell ref="E4797:E4802"/>
    <mergeCell ref="G4797:L4797"/>
    <mergeCell ref="G4798:L4798"/>
    <mergeCell ref="G4799:L4799"/>
    <mergeCell ref="G4801:L4801"/>
    <mergeCell ref="G4802:L4802"/>
    <mergeCell ref="E4790:E4795"/>
    <mergeCell ref="G4790:L4790"/>
    <mergeCell ref="G4791:L4791"/>
    <mergeCell ref="G4792:L4792"/>
    <mergeCell ref="G4794:L4794"/>
    <mergeCell ref="G4795:L4795"/>
    <mergeCell ref="E4783:E4788"/>
    <mergeCell ref="G4783:L4783"/>
    <mergeCell ref="G4784:L4784"/>
    <mergeCell ref="G4785:L4785"/>
    <mergeCell ref="G4787:L4787"/>
    <mergeCell ref="G4788:L4788"/>
    <mergeCell ref="E4776:E4781"/>
    <mergeCell ref="G4776:L4776"/>
    <mergeCell ref="G4777:L4777"/>
    <mergeCell ref="G4778:L4778"/>
    <mergeCell ref="G4780:L4780"/>
    <mergeCell ref="G4781:L4781"/>
    <mergeCell ref="F4877:K4877"/>
    <mergeCell ref="E4880:L4880"/>
    <mergeCell ref="E4881:L4881"/>
    <mergeCell ref="E4883:L4883"/>
    <mergeCell ref="E4896:L4896"/>
    <mergeCell ref="E4897:L4897"/>
    <mergeCell ref="F4865:K4865"/>
    <mergeCell ref="F4867:K4867"/>
    <mergeCell ref="F4869:K4869"/>
    <mergeCell ref="F4871:K4871"/>
    <mergeCell ref="F4873:K4873"/>
    <mergeCell ref="F4875:K4875"/>
    <mergeCell ref="E4851:L4851"/>
    <mergeCell ref="F4854:G4854"/>
    <mergeCell ref="H4854:L4855"/>
    <mergeCell ref="F4859:K4859"/>
    <mergeCell ref="F4860:K4860"/>
    <mergeCell ref="F4864:K4864"/>
    <mergeCell ref="F4843:J4843"/>
    <mergeCell ref="F4844:J4844"/>
    <mergeCell ref="F4845:J4845"/>
    <mergeCell ref="F4848:G4848"/>
    <mergeCell ref="H4848:L4849"/>
    <mergeCell ref="E4850:L4850"/>
    <mergeCell ref="F4830:J4830"/>
    <mergeCell ref="F4831:J4831"/>
    <mergeCell ref="F4832:J4832"/>
    <mergeCell ref="F4833:J4833"/>
    <mergeCell ref="F4839:J4839"/>
    <mergeCell ref="F4840:J4840"/>
    <mergeCell ref="E4818:E4823"/>
    <mergeCell ref="G4818:L4818"/>
    <mergeCell ref="G4819:L4819"/>
    <mergeCell ref="G4820:L4820"/>
    <mergeCell ref="G4822:L4822"/>
    <mergeCell ref="G4823:L4823"/>
    <mergeCell ref="E4936:E4941"/>
    <mergeCell ref="G4936:L4936"/>
    <mergeCell ref="G4937:L4937"/>
    <mergeCell ref="G4938:L4938"/>
    <mergeCell ref="G4940:L4940"/>
    <mergeCell ref="G4941:L4941"/>
    <mergeCell ref="E4929:E4934"/>
    <mergeCell ref="G4929:L4929"/>
    <mergeCell ref="G4930:L4930"/>
    <mergeCell ref="G4931:L4931"/>
    <mergeCell ref="G4933:L4933"/>
    <mergeCell ref="G4934:L4934"/>
    <mergeCell ref="E4922:E4927"/>
    <mergeCell ref="G4922:L4922"/>
    <mergeCell ref="G4923:L4923"/>
    <mergeCell ref="G4924:L4924"/>
    <mergeCell ref="G4926:L4926"/>
    <mergeCell ref="G4927:L4927"/>
    <mergeCell ref="E4915:E4920"/>
    <mergeCell ref="G4915:L4915"/>
    <mergeCell ref="G4916:L4916"/>
    <mergeCell ref="G4917:L4917"/>
    <mergeCell ref="G4919:L4919"/>
    <mergeCell ref="G4920:L4920"/>
    <mergeCell ref="E4908:E4913"/>
    <mergeCell ref="G4908:L4908"/>
    <mergeCell ref="G4909:L4909"/>
    <mergeCell ref="G4910:L4910"/>
    <mergeCell ref="G4912:L4912"/>
    <mergeCell ref="G4913:L4913"/>
    <mergeCell ref="E4901:E4906"/>
    <mergeCell ref="G4901:L4901"/>
    <mergeCell ref="G4902:L4902"/>
    <mergeCell ref="G4903:L4903"/>
    <mergeCell ref="G4905:L4905"/>
    <mergeCell ref="G4906:L4906"/>
    <mergeCell ref="F5002:K5002"/>
    <mergeCell ref="E5005:L5005"/>
    <mergeCell ref="E5006:L5006"/>
    <mergeCell ref="E5008:L5008"/>
    <mergeCell ref="E5021:L5021"/>
    <mergeCell ref="E5022:L5022"/>
    <mergeCell ref="F4990:K4990"/>
    <mergeCell ref="F4992:K4992"/>
    <mergeCell ref="F4994:K4994"/>
    <mergeCell ref="F4996:K4996"/>
    <mergeCell ref="F4998:K4998"/>
    <mergeCell ref="F5000:K5000"/>
    <mergeCell ref="E4976:L4976"/>
    <mergeCell ref="F4979:G4979"/>
    <mergeCell ref="H4979:L4980"/>
    <mergeCell ref="F4984:K4984"/>
    <mergeCell ref="F4985:K4985"/>
    <mergeCell ref="F4989:K4989"/>
    <mergeCell ref="F4968:J4968"/>
    <mergeCell ref="F4969:J4969"/>
    <mergeCell ref="F4970:J4970"/>
    <mergeCell ref="F4973:G4973"/>
    <mergeCell ref="H4973:L4974"/>
    <mergeCell ref="E4975:L4975"/>
    <mergeCell ref="F4955:J4955"/>
    <mergeCell ref="F4956:J4956"/>
    <mergeCell ref="F4957:J4957"/>
    <mergeCell ref="F4958:J4958"/>
    <mergeCell ref="F4964:J4964"/>
    <mergeCell ref="F4965:J4965"/>
    <mergeCell ref="E4943:E4948"/>
    <mergeCell ref="G4943:L4943"/>
    <mergeCell ref="G4944:L4944"/>
    <mergeCell ref="G4945:L4945"/>
    <mergeCell ref="G4947:L4947"/>
    <mergeCell ref="G4948:L4948"/>
    <mergeCell ref="E5061:E5066"/>
    <mergeCell ref="G5061:L5061"/>
    <mergeCell ref="G5062:L5062"/>
    <mergeCell ref="G5063:L5063"/>
    <mergeCell ref="G5065:L5065"/>
    <mergeCell ref="G5066:L5066"/>
    <mergeCell ref="E5054:E5059"/>
    <mergeCell ref="G5054:L5054"/>
    <mergeCell ref="G5055:L5055"/>
    <mergeCell ref="G5056:L5056"/>
    <mergeCell ref="G5058:L5058"/>
    <mergeCell ref="G5059:L5059"/>
    <mergeCell ref="E5047:E5052"/>
    <mergeCell ref="G5047:L5047"/>
    <mergeCell ref="G5048:L5048"/>
    <mergeCell ref="G5049:L5049"/>
    <mergeCell ref="G5051:L5051"/>
    <mergeCell ref="G5052:L5052"/>
    <mergeCell ref="E5040:E5045"/>
    <mergeCell ref="G5040:L5040"/>
    <mergeCell ref="G5041:L5041"/>
    <mergeCell ref="G5042:L5042"/>
    <mergeCell ref="G5044:L5044"/>
    <mergeCell ref="G5045:L5045"/>
    <mergeCell ref="E5033:E5038"/>
    <mergeCell ref="G5033:L5033"/>
    <mergeCell ref="G5034:L5034"/>
    <mergeCell ref="G5035:L5035"/>
    <mergeCell ref="G5037:L5037"/>
    <mergeCell ref="G5038:L5038"/>
    <mergeCell ref="E5026:E5031"/>
    <mergeCell ref="G5026:L5026"/>
    <mergeCell ref="G5027:L5027"/>
    <mergeCell ref="G5028:L5028"/>
    <mergeCell ref="G5030:L5030"/>
    <mergeCell ref="G5031:L5031"/>
    <mergeCell ref="F5127:K5127"/>
    <mergeCell ref="E5130:L5130"/>
    <mergeCell ref="E5131:L5131"/>
    <mergeCell ref="E5133:L5133"/>
    <mergeCell ref="E5146:L5146"/>
    <mergeCell ref="E5147:L5147"/>
    <mergeCell ref="F5115:K5115"/>
    <mergeCell ref="F5117:K5117"/>
    <mergeCell ref="F5119:K5119"/>
    <mergeCell ref="F5121:K5121"/>
    <mergeCell ref="F5123:K5123"/>
    <mergeCell ref="F5125:K5125"/>
    <mergeCell ref="E5101:L5101"/>
    <mergeCell ref="F5104:G5104"/>
    <mergeCell ref="H5104:L5105"/>
    <mergeCell ref="F5109:K5109"/>
    <mergeCell ref="F5110:K5110"/>
    <mergeCell ref="F5114:K5114"/>
    <mergeCell ref="F5093:J5093"/>
    <mergeCell ref="F5094:J5094"/>
    <mergeCell ref="F5095:J5095"/>
    <mergeCell ref="F5098:G5098"/>
    <mergeCell ref="H5098:L5099"/>
    <mergeCell ref="E5100:L5100"/>
    <mergeCell ref="F5080:J5080"/>
    <mergeCell ref="F5081:J5081"/>
    <mergeCell ref="F5082:J5082"/>
    <mergeCell ref="F5083:J5083"/>
    <mergeCell ref="F5089:J5089"/>
    <mergeCell ref="F5090:J5090"/>
    <mergeCell ref="E5068:E5073"/>
    <mergeCell ref="G5068:L5068"/>
    <mergeCell ref="G5069:L5069"/>
    <mergeCell ref="G5070:L5070"/>
    <mergeCell ref="G5072:L5072"/>
    <mergeCell ref="G5073:L5073"/>
    <mergeCell ref="E5186:E5191"/>
    <mergeCell ref="G5186:L5186"/>
    <mergeCell ref="G5187:L5187"/>
    <mergeCell ref="G5188:L5188"/>
    <mergeCell ref="G5190:L5190"/>
    <mergeCell ref="G5191:L5191"/>
    <mergeCell ref="E5179:E5184"/>
    <mergeCell ref="G5179:L5179"/>
    <mergeCell ref="G5180:L5180"/>
    <mergeCell ref="G5181:L5181"/>
    <mergeCell ref="G5183:L5183"/>
    <mergeCell ref="G5184:L5184"/>
    <mergeCell ref="E5172:E5177"/>
    <mergeCell ref="G5172:L5172"/>
    <mergeCell ref="G5173:L5173"/>
    <mergeCell ref="G5174:L5174"/>
    <mergeCell ref="G5176:L5176"/>
    <mergeCell ref="G5177:L5177"/>
    <mergeCell ref="E5165:E5170"/>
    <mergeCell ref="G5165:L5165"/>
    <mergeCell ref="G5166:L5166"/>
    <mergeCell ref="G5167:L5167"/>
    <mergeCell ref="G5169:L5169"/>
    <mergeCell ref="G5170:L5170"/>
    <mergeCell ref="E5158:E5163"/>
    <mergeCell ref="G5158:L5158"/>
    <mergeCell ref="G5159:L5159"/>
    <mergeCell ref="G5160:L5160"/>
    <mergeCell ref="G5162:L5162"/>
    <mergeCell ref="G5163:L5163"/>
    <mergeCell ref="E5151:E5156"/>
    <mergeCell ref="G5151:L5151"/>
    <mergeCell ref="G5152:L5152"/>
    <mergeCell ref="G5153:L5153"/>
    <mergeCell ref="G5155:L5155"/>
    <mergeCell ref="G5156:L5156"/>
    <mergeCell ref="F5252:K5252"/>
    <mergeCell ref="E5255:L5255"/>
    <mergeCell ref="E5256:L5256"/>
    <mergeCell ref="E5258:L5258"/>
    <mergeCell ref="E5271:L5271"/>
    <mergeCell ref="E5272:L5272"/>
    <mergeCell ref="F5240:K5240"/>
    <mergeCell ref="F5242:K5242"/>
    <mergeCell ref="F5244:K5244"/>
    <mergeCell ref="F5246:K5246"/>
    <mergeCell ref="F5248:K5248"/>
    <mergeCell ref="F5250:K5250"/>
    <mergeCell ref="E5226:L5226"/>
    <mergeCell ref="F5229:G5229"/>
    <mergeCell ref="H5229:L5230"/>
    <mergeCell ref="F5234:K5234"/>
    <mergeCell ref="F5235:K5235"/>
    <mergeCell ref="F5239:K5239"/>
    <mergeCell ref="F5218:J5218"/>
    <mergeCell ref="F5219:J5219"/>
    <mergeCell ref="F5220:J5220"/>
    <mergeCell ref="F5223:G5223"/>
    <mergeCell ref="H5223:L5224"/>
    <mergeCell ref="E5225:L5225"/>
    <mergeCell ref="F5205:J5205"/>
    <mergeCell ref="F5206:J5206"/>
    <mergeCell ref="F5207:J5207"/>
    <mergeCell ref="F5208:J5208"/>
    <mergeCell ref="F5214:J5214"/>
    <mergeCell ref="F5215:J5215"/>
    <mergeCell ref="E5193:E5198"/>
    <mergeCell ref="G5193:L5193"/>
    <mergeCell ref="G5194:L5194"/>
    <mergeCell ref="G5195:L5195"/>
    <mergeCell ref="G5197:L5197"/>
    <mergeCell ref="G5198:L5198"/>
    <mergeCell ref="E5311:E5316"/>
    <mergeCell ref="G5311:L5311"/>
    <mergeCell ref="G5312:L5312"/>
    <mergeCell ref="G5313:L5313"/>
    <mergeCell ref="G5315:L5315"/>
    <mergeCell ref="G5316:L5316"/>
    <mergeCell ref="E5304:E5309"/>
    <mergeCell ref="G5304:L5304"/>
    <mergeCell ref="G5305:L5305"/>
    <mergeCell ref="G5306:L5306"/>
    <mergeCell ref="G5308:L5308"/>
    <mergeCell ref="G5309:L5309"/>
    <mergeCell ref="E5297:E5302"/>
    <mergeCell ref="G5297:L5297"/>
    <mergeCell ref="G5298:L5298"/>
    <mergeCell ref="G5299:L5299"/>
    <mergeCell ref="G5301:L5301"/>
    <mergeCell ref="G5302:L5302"/>
    <mergeCell ref="E5290:E5295"/>
    <mergeCell ref="G5290:L5290"/>
    <mergeCell ref="G5291:L5291"/>
    <mergeCell ref="G5292:L5292"/>
    <mergeCell ref="G5294:L5294"/>
    <mergeCell ref="G5295:L5295"/>
    <mergeCell ref="E5283:E5288"/>
    <mergeCell ref="G5283:L5283"/>
    <mergeCell ref="G5284:L5284"/>
    <mergeCell ref="G5285:L5285"/>
    <mergeCell ref="G5287:L5287"/>
    <mergeCell ref="G5288:L5288"/>
    <mergeCell ref="E5276:E5281"/>
    <mergeCell ref="G5276:L5276"/>
    <mergeCell ref="G5277:L5277"/>
    <mergeCell ref="G5278:L5278"/>
    <mergeCell ref="G5280:L5280"/>
    <mergeCell ref="G5281:L5281"/>
    <mergeCell ref="F5377:K5377"/>
    <mergeCell ref="E5380:L5380"/>
    <mergeCell ref="E5381:L5381"/>
    <mergeCell ref="E5383:L5383"/>
    <mergeCell ref="E5396:L5396"/>
    <mergeCell ref="E5397:L5397"/>
    <mergeCell ref="F5365:K5365"/>
    <mergeCell ref="F5367:K5367"/>
    <mergeCell ref="F5369:K5369"/>
    <mergeCell ref="F5371:K5371"/>
    <mergeCell ref="F5373:K5373"/>
    <mergeCell ref="F5375:K5375"/>
    <mergeCell ref="E5351:L5351"/>
    <mergeCell ref="F5354:G5354"/>
    <mergeCell ref="H5354:L5355"/>
    <mergeCell ref="F5359:K5359"/>
    <mergeCell ref="F5360:K5360"/>
    <mergeCell ref="F5364:K5364"/>
    <mergeCell ref="F5343:J5343"/>
    <mergeCell ref="F5344:J5344"/>
    <mergeCell ref="F5345:J5345"/>
    <mergeCell ref="F5348:G5348"/>
    <mergeCell ref="H5348:L5349"/>
    <mergeCell ref="E5350:L5350"/>
    <mergeCell ref="F5330:J5330"/>
    <mergeCell ref="F5331:J5331"/>
    <mergeCell ref="F5332:J5332"/>
    <mergeCell ref="F5333:J5333"/>
    <mergeCell ref="F5339:J5339"/>
    <mergeCell ref="F5340:J5340"/>
    <mergeCell ref="E5318:E5323"/>
    <mergeCell ref="G5318:L5318"/>
    <mergeCell ref="G5319:L5319"/>
    <mergeCell ref="G5320:L5320"/>
    <mergeCell ref="G5322:L5322"/>
    <mergeCell ref="G5323:L5323"/>
    <mergeCell ref="E5436:E5441"/>
    <mergeCell ref="G5436:L5436"/>
    <mergeCell ref="G5437:L5437"/>
    <mergeCell ref="G5438:L5438"/>
    <mergeCell ref="G5440:L5440"/>
    <mergeCell ref="G5441:L5441"/>
    <mergeCell ref="E5429:E5434"/>
    <mergeCell ref="G5429:L5429"/>
    <mergeCell ref="G5430:L5430"/>
    <mergeCell ref="G5431:L5431"/>
    <mergeCell ref="G5433:L5433"/>
    <mergeCell ref="G5434:L5434"/>
    <mergeCell ref="E5422:E5427"/>
    <mergeCell ref="G5422:L5422"/>
    <mergeCell ref="G5423:L5423"/>
    <mergeCell ref="G5424:L5424"/>
    <mergeCell ref="G5426:L5426"/>
    <mergeCell ref="G5427:L5427"/>
    <mergeCell ref="E5415:E5420"/>
    <mergeCell ref="G5415:L5415"/>
    <mergeCell ref="G5416:L5416"/>
    <mergeCell ref="G5417:L5417"/>
    <mergeCell ref="G5419:L5419"/>
    <mergeCell ref="G5420:L5420"/>
    <mergeCell ref="E5408:E5413"/>
    <mergeCell ref="G5408:L5408"/>
    <mergeCell ref="G5409:L5409"/>
    <mergeCell ref="G5410:L5410"/>
    <mergeCell ref="G5412:L5412"/>
    <mergeCell ref="G5413:L5413"/>
    <mergeCell ref="E5401:E5406"/>
    <mergeCell ref="G5401:L5401"/>
    <mergeCell ref="G5402:L5402"/>
    <mergeCell ref="G5403:L5403"/>
    <mergeCell ref="G5405:L5405"/>
    <mergeCell ref="G5406:L5406"/>
    <mergeCell ref="F5502:K5502"/>
    <mergeCell ref="E5505:L5505"/>
    <mergeCell ref="E5506:L5506"/>
    <mergeCell ref="E5508:L5508"/>
    <mergeCell ref="E5521:L5521"/>
    <mergeCell ref="E5522:L5522"/>
    <mergeCell ref="F5490:K5490"/>
    <mergeCell ref="F5492:K5492"/>
    <mergeCell ref="F5494:K5494"/>
    <mergeCell ref="F5496:K5496"/>
    <mergeCell ref="F5498:K5498"/>
    <mergeCell ref="F5500:K5500"/>
    <mergeCell ref="E5476:L5476"/>
    <mergeCell ref="F5479:G5479"/>
    <mergeCell ref="H5479:L5480"/>
    <mergeCell ref="F5484:K5484"/>
    <mergeCell ref="F5485:K5485"/>
    <mergeCell ref="F5489:K5489"/>
    <mergeCell ref="F5468:J5468"/>
    <mergeCell ref="F5469:J5469"/>
    <mergeCell ref="F5470:J5470"/>
    <mergeCell ref="F5473:G5473"/>
    <mergeCell ref="H5473:L5474"/>
    <mergeCell ref="E5475:L5475"/>
    <mergeCell ref="F5455:J5455"/>
    <mergeCell ref="F5456:J5456"/>
    <mergeCell ref="F5457:J5457"/>
    <mergeCell ref="F5458:J5458"/>
    <mergeCell ref="F5464:J5464"/>
    <mergeCell ref="F5465:J5465"/>
    <mergeCell ref="E5443:E5448"/>
    <mergeCell ref="G5443:L5443"/>
    <mergeCell ref="G5444:L5444"/>
    <mergeCell ref="G5445:L5445"/>
    <mergeCell ref="G5447:L5447"/>
    <mergeCell ref="G5448:L5448"/>
    <mergeCell ref="E5561:E5566"/>
    <mergeCell ref="G5561:L5561"/>
    <mergeCell ref="G5562:L5562"/>
    <mergeCell ref="G5563:L5563"/>
    <mergeCell ref="G5565:L5565"/>
    <mergeCell ref="G5566:L5566"/>
    <mergeCell ref="E5554:E5559"/>
    <mergeCell ref="G5554:L5554"/>
    <mergeCell ref="G5555:L5555"/>
    <mergeCell ref="G5556:L5556"/>
    <mergeCell ref="G5558:L5558"/>
    <mergeCell ref="G5559:L5559"/>
    <mergeCell ref="E5547:E5552"/>
    <mergeCell ref="G5547:L5547"/>
    <mergeCell ref="G5548:L5548"/>
    <mergeCell ref="G5549:L5549"/>
    <mergeCell ref="G5551:L5551"/>
    <mergeCell ref="G5552:L5552"/>
    <mergeCell ref="E5540:E5545"/>
    <mergeCell ref="G5540:L5540"/>
    <mergeCell ref="G5541:L5541"/>
    <mergeCell ref="G5542:L5542"/>
    <mergeCell ref="G5544:L5544"/>
    <mergeCell ref="G5545:L5545"/>
    <mergeCell ref="E5533:E5538"/>
    <mergeCell ref="G5533:L5533"/>
    <mergeCell ref="G5534:L5534"/>
    <mergeCell ref="G5535:L5535"/>
    <mergeCell ref="G5537:L5537"/>
    <mergeCell ref="G5538:L5538"/>
    <mergeCell ref="E5526:E5531"/>
    <mergeCell ref="G5526:L5526"/>
    <mergeCell ref="G5527:L5527"/>
    <mergeCell ref="G5528:L5528"/>
    <mergeCell ref="G5530:L5530"/>
    <mergeCell ref="G5531:L5531"/>
    <mergeCell ref="F5627:K5627"/>
    <mergeCell ref="E5630:L5630"/>
    <mergeCell ref="E5631:L5631"/>
    <mergeCell ref="E5633:L5633"/>
    <mergeCell ref="E5646:L5646"/>
    <mergeCell ref="E5647:L5647"/>
    <mergeCell ref="F5615:K5615"/>
    <mergeCell ref="F5617:K5617"/>
    <mergeCell ref="F5619:K5619"/>
    <mergeCell ref="F5621:K5621"/>
    <mergeCell ref="F5623:K5623"/>
    <mergeCell ref="F5625:K5625"/>
    <mergeCell ref="E5601:L5601"/>
    <mergeCell ref="F5604:G5604"/>
    <mergeCell ref="H5604:L5605"/>
    <mergeCell ref="F5609:K5609"/>
    <mergeCell ref="F5610:K5610"/>
    <mergeCell ref="F5614:K5614"/>
    <mergeCell ref="F5593:J5593"/>
    <mergeCell ref="F5594:J5594"/>
    <mergeCell ref="F5595:J5595"/>
    <mergeCell ref="F5598:G5598"/>
    <mergeCell ref="H5598:L5599"/>
    <mergeCell ref="E5600:L5600"/>
    <mergeCell ref="F5580:J5580"/>
    <mergeCell ref="F5581:J5581"/>
    <mergeCell ref="F5582:J5582"/>
    <mergeCell ref="F5583:J5583"/>
    <mergeCell ref="F5589:J5589"/>
    <mergeCell ref="F5590:J5590"/>
    <mergeCell ref="E5568:E5573"/>
    <mergeCell ref="G5568:L5568"/>
    <mergeCell ref="G5569:L5569"/>
    <mergeCell ref="G5570:L5570"/>
    <mergeCell ref="G5572:L5572"/>
    <mergeCell ref="G5573:L5573"/>
    <mergeCell ref="E5686:E5691"/>
    <mergeCell ref="G5686:L5686"/>
    <mergeCell ref="G5687:L5687"/>
    <mergeCell ref="G5688:L5688"/>
    <mergeCell ref="G5690:L5690"/>
    <mergeCell ref="G5691:L5691"/>
    <mergeCell ref="E5679:E5684"/>
    <mergeCell ref="G5679:L5679"/>
    <mergeCell ref="G5680:L5680"/>
    <mergeCell ref="G5681:L5681"/>
    <mergeCell ref="G5683:L5683"/>
    <mergeCell ref="G5684:L5684"/>
    <mergeCell ref="E5672:E5677"/>
    <mergeCell ref="G5672:L5672"/>
    <mergeCell ref="G5673:L5673"/>
    <mergeCell ref="G5674:L5674"/>
    <mergeCell ref="G5676:L5676"/>
    <mergeCell ref="G5677:L5677"/>
    <mergeCell ref="E5665:E5670"/>
    <mergeCell ref="G5665:L5665"/>
    <mergeCell ref="G5666:L5666"/>
    <mergeCell ref="G5667:L5667"/>
    <mergeCell ref="G5669:L5669"/>
    <mergeCell ref="G5670:L5670"/>
    <mergeCell ref="E5658:E5663"/>
    <mergeCell ref="G5658:L5658"/>
    <mergeCell ref="G5659:L5659"/>
    <mergeCell ref="G5660:L5660"/>
    <mergeCell ref="G5662:L5662"/>
    <mergeCell ref="G5663:L5663"/>
    <mergeCell ref="E5651:E5656"/>
    <mergeCell ref="G5651:L5651"/>
    <mergeCell ref="G5652:L5652"/>
    <mergeCell ref="G5653:L5653"/>
    <mergeCell ref="G5655:L5655"/>
    <mergeCell ref="G5656:L5656"/>
    <mergeCell ref="F5752:K5752"/>
    <mergeCell ref="E5755:L5755"/>
    <mergeCell ref="E5756:L5756"/>
    <mergeCell ref="E5758:L5758"/>
    <mergeCell ref="E5771:L5771"/>
    <mergeCell ref="E5772:L5772"/>
    <mergeCell ref="F5740:K5740"/>
    <mergeCell ref="F5742:K5742"/>
    <mergeCell ref="F5744:K5744"/>
    <mergeCell ref="F5746:K5746"/>
    <mergeCell ref="F5748:K5748"/>
    <mergeCell ref="F5750:K5750"/>
    <mergeCell ref="E5726:L5726"/>
    <mergeCell ref="F5729:G5729"/>
    <mergeCell ref="H5729:L5730"/>
    <mergeCell ref="F5734:K5734"/>
    <mergeCell ref="F5735:K5735"/>
    <mergeCell ref="F5739:K5739"/>
    <mergeCell ref="F5718:J5718"/>
    <mergeCell ref="F5719:J5719"/>
    <mergeCell ref="F5720:J5720"/>
    <mergeCell ref="F5723:G5723"/>
    <mergeCell ref="H5723:L5724"/>
    <mergeCell ref="E5725:L5725"/>
    <mergeCell ref="F5705:J5705"/>
    <mergeCell ref="F5706:J5706"/>
    <mergeCell ref="F5707:J5707"/>
    <mergeCell ref="F5708:J5708"/>
    <mergeCell ref="F5714:J5714"/>
    <mergeCell ref="F5715:J5715"/>
    <mergeCell ref="E5693:E5698"/>
    <mergeCell ref="G5693:L5693"/>
    <mergeCell ref="G5694:L5694"/>
    <mergeCell ref="G5695:L5695"/>
    <mergeCell ref="G5697:L5697"/>
    <mergeCell ref="G5698:L5698"/>
    <mergeCell ref="E5811:E5816"/>
    <mergeCell ref="G5811:L5811"/>
    <mergeCell ref="G5812:L5812"/>
    <mergeCell ref="G5813:L5813"/>
    <mergeCell ref="G5815:L5815"/>
    <mergeCell ref="G5816:L5816"/>
    <mergeCell ref="E5804:E5809"/>
    <mergeCell ref="G5804:L5804"/>
    <mergeCell ref="G5805:L5805"/>
    <mergeCell ref="G5806:L5806"/>
    <mergeCell ref="G5808:L5808"/>
    <mergeCell ref="G5809:L5809"/>
    <mergeCell ref="E5797:E5802"/>
    <mergeCell ref="G5797:L5797"/>
    <mergeCell ref="G5798:L5798"/>
    <mergeCell ref="G5799:L5799"/>
    <mergeCell ref="G5801:L5801"/>
    <mergeCell ref="G5802:L5802"/>
    <mergeCell ref="E5790:E5795"/>
    <mergeCell ref="G5790:L5790"/>
    <mergeCell ref="G5791:L5791"/>
    <mergeCell ref="G5792:L5792"/>
    <mergeCell ref="G5794:L5794"/>
    <mergeCell ref="G5795:L5795"/>
    <mergeCell ref="E5783:E5788"/>
    <mergeCell ref="G5783:L5783"/>
    <mergeCell ref="G5784:L5784"/>
    <mergeCell ref="G5785:L5785"/>
    <mergeCell ref="G5787:L5787"/>
    <mergeCell ref="G5788:L5788"/>
    <mergeCell ref="E5776:E5781"/>
    <mergeCell ref="G5776:L5776"/>
    <mergeCell ref="G5777:L5777"/>
    <mergeCell ref="G5778:L5778"/>
    <mergeCell ref="G5780:L5780"/>
    <mergeCell ref="G5781:L5781"/>
    <mergeCell ref="F5877:K5877"/>
    <mergeCell ref="E5880:L5880"/>
    <mergeCell ref="E5881:L5881"/>
    <mergeCell ref="E5883:L5883"/>
    <mergeCell ref="E5896:L5896"/>
    <mergeCell ref="E5897:L5897"/>
    <mergeCell ref="F5865:K5865"/>
    <mergeCell ref="F5867:K5867"/>
    <mergeCell ref="F5869:K5869"/>
    <mergeCell ref="F5871:K5871"/>
    <mergeCell ref="F5873:K5873"/>
    <mergeCell ref="F5875:K5875"/>
    <mergeCell ref="E5851:L5851"/>
    <mergeCell ref="F5854:G5854"/>
    <mergeCell ref="H5854:L5855"/>
    <mergeCell ref="F5859:K5859"/>
    <mergeCell ref="F5860:K5860"/>
    <mergeCell ref="F5864:K5864"/>
    <mergeCell ref="F5843:J5843"/>
    <mergeCell ref="F5844:J5844"/>
    <mergeCell ref="F5845:J5845"/>
    <mergeCell ref="F5848:G5848"/>
    <mergeCell ref="H5848:L5849"/>
    <mergeCell ref="E5850:L5850"/>
    <mergeCell ref="F5830:J5830"/>
    <mergeCell ref="F5831:J5831"/>
    <mergeCell ref="F5832:J5832"/>
    <mergeCell ref="F5833:J5833"/>
    <mergeCell ref="F5839:J5839"/>
    <mergeCell ref="F5840:J5840"/>
    <mergeCell ref="E5818:E5823"/>
    <mergeCell ref="G5818:L5818"/>
    <mergeCell ref="G5819:L5819"/>
    <mergeCell ref="G5820:L5820"/>
    <mergeCell ref="G5822:L5822"/>
    <mergeCell ref="G5823:L5823"/>
    <mergeCell ref="E5936:E5941"/>
    <mergeCell ref="G5936:L5936"/>
    <mergeCell ref="G5937:L5937"/>
    <mergeCell ref="G5938:L5938"/>
    <mergeCell ref="G5940:L5940"/>
    <mergeCell ref="G5941:L5941"/>
    <mergeCell ref="E5929:E5934"/>
    <mergeCell ref="G5929:L5929"/>
    <mergeCell ref="G5930:L5930"/>
    <mergeCell ref="G5931:L5931"/>
    <mergeCell ref="G5933:L5933"/>
    <mergeCell ref="G5934:L5934"/>
    <mergeCell ref="E5922:E5927"/>
    <mergeCell ref="G5922:L5922"/>
    <mergeCell ref="G5923:L5923"/>
    <mergeCell ref="G5924:L5924"/>
    <mergeCell ref="G5926:L5926"/>
    <mergeCell ref="G5927:L5927"/>
    <mergeCell ref="E5915:E5920"/>
    <mergeCell ref="G5915:L5915"/>
    <mergeCell ref="G5916:L5916"/>
    <mergeCell ref="G5917:L5917"/>
    <mergeCell ref="G5919:L5919"/>
    <mergeCell ref="G5920:L5920"/>
    <mergeCell ref="E5908:E5913"/>
    <mergeCell ref="G5908:L5908"/>
    <mergeCell ref="G5909:L5909"/>
    <mergeCell ref="G5910:L5910"/>
    <mergeCell ref="G5912:L5912"/>
    <mergeCell ref="G5913:L5913"/>
    <mergeCell ref="E5901:E5906"/>
    <mergeCell ref="G5901:L5901"/>
    <mergeCell ref="G5902:L5902"/>
    <mergeCell ref="G5903:L5903"/>
    <mergeCell ref="G5905:L5905"/>
    <mergeCell ref="G5906:L5906"/>
    <mergeCell ref="F6002:K6002"/>
    <mergeCell ref="E6005:L6005"/>
    <mergeCell ref="E6006:L6006"/>
    <mergeCell ref="E6008:L6008"/>
    <mergeCell ref="E6021:L6021"/>
    <mergeCell ref="E6022:L6022"/>
    <mergeCell ref="F5990:K5990"/>
    <mergeCell ref="F5992:K5992"/>
    <mergeCell ref="F5994:K5994"/>
    <mergeCell ref="F5996:K5996"/>
    <mergeCell ref="F5998:K5998"/>
    <mergeCell ref="F6000:K6000"/>
    <mergeCell ref="E5976:L5976"/>
    <mergeCell ref="F5979:G5979"/>
    <mergeCell ref="H5979:L5980"/>
    <mergeCell ref="F5984:K5984"/>
    <mergeCell ref="F5985:K5985"/>
    <mergeCell ref="F5989:K5989"/>
    <mergeCell ref="F5968:J5968"/>
    <mergeCell ref="F5969:J5969"/>
    <mergeCell ref="F5970:J5970"/>
    <mergeCell ref="F5973:G5973"/>
    <mergeCell ref="H5973:L5974"/>
    <mergeCell ref="E5975:L5975"/>
    <mergeCell ref="F5955:J5955"/>
    <mergeCell ref="F5956:J5956"/>
    <mergeCell ref="F5957:J5957"/>
    <mergeCell ref="F5958:J5958"/>
    <mergeCell ref="F5964:J5964"/>
    <mergeCell ref="F5965:J5965"/>
    <mergeCell ref="E5943:E5948"/>
    <mergeCell ref="G5943:L5943"/>
    <mergeCell ref="G5944:L5944"/>
    <mergeCell ref="G5945:L5945"/>
    <mergeCell ref="G5947:L5947"/>
    <mergeCell ref="G5948:L5948"/>
    <mergeCell ref="E6061:E6066"/>
    <mergeCell ref="G6061:L6061"/>
    <mergeCell ref="G6062:L6062"/>
    <mergeCell ref="G6063:L6063"/>
    <mergeCell ref="G6065:L6065"/>
    <mergeCell ref="G6066:L6066"/>
    <mergeCell ref="E6054:E6059"/>
    <mergeCell ref="G6054:L6054"/>
    <mergeCell ref="G6055:L6055"/>
    <mergeCell ref="G6056:L6056"/>
    <mergeCell ref="G6058:L6058"/>
    <mergeCell ref="G6059:L6059"/>
    <mergeCell ref="E6047:E6052"/>
    <mergeCell ref="G6047:L6047"/>
    <mergeCell ref="G6048:L6048"/>
    <mergeCell ref="G6049:L6049"/>
    <mergeCell ref="G6051:L6051"/>
    <mergeCell ref="G6052:L6052"/>
    <mergeCell ref="E6040:E6045"/>
    <mergeCell ref="G6040:L6040"/>
    <mergeCell ref="G6041:L6041"/>
    <mergeCell ref="G6042:L6042"/>
    <mergeCell ref="G6044:L6044"/>
    <mergeCell ref="G6045:L6045"/>
    <mergeCell ref="E6033:E6038"/>
    <mergeCell ref="G6033:L6033"/>
    <mergeCell ref="G6034:L6034"/>
    <mergeCell ref="G6035:L6035"/>
    <mergeCell ref="G6037:L6037"/>
    <mergeCell ref="G6038:L6038"/>
    <mergeCell ref="E6026:E6031"/>
    <mergeCell ref="G6026:L6026"/>
    <mergeCell ref="G6027:L6027"/>
    <mergeCell ref="G6028:L6028"/>
    <mergeCell ref="G6030:L6030"/>
    <mergeCell ref="G6031:L6031"/>
    <mergeCell ref="F6127:K6127"/>
    <mergeCell ref="E6130:L6130"/>
    <mergeCell ref="E6131:L6131"/>
    <mergeCell ref="E6133:L6133"/>
    <mergeCell ref="E6146:L6146"/>
    <mergeCell ref="E6147:L6147"/>
    <mergeCell ref="F6115:K6115"/>
    <mergeCell ref="F6117:K6117"/>
    <mergeCell ref="F6119:K6119"/>
    <mergeCell ref="F6121:K6121"/>
    <mergeCell ref="F6123:K6123"/>
    <mergeCell ref="F6125:K6125"/>
    <mergeCell ref="E6101:L6101"/>
    <mergeCell ref="F6104:G6104"/>
    <mergeCell ref="H6104:L6105"/>
    <mergeCell ref="F6109:K6109"/>
    <mergeCell ref="F6110:K6110"/>
    <mergeCell ref="F6114:K6114"/>
    <mergeCell ref="F6093:J6093"/>
    <mergeCell ref="F6094:J6094"/>
    <mergeCell ref="F6095:J6095"/>
    <mergeCell ref="F6098:G6098"/>
    <mergeCell ref="H6098:L6099"/>
    <mergeCell ref="E6100:L6100"/>
    <mergeCell ref="F6080:J6080"/>
    <mergeCell ref="F6081:J6081"/>
    <mergeCell ref="F6082:J6082"/>
    <mergeCell ref="F6083:J6083"/>
    <mergeCell ref="F6089:J6089"/>
    <mergeCell ref="F6090:J6090"/>
    <mergeCell ref="E6068:E6073"/>
    <mergeCell ref="G6068:L6068"/>
    <mergeCell ref="G6069:L6069"/>
    <mergeCell ref="G6070:L6070"/>
    <mergeCell ref="G6072:L6072"/>
    <mergeCell ref="G6073:L6073"/>
    <mergeCell ref="E6186:E6191"/>
    <mergeCell ref="G6186:L6186"/>
    <mergeCell ref="G6187:L6187"/>
    <mergeCell ref="G6188:L6188"/>
    <mergeCell ref="G6190:L6190"/>
    <mergeCell ref="G6191:L6191"/>
    <mergeCell ref="E6179:E6184"/>
    <mergeCell ref="G6179:L6179"/>
    <mergeCell ref="G6180:L6180"/>
    <mergeCell ref="G6181:L6181"/>
    <mergeCell ref="G6183:L6183"/>
    <mergeCell ref="G6184:L6184"/>
    <mergeCell ref="E6172:E6177"/>
    <mergeCell ref="G6172:L6172"/>
    <mergeCell ref="G6173:L6173"/>
    <mergeCell ref="G6174:L6174"/>
    <mergeCell ref="G6176:L6176"/>
    <mergeCell ref="G6177:L6177"/>
    <mergeCell ref="E6165:E6170"/>
    <mergeCell ref="G6165:L6165"/>
    <mergeCell ref="G6166:L6166"/>
    <mergeCell ref="G6167:L6167"/>
    <mergeCell ref="G6169:L6169"/>
    <mergeCell ref="G6170:L6170"/>
    <mergeCell ref="E6158:E6163"/>
    <mergeCell ref="G6158:L6158"/>
    <mergeCell ref="G6159:L6159"/>
    <mergeCell ref="G6160:L6160"/>
    <mergeCell ref="G6162:L6162"/>
    <mergeCell ref="G6163:L6163"/>
    <mergeCell ref="E6151:E6156"/>
    <mergeCell ref="G6151:L6151"/>
    <mergeCell ref="G6152:L6152"/>
    <mergeCell ref="G6153:L6153"/>
    <mergeCell ref="G6155:L6155"/>
    <mergeCell ref="G6156:L6156"/>
    <mergeCell ref="F6252:K6252"/>
    <mergeCell ref="E6255:L6255"/>
    <mergeCell ref="E6256:L6256"/>
    <mergeCell ref="E6258:L6258"/>
    <mergeCell ref="E6271:L6271"/>
    <mergeCell ref="E6272:L6272"/>
    <mergeCell ref="F6240:K6240"/>
    <mergeCell ref="F6242:K6242"/>
    <mergeCell ref="F6244:K6244"/>
    <mergeCell ref="F6246:K6246"/>
    <mergeCell ref="F6248:K6248"/>
    <mergeCell ref="F6250:K6250"/>
    <mergeCell ref="E6226:L6226"/>
    <mergeCell ref="F6229:G6229"/>
    <mergeCell ref="H6229:L6230"/>
    <mergeCell ref="F6234:K6234"/>
    <mergeCell ref="F6235:K6235"/>
    <mergeCell ref="F6239:K6239"/>
    <mergeCell ref="F6218:J6218"/>
    <mergeCell ref="F6219:J6219"/>
    <mergeCell ref="F6220:J6220"/>
    <mergeCell ref="F6223:G6223"/>
    <mergeCell ref="H6223:L6224"/>
    <mergeCell ref="E6225:L6225"/>
    <mergeCell ref="F6205:J6205"/>
    <mergeCell ref="F6206:J6206"/>
    <mergeCell ref="F6207:J6207"/>
    <mergeCell ref="F6208:J6208"/>
    <mergeCell ref="F6214:J6214"/>
    <mergeCell ref="F6215:J6215"/>
    <mergeCell ref="E6193:E6198"/>
    <mergeCell ref="G6193:L6193"/>
    <mergeCell ref="G6194:L6194"/>
    <mergeCell ref="G6195:L6195"/>
    <mergeCell ref="G6197:L6197"/>
    <mergeCell ref="G6198:L6198"/>
    <mergeCell ref="E6311:E6316"/>
    <mergeCell ref="G6311:L6311"/>
    <mergeCell ref="G6312:L6312"/>
    <mergeCell ref="G6313:L6313"/>
    <mergeCell ref="G6315:L6315"/>
    <mergeCell ref="G6316:L6316"/>
    <mergeCell ref="E6304:E6309"/>
    <mergeCell ref="G6304:L6304"/>
    <mergeCell ref="G6305:L6305"/>
    <mergeCell ref="G6306:L6306"/>
    <mergeCell ref="G6308:L6308"/>
    <mergeCell ref="G6309:L6309"/>
    <mergeCell ref="E6297:E6302"/>
    <mergeCell ref="G6297:L6297"/>
    <mergeCell ref="G6298:L6298"/>
    <mergeCell ref="G6299:L6299"/>
    <mergeCell ref="G6301:L6301"/>
    <mergeCell ref="G6302:L6302"/>
    <mergeCell ref="E6290:E6295"/>
    <mergeCell ref="G6290:L6290"/>
    <mergeCell ref="G6291:L6291"/>
    <mergeCell ref="G6292:L6292"/>
    <mergeCell ref="G6294:L6294"/>
    <mergeCell ref="G6295:L6295"/>
    <mergeCell ref="E6283:E6288"/>
    <mergeCell ref="G6283:L6283"/>
    <mergeCell ref="G6284:L6284"/>
    <mergeCell ref="G6285:L6285"/>
    <mergeCell ref="G6287:L6287"/>
    <mergeCell ref="G6288:L6288"/>
    <mergeCell ref="E6276:E6281"/>
    <mergeCell ref="G6276:L6276"/>
    <mergeCell ref="G6277:L6277"/>
    <mergeCell ref="G6278:L6278"/>
    <mergeCell ref="G6280:L6280"/>
    <mergeCell ref="G6281:L6281"/>
    <mergeCell ref="F6377:K6377"/>
    <mergeCell ref="E6380:L6380"/>
    <mergeCell ref="E6381:L6381"/>
    <mergeCell ref="E6383:L6383"/>
    <mergeCell ref="E6396:L6396"/>
    <mergeCell ref="E6397:L6397"/>
    <mergeCell ref="F6365:K6365"/>
    <mergeCell ref="F6367:K6367"/>
    <mergeCell ref="F6369:K6369"/>
    <mergeCell ref="F6371:K6371"/>
    <mergeCell ref="F6373:K6373"/>
    <mergeCell ref="F6375:K6375"/>
    <mergeCell ref="E6351:L6351"/>
    <mergeCell ref="F6354:G6354"/>
    <mergeCell ref="H6354:L6355"/>
    <mergeCell ref="F6359:K6359"/>
    <mergeCell ref="F6360:K6360"/>
    <mergeCell ref="F6364:K6364"/>
    <mergeCell ref="F6343:J6343"/>
    <mergeCell ref="F6344:J6344"/>
    <mergeCell ref="F6345:J6345"/>
    <mergeCell ref="F6348:G6348"/>
    <mergeCell ref="H6348:L6349"/>
    <mergeCell ref="E6350:L6350"/>
    <mergeCell ref="F6330:J6330"/>
    <mergeCell ref="F6331:J6331"/>
    <mergeCell ref="F6332:J6332"/>
    <mergeCell ref="F6333:J6333"/>
    <mergeCell ref="F6339:J6339"/>
    <mergeCell ref="F6340:J6340"/>
    <mergeCell ref="E6318:E6323"/>
    <mergeCell ref="G6318:L6318"/>
    <mergeCell ref="G6319:L6319"/>
    <mergeCell ref="G6320:L6320"/>
    <mergeCell ref="G6322:L6322"/>
    <mergeCell ref="G6323:L6323"/>
    <mergeCell ref="E6436:E6441"/>
    <mergeCell ref="G6436:L6436"/>
    <mergeCell ref="G6437:L6437"/>
    <mergeCell ref="G6438:L6438"/>
    <mergeCell ref="G6440:L6440"/>
    <mergeCell ref="G6441:L6441"/>
    <mergeCell ref="E6429:E6434"/>
    <mergeCell ref="G6429:L6429"/>
    <mergeCell ref="G6430:L6430"/>
    <mergeCell ref="G6431:L6431"/>
    <mergeCell ref="G6433:L6433"/>
    <mergeCell ref="G6434:L6434"/>
    <mergeCell ref="E6422:E6427"/>
    <mergeCell ref="G6422:L6422"/>
    <mergeCell ref="G6423:L6423"/>
    <mergeCell ref="G6424:L6424"/>
    <mergeCell ref="G6426:L6426"/>
    <mergeCell ref="G6427:L6427"/>
    <mergeCell ref="E6415:E6420"/>
    <mergeCell ref="G6415:L6415"/>
    <mergeCell ref="G6416:L6416"/>
    <mergeCell ref="G6417:L6417"/>
    <mergeCell ref="G6419:L6419"/>
    <mergeCell ref="G6420:L6420"/>
    <mergeCell ref="E6408:E6413"/>
    <mergeCell ref="G6408:L6408"/>
    <mergeCell ref="G6409:L6409"/>
    <mergeCell ref="G6410:L6410"/>
    <mergeCell ref="G6412:L6412"/>
    <mergeCell ref="G6413:L6413"/>
    <mergeCell ref="E6401:E6406"/>
    <mergeCell ref="G6401:L6401"/>
    <mergeCell ref="G6402:L6402"/>
    <mergeCell ref="G6403:L6403"/>
    <mergeCell ref="G6405:L6405"/>
    <mergeCell ref="G6406:L6406"/>
    <mergeCell ref="F6502:K6502"/>
    <mergeCell ref="E6505:L6505"/>
    <mergeCell ref="E6506:L6506"/>
    <mergeCell ref="E6508:L6508"/>
    <mergeCell ref="E6521:L6521"/>
    <mergeCell ref="E6522:L6522"/>
    <mergeCell ref="F6490:K6490"/>
    <mergeCell ref="F6492:K6492"/>
    <mergeCell ref="F6494:K6494"/>
    <mergeCell ref="F6496:K6496"/>
    <mergeCell ref="F6498:K6498"/>
    <mergeCell ref="F6500:K6500"/>
    <mergeCell ref="E6476:L6476"/>
    <mergeCell ref="F6479:G6479"/>
    <mergeCell ref="H6479:L6480"/>
    <mergeCell ref="F6484:K6484"/>
    <mergeCell ref="F6485:K6485"/>
    <mergeCell ref="F6489:K6489"/>
    <mergeCell ref="F6468:J6468"/>
    <mergeCell ref="F6469:J6469"/>
    <mergeCell ref="F6470:J6470"/>
    <mergeCell ref="F6473:G6473"/>
    <mergeCell ref="H6473:L6474"/>
    <mergeCell ref="E6475:L6475"/>
    <mergeCell ref="F6455:J6455"/>
    <mergeCell ref="F6456:J6456"/>
    <mergeCell ref="F6457:J6457"/>
    <mergeCell ref="F6458:J6458"/>
    <mergeCell ref="F6464:J6464"/>
    <mergeCell ref="F6465:J6465"/>
    <mergeCell ref="E6443:E6448"/>
    <mergeCell ref="G6443:L6443"/>
    <mergeCell ref="G6444:L6444"/>
    <mergeCell ref="G6445:L6445"/>
    <mergeCell ref="G6447:L6447"/>
    <mergeCell ref="G6448:L6448"/>
    <mergeCell ref="E6561:E6566"/>
    <mergeCell ref="G6561:L6561"/>
    <mergeCell ref="G6562:L6562"/>
    <mergeCell ref="G6563:L6563"/>
    <mergeCell ref="G6565:L6565"/>
    <mergeCell ref="G6566:L6566"/>
    <mergeCell ref="E6554:E6559"/>
    <mergeCell ref="G6554:L6554"/>
    <mergeCell ref="G6555:L6555"/>
    <mergeCell ref="G6556:L6556"/>
    <mergeCell ref="G6558:L6558"/>
    <mergeCell ref="G6559:L6559"/>
    <mergeCell ref="E6547:E6552"/>
    <mergeCell ref="G6547:L6547"/>
    <mergeCell ref="G6548:L6548"/>
    <mergeCell ref="G6549:L6549"/>
    <mergeCell ref="G6551:L6551"/>
    <mergeCell ref="G6552:L6552"/>
    <mergeCell ref="E6540:E6545"/>
    <mergeCell ref="G6540:L6540"/>
    <mergeCell ref="G6541:L6541"/>
    <mergeCell ref="G6542:L6542"/>
    <mergeCell ref="G6544:L6544"/>
    <mergeCell ref="G6545:L6545"/>
    <mergeCell ref="E6533:E6538"/>
    <mergeCell ref="G6533:L6533"/>
    <mergeCell ref="G6534:L6534"/>
    <mergeCell ref="G6535:L6535"/>
    <mergeCell ref="G6537:L6537"/>
    <mergeCell ref="G6538:L6538"/>
    <mergeCell ref="E6526:E6531"/>
    <mergeCell ref="G6526:L6526"/>
    <mergeCell ref="G6527:L6527"/>
    <mergeCell ref="G6528:L6528"/>
    <mergeCell ref="G6530:L6530"/>
    <mergeCell ref="G6531:L6531"/>
    <mergeCell ref="F6627:K6627"/>
    <mergeCell ref="E6630:L6630"/>
    <mergeCell ref="E6631:L6631"/>
    <mergeCell ref="E6633:L6633"/>
    <mergeCell ref="E6646:L6646"/>
    <mergeCell ref="E6647:L6647"/>
    <mergeCell ref="F6615:K6615"/>
    <mergeCell ref="F6617:K6617"/>
    <mergeCell ref="F6619:K6619"/>
    <mergeCell ref="F6621:K6621"/>
    <mergeCell ref="F6623:K6623"/>
    <mergeCell ref="F6625:K6625"/>
    <mergeCell ref="E6601:L6601"/>
    <mergeCell ref="F6604:G6604"/>
    <mergeCell ref="H6604:L6605"/>
    <mergeCell ref="F6609:K6609"/>
    <mergeCell ref="F6610:K6610"/>
    <mergeCell ref="F6614:K6614"/>
    <mergeCell ref="F6593:J6593"/>
    <mergeCell ref="F6594:J6594"/>
    <mergeCell ref="F6595:J6595"/>
    <mergeCell ref="F6598:G6598"/>
    <mergeCell ref="H6598:L6599"/>
    <mergeCell ref="E6600:L6600"/>
    <mergeCell ref="F6580:J6580"/>
    <mergeCell ref="F6581:J6581"/>
    <mergeCell ref="F6582:J6582"/>
    <mergeCell ref="F6583:J6583"/>
    <mergeCell ref="F6589:J6589"/>
    <mergeCell ref="F6590:J6590"/>
    <mergeCell ref="E6568:E6573"/>
    <mergeCell ref="G6568:L6568"/>
    <mergeCell ref="G6569:L6569"/>
    <mergeCell ref="G6570:L6570"/>
    <mergeCell ref="G6572:L6572"/>
    <mergeCell ref="G6573:L6573"/>
    <mergeCell ref="E6686:E6691"/>
    <mergeCell ref="G6686:L6686"/>
    <mergeCell ref="G6687:L6687"/>
    <mergeCell ref="G6688:L6688"/>
    <mergeCell ref="G6690:L6690"/>
    <mergeCell ref="G6691:L6691"/>
    <mergeCell ref="E6679:E6684"/>
    <mergeCell ref="G6679:L6679"/>
    <mergeCell ref="G6680:L6680"/>
    <mergeCell ref="G6681:L6681"/>
    <mergeCell ref="G6683:L6683"/>
    <mergeCell ref="G6684:L6684"/>
    <mergeCell ref="E6672:E6677"/>
    <mergeCell ref="G6672:L6672"/>
    <mergeCell ref="G6673:L6673"/>
    <mergeCell ref="G6674:L6674"/>
    <mergeCell ref="G6676:L6676"/>
    <mergeCell ref="G6677:L6677"/>
    <mergeCell ref="E6665:E6670"/>
    <mergeCell ref="G6665:L6665"/>
    <mergeCell ref="G6666:L6666"/>
    <mergeCell ref="G6667:L6667"/>
    <mergeCell ref="G6669:L6669"/>
    <mergeCell ref="G6670:L6670"/>
    <mergeCell ref="E6658:E6663"/>
    <mergeCell ref="G6658:L6658"/>
    <mergeCell ref="G6659:L6659"/>
    <mergeCell ref="G6660:L6660"/>
    <mergeCell ref="G6662:L6662"/>
    <mergeCell ref="G6663:L6663"/>
    <mergeCell ref="E6651:E6656"/>
    <mergeCell ref="G6651:L6651"/>
    <mergeCell ref="G6652:L6652"/>
    <mergeCell ref="G6653:L6653"/>
    <mergeCell ref="G6655:L6655"/>
    <mergeCell ref="G6656:L6656"/>
    <mergeCell ref="F6752:K6752"/>
    <mergeCell ref="E6755:L6755"/>
    <mergeCell ref="E6756:L6756"/>
    <mergeCell ref="E6758:L6758"/>
    <mergeCell ref="E6771:L6771"/>
    <mergeCell ref="E6772:L6772"/>
    <mergeCell ref="F6740:K6740"/>
    <mergeCell ref="F6742:K6742"/>
    <mergeCell ref="F6744:K6744"/>
    <mergeCell ref="F6746:K6746"/>
    <mergeCell ref="F6748:K6748"/>
    <mergeCell ref="F6750:K6750"/>
    <mergeCell ref="E6726:L6726"/>
    <mergeCell ref="F6729:G6729"/>
    <mergeCell ref="H6729:L6730"/>
    <mergeCell ref="F6734:K6734"/>
    <mergeCell ref="F6735:K6735"/>
    <mergeCell ref="F6739:K6739"/>
    <mergeCell ref="F6718:J6718"/>
    <mergeCell ref="F6719:J6719"/>
    <mergeCell ref="F6720:J6720"/>
    <mergeCell ref="F6723:G6723"/>
    <mergeCell ref="H6723:L6724"/>
    <mergeCell ref="E6725:L6725"/>
    <mergeCell ref="F6705:J6705"/>
    <mergeCell ref="F6706:J6706"/>
    <mergeCell ref="F6707:J6707"/>
    <mergeCell ref="F6708:J6708"/>
    <mergeCell ref="F6714:J6714"/>
    <mergeCell ref="F6715:J6715"/>
    <mergeCell ref="E6693:E6698"/>
    <mergeCell ref="G6693:L6693"/>
    <mergeCell ref="G6694:L6694"/>
    <mergeCell ref="G6695:L6695"/>
    <mergeCell ref="G6697:L6697"/>
    <mergeCell ref="G6698:L6698"/>
    <mergeCell ref="E6811:E6816"/>
    <mergeCell ref="G6811:L6811"/>
    <mergeCell ref="G6812:L6812"/>
    <mergeCell ref="G6813:L6813"/>
    <mergeCell ref="G6815:L6815"/>
    <mergeCell ref="G6816:L6816"/>
    <mergeCell ref="E6804:E6809"/>
    <mergeCell ref="G6804:L6804"/>
    <mergeCell ref="G6805:L6805"/>
    <mergeCell ref="G6806:L6806"/>
    <mergeCell ref="G6808:L6808"/>
    <mergeCell ref="G6809:L6809"/>
    <mergeCell ref="E6797:E6802"/>
    <mergeCell ref="G6797:L6797"/>
    <mergeCell ref="G6798:L6798"/>
    <mergeCell ref="G6799:L6799"/>
    <mergeCell ref="G6801:L6801"/>
    <mergeCell ref="G6802:L6802"/>
    <mergeCell ref="E6790:E6795"/>
    <mergeCell ref="G6790:L6790"/>
    <mergeCell ref="G6791:L6791"/>
    <mergeCell ref="G6792:L6792"/>
    <mergeCell ref="G6794:L6794"/>
    <mergeCell ref="G6795:L6795"/>
    <mergeCell ref="E6783:E6788"/>
    <mergeCell ref="G6783:L6783"/>
    <mergeCell ref="G6784:L6784"/>
    <mergeCell ref="G6785:L6785"/>
    <mergeCell ref="G6787:L6787"/>
    <mergeCell ref="G6788:L6788"/>
    <mergeCell ref="E6776:E6781"/>
    <mergeCell ref="G6776:L6776"/>
    <mergeCell ref="G6777:L6777"/>
    <mergeCell ref="G6778:L6778"/>
    <mergeCell ref="G6780:L6780"/>
    <mergeCell ref="G6781:L6781"/>
    <mergeCell ref="F6877:K6877"/>
    <mergeCell ref="E6880:L6880"/>
    <mergeCell ref="E6881:L6881"/>
    <mergeCell ref="E6883:L6883"/>
    <mergeCell ref="E6896:L6896"/>
    <mergeCell ref="E6897:L6897"/>
    <mergeCell ref="F6865:K6865"/>
    <mergeCell ref="F6867:K6867"/>
    <mergeCell ref="F6869:K6869"/>
    <mergeCell ref="F6871:K6871"/>
    <mergeCell ref="F6873:K6873"/>
    <mergeCell ref="F6875:K6875"/>
    <mergeCell ref="E6851:L6851"/>
    <mergeCell ref="F6854:G6854"/>
    <mergeCell ref="H6854:L6855"/>
    <mergeCell ref="F6859:K6859"/>
    <mergeCell ref="F6860:K6860"/>
    <mergeCell ref="F6864:K6864"/>
    <mergeCell ref="F6843:J6843"/>
    <mergeCell ref="F6844:J6844"/>
    <mergeCell ref="F6845:J6845"/>
    <mergeCell ref="F6848:G6848"/>
    <mergeCell ref="H6848:L6849"/>
    <mergeCell ref="E6850:L6850"/>
    <mergeCell ref="F6830:J6830"/>
    <mergeCell ref="F6831:J6831"/>
    <mergeCell ref="F6832:J6832"/>
    <mergeCell ref="F6833:J6833"/>
    <mergeCell ref="F6839:J6839"/>
    <mergeCell ref="F6840:J6840"/>
    <mergeCell ref="E6818:E6823"/>
    <mergeCell ref="G6818:L6818"/>
    <mergeCell ref="G6819:L6819"/>
    <mergeCell ref="G6820:L6820"/>
    <mergeCell ref="G6822:L6822"/>
    <mergeCell ref="G6823:L6823"/>
    <mergeCell ref="E6936:E6941"/>
    <mergeCell ref="G6936:L6936"/>
    <mergeCell ref="G6937:L6937"/>
    <mergeCell ref="G6938:L6938"/>
    <mergeCell ref="G6940:L6940"/>
    <mergeCell ref="G6941:L6941"/>
    <mergeCell ref="E6929:E6934"/>
    <mergeCell ref="G6929:L6929"/>
    <mergeCell ref="G6930:L6930"/>
    <mergeCell ref="G6931:L6931"/>
    <mergeCell ref="G6933:L6933"/>
    <mergeCell ref="G6934:L6934"/>
    <mergeCell ref="E6922:E6927"/>
    <mergeCell ref="G6922:L6922"/>
    <mergeCell ref="G6923:L6923"/>
    <mergeCell ref="G6924:L6924"/>
    <mergeCell ref="G6926:L6926"/>
    <mergeCell ref="G6927:L6927"/>
    <mergeCell ref="E6915:E6920"/>
    <mergeCell ref="G6915:L6915"/>
    <mergeCell ref="G6916:L6916"/>
    <mergeCell ref="G6917:L6917"/>
    <mergeCell ref="G6919:L6919"/>
    <mergeCell ref="G6920:L6920"/>
    <mergeCell ref="E6908:E6913"/>
    <mergeCell ref="G6908:L6908"/>
    <mergeCell ref="G6909:L6909"/>
    <mergeCell ref="G6910:L6910"/>
    <mergeCell ref="G6912:L6912"/>
    <mergeCell ref="G6913:L6913"/>
    <mergeCell ref="E6901:E6906"/>
    <mergeCell ref="G6901:L6901"/>
    <mergeCell ref="G6902:L6902"/>
    <mergeCell ref="G6903:L6903"/>
    <mergeCell ref="G6905:L6905"/>
    <mergeCell ref="G6906:L6906"/>
    <mergeCell ref="F7002:K7002"/>
    <mergeCell ref="E7005:L7005"/>
    <mergeCell ref="E7006:L7006"/>
    <mergeCell ref="E7008:L7008"/>
    <mergeCell ref="E7021:L7021"/>
    <mergeCell ref="E7022:L7022"/>
    <mergeCell ref="F6990:K6990"/>
    <mergeCell ref="F6992:K6992"/>
    <mergeCell ref="F6994:K6994"/>
    <mergeCell ref="F6996:K6996"/>
    <mergeCell ref="F6998:K6998"/>
    <mergeCell ref="F7000:K7000"/>
    <mergeCell ref="E6976:L6976"/>
    <mergeCell ref="F6979:G6979"/>
    <mergeCell ref="H6979:L6980"/>
    <mergeCell ref="F6984:K6984"/>
    <mergeCell ref="F6985:K6985"/>
    <mergeCell ref="F6989:K6989"/>
    <mergeCell ref="F6968:J6968"/>
    <mergeCell ref="F6969:J6969"/>
    <mergeCell ref="F6970:J6970"/>
    <mergeCell ref="F6973:G6973"/>
    <mergeCell ref="H6973:L6974"/>
    <mergeCell ref="E6975:L6975"/>
    <mergeCell ref="F6955:J6955"/>
    <mergeCell ref="F6956:J6956"/>
    <mergeCell ref="F6957:J6957"/>
    <mergeCell ref="F6958:J6958"/>
    <mergeCell ref="F6964:J6964"/>
    <mergeCell ref="F6965:J6965"/>
    <mergeCell ref="E6943:E6948"/>
    <mergeCell ref="G6943:L6943"/>
    <mergeCell ref="G6944:L6944"/>
    <mergeCell ref="G6945:L6945"/>
    <mergeCell ref="G6947:L6947"/>
    <mergeCell ref="G6948:L6948"/>
    <mergeCell ref="E7061:E7066"/>
    <mergeCell ref="G7061:L7061"/>
    <mergeCell ref="G7062:L7062"/>
    <mergeCell ref="G7063:L7063"/>
    <mergeCell ref="G7065:L7065"/>
    <mergeCell ref="G7066:L7066"/>
    <mergeCell ref="E7054:E7059"/>
    <mergeCell ref="G7054:L7054"/>
    <mergeCell ref="G7055:L7055"/>
    <mergeCell ref="G7056:L7056"/>
    <mergeCell ref="G7058:L7058"/>
    <mergeCell ref="G7059:L7059"/>
    <mergeCell ref="E7047:E7052"/>
    <mergeCell ref="G7047:L7047"/>
    <mergeCell ref="G7048:L7048"/>
    <mergeCell ref="G7049:L7049"/>
    <mergeCell ref="G7051:L7051"/>
    <mergeCell ref="G7052:L7052"/>
    <mergeCell ref="E7040:E7045"/>
    <mergeCell ref="G7040:L7040"/>
    <mergeCell ref="G7041:L7041"/>
    <mergeCell ref="G7042:L7042"/>
    <mergeCell ref="G7044:L7044"/>
    <mergeCell ref="G7045:L7045"/>
    <mergeCell ref="E7033:E7038"/>
    <mergeCell ref="G7033:L7033"/>
    <mergeCell ref="G7034:L7034"/>
    <mergeCell ref="G7035:L7035"/>
    <mergeCell ref="G7037:L7037"/>
    <mergeCell ref="G7038:L7038"/>
    <mergeCell ref="E7026:E7031"/>
    <mergeCell ref="G7026:L7026"/>
    <mergeCell ref="G7027:L7027"/>
    <mergeCell ref="G7028:L7028"/>
    <mergeCell ref="G7030:L7030"/>
    <mergeCell ref="G7031:L7031"/>
    <mergeCell ref="F7127:K7127"/>
    <mergeCell ref="E7130:L7130"/>
    <mergeCell ref="E7131:L7131"/>
    <mergeCell ref="E7133:L7133"/>
    <mergeCell ref="E7146:L7146"/>
    <mergeCell ref="E7147:L7147"/>
    <mergeCell ref="F7115:K7115"/>
    <mergeCell ref="F7117:K7117"/>
    <mergeCell ref="F7119:K7119"/>
    <mergeCell ref="F7121:K7121"/>
    <mergeCell ref="F7123:K7123"/>
    <mergeCell ref="F7125:K7125"/>
    <mergeCell ref="E7101:L7101"/>
    <mergeCell ref="F7104:G7104"/>
    <mergeCell ref="H7104:L7105"/>
    <mergeCell ref="F7109:K7109"/>
    <mergeCell ref="F7110:K7110"/>
    <mergeCell ref="F7114:K7114"/>
    <mergeCell ref="F7093:J7093"/>
    <mergeCell ref="F7094:J7094"/>
    <mergeCell ref="F7095:J7095"/>
    <mergeCell ref="F7098:G7098"/>
    <mergeCell ref="H7098:L7099"/>
    <mergeCell ref="E7100:L7100"/>
    <mergeCell ref="F7080:J7080"/>
    <mergeCell ref="F7081:J7081"/>
    <mergeCell ref="F7082:J7082"/>
    <mergeCell ref="F7083:J7083"/>
    <mergeCell ref="F7089:J7089"/>
    <mergeCell ref="F7090:J7090"/>
    <mergeCell ref="E7068:E7073"/>
    <mergeCell ref="G7068:L7068"/>
    <mergeCell ref="G7069:L7069"/>
    <mergeCell ref="G7070:L7070"/>
    <mergeCell ref="G7072:L7072"/>
    <mergeCell ref="G7073:L7073"/>
    <mergeCell ref="E7186:E7191"/>
    <mergeCell ref="G7186:L7186"/>
    <mergeCell ref="G7187:L7187"/>
    <mergeCell ref="G7188:L7188"/>
    <mergeCell ref="G7190:L7190"/>
    <mergeCell ref="G7191:L7191"/>
    <mergeCell ref="E7179:E7184"/>
    <mergeCell ref="G7179:L7179"/>
    <mergeCell ref="G7180:L7180"/>
    <mergeCell ref="G7181:L7181"/>
    <mergeCell ref="G7183:L7183"/>
    <mergeCell ref="G7184:L7184"/>
    <mergeCell ref="E7172:E7177"/>
    <mergeCell ref="G7172:L7172"/>
    <mergeCell ref="G7173:L7173"/>
    <mergeCell ref="G7174:L7174"/>
    <mergeCell ref="G7176:L7176"/>
    <mergeCell ref="G7177:L7177"/>
    <mergeCell ref="E7165:E7170"/>
    <mergeCell ref="G7165:L7165"/>
    <mergeCell ref="G7166:L7166"/>
    <mergeCell ref="G7167:L7167"/>
    <mergeCell ref="G7169:L7169"/>
    <mergeCell ref="G7170:L7170"/>
    <mergeCell ref="E7158:E7163"/>
    <mergeCell ref="G7158:L7158"/>
    <mergeCell ref="G7159:L7159"/>
    <mergeCell ref="G7160:L7160"/>
    <mergeCell ref="G7162:L7162"/>
    <mergeCell ref="G7163:L7163"/>
    <mergeCell ref="E7151:E7156"/>
    <mergeCell ref="G7151:L7151"/>
    <mergeCell ref="G7152:L7152"/>
    <mergeCell ref="G7153:L7153"/>
    <mergeCell ref="G7155:L7155"/>
    <mergeCell ref="G7156:L7156"/>
    <mergeCell ref="F7252:K7252"/>
    <mergeCell ref="E7255:L7255"/>
    <mergeCell ref="E7256:L7256"/>
    <mergeCell ref="E7258:L7258"/>
    <mergeCell ref="E7271:L7271"/>
    <mergeCell ref="E7272:L7272"/>
    <mergeCell ref="F7240:K7240"/>
    <mergeCell ref="F7242:K7242"/>
    <mergeCell ref="F7244:K7244"/>
    <mergeCell ref="F7246:K7246"/>
    <mergeCell ref="F7248:K7248"/>
    <mergeCell ref="F7250:K7250"/>
    <mergeCell ref="E7226:L7226"/>
    <mergeCell ref="F7229:G7229"/>
    <mergeCell ref="H7229:L7230"/>
    <mergeCell ref="F7234:K7234"/>
    <mergeCell ref="F7235:K7235"/>
    <mergeCell ref="F7239:K7239"/>
    <mergeCell ref="F7218:J7218"/>
    <mergeCell ref="F7219:J7219"/>
    <mergeCell ref="F7220:J7220"/>
    <mergeCell ref="F7223:G7223"/>
    <mergeCell ref="H7223:L7224"/>
    <mergeCell ref="E7225:L7225"/>
    <mergeCell ref="F7205:J7205"/>
    <mergeCell ref="F7206:J7206"/>
    <mergeCell ref="F7207:J7207"/>
    <mergeCell ref="F7208:J7208"/>
    <mergeCell ref="F7214:J7214"/>
    <mergeCell ref="F7215:J7215"/>
    <mergeCell ref="E7193:E7198"/>
    <mergeCell ref="G7193:L7193"/>
    <mergeCell ref="G7194:L7194"/>
    <mergeCell ref="G7195:L7195"/>
    <mergeCell ref="G7197:L7197"/>
    <mergeCell ref="G7198:L7198"/>
    <mergeCell ref="E7311:E7316"/>
    <mergeCell ref="G7311:L7311"/>
    <mergeCell ref="G7312:L7312"/>
    <mergeCell ref="G7313:L7313"/>
    <mergeCell ref="G7315:L7315"/>
    <mergeCell ref="G7316:L7316"/>
    <mergeCell ref="E7304:E7309"/>
    <mergeCell ref="G7304:L7304"/>
    <mergeCell ref="G7305:L7305"/>
    <mergeCell ref="G7306:L7306"/>
    <mergeCell ref="G7308:L7308"/>
    <mergeCell ref="G7309:L7309"/>
    <mergeCell ref="E7297:E7302"/>
    <mergeCell ref="G7297:L7297"/>
    <mergeCell ref="G7298:L7298"/>
    <mergeCell ref="G7299:L7299"/>
    <mergeCell ref="G7301:L7301"/>
    <mergeCell ref="G7302:L7302"/>
    <mergeCell ref="E7290:E7295"/>
    <mergeCell ref="G7290:L7290"/>
    <mergeCell ref="G7291:L7291"/>
    <mergeCell ref="G7292:L7292"/>
    <mergeCell ref="G7294:L7294"/>
    <mergeCell ref="G7295:L7295"/>
    <mergeCell ref="E7283:E7288"/>
    <mergeCell ref="G7283:L7283"/>
    <mergeCell ref="G7284:L7284"/>
    <mergeCell ref="G7285:L7285"/>
    <mergeCell ref="G7287:L7287"/>
    <mergeCell ref="G7288:L7288"/>
    <mergeCell ref="E7276:E7281"/>
    <mergeCell ref="G7276:L7276"/>
    <mergeCell ref="G7277:L7277"/>
    <mergeCell ref="G7278:L7278"/>
    <mergeCell ref="G7280:L7280"/>
    <mergeCell ref="G7281:L7281"/>
    <mergeCell ref="F7377:K7377"/>
    <mergeCell ref="E7380:L7380"/>
    <mergeCell ref="E7381:L7381"/>
    <mergeCell ref="E7383:L7383"/>
    <mergeCell ref="E7396:L7396"/>
    <mergeCell ref="E7397:L7397"/>
    <mergeCell ref="F7365:K7365"/>
    <mergeCell ref="F7367:K7367"/>
    <mergeCell ref="F7369:K7369"/>
    <mergeCell ref="F7371:K7371"/>
    <mergeCell ref="F7373:K7373"/>
    <mergeCell ref="F7375:K7375"/>
    <mergeCell ref="E7351:L7351"/>
    <mergeCell ref="F7354:G7354"/>
    <mergeCell ref="H7354:L7355"/>
    <mergeCell ref="F7359:K7359"/>
    <mergeCell ref="F7360:K7360"/>
    <mergeCell ref="F7364:K7364"/>
    <mergeCell ref="F7343:J7343"/>
    <mergeCell ref="F7344:J7344"/>
    <mergeCell ref="F7345:J7345"/>
    <mergeCell ref="F7348:G7348"/>
    <mergeCell ref="H7348:L7349"/>
    <mergeCell ref="E7350:L7350"/>
    <mergeCell ref="F7330:J7330"/>
    <mergeCell ref="F7331:J7331"/>
    <mergeCell ref="F7332:J7332"/>
    <mergeCell ref="F7333:J7333"/>
    <mergeCell ref="F7339:J7339"/>
    <mergeCell ref="F7340:J7340"/>
    <mergeCell ref="E7318:E7323"/>
    <mergeCell ref="G7318:L7318"/>
    <mergeCell ref="G7319:L7319"/>
    <mergeCell ref="G7320:L7320"/>
    <mergeCell ref="G7322:L7322"/>
    <mergeCell ref="G7323:L7323"/>
    <mergeCell ref="E7436:E7441"/>
    <mergeCell ref="G7436:L7436"/>
    <mergeCell ref="G7437:L7437"/>
    <mergeCell ref="G7438:L7438"/>
    <mergeCell ref="G7440:L7440"/>
    <mergeCell ref="G7441:L7441"/>
    <mergeCell ref="E7429:E7434"/>
    <mergeCell ref="G7429:L7429"/>
    <mergeCell ref="G7430:L7430"/>
    <mergeCell ref="G7431:L7431"/>
    <mergeCell ref="G7433:L7433"/>
    <mergeCell ref="G7434:L7434"/>
    <mergeCell ref="E7422:E7427"/>
    <mergeCell ref="G7422:L7422"/>
    <mergeCell ref="G7423:L7423"/>
    <mergeCell ref="G7424:L7424"/>
    <mergeCell ref="G7426:L7426"/>
    <mergeCell ref="G7427:L7427"/>
    <mergeCell ref="E7415:E7420"/>
    <mergeCell ref="G7415:L7415"/>
    <mergeCell ref="G7416:L7416"/>
    <mergeCell ref="G7417:L7417"/>
    <mergeCell ref="G7419:L7419"/>
    <mergeCell ref="G7420:L7420"/>
    <mergeCell ref="E7408:E7413"/>
    <mergeCell ref="G7408:L7408"/>
    <mergeCell ref="G7409:L7409"/>
    <mergeCell ref="G7410:L7410"/>
    <mergeCell ref="G7412:L7412"/>
    <mergeCell ref="G7413:L7413"/>
    <mergeCell ref="E7401:E7406"/>
    <mergeCell ref="G7401:L7401"/>
    <mergeCell ref="G7402:L7402"/>
    <mergeCell ref="G7403:L7403"/>
    <mergeCell ref="G7405:L7405"/>
    <mergeCell ref="G7406:L7406"/>
    <mergeCell ref="F7502:K7502"/>
    <mergeCell ref="E7505:L7505"/>
    <mergeCell ref="E7506:L7506"/>
    <mergeCell ref="E7508:L7508"/>
    <mergeCell ref="E7521:L7521"/>
    <mergeCell ref="E7522:L7522"/>
    <mergeCell ref="F7490:K7490"/>
    <mergeCell ref="F7492:K7492"/>
    <mergeCell ref="F7494:K7494"/>
    <mergeCell ref="F7496:K7496"/>
    <mergeCell ref="F7498:K7498"/>
    <mergeCell ref="F7500:K7500"/>
    <mergeCell ref="E7476:L7476"/>
    <mergeCell ref="F7479:G7479"/>
    <mergeCell ref="H7479:L7480"/>
    <mergeCell ref="F7484:K7484"/>
    <mergeCell ref="F7485:K7485"/>
    <mergeCell ref="F7489:K7489"/>
    <mergeCell ref="F7468:J7468"/>
    <mergeCell ref="F7469:J7469"/>
    <mergeCell ref="F7470:J7470"/>
    <mergeCell ref="F7473:G7473"/>
    <mergeCell ref="H7473:L7474"/>
    <mergeCell ref="E7475:L7475"/>
    <mergeCell ref="F7455:J7455"/>
    <mergeCell ref="F7456:J7456"/>
    <mergeCell ref="F7457:J7457"/>
    <mergeCell ref="F7458:J7458"/>
    <mergeCell ref="F7464:J7464"/>
    <mergeCell ref="F7465:J7465"/>
    <mergeCell ref="E7443:E7448"/>
    <mergeCell ref="G7443:L7443"/>
    <mergeCell ref="G7444:L7444"/>
    <mergeCell ref="G7445:L7445"/>
    <mergeCell ref="G7447:L7447"/>
    <mergeCell ref="G7448:L7448"/>
    <mergeCell ref="E7561:E7566"/>
    <mergeCell ref="G7561:L7561"/>
    <mergeCell ref="G7562:L7562"/>
    <mergeCell ref="G7563:L7563"/>
    <mergeCell ref="G7565:L7565"/>
    <mergeCell ref="G7566:L7566"/>
    <mergeCell ref="E7554:E7559"/>
    <mergeCell ref="G7554:L7554"/>
    <mergeCell ref="G7555:L7555"/>
    <mergeCell ref="G7556:L7556"/>
    <mergeCell ref="G7558:L7558"/>
    <mergeCell ref="G7559:L7559"/>
    <mergeCell ref="E7547:E7552"/>
    <mergeCell ref="G7547:L7547"/>
    <mergeCell ref="G7548:L7548"/>
    <mergeCell ref="G7549:L7549"/>
    <mergeCell ref="G7551:L7551"/>
    <mergeCell ref="G7552:L7552"/>
    <mergeCell ref="E7540:E7545"/>
    <mergeCell ref="G7540:L7540"/>
    <mergeCell ref="G7541:L7541"/>
    <mergeCell ref="G7542:L7542"/>
    <mergeCell ref="G7544:L7544"/>
    <mergeCell ref="G7545:L7545"/>
    <mergeCell ref="E7533:E7538"/>
    <mergeCell ref="G7533:L7533"/>
    <mergeCell ref="G7534:L7534"/>
    <mergeCell ref="G7535:L7535"/>
    <mergeCell ref="G7537:L7537"/>
    <mergeCell ref="G7538:L7538"/>
    <mergeCell ref="E7526:E7531"/>
    <mergeCell ref="G7526:L7526"/>
    <mergeCell ref="G7527:L7527"/>
    <mergeCell ref="G7528:L7528"/>
    <mergeCell ref="G7530:L7530"/>
    <mergeCell ref="G7531:L7531"/>
    <mergeCell ref="F7627:K7627"/>
    <mergeCell ref="E7630:L7630"/>
    <mergeCell ref="E7631:L7631"/>
    <mergeCell ref="E7633:L7633"/>
    <mergeCell ref="E7646:L7646"/>
    <mergeCell ref="E7647:L7647"/>
    <mergeCell ref="F7615:K7615"/>
    <mergeCell ref="F7617:K7617"/>
    <mergeCell ref="F7619:K7619"/>
    <mergeCell ref="F7621:K7621"/>
    <mergeCell ref="F7623:K7623"/>
    <mergeCell ref="F7625:K7625"/>
    <mergeCell ref="E7601:L7601"/>
    <mergeCell ref="F7604:G7604"/>
    <mergeCell ref="H7604:L7605"/>
    <mergeCell ref="F7609:K7609"/>
    <mergeCell ref="F7610:K7610"/>
    <mergeCell ref="F7614:K7614"/>
    <mergeCell ref="F7593:J7593"/>
    <mergeCell ref="F7594:J7594"/>
    <mergeCell ref="F7595:J7595"/>
    <mergeCell ref="F7598:G7598"/>
    <mergeCell ref="H7598:L7599"/>
    <mergeCell ref="E7600:L7600"/>
    <mergeCell ref="F7580:J7580"/>
    <mergeCell ref="F7581:J7581"/>
    <mergeCell ref="F7582:J7582"/>
    <mergeCell ref="F7583:J7583"/>
    <mergeCell ref="F7589:J7589"/>
    <mergeCell ref="F7590:J7590"/>
    <mergeCell ref="E7568:E7573"/>
    <mergeCell ref="G7568:L7568"/>
    <mergeCell ref="G7569:L7569"/>
    <mergeCell ref="G7570:L7570"/>
    <mergeCell ref="G7572:L7572"/>
    <mergeCell ref="G7573:L7573"/>
    <mergeCell ref="E7686:E7691"/>
    <mergeCell ref="G7686:L7686"/>
    <mergeCell ref="G7687:L7687"/>
    <mergeCell ref="G7688:L7688"/>
    <mergeCell ref="G7690:L7690"/>
    <mergeCell ref="G7691:L7691"/>
    <mergeCell ref="E7679:E7684"/>
    <mergeCell ref="G7679:L7679"/>
    <mergeCell ref="G7680:L7680"/>
    <mergeCell ref="G7681:L7681"/>
    <mergeCell ref="G7683:L7683"/>
    <mergeCell ref="G7684:L7684"/>
    <mergeCell ref="E7672:E7677"/>
    <mergeCell ref="G7672:L7672"/>
    <mergeCell ref="G7673:L7673"/>
    <mergeCell ref="G7674:L7674"/>
    <mergeCell ref="G7676:L7676"/>
    <mergeCell ref="G7677:L7677"/>
    <mergeCell ref="E7665:E7670"/>
    <mergeCell ref="G7665:L7665"/>
    <mergeCell ref="G7666:L7666"/>
    <mergeCell ref="G7667:L7667"/>
    <mergeCell ref="G7669:L7669"/>
    <mergeCell ref="G7670:L7670"/>
    <mergeCell ref="E7658:E7663"/>
    <mergeCell ref="G7658:L7658"/>
    <mergeCell ref="G7659:L7659"/>
    <mergeCell ref="G7660:L7660"/>
    <mergeCell ref="G7662:L7662"/>
    <mergeCell ref="G7663:L7663"/>
    <mergeCell ref="E7651:E7656"/>
    <mergeCell ref="G7651:L7651"/>
    <mergeCell ref="G7652:L7652"/>
    <mergeCell ref="G7653:L7653"/>
    <mergeCell ref="G7655:L7655"/>
    <mergeCell ref="G7656:L7656"/>
    <mergeCell ref="F7752:K7752"/>
    <mergeCell ref="E7755:L7755"/>
    <mergeCell ref="E7756:L7756"/>
    <mergeCell ref="E7758:L7758"/>
    <mergeCell ref="E7771:L7771"/>
    <mergeCell ref="E7772:L7772"/>
    <mergeCell ref="F7740:K7740"/>
    <mergeCell ref="F7742:K7742"/>
    <mergeCell ref="F7744:K7744"/>
    <mergeCell ref="F7746:K7746"/>
    <mergeCell ref="F7748:K7748"/>
    <mergeCell ref="F7750:K7750"/>
    <mergeCell ref="E7726:L7726"/>
    <mergeCell ref="F7729:G7729"/>
    <mergeCell ref="H7729:L7730"/>
    <mergeCell ref="F7734:K7734"/>
    <mergeCell ref="F7735:K7735"/>
    <mergeCell ref="F7739:K7739"/>
    <mergeCell ref="F7718:J7718"/>
    <mergeCell ref="F7719:J7719"/>
    <mergeCell ref="F7720:J7720"/>
    <mergeCell ref="F7723:G7723"/>
    <mergeCell ref="H7723:L7724"/>
    <mergeCell ref="E7725:L7725"/>
    <mergeCell ref="F7705:J7705"/>
    <mergeCell ref="F7706:J7706"/>
    <mergeCell ref="F7707:J7707"/>
    <mergeCell ref="F7708:J7708"/>
    <mergeCell ref="F7714:J7714"/>
    <mergeCell ref="F7715:J7715"/>
    <mergeCell ref="E7693:E7698"/>
    <mergeCell ref="G7693:L7693"/>
    <mergeCell ref="G7694:L7694"/>
    <mergeCell ref="G7695:L7695"/>
    <mergeCell ref="G7697:L7697"/>
    <mergeCell ref="G7698:L7698"/>
    <mergeCell ref="E7811:E7816"/>
    <mergeCell ref="G7811:L7811"/>
    <mergeCell ref="G7812:L7812"/>
    <mergeCell ref="G7813:L7813"/>
    <mergeCell ref="G7815:L7815"/>
    <mergeCell ref="G7816:L7816"/>
    <mergeCell ref="E7804:E7809"/>
    <mergeCell ref="G7804:L7804"/>
    <mergeCell ref="G7805:L7805"/>
    <mergeCell ref="G7806:L7806"/>
    <mergeCell ref="G7808:L7808"/>
    <mergeCell ref="G7809:L7809"/>
    <mergeCell ref="E7797:E7802"/>
    <mergeCell ref="G7797:L7797"/>
    <mergeCell ref="G7798:L7798"/>
    <mergeCell ref="G7799:L7799"/>
    <mergeCell ref="G7801:L7801"/>
    <mergeCell ref="G7802:L7802"/>
    <mergeCell ref="E7790:E7795"/>
    <mergeCell ref="G7790:L7790"/>
    <mergeCell ref="G7791:L7791"/>
    <mergeCell ref="G7792:L7792"/>
    <mergeCell ref="G7794:L7794"/>
    <mergeCell ref="G7795:L7795"/>
    <mergeCell ref="E7783:E7788"/>
    <mergeCell ref="G7783:L7783"/>
    <mergeCell ref="G7784:L7784"/>
    <mergeCell ref="G7785:L7785"/>
    <mergeCell ref="G7787:L7787"/>
    <mergeCell ref="G7788:L7788"/>
    <mergeCell ref="E7776:E7781"/>
    <mergeCell ref="G7776:L7776"/>
    <mergeCell ref="G7777:L7777"/>
    <mergeCell ref="G7778:L7778"/>
    <mergeCell ref="G7780:L7780"/>
    <mergeCell ref="G7781:L7781"/>
    <mergeCell ref="F7877:K7877"/>
    <mergeCell ref="E7880:L7880"/>
    <mergeCell ref="E7881:L7881"/>
    <mergeCell ref="E7883:L7883"/>
    <mergeCell ref="E7896:L7896"/>
    <mergeCell ref="E7897:L7897"/>
    <mergeCell ref="F7865:K7865"/>
    <mergeCell ref="F7867:K7867"/>
    <mergeCell ref="F7869:K7869"/>
    <mergeCell ref="F7871:K7871"/>
    <mergeCell ref="F7873:K7873"/>
    <mergeCell ref="F7875:K7875"/>
    <mergeCell ref="E7851:L7851"/>
    <mergeCell ref="F7854:G7854"/>
    <mergeCell ref="H7854:L7855"/>
    <mergeCell ref="F7859:K7859"/>
    <mergeCell ref="F7860:K7860"/>
    <mergeCell ref="F7864:K7864"/>
    <mergeCell ref="F7843:J7843"/>
    <mergeCell ref="F7844:J7844"/>
    <mergeCell ref="F7845:J7845"/>
    <mergeCell ref="F7848:G7848"/>
    <mergeCell ref="H7848:L7849"/>
    <mergeCell ref="E7850:L7850"/>
    <mergeCell ref="F7830:J7830"/>
    <mergeCell ref="F7831:J7831"/>
    <mergeCell ref="F7832:J7832"/>
    <mergeCell ref="F7833:J7833"/>
    <mergeCell ref="F7839:J7839"/>
    <mergeCell ref="F7840:J7840"/>
    <mergeCell ref="E7818:E7823"/>
    <mergeCell ref="G7818:L7818"/>
    <mergeCell ref="G7819:L7819"/>
    <mergeCell ref="G7820:L7820"/>
    <mergeCell ref="G7822:L7822"/>
    <mergeCell ref="G7823:L7823"/>
    <mergeCell ref="E7936:E7941"/>
    <mergeCell ref="G7936:L7936"/>
    <mergeCell ref="G7937:L7937"/>
    <mergeCell ref="G7938:L7938"/>
    <mergeCell ref="G7940:L7940"/>
    <mergeCell ref="G7941:L7941"/>
    <mergeCell ref="E7929:E7934"/>
    <mergeCell ref="G7929:L7929"/>
    <mergeCell ref="G7930:L7930"/>
    <mergeCell ref="G7931:L7931"/>
    <mergeCell ref="G7933:L7933"/>
    <mergeCell ref="G7934:L7934"/>
    <mergeCell ref="E7922:E7927"/>
    <mergeCell ref="G7922:L7922"/>
    <mergeCell ref="G7923:L7923"/>
    <mergeCell ref="G7924:L7924"/>
    <mergeCell ref="G7926:L7926"/>
    <mergeCell ref="G7927:L7927"/>
    <mergeCell ref="E7915:E7920"/>
    <mergeCell ref="G7915:L7915"/>
    <mergeCell ref="G7916:L7916"/>
    <mergeCell ref="G7917:L7917"/>
    <mergeCell ref="G7919:L7919"/>
    <mergeCell ref="G7920:L7920"/>
    <mergeCell ref="E7908:E7913"/>
    <mergeCell ref="G7908:L7908"/>
    <mergeCell ref="G7909:L7909"/>
    <mergeCell ref="G7910:L7910"/>
    <mergeCell ref="G7912:L7912"/>
    <mergeCell ref="G7913:L7913"/>
    <mergeCell ref="E7901:E7906"/>
    <mergeCell ref="G7901:L7901"/>
    <mergeCell ref="G7902:L7902"/>
    <mergeCell ref="G7903:L7903"/>
    <mergeCell ref="G7905:L7905"/>
    <mergeCell ref="G7906:L7906"/>
    <mergeCell ref="F8002:K8002"/>
    <mergeCell ref="E8005:L8005"/>
    <mergeCell ref="E8006:L8006"/>
    <mergeCell ref="E8008:L8008"/>
    <mergeCell ref="E8021:L8021"/>
    <mergeCell ref="E8022:L8022"/>
    <mergeCell ref="F7990:K7990"/>
    <mergeCell ref="F7992:K7992"/>
    <mergeCell ref="F7994:K7994"/>
    <mergeCell ref="F7996:K7996"/>
    <mergeCell ref="F7998:K7998"/>
    <mergeCell ref="F8000:K8000"/>
    <mergeCell ref="E7976:L7976"/>
    <mergeCell ref="F7979:G7979"/>
    <mergeCell ref="H7979:L7980"/>
    <mergeCell ref="F7984:K7984"/>
    <mergeCell ref="F7985:K7985"/>
    <mergeCell ref="F7989:K7989"/>
    <mergeCell ref="F7968:J7968"/>
    <mergeCell ref="F7969:J7969"/>
    <mergeCell ref="F7970:J7970"/>
    <mergeCell ref="F7973:G7973"/>
    <mergeCell ref="H7973:L7974"/>
    <mergeCell ref="E7975:L7975"/>
    <mergeCell ref="F7955:J7955"/>
    <mergeCell ref="F7956:J7956"/>
    <mergeCell ref="F7957:J7957"/>
    <mergeCell ref="F7958:J7958"/>
    <mergeCell ref="F7964:J7964"/>
    <mergeCell ref="F7965:J7965"/>
    <mergeCell ref="E7943:E7948"/>
    <mergeCell ref="G7943:L7943"/>
    <mergeCell ref="G7944:L7944"/>
    <mergeCell ref="G7945:L7945"/>
    <mergeCell ref="G7947:L7947"/>
    <mergeCell ref="G7948:L7948"/>
    <mergeCell ref="E8061:E8066"/>
    <mergeCell ref="G8061:L8061"/>
    <mergeCell ref="G8062:L8062"/>
    <mergeCell ref="G8063:L8063"/>
    <mergeCell ref="G8065:L8065"/>
    <mergeCell ref="G8066:L8066"/>
    <mergeCell ref="E8054:E8059"/>
    <mergeCell ref="G8054:L8054"/>
    <mergeCell ref="G8055:L8055"/>
    <mergeCell ref="G8056:L8056"/>
    <mergeCell ref="G8058:L8058"/>
    <mergeCell ref="G8059:L8059"/>
    <mergeCell ref="E8047:E8052"/>
    <mergeCell ref="G8047:L8047"/>
    <mergeCell ref="G8048:L8048"/>
    <mergeCell ref="G8049:L8049"/>
    <mergeCell ref="G8051:L8051"/>
    <mergeCell ref="G8052:L8052"/>
    <mergeCell ref="E8040:E8045"/>
    <mergeCell ref="G8040:L8040"/>
    <mergeCell ref="G8041:L8041"/>
    <mergeCell ref="G8042:L8042"/>
    <mergeCell ref="G8044:L8044"/>
    <mergeCell ref="G8045:L8045"/>
    <mergeCell ref="E8033:E8038"/>
    <mergeCell ref="G8033:L8033"/>
    <mergeCell ref="G8034:L8034"/>
    <mergeCell ref="G8035:L8035"/>
    <mergeCell ref="G8037:L8037"/>
    <mergeCell ref="G8038:L8038"/>
    <mergeCell ref="E8026:E8031"/>
    <mergeCell ref="G8026:L8026"/>
    <mergeCell ref="G8027:L8027"/>
    <mergeCell ref="G8028:L8028"/>
    <mergeCell ref="G8030:L8030"/>
    <mergeCell ref="G8031:L8031"/>
    <mergeCell ref="F8127:K8127"/>
    <mergeCell ref="E8130:L8130"/>
    <mergeCell ref="E8131:L8131"/>
    <mergeCell ref="E8133:L8133"/>
    <mergeCell ref="E8146:L8146"/>
    <mergeCell ref="E8147:L8147"/>
    <mergeCell ref="F8115:K8115"/>
    <mergeCell ref="F8117:K8117"/>
    <mergeCell ref="F8119:K8119"/>
    <mergeCell ref="F8121:K8121"/>
    <mergeCell ref="F8123:K8123"/>
    <mergeCell ref="F8125:K8125"/>
    <mergeCell ref="E8101:L8101"/>
    <mergeCell ref="F8104:G8104"/>
    <mergeCell ref="H8104:L8105"/>
    <mergeCell ref="F8109:K8109"/>
    <mergeCell ref="F8110:K8110"/>
    <mergeCell ref="F8114:K8114"/>
    <mergeCell ref="F8093:J8093"/>
    <mergeCell ref="F8094:J8094"/>
    <mergeCell ref="F8095:J8095"/>
    <mergeCell ref="F8098:G8098"/>
    <mergeCell ref="H8098:L8099"/>
    <mergeCell ref="E8100:L8100"/>
    <mergeCell ref="F8080:J8080"/>
    <mergeCell ref="F8081:J8081"/>
    <mergeCell ref="F8082:J8082"/>
    <mergeCell ref="F8083:J8083"/>
    <mergeCell ref="F8089:J8089"/>
    <mergeCell ref="F8090:J8090"/>
    <mergeCell ref="E8068:E8073"/>
    <mergeCell ref="G8068:L8068"/>
    <mergeCell ref="G8069:L8069"/>
    <mergeCell ref="G8070:L8070"/>
    <mergeCell ref="G8072:L8072"/>
    <mergeCell ref="G8073:L8073"/>
    <mergeCell ref="E8186:E8191"/>
    <mergeCell ref="G8186:L8186"/>
    <mergeCell ref="G8187:L8187"/>
    <mergeCell ref="G8188:L8188"/>
    <mergeCell ref="G8190:L8190"/>
    <mergeCell ref="G8191:L8191"/>
    <mergeCell ref="E8179:E8184"/>
    <mergeCell ref="G8179:L8179"/>
    <mergeCell ref="G8180:L8180"/>
    <mergeCell ref="G8181:L8181"/>
    <mergeCell ref="G8183:L8183"/>
    <mergeCell ref="G8184:L8184"/>
    <mergeCell ref="E8172:E8177"/>
    <mergeCell ref="G8172:L8172"/>
    <mergeCell ref="G8173:L8173"/>
    <mergeCell ref="G8174:L8174"/>
    <mergeCell ref="G8176:L8176"/>
    <mergeCell ref="G8177:L8177"/>
    <mergeCell ref="E8165:E8170"/>
    <mergeCell ref="G8165:L8165"/>
    <mergeCell ref="G8166:L8166"/>
    <mergeCell ref="G8167:L8167"/>
    <mergeCell ref="G8169:L8169"/>
    <mergeCell ref="G8170:L8170"/>
    <mergeCell ref="E8158:E8163"/>
    <mergeCell ref="G8158:L8158"/>
    <mergeCell ref="G8159:L8159"/>
    <mergeCell ref="G8160:L8160"/>
    <mergeCell ref="G8162:L8162"/>
    <mergeCell ref="G8163:L8163"/>
    <mergeCell ref="E8151:E8156"/>
    <mergeCell ref="G8151:L8151"/>
    <mergeCell ref="G8152:L8152"/>
    <mergeCell ref="G8153:L8153"/>
    <mergeCell ref="G8155:L8155"/>
    <mergeCell ref="G8156:L8156"/>
    <mergeCell ref="F8252:K8252"/>
    <mergeCell ref="E8255:L8255"/>
    <mergeCell ref="E8256:L8256"/>
    <mergeCell ref="E8258:L8258"/>
    <mergeCell ref="E8271:L8271"/>
    <mergeCell ref="E8272:L8272"/>
    <mergeCell ref="F8240:K8240"/>
    <mergeCell ref="F8242:K8242"/>
    <mergeCell ref="F8244:K8244"/>
    <mergeCell ref="F8246:K8246"/>
    <mergeCell ref="F8248:K8248"/>
    <mergeCell ref="F8250:K8250"/>
    <mergeCell ref="E8226:L8226"/>
    <mergeCell ref="F8229:G8229"/>
    <mergeCell ref="H8229:L8230"/>
    <mergeCell ref="F8234:K8234"/>
    <mergeCell ref="F8235:K8235"/>
    <mergeCell ref="F8239:K8239"/>
    <mergeCell ref="F8218:J8218"/>
    <mergeCell ref="F8219:J8219"/>
    <mergeCell ref="F8220:J8220"/>
    <mergeCell ref="F8223:G8223"/>
    <mergeCell ref="H8223:L8224"/>
    <mergeCell ref="E8225:L8225"/>
    <mergeCell ref="F8205:J8205"/>
    <mergeCell ref="F8206:J8206"/>
    <mergeCell ref="F8207:J8207"/>
    <mergeCell ref="F8208:J8208"/>
    <mergeCell ref="F8214:J8214"/>
    <mergeCell ref="F8215:J8215"/>
    <mergeCell ref="E8193:E8198"/>
    <mergeCell ref="G8193:L8193"/>
    <mergeCell ref="G8194:L8194"/>
    <mergeCell ref="G8195:L8195"/>
    <mergeCell ref="G8197:L8197"/>
    <mergeCell ref="G8198:L8198"/>
    <mergeCell ref="E8311:E8316"/>
    <mergeCell ref="G8311:L8311"/>
    <mergeCell ref="G8312:L8312"/>
    <mergeCell ref="G8313:L8313"/>
    <mergeCell ref="G8315:L8315"/>
    <mergeCell ref="G8316:L8316"/>
    <mergeCell ref="E8304:E8309"/>
    <mergeCell ref="G8304:L8304"/>
    <mergeCell ref="G8305:L8305"/>
    <mergeCell ref="G8306:L8306"/>
    <mergeCell ref="G8308:L8308"/>
    <mergeCell ref="G8309:L8309"/>
    <mergeCell ref="E8297:E8302"/>
    <mergeCell ref="G8297:L8297"/>
    <mergeCell ref="G8298:L8298"/>
    <mergeCell ref="G8299:L8299"/>
    <mergeCell ref="G8301:L8301"/>
    <mergeCell ref="G8302:L8302"/>
    <mergeCell ref="E8290:E8295"/>
    <mergeCell ref="G8290:L8290"/>
    <mergeCell ref="G8291:L8291"/>
    <mergeCell ref="G8292:L8292"/>
    <mergeCell ref="G8294:L8294"/>
    <mergeCell ref="G8295:L8295"/>
    <mergeCell ref="E8283:E8288"/>
    <mergeCell ref="G8283:L8283"/>
    <mergeCell ref="G8284:L8284"/>
    <mergeCell ref="G8285:L8285"/>
    <mergeCell ref="G8287:L8287"/>
    <mergeCell ref="G8288:L8288"/>
    <mergeCell ref="E8276:E8281"/>
    <mergeCell ref="G8276:L8276"/>
    <mergeCell ref="G8277:L8277"/>
    <mergeCell ref="G8278:L8278"/>
    <mergeCell ref="G8280:L8280"/>
    <mergeCell ref="G8281:L8281"/>
    <mergeCell ref="F8377:K8377"/>
    <mergeCell ref="E8380:L8380"/>
    <mergeCell ref="E8381:L8381"/>
    <mergeCell ref="E8383:L8383"/>
    <mergeCell ref="E8396:L8396"/>
    <mergeCell ref="E8397:L8397"/>
    <mergeCell ref="F8365:K8365"/>
    <mergeCell ref="F8367:K8367"/>
    <mergeCell ref="F8369:K8369"/>
    <mergeCell ref="F8371:K8371"/>
    <mergeCell ref="F8373:K8373"/>
    <mergeCell ref="F8375:K8375"/>
    <mergeCell ref="E8351:L8351"/>
    <mergeCell ref="F8354:G8354"/>
    <mergeCell ref="H8354:L8355"/>
    <mergeCell ref="F8359:K8359"/>
    <mergeCell ref="F8360:K8360"/>
    <mergeCell ref="F8364:K8364"/>
    <mergeCell ref="F8343:J8343"/>
    <mergeCell ref="F8344:J8344"/>
    <mergeCell ref="F8345:J8345"/>
    <mergeCell ref="F8348:G8348"/>
    <mergeCell ref="H8348:L8349"/>
    <mergeCell ref="E8350:L8350"/>
    <mergeCell ref="F8330:J8330"/>
    <mergeCell ref="F8331:J8331"/>
    <mergeCell ref="F8332:J8332"/>
    <mergeCell ref="F8333:J8333"/>
    <mergeCell ref="F8339:J8339"/>
    <mergeCell ref="F8340:J8340"/>
    <mergeCell ref="E8318:E8323"/>
    <mergeCell ref="G8318:L8318"/>
    <mergeCell ref="G8319:L8319"/>
    <mergeCell ref="G8320:L8320"/>
    <mergeCell ref="G8322:L8322"/>
    <mergeCell ref="G8323:L8323"/>
    <mergeCell ref="E8436:E8441"/>
    <mergeCell ref="G8436:L8436"/>
    <mergeCell ref="G8437:L8437"/>
    <mergeCell ref="G8438:L8438"/>
    <mergeCell ref="G8440:L8440"/>
    <mergeCell ref="G8441:L8441"/>
    <mergeCell ref="E8429:E8434"/>
    <mergeCell ref="G8429:L8429"/>
    <mergeCell ref="G8430:L8430"/>
    <mergeCell ref="G8431:L8431"/>
    <mergeCell ref="G8433:L8433"/>
    <mergeCell ref="G8434:L8434"/>
    <mergeCell ref="E8422:E8427"/>
    <mergeCell ref="G8422:L8422"/>
    <mergeCell ref="G8423:L8423"/>
    <mergeCell ref="G8424:L8424"/>
    <mergeCell ref="G8426:L8426"/>
    <mergeCell ref="G8427:L8427"/>
    <mergeCell ref="E8415:E8420"/>
    <mergeCell ref="G8415:L8415"/>
    <mergeCell ref="G8416:L8416"/>
    <mergeCell ref="G8417:L8417"/>
    <mergeCell ref="G8419:L8419"/>
    <mergeCell ref="G8420:L8420"/>
    <mergeCell ref="E8408:E8413"/>
    <mergeCell ref="G8408:L8408"/>
    <mergeCell ref="G8409:L8409"/>
    <mergeCell ref="G8410:L8410"/>
    <mergeCell ref="G8412:L8412"/>
    <mergeCell ref="G8413:L8413"/>
    <mergeCell ref="E8401:E8406"/>
    <mergeCell ref="G8401:L8401"/>
    <mergeCell ref="G8402:L8402"/>
    <mergeCell ref="G8403:L8403"/>
    <mergeCell ref="G8405:L8405"/>
    <mergeCell ref="G8406:L8406"/>
    <mergeCell ref="F8502:K8502"/>
    <mergeCell ref="E8505:L8505"/>
    <mergeCell ref="E8506:L8506"/>
    <mergeCell ref="E8508:L8508"/>
    <mergeCell ref="E8521:L8521"/>
    <mergeCell ref="E8522:L8522"/>
    <mergeCell ref="F8490:K8490"/>
    <mergeCell ref="F8492:K8492"/>
    <mergeCell ref="F8494:K8494"/>
    <mergeCell ref="F8496:K8496"/>
    <mergeCell ref="F8498:K8498"/>
    <mergeCell ref="F8500:K8500"/>
    <mergeCell ref="E8476:L8476"/>
    <mergeCell ref="F8479:G8479"/>
    <mergeCell ref="H8479:L8480"/>
    <mergeCell ref="F8484:K8484"/>
    <mergeCell ref="F8485:K8485"/>
    <mergeCell ref="F8489:K8489"/>
    <mergeCell ref="F8468:J8468"/>
    <mergeCell ref="F8469:J8469"/>
    <mergeCell ref="F8470:J8470"/>
    <mergeCell ref="F8473:G8473"/>
    <mergeCell ref="H8473:L8474"/>
    <mergeCell ref="E8475:L8475"/>
    <mergeCell ref="F8455:J8455"/>
    <mergeCell ref="F8456:J8456"/>
    <mergeCell ref="F8457:J8457"/>
    <mergeCell ref="F8458:J8458"/>
    <mergeCell ref="F8464:J8464"/>
    <mergeCell ref="F8465:J8465"/>
    <mergeCell ref="E8443:E8448"/>
    <mergeCell ref="G8443:L8443"/>
    <mergeCell ref="G8444:L8444"/>
    <mergeCell ref="G8445:L8445"/>
    <mergeCell ref="G8447:L8447"/>
    <mergeCell ref="G8448:L8448"/>
    <mergeCell ref="E8561:E8566"/>
    <mergeCell ref="G8561:L8561"/>
    <mergeCell ref="G8562:L8562"/>
    <mergeCell ref="G8563:L8563"/>
    <mergeCell ref="G8565:L8565"/>
    <mergeCell ref="G8566:L8566"/>
    <mergeCell ref="E8554:E8559"/>
    <mergeCell ref="G8554:L8554"/>
    <mergeCell ref="G8555:L8555"/>
    <mergeCell ref="G8556:L8556"/>
    <mergeCell ref="G8558:L8558"/>
    <mergeCell ref="G8559:L8559"/>
    <mergeCell ref="E8547:E8552"/>
    <mergeCell ref="G8547:L8547"/>
    <mergeCell ref="G8548:L8548"/>
    <mergeCell ref="G8549:L8549"/>
    <mergeCell ref="G8551:L8551"/>
    <mergeCell ref="G8552:L8552"/>
    <mergeCell ref="E8540:E8545"/>
    <mergeCell ref="G8540:L8540"/>
    <mergeCell ref="G8541:L8541"/>
    <mergeCell ref="G8542:L8542"/>
    <mergeCell ref="G8544:L8544"/>
    <mergeCell ref="G8545:L8545"/>
    <mergeCell ref="E8533:E8538"/>
    <mergeCell ref="G8533:L8533"/>
    <mergeCell ref="G8534:L8534"/>
    <mergeCell ref="G8535:L8535"/>
    <mergeCell ref="G8537:L8537"/>
    <mergeCell ref="G8538:L8538"/>
    <mergeCell ref="E8526:E8531"/>
    <mergeCell ref="G8526:L8526"/>
    <mergeCell ref="G8527:L8527"/>
    <mergeCell ref="G8528:L8528"/>
    <mergeCell ref="G8530:L8530"/>
    <mergeCell ref="G8531:L8531"/>
    <mergeCell ref="F8627:K8627"/>
    <mergeCell ref="E8630:L8630"/>
    <mergeCell ref="E8631:L8631"/>
    <mergeCell ref="E8633:L8633"/>
    <mergeCell ref="E8646:L8646"/>
    <mergeCell ref="E8647:L8647"/>
    <mergeCell ref="F8615:K8615"/>
    <mergeCell ref="F8617:K8617"/>
    <mergeCell ref="F8619:K8619"/>
    <mergeCell ref="F8621:K8621"/>
    <mergeCell ref="F8623:K8623"/>
    <mergeCell ref="F8625:K8625"/>
    <mergeCell ref="E8601:L8601"/>
    <mergeCell ref="F8604:G8604"/>
    <mergeCell ref="H8604:L8605"/>
    <mergeCell ref="F8609:K8609"/>
    <mergeCell ref="F8610:K8610"/>
    <mergeCell ref="F8614:K8614"/>
    <mergeCell ref="F8593:J8593"/>
    <mergeCell ref="F8594:J8594"/>
    <mergeCell ref="F8595:J8595"/>
    <mergeCell ref="F8598:G8598"/>
    <mergeCell ref="H8598:L8599"/>
    <mergeCell ref="E8600:L8600"/>
    <mergeCell ref="F8580:J8580"/>
    <mergeCell ref="F8581:J8581"/>
    <mergeCell ref="F8582:J8582"/>
    <mergeCell ref="F8583:J8583"/>
    <mergeCell ref="F8589:J8589"/>
    <mergeCell ref="F8590:J8590"/>
    <mergeCell ref="E8568:E8573"/>
    <mergeCell ref="G8568:L8568"/>
    <mergeCell ref="G8569:L8569"/>
    <mergeCell ref="G8570:L8570"/>
    <mergeCell ref="G8572:L8572"/>
    <mergeCell ref="G8573:L8573"/>
    <mergeCell ref="E8686:E8691"/>
    <mergeCell ref="G8686:L8686"/>
    <mergeCell ref="G8687:L8687"/>
    <mergeCell ref="G8688:L8688"/>
    <mergeCell ref="G8690:L8690"/>
    <mergeCell ref="G8691:L8691"/>
    <mergeCell ref="E8679:E8684"/>
    <mergeCell ref="G8679:L8679"/>
    <mergeCell ref="G8680:L8680"/>
    <mergeCell ref="G8681:L8681"/>
    <mergeCell ref="G8683:L8683"/>
    <mergeCell ref="G8684:L8684"/>
    <mergeCell ref="E8672:E8677"/>
    <mergeCell ref="G8672:L8672"/>
    <mergeCell ref="G8673:L8673"/>
    <mergeCell ref="G8674:L8674"/>
    <mergeCell ref="G8676:L8676"/>
    <mergeCell ref="G8677:L8677"/>
    <mergeCell ref="E8665:E8670"/>
    <mergeCell ref="G8665:L8665"/>
    <mergeCell ref="G8666:L8666"/>
    <mergeCell ref="G8667:L8667"/>
    <mergeCell ref="G8669:L8669"/>
    <mergeCell ref="G8670:L8670"/>
    <mergeCell ref="E8658:E8663"/>
    <mergeCell ref="G8658:L8658"/>
    <mergeCell ref="G8659:L8659"/>
    <mergeCell ref="G8660:L8660"/>
    <mergeCell ref="G8662:L8662"/>
    <mergeCell ref="G8663:L8663"/>
    <mergeCell ref="E8651:E8656"/>
    <mergeCell ref="G8651:L8651"/>
    <mergeCell ref="G8652:L8652"/>
    <mergeCell ref="G8653:L8653"/>
    <mergeCell ref="G8655:L8655"/>
    <mergeCell ref="G8656:L8656"/>
    <mergeCell ref="F8752:K8752"/>
    <mergeCell ref="E8755:L8755"/>
    <mergeCell ref="E8756:L8756"/>
    <mergeCell ref="E8758:L8758"/>
    <mergeCell ref="E8771:L8771"/>
    <mergeCell ref="E8772:L8772"/>
    <mergeCell ref="F8740:K8740"/>
    <mergeCell ref="F8742:K8742"/>
    <mergeCell ref="F8744:K8744"/>
    <mergeCell ref="F8746:K8746"/>
    <mergeCell ref="F8748:K8748"/>
    <mergeCell ref="F8750:K8750"/>
    <mergeCell ref="E8726:L8726"/>
    <mergeCell ref="F8729:G8729"/>
    <mergeCell ref="H8729:L8730"/>
    <mergeCell ref="F8734:K8734"/>
    <mergeCell ref="F8735:K8735"/>
    <mergeCell ref="F8739:K8739"/>
    <mergeCell ref="F8718:J8718"/>
    <mergeCell ref="F8719:J8719"/>
    <mergeCell ref="F8720:J8720"/>
    <mergeCell ref="F8723:G8723"/>
    <mergeCell ref="H8723:L8724"/>
    <mergeCell ref="E8725:L8725"/>
    <mergeCell ref="F8705:J8705"/>
    <mergeCell ref="F8706:J8706"/>
    <mergeCell ref="F8707:J8707"/>
    <mergeCell ref="F8708:J8708"/>
    <mergeCell ref="F8714:J8714"/>
    <mergeCell ref="F8715:J8715"/>
    <mergeCell ref="E8693:E8698"/>
    <mergeCell ref="G8693:L8693"/>
    <mergeCell ref="G8694:L8694"/>
    <mergeCell ref="G8695:L8695"/>
    <mergeCell ref="G8697:L8697"/>
    <mergeCell ref="G8698:L8698"/>
    <mergeCell ref="E8811:E8816"/>
    <mergeCell ref="G8811:L8811"/>
    <mergeCell ref="G8812:L8812"/>
    <mergeCell ref="G8813:L8813"/>
    <mergeCell ref="G8815:L8815"/>
    <mergeCell ref="G8816:L8816"/>
    <mergeCell ref="E8804:E8809"/>
    <mergeCell ref="G8804:L8804"/>
    <mergeCell ref="G8805:L8805"/>
    <mergeCell ref="G8806:L8806"/>
    <mergeCell ref="G8808:L8808"/>
    <mergeCell ref="G8809:L8809"/>
    <mergeCell ref="E8797:E8802"/>
    <mergeCell ref="G8797:L8797"/>
    <mergeCell ref="G8798:L8798"/>
    <mergeCell ref="G8799:L8799"/>
    <mergeCell ref="G8801:L8801"/>
    <mergeCell ref="G8802:L8802"/>
    <mergeCell ref="E8790:E8795"/>
    <mergeCell ref="G8790:L8790"/>
    <mergeCell ref="G8791:L8791"/>
    <mergeCell ref="G8792:L8792"/>
    <mergeCell ref="G8794:L8794"/>
    <mergeCell ref="G8795:L8795"/>
    <mergeCell ref="E8783:E8788"/>
    <mergeCell ref="G8783:L8783"/>
    <mergeCell ref="G8784:L8784"/>
    <mergeCell ref="G8785:L8785"/>
    <mergeCell ref="G8787:L8787"/>
    <mergeCell ref="G8788:L8788"/>
    <mergeCell ref="E8776:E8781"/>
    <mergeCell ref="G8776:L8776"/>
    <mergeCell ref="G8777:L8777"/>
    <mergeCell ref="G8778:L8778"/>
    <mergeCell ref="G8780:L8780"/>
    <mergeCell ref="G8781:L8781"/>
    <mergeCell ref="F8877:K8877"/>
    <mergeCell ref="E8880:L8880"/>
    <mergeCell ref="E8881:L8881"/>
    <mergeCell ref="E8883:L8883"/>
    <mergeCell ref="E8896:L8896"/>
    <mergeCell ref="E8897:L8897"/>
    <mergeCell ref="F8865:K8865"/>
    <mergeCell ref="F8867:K8867"/>
    <mergeCell ref="F8869:K8869"/>
    <mergeCell ref="F8871:K8871"/>
    <mergeCell ref="F8873:K8873"/>
    <mergeCell ref="F8875:K8875"/>
    <mergeCell ref="E8851:L8851"/>
    <mergeCell ref="F8854:G8854"/>
    <mergeCell ref="H8854:L8855"/>
    <mergeCell ref="F8859:K8859"/>
    <mergeCell ref="F8860:K8860"/>
    <mergeCell ref="F8864:K8864"/>
    <mergeCell ref="F8843:J8843"/>
    <mergeCell ref="F8844:J8844"/>
    <mergeCell ref="F8845:J8845"/>
    <mergeCell ref="F8848:G8848"/>
    <mergeCell ref="H8848:L8849"/>
    <mergeCell ref="E8850:L8850"/>
    <mergeCell ref="F8830:J8830"/>
    <mergeCell ref="F8831:J8831"/>
    <mergeCell ref="F8832:J8832"/>
    <mergeCell ref="F8833:J8833"/>
    <mergeCell ref="F8839:J8839"/>
    <mergeCell ref="F8840:J8840"/>
    <mergeCell ref="E8818:E8823"/>
    <mergeCell ref="G8818:L8818"/>
    <mergeCell ref="G8819:L8819"/>
    <mergeCell ref="G8820:L8820"/>
    <mergeCell ref="G8822:L8822"/>
    <mergeCell ref="G8823:L8823"/>
    <mergeCell ref="E8936:E8941"/>
    <mergeCell ref="G8936:L8936"/>
    <mergeCell ref="G8937:L8937"/>
    <mergeCell ref="G8938:L8938"/>
    <mergeCell ref="G8940:L8940"/>
    <mergeCell ref="G8941:L8941"/>
    <mergeCell ref="E8929:E8934"/>
    <mergeCell ref="G8929:L8929"/>
    <mergeCell ref="G8930:L8930"/>
    <mergeCell ref="G8931:L8931"/>
    <mergeCell ref="G8933:L8933"/>
    <mergeCell ref="G8934:L8934"/>
    <mergeCell ref="E8922:E8927"/>
    <mergeCell ref="G8922:L8922"/>
    <mergeCell ref="G8923:L8923"/>
    <mergeCell ref="G8924:L8924"/>
    <mergeCell ref="G8926:L8926"/>
    <mergeCell ref="G8927:L8927"/>
    <mergeCell ref="E8915:E8920"/>
    <mergeCell ref="G8915:L8915"/>
    <mergeCell ref="G8916:L8916"/>
    <mergeCell ref="G8917:L8917"/>
    <mergeCell ref="G8919:L8919"/>
    <mergeCell ref="G8920:L8920"/>
    <mergeCell ref="E8908:E8913"/>
    <mergeCell ref="G8908:L8908"/>
    <mergeCell ref="G8909:L8909"/>
    <mergeCell ref="G8910:L8910"/>
    <mergeCell ref="G8912:L8912"/>
    <mergeCell ref="G8913:L8913"/>
    <mergeCell ref="E8901:E8906"/>
    <mergeCell ref="G8901:L8901"/>
    <mergeCell ref="G8902:L8902"/>
    <mergeCell ref="G8903:L8903"/>
    <mergeCell ref="G8905:L8905"/>
    <mergeCell ref="G8906:L8906"/>
    <mergeCell ref="F9002:K9002"/>
    <mergeCell ref="E9005:L9005"/>
    <mergeCell ref="E9006:L9006"/>
    <mergeCell ref="E9008:L9008"/>
    <mergeCell ref="E9021:L9021"/>
    <mergeCell ref="E9022:L9022"/>
    <mergeCell ref="F8990:K8990"/>
    <mergeCell ref="F8992:K8992"/>
    <mergeCell ref="F8994:K8994"/>
    <mergeCell ref="F8996:K8996"/>
    <mergeCell ref="F8998:K8998"/>
    <mergeCell ref="F9000:K9000"/>
    <mergeCell ref="E8976:L8976"/>
    <mergeCell ref="F8979:G8979"/>
    <mergeCell ref="H8979:L8980"/>
    <mergeCell ref="F8984:K8984"/>
    <mergeCell ref="F8985:K8985"/>
    <mergeCell ref="F8989:K8989"/>
    <mergeCell ref="F8968:J8968"/>
    <mergeCell ref="F8969:J8969"/>
    <mergeCell ref="F8970:J8970"/>
    <mergeCell ref="F8973:G8973"/>
    <mergeCell ref="H8973:L8974"/>
    <mergeCell ref="E8975:L8975"/>
    <mergeCell ref="F8955:J8955"/>
    <mergeCell ref="F8956:J8956"/>
    <mergeCell ref="F8957:J8957"/>
    <mergeCell ref="F8958:J8958"/>
    <mergeCell ref="F8964:J8964"/>
    <mergeCell ref="F8965:J8965"/>
    <mergeCell ref="E8943:E8948"/>
    <mergeCell ref="G8943:L8943"/>
    <mergeCell ref="G8944:L8944"/>
    <mergeCell ref="G8945:L8945"/>
    <mergeCell ref="G8947:L8947"/>
    <mergeCell ref="G8948:L8948"/>
    <mergeCell ref="E9061:E9066"/>
    <mergeCell ref="G9061:L9061"/>
    <mergeCell ref="G9062:L9062"/>
    <mergeCell ref="G9063:L9063"/>
    <mergeCell ref="G9065:L9065"/>
    <mergeCell ref="G9066:L9066"/>
    <mergeCell ref="E9054:E9059"/>
    <mergeCell ref="G9054:L9054"/>
    <mergeCell ref="G9055:L9055"/>
    <mergeCell ref="G9056:L9056"/>
    <mergeCell ref="G9058:L9058"/>
    <mergeCell ref="G9059:L9059"/>
    <mergeCell ref="E9047:E9052"/>
    <mergeCell ref="G9047:L9047"/>
    <mergeCell ref="G9048:L9048"/>
    <mergeCell ref="G9049:L9049"/>
    <mergeCell ref="G9051:L9051"/>
    <mergeCell ref="G9052:L9052"/>
    <mergeCell ref="E9040:E9045"/>
    <mergeCell ref="G9040:L9040"/>
    <mergeCell ref="G9041:L9041"/>
    <mergeCell ref="G9042:L9042"/>
    <mergeCell ref="G9044:L9044"/>
    <mergeCell ref="G9045:L9045"/>
    <mergeCell ref="E9033:E9038"/>
    <mergeCell ref="G9033:L9033"/>
    <mergeCell ref="G9034:L9034"/>
    <mergeCell ref="G9035:L9035"/>
    <mergeCell ref="G9037:L9037"/>
    <mergeCell ref="G9038:L9038"/>
    <mergeCell ref="E9026:E9031"/>
    <mergeCell ref="G9026:L9026"/>
    <mergeCell ref="G9027:L9027"/>
    <mergeCell ref="G9028:L9028"/>
    <mergeCell ref="G9030:L9030"/>
    <mergeCell ref="G9031:L9031"/>
    <mergeCell ref="F9127:K9127"/>
    <mergeCell ref="E9130:L9130"/>
    <mergeCell ref="E9131:L9131"/>
    <mergeCell ref="E9133:L9133"/>
    <mergeCell ref="E9146:L9146"/>
    <mergeCell ref="E9147:L9147"/>
    <mergeCell ref="F9115:K9115"/>
    <mergeCell ref="F9117:K9117"/>
    <mergeCell ref="F9119:K9119"/>
    <mergeCell ref="F9121:K9121"/>
    <mergeCell ref="F9123:K9123"/>
    <mergeCell ref="F9125:K9125"/>
    <mergeCell ref="E9101:L9101"/>
    <mergeCell ref="F9104:G9104"/>
    <mergeCell ref="H9104:L9105"/>
    <mergeCell ref="F9109:K9109"/>
    <mergeCell ref="F9110:K9110"/>
    <mergeCell ref="F9114:K9114"/>
    <mergeCell ref="F9093:J9093"/>
    <mergeCell ref="F9094:J9094"/>
    <mergeCell ref="F9095:J9095"/>
    <mergeCell ref="F9098:G9098"/>
    <mergeCell ref="H9098:L9099"/>
    <mergeCell ref="E9100:L9100"/>
    <mergeCell ref="F9080:J9080"/>
    <mergeCell ref="F9081:J9081"/>
    <mergeCell ref="F9082:J9082"/>
    <mergeCell ref="F9083:J9083"/>
    <mergeCell ref="F9089:J9089"/>
    <mergeCell ref="F9090:J9090"/>
    <mergeCell ref="E9068:E9073"/>
    <mergeCell ref="G9068:L9068"/>
    <mergeCell ref="G9069:L9069"/>
    <mergeCell ref="G9070:L9070"/>
    <mergeCell ref="G9072:L9072"/>
    <mergeCell ref="G9073:L9073"/>
    <mergeCell ref="E9186:E9191"/>
    <mergeCell ref="G9186:L9186"/>
    <mergeCell ref="G9187:L9187"/>
    <mergeCell ref="G9188:L9188"/>
    <mergeCell ref="G9190:L9190"/>
    <mergeCell ref="G9191:L9191"/>
    <mergeCell ref="E9179:E9184"/>
    <mergeCell ref="G9179:L9179"/>
    <mergeCell ref="G9180:L9180"/>
    <mergeCell ref="G9181:L9181"/>
    <mergeCell ref="G9183:L9183"/>
    <mergeCell ref="G9184:L9184"/>
    <mergeCell ref="E9172:E9177"/>
    <mergeCell ref="G9172:L9172"/>
    <mergeCell ref="G9173:L9173"/>
    <mergeCell ref="G9174:L9174"/>
    <mergeCell ref="G9176:L9176"/>
    <mergeCell ref="G9177:L9177"/>
    <mergeCell ref="E9165:E9170"/>
    <mergeCell ref="G9165:L9165"/>
    <mergeCell ref="G9166:L9166"/>
    <mergeCell ref="G9167:L9167"/>
    <mergeCell ref="G9169:L9169"/>
    <mergeCell ref="G9170:L9170"/>
    <mergeCell ref="E9158:E9163"/>
    <mergeCell ref="G9158:L9158"/>
    <mergeCell ref="G9159:L9159"/>
    <mergeCell ref="G9160:L9160"/>
    <mergeCell ref="G9162:L9162"/>
    <mergeCell ref="G9163:L9163"/>
    <mergeCell ref="E9151:E9156"/>
    <mergeCell ref="G9151:L9151"/>
    <mergeCell ref="G9152:L9152"/>
    <mergeCell ref="G9153:L9153"/>
    <mergeCell ref="G9155:L9155"/>
    <mergeCell ref="G9156:L9156"/>
    <mergeCell ref="F9252:K9252"/>
    <mergeCell ref="E9255:L9255"/>
    <mergeCell ref="E9256:L9256"/>
    <mergeCell ref="E9258:L9258"/>
    <mergeCell ref="E9271:L9271"/>
    <mergeCell ref="E9272:L9272"/>
    <mergeCell ref="F9240:K9240"/>
    <mergeCell ref="F9242:K9242"/>
    <mergeCell ref="F9244:K9244"/>
    <mergeCell ref="F9246:K9246"/>
    <mergeCell ref="F9248:K9248"/>
    <mergeCell ref="F9250:K9250"/>
    <mergeCell ref="E9226:L9226"/>
    <mergeCell ref="F9229:G9229"/>
    <mergeCell ref="H9229:L9230"/>
    <mergeCell ref="F9234:K9234"/>
    <mergeCell ref="F9235:K9235"/>
    <mergeCell ref="F9239:K9239"/>
    <mergeCell ref="F9218:J9218"/>
    <mergeCell ref="F9219:J9219"/>
    <mergeCell ref="F9220:J9220"/>
    <mergeCell ref="F9223:G9223"/>
    <mergeCell ref="H9223:L9224"/>
    <mergeCell ref="E9225:L9225"/>
    <mergeCell ref="F9205:J9205"/>
    <mergeCell ref="F9206:J9206"/>
    <mergeCell ref="F9207:J9207"/>
    <mergeCell ref="F9208:J9208"/>
    <mergeCell ref="F9214:J9214"/>
    <mergeCell ref="F9215:J9215"/>
    <mergeCell ref="E9193:E9198"/>
    <mergeCell ref="G9193:L9193"/>
    <mergeCell ref="G9194:L9194"/>
    <mergeCell ref="G9195:L9195"/>
    <mergeCell ref="G9197:L9197"/>
    <mergeCell ref="G9198:L9198"/>
    <mergeCell ref="E9311:E9316"/>
    <mergeCell ref="G9311:L9311"/>
    <mergeCell ref="G9312:L9312"/>
    <mergeCell ref="G9313:L9313"/>
    <mergeCell ref="G9315:L9315"/>
    <mergeCell ref="G9316:L9316"/>
    <mergeCell ref="E9304:E9309"/>
    <mergeCell ref="G9304:L9304"/>
    <mergeCell ref="G9305:L9305"/>
    <mergeCell ref="G9306:L9306"/>
    <mergeCell ref="G9308:L9308"/>
    <mergeCell ref="G9309:L9309"/>
    <mergeCell ref="E9297:E9302"/>
    <mergeCell ref="G9297:L9297"/>
    <mergeCell ref="G9298:L9298"/>
    <mergeCell ref="G9299:L9299"/>
    <mergeCell ref="G9301:L9301"/>
    <mergeCell ref="G9302:L9302"/>
    <mergeCell ref="E9290:E9295"/>
    <mergeCell ref="G9290:L9290"/>
    <mergeCell ref="G9291:L9291"/>
    <mergeCell ref="G9292:L9292"/>
    <mergeCell ref="G9294:L9294"/>
    <mergeCell ref="G9295:L9295"/>
    <mergeCell ref="E9283:E9288"/>
    <mergeCell ref="G9283:L9283"/>
    <mergeCell ref="G9284:L9284"/>
    <mergeCell ref="G9285:L9285"/>
    <mergeCell ref="G9287:L9287"/>
    <mergeCell ref="G9288:L9288"/>
    <mergeCell ref="E9276:E9281"/>
    <mergeCell ref="G9276:L9276"/>
    <mergeCell ref="G9277:L9277"/>
    <mergeCell ref="G9278:L9278"/>
    <mergeCell ref="G9280:L9280"/>
    <mergeCell ref="G9281:L9281"/>
    <mergeCell ref="F9377:K9377"/>
    <mergeCell ref="E9380:L9380"/>
    <mergeCell ref="E9381:L9381"/>
    <mergeCell ref="E9383:L9383"/>
    <mergeCell ref="E9396:L9396"/>
    <mergeCell ref="E9397:L9397"/>
    <mergeCell ref="F9365:K9365"/>
    <mergeCell ref="F9367:K9367"/>
    <mergeCell ref="F9369:K9369"/>
    <mergeCell ref="F9371:K9371"/>
    <mergeCell ref="F9373:K9373"/>
    <mergeCell ref="F9375:K9375"/>
    <mergeCell ref="E9351:L9351"/>
    <mergeCell ref="F9354:G9354"/>
    <mergeCell ref="H9354:L9355"/>
    <mergeCell ref="F9359:K9359"/>
    <mergeCell ref="F9360:K9360"/>
    <mergeCell ref="F9364:K9364"/>
    <mergeCell ref="F9343:J9343"/>
    <mergeCell ref="F9344:J9344"/>
    <mergeCell ref="F9345:J9345"/>
    <mergeCell ref="F9348:G9348"/>
    <mergeCell ref="H9348:L9349"/>
    <mergeCell ref="E9350:L9350"/>
    <mergeCell ref="F9330:J9330"/>
    <mergeCell ref="F9331:J9331"/>
    <mergeCell ref="F9332:J9332"/>
    <mergeCell ref="F9333:J9333"/>
    <mergeCell ref="F9339:J9339"/>
    <mergeCell ref="F9340:J9340"/>
    <mergeCell ref="E9318:E9323"/>
    <mergeCell ref="G9318:L9318"/>
    <mergeCell ref="G9319:L9319"/>
    <mergeCell ref="G9320:L9320"/>
    <mergeCell ref="G9322:L9322"/>
    <mergeCell ref="G9323:L9323"/>
    <mergeCell ref="E9436:E9441"/>
    <mergeCell ref="G9436:L9436"/>
    <mergeCell ref="G9437:L9437"/>
    <mergeCell ref="G9438:L9438"/>
    <mergeCell ref="G9440:L9440"/>
    <mergeCell ref="G9441:L9441"/>
    <mergeCell ref="E9429:E9434"/>
    <mergeCell ref="G9429:L9429"/>
    <mergeCell ref="G9430:L9430"/>
    <mergeCell ref="G9431:L9431"/>
    <mergeCell ref="G9433:L9433"/>
    <mergeCell ref="G9434:L9434"/>
    <mergeCell ref="E9422:E9427"/>
    <mergeCell ref="G9422:L9422"/>
    <mergeCell ref="G9423:L9423"/>
    <mergeCell ref="G9424:L9424"/>
    <mergeCell ref="G9426:L9426"/>
    <mergeCell ref="G9427:L9427"/>
    <mergeCell ref="E9415:E9420"/>
    <mergeCell ref="G9415:L9415"/>
    <mergeCell ref="G9416:L9416"/>
    <mergeCell ref="G9417:L9417"/>
    <mergeCell ref="G9419:L9419"/>
    <mergeCell ref="G9420:L9420"/>
    <mergeCell ref="E9408:E9413"/>
    <mergeCell ref="G9408:L9408"/>
    <mergeCell ref="G9409:L9409"/>
    <mergeCell ref="G9410:L9410"/>
    <mergeCell ref="G9412:L9412"/>
    <mergeCell ref="G9413:L9413"/>
    <mergeCell ref="E9401:E9406"/>
    <mergeCell ref="G9401:L9401"/>
    <mergeCell ref="G9402:L9402"/>
    <mergeCell ref="G9403:L9403"/>
    <mergeCell ref="G9405:L9405"/>
    <mergeCell ref="G9406:L9406"/>
    <mergeCell ref="F9502:K9502"/>
    <mergeCell ref="E9505:L9505"/>
    <mergeCell ref="E9506:L9506"/>
    <mergeCell ref="E9508:L9508"/>
    <mergeCell ref="E9521:L9521"/>
    <mergeCell ref="E9522:L9522"/>
    <mergeCell ref="F9490:K9490"/>
    <mergeCell ref="F9492:K9492"/>
    <mergeCell ref="F9494:K9494"/>
    <mergeCell ref="F9496:K9496"/>
    <mergeCell ref="F9498:K9498"/>
    <mergeCell ref="F9500:K9500"/>
    <mergeCell ref="E9476:L9476"/>
    <mergeCell ref="F9479:G9479"/>
    <mergeCell ref="H9479:L9480"/>
    <mergeCell ref="F9484:K9484"/>
    <mergeCell ref="F9485:K9485"/>
    <mergeCell ref="F9489:K9489"/>
    <mergeCell ref="F9468:J9468"/>
    <mergeCell ref="F9469:J9469"/>
    <mergeCell ref="F9470:J9470"/>
    <mergeCell ref="F9473:G9473"/>
    <mergeCell ref="H9473:L9474"/>
    <mergeCell ref="E9475:L9475"/>
    <mergeCell ref="F9455:J9455"/>
    <mergeCell ref="F9456:J9456"/>
    <mergeCell ref="F9457:J9457"/>
    <mergeCell ref="F9458:J9458"/>
    <mergeCell ref="F9464:J9464"/>
    <mergeCell ref="F9465:J9465"/>
    <mergeCell ref="E9443:E9448"/>
    <mergeCell ref="G9443:L9443"/>
    <mergeCell ref="G9444:L9444"/>
    <mergeCell ref="G9445:L9445"/>
    <mergeCell ref="G9447:L9447"/>
    <mergeCell ref="G9448:L9448"/>
    <mergeCell ref="E9561:E9566"/>
    <mergeCell ref="G9561:L9561"/>
    <mergeCell ref="G9562:L9562"/>
    <mergeCell ref="G9563:L9563"/>
    <mergeCell ref="G9565:L9565"/>
    <mergeCell ref="G9566:L9566"/>
    <mergeCell ref="E9554:E9559"/>
    <mergeCell ref="G9554:L9554"/>
    <mergeCell ref="G9555:L9555"/>
    <mergeCell ref="G9556:L9556"/>
    <mergeCell ref="G9558:L9558"/>
    <mergeCell ref="G9559:L9559"/>
    <mergeCell ref="E9547:E9552"/>
    <mergeCell ref="G9547:L9547"/>
    <mergeCell ref="G9548:L9548"/>
    <mergeCell ref="G9549:L9549"/>
    <mergeCell ref="G9551:L9551"/>
    <mergeCell ref="G9552:L9552"/>
    <mergeCell ref="E9540:E9545"/>
    <mergeCell ref="G9540:L9540"/>
    <mergeCell ref="G9541:L9541"/>
    <mergeCell ref="G9542:L9542"/>
    <mergeCell ref="G9544:L9544"/>
    <mergeCell ref="G9545:L9545"/>
    <mergeCell ref="E9533:E9538"/>
    <mergeCell ref="G9533:L9533"/>
    <mergeCell ref="G9534:L9534"/>
    <mergeCell ref="G9535:L9535"/>
    <mergeCell ref="G9537:L9537"/>
    <mergeCell ref="G9538:L9538"/>
    <mergeCell ref="E9526:E9531"/>
    <mergeCell ref="G9526:L9526"/>
    <mergeCell ref="G9527:L9527"/>
    <mergeCell ref="G9528:L9528"/>
    <mergeCell ref="G9530:L9530"/>
    <mergeCell ref="G9531:L9531"/>
    <mergeCell ref="F9627:K9627"/>
    <mergeCell ref="E9630:L9630"/>
    <mergeCell ref="E9631:L9631"/>
    <mergeCell ref="E9633:L9633"/>
    <mergeCell ref="E9646:L9646"/>
    <mergeCell ref="E9647:L9647"/>
    <mergeCell ref="F9615:K9615"/>
    <mergeCell ref="F9617:K9617"/>
    <mergeCell ref="F9619:K9619"/>
    <mergeCell ref="F9621:K9621"/>
    <mergeCell ref="F9623:K9623"/>
    <mergeCell ref="F9625:K9625"/>
    <mergeCell ref="E9601:L9601"/>
    <mergeCell ref="F9604:G9604"/>
    <mergeCell ref="H9604:L9605"/>
    <mergeCell ref="F9609:K9609"/>
    <mergeCell ref="F9610:K9610"/>
    <mergeCell ref="F9614:K9614"/>
    <mergeCell ref="F9593:J9593"/>
    <mergeCell ref="F9594:J9594"/>
    <mergeCell ref="F9595:J9595"/>
    <mergeCell ref="F9598:G9598"/>
    <mergeCell ref="H9598:L9599"/>
    <mergeCell ref="E9600:L9600"/>
    <mergeCell ref="F9580:J9580"/>
    <mergeCell ref="F9581:J9581"/>
    <mergeCell ref="F9582:J9582"/>
    <mergeCell ref="F9583:J9583"/>
    <mergeCell ref="F9589:J9589"/>
    <mergeCell ref="F9590:J9590"/>
    <mergeCell ref="E9568:E9573"/>
    <mergeCell ref="G9568:L9568"/>
    <mergeCell ref="G9569:L9569"/>
    <mergeCell ref="G9570:L9570"/>
    <mergeCell ref="G9572:L9572"/>
    <mergeCell ref="G9573:L9573"/>
    <mergeCell ref="E9686:E9691"/>
    <mergeCell ref="G9686:L9686"/>
    <mergeCell ref="G9687:L9687"/>
    <mergeCell ref="G9688:L9688"/>
    <mergeCell ref="G9690:L9690"/>
    <mergeCell ref="G9691:L9691"/>
    <mergeCell ref="E9679:E9684"/>
    <mergeCell ref="G9679:L9679"/>
    <mergeCell ref="G9680:L9680"/>
    <mergeCell ref="G9681:L9681"/>
    <mergeCell ref="G9683:L9683"/>
    <mergeCell ref="G9684:L9684"/>
    <mergeCell ref="E9672:E9677"/>
    <mergeCell ref="G9672:L9672"/>
    <mergeCell ref="G9673:L9673"/>
    <mergeCell ref="G9674:L9674"/>
    <mergeCell ref="G9676:L9676"/>
    <mergeCell ref="G9677:L9677"/>
    <mergeCell ref="E9665:E9670"/>
    <mergeCell ref="G9665:L9665"/>
    <mergeCell ref="G9666:L9666"/>
    <mergeCell ref="G9667:L9667"/>
    <mergeCell ref="G9669:L9669"/>
    <mergeCell ref="G9670:L9670"/>
    <mergeCell ref="E9658:E9663"/>
    <mergeCell ref="G9658:L9658"/>
    <mergeCell ref="G9659:L9659"/>
    <mergeCell ref="G9660:L9660"/>
    <mergeCell ref="G9662:L9662"/>
    <mergeCell ref="G9663:L9663"/>
    <mergeCell ref="E9651:E9656"/>
    <mergeCell ref="G9651:L9651"/>
    <mergeCell ref="G9652:L9652"/>
    <mergeCell ref="G9653:L9653"/>
    <mergeCell ref="G9655:L9655"/>
    <mergeCell ref="G9656:L9656"/>
    <mergeCell ref="F9752:K9752"/>
    <mergeCell ref="E9755:L9755"/>
    <mergeCell ref="E9756:L9756"/>
    <mergeCell ref="E9758:L9758"/>
    <mergeCell ref="E9771:L9771"/>
    <mergeCell ref="E9772:L9772"/>
    <mergeCell ref="F9740:K9740"/>
    <mergeCell ref="F9742:K9742"/>
    <mergeCell ref="F9744:K9744"/>
    <mergeCell ref="F9746:K9746"/>
    <mergeCell ref="F9748:K9748"/>
    <mergeCell ref="F9750:K9750"/>
    <mergeCell ref="E9726:L9726"/>
    <mergeCell ref="F9729:G9729"/>
    <mergeCell ref="H9729:L9730"/>
    <mergeCell ref="F9734:K9734"/>
    <mergeCell ref="F9735:K9735"/>
    <mergeCell ref="F9739:K9739"/>
    <mergeCell ref="F9718:J9718"/>
    <mergeCell ref="F9719:J9719"/>
    <mergeCell ref="F9720:J9720"/>
    <mergeCell ref="F9723:G9723"/>
    <mergeCell ref="H9723:L9724"/>
    <mergeCell ref="E9725:L9725"/>
    <mergeCell ref="F9705:J9705"/>
    <mergeCell ref="F9706:J9706"/>
    <mergeCell ref="F9707:J9707"/>
    <mergeCell ref="F9708:J9708"/>
    <mergeCell ref="F9714:J9714"/>
    <mergeCell ref="F9715:J9715"/>
    <mergeCell ref="E9693:E9698"/>
    <mergeCell ref="G9693:L9693"/>
    <mergeCell ref="G9694:L9694"/>
    <mergeCell ref="G9695:L9695"/>
    <mergeCell ref="G9697:L9697"/>
    <mergeCell ref="G9698:L9698"/>
    <mergeCell ref="E9811:E9816"/>
    <mergeCell ref="G9811:L9811"/>
    <mergeCell ref="G9812:L9812"/>
    <mergeCell ref="G9813:L9813"/>
    <mergeCell ref="G9815:L9815"/>
    <mergeCell ref="G9816:L9816"/>
    <mergeCell ref="E9804:E9809"/>
    <mergeCell ref="G9804:L9804"/>
    <mergeCell ref="G9805:L9805"/>
    <mergeCell ref="G9806:L9806"/>
    <mergeCell ref="G9808:L9808"/>
    <mergeCell ref="G9809:L9809"/>
    <mergeCell ref="E9797:E9802"/>
    <mergeCell ref="G9797:L9797"/>
    <mergeCell ref="G9798:L9798"/>
    <mergeCell ref="G9799:L9799"/>
    <mergeCell ref="G9801:L9801"/>
    <mergeCell ref="G9802:L9802"/>
    <mergeCell ref="E9790:E9795"/>
    <mergeCell ref="G9790:L9790"/>
    <mergeCell ref="G9791:L9791"/>
    <mergeCell ref="G9792:L9792"/>
    <mergeCell ref="G9794:L9794"/>
    <mergeCell ref="G9795:L9795"/>
    <mergeCell ref="E9783:E9788"/>
    <mergeCell ref="G9783:L9783"/>
    <mergeCell ref="G9784:L9784"/>
    <mergeCell ref="G9785:L9785"/>
    <mergeCell ref="G9787:L9787"/>
    <mergeCell ref="G9788:L9788"/>
    <mergeCell ref="E9776:E9781"/>
    <mergeCell ref="G9776:L9776"/>
    <mergeCell ref="G9777:L9777"/>
    <mergeCell ref="G9778:L9778"/>
    <mergeCell ref="G9780:L9780"/>
    <mergeCell ref="G9781:L9781"/>
    <mergeCell ref="F9877:K9877"/>
    <mergeCell ref="E9880:L9880"/>
    <mergeCell ref="E9881:L9881"/>
    <mergeCell ref="E9883:L9883"/>
    <mergeCell ref="E9896:L9896"/>
    <mergeCell ref="E9897:L9897"/>
    <mergeCell ref="F9865:K9865"/>
    <mergeCell ref="F9867:K9867"/>
    <mergeCell ref="F9869:K9869"/>
    <mergeCell ref="F9871:K9871"/>
    <mergeCell ref="F9873:K9873"/>
    <mergeCell ref="F9875:K9875"/>
    <mergeCell ref="E9851:L9851"/>
    <mergeCell ref="F9854:G9854"/>
    <mergeCell ref="H9854:L9855"/>
    <mergeCell ref="F9859:K9859"/>
    <mergeCell ref="F9860:K9860"/>
    <mergeCell ref="F9864:K9864"/>
    <mergeCell ref="F9843:J9843"/>
    <mergeCell ref="F9844:J9844"/>
    <mergeCell ref="F9845:J9845"/>
    <mergeCell ref="F9848:G9848"/>
    <mergeCell ref="H9848:L9849"/>
    <mergeCell ref="E9850:L9850"/>
    <mergeCell ref="F9830:J9830"/>
    <mergeCell ref="F9831:J9831"/>
    <mergeCell ref="F9832:J9832"/>
    <mergeCell ref="F9833:J9833"/>
    <mergeCell ref="F9839:J9839"/>
    <mergeCell ref="F9840:J9840"/>
    <mergeCell ref="E9818:E9823"/>
    <mergeCell ref="G9818:L9818"/>
    <mergeCell ref="G9819:L9819"/>
    <mergeCell ref="G9820:L9820"/>
    <mergeCell ref="G9822:L9822"/>
    <mergeCell ref="G9823:L9823"/>
    <mergeCell ref="E9936:E9941"/>
    <mergeCell ref="G9936:L9936"/>
    <mergeCell ref="G9937:L9937"/>
    <mergeCell ref="G9938:L9938"/>
    <mergeCell ref="G9940:L9940"/>
    <mergeCell ref="G9941:L9941"/>
    <mergeCell ref="E9929:E9934"/>
    <mergeCell ref="G9929:L9929"/>
    <mergeCell ref="G9930:L9930"/>
    <mergeCell ref="G9931:L9931"/>
    <mergeCell ref="G9933:L9933"/>
    <mergeCell ref="G9934:L9934"/>
    <mergeCell ref="E9922:E9927"/>
    <mergeCell ref="G9922:L9922"/>
    <mergeCell ref="G9923:L9923"/>
    <mergeCell ref="G9924:L9924"/>
    <mergeCell ref="G9926:L9926"/>
    <mergeCell ref="G9927:L9927"/>
    <mergeCell ref="E9915:E9920"/>
    <mergeCell ref="G9915:L9915"/>
    <mergeCell ref="G9916:L9916"/>
    <mergeCell ref="G9917:L9917"/>
    <mergeCell ref="G9919:L9919"/>
    <mergeCell ref="G9920:L9920"/>
    <mergeCell ref="E9908:E9913"/>
    <mergeCell ref="G9908:L9908"/>
    <mergeCell ref="G9909:L9909"/>
    <mergeCell ref="G9910:L9910"/>
    <mergeCell ref="G9912:L9912"/>
    <mergeCell ref="G9913:L9913"/>
    <mergeCell ref="E9901:E9906"/>
    <mergeCell ref="G9901:L9901"/>
    <mergeCell ref="G9902:L9902"/>
    <mergeCell ref="G9903:L9903"/>
    <mergeCell ref="G9905:L9905"/>
    <mergeCell ref="G9906:L9906"/>
    <mergeCell ref="F10002:K10002"/>
    <mergeCell ref="E10005:L10005"/>
    <mergeCell ref="E10006:L10006"/>
    <mergeCell ref="E10008:L10008"/>
    <mergeCell ref="E10021:L10021"/>
    <mergeCell ref="E10022:L10022"/>
    <mergeCell ref="F9990:K9990"/>
    <mergeCell ref="F9992:K9992"/>
    <mergeCell ref="F9994:K9994"/>
    <mergeCell ref="F9996:K9996"/>
    <mergeCell ref="F9998:K9998"/>
    <mergeCell ref="F10000:K10000"/>
    <mergeCell ref="E9976:L9976"/>
    <mergeCell ref="F9979:G9979"/>
    <mergeCell ref="H9979:L9980"/>
    <mergeCell ref="F9984:K9984"/>
    <mergeCell ref="F9985:K9985"/>
    <mergeCell ref="F9989:K9989"/>
    <mergeCell ref="F9968:J9968"/>
    <mergeCell ref="F9969:J9969"/>
    <mergeCell ref="F9970:J9970"/>
    <mergeCell ref="F9973:G9973"/>
    <mergeCell ref="H9973:L9974"/>
    <mergeCell ref="E9975:L9975"/>
    <mergeCell ref="F9955:J9955"/>
    <mergeCell ref="F9956:J9956"/>
    <mergeCell ref="F9957:J9957"/>
    <mergeCell ref="F9958:J9958"/>
    <mergeCell ref="F9964:J9964"/>
    <mergeCell ref="F9965:J9965"/>
    <mergeCell ref="E9943:E9948"/>
    <mergeCell ref="G9943:L9943"/>
    <mergeCell ref="G9944:L9944"/>
    <mergeCell ref="G9945:L9945"/>
    <mergeCell ref="G9947:L9947"/>
    <mergeCell ref="G9948:L9948"/>
    <mergeCell ref="E10061:E10066"/>
    <mergeCell ref="G10061:L10061"/>
    <mergeCell ref="G10062:L10062"/>
    <mergeCell ref="G10063:L10063"/>
    <mergeCell ref="G10065:L10065"/>
    <mergeCell ref="G10066:L10066"/>
    <mergeCell ref="E10054:E10059"/>
    <mergeCell ref="G10054:L10054"/>
    <mergeCell ref="G10055:L10055"/>
    <mergeCell ref="G10056:L10056"/>
    <mergeCell ref="G10058:L10058"/>
    <mergeCell ref="G10059:L10059"/>
    <mergeCell ref="E10047:E10052"/>
    <mergeCell ref="G10047:L10047"/>
    <mergeCell ref="G10048:L10048"/>
    <mergeCell ref="G10049:L10049"/>
    <mergeCell ref="G10051:L10051"/>
    <mergeCell ref="G10052:L10052"/>
    <mergeCell ref="E10040:E10045"/>
    <mergeCell ref="G10040:L10040"/>
    <mergeCell ref="G10041:L10041"/>
    <mergeCell ref="G10042:L10042"/>
    <mergeCell ref="G10044:L10044"/>
    <mergeCell ref="G10045:L10045"/>
    <mergeCell ref="E10033:E10038"/>
    <mergeCell ref="G10033:L10033"/>
    <mergeCell ref="G10034:L10034"/>
    <mergeCell ref="G10035:L10035"/>
    <mergeCell ref="G10037:L10037"/>
    <mergeCell ref="G10038:L10038"/>
    <mergeCell ref="E10026:E10031"/>
    <mergeCell ref="G10026:L10026"/>
    <mergeCell ref="G10027:L10027"/>
    <mergeCell ref="G10028:L10028"/>
    <mergeCell ref="G10030:L10030"/>
    <mergeCell ref="G10031:L10031"/>
    <mergeCell ref="F10127:K10127"/>
    <mergeCell ref="E10130:L10130"/>
    <mergeCell ref="E10131:L10131"/>
    <mergeCell ref="E10133:L10133"/>
    <mergeCell ref="E10146:L10146"/>
    <mergeCell ref="E10147:L10147"/>
    <mergeCell ref="F10115:K10115"/>
    <mergeCell ref="F10117:K10117"/>
    <mergeCell ref="F10119:K10119"/>
    <mergeCell ref="F10121:K10121"/>
    <mergeCell ref="F10123:K10123"/>
    <mergeCell ref="F10125:K10125"/>
    <mergeCell ref="E10101:L10101"/>
    <mergeCell ref="F10104:G10104"/>
    <mergeCell ref="H10104:L10105"/>
    <mergeCell ref="F10109:K10109"/>
    <mergeCell ref="F10110:K10110"/>
    <mergeCell ref="F10114:K10114"/>
    <mergeCell ref="F10093:J10093"/>
    <mergeCell ref="F10094:J10094"/>
    <mergeCell ref="F10095:J10095"/>
    <mergeCell ref="F10098:G10098"/>
    <mergeCell ref="H10098:L10099"/>
    <mergeCell ref="E10100:L10100"/>
    <mergeCell ref="F10080:J10080"/>
    <mergeCell ref="F10081:J10081"/>
    <mergeCell ref="F10082:J10082"/>
    <mergeCell ref="F10083:J10083"/>
    <mergeCell ref="F10089:J10089"/>
    <mergeCell ref="F10090:J10090"/>
    <mergeCell ref="E10068:E10073"/>
    <mergeCell ref="G10068:L10068"/>
    <mergeCell ref="G10069:L10069"/>
    <mergeCell ref="G10070:L10070"/>
    <mergeCell ref="G10072:L10072"/>
    <mergeCell ref="G10073:L10073"/>
    <mergeCell ref="E10186:E10191"/>
    <mergeCell ref="G10186:L10186"/>
    <mergeCell ref="G10187:L10187"/>
    <mergeCell ref="G10188:L10188"/>
    <mergeCell ref="G10190:L10190"/>
    <mergeCell ref="G10191:L10191"/>
    <mergeCell ref="E10179:E10184"/>
    <mergeCell ref="G10179:L10179"/>
    <mergeCell ref="G10180:L10180"/>
    <mergeCell ref="G10181:L10181"/>
    <mergeCell ref="G10183:L10183"/>
    <mergeCell ref="G10184:L10184"/>
    <mergeCell ref="E10172:E10177"/>
    <mergeCell ref="G10172:L10172"/>
    <mergeCell ref="G10173:L10173"/>
    <mergeCell ref="G10174:L10174"/>
    <mergeCell ref="G10176:L10176"/>
    <mergeCell ref="G10177:L10177"/>
    <mergeCell ref="E10165:E10170"/>
    <mergeCell ref="G10165:L10165"/>
    <mergeCell ref="G10166:L10166"/>
    <mergeCell ref="G10167:L10167"/>
    <mergeCell ref="G10169:L10169"/>
    <mergeCell ref="G10170:L10170"/>
    <mergeCell ref="E10158:E10163"/>
    <mergeCell ref="G10158:L10158"/>
    <mergeCell ref="G10159:L10159"/>
    <mergeCell ref="G10160:L10160"/>
    <mergeCell ref="G10162:L10162"/>
    <mergeCell ref="G10163:L10163"/>
    <mergeCell ref="E10151:E10156"/>
    <mergeCell ref="G10151:L10151"/>
    <mergeCell ref="G10152:L10152"/>
    <mergeCell ref="G10153:L10153"/>
    <mergeCell ref="G10155:L10155"/>
    <mergeCell ref="G10156:L10156"/>
    <mergeCell ref="F10252:K10252"/>
    <mergeCell ref="E10255:L10255"/>
    <mergeCell ref="E10256:L10256"/>
    <mergeCell ref="E10258:L10258"/>
    <mergeCell ref="E10271:L10271"/>
    <mergeCell ref="E10272:L10272"/>
    <mergeCell ref="F10240:K10240"/>
    <mergeCell ref="F10242:K10242"/>
    <mergeCell ref="F10244:K10244"/>
    <mergeCell ref="F10246:K10246"/>
    <mergeCell ref="F10248:K10248"/>
    <mergeCell ref="F10250:K10250"/>
    <mergeCell ref="E10226:L10226"/>
    <mergeCell ref="F10229:G10229"/>
    <mergeCell ref="H10229:L10230"/>
    <mergeCell ref="F10234:K10234"/>
    <mergeCell ref="F10235:K10235"/>
    <mergeCell ref="F10239:K10239"/>
    <mergeCell ref="F10218:J10218"/>
    <mergeCell ref="F10219:J10219"/>
    <mergeCell ref="F10220:J10220"/>
    <mergeCell ref="F10223:G10223"/>
    <mergeCell ref="H10223:L10224"/>
    <mergeCell ref="E10225:L10225"/>
    <mergeCell ref="F10205:J10205"/>
    <mergeCell ref="F10206:J10206"/>
    <mergeCell ref="F10207:J10207"/>
    <mergeCell ref="F10208:J10208"/>
    <mergeCell ref="F10214:J10214"/>
    <mergeCell ref="F10215:J10215"/>
    <mergeCell ref="E10193:E10198"/>
    <mergeCell ref="G10193:L10193"/>
    <mergeCell ref="G10194:L10194"/>
    <mergeCell ref="G10195:L10195"/>
    <mergeCell ref="G10197:L10197"/>
    <mergeCell ref="G10198:L10198"/>
    <mergeCell ref="E10311:E10316"/>
    <mergeCell ref="G10311:L10311"/>
    <mergeCell ref="G10312:L10312"/>
    <mergeCell ref="G10313:L10313"/>
    <mergeCell ref="G10315:L10315"/>
    <mergeCell ref="G10316:L10316"/>
    <mergeCell ref="E10304:E10309"/>
    <mergeCell ref="G10304:L10304"/>
    <mergeCell ref="G10305:L10305"/>
    <mergeCell ref="G10306:L10306"/>
    <mergeCell ref="G10308:L10308"/>
    <mergeCell ref="G10309:L10309"/>
    <mergeCell ref="E10297:E10302"/>
    <mergeCell ref="G10297:L10297"/>
    <mergeCell ref="G10298:L10298"/>
    <mergeCell ref="G10299:L10299"/>
    <mergeCell ref="G10301:L10301"/>
    <mergeCell ref="G10302:L10302"/>
    <mergeCell ref="E10290:E10295"/>
    <mergeCell ref="G10290:L10290"/>
    <mergeCell ref="G10291:L10291"/>
    <mergeCell ref="G10292:L10292"/>
    <mergeCell ref="G10294:L10294"/>
    <mergeCell ref="G10295:L10295"/>
    <mergeCell ref="E10283:E10288"/>
    <mergeCell ref="G10283:L10283"/>
    <mergeCell ref="G10284:L10284"/>
    <mergeCell ref="G10285:L10285"/>
    <mergeCell ref="G10287:L10287"/>
    <mergeCell ref="G10288:L10288"/>
    <mergeCell ref="E10276:E10281"/>
    <mergeCell ref="G10276:L10276"/>
    <mergeCell ref="G10277:L10277"/>
    <mergeCell ref="G10278:L10278"/>
    <mergeCell ref="G10280:L10280"/>
    <mergeCell ref="G10281:L10281"/>
    <mergeCell ref="F10377:K10377"/>
    <mergeCell ref="E10380:L10380"/>
    <mergeCell ref="E10381:L10381"/>
    <mergeCell ref="E10383:L10383"/>
    <mergeCell ref="E10396:L10396"/>
    <mergeCell ref="E10397:L10397"/>
    <mergeCell ref="F10365:K10365"/>
    <mergeCell ref="F10367:K10367"/>
    <mergeCell ref="F10369:K10369"/>
    <mergeCell ref="F10371:K10371"/>
    <mergeCell ref="F10373:K10373"/>
    <mergeCell ref="F10375:K10375"/>
    <mergeCell ref="E10351:L10351"/>
    <mergeCell ref="F10354:G10354"/>
    <mergeCell ref="H10354:L10355"/>
    <mergeCell ref="F10359:K10359"/>
    <mergeCell ref="F10360:K10360"/>
    <mergeCell ref="F10364:K10364"/>
    <mergeCell ref="F10343:J10343"/>
    <mergeCell ref="F10344:J10344"/>
    <mergeCell ref="F10345:J10345"/>
    <mergeCell ref="F10348:G10348"/>
    <mergeCell ref="H10348:L10349"/>
    <mergeCell ref="E10350:L10350"/>
    <mergeCell ref="F10330:J10330"/>
    <mergeCell ref="F10331:J10331"/>
    <mergeCell ref="F10332:J10332"/>
    <mergeCell ref="F10333:J10333"/>
    <mergeCell ref="F10339:J10339"/>
    <mergeCell ref="F10340:J10340"/>
    <mergeCell ref="E10318:E10323"/>
    <mergeCell ref="G10318:L10318"/>
    <mergeCell ref="G10319:L10319"/>
    <mergeCell ref="G10320:L10320"/>
    <mergeCell ref="G10322:L10322"/>
    <mergeCell ref="G10323:L10323"/>
    <mergeCell ref="E10436:E10441"/>
    <mergeCell ref="G10436:L10436"/>
    <mergeCell ref="G10437:L10437"/>
    <mergeCell ref="G10438:L10438"/>
    <mergeCell ref="G10440:L10440"/>
    <mergeCell ref="G10441:L10441"/>
    <mergeCell ref="E10429:E10434"/>
    <mergeCell ref="G10429:L10429"/>
    <mergeCell ref="G10430:L10430"/>
    <mergeCell ref="G10431:L10431"/>
    <mergeCell ref="G10433:L10433"/>
    <mergeCell ref="G10434:L10434"/>
    <mergeCell ref="E10422:E10427"/>
    <mergeCell ref="G10422:L10422"/>
    <mergeCell ref="G10423:L10423"/>
    <mergeCell ref="G10424:L10424"/>
    <mergeCell ref="G10426:L10426"/>
    <mergeCell ref="G10427:L10427"/>
    <mergeCell ref="E10415:E10420"/>
    <mergeCell ref="G10415:L10415"/>
    <mergeCell ref="G10416:L10416"/>
    <mergeCell ref="G10417:L10417"/>
    <mergeCell ref="G10419:L10419"/>
    <mergeCell ref="G10420:L10420"/>
    <mergeCell ref="E10408:E10413"/>
    <mergeCell ref="G10408:L10408"/>
    <mergeCell ref="G10409:L10409"/>
    <mergeCell ref="G10410:L10410"/>
    <mergeCell ref="G10412:L10412"/>
    <mergeCell ref="G10413:L10413"/>
    <mergeCell ref="E10401:E10406"/>
    <mergeCell ref="G10401:L10401"/>
    <mergeCell ref="G10402:L10402"/>
    <mergeCell ref="G10403:L10403"/>
    <mergeCell ref="G10405:L10405"/>
    <mergeCell ref="G10406:L10406"/>
    <mergeCell ref="F10502:K10502"/>
    <mergeCell ref="E10505:L10505"/>
    <mergeCell ref="E10506:L10506"/>
    <mergeCell ref="E10508:L10508"/>
    <mergeCell ref="E10521:L10521"/>
    <mergeCell ref="E10522:L10522"/>
    <mergeCell ref="F10490:K10490"/>
    <mergeCell ref="F10492:K10492"/>
    <mergeCell ref="F10494:K10494"/>
    <mergeCell ref="F10496:K10496"/>
    <mergeCell ref="F10498:K10498"/>
    <mergeCell ref="F10500:K10500"/>
    <mergeCell ref="E10476:L10476"/>
    <mergeCell ref="F10479:G10479"/>
    <mergeCell ref="H10479:L10480"/>
    <mergeCell ref="F10484:K10484"/>
    <mergeCell ref="F10485:K10485"/>
    <mergeCell ref="F10489:K10489"/>
    <mergeCell ref="F10468:J10468"/>
    <mergeCell ref="F10469:J10469"/>
    <mergeCell ref="F10470:J10470"/>
    <mergeCell ref="F10473:G10473"/>
    <mergeCell ref="H10473:L10474"/>
    <mergeCell ref="E10475:L10475"/>
    <mergeCell ref="F10455:J10455"/>
    <mergeCell ref="F10456:J10456"/>
    <mergeCell ref="F10457:J10457"/>
    <mergeCell ref="F10458:J10458"/>
    <mergeCell ref="F10464:J10464"/>
    <mergeCell ref="F10465:J10465"/>
    <mergeCell ref="E10443:E10448"/>
    <mergeCell ref="G10443:L10443"/>
    <mergeCell ref="G10444:L10444"/>
    <mergeCell ref="G10445:L10445"/>
    <mergeCell ref="G10447:L10447"/>
    <mergeCell ref="G10448:L10448"/>
    <mergeCell ref="E10561:E10566"/>
    <mergeCell ref="G10561:L10561"/>
    <mergeCell ref="G10562:L10562"/>
    <mergeCell ref="G10563:L10563"/>
    <mergeCell ref="G10565:L10565"/>
    <mergeCell ref="G10566:L10566"/>
    <mergeCell ref="E10554:E10559"/>
    <mergeCell ref="G10554:L10554"/>
    <mergeCell ref="G10555:L10555"/>
    <mergeCell ref="G10556:L10556"/>
    <mergeCell ref="G10558:L10558"/>
    <mergeCell ref="G10559:L10559"/>
    <mergeCell ref="E10547:E10552"/>
    <mergeCell ref="G10547:L10547"/>
    <mergeCell ref="G10548:L10548"/>
    <mergeCell ref="G10549:L10549"/>
    <mergeCell ref="G10551:L10551"/>
    <mergeCell ref="G10552:L10552"/>
    <mergeCell ref="E10540:E10545"/>
    <mergeCell ref="G10540:L10540"/>
    <mergeCell ref="G10541:L10541"/>
    <mergeCell ref="G10542:L10542"/>
    <mergeCell ref="G10544:L10544"/>
    <mergeCell ref="G10545:L10545"/>
    <mergeCell ref="E10533:E10538"/>
    <mergeCell ref="G10533:L10533"/>
    <mergeCell ref="G10534:L10534"/>
    <mergeCell ref="G10535:L10535"/>
    <mergeCell ref="G10537:L10537"/>
    <mergeCell ref="G10538:L10538"/>
    <mergeCell ref="E10526:E10531"/>
    <mergeCell ref="G10526:L10526"/>
    <mergeCell ref="G10527:L10527"/>
    <mergeCell ref="G10528:L10528"/>
    <mergeCell ref="G10530:L10530"/>
    <mergeCell ref="G10531:L10531"/>
    <mergeCell ref="F10627:K10627"/>
    <mergeCell ref="E10630:L10630"/>
    <mergeCell ref="E10631:L10631"/>
    <mergeCell ref="E10633:L10633"/>
    <mergeCell ref="E10646:L10646"/>
    <mergeCell ref="E10647:L10647"/>
    <mergeCell ref="F10615:K10615"/>
    <mergeCell ref="F10617:K10617"/>
    <mergeCell ref="F10619:K10619"/>
    <mergeCell ref="F10621:K10621"/>
    <mergeCell ref="F10623:K10623"/>
    <mergeCell ref="F10625:K10625"/>
    <mergeCell ref="E10601:L10601"/>
    <mergeCell ref="F10604:G10604"/>
    <mergeCell ref="H10604:L10605"/>
    <mergeCell ref="F10609:K10609"/>
    <mergeCell ref="F10610:K10610"/>
    <mergeCell ref="F10614:K10614"/>
    <mergeCell ref="F10593:J10593"/>
    <mergeCell ref="F10594:J10594"/>
    <mergeCell ref="F10595:J10595"/>
    <mergeCell ref="F10598:G10598"/>
    <mergeCell ref="H10598:L10599"/>
    <mergeCell ref="E10600:L10600"/>
    <mergeCell ref="F10580:J10580"/>
    <mergeCell ref="F10581:J10581"/>
    <mergeCell ref="F10582:J10582"/>
    <mergeCell ref="F10583:J10583"/>
    <mergeCell ref="F10589:J10589"/>
    <mergeCell ref="F10590:J10590"/>
    <mergeCell ref="E10568:E10573"/>
    <mergeCell ref="G10568:L10568"/>
    <mergeCell ref="G10569:L10569"/>
    <mergeCell ref="G10570:L10570"/>
    <mergeCell ref="G10572:L10572"/>
    <mergeCell ref="G10573:L10573"/>
    <mergeCell ref="E10686:E10691"/>
    <mergeCell ref="G10686:L10686"/>
    <mergeCell ref="G10687:L10687"/>
    <mergeCell ref="G10688:L10688"/>
    <mergeCell ref="G10690:L10690"/>
    <mergeCell ref="G10691:L10691"/>
    <mergeCell ref="E10679:E10684"/>
    <mergeCell ref="G10679:L10679"/>
    <mergeCell ref="G10680:L10680"/>
    <mergeCell ref="G10681:L10681"/>
    <mergeCell ref="G10683:L10683"/>
    <mergeCell ref="G10684:L10684"/>
    <mergeCell ref="E10672:E10677"/>
    <mergeCell ref="G10672:L10672"/>
    <mergeCell ref="G10673:L10673"/>
    <mergeCell ref="G10674:L10674"/>
    <mergeCell ref="G10676:L10676"/>
    <mergeCell ref="G10677:L10677"/>
    <mergeCell ref="E10665:E10670"/>
    <mergeCell ref="G10665:L10665"/>
    <mergeCell ref="G10666:L10666"/>
    <mergeCell ref="G10667:L10667"/>
    <mergeCell ref="G10669:L10669"/>
    <mergeCell ref="G10670:L10670"/>
    <mergeCell ref="E10658:E10663"/>
    <mergeCell ref="G10658:L10658"/>
    <mergeCell ref="G10659:L10659"/>
    <mergeCell ref="G10660:L10660"/>
    <mergeCell ref="G10662:L10662"/>
    <mergeCell ref="G10663:L10663"/>
    <mergeCell ref="E10651:E10656"/>
    <mergeCell ref="G10651:L10651"/>
    <mergeCell ref="G10652:L10652"/>
    <mergeCell ref="G10653:L10653"/>
    <mergeCell ref="G10655:L10655"/>
    <mergeCell ref="G10656:L10656"/>
    <mergeCell ref="F10752:K10752"/>
    <mergeCell ref="E10755:L10755"/>
    <mergeCell ref="E10756:L10756"/>
    <mergeCell ref="E10758:L10758"/>
    <mergeCell ref="E10771:L10771"/>
    <mergeCell ref="E10772:L10772"/>
    <mergeCell ref="F10740:K10740"/>
    <mergeCell ref="F10742:K10742"/>
    <mergeCell ref="F10744:K10744"/>
    <mergeCell ref="F10746:K10746"/>
    <mergeCell ref="F10748:K10748"/>
    <mergeCell ref="F10750:K10750"/>
    <mergeCell ref="E10726:L10726"/>
    <mergeCell ref="F10729:G10729"/>
    <mergeCell ref="H10729:L10730"/>
    <mergeCell ref="F10734:K10734"/>
    <mergeCell ref="F10735:K10735"/>
    <mergeCell ref="F10739:K10739"/>
    <mergeCell ref="F10718:J10718"/>
    <mergeCell ref="F10719:J10719"/>
    <mergeCell ref="F10720:J10720"/>
    <mergeCell ref="F10723:G10723"/>
    <mergeCell ref="H10723:L10724"/>
    <mergeCell ref="E10725:L10725"/>
    <mergeCell ref="F10705:J10705"/>
    <mergeCell ref="F10706:J10706"/>
    <mergeCell ref="F10707:J10707"/>
    <mergeCell ref="F10708:J10708"/>
    <mergeCell ref="F10714:J10714"/>
    <mergeCell ref="F10715:J10715"/>
    <mergeCell ref="E10693:E10698"/>
    <mergeCell ref="G10693:L10693"/>
    <mergeCell ref="G10694:L10694"/>
    <mergeCell ref="G10695:L10695"/>
    <mergeCell ref="G10697:L10697"/>
    <mergeCell ref="G10698:L10698"/>
    <mergeCell ref="E10811:E10816"/>
    <mergeCell ref="G10811:L10811"/>
    <mergeCell ref="G10812:L10812"/>
    <mergeCell ref="G10813:L10813"/>
    <mergeCell ref="G10815:L10815"/>
    <mergeCell ref="G10816:L10816"/>
    <mergeCell ref="E10804:E10809"/>
    <mergeCell ref="G10804:L10804"/>
    <mergeCell ref="G10805:L10805"/>
    <mergeCell ref="G10806:L10806"/>
    <mergeCell ref="G10808:L10808"/>
    <mergeCell ref="G10809:L10809"/>
    <mergeCell ref="E10797:E10802"/>
    <mergeCell ref="G10797:L10797"/>
    <mergeCell ref="G10798:L10798"/>
    <mergeCell ref="G10799:L10799"/>
    <mergeCell ref="G10801:L10801"/>
    <mergeCell ref="G10802:L10802"/>
    <mergeCell ref="E10790:E10795"/>
    <mergeCell ref="G10790:L10790"/>
    <mergeCell ref="G10791:L10791"/>
    <mergeCell ref="G10792:L10792"/>
    <mergeCell ref="G10794:L10794"/>
    <mergeCell ref="G10795:L10795"/>
    <mergeCell ref="E10783:E10788"/>
    <mergeCell ref="G10783:L10783"/>
    <mergeCell ref="G10784:L10784"/>
    <mergeCell ref="G10785:L10785"/>
    <mergeCell ref="G10787:L10787"/>
    <mergeCell ref="G10788:L10788"/>
    <mergeCell ref="E10776:E10781"/>
    <mergeCell ref="G10776:L10776"/>
    <mergeCell ref="G10777:L10777"/>
    <mergeCell ref="G10778:L10778"/>
    <mergeCell ref="G10780:L10780"/>
    <mergeCell ref="G10781:L10781"/>
    <mergeCell ref="F10877:K10877"/>
    <mergeCell ref="E10880:L10880"/>
    <mergeCell ref="E10881:L10881"/>
    <mergeCell ref="E10883:L10883"/>
    <mergeCell ref="E10896:L10896"/>
    <mergeCell ref="E10897:L10897"/>
    <mergeCell ref="F10865:K10865"/>
    <mergeCell ref="F10867:K10867"/>
    <mergeCell ref="F10869:K10869"/>
    <mergeCell ref="F10871:K10871"/>
    <mergeCell ref="F10873:K10873"/>
    <mergeCell ref="F10875:K10875"/>
    <mergeCell ref="E10851:L10851"/>
    <mergeCell ref="F10854:G10854"/>
    <mergeCell ref="H10854:L10855"/>
    <mergeCell ref="F10859:K10859"/>
    <mergeCell ref="F10860:K10860"/>
    <mergeCell ref="F10864:K10864"/>
    <mergeCell ref="F10843:J10843"/>
    <mergeCell ref="F10844:J10844"/>
    <mergeCell ref="F10845:J10845"/>
    <mergeCell ref="F10848:G10848"/>
    <mergeCell ref="H10848:L10849"/>
    <mergeCell ref="E10850:L10850"/>
    <mergeCell ref="F10830:J10830"/>
    <mergeCell ref="F10831:J10831"/>
    <mergeCell ref="F10832:J10832"/>
    <mergeCell ref="F10833:J10833"/>
    <mergeCell ref="F10839:J10839"/>
    <mergeCell ref="F10840:J10840"/>
    <mergeCell ref="E10818:E10823"/>
    <mergeCell ref="G10818:L10818"/>
    <mergeCell ref="G10819:L10819"/>
    <mergeCell ref="G10820:L10820"/>
    <mergeCell ref="G10822:L10822"/>
    <mergeCell ref="G10823:L10823"/>
    <mergeCell ref="E10936:E10941"/>
    <mergeCell ref="G10936:L10936"/>
    <mergeCell ref="G10937:L10937"/>
    <mergeCell ref="G10938:L10938"/>
    <mergeCell ref="G10940:L10940"/>
    <mergeCell ref="G10941:L10941"/>
    <mergeCell ref="E10929:E10934"/>
    <mergeCell ref="G10929:L10929"/>
    <mergeCell ref="G10930:L10930"/>
    <mergeCell ref="G10931:L10931"/>
    <mergeCell ref="G10933:L10933"/>
    <mergeCell ref="G10934:L10934"/>
    <mergeCell ref="E10922:E10927"/>
    <mergeCell ref="G10922:L10922"/>
    <mergeCell ref="G10923:L10923"/>
    <mergeCell ref="G10924:L10924"/>
    <mergeCell ref="G10926:L10926"/>
    <mergeCell ref="G10927:L10927"/>
    <mergeCell ref="E10915:E10920"/>
    <mergeCell ref="G10915:L10915"/>
    <mergeCell ref="G10916:L10916"/>
    <mergeCell ref="G10917:L10917"/>
    <mergeCell ref="G10919:L10919"/>
    <mergeCell ref="G10920:L10920"/>
    <mergeCell ref="E10908:E10913"/>
    <mergeCell ref="G10908:L10908"/>
    <mergeCell ref="G10909:L10909"/>
    <mergeCell ref="G10910:L10910"/>
    <mergeCell ref="G10912:L10912"/>
    <mergeCell ref="G10913:L10913"/>
    <mergeCell ref="E10901:E10906"/>
    <mergeCell ref="G10901:L10901"/>
    <mergeCell ref="G10902:L10902"/>
    <mergeCell ref="G10903:L10903"/>
    <mergeCell ref="G10905:L10905"/>
    <mergeCell ref="G10906:L10906"/>
    <mergeCell ref="F11002:K11002"/>
    <mergeCell ref="E11005:L11005"/>
    <mergeCell ref="E11006:L11006"/>
    <mergeCell ref="E11008:L11008"/>
    <mergeCell ref="E11021:L11021"/>
    <mergeCell ref="E11022:L11022"/>
    <mergeCell ref="F10990:K10990"/>
    <mergeCell ref="F10992:K10992"/>
    <mergeCell ref="F10994:K10994"/>
    <mergeCell ref="F10996:K10996"/>
    <mergeCell ref="F10998:K10998"/>
    <mergeCell ref="F11000:K11000"/>
    <mergeCell ref="E10976:L10976"/>
    <mergeCell ref="F10979:G10979"/>
    <mergeCell ref="H10979:L10980"/>
    <mergeCell ref="F10984:K10984"/>
    <mergeCell ref="F10985:K10985"/>
    <mergeCell ref="F10989:K10989"/>
    <mergeCell ref="F10968:J10968"/>
    <mergeCell ref="F10969:J10969"/>
    <mergeCell ref="F10970:J10970"/>
    <mergeCell ref="F10973:G10973"/>
    <mergeCell ref="H10973:L10974"/>
    <mergeCell ref="E10975:L10975"/>
    <mergeCell ref="F10955:J10955"/>
    <mergeCell ref="F10956:J10956"/>
    <mergeCell ref="F10957:J10957"/>
    <mergeCell ref="F10958:J10958"/>
    <mergeCell ref="F10964:J10964"/>
    <mergeCell ref="F10965:J10965"/>
    <mergeCell ref="E10943:E10948"/>
    <mergeCell ref="G10943:L10943"/>
    <mergeCell ref="G10944:L10944"/>
    <mergeCell ref="G10945:L10945"/>
    <mergeCell ref="G10947:L10947"/>
    <mergeCell ref="G10948:L10948"/>
    <mergeCell ref="E11061:E11066"/>
    <mergeCell ref="G11061:L11061"/>
    <mergeCell ref="G11062:L11062"/>
    <mergeCell ref="G11063:L11063"/>
    <mergeCell ref="G11065:L11065"/>
    <mergeCell ref="G11066:L11066"/>
    <mergeCell ref="E11054:E11059"/>
    <mergeCell ref="G11054:L11054"/>
    <mergeCell ref="G11055:L11055"/>
    <mergeCell ref="G11056:L11056"/>
    <mergeCell ref="G11058:L11058"/>
    <mergeCell ref="G11059:L11059"/>
    <mergeCell ref="E11047:E11052"/>
    <mergeCell ref="G11047:L11047"/>
    <mergeCell ref="G11048:L11048"/>
    <mergeCell ref="G11049:L11049"/>
    <mergeCell ref="G11051:L11051"/>
    <mergeCell ref="G11052:L11052"/>
    <mergeCell ref="E11040:E11045"/>
    <mergeCell ref="G11040:L11040"/>
    <mergeCell ref="G11041:L11041"/>
    <mergeCell ref="G11042:L11042"/>
    <mergeCell ref="G11044:L11044"/>
    <mergeCell ref="G11045:L11045"/>
    <mergeCell ref="E11033:E11038"/>
    <mergeCell ref="G11033:L11033"/>
    <mergeCell ref="G11034:L11034"/>
    <mergeCell ref="G11035:L11035"/>
    <mergeCell ref="G11037:L11037"/>
    <mergeCell ref="G11038:L11038"/>
    <mergeCell ref="E11026:E11031"/>
    <mergeCell ref="G11026:L11026"/>
    <mergeCell ref="G11027:L11027"/>
    <mergeCell ref="G11028:L11028"/>
    <mergeCell ref="G11030:L11030"/>
    <mergeCell ref="G11031:L11031"/>
    <mergeCell ref="F11127:K11127"/>
    <mergeCell ref="E11130:L11130"/>
    <mergeCell ref="E11131:L11131"/>
    <mergeCell ref="E11133:L11133"/>
    <mergeCell ref="E11146:L11146"/>
    <mergeCell ref="E11147:L11147"/>
    <mergeCell ref="F11115:K11115"/>
    <mergeCell ref="F11117:K11117"/>
    <mergeCell ref="F11119:K11119"/>
    <mergeCell ref="F11121:K11121"/>
    <mergeCell ref="F11123:K11123"/>
    <mergeCell ref="F11125:K11125"/>
    <mergeCell ref="E11101:L11101"/>
    <mergeCell ref="F11104:G11104"/>
    <mergeCell ref="H11104:L11105"/>
    <mergeCell ref="F11109:K11109"/>
    <mergeCell ref="F11110:K11110"/>
    <mergeCell ref="F11114:K11114"/>
    <mergeCell ref="F11093:J11093"/>
    <mergeCell ref="F11094:J11094"/>
    <mergeCell ref="F11095:J11095"/>
    <mergeCell ref="F11098:G11098"/>
    <mergeCell ref="H11098:L11099"/>
    <mergeCell ref="E11100:L11100"/>
    <mergeCell ref="F11080:J11080"/>
    <mergeCell ref="F11081:J11081"/>
    <mergeCell ref="F11082:J11082"/>
    <mergeCell ref="F11083:J11083"/>
    <mergeCell ref="F11089:J11089"/>
    <mergeCell ref="F11090:J11090"/>
    <mergeCell ref="E11068:E11073"/>
    <mergeCell ref="G11068:L11068"/>
    <mergeCell ref="G11069:L11069"/>
    <mergeCell ref="G11070:L11070"/>
    <mergeCell ref="G11072:L11072"/>
    <mergeCell ref="G11073:L11073"/>
    <mergeCell ref="E11186:E11191"/>
    <mergeCell ref="G11186:L11186"/>
    <mergeCell ref="G11187:L11187"/>
    <mergeCell ref="G11188:L11188"/>
    <mergeCell ref="G11190:L11190"/>
    <mergeCell ref="G11191:L11191"/>
    <mergeCell ref="E11179:E11184"/>
    <mergeCell ref="G11179:L11179"/>
    <mergeCell ref="G11180:L11180"/>
    <mergeCell ref="G11181:L11181"/>
    <mergeCell ref="G11183:L11183"/>
    <mergeCell ref="G11184:L11184"/>
    <mergeCell ref="E11172:E11177"/>
    <mergeCell ref="G11172:L11172"/>
    <mergeCell ref="G11173:L11173"/>
    <mergeCell ref="G11174:L11174"/>
    <mergeCell ref="G11176:L11176"/>
    <mergeCell ref="G11177:L11177"/>
    <mergeCell ref="E11165:E11170"/>
    <mergeCell ref="G11165:L11165"/>
    <mergeCell ref="G11166:L11166"/>
    <mergeCell ref="G11167:L11167"/>
    <mergeCell ref="G11169:L11169"/>
    <mergeCell ref="G11170:L11170"/>
    <mergeCell ref="E11158:E11163"/>
    <mergeCell ref="G11158:L11158"/>
    <mergeCell ref="G11159:L11159"/>
    <mergeCell ref="G11160:L11160"/>
    <mergeCell ref="G11162:L11162"/>
    <mergeCell ref="G11163:L11163"/>
    <mergeCell ref="E11151:E11156"/>
    <mergeCell ref="G11151:L11151"/>
    <mergeCell ref="G11152:L11152"/>
    <mergeCell ref="G11153:L11153"/>
    <mergeCell ref="G11155:L11155"/>
    <mergeCell ref="G11156:L11156"/>
    <mergeCell ref="F11252:K11252"/>
    <mergeCell ref="E11255:L11255"/>
    <mergeCell ref="E11256:L11256"/>
    <mergeCell ref="E11258:L11258"/>
    <mergeCell ref="E11271:L11271"/>
    <mergeCell ref="E11272:L11272"/>
    <mergeCell ref="F11240:K11240"/>
    <mergeCell ref="F11242:K11242"/>
    <mergeCell ref="F11244:K11244"/>
    <mergeCell ref="F11246:K11246"/>
    <mergeCell ref="F11248:K11248"/>
    <mergeCell ref="F11250:K11250"/>
    <mergeCell ref="E11226:L11226"/>
    <mergeCell ref="F11229:G11229"/>
    <mergeCell ref="H11229:L11230"/>
    <mergeCell ref="F11234:K11234"/>
    <mergeCell ref="F11235:K11235"/>
    <mergeCell ref="F11239:K11239"/>
    <mergeCell ref="F11218:J11218"/>
    <mergeCell ref="F11219:J11219"/>
    <mergeCell ref="F11220:J11220"/>
    <mergeCell ref="F11223:G11223"/>
    <mergeCell ref="H11223:L11224"/>
    <mergeCell ref="E11225:L11225"/>
    <mergeCell ref="F11205:J11205"/>
    <mergeCell ref="F11206:J11206"/>
    <mergeCell ref="F11207:J11207"/>
    <mergeCell ref="F11208:J11208"/>
    <mergeCell ref="F11214:J11214"/>
    <mergeCell ref="F11215:J11215"/>
    <mergeCell ref="E11193:E11198"/>
    <mergeCell ref="G11193:L11193"/>
    <mergeCell ref="G11194:L11194"/>
    <mergeCell ref="G11195:L11195"/>
    <mergeCell ref="G11197:L11197"/>
    <mergeCell ref="G11198:L11198"/>
    <mergeCell ref="E11311:E11316"/>
    <mergeCell ref="G11311:L11311"/>
    <mergeCell ref="G11312:L11312"/>
    <mergeCell ref="G11313:L11313"/>
    <mergeCell ref="G11315:L11315"/>
    <mergeCell ref="G11316:L11316"/>
    <mergeCell ref="E11304:E11309"/>
    <mergeCell ref="G11304:L11304"/>
    <mergeCell ref="G11305:L11305"/>
    <mergeCell ref="G11306:L11306"/>
    <mergeCell ref="G11308:L11308"/>
    <mergeCell ref="G11309:L11309"/>
    <mergeCell ref="E11297:E11302"/>
    <mergeCell ref="G11297:L11297"/>
    <mergeCell ref="G11298:L11298"/>
    <mergeCell ref="G11299:L11299"/>
    <mergeCell ref="G11301:L11301"/>
    <mergeCell ref="G11302:L11302"/>
    <mergeCell ref="E11290:E11295"/>
    <mergeCell ref="G11290:L11290"/>
    <mergeCell ref="G11291:L11291"/>
    <mergeCell ref="G11292:L11292"/>
    <mergeCell ref="G11294:L11294"/>
    <mergeCell ref="G11295:L11295"/>
    <mergeCell ref="E11283:E11288"/>
    <mergeCell ref="G11283:L11283"/>
    <mergeCell ref="G11284:L11284"/>
    <mergeCell ref="G11285:L11285"/>
    <mergeCell ref="G11287:L11287"/>
    <mergeCell ref="G11288:L11288"/>
    <mergeCell ref="E11276:E11281"/>
    <mergeCell ref="G11276:L11276"/>
    <mergeCell ref="G11277:L11277"/>
    <mergeCell ref="G11278:L11278"/>
    <mergeCell ref="G11280:L11280"/>
    <mergeCell ref="G11281:L11281"/>
    <mergeCell ref="F11377:K11377"/>
    <mergeCell ref="E11380:L11380"/>
    <mergeCell ref="E11381:L11381"/>
    <mergeCell ref="E11383:L11383"/>
    <mergeCell ref="E11396:L11396"/>
    <mergeCell ref="E11397:L11397"/>
    <mergeCell ref="F11365:K11365"/>
    <mergeCell ref="F11367:K11367"/>
    <mergeCell ref="F11369:K11369"/>
    <mergeCell ref="F11371:K11371"/>
    <mergeCell ref="F11373:K11373"/>
    <mergeCell ref="F11375:K11375"/>
    <mergeCell ref="E11351:L11351"/>
    <mergeCell ref="F11354:G11354"/>
    <mergeCell ref="H11354:L11355"/>
    <mergeCell ref="F11359:K11359"/>
    <mergeCell ref="F11360:K11360"/>
    <mergeCell ref="F11364:K11364"/>
    <mergeCell ref="F11343:J11343"/>
    <mergeCell ref="F11344:J11344"/>
    <mergeCell ref="F11345:J11345"/>
    <mergeCell ref="F11348:G11348"/>
    <mergeCell ref="H11348:L11349"/>
    <mergeCell ref="E11350:L11350"/>
    <mergeCell ref="F11330:J11330"/>
    <mergeCell ref="F11331:J11331"/>
    <mergeCell ref="F11332:J11332"/>
    <mergeCell ref="F11333:J11333"/>
    <mergeCell ref="F11339:J11339"/>
    <mergeCell ref="F11340:J11340"/>
    <mergeCell ref="E11318:E11323"/>
    <mergeCell ref="G11318:L11318"/>
    <mergeCell ref="G11319:L11319"/>
    <mergeCell ref="G11320:L11320"/>
    <mergeCell ref="G11322:L11322"/>
    <mergeCell ref="G11323:L11323"/>
    <mergeCell ref="E11436:E11441"/>
    <mergeCell ref="G11436:L11436"/>
    <mergeCell ref="G11437:L11437"/>
    <mergeCell ref="G11438:L11438"/>
    <mergeCell ref="G11440:L11440"/>
    <mergeCell ref="G11441:L11441"/>
    <mergeCell ref="E11429:E11434"/>
    <mergeCell ref="G11429:L11429"/>
    <mergeCell ref="G11430:L11430"/>
    <mergeCell ref="G11431:L11431"/>
    <mergeCell ref="G11433:L11433"/>
    <mergeCell ref="G11434:L11434"/>
    <mergeCell ref="E11422:E11427"/>
    <mergeCell ref="G11422:L11422"/>
    <mergeCell ref="G11423:L11423"/>
    <mergeCell ref="G11424:L11424"/>
    <mergeCell ref="G11426:L11426"/>
    <mergeCell ref="G11427:L11427"/>
    <mergeCell ref="E11415:E11420"/>
    <mergeCell ref="G11415:L11415"/>
    <mergeCell ref="G11416:L11416"/>
    <mergeCell ref="G11417:L11417"/>
    <mergeCell ref="G11419:L11419"/>
    <mergeCell ref="G11420:L11420"/>
    <mergeCell ref="E11408:E11413"/>
    <mergeCell ref="G11408:L11408"/>
    <mergeCell ref="G11409:L11409"/>
    <mergeCell ref="G11410:L11410"/>
    <mergeCell ref="G11412:L11412"/>
    <mergeCell ref="G11413:L11413"/>
    <mergeCell ref="E11401:E11406"/>
    <mergeCell ref="G11401:L11401"/>
    <mergeCell ref="G11402:L11402"/>
    <mergeCell ref="G11403:L11403"/>
    <mergeCell ref="G11405:L11405"/>
    <mergeCell ref="G11406:L11406"/>
    <mergeCell ref="F11502:K11502"/>
    <mergeCell ref="E11505:L11505"/>
    <mergeCell ref="E11506:L11506"/>
    <mergeCell ref="E11508:L11508"/>
    <mergeCell ref="E11521:L11521"/>
    <mergeCell ref="E11522:L11522"/>
    <mergeCell ref="F11490:K11490"/>
    <mergeCell ref="F11492:K11492"/>
    <mergeCell ref="F11494:K11494"/>
    <mergeCell ref="F11496:K11496"/>
    <mergeCell ref="F11498:K11498"/>
    <mergeCell ref="F11500:K11500"/>
    <mergeCell ref="E11476:L11476"/>
    <mergeCell ref="F11479:G11479"/>
    <mergeCell ref="H11479:L11480"/>
    <mergeCell ref="F11484:K11484"/>
    <mergeCell ref="F11485:K11485"/>
    <mergeCell ref="F11489:K11489"/>
    <mergeCell ref="F11468:J11468"/>
    <mergeCell ref="F11469:J11469"/>
    <mergeCell ref="F11470:J11470"/>
    <mergeCell ref="F11473:G11473"/>
    <mergeCell ref="H11473:L11474"/>
    <mergeCell ref="E11475:L11475"/>
    <mergeCell ref="F11455:J11455"/>
    <mergeCell ref="F11456:J11456"/>
    <mergeCell ref="F11457:J11457"/>
    <mergeCell ref="F11458:J11458"/>
    <mergeCell ref="F11464:J11464"/>
    <mergeCell ref="F11465:J11465"/>
    <mergeCell ref="E11443:E11448"/>
    <mergeCell ref="G11443:L11443"/>
    <mergeCell ref="G11444:L11444"/>
    <mergeCell ref="G11445:L11445"/>
    <mergeCell ref="G11447:L11447"/>
    <mergeCell ref="G11448:L11448"/>
    <mergeCell ref="E11561:E11566"/>
    <mergeCell ref="G11561:L11561"/>
    <mergeCell ref="G11562:L11562"/>
    <mergeCell ref="G11563:L11563"/>
    <mergeCell ref="G11565:L11565"/>
    <mergeCell ref="G11566:L11566"/>
    <mergeCell ref="E11554:E11559"/>
    <mergeCell ref="G11554:L11554"/>
    <mergeCell ref="G11555:L11555"/>
    <mergeCell ref="G11556:L11556"/>
    <mergeCell ref="G11558:L11558"/>
    <mergeCell ref="G11559:L11559"/>
    <mergeCell ref="E11547:E11552"/>
    <mergeCell ref="G11547:L11547"/>
    <mergeCell ref="G11548:L11548"/>
    <mergeCell ref="G11549:L11549"/>
    <mergeCell ref="G11551:L11551"/>
    <mergeCell ref="G11552:L11552"/>
    <mergeCell ref="E11540:E11545"/>
    <mergeCell ref="G11540:L11540"/>
    <mergeCell ref="G11541:L11541"/>
    <mergeCell ref="G11542:L11542"/>
    <mergeCell ref="G11544:L11544"/>
    <mergeCell ref="G11545:L11545"/>
    <mergeCell ref="E11533:E11538"/>
    <mergeCell ref="G11533:L11533"/>
    <mergeCell ref="G11534:L11534"/>
    <mergeCell ref="G11535:L11535"/>
    <mergeCell ref="G11537:L11537"/>
    <mergeCell ref="G11538:L11538"/>
    <mergeCell ref="E11526:E11531"/>
    <mergeCell ref="G11526:L11526"/>
    <mergeCell ref="G11527:L11527"/>
    <mergeCell ref="G11528:L11528"/>
    <mergeCell ref="G11530:L11530"/>
    <mergeCell ref="G11531:L11531"/>
    <mergeCell ref="F11627:K11627"/>
    <mergeCell ref="E11630:L11630"/>
    <mergeCell ref="E11631:L11631"/>
    <mergeCell ref="E11633:L11633"/>
    <mergeCell ref="E11646:L11646"/>
    <mergeCell ref="E11647:L11647"/>
    <mergeCell ref="F11615:K11615"/>
    <mergeCell ref="F11617:K11617"/>
    <mergeCell ref="F11619:K11619"/>
    <mergeCell ref="F11621:K11621"/>
    <mergeCell ref="F11623:K11623"/>
    <mergeCell ref="F11625:K11625"/>
    <mergeCell ref="E11601:L11601"/>
    <mergeCell ref="F11604:G11604"/>
    <mergeCell ref="H11604:L11605"/>
    <mergeCell ref="F11609:K11609"/>
    <mergeCell ref="F11610:K11610"/>
    <mergeCell ref="F11614:K11614"/>
    <mergeCell ref="F11593:J11593"/>
    <mergeCell ref="F11594:J11594"/>
    <mergeCell ref="F11595:J11595"/>
    <mergeCell ref="F11598:G11598"/>
    <mergeCell ref="H11598:L11599"/>
    <mergeCell ref="E11600:L11600"/>
    <mergeCell ref="F11580:J11580"/>
    <mergeCell ref="F11581:J11581"/>
    <mergeCell ref="F11582:J11582"/>
    <mergeCell ref="F11583:J11583"/>
    <mergeCell ref="F11589:J11589"/>
    <mergeCell ref="F11590:J11590"/>
    <mergeCell ref="E11568:E11573"/>
    <mergeCell ref="G11568:L11568"/>
    <mergeCell ref="G11569:L11569"/>
    <mergeCell ref="G11570:L11570"/>
    <mergeCell ref="G11572:L11572"/>
    <mergeCell ref="G11573:L11573"/>
    <mergeCell ref="E11686:E11691"/>
    <mergeCell ref="G11686:L11686"/>
    <mergeCell ref="G11687:L11687"/>
    <mergeCell ref="G11688:L11688"/>
    <mergeCell ref="G11690:L11690"/>
    <mergeCell ref="G11691:L11691"/>
    <mergeCell ref="E11679:E11684"/>
    <mergeCell ref="G11679:L11679"/>
    <mergeCell ref="G11680:L11680"/>
    <mergeCell ref="G11681:L11681"/>
    <mergeCell ref="G11683:L11683"/>
    <mergeCell ref="G11684:L11684"/>
    <mergeCell ref="E11672:E11677"/>
    <mergeCell ref="G11672:L11672"/>
    <mergeCell ref="G11673:L11673"/>
    <mergeCell ref="G11674:L11674"/>
    <mergeCell ref="G11676:L11676"/>
    <mergeCell ref="G11677:L11677"/>
    <mergeCell ref="E11665:E11670"/>
    <mergeCell ref="G11665:L11665"/>
    <mergeCell ref="G11666:L11666"/>
    <mergeCell ref="G11667:L11667"/>
    <mergeCell ref="G11669:L11669"/>
    <mergeCell ref="G11670:L11670"/>
    <mergeCell ref="E11658:E11663"/>
    <mergeCell ref="G11658:L11658"/>
    <mergeCell ref="G11659:L11659"/>
    <mergeCell ref="G11660:L11660"/>
    <mergeCell ref="G11662:L11662"/>
    <mergeCell ref="G11663:L11663"/>
    <mergeCell ref="E11651:E11656"/>
    <mergeCell ref="G11651:L11651"/>
    <mergeCell ref="G11652:L11652"/>
    <mergeCell ref="G11653:L11653"/>
    <mergeCell ref="G11655:L11655"/>
    <mergeCell ref="G11656:L11656"/>
    <mergeCell ref="F11752:K11752"/>
    <mergeCell ref="E11755:L11755"/>
    <mergeCell ref="E11756:L11756"/>
    <mergeCell ref="E11758:L11758"/>
    <mergeCell ref="E11771:L11771"/>
    <mergeCell ref="E11772:L11772"/>
    <mergeCell ref="F11740:K11740"/>
    <mergeCell ref="F11742:K11742"/>
    <mergeCell ref="F11744:K11744"/>
    <mergeCell ref="F11746:K11746"/>
    <mergeCell ref="F11748:K11748"/>
    <mergeCell ref="F11750:K11750"/>
    <mergeCell ref="E11726:L11726"/>
    <mergeCell ref="F11729:G11729"/>
    <mergeCell ref="H11729:L11730"/>
    <mergeCell ref="F11734:K11734"/>
    <mergeCell ref="F11735:K11735"/>
    <mergeCell ref="F11739:K11739"/>
    <mergeCell ref="F11718:J11718"/>
    <mergeCell ref="F11719:J11719"/>
    <mergeCell ref="F11720:J11720"/>
    <mergeCell ref="F11723:G11723"/>
    <mergeCell ref="H11723:L11724"/>
    <mergeCell ref="E11725:L11725"/>
    <mergeCell ref="F11705:J11705"/>
    <mergeCell ref="F11706:J11706"/>
    <mergeCell ref="F11707:J11707"/>
    <mergeCell ref="F11708:J11708"/>
    <mergeCell ref="F11714:J11714"/>
    <mergeCell ref="F11715:J11715"/>
    <mergeCell ref="E11693:E11698"/>
    <mergeCell ref="G11693:L11693"/>
    <mergeCell ref="G11694:L11694"/>
    <mergeCell ref="G11695:L11695"/>
    <mergeCell ref="G11697:L11697"/>
    <mergeCell ref="G11698:L11698"/>
    <mergeCell ref="E11811:E11816"/>
    <mergeCell ref="G11811:L11811"/>
    <mergeCell ref="G11812:L11812"/>
    <mergeCell ref="G11813:L11813"/>
    <mergeCell ref="G11815:L11815"/>
    <mergeCell ref="G11816:L11816"/>
    <mergeCell ref="E11804:E11809"/>
    <mergeCell ref="G11804:L11804"/>
    <mergeCell ref="G11805:L11805"/>
    <mergeCell ref="G11806:L11806"/>
    <mergeCell ref="G11808:L11808"/>
    <mergeCell ref="G11809:L11809"/>
    <mergeCell ref="E11797:E11802"/>
    <mergeCell ref="G11797:L11797"/>
    <mergeCell ref="G11798:L11798"/>
    <mergeCell ref="G11799:L11799"/>
    <mergeCell ref="G11801:L11801"/>
    <mergeCell ref="G11802:L11802"/>
    <mergeCell ref="E11790:E11795"/>
    <mergeCell ref="G11790:L11790"/>
    <mergeCell ref="G11791:L11791"/>
    <mergeCell ref="G11792:L11792"/>
    <mergeCell ref="G11794:L11794"/>
    <mergeCell ref="G11795:L11795"/>
    <mergeCell ref="E11783:E11788"/>
    <mergeCell ref="G11783:L11783"/>
    <mergeCell ref="G11784:L11784"/>
    <mergeCell ref="G11785:L11785"/>
    <mergeCell ref="G11787:L11787"/>
    <mergeCell ref="G11788:L11788"/>
    <mergeCell ref="E11776:E11781"/>
    <mergeCell ref="G11776:L11776"/>
    <mergeCell ref="G11777:L11777"/>
    <mergeCell ref="G11778:L11778"/>
    <mergeCell ref="G11780:L11780"/>
    <mergeCell ref="G11781:L11781"/>
    <mergeCell ref="F11877:K11877"/>
    <mergeCell ref="E11880:L11880"/>
    <mergeCell ref="E11881:L11881"/>
    <mergeCell ref="E11883:L11883"/>
    <mergeCell ref="E11896:L11896"/>
    <mergeCell ref="E11897:L11897"/>
    <mergeCell ref="F11865:K11865"/>
    <mergeCell ref="F11867:K11867"/>
    <mergeCell ref="F11869:K11869"/>
    <mergeCell ref="F11871:K11871"/>
    <mergeCell ref="F11873:K11873"/>
    <mergeCell ref="F11875:K11875"/>
    <mergeCell ref="E11851:L11851"/>
    <mergeCell ref="F11854:G11854"/>
    <mergeCell ref="H11854:L11855"/>
    <mergeCell ref="F11859:K11859"/>
    <mergeCell ref="F11860:K11860"/>
    <mergeCell ref="F11864:K11864"/>
    <mergeCell ref="F11843:J11843"/>
    <mergeCell ref="F11844:J11844"/>
    <mergeCell ref="F11845:J11845"/>
    <mergeCell ref="F11848:G11848"/>
    <mergeCell ref="H11848:L11849"/>
    <mergeCell ref="E11850:L11850"/>
    <mergeCell ref="F11830:J11830"/>
    <mergeCell ref="F11831:J11831"/>
    <mergeCell ref="F11832:J11832"/>
    <mergeCell ref="F11833:J11833"/>
    <mergeCell ref="F11839:J11839"/>
    <mergeCell ref="F11840:J11840"/>
    <mergeCell ref="E11818:E11823"/>
    <mergeCell ref="G11818:L11818"/>
    <mergeCell ref="G11819:L11819"/>
    <mergeCell ref="G11820:L11820"/>
    <mergeCell ref="G11822:L11822"/>
    <mergeCell ref="G11823:L11823"/>
    <mergeCell ref="E11936:E11941"/>
    <mergeCell ref="G11936:L11936"/>
    <mergeCell ref="G11937:L11937"/>
    <mergeCell ref="G11938:L11938"/>
    <mergeCell ref="G11940:L11940"/>
    <mergeCell ref="G11941:L11941"/>
    <mergeCell ref="E11929:E11934"/>
    <mergeCell ref="G11929:L11929"/>
    <mergeCell ref="G11930:L11930"/>
    <mergeCell ref="G11931:L11931"/>
    <mergeCell ref="G11933:L11933"/>
    <mergeCell ref="G11934:L11934"/>
    <mergeCell ref="E11922:E11927"/>
    <mergeCell ref="G11922:L11922"/>
    <mergeCell ref="G11923:L11923"/>
    <mergeCell ref="G11924:L11924"/>
    <mergeCell ref="G11926:L11926"/>
    <mergeCell ref="G11927:L11927"/>
    <mergeCell ref="E11915:E11920"/>
    <mergeCell ref="G11915:L11915"/>
    <mergeCell ref="G11916:L11916"/>
    <mergeCell ref="G11917:L11917"/>
    <mergeCell ref="G11919:L11919"/>
    <mergeCell ref="G11920:L11920"/>
    <mergeCell ref="E11908:E11913"/>
    <mergeCell ref="G11908:L11908"/>
    <mergeCell ref="G11909:L11909"/>
    <mergeCell ref="G11910:L11910"/>
    <mergeCell ref="G11912:L11912"/>
    <mergeCell ref="G11913:L11913"/>
    <mergeCell ref="E11901:E11906"/>
    <mergeCell ref="G11901:L11901"/>
    <mergeCell ref="G11902:L11902"/>
    <mergeCell ref="G11903:L11903"/>
    <mergeCell ref="G11905:L11905"/>
    <mergeCell ref="G11906:L11906"/>
    <mergeCell ref="F12002:K12002"/>
    <mergeCell ref="E12005:L12005"/>
    <mergeCell ref="E12006:L12006"/>
    <mergeCell ref="E12008:L12008"/>
    <mergeCell ref="E12021:L12021"/>
    <mergeCell ref="E12022:L12022"/>
    <mergeCell ref="F11990:K11990"/>
    <mergeCell ref="F11992:K11992"/>
    <mergeCell ref="F11994:K11994"/>
    <mergeCell ref="F11996:K11996"/>
    <mergeCell ref="F11998:K11998"/>
    <mergeCell ref="F12000:K12000"/>
    <mergeCell ref="E11976:L11976"/>
    <mergeCell ref="F11979:G11979"/>
    <mergeCell ref="H11979:L11980"/>
    <mergeCell ref="F11984:K11984"/>
    <mergeCell ref="F11985:K11985"/>
    <mergeCell ref="F11989:K11989"/>
    <mergeCell ref="F11968:J11968"/>
    <mergeCell ref="F11969:J11969"/>
    <mergeCell ref="F11970:J11970"/>
    <mergeCell ref="F11973:G11973"/>
    <mergeCell ref="H11973:L11974"/>
    <mergeCell ref="E11975:L11975"/>
    <mergeCell ref="F11955:J11955"/>
    <mergeCell ref="F11956:J11956"/>
    <mergeCell ref="F11957:J11957"/>
    <mergeCell ref="F11958:J11958"/>
    <mergeCell ref="F11964:J11964"/>
    <mergeCell ref="F11965:J11965"/>
    <mergeCell ref="E11943:E11948"/>
    <mergeCell ref="G11943:L11943"/>
    <mergeCell ref="G11944:L11944"/>
    <mergeCell ref="G11945:L11945"/>
    <mergeCell ref="G11947:L11947"/>
    <mergeCell ref="G11948:L11948"/>
    <mergeCell ref="E12061:E12066"/>
    <mergeCell ref="G12061:L12061"/>
    <mergeCell ref="G12062:L12062"/>
    <mergeCell ref="G12063:L12063"/>
    <mergeCell ref="G12065:L12065"/>
    <mergeCell ref="G12066:L12066"/>
    <mergeCell ref="E12054:E12059"/>
    <mergeCell ref="G12054:L12054"/>
    <mergeCell ref="G12055:L12055"/>
    <mergeCell ref="G12056:L12056"/>
    <mergeCell ref="G12058:L12058"/>
    <mergeCell ref="G12059:L12059"/>
    <mergeCell ref="E12047:E12052"/>
    <mergeCell ref="G12047:L12047"/>
    <mergeCell ref="G12048:L12048"/>
    <mergeCell ref="G12049:L12049"/>
    <mergeCell ref="G12051:L12051"/>
    <mergeCell ref="G12052:L12052"/>
    <mergeCell ref="E12040:E12045"/>
    <mergeCell ref="G12040:L12040"/>
    <mergeCell ref="G12041:L12041"/>
    <mergeCell ref="G12042:L12042"/>
    <mergeCell ref="G12044:L12044"/>
    <mergeCell ref="G12045:L12045"/>
    <mergeCell ref="E12033:E12038"/>
    <mergeCell ref="G12033:L12033"/>
    <mergeCell ref="G12034:L12034"/>
    <mergeCell ref="G12035:L12035"/>
    <mergeCell ref="G12037:L12037"/>
    <mergeCell ref="G12038:L12038"/>
    <mergeCell ref="E12026:E12031"/>
    <mergeCell ref="G12026:L12026"/>
    <mergeCell ref="G12027:L12027"/>
    <mergeCell ref="G12028:L12028"/>
    <mergeCell ref="G12030:L12030"/>
    <mergeCell ref="G12031:L12031"/>
    <mergeCell ref="F12127:K12127"/>
    <mergeCell ref="E12130:L12130"/>
    <mergeCell ref="E12131:L12131"/>
    <mergeCell ref="E12133:L12133"/>
    <mergeCell ref="E12146:L12146"/>
    <mergeCell ref="E12147:L12147"/>
    <mergeCell ref="F12115:K12115"/>
    <mergeCell ref="F12117:K12117"/>
    <mergeCell ref="F12119:K12119"/>
    <mergeCell ref="F12121:K12121"/>
    <mergeCell ref="F12123:K12123"/>
    <mergeCell ref="F12125:K12125"/>
    <mergeCell ref="E12101:L12101"/>
    <mergeCell ref="F12104:G12104"/>
    <mergeCell ref="H12104:L12105"/>
    <mergeCell ref="F12109:K12109"/>
    <mergeCell ref="F12110:K12110"/>
    <mergeCell ref="F12114:K12114"/>
    <mergeCell ref="F12093:J12093"/>
    <mergeCell ref="F12094:J12094"/>
    <mergeCell ref="F12095:J12095"/>
    <mergeCell ref="F12098:G12098"/>
    <mergeCell ref="H12098:L12099"/>
    <mergeCell ref="E12100:L12100"/>
    <mergeCell ref="F12080:J12080"/>
    <mergeCell ref="F12081:J12081"/>
    <mergeCell ref="F12082:J12082"/>
    <mergeCell ref="F12083:J12083"/>
    <mergeCell ref="F12089:J12089"/>
    <mergeCell ref="F12090:J12090"/>
    <mergeCell ref="E12068:E12073"/>
    <mergeCell ref="G12068:L12068"/>
    <mergeCell ref="G12069:L12069"/>
    <mergeCell ref="G12070:L12070"/>
    <mergeCell ref="G12072:L12072"/>
    <mergeCell ref="G12073:L12073"/>
    <mergeCell ref="E12186:E12191"/>
    <mergeCell ref="G12186:L12186"/>
    <mergeCell ref="G12187:L12187"/>
    <mergeCell ref="G12188:L12188"/>
    <mergeCell ref="G12190:L12190"/>
    <mergeCell ref="G12191:L12191"/>
    <mergeCell ref="E12179:E12184"/>
    <mergeCell ref="G12179:L12179"/>
    <mergeCell ref="G12180:L12180"/>
    <mergeCell ref="G12181:L12181"/>
    <mergeCell ref="G12183:L12183"/>
    <mergeCell ref="G12184:L12184"/>
    <mergeCell ref="E12172:E12177"/>
    <mergeCell ref="G12172:L12172"/>
    <mergeCell ref="G12173:L12173"/>
    <mergeCell ref="G12174:L12174"/>
    <mergeCell ref="G12176:L12176"/>
    <mergeCell ref="G12177:L12177"/>
    <mergeCell ref="E12165:E12170"/>
    <mergeCell ref="G12165:L12165"/>
    <mergeCell ref="G12166:L12166"/>
    <mergeCell ref="G12167:L12167"/>
    <mergeCell ref="G12169:L12169"/>
    <mergeCell ref="G12170:L12170"/>
    <mergeCell ref="E12158:E12163"/>
    <mergeCell ref="G12158:L12158"/>
    <mergeCell ref="G12159:L12159"/>
    <mergeCell ref="G12160:L12160"/>
    <mergeCell ref="G12162:L12162"/>
    <mergeCell ref="G12163:L12163"/>
    <mergeCell ref="E12151:E12156"/>
    <mergeCell ref="G12151:L12151"/>
    <mergeCell ref="G12152:L12152"/>
    <mergeCell ref="G12153:L12153"/>
    <mergeCell ref="G12155:L12155"/>
    <mergeCell ref="G12156:L12156"/>
    <mergeCell ref="F12252:K12252"/>
    <mergeCell ref="E12255:L12255"/>
    <mergeCell ref="E12256:L12256"/>
    <mergeCell ref="E12258:L12258"/>
    <mergeCell ref="E12271:L12271"/>
    <mergeCell ref="E12272:L12272"/>
    <mergeCell ref="F12240:K12240"/>
    <mergeCell ref="F12242:K12242"/>
    <mergeCell ref="F12244:K12244"/>
    <mergeCell ref="F12246:K12246"/>
    <mergeCell ref="F12248:K12248"/>
    <mergeCell ref="F12250:K12250"/>
    <mergeCell ref="E12226:L12226"/>
    <mergeCell ref="F12229:G12229"/>
    <mergeCell ref="H12229:L12230"/>
    <mergeCell ref="F12234:K12234"/>
    <mergeCell ref="F12235:K12235"/>
    <mergeCell ref="F12239:K12239"/>
    <mergeCell ref="F12218:J12218"/>
    <mergeCell ref="F12219:J12219"/>
    <mergeCell ref="F12220:J12220"/>
    <mergeCell ref="F12223:G12223"/>
    <mergeCell ref="H12223:L12224"/>
    <mergeCell ref="E12225:L12225"/>
    <mergeCell ref="F12205:J12205"/>
    <mergeCell ref="F12206:J12206"/>
    <mergeCell ref="F12207:J12207"/>
    <mergeCell ref="F12208:J12208"/>
    <mergeCell ref="F12214:J12214"/>
    <mergeCell ref="F12215:J12215"/>
    <mergeCell ref="E12193:E12198"/>
    <mergeCell ref="G12193:L12193"/>
    <mergeCell ref="G12194:L12194"/>
    <mergeCell ref="G12195:L12195"/>
    <mergeCell ref="G12197:L12197"/>
    <mergeCell ref="G12198:L12198"/>
    <mergeCell ref="E12311:E12316"/>
    <mergeCell ref="G12311:L12311"/>
    <mergeCell ref="G12312:L12312"/>
    <mergeCell ref="G12313:L12313"/>
    <mergeCell ref="G12315:L12315"/>
    <mergeCell ref="G12316:L12316"/>
    <mergeCell ref="E12304:E12309"/>
    <mergeCell ref="G12304:L12304"/>
    <mergeCell ref="G12305:L12305"/>
    <mergeCell ref="G12306:L12306"/>
    <mergeCell ref="G12308:L12308"/>
    <mergeCell ref="G12309:L12309"/>
    <mergeCell ref="E12297:E12302"/>
    <mergeCell ref="G12297:L12297"/>
    <mergeCell ref="G12298:L12298"/>
    <mergeCell ref="G12299:L12299"/>
    <mergeCell ref="G12301:L12301"/>
    <mergeCell ref="G12302:L12302"/>
    <mergeCell ref="E12290:E12295"/>
    <mergeCell ref="G12290:L12290"/>
    <mergeCell ref="G12291:L12291"/>
    <mergeCell ref="G12292:L12292"/>
    <mergeCell ref="G12294:L12294"/>
    <mergeCell ref="G12295:L12295"/>
    <mergeCell ref="E12283:E12288"/>
    <mergeCell ref="G12283:L12283"/>
    <mergeCell ref="G12284:L12284"/>
    <mergeCell ref="G12285:L12285"/>
    <mergeCell ref="G12287:L12287"/>
    <mergeCell ref="G12288:L12288"/>
    <mergeCell ref="E12276:E12281"/>
    <mergeCell ref="G12276:L12276"/>
    <mergeCell ref="G12277:L12277"/>
    <mergeCell ref="G12278:L12278"/>
    <mergeCell ref="G12280:L12280"/>
    <mergeCell ref="G12281:L12281"/>
    <mergeCell ref="F12377:K12377"/>
    <mergeCell ref="E12380:L12380"/>
    <mergeCell ref="E12381:L12381"/>
    <mergeCell ref="E12383:L12383"/>
    <mergeCell ref="E12396:L12396"/>
    <mergeCell ref="E12397:L12397"/>
    <mergeCell ref="F12365:K12365"/>
    <mergeCell ref="F12367:K12367"/>
    <mergeCell ref="F12369:K12369"/>
    <mergeCell ref="F12371:K12371"/>
    <mergeCell ref="F12373:K12373"/>
    <mergeCell ref="F12375:K12375"/>
    <mergeCell ref="E12351:L12351"/>
    <mergeCell ref="F12354:G12354"/>
    <mergeCell ref="H12354:L12355"/>
    <mergeCell ref="F12359:K12359"/>
    <mergeCell ref="F12360:K12360"/>
    <mergeCell ref="F12364:K12364"/>
    <mergeCell ref="F12343:J12343"/>
    <mergeCell ref="F12344:J12344"/>
    <mergeCell ref="F12345:J12345"/>
    <mergeCell ref="F12348:G12348"/>
    <mergeCell ref="H12348:L12349"/>
    <mergeCell ref="E12350:L12350"/>
    <mergeCell ref="F12330:J12330"/>
    <mergeCell ref="F12331:J12331"/>
    <mergeCell ref="F12332:J12332"/>
    <mergeCell ref="F12333:J12333"/>
    <mergeCell ref="F12339:J12339"/>
    <mergeCell ref="F12340:J12340"/>
    <mergeCell ref="E12318:E12323"/>
    <mergeCell ref="G12318:L12318"/>
    <mergeCell ref="G12319:L12319"/>
    <mergeCell ref="G12320:L12320"/>
    <mergeCell ref="G12322:L12322"/>
    <mergeCell ref="G12323:L12323"/>
    <mergeCell ref="E12436:E12441"/>
    <mergeCell ref="G12436:L12436"/>
    <mergeCell ref="G12437:L12437"/>
    <mergeCell ref="G12438:L12438"/>
    <mergeCell ref="G12440:L12440"/>
    <mergeCell ref="G12441:L12441"/>
    <mergeCell ref="E12429:E12434"/>
    <mergeCell ref="G12429:L12429"/>
    <mergeCell ref="G12430:L12430"/>
    <mergeCell ref="G12431:L12431"/>
    <mergeCell ref="G12433:L12433"/>
    <mergeCell ref="G12434:L12434"/>
    <mergeCell ref="E12422:E12427"/>
    <mergeCell ref="G12422:L12422"/>
    <mergeCell ref="G12423:L12423"/>
    <mergeCell ref="G12424:L12424"/>
    <mergeCell ref="G12426:L12426"/>
    <mergeCell ref="G12427:L12427"/>
    <mergeCell ref="E12415:E12420"/>
    <mergeCell ref="G12415:L12415"/>
    <mergeCell ref="G12416:L12416"/>
    <mergeCell ref="G12417:L12417"/>
    <mergeCell ref="G12419:L12419"/>
    <mergeCell ref="G12420:L12420"/>
    <mergeCell ref="E12408:E12413"/>
    <mergeCell ref="G12408:L12408"/>
    <mergeCell ref="G12409:L12409"/>
    <mergeCell ref="G12410:L12410"/>
    <mergeCell ref="G12412:L12412"/>
    <mergeCell ref="G12413:L12413"/>
    <mergeCell ref="E12401:E12406"/>
    <mergeCell ref="G12401:L12401"/>
    <mergeCell ref="G12402:L12402"/>
    <mergeCell ref="G12403:L12403"/>
    <mergeCell ref="G12405:L12405"/>
    <mergeCell ref="G12406:L12406"/>
    <mergeCell ref="F12502:K12502"/>
    <mergeCell ref="E12505:L12505"/>
    <mergeCell ref="E12506:L12506"/>
    <mergeCell ref="E12508:L12508"/>
    <mergeCell ref="E12521:L12521"/>
    <mergeCell ref="E12522:L12522"/>
    <mergeCell ref="F12490:K12490"/>
    <mergeCell ref="F12492:K12492"/>
    <mergeCell ref="F12494:K12494"/>
    <mergeCell ref="F12496:K12496"/>
    <mergeCell ref="F12498:K12498"/>
    <mergeCell ref="F12500:K12500"/>
    <mergeCell ref="E12476:L12476"/>
    <mergeCell ref="F12479:G12479"/>
    <mergeCell ref="H12479:L12480"/>
    <mergeCell ref="F12484:K12484"/>
    <mergeCell ref="F12485:K12485"/>
    <mergeCell ref="F12489:K12489"/>
    <mergeCell ref="F12468:J12468"/>
    <mergeCell ref="F12469:J12469"/>
    <mergeCell ref="F12470:J12470"/>
    <mergeCell ref="F12473:G12473"/>
    <mergeCell ref="H12473:L12474"/>
    <mergeCell ref="E12475:L12475"/>
    <mergeCell ref="F12455:J12455"/>
    <mergeCell ref="F12456:J12456"/>
    <mergeCell ref="F12457:J12457"/>
    <mergeCell ref="F12458:J12458"/>
    <mergeCell ref="F12464:J12464"/>
    <mergeCell ref="F12465:J12465"/>
    <mergeCell ref="E12443:E12448"/>
    <mergeCell ref="G12443:L12443"/>
    <mergeCell ref="G12444:L12444"/>
    <mergeCell ref="G12445:L12445"/>
    <mergeCell ref="G12447:L12447"/>
    <mergeCell ref="G12448:L12448"/>
    <mergeCell ref="E12561:E12566"/>
    <mergeCell ref="G12561:L12561"/>
    <mergeCell ref="G12562:L12562"/>
    <mergeCell ref="G12563:L12563"/>
    <mergeCell ref="G12565:L12565"/>
    <mergeCell ref="G12566:L12566"/>
    <mergeCell ref="E12554:E12559"/>
    <mergeCell ref="G12554:L12554"/>
    <mergeCell ref="G12555:L12555"/>
    <mergeCell ref="G12556:L12556"/>
    <mergeCell ref="G12558:L12558"/>
    <mergeCell ref="G12559:L12559"/>
    <mergeCell ref="E12547:E12552"/>
    <mergeCell ref="G12547:L12547"/>
    <mergeCell ref="G12548:L12548"/>
    <mergeCell ref="G12549:L12549"/>
    <mergeCell ref="G12551:L12551"/>
    <mergeCell ref="G12552:L12552"/>
    <mergeCell ref="E12540:E12545"/>
    <mergeCell ref="G12540:L12540"/>
    <mergeCell ref="G12541:L12541"/>
    <mergeCell ref="G12542:L12542"/>
    <mergeCell ref="G12544:L12544"/>
    <mergeCell ref="G12545:L12545"/>
    <mergeCell ref="E12533:E12538"/>
    <mergeCell ref="G12533:L12533"/>
    <mergeCell ref="G12534:L12534"/>
    <mergeCell ref="G12535:L12535"/>
    <mergeCell ref="G12537:L12537"/>
    <mergeCell ref="G12538:L12538"/>
    <mergeCell ref="E12526:E12531"/>
    <mergeCell ref="G12526:L12526"/>
    <mergeCell ref="G12527:L12527"/>
    <mergeCell ref="G12528:L12528"/>
    <mergeCell ref="G12530:L12530"/>
    <mergeCell ref="G12531:L12531"/>
    <mergeCell ref="F12627:K12627"/>
    <mergeCell ref="E12630:L12630"/>
    <mergeCell ref="E12631:L12631"/>
    <mergeCell ref="E12633:L12633"/>
    <mergeCell ref="E12646:L12646"/>
    <mergeCell ref="E12647:L12647"/>
    <mergeCell ref="F12615:K12615"/>
    <mergeCell ref="F12617:K12617"/>
    <mergeCell ref="F12619:K12619"/>
    <mergeCell ref="F12621:K12621"/>
    <mergeCell ref="F12623:K12623"/>
    <mergeCell ref="F12625:K12625"/>
    <mergeCell ref="E12601:L12601"/>
    <mergeCell ref="F12604:G12604"/>
    <mergeCell ref="H12604:L12605"/>
    <mergeCell ref="F12609:K12609"/>
    <mergeCell ref="F12610:K12610"/>
    <mergeCell ref="F12614:K12614"/>
    <mergeCell ref="F12593:J12593"/>
    <mergeCell ref="F12594:J12594"/>
    <mergeCell ref="F12595:J12595"/>
    <mergeCell ref="F12598:G12598"/>
    <mergeCell ref="H12598:L12599"/>
    <mergeCell ref="E12600:L12600"/>
    <mergeCell ref="F12580:J12580"/>
    <mergeCell ref="F12581:J12581"/>
    <mergeCell ref="F12582:J12582"/>
    <mergeCell ref="F12583:J12583"/>
    <mergeCell ref="F12589:J12589"/>
    <mergeCell ref="F12590:J12590"/>
    <mergeCell ref="E12568:E12573"/>
    <mergeCell ref="G12568:L12568"/>
    <mergeCell ref="G12569:L12569"/>
    <mergeCell ref="G12570:L12570"/>
    <mergeCell ref="G12572:L12572"/>
    <mergeCell ref="G12573:L12573"/>
    <mergeCell ref="E12686:E12691"/>
    <mergeCell ref="G12686:L12686"/>
    <mergeCell ref="G12687:L12687"/>
    <mergeCell ref="G12688:L12688"/>
    <mergeCell ref="G12690:L12690"/>
    <mergeCell ref="G12691:L12691"/>
    <mergeCell ref="E12679:E12684"/>
    <mergeCell ref="G12679:L12679"/>
    <mergeCell ref="G12680:L12680"/>
    <mergeCell ref="G12681:L12681"/>
    <mergeCell ref="G12683:L12683"/>
    <mergeCell ref="G12684:L12684"/>
    <mergeCell ref="E12672:E12677"/>
    <mergeCell ref="G12672:L12672"/>
    <mergeCell ref="G12673:L12673"/>
    <mergeCell ref="G12674:L12674"/>
    <mergeCell ref="G12676:L12676"/>
    <mergeCell ref="G12677:L12677"/>
    <mergeCell ref="E12665:E12670"/>
    <mergeCell ref="G12665:L12665"/>
    <mergeCell ref="G12666:L12666"/>
    <mergeCell ref="G12667:L12667"/>
    <mergeCell ref="G12669:L12669"/>
    <mergeCell ref="G12670:L12670"/>
    <mergeCell ref="E12658:E12663"/>
    <mergeCell ref="G12658:L12658"/>
    <mergeCell ref="G12659:L12659"/>
    <mergeCell ref="G12660:L12660"/>
    <mergeCell ref="G12662:L12662"/>
    <mergeCell ref="G12663:L12663"/>
    <mergeCell ref="E12651:E12656"/>
    <mergeCell ref="G12651:L12651"/>
    <mergeCell ref="G12652:L12652"/>
    <mergeCell ref="G12653:L12653"/>
    <mergeCell ref="G12655:L12655"/>
    <mergeCell ref="G12656:L12656"/>
    <mergeCell ref="F12752:K12752"/>
    <mergeCell ref="E12755:L12755"/>
    <mergeCell ref="E12756:L12756"/>
    <mergeCell ref="E12758:L12758"/>
    <mergeCell ref="E12771:L12771"/>
    <mergeCell ref="E12772:L12772"/>
    <mergeCell ref="F12740:K12740"/>
    <mergeCell ref="F12742:K12742"/>
    <mergeCell ref="F12744:K12744"/>
    <mergeCell ref="F12746:K12746"/>
    <mergeCell ref="F12748:K12748"/>
    <mergeCell ref="F12750:K12750"/>
    <mergeCell ref="E12726:L12726"/>
    <mergeCell ref="F12729:G12729"/>
    <mergeCell ref="H12729:L12730"/>
    <mergeCell ref="F12734:K12734"/>
    <mergeCell ref="F12735:K12735"/>
    <mergeCell ref="F12739:K12739"/>
    <mergeCell ref="F12718:J12718"/>
    <mergeCell ref="F12719:J12719"/>
    <mergeCell ref="F12720:J12720"/>
    <mergeCell ref="F12723:G12723"/>
    <mergeCell ref="H12723:L12724"/>
    <mergeCell ref="E12725:L12725"/>
    <mergeCell ref="F12705:J12705"/>
    <mergeCell ref="F12706:J12706"/>
    <mergeCell ref="F12707:J12707"/>
    <mergeCell ref="F12708:J12708"/>
    <mergeCell ref="F12714:J12714"/>
    <mergeCell ref="F12715:J12715"/>
    <mergeCell ref="E12693:E12698"/>
    <mergeCell ref="G12693:L12693"/>
    <mergeCell ref="G12694:L12694"/>
    <mergeCell ref="G12695:L12695"/>
    <mergeCell ref="G12697:L12697"/>
    <mergeCell ref="G12698:L12698"/>
    <mergeCell ref="E12811:E12816"/>
    <mergeCell ref="G12811:L12811"/>
    <mergeCell ref="G12812:L12812"/>
    <mergeCell ref="G12813:L12813"/>
    <mergeCell ref="G12815:L12815"/>
    <mergeCell ref="G12816:L12816"/>
    <mergeCell ref="E12804:E12809"/>
    <mergeCell ref="G12804:L12804"/>
    <mergeCell ref="G12805:L12805"/>
    <mergeCell ref="G12806:L12806"/>
    <mergeCell ref="G12808:L12808"/>
    <mergeCell ref="G12809:L12809"/>
    <mergeCell ref="E12797:E12802"/>
    <mergeCell ref="G12797:L12797"/>
    <mergeCell ref="G12798:L12798"/>
    <mergeCell ref="G12799:L12799"/>
    <mergeCell ref="G12801:L12801"/>
    <mergeCell ref="G12802:L12802"/>
    <mergeCell ref="E12790:E12795"/>
    <mergeCell ref="G12790:L12790"/>
    <mergeCell ref="G12791:L12791"/>
    <mergeCell ref="G12792:L12792"/>
    <mergeCell ref="G12794:L12794"/>
    <mergeCell ref="G12795:L12795"/>
    <mergeCell ref="E12783:E12788"/>
    <mergeCell ref="G12783:L12783"/>
    <mergeCell ref="G12784:L12784"/>
    <mergeCell ref="G12785:L12785"/>
    <mergeCell ref="G12787:L12787"/>
    <mergeCell ref="G12788:L12788"/>
    <mergeCell ref="E12776:E12781"/>
    <mergeCell ref="G12776:L12776"/>
    <mergeCell ref="G12777:L12777"/>
    <mergeCell ref="G12778:L12778"/>
    <mergeCell ref="G12780:L12780"/>
    <mergeCell ref="G12781:L12781"/>
    <mergeCell ref="F12877:K12877"/>
    <mergeCell ref="E12880:L12880"/>
    <mergeCell ref="E12881:L12881"/>
    <mergeCell ref="E12883:L12883"/>
    <mergeCell ref="E12896:L12896"/>
    <mergeCell ref="E12897:L12897"/>
    <mergeCell ref="F12865:K12865"/>
    <mergeCell ref="F12867:K12867"/>
    <mergeCell ref="F12869:K12869"/>
    <mergeCell ref="F12871:K12871"/>
    <mergeCell ref="F12873:K12873"/>
    <mergeCell ref="F12875:K12875"/>
    <mergeCell ref="E12851:L12851"/>
    <mergeCell ref="F12854:G12854"/>
    <mergeCell ref="H12854:L12855"/>
    <mergeCell ref="F12859:K12859"/>
    <mergeCell ref="F12860:K12860"/>
    <mergeCell ref="F12864:K12864"/>
    <mergeCell ref="F12843:J12843"/>
    <mergeCell ref="F12844:J12844"/>
    <mergeCell ref="F12845:J12845"/>
    <mergeCell ref="F12848:G12848"/>
    <mergeCell ref="H12848:L12849"/>
    <mergeCell ref="E12850:L12850"/>
    <mergeCell ref="F12830:J12830"/>
    <mergeCell ref="F12831:J12831"/>
    <mergeCell ref="F12832:J12832"/>
    <mergeCell ref="F12833:J12833"/>
    <mergeCell ref="F12839:J12839"/>
    <mergeCell ref="F12840:J12840"/>
    <mergeCell ref="E12818:E12823"/>
    <mergeCell ref="G12818:L12818"/>
    <mergeCell ref="G12819:L12819"/>
    <mergeCell ref="G12820:L12820"/>
    <mergeCell ref="G12822:L12822"/>
    <mergeCell ref="G12823:L12823"/>
    <mergeCell ref="E12936:E12941"/>
    <mergeCell ref="G12936:L12936"/>
    <mergeCell ref="G12937:L12937"/>
    <mergeCell ref="G12938:L12938"/>
    <mergeCell ref="G12940:L12940"/>
    <mergeCell ref="G12941:L12941"/>
    <mergeCell ref="E12929:E12934"/>
    <mergeCell ref="G12929:L12929"/>
    <mergeCell ref="G12930:L12930"/>
    <mergeCell ref="G12931:L12931"/>
    <mergeCell ref="G12933:L12933"/>
    <mergeCell ref="G12934:L12934"/>
    <mergeCell ref="E12922:E12927"/>
    <mergeCell ref="G12922:L12922"/>
    <mergeCell ref="G12923:L12923"/>
    <mergeCell ref="G12924:L12924"/>
    <mergeCell ref="G12926:L12926"/>
    <mergeCell ref="G12927:L12927"/>
    <mergeCell ref="E12915:E12920"/>
    <mergeCell ref="G12915:L12915"/>
    <mergeCell ref="G12916:L12916"/>
    <mergeCell ref="G12917:L12917"/>
    <mergeCell ref="G12919:L12919"/>
    <mergeCell ref="G12920:L12920"/>
    <mergeCell ref="E12908:E12913"/>
    <mergeCell ref="G12908:L12908"/>
    <mergeCell ref="G12909:L12909"/>
    <mergeCell ref="G12910:L12910"/>
    <mergeCell ref="G12912:L12912"/>
    <mergeCell ref="G12913:L12913"/>
    <mergeCell ref="E12901:E12906"/>
    <mergeCell ref="G12901:L12901"/>
    <mergeCell ref="G12902:L12902"/>
    <mergeCell ref="G12903:L12903"/>
    <mergeCell ref="G12905:L12905"/>
    <mergeCell ref="G12906:L12906"/>
    <mergeCell ref="F13002:K13002"/>
    <mergeCell ref="E13005:L13005"/>
    <mergeCell ref="E13006:L13006"/>
    <mergeCell ref="E13008:L13008"/>
    <mergeCell ref="E13021:L13021"/>
    <mergeCell ref="E13022:L13022"/>
    <mergeCell ref="F12990:K12990"/>
    <mergeCell ref="F12992:K12992"/>
    <mergeCell ref="F12994:K12994"/>
    <mergeCell ref="F12996:K12996"/>
    <mergeCell ref="F12998:K12998"/>
    <mergeCell ref="F13000:K13000"/>
    <mergeCell ref="E12976:L12976"/>
    <mergeCell ref="F12979:G12979"/>
    <mergeCell ref="H12979:L12980"/>
    <mergeCell ref="F12984:K12984"/>
    <mergeCell ref="F12985:K12985"/>
    <mergeCell ref="F12989:K12989"/>
    <mergeCell ref="F12968:J12968"/>
    <mergeCell ref="F12969:J12969"/>
    <mergeCell ref="F12970:J12970"/>
    <mergeCell ref="F12973:G12973"/>
    <mergeCell ref="H12973:L12974"/>
    <mergeCell ref="E12975:L12975"/>
    <mergeCell ref="F12955:J12955"/>
    <mergeCell ref="F12956:J12956"/>
    <mergeCell ref="F12957:J12957"/>
    <mergeCell ref="F12958:J12958"/>
    <mergeCell ref="F12964:J12964"/>
    <mergeCell ref="F12965:J12965"/>
    <mergeCell ref="E12943:E12948"/>
    <mergeCell ref="G12943:L12943"/>
    <mergeCell ref="G12944:L12944"/>
    <mergeCell ref="G12945:L12945"/>
    <mergeCell ref="G12947:L12947"/>
    <mergeCell ref="G12948:L12948"/>
    <mergeCell ref="E13061:E13066"/>
    <mergeCell ref="G13061:L13061"/>
    <mergeCell ref="G13062:L13062"/>
    <mergeCell ref="G13063:L13063"/>
    <mergeCell ref="G13065:L13065"/>
    <mergeCell ref="G13066:L13066"/>
    <mergeCell ref="E13054:E13059"/>
    <mergeCell ref="G13054:L13054"/>
    <mergeCell ref="G13055:L13055"/>
    <mergeCell ref="G13056:L13056"/>
    <mergeCell ref="G13058:L13058"/>
    <mergeCell ref="G13059:L13059"/>
    <mergeCell ref="E13047:E13052"/>
    <mergeCell ref="G13047:L13047"/>
    <mergeCell ref="G13048:L13048"/>
    <mergeCell ref="G13049:L13049"/>
    <mergeCell ref="G13051:L13051"/>
    <mergeCell ref="G13052:L13052"/>
    <mergeCell ref="E13040:E13045"/>
    <mergeCell ref="G13040:L13040"/>
    <mergeCell ref="G13041:L13041"/>
    <mergeCell ref="G13042:L13042"/>
    <mergeCell ref="G13044:L13044"/>
    <mergeCell ref="G13045:L13045"/>
    <mergeCell ref="E13033:E13038"/>
    <mergeCell ref="G13033:L13033"/>
    <mergeCell ref="G13034:L13034"/>
    <mergeCell ref="G13035:L13035"/>
    <mergeCell ref="G13037:L13037"/>
    <mergeCell ref="G13038:L13038"/>
    <mergeCell ref="E13026:E13031"/>
    <mergeCell ref="G13026:L13026"/>
    <mergeCell ref="G13027:L13027"/>
    <mergeCell ref="G13028:L13028"/>
    <mergeCell ref="G13030:L13030"/>
    <mergeCell ref="G13031:L13031"/>
    <mergeCell ref="F13127:K13127"/>
    <mergeCell ref="E13130:L13130"/>
    <mergeCell ref="E13131:L13131"/>
    <mergeCell ref="E13133:L13133"/>
    <mergeCell ref="E13146:L13146"/>
    <mergeCell ref="E13147:L13147"/>
    <mergeCell ref="F13115:K13115"/>
    <mergeCell ref="F13117:K13117"/>
    <mergeCell ref="F13119:K13119"/>
    <mergeCell ref="F13121:K13121"/>
    <mergeCell ref="F13123:K13123"/>
    <mergeCell ref="F13125:K13125"/>
    <mergeCell ref="E13101:L13101"/>
    <mergeCell ref="F13104:G13104"/>
    <mergeCell ref="H13104:L13105"/>
    <mergeCell ref="F13109:K13109"/>
    <mergeCell ref="F13110:K13110"/>
    <mergeCell ref="F13114:K13114"/>
    <mergeCell ref="F13093:J13093"/>
    <mergeCell ref="F13094:J13094"/>
    <mergeCell ref="F13095:J13095"/>
    <mergeCell ref="F13098:G13098"/>
    <mergeCell ref="H13098:L13099"/>
    <mergeCell ref="E13100:L13100"/>
    <mergeCell ref="F13080:J13080"/>
    <mergeCell ref="F13081:J13081"/>
    <mergeCell ref="F13082:J13082"/>
    <mergeCell ref="F13083:J13083"/>
    <mergeCell ref="F13089:J13089"/>
    <mergeCell ref="F13090:J13090"/>
    <mergeCell ref="E13068:E13073"/>
    <mergeCell ref="G13068:L13068"/>
    <mergeCell ref="G13069:L13069"/>
    <mergeCell ref="G13070:L13070"/>
    <mergeCell ref="G13072:L13072"/>
    <mergeCell ref="G13073:L13073"/>
    <mergeCell ref="E13186:E13191"/>
    <mergeCell ref="G13186:L13186"/>
    <mergeCell ref="G13187:L13187"/>
    <mergeCell ref="G13188:L13188"/>
    <mergeCell ref="G13190:L13190"/>
    <mergeCell ref="G13191:L13191"/>
    <mergeCell ref="E13179:E13184"/>
    <mergeCell ref="G13179:L13179"/>
    <mergeCell ref="G13180:L13180"/>
    <mergeCell ref="G13181:L13181"/>
    <mergeCell ref="G13183:L13183"/>
    <mergeCell ref="G13184:L13184"/>
    <mergeCell ref="E13172:E13177"/>
    <mergeCell ref="G13172:L13172"/>
    <mergeCell ref="G13173:L13173"/>
    <mergeCell ref="G13174:L13174"/>
    <mergeCell ref="G13176:L13176"/>
    <mergeCell ref="G13177:L13177"/>
    <mergeCell ref="E13165:E13170"/>
    <mergeCell ref="G13165:L13165"/>
    <mergeCell ref="G13166:L13166"/>
    <mergeCell ref="G13167:L13167"/>
    <mergeCell ref="G13169:L13169"/>
    <mergeCell ref="G13170:L13170"/>
    <mergeCell ref="E13158:E13163"/>
    <mergeCell ref="G13158:L13158"/>
    <mergeCell ref="G13159:L13159"/>
    <mergeCell ref="G13160:L13160"/>
    <mergeCell ref="G13162:L13162"/>
    <mergeCell ref="G13163:L13163"/>
    <mergeCell ref="E13151:E13156"/>
    <mergeCell ref="G13151:L13151"/>
    <mergeCell ref="G13152:L13152"/>
    <mergeCell ref="G13153:L13153"/>
    <mergeCell ref="G13155:L13155"/>
    <mergeCell ref="G13156:L13156"/>
    <mergeCell ref="F13252:K13252"/>
    <mergeCell ref="E13255:L13255"/>
    <mergeCell ref="E13256:L13256"/>
    <mergeCell ref="E13258:L13258"/>
    <mergeCell ref="E13271:L13271"/>
    <mergeCell ref="E13272:L13272"/>
    <mergeCell ref="F13240:K13240"/>
    <mergeCell ref="F13242:K13242"/>
    <mergeCell ref="F13244:K13244"/>
    <mergeCell ref="F13246:K13246"/>
    <mergeCell ref="F13248:K13248"/>
    <mergeCell ref="F13250:K13250"/>
    <mergeCell ref="E13226:L13226"/>
    <mergeCell ref="F13229:G13229"/>
    <mergeCell ref="H13229:L13230"/>
    <mergeCell ref="F13234:K13234"/>
    <mergeCell ref="F13235:K13235"/>
    <mergeCell ref="F13239:K13239"/>
    <mergeCell ref="F13218:J13218"/>
    <mergeCell ref="F13219:J13219"/>
    <mergeCell ref="F13220:J13220"/>
    <mergeCell ref="F13223:G13223"/>
    <mergeCell ref="H13223:L13224"/>
    <mergeCell ref="E13225:L13225"/>
    <mergeCell ref="F13205:J13205"/>
    <mergeCell ref="F13206:J13206"/>
    <mergeCell ref="F13207:J13207"/>
    <mergeCell ref="F13208:J13208"/>
    <mergeCell ref="F13214:J13214"/>
    <mergeCell ref="F13215:J13215"/>
    <mergeCell ref="E13193:E13198"/>
    <mergeCell ref="G13193:L13193"/>
    <mergeCell ref="G13194:L13194"/>
    <mergeCell ref="G13195:L13195"/>
    <mergeCell ref="G13197:L13197"/>
    <mergeCell ref="G13198:L13198"/>
    <mergeCell ref="E13311:E13316"/>
    <mergeCell ref="G13311:L13311"/>
    <mergeCell ref="G13312:L13312"/>
    <mergeCell ref="G13313:L13313"/>
    <mergeCell ref="G13315:L13315"/>
    <mergeCell ref="G13316:L13316"/>
    <mergeCell ref="E13304:E13309"/>
    <mergeCell ref="G13304:L13304"/>
    <mergeCell ref="G13305:L13305"/>
    <mergeCell ref="G13306:L13306"/>
    <mergeCell ref="G13308:L13308"/>
    <mergeCell ref="G13309:L13309"/>
    <mergeCell ref="E13297:E13302"/>
    <mergeCell ref="G13297:L13297"/>
    <mergeCell ref="G13298:L13298"/>
    <mergeCell ref="G13299:L13299"/>
    <mergeCell ref="G13301:L13301"/>
    <mergeCell ref="G13302:L13302"/>
    <mergeCell ref="E13290:E13295"/>
    <mergeCell ref="G13290:L13290"/>
    <mergeCell ref="G13291:L13291"/>
    <mergeCell ref="G13292:L13292"/>
    <mergeCell ref="G13294:L13294"/>
    <mergeCell ref="G13295:L13295"/>
    <mergeCell ref="E13283:E13288"/>
    <mergeCell ref="G13283:L13283"/>
    <mergeCell ref="G13284:L13284"/>
    <mergeCell ref="G13285:L13285"/>
    <mergeCell ref="G13287:L13287"/>
    <mergeCell ref="G13288:L13288"/>
    <mergeCell ref="E13276:E13281"/>
    <mergeCell ref="G13276:L13276"/>
    <mergeCell ref="G13277:L13277"/>
    <mergeCell ref="G13278:L13278"/>
    <mergeCell ref="G13280:L13280"/>
    <mergeCell ref="G13281:L13281"/>
    <mergeCell ref="F13377:K13377"/>
    <mergeCell ref="E13380:L13380"/>
    <mergeCell ref="E13381:L13381"/>
    <mergeCell ref="E13383:L13383"/>
    <mergeCell ref="E13396:L13396"/>
    <mergeCell ref="E13397:L13397"/>
    <mergeCell ref="F13365:K13365"/>
    <mergeCell ref="F13367:K13367"/>
    <mergeCell ref="F13369:K13369"/>
    <mergeCell ref="F13371:K13371"/>
    <mergeCell ref="F13373:K13373"/>
    <mergeCell ref="F13375:K13375"/>
    <mergeCell ref="E13351:L13351"/>
    <mergeCell ref="F13354:G13354"/>
    <mergeCell ref="H13354:L13355"/>
    <mergeCell ref="F13359:K13359"/>
    <mergeCell ref="F13360:K13360"/>
    <mergeCell ref="F13364:K13364"/>
    <mergeCell ref="F13343:J13343"/>
    <mergeCell ref="F13344:J13344"/>
    <mergeCell ref="F13345:J13345"/>
    <mergeCell ref="F13348:G13348"/>
    <mergeCell ref="H13348:L13349"/>
    <mergeCell ref="E13350:L13350"/>
    <mergeCell ref="F13330:J13330"/>
    <mergeCell ref="F13331:J13331"/>
    <mergeCell ref="F13332:J13332"/>
    <mergeCell ref="F13333:J13333"/>
    <mergeCell ref="F13339:J13339"/>
    <mergeCell ref="F13340:J13340"/>
    <mergeCell ref="E13318:E13323"/>
    <mergeCell ref="G13318:L13318"/>
    <mergeCell ref="G13319:L13319"/>
    <mergeCell ref="G13320:L13320"/>
    <mergeCell ref="G13322:L13322"/>
    <mergeCell ref="G13323:L13323"/>
    <mergeCell ref="E13436:E13441"/>
    <mergeCell ref="G13436:L13436"/>
    <mergeCell ref="G13437:L13437"/>
    <mergeCell ref="G13438:L13438"/>
    <mergeCell ref="G13440:L13440"/>
    <mergeCell ref="G13441:L13441"/>
    <mergeCell ref="E13429:E13434"/>
    <mergeCell ref="G13429:L13429"/>
    <mergeCell ref="G13430:L13430"/>
    <mergeCell ref="G13431:L13431"/>
    <mergeCell ref="G13433:L13433"/>
    <mergeCell ref="G13434:L13434"/>
    <mergeCell ref="E13422:E13427"/>
    <mergeCell ref="G13422:L13422"/>
    <mergeCell ref="G13423:L13423"/>
    <mergeCell ref="G13424:L13424"/>
    <mergeCell ref="G13426:L13426"/>
    <mergeCell ref="G13427:L13427"/>
    <mergeCell ref="E13415:E13420"/>
    <mergeCell ref="G13415:L13415"/>
    <mergeCell ref="G13416:L13416"/>
    <mergeCell ref="G13417:L13417"/>
    <mergeCell ref="G13419:L13419"/>
    <mergeCell ref="G13420:L13420"/>
    <mergeCell ref="E13408:E13413"/>
    <mergeCell ref="G13408:L13408"/>
    <mergeCell ref="G13409:L13409"/>
    <mergeCell ref="G13410:L13410"/>
    <mergeCell ref="G13412:L13412"/>
    <mergeCell ref="G13413:L13413"/>
    <mergeCell ref="E13401:E13406"/>
    <mergeCell ref="G13401:L13401"/>
    <mergeCell ref="G13402:L13402"/>
    <mergeCell ref="G13403:L13403"/>
    <mergeCell ref="G13405:L13405"/>
    <mergeCell ref="G13406:L13406"/>
    <mergeCell ref="F13502:K13502"/>
    <mergeCell ref="E13505:L13505"/>
    <mergeCell ref="E13506:L13506"/>
    <mergeCell ref="E13508:L13508"/>
    <mergeCell ref="E13521:L13521"/>
    <mergeCell ref="E13522:L13522"/>
    <mergeCell ref="F13490:K13490"/>
    <mergeCell ref="F13492:K13492"/>
    <mergeCell ref="F13494:K13494"/>
    <mergeCell ref="F13496:K13496"/>
    <mergeCell ref="F13498:K13498"/>
    <mergeCell ref="F13500:K13500"/>
    <mergeCell ref="E13476:L13476"/>
    <mergeCell ref="F13479:G13479"/>
    <mergeCell ref="H13479:L13480"/>
    <mergeCell ref="F13484:K13484"/>
    <mergeCell ref="F13485:K13485"/>
    <mergeCell ref="F13489:K13489"/>
    <mergeCell ref="F13468:J13468"/>
    <mergeCell ref="F13469:J13469"/>
    <mergeCell ref="F13470:J13470"/>
    <mergeCell ref="F13473:G13473"/>
    <mergeCell ref="H13473:L13474"/>
    <mergeCell ref="E13475:L13475"/>
    <mergeCell ref="F13455:J13455"/>
    <mergeCell ref="F13456:J13456"/>
    <mergeCell ref="F13457:J13457"/>
    <mergeCell ref="F13458:J13458"/>
    <mergeCell ref="F13464:J13464"/>
    <mergeCell ref="F13465:J13465"/>
    <mergeCell ref="E13443:E13448"/>
    <mergeCell ref="G13443:L13443"/>
    <mergeCell ref="G13444:L13444"/>
    <mergeCell ref="G13445:L13445"/>
    <mergeCell ref="G13447:L13447"/>
    <mergeCell ref="G13448:L13448"/>
    <mergeCell ref="E13561:E13566"/>
    <mergeCell ref="G13561:L13561"/>
    <mergeCell ref="G13562:L13562"/>
    <mergeCell ref="G13563:L13563"/>
    <mergeCell ref="G13565:L13565"/>
    <mergeCell ref="G13566:L13566"/>
    <mergeCell ref="E13554:E13559"/>
    <mergeCell ref="G13554:L13554"/>
    <mergeCell ref="G13555:L13555"/>
    <mergeCell ref="G13556:L13556"/>
    <mergeCell ref="G13558:L13558"/>
    <mergeCell ref="G13559:L13559"/>
    <mergeCell ref="E13547:E13552"/>
    <mergeCell ref="G13547:L13547"/>
    <mergeCell ref="G13548:L13548"/>
    <mergeCell ref="G13549:L13549"/>
    <mergeCell ref="G13551:L13551"/>
    <mergeCell ref="G13552:L13552"/>
    <mergeCell ref="E13540:E13545"/>
    <mergeCell ref="G13540:L13540"/>
    <mergeCell ref="G13541:L13541"/>
    <mergeCell ref="G13542:L13542"/>
    <mergeCell ref="G13544:L13544"/>
    <mergeCell ref="G13545:L13545"/>
    <mergeCell ref="E13533:E13538"/>
    <mergeCell ref="G13533:L13533"/>
    <mergeCell ref="G13534:L13534"/>
    <mergeCell ref="G13535:L13535"/>
    <mergeCell ref="G13537:L13537"/>
    <mergeCell ref="G13538:L13538"/>
    <mergeCell ref="E13526:E13531"/>
    <mergeCell ref="G13526:L13526"/>
    <mergeCell ref="G13527:L13527"/>
    <mergeCell ref="G13528:L13528"/>
    <mergeCell ref="G13530:L13530"/>
    <mergeCell ref="G13531:L13531"/>
    <mergeCell ref="F13627:K13627"/>
    <mergeCell ref="E13630:L13630"/>
    <mergeCell ref="E13631:L13631"/>
    <mergeCell ref="E13633:L13633"/>
    <mergeCell ref="E13646:L13646"/>
    <mergeCell ref="E13647:L13647"/>
    <mergeCell ref="F13615:K13615"/>
    <mergeCell ref="F13617:K13617"/>
    <mergeCell ref="F13619:K13619"/>
    <mergeCell ref="F13621:K13621"/>
    <mergeCell ref="F13623:K13623"/>
    <mergeCell ref="F13625:K13625"/>
    <mergeCell ref="E13601:L13601"/>
    <mergeCell ref="F13604:G13604"/>
    <mergeCell ref="H13604:L13605"/>
    <mergeCell ref="F13609:K13609"/>
    <mergeCell ref="F13610:K13610"/>
    <mergeCell ref="F13614:K13614"/>
    <mergeCell ref="F13593:J13593"/>
    <mergeCell ref="F13594:J13594"/>
    <mergeCell ref="F13595:J13595"/>
    <mergeCell ref="F13598:G13598"/>
    <mergeCell ref="H13598:L13599"/>
    <mergeCell ref="E13600:L13600"/>
    <mergeCell ref="F13580:J13580"/>
    <mergeCell ref="F13581:J13581"/>
    <mergeCell ref="F13582:J13582"/>
    <mergeCell ref="F13583:J13583"/>
    <mergeCell ref="F13589:J13589"/>
    <mergeCell ref="F13590:J13590"/>
    <mergeCell ref="E13568:E13573"/>
    <mergeCell ref="G13568:L13568"/>
    <mergeCell ref="G13569:L13569"/>
    <mergeCell ref="G13570:L13570"/>
    <mergeCell ref="G13572:L13572"/>
    <mergeCell ref="G13573:L13573"/>
    <mergeCell ref="E13686:E13691"/>
    <mergeCell ref="G13686:L13686"/>
    <mergeCell ref="G13687:L13687"/>
    <mergeCell ref="G13688:L13688"/>
    <mergeCell ref="G13690:L13690"/>
    <mergeCell ref="G13691:L13691"/>
    <mergeCell ref="E13679:E13684"/>
    <mergeCell ref="G13679:L13679"/>
    <mergeCell ref="G13680:L13680"/>
    <mergeCell ref="G13681:L13681"/>
    <mergeCell ref="G13683:L13683"/>
    <mergeCell ref="G13684:L13684"/>
    <mergeCell ref="E13672:E13677"/>
    <mergeCell ref="G13672:L13672"/>
    <mergeCell ref="G13673:L13673"/>
    <mergeCell ref="G13674:L13674"/>
    <mergeCell ref="G13676:L13676"/>
    <mergeCell ref="G13677:L13677"/>
    <mergeCell ref="E13665:E13670"/>
    <mergeCell ref="G13665:L13665"/>
    <mergeCell ref="G13666:L13666"/>
    <mergeCell ref="G13667:L13667"/>
    <mergeCell ref="G13669:L13669"/>
    <mergeCell ref="G13670:L13670"/>
    <mergeCell ref="E13658:E13663"/>
    <mergeCell ref="G13658:L13658"/>
    <mergeCell ref="G13659:L13659"/>
    <mergeCell ref="G13660:L13660"/>
    <mergeCell ref="G13662:L13662"/>
    <mergeCell ref="G13663:L13663"/>
    <mergeCell ref="E13651:E13656"/>
    <mergeCell ref="G13651:L13651"/>
    <mergeCell ref="G13652:L13652"/>
    <mergeCell ref="G13653:L13653"/>
    <mergeCell ref="G13655:L13655"/>
    <mergeCell ref="G13656:L13656"/>
    <mergeCell ref="F13752:K13752"/>
    <mergeCell ref="E13755:L13755"/>
    <mergeCell ref="E13756:L13756"/>
    <mergeCell ref="E13758:L13758"/>
    <mergeCell ref="E13771:L13771"/>
    <mergeCell ref="E13772:L13772"/>
    <mergeCell ref="F13740:K13740"/>
    <mergeCell ref="F13742:K13742"/>
    <mergeCell ref="F13744:K13744"/>
    <mergeCell ref="F13746:K13746"/>
    <mergeCell ref="F13748:K13748"/>
    <mergeCell ref="F13750:K13750"/>
    <mergeCell ref="E13726:L13726"/>
    <mergeCell ref="F13729:G13729"/>
    <mergeCell ref="H13729:L13730"/>
    <mergeCell ref="F13734:K13734"/>
    <mergeCell ref="F13735:K13735"/>
    <mergeCell ref="F13739:K13739"/>
    <mergeCell ref="F13718:J13718"/>
    <mergeCell ref="F13719:J13719"/>
    <mergeCell ref="F13720:J13720"/>
    <mergeCell ref="F13723:G13723"/>
    <mergeCell ref="H13723:L13724"/>
    <mergeCell ref="E13725:L13725"/>
    <mergeCell ref="F13705:J13705"/>
    <mergeCell ref="F13706:J13706"/>
    <mergeCell ref="F13707:J13707"/>
    <mergeCell ref="F13708:J13708"/>
    <mergeCell ref="F13714:J13714"/>
    <mergeCell ref="F13715:J13715"/>
    <mergeCell ref="E13693:E13698"/>
    <mergeCell ref="G13693:L13693"/>
    <mergeCell ref="G13694:L13694"/>
    <mergeCell ref="G13695:L13695"/>
    <mergeCell ref="G13697:L13697"/>
    <mergeCell ref="G13698:L13698"/>
    <mergeCell ref="E13811:E13816"/>
    <mergeCell ref="G13811:L13811"/>
    <mergeCell ref="G13812:L13812"/>
    <mergeCell ref="G13813:L13813"/>
    <mergeCell ref="G13815:L13815"/>
    <mergeCell ref="G13816:L13816"/>
    <mergeCell ref="E13804:E13809"/>
    <mergeCell ref="G13804:L13804"/>
    <mergeCell ref="G13805:L13805"/>
    <mergeCell ref="G13806:L13806"/>
    <mergeCell ref="G13808:L13808"/>
    <mergeCell ref="G13809:L13809"/>
    <mergeCell ref="E13797:E13802"/>
    <mergeCell ref="G13797:L13797"/>
    <mergeCell ref="G13798:L13798"/>
    <mergeCell ref="G13799:L13799"/>
    <mergeCell ref="G13801:L13801"/>
    <mergeCell ref="G13802:L13802"/>
    <mergeCell ref="E13790:E13795"/>
    <mergeCell ref="G13790:L13790"/>
    <mergeCell ref="G13791:L13791"/>
    <mergeCell ref="G13792:L13792"/>
    <mergeCell ref="G13794:L13794"/>
    <mergeCell ref="G13795:L13795"/>
    <mergeCell ref="E13783:E13788"/>
    <mergeCell ref="G13783:L13783"/>
    <mergeCell ref="G13784:L13784"/>
    <mergeCell ref="G13785:L13785"/>
    <mergeCell ref="G13787:L13787"/>
    <mergeCell ref="G13788:L13788"/>
    <mergeCell ref="E13776:E13781"/>
    <mergeCell ref="G13776:L13776"/>
    <mergeCell ref="G13777:L13777"/>
    <mergeCell ref="G13778:L13778"/>
    <mergeCell ref="G13780:L13780"/>
    <mergeCell ref="G13781:L13781"/>
    <mergeCell ref="F13877:K13877"/>
    <mergeCell ref="E13880:L13880"/>
    <mergeCell ref="E13881:L13881"/>
    <mergeCell ref="E13883:L13883"/>
    <mergeCell ref="E13896:L13896"/>
    <mergeCell ref="E13897:L13897"/>
    <mergeCell ref="F13865:K13865"/>
    <mergeCell ref="F13867:K13867"/>
    <mergeCell ref="F13869:K13869"/>
    <mergeCell ref="F13871:K13871"/>
    <mergeCell ref="F13873:K13873"/>
    <mergeCell ref="F13875:K13875"/>
    <mergeCell ref="E13851:L13851"/>
    <mergeCell ref="F13854:G13854"/>
    <mergeCell ref="H13854:L13855"/>
    <mergeCell ref="F13859:K13859"/>
    <mergeCell ref="F13860:K13860"/>
    <mergeCell ref="F13864:K13864"/>
    <mergeCell ref="F13843:J13843"/>
    <mergeCell ref="F13844:J13844"/>
    <mergeCell ref="F13845:J13845"/>
    <mergeCell ref="F13848:G13848"/>
    <mergeCell ref="H13848:L13849"/>
    <mergeCell ref="E13850:L13850"/>
    <mergeCell ref="F13830:J13830"/>
    <mergeCell ref="F13831:J13831"/>
    <mergeCell ref="F13832:J13832"/>
    <mergeCell ref="F13833:J13833"/>
    <mergeCell ref="F13839:J13839"/>
    <mergeCell ref="F13840:J13840"/>
    <mergeCell ref="E13818:E13823"/>
    <mergeCell ref="G13818:L13818"/>
    <mergeCell ref="G13819:L13819"/>
    <mergeCell ref="G13820:L13820"/>
    <mergeCell ref="G13822:L13822"/>
    <mergeCell ref="G13823:L13823"/>
    <mergeCell ref="E13936:E13941"/>
    <mergeCell ref="G13936:L13936"/>
    <mergeCell ref="G13937:L13937"/>
    <mergeCell ref="G13938:L13938"/>
    <mergeCell ref="G13940:L13940"/>
    <mergeCell ref="G13941:L13941"/>
    <mergeCell ref="E13929:E13934"/>
    <mergeCell ref="G13929:L13929"/>
    <mergeCell ref="G13930:L13930"/>
    <mergeCell ref="G13931:L13931"/>
    <mergeCell ref="G13933:L13933"/>
    <mergeCell ref="G13934:L13934"/>
    <mergeCell ref="E13922:E13927"/>
    <mergeCell ref="G13922:L13922"/>
    <mergeCell ref="G13923:L13923"/>
    <mergeCell ref="G13924:L13924"/>
    <mergeCell ref="G13926:L13926"/>
    <mergeCell ref="G13927:L13927"/>
    <mergeCell ref="E13915:E13920"/>
    <mergeCell ref="G13915:L13915"/>
    <mergeCell ref="G13916:L13916"/>
    <mergeCell ref="G13917:L13917"/>
    <mergeCell ref="G13919:L13919"/>
    <mergeCell ref="G13920:L13920"/>
    <mergeCell ref="E13908:E13913"/>
    <mergeCell ref="G13908:L13908"/>
    <mergeCell ref="G13909:L13909"/>
    <mergeCell ref="G13910:L13910"/>
    <mergeCell ref="G13912:L13912"/>
    <mergeCell ref="G13913:L13913"/>
    <mergeCell ref="E13901:E13906"/>
    <mergeCell ref="G13901:L13901"/>
    <mergeCell ref="G13902:L13902"/>
    <mergeCell ref="G13903:L13903"/>
    <mergeCell ref="G13905:L13905"/>
    <mergeCell ref="G13906:L13906"/>
    <mergeCell ref="F14002:K14002"/>
    <mergeCell ref="E14005:L14005"/>
    <mergeCell ref="E14006:L14006"/>
    <mergeCell ref="E14008:L14008"/>
    <mergeCell ref="E14021:L14021"/>
    <mergeCell ref="E14022:L14022"/>
    <mergeCell ref="F13990:K13990"/>
    <mergeCell ref="F13992:K13992"/>
    <mergeCell ref="F13994:K13994"/>
    <mergeCell ref="F13996:K13996"/>
    <mergeCell ref="F13998:K13998"/>
    <mergeCell ref="F14000:K14000"/>
    <mergeCell ref="E13976:L13976"/>
    <mergeCell ref="F13979:G13979"/>
    <mergeCell ref="H13979:L13980"/>
    <mergeCell ref="F13984:K13984"/>
    <mergeCell ref="F13985:K13985"/>
    <mergeCell ref="F13989:K13989"/>
    <mergeCell ref="F13968:J13968"/>
    <mergeCell ref="F13969:J13969"/>
    <mergeCell ref="F13970:J13970"/>
    <mergeCell ref="F13973:G13973"/>
    <mergeCell ref="H13973:L13974"/>
    <mergeCell ref="E13975:L13975"/>
    <mergeCell ref="F13955:J13955"/>
    <mergeCell ref="F13956:J13956"/>
    <mergeCell ref="F13957:J13957"/>
    <mergeCell ref="F13958:J13958"/>
    <mergeCell ref="F13964:J13964"/>
    <mergeCell ref="F13965:J13965"/>
    <mergeCell ref="E13943:E13948"/>
    <mergeCell ref="G13943:L13943"/>
    <mergeCell ref="G13944:L13944"/>
    <mergeCell ref="G13945:L13945"/>
    <mergeCell ref="G13947:L13947"/>
    <mergeCell ref="G13948:L13948"/>
    <mergeCell ref="E14061:E14066"/>
    <mergeCell ref="G14061:L14061"/>
    <mergeCell ref="G14062:L14062"/>
    <mergeCell ref="G14063:L14063"/>
    <mergeCell ref="G14065:L14065"/>
    <mergeCell ref="G14066:L14066"/>
    <mergeCell ref="E14054:E14059"/>
    <mergeCell ref="G14054:L14054"/>
    <mergeCell ref="G14055:L14055"/>
    <mergeCell ref="G14056:L14056"/>
    <mergeCell ref="G14058:L14058"/>
    <mergeCell ref="G14059:L14059"/>
    <mergeCell ref="E14047:E14052"/>
    <mergeCell ref="G14047:L14047"/>
    <mergeCell ref="G14048:L14048"/>
    <mergeCell ref="G14049:L14049"/>
    <mergeCell ref="G14051:L14051"/>
    <mergeCell ref="G14052:L14052"/>
    <mergeCell ref="E14040:E14045"/>
    <mergeCell ref="G14040:L14040"/>
    <mergeCell ref="G14041:L14041"/>
    <mergeCell ref="G14042:L14042"/>
    <mergeCell ref="G14044:L14044"/>
    <mergeCell ref="G14045:L14045"/>
    <mergeCell ref="E14033:E14038"/>
    <mergeCell ref="G14033:L14033"/>
    <mergeCell ref="G14034:L14034"/>
    <mergeCell ref="G14035:L14035"/>
    <mergeCell ref="G14037:L14037"/>
    <mergeCell ref="G14038:L14038"/>
    <mergeCell ref="E14026:E14031"/>
    <mergeCell ref="G14026:L14026"/>
    <mergeCell ref="G14027:L14027"/>
    <mergeCell ref="G14028:L14028"/>
    <mergeCell ref="G14030:L14030"/>
    <mergeCell ref="G14031:L14031"/>
    <mergeCell ref="F14127:K14127"/>
    <mergeCell ref="E14130:L14130"/>
    <mergeCell ref="E14131:L14131"/>
    <mergeCell ref="E14133:L14133"/>
    <mergeCell ref="E14146:L14146"/>
    <mergeCell ref="E14147:L14147"/>
    <mergeCell ref="F14115:K14115"/>
    <mergeCell ref="F14117:K14117"/>
    <mergeCell ref="F14119:K14119"/>
    <mergeCell ref="F14121:K14121"/>
    <mergeCell ref="F14123:K14123"/>
    <mergeCell ref="F14125:K14125"/>
    <mergeCell ref="E14101:L14101"/>
    <mergeCell ref="F14104:G14104"/>
    <mergeCell ref="H14104:L14105"/>
    <mergeCell ref="F14109:K14109"/>
    <mergeCell ref="F14110:K14110"/>
    <mergeCell ref="F14114:K14114"/>
    <mergeCell ref="F14093:J14093"/>
    <mergeCell ref="F14094:J14094"/>
    <mergeCell ref="F14095:J14095"/>
    <mergeCell ref="F14098:G14098"/>
    <mergeCell ref="H14098:L14099"/>
    <mergeCell ref="E14100:L14100"/>
    <mergeCell ref="F14080:J14080"/>
    <mergeCell ref="F14081:J14081"/>
    <mergeCell ref="F14082:J14082"/>
    <mergeCell ref="F14083:J14083"/>
    <mergeCell ref="F14089:J14089"/>
    <mergeCell ref="F14090:J14090"/>
    <mergeCell ref="E14068:E14073"/>
    <mergeCell ref="G14068:L14068"/>
    <mergeCell ref="G14069:L14069"/>
    <mergeCell ref="G14070:L14070"/>
    <mergeCell ref="G14072:L14072"/>
    <mergeCell ref="G14073:L14073"/>
    <mergeCell ref="E14186:E14191"/>
    <mergeCell ref="G14186:L14186"/>
    <mergeCell ref="G14187:L14187"/>
    <mergeCell ref="G14188:L14188"/>
    <mergeCell ref="G14190:L14190"/>
    <mergeCell ref="G14191:L14191"/>
    <mergeCell ref="E14179:E14184"/>
    <mergeCell ref="G14179:L14179"/>
    <mergeCell ref="G14180:L14180"/>
    <mergeCell ref="G14181:L14181"/>
    <mergeCell ref="G14183:L14183"/>
    <mergeCell ref="G14184:L14184"/>
    <mergeCell ref="E14172:E14177"/>
    <mergeCell ref="G14172:L14172"/>
    <mergeCell ref="G14173:L14173"/>
    <mergeCell ref="G14174:L14174"/>
    <mergeCell ref="G14176:L14176"/>
    <mergeCell ref="G14177:L14177"/>
    <mergeCell ref="E14165:E14170"/>
    <mergeCell ref="G14165:L14165"/>
    <mergeCell ref="G14166:L14166"/>
    <mergeCell ref="G14167:L14167"/>
    <mergeCell ref="G14169:L14169"/>
    <mergeCell ref="G14170:L14170"/>
    <mergeCell ref="E14158:E14163"/>
    <mergeCell ref="G14158:L14158"/>
    <mergeCell ref="G14159:L14159"/>
    <mergeCell ref="G14160:L14160"/>
    <mergeCell ref="G14162:L14162"/>
    <mergeCell ref="G14163:L14163"/>
    <mergeCell ref="E14151:E14156"/>
    <mergeCell ref="G14151:L14151"/>
    <mergeCell ref="G14152:L14152"/>
    <mergeCell ref="G14153:L14153"/>
    <mergeCell ref="G14155:L14155"/>
    <mergeCell ref="G14156:L14156"/>
    <mergeCell ref="F14252:K14252"/>
    <mergeCell ref="E14255:L14255"/>
    <mergeCell ref="E14256:L14256"/>
    <mergeCell ref="E14258:L14258"/>
    <mergeCell ref="E14271:L14271"/>
    <mergeCell ref="E14272:L14272"/>
    <mergeCell ref="F14240:K14240"/>
    <mergeCell ref="F14242:K14242"/>
    <mergeCell ref="F14244:K14244"/>
    <mergeCell ref="F14246:K14246"/>
    <mergeCell ref="F14248:K14248"/>
    <mergeCell ref="F14250:K14250"/>
    <mergeCell ref="E14226:L14226"/>
    <mergeCell ref="F14229:G14229"/>
    <mergeCell ref="H14229:L14230"/>
    <mergeCell ref="F14234:K14234"/>
    <mergeCell ref="F14235:K14235"/>
    <mergeCell ref="F14239:K14239"/>
    <mergeCell ref="F14218:J14218"/>
    <mergeCell ref="F14219:J14219"/>
    <mergeCell ref="F14220:J14220"/>
    <mergeCell ref="F14223:G14223"/>
    <mergeCell ref="H14223:L14224"/>
    <mergeCell ref="E14225:L14225"/>
    <mergeCell ref="F14205:J14205"/>
    <mergeCell ref="F14206:J14206"/>
    <mergeCell ref="F14207:J14207"/>
    <mergeCell ref="F14208:J14208"/>
    <mergeCell ref="F14214:J14214"/>
    <mergeCell ref="F14215:J14215"/>
    <mergeCell ref="E14193:E14198"/>
    <mergeCell ref="G14193:L14193"/>
    <mergeCell ref="G14194:L14194"/>
    <mergeCell ref="G14195:L14195"/>
    <mergeCell ref="G14197:L14197"/>
    <mergeCell ref="G14198:L14198"/>
    <mergeCell ref="E14311:E14316"/>
    <mergeCell ref="G14311:L14311"/>
    <mergeCell ref="G14312:L14312"/>
    <mergeCell ref="G14313:L14313"/>
    <mergeCell ref="G14315:L14315"/>
    <mergeCell ref="G14316:L14316"/>
    <mergeCell ref="E14304:E14309"/>
    <mergeCell ref="G14304:L14304"/>
    <mergeCell ref="G14305:L14305"/>
    <mergeCell ref="G14306:L14306"/>
    <mergeCell ref="G14308:L14308"/>
    <mergeCell ref="G14309:L14309"/>
    <mergeCell ref="E14297:E14302"/>
    <mergeCell ref="G14297:L14297"/>
    <mergeCell ref="G14298:L14298"/>
    <mergeCell ref="G14299:L14299"/>
    <mergeCell ref="G14301:L14301"/>
    <mergeCell ref="G14302:L14302"/>
    <mergeCell ref="E14290:E14295"/>
    <mergeCell ref="G14290:L14290"/>
    <mergeCell ref="G14291:L14291"/>
    <mergeCell ref="G14292:L14292"/>
    <mergeCell ref="G14294:L14294"/>
    <mergeCell ref="G14295:L14295"/>
    <mergeCell ref="E14283:E14288"/>
    <mergeCell ref="G14283:L14283"/>
    <mergeCell ref="G14284:L14284"/>
    <mergeCell ref="G14285:L14285"/>
    <mergeCell ref="G14287:L14287"/>
    <mergeCell ref="G14288:L14288"/>
    <mergeCell ref="E14276:E14281"/>
    <mergeCell ref="G14276:L14276"/>
    <mergeCell ref="G14277:L14277"/>
    <mergeCell ref="G14278:L14278"/>
    <mergeCell ref="G14280:L14280"/>
    <mergeCell ref="G14281:L14281"/>
    <mergeCell ref="F14377:K14377"/>
    <mergeCell ref="E14380:L14380"/>
    <mergeCell ref="E14381:L14381"/>
    <mergeCell ref="E14383:L14383"/>
    <mergeCell ref="E14396:L14396"/>
    <mergeCell ref="E14397:L14397"/>
    <mergeCell ref="F14365:K14365"/>
    <mergeCell ref="F14367:K14367"/>
    <mergeCell ref="F14369:K14369"/>
    <mergeCell ref="F14371:K14371"/>
    <mergeCell ref="F14373:K14373"/>
    <mergeCell ref="F14375:K14375"/>
    <mergeCell ref="E14351:L14351"/>
    <mergeCell ref="F14354:G14354"/>
    <mergeCell ref="H14354:L14355"/>
    <mergeCell ref="F14359:K14359"/>
    <mergeCell ref="F14360:K14360"/>
    <mergeCell ref="F14364:K14364"/>
    <mergeCell ref="F14343:J14343"/>
    <mergeCell ref="F14344:J14344"/>
    <mergeCell ref="F14345:J14345"/>
    <mergeCell ref="F14348:G14348"/>
    <mergeCell ref="H14348:L14349"/>
    <mergeCell ref="E14350:L14350"/>
    <mergeCell ref="F14330:J14330"/>
    <mergeCell ref="F14331:J14331"/>
    <mergeCell ref="F14332:J14332"/>
    <mergeCell ref="F14333:J14333"/>
    <mergeCell ref="F14339:J14339"/>
    <mergeCell ref="F14340:J14340"/>
    <mergeCell ref="E14318:E14323"/>
    <mergeCell ref="G14318:L14318"/>
    <mergeCell ref="G14319:L14319"/>
    <mergeCell ref="G14320:L14320"/>
    <mergeCell ref="G14322:L14322"/>
    <mergeCell ref="G14323:L14323"/>
    <mergeCell ref="E14436:E14441"/>
    <mergeCell ref="G14436:L14436"/>
    <mergeCell ref="G14437:L14437"/>
    <mergeCell ref="G14438:L14438"/>
    <mergeCell ref="G14440:L14440"/>
    <mergeCell ref="G14441:L14441"/>
    <mergeCell ref="E14429:E14434"/>
    <mergeCell ref="G14429:L14429"/>
    <mergeCell ref="G14430:L14430"/>
    <mergeCell ref="G14431:L14431"/>
    <mergeCell ref="G14433:L14433"/>
    <mergeCell ref="G14434:L14434"/>
    <mergeCell ref="E14422:E14427"/>
    <mergeCell ref="G14422:L14422"/>
    <mergeCell ref="G14423:L14423"/>
    <mergeCell ref="G14424:L14424"/>
    <mergeCell ref="G14426:L14426"/>
    <mergeCell ref="G14427:L14427"/>
    <mergeCell ref="E14415:E14420"/>
    <mergeCell ref="G14415:L14415"/>
    <mergeCell ref="G14416:L14416"/>
    <mergeCell ref="G14417:L14417"/>
    <mergeCell ref="G14419:L14419"/>
    <mergeCell ref="G14420:L14420"/>
    <mergeCell ref="E14408:E14413"/>
    <mergeCell ref="G14408:L14408"/>
    <mergeCell ref="G14409:L14409"/>
    <mergeCell ref="G14410:L14410"/>
    <mergeCell ref="G14412:L14412"/>
    <mergeCell ref="G14413:L14413"/>
    <mergeCell ref="E14401:E14406"/>
    <mergeCell ref="G14401:L14401"/>
    <mergeCell ref="G14402:L14402"/>
    <mergeCell ref="G14403:L14403"/>
    <mergeCell ref="G14405:L14405"/>
    <mergeCell ref="G14406:L14406"/>
    <mergeCell ref="F14502:K14502"/>
    <mergeCell ref="E14505:L14505"/>
    <mergeCell ref="E14506:L14506"/>
    <mergeCell ref="E14508:L14508"/>
    <mergeCell ref="E14521:L14521"/>
    <mergeCell ref="E14522:L14522"/>
    <mergeCell ref="F14490:K14490"/>
    <mergeCell ref="F14492:K14492"/>
    <mergeCell ref="F14494:K14494"/>
    <mergeCell ref="F14496:K14496"/>
    <mergeCell ref="F14498:K14498"/>
    <mergeCell ref="F14500:K14500"/>
    <mergeCell ref="E14476:L14476"/>
    <mergeCell ref="F14479:G14479"/>
    <mergeCell ref="H14479:L14480"/>
    <mergeCell ref="F14484:K14484"/>
    <mergeCell ref="F14485:K14485"/>
    <mergeCell ref="F14489:K14489"/>
    <mergeCell ref="F14468:J14468"/>
    <mergeCell ref="F14469:J14469"/>
    <mergeCell ref="F14470:J14470"/>
    <mergeCell ref="F14473:G14473"/>
    <mergeCell ref="H14473:L14474"/>
    <mergeCell ref="E14475:L14475"/>
    <mergeCell ref="F14455:J14455"/>
    <mergeCell ref="F14456:J14456"/>
    <mergeCell ref="F14457:J14457"/>
    <mergeCell ref="F14458:J14458"/>
    <mergeCell ref="F14464:J14464"/>
    <mergeCell ref="F14465:J14465"/>
    <mergeCell ref="E14443:E14448"/>
    <mergeCell ref="G14443:L14443"/>
    <mergeCell ref="G14444:L14444"/>
    <mergeCell ref="G14445:L14445"/>
    <mergeCell ref="G14447:L14447"/>
    <mergeCell ref="G14448:L14448"/>
    <mergeCell ref="E14561:E14566"/>
    <mergeCell ref="G14561:L14561"/>
    <mergeCell ref="G14562:L14562"/>
    <mergeCell ref="G14563:L14563"/>
    <mergeCell ref="G14565:L14565"/>
    <mergeCell ref="G14566:L14566"/>
    <mergeCell ref="E14554:E14559"/>
    <mergeCell ref="G14554:L14554"/>
    <mergeCell ref="G14555:L14555"/>
    <mergeCell ref="G14556:L14556"/>
    <mergeCell ref="G14558:L14558"/>
    <mergeCell ref="G14559:L14559"/>
    <mergeCell ref="E14547:E14552"/>
    <mergeCell ref="G14547:L14547"/>
    <mergeCell ref="G14548:L14548"/>
    <mergeCell ref="G14549:L14549"/>
    <mergeCell ref="G14551:L14551"/>
    <mergeCell ref="G14552:L14552"/>
    <mergeCell ref="E14540:E14545"/>
    <mergeCell ref="G14540:L14540"/>
    <mergeCell ref="G14541:L14541"/>
    <mergeCell ref="G14542:L14542"/>
    <mergeCell ref="G14544:L14544"/>
    <mergeCell ref="G14545:L14545"/>
    <mergeCell ref="E14533:E14538"/>
    <mergeCell ref="G14533:L14533"/>
    <mergeCell ref="G14534:L14534"/>
    <mergeCell ref="G14535:L14535"/>
    <mergeCell ref="G14537:L14537"/>
    <mergeCell ref="G14538:L14538"/>
    <mergeCell ref="E14526:E14531"/>
    <mergeCell ref="G14526:L14526"/>
    <mergeCell ref="G14527:L14527"/>
    <mergeCell ref="G14528:L14528"/>
    <mergeCell ref="G14530:L14530"/>
    <mergeCell ref="G14531:L14531"/>
    <mergeCell ref="F14627:K14627"/>
    <mergeCell ref="E14630:L14630"/>
    <mergeCell ref="E14631:L14631"/>
    <mergeCell ref="E14633:L14633"/>
    <mergeCell ref="E14646:L14646"/>
    <mergeCell ref="E14647:L14647"/>
    <mergeCell ref="F14615:K14615"/>
    <mergeCell ref="F14617:K14617"/>
    <mergeCell ref="F14619:K14619"/>
    <mergeCell ref="F14621:K14621"/>
    <mergeCell ref="F14623:K14623"/>
    <mergeCell ref="F14625:K14625"/>
    <mergeCell ref="E14601:L14601"/>
    <mergeCell ref="F14604:G14604"/>
    <mergeCell ref="H14604:L14605"/>
    <mergeCell ref="F14609:K14609"/>
    <mergeCell ref="F14610:K14610"/>
    <mergeCell ref="F14614:K14614"/>
    <mergeCell ref="F14593:J14593"/>
    <mergeCell ref="F14594:J14594"/>
    <mergeCell ref="F14595:J14595"/>
    <mergeCell ref="F14598:G14598"/>
    <mergeCell ref="H14598:L14599"/>
    <mergeCell ref="E14600:L14600"/>
    <mergeCell ref="F14580:J14580"/>
    <mergeCell ref="F14581:J14581"/>
    <mergeCell ref="F14582:J14582"/>
    <mergeCell ref="F14583:J14583"/>
    <mergeCell ref="F14589:J14589"/>
    <mergeCell ref="F14590:J14590"/>
    <mergeCell ref="E14568:E14573"/>
    <mergeCell ref="G14568:L14568"/>
    <mergeCell ref="G14569:L14569"/>
    <mergeCell ref="G14570:L14570"/>
    <mergeCell ref="G14572:L14572"/>
    <mergeCell ref="G14573:L14573"/>
    <mergeCell ref="E14686:E14691"/>
    <mergeCell ref="G14686:L14686"/>
    <mergeCell ref="G14687:L14687"/>
    <mergeCell ref="G14688:L14688"/>
    <mergeCell ref="G14690:L14690"/>
    <mergeCell ref="G14691:L14691"/>
    <mergeCell ref="E14679:E14684"/>
    <mergeCell ref="G14679:L14679"/>
    <mergeCell ref="G14680:L14680"/>
    <mergeCell ref="G14681:L14681"/>
    <mergeCell ref="G14683:L14683"/>
    <mergeCell ref="G14684:L14684"/>
    <mergeCell ref="E14672:E14677"/>
    <mergeCell ref="G14672:L14672"/>
    <mergeCell ref="G14673:L14673"/>
    <mergeCell ref="G14674:L14674"/>
    <mergeCell ref="G14676:L14676"/>
    <mergeCell ref="G14677:L14677"/>
    <mergeCell ref="E14665:E14670"/>
    <mergeCell ref="G14665:L14665"/>
    <mergeCell ref="G14666:L14666"/>
    <mergeCell ref="G14667:L14667"/>
    <mergeCell ref="G14669:L14669"/>
    <mergeCell ref="G14670:L14670"/>
    <mergeCell ref="E14658:E14663"/>
    <mergeCell ref="G14658:L14658"/>
    <mergeCell ref="G14659:L14659"/>
    <mergeCell ref="G14660:L14660"/>
    <mergeCell ref="G14662:L14662"/>
    <mergeCell ref="G14663:L14663"/>
    <mergeCell ref="E14651:E14656"/>
    <mergeCell ref="G14651:L14651"/>
    <mergeCell ref="G14652:L14652"/>
    <mergeCell ref="G14653:L14653"/>
    <mergeCell ref="G14655:L14655"/>
    <mergeCell ref="G14656:L14656"/>
    <mergeCell ref="F14752:K14752"/>
    <mergeCell ref="E14755:L14755"/>
    <mergeCell ref="E14756:L14756"/>
    <mergeCell ref="E14758:L14758"/>
    <mergeCell ref="E14771:L14771"/>
    <mergeCell ref="E14772:L14772"/>
    <mergeCell ref="F14740:K14740"/>
    <mergeCell ref="F14742:K14742"/>
    <mergeCell ref="F14744:K14744"/>
    <mergeCell ref="F14746:K14746"/>
    <mergeCell ref="F14748:K14748"/>
    <mergeCell ref="F14750:K14750"/>
    <mergeCell ref="E14726:L14726"/>
    <mergeCell ref="F14729:G14729"/>
    <mergeCell ref="H14729:L14730"/>
    <mergeCell ref="F14734:K14734"/>
    <mergeCell ref="F14735:K14735"/>
    <mergeCell ref="F14739:K14739"/>
    <mergeCell ref="F14718:J14718"/>
    <mergeCell ref="F14719:J14719"/>
    <mergeCell ref="F14720:J14720"/>
    <mergeCell ref="F14723:G14723"/>
    <mergeCell ref="H14723:L14724"/>
    <mergeCell ref="E14725:L14725"/>
    <mergeCell ref="F14705:J14705"/>
    <mergeCell ref="F14706:J14706"/>
    <mergeCell ref="F14707:J14707"/>
    <mergeCell ref="F14708:J14708"/>
    <mergeCell ref="F14714:J14714"/>
    <mergeCell ref="F14715:J14715"/>
    <mergeCell ref="E14693:E14698"/>
    <mergeCell ref="G14693:L14693"/>
    <mergeCell ref="G14694:L14694"/>
    <mergeCell ref="G14695:L14695"/>
    <mergeCell ref="G14697:L14697"/>
    <mergeCell ref="G14698:L14698"/>
    <mergeCell ref="E14811:E14816"/>
    <mergeCell ref="G14811:L14811"/>
    <mergeCell ref="G14812:L14812"/>
    <mergeCell ref="G14813:L14813"/>
    <mergeCell ref="G14815:L14815"/>
    <mergeCell ref="G14816:L14816"/>
    <mergeCell ref="E14804:E14809"/>
    <mergeCell ref="G14804:L14804"/>
    <mergeCell ref="G14805:L14805"/>
    <mergeCell ref="G14806:L14806"/>
    <mergeCell ref="G14808:L14808"/>
    <mergeCell ref="G14809:L14809"/>
    <mergeCell ref="E14797:E14802"/>
    <mergeCell ref="G14797:L14797"/>
    <mergeCell ref="G14798:L14798"/>
    <mergeCell ref="G14799:L14799"/>
    <mergeCell ref="G14801:L14801"/>
    <mergeCell ref="G14802:L14802"/>
    <mergeCell ref="E14790:E14795"/>
    <mergeCell ref="G14790:L14790"/>
    <mergeCell ref="G14791:L14791"/>
    <mergeCell ref="G14792:L14792"/>
    <mergeCell ref="G14794:L14794"/>
    <mergeCell ref="G14795:L14795"/>
    <mergeCell ref="E14783:E14788"/>
    <mergeCell ref="G14783:L14783"/>
    <mergeCell ref="G14784:L14784"/>
    <mergeCell ref="G14785:L14785"/>
    <mergeCell ref="G14787:L14787"/>
    <mergeCell ref="G14788:L14788"/>
    <mergeCell ref="E14776:E14781"/>
    <mergeCell ref="G14776:L14776"/>
    <mergeCell ref="G14777:L14777"/>
    <mergeCell ref="G14778:L14778"/>
    <mergeCell ref="G14780:L14780"/>
    <mergeCell ref="G14781:L14781"/>
    <mergeCell ref="F14877:K14877"/>
    <mergeCell ref="E14880:L14880"/>
    <mergeCell ref="E14881:L14881"/>
    <mergeCell ref="E14883:L14883"/>
    <mergeCell ref="E14896:L14896"/>
    <mergeCell ref="E14897:L14897"/>
    <mergeCell ref="F14865:K14865"/>
    <mergeCell ref="F14867:K14867"/>
    <mergeCell ref="F14869:K14869"/>
    <mergeCell ref="F14871:K14871"/>
    <mergeCell ref="F14873:K14873"/>
    <mergeCell ref="F14875:K14875"/>
    <mergeCell ref="E14851:L14851"/>
    <mergeCell ref="F14854:G14854"/>
    <mergeCell ref="H14854:L14855"/>
    <mergeCell ref="F14859:K14859"/>
    <mergeCell ref="F14860:K14860"/>
    <mergeCell ref="F14864:K14864"/>
    <mergeCell ref="F14843:J14843"/>
    <mergeCell ref="F14844:J14844"/>
    <mergeCell ref="F14845:J14845"/>
    <mergeCell ref="F14848:G14848"/>
    <mergeCell ref="H14848:L14849"/>
    <mergeCell ref="E14850:L14850"/>
    <mergeCell ref="F14830:J14830"/>
    <mergeCell ref="F14831:J14831"/>
    <mergeCell ref="F14832:J14832"/>
    <mergeCell ref="F14833:J14833"/>
    <mergeCell ref="F14839:J14839"/>
    <mergeCell ref="F14840:J14840"/>
    <mergeCell ref="E14818:E14823"/>
    <mergeCell ref="G14818:L14818"/>
    <mergeCell ref="G14819:L14819"/>
    <mergeCell ref="G14820:L14820"/>
    <mergeCell ref="G14822:L14822"/>
    <mergeCell ref="G14823:L14823"/>
    <mergeCell ref="E14936:E14941"/>
    <mergeCell ref="G14936:L14936"/>
    <mergeCell ref="G14937:L14937"/>
    <mergeCell ref="G14938:L14938"/>
    <mergeCell ref="G14940:L14940"/>
    <mergeCell ref="G14941:L14941"/>
    <mergeCell ref="E14929:E14934"/>
    <mergeCell ref="G14929:L14929"/>
    <mergeCell ref="G14930:L14930"/>
    <mergeCell ref="G14931:L14931"/>
    <mergeCell ref="G14933:L14933"/>
    <mergeCell ref="G14934:L14934"/>
    <mergeCell ref="E14922:E14927"/>
    <mergeCell ref="G14922:L14922"/>
    <mergeCell ref="G14923:L14923"/>
    <mergeCell ref="G14924:L14924"/>
    <mergeCell ref="G14926:L14926"/>
    <mergeCell ref="G14927:L14927"/>
    <mergeCell ref="E14915:E14920"/>
    <mergeCell ref="G14915:L14915"/>
    <mergeCell ref="G14916:L14916"/>
    <mergeCell ref="G14917:L14917"/>
    <mergeCell ref="G14919:L14919"/>
    <mergeCell ref="G14920:L14920"/>
    <mergeCell ref="E14908:E14913"/>
    <mergeCell ref="G14908:L14908"/>
    <mergeCell ref="G14909:L14909"/>
    <mergeCell ref="G14910:L14910"/>
    <mergeCell ref="G14912:L14912"/>
    <mergeCell ref="G14913:L14913"/>
    <mergeCell ref="E14901:E14906"/>
    <mergeCell ref="G14901:L14901"/>
    <mergeCell ref="G14902:L14902"/>
    <mergeCell ref="G14903:L14903"/>
    <mergeCell ref="G14905:L14905"/>
    <mergeCell ref="G14906:L14906"/>
    <mergeCell ref="F15002:K15002"/>
    <mergeCell ref="E15005:L15005"/>
    <mergeCell ref="E15006:L15006"/>
    <mergeCell ref="E15008:L15008"/>
    <mergeCell ref="E15021:L15021"/>
    <mergeCell ref="E15022:L15022"/>
    <mergeCell ref="F14990:K14990"/>
    <mergeCell ref="F14992:K14992"/>
    <mergeCell ref="F14994:K14994"/>
    <mergeCell ref="F14996:K14996"/>
    <mergeCell ref="F14998:K14998"/>
    <mergeCell ref="F15000:K15000"/>
    <mergeCell ref="E14976:L14976"/>
    <mergeCell ref="F14979:G14979"/>
    <mergeCell ref="H14979:L14980"/>
    <mergeCell ref="F14984:K14984"/>
    <mergeCell ref="F14985:K14985"/>
    <mergeCell ref="F14989:K14989"/>
    <mergeCell ref="F14968:J14968"/>
    <mergeCell ref="F14969:J14969"/>
    <mergeCell ref="F14970:J14970"/>
    <mergeCell ref="F14973:G14973"/>
    <mergeCell ref="H14973:L14974"/>
    <mergeCell ref="E14975:L14975"/>
    <mergeCell ref="F14955:J14955"/>
    <mergeCell ref="F14956:J14956"/>
    <mergeCell ref="F14957:J14957"/>
    <mergeCell ref="F14958:J14958"/>
    <mergeCell ref="F14964:J14964"/>
    <mergeCell ref="F14965:J14965"/>
    <mergeCell ref="E14943:E14948"/>
    <mergeCell ref="G14943:L14943"/>
    <mergeCell ref="G14944:L14944"/>
    <mergeCell ref="G14945:L14945"/>
    <mergeCell ref="G14947:L14947"/>
    <mergeCell ref="G14948:L14948"/>
    <mergeCell ref="E15061:E15066"/>
    <mergeCell ref="G15061:L15061"/>
    <mergeCell ref="G15062:L15062"/>
    <mergeCell ref="G15063:L15063"/>
    <mergeCell ref="G15065:L15065"/>
    <mergeCell ref="G15066:L15066"/>
    <mergeCell ref="E15054:E15059"/>
    <mergeCell ref="G15054:L15054"/>
    <mergeCell ref="G15055:L15055"/>
    <mergeCell ref="G15056:L15056"/>
    <mergeCell ref="G15058:L15058"/>
    <mergeCell ref="G15059:L15059"/>
    <mergeCell ref="E15047:E15052"/>
    <mergeCell ref="G15047:L15047"/>
    <mergeCell ref="G15048:L15048"/>
    <mergeCell ref="G15049:L15049"/>
    <mergeCell ref="G15051:L15051"/>
    <mergeCell ref="G15052:L15052"/>
    <mergeCell ref="E15040:E15045"/>
    <mergeCell ref="G15040:L15040"/>
    <mergeCell ref="G15041:L15041"/>
    <mergeCell ref="G15042:L15042"/>
    <mergeCell ref="G15044:L15044"/>
    <mergeCell ref="G15045:L15045"/>
    <mergeCell ref="E15033:E15038"/>
    <mergeCell ref="G15033:L15033"/>
    <mergeCell ref="G15034:L15034"/>
    <mergeCell ref="G15035:L15035"/>
    <mergeCell ref="G15037:L15037"/>
    <mergeCell ref="G15038:L15038"/>
    <mergeCell ref="E15026:E15031"/>
    <mergeCell ref="G15026:L15026"/>
    <mergeCell ref="G15027:L15027"/>
    <mergeCell ref="G15028:L15028"/>
    <mergeCell ref="G15030:L15030"/>
    <mergeCell ref="G15031:L15031"/>
    <mergeCell ref="F15127:K15127"/>
    <mergeCell ref="E15130:L15130"/>
    <mergeCell ref="E15131:L15131"/>
    <mergeCell ref="E15133:L15133"/>
    <mergeCell ref="E15146:L15146"/>
    <mergeCell ref="E15147:L15147"/>
    <mergeCell ref="F15115:K15115"/>
    <mergeCell ref="F15117:K15117"/>
    <mergeCell ref="F15119:K15119"/>
    <mergeCell ref="F15121:K15121"/>
    <mergeCell ref="F15123:K15123"/>
    <mergeCell ref="F15125:K15125"/>
    <mergeCell ref="E15101:L15101"/>
    <mergeCell ref="F15104:G15104"/>
    <mergeCell ref="H15104:L15105"/>
    <mergeCell ref="F15109:K15109"/>
    <mergeCell ref="F15110:K15110"/>
    <mergeCell ref="F15114:K15114"/>
    <mergeCell ref="F15093:J15093"/>
    <mergeCell ref="F15094:J15094"/>
    <mergeCell ref="F15095:J15095"/>
    <mergeCell ref="F15098:G15098"/>
    <mergeCell ref="H15098:L15099"/>
    <mergeCell ref="E15100:L15100"/>
    <mergeCell ref="F15080:J15080"/>
    <mergeCell ref="F15081:J15081"/>
    <mergeCell ref="F15082:J15082"/>
    <mergeCell ref="F15083:J15083"/>
    <mergeCell ref="F15089:J15089"/>
    <mergeCell ref="F15090:J15090"/>
    <mergeCell ref="E15068:E15073"/>
    <mergeCell ref="G15068:L15068"/>
    <mergeCell ref="G15069:L15069"/>
    <mergeCell ref="G15070:L15070"/>
    <mergeCell ref="G15072:L15072"/>
    <mergeCell ref="G15073:L15073"/>
    <mergeCell ref="E15186:E15191"/>
    <mergeCell ref="G15186:L15186"/>
    <mergeCell ref="G15187:L15187"/>
    <mergeCell ref="G15188:L15188"/>
    <mergeCell ref="G15190:L15190"/>
    <mergeCell ref="G15191:L15191"/>
    <mergeCell ref="E15179:E15184"/>
    <mergeCell ref="G15179:L15179"/>
    <mergeCell ref="G15180:L15180"/>
    <mergeCell ref="G15181:L15181"/>
    <mergeCell ref="G15183:L15183"/>
    <mergeCell ref="G15184:L15184"/>
    <mergeCell ref="E15172:E15177"/>
    <mergeCell ref="G15172:L15172"/>
    <mergeCell ref="G15173:L15173"/>
    <mergeCell ref="G15174:L15174"/>
    <mergeCell ref="G15176:L15176"/>
    <mergeCell ref="G15177:L15177"/>
    <mergeCell ref="E15165:E15170"/>
    <mergeCell ref="G15165:L15165"/>
    <mergeCell ref="G15166:L15166"/>
    <mergeCell ref="G15167:L15167"/>
    <mergeCell ref="G15169:L15169"/>
    <mergeCell ref="G15170:L15170"/>
    <mergeCell ref="E15158:E15163"/>
    <mergeCell ref="G15158:L15158"/>
    <mergeCell ref="G15159:L15159"/>
    <mergeCell ref="G15160:L15160"/>
    <mergeCell ref="G15162:L15162"/>
    <mergeCell ref="G15163:L15163"/>
    <mergeCell ref="E15151:E15156"/>
    <mergeCell ref="G15151:L15151"/>
    <mergeCell ref="G15152:L15152"/>
    <mergeCell ref="G15153:L15153"/>
    <mergeCell ref="G15155:L15155"/>
    <mergeCell ref="G15156:L15156"/>
    <mergeCell ref="F15252:K15252"/>
    <mergeCell ref="E15255:L15255"/>
    <mergeCell ref="E15256:L15256"/>
    <mergeCell ref="E15258:L15258"/>
    <mergeCell ref="E15271:L15271"/>
    <mergeCell ref="E15272:L15272"/>
    <mergeCell ref="F15240:K15240"/>
    <mergeCell ref="F15242:K15242"/>
    <mergeCell ref="F15244:K15244"/>
    <mergeCell ref="F15246:K15246"/>
    <mergeCell ref="F15248:K15248"/>
    <mergeCell ref="F15250:K15250"/>
    <mergeCell ref="E15226:L15226"/>
    <mergeCell ref="F15229:G15229"/>
    <mergeCell ref="H15229:L15230"/>
    <mergeCell ref="F15234:K15234"/>
    <mergeCell ref="F15235:K15235"/>
    <mergeCell ref="F15239:K15239"/>
    <mergeCell ref="F15218:J15218"/>
    <mergeCell ref="F15219:J15219"/>
    <mergeCell ref="F15220:J15220"/>
    <mergeCell ref="F15223:G15223"/>
    <mergeCell ref="H15223:L15224"/>
    <mergeCell ref="E15225:L15225"/>
    <mergeCell ref="F15205:J15205"/>
    <mergeCell ref="F15206:J15206"/>
    <mergeCell ref="F15207:J15207"/>
    <mergeCell ref="F15208:J15208"/>
    <mergeCell ref="F15214:J15214"/>
    <mergeCell ref="F15215:J15215"/>
    <mergeCell ref="E15193:E15198"/>
    <mergeCell ref="G15193:L15193"/>
    <mergeCell ref="G15194:L15194"/>
    <mergeCell ref="G15195:L15195"/>
    <mergeCell ref="G15197:L15197"/>
    <mergeCell ref="G15198:L15198"/>
    <mergeCell ref="E15311:E15316"/>
    <mergeCell ref="G15311:L15311"/>
    <mergeCell ref="G15312:L15312"/>
    <mergeCell ref="G15313:L15313"/>
    <mergeCell ref="G15315:L15315"/>
    <mergeCell ref="G15316:L15316"/>
    <mergeCell ref="E15304:E15309"/>
    <mergeCell ref="G15304:L15304"/>
    <mergeCell ref="G15305:L15305"/>
    <mergeCell ref="G15306:L15306"/>
    <mergeCell ref="G15308:L15308"/>
    <mergeCell ref="G15309:L15309"/>
    <mergeCell ref="E15297:E15302"/>
    <mergeCell ref="G15297:L15297"/>
    <mergeCell ref="G15298:L15298"/>
    <mergeCell ref="G15299:L15299"/>
    <mergeCell ref="G15301:L15301"/>
    <mergeCell ref="G15302:L15302"/>
    <mergeCell ref="E15290:E15295"/>
    <mergeCell ref="G15290:L15290"/>
    <mergeCell ref="G15291:L15291"/>
    <mergeCell ref="G15292:L15292"/>
    <mergeCell ref="G15294:L15294"/>
    <mergeCell ref="G15295:L15295"/>
    <mergeCell ref="E15283:E15288"/>
    <mergeCell ref="G15283:L15283"/>
    <mergeCell ref="G15284:L15284"/>
    <mergeCell ref="G15285:L15285"/>
    <mergeCell ref="G15287:L15287"/>
    <mergeCell ref="G15288:L15288"/>
    <mergeCell ref="E15276:E15281"/>
    <mergeCell ref="G15276:L15276"/>
    <mergeCell ref="G15277:L15277"/>
    <mergeCell ref="G15278:L15278"/>
    <mergeCell ref="G15280:L15280"/>
    <mergeCell ref="G15281:L15281"/>
    <mergeCell ref="F15377:K15377"/>
    <mergeCell ref="E15380:L15380"/>
    <mergeCell ref="E15381:L15381"/>
    <mergeCell ref="E15383:L15383"/>
    <mergeCell ref="E15396:L15396"/>
    <mergeCell ref="E15397:L15397"/>
    <mergeCell ref="F15365:K15365"/>
    <mergeCell ref="F15367:K15367"/>
    <mergeCell ref="F15369:K15369"/>
    <mergeCell ref="F15371:K15371"/>
    <mergeCell ref="F15373:K15373"/>
    <mergeCell ref="F15375:K15375"/>
    <mergeCell ref="E15351:L15351"/>
    <mergeCell ref="F15354:G15354"/>
    <mergeCell ref="H15354:L15355"/>
    <mergeCell ref="F15359:K15359"/>
    <mergeCell ref="F15360:K15360"/>
    <mergeCell ref="F15364:K15364"/>
    <mergeCell ref="F15343:J15343"/>
    <mergeCell ref="F15344:J15344"/>
    <mergeCell ref="F15345:J15345"/>
    <mergeCell ref="F15348:G15348"/>
    <mergeCell ref="H15348:L15349"/>
    <mergeCell ref="E15350:L15350"/>
    <mergeCell ref="F15330:J15330"/>
    <mergeCell ref="F15331:J15331"/>
    <mergeCell ref="F15332:J15332"/>
    <mergeCell ref="F15333:J15333"/>
    <mergeCell ref="F15339:J15339"/>
    <mergeCell ref="F15340:J15340"/>
    <mergeCell ref="E15318:E15323"/>
    <mergeCell ref="G15318:L15318"/>
    <mergeCell ref="G15319:L15319"/>
    <mergeCell ref="G15320:L15320"/>
    <mergeCell ref="G15322:L15322"/>
    <mergeCell ref="G15323:L15323"/>
    <mergeCell ref="E15436:E15441"/>
    <mergeCell ref="G15436:L15436"/>
    <mergeCell ref="G15437:L15437"/>
    <mergeCell ref="G15438:L15438"/>
    <mergeCell ref="G15440:L15440"/>
    <mergeCell ref="G15441:L15441"/>
    <mergeCell ref="E15429:E15434"/>
    <mergeCell ref="G15429:L15429"/>
    <mergeCell ref="G15430:L15430"/>
    <mergeCell ref="G15431:L15431"/>
    <mergeCell ref="G15433:L15433"/>
    <mergeCell ref="G15434:L15434"/>
    <mergeCell ref="E15422:E15427"/>
    <mergeCell ref="G15422:L15422"/>
    <mergeCell ref="G15423:L15423"/>
    <mergeCell ref="G15424:L15424"/>
    <mergeCell ref="G15426:L15426"/>
    <mergeCell ref="G15427:L15427"/>
    <mergeCell ref="E15415:E15420"/>
    <mergeCell ref="G15415:L15415"/>
    <mergeCell ref="G15416:L15416"/>
    <mergeCell ref="G15417:L15417"/>
    <mergeCell ref="G15419:L15419"/>
    <mergeCell ref="G15420:L15420"/>
    <mergeCell ref="E15408:E15413"/>
    <mergeCell ref="G15408:L15408"/>
    <mergeCell ref="G15409:L15409"/>
    <mergeCell ref="G15410:L15410"/>
    <mergeCell ref="G15412:L15412"/>
    <mergeCell ref="G15413:L15413"/>
    <mergeCell ref="E15401:E15406"/>
    <mergeCell ref="G15401:L15401"/>
    <mergeCell ref="G15402:L15402"/>
    <mergeCell ref="G15403:L15403"/>
    <mergeCell ref="G15405:L15405"/>
    <mergeCell ref="G15406:L15406"/>
    <mergeCell ref="F15502:K15502"/>
    <mergeCell ref="E15505:L15505"/>
    <mergeCell ref="E15506:L15506"/>
    <mergeCell ref="E15508:L15508"/>
    <mergeCell ref="E15521:L15521"/>
    <mergeCell ref="E15522:L15522"/>
    <mergeCell ref="F15490:K15490"/>
    <mergeCell ref="F15492:K15492"/>
    <mergeCell ref="F15494:K15494"/>
    <mergeCell ref="F15496:K15496"/>
    <mergeCell ref="F15498:K15498"/>
    <mergeCell ref="F15500:K15500"/>
    <mergeCell ref="E15476:L15476"/>
    <mergeCell ref="F15479:G15479"/>
    <mergeCell ref="H15479:L15480"/>
    <mergeCell ref="F15484:K15484"/>
    <mergeCell ref="F15485:K15485"/>
    <mergeCell ref="F15489:K15489"/>
    <mergeCell ref="F15468:J15468"/>
    <mergeCell ref="F15469:J15469"/>
    <mergeCell ref="F15470:J15470"/>
    <mergeCell ref="F15473:G15473"/>
    <mergeCell ref="H15473:L15474"/>
    <mergeCell ref="E15475:L15475"/>
    <mergeCell ref="F15455:J15455"/>
    <mergeCell ref="F15456:J15456"/>
    <mergeCell ref="F15457:J15457"/>
    <mergeCell ref="F15458:J15458"/>
    <mergeCell ref="F15464:J15464"/>
    <mergeCell ref="F15465:J15465"/>
    <mergeCell ref="E15443:E15448"/>
    <mergeCell ref="G15443:L15443"/>
    <mergeCell ref="G15444:L15444"/>
    <mergeCell ref="G15445:L15445"/>
    <mergeCell ref="G15447:L15447"/>
    <mergeCell ref="G15448:L15448"/>
    <mergeCell ref="E15561:E15566"/>
    <mergeCell ref="G15561:L15561"/>
    <mergeCell ref="G15562:L15562"/>
    <mergeCell ref="G15563:L15563"/>
    <mergeCell ref="G15565:L15565"/>
    <mergeCell ref="G15566:L15566"/>
    <mergeCell ref="E15554:E15559"/>
    <mergeCell ref="G15554:L15554"/>
    <mergeCell ref="G15555:L15555"/>
    <mergeCell ref="G15556:L15556"/>
    <mergeCell ref="G15558:L15558"/>
    <mergeCell ref="G15559:L15559"/>
    <mergeCell ref="E15547:E15552"/>
    <mergeCell ref="G15547:L15547"/>
    <mergeCell ref="G15548:L15548"/>
    <mergeCell ref="G15549:L15549"/>
    <mergeCell ref="G15551:L15551"/>
    <mergeCell ref="G15552:L15552"/>
    <mergeCell ref="E15540:E15545"/>
    <mergeCell ref="G15540:L15540"/>
    <mergeCell ref="G15541:L15541"/>
    <mergeCell ref="G15542:L15542"/>
    <mergeCell ref="G15544:L15544"/>
    <mergeCell ref="G15545:L15545"/>
    <mergeCell ref="E15533:E15538"/>
    <mergeCell ref="G15533:L15533"/>
    <mergeCell ref="G15534:L15534"/>
    <mergeCell ref="G15535:L15535"/>
    <mergeCell ref="G15537:L15537"/>
    <mergeCell ref="G15538:L15538"/>
    <mergeCell ref="E15526:E15531"/>
    <mergeCell ref="G15526:L15526"/>
    <mergeCell ref="G15527:L15527"/>
    <mergeCell ref="G15528:L15528"/>
    <mergeCell ref="G15530:L15530"/>
    <mergeCell ref="G15531:L15531"/>
    <mergeCell ref="F15627:K15627"/>
    <mergeCell ref="E15630:L15630"/>
    <mergeCell ref="E15631:L15631"/>
    <mergeCell ref="E15633:L15633"/>
    <mergeCell ref="E15646:L15646"/>
    <mergeCell ref="E15647:L15647"/>
    <mergeCell ref="F15615:K15615"/>
    <mergeCell ref="F15617:K15617"/>
    <mergeCell ref="F15619:K15619"/>
    <mergeCell ref="F15621:K15621"/>
    <mergeCell ref="F15623:K15623"/>
    <mergeCell ref="F15625:K15625"/>
    <mergeCell ref="E15601:L15601"/>
    <mergeCell ref="F15604:G15604"/>
    <mergeCell ref="H15604:L15605"/>
    <mergeCell ref="F15609:K15609"/>
    <mergeCell ref="F15610:K15610"/>
    <mergeCell ref="F15614:K15614"/>
    <mergeCell ref="F15593:J15593"/>
    <mergeCell ref="F15594:J15594"/>
    <mergeCell ref="F15595:J15595"/>
    <mergeCell ref="F15598:G15598"/>
    <mergeCell ref="H15598:L15599"/>
    <mergeCell ref="E15600:L15600"/>
    <mergeCell ref="F15580:J15580"/>
    <mergeCell ref="F15581:J15581"/>
    <mergeCell ref="F15582:J15582"/>
    <mergeCell ref="F15583:J15583"/>
    <mergeCell ref="F15589:J15589"/>
    <mergeCell ref="F15590:J15590"/>
    <mergeCell ref="E15568:E15573"/>
    <mergeCell ref="G15568:L15568"/>
    <mergeCell ref="G15569:L15569"/>
    <mergeCell ref="G15570:L15570"/>
    <mergeCell ref="G15572:L15572"/>
    <mergeCell ref="G15573:L15573"/>
    <mergeCell ref="E15686:E15691"/>
    <mergeCell ref="G15686:L15686"/>
    <mergeCell ref="G15687:L15687"/>
    <mergeCell ref="G15688:L15688"/>
    <mergeCell ref="G15690:L15690"/>
    <mergeCell ref="G15691:L15691"/>
    <mergeCell ref="E15679:E15684"/>
    <mergeCell ref="G15679:L15679"/>
    <mergeCell ref="G15680:L15680"/>
    <mergeCell ref="G15681:L15681"/>
    <mergeCell ref="G15683:L15683"/>
    <mergeCell ref="G15684:L15684"/>
    <mergeCell ref="E15672:E15677"/>
    <mergeCell ref="G15672:L15672"/>
    <mergeCell ref="G15673:L15673"/>
    <mergeCell ref="G15674:L15674"/>
    <mergeCell ref="G15676:L15676"/>
    <mergeCell ref="G15677:L15677"/>
    <mergeCell ref="E15665:E15670"/>
    <mergeCell ref="G15665:L15665"/>
    <mergeCell ref="G15666:L15666"/>
    <mergeCell ref="G15667:L15667"/>
    <mergeCell ref="G15669:L15669"/>
    <mergeCell ref="G15670:L15670"/>
    <mergeCell ref="E15658:E15663"/>
    <mergeCell ref="G15658:L15658"/>
    <mergeCell ref="G15659:L15659"/>
    <mergeCell ref="G15660:L15660"/>
    <mergeCell ref="G15662:L15662"/>
    <mergeCell ref="G15663:L15663"/>
    <mergeCell ref="E15651:E15656"/>
    <mergeCell ref="G15651:L15651"/>
    <mergeCell ref="G15652:L15652"/>
    <mergeCell ref="G15653:L15653"/>
    <mergeCell ref="G15655:L15655"/>
    <mergeCell ref="G15656:L15656"/>
    <mergeCell ref="F15752:K15752"/>
    <mergeCell ref="E15755:L15755"/>
    <mergeCell ref="E15756:L15756"/>
    <mergeCell ref="E15758:L15758"/>
    <mergeCell ref="E15771:L15771"/>
    <mergeCell ref="E15772:L15772"/>
    <mergeCell ref="F15740:K15740"/>
    <mergeCell ref="F15742:K15742"/>
    <mergeCell ref="F15744:K15744"/>
    <mergeCell ref="F15746:K15746"/>
    <mergeCell ref="F15748:K15748"/>
    <mergeCell ref="F15750:K15750"/>
    <mergeCell ref="E15726:L15726"/>
    <mergeCell ref="F15729:G15729"/>
    <mergeCell ref="H15729:L15730"/>
    <mergeCell ref="F15734:K15734"/>
    <mergeCell ref="F15735:K15735"/>
    <mergeCell ref="F15739:K15739"/>
    <mergeCell ref="F15718:J15718"/>
    <mergeCell ref="F15719:J15719"/>
    <mergeCell ref="F15720:J15720"/>
    <mergeCell ref="F15723:G15723"/>
    <mergeCell ref="H15723:L15724"/>
    <mergeCell ref="E15725:L15725"/>
    <mergeCell ref="F15705:J15705"/>
    <mergeCell ref="F15706:J15706"/>
    <mergeCell ref="F15707:J15707"/>
    <mergeCell ref="F15708:J15708"/>
    <mergeCell ref="F15714:J15714"/>
    <mergeCell ref="F15715:J15715"/>
    <mergeCell ref="E15693:E15698"/>
    <mergeCell ref="G15693:L15693"/>
    <mergeCell ref="G15694:L15694"/>
    <mergeCell ref="G15695:L15695"/>
    <mergeCell ref="G15697:L15697"/>
    <mergeCell ref="G15698:L15698"/>
    <mergeCell ref="E15811:E15816"/>
    <mergeCell ref="G15811:L15811"/>
    <mergeCell ref="G15812:L15812"/>
    <mergeCell ref="G15813:L15813"/>
    <mergeCell ref="G15815:L15815"/>
    <mergeCell ref="G15816:L15816"/>
    <mergeCell ref="E15804:E15809"/>
    <mergeCell ref="G15804:L15804"/>
    <mergeCell ref="G15805:L15805"/>
    <mergeCell ref="G15806:L15806"/>
    <mergeCell ref="G15808:L15808"/>
    <mergeCell ref="G15809:L15809"/>
    <mergeCell ref="E15797:E15802"/>
    <mergeCell ref="G15797:L15797"/>
    <mergeCell ref="G15798:L15798"/>
    <mergeCell ref="G15799:L15799"/>
    <mergeCell ref="G15801:L15801"/>
    <mergeCell ref="G15802:L15802"/>
    <mergeCell ref="E15790:E15795"/>
    <mergeCell ref="G15790:L15790"/>
    <mergeCell ref="G15791:L15791"/>
    <mergeCell ref="G15792:L15792"/>
    <mergeCell ref="G15794:L15794"/>
    <mergeCell ref="G15795:L15795"/>
    <mergeCell ref="E15783:E15788"/>
    <mergeCell ref="G15783:L15783"/>
    <mergeCell ref="G15784:L15784"/>
    <mergeCell ref="G15785:L15785"/>
    <mergeCell ref="G15787:L15787"/>
    <mergeCell ref="G15788:L15788"/>
    <mergeCell ref="E15776:E15781"/>
    <mergeCell ref="G15776:L15776"/>
    <mergeCell ref="G15777:L15777"/>
    <mergeCell ref="G15778:L15778"/>
    <mergeCell ref="G15780:L15780"/>
    <mergeCell ref="G15781:L15781"/>
    <mergeCell ref="F15877:K15877"/>
    <mergeCell ref="E15880:L15880"/>
    <mergeCell ref="E15881:L15881"/>
    <mergeCell ref="E15883:L15883"/>
    <mergeCell ref="E15896:L15896"/>
    <mergeCell ref="E15897:L15897"/>
    <mergeCell ref="F15865:K15865"/>
    <mergeCell ref="F15867:K15867"/>
    <mergeCell ref="F15869:K15869"/>
    <mergeCell ref="F15871:K15871"/>
    <mergeCell ref="F15873:K15873"/>
    <mergeCell ref="F15875:K15875"/>
    <mergeCell ref="E15851:L15851"/>
    <mergeCell ref="F15854:G15854"/>
    <mergeCell ref="H15854:L15855"/>
    <mergeCell ref="F15859:K15859"/>
    <mergeCell ref="F15860:K15860"/>
    <mergeCell ref="F15864:K15864"/>
    <mergeCell ref="F15843:J15843"/>
    <mergeCell ref="F15844:J15844"/>
    <mergeCell ref="F15845:J15845"/>
    <mergeCell ref="F15848:G15848"/>
    <mergeCell ref="H15848:L15849"/>
    <mergeCell ref="E15850:L15850"/>
    <mergeCell ref="F15830:J15830"/>
    <mergeCell ref="F15831:J15831"/>
    <mergeCell ref="F15832:J15832"/>
    <mergeCell ref="F15833:J15833"/>
    <mergeCell ref="F15839:J15839"/>
    <mergeCell ref="F15840:J15840"/>
    <mergeCell ref="E15818:E15823"/>
    <mergeCell ref="G15818:L15818"/>
    <mergeCell ref="G15819:L15819"/>
    <mergeCell ref="G15820:L15820"/>
    <mergeCell ref="G15822:L15822"/>
    <mergeCell ref="G15823:L15823"/>
    <mergeCell ref="E15936:E15941"/>
    <mergeCell ref="G15936:L15936"/>
    <mergeCell ref="G15937:L15937"/>
    <mergeCell ref="G15938:L15938"/>
    <mergeCell ref="G15940:L15940"/>
    <mergeCell ref="G15941:L15941"/>
    <mergeCell ref="E15929:E15934"/>
    <mergeCell ref="G15929:L15929"/>
    <mergeCell ref="G15930:L15930"/>
    <mergeCell ref="G15931:L15931"/>
    <mergeCell ref="G15933:L15933"/>
    <mergeCell ref="G15934:L15934"/>
    <mergeCell ref="E15922:E15927"/>
    <mergeCell ref="G15922:L15922"/>
    <mergeCell ref="G15923:L15923"/>
    <mergeCell ref="G15924:L15924"/>
    <mergeCell ref="G15926:L15926"/>
    <mergeCell ref="G15927:L15927"/>
    <mergeCell ref="E15915:E15920"/>
    <mergeCell ref="G15915:L15915"/>
    <mergeCell ref="G15916:L15916"/>
    <mergeCell ref="G15917:L15917"/>
    <mergeCell ref="G15919:L15919"/>
    <mergeCell ref="G15920:L15920"/>
    <mergeCell ref="E15908:E15913"/>
    <mergeCell ref="G15908:L15908"/>
    <mergeCell ref="G15909:L15909"/>
    <mergeCell ref="G15910:L15910"/>
    <mergeCell ref="G15912:L15912"/>
    <mergeCell ref="G15913:L15913"/>
    <mergeCell ref="E15901:E15906"/>
    <mergeCell ref="G15901:L15901"/>
    <mergeCell ref="G15902:L15902"/>
    <mergeCell ref="G15903:L15903"/>
    <mergeCell ref="G15905:L15905"/>
    <mergeCell ref="G15906:L15906"/>
    <mergeCell ref="F16002:K16002"/>
    <mergeCell ref="E16005:L16005"/>
    <mergeCell ref="E16006:L16006"/>
    <mergeCell ref="E16008:L16008"/>
    <mergeCell ref="E16021:L16021"/>
    <mergeCell ref="E16022:L16022"/>
    <mergeCell ref="F15990:K15990"/>
    <mergeCell ref="F15992:K15992"/>
    <mergeCell ref="F15994:K15994"/>
    <mergeCell ref="F15996:K15996"/>
    <mergeCell ref="F15998:K15998"/>
    <mergeCell ref="F16000:K16000"/>
    <mergeCell ref="E15976:L15976"/>
    <mergeCell ref="F15979:G15979"/>
    <mergeCell ref="H15979:L15980"/>
    <mergeCell ref="F15984:K15984"/>
    <mergeCell ref="F15985:K15985"/>
    <mergeCell ref="F15989:K15989"/>
    <mergeCell ref="F15968:J15968"/>
    <mergeCell ref="F15969:J15969"/>
    <mergeCell ref="F15970:J15970"/>
    <mergeCell ref="F15973:G15973"/>
    <mergeCell ref="H15973:L15974"/>
    <mergeCell ref="E15975:L15975"/>
    <mergeCell ref="F15955:J15955"/>
    <mergeCell ref="F15956:J15956"/>
    <mergeCell ref="F15957:J15957"/>
    <mergeCell ref="F15958:J15958"/>
    <mergeCell ref="F15964:J15964"/>
    <mergeCell ref="F15965:J15965"/>
    <mergeCell ref="E15943:E15948"/>
    <mergeCell ref="G15943:L15943"/>
    <mergeCell ref="G15944:L15944"/>
    <mergeCell ref="G15945:L15945"/>
    <mergeCell ref="G15947:L15947"/>
    <mergeCell ref="G15948:L15948"/>
    <mergeCell ref="E16061:E16066"/>
    <mergeCell ref="G16061:L16061"/>
    <mergeCell ref="G16062:L16062"/>
    <mergeCell ref="G16063:L16063"/>
    <mergeCell ref="G16065:L16065"/>
    <mergeCell ref="G16066:L16066"/>
    <mergeCell ref="E16054:E16059"/>
    <mergeCell ref="G16054:L16054"/>
    <mergeCell ref="G16055:L16055"/>
    <mergeCell ref="G16056:L16056"/>
    <mergeCell ref="G16058:L16058"/>
    <mergeCell ref="G16059:L16059"/>
    <mergeCell ref="E16047:E16052"/>
    <mergeCell ref="G16047:L16047"/>
    <mergeCell ref="G16048:L16048"/>
    <mergeCell ref="G16049:L16049"/>
    <mergeCell ref="G16051:L16051"/>
    <mergeCell ref="G16052:L16052"/>
    <mergeCell ref="E16040:E16045"/>
    <mergeCell ref="G16040:L16040"/>
    <mergeCell ref="G16041:L16041"/>
    <mergeCell ref="G16042:L16042"/>
    <mergeCell ref="G16044:L16044"/>
    <mergeCell ref="G16045:L16045"/>
    <mergeCell ref="E16033:E16038"/>
    <mergeCell ref="G16033:L16033"/>
    <mergeCell ref="G16034:L16034"/>
    <mergeCell ref="G16035:L16035"/>
    <mergeCell ref="G16037:L16037"/>
    <mergeCell ref="G16038:L16038"/>
    <mergeCell ref="E16026:E16031"/>
    <mergeCell ref="G16026:L16026"/>
    <mergeCell ref="G16027:L16027"/>
    <mergeCell ref="G16028:L16028"/>
    <mergeCell ref="G16030:L16030"/>
    <mergeCell ref="G16031:L16031"/>
    <mergeCell ref="F16127:K16127"/>
    <mergeCell ref="E16130:L16130"/>
    <mergeCell ref="E16131:L16131"/>
    <mergeCell ref="E16133:L16133"/>
    <mergeCell ref="E16146:L16146"/>
    <mergeCell ref="E16147:L16147"/>
    <mergeCell ref="F16115:K16115"/>
    <mergeCell ref="F16117:K16117"/>
    <mergeCell ref="F16119:K16119"/>
    <mergeCell ref="F16121:K16121"/>
    <mergeCell ref="F16123:K16123"/>
    <mergeCell ref="F16125:K16125"/>
    <mergeCell ref="E16101:L16101"/>
    <mergeCell ref="F16104:G16104"/>
    <mergeCell ref="H16104:L16105"/>
    <mergeCell ref="F16109:K16109"/>
    <mergeCell ref="F16110:K16110"/>
    <mergeCell ref="F16114:K16114"/>
    <mergeCell ref="F16093:J16093"/>
    <mergeCell ref="F16094:J16094"/>
    <mergeCell ref="F16095:J16095"/>
    <mergeCell ref="F16098:G16098"/>
    <mergeCell ref="H16098:L16099"/>
    <mergeCell ref="E16100:L16100"/>
    <mergeCell ref="F16080:J16080"/>
    <mergeCell ref="F16081:J16081"/>
    <mergeCell ref="F16082:J16082"/>
    <mergeCell ref="F16083:J16083"/>
    <mergeCell ref="F16089:J16089"/>
    <mergeCell ref="F16090:J16090"/>
    <mergeCell ref="E16068:E16073"/>
    <mergeCell ref="G16068:L16068"/>
    <mergeCell ref="G16069:L16069"/>
    <mergeCell ref="G16070:L16070"/>
    <mergeCell ref="G16072:L16072"/>
    <mergeCell ref="G16073:L16073"/>
    <mergeCell ref="E16186:E16191"/>
    <mergeCell ref="G16186:L16186"/>
    <mergeCell ref="G16187:L16187"/>
    <mergeCell ref="G16188:L16188"/>
    <mergeCell ref="G16190:L16190"/>
    <mergeCell ref="G16191:L16191"/>
    <mergeCell ref="E16179:E16184"/>
    <mergeCell ref="G16179:L16179"/>
    <mergeCell ref="G16180:L16180"/>
    <mergeCell ref="G16181:L16181"/>
    <mergeCell ref="G16183:L16183"/>
    <mergeCell ref="G16184:L16184"/>
    <mergeCell ref="E16172:E16177"/>
    <mergeCell ref="G16172:L16172"/>
    <mergeCell ref="G16173:L16173"/>
    <mergeCell ref="G16174:L16174"/>
    <mergeCell ref="G16176:L16176"/>
    <mergeCell ref="G16177:L16177"/>
    <mergeCell ref="E16165:E16170"/>
    <mergeCell ref="G16165:L16165"/>
    <mergeCell ref="G16166:L16166"/>
    <mergeCell ref="G16167:L16167"/>
    <mergeCell ref="G16169:L16169"/>
    <mergeCell ref="G16170:L16170"/>
    <mergeCell ref="E16158:E16163"/>
    <mergeCell ref="G16158:L16158"/>
    <mergeCell ref="G16159:L16159"/>
    <mergeCell ref="G16160:L16160"/>
    <mergeCell ref="G16162:L16162"/>
    <mergeCell ref="G16163:L16163"/>
    <mergeCell ref="E16151:E16156"/>
    <mergeCell ref="G16151:L16151"/>
    <mergeCell ref="G16152:L16152"/>
    <mergeCell ref="G16153:L16153"/>
    <mergeCell ref="G16155:L16155"/>
    <mergeCell ref="G16156:L16156"/>
    <mergeCell ref="F16252:K16252"/>
    <mergeCell ref="E16255:L16255"/>
    <mergeCell ref="E16256:L16256"/>
    <mergeCell ref="E16258:L16258"/>
    <mergeCell ref="E16271:L16271"/>
    <mergeCell ref="E16272:L16272"/>
    <mergeCell ref="F16240:K16240"/>
    <mergeCell ref="F16242:K16242"/>
    <mergeCell ref="F16244:K16244"/>
    <mergeCell ref="F16246:K16246"/>
    <mergeCell ref="F16248:K16248"/>
    <mergeCell ref="F16250:K16250"/>
    <mergeCell ref="E16226:L16226"/>
    <mergeCell ref="F16229:G16229"/>
    <mergeCell ref="H16229:L16230"/>
    <mergeCell ref="F16234:K16234"/>
    <mergeCell ref="F16235:K16235"/>
    <mergeCell ref="F16239:K16239"/>
    <mergeCell ref="F16218:J16218"/>
    <mergeCell ref="F16219:J16219"/>
    <mergeCell ref="F16220:J16220"/>
    <mergeCell ref="F16223:G16223"/>
    <mergeCell ref="H16223:L16224"/>
    <mergeCell ref="E16225:L16225"/>
    <mergeCell ref="F16205:J16205"/>
    <mergeCell ref="F16206:J16206"/>
    <mergeCell ref="F16207:J16207"/>
    <mergeCell ref="F16208:J16208"/>
    <mergeCell ref="F16214:J16214"/>
    <mergeCell ref="F16215:J16215"/>
    <mergeCell ref="E16193:E16198"/>
    <mergeCell ref="G16193:L16193"/>
    <mergeCell ref="G16194:L16194"/>
    <mergeCell ref="G16195:L16195"/>
    <mergeCell ref="G16197:L16197"/>
    <mergeCell ref="G16198:L16198"/>
    <mergeCell ref="E16311:E16316"/>
    <mergeCell ref="G16311:L16311"/>
    <mergeCell ref="G16312:L16312"/>
    <mergeCell ref="G16313:L16313"/>
    <mergeCell ref="G16315:L16315"/>
    <mergeCell ref="G16316:L16316"/>
    <mergeCell ref="E16304:E16309"/>
    <mergeCell ref="G16304:L16304"/>
    <mergeCell ref="G16305:L16305"/>
    <mergeCell ref="G16306:L16306"/>
    <mergeCell ref="G16308:L16308"/>
    <mergeCell ref="G16309:L16309"/>
    <mergeCell ref="E16297:E16302"/>
    <mergeCell ref="G16297:L16297"/>
    <mergeCell ref="G16298:L16298"/>
    <mergeCell ref="G16299:L16299"/>
    <mergeCell ref="G16301:L16301"/>
    <mergeCell ref="G16302:L16302"/>
    <mergeCell ref="E16290:E16295"/>
    <mergeCell ref="G16290:L16290"/>
    <mergeCell ref="G16291:L16291"/>
    <mergeCell ref="G16292:L16292"/>
    <mergeCell ref="G16294:L16294"/>
    <mergeCell ref="G16295:L16295"/>
    <mergeCell ref="E16283:E16288"/>
    <mergeCell ref="G16283:L16283"/>
    <mergeCell ref="G16284:L16284"/>
    <mergeCell ref="G16285:L16285"/>
    <mergeCell ref="G16287:L16287"/>
    <mergeCell ref="G16288:L16288"/>
    <mergeCell ref="E16276:E16281"/>
    <mergeCell ref="G16276:L16276"/>
    <mergeCell ref="G16277:L16277"/>
    <mergeCell ref="G16278:L16278"/>
    <mergeCell ref="G16280:L16280"/>
    <mergeCell ref="G16281:L16281"/>
    <mergeCell ref="F16377:K16377"/>
    <mergeCell ref="E16380:L16380"/>
    <mergeCell ref="E16381:L16381"/>
    <mergeCell ref="E16383:L16383"/>
    <mergeCell ref="E16396:L16396"/>
    <mergeCell ref="E16397:L16397"/>
    <mergeCell ref="F16365:K16365"/>
    <mergeCell ref="F16367:K16367"/>
    <mergeCell ref="F16369:K16369"/>
    <mergeCell ref="F16371:K16371"/>
    <mergeCell ref="F16373:K16373"/>
    <mergeCell ref="F16375:K16375"/>
    <mergeCell ref="E16351:L16351"/>
    <mergeCell ref="F16354:G16354"/>
    <mergeCell ref="H16354:L16355"/>
    <mergeCell ref="F16359:K16359"/>
    <mergeCell ref="F16360:K16360"/>
    <mergeCell ref="F16364:K16364"/>
    <mergeCell ref="F16343:J16343"/>
    <mergeCell ref="F16344:J16344"/>
    <mergeCell ref="F16345:J16345"/>
    <mergeCell ref="F16348:G16348"/>
    <mergeCell ref="H16348:L16349"/>
    <mergeCell ref="E16350:L16350"/>
    <mergeCell ref="F16330:J16330"/>
    <mergeCell ref="F16331:J16331"/>
    <mergeCell ref="F16332:J16332"/>
    <mergeCell ref="F16333:J16333"/>
    <mergeCell ref="F16339:J16339"/>
    <mergeCell ref="F16340:J16340"/>
    <mergeCell ref="E16318:E16323"/>
    <mergeCell ref="G16318:L16318"/>
    <mergeCell ref="G16319:L16319"/>
    <mergeCell ref="G16320:L16320"/>
    <mergeCell ref="G16322:L16322"/>
    <mergeCell ref="G16323:L16323"/>
    <mergeCell ref="E16436:E16441"/>
    <mergeCell ref="G16436:L16436"/>
    <mergeCell ref="G16437:L16437"/>
    <mergeCell ref="G16438:L16438"/>
    <mergeCell ref="G16440:L16440"/>
    <mergeCell ref="G16441:L16441"/>
    <mergeCell ref="E16429:E16434"/>
    <mergeCell ref="G16429:L16429"/>
    <mergeCell ref="G16430:L16430"/>
    <mergeCell ref="G16431:L16431"/>
    <mergeCell ref="G16433:L16433"/>
    <mergeCell ref="G16434:L16434"/>
    <mergeCell ref="E16422:E16427"/>
    <mergeCell ref="G16422:L16422"/>
    <mergeCell ref="G16423:L16423"/>
    <mergeCell ref="G16424:L16424"/>
    <mergeCell ref="G16426:L16426"/>
    <mergeCell ref="G16427:L16427"/>
    <mergeCell ref="E16415:E16420"/>
    <mergeCell ref="G16415:L16415"/>
    <mergeCell ref="G16416:L16416"/>
    <mergeCell ref="G16417:L16417"/>
    <mergeCell ref="G16419:L16419"/>
    <mergeCell ref="G16420:L16420"/>
    <mergeCell ref="E16408:E16413"/>
    <mergeCell ref="G16408:L16408"/>
    <mergeCell ref="G16409:L16409"/>
    <mergeCell ref="G16410:L16410"/>
    <mergeCell ref="G16412:L16412"/>
    <mergeCell ref="G16413:L16413"/>
    <mergeCell ref="E16401:E16406"/>
    <mergeCell ref="G16401:L16401"/>
    <mergeCell ref="G16402:L16402"/>
    <mergeCell ref="G16403:L16403"/>
    <mergeCell ref="G16405:L16405"/>
    <mergeCell ref="G16406:L16406"/>
    <mergeCell ref="F16502:K16502"/>
    <mergeCell ref="E16505:L16505"/>
    <mergeCell ref="E16506:L16506"/>
    <mergeCell ref="E16508:L16508"/>
    <mergeCell ref="E16521:L16521"/>
    <mergeCell ref="E16522:L16522"/>
    <mergeCell ref="F16490:K16490"/>
    <mergeCell ref="F16492:K16492"/>
    <mergeCell ref="F16494:K16494"/>
    <mergeCell ref="F16496:K16496"/>
    <mergeCell ref="F16498:K16498"/>
    <mergeCell ref="F16500:K16500"/>
    <mergeCell ref="E16476:L16476"/>
    <mergeCell ref="F16479:G16479"/>
    <mergeCell ref="H16479:L16480"/>
    <mergeCell ref="F16484:K16484"/>
    <mergeCell ref="F16485:K16485"/>
    <mergeCell ref="F16489:K16489"/>
    <mergeCell ref="F16468:J16468"/>
    <mergeCell ref="F16469:J16469"/>
    <mergeCell ref="F16470:J16470"/>
    <mergeCell ref="F16473:G16473"/>
    <mergeCell ref="H16473:L16474"/>
    <mergeCell ref="E16475:L16475"/>
    <mergeCell ref="F16455:J16455"/>
    <mergeCell ref="F16456:J16456"/>
    <mergeCell ref="F16457:J16457"/>
    <mergeCell ref="F16458:J16458"/>
    <mergeCell ref="F16464:J16464"/>
    <mergeCell ref="F16465:J16465"/>
    <mergeCell ref="E16443:E16448"/>
    <mergeCell ref="G16443:L16443"/>
    <mergeCell ref="G16444:L16444"/>
    <mergeCell ref="G16445:L16445"/>
    <mergeCell ref="G16447:L16447"/>
    <mergeCell ref="G16448:L16448"/>
    <mergeCell ref="E16561:E16566"/>
    <mergeCell ref="G16561:L16561"/>
    <mergeCell ref="G16562:L16562"/>
    <mergeCell ref="G16563:L16563"/>
    <mergeCell ref="G16565:L16565"/>
    <mergeCell ref="G16566:L16566"/>
    <mergeCell ref="E16554:E16559"/>
    <mergeCell ref="G16554:L16554"/>
    <mergeCell ref="G16555:L16555"/>
    <mergeCell ref="G16556:L16556"/>
    <mergeCell ref="G16558:L16558"/>
    <mergeCell ref="G16559:L16559"/>
    <mergeCell ref="E16547:E16552"/>
    <mergeCell ref="G16547:L16547"/>
    <mergeCell ref="G16548:L16548"/>
    <mergeCell ref="G16549:L16549"/>
    <mergeCell ref="G16551:L16551"/>
    <mergeCell ref="G16552:L16552"/>
    <mergeCell ref="E16540:E16545"/>
    <mergeCell ref="G16540:L16540"/>
    <mergeCell ref="G16541:L16541"/>
    <mergeCell ref="G16542:L16542"/>
    <mergeCell ref="G16544:L16544"/>
    <mergeCell ref="G16545:L16545"/>
    <mergeCell ref="E16533:E16538"/>
    <mergeCell ref="G16533:L16533"/>
    <mergeCell ref="G16534:L16534"/>
    <mergeCell ref="G16535:L16535"/>
    <mergeCell ref="G16537:L16537"/>
    <mergeCell ref="G16538:L16538"/>
    <mergeCell ref="E16526:E16531"/>
    <mergeCell ref="G16526:L16526"/>
    <mergeCell ref="G16527:L16527"/>
    <mergeCell ref="G16528:L16528"/>
    <mergeCell ref="G16530:L16530"/>
    <mergeCell ref="G16531:L16531"/>
    <mergeCell ref="F16627:K16627"/>
    <mergeCell ref="E16630:L16630"/>
    <mergeCell ref="E16631:L16631"/>
    <mergeCell ref="E16633:L16633"/>
    <mergeCell ref="E16646:L16646"/>
    <mergeCell ref="E16647:L16647"/>
    <mergeCell ref="F16615:K16615"/>
    <mergeCell ref="F16617:K16617"/>
    <mergeCell ref="F16619:K16619"/>
    <mergeCell ref="F16621:K16621"/>
    <mergeCell ref="F16623:K16623"/>
    <mergeCell ref="F16625:K16625"/>
    <mergeCell ref="E16601:L16601"/>
    <mergeCell ref="F16604:G16604"/>
    <mergeCell ref="H16604:L16605"/>
    <mergeCell ref="F16609:K16609"/>
    <mergeCell ref="F16610:K16610"/>
    <mergeCell ref="F16614:K16614"/>
    <mergeCell ref="F16593:J16593"/>
    <mergeCell ref="F16594:J16594"/>
    <mergeCell ref="F16595:J16595"/>
    <mergeCell ref="F16598:G16598"/>
    <mergeCell ref="H16598:L16599"/>
    <mergeCell ref="E16600:L16600"/>
    <mergeCell ref="F16580:J16580"/>
    <mergeCell ref="F16581:J16581"/>
    <mergeCell ref="F16582:J16582"/>
    <mergeCell ref="F16583:J16583"/>
    <mergeCell ref="F16589:J16589"/>
    <mergeCell ref="F16590:J16590"/>
    <mergeCell ref="E16568:E16573"/>
    <mergeCell ref="G16568:L16568"/>
    <mergeCell ref="G16569:L16569"/>
    <mergeCell ref="G16570:L16570"/>
    <mergeCell ref="G16572:L16572"/>
    <mergeCell ref="G16573:L16573"/>
    <mergeCell ref="E16686:E16691"/>
    <mergeCell ref="G16686:L16686"/>
    <mergeCell ref="G16687:L16687"/>
    <mergeCell ref="G16688:L16688"/>
    <mergeCell ref="G16690:L16690"/>
    <mergeCell ref="G16691:L16691"/>
    <mergeCell ref="E16679:E16684"/>
    <mergeCell ref="G16679:L16679"/>
    <mergeCell ref="G16680:L16680"/>
    <mergeCell ref="G16681:L16681"/>
    <mergeCell ref="G16683:L16683"/>
    <mergeCell ref="G16684:L16684"/>
    <mergeCell ref="E16672:E16677"/>
    <mergeCell ref="G16672:L16672"/>
    <mergeCell ref="G16673:L16673"/>
    <mergeCell ref="G16674:L16674"/>
    <mergeCell ref="G16676:L16676"/>
    <mergeCell ref="G16677:L16677"/>
    <mergeCell ref="E16665:E16670"/>
    <mergeCell ref="G16665:L16665"/>
    <mergeCell ref="G16666:L16666"/>
    <mergeCell ref="G16667:L16667"/>
    <mergeCell ref="G16669:L16669"/>
    <mergeCell ref="G16670:L16670"/>
    <mergeCell ref="E16658:E16663"/>
    <mergeCell ref="G16658:L16658"/>
    <mergeCell ref="G16659:L16659"/>
    <mergeCell ref="G16660:L16660"/>
    <mergeCell ref="G16662:L16662"/>
    <mergeCell ref="G16663:L16663"/>
    <mergeCell ref="E16651:E16656"/>
    <mergeCell ref="G16651:L16651"/>
    <mergeCell ref="G16652:L16652"/>
    <mergeCell ref="G16653:L16653"/>
    <mergeCell ref="G16655:L16655"/>
    <mergeCell ref="G16656:L16656"/>
    <mergeCell ref="F16752:K16752"/>
    <mergeCell ref="E16755:L16755"/>
    <mergeCell ref="E16756:L16756"/>
    <mergeCell ref="E16758:L16758"/>
    <mergeCell ref="E16771:L16771"/>
    <mergeCell ref="E16772:L16772"/>
    <mergeCell ref="F16740:K16740"/>
    <mergeCell ref="F16742:K16742"/>
    <mergeCell ref="F16744:K16744"/>
    <mergeCell ref="F16746:K16746"/>
    <mergeCell ref="F16748:K16748"/>
    <mergeCell ref="F16750:K16750"/>
    <mergeCell ref="E16726:L16726"/>
    <mergeCell ref="F16729:G16729"/>
    <mergeCell ref="H16729:L16730"/>
    <mergeCell ref="F16734:K16734"/>
    <mergeCell ref="F16735:K16735"/>
    <mergeCell ref="F16739:K16739"/>
    <mergeCell ref="F16718:J16718"/>
    <mergeCell ref="F16719:J16719"/>
    <mergeCell ref="F16720:J16720"/>
    <mergeCell ref="F16723:G16723"/>
    <mergeCell ref="H16723:L16724"/>
    <mergeCell ref="E16725:L16725"/>
    <mergeCell ref="F16705:J16705"/>
    <mergeCell ref="F16706:J16706"/>
    <mergeCell ref="F16707:J16707"/>
    <mergeCell ref="F16708:J16708"/>
    <mergeCell ref="F16714:J16714"/>
    <mergeCell ref="F16715:J16715"/>
    <mergeCell ref="E16693:E16698"/>
    <mergeCell ref="G16693:L16693"/>
    <mergeCell ref="G16694:L16694"/>
    <mergeCell ref="G16695:L16695"/>
    <mergeCell ref="G16697:L16697"/>
    <mergeCell ref="G16698:L16698"/>
    <mergeCell ref="E16811:E16816"/>
    <mergeCell ref="G16811:L16811"/>
    <mergeCell ref="G16812:L16812"/>
    <mergeCell ref="G16813:L16813"/>
    <mergeCell ref="G16815:L16815"/>
    <mergeCell ref="G16816:L16816"/>
    <mergeCell ref="E16804:E16809"/>
    <mergeCell ref="G16804:L16804"/>
    <mergeCell ref="G16805:L16805"/>
    <mergeCell ref="G16806:L16806"/>
    <mergeCell ref="G16808:L16808"/>
    <mergeCell ref="G16809:L16809"/>
    <mergeCell ref="E16797:E16802"/>
    <mergeCell ref="G16797:L16797"/>
    <mergeCell ref="G16798:L16798"/>
    <mergeCell ref="G16799:L16799"/>
    <mergeCell ref="G16801:L16801"/>
    <mergeCell ref="G16802:L16802"/>
    <mergeCell ref="E16790:E16795"/>
    <mergeCell ref="G16790:L16790"/>
    <mergeCell ref="G16791:L16791"/>
    <mergeCell ref="G16792:L16792"/>
    <mergeCell ref="G16794:L16794"/>
    <mergeCell ref="G16795:L16795"/>
    <mergeCell ref="E16783:E16788"/>
    <mergeCell ref="G16783:L16783"/>
    <mergeCell ref="G16784:L16784"/>
    <mergeCell ref="G16785:L16785"/>
    <mergeCell ref="G16787:L16787"/>
    <mergeCell ref="G16788:L16788"/>
    <mergeCell ref="E16776:E16781"/>
    <mergeCell ref="G16776:L16776"/>
    <mergeCell ref="G16777:L16777"/>
    <mergeCell ref="G16778:L16778"/>
    <mergeCell ref="G16780:L16780"/>
    <mergeCell ref="G16781:L16781"/>
    <mergeCell ref="F16877:K16877"/>
    <mergeCell ref="E16880:L16880"/>
    <mergeCell ref="E16881:L16881"/>
    <mergeCell ref="E16883:L16883"/>
    <mergeCell ref="E16896:L16896"/>
    <mergeCell ref="E16897:L16897"/>
    <mergeCell ref="F16865:K16865"/>
    <mergeCell ref="F16867:K16867"/>
    <mergeCell ref="F16869:K16869"/>
    <mergeCell ref="F16871:K16871"/>
    <mergeCell ref="F16873:K16873"/>
    <mergeCell ref="F16875:K16875"/>
    <mergeCell ref="E16851:L16851"/>
    <mergeCell ref="F16854:G16854"/>
    <mergeCell ref="H16854:L16855"/>
    <mergeCell ref="F16859:K16859"/>
    <mergeCell ref="F16860:K16860"/>
    <mergeCell ref="F16864:K16864"/>
    <mergeCell ref="F16843:J16843"/>
    <mergeCell ref="F16844:J16844"/>
    <mergeCell ref="F16845:J16845"/>
    <mergeCell ref="F16848:G16848"/>
    <mergeCell ref="H16848:L16849"/>
    <mergeCell ref="E16850:L16850"/>
    <mergeCell ref="F16830:J16830"/>
    <mergeCell ref="F16831:J16831"/>
    <mergeCell ref="F16832:J16832"/>
    <mergeCell ref="F16833:J16833"/>
    <mergeCell ref="F16839:J16839"/>
    <mergeCell ref="F16840:J16840"/>
    <mergeCell ref="E16818:E16823"/>
    <mergeCell ref="G16818:L16818"/>
    <mergeCell ref="G16819:L16819"/>
    <mergeCell ref="G16820:L16820"/>
    <mergeCell ref="G16822:L16822"/>
    <mergeCell ref="G16823:L16823"/>
    <mergeCell ref="E16936:E16941"/>
    <mergeCell ref="G16936:L16936"/>
    <mergeCell ref="G16937:L16937"/>
    <mergeCell ref="G16938:L16938"/>
    <mergeCell ref="G16940:L16940"/>
    <mergeCell ref="G16941:L16941"/>
    <mergeCell ref="E16929:E16934"/>
    <mergeCell ref="G16929:L16929"/>
    <mergeCell ref="G16930:L16930"/>
    <mergeCell ref="G16931:L16931"/>
    <mergeCell ref="G16933:L16933"/>
    <mergeCell ref="G16934:L16934"/>
    <mergeCell ref="E16922:E16927"/>
    <mergeCell ref="G16922:L16922"/>
    <mergeCell ref="G16923:L16923"/>
    <mergeCell ref="G16924:L16924"/>
    <mergeCell ref="G16926:L16926"/>
    <mergeCell ref="G16927:L16927"/>
    <mergeCell ref="E16915:E16920"/>
    <mergeCell ref="G16915:L16915"/>
    <mergeCell ref="G16916:L16916"/>
    <mergeCell ref="G16917:L16917"/>
    <mergeCell ref="G16919:L16919"/>
    <mergeCell ref="G16920:L16920"/>
    <mergeCell ref="E16908:E16913"/>
    <mergeCell ref="G16908:L16908"/>
    <mergeCell ref="G16909:L16909"/>
    <mergeCell ref="G16910:L16910"/>
    <mergeCell ref="G16912:L16912"/>
    <mergeCell ref="G16913:L16913"/>
    <mergeCell ref="E16901:E16906"/>
    <mergeCell ref="G16901:L16901"/>
    <mergeCell ref="G16902:L16902"/>
    <mergeCell ref="G16903:L16903"/>
    <mergeCell ref="G16905:L16905"/>
    <mergeCell ref="G16906:L16906"/>
    <mergeCell ref="F17002:K17002"/>
    <mergeCell ref="E17005:L17005"/>
    <mergeCell ref="E17006:L17006"/>
    <mergeCell ref="E17008:L17008"/>
    <mergeCell ref="E17021:L17021"/>
    <mergeCell ref="E17022:L17022"/>
    <mergeCell ref="F16990:K16990"/>
    <mergeCell ref="F16992:K16992"/>
    <mergeCell ref="F16994:K16994"/>
    <mergeCell ref="F16996:K16996"/>
    <mergeCell ref="F16998:K16998"/>
    <mergeCell ref="F17000:K17000"/>
    <mergeCell ref="E16976:L16976"/>
    <mergeCell ref="F16979:G16979"/>
    <mergeCell ref="H16979:L16980"/>
    <mergeCell ref="F16984:K16984"/>
    <mergeCell ref="F16985:K16985"/>
    <mergeCell ref="F16989:K16989"/>
    <mergeCell ref="F16968:J16968"/>
    <mergeCell ref="F16969:J16969"/>
    <mergeCell ref="F16970:J16970"/>
    <mergeCell ref="F16973:G16973"/>
    <mergeCell ref="H16973:L16974"/>
    <mergeCell ref="E16975:L16975"/>
    <mergeCell ref="F16955:J16955"/>
    <mergeCell ref="F16956:J16956"/>
    <mergeCell ref="F16957:J16957"/>
    <mergeCell ref="F16958:J16958"/>
    <mergeCell ref="F16964:J16964"/>
    <mergeCell ref="F16965:J16965"/>
    <mergeCell ref="E16943:E16948"/>
    <mergeCell ref="G16943:L16943"/>
    <mergeCell ref="G16944:L16944"/>
    <mergeCell ref="G16945:L16945"/>
    <mergeCell ref="G16947:L16947"/>
    <mergeCell ref="G16948:L16948"/>
    <mergeCell ref="E17061:E17066"/>
    <mergeCell ref="G17061:L17061"/>
    <mergeCell ref="G17062:L17062"/>
    <mergeCell ref="G17063:L17063"/>
    <mergeCell ref="G17065:L17065"/>
    <mergeCell ref="G17066:L17066"/>
    <mergeCell ref="E17054:E17059"/>
    <mergeCell ref="G17054:L17054"/>
    <mergeCell ref="G17055:L17055"/>
    <mergeCell ref="G17056:L17056"/>
    <mergeCell ref="G17058:L17058"/>
    <mergeCell ref="G17059:L17059"/>
    <mergeCell ref="E17047:E17052"/>
    <mergeCell ref="G17047:L17047"/>
    <mergeCell ref="G17048:L17048"/>
    <mergeCell ref="G17049:L17049"/>
    <mergeCell ref="G17051:L17051"/>
    <mergeCell ref="G17052:L17052"/>
    <mergeCell ref="E17040:E17045"/>
    <mergeCell ref="G17040:L17040"/>
    <mergeCell ref="G17041:L17041"/>
    <mergeCell ref="G17042:L17042"/>
    <mergeCell ref="G17044:L17044"/>
    <mergeCell ref="G17045:L17045"/>
    <mergeCell ref="E17033:E17038"/>
    <mergeCell ref="G17033:L17033"/>
    <mergeCell ref="G17034:L17034"/>
    <mergeCell ref="G17035:L17035"/>
    <mergeCell ref="G17037:L17037"/>
    <mergeCell ref="G17038:L17038"/>
    <mergeCell ref="E17026:E17031"/>
    <mergeCell ref="G17026:L17026"/>
    <mergeCell ref="G17027:L17027"/>
    <mergeCell ref="G17028:L17028"/>
    <mergeCell ref="G17030:L17030"/>
    <mergeCell ref="G17031:L17031"/>
    <mergeCell ref="F17127:K17127"/>
    <mergeCell ref="E17130:L17130"/>
    <mergeCell ref="E17131:L17131"/>
    <mergeCell ref="E17133:L17133"/>
    <mergeCell ref="E17146:L17146"/>
    <mergeCell ref="E17147:L17147"/>
    <mergeCell ref="F17115:K17115"/>
    <mergeCell ref="F17117:K17117"/>
    <mergeCell ref="F17119:K17119"/>
    <mergeCell ref="F17121:K17121"/>
    <mergeCell ref="F17123:K17123"/>
    <mergeCell ref="F17125:K17125"/>
    <mergeCell ref="E17101:L17101"/>
    <mergeCell ref="F17104:G17104"/>
    <mergeCell ref="H17104:L17105"/>
    <mergeCell ref="F17109:K17109"/>
    <mergeCell ref="F17110:K17110"/>
    <mergeCell ref="F17114:K17114"/>
    <mergeCell ref="F17093:J17093"/>
    <mergeCell ref="F17094:J17094"/>
    <mergeCell ref="F17095:J17095"/>
    <mergeCell ref="F17098:G17098"/>
    <mergeCell ref="H17098:L17099"/>
    <mergeCell ref="E17100:L17100"/>
    <mergeCell ref="F17080:J17080"/>
    <mergeCell ref="F17081:J17081"/>
    <mergeCell ref="F17082:J17082"/>
    <mergeCell ref="F17083:J17083"/>
    <mergeCell ref="F17089:J17089"/>
    <mergeCell ref="F17090:J17090"/>
    <mergeCell ref="E17068:E17073"/>
    <mergeCell ref="G17068:L17068"/>
    <mergeCell ref="G17069:L17069"/>
    <mergeCell ref="G17070:L17070"/>
    <mergeCell ref="G17072:L17072"/>
    <mergeCell ref="G17073:L17073"/>
    <mergeCell ref="E17186:E17191"/>
    <mergeCell ref="G17186:L17186"/>
    <mergeCell ref="G17187:L17187"/>
    <mergeCell ref="G17188:L17188"/>
    <mergeCell ref="G17190:L17190"/>
    <mergeCell ref="G17191:L17191"/>
    <mergeCell ref="E17179:E17184"/>
    <mergeCell ref="G17179:L17179"/>
    <mergeCell ref="G17180:L17180"/>
    <mergeCell ref="G17181:L17181"/>
    <mergeCell ref="G17183:L17183"/>
    <mergeCell ref="G17184:L17184"/>
    <mergeCell ref="E17172:E17177"/>
    <mergeCell ref="G17172:L17172"/>
    <mergeCell ref="G17173:L17173"/>
    <mergeCell ref="G17174:L17174"/>
    <mergeCell ref="G17176:L17176"/>
    <mergeCell ref="G17177:L17177"/>
    <mergeCell ref="E17165:E17170"/>
    <mergeCell ref="G17165:L17165"/>
    <mergeCell ref="G17166:L17166"/>
    <mergeCell ref="G17167:L17167"/>
    <mergeCell ref="G17169:L17169"/>
    <mergeCell ref="G17170:L17170"/>
    <mergeCell ref="E17158:E17163"/>
    <mergeCell ref="G17158:L17158"/>
    <mergeCell ref="G17159:L17159"/>
    <mergeCell ref="G17160:L17160"/>
    <mergeCell ref="G17162:L17162"/>
    <mergeCell ref="G17163:L17163"/>
    <mergeCell ref="E17151:E17156"/>
    <mergeCell ref="G17151:L17151"/>
    <mergeCell ref="G17152:L17152"/>
    <mergeCell ref="G17153:L17153"/>
    <mergeCell ref="G17155:L17155"/>
    <mergeCell ref="G17156:L17156"/>
    <mergeCell ref="F17252:K17252"/>
    <mergeCell ref="E17255:L17255"/>
    <mergeCell ref="E17256:L17256"/>
    <mergeCell ref="E17258:L17258"/>
    <mergeCell ref="E17271:L17271"/>
    <mergeCell ref="E17272:L17272"/>
    <mergeCell ref="F17240:K17240"/>
    <mergeCell ref="F17242:K17242"/>
    <mergeCell ref="F17244:K17244"/>
    <mergeCell ref="F17246:K17246"/>
    <mergeCell ref="F17248:K17248"/>
    <mergeCell ref="F17250:K17250"/>
    <mergeCell ref="E17226:L17226"/>
    <mergeCell ref="F17229:G17229"/>
    <mergeCell ref="H17229:L17230"/>
    <mergeCell ref="F17234:K17234"/>
    <mergeCell ref="F17235:K17235"/>
    <mergeCell ref="F17239:K17239"/>
    <mergeCell ref="F17218:J17218"/>
    <mergeCell ref="F17219:J17219"/>
    <mergeCell ref="F17220:J17220"/>
    <mergeCell ref="F17223:G17223"/>
    <mergeCell ref="H17223:L17224"/>
    <mergeCell ref="E17225:L17225"/>
    <mergeCell ref="F17205:J17205"/>
    <mergeCell ref="F17206:J17206"/>
    <mergeCell ref="F17207:J17207"/>
    <mergeCell ref="F17208:J17208"/>
    <mergeCell ref="F17214:J17214"/>
    <mergeCell ref="F17215:J17215"/>
    <mergeCell ref="E17193:E17198"/>
    <mergeCell ref="G17193:L17193"/>
    <mergeCell ref="G17194:L17194"/>
    <mergeCell ref="G17195:L17195"/>
    <mergeCell ref="G17197:L17197"/>
    <mergeCell ref="G17198:L17198"/>
    <mergeCell ref="E17311:E17316"/>
    <mergeCell ref="G17311:L17311"/>
    <mergeCell ref="G17312:L17312"/>
    <mergeCell ref="G17313:L17313"/>
    <mergeCell ref="G17315:L17315"/>
    <mergeCell ref="G17316:L17316"/>
    <mergeCell ref="E17304:E17309"/>
    <mergeCell ref="G17304:L17304"/>
    <mergeCell ref="G17305:L17305"/>
    <mergeCell ref="G17306:L17306"/>
    <mergeCell ref="G17308:L17308"/>
    <mergeCell ref="G17309:L17309"/>
    <mergeCell ref="E17297:E17302"/>
    <mergeCell ref="G17297:L17297"/>
    <mergeCell ref="G17298:L17298"/>
    <mergeCell ref="G17299:L17299"/>
    <mergeCell ref="G17301:L17301"/>
    <mergeCell ref="G17302:L17302"/>
    <mergeCell ref="E17290:E17295"/>
    <mergeCell ref="G17290:L17290"/>
    <mergeCell ref="G17291:L17291"/>
    <mergeCell ref="G17292:L17292"/>
    <mergeCell ref="G17294:L17294"/>
    <mergeCell ref="G17295:L17295"/>
    <mergeCell ref="E17283:E17288"/>
    <mergeCell ref="G17283:L17283"/>
    <mergeCell ref="G17284:L17284"/>
    <mergeCell ref="G17285:L17285"/>
    <mergeCell ref="G17287:L17287"/>
    <mergeCell ref="G17288:L17288"/>
    <mergeCell ref="E17276:E17281"/>
    <mergeCell ref="G17276:L17276"/>
    <mergeCell ref="G17277:L17277"/>
    <mergeCell ref="G17278:L17278"/>
    <mergeCell ref="G17280:L17280"/>
    <mergeCell ref="G17281:L17281"/>
    <mergeCell ref="F17377:K17377"/>
    <mergeCell ref="E17380:L17380"/>
    <mergeCell ref="E17381:L17381"/>
    <mergeCell ref="E17383:L17383"/>
    <mergeCell ref="E17396:L17396"/>
    <mergeCell ref="E17397:L17397"/>
    <mergeCell ref="F17365:K17365"/>
    <mergeCell ref="F17367:K17367"/>
    <mergeCell ref="F17369:K17369"/>
    <mergeCell ref="F17371:K17371"/>
    <mergeCell ref="F17373:K17373"/>
    <mergeCell ref="F17375:K17375"/>
    <mergeCell ref="E17351:L17351"/>
    <mergeCell ref="F17354:G17354"/>
    <mergeCell ref="H17354:L17355"/>
    <mergeCell ref="F17359:K17359"/>
    <mergeCell ref="F17360:K17360"/>
    <mergeCell ref="F17364:K17364"/>
    <mergeCell ref="F17343:J17343"/>
    <mergeCell ref="F17344:J17344"/>
    <mergeCell ref="F17345:J17345"/>
    <mergeCell ref="F17348:G17348"/>
    <mergeCell ref="H17348:L17349"/>
    <mergeCell ref="E17350:L17350"/>
    <mergeCell ref="F17330:J17330"/>
    <mergeCell ref="F17331:J17331"/>
    <mergeCell ref="F17332:J17332"/>
    <mergeCell ref="F17333:J17333"/>
    <mergeCell ref="F17339:J17339"/>
    <mergeCell ref="F17340:J17340"/>
    <mergeCell ref="E17318:E17323"/>
    <mergeCell ref="G17318:L17318"/>
    <mergeCell ref="G17319:L17319"/>
    <mergeCell ref="G17320:L17320"/>
    <mergeCell ref="G17322:L17322"/>
    <mergeCell ref="G17323:L17323"/>
    <mergeCell ref="E17436:E17441"/>
    <mergeCell ref="G17436:L17436"/>
    <mergeCell ref="G17437:L17437"/>
    <mergeCell ref="G17438:L17438"/>
    <mergeCell ref="G17440:L17440"/>
    <mergeCell ref="G17441:L17441"/>
    <mergeCell ref="E17429:E17434"/>
    <mergeCell ref="G17429:L17429"/>
    <mergeCell ref="G17430:L17430"/>
    <mergeCell ref="G17431:L17431"/>
    <mergeCell ref="G17433:L17433"/>
    <mergeCell ref="G17434:L17434"/>
    <mergeCell ref="E17422:E17427"/>
    <mergeCell ref="G17422:L17422"/>
    <mergeCell ref="G17423:L17423"/>
    <mergeCell ref="G17424:L17424"/>
    <mergeCell ref="G17426:L17426"/>
    <mergeCell ref="G17427:L17427"/>
    <mergeCell ref="E17415:E17420"/>
    <mergeCell ref="G17415:L17415"/>
    <mergeCell ref="G17416:L17416"/>
    <mergeCell ref="G17417:L17417"/>
    <mergeCell ref="G17419:L17419"/>
    <mergeCell ref="G17420:L17420"/>
    <mergeCell ref="E17408:E17413"/>
    <mergeCell ref="G17408:L17408"/>
    <mergeCell ref="G17409:L17409"/>
    <mergeCell ref="G17410:L17410"/>
    <mergeCell ref="G17412:L17412"/>
    <mergeCell ref="G17413:L17413"/>
    <mergeCell ref="E17401:E17406"/>
    <mergeCell ref="G17401:L17401"/>
    <mergeCell ref="G17402:L17402"/>
    <mergeCell ref="G17403:L17403"/>
    <mergeCell ref="G17405:L17405"/>
    <mergeCell ref="G17406:L17406"/>
    <mergeCell ref="F17502:K17502"/>
    <mergeCell ref="E17505:L17505"/>
    <mergeCell ref="E17506:L17506"/>
    <mergeCell ref="E17508:L17508"/>
    <mergeCell ref="E17521:L17521"/>
    <mergeCell ref="E17522:L17522"/>
    <mergeCell ref="F17490:K17490"/>
    <mergeCell ref="F17492:K17492"/>
    <mergeCell ref="F17494:K17494"/>
    <mergeCell ref="F17496:K17496"/>
    <mergeCell ref="F17498:K17498"/>
    <mergeCell ref="F17500:K17500"/>
    <mergeCell ref="E17476:L17476"/>
    <mergeCell ref="F17479:G17479"/>
    <mergeCell ref="H17479:L17480"/>
    <mergeCell ref="F17484:K17484"/>
    <mergeCell ref="F17485:K17485"/>
    <mergeCell ref="F17489:K17489"/>
    <mergeCell ref="F17468:J17468"/>
    <mergeCell ref="F17469:J17469"/>
    <mergeCell ref="F17470:J17470"/>
    <mergeCell ref="F17473:G17473"/>
    <mergeCell ref="H17473:L17474"/>
    <mergeCell ref="E17475:L17475"/>
    <mergeCell ref="F17455:J17455"/>
    <mergeCell ref="F17456:J17456"/>
    <mergeCell ref="F17457:J17457"/>
    <mergeCell ref="F17458:J17458"/>
    <mergeCell ref="F17464:J17464"/>
    <mergeCell ref="F17465:J17465"/>
    <mergeCell ref="E17443:E17448"/>
    <mergeCell ref="G17443:L17443"/>
    <mergeCell ref="G17444:L17444"/>
    <mergeCell ref="G17445:L17445"/>
    <mergeCell ref="G17447:L17447"/>
    <mergeCell ref="G17448:L17448"/>
    <mergeCell ref="E17561:E17566"/>
    <mergeCell ref="G17561:L17561"/>
    <mergeCell ref="G17562:L17562"/>
    <mergeCell ref="G17563:L17563"/>
    <mergeCell ref="G17565:L17565"/>
    <mergeCell ref="G17566:L17566"/>
    <mergeCell ref="E17554:E17559"/>
    <mergeCell ref="G17554:L17554"/>
    <mergeCell ref="G17555:L17555"/>
    <mergeCell ref="G17556:L17556"/>
    <mergeCell ref="G17558:L17558"/>
    <mergeCell ref="G17559:L17559"/>
    <mergeCell ref="E17547:E17552"/>
    <mergeCell ref="G17547:L17547"/>
    <mergeCell ref="G17548:L17548"/>
    <mergeCell ref="G17549:L17549"/>
    <mergeCell ref="G17551:L17551"/>
    <mergeCell ref="G17552:L17552"/>
    <mergeCell ref="E17540:E17545"/>
    <mergeCell ref="G17540:L17540"/>
    <mergeCell ref="G17541:L17541"/>
    <mergeCell ref="G17542:L17542"/>
    <mergeCell ref="G17544:L17544"/>
    <mergeCell ref="G17545:L17545"/>
    <mergeCell ref="E17533:E17538"/>
    <mergeCell ref="G17533:L17533"/>
    <mergeCell ref="G17534:L17534"/>
    <mergeCell ref="G17535:L17535"/>
    <mergeCell ref="G17537:L17537"/>
    <mergeCell ref="G17538:L17538"/>
    <mergeCell ref="E17526:E17531"/>
    <mergeCell ref="G17526:L17526"/>
    <mergeCell ref="G17527:L17527"/>
    <mergeCell ref="G17528:L17528"/>
    <mergeCell ref="G17530:L17530"/>
    <mergeCell ref="G17531:L17531"/>
    <mergeCell ref="F17627:K17627"/>
    <mergeCell ref="E17630:L17630"/>
    <mergeCell ref="E17631:L17631"/>
    <mergeCell ref="E17633:L17633"/>
    <mergeCell ref="E17646:L17646"/>
    <mergeCell ref="E17647:L17647"/>
    <mergeCell ref="F17615:K17615"/>
    <mergeCell ref="F17617:K17617"/>
    <mergeCell ref="F17619:K17619"/>
    <mergeCell ref="F17621:K17621"/>
    <mergeCell ref="F17623:K17623"/>
    <mergeCell ref="F17625:K17625"/>
    <mergeCell ref="E17601:L17601"/>
    <mergeCell ref="F17604:G17604"/>
    <mergeCell ref="H17604:L17605"/>
    <mergeCell ref="F17609:K17609"/>
    <mergeCell ref="F17610:K17610"/>
    <mergeCell ref="F17614:K17614"/>
    <mergeCell ref="F17593:J17593"/>
    <mergeCell ref="F17594:J17594"/>
    <mergeCell ref="F17595:J17595"/>
    <mergeCell ref="F17598:G17598"/>
    <mergeCell ref="H17598:L17599"/>
    <mergeCell ref="E17600:L17600"/>
    <mergeCell ref="F17580:J17580"/>
    <mergeCell ref="F17581:J17581"/>
    <mergeCell ref="F17582:J17582"/>
    <mergeCell ref="F17583:J17583"/>
    <mergeCell ref="F17589:J17589"/>
    <mergeCell ref="F17590:J17590"/>
    <mergeCell ref="E17568:E17573"/>
    <mergeCell ref="G17568:L17568"/>
    <mergeCell ref="G17569:L17569"/>
    <mergeCell ref="G17570:L17570"/>
    <mergeCell ref="G17572:L17572"/>
    <mergeCell ref="G17573:L17573"/>
    <mergeCell ref="E17686:E17691"/>
    <mergeCell ref="G17686:L17686"/>
    <mergeCell ref="G17687:L17687"/>
    <mergeCell ref="G17688:L17688"/>
    <mergeCell ref="G17690:L17690"/>
    <mergeCell ref="G17691:L17691"/>
    <mergeCell ref="E17679:E17684"/>
    <mergeCell ref="G17679:L17679"/>
    <mergeCell ref="G17680:L17680"/>
    <mergeCell ref="G17681:L17681"/>
    <mergeCell ref="G17683:L17683"/>
    <mergeCell ref="G17684:L17684"/>
    <mergeCell ref="E17672:E17677"/>
    <mergeCell ref="G17672:L17672"/>
    <mergeCell ref="G17673:L17673"/>
    <mergeCell ref="G17674:L17674"/>
    <mergeCell ref="G17676:L17676"/>
    <mergeCell ref="G17677:L17677"/>
    <mergeCell ref="E17665:E17670"/>
    <mergeCell ref="G17665:L17665"/>
    <mergeCell ref="G17666:L17666"/>
    <mergeCell ref="G17667:L17667"/>
    <mergeCell ref="G17669:L17669"/>
    <mergeCell ref="G17670:L17670"/>
    <mergeCell ref="E17658:E17663"/>
    <mergeCell ref="G17658:L17658"/>
    <mergeCell ref="G17659:L17659"/>
    <mergeCell ref="G17660:L17660"/>
    <mergeCell ref="G17662:L17662"/>
    <mergeCell ref="G17663:L17663"/>
    <mergeCell ref="E17651:E17656"/>
    <mergeCell ref="G17651:L17651"/>
    <mergeCell ref="G17652:L17652"/>
    <mergeCell ref="G17653:L17653"/>
    <mergeCell ref="G17655:L17655"/>
    <mergeCell ref="G17656:L17656"/>
    <mergeCell ref="F17752:K17752"/>
    <mergeCell ref="E17755:L17755"/>
    <mergeCell ref="E17756:L17756"/>
    <mergeCell ref="E17758:L17758"/>
    <mergeCell ref="E17771:L17771"/>
    <mergeCell ref="E17772:L17772"/>
    <mergeCell ref="F17740:K17740"/>
    <mergeCell ref="F17742:K17742"/>
    <mergeCell ref="F17744:K17744"/>
    <mergeCell ref="F17746:K17746"/>
    <mergeCell ref="F17748:K17748"/>
    <mergeCell ref="F17750:K17750"/>
    <mergeCell ref="E17726:L17726"/>
    <mergeCell ref="F17729:G17729"/>
    <mergeCell ref="H17729:L17730"/>
    <mergeCell ref="F17734:K17734"/>
    <mergeCell ref="F17735:K17735"/>
    <mergeCell ref="F17739:K17739"/>
    <mergeCell ref="F17718:J17718"/>
    <mergeCell ref="F17719:J17719"/>
    <mergeCell ref="F17720:J17720"/>
    <mergeCell ref="F17723:G17723"/>
    <mergeCell ref="H17723:L17724"/>
    <mergeCell ref="E17725:L17725"/>
    <mergeCell ref="F17705:J17705"/>
    <mergeCell ref="F17706:J17706"/>
    <mergeCell ref="F17707:J17707"/>
    <mergeCell ref="F17708:J17708"/>
    <mergeCell ref="F17714:J17714"/>
    <mergeCell ref="F17715:J17715"/>
    <mergeCell ref="E17693:E17698"/>
    <mergeCell ref="G17693:L17693"/>
    <mergeCell ref="G17694:L17694"/>
    <mergeCell ref="G17695:L17695"/>
    <mergeCell ref="G17697:L17697"/>
    <mergeCell ref="G17698:L17698"/>
    <mergeCell ref="E17811:E17816"/>
    <mergeCell ref="G17811:L17811"/>
    <mergeCell ref="G17812:L17812"/>
    <mergeCell ref="G17813:L17813"/>
    <mergeCell ref="G17815:L17815"/>
    <mergeCell ref="G17816:L17816"/>
    <mergeCell ref="E17804:E17809"/>
    <mergeCell ref="G17804:L17804"/>
    <mergeCell ref="G17805:L17805"/>
    <mergeCell ref="G17806:L17806"/>
    <mergeCell ref="G17808:L17808"/>
    <mergeCell ref="G17809:L17809"/>
    <mergeCell ref="E17797:E17802"/>
    <mergeCell ref="G17797:L17797"/>
    <mergeCell ref="G17798:L17798"/>
    <mergeCell ref="G17799:L17799"/>
    <mergeCell ref="G17801:L17801"/>
    <mergeCell ref="G17802:L17802"/>
    <mergeCell ref="E17790:E17795"/>
    <mergeCell ref="G17790:L17790"/>
    <mergeCell ref="G17791:L17791"/>
    <mergeCell ref="G17792:L17792"/>
    <mergeCell ref="G17794:L17794"/>
    <mergeCell ref="G17795:L17795"/>
    <mergeCell ref="E17783:E17788"/>
    <mergeCell ref="G17783:L17783"/>
    <mergeCell ref="G17784:L17784"/>
    <mergeCell ref="G17785:L17785"/>
    <mergeCell ref="G17787:L17787"/>
    <mergeCell ref="G17788:L17788"/>
    <mergeCell ref="E17776:E17781"/>
    <mergeCell ref="G17776:L17776"/>
    <mergeCell ref="G17777:L17777"/>
    <mergeCell ref="G17778:L17778"/>
    <mergeCell ref="G17780:L17780"/>
    <mergeCell ref="G17781:L17781"/>
    <mergeCell ref="F17877:K17877"/>
    <mergeCell ref="E17880:L17880"/>
    <mergeCell ref="E17881:L17881"/>
    <mergeCell ref="E17883:L17883"/>
    <mergeCell ref="E17896:L17896"/>
    <mergeCell ref="E17897:L17897"/>
    <mergeCell ref="F17865:K17865"/>
    <mergeCell ref="F17867:K17867"/>
    <mergeCell ref="F17869:K17869"/>
    <mergeCell ref="F17871:K17871"/>
    <mergeCell ref="F17873:K17873"/>
    <mergeCell ref="F17875:K17875"/>
    <mergeCell ref="E17851:L17851"/>
    <mergeCell ref="F17854:G17854"/>
    <mergeCell ref="H17854:L17855"/>
    <mergeCell ref="F17859:K17859"/>
    <mergeCell ref="F17860:K17860"/>
    <mergeCell ref="F17864:K17864"/>
    <mergeCell ref="F17843:J17843"/>
    <mergeCell ref="F17844:J17844"/>
    <mergeCell ref="F17845:J17845"/>
    <mergeCell ref="F17848:G17848"/>
    <mergeCell ref="H17848:L17849"/>
    <mergeCell ref="E17850:L17850"/>
    <mergeCell ref="F17830:J17830"/>
    <mergeCell ref="F17831:J17831"/>
    <mergeCell ref="F17832:J17832"/>
    <mergeCell ref="F17833:J17833"/>
    <mergeCell ref="F17839:J17839"/>
    <mergeCell ref="F17840:J17840"/>
    <mergeCell ref="E17818:E17823"/>
    <mergeCell ref="G17818:L17818"/>
    <mergeCell ref="G17819:L17819"/>
    <mergeCell ref="G17820:L17820"/>
    <mergeCell ref="G17822:L17822"/>
    <mergeCell ref="G17823:L17823"/>
    <mergeCell ref="E17936:E17941"/>
    <mergeCell ref="G17936:L17936"/>
    <mergeCell ref="G17937:L17937"/>
    <mergeCell ref="G17938:L17938"/>
    <mergeCell ref="G17940:L17940"/>
    <mergeCell ref="G17941:L17941"/>
    <mergeCell ref="E17929:E17934"/>
    <mergeCell ref="G17929:L17929"/>
    <mergeCell ref="G17930:L17930"/>
    <mergeCell ref="G17931:L17931"/>
    <mergeCell ref="G17933:L17933"/>
    <mergeCell ref="G17934:L17934"/>
    <mergeCell ref="E17922:E17927"/>
    <mergeCell ref="G17922:L17922"/>
    <mergeCell ref="G17923:L17923"/>
    <mergeCell ref="G17924:L17924"/>
    <mergeCell ref="G17926:L17926"/>
    <mergeCell ref="G17927:L17927"/>
    <mergeCell ref="E17915:E17920"/>
    <mergeCell ref="G17915:L17915"/>
    <mergeCell ref="G17916:L17916"/>
    <mergeCell ref="G17917:L17917"/>
    <mergeCell ref="G17919:L17919"/>
    <mergeCell ref="G17920:L17920"/>
    <mergeCell ref="E17908:E17913"/>
    <mergeCell ref="G17908:L17908"/>
    <mergeCell ref="G17909:L17909"/>
    <mergeCell ref="G17910:L17910"/>
    <mergeCell ref="G17912:L17912"/>
    <mergeCell ref="G17913:L17913"/>
    <mergeCell ref="E17901:E17906"/>
    <mergeCell ref="G17901:L17901"/>
    <mergeCell ref="G17902:L17902"/>
    <mergeCell ref="G17903:L17903"/>
    <mergeCell ref="G17905:L17905"/>
    <mergeCell ref="G17906:L17906"/>
    <mergeCell ref="F18002:K18002"/>
    <mergeCell ref="E18005:L18005"/>
    <mergeCell ref="E18006:L18006"/>
    <mergeCell ref="E18008:L18008"/>
    <mergeCell ref="E18021:L18021"/>
    <mergeCell ref="E18022:L18022"/>
    <mergeCell ref="F17990:K17990"/>
    <mergeCell ref="F17992:K17992"/>
    <mergeCell ref="F17994:K17994"/>
    <mergeCell ref="F17996:K17996"/>
    <mergeCell ref="F17998:K17998"/>
    <mergeCell ref="F18000:K18000"/>
    <mergeCell ref="E17976:L17976"/>
    <mergeCell ref="F17979:G17979"/>
    <mergeCell ref="H17979:L17980"/>
    <mergeCell ref="F17984:K17984"/>
    <mergeCell ref="F17985:K17985"/>
    <mergeCell ref="F17989:K17989"/>
    <mergeCell ref="F17968:J17968"/>
    <mergeCell ref="F17969:J17969"/>
    <mergeCell ref="F17970:J17970"/>
    <mergeCell ref="F17973:G17973"/>
    <mergeCell ref="H17973:L17974"/>
    <mergeCell ref="E17975:L17975"/>
    <mergeCell ref="F17955:J17955"/>
    <mergeCell ref="F17956:J17956"/>
    <mergeCell ref="F17957:J17957"/>
    <mergeCell ref="F17958:J17958"/>
    <mergeCell ref="F17964:J17964"/>
    <mergeCell ref="F17965:J17965"/>
    <mergeCell ref="E17943:E17948"/>
    <mergeCell ref="G17943:L17943"/>
    <mergeCell ref="G17944:L17944"/>
    <mergeCell ref="G17945:L17945"/>
    <mergeCell ref="G17947:L17947"/>
    <mergeCell ref="G17948:L17948"/>
    <mergeCell ref="E18061:E18066"/>
    <mergeCell ref="G18061:L18061"/>
    <mergeCell ref="G18062:L18062"/>
    <mergeCell ref="G18063:L18063"/>
    <mergeCell ref="G18065:L18065"/>
    <mergeCell ref="G18066:L18066"/>
    <mergeCell ref="E18054:E18059"/>
    <mergeCell ref="G18054:L18054"/>
    <mergeCell ref="G18055:L18055"/>
    <mergeCell ref="G18056:L18056"/>
    <mergeCell ref="G18058:L18058"/>
    <mergeCell ref="G18059:L18059"/>
    <mergeCell ref="E18047:E18052"/>
    <mergeCell ref="G18047:L18047"/>
    <mergeCell ref="G18048:L18048"/>
    <mergeCell ref="G18049:L18049"/>
    <mergeCell ref="G18051:L18051"/>
    <mergeCell ref="G18052:L18052"/>
    <mergeCell ref="E18040:E18045"/>
    <mergeCell ref="G18040:L18040"/>
    <mergeCell ref="G18041:L18041"/>
    <mergeCell ref="G18042:L18042"/>
    <mergeCell ref="G18044:L18044"/>
    <mergeCell ref="G18045:L18045"/>
    <mergeCell ref="E18033:E18038"/>
    <mergeCell ref="G18033:L18033"/>
    <mergeCell ref="G18034:L18034"/>
    <mergeCell ref="G18035:L18035"/>
    <mergeCell ref="G18037:L18037"/>
    <mergeCell ref="G18038:L18038"/>
    <mergeCell ref="E18026:E18031"/>
    <mergeCell ref="G18026:L18026"/>
    <mergeCell ref="G18027:L18027"/>
    <mergeCell ref="G18028:L18028"/>
    <mergeCell ref="G18030:L18030"/>
    <mergeCell ref="G18031:L18031"/>
    <mergeCell ref="F18127:K18127"/>
    <mergeCell ref="E18130:L18130"/>
    <mergeCell ref="E18131:L18131"/>
    <mergeCell ref="E18133:L18133"/>
    <mergeCell ref="E18146:L18146"/>
    <mergeCell ref="E18147:L18147"/>
    <mergeCell ref="F18115:K18115"/>
    <mergeCell ref="F18117:K18117"/>
    <mergeCell ref="F18119:K18119"/>
    <mergeCell ref="F18121:K18121"/>
    <mergeCell ref="F18123:K18123"/>
    <mergeCell ref="F18125:K18125"/>
    <mergeCell ref="E18101:L18101"/>
    <mergeCell ref="F18104:G18104"/>
    <mergeCell ref="H18104:L18105"/>
    <mergeCell ref="F18109:K18109"/>
    <mergeCell ref="F18110:K18110"/>
    <mergeCell ref="F18114:K18114"/>
    <mergeCell ref="F18093:J18093"/>
    <mergeCell ref="F18094:J18094"/>
    <mergeCell ref="F18095:J18095"/>
    <mergeCell ref="F18098:G18098"/>
    <mergeCell ref="H18098:L18099"/>
    <mergeCell ref="E18100:L18100"/>
    <mergeCell ref="F18080:J18080"/>
    <mergeCell ref="F18081:J18081"/>
    <mergeCell ref="F18082:J18082"/>
    <mergeCell ref="F18083:J18083"/>
    <mergeCell ref="F18089:J18089"/>
    <mergeCell ref="F18090:J18090"/>
    <mergeCell ref="E18068:E18073"/>
    <mergeCell ref="G18068:L18068"/>
    <mergeCell ref="G18069:L18069"/>
    <mergeCell ref="G18070:L18070"/>
    <mergeCell ref="G18072:L18072"/>
    <mergeCell ref="G18073:L18073"/>
    <mergeCell ref="E18186:E18191"/>
    <mergeCell ref="G18186:L18186"/>
    <mergeCell ref="G18187:L18187"/>
    <mergeCell ref="G18188:L18188"/>
    <mergeCell ref="G18190:L18190"/>
    <mergeCell ref="G18191:L18191"/>
    <mergeCell ref="E18179:E18184"/>
    <mergeCell ref="G18179:L18179"/>
    <mergeCell ref="G18180:L18180"/>
    <mergeCell ref="G18181:L18181"/>
    <mergeCell ref="G18183:L18183"/>
    <mergeCell ref="G18184:L18184"/>
    <mergeCell ref="E18172:E18177"/>
    <mergeCell ref="G18172:L18172"/>
    <mergeCell ref="G18173:L18173"/>
    <mergeCell ref="G18174:L18174"/>
    <mergeCell ref="G18176:L18176"/>
    <mergeCell ref="G18177:L18177"/>
    <mergeCell ref="E18165:E18170"/>
    <mergeCell ref="G18165:L18165"/>
    <mergeCell ref="G18166:L18166"/>
    <mergeCell ref="G18167:L18167"/>
    <mergeCell ref="G18169:L18169"/>
    <mergeCell ref="G18170:L18170"/>
    <mergeCell ref="E18158:E18163"/>
    <mergeCell ref="G18158:L18158"/>
    <mergeCell ref="G18159:L18159"/>
    <mergeCell ref="G18160:L18160"/>
    <mergeCell ref="G18162:L18162"/>
    <mergeCell ref="G18163:L18163"/>
    <mergeCell ref="E18151:E18156"/>
    <mergeCell ref="G18151:L18151"/>
    <mergeCell ref="G18152:L18152"/>
    <mergeCell ref="G18153:L18153"/>
    <mergeCell ref="G18155:L18155"/>
    <mergeCell ref="G18156:L18156"/>
    <mergeCell ref="F18252:K18252"/>
    <mergeCell ref="E18255:L18255"/>
    <mergeCell ref="E18256:L18256"/>
    <mergeCell ref="E18258:L18258"/>
    <mergeCell ref="E18271:L18271"/>
    <mergeCell ref="E18272:L18272"/>
    <mergeCell ref="F18240:K18240"/>
    <mergeCell ref="F18242:K18242"/>
    <mergeCell ref="F18244:K18244"/>
    <mergeCell ref="F18246:K18246"/>
    <mergeCell ref="F18248:K18248"/>
    <mergeCell ref="F18250:K18250"/>
    <mergeCell ref="E18226:L18226"/>
    <mergeCell ref="F18229:G18229"/>
    <mergeCell ref="H18229:L18230"/>
    <mergeCell ref="F18234:K18234"/>
    <mergeCell ref="F18235:K18235"/>
    <mergeCell ref="F18239:K18239"/>
    <mergeCell ref="F18218:J18218"/>
    <mergeCell ref="F18219:J18219"/>
    <mergeCell ref="F18220:J18220"/>
    <mergeCell ref="F18223:G18223"/>
    <mergeCell ref="H18223:L18224"/>
    <mergeCell ref="E18225:L18225"/>
    <mergeCell ref="F18205:J18205"/>
    <mergeCell ref="F18206:J18206"/>
    <mergeCell ref="F18207:J18207"/>
    <mergeCell ref="F18208:J18208"/>
    <mergeCell ref="F18214:J18214"/>
    <mergeCell ref="F18215:J18215"/>
    <mergeCell ref="E18193:E18198"/>
    <mergeCell ref="G18193:L18193"/>
    <mergeCell ref="G18194:L18194"/>
    <mergeCell ref="G18195:L18195"/>
    <mergeCell ref="G18197:L18197"/>
    <mergeCell ref="G18198:L18198"/>
    <mergeCell ref="E18311:E18316"/>
    <mergeCell ref="G18311:L18311"/>
    <mergeCell ref="G18312:L18312"/>
    <mergeCell ref="G18313:L18313"/>
    <mergeCell ref="G18315:L18315"/>
    <mergeCell ref="G18316:L18316"/>
    <mergeCell ref="E18304:E18309"/>
    <mergeCell ref="G18304:L18304"/>
    <mergeCell ref="G18305:L18305"/>
    <mergeCell ref="G18306:L18306"/>
    <mergeCell ref="G18308:L18308"/>
    <mergeCell ref="G18309:L18309"/>
    <mergeCell ref="E18297:E18302"/>
    <mergeCell ref="G18297:L18297"/>
    <mergeCell ref="G18298:L18298"/>
    <mergeCell ref="G18299:L18299"/>
    <mergeCell ref="G18301:L18301"/>
    <mergeCell ref="G18302:L18302"/>
    <mergeCell ref="E18290:E18295"/>
    <mergeCell ref="G18290:L18290"/>
    <mergeCell ref="G18291:L18291"/>
    <mergeCell ref="G18292:L18292"/>
    <mergeCell ref="G18294:L18294"/>
    <mergeCell ref="G18295:L18295"/>
    <mergeCell ref="E18283:E18288"/>
    <mergeCell ref="G18283:L18283"/>
    <mergeCell ref="G18284:L18284"/>
    <mergeCell ref="G18285:L18285"/>
    <mergeCell ref="G18287:L18287"/>
    <mergeCell ref="G18288:L18288"/>
    <mergeCell ref="E18276:E18281"/>
    <mergeCell ref="G18276:L18276"/>
    <mergeCell ref="G18277:L18277"/>
    <mergeCell ref="G18278:L18278"/>
    <mergeCell ref="G18280:L18280"/>
    <mergeCell ref="G18281:L18281"/>
    <mergeCell ref="F18377:K18377"/>
    <mergeCell ref="E18380:L18380"/>
    <mergeCell ref="E18381:L18381"/>
    <mergeCell ref="E18383:L18383"/>
    <mergeCell ref="E18396:L18396"/>
    <mergeCell ref="E18397:L18397"/>
    <mergeCell ref="F18365:K18365"/>
    <mergeCell ref="F18367:K18367"/>
    <mergeCell ref="F18369:K18369"/>
    <mergeCell ref="F18371:K18371"/>
    <mergeCell ref="F18373:K18373"/>
    <mergeCell ref="F18375:K18375"/>
    <mergeCell ref="E18351:L18351"/>
    <mergeCell ref="F18354:G18354"/>
    <mergeCell ref="H18354:L18355"/>
    <mergeCell ref="F18359:K18359"/>
    <mergeCell ref="F18360:K18360"/>
    <mergeCell ref="F18364:K18364"/>
    <mergeCell ref="F18343:J18343"/>
    <mergeCell ref="F18344:J18344"/>
    <mergeCell ref="F18345:J18345"/>
    <mergeCell ref="F18348:G18348"/>
    <mergeCell ref="H18348:L18349"/>
    <mergeCell ref="E18350:L18350"/>
    <mergeCell ref="F18330:J18330"/>
    <mergeCell ref="F18331:J18331"/>
    <mergeCell ref="F18332:J18332"/>
    <mergeCell ref="F18333:J18333"/>
    <mergeCell ref="F18339:J18339"/>
    <mergeCell ref="F18340:J18340"/>
    <mergeCell ref="E18318:E18323"/>
    <mergeCell ref="G18318:L18318"/>
    <mergeCell ref="G18319:L18319"/>
    <mergeCell ref="G18320:L18320"/>
    <mergeCell ref="G18322:L18322"/>
    <mergeCell ref="G18323:L18323"/>
    <mergeCell ref="E18436:E18441"/>
    <mergeCell ref="G18436:L18436"/>
    <mergeCell ref="G18437:L18437"/>
    <mergeCell ref="G18438:L18438"/>
    <mergeCell ref="G18440:L18440"/>
    <mergeCell ref="G18441:L18441"/>
    <mergeCell ref="E18429:E18434"/>
    <mergeCell ref="G18429:L18429"/>
    <mergeCell ref="G18430:L18430"/>
    <mergeCell ref="G18431:L18431"/>
    <mergeCell ref="G18433:L18433"/>
    <mergeCell ref="G18434:L18434"/>
    <mergeCell ref="E18422:E18427"/>
    <mergeCell ref="G18422:L18422"/>
    <mergeCell ref="G18423:L18423"/>
    <mergeCell ref="G18424:L18424"/>
    <mergeCell ref="G18426:L18426"/>
    <mergeCell ref="G18427:L18427"/>
    <mergeCell ref="E18415:E18420"/>
    <mergeCell ref="G18415:L18415"/>
    <mergeCell ref="G18416:L18416"/>
    <mergeCell ref="G18417:L18417"/>
    <mergeCell ref="G18419:L18419"/>
    <mergeCell ref="G18420:L18420"/>
    <mergeCell ref="E18408:E18413"/>
    <mergeCell ref="G18408:L18408"/>
    <mergeCell ref="G18409:L18409"/>
    <mergeCell ref="G18410:L18410"/>
    <mergeCell ref="G18412:L18412"/>
    <mergeCell ref="G18413:L18413"/>
    <mergeCell ref="E18401:E18406"/>
    <mergeCell ref="G18401:L18401"/>
    <mergeCell ref="G18402:L18402"/>
    <mergeCell ref="G18403:L18403"/>
    <mergeCell ref="G18405:L18405"/>
    <mergeCell ref="G18406:L18406"/>
    <mergeCell ref="F18502:K18502"/>
    <mergeCell ref="E18505:L18505"/>
    <mergeCell ref="E18506:L18506"/>
    <mergeCell ref="E18508:L18508"/>
    <mergeCell ref="E18521:L18521"/>
    <mergeCell ref="E18522:L18522"/>
    <mergeCell ref="F18490:K18490"/>
    <mergeCell ref="F18492:K18492"/>
    <mergeCell ref="F18494:K18494"/>
    <mergeCell ref="F18496:K18496"/>
    <mergeCell ref="F18498:K18498"/>
    <mergeCell ref="F18500:K18500"/>
    <mergeCell ref="E18476:L18476"/>
    <mergeCell ref="F18479:G18479"/>
    <mergeCell ref="H18479:L18480"/>
    <mergeCell ref="F18484:K18484"/>
    <mergeCell ref="F18485:K18485"/>
    <mergeCell ref="F18489:K18489"/>
    <mergeCell ref="F18468:J18468"/>
    <mergeCell ref="F18469:J18469"/>
    <mergeCell ref="F18470:J18470"/>
    <mergeCell ref="F18473:G18473"/>
    <mergeCell ref="H18473:L18474"/>
    <mergeCell ref="E18475:L18475"/>
    <mergeCell ref="F18455:J18455"/>
    <mergeCell ref="F18456:J18456"/>
    <mergeCell ref="F18457:J18457"/>
    <mergeCell ref="F18458:J18458"/>
    <mergeCell ref="F18464:J18464"/>
    <mergeCell ref="F18465:J18465"/>
    <mergeCell ref="E18443:E18448"/>
    <mergeCell ref="G18443:L18443"/>
    <mergeCell ref="G18444:L18444"/>
    <mergeCell ref="G18445:L18445"/>
    <mergeCell ref="G18447:L18447"/>
    <mergeCell ref="G18448:L18448"/>
    <mergeCell ref="E18561:E18566"/>
    <mergeCell ref="G18561:L18561"/>
    <mergeCell ref="G18562:L18562"/>
    <mergeCell ref="G18563:L18563"/>
    <mergeCell ref="G18565:L18565"/>
    <mergeCell ref="G18566:L18566"/>
    <mergeCell ref="E18554:E18559"/>
    <mergeCell ref="G18554:L18554"/>
    <mergeCell ref="G18555:L18555"/>
    <mergeCell ref="G18556:L18556"/>
    <mergeCell ref="G18558:L18558"/>
    <mergeCell ref="G18559:L18559"/>
    <mergeCell ref="E18547:E18552"/>
    <mergeCell ref="G18547:L18547"/>
    <mergeCell ref="G18548:L18548"/>
    <mergeCell ref="G18549:L18549"/>
    <mergeCell ref="G18551:L18551"/>
    <mergeCell ref="G18552:L18552"/>
    <mergeCell ref="E18540:E18545"/>
    <mergeCell ref="G18540:L18540"/>
    <mergeCell ref="G18541:L18541"/>
    <mergeCell ref="G18542:L18542"/>
    <mergeCell ref="G18544:L18544"/>
    <mergeCell ref="G18545:L18545"/>
    <mergeCell ref="E18533:E18538"/>
    <mergeCell ref="G18533:L18533"/>
    <mergeCell ref="G18534:L18534"/>
    <mergeCell ref="G18535:L18535"/>
    <mergeCell ref="G18537:L18537"/>
    <mergeCell ref="G18538:L18538"/>
    <mergeCell ref="E18526:E18531"/>
    <mergeCell ref="G18526:L18526"/>
    <mergeCell ref="G18527:L18527"/>
    <mergeCell ref="G18528:L18528"/>
    <mergeCell ref="G18530:L18530"/>
    <mergeCell ref="G18531:L18531"/>
    <mergeCell ref="F18627:K18627"/>
    <mergeCell ref="E18630:L18630"/>
    <mergeCell ref="E18631:L18631"/>
    <mergeCell ref="E18633:L18633"/>
    <mergeCell ref="E18646:L18646"/>
    <mergeCell ref="E18647:L18647"/>
    <mergeCell ref="F18615:K18615"/>
    <mergeCell ref="F18617:K18617"/>
    <mergeCell ref="F18619:K18619"/>
    <mergeCell ref="F18621:K18621"/>
    <mergeCell ref="F18623:K18623"/>
    <mergeCell ref="F18625:K18625"/>
    <mergeCell ref="E18601:L18601"/>
    <mergeCell ref="F18604:G18604"/>
    <mergeCell ref="H18604:L18605"/>
    <mergeCell ref="F18609:K18609"/>
    <mergeCell ref="F18610:K18610"/>
    <mergeCell ref="F18614:K18614"/>
    <mergeCell ref="F18593:J18593"/>
    <mergeCell ref="F18594:J18594"/>
    <mergeCell ref="F18595:J18595"/>
    <mergeCell ref="F18598:G18598"/>
    <mergeCell ref="H18598:L18599"/>
    <mergeCell ref="E18600:L18600"/>
    <mergeCell ref="F18580:J18580"/>
    <mergeCell ref="F18581:J18581"/>
    <mergeCell ref="F18582:J18582"/>
    <mergeCell ref="F18583:J18583"/>
    <mergeCell ref="F18589:J18589"/>
    <mergeCell ref="F18590:J18590"/>
    <mergeCell ref="E18568:E18573"/>
    <mergeCell ref="G18568:L18568"/>
    <mergeCell ref="G18569:L18569"/>
    <mergeCell ref="G18570:L18570"/>
    <mergeCell ref="G18572:L18572"/>
    <mergeCell ref="G18573:L18573"/>
    <mergeCell ref="E18686:E18691"/>
    <mergeCell ref="G18686:L18686"/>
    <mergeCell ref="G18687:L18687"/>
    <mergeCell ref="G18688:L18688"/>
    <mergeCell ref="G18690:L18690"/>
    <mergeCell ref="G18691:L18691"/>
    <mergeCell ref="E18679:E18684"/>
    <mergeCell ref="G18679:L18679"/>
    <mergeCell ref="G18680:L18680"/>
    <mergeCell ref="G18681:L18681"/>
    <mergeCell ref="G18683:L18683"/>
    <mergeCell ref="G18684:L18684"/>
    <mergeCell ref="E18672:E18677"/>
    <mergeCell ref="G18672:L18672"/>
    <mergeCell ref="G18673:L18673"/>
    <mergeCell ref="G18674:L18674"/>
    <mergeCell ref="G18676:L18676"/>
    <mergeCell ref="G18677:L18677"/>
    <mergeCell ref="E18665:E18670"/>
    <mergeCell ref="G18665:L18665"/>
    <mergeCell ref="G18666:L18666"/>
    <mergeCell ref="G18667:L18667"/>
    <mergeCell ref="G18669:L18669"/>
    <mergeCell ref="G18670:L18670"/>
    <mergeCell ref="E18658:E18663"/>
    <mergeCell ref="G18658:L18658"/>
    <mergeCell ref="G18659:L18659"/>
    <mergeCell ref="G18660:L18660"/>
    <mergeCell ref="G18662:L18662"/>
    <mergeCell ref="G18663:L18663"/>
    <mergeCell ref="E18651:E18656"/>
    <mergeCell ref="G18651:L18651"/>
    <mergeCell ref="G18652:L18652"/>
    <mergeCell ref="G18653:L18653"/>
    <mergeCell ref="G18655:L18655"/>
    <mergeCell ref="G18656:L18656"/>
    <mergeCell ref="F18752:K18752"/>
    <mergeCell ref="E18755:L18755"/>
    <mergeCell ref="E18756:L18756"/>
    <mergeCell ref="E18758:L18758"/>
    <mergeCell ref="E18771:L18771"/>
    <mergeCell ref="E18772:L18772"/>
    <mergeCell ref="F18740:K18740"/>
    <mergeCell ref="F18742:K18742"/>
    <mergeCell ref="F18744:K18744"/>
    <mergeCell ref="F18746:K18746"/>
    <mergeCell ref="F18748:K18748"/>
    <mergeCell ref="F18750:K18750"/>
    <mergeCell ref="E18726:L18726"/>
    <mergeCell ref="F18729:G18729"/>
    <mergeCell ref="H18729:L18730"/>
    <mergeCell ref="F18734:K18734"/>
    <mergeCell ref="F18735:K18735"/>
    <mergeCell ref="F18739:K18739"/>
    <mergeCell ref="F18718:J18718"/>
    <mergeCell ref="F18719:J18719"/>
    <mergeCell ref="F18720:J18720"/>
    <mergeCell ref="F18723:G18723"/>
    <mergeCell ref="H18723:L18724"/>
    <mergeCell ref="E18725:L18725"/>
    <mergeCell ref="F18705:J18705"/>
    <mergeCell ref="F18706:J18706"/>
    <mergeCell ref="F18707:J18707"/>
    <mergeCell ref="F18708:J18708"/>
    <mergeCell ref="F18714:J18714"/>
    <mergeCell ref="F18715:J18715"/>
    <mergeCell ref="E18693:E18698"/>
    <mergeCell ref="G18693:L18693"/>
    <mergeCell ref="G18694:L18694"/>
    <mergeCell ref="G18695:L18695"/>
    <mergeCell ref="G18697:L18697"/>
    <mergeCell ref="G18698:L18698"/>
    <mergeCell ref="E18811:E18816"/>
    <mergeCell ref="G18811:L18811"/>
    <mergeCell ref="G18812:L18812"/>
    <mergeCell ref="G18813:L18813"/>
    <mergeCell ref="G18815:L18815"/>
    <mergeCell ref="G18816:L18816"/>
    <mergeCell ref="E18804:E18809"/>
    <mergeCell ref="G18804:L18804"/>
    <mergeCell ref="G18805:L18805"/>
    <mergeCell ref="G18806:L18806"/>
    <mergeCell ref="G18808:L18808"/>
    <mergeCell ref="G18809:L18809"/>
    <mergeCell ref="E18797:E18802"/>
    <mergeCell ref="G18797:L18797"/>
    <mergeCell ref="G18798:L18798"/>
    <mergeCell ref="G18799:L18799"/>
    <mergeCell ref="G18801:L18801"/>
    <mergeCell ref="G18802:L18802"/>
    <mergeCell ref="E18790:E18795"/>
    <mergeCell ref="G18790:L18790"/>
    <mergeCell ref="G18791:L18791"/>
    <mergeCell ref="G18792:L18792"/>
    <mergeCell ref="G18794:L18794"/>
    <mergeCell ref="G18795:L18795"/>
    <mergeCell ref="E18783:E18788"/>
    <mergeCell ref="G18783:L18783"/>
    <mergeCell ref="G18784:L18784"/>
    <mergeCell ref="G18785:L18785"/>
    <mergeCell ref="G18787:L18787"/>
    <mergeCell ref="G18788:L18788"/>
    <mergeCell ref="E18776:E18781"/>
    <mergeCell ref="G18776:L18776"/>
    <mergeCell ref="G18777:L18777"/>
    <mergeCell ref="G18778:L18778"/>
    <mergeCell ref="G18780:L18780"/>
    <mergeCell ref="G18781:L18781"/>
    <mergeCell ref="F18877:K18877"/>
    <mergeCell ref="E18880:L18880"/>
    <mergeCell ref="E18881:L18881"/>
    <mergeCell ref="E18883:L18883"/>
    <mergeCell ref="E18896:L18896"/>
    <mergeCell ref="E18897:L18897"/>
    <mergeCell ref="F18865:K18865"/>
    <mergeCell ref="F18867:K18867"/>
    <mergeCell ref="F18869:K18869"/>
    <mergeCell ref="F18871:K18871"/>
    <mergeCell ref="F18873:K18873"/>
    <mergeCell ref="F18875:K18875"/>
    <mergeCell ref="E18851:L18851"/>
    <mergeCell ref="F18854:G18854"/>
    <mergeCell ref="H18854:L18855"/>
    <mergeCell ref="F18859:K18859"/>
    <mergeCell ref="F18860:K18860"/>
    <mergeCell ref="F18864:K18864"/>
    <mergeCell ref="F18843:J18843"/>
    <mergeCell ref="F18844:J18844"/>
    <mergeCell ref="F18845:J18845"/>
    <mergeCell ref="F18848:G18848"/>
    <mergeCell ref="H18848:L18849"/>
    <mergeCell ref="E18850:L18850"/>
    <mergeCell ref="F18830:J18830"/>
    <mergeCell ref="F18831:J18831"/>
    <mergeCell ref="F18832:J18832"/>
    <mergeCell ref="F18833:J18833"/>
    <mergeCell ref="F18839:J18839"/>
    <mergeCell ref="F18840:J18840"/>
    <mergeCell ref="E18818:E18823"/>
    <mergeCell ref="G18818:L18818"/>
    <mergeCell ref="G18819:L18819"/>
    <mergeCell ref="G18820:L18820"/>
    <mergeCell ref="G18822:L18822"/>
    <mergeCell ref="G18823:L18823"/>
    <mergeCell ref="E18936:E18941"/>
    <mergeCell ref="G18936:L18936"/>
    <mergeCell ref="G18937:L18937"/>
    <mergeCell ref="G18938:L18938"/>
    <mergeCell ref="G18940:L18940"/>
    <mergeCell ref="G18941:L18941"/>
    <mergeCell ref="E18929:E18934"/>
    <mergeCell ref="G18929:L18929"/>
    <mergeCell ref="G18930:L18930"/>
    <mergeCell ref="G18931:L18931"/>
    <mergeCell ref="G18933:L18933"/>
    <mergeCell ref="G18934:L18934"/>
    <mergeCell ref="E18922:E18927"/>
    <mergeCell ref="G18922:L18922"/>
    <mergeCell ref="G18923:L18923"/>
    <mergeCell ref="G18924:L18924"/>
    <mergeCell ref="G18926:L18926"/>
    <mergeCell ref="G18927:L18927"/>
    <mergeCell ref="E18915:E18920"/>
    <mergeCell ref="G18915:L18915"/>
    <mergeCell ref="G18916:L18916"/>
    <mergeCell ref="G18917:L18917"/>
    <mergeCell ref="G18919:L18919"/>
    <mergeCell ref="G18920:L18920"/>
    <mergeCell ref="E18908:E18913"/>
    <mergeCell ref="G18908:L18908"/>
    <mergeCell ref="G18909:L18909"/>
    <mergeCell ref="G18910:L18910"/>
    <mergeCell ref="G18912:L18912"/>
    <mergeCell ref="G18913:L18913"/>
    <mergeCell ref="E18901:E18906"/>
    <mergeCell ref="G18901:L18901"/>
    <mergeCell ref="G18902:L18902"/>
    <mergeCell ref="G18903:L18903"/>
    <mergeCell ref="G18905:L18905"/>
    <mergeCell ref="G18906:L18906"/>
    <mergeCell ref="F19002:K19002"/>
    <mergeCell ref="E19005:L19005"/>
    <mergeCell ref="E19006:L19006"/>
    <mergeCell ref="E19008:L19008"/>
    <mergeCell ref="E19021:L19021"/>
    <mergeCell ref="E19022:L19022"/>
    <mergeCell ref="F18990:K18990"/>
    <mergeCell ref="F18992:K18992"/>
    <mergeCell ref="F18994:K18994"/>
    <mergeCell ref="F18996:K18996"/>
    <mergeCell ref="F18998:K18998"/>
    <mergeCell ref="F19000:K19000"/>
    <mergeCell ref="E18976:L18976"/>
    <mergeCell ref="F18979:G18979"/>
    <mergeCell ref="H18979:L18980"/>
    <mergeCell ref="F18984:K18984"/>
    <mergeCell ref="F18985:K18985"/>
    <mergeCell ref="F18989:K18989"/>
    <mergeCell ref="F18968:J18968"/>
    <mergeCell ref="F18969:J18969"/>
    <mergeCell ref="F18970:J18970"/>
    <mergeCell ref="F18973:G18973"/>
    <mergeCell ref="H18973:L18974"/>
    <mergeCell ref="E18975:L18975"/>
    <mergeCell ref="F18955:J18955"/>
    <mergeCell ref="F18956:J18956"/>
    <mergeCell ref="F18957:J18957"/>
    <mergeCell ref="F18958:J18958"/>
    <mergeCell ref="F18964:J18964"/>
    <mergeCell ref="F18965:J18965"/>
    <mergeCell ref="E18943:E18948"/>
    <mergeCell ref="G18943:L18943"/>
    <mergeCell ref="G18944:L18944"/>
    <mergeCell ref="G18945:L18945"/>
    <mergeCell ref="G18947:L18947"/>
    <mergeCell ref="G18948:L18948"/>
    <mergeCell ref="E19061:E19066"/>
    <mergeCell ref="G19061:L19061"/>
    <mergeCell ref="G19062:L19062"/>
    <mergeCell ref="G19063:L19063"/>
    <mergeCell ref="G19065:L19065"/>
    <mergeCell ref="G19066:L19066"/>
    <mergeCell ref="E19054:E19059"/>
    <mergeCell ref="G19054:L19054"/>
    <mergeCell ref="G19055:L19055"/>
    <mergeCell ref="G19056:L19056"/>
    <mergeCell ref="G19058:L19058"/>
    <mergeCell ref="G19059:L19059"/>
    <mergeCell ref="E19047:E19052"/>
    <mergeCell ref="G19047:L19047"/>
    <mergeCell ref="G19048:L19048"/>
    <mergeCell ref="G19049:L19049"/>
    <mergeCell ref="G19051:L19051"/>
    <mergeCell ref="G19052:L19052"/>
    <mergeCell ref="E19040:E19045"/>
    <mergeCell ref="G19040:L19040"/>
    <mergeCell ref="G19041:L19041"/>
    <mergeCell ref="G19042:L19042"/>
    <mergeCell ref="G19044:L19044"/>
    <mergeCell ref="G19045:L19045"/>
    <mergeCell ref="E19033:E19038"/>
    <mergeCell ref="G19033:L19033"/>
    <mergeCell ref="G19034:L19034"/>
    <mergeCell ref="G19035:L19035"/>
    <mergeCell ref="G19037:L19037"/>
    <mergeCell ref="G19038:L19038"/>
    <mergeCell ref="E19026:E19031"/>
    <mergeCell ref="G19026:L19026"/>
    <mergeCell ref="G19027:L19027"/>
    <mergeCell ref="G19028:L19028"/>
    <mergeCell ref="G19030:L19030"/>
    <mergeCell ref="G19031:L19031"/>
    <mergeCell ref="F19127:K19127"/>
    <mergeCell ref="E19130:L19130"/>
    <mergeCell ref="E19131:L19131"/>
    <mergeCell ref="E19133:L19133"/>
    <mergeCell ref="E19146:L19146"/>
    <mergeCell ref="E19147:L19147"/>
    <mergeCell ref="F19115:K19115"/>
    <mergeCell ref="F19117:K19117"/>
    <mergeCell ref="F19119:K19119"/>
    <mergeCell ref="F19121:K19121"/>
    <mergeCell ref="F19123:K19123"/>
    <mergeCell ref="F19125:K19125"/>
    <mergeCell ref="E19101:L19101"/>
    <mergeCell ref="F19104:G19104"/>
    <mergeCell ref="H19104:L19105"/>
    <mergeCell ref="F19109:K19109"/>
    <mergeCell ref="F19110:K19110"/>
    <mergeCell ref="F19114:K19114"/>
    <mergeCell ref="F19093:J19093"/>
    <mergeCell ref="F19094:J19094"/>
    <mergeCell ref="F19095:J19095"/>
    <mergeCell ref="F19098:G19098"/>
    <mergeCell ref="H19098:L19099"/>
    <mergeCell ref="E19100:L19100"/>
    <mergeCell ref="F19080:J19080"/>
    <mergeCell ref="F19081:J19081"/>
    <mergeCell ref="F19082:J19082"/>
    <mergeCell ref="F19083:J19083"/>
    <mergeCell ref="F19089:J19089"/>
    <mergeCell ref="F19090:J19090"/>
    <mergeCell ref="E19068:E19073"/>
    <mergeCell ref="G19068:L19068"/>
    <mergeCell ref="G19069:L19069"/>
    <mergeCell ref="G19070:L19070"/>
    <mergeCell ref="G19072:L19072"/>
    <mergeCell ref="G19073:L19073"/>
    <mergeCell ref="E19186:E19191"/>
    <mergeCell ref="G19186:L19186"/>
    <mergeCell ref="G19187:L19187"/>
    <mergeCell ref="G19188:L19188"/>
    <mergeCell ref="G19190:L19190"/>
    <mergeCell ref="G19191:L19191"/>
    <mergeCell ref="E19179:E19184"/>
    <mergeCell ref="G19179:L19179"/>
    <mergeCell ref="G19180:L19180"/>
    <mergeCell ref="G19181:L19181"/>
    <mergeCell ref="G19183:L19183"/>
    <mergeCell ref="G19184:L19184"/>
    <mergeCell ref="E19172:E19177"/>
    <mergeCell ref="G19172:L19172"/>
    <mergeCell ref="G19173:L19173"/>
    <mergeCell ref="G19174:L19174"/>
    <mergeCell ref="G19176:L19176"/>
    <mergeCell ref="G19177:L19177"/>
    <mergeCell ref="E19165:E19170"/>
    <mergeCell ref="G19165:L19165"/>
    <mergeCell ref="G19166:L19166"/>
    <mergeCell ref="G19167:L19167"/>
    <mergeCell ref="G19169:L19169"/>
    <mergeCell ref="G19170:L19170"/>
    <mergeCell ref="E19158:E19163"/>
    <mergeCell ref="G19158:L19158"/>
    <mergeCell ref="G19159:L19159"/>
    <mergeCell ref="G19160:L19160"/>
    <mergeCell ref="G19162:L19162"/>
    <mergeCell ref="G19163:L19163"/>
    <mergeCell ref="E19151:E19156"/>
    <mergeCell ref="G19151:L19151"/>
    <mergeCell ref="G19152:L19152"/>
    <mergeCell ref="G19153:L19153"/>
    <mergeCell ref="G19155:L19155"/>
    <mergeCell ref="G19156:L19156"/>
    <mergeCell ref="F19252:K19252"/>
    <mergeCell ref="E19255:L19255"/>
    <mergeCell ref="E19256:L19256"/>
    <mergeCell ref="E19258:L19258"/>
    <mergeCell ref="E19271:L19271"/>
    <mergeCell ref="E19272:L19272"/>
    <mergeCell ref="F19240:K19240"/>
    <mergeCell ref="F19242:K19242"/>
    <mergeCell ref="F19244:K19244"/>
    <mergeCell ref="F19246:K19246"/>
    <mergeCell ref="F19248:K19248"/>
    <mergeCell ref="F19250:K19250"/>
    <mergeCell ref="E19226:L19226"/>
    <mergeCell ref="F19229:G19229"/>
    <mergeCell ref="H19229:L19230"/>
    <mergeCell ref="F19234:K19234"/>
    <mergeCell ref="F19235:K19235"/>
    <mergeCell ref="F19239:K19239"/>
    <mergeCell ref="F19218:J19218"/>
    <mergeCell ref="F19219:J19219"/>
    <mergeCell ref="F19220:J19220"/>
    <mergeCell ref="F19223:G19223"/>
    <mergeCell ref="H19223:L19224"/>
    <mergeCell ref="E19225:L19225"/>
    <mergeCell ref="F19205:J19205"/>
    <mergeCell ref="F19206:J19206"/>
    <mergeCell ref="F19207:J19207"/>
    <mergeCell ref="F19208:J19208"/>
    <mergeCell ref="F19214:J19214"/>
    <mergeCell ref="F19215:J19215"/>
    <mergeCell ref="E19193:E19198"/>
    <mergeCell ref="G19193:L19193"/>
    <mergeCell ref="G19194:L19194"/>
    <mergeCell ref="G19195:L19195"/>
    <mergeCell ref="G19197:L19197"/>
    <mergeCell ref="G19198:L19198"/>
    <mergeCell ref="E19311:E19316"/>
    <mergeCell ref="G19311:L19311"/>
    <mergeCell ref="G19312:L19312"/>
    <mergeCell ref="G19313:L19313"/>
    <mergeCell ref="G19315:L19315"/>
    <mergeCell ref="G19316:L19316"/>
    <mergeCell ref="E19304:E19309"/>
    <mergeCell ref="G19304:L19304"/>
    <mergeCell ref="G19305:L19305"/>
    <mergeCell ref="G19306:L19306"/>
    <mergeCell ref="G19308:L19308"/>
    <mergeCell ref="G19309:L19309"/>
    <mergeCell ref="E19297:E19302"/>
    <mergeCell ref="G19297:L19297"/>
    <mergeCell ref="G19298:L19298"/>
    <mergeCell ref="G19299:L19299"/>
    <mergeCell ref="G19301:L19301"/>
    <mergeCell ref="G19302:L19302"/>
    <mergeCell ref="E19290:E19295"/>
    <mergeCell ref="G19290:L19290"/>
    <mergeCell ref="G19291:L19291"/>
    <mergeCell ref="G19292:L19292"/>
    <mergeCell ref="G19294:L19294"/>
    <mergeCell ref="G19295:L19295"/>
    <mergeCell ref="E19283:E19288"/>
    <mergeCell ref="G19283:L19283"/>
    <mergeCell ref="G19284:L19284"/>
    <mergeCell ref="G19285:L19285"/>
    <mergeCell ref="G19287:L19287"/>
    <mergeCell ref="G19288:L19288"/>
    <mergeCell ref="E19276:E19281"/>
    <mergeCell ref="G19276:L19276"/>
    <mergeCell ref="G19277:L19277"/>
    <mergeCell ref="G19278:L19278"/>
    <mergeCell ref="G19280:L19280"/>
    <mergeCell ref="G19281:L19281"/>
    <mergeCell ref="F19377:K19377"/>
    <mergeCell ref="E19380:L19380"/>
    <mergeCell ref="E19381:L19381"/>
    <mergeCell ref="E19383:L19383"/>
    <mergeCell ref="E19396:L19396"/>
    <mergeCell ref="E19397:L19397"/>
    <mergeCell ref="F19365:K19365"/>
    <mergeCell ref="F19367:K19367"/>
    <mergeCell ref="F19369:K19369"/>
    <mergeCell ref="F19371:K19371"/>
    <mergeCell ref="F19373:K19373"/>
    <mergeCell ref="F19375:K19375"/>
    <mergeCell ref="E19351:L19351"/>
    <mergeCell ref="F19354:G19354"/>
    <mergeCell ref="H19354:L19355"/>
    <mergeCell ref="F19359:K19359"/>
    <mergeCell ref="F19360:K19360"/>
    <mergeCell ref="F19364:K19364"/>
    <mergeCell ref="F19343:J19343"/>
    <mergeCell ref="F19344:J19344"/>
    <mergeCell ref="F19345:J19345"/>
    <mergeCell ref="F19348:G19348"/>
    <mergeCell ref="H19348:L19349"/>
    <mergeCell ref="E19350:L19350"/>
    <mergeCell ref="F19330:J19330"/>
    <mergeCell ref="F19331:J19331"/>
    <mergeCell ref="F19332:J19332"/>
    <mergeCell ref="F19333:J19333"/>
    <mergeCell ref="F19339:J19339"/>
    <mergeCell ref="F19340:J19340"/>
    <mergeCell ref="E19318:E19323"/>
    <mergeCell ref="G19318:L19318"/>
    <mergeCell ref="G19319:L19319"/>
    <mergeCell ref="G19320:L19320"/>
    <mergeCell ref="G19322:L19322"/>
    <mergeCell ref="G19323:L19323"/>
    <mergeCell ref="E19436:E19441"/>
    <mergeCell ref="G19436:L19436"/>
    <mergeCell ref="G19437:L19437"/>
    <mergeCell ref="G19438:L19438"/>
    <mergeCell ref="G19440:L19440"/>
    <mergeCell ref="G19441:L19441"/>
    <mergeCell ref="E19429:E19434"/>
    <mergeCell ref="G19429:L19429"/>
    <mergeCell ref="G19430:L19430"/>
    <mergeCell ref="G19431:L19431"/>
    <mergeCell ref="G19433:L19433"/>
    <mergeCell ref="G19434:L19434"/>
    <mergeCell ref="E19422:E19427"/>
    <mergeCell ref="G19422:L19422"/>
    <mergeCell ref="G19423:L19423"/>
    <mergeCell ref="G19424:L19424"/>
    <mergeCell ref="G19426:L19426"/>
    <mergeCell ref="G19427:L19427"/>
    <mergeCell ref="E19415:E19420"/>
    <mergeCell ref="G19415:L19415"/>
    <mergeCell ref="G19416:L19416"/>
    <mergeCell ref="G19417:L19417"/>
    <mergeCell ref="G19419:L19419"/>
    <mergeCell ref="G19420:L19420"/>
    <mergeCell ref="E19408:E19413"/>
    <mergeCell ref="G19408:L19408"/>
    <mergeCell ref="G19409:L19409"/>
    <mergeCell ref="G19410:L19410"/>
    <mergeCell ref="G19412:L19412"/>
    <mergeCell ref="G19413:L19413"/>
    <mergeCell ref="E19401:E19406"/>
    <mergeCell ref="G19401:L19401"/>
    <mergeCell ref="G19402:L19402"/>
    <mergeCell ref="G19403:L19403"/>
    <mergeCell ref="G19405:L19405"/>
    <mergeCell ref="G19406:L19406"/>
    <mergeCell ref="F19502:K19502"/>
    <mergeCell ref="E19505:L19505"/>
    <mergeCell ref="E19506:L19506"/>
    <mergeCell ref="E19508:L19508"/>
    <mergeCell ref="E19521:L19521"/>
    <mergeCell ref="E19522:L19522"/>
    <mergeCell ref="F19490:K19490"/>
    <mergeCell ref="F19492:K19492"/>
    <mergeCell ref="F19494:K19494"/>
    <mergeCell ref="F19496:K19496"/>
    <mergeCell ref="F19498:K19498"/>
    <mergeCell ref="F19500:K19500"/>
    <mergeCell ref="E19476:L19476"/>
    <mergeCell ref="F19479:G19479"/>
    <mergeCell ref="H19479:L19480"/>
    <mergeCell ref="F19484:K19484"/>
    <mergeCell ref="F19485:K19485"/>
    <mergeCell ref="F19489:K19489"/>
    <mergeCell ref="F19468:J19468"/>
    <mergeCell ref="F19469:J19469"/>
    <mergeCell ref="F19470:J19470"/>
    <mergeCell ref="F19473:G19473"/>
    <mergeCell ref="H19473:L19474"/>
    <mergeCell ref="E19475:L19475"/>
    <mergeCell ref="F19455:J19455"/>
    <mergeCell ref="F19456:J19456"/>
    <mergeCell ref="F19457:J19457"/>
    <mergeCell ref="F19458:J19458"/>
    <mergeCell ref="F19464:J19464"/>
    <mergeCell ref="F19465:J19465"/>
    <mergeCell ref="E19443:E19448"/>
    <mergeCell ref="G19443:L19443"/>
    <mergeCell ref="G19444:L19444"/>
    <mergeCell ref="G19445:L19445"/>
    <mergeCell ref="G19447:L19447"/>
    <mergeCell ref="G19448:L19448"/>
    <mergeCell ref="E19561:E19566"/>
    <mergeCell ref="G19561:L19561"/>
    <mergeCell ref="G19562:L19562"/>
    <mergeCell ref="G19563:L19563"/>
    <mergeCell ref="G19565:L19565"/>
    <mergeCell ref="G19566:L19566"/>
    <mergeCell ref="E19554:E19559"/>
    <mergeCell ref="G19554:L19554"/>
    <mergeCell ref="G19555:L19555"/>
    <mergeCell ref="G19556:L19556"/>
    <mergeCell ref="G19558:L19558"/>
    <mergeCell ref="G19559:L19559"/>
    <mergeCell ref="E19547:E19552"/>
    <mergeCell ref="G19547:L19547"/>
    <mergeCell ref="G19548:L19548"/>
    <mergeCell ref="G19549:L19549"/>
    <mergeCell ref="G19551:L19551"/>
    <mergeCell ref="G19552:L19552"/>
    <mergeCell ref="E19540:E19545"/>
    <mergeCell ref="G19540:L19540"/>
    <mergeCell ref="G19541:L19541"/>
    <mergeCell ref="G19542:L19542"/>
    <mergeCell ref="G19544:L19544"/>
    <mergeCell ref="G19545:L19545"/>
    <mergeCell ref="E19533:E19538"/>
    <mergeCell ref="G19533:L19533"/>
    <mergeCell ref="G19534:L19534"/>
    <mergeCell ref="G19535:L19535"/>
    <mergeCell ref="G19537:L19537"/>
    <mergeCell ref="G19538:L19538"/>
    <mergeCell ref="E19526:E19531"/>
    <mergeCell ref="G19526:L19526"/>
    <mergeCell ref="G19527:L19527"/>
    <mergeCell ref="G19528:L19528"/>
    <mergeCell ref="G19530:L19530"/>
    <mergeCell ref="G19531:L19531"/>
    <mergeCell ref="F19627:K19627"/>
    <mergeCell ref="E19630:L19630"/>
    <mergeCell ref="E19631:L19631"/>
    <mergeCell ref="E19633:L19633"/>
    <mergeCell ref="E19646:L19646"/>
    <mergeCell ref="E19647:L19647"/>
    <mergeCell ref="F19615:K19615"/>
    <mergeCell ref="F19617:K19617"/>
    <mergeCell ref="F19619:K19619"/>
    <mergeCell ref="F19621:K19621"/>
    <mergeCell ref="F19623:K19623"/>
    <mergeCell ref="F19625:K19625"/>
    <mergeCell ref="E19601:L19601"/>
    <mergeCell ref="F19604:G19604"/>
    <mergeCell ref="H19604:L19605"/>
    <mergeCell ref="F19609:K19609"/>
    <mergeCell ref="F19610:K19610"/>
    <mergeCell ref="F19614:K19614"/>
    <mergeCell ref="F19593:J19593"/>
    <mergeCell ref="F19594:J19594"/>
    <mergeCell ref="F19595:J19595"/>
    <mergeCell ref="F19598:G19598"/>
    <mergeCell ref="H19598:L19599"/>
    <mergeCell ref="E19600:L19600"/>
    <mergeCell ref="F19580:J19580"/>
    <mergeCell ref="F19581:J19581"/>
    <mergeCell ref="F19582:J19582"/>
    <mergeCell ref="F19583:J19583"/>
    <mergeCell ref="F19589:J19589"/>
    <mergeCell ref="F19590:J19590"/>
    <mergeCell ref="E19568:E19573"/>
    <mergeCell ref="G19568:L19568"/>
    <mergeCell ref="G19569:L19569"/>
    <mergeCell ref="G19570:L19570"/>
    <mergeCell ref="G19572:L19572"/>
    <mergeCell ref="G19573:L19573"/>
    <mergeCell ref="E19686:E19691"/>
    <mergeCell ref="G19686:L19686"/>
    <mergeCell ref="G19687:L19687"/>
    <mergeCell ref="G19688:L19688"/>
    <mergeCell ref="G19690:L19690"/>
    <mergeCell ref="G19691:L19691"/>
    <mergeCell ref="E19679:E19684"/>
    <mergeCell ref="G19679:L19679"/>
    <mergeCell ref="G19680:L19680"/>
    <mergeCell ref="G19681:L19681"/>
    <mergeCell ref="G19683:L19683"/>
    <mergeCell ref="G19684:L19684"/>
    <mergeCell ref="E19672:E19677"/>
    <mergeCell ref="G19672:L19672"/>
    <mergeCell ref="G19673:L19673"/>
    <mergeCell ref="G19674:L19674"/>
    <mergeCell ref="G19676:L19676"/>
    <mergeCell ref="G19677:L19677"/>
    <mergeCell ref="E19665:E19670"/>
    <mergeCell ref="G19665:L19665"/>
    <mergeCell ref="G19666:L19666"/>
    <mergeCell ref="G19667:L19667"/>
    <mergeCell ref="G19669:L19669"/>
    <mergeCell ref="G19670:L19670"/>
    <mergeCell ref="E19658:E19663"/>
    <mergeCell ref="G19658:L19658"/>
    <mergeCell ref="G19659:L19659"/>
    <mergeCell ref="G19660:L19660"/>
    <mergeCell ref="G19662:L19662"/>
    <mergeCell ref="G19663:L19663"/>
    <mergeCell ref="E19651:E19656"/>
    <mergeCell ref="G19651:L19651"/>
    <mergeCell ref="G19652:L19652"/>
    <mergeCell ref="G19653:L19653"/>
    <mergeCell ref="G19655:L19655"/>
    <mergeCell ref="G19656:L19656"/>
    <mergeCell ref="F19752:K19752"/>
    <mergeCell ref="E19755:L19755"/>
    <mergeCell ref="E19756:L19756"/>
    <mergeCell ref="E19758:L19758"/>
    <mergeCell ref="E19771:L19771"/>
    <mergeCell ref="E19772:L19772"/>
    <mergeCell ref="F19740:K19740"/>
    <mergeCell ref="F19742:K19742"/>
    <mergeCell ref="F19744:K19744"/>
    <mergeCell ref="F19746:K19746"/>
    <mergeCell ref="F19748:K19748"/>
    <mergeCell ref="F19750:K19750"/>
    <mergeCell ref="E19726:L19726"/>
    <mergeCell ref="F19729:G19729"/>
    <mergeCell ref="H19729:L19730"/>
    <mergeCell ref="F19734:K19734"/>
    <mergeCell ref="F19735:K19735"/>
    <mergeCell ref="F19739:K19739"/>
    <mergeCell ref="F19718:J19718"/>
    <mergeCell ref="F19719:J19719"/>
    <mergeCell ref="F19720:J19720"/>
    <mergeCell ref="F19723:G19723"/>
    <mergeCell ref="H19723:L19724"/>
    <mergeCell ref="E19725:L19725"/>
    <mergeCell ref="F19705:J19705"/>
    <mergeCell ref="F19706:J19706"/>
    <mergeCell ref="F19707:J19707"/>
    <mergeCell ref="F19708:J19708"/>
    <mergeCell ref="F19714:J19714"/>
    <mergeCell ref="F19715:J19715"/>
    <mergeCell ref="E19693:E19698"/>
    <mergeCell ref="G19693:L19693"/>
    <mergeCell ref="G19694:L19694"/>
    <mergeCell ref="G19695:L19695"/>
    <mergeCell ref="G19697:L19697"/>
    <mergeCell ref="G19698:L19698"/>
    <mergeCell ref="E19811:E19816"/>
    <mergeCell ref="G19811:L19811"/>
    <mergeCell ref="G19812:L19812"/>
    <mergeCell ref="G19813:L19813"/>
    <mergeCell ref="G19815:L19815"/>
    <mergeCell ref="G19816:L19816"/>
    <mergeCell ref="E19804:E19809"/>
    <mergeCell ref="G19804:L19804"/>
    <mergeCell ref="G19805:L19805"/>
    <mergeCell ref="G19806:L19806"/>
    <mergeCell ref="G19808:L19808"/>
    <mergeCell ref="G19809:L19809"/>
    <mergeCell ref="E19797:E19802"/>
    <mergeCell ref="G19797:L19797"/>
    <mergeCell ref="G19798:L19798"/>
    <mergeCell ref="G19799:L19799"/>
    <mergeCell ref="G19801:L19801"/>
    <mergeCell ref="G19802:L19802"/>
    <mergeCell ref="E19790:E19795"/>
    <mergeCell ref="G19790:L19790"/>
    <mergeCell ref="G19791:L19791"/>
    <mergeCell ref="G19792:L19792"/>
    <mergeCell ref="G19794:L19794"/>
    <mergeCell ref="G19795:L19795"/>
    <mergeCell ref="E19783:E19788"/>
    <mergeCell ref="G19783:L19783"/>
    <mergeCell ref="G19784:L19784"/>
    <mergeCell ref="G19785:L19785"/>
    <mergeCell ref="G19787:L19787"/>
    <mergeCell ref="G19788:L19788"/>
    <mergeCell ref="E19776:E19781"/>
    <mergeCell ref="G19776:L19776"/>
    <mergeCell ref="G19777:L19777"/>
    <mergeCell ref="G19778:L19778"/>
    <mergeCell ref="G19780:L19780"/>
    <mergeCell ref="G19781:L19781"/>
    <mergeCell ref="F19877:K19877"/>
    <mergeCell ref="E19880:L19880"/>
    <mergeCell ref="E19881:L19881"/>
    <mergeCell ref="E19883:L19883"/>
    <mergeCell ref="E19896:L19896"/>
    <mergeCell ref="E19897:L19897"/>
    <mergeCell ref="F19865:K19865"/>
    <mergeCell ref="F19867:K19867"/>
    <mergeCell ref="F19869:K19869"/>
    <mergeCell ref="F19871:K19871"/>
    <mergeCell ref="F19873:K19873"/>
    <mergeCell ref="F19875:K19875"/>
    <mergeCell ref="E19851:L19851"/>
    <mergeCell ref="F19854:G19854"/>
    <mergeCell ref="H19854:L19855"/>
    <mergeCell ref="F19859:K19859"/>
    <mergeCell ref="F19860:K19860"/>
    <mergeCell ref="F19864:K19864"/>
    <mergeCell ref="F19843:J19843"/>
    <mergeCell ref="F19844:J19844"/>
    <mergeCell ref="F19845:J19845"/>
    <mergeCell ref="F19848:G19848"/>
    <mergeCell ref="H19848:L19849"/>
    <mergeCell ref="E19850:L19850"/>
    <mergeCell ref="F19830:J19830"/>
    <mergeCell ref="F19831:J19831"/>
    <mergeCell ref="F19832:J19832"/>
    <mergeCell ref="F19833:J19833"/>
    <mergeCell ref="F19839:J19839"/>
    <mergeCell ref="F19840:J19840"/>
    <mergeCell ref="E19818:E19823"/>
    <mergeCell ref="G19818:L19818"/>
    <mergeCell ref="G19819:L19819"/>
    <mergeCell ref="G19820:L19820"/>
    <mergeCell ref="G19822:L19822"/>
    <mergeCell ref="G19823:L19823"/>
    <mergeCell ref="E19936:E19941"/>
    <mergeCell ref="G19936:L19936"/>
    <mergeCell ref="G19937:L19937"/>
    <mergeCell ref="G19938:L19938"/>
    <mergeCell ref="G19940:L19940"/>
    <mergeCell ref="G19941:L19941"/>
    <mergeCell ref="E19929:E19934"/>
    <mergeCell ref="G19929:L19929"/>
    <mergeCell ref="G19930:L19930"/>
    <mergeCell ref="G19931:L19931"/>
    <mergeCell ref="G19933:L19933"/>
    <mergeCell ref="G19934:L19934"/>
    <mergeCell ref="E19922:E19927"/>
    <mergeCell ref="G19922:L19922"/>
    <mergeCell ref="G19923:L19923"/>
    <mergeCell ref="G19924:L19924"/>
    <mergeCell ref="G19926:L19926"/>
    <mergeCell ref="G19927:L19927"/>
    <mergeCell ref="E19915:E19920"/>
    <mergeCell ref="G19915:L19915"/>
    <mergeCell ref="G19916:L19916"/>
    <mergeCell ref="G19917:L19917"/>
    <mergeCell ref="G19919:L19919"/>
    <mergeCell ref="G19920:L19920"/>
    <mergeCell ref="E19908:E19913"/>
    <mergeCell ref="G19908:L19908"/>
    <mergeCell ref="G19909:L19909"/>
    <mergeCell ref="G19910:L19910"/>
    <mergeCell ref="G19912:L19912"/>
    <mergeCell ref="G19913:L19913"/>
    <mergeCell ref="E19901:E19906"/>
    <mergeCell ref="G19901:L19901"/>
    <mergeCell ref="G19902:L19902"/>
    <mergeCell ref="G19903:L19903"/>
    <mergeCell ref="G19905:L19905"/>
    <mergeCell ref="G19906:L19906"/>
    <mergeCell ref="F20002:K20002"/>
    <mergeCell ref="E20005:L20005"/>
    <mergeCell ref="E20006:L20006"/>
    <mergeCell ref="E20008:L20008"/>
    <mergeCell ref="E20021:L20021"/>
    <mergeCell ref="E20022:L20022"/>
    <mergeCell ref="F19990:K19990"/>
    <mergeCell ref="F19992:K19992"/>
    <mergeCell ref="F19994:K19994"/>
    <mergeCell ref="F19996:K19996"/>
    <mergeCell ref="F19998:K19998"/>
    <mergeCell ref="F20000:K20000"/>
    <mergeCell ref="E19976:L19976"/>
    <mergeCell ref="F19979:G19979"/>
    <mergeCell ref="H19979:L19980"/>
    <mergeCell ref="F19984:K19984"/>
    <mergeCell ref="F19985:K19985"/>
    <mergeCell ref="F19989:K19989"/>
    <mergeCell ref="F19968:J19968"/>
    <mergeCell ref="F19969:J19969"/>
    <mergeCell ref="F19970:J19970"/>
    <mergeCell ref="F19973:G19973"/>
    <mergeCell ref="H19973:L19974"/>
    <mergeCell ref="E19975:L19975"/>
    <mergeCell ref="F19955:J19955"/>
    <mergeCell ref="F19956:J19956"/>
    <mergeCell ref="F19957:J19957"/>
    <mergeCell ref="F19958:J19958"/>
    <mergeCell ref="F19964:J19964"/>
    <mergeCell ref="F19965:J19965"/>
    <mergeCell ref="E19943:E19948"/>
    <mergeCell ref="G19943:L19943"/>
    <mergeCell ref="G19944:L19944"/>
    <mergeCell ref="G19945:L19945"/>
    <mergeCell ref="G19947:L19947"/>
    <mergeCell ref="G19948:L19948"/>
    <mergeCell ref="E20061:E20066"/>
    <mergeCell ref="G20061:L20061"/>
    <mergeCell ref="G20062:L20062"/>
    <mergeCell ref="G20063:L20063"/>
    <mergeCell ref="G20065:L20065"/>
    <mergeCell ref="G20066:L20066"/>
    <mergeCell ref="E20054:E20059"/>
    <mergeCell ref="G20054:L20054"/>
    <mergeCell ref="G20055:L20055"/>
    <mergeCell ref="G20056:L20056"/>
    <mergeCell ref="G20058:L20058"/>
    <mergeCell ref="G20059:L20059"/>
    <mergeCell ref="E20047:E20052"/>
    <mergeCell ref="G20047:L20047"/>
    <mergeCell ref="G20048:L20048"/>
    <mergeCell ref="G20049:L20049"/>
    <mergeCell ref="G20051:L20051"/>
    <mergeCell ref="G20052:L20052"/>
    <mergeCell ref="E20040:E20045"/>
    <mergeCell ref="G20040:L20040"/>
    <mergeCell ref="G20041:L20041"/>
    <mergeCell ref="G20042:L20042"/>
    <mergeCell ref="G20044:L20044"/>
    <mergeCell ref="G20045:L20045"/>
    <mergeCell ref="E20033:E20038"/>
    <mergeCell ref="G20033:L20033"/>
    <mergeCell ref="G20034:L20034"/>
    <mergeCell ref="G20035:L20035"/>
    <mergeCell ref="G20037:L20037"/>
    <mergeCell ref="G20038:L20038"/>
    <mergeCell ref="E20026:E20031"/>
    <mergeCell ref="G20026:L20026"/>
    <mergeCell ref="G20027:L20027"/>
    <mergeCell ref="G20028:L20028"/>
    <mergeCell ref="G20030:L20030"/>
    <mergeCell ref="G20031:L20031"/>
    <mergeCell ref="F20127:K20127"/>
    <mergeCell ref="E20130:L20130"/>
    <mergeCell ref="E20131:L20131"/>
    <mergeCell ref="E20133:L20133"/>
    <mergeCell ref="E20146:L20146"/>
    <mergeCell ref="E20147:L20147"/>
    <mergeCell ref="F20115:K20115"/>
    <mergeCell ref="F20117:K20117"/>
    <mergeCell ref="F20119:K20119"/>
    <mergeCell ref="F20121:K20121"/>
    <mergeCell ref="F20123:K20123"/>
    <mergeCell ref="F20125:K20125"/>
    <mergeCell ref="E20101:L20101"/>
    <mergeCell ref="F20104:G20104"/>
    <mergeCell ref="H20104:L20105"/>
    <mergeCell ref="F20109:K20109"/>
    <mergeCell ref="F20110:K20110"/>
    <mergeCell ref="F20114:K20114"/>
    <mergeCell ref="F20093:J20093"/>
    <mergeCell ref="F20094:J20094"/>
    <mergeCell ref="F20095:J20095"/>
    <mergeCell ref="F20098:G20098"/>
    <mergeCell ref="H20098:L20099"/>
    <mergeCell ref="E20100:L20100"/>
    <mergeCell ref="F20080:J20080"/>
    <mergeCell ref="F20081:J20081"/>
    <mergeCell ref="F20082:J20082"/>
    <mergeCell ref="F20083:J20083"/>
    <mergeCell ref="F20089:J20089"/>
    <mergeCell ref="F20090:J20090"/>
    <mergeCell ref="E20068:E20073"/>
    <mergeCell ref="G20068:L20068"/>
    <mergeCell ref="G20069:L20069"/>
    <mergeCell ref="G20070:L20070"/>
    <mergeCell ref="G20072:L20072"/>
    <mergeCell ref="G20073:L20073"/>
    <mergeCell ref="E20186:E20191"/>
    <mergeCell ref="G20186:L20186"/>
    <mergeCell ref="G20187:L20187"/>
    <mergeCell ref="G20188:L20188"/>
    <mergeCell ref="G20190:L20190"/>
    <mergeCell ref="G20191:L20191"/>
    <mergeCell ref="E20179:E20184"/>
    <mergeCell ref="G20179:L20179"/>
    <mergeCell ref="G20180:L20180"/>
    <mergeCell ref="G20181:L20181"/>
    <mergeCell ref="G20183:L20183"/>
    <mergeCell ref="G20184:L20184"/>
    <mergeCell ref="E20172:E20177"/>
    <mergeCell ref="G20172:L20172"/>
    <mergeCell ref="G20173:L20173"/>
    <mergeCell ref="G20174:L20174"/>
    <mergeCell ref="G20176:L20176"/>
    <mergeCell ref="G20177:L20177"/>
    <mergeCell ref="E20165:E20170"/>
    <mergeCell ref="G20165:L20165"/>
    <mergeCell ref="G20166:L20166"/>
    <mergeCell ref="G20167:L20167"/>
    <mergeCell ref="G20169:L20169"/>
    <mergeCell ref="G20170:L20170"/>
    <mergeCell ref="E20158:E20163"/>
    <mergeCell ref="G20158:L20158"/>
    <mergeCell ref="G20159:L20159"/>
    <mergeCell ref="G20160:L20160"/>
    <mergeCell ref="G20162:L20162"/>
    <mergeCell ref="G20163:L20163"/>
    <mergeCell ref="E20151:E20156"/>
    <mergeCell ref="G20151:L20151"/>
    <mergeCell ref="G20152:L20152"/>
    <mergeCell ref="G20153:L20153"/>
    <mergeCell ref="G20155:L20155"/>
    <mergeCell ref="G20156:L20156"/>
    <mergeCell ref="F20252:K20252"/>
    <mergeCell ref="E20255:L20255"/>
    <mergeCell ref="E20256:L20256"/>
    <mergeCell ref="E20258:L20258"/>
    <mergeCell ref="E20271:L20271"/>
    <mergeCell ref="E20272:L20272"/>
    <mergeCell ref="F20240:K20240"/>
    <mergeCell ref="F20242:K20242"/>
    <mergeCell ref="F20244:K20244"/>
    <mergeCell ref="F20246:K20246"/>
    <mergeCell ref="F20248:K20248"/>
    <mergeCell ref="F20250:K20250"/>
    <mergeCell ref="E20226:L20226"/>
    <mergeCell ref="F20229:G20229"/>
    <mergeCell ref="H20229:L20230"/>
    <mergeCell ref="F20234:K20234"/>
    <mergeCell ref="F20235:K20235"/>
    <mergeCell ref="F20239:K20239"/>
    <mergeCell ref="F20218:J20218"/>
    <mergeCell ref="F20219:J20219"/>
    <mergeCell ref="F20220:J20220"/>
    <mergeCell ref="F20223:G20223"/>
    <mergeCell ref="H20223:L20224"/>
    <mergeCell ref="E20225:L20225"/>
    <mergeCell ref="F20205:J20205"/>
    <mergeCell ref="F20206:J20206"/>
    <mergeCell ref="F20207:J20207"/>
    <mergeCell ref="F20208:J20208"/>
    <mergeCell ref="F20214:J20214"/>
    <mergeCell ref="F20215:J20215"/>
    <mergeCell ref="E20193:E20198"/>
    <mergeCell ref="G20193:L20193"/>
    <mergeCell ref="G20194:L20194"/>
    <mergeCell ref="G20195:L20195"/>
    <mergeCell ref="G20197:L20197"/>
    <mergeCell ref="G20198:L20198"/>
    <mergeCell ref="E20311:E20316"/>
    <mergeCell ref="G20311:L20311"/>
    <mergeCell ref="G20312:L20312"/>
    <mergeCell ref="G20313:L20313"/>
    <mergeCell ref="G20315:L20315"/>
    <mergeCell ref="G20316:L20316"/>
    <mergeCell ref="E20304:E20309"/>
    <mergeCell ref="G20304:L20304"/>
    <mergeCell ref="G20305:L20305"/>
    <mergeCell ref="G20306:L20306"/>
    <mergeCell ref="G20308:L20308"/>
    <mergeCell ref="G20309:L20309"/>
    <mergeCell ref="E20297:E20302"/>
    <mergeCell ref="G20297:L20297"/>
    <mergeCell ref="G20298:L20298"/>
    <mergeCell ref="G20299:L20299"/>
    <mergeCell ref="G20301:L20301"/>
    <mergeCell ref="G20302:L20302"/>
    <mergeCell ref="E20290:E20295"/>
    <mergeCell ref="G20290:L20290"/>
    <mergeCell ref="G20291:L20291"/>
    <mergeCell ref="G20292:L20292"/>
    <mergeCell ref="G20294:L20294"/>
    <mergeCell ref="G20295:L20295"/>
    <mergeCell ref="E20283:E20288"/>
    <mergeCell ref="G20283:L20283"/>
    <mergeCell ref="G20284:L20284"/>
    <mergeCell ref="G20285:L20285"/>
    <mergeCell ref="G20287:L20287"/>
    <mergeCell ref="G20288:L20288"/>
    <mergeCell ref="E20276:E20281"/>
    <mergeCell ref="G20276:L20276"/>
    <mergeCell ref="G20277:L20277"/>
    <mergeCell ref="G20278:L20278"/>
    <mergeCell ref="G20280:L20280"/>
    <mergeCell ref="G20281:L20281"/>
    <mergeCell ref="F20377:K20377"/>
    <mergeCell ref="E20380:L20380"/>
    <mergeCell ref="E20381:L20381"/>
    <mergeCell ref="E20383:L20383"/>
    <mergeCell ref="E20396:L20396"/>
    <mergeCell ref="E20397:L20397"/>
    <mergeCell ref="F20365:K20365"/>
    <mergeCell ref="F20367:K20367"/>
    <mergeCell ref="F20369:K20369"/>
    <mergeCell ref="F20371:K20371"/>
    <mergeCell ref="F20373:K20373"/>
    <mergeCell ref="F20375:K20375"/>
    <mergeCell ref="E20351:L20351"/>
    <mergeCell ref="F20354:G20354"/>
    <mergeCell ref="H20354:L20355"/>
    <mergeCell ref="F20359:K20359"/>
    <mergeCell ref="F20360:K20360"/>
    <mergeCell ref="F20364:K20364"/>
    <mergeCell ref="F20343:J20343"/>
    <mergeCell ref="F20344:J20344"/>
    <mergeCell ref="F20345:J20345"/>
    <mergeCell ref="F20348:G20348"/>
    <mergeCell ref="H20348:L20349"/>
    <mergeCell ref="E20350:L20350"/>
    <mergeCell ref="F20330:J20330"/>
    <mergeCell ref="F20331:J20331"/>
    <mergeCell ref="F20332:J20332"/>
    <mergeCell ref="F20333:J20333"/>
    <mergeCell ref="F20339:J20339"/>
    <mergeCell ref="F20340:J20340"/>
    <mergeCell ref="E20318:E20323"/>
    <mergeCell ref="G20318:L20318"/>
    <mergeCell ref="G20319:L20319"/>
    <mergeCell ref="G20320:L20320"/>
    <mergeCell ref="G20322:L20322"/>
    <mergeCell ref="G20323:L20323"/>
    <mergeCell ref="E20436:E20441"/>
    <mergeCell ref="G20436:L20436"/>
    <mergeCell ref="G20437:L20437"/>
    <mergeCell ref="G20438:L20438"/>
    <mergeCell ref="G20440:L20440"/>
    <mergeCell ref="G20441:L20441"/>
    <mergeCell ref="E20429:E20434"/>
    <mergeCell ref="G20429:L20429"/>
    <mergeCell ref="G20430:L20430"/>
    <mergeCell ref="G20431:L20431"/>
    <mergeCell ref="G20433:L20433"/>
    <mergeCell ref="G20434:L20434"/>
    <mergeCell ref="E20422:E20427"/>
    <mergeCell ref="G20422:L20422"/>
    <mergeCell ref="G20423:L20423"/>
    <mergeCell ref="G20424:L20424"/>
    <mergeCell ref="G20426:L20426"/>
    <mergeCell ref="G20427:L20427"/>
    <mergeCell ref="E20415:E20420"/>
    <mergeCell ref="G20415:L20415"/>
    <mergeCell ref="G20416:L20416"/>
    <mergeCell ref="G20417:L20417"/>
    <mergeCell ref="G20419:L20419"/>
    <mergeCell ref="G20420:L20420"/>
    <mergeCell ref="E20408:E20413"/>
    <mergeCell ref="G20408:L20408"/>
    <mergeCell ref="G20409:L20409"/>
    <mergeCell ref="G20410:L20410"/>
    <mergeCell ref="G20412:L20412"/>
    <mergeCell ref="G20413:L20413"/>
    <mergeCell ref="E20401:E20406"/>
    <mergeCell ref="G20401:L20401"/>
    <mergeCell ref="G20402:L20402"/>
    <mergeCell ref="G20403:L20403"/>
    <mergeCell ref="G20405:L20405"/>
    <mergeCell ref="G20406:L20406"/>
    <mergeCell ref="F20502:K20502"/>
    <mergeCell ref="E20505:L20505"/>
    <mergeCell ref="E20506:L20506"/>
    <mergeCell ref="E20508:L20508"/>
    <mergeCell ref="E20521:L20521"/>
    <mergeCell ref="E20522:L20522"/>
    <mergeCell ref="F20490:K20490"/>
    <mergeCell ref="F20492:K20492"/>
    <mergeCell ref="F20494:K20494"/>
    <mergeCell ref="F20496:K20496"/>
    <mergeCell ref="F20498:K20498"/>
    <mergeCell ref="F20500:K20500"/>
    <mergeCell ref="E20476:L20476"/>
    <mergeCell ref="F20479:G20479"/>
    <mergeCell ref="H20479:L20480"/>
    <mergeCell ref="F20484:K20484"/>
    <mergeCell ref="F20485:K20485"/>
    <mergeCell ref="F20489:K20489"/>
    <mergeCell ref="F20468:J20468"/>
    <mergeCell ref="F20469:J20469"/>
    <mergeCell ref="F20470:J20470"/>
    <mergeCell ref="F20473:G20473"/>
    <mergeCell ref="H20473:L20474"/>
    <mergeCell ref="E20475:L20475"/>
    <mergeCell ref="F20455:J20455"/>
    <mergeCell ref="F20456:J20456"/>
    <mergeCell ref="F20457:J20457"/>
    <mergeCell ref="F20458:J20458"/>
    <mergeCell ref="F20464:J20464"/>
    <mergeCell ref="F20465:J20465"/>
    <mergeCell ref="E20443:E20448"/>
    <mergeCell ref="G20443:L20443"/>
    <mergeCell ref="G20444:L20444"/>
    <mergeCell ref="G20445:L20445"/>
    <mergeCell ref="G20447:L20447"/>
    <mergeCell ref="G20448:L20448"/>
    <mergeCell ref="E20561:E20566"/>
    <mergeCell ref="G20561:L20561"/>
    <mergeCell ref="G20562:L20562"/>
    <mergeCell ref="G20563:L20563"/>
    <mergeCell ref="G20565:L20565"/>
    <mergeCell ref="G20566:L20566"/>
    <mergeCell ref="E20554:E20559"/>
    <mergeCell ref="G20554:L20554"/>
    <mergeCell ref="G20555:L20555"/>
    <mergeCell ref="G20556:L20556"/>
    <mergeCell ref="G20558:L20558"/>
    <mergeCell ref="G20559:L20559"/>
    <mergeCell ref="E20547:E20552"/>
    <mergeCell ref="G20547:L20547"/>
    <mergeCell ref="G20548:L20548"/>
    <mergeCell ref="G20549:L20549"/>
    <mergeCell ref="G20551:L20551"/>
    <mergeCell ref="G20552:L20552"/>
    <mergeCell ref="E20540:E20545"/>
    <mergeCell ref="G20540:L20540"/>
    <mergeCell ref="G20541:L20541"/>
    <mergeCell ref="G20542:L20542"/>
    <mergeCell ref="G20544:L20544"/>
    <mergeCell ref="G20545:L20545"/>
    <mergeCell ref="E20533:E20538"/>
    <mergeCell ref="G20533:L20533"/>
    <mergeCell ref="G20534:L20534"/>
    <mergeCell ref="G20535:L20535"/>
    <mergeCell ref="G20537:L20537"/>
    <mergeCell ref="G20538:L20538"/>
    <mergeCell ref="E20526:E20531"/>
    <mergeCell ref="G20526:L20526"/>
    <mergeCell ref="G20527:L20527"/>
    <mergeCell ref="G20528:L20528"/>
    <mergeCell ref="G20530:L20530"/>
    <mergeCell ref="G20531:L20531"/>
    <mergeCell ref="F20627:K20627"/>
    <mergeCell ref="E20630:L20630"/>
    <mergeCell ref="E20631:L20631"/>
    <mergeCell ref="E20633:L20633"/>
    <mergeCell ref="E20646:L20646"/>
    <mergeCell ref="E20647:L20647"/>
    <mergeCell ref="F20615:K20615"/>
    <mergeCell ref="F20617:K20617"/>
    <mergeCell ref="F20619:K20619"/>
    <mergeCell ref="F20621:K20621"/>
    <mergeCell ref="F20623:K20623"/>
    <mergeCell ref="F20625:K20625"/>
    <mergeCell ref="E20601:L20601"/>
    <mergeCell ref="F20604:G20604"/>
    <mergeCell ref="H20604:L20605"/>
    <mergeCell ref="F20609:K20609"/>
    <mergeCell ref="F20610:K20610"/>
    <mergeCell ref="F20614:K20614"/>
    <mergeCell ref="F20593:J20593"/>
    <mergeCell ref="F20594:J20594"/>
    <mergeCell ref="F20595:J20595"/>
    <mergeCell ref="F20598:G20598"/>
    <mergeCell ref="H20598:L20599"/>
    <mergeCell ref="E20600:L20600"/>
    <mergeCell ref="F20580:J20580"/>
    <mergeCell ref="F20581:J20581"/>
    <mergeCell ref="F20582:J20582"/>
    <mergeCell ref="F20583:J20583"/>
    <mergeCell ref="F20589:J20589"/>
    <mergeCell ref="F20590:J20590"/>
    <mergeCell ref="E20568:E20573"/>
    <mergeCell ref="G20568:L20568"/>
    <mergeCell ref="G20569:L20569"/>
    <mergeCell ref="G20570:L20570"/>
    <mergeCell ref="G20572:L20572"/>
    <mergeCell ref="G20573:L20573"/>
    <mergeCell ref="E20686:E20691"/>
    <mergeCell ref="G20686:L20686"/>
    <mergeCell ref="G20687:L20687"/>
    <mergeCell ref="G20688:L20688"/>
    <mergeCell ref="G20690:L20690"/>
    <mergeCell ref="G20691:L20691"/>
    <mergeCell ref="E20679:E20684"/>
    <mergeCell ref="G20679:L20679"/>
    <mergeCell ref="G20680:L20680"/>
    <mergeCell ref="G20681:L20681"/>
    <mergeCell ref="G20683:L20683"/>
    <mergeCell ref="G20684:L20684"/>
    <mergeCell ref="E20672:E20677"/>
    <mergeCell ref="G20672:L20672"/>
    <mergeCell ref="G20673:L20673"/>
    <mergeCell ref="G20674:L20674"/>
    <mergeCell ref="G20676:L20676"/>
    <mergeCell ref="G20677:L20677"/>
    <mergeCell ref="E20665:E20670"/>
    <mergeCell ref="G20665:L20665"/>
    <mergeCell ref="G20666:L20666"/>
    <mergeCell ref="G20667:L20667"/>
    <mergeCell ref="G20669:L20669"/>
    <mergeCell ref="G20670:L20670"/>
    <mergeCell ref="E20658:E20663"/>
    <mergeCell ref="G20658:L20658"/>
    <mergeCell ref="G20659:L20659"/>
    <mergeCell ref="G20660:L20660"/>
    <mergeCell ref="G20662:L20662"/>
    <mergeCell ref="G20663:L20663"/>
    <mergeCell ref="E20651:E20656"/>
    <mergeCell ref="G20651:L20651"/>
    <mergeCell ref="G20652:L20652"/>
    <mergeCell ref="G20653:L20653"/>
    <mergeCell ref="G20655:L20655"/>
    <mergeCell ref="G20656:L20656"/>
    <mergeCell ref="F20752:K20752"/>
    <mergeCell ref="E20755:L20755"/>
    <mergeCell ref="E20756:L20756"/>
    <mergeCell ref="E20758:L20758"/>
    <mergeCell ref="E20771:L20771"/>
    <mergeCell ref="E20772:L20772"/>
    <mergeCell ref="F20740:K20740"/>
    <mergeCell ref="F20742:K20742"/>
    <mergeCell ref="F20744:K20744"/>
    <mergeCell ref="F20746:K20746"/>
    <mergeCell ref="F20748:K20748"/>
    <mergeCell ref="F20750:K20750"/>
    <mergeCell ref="E20726:L20726"/>
    <mergeCell ref="F20729:G20729"/>
    <mergeCell ref="H20729:L20730"/>
    <mergeCell ref="F20734:K20734"/>
    <mergeCell ref="F20735:K20735"/>
    <mergeCell ref="F20739:K20739"/>
    <mergeCell ref="F20718:J20718"/>
    <mergeCell ref="F20719:J20719"/>
    <mergeCell ref="F20720:J20720"/>
    <mergeCell ref="F20723:G20723"/>
    <mergeCell ref="H20723:L20724"/>
    <mergeCell ref="E20725:L20725"/>
    <mergeCell ref="F20705:J20705"/>
    <mergeCell ref="F20706:J20706"/>
    <mergeCell ref="F20707:J20707"/>
    <mergeCell ref="F20708:J20708"/>
    <mergeCell ref="F20714:J20714"/>
    <mergeCell ref="F20715:J20715"/>
    <mergeCell ref="E20693:E20698"/>
    <mergeCell ref="G20693:L20693"/>
    <mergeCell ref="G20694:L20694"/>
    <mergeCell ref="G20695:L20695"/>
    <mergeCell ref="G20697:L20697"/>
    <mergeCell ref="G20698:L20698"/>
    <mergeCell ref="E20811:E20816"/>
    <mergeCell ref="G20811:L20811"/>
    <mergeCell ref="G20812:L20812"/>
    <mergeCell ref="G20813:L20813"/>
    <mergeCell ref="G20815:L20815"/>
    <mergeCell ref="G20816:L20816"/>
    <mergeCell ref="E20804:E20809"/>
    <mergeCell ref="G20804:L20804"/>
    <mergeCell ref="G20805:L20805"/>
    <mergeCell ref="G20806:L20806"/>
    <mergeCell ref="G20808:L20808"/>
    <mergeCell ref="G20809:L20809"/>
    <mergeCell ref="E20797:E20802"/>
    <mergeCell ref="G20797:L20797"/>
    <mergeCell ref="G20798:L20798"/>
    <mergeCell ref="G20799:L20799"/>
    <mergeCell ref="G20801:L20801"/>
    <mergeCell ref="G20802:L20802"/>
    <mergeCell ref="E20790:E20795"/>
    <mergeCell ref="G20790:L20790"/>
    <mergeCell ref="G20791:L20791"/>
    <mergeCell ref="G20792:L20792"/>
    <mergeCell ref="G20794:L20794"/>
    <mergeCell ref="G20795:L20795"/>
    <mergeCell ref="E20783:E20788"/>
    <mergeCell ref="G20783:L20783"/>
    <mergeCell ref="G20784:L20784"/>
    <mergeCell ref="G20785:L20785"/>
    <mergeCell ref="G20787:L20787"/>
    <mergeCell ref="G20788:L20788"/>
    <mergeCell ref="E20776:E20781"/>
    <mergeCell ref="G20776:L20776"/>
    <mergeCell ref="G20777:L20777"/>
    <mergeCell ref="G20778:L20778"/>
    <mergeCell ref="G20780:L20780"/>
    <mergeCell ref="G20781:L20781"/>
    <mergeCell ref="F20877:K20877"/>
    <mergeCell ref="E20880:L20880"/>
    <mergeCell ref="E20881:L20881"/>
    <mergeCell ref="E20883:L20883"/>
    <mergeCell ref="E20896:L20896"/>
    <mergeCell ref="E20897:L20897"/>
    <mergeCell ref="F20865:K20865"/>
    <mergeCell ref="F20867:K20867"/>
    <mergeCell ref="F20869:K20869"/>
    <mergeCell ref="F20871:K20871"/>
    <mergeCell ref="F20873:K20873"/>
    <mergeCell ref="F20875:K20875"/>
    <mergeCell ref="E20851:L20851"/>
    <mergeCell ref="F20854:G20854"/>
    <mergeCell ref="H20854:L20855"/>
    <mergeCell ref="F20859:K20859"/>
    <mergeCell ref="F20860:K20860"/>
    <mergeCell ref="F20864:K20864"/>
    <mergeCell ref="F20843:J20843"/>
    <mergeCell ref="F20844:J20844"/>
    <mergeCell ref="F20845:J20845"/>
    <mergeCell ref="F20848:G20848"/>
    <mergeCell ref="H20848:L20849"/>
    <mergeCell ref="E20850:L20850"/>
    <mergeCell ref="F20830:J20830"/>
    <mergeCell ref="F20831:J20831"/>
    <mergeCell ref="F20832:J20832"/>
    <mergeCell ref="F20833:J20833"/>
    <mergeCell ref="F20839:J20839"/>
    <mergeCell ref="F20840:J20840"/>
    <mergeCell ref="E20818:E20823"/>
    <mergeCell ref="G20818:L20818"/>
    <mergeCell ref="G20819:L20819"/>
    <mergeCell ref="G20820:L20820"/>
    <mergeCell ref="G20822:L20822"/>
    <mergeCell ref="G20823:L20823"/>
    <mergeCell ref="E20936:E20941"/>
    <mergeCell ref="G20936:L20936"/>
    <mergeCell ref="G20937:L20937"/>
    <mergeCell ref="G20938:L20938"/>
    <mergeCell ref="G20940:L20940"/>
    <mergeCell ref="G20941:L20941"/>
    <mergeCell ref="E20929:E20934"/>
    <mergeCell ref="G20929:L20929"/>
    <mergeCell ref="G20930:L20930"/>
    <mergeCell ref="G20931:L20931"/>
    <mergeCell ref="G20933:L20933"/>
    <mergeCell ref="G20934:L20934"/>
    <mergeCell ref="E20922:E20927"/>
    <mergeCell ref="G20922:L20922"/>
    <mergeCell ref="G20923:L20923"/>
    <mergeCell ref="G20924:L20924"/>
    <mergeCell ref="G20926:L20926"/>
    <mergeCell ref="G20927:L20927"/>
    <mergeCell ref="E20915:E20920"/>
    <mergeCell ref="G20915:L20915"/>
    <mergeCell ref="G20916:L20916"/>
    <mergeCell ref="G20917:L20917"/>
    <mergeCell ref="G20919:L20919"/>
    <mergeCell ref="G20920:L20920"/>
    <mergeCell ref="E20908:E20913"/>
    <mergeCell ref="G20908:L20908"/>
    <mergeCell ref="G20909:L20909"/>
    <mergeCell ref="G20910:L20910"/>
    <mergeCell ref="G20912:L20912"/>
    <mergeCell ref="G20913:L20913"/>
    <mergeCell ref="E20901:E20906"/>
    <mergeCell ref="G20901:L20901"/>
    <mergeCell ref="G20902:L20902"/>
    <mergeCell ref="G20903:L20903"/>
    <mergeCell ref="G20905:L20905"/>
    <mergeCell ref="G20906:L20906"/>
    <mergeCell ref="F21002:K21002"/>
    <mergeCell ref="E21005:L21005"/>
    <mergeCell ref="E21006:L21006"/>
    <mergeCell ref="E21008:L21008"/>
    <mergeCell ref="E21021:L21021"/>
    <mergeCell ref="E21022:L21022"/>
    <mergeCell ref="F20990:K20990"/>
    <mergeCell ref="F20992:K20992"/>
    <mergeCell ref="F20994:K20994"/>
    <mergeCell ref="F20996:K20996"/>
    <mergeCell ref="F20998:K20998"/>
    <mergeCell ref="F21000:K21000"/>
    <mergeCell ref="E20976:L20976"/>
    <mergeCell ref="F20979:G20979"/>
    <mergeCell ref="H20979:L20980"/>
    <mergeCell ref="F20984:K20984"/>
    <mergeCell ref="F20985:K20985"/>
    <mergeCell ref="F20989:K20989"/>
    <mergeCell ref="F20968:J20968"/>
    <mergeCell ref="F20969:J20969"/>
    <mergeCell ref="F20970:J20970"/>
    <mergeCell ref="F20973:G20973"/>
    <mergeCell ref="H20973:L20974"/>
    <mergeCell ref="E20975:L20975"/>
    <mergeCell ref="F20955:J20955"/>
    <mergeCell ref="F20956:J20956"/>
    <mergeCell ref="F20957:J20957"/>
    <mergeCell ref="F20958:J20958"/>
    <mergeCell ref="F20964:J20964"/>
    <mergeCell ref="F20965:J20965"/>
    <mergeCell ref="E20943:E20948"/>
    <mergeCell ref="G20943:L20943"/>
    <mergeCell ref="G20944:L20944"/>
    <mergeCell ref="G20945:L20945"/>
    <mergeCell ref="G20947:L20947"/>
    <mergeCell ref="G20948:L20948"/>
    <mergeCell ref="E21061:E21066"/>
    <mergeCell ref="G21061:L21061"/>
    <mergeCell ref="G21062:L21062"/>
    <mergeCell ref="G21063:L21063"/>
    <mergeCell ref="G21065:L21065"/>
    <mergeCell ref="G21066:L21066"/>
    <mergeCell ref="E21054:E21059"/>
    <mergeCell ref="G21054:L21054"/>
    <mergeCell ref="G21055:L21055"/>
    <mergeCell ref="G21056:L21056"/>
    <mergeCell ref="G21058:L21058"/>
    <mergeCell ref="G21059:L21059"/>
    <mergeCell ref="E21047:E21052"/>
    <mergeCell ref="G21047:L21047"/>
    <mergeCell ref="G21048:L21048"/>
    <mergeCell ref="G21049:L21049"/>
    <mergeCell ref="G21051:L21051"/>
    <mergeCell ref="G21052:L21052"/>
    <mergeCell ref="E21040:E21045"/>
    <mergeCell ref="G21040:L21040"/>
    <mergeCell ref="G21041:L21041"/>
    <mergeCell ref="G21042:L21042"/>
    <mergeCell ref="G21044:L21044"/>
    <mergeCell ref="G21045:L21045"/>
    <mergeCell ref="E21033:E21038"/>
    <mergeCell ref="G21033:L21033"/>
    <mergeCell ref="G21034:L21034"/>
    <mergeCell ref="G21035:L21035"/>
    <mergeCell ref="G21037:L21037"/>
    <mergeCell ref="G21038:L21038"/>
    <mergeCell ref="E21026:E21031"/>
    <mergeCell ref="G21026:L21026"/>
    <mergeCell ref="G21027:L21027"/>
    <mergeCell ref="G21028:L21028"/>
    <mergeCell ref="G21030:L21030"/>
    <mergeCell ref="G21031:L21031"/>
    <mergeCell ref="F21127:K21127"/>
    <mergeCell ref="E21130:L21130"/>
    <mergeCell ref="E21131:L21131"/>
    <mergeCell ref="E21133:L21133"/>
    <mergeCell ref="E21146:L21146"/>
    <mergeCell ref="E21147:L21147"/>
    <mergeCell ref="F21115:K21115"/>
    <mergeCell ref="F21117:K21117"/>
    <mergeCell ref="F21119:K21119"/>
    <mergeCell ref="F21121:K21121"/>
    <mergeCell ref="F21123:K21123"/>
    <mergeCell ref="F21125:K21125"/>
    <mergeCell ref="E21101:L21101"/>
    <mergeCell ref="F21104:G21104"/>
    <mergeCell ref="H21104:L21105"/>
    <mergeCell ref="F21109:K21109"/>
    <mergeCell ref="F21110:K21110"/>
    <mergeCell ref="F21114:K21114"/>
    <mergeCell ref="F21093:J21093"/>
    <mergeCell ref="F21094:J21094"/>
    <mergeCell ref="F21095:J21095"/>
    <mergeCell ref="F21098:G21098"/>
    <mergeCell ref="H21098:L21099"/>
    <mergeCell ref="E21100:L21100"/>
    <mergeCell ref="F21080:J21080"/>
    <mergeCell ref="F21081:J21081"/>
    <mergeCell ref="F21082:J21082"/>
    <mergeCell ref="F21083:J21083"/>
    <mergeCell ref="F21089:J21089"/>
    <mergeCell ref="F21090:J21090"/>
    <mergeCell ref="E21068:E21073"/>
    <mergeCell ref="G21068:L21068"/>
    <mergeCell ref="G21069:L21069"/>
    <mergeCell ref="G21070:L21070"/>
    <mergeCell ref="G21072:L21072"/>
    <mergeCell ref="G21073:L21073"/>
    <mergeCell ref="E21186:E21191"/>
    <mergeCell ref="G21186:L21186"/>
    <mergeCell ref="G21187:L21187"/>
    <mergeCell ref="G21188:L21188"/>
    <mergeCell ref="G21190:L21190"/>
    <mergeCell ref="G21191:L21191"/>
    <mergeCell ref="E21179:E21184"/>
    <mergeCell ref="G21179:L21179"/>
    <mergeCell ref="G21180:L21180"/>
    <mergeCell ref="G21181:L21181"/>
    <mergeCell ref="G21183:L21183"/>
    <mergeCell ref="G21184:L21184"/>
    <mergeCell ref="E21172:E21177"/>
    <mergeCell ref="G21172:L21172"/>
    <mergeCell ref="G21173:L21173"/>
    <mergeCell ref="G21174:L21174"/>
    <mergeCell ref="G21176:L21176"/>
    <mergeCell ref="G21177:L21177"/>
    <mergeCell ref="E21165:E21170"/>
    <mergeCell ref="G21165:L21165"/>
    <mergeCell ref="G21166:L21166"/>
    <mergeCell ref="G21167:L21167"/>
    <mergeCell ref="G21169:L21169"/>
    <mergeCell ref="G21170:L21170"/>
    <mergeCell ref="E21158:E21163"/>
    <mergeCell ref="G21158:L21158"/>
    <mergeCell ref="G21159:L21159"/>
    <mergeCell ref="G21160:L21160"/>
    <mergeCell ref="G21162:L21162"/>
    <mergeCell ref="G21163:L21163"/>
    <mergeCell ref="E21151:E21156"/>
    <mergeCell ref="G21151:L21151"/>
    <mergeCell ref="G21152:L21152"/>
    <mergeCell ref="G21153:L21153"/>
    <mergeCell ref="G21155:L21155"/>
    <mergeCell ref="G21156:L21156"/>
    <mergeCell ref="F21252:K21252"/>
    <mergeCell ref="E21255:L21255"/>
    <mergeCell ref="E21256:L21256"/>
    <mergeCell ref="E21258:L21258"/>
    <mergeCell ref="E21271:L21271"/>
    <mergeCell ref="E21272:L21272"/>
    <mergeCell ref="F21240:K21240"/>
    <mergeCell ref="F21242:K21242"/>
    <mergeCell ref="F21244:K21244"/>
    <mergeCell ref="F21246:K21246"/>
    <mergeCell ref="F21248:K21248"/>
    <mergeCell ref="F21250:K21250"/>
    <mergeCell ref="E21226:L21226"/>
    <mergeCell ref="F21229:G21229"/>
    <mergeCell ref="H21229:L21230"/>
    <mergeCell ref="F21234:K21234"/>
    <mergeCell ref="F21235:K21235"/>
    <mergeCell ref="F21239:K21239"/>
    <mergeCell ref="F21218:J21218"/>
    <mergeCell ref="F21219:J21219"/>
    <mergeCell ref="F21220:J21220"/>
    <mergeCell ref="F21223:G21223"/>
    <mergeCell ref="H21223:L21224"/>
    <mergeCell ref="E21225:L21225"/>
    <mergeCell ref="F21205:J21205"/>
    <mergeCell ref="F21206:J21206"/>
    <mergeCell ref="F21207:J21207"/>
    <mergeCell ref="F21208:J21208"/>
    <mergeCell ref="F21214:J21214"/>
    <mergeCell ref="F21215:J21215"/>
    <mergeCell ref="E21193:E21198"/>
    <mergeCell ref="G21193:L21193"/>
    <mergeCell ref="G21194:L21194"/>
    <mergeCell ref="G21195:L21195"/>
    <mergeCell ref="G21197:L21197"/>
    <mergeCell ref="G21198:L21198"/>
    <mergeCell ref="E21311:E21316"/>
    <mergeCell ref="G21311:L21311"/>
    <mergeCell ref="G21312:L21312"/>
    <mergeCell ref="G21313:L21313"/>
    <mergeCell ref="G21315:L21315"/>
    <mergeCell ref="G21316:L21316"/>
    <mergeCell ref="E21304:E21309"/>
    <mergeCell ref="G21304:L21304"/>
    <mergeCell ref="G21305:L21305"/>
    <mergeCell ref="G21306:L21306"/>
    <mergeCell ref="G21308:L21308"/>
    <mergeCell ref="G21309:L21309"/>
    <mergeCell ref="E21297:E21302"/>
    <mergeCell ref="G21297:L21297"/>
    <mergeCell ref="G21298:L21298"/>
    <mergeCell ref="G21299:L21299"/>
    <mergeCell ref="G21301:L21301"/>
    <mergeCell ref="G21302:L21302"/>
    <mergeCell ref="E21290:E21295"/>
    <mergeCell ref="G21290:L21290"/>
    <mergeCell ref="G21291:L21291"/>
    <mergeCell ref="G21292:L21292"/>
    <mergeCell ref="G21294:L21294"/>
    <mergeCell ref="G21295:L21295"/>
    <mergeCell ref="E21283:E21288"/>
    <mergeCell ref="G21283:L21283"/>
    <mergeCell ref="G21284:L21284"/>
    <mergeCell ref="G21285:L21285"/>
    <mergeCell ref="G21287:L21287"/>
    <mergeCell ref="G21288:L21288"/>
    <mergeCell ref="E21276:E21281"/>
    <mergeCell ref="G21276:L21276"/>
    <mergeCell ref="G21277:L21277"/>
    <mergeCell ref="G21278:L21278"/>
    <mergeCell ref="G21280:L21280"/>
    <mergeCell ref="G21281:L21281"/>
    <mergeCell ref="F21377:K21377"/>
    <mergeCell ref="E21380:L21380"/>
    <mergeCell ref="E21381:L21381"/>
    <mergeCell ref="E21383:L21383"/>
    <mergeCell ref="E21396:L21396"/>
    <mergeCell ref="E21397:L21397"/>
    <mergeCell ref="F21365:K21365"/>
    <mergeCell ref="F21367:K21367"/>
    <mergeCell ref="F21369:K21369"/>
    <mergeCell ref="F21371:K21371"/>
    <mergeCell ref="F21373:K21373"/>
    <mergeCell ref="F21375:K21375"/>
    <mergeCell ref="E21351:L21351"/>
    <mergeCell ref="F21354:G21354"/>
    <mergeCell ref="H21354:L21355"/>
    <mergeCell ref="F21359:K21359"/>
    <mergeCell ref="F21360:K21360"/>
    <mergeCell ref="F21364:K21364"/>
    <mergeCell ref="F21343:J21343"/>
    <mergeCell ref="F21344:J21344"/>
    <mergeCell ref="F21345:J21345"/>
    <mergeCell ref="F21348:G21348"/>
    <mergeCell ref="H21348:L21349"/>
    <mergeCell ref="E21350:L21350"/>
    <mergeCell ref="F21330:J21330"/>
    <mergeCell ref="F21331:J21331"/>
    <mergeCell ref="F21332:J21332"/>
    <mergeCell ref="F21333:J21333"/>
    <mergeCell ref="F21339:J21339"/>
    <mergeCell ref="F21340:J21340"/>
    <mergeCell ref="E21318:E21323"/>
    <mergeCell ref="G21318:L21318"/>
    <mergeCell ref="G21319:L21319"/>
    <mergeCell ref="G21320:L21320"/>
    <mergeCell ref="G21322:L21322"/>
    <mergeCell ref="G21323:L21323"/>
    <mergeCell ref="E21436:E21441"/>
    <mergeCell ref="G21436:L21436"/>
    <mergeCell ref="G21437:L21437"/>
    <mergeCell ref="G21438:L21438"/>
    <mergeCell ref="G21440:L21440"/>
    <mergeCell ref="G21441:L21441"/>
    <mergeCell ref="E21429:E21434"/>
    <mergeCell ref="G21429:L21429"/>
    <mergeCell ref="G21430:L21430"/>
    <mergeCell ref="G21431:L21431"/>
    <mergeCell ref="G21433:L21433"/>
    <mergeCell ref="G21434:L21434"/>
    <mergeCell ref="E21422:E21427"/>
    <mergeCell ref="G21422:L21422"/>
    <mergeCell ref="G21423:L21423"/>
    <mergeCell ref="G21424:L21424"/>
    <mergeCell ref="G21426:L21426"/>
    <mergeCell ref="G21427:L21427"/>
    <mergeCell ref="E21415:E21420"/>
    <mergeCell ref="G21415:L21415"/>
    <mergeCell ref="G21416:L21416"/>
    <mergeCell ref="G21417:L21417"/>
    <mergeCell ref="G21419:L21419"/>
    <mergeCell ref="G21420:L21420"/>
    <mergeCell ref="E21408:E21413"/>
    <mergeCell ref="G21408:L21408"/>
    <mergeCell ref="G21409:L21409"/>
    <mergeCell ref="G21410:L21410"/>
    <mergeCell ref="G21412:L21412"/>
    <mergeCell ref="G21413:L21413"/>
    <mergeCell ref="E21401:E21406"/>
    <mergeCell ref="G21401:L21401"/>
    <mergeCell ref="G21402:L21402"/>
    <mergeCell ref="G21403:L21403"/>
    <mergeCell ref="G21405:L21405"/>
    <mergeCell ref="G21406:L21406"/>
    <mergeCell ref="F21502:K21502"/>
    <mergeCell ref="E21505:L21505"/>
    <mergeCell ref="E21506:L21506"/>
    <mergeCell ref="E21508:L21508"/>
    <mergeCell ref="E21521:L21521"/>
    <mergeCell ref="E21522:L21522"/>
    <mergeCell ref="F21490:K21490"/>
    <mergeCell ref="F21492:K21492"/>
    <mergeCell ref="F21494:K21494"/>
    <mergeCell ref="F21496:K21496"/>
    <mergeCell ref="F21498:K21498"/>
    <mergeCell ref="F21500:K21500"/>
    <mergeCell ref="E21476:L21476"/>
    <mergeCell ref="F21479:G21479"/>
    <mergeCell ref="H21479:L21480"/>
    <mergeCell ref="F21484:K21484"/>
    <mergeCell ref="F21485:K21485"/>
    <mergeCell ref="F21489:K21489"/>
    <mergeCell ref="F21468:J21468"/>
    <mergeCell ref="F21469:J21469"/>
    <mergeCell ref="F21470:J21470"/>
    <mergeCell ref="F21473:G21473"/>
    <mergeCell ref="H21473:L21474"/>
    <mergeCell ref="E21475:L21475"/>
    <mergeCell ref="F21455:J21455"/>
    <mergeCell ref="F21456:J21456"/>
    <mergeCell ref="F21457:J21457"/>
    <mergeCell ref="F21458:J21458"/>
    <mergeCell ref="F21464:J21464"/>
    <mergeCell ref="F21465:J21465"/>
    <mergeCell ref="E21443:E21448"/>
    <mergeCell ref="G21443:L21443"/>
    <mergeCell ref="G21444:L21444"/>
    <mergeCell ref="G21445:L21445"/>
    <mergeCell ref="G21447:L21447"/>
    <mergeCell ref="G21448:L21448"/>
    <mergeCell ref="E21561:E21566"/>
    <mergeCell ref="G21561:L21561"/>
    <mergeCell ref="G21562:L21562"/>
    <mergeCell ref="G21563:L21563"/>
    <mergeCell ref="G21565:L21565"/>
    <mergeCell ref="G21566:L21566"/>
    <mergeCell ref="E21554:E21559"/>
    <mergeCell ref="G21554:L21554"/>
    <mergeCell ref="G21555:L21555"/>
    <mergeCell ref="G21556:L21556"/>
    <mergeCell ref="G21558:L21558"/>
    <mergeCell ref="G21559:L21559"/>
    <mergeCell ref="E21547:E21552"/>
    <mergeCell ref="G21547:L21547"/>
    <mergeCell ref="G21548:L21548"/>
    <mergeCell ref="G21549:L21549"/>
    <mergeCell ref="G21551:L21551"/>
    <mergeCell ref="G21552:L21552"/>
    <mergeCell ref="E21540:E21545"/>
    <mergeCell ref="G21540:L21540"/>
    <mergeCell ref="G21541:L21541"/>
    <mergeCell ref="G21542:L21542"/>
    <mergeCell ref="G21544:L21544"/>
    <mergeCell ref="G21545:L21545"/>
    <mergeCell ref="E21533:E21538"/>
    <mergeCell ref="G21533:L21533"/>
    <mergeCell ref="G21534:L21534"/>
    <mergeCell ref="G21535:L21535"/>
    <mergeCell ref="G21537:L21537"/>
    <mergeCell ref="G21538:L21538"/>
    <mergeCell ref="E21526:E21531"/>
    <mergeCell ref="G21526:L21526"/>
    <mergeCell ref="G21527:L21527"/>
    <mergeCell ref="G21528:L21528"/>
    <mergeCell ref="G21530:L21530"/>
    <mergeCell ref="G21531:L21531"/>
    <mergeCell ref="F21627:K21627"/>
    <mergeCell ref="E21630:L21630"/>
    <mergeCell ref="E21631:L21631"/>
    <mergeCell ref="E21633:L21633"/>
    <mergeCell ref="E21646:L21646"/>
    <mergeCell ref="E21647:L21647"/>
    <mergeCell ref="F21615:K21615"/>
    <mergeCell ref="F21617:K21617"/>
    <mergeCell ref="F21619:K21619"/>
    <mergeCell ref="F21621:K21621"/>
    <mergeCell ref="F21623:K21623"/>
    <mergeCell ref="F21625:K21625"/>
    <mergeCell ref="E21601:L21601"/>
    <mergeCell ref="F21604:G21604"/>
    <mergeCell ref="H21604:L21605"/>
    <mergeCell ref="F21609:K21609"/>
    <mergeCell ref="F21610:K21610"/>
    <mergeCell ref="F21614:K21614"/>
    <mergeCell ref="F21593:J21593"/>
    <mergeCell ref="F21594:J21594"/>
    <mergeCell ref="F21595:J21595"/>
    <mergeCell ref="F21598:G21598"/>
    <mergeCell ref="H21598:L21599"/>
    <mergeCell ref="E21600:L21600"/>
    <mergeCell ref="F21580:J21580"/>
    <mergeCell ref="F21581:J21581"/>
    <mergeCell ref="F21582:J21582"/>
    <mergeCell ref="F21583:J21583"/>
    <mergeCell ref="F21589:J21589"/>
    <mergeCell ref="F21590:J21590"/>
    <mergeCell ref="E21568:E21573"/>
    <mergeCell ref="G21568:L21568"/>
    <mergeCell ref="G21569:L21569"/>
    <mergeCell ref="G21570:L21570"/>
    <mergeCell ref="G21572:L21572"/>
    <mergeCell ref="G21573:L21573"/>
    <mergeCell ref="E21686:E21691"/>
    <mergeCell ref="G21686:L21686"/>
    <mergeCell ref="G21687:L21687"/>
    <mergeCell ref="G21688:L21688"/>
    <mergeCell ref="G21690:L21690"/>
    <mergeCell ref="G21691:L21691"/>
    <mergeCell ref="E21679:E21684"/>
    <mergeCell ref="G21679:L21679"/>
    <mergeCell ref="G21680:L21680"/>
    <mergeCell ref="G21681:L21681"/>
    <mergeCell ref="G21683:L21683"/>
    <mergeCell ref="G21684:L21684"/>
    <mergeCell ref="E21672:E21677"/>
    <mergeCell ref="G21672:L21672"/>
    <mergeCell ref="G21673:L21673"/>
    <mergeCell ref="G21674:L21674"/>
    <mergeCell ref="G21676:L21676"/>
    <mergeCell ref="G21677:L21677"/>
    <mergeCell ref="E21665:E21670"/>
    <mergeCell ref="G21665:L21665"/>
    <mergeCell ref="G21666:L21666"/>
    <mergeCell ref="G21667:L21667"/>
    <mergeCell ref="G21669:L21669"/>
    <mergeCell ref="G21670:L21670"/>
    <mergeCell ref="E21658:E21663"/>
    <mergeCell ref="G21658:L21658"/>
    <mergeCell ref="G21659:L21659"/>
    <mergeCell ref="G21660:L21660"/>
    <mergeCell ref="G21662:L21662"/>
    <mergeCell ref="G21663:L21663"/>
    <mergeCell ref="E21651:E21656"/>
    <mergeCell ref="G21651:L21651"/>
    <mergeCell ref="G21652:L21652"/>
    <mergeCell ref="G21653:L21653"/>
    <mergeCell ref="G21655:L21655"/>
    <mergeCell ref="G21656:L21656"/>
    <mergeCell ref="F21752:K21752"/>
    <mergeCell ref="E21755:L21755"/>
    <mergeCell ref="E21756:L21756"/>
    <mergeCell ref="E21758:L21758"/>
    <mergeCell ref="E21771:L21771"/>
    <mergeCell ref="E21772:L21772"/>
    <mergeCell ref="F21740:K21740"/>
    <mergeCell ref="F21742:K21742"/>
    <mergeCell ref="F21744:K21744"/>
    <mergeCell ref="F21746:K21746"/>
    <mergeCell ref="F21748:K21748"/>
    <mergeCell ref="F21750:K21750"/>
    <mergeCell ref="E21726:L21726"/>
    <mergeCell ref="F21729:G21729"/>
    <mergeCell ref="H21729:L21730"/>
    <mergeCell ref="F21734:K21734"/>
    <mergeCell ref="F21735:K21735"/>
    <mergeCell ref="F21739:K21739"/>
    <mergeCell ref="F21718:J21718"/>
    <mergeCell ref="F21719:J21719"/>
    <mergeCell ref="F21720:J21720"/>
    <mergeCell ref="F21723:G21723"/>
    <mergeCell ref="H21723:L21724"/>
    <mergeCell ref="E21725:L21725"/>
    <mergeCell ref="F21705:J21705"/>
    <mergeCell ref="F21706:J21706"/>
    <mergeCell ref="F21707:J21707"/>
    <mergeCell ref="F21708:J21708"/>
    <mergeCell ref="F21714:J21714"/>
    <mergeCell ref="F21715:J21715"/>
    <mergeCell ref="E21693:E21698"/>
    <mergeCell ref="G21693:L21693"/>
    <mergeCell ref="G21694:L21694"/>
    <mergeCell ref="G21695:L21695"/>
    <mergeCell ref="G21697:L21697"/>
    <mergeCell ref="G21698:L21698"/>
    <mergeCell ref="E21811:E21816"/>
    <mergeCell ref="G21811:L21811"/>
    <mergeCell ref="G21812:L21812"/>
    <mergeCell ref="G21813:L21813"/>
    <mergeCell ref="G21815:L21815"/>
    <mergeCell ref="G21816:L21816"/>
    <mergeCell ref="E21804:E21809"/>
    <mergeCell ref="G21804:L21804"/>
    <mergeCell ref="G21805:L21805"/>
    <mergeCell ref="G21806:L21806"/>
    <mergeCell ref="G21808:L21808"/>
    <mergeCell ref="G21809:L21809"/>
    <mergeCell ref="E21797:E21802"/>
    <mergeCell ref="G21797:L21797"/>
    <mergeCell ref="G21798:L21798"/>
    <mergeCell ref="G21799:L21799"/>
    <mergeCell ref="G21801:L21801"/>
    <mergeCell ref="G21802:L21802"/>
    <mergeCell ref="E21790:E21795"/>
    <mergeCell ref="G21790:L21790"/>
    <mergeCell ref="G21791:L21791"/>
    <mergeCell ref="G21792:L21792"/>
    <mergeCell ref="G21794:L21794"/>
    <mergeCell ref="G21795:L21795"/>
    <mergeCell ref="E21783:E21788"/>
    <mergeCell ref="G21783:L21783"/>
    <mergeCell ref="G21784:L21784"/>
    <mergeCell ref="G21785:L21785"/>
    <mergeCell ref="G21787:L21787"/>
    <mergeCell ref="G21788:L21788"/>
    <mergeCell ref="E21776:E21781"/>
    <mergeCell ref="G21776:L21776"/>
    <mergeCell ref="G21777:L21777"/>
    <mergeCell ref="G21778:L21778"/>
    <mergeCell ref="G21780:L21780"/>
    <mergeCell ref="G21781:L21781"/>
    <mergeCell ref="F21877:K21877"/>
    <mergeCell ref="E21880:L21880"/>
    <mergeCell ref="E21881:L21881"/>
    <mergeCell ref="E21883:L21883"/>
    <mergeCell ref="E21896:L21896"/>
    <mergeCell ref="E21897:L21897"/>
    <mergeCell ref="F21865:K21865"/>
    <mergeCell ref="F21867:K21867"/>
    <mergeCell ref="F21869:K21869"/>
    <mergeCell ref="F21871:K21871"/>
    <mergeCell ref="F21873:K21873"/>
    <mergeCell ref="F21875:K21875"/>
    <mergeCell ref="E21851:L21851"/>
    <mergeCell ref="F21854:G21854"/>
    <mergeCell ref="H21854:L21855"/>
    <mergeCell ref="F21859:K21859"/>
    <mergeCell ref="F21860:K21860"/>
    <mergeCell ref="F21864:K21864"/>
    <mergeCell ref="F21843:J21843"/>
    <mergeCell ref="F21844:J21844"/>
    <mergeCell ref="F21845:J21845"/>
    <mergeCell ref="F21848:G21848"/>
    <mergeCell ref="H21848:L21849"/>
    <mergeCell ref="E21850:L21850"/>
    <mergeCell ref="F21830:J21830"/>
    <mergeCell ref="F21831:J21831"/>
    <mergeCell ref="F21832:J21832"/>
    <mergeCell ref="F21833:J21833"/>
    <mergeCell ref="F21839:J21839"/>
    <mergeCell ref="F21840:J21840"/>
    <mergeCell ref="E21818:E21823"/>
    <mergeCell ref="G21818:L21818"/>
    <mergeCell ref="G21819:L21819"/>
    <mergeCell ref="G21820:L21820"/>
    <mergeCell ref="G21822:L21822"/>
    <mergeCell ref="G21823:L21823"/>
    <mergeCell ref="E21936:E21941"/>
    <mergeCell ref="G21936:L21936"/>
    <mergeCell ref="G21937:L21937"/>
    <mergeCell ref="G21938:L21938"/>
    <mergeCell ref="G21940:L21940"/>
    <mergeCell ref="G21941:L21941"/>
    <mergeCell ref="E21929:E21934"/>
    <mergeCell ref="G21929:L21929"/>
    <mergeCell ref="G21930:L21930"/>
    <mergeCell ref="G21931:L21931"/>
    <mergeCell ref="G21933:L21933"/>
    <mergeCell ref="G21934:L21934"/>
    <mergeCell ref="E21922:E21927"/>
    <mergeCell ref="G21922:L21922"/>
    <mergeCell ref="G21923:L21923"/>
    <mergeCell ref="G21924:L21924"/>
    <mergeCell ref="G21926:L21926"/>
    <mergeCell ref="G21927:L21927"/>
    <mergeCell ref="E21915:E21920"/>
    <mergeCell ref="G21915:L21915"/>
    <mergeCell ref="G21916:L21916"/>
    <mergeCell ref="G21917:L21917"/>
    <mergeCell ref="G21919:L21919"/>
    <mergeCell ref="G21920:L21920"/>
    <mergeCell ref="E21908:E21913"/>
    <mergeCell ref="G21908:L21908"/>
    <mergeCell ref="G21909:L21909"/>
    <mergeCell ref="G21910:L21910"/>
    <mergeCell ref="G21912:L21912"/>
    <mergeCell ref="G21913:L21913"/>
    <mergeCell ref="E21901:E21906"/>
    <mergeCell ref="G21901:L21901"/>
    <mergeCell ref="G21902:L21902"/>
    <mergeCell ref="G21903:L21903"/>
    <mergeCell ref="G21905:L21905"/>
    <mergeCell ref="G21906:L21906"/>
    <mergeCell ref="F22002:K22002"/>
    <mergeCell ref="E22005:L22005"/>
    <mergeCell ref="E22006:L22006"/>
    <mergeCell ref="E22008:L22008"/>
    <mergeCell ref="E22021:L22021"/>
    <mergeCell ref="E22022:L22022"/>
    <mergeCell ref="F21990:K21990"/>
    <mergeCell ref="F21992:K21992"/>
    <mergeCell ref="F21994:K21994"/>
    <mergeCell ref="F21996:K21996"/>
    <mergeCell ref="F21998:K21998"/>
    <mergeCell ref="F22000:K22000"/>
    <mergeCell ref="E21976:L21976"/>
    <mergeCell ref="F21979:G21979"/>
    <mergeCell ref="H21979:L21980"/>
    <mergeCell ref="F21984:K21984"/>
    <mergeCell ref="F21985:K21985"/>
    <mergeCell ref="F21989:K21989"/>
    <mergeCell ref="F21968:J21968"/>
    <mergeCell ref="F21969:J21969"/>
    <mergeCell ref="F21970:J21970"/>
    <mergeCell ref="F21973:G21973"/>
    <mergeCell ref="H21973:L21974"/>
    <mergeCell ref="E21975:L21975"/>
    <mergeCell ref="F21955:J21955"/>
    <mergeCell ref="F21956:J21956"/>
    <mergeCell ref="F21957:J21957"/>
    <mergeCell ref="F21958:J21958"/>
    <mergeCell ref="F21964:J21964"/>
    <mergeCell ref="F21965:J21965"/>
    <mergeCell ref="E21943:E21948"/>
    <mergeCell ref="G21943:L21943"/>
    <mergeCell ref="G21944:L21944"/>
    <mergeCell ref="G21945:L21945"/>
    <mergeCell ref="G21947:L21947"/>
    <mergeCell ref="G21948:L21948"/>
    <mergeCell ref="E22061:E22066"/>
    <mergeCell ref="G22061:L22061"/>
    <mergeCell ref="G22062:L22062"/>
    <mergeCell ref="G22063:L22063"/>
    <mergeCell ref="G22065:L22065"/>
    <mergeCell ref="G22066:L22066"/>
    <mergeCell ref="E22054:E22059"/>
    <mergeCell ref="G22054:L22054"/>
    <mergeCell ref="G22055:L22055"/>
    <mergeCell ref="G22056:L22056"/>
    <mergeCell ref="G22058:L22058"/>
    <mergeCell ref="G22059:L22059"/>
    <mergeCell ref="E22047:E22052"/>
    <mergeCell ref="G22047:L22047"/>
    <mergeCell ref="G22048:L22048"/>
    <mergeCell ref="G22049:L22049"/>
    <mergeCell ref="G22051:L22051"/>
    <mergeCell ref="G22052:L22052"/>
    <mergeCell ref="E22040:E22045"/>
    <mergeCell ref="G22040:L22040"/>
    <mergeCell ref="G22041:L22041"/>
    <mergeCell ref="G22042:L22042"/>
    <mergeCell ref="G22044:L22044"/>
    <mergeCell ref="G22045:L22045"/>
    <mergeCell ref="E22033:E22038"/>
    <mergeCell ref="G22033:L22033"/>
    <mergeCell ref="G22034:L22034"/>
    <mergeCell ref="G22035:L22035"/>
    <mergeCell ref="G22037:L22037"/>
    <mergeCell ref="G22038:L22038"/>
    <mergeCell ref="E22026:E22031"/>
    <mergeCell ref="G22026:L22026"/>
    <mergeCell ref="G22027:L22027"/>
    <mergeCell ref="G22028:L22028"/>
    <mergeCell ref="G22030:L22030"/>
    <mergeCell ref="G22031:L22031"/>
    <mergeCell ref="F22127:K22127"/>
    <mergeCell ref="E22130:L22130"/>
    <mergeCell ref="E22131:L22131"/>
    <mergeCell ref="E22133:L22133"/>
    <mergeCell ref="E22146:L22146"/>
    <mergeCell ref="E22147:L22147"/>
    <mergeCell ref="F22115:K22115"/>
    <mergeCell ref="F22117:K22117"/>
    <mergeCell ref="F22119:K22119"/>
    <mergeCell ref="F22121:K22121"/>
    <mergeCell ref="F22123:K22123"/>
    <mergeCell ref="F22125:K22125"/>
    <mergeCell ref="E22101:L22101"/>
    <mergeCell ref="F22104:G22104"/>
    <mergeCell ref="H22104:L22105"/>
    <mergeCell ref="F22109:K22109"/>
    <mergeCell ref="F22110:K22110"/>
    <mergeCell ref="F22114:K22114"/>
    <mergeCell ref="F22093:J22093"/>
    <mergeCell ref="F22094:J22094"/>
    <mergeCell ref="F22095:J22095"/>
    <mergeCell ref="F22098:G22098"/>
    <mergeCell ref="H22098:L22099"/>
    <mergeCell ref="E22100:L22100"/>
    <mergeCell ref="F22080:J22080"/>
    <mergeCell ref="F22081:J22081"/>
    <mergeCell ref="F22082:J22082"/>
    <mergeCell ref="F22083:J22083"/>
    <mergeCell ref="F22089:J22089"/>
    <mergeCell ref="F22090:J22090"/>
    <mergeCell ref="E22068:E22073"/>
    <mergeCell ref="G22068:L22068"/>
    <mergeCell ref="G22069:L22069"/>
    <mergeCell ref="G22070:L22070"/>
    <mergeCell ref="G22072:L22072"/>
    <mergeCell ref="G22073:L22073"/>
    <mergeCell ref="E22186:E22191"/>
    <mergeCell ref="G22186:L22186"/>
    <mergeCell ref="G22187:L22187"/>
    <mergeCell ref="G22188:L22188"/>
    <mergeCell ref="G22190:L22190"/>
    <mergeCell ref="G22191:L22191"/>
    <mergeCell ref="E22179:E22184"/>
    <mergeCell ref="G22179:L22179"/>
    <mergeCell ref="G22180:L22180"/>
    <mergeCell ref="G22181:L22181"/>
    <mergeCell ref="G22183:L22183"/>
    <mergeCell ref="G22184:L22184"/>
    <mergeCell ref="E22172:E22177"/>
    <mergeCell ref="G22172:L22172"/>
    <mergeCell ref="G22173:L22173"/>
    <mergeCell ref="G22174:L22174"/>
    <mergeCell ref="G22176:L22176"/>
    <mergeCell ref="G22177:L22177"/>
    <mergeCell ref="E22165:E22170"/>
    <mergeCell ref="G22165:L22165"/>
    <mergeCell ref="G22166:L22166"/>
    <mergeCell ref="G22167:L22167"/>
    <mergeCell ref="G22169:L22169"/>
    <mergeCell ref="G22170:L22170"/>
    <mergeCell ref="E22158:E22163"/>
    <mergeCell ref="G22158:L22158"/>
    <mergeCell ref="G22159:L22159"/>
    <mergeCell ref="G22160:L22160"/>
    <mergeCell ref="G22162:L22162"/>
    <mergeCell ref="G22163:L22163"/>
    <mergeCell ref="E22151:E22156"/>
    <mergeCell ref="G22151:L22151"/>
    <mergeCell ref="G22152:L22152"/>
    <mergeCell ref="G22153:L22153"/>
    <mergeCell ref="G22155:L22155"/>
    <mergeCell ref="G22156:L22156"/>
    <mergeCell ref="F22252:K22252"/>
    <mergeCell ref="E22255:L22255"/>
    <mergeCell ref="E22256:L22256"/>
    <mergeCell ref="E22258:L22258"/>
    <mergeCell ref="E22271:L22271"/>
    <mergeCell ref="E22272:L22272"/>
    <mergeCell ref="F22240:K22240"/>
    <mergeCell ref="F22242:K22242"/>
    <mergeCell ref="F22244:K22244"/>
    <mergeCell ref="F22246:K22246"/>
    <mergeCell ref="F22248:K22248"/>
    <mergeCell ref="F22250:K22250"/>
    <mergeCell ref="E22226:L22226"/>
    <mergeCell ref="F22229:G22229"/>
    <mergeCell ref="H22229:L22230"/>
    <mergeCell ref="F22234:K22234"/>
    <mergeCell ref="F22235:K22235"/>
    <mergeCell ref="F22239:K22239"/>
    <mergeCell ref="F22218:J22218"/>
    <mergeCell ref="F22219:J22219"/>
    <mergeCell ref="F22220:J22220"/>
    <mergeCell ref="F22223:G22223"/>
    <mergeCell ref="H22223:L22224"/>
    <mergeCell ref="E22225:L22225"/>
    <mergeCell ref="F22205:J22205"/>
    <mergeCell ref="F22206:J22206"/>
    <mergeCell ref="F22207:J22207"/>
    <mergeCell ref="F22208:J22208"/>
    <mergeCell ref="F22214:J22214"/>
    <mergeCell ref="F22215:J22215"/>
    <mergeCell ref="E22193:E22198"/>
    <mergeCell ref="G22193:L22193"/>
    <mergeCell ref="G22194:L22194"/>
    <mergeCell ref="G22195:L22195"/>
    <mergeCell ref="G22197:L22197"/>
    <mergeCell ref="G22198:L22198"/>
    <mergeCell ref="E22311:E22316"/>
    <mergeCell ref="G22311:L22311"/>
    <mergeCell ref="G22312:L22312"/>
    <mergeCell ref="G22313:L22313"/>
    <mergeCell ref="G22315:L22315"/>
    <mergeCell ref="G22316:L22316"/>
    <mergeCell ref="E22304:E22309"/>
    <mergeCell ref="G22304:L22304"/>
    <mergeCell ref="G22305:L22305"/>
    <mergeCell ref="G22306:L22306"/>
    <mergeCell ref="G22308:L22308"/>
    <mergeCell ref="G22309:L22309"/>
    <mergeCell ref="E22297:E22302"/>
    <mergeCell ref="G22297:L22297"/>
    <mergeCell ref="G22298:L22298"/>
    <mergeCell ref="G22299:L22299"/>
    <mergeCell ref="G22301:L22301"/>
    <mergeCell ref="G22302:L22302"/>
    <mergeCell ref="E22290:E22295"/>
    <mergeCell ref="G22290:L22290"/>
    <mergeCell ref="G22291:L22291"/>
    <mergeCell ref="G22292:L22292"/>
    <mergeCell ref="G22294:L22294"/>
    <mergeCell ref="G22295:L22295"/>
    <mergeCell ref="E22283:E22288"/>
    <mergeCell ref="G22283:L22283"/>
    <mergeCell ref="G22284:L22284"/>
    <mergeCell ref="G22285:L22285"/>
    <mergeCell ref="G22287:L22287"/>
    <mergeCell ref="G22288:L22288"/>
    <mergeCell ref="E22276:E22281"/>
    <mergeCell ref="G22276:L22276"/>
    <mergeCell ref="G22277:L22277"/>
    <mergeCell ref="G22278:L22278"/>
    <mergeCell ref="G22280:L22280"/>
    <mergeCell ref="G22281:L22281"/>
    <mergeCell ref="F22377:K22377"/>
    <mergeCell ref="E22380:L22380"/>
    <mergeCell ref="E22381:L22381"/>
    <mergeCell ref="E22383:L22383"/>
    <mergeCell ref="E22396:L22396"/>
    <mergeCell ref="E22397:L22397"/>
    <mergeCell ref="F22365:K22365"/>
    <mergeCell ref="F22367:K22367"/>
    <mergeCell ref="F22369:K22369"/>
    <mergeCell ref="F22371:K22371"/>
    <mergeCell ref="F22373:K22373"/>
    <mergeCell ref="F22375:K22375"/>
    <mergeCell ref="E22351:L22351"/>
    <mergeCell ref="F22354:G22354"/>
    <mergeCell ref="H22354:L22355"/>
    <mergeCell ref="F22359:K22359"/>
    <mergeCell ref="F22360:K22360"/>
    <mergeCell ref="F22364:K22364"/>
    <mergeCell ref="F22343:J22343"/>
    <mergeCell ref="F22344:J22344"/>
    <mergeCell ref="F22345:J22345"/>
    <mergeCell ref="F22348:G22348"/>
    <mergeCell ref="H22348:L22349"/>
    <mergeCell ref="E22350:L22350"/>
    <mergeCell ref="F22330:J22330"/>
    <mergeCell ref="F22331:J22331"/>
    <mergeCell ref="F22332:J22332"/>
    <mergeCell ref="F22333:J22333"/>
    <mergeCell ref="F22339:J22339"/>
    <mergeCell ref="F22340:J22340"/>
    <mergeCell ref="E22318:E22323"/>
    <mergeCell ref="G22318:L22318"/>
    <mergeCell ref="G22319:L22319"/>
    <mergeCell ref="G22320:L22320"/>
    <mergeCell ref="G22322:L22322"/>
    <mergeCell ref="G22323:L22323"/>
    <mergeCell ref="E22436:E22441"/>
    <mergeCell ref="G22436:L22436"/>
    <mergeCell ref="G22437:L22437"/>
    <mergeCell ref="G22438:L22438"/>
    <mergeCell ref="G22440:L22440"/>
    <mergeCell ref="G22441:L22441"/>
    <mergeCell ref="E22429:E22434"/>
    <mergeCell ref="G22429:L22429"/>
    <mergeCell ref="G22430:L22430"/>
    <mergeCell ref="G22431:L22431"/>
    <mergeCell ref="G22433:L22433"/>
    <mergeCell ref="G22434:L22434"/>
    <mergeCell ref="E22422:E22427"/>
    <mergeCell ref="G22422:L22422"/>
    <mergeCell ref="G22423:L22423"/>
    <mergeCell ref="G22424:L22424"/>
    <mergeCell ref="G22426:L22426"/>
    <mergeCell ref="G22427:L22427"/>
    <mergeCell ref="E22415:E22420"/>
    <mergeCell ref="G22415:L22415"/>
    <mergeCell ref="G22416:L22416"/>
    <mergeCell ref="G22417:L22417"/>
    <mergeCell ref="G22419:L22419"/>
    <mergeCell ref="G22420:L22420"/>
    <mergeCell ref="E22408:E22413"/>
    <mergeCell ref="G22408:L22408"/>
    <mergeCell ref="G22409:L22409"/>
    <mergeCell ref="G22410:L22410"/>
    <mergeCell ref="G22412:L22412"/>
    <mergeCell ref="G22413:L22413"/>
    <mergeCell ref="E22401:E22406"/>
    <mergeCell ref="G22401:L22401"/>
    <mergeCell ref="G22402:L22402"/>
    <mergeCell ref="G22403:L22403"/>
    <mergeCell ref="G22405:L22405"/>
    <mergeCell ref="G22406:L22406"/>
    <mergeCell ref="F22502:K22502"/>
    <mergeCell ref="E22505:L22505"/>
    <mergeCell ref="E22506:L22506"/>
    <mergeCell ref="E22508:L22508"/>
    <mergeCell ref="E22521:L22521"/>
    <mergeCell ref="E22522:L22522"/>
    <mergeCell ref="F22490:K22490"/>
    <mergeCell ref="F22492:K22492"/>
    <mergeCell ref="F22494:K22494"/>
    <mergeCell ref="F22496:K22496"/>
    <mergeCell ref="F22498:K22498"/>
    <mergeCell ref="F22500:K22500"/>
    <mergeCell ref="E22476:L22476"/>
    <mergeCell ref="F22479:G22479"/>
    <mergeCell ref="H22479:L22480"/>
    <mergeCell ref="F22484:K22484"/>
    <mergeCell ref="F22485:K22485"/>
    <mergeCell ref="F22489:K22489"/>
    <mergeCell ref="F22468:J22468"/>
    <mergeCell ref="F22469:J22469"/>
    <mergeCell ref="F22470:J22470"/>
    <mergeCell ref="F22473:G22473"/>
    <mergeCell ref="H22473:L22474"/>
    <mergeCell ref="E22475:L22475"/>
    <mergeCell ref="F22455:J22455"/>
    <mergeCell ref="F22456:J22456"/>
    <mergeCell ref="F22457:J22457"/>
    <mergeCell ref="F22458:J22458"/>
    <mergeCell ref="F22464:J22464"/>
    <mergeCell ref="F22465:J22465"/>
    <mergeCell ref="E22443:E22448"/>
    <mergeCell ref="G22443:L22443"/>
    <mergeCell ref="G22444:L22444"/>
    <mergeCell ref="G22445:L22445"/>
    <mergeCell ref="G22447:L22447"/>
    <mergeCell ref="G22448:L22448"/>
    <mergeCell ref="E22561:E22566"/>
    <mergeCell ref="G22561:L22561"/>
    <mergeCell ref="G22562:L22562"/>
    <mergeCell ref="G22563:L22563"/>
    <mergeCell ref="G22565:L22565"/>
    <mergeCell ref="G22566:L22566"/>
    <mergeCell ref="E22554:E22559"/>
    <mergeCell ref="G22554:L22554"/>
    <mergeCell ref="G22555:L22555"/>
    <mergeCell ref="G22556:L22556"/>
    <mergeCell ref="G22558:L22558"/>
    <mergeCell ref="G22559:L22559"/>
    <mergeCell ref="E22547:E22552"/>
    <mergeCell ref="G22547:L22547"/>
    <mergeCell ref="G22548:L22548"/>
    <mergeCell ref="G22549:L22549"/>
    <mergeCell ref="G22551:L22551"/>
    <mergeCell ref="G22552:L22552"/>
    <mergeCell ref="E22540:E22545"/>
    <mergeCell ref="G22540:L22540"/>
    <mergeCell ref="G22541:L22541"/>
    <mergeCell ref="G22542:L22542"/>
    <mergeCell ref="G22544:L22544"/>
    <mergeCell ref="G22545:L22545"/>
    <mergeCell ref="E22533:E22538"/>
    <mergeCell ref="G22533:L22533"/>
    <mergeCell ref="G22534:L22534"/>
    <mergeCell ref="G22535:L22535"/>
    <mergeCell ref="G22537:L22537"/>
    <mergeCell ref="G22538:L22538"/>
    <mergeCell ref="E22526:E22531"/>
    <mergeCell ref="G22526:L22526"/>
    <mergeCell ref="G22527:L22527"/>
    <mergeCell ref="G22528:L22528"/>
    <mergeCell ref="G22530:L22530"/>
    <mergeCell ref="G22531:L22531"/>
    <mergeCell ref="F22627:K22627"/>
    <mergeCell ref="E22630:L22630"/>
    <mergeCell ref="E22631:L22631"/>
    <mergeCell ref="E22633:L22633"/>
    <mergeCell ref="E22646:L22646"/>
    <mergeCell ref="E22647:L22647"/>
    <mergeCell ref="F22615:K22615"/>
    <mergeCell ref="F22617:K22617"/>
    <mergeCell ref="F22619:K22619"/>
    <mergeCell ref="F22621:K22621"/>
    <mergeCell ref="F22623:K22623"/>
    <mergeCell ref="F22625:K22625"/>
    <mergeCell ref="E22601:L22601"/>
    <mergeCell ref="F22604:G22604"/>
    <mergeCell ref="H22604:L22605"/>
    <mergeCell ref="F22609:K22609"/>
    <mergeCell ref="F22610:K22610"/>
    <mergeCell ref="F22614:K22614"/>
    <mergeCell ref="F22593:J22593"/>
    <mergeCell ref="F22594:J22594"/>
    <mergeCell ref="F22595:J22595"/>
    <mergeCell ref="F22598:G22598"/>
    <mergeCell ref="H22598:L22599"/>
    <mergeCell ref="E22600:L22600"/>
    <mergeCell ref="F22580:J22580"/>
    <mergeCell ref="F22581:J22581"/>
    <mergeCell ref="F22582:J22582"/>
    <mergeCell ref="F22583:J22583"/>
    <mergeCell ref="F22589:J22589"/>
    <mergeCell ref="F22590:J22590"/>
    <mergeCell ref="E22568:E22573"/>
    <mergeCell ref="G22568:L22568"/>
    <mergeCell ref="G22569:L22569"/>
    <mergeCell ref="G22570:L22570"/>
    <mergeCell ref="G22572:L22572"/>
    <mergeCell ref="G22573:L22573"/>
    <mergeCell ref="E22686:E22691"/>
    <mergeCell ref="G22686:L22686"/>
    <mergeCell ref="G22687:L22687"/>
    <mergeCell ref="G22688:L22688"/>
    <mergeCell ref="G22690:L22690"/>
    <mergeCell ref="G22691:L22691"/>
    <mergeCell ref="E22679:E22684"/>
    <mergeCell ref="G22679:L22679"/>
    <mergeCell ref="G22680:L22680"/>
    <mergeCell ref="G22681:L22681"/>
    <mergeCell ref="G22683:L22683"/>
    <mergeCell ref="G22684:L22684"/>
    <mergeCell ref="E22672:E22677"/>
    <mergeCell ref="G22672:L22672"/>
    <mergeCell ref="G22673:L22673"/>
    <mergeCell ref="G22674:L22674"/>
    <mergeCell ref="G22676:L22676"/>
    <mergeCell ref="G22677:L22677"/>
    <mergeCell ref="E22665:E22670"/>
    <mergeCell ref="G22665:L22665"/>
    <mergeCell ref="G22666:L22666"/>
    <mergeCell ref="G22667:L22667"/>
    <mergeCell ref="G22669:L22669"/>
    <mergeCell ref="G22670:L22670"/>
    <mergeCell ref="E22658:E22663"/>
    <mergeCell ref="G22658:L22658"/>
    <mergeCell ref="G22659:L22659"/>
    <mergeCell ref="G22660:L22660"/>
    <mergeCell ref="G22662:L22662"/>
    <mergeCell ref="G22663:L22663"/>
    <mergeCell ref="E22651:E22656"/>
    <mergeCell ref="G22651:L22651"/>
    <mergeCell ref="G22652:L22652"/>
    <mergeCell ref="G22653:L22653"/>
    <mergeCell ref="G22655:L22655"/>
    <mergeCell ref="G22656:L22656"/>
    <mergeCell ref="F22752:K22752"/>
    <mergeCell ref="E22755:L22755"/>
    <mergeCell ref="E22756:L22756"/>
    <mergeCell ref="E22758:L22758"/>
    <mergeCell ref="E22771:L22771"/>
    <mergeCell ref="E22772:L22772"/>
    <mergeCell ref="F22740:K22740"/>
    <mergeCell ref="F22742:K22742"/>
    <mergeCell ref="F22744:K22744"/>
    <mergeCell ref="F22746:K22746"/>
    <mergeCell ref="F22748:K22748"/>
    <mergeCell ref="F22750:K22750"/>
    <mergeCell ref="E22726:L22726"/>
    <mergeCell ref="F22729:G22729"/>
    <mergeCell ref="H22729:L22730"/>
    <mergeCell ref="F22734:K22734"/>
    <mergeCell ref="F22735:K22735"/>
    <mergeCell ref="F22739:K22739"/>
    <mergeCell ref="F22718:J22718"/>
    <mergeCell ref="F22719:J22719"/>
    <mergeCell ref="F22720:J22720"/>
    <mergeCell ref="F22723:G22723"/>
    <mergeCell ref="H22723:L22724"/>
    <mergeCell ref="E22725:L22725"/>
    <mergeCell ref="F22705:J22705"/>
    <mergeCell ref="F22706:J22706"/>
    <mergeCell ref="F22707:J22707"/>
    <mergeCell ref="F22708:J22708"/>
    <mergeCell ref="F22714:J22714"/>
    <mergeCell ref="F22715:J22715"/>
    <mergeCell ref="E22693:E22698"/>
    <mergeCell ref="G22693:L22693"/>
    <mergeCell ref="G22694:L22694"/>
    <mergeCell ref="G22695:L22695"/>
    <mergeCell ref="G22697:L22697"/>
    <mergeCell ref="G22698:L22698"/>
    <mergeCell ref="E22811:E22816"/>
    <mergeCell ref="G22811:L22811"/>
    <mergeCell ref="G22812:L22812"/>
    <mergeCell ref="G22813:L22813"/>
    <mergeCell ref="G22815:L22815"/>
    <mergeCell ref="G22816:L22816"/>
    <mergeCell ref="E22804:E22809"/>
    <mergeCell ref="G22804:L22804"/>
    <mergeCell ref="G22805:L22805"/>
    <mergeCell ref="G22806:L22806"/>
    <mergeCell ref="G22808:L22808"/>
    <mergeCell ref="G22809:L22809"/>
    <mergeCell ref="E22797:E22802"/>
    <mergeCell ref="G22797:L22797"/>
    <mergeCell ref="G22798:L22798"/>
    <mergeCell ref="G22799:L22799"/>
    <mergeCell ref="G22801:L22801"/>
    <mergeCell ref="G22802:L22802"/>
    <mergeCell ref="E22790:E22795"/>
    <mergeCell ref="G22790:L22790"/>
    <mergeCell ref="G22791:L22791"/>
    <mergeCell ref="G22792:L22792"/>
    <mergeCell ref="G22794:L22794"/>
    <mergeCell ref="G22795:L22795"/>
    <mergeCell ref="E22783:E22788"/>
    <mergeCell ref="G22783:L22783"/>
    <mergeCell ref="G22784:L22784"/>
    <mergeCell ref="G22785:L22785"/>
    <mergeCell ref="G22787:L22787"/>
    <mergeCell ref="G22788:L22788"/>
    <mergeCell ref="E22776:E22781"/>
    <mergeCell ref="G22776:L22776"/>
    <mergeCell ref="G22777:L22777"/>
    <mergeCell ref="G22778:L22778"/>
    <mergeCell ref="G22780:L22780"/>
    <mergeCell ref="G22781:L22781"/>
    <mergeCell ref="F22877:K22877"/>
    <mergeCell ref="E22880:L22880"/>
    <mergeCell ref="E22881:L22881"/>
    <mergeCell ref="E22883:L22883"/>
    <mergeCell ref="E22896:L22896"/>
    <mergeCell ref="E22897:L22897"/>
    <mergeCell ref="F22865:K22865"/>
    <mergeCell ref="F22867:K22867"/>
    <mergeCell ref="F22869:K22869"/>
    <mergeCell ref="F22871:K22871"/>
    <mergeCell ref="F22873:K22873"/>
    <mergeCell ref="F22875:K22875"/>
    <mergeCell ref="E22851:L22851"/>
    <mergeCell ref="F22854:G22854"/>
    <mergeCell ref="H22854:L22855"/>
    <mergeCell ref="F22859:K22859"/>
    <mergeCell ref="F22860:K22860"/>
    <mergeCell ref="F22864:K22864"/>
    <mergeCell ref="F22843:J22843"/>
    <mergeCell ref="F22844:J22844"/>
    <mergeCell ref="F22845:J22845"/>
    <mergeCell ref="F22848:G22848"/>
    <mergeCell ref="H22848:L22849"/>
    <mergeCell ref="E22850:L22850"/>
    <mergeCell ref="F22830:J22830"/>
    <mergeCell ref="F22831:J22831"/>
    <mergeCell ref="F22832:J22832"/>
    <mergeCell ref="F22833:J22833"/>
    <mergeCell ref="F22839:J22839"/>
    <mergeCell ref="F22840:J22840"/>
    <mergeCell ref="E22818:E22823"/>
    <mergeCell ref="G22818:L22818"/>
    <mergeCell ref="G22819:L22819"/>
    <mergeCell ref="G22820:L22820"/>
    <mergeCell ref="G22822:L22822"/>
    <mergeCell ref="G22823:L22823"/>
    <mergeCell ref="E22936:E22941"/>
    <mergeCell ref="G22936:L22936"/>
    <mergeCell ref="G22937:L22937"/>
    <mergeCell ref="G22938:L22938"/>
    <mergeCell ref="G22940:L22940"/>
    <mergeCell ref="G22941:L22941"/>
    <mergeCell ref="E22929:E22934"/>
    <mergeCell ref="G22929:L22929"/>
    <mergeCell ref="G22930:L22930"/>
    <mergeCell ref="G22931:L22931"/>
    <mergeCell ref="G22933:L22933"/>
    <mergeCell ref="G22934:L22934"/>
    <mergeCell ref="E22922:E22927"/>
    <mergeCell ref="G22922:L22922"/>
    <mergeCell ref="G22923:L22923"/>
    <mergeCell ref="G22924:L22924"/>
    <mergeCell ref="G22926:L22926"/>
    <mergeCell ref="G22927:L22927"/>
    <mergeCell ref="E22915:E22920"/>
    <mergeCell ref="G22915:L22915"/>
    <mergeCell ref="G22916:L22916"/>
    <mergeCell ref="G22917:L22917"/>
    <mergeCell ref="G22919:L22919"/>
    <mergeCell ref="G22920:L22920"/>
    <mergeCell ref="E22908:E22913"/>
    <mergeCell ref="G22908:L22908"/>
    <mergeCell ref="G22909:L22909"/>
    <mergeCell ref="G22910:L22910"/>
    <mergeCell ref="G22912:L22912"/>
    <mergeCell ref="G22913:L22913"/>
    <mergeCell ref="E22901:E22906"/>
    <mergeCell ref="G22901:L22901"/>
    <mergeCell ref="G22902:L22902"/>
    <mergeCell ref="G22903:L22903"/>
    <mergeCell ref="G22905:L22905"/>
    <mergeCell ref="G22906:L22906"/>
    <mergeCell ref="F23002:K23002"/>
    <mergeCell ref="E23005:L23005"/>
    <mergeCell ref="E23006:L23006"/>
    <mergeCell ref="E23008:L23008"/>
    <mergeCell ref="E23021:L23021"/>
    <mergeCell ref="E23022:L23022"/>
    <mergeCell ref="F22990:K22990"/>
    <mergeCell ref="F22992:K22992"/>
    <mergeCell ref="F22994:K22994"/>
    <mergeCell ref="F22996:K22996"/>
    <mergeCell ref="F22998:K22998"/>
    <mergeCell ref="F23000:K23000"/>
    <mergeCell ref="E22976:L22976"/>
    <mergeCell ref="F22979:G22979"/>
    <mergeCell ref="H22979:L22980"/>
    <mergeCell ref="F22984:K22984"/>
    <mergeCell ref="F22985:K22985"/>
    <mergeCell ref="F22989:K22989"/>
    <mergeCell ref="F22968:J22968"/>
    <mergeCell ref="F22969:J22969"/>
    <mergeCell ref="F22970:J22970"/>
    <mergeCell ref="F22973:G22973"/>
    <mergeCell ref="H22973:L22974"/>
    <mergeCell ref="E22975:L22975"/>
    <mergeCell ref="F22955:J22955"/>
    <mergeCell ref="F22956:J22956"/>
    <mergeCell ref="F22957:J22957"/>
    <mergeCell ref="F22958:J22958"/>
    <mergeCell ref="F22964:J22964"/>
    <mergeCell ref="F22965:J22965"/>
    <mergeCell ref="E22943:E22948"/>
    <mergeCell ref="G22943:L22943"/>
    <mergeCell ref="G22944:L22944"/>
    <mergeCell ref="G22945:L22945"/>
    <mergeCell ref="G22947:L22947"/>
    <mergeCell ref="G22948:L22948"/>
    <mergeCell ref="E23061:E23066"/>
    <mergeCell ref="G23061:L23061"/>
    <mergeCell ref="G23062:L23062"/>
    <mergeCell ref="G23063:L23063"/>
    <mergeCell ref="G23065:L23065"/>
    <mergeCell ref="G23066:L23066"/>
    <mergeCell ref="E23054:E23059"/>
    <mergeCell ref="G23054:L23054"/>
    <mergeCell ref="G23055:L23055"/>
    <mergeCell ref="G23056:L23056"/>
    <mergeCell ref="G23058:L23058"/>
    <mergeCell ref="G23059:L23059"/>
    <mergeCell ref="E23047:E23052"/>
    <mergeCell ref="G23047:L23047"/>
    <mergeCell ref="G23048:L23048"/>
    <mergeCell ref="G23049:L23049"/>
    <mergeCell ref="G23051:L23051"/>
    <mergeCell ref="G23052:L23052"/>
    <mergeCell ref="E23040:E23045"/>
    <mergeCell ref="G23040:L23040"/>
    <mergeCell ref="G23041:L23041"/>
    <mergeCell ref="G23042:L23042"/>
    <mergeCell ref="G23044:L23044"/>
    <mergeCell ref="G23045:L23045"/>
    <mergeCell ref="E23033:E23038"/>
    <mergeCell ref="G23033:L23033"/>
    <mergeCell ref="G23034:L23034"/>
    <mergeCell ref="G23035:L23035"/>
    <mergeCell ref="G23037:L23037"/>
    <mergeCell ref="G23038:L23038"/>
    <mergeCell ref="E23026:E23031"/>
    <mergeCell ref="G23026:L23026"/>
    <mergeCell ref="G23027:L23027"/>
    <mergeCell ref="G23028:L23028"/>
    <mergeCell ref="G23030:L23030"/>
    <mergeCell ref="G23031:L23031"/>
    <mergeCell ref="F23127:K23127"/>
    <mergeCell ref="E23130:L23130"/>
    <mergeCell ref="E23131:L23131"/>
    <mergeCell ref="E23133:L23133"/>
    <mergeCell ref="E23146:L23146"/>
    <mergeCell ref="E23147:L23147"/>
    <mergeCell ref="F23115:K23115"/>
    <mergeCell ref="F23117:K23117"/>
    <mergeCell ref="F23119:K23119"/>
    <mergeCell ref="F23121:K23121"/>
    <mergeCell ref="F23123:K23123"/>
    <mergeCell ref="F23125:K23125"/>
    <mergeCell ref="E23101:L23101"/>
    <mergeCell ref="F23104:G23104"/>
    <mergeCell ref="H23104:L23105"/>
    <mergeCell ref="F23109:K23109"/>
    <mergeCell ref="F23110:K23110"/>
    <mergeCell ref="F23114:K23114"/>
    <mergeCell ref="F23093:J23093"/>
    <mergeCell ref="F23094:J23094"/>
    <mergeCell ref="F23095:J23095"/>
    <mergeCell ref="F23098:G23098"/>
    <mergeCell ref="H23098:L23099"/>
    <mergeCell ref="E23100:L23100"/>
    <mergeCell ref="F23080:J23080"/>
    <mergeCell ref="F23081:J23081"/>
    <mergeCell ref="F23082:J23082"/>
    <mergeCell ref="F23083:J23083"/>
    <mergeCell ref="F23089:J23089"/>
    <mergeCell ref="F23090:J23090"/>
    <mergeCell ref="E23068:E23073"/>
    <mergeCell ref="G23068:L23068"/>
    <mergeCell ref="G23069:L23069"/>
    <mergeCell ref="G23070:L23070"/>
    <mergeCell ref="G23072:L23072"/>
    <mergeCell ref="G23073:L23073"/>
    <mergeCell ref="E23186:E23191"/>
    <mergeCell ref="G23186:L23186"/>
    <mergeCell ref="G23187:L23187"/>
    <mergeCell ref="G23188:L23188"/>
    <mergeCell ref="G23190:L23190"/>
    <mergeCell ref="G23191:L23191"/>
    <mergeCell ref="E23179:E23184"/>
    <mergeCell ref="G23179:L23179"/>
    <mergeCell ref="G23180:L23180"/>
    <mergeCell ref="G23181:L23181"/>
    <mergeCell ref="G23183:L23183"/>
    <mergeCell ref="G23184:L23184"/>
    <mergeCell ref="E23172:E23177"/>
    <mergeCell ref="G23172:L23172"/>
    <mergeCell ref="G23173:L23173"/>
    <mergeCell ref="G23174:L23174"/>
    <mergeCell ref="G23176:L23176"/>
    <mergeCell ref="G23177:L23177"/>
    <mergeCell ref="E23165:E23170"/>
    <mergeCell ref="G23165:L23165"/>
    <mergeCell ref="G23166:L23166"/>
    <mergeCell ref="G23167:L23167"/>
    <mergeCell ref="G23169:L23169"/>
    <mergeCell ref="G23170:L23170"/>
    <mergeCell ref="E23158:E23163"/>
    <mergeCell ref="G23158:L23158"/>
    <mergeCell ref="G23159:L23159"/>
    <mergeCell ref="G23160:L23160"/>
    <mergeCell ref="G23162:L23162"/>
    <mergeCell ref="G23163:L23163"/>
    <mergeCell ref="E23151:E23156"/>
    <mergeCell ref="G23151:L23151"/>
    <mergeCell ref="G23152:L23152"/>
    <mergeCell ref="G23153:L23153"/>
    <mergeCell ref="G23155:L23155"/>
    <mergeCell ref="G23156:L23156"/>
    <mergeCell ref="F23252:K23252"/>
    <mergeCell ref="E23255:L23255"/>
    <mergeCell ref="E23256:L23256"/>
    <mergeCell ref="E23258:L23258"/>
    <mergeCell ref="E23271:L23271"/>
    <mergeCell ref="E23272:L23272"/>
    <mergeCell ref="F23240:K23240"/>
    <mergeCell ref="F23242:K23242"/>
    <mergeCell ref="F23244:K23244"/>
    <mergeCell ref="F23246:K23246"/>
    <mergeCell ref="F23248:K23248"/>
    <mergeCell ref="F23250:K23250"/>
    <mergeCell ref="E23226:L23226"/>
    <mergeCell ref="F23229:G23229"/>
    <mergeCell ref="H23229:L23230"/>
    <mergeCell ref="F23234:K23234"/>
    <mergeCell ref="F23235:K23235"/>
    <mergeCell ref="F23239:K23239"/>
    <mergeCell ref="F23218:J23218"/>
    <mergeCell ref="F23219:J23219"/>
    <mergeCell ref="F23220:J23220"/>
    <mergeCell ref="F23223:G23223"/>
    <mergeCell ref="H23223:L23224"/>
    <mergeCell ref="E23225:L23225"/>
    <mergeCell ref="F23205:J23205"/>
    <mergeCell ref="F23206:J23206"/>
    <mergeCell ref="F23207:J23207"/>
    <mergeCell ref="F23208:J23208"/>
    <mergeCell ref="F23214:J23214"/>
    <mergeCell ref="F23215:J23215"/>
    <mergeCell ref="E23193:E23198"/>
    <mergeCell ref="G23193:L23193"/>
    <mergeCell ref="G23194:L23194"/>
    <mergeCell ref="G23195:L23195"/>
    <mergeCell ref="G23197:L23197"/>
    <mergeCell ref="G23198:L23198"/>
    <mergeCell ref="E23311:E23316"/>
    <mergeCell ref="G23311:L23311"/>
    <mergeCell ref="G23312:L23312"/>
    <mergeCell ref="G23313:L23313"/>
    <mergeCell ref="G23315:L23315"/>
    <mergeCell ref="G23316:L23316"/>
    <mergeCell ref="E23304:E23309"/>
    <mergeCell ref="G23304:L23304"/>
    <mergeCell ref="G23305:L23305"/>
    <mergeCell ref="G23306:L23306"/>
    <mergeCell ref="G23308:L23308"/>
    <mergeCell ref="G23309:L23309"/>
    <mergeCell ref="E23297:E23302"/>
    <mergeCell ref="G23297:L23297"/>
    <mergeCell ref="G23298:L23298"/>
    <mergeCell ref="G23299:L23299"/>
    <mergeCell ref="G23301:L23301"/>
    <mergeCell ref="G23302:L23302"/>
    <mergeCell ref="E23290:E23295"/>
    <mergeCell ref="G23290:L23290"/>
    <mergeCell ref="G23291:L23291"/>
    <mergeCell ref="G23292:L23292"/>
    <mergeCell ref="G23294:L23294"/>
    <mergeCell ref="G23295:L23295"/>
    <mergeCell ref="E23283:E23288"/>
    <mergeCell ref="G23283:L23283"/>
    <mergeCell ref="G23284:L23284"/>
    <mergeCell ref="G23285:L23285"/>
    <mergeCell ref="G23287:L23287"/>
    <mergeCell ref="G23288:L23288"/>
    <mergeCell ref="E23276:E23281"/>
    <mergeCell ref="G23276:L23276"/>
    <mergeCell ref="G23277:L23277"/>
    <mergeCell ref="G23278:L23278"/>
    <mergeCell ref="G23280:L23280"/>
    <mergeCell ref="G23281:L23281"/>
    <mergeCell ref="F23377:K23377"/>
    <mergeCell ref="E23380:L23380"/>
    <mergeCell ref="E23381:L23381"/>
    <mergeCell ref="E23383:L23383"/>
    <mergeCell ref="E23396:L23396"/>
    <mergeCell ref="E23397:L23397"/>
    <mergeCell ref="F23365:K23365"/>
    <mergeCell ref="F23367:K23367"/>
    <mergeCell ref="F23369:K23369"/>
    <mergeCell ref="F23371:K23371"/>
    <mergeCell ref="F23373:K23373"/>
    <mergeCell ref="F23375:K23375"/>
    <mergeCell ref="E23351:L23351"/>
    <mergeCell ref="F23354:G23354"/>
    <mergeCell ref="H23354:L23355"/>
    <mergeCell ref="F23359:K23359"/>
    <mergeCell ref="F23360:K23360"/>
    <mergeCell ref="F23364:K23364"/>
    <mergeCell ref="F23343:J23343"/>
    <mergeCell ref="F23344:J23344"/>
    <mergeCell ref="F23345:J23345"/>
    <mergeCell ref="F23348:G23348"/>
    <mergeCell ref="H23348:L23349"/>
    <mergeCell ref="E23350:L23350"/>
    <mergeCell ref="F23330:J23330"/>
    <mergeCell ref="F23331:J23331"/>
    <mergeCell ref="F23332:J23332"/>
    <mergeCell ref="F23333:J23333"/>
    <mergeCell ref="F23339:J23339"/>
    <mergeCell ref="F23340:J23340"/>
    <mergeCell ref="E23318:E23323"/>
    <mergeCell ref="G23318:L23318"/>
    <mergeCell ref="G23319:L23319"/>
    <mergeCell ref="G23320:L23320"/>
    <mergeCell ref="G23322:L23322"/>
    <mergeCell ref="G23323:L23323"/>
    <mergeCell ref="E23436:E23441"/>
    <mergeCell ref="G23436:L23436"/>
    <mergeCell ref="G23437:L23437"/>
    <mergeCell ref="G23438:L23438"/>
    <mergeCell ref="G23440:L23440"/>
    <mergeCell ref="G23441:L23441"/>
    <mergeCell ref="E23429:E23434"/>
    <mergeCell ref="G23429:L23429"/>
    <mergeCell ref="G23430:L23430"/>
    <mergeCell ref="G23431:L23431"/>
    <mergeCell ref="G23433:L23433"/>
    <mergeCell ref="G23434:L23434"/>
    <mergeCell ref="E23422:E23427"/>
    <mergeCell ref="G23422:L23422"/>
    <mergeCell ref="G23423:L23423"/>
    <mergeCell ref="G23424:L23424"/>
    <mergeCell ref="G23426:L23426"/>
    <mergeCell ref="G23427:L23427"/>
    <mergeCell ref="E23415:E23420"/>
    <mergeCell ref="G23415:L23415"/>
    <mergeCell ref="G23416:L23416"/>
    <mergeCell ref="G23417:L23417"/>
    <mergeCell ref="G23419:L23419"/>
    <mergeCell ref="G23420:L23420"/>
    <mergeCell ref="E23408:E23413"/>
    <mergeCell ref="G23408:L23408"/>
    <mergeCell ref="G23409:L23409"/>
    <mergeCell ref="G23410:L23410"/>
    <mergeCell ref="G23412:L23412"/>
    <mergeCell ref="G23413:L23413"/>
    <mergeCell ref="E23401:E23406"/>
    <mergeCell ref="G23401:L23401"/>
    <mergeCell ref="G23402:L23402"/>
    <mergeCell ref="G23403:L23403"/>
    <mergeCell ref="G23405:L23405"/>
    <mergeCell ref="G23406:L23406"/>
    <mergeCell ref="F23502:K23502"/>
    <mergeCell ref="E23505:L23505"/>
    <mergeCell ref="E23506:L23506"/>
    <mergeCell ref="E23508:L23508"/>
    <mergeCell ref="E23521:L23521"/>
    <mergeCell ref="E23522:L23522"/>
    <mergeCell ref="F23490:K23490"/>
    <mergeCell ref="F23492:K23492"/>
    <mergeCell ref="F23494:K23494"/>
    <mergeCell ref="F23496:K23496"/>
    <mergeCell ref="F23498:K23498"/>
    <mergeCell ref="F23500:K23500"/>
    <mergeCell ref="E23476:L23476"/>
    <mergeCell ref="F23479:G23479"/>
    <mergeCell ref="H23479:L23480"/>
    <mergeCell ref="F23484:K23484"/>
    <mergeCell ref="F23485:K23485"/>
    <mergeCell ref="F23489:K23489"/>
    <mergeCell ref="F23468:J23468"/>
    <mergeCell ref="F23469:J23469"/>
    <mergeCell ref="F23470:J23470"/>
    <mergeCell ref="F23473:G23473"/>
    <mergeCell ref="H23473:L23474"/>
    <mergeCell ref="E23475:L23475"/>
    <mergeCell ref="F23455:J23455"/>
    <mergeCell ref="F23456:J23456"/>
    <mergeCell ref="F23457:J23457"/>
    <mergeCell ref="F23458:J23458"/>
    <mergeCell ref="F23464:J23464"/>
    <mergeCell ref="F23465:J23465"/>
    <mergeCell ref="E23443:E23448"/>
    <mergeCell ref="G23443:L23443"/>
    <mergeCell ref="G23444:L23444"/>
    <mergeCell ref="G23445:L23445"/>
    <mergeCell ref="G23447:L23447"/>
    <mergeCell ref="G23448:L23448"/>
    <mergeCell ref="E23561:E23566"/>
    <mergeCell ref="G23561:L23561"/>
    <mergeCell ref="G23562:L23562"/>
    <mergeCell ref="G23563:L23563"/>
    <mergeCell ref="G23565:L23565"/>
    <mergeCell ref="G23566:L23566"/>
    <mergeCell ref="E23554:E23559"/>
    <mergeCell ref="G23554:L23554"/>
    <mergeCell ref="G23555:L23555"/>
    <mergeCell ref="G23556:L23556"/>
    <mergeCell ref="G23558:L23558"/>
    <mergeCell ref="G23559:L23559"/>
    <mergeCell ref="E23547:E23552"/>
    <mergeCell ref="G23547:L23547"/>
    <mergeCell ref="G23548:L23548"/>
    <mergeCell ref="G23549:L23549"/>
    <mergeCell ref="G23551:L23551"/>
    <mergeCell ref="G23552:L23552"/>
    <mergeCell ref="E23540:E23545"/>
    <mergeCell ref="G23540:L23540"/>
    <mergeCell ref="G23541:L23541"/>
    <mergeCell ref="G23542:L23542"/>
    <mergeCell ref="G23544:L23544"/>
    <mergeCell ref="G23545:L23545"/>
    <mergeCell ref="E23533:E23538"/>
    <mergeCell ref="G23533:L23533"/>
    <mergeCell ref="G23534:L23534"/>
    <mergeCell ref="G23535:L23535"/>
    <mergeCell ref="G23537:L23537"/>
    <mergeCell ref="G23538:L23538"/>
    <mergeCell ref="E23526:E23531"/>
    <mergeCell ref="G23526:L23526"/>
    <mergeCell ref="G23527:L23527"/>
    <mergeCell ref="G23528:L23528"/>
    <mergeCell ref="G23530:L23530"/>
    <mergeCell ref="G23531:L23531"/>
    <mergeCell ref="F23627:K23627"/>
    <mergeCell ref="E23630:L23630"/>
    <mergeCell ref="E23631:L23631"/>
    <mergeCell ref="E23633:L23633"/>
    <mergeCell ref="E23646:L23646"/>
    <mergeCell ref="E23647:L23647"/>
    <mergeCell ref="F23615:K23615"/>
    <mergeCell ref="F23617:K23617"/>
    <mergeCell ref="F23619:K23619"/>
    <mergeCell ref="F23621:K23621"/>
    <mergeCell ref="F23623:K23623"/>
    <mergeCell ref="F23625:K23625"/>
    <mergeCell ref="E23601:L23601"/>
    <mergeCell ref="F23604:G23604"/>
    <mergeCell ref="H23604:L23605"/>
    <mergeCell ref="F23609:K23609"/>
    <mergeCell ref="F23610:K23610"/>
    <mergeCell ref="F23614:K23614"/>
    <mergeCell ref="F23593:J23593"/>
    <mergeCell ref="F23594:J23594"/>
    <mergeCell ref="F23595:J23595"/>
    <mergeCell ref="F23598:G23598"/>
    <mergeCell ref="H23598:L23599"/>
    <mergeCell ref="E23600:L23600"/>
    <mergeCell ref="F23580:J23580"/>
    <mergeCell ref="F23581:J23581"/>
    <mergeCell ref="F23582:J23582"/>
    <mergeCell ref="F23583:J23583"/>
    <mergeCell ref="F23589:J23589"/>
    <mergeCell ref="F23590:J23590"/>
    <mergeCell ref="E23568:E23573"/>
    <mergeCell ref="G23568:L23568"/>
    <mergeCell ref="G23569:L23569"/>
    <mergeCell ref="G23570:L23570"/>
    <mergeCell ref="G23572:L23572"/>
    <mergeCell ref="G23573:L23573"/>
    <mergeCell ref="E23686:E23691"/>
    <mergeCell ref="G23686:L23686"/>
    <mergeCell ref="G23687:L23687"/>
    <mergeCell ref="G23688:L23688"/>
    <mergeCell ref="G23690:L23690"/>
    <mergeCell ref="G23691:L23691"/>
    <mergeCell ref="E23679:E23684"/>
    <mergeCell ref="G23679:L23679"/>
    <mergeCell ref="G23680:L23680"/>
    <mergeCell ref="G23681:L23681"/>
    <mergeCell ref="G23683:L23683"/>
    <mergeCell ref="G23684:L23684"/>
    <mergeCell ref="E23672:E23677"/>
    <mergeCell ref="G23672:L23672"/>
    <mergeCell ref="G23673:L23673"/>
    <mergeCell ref="G23674:L23674"/>
    <mergeCell ref="G23676:L23676"/>
    <mergeCell ref="G23677:L23677"/>
    <mergeCell ref="E23665:E23670"/>
    <mergeCell ref="G23665:L23665"/>
    <mergeCell ref="G23666:L23666"/>
    <mergeCell ref="G23667:L23667"/>
    <mergeCell ref="G23669:L23669"/>
    <mergeCell ref="G23670:L23670"/>
    <mergeCell ref="E23658:E23663"/>
    <mergeCell ref="G23658:L23658"/>
    <mergeCell ref="G23659:L23659"/>
    <mergeCell ref="G23660:L23660"/>
    <mergeCell ref="G23662:L23662"/>
    <mergeCell ref="G23663:L23663"/>
    <mergeCell ref="E23651:E23656"/>
    <mergeCell ref="G23651:L23651"/>
    <mergeCell ref="G23652:L23652"/>
    <mergeCell ref="G23653:L23653"/>
    <mergeCell ref="G23655:L23655"/>
    <mergeCell ref="G23656:L23656"/>
    <mergeCell ref="F23752:K23752"/>
    <mergeCell ref="E23755:L23755"/>
    <mergeCell ref="E23756:L23756"/>
    <mergeCell ref="E23758:L23758"/>
    <mergeCell ref="E23771:L23771"/>
    <mergeCell ref="E23772:L23772"/>
    <mergeCell ref="F23740:K23740"/>
    <mergeCell ref="F23742:K23742"/>
    <mergeCell ref="F23744:K23744"/>
    <mergeCell ref="F23746:K23746"/>
    <mergeCell ref="F23748:K23748"/>
    <mergeCell ref="F23750:K23750"/>
    <mergeCell ref="E23726:L23726"/>
    <mergeCell ref="F23729:G23729"/>
    <mergeCell ref="H23729:L23730"/>
    <mergeCell ref="F23734:K23734"/>
    <mergeCell ref="F23735:K23735"/>
    <mergeCell ref="F23739:K23739"/>
    <mergeCell ref="F23718:J23718"/>
    <mergeCell ref="F23719:J23719"/>
    <mergeCell ref="F23720:J23720"/>
    <mergeCell ref="F23723:G23723"/>
    <mergeCell ref="H23723:L23724"/>
    <mergeCell ref="E23725:L23725"/>
    <mergeCell ref="F23705:J23705"/>
    <mergeCell ref="F23706:J23706"/>
    <mergeCell ref="F23707:J23707"/>
    <mergeCell ref="F23708:J23708"/>
    <mergeCell ref="F23714:J23714"/>
    <mergeCell ref="F23715:J23715"/>
    <mergeCell ref="E23693:E23698"/>
    <mergeCell ref="G23693:L23693"/>
    <mergeCell ref="G23694:L23694"/>
    <mergeCell ref="G23695:L23695"/>
    <mergeCell ref="G23697:L23697"/>
    <mergeCell ref="G23698:L23698"/>
    <mergeCell ref="E23811:E23816"/>
    <mergeCell ref="G23811:L23811"/>
    <mergeCell ref="G23812:L23812"/>
    <mergeCell ref="G23813:L23813"/>
    <mergeCell ref="G23815:L23815"/>
    <mergeCell ref="G23816:L23816"/>
    <mergeCell ref="E23804:E23809"/>
    <mergeCell ref="G23804:L23804"/>
    <mergeCell ref="G23805:L23805"/>
    <mergeCell ref="G23806:L23806"/>
    <mergeCell ref="G23808:L23808"/>
    <mergeCell ref="G23809:L23809"/>
    <mergeCell ref="E23797:E23802"/>
    <mergeCell ref="G23797:L23797"/>
    <mergeCell ref="G23798:L23798"/>
    <mergeCell ref="G23799:L23799"/>
    <mergeCell ref="G23801:L23801"/>
    <mergeCell ref="G23802:L23802"/>
    <mergeCell ref="E23790:E23795"/>
    <mergeCell ref="G23790:L23790"/>
    <mergeCell ref="G23791:L23791"/>
    <mergeCell ref="G23792:L23792"/>
    <mergeCell ref="G23794:L23794"/>
    <mergeCell ref="G23795:L23795"/>
    <mergeCell ref="E23783:E23788"/>
    <mergeCell ref="G23783:L23783"/>
    <mergeCell ref="G23784:L23784"/>
    <mergeCell ref="G23785:L23785"/>
    <mergeCell ref="G23787:L23787"/>
    <mergeCell ref="G23788:L23788"/>
    <mergeCell ref="E23776:E23781"/>
    <mergeCell ref="G23776:L23776"/>
    <mergeCell ref="G23777:L23777"/>
    <mergeCell ref="G23778:L23778"/>
    <mergeCell ref="G23780:L23780"/>
    <mergeCell ref="G23781:L23781"/>
    <mergeCell ref="F23877:K23877"/>
    <mergeCell ref="E23880:L23880"/>
    <mergeCell ref="E23881:L23881"/>
    <mergeCell ref="E23883:L23883"/>
    <mergeCell ref="E23896:L23896"/>
    <mergeCell ref="E23897:L23897"/>
    <mergeCell ref="F23865:K23865"/>
    <mergeCell ref="F23867:K23867"/>
    <mergeCell ref="F23869:K23869"/>
    <mergeCell ref="F23871:K23871"/>
    <mergeCell ref="F23873:K23873"/>
    <mergeCell ref="F23875:K23875"/>
    <mergeCell ref="E23851:L23851"/>
    <mergeCell ref="F23854:G23854"/>
    <mergeCell ref="H23854:L23855"/>
    <mergeCell ref="F23859:K23859"/>
    <mergeCell ref="F23860:K23860"/>
    <mergeCell ref="F23864:K23864"/>
    <mergeCell ref="F23843:J23843"/>
    <mergeCell ref="F23844:J23844"/>
    <mergeCell ref="F23845:J23845"/>
    <mergeCell ref="F23848:G23848"/>
    <mergeCell ref="H23848:L23849"/>
    <mergeCell ref="E23850:L23850"/>
    <mergeCell ref="F23830:J23830"/>
    <mergeCell ref="F23831:J23831"/>
    <mergeCell ref="F23832:J23832"/>
    <mergeCell ref="F23833:J23833"/>
    <mergeCell ref="F23839:J23839"/>
    <mergeCell ref="F23840:J23840"/>
    <mergeCell ref="E23818:E23823"/>
    <mergeCell ref="G23818:L23818"/>
    <mergeCell ref="G23819:L23819"/>
    <mergeCell ref="G23820:L23820"/>
    <mergeCell ref="G23822:L23822"/>
    <mergeCell ref="G23823:L23823"/>
    <mergeCell ref="E23936:E23941"/>
    <mergeCell ref="G23936:L23936"/>
    <mergeCell ref="G23937:L23937"/>
    <mergeCell ref="G23938:L23938"/>
    <mergeCell ref="G23940:L23940"/>
    <mergeCell ref="G23941:L23941"/>
    <mergeCell ref="E23929:E23934"/>
    <mergeCell ref="G23929:L23929"/>
    <mergeCell ref="G23930:L23930"/>
    <mergeCell ref="G23931:L23931"/>
    <mergeCell ref="G23933:L23933"/>
    <mergeCell ref="G23934:L23934"/>
    <mergeCell ref="E23922:E23927"/>
    <mergeCell ref="G23922:L23922"/>
    <mergeCell ref="G23923:L23923"/>
    <mergeCell ref="G23924:L23924"/>
    <mergeCell ref="G23926:L23926"/>
    <mergeCell ref="G23927:L23927"/>
    <mergeCell ref="E23915:E23920"/>
    <mergeCell ref="G23915:L23915"/>
    <mergeCell ref="G23916:L23916"/>
    <mergeCell ref="G23917:L23917"/>
    <mergeCell ref="G23919:L23919"/>
    <mergeCell ref="G23920:L23920"/>
    <mergeCell ref="E23908:E23913"/>
    <mergeCell ref="G23908:L23908"/>
    <mergeCell ref="G23909:L23909"/>
    <mergeCell ref="G23910:L23910"/>
    <mergeCell ref="G23912:L23912"/>
    <mergeCell ref="G23913:L23913"/>
    <mergeCell ref="E23901:E23906"/>
    <mergeCell ref="G23901:L23901"/>
    <mergeCell ref="G23902:L23902"/>
    <mergeCell ref="G23903:L23903"/>
    <mergeCell ref="G23905:L23905"/>
    <mergeCell ref="G23906:L23906"/>
    <mergeCell ref="F24002:K24002"/>
    <mergeCell ref="E24005:L24005"/>
    <mergeCell ref="E24006:L24006"/>
    <mergeCell ref="E24008:L24008"/>
    <mergeCell ref="E24021:L24021"/>
    <mergeCell ref="E24022:L24022"/>
    <mergeCell ref="F23990:K23990"/>
    <mergeCell ref="F23992:K23992"/>
    <mergeCell ref="F23994:K23994"/>
    <mergeCell ref="F23996:K23996"/>
    <mergeCell ref="F23998:K23998"/>
    <mergeCell ref="F24000:K24000"/>
    <mergeCell ref="E23976:L23976"/>
    <mergeCell ref="F23979:G23979"/>
    <mergeCell ref="H23979:L23980"/>
    <mergeCell ref="F23984:K23984"/>
    <mergeCell ref="F23985:K23985"/>
    <mergeCell ref="F23989:K23989"/>
    <mergeCell ref="F23968:J23968"/>
    <mergeCell ref="F23969:J23969"/>
    <mergeCell ref="F23970:J23970"/>
    <mergeCell ref="F23973:G23973"/>
    <mergeCell ref="H23973:L23974"/>
    <mergeCell ref="E23975:L23975"/>
    <mergeCell ref="F23955:J23955"/>
    <mergeCell ref="F23956:J23956"/>
    <mergeCell ref="F23957:J23957"/>
    <mergeCell ref="F23958:J23958"/>
    <mergeCell ref="F23964:J23964"/>
    <mergeCell ref="F23965:J23965"/>
    <mergeCell ref="E23943:E23948"/>
    <mergeCell ref="G23943:L23943"/>
    <mergeCell ref="G23944:L23944"/>
    <mergeCell ref="G23945:L23945"/>
    <mergeCell ref="G23947:L23947"/>
    <mergeCell ref="G23948:L23948"/>
    <mergeCell ref="E24061:E24066"/>
    <mergeCell ref="G24061:L24061"/>
    <mergeCell ref="G24062:L24062"/>
    <mergeCell ref="G24063:L24063"/>
    <mergeCell ref="G24065:L24065"/>
    <mergeCell ref="G24066:L24066"/>
    <mergeCell ref="E24054:E24059"/>
    <mergeCell ref="G24054:L24054"/>
    <mergeCell ref="G24055:L24055"/>
    <mergeCell ref="G24056:L24056"/>
    <mergeCell ref="G24058:L24058"/>
    <mergeCell ref="G24059:L24059"/>
    <mergeCell ref="E24047:E24052"/>
    <mergeCell ref="G24047:L24047"/>
    <mergeCell ref="G24048:L24048"/>
    <mergeCell ref="G24049:L24049"/>
    <mergeCell ref="G24051:L24051"/>
    <mergeCell ref="G24052:L24052"/>
    <mergeCell ref="E24040:E24045"/>
    <mergeCell ref="G24040:L24040"/>
    <mergeCell ref="G24041:L24041"/>
    <mergeCell ref="G24042:L24042"/>
    <mergeCell ref="G24044:L24044"/>
    <mergeCell ref="G24045:L24045"/>
    <mergeCell ref="E24033:E24038"/>
    <mergeCell ref="G24033:L24033"/>
    <mergeCell ref="G24034:L24034"/>
    <mergeCell ref="G24035:L24035"/>
    <mergeCell ref="G24037:L24037"/>
    <mergeCell ref="G24038:L24038"/>
    <mergeCell ref="E24026:E24031"/>
    <mergeCell ref="G24026:L24026"/>
    <mergeCell ref="G24027:L24027"/>
    <mergeCell ref="G24028:L24028"/>
    <mergeCell ref="G24030:L24030"/>
    <mergeCell ref="G24031:L24031"/>
    <mergeCell ref="F24127:K24127"/>
    <mergeCell ref="E24130:L24130"/>
    <mergeCell ref="E24131:L24131"/>
    <mergeCell ref="E24133:L24133"/>
    <mergeCell ref="E24146:L24146"/>
    <mergeCell ref="E24147:L24147"/>
    <mergeCell ref="F24115:K24115"/>
    <mergeCell ref="F24117:K24117"/>
    <mergeCell ref="F24119:K24119"/>
    <mergeCell ref="F24121:K24121"/>
    <mergeCell ref="F24123:K24123"/>
    <mergeCell ref="F24125:K24125"/>
    <mergeCell ref="E24101:L24101"/>
    <mergeCell ref="F24104:G24104"/>
    <mergeCell ref="H24104:L24105"/>
    <mergeCell ref="F24109:K24109"/>
    <mergeCell ref="F24110:K24110"/>
    <mergeCell ref="F24114:K24114"/>
    <mergeCell ref="F24093:J24093"/>
    <mergeCell ref="F24094:J24094"/>
    <mergeCell ref="F24095:J24095"/>
    <mergeCell ref="F24098:G24098"/>
    <mergeCell ref="H24098:L24099"/>
    <mergeCell ref="E24100:L24100"/>
    <mergeCell ref="F24080:J24080"/>
    <mergeCell ref="F24081:J24081"/>
    <mergeCell ref="F24082:J24082"/>
    <mergeCell ref="F24083:J24083"/>
    <mergeCell ref="F24089:J24089"/>
    <mergeCell ref="F24090:J24090"/>
    <mergeCell ref="E24068:E24073"/>
    <mergeCell ref="G24068:L24068"/>
    <mergeCell ref="G24069:L24069"/>
    <mergeCell ref="G24070:L24070"/>
    <mergeCell ref="G24072:L24072"/>
    <mergeCell ref="G24073:L24073"/>
    <mergeCell ref="E24186:E24191"/>
    <mergeCell ref="G24186:L24186"/>
    <mergeCell ref="G24187:L24187"/>
    <mergeCell ref="G24188:L24188"/>
    <mergeCell ref="G24190:L24190"/>
    <mergeCell ref="G24191:L24191"/>
    <mergeCell ref="E24179:E24184"/>
    <mergeCell ref="G24179:L24179"/>
    <mergeCell ref="G24180:L24180"/>
    <mergeCell ref="G24181:L24181"/>
    <mergeCell ref="G24183:L24183"/>
    <mergeCell ref="G24184:L24184"/>
    <mergeCell ref="E24172:E24177"/>
    <mergeCell ref="G24172:L24172"/>
    <mergeCell ref="G24173:L24173"/>
    <mergeCell ref="G24174:L24174"/>
    <mergeCell ref="G24176:L24176"/>
    <mergeCell ref="G24177:L24177"/>
    <mergeCell ref="E24165:E24170"/>
    <mergeCell ref="G24165:L24165"/>
    <mergeCell ref="G24166:L24166"/>
    <mergeCell ref="G24167:L24167"/>
    <mergeCell ref="G24169:L24169"/>
    <mergeCell ref="G24170:L24170"/>
    <mergeCell ref="E24158:E24163"/>
    <mergeCell ref="G24158:L24158"/>
    <mergeCell ref="G24159:L24159"/>
    <mergeCell ref="G24160:L24160"/>
    <mergeCell ref="G24162:L24162"/>
    <mergeCell ref="G24163:L24163"/>
    <mergeCell ref="E24151:E24156"/>
    <mergeCell ref="G24151:L24151"/>
    <mergeCell ref="G24152:L24152"/>
    <mergeCell ref="G24153:L24153"/>
    <mergeCell ref="G24155:L24155"/>
    <mergeCell ref="G24156:L24156"/>
    <mergeCell ref="F24252:K24252"/>
    <mergeCell ref="E24255:L24255"/>
    <mergeCell ref="E24256:L24256"/>
    <mergeCell ref="E24258:L24258"/>
    <mergeCell ref="E24271:L24271"/>
    <mergeCell ref="E24272:L24272"/>
    <mergeCell ref="F24240:K24240"/>
    <mergeCell ref="F24242:K24242"/>
    <mergeCell ref="F24244:K24244"/>
    <mergeCell ref="F24246:K24246"/>
    <mergeCell ref="F24248:K24248"/>
    <mergeCell ref="F24250:K24250"/>
    <mergeCell ref="E24226:L24226"/>
    <mergeCell ref="F24229:G24229"/>
    <mergeCell ref="H24229:L24230"/>
    <mergeCell ref="F24234:K24234"/>
    <mergeCell ref="F24235:K24235"/>
    <mergeCell ref="F24239:K24239"/>
    <mergeCell ref="F24218:J24218"/>
    <mergeCell ref="F24219:J24219"/>
    <mergeCell ref="F24220:J24220"/>
    <mergeCell ref="F24223:G24223"/>
    <mergeCell ref="H24223:L24224"/>
    <mergeCell ref="E24225:L24225"/>
    <mergeCell ref="F24205:J24205"/>
    <mergeCell ref="F24206:J24206"/>
    <mergeCell ref="F24207:J24207"/>
    <mergeCell ref="F24208:J24208"/>
    <mergeCell ref="F24214:J24214"/>
    <mergeCell ref="F24215:J24215"/>
    <mergeCell ref="E24193:E24198"/>
    <mergeCell ref="G24193:L24193"/>
    <mergeCell ref="G24194:L24194"/>
    <mergeCell ref="G24195:L24195"/>
    <mergeCell ref="G24197:L24197"/>
    <mergeCell ref="G24198:L24198"/>
    <mergeCell ref="E24311:E24316"/>
    <mergeCell ref="G24311:L24311"/>
    <mergeCell ref="G24312:L24312"/>
    <mergeCell ref="G24313:L24313"/>
    <mergeCell ref="G24315:L24315"/>
    <mergeCell ref="G24316:L24316"/>
    <mergeCell ref="E24304:E24309"/>
    <mergeCell ref="G24304:L24304"/>
    <mergeCell ref="G24305:L24305"/>
    <mergeCell ref="G24306:L24306"/>
    <mergeCell ref="G24308:L24308"/>
    <mergeCell ref="G24309:L24309"/>
    <mergeCell ref="E24297:E24302"/>
    <mergeCell ref="G24297:L24297"/>
    <mergeCell ref="G24298:L24298"/>
    <mergeCell ref="G24299:L24299"/>
    <mergeCell ref="G24301:L24301"/>
    <mergeCell ref="G24302:L24302"/>
    <mergeCell ref="E24290:E24295"/>
    <mergeCell ref="G24290:L24290"/>
    <mergeCell ref="G24291:L24291"/>
    <mergeCell ref="G24292:L24292"/>
    <mergeCell ref="G24294:L24294"/>
    <mergeCell ref="G24295:L24295"/>
    <mergeCell ref="E24283:E24288"/>
    <mergeCell ref="G24283:L24283"/>
    <mergeCell ref="G24284:L24284"/>
    <mergeCell ref="G24285:L24285"/>
    <mergeCell ref="G24287:L24287"/>
    <mergeCell ref="G24288:L24288"/>
    <mergeCell ref="E24276:E24281"/>
    <mergeCell ref="G24276:L24276"/>
    <mergeCell ref="G24277:L24277"/>
    <mergeCell ref="G24278:L24278"/>
    <mergeCell ref="G24280:L24280"/>
    <mergeCell ref="G24281:L24281"/>
    <mergeCell ref="F24377:K24377"/>
    <mergeCell ref="E24380:L24380"/>
    <mergeCell ref="E24381:L24381"/>
    <mergeCell ref="E24383:L24383"/>
    <mergeCell ref="E24396:L24396"/>
    <mergeCell ref="E24397:L24397"/>
    <mergeCell ref="F24365:K24365"/>
    <mergeCell ref="F24367:K24367"/>
    <mergeCell ref="F24369:K24369"/>
    <mergeCell ref="F24371:K24371"/>
    <mergeCell ref="F24373:K24373"/>
    <mergeCell ref="F24375:K24375"/>
    <mergeCell ref="E24351:L24351"/>
    <mergeCell ref="F24354:G24354"/>
    <mergeCell ref="H24354:L24355"/>
    <mergeCell ref="F24359:K24359"/>
    <mergeCell ref="F24360:K24360"/>
    <mergeCell ref="F24364:K24364"/>
    <mergeCell ref="F24343:J24343"/>
    <mergeCell ref="F24344:J24344"/>
    <mergeCell ref="F24345:J24345"/>
    <mergeCell ref="F24348:G24348"/>
    <mergeCell ref="H24348:L24349"/>
    <mergeCell ref="E24350:L24350"/>
    <mergeCell ref="F24330:J24330"/>
    <mergeCell ref="F24331:J24331"/>
    <mergeCell ref="F24332:J24332"/>
    <mergeCell ref="F24333:J24333"/>
    <mergeCell ref="F24339:J24339"/>
    <mergeCell ref="F24340:J24340"/>
    <mergeCell ref="E24318:E24323"/>
    <mergeCell ref="G24318:L24318"/>
    <mergeCell ref="G24319:L24319"/>
    <mergeCell ref="G24320:L24320"/>
    <mergeCell ref="G24322:L24322"/>
    <mergeCell ref="G24323:L24323"/>
    <mergeCell ref="E24436:E24441"/>
    <mergeCell ref="G24436:L24436"/>
    <mergeCell ref="G24437:L24437"/>
    <mergeCell ref="G24438:L24438"/>
    <mergeCell ref="G24440:L24440"/>
    <mergeCell ref="G24441:L24441"/>
    <mergeCell ref="E24429:E24434"/>
    <mergeCell ref="G24429:L24429"/>
    <mergeCell ref="G24430:L24430"/>
    <mergeCell ref="G24431:L24431"/>
    <mergeCell ref="G24433:L24433"/>
    <mergeCell ref="G24434:L24434"/>
    <mergeCell ref="E24422:E24427"/>
    <mergeCell ref="G24422:L24422"/>
    <mergeCell ref="G24423:L24423"/>
    <mergeCell ref="G24424:L24424"/>
    <mergeCell ref="G24426:L24426"/>
    <mergeCell ref="G24427:L24427"/>
    <mergeCell ref="E24415:E24420"/>
    <mergeCell ref="G24415:L24415"/>
    <mergeCell ref="G24416:L24416"/>
    <mergeCell ref="G24417:L24417"/>
    <mergeCell ref="G24419:L24419"/>
    <mergeCell ref="G24420:L24420"/>
    <mergeCell ref="E24408:E24413"/>
    <mergeCell ref="G24408:L24408"/>
    <mergeCell ref="G24409:L24409"/>
    <mergeCell ref="G24410:L24410"/>
    <mergeCell ref="G24412:L24412"/>
    <mergeCell ref="G24413:L24413"/>
    <mergeCell ref="E24401:E24406"/>
    <mergeCell ref="G24401:L24401"/>
    <mergeCell ref="G24402:L24402"/>
    <mergeCell ref="G24403:L24403"/>
    <mergeCell ref="G24405:L24405"/>
    <mergeCell ref="G24406:L24406"/>
    <mergeCell ref="F24502:K24502"/>
    <mergeCell ref="E24505:L24505"/>
    <mergeCell ref="E24506:L24506"/>
    <mergeCell ref="E24508:L24508"/>
    <mergeCell ref="E24521:L24521"/>
    <mergeCell ref="E24522:L24522"/>
    <mergeCell ref="F24490:K24490"/>
    <mergeCell ref="F24492:K24492"/>
    <mergeCell ref="F24494:K24494"/>
    <mergeCell ref="F24496:K24496"/>
    <mergeCell ref="F24498:K24498"/>
    <mergeCell ref="F24500:K24500"/>
    <mergeCell ref="E24476:L24476"/>
    <mergeCell ref="F24479:G24479"/>
    <mergeCell ref="H24479:L24480"/>
    <mergeCell ref="F24484:K24484"/>
    <mergeCell ref="F24485:K24485"/>
    <mergeCell ref="F24489:K24489"/>
    <mergeCell ref="F24468:J24468"/>
    <mergeCell ref="F24469:J24469"/>
    <mergeCell ref="F24470:J24470"/>
    <mergeCell ref="F24473:G24473"/>
    <mergeCell ref="H24473:L24474"/>
    <mergeCell ref="E24475:L24475"/>
    <mergeCell ref="F24455:J24455"/>
    <mergeCell ref="F24456:J24456"/>
    <mergeCell ref="F24457:J24457"/>
    <mergeCell ref="F24458:J24458"/>
    <mergeCell ref="F24464:J24464"/>
    <mergeCell ref="F24465:J24465"/>
    <mergeCell ref="E24443:E24448"/>
    <mergeCell ref="G24443:L24443"/>
    <mergeCell ref="G24444:L24444"/>
    <mergeCell ref="G24445:L24445"/>
    <mergeCell ref="G24447:L24447"/>
    <mergeCell ref="G24448:L24448"/>
    <mergeCell ref="E24561:E24566"/>
    <mergeCell ref="G24561:L24561"/>
    <mergeCell ref="G24562:L24562"/>
    <mergeCell ref="G24563:L24563"/>
    <mergeCell ref="G24565:L24565"/>
    <mergeCell ref="G24566:L24566"/>
    <mergeCell ref="E24554:E24559"/>
    <mergeCell ref="G24554:L24554"/>
    <mergeCell ref="G24555:L24555"/>
    <mergeCell ref="G24556:L24556"/>
    <mergeCell ref="G24558:L24558"/>
    <mergeCell ref="G24559:L24559"/>
    <mergeCell ref="E24547:E24552"/>
    <mergeCell ref="G24547:L24547"/>
    <mergeCell ref="G24548:L24548"/>
    <mergeCell ref="G24549:L24549"/>
    <mergeCell ref="G24551:L24551"/>
    <mergeCell ref="G24552:L24552"/>
    <mergeCell ref="E24540:E24545"/>
    <mergeCell ref="G24540:L24540"/>
    <mergeCell ref="G24541:L24541"/>
    <mergeCell ref="G24542:L24542"/>
    <mergeCell ref="G24544:L24544"/>
    <mergeCell ref="G24545:L24545"/>
    <mergeCell ref="E24533:E24538"/>
    <mergeCell ref="G24533:L24533"/>
    <mergeCell ref="G24534:L24534"/>
    <mergeCell ref="G24535:L24535"/>
    <mergeCell ref="G24537:L24537"/>
    <mergeCell ref="G24538:L24538"/>
    <mergeCell ref="E24526:E24531"/>
    <mergeCell ref="G24526:L24526"/>
    <mergeCell ref="G24527:L24527"/>
    <mergeCell ref="G24528:L24528"/>
    <mergeCell ref="G24530:L24530"/>
    <mergeCell ref="G24531:L24531"/>
    <mergeCell ref="F24627:K24627"/>
    <mergeCell ref="E24630:L24630"/>
    <mergeCell ref="E24631:L24631"/>
    <mergeCell ref="E24633:L24633"/>
    <mergeCell ref="E24646:L24646"/>
    <mergeCell ref="E24647:L24647"/>
    <mergeCell ref="F24615:K24615"/>
    <mergeCell ref="F24617:K24617"/>
    <mergeCell ref="F24619:K24619"/>
    <mergeCell ref="F24621:K24621"/>
    <mergeCell ref="F24623:K24623"/>
    <mergeCell ref="F24625:K24625"/>
    <mergeCell ref="E24601:L24601"/>
    <mergeCell ref="F24604:G24604"/>
    <mergeCell ref="H24604:L24605"/>
    <mergeCell ref="F24609:K24609"/>
    <mergeCell ref="F24610:K24610"/>
    <mergeCell ref="F24614:K24614"/>
    <mergeCell ref="F24593:J24593"/>
    <mergeCell ref="F24594:J24594"/>
    <mergeCell ref="F24595:J24595"/>
    <mergeCell ref="F24598:G24598"/>
    <mergeCell ref="H24598:L24599"/>
    <mergeCell ref="E24600:L24600"/>
    <mergeCell ref="F24580:J24580"/>
    <mergeCell ref="F24581:J24581"/>
    <mergeCell ref="F24582:J24582"/>
    <mergeCell ref="F24583:J24583"/>
    <mergeCell ref="F24589:J24589"/>
    <mergeCell ref="F24590:J24590"/>
    <mergeCell ref="E24568:E24573"/>
    <mergeCell ref="G24568:L24568"/>
    <mergeCell ref="G24569:L24569"/>
    <mergeCell ref="G24570:L24570"/>
    <mergeCell ref="G24572:L24572"/>
    <mergeCell ref="G24573:L24573"/>
    <mergeCell ref="E24686:E24691"/>
    <mergeCell ref="G24686:L24686"/>
    <mergeCell ref="G24687:L24687"/>
    <mergeCell ref="G24688:L24688"/>
    <mergeCell ref="G24690:L24690"/>
    <mergeCell ref="G24691:L24691"/>
    <mergeCell ref="E24679:E24684"/>
    <mergeCell ref="G24679:L24679"/>
    <mergeCell ref="G24680:L24680"/>
    <mergeCell ref="G24681:L24681"/>
    <mergeCell ref="G24683:L24683"/>
    <mergeCell ref="G24684:L24684"/>
    <mergeCell ref="E24672:E24677"/>
    <mergeCell ref="G24672:L24672"/>
    <mergeCell ref="G24673:L24673"/>
    <mergeCell ref="G24674:L24674"/>
    <mergeCell ref="G24676:L24676"/>
    <mergeCell ref="G24677:L24677"/>
    <mergeCell ref="E24665:E24670"/>
    <mergeCell ref="G24665:L24665"/>
    <mergeCell ref="G24666:L24666"/>
    <mergeCell ref="G24667:L24667"/>
    <mergeCell ref="G24669:L24669"/>
    <mergeCell ref="G24670:L24670"/>
    <mergeCell ref="E24658:E24663"/>
    <mergeCell ref="G24658:L24658"/>
    <mergeCell ref="G24659:L24659"/>
    <mergeCell ref="G24660:L24660"/>
    <mergeCell ref="G24662:L24662"/>
    <mergeCell ref="G24663:L24663"/>
    <mergeCell ref="E24651:E24656"/>
    <mergeCell ref="G24651:L24651"/>
    <mergeCell ref="G24652:L24652"/>
    <mergeCell ref="G24653:L24653"/>
    <mergeCell ref="G24655:L24655"/>
    <mergeCell ref="G24656:L24656"/>
    <mergeCell ref="F24752:K24752"/>
    <mergeCell ref="E24755:L24755"/>
    <mergeCell ref="E24756:L24756"/>
    <mergeCell ref="E24758:L24758"/>
    <mergeCell ref="E24771:L24771"/>
    <mergeCell ref="E24772:L24772"/>
    <mergeCell ref="F24740:K24740"/>
    <mergeCell ref="F24742:K24742"/>
    <mergeCell ref="F24744:K24744"/>
    <mergeCell ref="F24746:K24746"/>
    <mergeCell ref="F24748:K24748"/>
    <mergeCell ref="F24750:K24750"/>
    <mergeCell ref="E24726:L24726"/>
    <mergeCell ref="F24729:G24729"/>
    <mergeCell ref="H24729:L24730"/>
    <mergeCell ref="F24734:K24734"/>
    <mergeCell ref="F24735:K24735"/>
    <mergeCell ref="F24739:K24739"/>
    <mergeCell ref="F24718:J24718"/>
    <mergeCell ref="F24719:J24719"/>
    <mergeCell ref="F24720:J24720"/>
    <mergeCell ref="F24723:G24723"/>
    <mergeCell ref="H24723:L24724"/>
    <mergeCell ref="E24725:L24725"/>
    <mergeCell ref="F24705:J24705"/>
    <mergeCell ref="F24706:J24706"/>
    <mergeCell ref="F24707:J24707"/>
    <mergeCell ref="F24708:J24708"/>
    <mergeCell ref="F24714:J24714"/>
    <mergeCell ref="F24715:J24715"/>
    <mergeCell ref="E24693:E24698"/>
    <mergeCell ref="G24693:L24693"/>
    <mergeCell ref="G24694:L24694"/>
    <mergeCell ref="G24695:L24695"/>
    <mergeCell ref="G24697:L24697"/>
    <mergeCell ref="G24698:L24698"/>
    <mergeCell ref="E24811:E24816"/>
    <mergeCell ref="G24811:L24811"/>
    <mergeCell ref="G24812:L24812"/>
    <mergeCell ref="G24813:L24813"/>
    <mergeCell ref="G24815:L24815"/>
    <mergeCell ref="G24816:L24816"/>
    <mergeCell ref="E24804:E24809"/>
    <mergeCell ref="G24804:L24804"/>
    <mergeCell ref="G24805:L24805"/>
    <mergeCell ref="G24806:L24806"/>
    <mergeCell ref="G24808:L24808"/>
    <mergeCell ref="G24809:L24809"/>
    <mergeCell ref="E24797:E24802"/>
    <mergeCell ref="G24797:L24797"/>
    <mergeCell ref="G24798:L24798"/>
    <mergeCell ref="G24799:L24799"/>
    <mergeCell ref="G24801:L24801"/>
    <mergeCell ref="G24802:L24802"/>
    <mergeCell ref="E24790:E24795"/>
    <mergeCell ref="G24790:L24790"/>
    <mergeCell ref="G24791:L24791"/>
    <mergeCell ref="G24792:L24792"/>
    <mergeCell ref="G24794:L24794"/>
    <mergeCell ref="G24795:L24795"/>
    <mergeCell ref="E24783:E24788"/>
    <mergeCell ref="G24783:L24783"/>
    <mergeCell ref="G24784:L24784"/>
    <mergeCell ref="G24785:L24785"/>
    <mergeCell ref="G24787:L24787"/>
    <mergeCell ref="G24788:L24788"/>
    <mergeCell ref="E24776:E24781"/>
    <mergeCell ref="G24776:L24776"/>
    <mergeCell ref="G24777:L24777"/>
    <mergeCell ref="G24778:L24778"/>
    <mergeCell ref="G24780:L24780"/>
    <mergeCell ref="G24781:L24781"/>
    <mergeCell ref="F24877:K24877"/>
    <mergeCell ref="E24880:L24880"/>
    <mergeCell ref="E24881:L24881"/>
    <mergeCell ref="E24883:L24883"/>
    <mergeCell ref="E24896:L24896"/>
    <mergeCell ref="E24897:L24897"/>
    <mergeCell ref="F24865:K24865"/>
    <mergeCell ref="F24867:K24867"/>
    <mergeCell ref="F24869:K24869"/>
    <mergeCell ref="F24871:K24871"/>
    <mergeCell ref="F24873:K24873"/>
    <mergeCell ref="F24875:K24875"/>
    <mergeCell ref="E24851:L24851"/>
    <mergeCell ref="F24854:G24854"/>
    <mergeCell ref="H24854:L24855"/>
    <mergeCell ref="F24859:K24859"/>
    <mergeCell ref="F24860:K24860"/>
    <mergeCell ref="F24864:K24864"/>
    <mergeCell ref="F24843:J24843"/>
    <mergeCell ref="F24844:J24844"/>
    <mergeCell ref="F24845:J24845"/>
    <mergeCell ref="F24848:G24848"/>
    <mergeCell ref="H24848:L24849"/>
    <mergeCell ref="E24850:L24850"/>
    <mergeCell ref="F24830:J24830"/>
    <mergeCell ref="F24831:J24831"/>
    <mergeCell ref="F24832:J24832"/>
    <mergeCell ref="F24833:J24833"/>
    <mergeCell ref="F24839:J24839"/>
    <mergeCell ref="F24840:J24840"/>
    <mergeCell ref="E24818:E24823"/>
    <mergeCell ref="G24818:L24818"/>
    <mergeCell ref="G24819:L24819"/>
    <mergeCell ref="G24820:L24820"/>
    <mergeCell ref="G24822:L24822"/>
    <mergeCell ref="G24823:L24823"/>
    <mergeCell ref="E24936:E24941"/>
    <mergeCell ref="G24936:L24936"/>
    <mergeCell ref="G24937:L24937"/>
    <mergeCell ref="G24938:L24938"/>
    <mergeCell ref="G24940:L24940"/>
    <mergeCell ref="G24941:L24941"/>
    <mergeCell ref="E24929:E24934"/>
    <mergeCell ref="G24929:L24929"/>
    <mergeCell ref="G24930:L24930"/>
    <mergeCell ref="G24931:L24931"/>
    <mergeCell ref="G24933:L24933"/>
    <mergeCell ref="G24934:L24934"/>
    <mergeCell ref="E24922:E24927"/>
    <mergeCell ref="G24922:L24922"/>
    <mergeCell ref="G24923:L24923"/>
    <mergeCell ref="G24924:L24924"/>
    <mergeCell ref="G24926:L24926"/>
    <mergeCell ref="G24927:L24927"/>
    <mergeCell ref="E24915:E24920"/>
    <mergeCell ref="G24915:L24915"/>
    <mergeCell ref="G24916:L24916"/>
    <mergeCell ref="G24917:L24917"/>
    <mergeCell ref="G24919:L24919"/>
    <mergeCell ref="G24920:L24920"/>
    <mergeCell ref="E24908:E24913"/>
    <mergeCell ref="G24908:L24908"/>
    <mergeCell ref="G24909:L24909"/>
    <mergeCell ref="G24910:L24910"/>
    <mergeCell ref="G24912:L24912"/>
    <mergeCell ref="G24913:L24913"/>
    <mergeCell ref="E24901:E24906"/>
    <mergeCell ref="G24901:L24901"/>
    <mergeCell ref="G24902:L24902"/>
    <mergeCell ref="G24903:L24903"/>
    <mergeCell ref="G24905:L24905"/>
    <mergeCell ref="G24906:L24906"/>
    <mergeCell ref="F25002:K25002"/>
    <mergeCell ref="E25005:L25005"/>
    <mergeCell ref="E25006:L25006"/>
    <mergeCell ref="F24990:K24990"/>
    <mergeCell ref="F24992:K24992"/>
    <mergeCell ref="F24994:K24994"/>
    <mergeCell ref="F24996:K24996"/>
    <mergeCell ref="F24998:K24998"/>
    <mergeCell ref="F25000:K25000"/>
    <mergeCell ref="E24976:L24976"/>
    <mergeCell ref="F24979:G24979"/>
    <mergeCell ref="H24979:L24980"/>
    <mergeCell ref="F24984:K24984"/>
    <mergeCell ref="F24985:K24985"/>
    <mergeCell ref="F24989:K24989"/>
    <mergeCell ref="F24968:J24968"/>
    <mergeCell ref="F24969:J24969"/>
    <mergeCell ref="F24970:J24970"/>
    <mergeCell ref="F24973:G24973"/>
    <mergeCell ref="H24973:L24974"/>
    <mergeCell ref="E24975:L24975"/>
    <mergeCell ref="F24955:J24955"/>
    <mergeCell ref="F24956:J24956"/>
    <mergeCell ref="F24957:J24957"/>
    <mergeCell ref="F24958:J24958"/>
    <mergeCell ref="F24964:J24964"/>
    <mergeCell ref="F24965:J24965"/>
    <mergeCell ref="E24943:E24948"/>
    <mergeCell ref="G24943:L24943"/>
    <mergeCell ref="G24944:L24944"/>
    <mergeCell ref="G24945:L24945"/>
    <mergeCell ref="G24947:L24947"/>
    <mergeCell ref="G24948:L24948"/>
  </mergeCells>
  <conditionalFormatting sqref="E99">
    <cfRule type="cellIs" dxfId="12553" priority="12930" operator="equal">
      <formula>"SI"</formula>
    </cfRule>
    <cfRule type="cellIs" dxfId="12552" priority="12931" operator="equal">
      <formula>"NO"</formula>
    </cfRule>
  </conditionalFormatting>
  <conditionalFormatting sqref="E105">
    <cfRule type="cellIs" dxfId="12551" priority="12928" operator="equal">
      <formula>"SI"</formula>
    </cfRule>
    <cfRule type="cellIs" dxfId="12550" priority="12929" operator="equal">
      <formula>"NO"</formula>
    </cfRule>
  </conditionalFormatting>
  <conditionalFormatting sqref="E224">
    <cfRule type="cellIs" dxfId="12549" priority="12926" operator="equal">
      <formula>"SI"</formula>
    </cfRule>
    <cfRule type="cellIs" dxfId="12548" priority="12927" operator="equal">
      <formula>"NO"</formula>
    </cfRule>
  </conditionalFormatting>
  <conditionalFormatting sqref="E230">
    <cfRule type="cellIs" dxfId="12547" priority="12924" operator="equal">
      <formula>"SI"</formula>
    </cfRule>
    <cfRule type="cellIs" dxfId="12546" priority="12925" operator="equal">
      <formula>"NO"</formula>
    </cfRule>
  </conditionalFormatting>
  <conditionalFormatting sqref="E349">
    <cfRule type="cellIs" dxfId="12545" priority="12839" operator="equal">
      <formula>"SI"</formula>
    </cfRule>
    <cfRule type="cellIs" dxfId="12544" priority="12840" operator="equal">
      <formula>"NO"</formula>
    </cfRule>
  </conditionalFormatting>
  <conditionalFormatting sqref="E355">
    <cfRule type="cellIs" dxfId="12543" priority="12837" operator="equal">
      <formula>"SI"</formula>
    </cfRule>
    <cfRule type="cellIs" dxfId="12542" priority="12838" operator="equal">
      <formula>"NO"</formula>
    </cfRule>
  </conditionalFormatting>
  <conditionalFormatting sqref="E474">
    <cfRule type="cellIs" dxfId="12541" priority="12774" operator="equal">
      <formula>"SI"</formula>
    </cfRule>
    <cfRule type="cellIs" dxfId="12540" priority="12775" operator="equal">
      <formula>"NO"</formula>
    </cfRule>
  </conditionalFormatting>
  <conditionalFormatting sqref="E480">
    <cfRule type="cellIs" dxfId="12539" priority="12772" operator="equal">
      <formula>"SI"</formula>
    </cfRule>
    <cfRule type="cellIs" dxfId="12538" priority="12773" operator="equal">
      <formula>"NO"</formula>
    </cfRule>
  </conditionalFormatting>
  <conditionalFormatting sqref="E599">
    <cfRule type="cellIs" dxfId="12537" priority="12709" operator="equal">
      <formula>"SI"</formula>
    </cfRule>
    <cfRule type="cellIs" dxfId="12536" priority="12710" operator="equal">
      <formula>"NO"</formula>
    </cfRule>
  </conditionalFormatting>
  <conditionalFormatting sqref="E605">
    <cfRule type="cellIs" dxfId="12535" priority="12707" operator="equal">
      <formula>"SI"</formula>
    </cfRule>
    <cfRule type="cellIs" dxfId="12534" priority="12708" operator="equal">
      <formula>"NO"</formula>
    </cfRule>
  </conditionalFormatting>
  <conditionalFormatting sqref="E724">
    <cfRule type="cellIs" dxfId="12533" priority="12644" operator="equal">
      <formula>"SI"</formula>
    </cfRule>
    <cfRule type="cellIs" dxfId="12532" priority="12645" operator="equal">
      <formula>"NO"</formula>
    </cfRule>
  </conditionalFormatting>
  <conditionalFormatting sqref="E730">
    <cfRule type="cellIs" dxfId="12531" priority="12642" operator="equal">
      <formula>"SI"</formula>
    </cfRule>
    <cfRule type="cellIs" dxfId="12530" priority="12643" operator="equal">
      <formula>"NO"</formula>
    </cfRule>
  </conditionalFormatting>
  <conditionalFormatting sqref="E849">
    <cfRule type="cellIs" dxfId="12529" priority="12579" operator="equal">
      <formula>"SI"</formula>
    </cfRule>
    <cfRule type="cellIs" dxfId="12528" priority="12580" operator="equal">
      <formula>"NO"</formula>
    </cfRule>
  </conditionalFormatting>
  <conditionalFormatting sqref="E855">
    <cfRule type="cellIs" dxfId="12527" priority="12577" operator="equal">
      <formula>"SI"</formula>
    </cfRule>
    <cfRule type="cellIs" dxfId="12526" priority="12578" operator="equal">
      <formula>"NO"</formula>
    </cfRule>
  </conditionalFormatting>
  <conditionalFormatting sqref="E974">
    <cfRule type="cellIs" dxfId="12525" priority="12514" operator="equal">
      <formula>"SI"</formula>
    </cfRule>
    <cfRule type="cellIs" dxfId="12524" priority="12515" operator="equal">
      <formula>"NO"</formula>
    </cfRule>
  </conditionalFormatting>
  <conditionalFormatting sqref="E980">
    <cfRule type="cellIs" dxfId="12523" priority="12512" operator="equal">
      <formula>"SI"</formula>
    </cfRule>
    <cfRule type="cellIs" dxfId="12522" priority="12513" operator="equal">
      <formula>"NO"</formula>
    </cfRule>
  </conditionalFormatting>
  <conditionalFormatting sqref="E1099">
    <cfRule type="cellIs" dxfId="12521" priority="12449" operator="equal">
      <formula>"SI"</formula>
    </cfRule>
    <cfRule type="cellIs" dxfId="12520" priority="12450" operator="equal">
      <formula>"NO"</formula>
    </cfRule>
  </conditionalFormatting>
  <conditionalFormatting sqref="E1105">
    <cfRule type="cellIs" dxfId="12519" priority="12447" operator="equal">
      <formula>"SI"</formula>
    </cfRule>
    <cfRule type="cellIs" dxfId="12518" priority="12448" operator="equal">
      <formula>"NO"</formula>
    </cfRule>
  </conditionalFormatting>
  <conditionalFormatting sqref="E1224">
    <cfRule type="cellIs" dxfId="12517" priority="12384" operator="equal">
      <formula>"SI"</formula>
    </cfRule>
    <cfRule type="cellIs" dxfId="12516" priority="12385" operator="equal">
      <formula>"NO"</formula>
    </cfRule>
  </conditionalFormatting>
  <conditionalFormatting sqref="E1230">
    <cfRule type="cellIs" dxfId="12515" priority="12382" operator="equal">
      <formula>"SI"</formula>
    </cfRule>
    <cfRule type="cellIs" dxfId="12514" priority="12383" operator="equal">
      <formula>"NO"</formula>
    </cfRule>
  </conditionalFormatting>
  <conditionalFormatting sqref="E1349">
    <cfRule type="cellIs" dxfId="12513" priority="12319" operator="equal">
      <formula>"SI"</formula>
    </cfRule>
    <cfRule type="cellIs" dxfId="12512" priority="12320" operator="equal">
      <formula>"NO"</formula>
    </cfRule>
  </conditionalFormatting>
  <conditionalFormatting sqref="E1355">
    <cfRule type="cellIs" dxfId="12511" priority="12317" operator="equal">
      <formula>"SI"</formula>
    </cfRule>
    <cfRule type="cellIs" dxfId="12510" priority="12318" operator="equal">
      <formula>"NO"</formula>
    </cfRule>
  </conditionalFormatting>
  <conditionalFormatting sqref="E1474">
    <cfRule type="cellIs" dxfId="12509" priority="12254" operator="equal">
      <formula>"SI"</formula>
    </cfRule>
    <cfRule type="cellIs" dxfId="12508" priority="12255" operator="equal">
      <formula>"NO"</formula>
    </cfRule>
  </conditionalFormatting>
  <conditionalFormatting sqref="E1480">
    <cfRule type="cellIs" dxfId="12507" priority="12252" operator="equal">
      <formula>"SI"</formula>
    </cfRule>
    <cfRule type="cellIs" dxfId="12506" priority="12253" operator="equal">
      <formula>"NO"</formula>
    </cfRule>
  </conditionalFormatting>
  <conditionalFormatting sqref="E1599">
    <cfRule type="cellIs" dxfId="12505" priority="12189" operator="equal">
      <formula>"SI"</formula>
    </cfRule>
    <cfRule type="cellIs" dxfId="12504" priority="12190" operator="equal">
      <formula>"NO"</formula>
    </cfRule>
  </conditionalFormatting>
  <conditionalFormatting sqref="E1605">
    <cfRule type="cellIs" dxfId="12503" priority="12187" operator="equal">
      <formula>"SI"</formula>
    </cfRule>
    <cfRule type="cellIs" dxfId="12502" priority="12188" operator="equal">
      <formula>"NO"</formula>
    </cfRule>
  </conditionalFormatting>
  <conditionalFormatting sqref="E1724">
    <cfRule type="cellIs" dxfId="12501" priority="12124" operator="equal">
      <formula>"SI"</formula>
    </cfRule>
    <cfRule type="cellIs" dxfId="12500" priority="12125" operator="equal">
      <formula>"NO"</formula>
    </cfRule>
  </conditionalFormatting>
  <conditionalFormatting sqref="E1730">
    <cfRule type="cellIs" dxfId="12499" priority="12122" operator="equal">
      <formula>"SI"</formula>
    </cfRule>
    <cfRule type="cellIs" dxfId="12498" priority="12123" operator="equal">
      <formula>"NO"</formula>
    </cfRule>
  </conditionalFormatting>
  <conditionalFormatting sqref="E1849">
    <cfRule type="cellIs" dxfId="12497" priority="12059" operator="equal">
      <formula>"SI"</formula>
    </cfRule>
    <cfRule type="cellIs" dxfId="12496" priority="12060" operator="equal">
      <formula>"NO"</formula>
    </cfRule>
  </conditionalFormatting>
  <conditionalFormatting sqref="E1855">
    <cfRule type="cellIs" dxfId="12495" priority="12057" operator="equal">
      <formula>"SI"</formula>
    </cfRule>
    <cfRule type="cellIs" dxfId="12494" priority="12058" operator="equal">
      <formula>"NO"</formula>
    </cfRule>
  </conditionalFormatting>
  <conditionalFormatting sqref="E1974">
    <cfRule type="cellIs" dxfId="12493" priority="11994" operator="equal">
      <formula>"SI"</formula>
    </cfRule>
    <cfRule type="cellIs" dxfId="12492" priority="11995" operator="equal">
      <formula>"NO"</formula>
    </cfRule>
  </conditionalFormatting>
  <conditionalFormatting sqref="E1980">
    <cfRule type="cellIs" dxfId="12491" priority="11992" operator="equal">
      <formula>"SI"</formula>
    </cfRule>
    <cfRule type="cellIs" dxfId="12490" priority="11993" operator="equal">
      <formula>"NO"</formula>
    </cfRule>
  </conditionalFormatting>
  <conditionalFormatting sqref="E2099">
    <cfRule type="cellIs" dxfId="12489" priority="11929" operator="equal">
      <formula>"SI"</formula>
    </cfRule>
    <cfRule type="cellIs" dxfId="12488" priority="11930" operator="equal">
      <formula>"NO"</formula>
    </cfRule>
  </conditionalFormatting>
  <conditionalFormatting sqref="E2105">
    <cfRule type="cellIs" dxfId="12487" priority="11927" operator="equal">
      <formula>"SI"</formula>
    </cfRule>
    <cfRule type="cellIs" dxfId="12486" priority="11928" operator="equal">
      <formula>"NO"</formula>
    </cfRule>
  </conditionalFormatting>
  <conditionalFormatting sqref="E2224">
    <cfRule type="cellIs" dxfId="12485" priority="11864" operator="equal">
      <formula>"SI"</formula>
    </cfRule>
    <cfRule type="cellIs" dxfId="12484" priority="11865" operator="equal">
      <formula>"NO"</formula>
    </cfRule>
  </conditionalFormatting>
  <conditionalFormatting sqref="E2230">
    <cfRule type="cellIs" dxfId="12483" priority="11862" operator="equal">
      <formula>"SI"</formula>
    </cfRule>
    <cfRule type="cellIs" dxfId="12482" priority="11863" operator="equal">
      <formula>"NO"</formula>
    </cfRule>
  </conditionalFormatting>
  <conditionalFormatting sqref="E2349">
    <cfRule type="cellIs" dxfId="12481" priority="11799" operator="equal">
      <formula>"SI"</formula>
    </cfRule>
    <cfRule type="cellIs" dxfId="12480" priority="11800" operator="equal">
      <formula>"NO"</formula>
    </cfRule>
  </conditionalFormatting>
  <conditionalFormatting sqref="E2355">
    <cfRule type="cellIs" dxfId="12479" priority="11797" operator="equal">
      <formula>"SI"</formula>
    </cfRule>
    <cfRule type="cellIs" dxfId="12478" priority="11798" operator="equal">
      <formula>"NO"</formula>
    </cfRule>
  </conditionalFormatting>
  <conditionalFormatting sqref="E2474">
    <cfRule type="cellIs" dxfId="12477" priority="11734" operator="equal">
      <formula>"SI"</formula>
    </cfRule>
    <cfRule type="cellIs" dxfId="12476" priority="11735" operator="equal">
      <formula>"NO"</formula>
    </cfRule>
  </conditionalFormatting>
  <conditionalFormatting sqref="E2480">
    <cfRule type="cellIs" dxfId="12475" priority="11732" operator="equal">
      <formula>"SI"</formula>
    </cfRule>
    <cfRule type="cellIs" dxfId="12474" priority="11733" operator="equal">
      <formula>"NO"</formula>
    </cfRule>
  </conditionalFormatting>
  <conditionalFormatting sqref="E2599">
    <cfRule type="cellIs" dxfId="12473" priority="11669" operator="equal">
      <formula>"SI"</formula>
    </cfRule>
    <cfRule type="cellIs" dxfId="12472" priority="11670" operator="equal">
      <formula>"NO"</formula>
    </cfRule>
  </conditionalFormatting>
  <conditionalFormatting sqref="E2605">
    <cfRule type="cellIs" dxfId="12471" priority="11667" operator="equal">
      <formula>"SI"</formula>
    </cfRule>
    <cfRule type="cellIs" dxfId="12470" priority="11668" operator="equal">
      <formula>"NO"</formula>
    </cfRule>
  </conditionalFormatting>
  <conditionalFormatting sqref="E2724">
    <cfRule type="cellIs" dxfId="12469" priority="11604" operator="equal">
      <formula>"SI"</formula>
    </cfRule>
    <cfRule type="cellIs" dxfId="12468" priority="11605" operator="equal">
      <formula>"NO"</formula>
    </cfRule>
  </conditionalFormatting>
  <conditionalFormatting sqref="E2730">
    <cfRule type="cellIs" dxfId="12467" priority="11602" operator="equal">
      <formula>"SI"</formula>
    </cfRule>
    <cfRule type="cellIs" dxfId="12466" priority="11603" operator="equal">
      <formula>"NO"</formula>
    </cfRule>
  </conditionalFormatting>
  <conditionalFormatting sqref="E2849">
    <cfRule type="cellIs" dxfId="12465" priority="11539" operator="equal">
      <formula>"SI"</formula>
    </cfRule>
    <cfRule type="cellIs" dxfId="12464" priority="11540" operator="equal">
      <formula>"NO"</formula>
    </cfRule>
  </conditionalFormatting>
  <conditionalFormatting sqref="E2855">
    <cfRule type="cellIs" dxfId="12463" priority="11537" operator="equal">
      <formula>"SI"</formula>
    </cfRule>
    <cfRule type="cellIs" dxfId="12462" priority="11538" operator="equal">
      <formula>"NO"</formula>
    </cfRule>
  </conditionalFormatting>
  <conditionalFormatting sqref="E2974">
    <cfRule type="cellIs" dxfId="12461" priority="11474" operator="equal">
      <formula>"SI"</formula>
    </cfRule>
    <cfRule type="cellIs" dxfId="12460" priority="11475" operator="equal">
      <formula>"NO"</formula>
    </cfRule>
  </conditionalFormatting>
  <conditionalFormatting sqref="E2980">
    <cfRule type="cellIs" dxfId="12459" priority="11472" operator="equal">
      <formula>"SI"</formula>
    </cfRule>
    <cfRule type="cellIs" dxfId="12458" priority="11473" operator="equal">
      <formula>"NO"</formula>
    </cfRule>
  </conditionalFormatting>
  <conditionalFormatting sqref="E3099">
    <cfRule type="cellIs" dxfId="12457" priority="11409" operator="equal">
      <formula>"SI"</formula>
    </cfRule>
    <cfRule type="cellIs" dxfId="12456" priority="11410" operator="equal">
      <formula>"NO"</formula>
    </cfRule>
  </conditionalFormatting>
  <conditionalFormatting sqref="E3105">
    <cfRule type="cellIs" dxfId="12455" priority="11407" operator="equal">
      <formula>"SI"</formula>
    </cfRule>
    <cfRule type="cellIs" dxfId="12454" priority="11408" operator="equal">
      <formula>"NO"</formula>
    </cfRule>
  </conditionalFormatting>
  <conditionalFormatting sqref="E3224">
    <cfRule type="cellIs" dxfId="12453" priority="11344" operator="equal">
      <formula>"SI"</formula>
    </cfRule>
    <cfRule type="cellIs" dxfId="12452" priority="11345" operator="equal">
      <formula>"NO"</formula>
    </cfRule>
  </conditionalFormatting>
  <conditionalFormatting sqref="E3230">
    <cfRule type="cellIs" dxfId="12451" priority="11342" operator="equal">
      <formula>"SI"</formula>
    </cfRule>
    <cfRule type="cellIs" dxfId="12450" priority="11343" operator="equal">
      <formula>"NO"</formula>
    </cfRule>
  </conditionalFormatting>
  <conditionalFormatting sqref="E3349">
    <cfRule type="cellIs" dxfId="12449" priority="11279" operator="equal">
      <formula>"SI"</formula>
    </cfRule>
    <cfRule type="cellIs" dxfId="12448" priority="11280" operator="equal">
      <formula>"NO"</formula>
    </cfRule>
  </conditionalFormatting>
  <conditionalFormatting sqref="E3355">
    <cfRule type="cellIs" dxfId="12447" priority="11277" operator="equal">
      <formula>"SI"</formula>
    </cfRule>
    <cfRule type="cellIs" dxfId="12446" priority="11278" operator="equal">
      <formula>"NO"</formula>
    </cfRule>
  </conditionalFormatting>
  <conditionalFormatting sqref="E3474">
    <cfRule type="cellIs" dxfId="12445" priority="11214" operator="equal">
      <formula>"SI"</formula>
    </cfRule>
    <cfRule type="cellIs" dxfId="12444" priority="11215" operator="equal">
      <formula>"NO"</formula>
    </cfRule>
  </conditionalFormatting>
  <conditionalFormatting sqref="E3480">
    <cfRule type="cellIs" dxfId="12443" priority="11212" operator="equal">
      <formula>"SI"</formula>
    </cfRule>
    <cfRule type="cellIs" dxfId="12442" priority="11213" operator="equal">
      <formula>"NO"</formula>
    </cfRule>
  </conditionalFormatting>
  <conditionalFormatting sqref="E3599">
    <cfRule type="cellIs" dxfId="12441" priority="11149" operator="equal">
      <formula>"SI"</formula>
    </cfRule>
    <cfRule type="cellIs" dxfId="12440" priority="11150" operator="equal">
      <formula>"NO"</formula>
    </cfRule>
  </conditionalFormatting>
  <conditionalFormatting sqref="E3605">
    <cfRule type="cellIs" dxfId="12439" priority="11147" operator="equal">
      <formula>"SI"</formula>
    </cfRule>
    <cfRule type="cellIs" dxfId="12438" priority="11148" operator="equal">
      <formula>"NO"</formula>
    </cfRule>
  </conditionalFormatting>
  <conditionalFormatting sqref="E3724">
    <cfRule type="cellIs" dxfId="12437" priority="11084" operator="equal">
      <formula>"SI"</formula>
    </cfRule>
    <cfRule type="cellIs" dxfId="12436" priority="11085" operator="equal">
      <formula>"NO"</formula>
    </cfRule>
  </conditionalFormatting>
  <conditionalFormatting sqref="E3730">
    <cfRule type="cellIs" dxfId="12435" priority="11082" operator="equal">
      <formula>"SI"</formula>
    </cfRule>
    <cfRule type="cellIs" dxfId="12434" priority="11083" operator="equal">
      <formula>"NO"</formula>
    </cfRule>
  </conditionalFormatting>
  <conditionalFormatting sqref="E3849">
    <cfRule type="cellIs" dxfId="12433" priority="11019" operator="equal">
      <formula>"SI"</formula>
    </cfRule>
    <cfRule type="cellIs" dxfId="12432" priority="11020" operator="equal">
      <formula>"NO"</formula>
    </cfRule>
  </conditionalFormatting>
  <conditionalFormatting sqref="E3855">
    <cfRule type="cellIs" dxfId="12431" priority="11017" operator="equal">
      <formula>"SI"</formula>
    </cfRule>
    <cfRule type="cellIs" dxfId="12430" priority="11018" operator="equal">
      <formula>"NO"</formula>
    </cfRule>
  </conditionalFormatting>
  <conditionalFormatting sqref="E3974">
    <cfRule type="cellIs" dxfId="12429" priority="10954" operator="equal">
      <formula>"SI"</formula>
    </cfRule>
    <cfRule type="cellIs" dxfId="12428" priority="10955" operator="equal">
      <formula>"NO"</formula>
    </cfRule>
  </conditionalFormatting>
  <conditionalFormatting sqref="E3980">
    <cfRule type="cellIs" dxfId="12427" priority="10952" operator="equal">
      <formula>"SI"</formula>
    </cfRule>
    <cfRule type="cellIs" dxfId="12426" priority="10953" operator="equal">
      <formula>"NO"</formula>
    </cfRule>
  </conditionalFormatting>
  <conditionalFormatting sqref="E4099">
    <cfRule type="cellIs" dxfId="12425" priority="10889" operator="equal">
      <formula>"SI"</formula>
    </cfRule>
    <cfRule type="cellIs" dxfId="12424" priority="10890" operator="equal">
      <formula>"NO"</formula>
    </cfRule>
  </conditionalFormatting>
  <conditionalFormatting sqref="E4105">
    <cfRule type="cellIs" dxfId="12423" priority="10887" operator="equal">
      <formula>"SI"</formula>
    </cfRule>
    <cfRule type="cellIs" dxfId="12422" priority="10888" operator="equal">
      <formula>"NO"</formula>
    </cfRule>
  </conditionalFormatting>
  <conditionalFormatting sqref="E4224">
    <cfRule type="cellIs" dxfId="12421" priority="10824" operator="equal">
      <formula>"SI"</formula>
    </cfRule>
    <cfRule type="cellIs" dxfId="12420" priority="10825" operator="equal">
      <formula>"NO"</formula>
    </cfRule>
  </conditionalFormatting>
  <conditionalFormatting sqref="E4230">
    <cfRule type="cellIs" dxfId="12419" priority="10822" operator="equal">
      <formula>"SI"</formula>
    </cfRule>
    <cfRule type="cellIs" dxfId="12418" priority="10823" operator="equal">
      <formula>"NO"</formula>
    </cfRule>
  </conditionalFormatting>
  <conditionalFormatting sqref="E4349">
    <cfRule type="cellIs" dxfId="12417" priority="10759" operator="equal">
      <formula>"SI"</formula>
    </cfRule>
    <cfRule type="cellIs" dxfId="12416" priority="10760" operator="equal">
      <formula>"NO"</formula>
    </cfRule>
  </conditionalFormatting>
  <conditionalFormatting sqref="E4355">
    <cfRule type="cellIs" dxfId="12415" priority="10757" operator="equal">
      <formula>"SI"</formula>
    </cfRule>
    <cfRule type="cellIs" dxfId="12414" priority="10758" operator="equal">
      <formula>"NO"</formula>
    </cfRule>
  </conditionalFormatting>
  <conditionalFormatting sqref="E4474">
    <cfRule type="cellIs" dxfId="12413" priority="10694" operator="equal">
      <formula>"SI"</formula>
    </cfRule>
    <cfRule type="cellIs" dxfId="12412" priority="10695" operator="equal">
      <formula>"NO"</formula>
    </cfRule>
  </conditionalFormatting>
  <conditionalFormatting sqref="E4480">
    <cfRule type="cellIs" dxfId="12411" priority="10692" operator="equal">
      <formula>"SI"</formula>
    </cfRule>
    <cfRule type="cellIs" dxfId="12410" priority="10693" operator="equal">
      <formula>"NO"</formula>
    </cfRule>
  </conditionalFormatting>
  <conditionalFormatting sqref="E4599">
    <cfRule type="cellIs" dxfId="12409" priority="10629" operator="equal">
      <formula>"SI"</formula>
    </cfRule>
    <cfRule type="cellIs" dxfId="12408" priority="10630" operator="equal">
      <formula>"NO"</formula>
    </cfRule>
  </conditionalFormatting>
  <conditionalFormatting sqref="E4605">
    <cfRule type="cellIs" dxfId="12407" priority="10627" operator="equal">
      <formula>"SI"</formula>
    </cfRule>
    <cfRule type="cellIs" dxfId="12406" priority="10628" operator="equal">
      <formula>"NO"</formula>
    </cfRule>
  </conditionalFormatting>
  <conditionalFormatting sqref="E4724">
    <cfRule type="cellIs" dxfId="12405" priority="10564" operator="equal">
      <formula>"SI"</formula>
    </cfRule>
    <cfRule type="cellIs" dxfId="12404" priority="10565" operator="equal">
      <formula>"NO"</formula>
    </cfRule>
  </conditionalFormatting>
  <conditionalFormatting sqref="E4730">
    <cfRule type="cellIs" dxfId="12403" priority="10562" operator="equal">
      <formula>"SI"</formula>
    </cfRule>
    <cfRule type="cellIs" dxfId="12402" priority="10563" operator="equal">
      <formula>"NO"</formula>
    </cfRule>
  </conditionalFormatting>
  <conditionalFormatting sqref="E4849">
    <cfRule type="cellIs" dxfId="12401" priority="10499" operator="equal">
      <formula>"SI"</formula>
    </cfRule>
    <cfRule type="cellIs" dxfId="12400" priority="10500" operator="equal">
      <formula>"NO"</formula>
    </cfRule>
  </conditionalFormatting>
  <conditionalFormatting sqref="E4855">
    <cfRule type="cellIs" dxfId="12399" priority="10497" operator="equal">
      <formula>"SI"</formula>
    </cfRule>
    <cfRule type="cellIs" dxfId="12398" priority="10498" operator="equal">
      <formula>"NO"</formula>
    </cfRule>
  </conditionalFormatting>
  <conditionalFormatting sqref="E4974">
    <cfRule type="cellIs" dxfId="12397" priority="10434" operator="equal">
      <formula>"SI"</formula>
    </cfRule>
    <cfRule type="cellIs" dxfId="12396" priority="10435" operator="equal">
      <formula>"NO"</formula>
    </cfRule>
  </conditionalFormatting>
  <conditionalFormatting sqref="E4980">
    <cfRule type="cellIs" dxfId="12395" priority="10432" operator="equal">
      <formula>"SI"</formula>
    </cfRule>
    <cfRule type="cellIs" dxfId="12394" priority="10433" operator="equal">
      <formula>"NO"</formula>
    </cfRule>
  </conditionalFormatting>
  <conditionalFormatting sqref="E5099">
    <cfRule type="cellIs" dxfId="12393" priority="10369" operator="equal">
      <formula>"SI"</formula>
    </cfRule>
    <cfRule type="cellIs" dxfId="12392" priority="10370" operator="equal">
      <formula>"NO"</formula>
    </cfRule>
  </conditionalFormatting>
  <conditionalFormatting sqref="E5105">
    <cfRule type="cellIs" dxfId="12391" priority="10367" operator="equal">
      <formula>"SI"</formula>
    </cfRule>
    <cfRule type="cellIs" dxfId="12390" priority="10368" operator="equal">
      <formula>"NO"</formula>
    </cfRule>
  </conditionalFormatting>
  <conditionalFormatting sqref="E5224">
    <cfRule type="cellIs" dxfId="12389" priority="10304" operator="equal">
      <formula>"SI"</formula>
    </cfRule>
    <cfRule type="cellIs" dxfId="12388" priority="10305" operator="equal">
      <formula>"NO"</formula>
    </cfRule>
  </conditionalFormatting>
  <conditionalFormatting sqref="E5230">
    <cfRule type="cellIs" dxfId="12387" priority="10302" operator="equal">
      <formula>"SI"</formula>
    </cfRule>
    <cfRule type="cellIs" dxfId="12386" priority="10303" operator="equal">
      <formula>"NO"</formula>
    </cfRule>
  </conditionalFormatting>
  <conditionalFormatting sqref="E5349">
    <cfRule type="cellIs" dxfId="12385" priority="10239" operator="equal">
      <formula>"SI"</formula>
    </cfRule>
    <cfRule type="cellIs" dxfId="12384" priority="10240" operator="equal">
      <formula>"NO"</formula>
    </cfRule>
  </conditionalFormatting>
  <conditionalFormatting sqref="E5355">
    <cfRule type="cellIs" dxfId="12383" priority="10237" operator="equal">
      <formula>"SI"</formula>
    </cfRule>
    <cfRule type="cellIs" dxfId="12382" priority="10238" operator="equal">
      <formula>"NO"</formula>
    </cfRule>
  </conditionalFormatting>
  <conditionalFormatting sqref="E5474">
    <cfRule type="cellIs" dxfId="12381" priority="10174" operator="equal">
      <formula>"SI"</formula>
    </cfRule>
    <cfRule type="cellIs" dxfId="12380" priority="10175" operator="equal">
      <formula>"NO"</formula>
    </cfRule>
  </conditionalFormatting>
  <conditionalFormatting sqref="E5480">
    <cfRule type="cellIs" dxfId="12379" priority="10172" operator="equal">
      <formula>"SI"</formula>
    </cfRule>
    <cfRule type="cellIs" dxfId="12378" priority="10173" operator="equal">
      <formula>"NO"</formula>
    </cfRule>
  </conditionalFormatting>
  <conditionalFormatting sqref="E5599">
    <cfRule type="cellIs" dxfId="12377" priority="10109" operator="equal">
      <formula>"SI"</formula>
    </cfRule>
    <cfRule type="cellIs" dxfId="12376" priority="10110" operator="equal">
      <formula>"NO"</formula>
    </cfRule>
  </conditionalFormatting>
  <conditionalFormatting sqref="E5605">
    <cfRule type="cellIs" dxfId="12375" priority="10107" operator="equal">
      <formula>"SI"</formula>
    </cfRule>
    <cfRule type="cellIs" dxfId="12374" priority="10108" operator="equal">
      <formula>"NO"</formula>
    </cfRule>
  </conditionalFormatting>
  <conditionalFormatting sqref="E5724">
    <cfRule type="cellIs" dxfId="12373" priority="10044" operator="equal">
      <formula>"SI"</formula>
    </cfRule>
    <cfRule type="cellIs" dxfId="12372" priority="10045" operator="equal">
      <formula>"NO"</formula>
    </cfRule>
  </conditionalFormatting>
  <conditionalFormatting sqref="E5730">
    <cfRule type="cellIs" dxfId="12371" priority="10042" operator="equal">
      <formula>"SI"</formula>
    </cfRule>
    <cfRule type="cellIs" dxfId="12370" priority="10043" operator="equal">
      <formula>"NO"</formula>
    </cfRule>
  </conditionalFormatting>
  <conditionalFormatting sqref="E5849">
    <cfRule type="cellIs" dxfId="12369" priority="9979" operator="equal">
      <formula>"SI"</formula>
    </cfRule>
    <cfRule type="cellIs" dxfId="12368" priority="9980" operator="equal">
      <formula>"NO"</formula>
    </cfRule>
  </conditionalFormatting>
  <conditionalFormatting sqref="E5855">
    <cfRule type="cellIs" dxfId="12367" priority="9977" operator="equal">
      <formula>"SI"</formula>
    </cfRule>
    <cfRule type="cellIs" dxfId="12366" priority="9978" operator="equal">
      <formula>"NO"</formula>
    </cfRule>
  </conditionalFormatting>
  <conditionalFormatting sqref="E5974">
    <cfRule type="cellIs" dxfId="12365" priority="9914" operator="equal">
      <formula>"SI"</formula>
    </cfRule>
    <cfRule type="cellIs" dxfId="12364" priority="9915" operator="equal">
      <formula>"NO"</formula>
    </cfRule>
  </conditionalFormatting>
  <conditionalFormatting sqref="E5980">
    <cfRule type="cellIs" dxfId="12363" priority="9912" operator="equal">
      <formula>"SI"</formula>
    </cfRule>
    <cfRule type="cellIs" dxfId="12362" priority="9913" operator="equal">
      <formula>"NO"</formula>
    </cfRule>
  </conditionalFormatting>
  <conditionalFormatting sqref="E6099">
    <cfRule type="cellIs" dxfId="12361" priority="9849" operator="equal">
      <formula>"SI"</formula>
    </cfRule>
    <cfRule type="cellIs" dxfId="12360" priority="9850" operator="equal">
      <formula>"NO"</formula>
    </cfRule>
  </conditionalFormatting>
  <conditionalFormatting sqref="E6105">
    <cfRule type="cellIs" dxfId="12359" priority="9847" operator="equal">
      <formula>"SI"</formula>
    </cfRule>
    <cfRule type="cellIs" dxfId="12358" priority="9848" operator="equal">
      <formula>"NO"</formula>
    </cfRule>
  </conditionalFormatting>
  <conditionalFormatting sqref="E6224">
    <cfRule type="cellIs" dxfId="12357" priority="9784" operator="equal">
      <formula>"SI"</formula>
    </cfRule>
    <cfRule type="cellIs" dxfId="12356" priority="9785" operator="equal">
      <formula>"NO"</formula>
    </cfRule>
  </conditionalFormatting>
  <conditionalFormatting sqref="E6230">
    <cfRule type="cellIs" dxfId="12355" priority="9782" operator="equal">
      <formula>"SI"</formula>
    </cfRule>
    <cfRule type="cellIs" dxfId="12354" priority="9783" operator="equal">
      <formula>"NO"</formula>
    </cfRule>
  </conditionalFormatting>
  <conditionalFormatting sqref="E6349">
    <cfRule type="cellIs" dxfId="12353" priority="9719" operator="equal">
      <formula>"SI"</formula>
    </cfRule>
    <cfRule type="cellIs" dxfId="12352" priority="9720" operator="equal">
      <formula>"NO"</formula>
    </cfRule>
  </conditionalFormatting>
  <conditionalFormatting sqref="E6355">
    <cfRule type="cellIs" dxfId="12351" priority="9717" operator="equal">
      <formula>"SI"</formula>
    </cfRule>
    <cfRule type="cellIs" dxfId="12350" priority="9718" operator="equal">
      <formula>"NO"</formula>
    </cfRule>
  </conditionalFormatting>
  <conditionalFormatting sqref="E6474">
    <cfRule type="cellIs" dxfId="12349" priority="9654" operator="equal">
      <formula>"SI"</formula>
    </cfRule>
    <cfRule type="cellIs" dxfId="12348" priority="9655" operator="equal">
      <formula>"NO"</formula>
    </cfRule>
  </conditionalFormatting>
  <conditionalFormatting sqref="E6480">
    <cfRule type="cellIs" dxfId="12347" priority="9652" operator="equal">
      <formula>"SI"</formula>
    </cfRule>
    <cfRule type="cellIs" dxfId="12346" priority="9653" operator="equal">
      <formula>"NO"</formula>
    </cfRule>
  </conditionalFormatting>
  <conditionalFormatting sqref="E6599">
    <cfRule type="cellIs" dxfId="12345" priority="9589" operator="equal">
      <formula>"SI"</formula>
    </cfRule>
    <cfRule type="cellIs" dxfId="12344" priority="9590" operator="equal">
      <formula>"NO"</formula>
    </cfRule>
  </conditionalFormatting>
  <conditionalFormatting sqref="E6605">
    <cfRule type="cellIs" dxfId="12343" priority="9587" operator="equal">
      <formula>"SI"</formula>
    </cfRule>
    <cfRule type="cellIs" dxfId="12342" priority="9588" operator="equal">
      <formula>"NO"</formula>
    </cfRule>
  </conditionalFormatting>
  <conditionalFormatting sqref="E6724">
    <cfRule type="cellIs" dxfId="12341" priority="9524" operator="equal">
      <formula>"SI"</formula>
    </cfRule>
    <cfRule type="cellIs" dxfId="12340" priority="9525" operator="equal">
      <formula>"NO"</formula>
    </cfRule>
  </conditionalFormatting>
  <conditionalFormatting sqref="E6730">
    <cfRule type="cellIs" dxfId="12339" priority="9522" operator="equal">
      <formula>"SI"</formula>
    </cfRule>
    <cfRule type="cellIs" dxfId="12338" priority="9523" operator="equal">
      <formula>"NO"</formula>
    </cfRule>
  </conditionalFormatting>
  <conditionalFormatting sqref="E6849">
    <cfRule type="cellIs" dxfId="12337" priority="9459" operator="equal">
      <formula>"SI"</formula>
    </cfRule>
    <cfRule type="cellIs" dxfId="12336" priority="9460" operator="equal">
      <formula>"NO"</formula>
    </cfRule>
  </conditionalFormatting>
  <conditionalFormatting sqref="E6855">
    <cfRule type="cellIs" dxfId="12335" priority="9457" operator="equal">
      <formula>"SI"</formula>
    </cfRule>
    <cfRule type="cellIs" dxfId="12334" priority="9458" operator="equal">
      <formula>"NO"</formula>
    </cfRule>
  </conditionalFormatting>
  <conditionalFormatting sqref="E6974">
    <cfRule type="cellIs" dxfId="12333" priority="9394" operator="equal">
      <formula>"SI"</formula>
    </cfRule>
    <cfRule type="cellIs" dxfId="12332" priority="9395" operator="equal">
      <formula>"NO"</formula>
    </cfRule>
  </conditionalFormatting>
  <conditionalFormatting sqref="E6980">
    <cfRule type="cellIs" dxfId="12331" priority="9392" operator="equal">
      <formula>"SI"</formula>
    </cfRule>
    <cfRule type="cellIs" dxfId="12330" priority="9393" operator="equal">
      <formula>"NO"</formula>
    </cfRule>
  </conditionalFormatting>
  <conditionalFormatting sqref="E7099">
    <cfRule type="cellIs" dxfId="12329" priority="9329" operator="equal">
      <formula>"SI"</formula>
    </cfRule>
    <cfRule type="cellIs" dxfId="12328" priority="9330" operator="equal">
      <formula>"NO"</formula>
    </cfRule>
  </conditionalFormatting>
  <conditionalFormatting sqref="E7105">
    <cfRule type="cellIs" dxfId="12327" priority="9327" operator="equal">
      <formula>"SI"</formula>
    </cfRule>
    <cfRule type="cellIs" dxfId="12326" priority="9328" operator="equal">
      <formula>"NO"</formula>
    </cfRule>
  </conditionalFormatting>
  <conditionalFormatting sqref="E7224">
    <cfRule type="cellIs" dxfId="12325" priority="9264" operator="equal">
      <formula>"SI"</formula>
    </cfRule>
    <cfRule type="cellIs" dxfId="12324" priority="9265" operator="equal">
      <formula>"NO"</formula>
    </cfRule>
  </conditionalFormatting>
  <conditionalFormatting sqref="E7230">
    <cfRule type="cellIs" dxfId="12323" priority="9262" operator="equal">
      <formula>"SI"</formula>
    </cfRule>
    <cfRule type="cellIs" dxfId="12322" priority="9263" operator="equal">
      <formula>"NO"</formula>
    </cfRule>
  </conditionalFormatting>
  <conditionalFormatting sqref="E7349">
    <cfRule type="cellIs" dxfId="12321" priority="9199" operator="equal">
      <formula>"SI"</formula>
    </cfRule>
    <cfRule type="cellIs" dxfId="12320" priority="9200" operator="equal">
      <formula>"NO"</formula>
    </cfRule>
  </conditionalFormatting>
  <conditionalFormatting sqref="E7355">
    <cfRule type="cellIs" dxfId="12319" priority="9197" operator="equal">
      <formula>"SI"</formula>
    </cfRule>
    <cfRule type="cellIs" dxfId="12318" priority="9198" operator="equal">
      <formula>"NO"</formula>
    </cfRule>
  </conditionalFormatting>
  <conditionalFormatting sqref="E7474">
    <cfRule type="cellIs" dxfId="12317" priority="9134" operator="equal">
      <formula>"SI"</formula>
    </cfRule>
    <cfRule type="cellIs" dxfId="12316" priority="9135" operator="equal">
      <formula>"NO"</formula>
    </cfRule>
  </conditionalFormatting>
  <conditionalFormatting sqref="E7480">
    <cfRule type="cellIs" dxfId="12315" priority="9132" operator="equal">
      <formula>"SI"</formula>
    </cfRule>
    <cfRule type="cellIs" dxfId="12314" priority="9133" operator="equal">
      <formula>"NO"</formula>
    </cfRule>
  </conditionalFormatting>
  <conditionalFormatting sqref="E7599">
    <cfRule type="cellIs" dxfId="12313" priority="9069" operator="equal">
      <formula>"SI"</formula>
    </cfRule>
    <cfRule type="cellIs" dxfId="12312" priority="9070" operator="equal">
      <formula>"NO"</formula>
    </cfRule>
  </conditionalFormatting>
  <conditionalFormatting sqref="E7605">
    <cfRule type="cellIs" dxfId="12311" priority="9067" operator="equal">
      <formula>"SI"</formula>
    </cfRule>
    <cfRule type="cellIs" dxfId="12310" priority="9068" operator="equal">
      <formula>"NO"</formula>
    </cfRule>
  </conditionalFormatting>
  <conditionalFormatting sqref="E7724">
    <cfRule type="cellIs" dxfId="12309" priority="9004" operator="equal">
      <formula>"SI"</formula>
    </cfRule>
    <cfRule type="cellIs" dxfId="12308" priority="9005" operator="equal">
      <formula>"NO"</formula>
    </cfRule>
  </conditionalFormatting>
  <conditionalFormatting sqref="E7730">
    <cfRule type="cellIs" dxfId="12307" priority="9002" operator="equal">
      <formula>"SI"</formula>
    </cfRule>
    <cfRule type="cellIs" dxfId="12306" priority="9003" operator="equal">
      <formula>"NO"</formula>
    </cfRule>
  </conditionalFormatting>
  <conditionalFormatting sqref="E7849">
    <cfRule type="cellIs" dxfId="12305" priority="8939" operator="equal">
      <formula>"SI"</formula>
    </cfRule>
    <cfRule type="cellIs" dxfId="12304" priority="8940" operator="equal">
      <formula>"NO"</formula>
    </cfRule>
  </conditionalFormatting>
  <conditionalFormatting sqref="E7855">
    <cfRule type="cellIs" dxfId="12303" priority="8937" operator="equal">
      <formula>"SI"</formula>
    </cfRule>
    <cfRule type="cellIs" dxfId="12302" priority="8938" operator="equal">
      <formula>"NO"</formula>
    </cfRule>
  </conditionalFormatting>
  <conditionalFormatting sqref="E7974">
    <cfRule type="cellIs" dxfId="12301" priority="8874" operator="equal">
      <formula>"SI"</formula>
    </cfRule>
    <cfRule type="cellIs" dxfId="12300" priority="8875" operator="equal">
      <formula>"NO"</formula>
    </cfRule>
  </conditionalFormatting>
  <conditionalFormatting sqref="E7980">
    <cfRule type="cellIs" dxfId="12299" priority="8872" operator="equal">
      <formula>"SI"</formula>
    </cfRule>
    <cfRule type="cellIs" dxfId="12298" priority="8873" operator="equal">
      <formula>"NO"</formula>
    </cfRule>
  </conditionalFormatting>
  <conditionalFormatting sqref="E8099">
    <cfRule type="cellIs" dxfId="12297" priority="8809" operator="equal">
      <formula>"SI"</formula>
    </cfRule>
    <cfRule type="cellIs" dxfId="12296" priority="8810" operator="equal">
      <formula>"NO"</formula>
    </cfRule>
  </conditionalFormatting>
  <conditionalFormatting sqref="E8105">
    <cfRule type="cellIs" dxfId="12295" priority="8807" operator="equal">
      <formula>"SI"</formula>
    </cfRule>
    <cfRule type="cellIs" dxfId="12294" priority="8808" operator="equal">
      <formula>"NO"</formula>
    </cfRule>
  </conditionalFormatting>
  <conditionalFormatting sqref="E8224">
    <cfRule type="cellIs" dxfId="12293" priority="8744" operator="equal">
      <formula>"SI"</formula>
    </cfRule>
    <cfRule type="cellIs" dxfId="12292" priority="8745" operator="equal">
      <formula>"NO"</formula>
    </cfRule>
  </conditionalFormatting>
  <conditionalFormatting sqref="E8230">
    <cfRule type="cellIs" dxfId="12291" priority="8742" operator="equal">
      <formula>"SI"</formula>
    </cfRule>
    <cfRule type="cellIs" dxfId="12290" priority="8743" operator="equal">
      <formula>"NO"</formula>
    </cfRule>
  </conditionalFormatting>
  <conditionalFormatting sqref="E8349">
    <cfRule type="cellIs" dxfId="12289" priority="8679" operator="equal">
      <formula>"SI"</formula>
    </cfRule>
    <cfRule type="cellIs" dxfId="12288" priority="8680" operator="equal">
      <formula>"NO"</formula>
    </cfRule>
  </conditionalFormatting>
  <conditionalFormatting sqref="E8355">
    <cfRule type="cellIs" dxfId="12287" priority="8677" operator="equal">
      <formula>"SI"</formula>
    </cfRule>
    <cfRule type="cellIs" dxfId="12286" priority="8678" operator="equal">
      <formula>"NO"</formula>
    </cfRule>
  </conditionalFormatting>
  <conditionalFormatting sqref="E8474">
    <cfRule type="cellIs" dxfId="12285" priority="8614" operator="equal">
      <formula>"SI"</formula>
    </cfRule>
    <cfRule type="cellIs" dxfId="12284" priority="8615" operator="equal">
      <formula>"NO"</formula>
    </cfRule>
  </conditionalFormatting>
  <conditionalFormatting sqref="E8480">
    <cfRule type="cellIs" dxfId="12283" priority="8612" operator="equal">
      <formula>"SI"</formula>
    </cfRule>
    <cfRule type="cellIs" dxfId="12282" priority="8613" operator="equal">
      <formula>"NO"</formula>
    </cfRule>
  </conditionalFormatting>
  <conditionalFormatting sqref="E8599">
    <cfRule type="cellIs" dxfId="12281" priority="8549" operator="equal">
      <formula>"SI"</formula>
    </cfRule>
    <cfRule type="cellIs" dxfId="12280" priority="8550" operator="equal">
      <formula>"NO"</formula>
    </cfRule>
  </conditionalFormatting>
  <conditionalFormatting sqref="E8605">
    <cfRule type="cellIs" dxfId="12279" priority="8547" operator="equal">
      <formula>"SI"</formula>
    </cfRule>
    <cfRule type="cellIs" dxfId="12278" priority="8548" operator="equal">
      <formula>"NO"</formula>
    </cfRule>
  </conditionalFormatting>
  <conditionalFormatting sqref="E8724">
    <cfRule type="cellIs" dxfId="12277" priority="8484" operator="equal">
      <formula>"SI"</formula>
    </cfRule>
    <cfRule type="cellIs" dxfId="12276" priority="8485" operator="equal">
      <formula>"NO"</formula>
    </cfRule>
  </conditionalFormatting>
  <conditionalFormatting sqref="E8730">
    <cfRule type="cellIs" dxfId="12275" priority="8482" operator="equal">
      <formula>"SI"</formula>
    </cfRule>
    <cfRule type="cellIs" dxfId="12274" priority="8483" operator="equal">
      <formula>"NO"</formula>
    </cfRule>
  </conditionalFormatting>
  <conditionalFormatting sqref="E8849">
    <cfRule type="cellIs" dxfId="12273" priority="8419" operator="equal">
      <formula>"SI"</formula>
    </cfRule>
    <cfRule type="cellIs" dxfId="12272" priority="8420" operator="equal">
      <formula>"NO"</formula>
    </cfRule>
  </conditionalFormatting>
  <conditionalFormatting sqref="E8855">
    <cfRule type="cellIs" dxfId="12271" priority="8417" operator="equal">
      <formula>"SI"</formula>
    </cfRule>
    <cfRule type="cellIs" dxfId="12270" priority="8418" operator="equal">
      <formula>"NO"</formula>
    </cfRule>
  </conditionalFormatting>
  <conditionalFormatting sqref="E8974">
    <cfRule type="cellIs" dxfId="12269" priority="8354" operator="equal">
      <formula>"SI"</formula>
    </cfRule>
    <cfRule type="cellIs" dxfId="12268" priority="8355" operator="equal">
      <formula>"NO"</formula>
    </cfRule>
  </conditionalFormatting>
  <conditionalFormatting sqref="E8980">
    <cfRule type="cellIs" dxfId="12267" priority="8352" operator="equal">
      <formula>"SI"</formula>
    </cfRule>
    <cfRule type="cellIs" dxfId="12266" priority="8353" operator="equal">
      <formula>"NO"</formula>
    </cfRule>
  </conditionalFormatting>
  <conditionalFormatting sqref="E9099">
    <cfRule type="cellIs" dxfId="12265" priority="8289" operator="equal">
      <formula>"SI"</formula>
    </cfRule>
    <cfRule type="cellIs" dxfId="12264" priority="8290" operator="equal">
      <formula>"NO"</formula>
    </cfRule>
  </conditionalFormatting>
  <conditionalFormatting sqref="E9105">
    <cfRule type="cellIs" dxfId="12263" priority="8287" operator="equal">
      <formula>"SI"</formula>
    </cfRule>
    <cfRule type="cellIs" dxfId="12262" priority="8288" operator="equal">
      <formula>"NO"</formula>
    </cfRule>
  </conditionalFormatting>
  <conditionalFormatting sqref="E9224">
    <cfRule type="cellIs" dxfId="12261" priority="8224" operator="equal">
      <formula>"SI"</formula>
    </cfRule>
    <cfRule type="cellIs" dxfId="12260" priority="8225" operator="equal">
      <formula>"NO"</formula>
    </cfRule>
  </conditionalFormatting>
  <conditionalFormatting sqref="E9230">
    <cfRule type="cellIs" dxfId="12259" priority="8222" operator="equal">
      <formula>"SI"</formula>
    </cfRule>
    <cfRule type="cellIs" dxfId="12258" priority="8223" operator="equal">
      <formula>"NO"</formula>
    </cfRule>
  </conditionalFormatting>
  <conditionalFormatting sqref="E9349">
    <cfRule type="cellIs" dxfId="12257" priority="8159" operator="equal">
      <formula>"SI"</formula>
    </cfRule>
    <cfRule type="cellIs" dxfId="12256" priority="8160" operator="equal">
      <formula>"NO"</formula>
    </cfRule>
  </conditionalFormatting>
  <conditionalFormatting sqref="E9355">
    <cfRule type="cellIs" dxfId="12255" priority="8157" operator="equal">
      <formula>"SI"</formula>
    </cfRule>
    <cfRule type="cellIs" dxfId="12254" priority="8158" operator="equal">
      <formula>"NO"</formula>
    </cfRule>
  </conditionalFormatting>
  <conditionalFormatting sqref="E9474">
    <cfRule type="cellIs" dxfId="12253" priority="8094" operator="equal">
      <formula>"SI"</formula>
    </cfRule>
    <cfRule type="cellIs" dxfId="12252" priority="8095" operator="equal">
      <formula>"NO"</formula>
    </cfRule>
  </conditionalFormatting>
  <conditionalFormatting sqref="E9480">
    <cfRule type="cellIs" dxfId="12251" priority="8092" operator="equal">
      <formula>"SI"</formula>
    </cfRule>
    <cfRule type="cellIs" dxfId="12250" priority="8093" operator="equal">
      <formula>"NO"</formula>
    </cfRule>
  </conditionalFormatting>
  <conditionalFormatting sqref="E9599">
    <cfRule type="cellIs" dxfId="12249" priority="8029" operator="equal">
      <formula>"SI"</formula>
    </cfRule>
    <cfRule type="cellIs" dxfId="12248" priority="8030" operator="equal">
      <formula>"NO"</formula>
    </cfRule>
  </conditionalFormatting>
  <conditionalFormatting sqref="E9605">
    <cfRule type="cellIs" dxfId="12247" priority="8027" operator="equal">
      <formula>"SI"</formula>
    </cfRule>
    <cfRule type="cellIs" dxfId="12246" priority="8028" operator="equal">
      <formula>"NO"</formula>
    </cfRule>
  </conditionalFormatting>
  <conditionalFormatting sqref="E9724">
    <cfRule type="cellIs" dxfId="12245" priority="7964" operator="equal">
      <formula>"SI"</formula>
    </cfRule>
    <cfRule type="cellIs" dxfId="12244" priority="7965" operator="equal">
      <formula>"NO"</formula>
    </cfRule>
  </conditionalFormatting>
  <conditionalFormatting sqref="E9730">
    <cfRule type="cellIs" dxfId="12243" priority="7962" operator="equal">
      <formula>"SI"</formula>
    </cfRule>
    <cfRule type="cellIs" dxfId="12242" priority="7963" operator="equal">
      <formula>"NO"</formula>
    </cfRule>
  </conditionalFormatting>
  <conditionalFormatting sqref="E9849">
    <cfRule type="cellIs" dxfId="12241" priority="7899" operator="equal">
      <formula>"SI"</formula>
    </cfRule>
    <cfRule type="cellIs" dxfId="12240" priority="7900" operator="equal">
      <formula>"NO"</formula>
    </cfRule>
  </conditionalFormatting>
  <conditionalFormatting sqref="E9855">
    <cfRule type="cellIs" dxfId="12239" priority="7897" operator="equal">
      <formula>"SI"</formula>
    </cfRule>
    <cfRule type="cellIs" dxfId="12238" priority="7898" operator="equal">
      <formula>"NO"</formula>
    </cfRule>
  </conditionalFormatting>
  <conditionalFormatting sqref="E9974">
    <cfRule type="cellIs" dxfId="12237" priority="7834" operator="equal">
      <formula>"SI"</formula>
    </cfRule>
    <cfRule type="cellIs" dxfId="12236" priority="7835" operator="equal">
      <formula>"NO"</formula>
    </cfRule>
  </conditionalFormatting>
  <conditionalFormatting sqref="E9980">
    <cfRule type="cellIs" dxfId="12235" priority="7832" operator="equal">
      <formula>"SI"</formula>
    </cfRule>
    <cfRule type="cellIs" dxfId="12234" priority="7833" operator="equal">
      <formula>"NO"</formula>
    </cfRule>
  </conditionalFormatting>
  <conditionalFormatting sqref="E10099">
    <cfRule type="cellIs" dxfId="12233" priority="7769" operator="equal">
      <formula>"SI"</formula>
    </cfRule>
    <cfRule type="cellIs" dxfId="12232" priority="7770" operator="equal">
      <formula>"NO"</formula>
    </cfRule>
  </conditionalFormatting>
  <conditionalFormatting sqref="E10105">
    <cfRule type="cellIs" dxfId="12231" priority="7767" operator="equal">
      <formula>"SI"</formula>
    </cfRule>
    <cfRule type="cellIs" dxfId="12230" priority="7768" operator="equal">
      <formula>"NO"</formula>
    </cfRule>
  </conditionalFormatting>
  <conditionalFormatting sqref="E10224">
    <cfRule type="cellIs" dxfId="12229" priority="7704" operator="equal">
      <formula>"SI"</formula>
    </cfRule>
    <cfRule type="cellIs" dxfId="12228" priority="7705" operator="equal">
      <formula>"NO"</formula>
    </cfRule>
  </conditionalFormatting>
  <conditionalFormatting sqref="E10230">
    <cfRule type="cellIs" dxfId="12227" priority="7702" operator="equal">
      <formula>"SI"</formula>
    </cfRule>
    <cfRule type="cellIs" dxfId="12226" priority="7703" operator="equal">
      <formula>"NO"</formula>
    </cfRule>
  </conditionalFormatting>
  <conditionalFormatting sqref="E10349">
    <cfRule type="cellIs" dxfId="12225" priority="7639" operator="equal">
      <formula>"SI"</formula>
    </cfRule>
    <cfRule type="cellIs" dxfId="12224" priority="7640" operator="equal">
      <formula>"NO"</formula>
    </cfRule>
  </conditionalFormatting>
  <conditionalFormatting sqref="E10355">
    <cfRule type="cellIs" dxfId="12223" priority="7637" operator="equal">
      <formula>"SI"</formula>
    </cfRule>
    <cfRule type="cellIs" dxfId="12222" priority="7638" operator="equal">
      <formula>"NO"</formula>
    </cfRule>
  </conditionalFormatting>
  <conditionalFormatting sqref="E10474">
    <cfRule type="cellIs" dxfId="12221" priority="7574" operator="equal">
      <formula>"SI"</formula>
    </cfRule>
    <cfRule type="cellIs" dxfId="12220" priority="7575" operator="equal">
      <formula>"NO"</formula>
    </cfRule>
  </conditionalFormatting>
  <conditionalFormatting sqref="E10480">
    <cfRule type="cellIs" dxfId="12219" priority="7572" operator="equal">
      <formula>"SI"</formula>
    </cfRule>
    <cfRule type="cellIs" dxfId="12218" priority="7573" operator="equal">
      <formula>"NO"</formula>
    </cfRule>
  </conditionalFormatting>
  <conditionalFormatting sqref="E10599">
    <cfRule type="cellIs" dxfId="12217" priority="7509" operator="equal">
      <formula>"SI"</formula>
    </cfRule>
    <cfRule type="cellIs" dxfId="12216" priority="7510" operator="equal">
      <formula>"NO"</formula>
    </cfRule>
  </conditionalFormatting>
  <conditionalFormatting sqref="E10605">
    <cfRule type="cellIs" dxfId="12215" priority="7507" operator="equal">
      <formula>"SI"</formula>
    </cfRule>
    <cfRule type="cellIs" dxfId="12214" priority="7508" operator="equal">
      <formula>"NO"</formula>
    </cfRule>
  </conditionalFormatting>
  <conditionalFormatting sqref="E10724">
    <cfRule type="cellIs" dxfId="12213" priority="7444" operator="equal">
      <formula>"SI"</formula>
    </cfRule>
    <cfRule type="cellIs" dxfId="12212" priority="7445" operator="equal">
      <formula>"NO"</formula>
    </cfRule>
  </conditionalFormatting>
  <conditionalFormatting sqref="E10730">
    <cfRule type="cellIs" dxfId="12211" priority="7442" operator="equal">
      <formula>"SI"</formula>
    </cfRule>
    <cfRule type="cellIs" dxfId="12210" priority="7443" operator="equal">
      <formula>"NO"</formula>
    </cfRule>
  </conditionalFormatting>
  <conditionalFormatting sqref="E10849">
    <cfRule type="cellIs" dxfId="12209" priority="7379" operator="equal">
      <formula>"SI"</formula>
    </cfRule>
    <cfRule type="cellIs" dxfId="12208" priority="7380" operator="equal">
      <formula>"NO"</formula>
    </cfRule>
  </conditionalFormatting>
  <conditionalFormatting sqref="E10855">
    <cfRule type="cellIs" dxfId="12207" priority="7377" operator="equal">
      <formula>"SI"</formula>
    </cfRule>
    <cfRule type="cellIs" dxfId="12206" priority="7378" operator="equal">
      <formula>"NO"</formula>
    </cfRule>
  </conditionalFormatting>
  <conditionalFormatting sqref="E10974">
    <cfRule type="cellIs" dxfId="12205" priority="7314" operator="equal">
      <formula>"SI"</formula>
    </cfRule>
    <cfRule type="cellIs" dxfId="12204" priority="7315" operator="equal">
      <formula>"NO"</formula>
    </cfRule>
  </conditionalFormatting>
  <conditionalFormatting sqref="E10980">
    <cfRule type="cellIs" dxfId="12203" priority="7312" operator="equal">
      <formula>"SI"</formula>
    </cfRule>
    <cfRule type="cellIs" dxfId="12202" priority="7313" operator="equal">
      <formula>"NO"</formula>
    </cfRule>
  </conditionalFormatting>
  <conditionalFormatting sqref="E11099">
    <cfRule type="cellIs" dxfId="12201" priority="7249" operator="equal">
      <formula>"SI"</formula>
    </cfRule>
    <cfRule type="cellIs" dxfId="12200" priority="7250" operator="equal">
      <formula>"NO"</formula>
    </cfRule>
  </conditionalFormatting>
  <conditionalFormatting sqref="E11105">
    <cfRule type="cellIs" dxfId="12199" priority="7247" operator="equal">
      <formula>"SI"</formula>
    </cfRule>
    <cfRule type="cellIs" dxfId="12198" priority="7248" operator="equal">
      <formula>"NO"</formula>
    </cfRule>
  </conditionalFormatting>
  <conditionalFormatting sqref="E11224">
    <cfRule type="cellIs" dxfId="12197" priority="7184" operator="equal">
      <formula>"SI"</formula>
    </cfRule>
    <cfRule type="cellIs" dxfId="12196" priority="7185" operator="equal">
      <formula>"NO"</formula>
    </cfRule>
  </conditionalFormatting>
  <conditionalFormatting sqref="E11230">
    <cfRule type="cellIs" dxfId="12195" priority="7182" operator="equal">
      <formula>"SI"</formula>
    </cfRule>
    <cfRule type="cellIs" dxfId="12194" priority="7183" operator="equal">
      <formula>"NO"</formula>
    </cfRule>
  </conditionalFormatting>
  <conditionalFormatting sqref="E11349">
    <cfRule type="cellIs" dxfId="12193" priority="7119" operator="equal">
      <formula>"SI"</formula>
    </cfRule>
    <cfRule type="cellIs" dxfId="12192" priority="7120" operator="equal">
      <formula>"NO"</formula>
    </cfRule>
  </conditionalFormatting>
  <conditionalFormatting sqref="E11355">
    <cfRule type="cellIs" dxfId="12191" priority="7117" operator="equal">
      <formula>"SI"</formula>
    </cfRule>
    <cfRule type="cellIs" dxfId="12190" priority="7118" operator="equal">
      <formula>"NO"</formula>
    </cfRule>
  </conditionalFormatting>
  <conditionalFormatting sqref="E11474">
    <cfRule type="cellIs" dxfId="12189" priority="7054" operator="equal">
      <formula>"SI"</formula>
    </cfRule>
    <cfRule type="cellIs" dxfId="12188" priority="7055" operator="equal">
      <formula>"NO"</formula>
    </cfRule>
  </conditionalFormatting>
  <conditionalFormatting sqref="E11480">
    <cfRule type="cellIs" dxfId="12187" priority="7052" operator="equal">
      <formula>"SI"</formula>
    </cfRule>
    <cfRule type="cellIs" dxfId="12186" priority="7053" operator="equal">
      <formula>"NO"</formula>
    </cfRule>
  </conditionalFormatting>
  <conditionalFormatting sqref="E11599">
    <cfRule type="cellIs" dxfId="12185" priority="6989" operator="equal">
      <formula>"SI"</formula>
    </cfRule>
    <cfRule type="cellIs" dxfId="12184" priority="6990" operator="equal">
      <formula>"NO"</formula>
    </cfRule>
  </conditionalFormatting>
  <conditionalFormatting sqref="E11605">
    <cfRule type="cellIs" dxfId="12183" priority="6987" operator="equal">
      <formula>"SI"</formula>
    </cfRule>
    <cfRule type="cellIs" dxfId="12182" priority="6988" operator="equal">
      <formula>"NO"</formula>
    </cfRule>
  </conditionalFormatting>
  <conditionalFormatting sqref="E11724">
    <cfRule type="cellIs" dxfId="12181" priority="6924" operator="equal">
      <formula>"SI"</formula>
    </cfRule>
    <cfRule type="cellIs" dxfId="12180" priority="6925" operator="equal">
      <formula>"NO"</formula>
    </cfRule>
  </conditionalFormatting>
  <conditionalFormatting sqref="E11730">
    <cfRule type="cellIs" dxfId="12179" priority="6922" operator="equal">
      <formula>"SI"</formula>
    </cfRule>
    <cfRule type="cellIs" dxfId="12178" priority="6923" operator="equal">
      <formula>"NO"</formula>
    </cfRule>
  </conditionalFormatting>
  <conditionalFormatting sqref="E11849">
    <cfRule type="cellIs" dxfId="12177" priority="6859" operator="equal">
      <formula>"SI"</formula>
    </cfRule>
    <cfRule type="cellIs" dxfId="12176" priority="6860" operator="equal">
      <formula>"NO"</formula>
    </cfRule>
  </conditionalFormatting>
  <conditionalFormatting sqref="E11855">
    <cfRule type="cellIs" dxfId="12175" priority="6857" operator="equal">
      <formula>"SI"</formula>
    </cfRule>
    <cfRule type="cellIs" dxfId="12174" priority="6858" operator="equal">
      <formula>"NO"</formula>
    </cfRule>
  </conditionalFormatting>
  <conditionalFormatting sqref="E11974">
    <cfRule type="cellIs" dxfId="12173" priority="6794" operator="equal">
      <formula>"SI"</formula>
    </cfRule>
    <cfRule type="cellIs" dxfId="12172" priority="6795" operator="equal">
      <formula>"NO"</formula>
    </cfRule>
  </conditionalFormatting>
  <conditionalFormatting sqref="E11980">
    <cfRule type="cellIs" dxfId="12171" priority="6792" operator="equal">
      <formula>"SI"</formula>
    </cfRule>
    <cfRule type="cellIs" dxfId="12170" priority="6793" operator="equal">
      <formula>"NO"</formula>
    </cfRule>
  </conditionalFormatting>
  <conditionalFormatting sqref="E12099">
    <cfRule type="cellIs" dxfId="12169" priority="6729" operator="equal">
      <formula>"SI"</formula>
    </cfRule>
    <cfRule type="cellIs" dxfId="12168" priority="6730" operator="equal">
      <formula>"NO"</formula>
    </cfRule>
  </conditionalFormatting>
  <conditionalFormatting sqref="E12105">
    <cfRule type="cellIs" dxfId="12167" priority="6727" operator="equal">
      <formula>"SI"</formula>
    </cfRule>
    <cfRule type="cellIs" dxfId="12166" priority="6728" operator="equal">
      <formula>"NO"</formula>
    </cfRule>
  </conditionalFormatting>
  <conditionalFormatting sqref="E12224">
    <cfRule type="cellIs" dxfId="12165" priority="6664" operator="equal">
      <formula>"SI"</formula>
    </cfRule>
    <cfRule type="cellIs" dxfId="12164" priority="6665" operator="equal">
      <formula>"NO"</formula>
    </cfRule>
  </conditionalFormatting>
  <conditionalFormatting sqref="E12230">
    <cfRule type="cellIs" dxfId="12163" priority="6662" operator="equal">
      <formula>"SI"</formula>
    </cfRule>
    <cfRule type="cellIs" dxfId="12162" priority="6663" operator="equal">
      <formula>"NO"</formula>
    </cfRule>
  </conditionalFormatting>
  <conditionalFormatting sqref="E12349">
    <cfRule type="cellIs" dxfId="12161" priority="6599" operator="equal">
      <formula>"SI"</formula>
    </cfRule>
    <cfRule type="cellIs" dxfId="12160" priority="6600" operator="equal">
      <formula>"NO"</formula>
    </cfRule>
  </conditionalFormatting>
  <conditionalFormatting sqref="E12355">
    <cfRule type="cellIs" dxfId="12159" priority="6597" operator="equal">
      <formula>"SI"</formula>
    </cfRule>
    <cfRule type="cellIs" dxfId="12158" priority="6598" operator="equal">
      <formula>"NO"</formula>
    </cfRule>
  </conditionalFormatting>
  <conditionalFormatting sqref="E12474">
    <cfRule type="cellIs" dxfId="12157" priority="6534" operator="equal">
      <formula>"SI"</formula>
    </cfRule>
    <cfRule type="cellIs" dxfId="12156" priority="6535" operator="equal">
      <formula>"NO"</formula>
    </cfRule>
  </conditionalFormatting>
  <conditionalFormatting sqref="E12480">
    <cfRule type="cellIs" dxfId="12155" priority="6532" operator="equal">
      <formula>"SI"</formula>
    </cfRule>
    <cfRule type="cellIs" dxfId="12154" priority="6533" operator="equal">
      <formula>"NO"</formula>
    </cfRule>
  </conditionalFormatting>
  <conditionalFormatting sqref="E12599">
    <cfRule type="cellIs" dxfId="12153" priority="6469" operator="equal">
      <formula>"SI"</formula>
    </cfRule>
    <cfRule type="cellIs" dxfId="12152" priority="6470" operator="equal">
      <formula>"NO"</formula>
    </cfRule>
  </conditionalFormatting>
  <conditionalFormatting sqref="E12605">
    <cfRule type="cellIs" dxfId="12151" priority="6467" operator="equal">
      <formula>"SI"</formula>
    </cfRule>
    <cfRule type="cellIs" dxfId="12150" priority="6468" operator="equal">
      <formula>"NO"</formula>
    </cfRule>
  </conditionalFormatting>
  <conditionalFormatting sqref="E12724">
    <cfRule type="cellIs" dxfId="12149" priority="6404" operator="equal">
      <formula>"SI"</formula>
    </cfRule>
    <cfRule type="cellIs" dxfId="12148" priority="6405" operator="equal">
      <formula>"NO"</formula>
    </cfRule>
  </conditionalFormatting>
  <conditionalFormatting sqref="E12730">
    <cfRule type="cellIs" dxfId="12147" priority="6402" operator="equal">
      <formula>"SI"</formula>
    </cfRule>
    <cfRule type="cellIs" dxfId="12146" priority="6403" operator="equal">
      <formula>"NO"</formula>
    </cfRule>
  </conditionalFormatting>
  <conditionalFormatting sqref="E12849">
    <cfRule type="cellIs" dxfId="12145" priority="6339" operator="equal">
      <formula>"SI"</formula>
    </cfRule>
    <cfRule type="cellIs" dxfId="12144" priority="6340" operator="equal">
      <formula>"NO"</formula>
    </cfRule>
  </conditionalFormatting>
  <conditionalFormatting sqref="E12855">
    <cfRule type="cellIs" dxfId="12143" priority="6337" operator="equal">
      <formula>"SI"</formula>
    </cfRule>
    <cfRule type="cellIs" dxfId="12142" priority="6338" operator="equal">
      <formula>"NO"</formula>
    </cfRule>
  </conditionalFormatting>
  <conditionalFormatting sqref="E12974">
    <cfRule type="cellIs" dxfId="12141" priority="6274" operator="equal">
      <formula>"SI"</formula>
    </cfRule>
    <cfRule type="cellIs" dxfId="12140" priority="6275" operator="equal">
      <formula>"NO"</formula>
    </cfRule>
  </conditionalFormatting>
  <conditionalFormatting sqref="E12980">
    <cfRule type="cellIs" dxfId="12139" priority="6272" operator="equal">
      <formula>"SI"</formula>
    </cfRule>
    <cfRule type="cellIs" dxfId="12138" priority="6273" operator="equal">
      <formula>"NO"</formula>
    </cfRule>
  </conditionalFormatting>
  <conditionalFormatting sqref="E13099">
    <cfRule type="cellIs" dxfId="12137" priority="6209" operator="equal">
      <formula>"SI"</formula>
    </cfRule>
    <cfRule type="cellIs" dxfId="12136" priority="6210" operator="equal">
      <formula>"NO"</formula>
    </cfRule>
  </conditionalFormatting>
  <conditionalFormatting sqref="E13105">
    <cfRule type="cellIs" dxfId="12135" priority="6207" operator="equal">
      <formula>"SI"</formula>
    </cfRule>
    <cfRule type="cellIs" dxfId="12134" priority="6208" operator="equal">
      <formula>"NO"</formula>
    </cfRule>
  </conditionalFormatting>
  <conditionalFormatting sqref="E13224">
    <cfRule type="cellIs" dxfId="12133" priority="6144" operator="equal">
      <formula>"SI"</formula>
    </cfRule>
    <cfRule type="cellIs" dxfId="12132" priority="6145" operator="equal">
      <formula>"NO"</formula>
    </cfRule>
  </conditionalFormatting>
  <conditionalFormatting sqref="E13230">
    <cfRule type="cellIs" dxfId="12131" priority="6142" operator="equal">
      <formula>"SI"</formula>
    </cfRule>
    <cfRule type="cellIs" dxfId="12130" priority="6143" operator="equal">
      <formula>"NO"</formula>
    </cfRule>
  </conditionalFormatting>
  <conditionalFormatting sqref="E13349">
    <cfRule type="cellIs" dxfId="12129" priority="6079" operator="equal">
      <formula>"SI"</formula>
    </cfRule>
    <cfRule type="cellIs" dxfId="12128" priority="6080" operator="equal">
      <formula>"NO"</formula>
    </cfRule>
  </conditionalFormatting>
  <conditionalFormatting sqref="E13355">
    <cfRule type="cellIs" dxfId="12127" priority="6077" operator="equal">
      <formula>"SI"</formula>
    </cfRule>
    <cfRule type="cellIs" dxfId="12126" priority="6078" operator="equal">
      <formula>"NO"</formula>
    </cfRule>
  </conditionalFormatting>
  <conditionalFormatting sqref="E13474">
    <cfRule type="cellIs" dxfId="12125" priority="6014" operator="equal">
      <formula>"SI"</formula>
    </cfRule>
    <cfRule type="cellIs" dxfId="12124" priority="6015" operator="equal">
      <formula>"NO"</formula>
    </cfRule>
  </conditionalFormatting>
  <conditionalFormatting sqref="E13480">
    <cfRule type="cellIs" dxfId="12123" priority="6012" operator="equal">
      <formula>"SI"</formula>
    </cfRule>
    <cfRule type="cellIs" dxfId="12122" priority="6013" operator="equal">
      <formula>"NO"</formula>
    </cfRule>
  </conditionalFormatting>
  <conditionalFormatting sqref="E13599">
    <cfRule type="cellIs" dxfId="12121" priority="5949" operator="equal">
      <formula>"SI"</formula>
    </cfRule>
    <cfRule type="cellIs" dxfId="12120" priority="5950" operator="equal">
      <formula>"NO"</formula>
    </cfRule>
  </conditionalFormatting>
  <conditionalFormatting sqref="E13605">
    <cfRule type="cellIs" dxfId="12119" priority="5947" operator="equal">
      <formula>"SI"</formula>
    </cfRule>
    <cfRule type="cellIs" dxfId="12118" priority="5948" operator="equal">
      <formula>"NO"</formula>
    </cfRule>
  </conditionalFormatting>
  <conditionalFormatting sqref="E13724">
    <cfRule type="cellIs" dxfId="12117" priority="5884" operator="equal">
      <formula>"SI"</formula>
    </cfRule>
    <cfRule type="cellIs" dxfId="12116" priority="5885" operator="equal">
      <formula>"NO"</formula>
    </cfRule>
  </conditionalFormatting>
  <conditionalFormatting sqref="E13730">
    <cfRule type="cellIs" dxfId="12115" priority="5882" operator="equal">
      <formula>"SI"</formula>
    </cfRule>
    <cfRule type="cellIs" dxfId="12114" priority="5883" operator="equal">
      <formula>"NO"</formula>
    </cfRule>
  </conditionalFormatting>
  <conditionalFormatting sqref="E13849">
    <cfRule type="cellIs" dxfId="12113" priority="5819" operator="equal">
      <formula>"SI"</formula>
    </cfRule>
    <cfRule type="cellIs" dxfId="12112" priority="5820" operator="equal">
      <formula>"NO"</formula>
    </cfRule>
  </conditionalFormatting>
  <conditionalFormatting sqref="E13855">
    <cfRule type="cellIs" dxfId="12111" priority="5817" operator="equal">
      <formula>"SI"</formula>
    </cfRule>
    <cfRule type="cellIs" dxfId="12110" priority="5818" operator="equal">
      <formula>"NO"</formula>
    </cfRule>
  </conditionalFormatting>
  <conditionalFormatting sqref="E13974">
    <cfRule type="cellIs" dxfId="12109" priority="5754" operator="equal">
      <formula>"SI"</formula>
    </cfRule>
    <cfRule type="cellIs" dxfId="12108" priority="5755" operator="equal">
      <formula>"NO"</formula>
    </cfRule>
  </conditionalFormatting>
  <conditionalFormatting sqref="E13980">
    <cfRule type="cellIs" dxfId="12107" priority="5752" operator="equal">
      <formula>"SI"</formula>
    </cfRule>
    <cfRule type="cellIs" dxfId="12106" priority="5753" operator="equal">
      <formula>"NO"</formula>
    </cfRule>
  </conditionalFormatting>
  <conditionalFormatting sqref="E14099">
    <cfRule type="cellIs" dxfId="12105" priority="5689" operator="equal">
      <formula>"SI"</formula>
    </cfRule>
    <cfRule type="cellIs" dxfId="12104" priority="5690" operator="equal">
      <formula>"NO"</formula>
    </cfRule>
  </conditionalFormatting>
  <conditionalFormatting sqref="E14105">
    <cfRule type="cellIs" dxfId="12103" priority="5687" operator="equal">
      <formula>"SI"</formula>
    </cfRule>
    <cfRule type="cellIs" dxfId="12102" priority="5688" operator="equal">
      <formula>"NO"</formula>
    </cfRule>
  </conditionalFormatting>
  <conditionalFormatting sqref="E14224">
    <cfRule type="cellIs" dxfId="12101" priority="5624" operator="equal">
      <formula>"SI"</formula>
    </cfRule>
    <cfRule type="cellIs" dxfId="12100" priority="5625" operator="equal">
      <formula>"NO"</formula>
    </cfRule>
  </conditionalFormatting>
  <conditionalFormatting sqref="E14230">
    <cfRule type="cellIs" dxfId="12099" priority="5622" operator="equal">
      <formula>"SI"</formula>
    </cfRule>
    <cfRule type="cellIs" dxfId="12098" priority="5623" operator="equal">
      <formula>"NO"</formula>
    </cfRule>
  </conditionalFormatting>
  <conditionalFormatting sqref="E14349">
    <cfRule type="cellIs" dxfId="12097" priority="5559" operator="equal">
      <formula>"SI"</formula>
    </cfRule>
    <cfRule type="cellIs" dxfId="12096" priority="5560" operator="equal">
      <formula>"NO"</formula>
    </cfRule>
  </conditionalFormatting>
  <conditionalFormatting sqref="E14355">
    <cfRule type="cellIs" dxfId="12095" priority="5557" operator="equal">
      <formula>"SI"</formula>
    </cfRule>
    <cfRule type="cellIs" dxfId="12094" priority="5558" operator="equal">
      <formula>"NO"</formula>
    </cfRule>
  </conditionalFormatting>
  <conditionalFormatting sqref="E14474">
    <cfRule type="cellIs" dxfId="12093" priority="5494" operator="equal">
      <formula>"SI"</formula>
    </cfRule>
    <cfRule type="cellIs" dxfId="12092" priority="5495" operator="equal">
      <formula>"NO"</formula>
    </cfRule>
  </conditionalFormatting>
  <conditionalFormatting sqref="E14480">
    <cfRule type="cellIs" dxfId="12091" priority="5492" operator="equal">
      <formula>"SI"</formula>
    </cfRule>
    <cfRule type="cellIs" dxfId="12090" priority="5493" operator="equal">
      <formula>"NO"</formula>
    </cfRule>
  </conditionalFormatting>
  <conditionalFormatting sqref="E14599">
    <cfRule type="cellIs" dxfId="12089" priority="5429" operator="equal">
      <formula>"SI"</formula>
    </cfRule>
    <cfRule type="cellIs" dxfId="12088" priority="5430" operator="equal">
      <formula>"NO"</formula>
    </cfRule>
  </conditionalFormatting>
  <conditionalFormatting sqref="E14605">
    <cfRule type="cellIs" dxfId="12087" priority="5427" operator="equal">
      <formula>"SI"</formula>
    </cfRule>
    <cfRule type="cellIs" dxfId="12086" priority="5428" operator="equal">
      <formula>"NO"</formula>
    </cfRule>
  </conditionalFormatting>
  <conditionalFormatting sqref="E14724">
    <cfRule type="cellIs" dxfId="12085" priority="5364" operator="equal">
      <formula>"SI"</formula>
    </cfRule>
    <cfRule type="cellIs" dxfId="12084" priority="5365" operator="equal">
      <formula>"NO"</formula>
    </cfRule>
  </conditionalFormatting>
  <conditionalFormatting sqref="E14730">
    <cfRule type="cellIs" dxfId="12083" priority="5362" operator="equal">
      <formula>"SI"</formula>
    </cfRule>
    <cfRule type="cellIs" dxfId="12082" priority="5363" operator="equal">
      <formula>"NO"</formula>
    </cfRule>
  </conditionalFormatting>
  <conditionalFormatting sqref="E14849">
    <cfRule type="cellIs" dxfId="12081" priority="5299" operator="equal">
      <formula>"SI"</formula>
    </cfRule>
    <cfRule type="cellIs" dxfId="12080" priority="5300" operator="equal">
      <formula>"NO"</formula>
    </cfRule>
  </conditionalFormatting>
  <conditionalFormatting sqref="E14855">
    <cfRule type="cellIs" dxfId="12079" priority="5297" operator="equal">
      <formula>"SI"</formula>
    </cfRule>
    <cfRule type="cellIs" dxfId="12078" priority="5298" operator="equal">
      <formula>"NO"</formula>
    </cfRule>
  </conditionalFormatting>
  <conditionalFormatting sqref="E14974">
    <cfRule type="cellIs" dxfId="12077" priority="5234" operator="equal">
      <formula>"SI"</formula>
    </cfRule>
    <cfRule type="cellIs" dxfId="12076" priority="5235" operator="equal">
      <formula>"NO"</formula>
    </cfRule>
  </conditionalFormatting>
  <conditionalFormatting sqref="E14980">
    <cfRule type="cellIs" dxfId="12075" priority="5232" operator="equal">
      <formula>"SI"</formula>
    </cfRule>
    <cfRule type="cellIs" dxfId="12074" priority="5233" operator="equal">
      <formula>"NO"</formula>
    </cfRule>
  </conditionalFormatting>
  <conditionalFormatting sqref="E15099">
    <cfRule type="cellIs" dxfId="12073" priority="5169" operator="equal">
      <formula>"SI"</formula>
    </cfRule>
    <cfRule type="cellIs" dxfId="12072" priority="5170" operator="equal">
      <formula>"NO"</formula>
    </cfRule>
  </conditionalFormatting>
  <conditionalFormatting sqref="E15105">
    <cfRule type="cellIs" dxfId="12071" priority="5167" operator="equal">
      <formula>"SI"</formula>
    </cfRule>
    <cfRule type="cellIs" dxfId="12070" priority="5168" operator="equal">
      <formula>"NO"</formula>
    </cfRule>
  </conditionalFormatting>
  <conditionalFormatting sqref="E15224">
    <cfRule type="cellIs" dxfId="12069" priority="5104" operator="equal">
      <formula>"SI"</formula>
    </cfRule>
    <cfRule type="cellIs" dxfId="12068" priority="5105" operator="equal">
      <formula>"NO"</formula>
    </cfRule>
  </conditionalFormatting>
  <conditionalFormatting sqref="E15230">
    <cfRule type="cellIs" dxfId="12067" priority="5102" operator="equal">
      <formula>"SI"</formula>
    </cfRule>
    <cfRule type="cellIs" dxfId="12066" priority="5103" operator="equal">
      <formula>"NO"</formula>
    </cfRule>
  </conditionalFormatting>
  <conditionalFormatting sqref="E15349">
    <cfRule type="cellIs" dxfId="12065" priority="5039" operator="equal">
      <formula>"SI"</formula>
    </cfRule>
    <cfRule type="cellIs" dxfId="12064" priority="5040" operator="equal">
      <formula>"NO"</formula>
    </cfRule>
  </conditionalFormatting>
  <conditionalFormatting sqref="E15355">
    <cfRule type="cellIs" dxfId="12063" priority="5037" operator="equal">
      <formula>"SI"</formula>
    </cfRule>
    <cfRule type="cellIs" dxfId="12062" priority="5038" operator="equal">
      <formula>"NO"</formula>
    </cfRule>
  </conditionalFormatting>
  <conditionalFormatting sqref="E15474">
    <cfRule type="cellIs" dxfId="12061" priority="4974" operator="equal">
      <formula>"SI"</formula>
    </cfRule>
    <cfRule type="cellIs" dxfId="12060" priority="4975" operator="equal">
      <formula>"NO"</formula>
    </cfRule>
  </conditionalFormatting>
  <conditionalFormatting sqref="E15480">
    <cfRule type="cellIs" dxfId="12059" priority="4972" operator="equal">
      <formula>"SI"</formula>
    </cfRule>
    <cfRule type="cellIs" dxfId="12058" priority="4973" operator="equal">
      <formula>"NO"</formula>
    </cfRule>
  </conditionalFormatting>
  <conditionalFormatting sqref="E15599">
    <cfRule type="cellIs" dxfId="12057" priority="4909" operator="equal">
      <formula>"SI"</formula>
    </cfRule>
    <cfRule type="cellIs" dxfId="12056" priority="4910" operator="equal">
      <formula>"NO"</formula>
    </cfRule>
  </conditionalFormatting>
  <conditionalFormatting sqref="E15605">
    <cfRule type="cellIs" dxfId="12055" priority="4907" operator="equal">
      <formula>"SI"</formula>
    </cfRule>
    <cfRule type="cellIs" dxfId="12054" priority="4908" operator="equal">
      <formula>"NO"</formula>
    </cfRule>
  </conditionalFormatting>
  <conditionalFormatting sqref="E15724">
    <cfRule type="cellIs" dxfId="12053" priority="4844" operator="equal">
      <formula>"SI"</formula>
    </cfRule>
    <cfRule type="cellIs" dxfId="12052" priority="4845" operator="equal">
      <formula>"NO"</formula>
    </cfRule>
  </conditionalFormatting>
  <conditionalFormatting sqref="E15730">
    <cfRule type="cellIs" dxfId="12051" priority="4842" operator="equal">
      <formula>"SI"</formula>
    </cfRule>
    <cfRule type="cellIs" dxfId="12050" priority="4843" operator="equal">
      <formula>"NO"</formula>
    </cfRule>
  </conditionalFormatting>
  <conditionalFormatting sqref="E15849">
    <cfRule type="cellIs" dxfId="12049" priority="4779" operator="equal">
      <formula>"SI"</formula>
    </cfRule>
    <cfRule type="cellIs" dxfId="12048" priority="4780" operator="equal">
      <formula>"NO"</formula>
    </cfRule>
  </conditionalFormatting>
  <conditionalFormatting sqref="E15855">
    <cfRule type="cellIs" dxfId="12047" priority="4777" operator="equal">
      <formula>"SI"</formula>
    </cfRule>
    <cfRule type="cellIs" dxfId="12046" priority="4778" operator="equal">
      <formula>"NO"</formula>
    </cfRule>
  </conditionalFormatting>
  <conditionalFormatting sqref="E15974">
    <cfRule type="cellIs" dxfId="12045" priority="4714" operator="equal">
      <formula>"SI"</formula>
    </cfRule>
    <cfRule type="cellIs" dxfId="12044" priority="4715" operator="equal">
      <formula>"NO"</formula>
    </cfRule>
  </conditionalFormatting>
  <conditionalFormatting sqref="E15980">
    <cfRule type="cellIs" dxfId="12043" priority="4712" operator="equal">
      <formula>"SI"</formula>
    </cfRule>
    <cfRule type="cellIs" dxfId="12042" priority="4713" operator="equal">
      <formula>"NO"</formula>
    </cfRule>
  </conditionalFormatting>
  <conditionalFormatting sqref="E16099">
    <cfRule type="cellIs" dxfId="12041" priority="4649" operator="equal">
      <formula>"SI"</formula>
    </cfRule>
    <cfRule type="cellIs" dxfId="12040" priority="4650" operator="equal">
      <formula>"NO"</formula>
    </cfRule>
  </conditionalFormatting>
  <conditionalFormatting sqref="E16105">
    <cfRule type="cellIs" dxfId="12039" priority="4647" operator="equal">
      <formula>"SI"</formula>
    </cfRule>
    <cfRule type="cellIs" dxfId="12038" priority="4648" operator="equal">
      <formula>"NO"</formula>
    </cfRule>
  </conditionalFormatting>
  <conditionalFormatting sqref="E16224">
    <cfRule type="cellIs" dxfId="12037" priority="4584" operator="equal">
      <formula>"SI"</formula>
    </cfRule>
    <cfRule type="cellIs" dxfId="12036" priority="4585" operator="equal">
      <formula>"NO"</formula>
    </cfRule>
  </conditionalFormatting>
  <conditionalFormatting sqref="E16230">
    <cfRule type="cellIs" dxfId="12035" priority="4582" operator="equal">
      <formula>"SI"</formula>
    </cfRule>
    <cfRule type="cellIs" dxfId="12034" priority="4583" operator="equal">
      <formula>"NO"</formula>
    </cfRule>
  </conditionalFormatting>
  <conditionalFormatting sqref="E16349">
    <cfRule type="cellIs" dxfId="12033" priority="4519" operator="equal">
      <formula>"SI"</formula>
    </cfRule>
    <cfRule type="cellIs" dxfId="12032" priority="4520" operator="equal">
      <formula>"NO"</formula>
    </cfRule>
  </conditionalFormatting>
  <conditionalFormatting sqref="E16355">
    <cfRule type="cellIs" dxfId="12031" priority="4517" operator="equal">
      <formula>"SI"</formula>
    </cfRule>
    <cfRule type="cellIs" dxfId="12030" priority="4518" operator="equal">
      <formula>"NO"</formula>
    </cfRule>
  </conditionalFormatting>
  <conditionalFormatting sqref="E16474">
    <cfRule type="cellIs" dxfId="12029" priority="4454" operator="equal">
      <formula>"SI"</formula>
    </cfRule>
    <cfRule type="cellIs" dxfId="12028" priority="4455" operator="equal">
      <formula>"NO"</formula>
    </cfRule>
  </conditionalFormatting>
  <conditionalFormatting sqref="E16480">
    <cfRule type="cellIs" dxfId="12027" priority="4452" operator="equal">
      <formula>"SI"</formula>
    </cfRule>
    <cfRule type="cellIs" dxfId="12026" priority="4453" operator="equal">
      <formula>"NO"</formula>
    </cfRule>
  </conditionalFormatting>
  <conditionalFormatting sqref="E16599">
    <cfRule type="cellIs" dxfId="12025" priority="4389" operator="equal">
      <formula>"SI"</formula>
    </cfRule>
    <cfRule type="cellIs" dxfId="12024" priority="4390" operator="equal">
      <formula>"NO"</formula>
    </cfRule>
  </conditionalFormatting>
  <conditionalFormatting sqref="E16605">
    <cfRule type="cellIs" dxfId="12023" priority="4387" operator="equal">
      <formula>"SI"</formula>
    </cfRule>
    <cfRule type="cellIs" dxfId="12022" priority="4388" operator="equal">
      <formula>"NO"</formula>
    </cfRule>
  </conditionalFormatting>
  <conditionalFormatting sqref="E16724">
    <cfRule type="cellIs" dxfId="12021" priority="4324" operator="equal">
      <formula>"SI"</formula>
    </cfRule>
    <cfRule type="cellIs" dxfId="12020" priority="4325" operator="equal">
      <formula>"NO"</formula>
    </cfRule>
  </conditionalFormatting>
  <conditionalFormatting sqref="E16730">
    <cfRule type="cellIs" dxfId="12019" priority="4322" operator="equal">
      <formula>"SI"</formula>
    </cfRule>
    <cfRule type="cellIs" dxfId="12018" priority="4323" operator="equal">
      <formula>"NO"</formula>
    </cfRule>
  </conditionalFormatting>
  <conditionalFormatting sqref="E16849">
    <cfRule type="cellIs" dxfId="12017" priority="4259" operator="equal">
      <formula>"SI"</formula>
    </cfRule>
    <cfRule type="cellIs" dxfId="12016" priority="4260" operator="equal">
      <formula>"NO"</formula>
    </cfRule>
  </conditionalFormatting>
  <conditionalFormatting sqref="E16855">
    <cfRule type="cellIs" dxfId="12015" priority="4257" operator="equal">
      <formula>"SI"</formula>
    </cfRule>
    <cfRule type="cellIs" dxfId="12014" priority="4258" operator="equal">
      <formula>"NO"</formula>
    </cfRule>
  </conditionalFormatting>
  <conditionalFormatting sqref="E16974">
    <cfRule type="cellIs" dxfId="12013" priority="4194" operator="equal">
      <formula>"SI"</formula>
    </cfRule>
    <cfRule type="cellIs" dxfId="12012" priority="4195" operator="equal">
      <formula>"NO"</formula>
    </cfRule>
  </conditionalFormatting>
  <conditionalFormatting sqref="E16980">
    <cfRule type="cellIs" dxfId="12011" priority="4192" operator="equal">
      <formula>"SI"</formula>
    </cfRule>
    <cfRule type="cellIs" dxfId="12010" priority="4193" operator="equal">
      <formula>"NO"</formula>
    </cfRule>
  </conditionalFormatting>
  <conditionalFormatting sqref="E17099">
    <cfRule type="cellIs" dxfId="12009" priority="4129" operator="equal">
      <formula>"SI"</formula>
    </cfRule>
    <cfRule type="cellIs" dxfId="12008" priority="4130" operator="equal">
      <formula>"NO"</formula>
    </cfRule>
  </conditionalFormatting>
  <conditionalFormatting sqref="E17105">
    <cfRule type="cellIs" dxfId="12007" priority="4127" operator="equal">
      <formula>"SI"</formula>
    </cfRule>
    <cfRule type="cellIs" dxfId="12006" priority="4128" operator="equal">
      <formula>"NO"</formula>
    </cfRule>
  </conditionalFormatting>
  <conditionalFormatting sqref="E17224">
    <cfRule type="cellIs" dxfId="12005" priority="4064" operator="equal">
      <formula>"SI"</formula>
    </cfRule>
    <cfRule type="cellIs" dxfId="12004" priority="4065" operator="equal">
      <formula>"NO"</formula>
    </cfRule>
  </conditionalFormatting>
  <conditionalFormatting sqref="E17230">
    <cfRule type="cellIs" dxfId="12003" priority="4062" operator="equal">
      <formula>"SI"</formula>
    </cfRule>
    <cfRule type="cellIs" dxfId="12002" priority="4063" operator="equal">
      <formula>"NO"</formula>
    </cfRule>
  </conditionalFormatting>
  <conditionalFormatting sqref="E17349">
    <cfRule type="cellIs" dxfId="12001" priority="3999" operator="equal">
      <formula>"SI"</formula>
    </cfRule>
    <cfRule type="cellIs" dxfId="12000" priority="4000" operator="equal">
      <formula>"NO"</formula>
    </cfRule>
  </conditionalFormatting>
  <conditionalFormatting sqref="E17355">
    <cfRule type="cellIs" dxfId="11999" priority="3997" operator="equal">
      <formula>"SI"</formula>
    </cfRule>
    <cfRule type="cellIs" dxfId="11998" priority="3998" operator="equal">
      <formula>"NO"</formula>
    </cfRule>
  </conditionalFormatting>
  <conditionalFormatting sqref="E17474">
    <cfRule type="cellIs" dxfId="11997" priority="3934" operator="equal">
      <formula>"SI"</formula>
    </cfRule>
    <cfRule type="cellIs" dxfId="11996" priority="3935" operator="equal">
      <formula>"NO"</formula>
    </cfRule>
  </conditionalFormatting>
  <conditionalFormatting sqref="E17480">
    <cfRule type="cellIs" dxfId="11995" priority="3932" operator="equal">
      <formula>"SI"</formula>
    </cfRule>
    <cfRule type="cellIs" dxfId="11994" priority="3933" operator="equal">
      <formula>"NO"</formula>
    </cfRule>
  </conditionalFormatting>
  <conditionalFormatting sqref="E17599">
    <cfRule type="cellIs" dxfId="11993" priority="3869" operator="equal">
      <formula>"SI"</formula>
    </cfRule>
    <cfRule type="cellIs" dxfId="11992" priority="3870" operator="equal">
      <formula>"NO"</formula>
    </cfRule>
  </conditionalFormatting>
  <conditionalFormatting sqref="E17605">
    <cfRule type="cellIs" dxfId="11991" priority="3867" operator="equal">
      <formula>"SI"</formula>
    </cfRule>
    <cfRule type="cellIs" dxfId="11990" priority="3868" operator="equal">
      <formula>"NO"</formula>
    </cfRule>
  </conditionalFormatting>
  <conditionalFormatting sqref="E17724">
    <cfRule type="cellIs" dxfId="11989" priority="3804" operator="equal">
      <formula>"SI"</formula>
    </cfRule>
    <cfRule type="cellIs" dxfId="11988" priority="3805" operator="equal">
      <formula>"NO"</formula>
    </cfRule>
  </conditionalFormatting>
  <conditionalFormatting sqref="E17730">
    <cfRule type="cellIs" dxfId="11987" priority="3802" operator="equal">
      <formula>"SI"</formula>
    </cfRule>
    <cfRule type="cellIs" dxfId="11986" priority="3803" operator="equal">
      <formula>"NO"</formula>
    </cfRule>
  </conditionalFormatting>
  <conditionalFormatting sqref="E17849">
    <cfRule type="cellIs" dxfId="11985" priority="3739" operator="equal">
      <formula>"SI"</formula>
    </cfRule>
    <cfRule type="cellIs" dxfId="11984" priority="3740" operator="equal">
      <formula>"NO"</formula>
    </cfRule>
  </conditionalFormatting>
  <conditionalFormatting sqref="E17855">
    <cfRule type="cellIs" dxfId="11983" priority="3737" operator="equal">
      <formula>"SI"</formula>
    </cfRule>
    <cfRule type="cellIs" dxfId="11982" priority="3738" operator="equal">
      <formula>"NO"</formula>
    </cfRule>
  </conditionalFormatting>
  <conditionalFormatting sqref="E17974">
    <cfRule type="cellIs" dxfId="11981" priority="3674" operator="equal">
      <formula>"SI"</formula>
    </cfRule>
    <cfRule type="cellIs" dxfId="11980" priority="3675" operator="equal">
      <formula>"NO"</formula>
    </cfRule>
  </conditionalFormatting>
  <conditionalFormatting sqref="E17980">
    <cfRule type="cellIs" dxfId="11979" priority="3672" operator="equal">
      <formula>"SI"</formula>
    </cfRule>
    <cfRule type="cellIs" dxfId="11978" priority="3673" operator="equal">
      <formula>"NO"</formula>
    </cfRule>
  </conditionalFormatting>
  <conditionalFormatting sqref="E18099">
    <cfRule type="cellIs" dxfId="11977" priority="3609" operator="equal">
      <formula>"SI"</formula>
    </cfRule>
    <cfRule type="cellIs" dxfId="11976" priority="3610" operator="equal">
      <formula>"NO"</formula>
    </cfRule>
  </conditionalFormatting>
  <conditionalFormatting sqref="E18105">
    <cfRule type="cellIs" dxfId="11975" priority="3607" operator="equal">
      <formula>"SI"</formula>
    </cfRule>
    <cfRule type="cellIs" dxfId="11974" priority="3608" operator="equal">
      <formula>"NO"</formula>
    </cfRule>
  </conditionalFormatting>
  <conditionalFormatting sqref="E18224">
    <cfRule type="cellIs" dxfId="11973" priority="3544" operator="equal">
      <formula>"SI"</formula>
    </cfRule>
    <cfRule type="cellIs" dxfId="11972" priority="3545" operator="equal">
      <formula>"NO"</formula>
    </cfRule>
  </conditionalFormatting>
  <conditionalFormatting sqref="E18230">
    <cfRule type="cellIs" dxfId="11971" priority="3542" operator="equal">
      <formula>"SI"</formula>
    </cfRule>
    <cfRule type="cellIs" dxfId="11970" priority="3543" operator="equal">
      <formula>"NO"</formula>
    </cfRule>
  </conditionalFormatting>
  <conditionalFormatting sqref="E18349">
    <cfRule type="cellIs" dxfId="11969" priority="3479" operator="equal">
      <formula>"SI"</formula>
    </cfRule>
    <cfRule type="cellIs" dxfId="11968" priority="3480" operator="equal">
      <formula>"NO"</formula>
    </cfRule>
  </conditionalFormatting>
  <conditionalFormatting sqref="E18355">
    <cfRule type="cellIs" dxfId="11967" priority="3477" operator="equal">
      <formula>"SI"</formula>
    </cfRule>
    <cfRule type="cellIs" dxfId="11966" priority="3478" operator="equal">
      <formula>"NO"</formula>
    </cfRule>
  </conditionalFormatting>
  <conditionalFormatting sqref="E18474">
    <cfRule type="cellIs" dxfId="11965" priority="3414" operator="equal">
      <formula>"SI"</formula>
    </cfRule>
    <cfRule type="cellIs" dxfId="11964" priority="3415" operator="equal">
      <formula>"NO"</formula>
    </cfRule>
  </conditionalFormatting>
  <conditionalFormatting sqref="E18480">
    <cfRule type="cellIs" dxfId="11963" priority="3412" operator="equal">
      <formula>"SI"</formula>
    </cfRule>
    <cfRule type="cellIs" dxfId="11962" priority="3413" operator="equal">
      <formula>"NO"</formula>
    </cfRule>
  </conditionalFormatting>
  <conditionalFormatting sqref="E18599">
    <cfRule type="cellIs" dxfId="11961" priority="3349" operator="equal">
      <formula>"SI"</formula>
    </cfRule>
    <cfRule type="cellIs" dxfId="11960" priority="3350" operator="equal">
      <formula>"NO"</formula>
    </cfRule>
  </conditionalFormatting>
  <conditionalFormatting sqref="E18605">
    <cfRule type="cellIs" dxfId="11959" priority="3347" operator="equal">
      <formula>"SI"</formula>
    </cfRule>
    <cfRule type="cellIs" dxfId="11958" priority="3348" operator="equal">
      <formula>"NO"</formula>
    </cfRule>
  </conditionalFormatting>
  <conditionalFormatting sqref="E18724">
    <cfRule type="cellIs" dxfId="11957" priority="3284" operator="equal">
      <formula>"SI"</formula>
    </cfRule>
    <cfRule type="cellIs" dxfId="11956" priority="3285" operator="equal">
      <formula>"NO"</formula>
    </cfRule>
  </conditionalFormatting>
  <conditionalFormatting sqref="E18730">
    <cfRule type="cellIs" dxfId="11955" priority="3282" operator="equal">
      <formula>"SI"</formula>
    </cfRule>
    <cfRule type="cellIs" dxfId="11954" priority="3283" operator="equal">
      <formula>"NO"</formula>
    </cfRule>
  </conditionalFormatting>
  <conditionalFormatting sqref="E18849">
    <cfRule type="cellIs" dxfId="11953" priority="3219" operator="equal">
      <formula>"SI"</formula>
    </cfRule>
    <cfRule type="cellIs" dxfId="11952" priority="3220" operator="equal">
      <formula>"NO"</formula>
    </cfRule>
  </conditionalFormatting>
  <conditionalFormatting sqref="E18855">
    <cfRule type="cellIs" dxfId="11951" priority="3217" operator="equal">
      <formula>"SI"</formula>
    </cfRule>
    <cfRule type="cellIs" dxfId="11950" priority="3218" operator="equal">
      <formula>"NO"</formula>
    </cfRule>
  </conditionalFormatting>
  <conditionalFormatting sqref="E18974">
    <cfRule type="cellIs" dxfId="11949" priority="3154" operator="equal">
      <formula>"SI"</formula>
    </cfRule>
    <cfRule type="cellIs" dxfId="11948" priority="3155" operator="equal">
      <formula>"NO"</formula>
    </cfRule>
  </conditionalFormatting>
  <conditionalFormatting sqref="E18980">
    <cfRule type="cellIs" dxfId="11947" priority="3152" operator="equal">
      <formula>"SI"</formula>
    </cfRule>
    <cfRule type="cellIs" dxfId="11946" priority="3153" operator="equal">
      <formula>"NO"</formula>
    </cfRule>
  </conditionalFormatting>
  <conditionalFormatting sqref="E19099">
    <cfRule type="cellIs" dxfId="11945" priority="3089" operator="equal">
      <formula>"SI"</formula>
    </cfRule>
    <cfRule type="cellIs" dxfId="11944" priority="3090" operator="equal">
      <formula>"NO"</formula>
    </cfRule>
  </conditionalFormatting>
  <conditionalFormatting sqref="E19105">
    <cfRule type="cellIs" dxfId="11943" priority="3087" operator="equal">
      <formula>"SI"</formula>
    </cfRule>
    <cfRule type="cellIs" dxfId="11942" priority="3088" operator="equal">
      <formula>"NO"</formula>
    </cfRule>
  </conditionalFormatting>
  <conditionalFormatting sqref="E19224">
    <cfRule type="cellIs" dxfId="11941" priority="3024" operator="equal">
      <formula>"SI"</formula>
    </cfRule>
    <cfRule type="cellIs" dxfId="11940" priority="3025" operator="equal">
      <formula>"NO"</formula>
    </cfRule>
  </conditionalFormatting>
  <conditionalFormatting sqref="E19230">
    <cfRule type="cellIs" dxfId="11939" priority="3022" operator="equal">
      <formula>"SI"</formula>
    </cfRule>
    <cfRule type="cellIs" dxfId="11938" priority="3023" operator="equal">
      <formula>"NO"</formula>
    </cfRule>
  </conditionalFormatting>
  <conditionalFormatting sqref="E19349">
    <cfRule type="cellIs" dxfId="11937" priority="2959" operator="equal">
      <formula>"SI"</formula>
    </cfRule>
    <cfRule type="cellIs" dxfId="11936" priority="2960" operator="equal">
      <formula>"NO"</formula>
    </cfRule>
  </conditionalFormatting>
  <conditionalFormatting sqref="E19355">
    <cfRule type="cellIs" dxfId="11935" priority="2957" operator="equal">
      <formula>"SI"</formula>
    </cfRule>
    <cfRule type="cellIs" dxfId="11934" priority="2958" operator="equal">
      <formula>"NO"</formula>
    </cfRule>
  </conditionalFormatting>
  <conditionalFormatting sqref="E19474">
    <cfRule type="cellIs" dxfId="11933" priority="2894" operator="equal">
      <formula>"SI"</formula>
    </cfRule>
    <cfRule type="cellIs" dxfId="11932" priority="2895" operator="equal">
      <formula>"NO"</formula>
    </cfRule>
  </conditionalFormatting>
  <conditionalFormatting sqref="E19480">
    <cfRule type="cellIs" dxfId="11931" priority="2892" operator="equal">
      <formula>"SI"</formula>
    </cfRule>
    <cfRule type="cellIs" dxfId="11930" priority="2893" operator="equal">
      <formula>"NO"</formula>
    </cfRule>
  </conditionalFormatting>
  <conditionalFormatting sqref="E19599">
    <cfRule type="cellIs" dxfId="11929" priority="2829" operator="equal">
      <formula>"SI"</formula>
    </cfRule>
    <cfRule type="cellIs" dxfId="11928" priority="2830" operator="equal">
      <formula>"NO"</formula>
    </cfRule>
  </conditionalFormatting>
  <conditionalFormatting sqref="E19605">
    <cfRule type="cellIs" dxfId="11927" priority="2827" operator="equal">
      <formula>"SI"</formula>
    </cfRule>
    <cfRule type="cellIs" dxfId="11926" priority="2828" operator="equal">
      <formula>"NO"</formula>
    </cfRule>
  </conditionalFormatting>
  <conditionalFormatting sqref="E19724">
    <cfRule type="cellIs" dxfId="11925" priority="2764" operator="equal">
      <formula>"SI"</formula>
    </cfRule>
    <cfRule type="cellIs" dxfId="11924" priority="2765" operator="equal">
      <formula>"NO"</formula>
    </cfRule>
  </conditionalFormatting>
  <conditionalFormatting sqref="E19730">
    <cfRule type="cellIs" dxfId="11923" priority="2762" operator="equal">
      <formula>"SI"</formula>
    </cfRule>
    <cfRule type="cellIs" dxfId="11922" priority="2763" operator="equal">
      <formula>"NO"</formula>
    </cfRule>
  </conditionalFormatting>
  <conditionalFormatting sqref="E19849">
    <cfRule type="cellIs" dxfId="11921" priority="2699" operator="equal">
      <formula>"SI"</formula>
    </cfRule>
    <cfRule type="cellIs" dxfId="11920" priority="2700" operator="equal">
      <formula>"NO"</formula>
    </cfRule>
  </conditionalFormatting>
  <conditionalFormatting sqref="E19855">
    <cfRule type="cellIs" dxfId="11919" priority="2697" operator="equal">
      <formula>"SI"</formula>
    </cfRule>
    <cfRule type="cellIs" dxfId="11918" priority="2698" operator="equal">
      <formula>"NO"</formula>
    </cfRule>
  </conditionalFormatting>
  <conditionalFormatting sqref="E19974">
    <cfRule type="cellIs" dxfId="11917" priority="2634" operator="equal">
      <formula>"SI"</formula>
    </cfRule>
    <cfRule type="cellIs" dxfId="11916" priority="2635" operator="equal">
      <formula>"NO"</formula>
    </cfRule>
  </conditionalFormatting>
  <conditionalFormatting sqref="E19980">
    <cfRule type="cellIs" dxfId="11915" priority="2632" operator="equal">
      <formula>"SI"</formula>
    </cfRule>
    <cfRule type="cellIs" dxfId="11914" priority="2633" operator="equal">
      <formula>"NO"</formula>
    </cfRule>
  </conditionalFormatting>
  <conditionalFormatting sqref="E20099">
    <cfRule type="cellIs" dxfId="11913" priority="2569" operator="equal">
      <formula>"SI"</formula>
    </cfRule>
    <cfRule type="cellIs" dxfId="11912" priority="2570" operator="equal">
      <formula>"NO"</formula>
    </cfRule>
  </conditionalFormatting>
  <conditionalFormatting sqref="E20105">
    <cfRule type="cellIs" dxfId="11911" priority="2567" operator="equal">
      <formula>"SI"</formula>
    </cfRule>
    <cfRule type="cellIs" dxfId="11910" priority="2568" operator="equal">
      <formula>"NO"</formula>
    </cfRule>
  </conditionalFormatting>
  <conditionalFormatting sqref="E20224">
    <cfRule type="cellIs" dxfId="11909" priority="2504" operator="equal">
      <formula>"SI"</formula>
    </cfRule>
    <cfRule type="cellIs" dxfId="11908" priority="2505" operator="equal">
      <formula>"NO"</formula>
    </cfRule>
  </conditionalFormatting>
  <conditionalFormatting sqref="E20230">
    <cfRule type="cellIs" dxfId="11907" priority="2502" operator="equal">
      <formula>"SI"</formula>
    </cfRule>
    <cfRule type="cellIs" dxfId="11906" priority="2503" operator="equal">
      <formula>"NO"</formula>
    </cfRule>
  </conditionalFormatting>
  <conditionalFormatting sqref="E20349">
    <cfRule type="cellIs" dxfId="11905" priority="2439" operator="equal">
      <formula>"SI"</formula>
    </cfRule>
    <cfRule type="cellIs" dxfId="11904" priority="2440" operator="equal">
      <formula>"NO"</formula>
    </cfRule>
  </conditionalFormatting>
  <conditionalFormatting sqref="E20355">
    <cfRule type="cellIs" dxfId="11903" priority="2437" operator="equal">
      <formula>"SI"</formula>
    </cfRule>
    <cfRule type="cellIs" dxfId="11902" priority="2438" operator="equal">
      <formula>"NO"</formula>
    </cfRule>
  </conditionalFormatting>
  <conditionalFormatting sqref="E20474">
    <cfRule type="cellIs" dxfId="11901" priority="2374" operator="equal">
      <formula>"SI"</formula>
    </cfRule>
    <cfRule type="cellIs" dxfId="11900" priority="2375" operator="equal">
      <formula>"NO"</formula>
    </cfRule>
  </conditionalFormatting>
  <conditionalFormatting sqref="E20480">
    <cfRule type="cellIs" dxfId="11899" priority="2372" operator="equal">
      <formula>"SI"</formula>
    </cfRule>
    <cfRule type="cellIs" dxfId="11898" priority="2373" operator="equal">
      <formula>"NO"</formula>
    </cfRule>
  </conditionalFormatting>
  <conditionalFormatting sqref="E20599">
    <cfRule type="cellIs" dxfId="11897" priority="2309" operator="equal">
      <formula>"SI"</formula>
    </cfRule>
    <cfRule type="cellIs" dxfId="11896" priority="2310" operator="equal">
      <formula>"NO"</formula>
    </cfRule>
  </conditionalFormatting>
  <conditionalFormatting sqref="E20605">
    <cfRule type="cellIs" dxfId="11895" priority="2307" operator="equal">
      <formula>"SI"</formula>
    </cfRule>
    <cfRule type="cellIs" dxfId="11894" priority="2308" operator="equal">
      <formula>"NO"</formula>
    </cfRule>
  </conditionalFormatting>
  <conditionalFormatting sqref="E20724">
    <cfRule type="cellIs" dxfId="11893" priority="2244" operator="equal">
      <formula>"SI"</formula>
    </cfRule>
    <cfRule type="cellIs" dxfId="11892" priority="2245" operator="equal">
      <formula>"NO"</formula>
    </cfRule>
  </conditionalFormatting>
  <conditionalFormatting sqref="E20730">
    <cfRule type="cellIs" dxfId="11891" priority="2242" operator="equal">
      <formula>"SI"</formula>
    </cfRule>
    <cfRule type="cellIs" dxfId="11890" priority="2243" operator="equal">
      <formula>"NO"</formula>
    </cfRule>
  </conditionalFormatting>
  <conditionalFormatting sqref="E20849">
    <cfRule type="cellIs" dxfId="11889" priority="2179" operator="equal">
      <formula>"SI"</formula>
    </cfRule>
    <cfRule type="cellIs" dxfId="11888" priority="2180" operator="equal">
      <formula>"NO"</formula>
    </cfRule>
  </conditionalFormatting>
  <conditionalFormatting sqref="E20855">
    <cfRule type="cellIs" dxfId="11887" priority="2177" operator="equal">
      <formula>"SI"</formula>
    </cfRule>
    <cfRule type="cellIs" dxfId="11886" priority="2178" operator="equal">
      <formula>"NO"</formula>
    </cfRule>
  </conditionalFormatting>
  <conditionalFormatting sqref="E20974">
    <cfRule type="cellIs" dxfId="11885" priority="2114" operator="equal">
      <formula>"SI"</formula>
    </cfRule>
    <cfRule type="cellIs" dxfId="11884" priority="2115" operator="equal">
      <formula>"NO"</formula>
    </cfRule>
  </conditionalFormatting>
  <conditionalFormatting sqref="E20980">
    <cfRule type="cellIs" dxfId="11883" priority="2112" operator="equal">
      <formula>"SI"</formula>
    </cfRule>
    <cfRule type="cellIs" dxfId="11882" priority="2113" operator="equal">
      <formula>"NO"</formula>
    </cfRule>
  </conditionalFormatting>
  <conditionalFormatting sqref="E21099">
    <cfRule type="cellIs" dxfId="11881" priority="2049" operator="equal">
      <formula>"SI"</formula>
    </cfRule>
    <cfRule type="cellIs" dxfId="11880" priority="2050" operator="equal">
      <formula>"NO"</formula>
    </cfRule>
  </conditionalFormatting>
  <conditionalFormatting sqref="E21105">
    <cfRule type="cellIs" dxfId="11879" priority="2047" operator="equal">
      <formula>"SI"</formula>
    </cfRule>
    <cfRule type="cellIs" dxfId="11878" priority="2048" operator="equal">
      <formula>"NO"</formula>
    </cfRule>
  </conditionalFormatting>
  <conditionalFormatting sqref="E21224">
    <cfRule type="cellIs" dxfId="11877" priority="1984" operator="equal">
      <formula>"SI"</formula>
    </cfRule>
    <cfRule type="cellIs" dxfId="11876" priority="1985" operator="equal">
      <formula>"NO"</formula>
    </cfRule>
  </conditionalFormatting>
  <conditionalFormatting sqref="E21230">
    <cfRule type="cellIs" dxfId="11875" priority="1982" operator="equal">
      <formula>"SI"</formula>
    </cfRule>
    <cfRule type="cellIs" dxfId="11874" priority="1983" operator="equal">
      <formula>"NO"</formula>
    </cfRule>
  </conditionalFormatting>
  <conditionalFormatting sqref="E21349">
    <cfRule type="cellIs" dxfId="11873" priority="1919" operator="equal">
      <formula>"SI"</formula>
    </cfRule>
    <cfRule type="cellIs" dxfId="11872" priority="1920" operator="equal">
      <formula>"NO"</formula>
    </cfRule>
  </conditionalFormatting>
  <conditionalFormatting sqref="E21355">
    <cfRule type="cellIs" dxfId="11871" priority="1917" operator="equal">
      <formula>"SI"</formula>
    </cfRule>
    <cfRule type="cellIs" dxfId="11870" priority="1918" operator="equal">
      <formula>"NO"</formula>
    </cfRule>
  </conditionalFormatting>
  <conditionalFormatting sqref="E21474">
    <cfRule type="cellIs" dxfId="11869" priority="1854" operator="equal">
      <formula>"SI"</formula>
    </cfRule>
    <cfRule type="cellIs" dxfId="11868" priority="1855" operator="equal">
      <formula>"NO"</formula>
    </cfRule>
  </conditionalFormatting>
  <conditionalFormatting sqref="E21480">
    <cfRule type="cellIs" dxfId="11867" priority="1852" operator="equal">
      <formula>"SI"</formula>
    </cfRule>
    <cfRule type="cellIs" dxfId="11866" priority="1853" operator="equal">
      <formula>"NO"</formula>
    </cfRule>
  </conditionalFormatting>
  <conditionalFormatting sqref="E21599">
    <cfRule type="cellIs" dxfId="11865" priority="1789" operator="equal">
      <formula>"SI"</formula>
    </cfRule>
    <cfRule type="cellIs" dxfId="11864" priority="1790" operator="equal">
      <formula>"NO"</formula>
    </cfRule>
  </conditionalFormatting>
  <conditionalFormatting sqref="E21605">
    <cfRule type="cellIs" dxfId="11863" priority="1787" operator="equal">
      <formula>"SI"</formula>
    </cfRule>
    <cfRule type="cellIs" dxfId="11862" priority="1788" operator="equal">
      <formula>"NO"</formula>
    </cfRule>
  </conditionalFormatting>
  <conditionalFormatting sqref="E21724">
    <cfRule type="cellIs" dxfId="11861" priority="1724" operator="equal">
      <formula>"SI"</formula>
    </cfRule>
    <cfRule type="cellIs" dxfId="11860" priority="1725" operator="equal">
      <formula>"NO"</formula>
    </cfRule>
  </conditionalFormatting>
  <conditionalFormatting sqref="E21730">
    <cfRule type="cellIs" dxfId="11859" priority="1722" operator="equal">
      <formula>"SI"</formula>
    </cfRule>
    <cfRule type="cellIs" dxfId="11858" priority="1723" operator="equal">
      <formula>"NO"</formula>
    </cfRule>
  </conditionalFormatting>
  <conditionalFormatting sqref="E21849">
    <cfRule type="cellIs" dxfId="11857" priority="1659" operator="equal">
      <formula>"SI"</formula>
    </cfRule>
    <cfRule type="cellIs" dxfId="11856" priority="1660" operator="equal">
      <formula>"NO"</formula>
    </cfRule>
  </conditionalFormatting>
  <conditionalFormatting sqref="E21855">
    <cfRule type="cellIs" dxfId="11855" priority="1657" operator="equal">
      <formula>"SI"</formula>
    </cfRule>
    <cfRule type="cellIs" dxfId="11854" priority="1658" operator="equal">
      <formula>"NO"</formula>
    </cfRule>
  </conditionalFormatting>
  <conditionalFormatting sqref="E21974">
    <cfRule type="cellIs" dxfId="11853" priority="1594" operator="equal">
      <formula>"SI"</formula>
    </cfRule>
    <cfRule type="cellIs" dxfId="11852" priority="1595" operator="equal">
      <formula>"NO"</formula>
    </cfRule>
  </conditionalFormatting>
  <conditionalFormatting sqref="E21980">
    <cfRule type="cellIs" dxfId="11851" priority="1592" operator="equal">
      <formula>"SI"</formula>
    </cfRule>
    <cfRule type="cellIs" dxfId="11850" priority="1593" operator="equal">
      <formula>"NO"</formula>
    </cfRule>
  </conditionalFormatting>
  <conditionalFormatting sqref="E22099">
    <cfRule type="cellIs" dxfId="11849" priority="1529" operator="equal">
      <formula>"SI"</formula>
    </cfRule>
    <cfRule type="cellIs" dxfId="11848" priority="1530" operator="equal">
      <formula>"NO"</formula>
    </cfRule>
  </conditionalFormatting>
  <conditionalFormatting sqref="E22105">
    <cfRule type="cellIs" dxfId="11847" priority="1527" operator="equal">
      <formula>"SI"</formula>
    </cfRule>
    <cfRule type="cellIs" dxfId="11846" priority="1528" operator="equal">
      <formula>"NO"</formula>
    </cfRule>
  </conditionalFormatting>
  <conditionalFormatting sqref="E22224">
    <cfRule type="cellIs" dxfId="11845" priority="1464" operator="equal">
      <formula>"SI"</formula>
    </cfRule>
    <cfRule type="cellIs" dxfId="11844" priority="1465" operator="equal">
      <formula>"NO"</formula>
    </cfRule>
  </conditionalFormatting>
  <conditionalFormatting sqref="E22230">
    <cfRule type="cellIs" dxfId="11843" priority="1462" operator="equal">
      <formula>"SI"</formula>
    </cfRule>
    <cfRule type="cellIs" dxfId="11842" priority="1463" operator="equal">
      <formula>"NO"</formula>
    </cfRule>
  </conditionalFormatting>
  <conditionalFormatting sqref="E22349">
    <cfRule type="cellIs" dxfId="11841" priority="1399" operator="equal">
      <formula>"SI"</formula>
    </cfRule>
    <cfRule type="cellIs" dxfId="11840" priority="1400" operator="equal">
      <formula>"NO"</formula>
    </cfRule>
  </conditionalFormatting>
  <conditionalFormatting sqref="E22355">
    <cfRule type="cellIs" dxfId="11839" priority="1397" operator="equal">
      <formula>"SI"</formula>
    </cfRule>
    <cfRule type="cellIs" dxfId="11838" priority="1398" operator="equal">
      <formula>"NO"</formula>
    </cfRule>
  </conditionalFormatting>
  <conditionalFormatting sqref="E22474">
    <cfRule type="cellIs" dxfId="11837" priority="1334" operator="equal">
      <formula>"SI"</formula>
    </cfRule>
    <cfRule type="cellIs" dxfId="11836" priority="1335" operator="equal">
      <formula>"NO"</formula>
    </cfRule>
  </conditionalFormatting>
  <conditionalFormatting sqref="E22480">
    <cfRule type="cellIs" dxfId="11835" priority="1332" operator="equal">
      <formula>"SI"</formula>
    </cfRule>
    <cfRule type="cellIs" dxfId="11834" priority="1333" operator="equal">
      <formula>"NO"</formula>
    </cfRule>
  </conditionalFormatting>
  <conditionalFormatting sqref="E22599">
    <cfRule type="cellIs" dxfId="11833" priority="1269" operator="equal">
      <formula>"SI"</formula>
    </cfRule>
    <cfRule type="cellIs" dxfId="11832" priority="1270" operator="equal">
      <formula>"NO"</formula>
    </cfRule>
  </conditionalFormatting>
  <conditionalFormatting sqref="E22605">
    <cfRule type="cellIs" dxfId="11831" priority="1267" operator="equal">
      <formula>"SI"</formula>
    </cfRule>
    <cfRule type="cellIs" dxfId="11830" priority="1268" operator="equal">
      <formula>"NO"</formula>
    </cfRule>
  </conditionalFormatting>
  <conditionalFormatting sqref="E22724">
    <cfRule type="cellIs" dxfId="11829" priority="1204" operator="equal">
      <formula>"SI"</formula>
    </cfRule>
    <cfRule type="cellIs" dxfId="11828" priority="1205" operator="equal">
      <formula>"NO"</formula>
    </cfRule>
  </conditionalFormatting>
  <conditionalFormatting sqref="E22730">
    <cfRule type="cellIs" dxfId="11827" priority="1202" operator="equal">
      <formula>"SI"</formula>
    </cfRule>
    <cfRule type="cellIs" dxfId="11826" priority="1203" operator="equal">
      <formula>"NO"</formula>
    </cfRule>
  </conditionalFormatting>
  <conditionalFormatting sqref="E22849">
    <cfRule type="cellIs" dxfId="11825" priority="1139" operator="equal">
      <formula>"SI"</formula>
    </cfRule>
    <cfRule type="cellIs" dxfId="11824" priority="1140" operator="equal">
      <formula>"NO"</formula>
    </cfRule>
  </conditionalFormatting>
  <conditionalFormatting sqref="E22855">
    <cfRule type="cellIs" dxfId="11823" priority="1137" operator="equal">
      <formula>"SI"</formula>
    </cfRule>
    <cfRule type="cellIs" dxfId="11822" priority="1138" operator="equal">
      <formula>"NO"</formula>
    </cfRule>
  </conditionalFormatting>
  <conditionalFormatting sqref="E22974">
    <cfRule type="cellIs" dxfId="11821" priority="1074" operator="equal">
      <formula>"SI"</formula>
    </cfRule>
    <cfRule type="cellIs" dxfId="11820" priority="1075" operator="equal">
      <formula>"NO"</formula>
    </cfRule>
  </conditionalFormatting>
  <conditionalFormatting sqref="E22980">
    <cfRule type="cellIs" dxfId="11819" priority="1072" operator="equal">
      <formula>"SI"</formula>
    </cfRule>
    <cfRule type="cellIs" dxfId="11818" priority="1073" operator="equal">
      <formula>"NO"</formula>
    </cfRule>
  </conditionalFormatting>
  <conditionalFormatting sqref="E23099">
    <cfRule type="cellIs" dxfId="11817" priority="1009" operator="equal">
      <formula>"SI"</formula>
    </cfRule>
    <cfRule type="cellIs" dxfId="11816" priority="1010" operator="equal">
      <formula>"NO"</formula>
    </cfRule>
  </conditionalFormatting>
  <conditionalFormatting sqref="E23105">
    <cfRule type="cellIs" dxfId="11815" priority="1007" operator="equal">
      <formula>"SI"</formula>
    </cfRule>
    <cfRule type="cellIs" dxfId="11814" priority="1008" operator="equal">
      <formula>"NO"</formula>
    </cfRule>
  </conditionalFormatting>
  <conditionalFormatting sqref="E23224">
    <cfRule type="cellIs" dxfId="11813" priority="944" operator="equal">
      <formula>"SI"</formula>
    </cfRule>
    <cfRule type="cellIs" dxfId="11812" priority="945" operator="equal">
      <formula>"NO"</formula>
    </cfRule>
  </conditionalFormatting>
  <conditionalFormatting sqref="E23230">
    <cfRule type="cellIs" dxfId="11811" priority="942" operator="equal">
      <formula>"SI"</formula>
    </cfRule>
    <cfRule type="cellIs" dxfId="11810" priority="943" operator="equal">
      <formula>"NO"</formula>
    </cfRule>
  </conditionalFormatting>
  <conditionalFormatting sqref="E23349">
    <cfRule type="cellIs" dxfId="11809" priority="879" operator="equal">
      <formula>"SI"</formula>
    </cfRule>
    <cfRule type="cellIs" dxfId="11808" priority="880" operator="equal">
      <formula>"NO"</formula>
    </cfRule>
  </conditionalFormatting>
  <conditionalFormatting sqref="E23355">
    <cfRule type="cellIs" dxfId="11807" priority="877" operator="equal">
      <formula>"SI"</formula>
    </cfRule>
    <cfRule type="cellIs" dxfId="11806" priority="878" operator="equal">
      <formula>"NO"</formula>
    </cfRule>
  </conditionalFormatting>
  <conditionalFormatting sqref="E23474">
    <cfRule type="cellIs" dxfId="11805" priority="814" operator="equal">
      <formula>"SI"</formula>
    </cfRule>
    <cfRule type="cellIs" dxfId="11804" priority="815" operator="equal">
      <formula>"NO"</formula>
    </cfRule>
  </conditionalFormatting>
  <conditionalFormatting sqref="E23480">
    <cfRule type="cellIs" dxfId="11803" priority="812" operator="equal">
      <formula>"SI"</formula>
    </cfRule>
    <cfRule type="cellIs" dxfId="11802" priority="813" operator="equal">
      <formula>"NO"</formula>
    </cfRule>
  </conditionalFormatting>
  <conditionalFormatting sqref="E23599">
    <cfRule type="cellIs" dxfId="11801" priority="749" operator="equal">
      <formula>"SI"</formula>
    </cfRule>
    <cfRule type="cellIs" dxfId="11800" priority="750" operator="equal">
      <formula>"NO"</formula>
    </cfRule>
  </conditionalFormatting>
  <conditionalFormatting sqref="E23605">
    <cfRule type="cellIs" dxfId="11799" priority="747" operator="equal">
      <formula>"SI"</formula>
    </cfRule>
    <cfRule type="cellIs" dxfId="11798" priority="748" operator="equal">
      <formula>"NO"</formula>
    </cfRule>
  </conditionalFormatting>
  <conditionalFormatting sqref="E23724">
    <cfRule type="cellIs" dxfId="11797" priority="684" operator="equal">
      <formula>"SI"</formula>
    </cfRule>
    <cfRule type="cellIs" dxfId="11796" priority="685" operator="equal">
      <formula>"NO"</formula>
    </cfRule>
  </conditionalFormatting>
  <conditionalFormatting sqref="E23730">
    <cfRule type="cellIs" dxfId="11795" priority="682" operator="equal">
      <formula>"SI"</formula>
    </cfRule>
    <cfRule type="cellIs" dxfId="11794" priority="683" operator="equal">
      <formula>"NO"</formula>
    </cfRule>
  </conditionalFormatting>
  <conditionalFormatting sqref="E23849">
    <cfRule type="cellIs" dxfId="11793" priority="619" operator="equal">
      <formula>"SI"</formula>
    </cfRule>
    <cfRule type="cellIs" dxfId="11792" priority="620" operator="equal">
      <formula>"NO"</formula>
    </cfRule>
  </conditionalFormatting>
  <conditionalFormatting sqref="E23855">
    <cfRule type="cellIs" dxfId="11791" priority="617" operator="equal">
      <formula>"SI"</formula>
    </cfRule>
    <cfRule type="cellIs" dxfId="11790" priority="618" operator="equal">
      <formula>"NO"</formula>
    </cfRule>
  </conditionalFormatting>
  <conditionalFormatting sqref="E23974">
    <cfRule type="cellIs" dxfId="11789" priority="554" operator="equal">
      <formula>"SI"</formula>
    </cfRule>
    <cfRule type="cellIs" dxfId="11788" priority="555" operator="equal">
      <formula>"NO"</formula>
    </cfRule>
  </conditionalFormatting>
  <conditionalFormatting sqref="E23980">
    <cfRule type="cellIs" dxfId="11787" priority="552" operator="equal">
      <formula>"SI"</formula>
    </cfRule>
    <cfRule type="cellIs" dxfId="11786" priority="553" operator="equal">
      <formula>"NO"</formula>
    </cfRule>
  </conditionalFormatting>
  <conditionalFormatting sqref="E24099">
    <cfRule type="cellIs" dxfId="11785" priority="489" operator="equal">
      <formula>"SI"</formula>
    </cfRule>
    <cfRule type="cellIs" dxfId="11784" priority="490" operator="equal">
      <formula>"NO"</formula>
    </cfRule>
  </conditionalFormatting>
  <conditionalFormatting sqref="E24105">
    <cfRule type="cellIs" dxfId="11783" priority="487" operator="equal">
      <formula>"SI"</formula>
    </cfRule>
    <cfRule type="cellIs" dxfId="11782" priority="488" operator="equal">
      <formula>"NO"</formula>
    </cfRule>
  </conditionalFormatting>
  <conditionalFormatting sqref="E24224">
    <cfRule type="cellIs" dxfId="11781" priority="424" operator="equal">
      <formula>"SI"</formula>
    </cfRule>
    <cfRule type="cellIs" dxfId="11780" priority="425" operator="equal">
      <formula>"NO"</formula>
    </cfRule>
  </conditionalFormatting>
  <conditionalFormatting sqref="E24230">
    <cfRule type="cellIs" dxfId="11779" priority="422" operator="equal">
      <formula>"SI"</formula>
    </cfRule>
    <cfRule type="cellIs" dxfId="11778" priority="423" operator="equal">
      <formula>"NO"</formula>
    </cfRule>
  </conditionalFormatting>
  <conditionalFormatting sqref="E24349">
    <cfRule type="cellIs" dxfId="11777" priority="359" operator="equal">
      <formula>"SI"</formula>
    </cfRule>
    <cfRule type="cellIs" dxfId="11776" priority="360" operator="equal">
      <formula>"NO"</formula>
    </cfRule>
  </conditionalFormatting>
  <conditionalFormatting sqref="E24355">
    <cfRule type="cellIs" dxfId="11775" priority="357" operator="equal">
      <formula>"SI"</formula>
    </cfRule>
    <cfRule type="cellIs" dxfId="11774" priority="358" operator="equal">
      <formula>"NO"</formula>
    </cfRule>
  </conditionalFormatting>
  <conditionalFormatting sqref="E24474">
    <cfRule type="cellIs" dxfId="11773" priority="294" operator="equal">
      <formula>"SI"</formula>
    </cfRule>
    <cfRule type="cellIs" dxfId="11772" priority="295" operator="equal">
      <formula>"NO"</formula>
    </cfRule>
  </conditionalFormatting>
  <conditionalFormatting sqref="E24480">
    <cfRule type="cellIs" dxfId="11771" priority="292" operator="equal">
      <formula>"SI"</formula>
    </cfRule>
    <cfRule type="cellIs" dxfId="11770" priority="293" operator="equal">
      <formula>"NO"</formula>
    </cfRule>
  </conditionalFormatting>
  <conditionalFormatting sqref="E24599">
    <cfRule type="cellIs" dxfId="11769" priority="229" operator="equal">
      <formula>"SI"</formula>
    </cfRule>
    <cfRule type="cellIs" dxfId="11768" priority="230" operator="equal">
      <formula>"NO"</formula>
    </cfRule>
  </conditionalFormatting>
  <conditionalFormatting sqref="E24605">
    <cfRule type="cellIs" dxfId="11767" priority="227" operator="equal">
      <formula>"SI"</formula>
    </cfRule>
    <cfRule type="cellIs" dxfId="11766" priority="228" operator="equal">
      <formula>"NO"</formula>
    </cfRule>
  </conditionalFormatting>
  <conditionalFormatting sqref="E24724">
    <cfRule type="cellIs" dxfId="11765" priority="164" operator="equal">
      <formula>"SI"</formula>
    </cfRule>
    <cfRule type="cellIs" dxfId="11764" priority="165" operator="equal">
      <formula>"NO"</formula>
    </cfRule>
  </conditionalFormatting>
  <conditionalFormatting sqref="E24730">
    <cfRule type="cellIs" dxfId="11763" priority="162" operator="equal">
      <formula>"SI"</formula>
    </cfRule>
    <cfRule type="cellIs" dxfId="11762" priority="163" operator="equal">
      <formula>"NO"</formula>
    </cfRule>
  </conditionalFormatting>
  <conditionalFormatting sqref="E24849">
    <cfRule type="cellIs" dxfId="11761" priority="99" operator="equal">
      <formula>"SI"</formula>
    </cfRule>
    <cfRule type="cellIs" dxfId="11760" priority="100" operator="equal">
      <formula>"NO"</formula>
    </cfRule>
  </conditionalFormatting>
  <conditionalFormatting sqref="E24855">
    <cfRule type="cellIs" dxfId="11759" priority="97" operator="equal">
      <formula>"SI"</formula>
    </cfRule>
    <cfRule type="cellIs" dxfId="11758" priority="98" operator="equal">
      <formula>"NO"</formula>
    </cfRule>
  </conditionalFormatting>
  <conditionalFormatting sqref="E24974">
    <cfRule type="cellIs" dxfId="11757" priority="34" operator="equal">
      <formula>"SI"</formula>
    </cfRule>
    <cfRule type="cellIs" dxfId="11756" priority="35" operator="equal">
      <formula>"NO"</formula>
    </cfRule>
  </conditionalFormatting>
  <conditionalFormatting sqref="E24980">
    <cfRule type="cellIs" dxfId="11755" priority="32" operator="equal">
      <formula>"SI"</formula>
    </cfRule>
    <cfRule type="cellIs" dxfId="11754" priority="33" operator="equal">
      <formula>"NO"</formula>
    </cfRule>
  </conditionalFormatting>
  <conditionalFormatting sqref="G30">
    <cfRule type="cellIs" dxfId="11753" priority="12975" operator="equal">
      <formula>"NO CUMPLE"</formula>
    </cfRule>
    <cfRule type="cellIs" dxfId="11752" priority="12976" operator="equal">
      <formula>"CUMPLE"</formula>
    </cfRule>
  </conditionalFormatting>
  <conditionalFormatting sqref="G37">
    <cfRule type="cellIs" dxfId="11751" priority="12921" operator="equal">
      <formula>"NO CUMPLE"</formula>
    </cfRule>
    <cfRule type="cellIs" dxfId="11750" priority="12922" operator="equal">
      <formula>"CUMPLE"</formula>
    </cfRule>
  </conditionalFormatting>
  <conditionalFormatting sqref="G44">
    <cfRule type="cellIs" dxfId="11749" priority="12919" operator="equal">
      <formula>"NO CUMPLE"</formula>
    </cfRule>
    <cfRule type="cellIs" dxfId="11748" priority="12920" operator="equal">
      <formula>"CUMPLE"</formula>
    </cfRule>
  </conditionalFormatting>
  <conditionalFormatting sqref="G51">
    <cfRule type="cellIs" dxfId="11747" priority="12917" operator="equal">
      <formula>"NO CUMPLE"</formula>
    </cfRule>
    <cfRule type="cellIs" dxfId="11746" priority="12918" operator="equal">
      <formula>"CUMPLE"</formula>
    </cfRule>
  </conditionalFormatting>
  <conditionalFormatting sqref="G58">
    <cfRule type="cellIs" dxfId="11745" priority="12915" operator="equal">
      <formula>"NO CUMPLE"</formula>
    </cfRule>
    <cfRule type="cellIs" dxfId="11744" priority="12916" operator="equal">
      <formula>"CUMPLE"</formula>
    </cfRule>
  </conditionalFormatting>
  <conditionalFormatting sqref="G65">
    <cfRule type="cellIs" dxfId="11743" priority="12913" operator="equal">
      <formula>"NO CUMPLE"</formula>
    </cfRule>
    <cfRule type="cellIs" dxfId="11742" priority="12914" operator="equal">
      <formula>"CUMPLE"</formula>
    </cfRule>
  </conditionalFormatting>
  <conditionalFormatting sqref="G72">
    <cfRule type="cellIs" dxfId="11741" priority="12911" operator="equal">
      <formula>"NO CUMPLE"</formula>
    </cfRule>
    <cfRule type="cellIs" dxfId="11740" priority="12912" operator="equal">
      <formula>"CUMPLE"</formula>
    </cfRule>
  </conditionalFormatting>
  <conditionalFormatting sqref="G155">
    <cfRule type="cellIs" dxfId="11739" priority="12909" operator="equal">
      <formula>"NO CUMPLE"</formula>
    </cfRule>
    <cfRule type="cellIs" dxfId="11738" priority="12910" operator="equal">
      <formula>"CUMPLE"</formula>
    </cfRule>
  </conditionalFormatting>
  <conditionalFormatting sqref="G162">
    <cfRule type="cellIs" dxfId="11737" priority="12907" operator="equal">
      <formula>"NO CUMPLE"</formula>
    </cfRule>
    <cfRule type="cellIs" dxfId="11736" priority="12908" operator="equal">
      <formula>"CUMPLE"</formula>
    </cfRule>
  </conditionalFormatting>
  <conditionalFormatting sqref="G169">
    <cfRule type="cellIs" dxfId="11735" priority="12905" operator="equal">
      <formula>"NO CUMPLE"</formula>
    </cfRule>
    <cfRule type="cellIs" dxfId="11734" priority="12906" operator="equal">
      <formula>"CUMPLE"</formula>
    </cfRule>
  </conditionalFormatting>
  <conditionalFormatting sqref="G176">
    <cfRule type="cellIs" dxfId="11733" priority="12903" operator="equal">
      <formula>"NO CUMPLE"</formula>
    </cfRule>
    <cfRule type="cellIs" dxfId="11732" priority="12904" operator="equal">
      <formula>"CUMPLE"</formula>
    </cfRule>
  </conditionalFormatting>
  <conditionalFormatting sqref="G183">
    <cfRule type="cellIs" dxfId="11731" priority="12901" operator="equal">
      <formula>"NO CUMPLE"</formula>
    </cfRule>
    <cfRule type="cellIs" dxfId="11730" priority="12902" operator="equal">
      <formula>"CUMPLE"</formula>
    </cfRule>
  </conditionalFormatting>
  <conditionalFormatting sqref="G190">
    <cfRule type="cellIs" dxfId="11729" priority="12899" operator="equal">
      <formula>"NO CUMPLE"</formula>
    </cfRule>
    <cfRule type="cellIs" dxfId="11728" priority="12900" operator="equal">
      <formula>"CUMPLE"</formula>
    </cfRule>
  </conditionalFormatting>
  <conditionalFormatting sqref="G197">
    <cfRule type="cellIs" dxfId="11727" priority="12897" operator="equal">
      <formula>"NO CUMPLE"</formula>
    </cfRule>
    <cfRule type="cellIs" dxfId="11726" priority="12898" operator="equal">
      <formula>"CUMPLE"</formula>
    </cfRule>
  </conditionalFormatting>
  <conditionalFormatting sqref="G280">
    <cfRule type="cellIs" dxfId="11725" priority="12834" operator="equal">
      <formula>"NO CUMPLE"</formula>
    </cfRule>
    <cfRule type="cellIs" dxfId="11724" priority="12835" operator="equal">
      <formula>"CUMPLE"</formula>
    </cfRule>
  </conditionalFormatting>
  <conditionalFormatting sqref="G287">
    <cfRule type="cellIs" dxfId="11723" priority="12832" operator="equal">
      <formula>"NO CUMPLE"</formula>
    </cfRule>
    <cfRule type="cellIs" dxfId="11722" priority="12833" operator="equal">
      <formula>"CUMPLE"</formula>
    </cfRule>
  </conditionalFormatting>
  <conditionalFormatting sqref="G294">
    <cfRule type="cellIs" dxfId="11721" priority="12830" operator="equal">
      <formula>"NO CUMPLE"</formula>
    </cfRule>
    <cfRule type="cellIs" dxfId="11720" priority="12831" operator="equal">
      <formula>"CUMPLE"</formula>
    </cfRule>
  </conditionalFormatting>
  <conditionalFormatting sqref="G301">
    <cfRule type="cellIs" dxfId="11719" priority="12828" operator="equal">
      <formula>"NO CUMPLE"</formula>
    </cfRule>
    <cfRule type="cellIs" dxfId="11718" priority="12829" operator="equal">
      <formula>"CUMPLE"</formula>
    </cfRule>
  </conditionalFormatting>
  <conditionalFormatting sqref="G308">
    <cfRule type="cellIs" dxfId="11717" priority="12826" operator="equal">
      <formula>"NO CUMPLE"</formula>
    </cfRule>
    <cfRule type="cellIs" dxfId="11716" priority="12827" operator="equal">
      <formula>"CUMPLE"</formula>
    </cfRule>
  </conditionalFormatting>
  <conditionalFormatting sqref="G315">
    <cfRule type="cellIs" dxfId="11715" priority="12824" operator="equal">
      <formula>"NO CUMPLE"</formula>
    </cfRule>
    <cfRule type="cellIs" dxfId="11714" priority="12825" operator="equal">
      <formula>"CUMPLE"</formula>
    </cfRule>
  </conditionalFormatting>
  <conditionalFormatting sqref="G322">
    <cfRule type="cellIs" dxfId="11713" priority="12822" operator="equal">
      <formula>"NO CUMPLE"</formula>
    </cfRule>
    <cfRule type="cellIs" dxfId="11712" priority="12823" operator="equal">
      <formula>"CUMPLE"</formula>
    </cfRule>
  </conditionalFormatting>
  <conditionalFormatting sqref="G405">
    <cfRule type="cellIs" dxfId="11711" priority="12769" operator="equal">
      <formula>"NO CUMPLE"</formula>
    </cfRule>
    <cfRule type="cellIs" dxfId="11710" priority="12770" operator="equal">
      <formula>"CUMPLE"</formula>
    </cfRule>
  </conditionalFormatting>
  <conditionalFormatting sqref="G412">
    <cfRule type="cellIs" dxfId="11709" priority="12767" operator="equal">
      <formula>"NO CUMPLE"</formula>
    </cfRule>
    <cfRule type="cellIs" dxfId="11708" priority="12768" operator="equal">
      <formula>"CUMPLE"</formula>
    </cfRule>
  </conditionalFormatting>
  <conditionalFormatting sqref="G419">
    <cfRule type="cellIs" dxfId="11707" priority="12765" operator="equal">
      <formula>"NO CUMPLE"</formula>
    </cfRule>
    <cfRule type="cellIs" dxfId="11706" priority="12766" operator="equal">
      <formula>"CUMPLE"</formula>
    </cfRule>
  </conditionalFormatting>
  <conditionalFormatting sqref="G426">
    <cfRule type="cellIs" dxfId="11705" priority="12763" operator="equal">
      <formula>"NO CUMPLE"</formula>
    </cfRule>
    <cfRule type="cellIs" dxfId="11704" priority="12764" operator="equal">
      <formula>"CUMPLE"</formula>
    </cfRule>
  </conditionalFormatting>
  <conditionalFormatting sqref="G433">
    <cfRule type="cellIs" dxfId="11703" priority="12761" operator="equal">
      <formula>"NO CUMPLE"</formula>
    </cfRule>
    <cfRule type="cellIs" dxfId="11702" priority="12762" operator="equal">
      <formula>"CUMPLE"</formula>
    </cfRule>
  </conditionalFormatting>
  <conditionalFormatting sqref="G440">
    <cfRule type="cellIs" dxfId="11701" priority="12759" operator="equal">
      <formula>"NO CUMPLE"</formula>
    </cfRule>
    <cfRule type="cellIs" dxfId="11700" priority="12760" operator="equal">
      <formula>"CUMPLE"</formula>
    </cfRule>
  </conditionalFormatting>
  <conditionalFormatting sqref="G447">
    <cfRule type="cellIs" dxfId="11699" priority="12757" operator="equal">
      <formula>"NO CUMPLE"</formula>
    </cfRule>
    <cfRule type="cellIs" dxfId="11698" priority="12758" operator="equal">
      <formula>"CUMPLE"</formula>
    </cfRule>
  </conditionalFormatting>
  <conditionalFormatting sqref="G530">
    <cfRule type="cellIs" dxfId="11697" priority="12704" operator="equal">
      <formula>"NO CUMPLE"</formula>
    </cfRule>
    <cfRule type="cellIs" dxfId="11696" priority="12705" operator="equal">
      <formula>"CUMPLE"</formula>
    </cfRule>
  </conditionalFormatting>
  <conditionalFormatting sqref="G537">
    <cfRule type="cellIs" dxfId="11695" priority="12702" operator="equal">
      <formula>"NO CUMPLE"</formula>
    </cfRule>
    <cfRule type="cellIs" dxfId="11694" priority="12703" operator="equal">
      <formula>"CUMPLE"</formula>
    </cfRule>
  </conditionalFormatting>
  <conditionalFormatting sqref="G544">
    <cfRule type="cellIs" dxfId="11693" priority="12700" operator="equal">
      <formula>"NO CUMPLE"</formula>
    </cfRule>
    <cfRule type="cellIs" dxfId="11692" priority="12701" operator="equal">
      <formula>"CUMPLE"</formula>
    </cfRule>
  </conditionalFormatting>
  <conditionalFormatting sqref="G551">
    <cfRule type="cellIs" dxfId="11691" priority="12698" operator="equal">
      <formula>"NO CUMPLE"</formula>
    </cfRule>
    <cfRule type="cellIs" dxfId="11690" priority="12699" operator="equal">
      <formula>"CUMPLE"</formula>
    </cfRule>
  </conditionalFormatting>
  <conditionalFormatting sqref="G558">
    <cfRule type="cellIs" dxfId="11689" priority="12696" operator="equal">
      <formula>"NO CUMPLE"</formula>
    </cfRule>
    <cfRule type="cellIs" dxfId="11688" priority="12697" operator="equal">
      <formula>"CUMPLE"</formula>
    </cfRule>
  </conditionalFormatting>
  <conditionalFormatting sqref="G565">
    <cfRule type="cellIs" dxfId="11687" priority="12694" operator="equal">
      <formula>"NO CUMPLE"</formula>
    </cfRule>
    <cfRule type="cellIs" dxfId="11686" priority="12695" operator="equal">
      <formula>"CUMPLE"</formula>
    </cfRule>
  </conditionalFormatting>
  <conditionalFormatting sqref="G572">
    <cfRule type="cellIs" dxfId="11685" priority="12692" operator="equal">
      <formula>"NO CUMPLE"</formula>
    </cfRule>
    <cfRule type="cellIs" dxfId="11684" priority="12693" operator="equal">
      <formula>"CUMPLE"</formula>
    </cfRule>
  </conditionalFormatting>
  <conditionalFormatting sqref="G655">
    <cfRule type="cellIs" dxfId="11683" priority="12639" operator="equal">
      <formula>"NO CUMPLE"</formula>
    </cfRule>
    <cfRule type="cellIs" dxfId="11682" priority="12640" operator="equal">
      <formula>"CUMPLE"</formula>
    </cfRule>
  </conditionalFormatting>
  <conditionalFormatting sqref="G662">
    <cfRule type="cellIs" dxfId="11681" priority="12637" operator="equal">
      <formula>"NO CUMPLE"</formula>
    </cfRule>
    <cfRule type="cellIs" dxfId="11680" priority="12638" operator="equal">
      <formula>"CUMPLE"</formula>
    </cfRule>
  </conditionalFormatting>
  <conditionalFormatting sqref="G669">
    <cfRule type="cellIs" dxfId="11679" priority="12635" operator="equal">
      <formula>"NO CUMPLE"</formula>
    </cfRule>
    <cfRule type="cellIs" dxfId="11678" priority="12636" operator="equal">
      <formula>"CUMPLE"</formula>
    </cfRule>
  </conditionalFormatting>
  <conditionalFormatting sqref="G676">
    <cfRule type="cellIs" dxfId="11677" priority="12633" operator="equal">
      <formula>"NO CUMPLE"</formula>
    </cfRule>
    <cfRule type="cellIs" dxfId="11676" priority="12634" operator="equal">
      <formula>"CUMPLE"</formula>
    </cfRule>
  </conditionalFormatting>
  <conditionalFormatting sqref="G683">
    <cfRule type="cellIs" dxfId="11675" priority="12631" operator="equal">
      <formula>"NO CUMPLE"</formula>
    </cfRule>
    <cfRule type="cellIs" dxfId="11674" priority="12632" operator="equal">
      <formula>"CUMPLE"</formula>
    </cfRule>
  </conditionalFormatting>
  <conditionalFormatting sqref="G690">
    <cfRule type="cellIs" dxfId="11673" priority="12629" operator="equal">
      <formula>"NO CUMPLE"</formula>
    </cfRule>
    <cfRule type="cellIs" dxfId="11672" priority="12630" operator="equal">
      <formula>"CUMPLE"</formula>
    </cfRule>
  </conditionalFormatting>
  <conditionalFormatting sqref="G697">
    <cfRule type="cellIs" dxfId="11671" priority="12627" operator="equal">
      <formula>"NO CUMPLE"</formula>
    </cfRule>
    <cfRule type="cellIs" dxfId="11670" priority="12628" operator="equal">
      <formula>"CUMPLE"</formula>
    </cfRule>
  </conditionalFormatting>
  <conditionalFormatting sqref="G780">
    <cfRule type="cellIs" dxfId="11669" priority="12574" operator="equal">
      <formula>"NO CUMPLE"</formula>
    </cfRule>
    <cfRule type="cellIs" dxfId="11668" priority="12575" operator="equal">
      <formula>"CUMPLE"</formula>
    </cfRule>
  </conditionalFormatting>
  <conditionalFormatting sqref="G787">
    <cfRule type="cellIs" dxfId="11667" priority="12572" operator="equal">
      <formula>"NO CUMPLE"</formula>
    </cfRule>
    <cfRule type="cellIs" dxfId="11666" priority="12573" operator="equal">
      <formula>"CUMPLE"</formula>
    </cfRule>
  </conditionalFormatting>
  <conditionalFormatting sqref="G794">
    <cfRule type="cellIs" dxfId="11665" priority="12570" operator="equal">
      <formula>"NO CUMPLE"</formula>
    </cfRule>
    <cfRule type="cellIs" dxfId="11664" priority="12571" operator="equal">
      <formula>"CUMPLE"</formula>
    </cfRule>
  </conditionalFormatting>
  <conditionalFormatting sqref="G801">
    <cfRule type="cellIs" dxfId="11663" priority="12568" operator="equal">
      <formula>"NO CUMPLE"</formula>
    </cfRule>
    <cfRule type="cellIs" dxfId="11662" priority="12569" operator="equal">
      <formula>"CUMPLE"</formula>
    </cfRule>
  </conditionalFormatting>
  <conditionalFormatting sqref="G808">
    <cfRule type="cellIs" dxfId="11661" priority="12566" operator="equal">
      <formula>"NO CUMPLE"</formula>
    </cfRule>
    <cfRule type="cellIs" dxfId="11660" priority="12567" operator="equal">
      <formula>"CUMPLE"</formula>
    </cfRule>
  </conditionalFormatting>
  <conditionalFormatting sqref="G815">
    <cfRule type="cellIs" dxfId="11659" priority="12564" operator="equal">
      <formula>"NO CUMPLE"</formula>
    </cfRule>
    <cfRule type="cellIs" dxfId="11658" priority="12565" operator="equal">
      <formula>"CUMPLE"</formula>
    </cfRule>
  </conditionalFormatting>
  <conditionalFormatting sqref="G822">
    <cfRule type="cellIs" dxfId="11657" priority="12562" operator="equal">
      <formula>"NO CUMPLE"</formula>
    </cfRule>
    <cfRule type="cellIs" dxfId="11656" priority="12563" operator="equal">
      <formula>"CUMPLE"</formula>
    </cfRule>
  </conditionalFormatting>
  <conditionalFormatting sqref="G905">
    <cfRule type="cellIs" dxfId="11655" priority="12509" operator="equal">
      <formula>"NO CUMPLE"</formula>
    </cfRule>
    <cfRule type="cellIs" dxfId="11654" priority="12510" operator="equal">
      <formula>"CUMPLE"</formula>
    </cfRule>
  </conditionalFormatting>
  <conditionalFormatting sqref="G912">
    <cfRule type="cellIs" dxfId="11653" priority="12507" operator="equal">
      <formula>"NO CUMPLE"</formula>
    </cfRule>
    <cfRule type="cellIs" dxfId="11652" priority="12508" operator="equal">
      <formula>"CUMPLE"</formula>
    </cfRule>
  </conditionalFormatting>
  <conditionalFormatting sqref="G919">
    <cfRule type="cellIs" dxfId="11651" priority="12505" operator="equal">
      <formula>"NO CUMPLE"</formula>
    </cfRule>
    <cfRule type="cellIs" dxfId="11650" priority="12506" operator="equal">
      <formula>"CUMPLE"</formula>
    </cfRule>
  </conditionalFormatting>
  <conditionalFormatting sqref="G926">
    <cfRule type="cellIs" dxfId="11649" priority="12503" operator="equal">
      <formula>"NO CUMPLE"</formula>
    </cfRule>
    <cfRule type="cellIs" dxfId="11648" priority="12504" operator="equal">
      <formula>"CUMPLE"</formula>
    </cfRule>
  </conditionalFormatting>
  <conditionalFormatting sqref="G933">
    <cfRule type="cellIs" dxfId="11647" priority="12501" operator="equal">
      <formula>"NO CUMPLE"</formula>
    </cfRule>
    <cfRule type="cellIs" dxfId="11646" priority="12502" operator="equal">
      <formula>"CUMPLE"</formula>
    </cfRule>
  </conditionalFormatting>
  <conditionalFormatting sqref="G940">
    <cfRule type="cellIs" dxfId="11645" priority="12499" operator="equal">
      <formula>"NO CUMPLE"</formula>
    </cfRule>
    <cfRule type="cellIs" dxfId="11644" priority="12500" operator="equal">
      <formula>"CUMPLE"</formula>
    </cfRule>
  </conditionalFormatting>
  <conditionalFormatting sqref="G947">
    <cfRule type="cellIs" dxfId="11643" priority="12497" operator="equal">
      <formula>"NO CUMPLE"</formula>
    </cfRule>
    <cfRule type="cellIs" dxfId="11642" priority="12498" operator="equal">
      <formula>"CUMPLE"</formula>
    </cfRule>
  </conditionalFormatting>
  <conditionalFormatting sqref="G1030">
    <cfRule type="cellIs" dxfId="11641" priority="12444" operator="equal">
      <formula>"NO CUMPLE"</formula>
    </cfRule>
    <cfRule type="cellIs" dxfId="11640" priority="12445" operator="equal">
      <formula>"CUMPLE"</formula>
    </cfRule>
  </conditionalFormatting>
  <conditionalFormatting sqref="G1037">
    <cfRule type="cellIs" dxfId="11639" priority="12442" operator="equal">
      <formula>"NO CUMPLE"</formula>
    </cfRule>
    <cfRule type="cellIs" dxfId="11638" priority="12443" operator="equal">
      <formula>"CUMPLE"</formula>
    </cfRule>
  </conditionalFormatting>
  <conditionalFormatting sqref="G1044">
    <cfRule type="cellIs" dxfId="11637" priority="12440" operator="equal">
      <formula>"NO CUMPLE"</formula>
    </cfRule>
    <cfRule type="cellIs" dxfId="11636" priority="12441" operator="equal">
      <formula>"CUMPLE"</formula>
    </cfRule>
  </conditionalFormatting>
  <conditionalFormatting sqref="G1051">
    <cfRule type="cellIs" dxfId="11635" priority="12438" operator="equal">
      <formula>"NO CUMPLE"</formula>
    </cfRule>
    <cfRule type="cellIs" dxfId="11634" priority="12439" operator="equal">
      <formula>"CUMPLE"</formula>
    </cfRule>
  </conditionalFormatting>
  <conditionalFormatting sqref="G1058">
    <cfRule type="cellIs" dxfId="11633" priority="12436" operator="equal">
      <formula>"NO CUMPLE"</formula>
    </cfRule>
    <cfRule type="cellIs" dxfId="11632" priority="12437" operator="equal">
      <formula>"CUMPLE"</formula>
    </cfRule>
  </conditionalFormatting>
  <conditionalFormatting sqref="G1065">
    <cfRule type="cellIs" dxfId="11631" priority="12434" operator="equal">
      <formula>"NO CUMPLE"</formula>
    </cfRule>
    <cfRule type="cellIs" dxfId="11630" priority="12435" operator="equal">
      <formula>"CUMPLE"</formula>
    </cfRule>
  </conditionalFormatting>
  <conditionalFormatting sqref="G1072">
    <cfRule type="cellIs" dxfId="11629" priority="12432" operator="equal">
      <formula>"NO CUMPLE"</formula>
    </cfRule>
    <cfRule type="cellIs" dxfId="11628" priority="12433" operator="equal">
      <formula>"CUMPLE"</formula>
    </cfRule>
  </conditionalFormatting>
  <conditionalFormatting sqref="G1155">
    <cfRule type="cellIs" dxfId="11627" priority="12379" operator="equal">
      <formula>"NO CUMPLE"</formula>
    </cfRule>
    <cfRule type="cellIs" dxfId="11626" priority="12380" operator="equal">
      <formula>"CUMPLE"</formula>
    </cfRule>
  </conditionalFormatting>
  <conditionalFormatting sqref="G1162">
    <cfRule type="cellIs" dxfId="11625" priority="12377" operator="equal">
      <formula>"NO CUMPLE"</formula>
    </cfRule>
    <cfRule type="cellIs" dxfId="11624" priority="12378" operator="equal">
      <formula>"CUMPLE"</formula>
    </cfRule>
  </conditionalFormatting>
  <conditionalFormatting sqref="G1169">
    <cfRule type="cellIs" dxfId="11623" priority="12375" operator="equal">
      <formula>"NO CUMPLE"</formula>
    </cfRule>
    <cfRule type="cellIs" dxfId="11622" priority="12376" operator="equal">
      <formula>"CUMPLE"</formula>
    </cfRule>
  </conditionalFormatting>
  <conditionalFormatting sqref="G1176">
    <cfRule type="cellIs" dxfId="11621" priority="12373" operator="equal">
      <formula>"NO CUMPLE"</formula>
    </cfRule>
    <cfRule type="cellIs" dxfId="11620" priority="12374" operator="equal">
      <formula>"CUMPLE"</formula>
    </cfRule>
  </conditionalFormatting>
  <conditionalFormatting sqref="G1183">
    <cfRule type="cellIs" dxfId="11619" priority="12371" operator="equal">
      <formula>"NO CUMPLE"</formula>
    </cfRule>
    <cfRule type="cellIs" dxfId="11618" priority="12372" operator="equal">
      <formula>"CUMPLE"</formula>
    </cfRule>
  </conditionalFormatting>
  <conditionalFormatting sqref="G1190">
    <cfRule type="cellIs" dxfId="11617" priority="12369" operator="equal">
      <formula>"NO CUMPLE"</formula>
    </cfRule>
    <cfRule type="cellIs" dxfId="11616" priority="12370" operator="equal">
      <formula>"CUMPLE"</formula>
    </cfRule>
  </conditionalFormatting>
  <conditionalFormatting sqref="G1197">
    <cfRule type="cellIs" dxfId="11615" priority="12367" operator="equal">
      <formula>"NO CUMPLE"</formula>
    </cfRule>
    <cfRule type="cellIs" dxfId="11614" priority="12368" operator="equal">
      <formula>"CUMPLE"</formula>
    </cfRule>
  </conditionalFormatting>
  <conditionalFormatting sqref="G1280">
    <cfRule type="cellIs" dxfId="11613" priority="12314" operator="equal">
      <formula>"NO CUMPLE"</formula>
    </cfRule>
    <cfRule type="cellIs" dxfId="11612" priority="12315" operator="equal">
      <formula>"CUMPLE"</formula>
    </cfRule>
  </conditionalFormatting>
  <conditionalFormatting sqref="G1287">
    <cfRule type="cellIs" dxfId="11611" priority="12312" operator="equal">
      <formula>"NO CUMPLE"</formula>
    </cfRule>
    <cfRule type="cellIs" dxfId="11610" priority="12313" operator="equal">
      <formula>"CUMPLE"</formula>
    </cfRule>
  </conditionalFormatting>
  <conditionalFormatting sqref="G1294">
    <cfRule type="cellIs" dxfId="11609" priority="12310" operator="equal">
      <formula>"NO CUMPLE"</formula>
    </cfRule>
    <cfRule type="cellIs" dxfId="11608" priority="12311" operator="equal">
      <formula>"CUMPLE"</formula>
    </cfRule>
  </conditionalFormatting>
  <conditionalFormatting sqref="G1301">
    <cfRule type="cellIs" dxfId="11607" priority="12308" operator="equal">
      <formula>"NO CUMPLE"</formula>
    </cfRule>
    <cfRule type="cellIs" dxfId="11606" priority="12309" operator="equal">
      <formula>"CUMPLE"</formula>
    </cfRule>
  </conditionalFormatting>
  <conditionalFormatting sqref="G1308">
    <cfRule type="cellIs" dxfId="11605" priority="12306" operator="equal">
      <formula>"NO CUMPLE"</formula>
    </cfRule>
    <cfRule type="cellIs" dxfId="11604" priority="12307" operator="equal">
      <formula>"CUMPLE"</formula>
    </cfRule>
  </conditionalFormatting>
  <conditionalFormatting sqref="G1315">
    <cfRule type="cellIs" dxfId="11603" priority="12304" operator="equal">
      <formula>"NO CUMPLE"</formula>
    </cfRule>
    <cfRule type="cellIs" dxfId="11602" priority="12305" operator="equal">
      <formula>"CUMPLE"</formula>
    </cfRule>
  </conditionalFormatting>
  <conditionalFormatting sqref="G1322">
    <cfRule type="cellIs" dxfId="11601" priority="12302" operator="equal">
      <formula>"NO CUMPLE"</formula>
    </cfRule>
    <cfRule type="cellIs" dxfId="11600" priority="12303" operator="equal">
      <formula>"CUMPLE"</formula>
    </cfRule>
  </conditionalFormatting>
  <conditionalFormatting sqref="G1405">
    <cfRule type="cellIs" dxfId="11599" priority="12249" operator="equal">
      <formula>"NO CUMPLE"</formula>
    </cfRule>
    <cfRule type="cellIs" dxfId="11598" priority="12250" operator="equal">
      <formula>"CUMPLE"</formula>
    </cfRule>
  </conditionalFormatting>
  <conditionalFormatting sqref="G1412">
    <cfRule type="cellIs" dxfId="11597" priority="12247" operator="equal">
      <formula>"NO CUMPLE"</formula>
    </cfRule>
    <cfRule type="cellIs" dxfId="11596" priority="12248" operator="equal">
      <formula>"CUMPLE"</formula>
    </cfRule>
  </conditionalFormatting>
  <conditionalFormatting sqref="G1419">
    <cfRule type="cellIs" dxfId="11595" priority="12245" operator="equal">
      <formula>"NO CUMPLE"</formula>
    </cfRule>
    <cfRule type="cellIs" dxfId="11594" priority="12246" operator="equal">
      <formula>"CUMPLE"</formula>
    </cfRule>
  </conditionalFormatting>
  <conditionalFormatting sqref="G1426">
    <cfRule type="cellIs" dxfId="11593" priority="12243" operator="equal">
      <formula>"NO CUMPLE"</formula>
    </cfRule>
    <cfRule type="cellIs" dxfId="11592" priority="12244" operator="equal">
      <formula>"CUMPLE"</formula>
    </cfRule>
  </conditionalFormatting>
  <conditionalFormatting sqref="G1433">
    <cfRule type="cellIs" dxfId="11591" priority="12241" operator="equal">
      <formula>"NO CUMPLE"</formula>
    </cfRule>
    <cfRule type="cellIs" dxfId="11590" priority="12242" operator="equal">
      <formula>"CUMPLE"</formula>
    </cfRule>
  </conditionalFormatting>
  <conditionalFormatting sqref="G1440">
    <cfRule type="cellIs" dxfId="11589" priority="12239" operator="equal">
      <formula>"NO CUMPLE"</formula>
    </cfRule>
    <cfRule type="cellIs" dxfId="11588" priority="12240" operator="equal">
      <formula>"CUMPLE"</formula>
    </cfRule>
  </conditionalFormatting>
  <conditionalFormatting sqref="G1447">
    <cfRule type="cellIs" dxfId="11587" priority="12237" operator="equal">
      <formula>"NO CUMPLE"</formula>
    </cfRule>
    <cfRule type="cellIs" dxfId="11586" priority="12238" operator="equal">
      <formula>"CUMPLE"</formula>
    </cfRule>
  </conditionalFormatting>
  <conditionalFormatting sqref="G1530">
    <cfRule type="cellIs" dxfId="11585" priority="12184" operator="equal">
      <formula>"NO CUMPLE"</formula>
    </cfRule>
    <cfRule type="cellIs" dxfId="11584" priority="12185" operator="equal">
      <formula>"CUMPLE"</formula>
    </cfRule>
  </conditionalFormatting>
  <conditionalFormatting sqref="G1537">
    <cfRule type="cellIs" dxfId="11583" priority="12182" operator="equal">
      <formula>"NO CUMPLE"</formula>
    </cfRule>
    <cfRule type="cellIs" dxfId="11582" priority="12183" operator="equal">
      <formula>"CUMPLE"</formula>
    </cfRule>
  </conditionalFormatting>
  <conditionalFormatting sqref="G1544">
    <cfRule type="cellIs" dxfId="11581" priority="12180" operator="equal">
      <formula>"NO CUMPLE"</formula>
    </cfRule>
    <cfRule type="cellIs" dxfId="11580" priority="12181" operator="equal">
      <formula>"CUMPLE"</formula>
    </cfRule>
  </conditionalFormatting>
  <conditionalFormatting sqref="G1551">
    <cfRule type="cellIs" dxfId="11579" priority="12178" operator="equal">
      <formula>"NO CUMPLE"</formula>
    </cfRule>
    <cfRule type="cellIs" dxfId="11578" priority="12179" operator="equal">
      <formula>"CUMPLE"</formula>
    </cfRule>
  </conditionalFormatting>
  <conditionalFormatting sqref="G1558">
    <cfRule type="cellIs" dxfId="11577" priority="12176" operator="equal">
      <formula>"NO CUMPLE"</formula>
    </cfRule>
    <cfRule type="cellIs" dxfId="11576" priority="12177" operator="equal">
      <formula>"CUMPLE"</formula>
    </cfRule>
  </conditionalFormatting>
  <conditionalFormatting sqref="G1565">
    <cfRule type="cellIs" dxfId="11575" priority="12174" operator="equal">
      <formula>"NO CUMPLE"</formula>
    </cfRule>
    <cfRule type="cellIs" dxfId="11574" priority="12175" operator="equal">
      <formula>"CUMPLE"</formula>
    </cfRule>
  </conditionalFormatting>
  <conditionalFormatting sqref="G1572">
    <cfRule type="cellIs" dxfId="11573" priority="12172" operator="equal">
      <formula>"NO CUMPLE"</formula>
    </cfRule>
    <cfRule type="cellIs" dxfId="11572" priority="12173" operator="equal">
      <formula>"CUMPLE"</formula>
    </cfRule>
  </conditionalFormatting>
  <conditionalFormatting sqref="G1655">
    <cfRule type="cellIs" dxfId="11571" priority="12119" operator="equal">
      <formula>"NO CUMPLE"</formula>
    </cfRule>
    <cfRule type="cellIs" dxfId="11570" priority="12120" operator="equal">
      <formula>"CUMPLE"</formula>
    </cfRule>
  </conditionalFormatting>
  <conditionalFormatting sqref="G1662">
    <cfRule type="cellIs" dxfId="11569" priority="12117" operator="equal">
      <formula>"NO CUMPLE"</formula>
    </cfRule>
    <cfRule type="cellIs" dxfId="11568" priority="12118" operator="equal">
      <formula>"CUMPLE"</formula>
    </cfRule>
  </conditionalFormatting>
  <conditionalFormatting sqref="G1669">
    <cfRule type="cellIs" dxfId="11567" priority="12115" operator="equal">
      <formula>"NO CUMPLE"</formula>
    </cfRule>
    <cfRule type="cellIs" dxfId="11566" priority="12116" operator="equal">
      <formula>"CUMPLE"</formula>
    </cfRule>
  </conditionalFormatting>
  <conditionalFormatting sqref="G1676">
    <cfRule type="cellIs" dxfId="11565" priority="12113" operator="equal">
      <formula>"NO CUMPLE"</formula>
    </cfRule>
    <cfRule type="cellIs" dxfId="11564" priority="12114" operator="equal">
      <formula>"CUMPLE"</formula>
    </cfRule>
  </conditionalFormatting>
  <conditionalFormatting sqref="G1683">
    <cfRule type="cellIs" dxfId="11563" priority="12111" operator="equal">
      <formula>"NO CUMPLE"</formula>
    </cfRule>
    <cfRule type="cellIs" dxfId="11562" priority="12112" operator="equal">
      <formula>"CUMPLE"</formula>
    </cfRule>
  </conditionalFormatting>
  <conditionalFormatting sqref="G1690">
    <cfRule type="cellIs" dxfId="11561" priority="12109" operator="equal">
      <formula>"NO CUMPLE"</formula>
    </cfRule>
    <cfRule type="cellIs" dxfId="11560" priority="12110" operator="equal">
      <formula>"CUMPLE"</formula>
    </cfRule>
  </conditionalFormatting>
  <conditionalFormatting sqref="G1697">
    <cfRule type="cellIs" dxfId="11559" priority="12107" operator="equal">
      <formula>"NO CUMPLE"</formula>
    </cfRule>
    <cfRule type="cellIs" dxfId="11558" priority="12108" operator="equal">
      <formula>"CUMPLE"</formula>
    </cfRule>
  </conditionalFormatting>
  <conditionalFormatting sqref="G1780">
    <cfRule type="cellIs" dxfId="11557" priority="12054" operator="equal">
      <formula>"NO CUMPLE"</formula>
    </cfRule>
    <cfRule type="cellIs" dxfId="11556" priority="12055" operator="equal">
      <formula>"CUMPLE"</formula>
    </cfRule>
  </conditionalFormatting>
  <conditionalFormatting sqref="G1787">
    <cfRule type="cellIs" dxfId="11555" priority="12052" operator="equal">
      <formula>"NO CUMPLE"</formula>
    </cfRule>
    <cfRule type="cellIs" dxfId="11554" priority="12053" operator="equal">
      <formula>"CUMPLE"</formula>
    </cfRule>
  </conditionalFormatting>
  <conditionalFormatting sqref="G1794">
    <cfRule type="cellIs" dxfId="11553" priority="12050" operator="equal">
      <formula>"NO CUMPLE"</formula>
    </cfRule>
    <cfRule type="cellIs" dxfId="11552" priority="12051" operator="equal">
      <formula>"CUMPLE"</formula>
    </cfRule>
  </conditionalFormatting>
  <conditionalFormatting sqref="G1801">
    <cfRule type="cellIs" dxfId="11551" priority="12048" operator="equal">
      <formula>"NO CUMPLE"</formula>
    </cfRule>
    <cfRule type="cellIs" dxfId="11550" priority="12049" operator="equal">
      <formula>"CUMPLE"</formula>
    </cfRule>
  </conditionalFormatting>
  <conditionalFormatting sqref="G1808">
    <cfRule type="cellIs" dxfId="11549" priority="12046" operator="equal">
      <formula>"NO CUMPLE"</formula>
    </cfRule>
    <cfRule type="cellIs" dxfId="11548" priority="12047" operator="equal">
      <formula>"CUMPLE"</formula>
    </cfRule>
  </conditionalFormatting>
  <conditionalFormatting sqref="G1815">
    <cfRule type="cellIs" dxfId="11547" priority="12044" operator="equal">
      <formula>"NO CUMPLE"</formula>
    </cfRule>
    <cfRule type="cellIs" dxfId="11546" priority="12045" operator="equal">
      <formula>"CUMPLE"</formula>
    </cfRule>
  </conditionalFormatting>
  <conditionalFormatting sqref="G1822">
    <cfRule type="cellIs" dxfId="11545" priority="12042" operator="equal">
      <formula>"NO CUMPLE"</formula>
    </cfRule>
    <cfRule type="cellIs" dxfId="11544" priority="12043" operator="equal">
      <formula>"CUMPLE"</formula>
    </cfRule>
  </conditionalFormatting>
  <conditionalFormatting sqref="G1905">
    <cfRule type="cellIs" dxfId="11543" priority="11989" operator="equal">
      <formula>"NO CUMPLE"</formula>
    </cfRule>
    <cfRule type="cellIs" dxfId="11542" priority="11990" operator="equal">
      <formula>"CUMPLE"</formula>
    </cfRule>
  </conditionalFormatting>
  <conditionalFormatting sqref="G1912">
    <cfRule type="cellIs" dxfId="11541" priority="11987" operator="equal">
      <formula>"NO CUMPLE"</formula>
    </cfRule>
    <cfRule type="cellIs" dxfId="11540" priority="11988" operator="equal">
      <formula>"CUMPLE"</formula>
    </cfRule>
  </conditionalFormatting>
  <conditionalFormatting sqref="G1919">
    <cfRule type="cellIs" dxfId="11539" priority="11985" operator="equal">
      <formula>"NO CUMPLE"</formula>
    </cfRule>
    <cfRule type="cellIs" dxfId="11538" priority="11986" operator="equal">
      <formula>"CUMPLE"</formula>
    </cfRule>
  </conditionalFormatting>
  <conditionalFormatting sqref="G1926">
    <cfRule type="cellIs" dxfId="11537" priority="11983" operator="equal">
      <formula>"NO CUMPLE"</formula>
    </cfRule>
    <cfRule type="cellIs" dxfId="11536" priority="11984" operator="equal">
      <formula>"CUMPLE"</formula>
    </cfRule>
  </conditionalFormatting>
  <conditionalFormatting sqref="G1933">
    <cfRule type="cellIs" dxfId="11535" priority="11981" operator="equal">
      <formula>"NO CUMPLE"</formula>
    </cfRule>
    <cfRule type="cellIs" dxfId="11534" priority="11982" operator="equal">
      <formula>"CUMPLE"</formula>
    </cfRule>
  </conditionalFormatting>
  <conditionalFormatting sqref="G1940">
    <cfRule type="cellIs" dxfId="11533" priority="11979" operator="equal">
      <formula>"NO CUMPLE"</formula>
    </cfRule>
    <cfRule type="cellIs" dxfId="11532" priority="11980" operator="equal">
      <formula>"CUMPLE"</formula>
    </cfRule>
  </conditionalFormatting>
  <conditionalFormatting sqref="G1947">
    <cfRule type="cellIs" dxfId="11531" priority="11977" operator="equal">
      <formula>"NO CUMPLE"</formula>
    </cfRule>
    <cfRule type="cellIs" dxfId="11530" priority="11978" operator="equal">
      <formula>"CUMPLE"</formula>
    </cfRule>
  </conditionalFormatting>
  <conditionalFormatting sqref="G2030">
    <cfRule type="cellIs" dxfId="11529" priority="11924" operator="equal">
      <formula>"NO CUMPLE"</formula>
    </cfRule>
    <cfRule type="cellIs" dxfId="11528" priority="11925" operator="equal">
      <formula>"CUMPLE"</formula>
    </cfRule>
  </conditionalFormatting>
  <conditionalFormatting sqref="G2037">
    <cfRule type="cellIs" dxfId="11527" priority="11922" operator="equal">
      <formula>"NO CUMPLE"</formula>
    </cfRule>
    <cfRule type="cellIs" dxfId="11526" priority="11923" operator="equal">
      <formula>"CUMPLE"</formula>
    </cfRule>
  </conditionalFormatting>
  <conditionalFormatting sqref="G2044">
    <cfRule type="cellIs" dxfId="11525" priority="11920" operator="equal">
      <formula>"NO CUMPLE"</formula>
    </cfRule>
    <cfRule type="cellIs" dxfId="11524" priority="11921" operator="equal">
      <formula>"CUMPLE"</formula>
    </cfRule>
  </conditionalFormatting>
  <conditionalFormatting sqref="G2051">
    <cfRule type="cellIs" dxfId="11523" priority="11918" operator="equal">
      <formula>"NO CUMPLE"</formula>
    </cfRule>
    <cfRule type="cellIs" dxfId="11522" priority="11919" operator="equal">
      <formula>"CUMPLE"</formula>
    </cfRule>
  </conditionalFormatting>
  <conditionalFormatting sqref="G2058">
    <cfRule type="cellIs" dxfId="11521" priority="11916" operator="equal">
      <formula>"NO CUMPLE"</formula>
    </cfRule>
    <cfRule type="cellIs" dxfId="11520" priority="11917" operator="equal">
      <formula>"CUMPLE"</formula>
    </cfRule>
  </conditionalFormatting>
  <conditionalFormatting sqref="G2065">
    <cfRule type="cellIs" dxfId="11519" priority="11914" operator="equal">
      <formula>"NO CUMPLE"</formula>
    </cfRule>
    <cfRule type="cellIs" dxfId="11518" priority="11915" operator="equal">
      <formula>"CUMPLE"</formula>
    </cfRule>
  </conditionalFormatting>
  <conditionalFormatting sqref="G2072">
    <cfRule type="cellIs" dxfId="11517" priority="11912" operator="equal">
      <formula>"NO CUMPLE"</formula>
    </cfRule>
    <cfRule type="cellIs" dxfId="11516" priority="11913" operator="equal">
      <formula>"CUMPLE"</formula>
    </cfRule>
  </conditionalFormatting>
  <conditionalFormatting sqref="G2155">
    <cfRule type="cellIs" dxfId="11515" priority="11859" operator="equal">
      <formula>"NO CUMPLE"</formula>
    </cfRule>
    <cfRule type="cellIs" dxfId="11514" priority="11860" operator="equal">
      <formula>"CUMPLE"</formula>
    </cfRule>
  </conditionalFormatting>
  <conditionalFormatting sqref="G2162">
    <cfRule type="cellIs" dxfId="11513" priority="11857" operator="equal">
      <formula>"NO CUMPLE"</formula>
    </cfRule>
    <cfRule type="cellIs" dxfId="11512" priority="11858" operator="equal">
      <formula>"CUMPLE"</formula>
    </cfRule>
  </conditionalFormatting>
  <conditionalFormatting sqref="G2169">
    <cfRule type="cellIs" dxfId="11511" priority="11855" operator="equal">
      <formula>"NO CUMPLE"</formula>
    </cfRule>
    <cfRule type="cellIs" dxfId="11510" priority="11856" operator="equal">
      <formula>"CUMPLE"</formula>
    </cfRule>
  </conditionalFormatting>
  <conditionalFormatting sqref="G2176">
    <cfRule type="cellIs" dxfId="11509" priority="11853" operator="equal">
      <formula>"NO CUMPLE"</formula>
    </cfRule>
    <cfRule type="cellIs" dxfId="11508" priority="11854" operator="equal">
      <formula>"CUMPLE"</formula>
    </cfRule>
  </conditionalFormatting>
  <conditionalFormatting sqref="G2183">
    <cfRule type="cellIs" dxfId="11507" priority="11851" operator="equal">
      <formula>"NO CUMPLE"</formula>
    </cfRule>
    <cfRule type="cellIs" dxfId="11506" priority="11852" operator="equal">
      <formula>"CUMPLE"</formula>
    </cfRule>
  </conditionalFormatting>
  <conditionalFormatting sqref="G2190">
    <cfRule type="cellIs" dxfId="11505" priority="11849" operator="equal">
      <formula>"NO CUMPLE"</formula>
    </cfRule>
    <cfRule type="cellIs" dxfId="11504" priority="11850" operator="equal">
      <formula>"CUMPLE"</formula>
    </cfRule>
  </conditionalFormatting>
  <conditionalFormatting sqref="G2197">
    <cfRule type="cellIs" dxfId="11503" priority="11847" operator="equal">
      <formula>"NO CUMPLE"</formula>
    </cfRule>
    <cfRule type="cellIs" dxfId="11502" priority="11848" operator="equal">
      <formula>"CUMPLE"</formula>
    </cfRule>
  </conditionalFormatting>
  <conditionalFormatting sqref="G2280">
    <cfRule type="cellIs" dxfId="11501" priority="11794" operator="equal">
      <formula>"NO CUMPLE"</formula>
    </cfRule>
    <cfRule type="cellIs" dxfId="11500" priority="11795" operator="equal">
      <formula>"CUMPLE"</formula>
    </cfRule>
  </conditionalFormatting>
  <conditionalFormatting sqref="G2287">
    <cfRule type="cellIs" dxfId="11499" priority="11792" operator="equal">
      <formula>"NO CUMPLE"</formula>
    </cfRule>
    <cfRule type="cellIs" dxfId="11498" priority="11793" operator="equal">
      <formula>"CUMPLE"</formula>
    </cfRule>
  </conditionalFormatting>
  <conditionalFormatting sqref="G2294">
    <cfRule type="cellIs" dxfId="11497" priority="11790" operator="equal">
      <formula>"NO CUMPLE"</formula>
    </cfRule>
    <cfRule type="cellIs" dxfId="11496" priority="11791" operator="equal">
      <formula>"CUMPLE"</formula>
    </cfRule>
  </conditionalFormatting>
  <conditionalFormatting sqref="G2301">
    <cfRule type="cellIs" dxfId="11495" priority="11788" operator="equal">
      <formula>"NO CUMPLE"</formula>
    </cfRule>
    <cfRule type="cellIs" dxfId="11494" priority="11789" operator="equal">
      <formula>"CUMPLE"</formula>
    </cfRule>
  </conditionalFormatting>
  <conditionalFormatting sqref="G2308">
    <cfRule type="cellIs" dxfId="11493" priority="11786" operator="equal">
      <formula>"NO CUMPLE"</formula>
    </cfRule>
    <cfRule type="cellIs" dxfId="11492" priority="11787" operator="equal">
      <formula>"CUMPLE"</formula>
    </cfRule>
  </conditionalFormatting>
  <conditionalFormatting sqref="G2315">
    <cfRule type="cellIs" dxfId="11491" priority="11784" operator="equal">
      <formula>"NO CUMPLE"</formula>
    </cfRule>
    <cfRule type="cellIs" dxfId="11490" priority="11785" operator="equal">
      <formula>"CUMPLE"</formula>
    </cfRule>
  </conditionalFormatting>
  <conditionalFormatting sqref="G2322">
    <cfRule type="cellIs" dxfId="11489" priority="11782" operator="equal">
      <formula>"NO CUMPLE"</formula>
    </cfRule>
    <cfRule type="cellIs" dxfId="11488" priority="11783" operator="equal">
      <formula>"CUMPLE"</formula>
    </cfRule>
  </conditionalFormatting>
  <conditionalFormatting sqref="G2405">
    <cfRule type="cellIs" dxfId="11487" priority="11729" operator="equal">
      <formula>"NO CUMPLE"</formula>
    </cfRule>
    <cfRule type="cellIs" dxfId="11486" priority="11730" operator="equal">
      <formula>"CUMPLE"</formula>
    </cfRule>
  </conditionalFormatting>
  <conditionalFormatting sqref="G2412">
    <cfRule type="cellIs" dxfId="11485" priority="11727" operator="equal">
      <formula>"NO CUMPLE"</formula>
    </cfRule>
    <cfRule type="cellIs" dxfId="11484" priority="11728" operator="equal">
      <formula>"CUMPLE"</formula>
    </cfRule>
  </conditionalFormatting>
  <conditionalFormatting sqref="G2419">
    <cfRule type="cellIs" dxfId="11483" priority="11725" operator="equal">
      <formula>"NO CUMPLE"</formula>
    </cfRule>
    <cfRule type="cellIs" dxfId="11482" priority="11726" operator="equal">
      <formula>"CUMPLE"</formula>
    </cfRule>
  </conditionalFormatting>
  <conditionalFormatting sqref="G2426">
    <cfRule type="cellIs" dxfId="11481" priority="11723" operator="equal">
      <formula>"NO CUMPLE"</formula>
    </cfRule>
    <cfRule type="cellIs" dxfId="11480" priority="11724" operator="equal">
      <formula>"CUMPLE"</formula>
    </cfRule>
  </conditionalFormatting>
  <conditionalFormatting sqref="G2433">
    <cfRule type="cellIs" dxfId="11479" priority="11721" operator="equal">
      <formula>"NO CUMPLE"</formula>
    </cfRule>
    <cfRule type="cellIs" dxfId="11478" priority="11722" operator="equal">
      <formula>"CUMPLE"</formula>
    </cfRule>
  </conditionalFormatting>
  <conditionalFormatting sqref="G2440">
    <cfRule type="cellIs" dxfId="11477" priority="11719" operator="equal">
      <formula>"NO CUMPLE"</formula>
    </cfRule>
    <cfRule type="cellIs" dxfId="11476" priority="11720" operator="equal">
      <formula>"CUMPLE"</formula>
    </cfRule>
  </conditionalFormatting>
  <conditionalFormatting sqref="G2447">
    <cfRule type="cellIs" dxfId="11475" priority="11717" operator="equal">
      <formula>"NO CUMPLE"</formula>
    </cfRule>
    <cfRule type="cellIs" dxfId="11474" priority="11718" operator="equal">
      <formula>"CUMPLE"</formula>
    </cfRule>
  </conditionalFormatting>
  <conditionalFormatting sqref="G2530">
    <cfRule type="cellIs" dxfId="11473" priority="11664" operator="equal">
      <formula>"NO CUMPLE"</formula>
    </cfRule>
    <cfRule type="cellIs" dxfId="11472" priority="11665" operator="equal">
      <formula>"CUMPLE"</formula>
    </cfRule>
  </conditionalFormatting>
  <conditionalFormatting sqref="G2537">
    <cfRule type="cellIs" dxfId="11471" priority="11662" operator="equal">
      <formula>"NO CUMPLE"</formula>
    </cfRule>
    <cfRule type="cellIs" dxfId="11470" priority="11663" operator="equal">
      <formula>"CUMPLE"</formula>
    </cfRule>
  </conditionalFormatting>
  <conditionalFormatting sqref="G2544">
    <cfRule type="cellIs" dxfId="11469" priority="11660" operator="equal">
      <formula>"NO CUMPLE"</formula>
    </cfRule>
    <cfRule type="cellIs" dxfId="11468" priority="11661" operator="equal">
      <formula>"CUMPLE"</formula>
    </cfRule>
  </conditionalFormatting>
  <conditionalFormatting sqref="G2551">
    <cfRule type="cellIs" dxfId="11467" priority="11658" operator="equal">
      <formula>"NO CUMPLE"</formula>
    </cfRule>
    <cfRule type="cellIs" dxfId="11466" priority="11659" operator="equal">
      <formula>"CUMPLE"</formula>
    </cfRule>
  </conditionalFormatting>
  <conditionalFormatting sqref="G2558">
    <cfRule type="cellIs" dxfId="11465" priority="11656" operator="equal">
      <formula>"NO CUMPLE"</formula>
    </cfRule>
    <cfRule type="cellIs" dxfId="11464" priority="11657" operator="equal">
      <formula>"CUMPLE"</formula>
    </cfRule>
  </conditionalFormatting>
  <conditionalFormatting sqref="G2565">
    <cfRule type="cellIs" dxfId="11463" priority="11654" operator="equal">
      <formula>"NO CUMPLE"</formula>
    </cfRule>
    <cfRule type="cellIs" dxfId="11462" priority="11655" operator="equal">
      <formula>"CUMPLE"</formula>
    </cfRule>
  </conditionalFormatting>
  <conditionalFormatting sqref="G2572">
    <cfRule type="cellIs" dxfId="11461" priority="11652" operator="equal">
      <formula>"NO CUMPLE"</formula>
    </cfRule>
    <cfRule type="cellIs" dxfId="11460" priority="11653" operator="equal">
      <formula>"CUMPLE"</formula>
    </cfRule>
  </conditionalFormatting>
  <conditionalFormatting sqref="G2655">
    <cfRule type="cellIs" dxfId="11459" priority="11599" operator="equal">
      <formula>"NO CUMPLE"</formula>
    </cfRule>
    <cfRule type="cellIs" dxfId="11458" priority="11600" operator="equal">
      <formula>"CUMPLE"</formula>
    </cfRule>
  </conditionalFormatting>
  <conditionalFormatting sqref="G2662">
    <cfRule type="cellIs" dxfId="11457" priority="11597" operator="equal">
      <formula>"NO CUMPLE"</formula>
    </cfRule>
    <cfRule type="cellIs" dxfId="11456" priority="11598" operator="equal">
      <formula>"CUMPLE"</formula>
    </cfRule>
  </conditionalFormatting>
  <conditionalFormatting sqref="G2669">
    <cfRule type="cellIs" dxfId="11455" priority="11595" operator="equal">
      <formula>"NO CUMPLE"</formula>
    </cfRule>
    <cfRule type="cellIs" dxfId="11454" priority="11596" operator="equal">
      <formula>"CUMPLE"</formula>
    </cfRule>
  </conditionalFormatting>
  <conditionalFormatting sqref="G2676">
    <cfRule type="cellIs" dxfId="11453" priority="11593" operator="equal">
      <formula>"NO CUMPLE"</formula>
    </cfRule>
    <cfRule type="cellIs" dxfId="11452" priority="11594" operator="equal">
      <formula>"CUMPLE"</formula>
    </cfRule>
  </conditionalFormatting>
  <conditionalFormatting sqref="G2683">
    <cfRule type="cellIs" dxfId="11451" priority="11591" operator="equal">
      <formula>"NO CUMPLE"</formula>
    </cfRule>
    <cfRule type="cellIs" dxfId="11450" priority="11592" operator="equal">
      <formula>"CUMPLE"</formula>
    </cfRule>
  </conditionalFormatting>
  <conditionalFormatting sqref="G2690">
    <cfRule type="cellIs" dxfId="11449" priority="11589" operator="equal">
      <formula>"NO CUMPLE"</formula>
    </cfRule>
    <cfRule type="cellIs" dxfId="11448" priority="11590" operator="equal">
      <formula>"CUMPLE"</formula>
    </cfRule>
  </conditionalFormatting>
  <conditionalFormatting sqref="G2697">
    <cfRule type="cellIs" dxfId="11447" priority="11587" operator="equal">
      <formula>"NO CUMPLE"</formula>
    </cfRule>
    <cfRule type="cellIs" dxfId="11446" priority="11588" operator="equal">
      <formula>"CUMPLE"</formula>
    </cfRule>
  </conditionalFormatting>
  <conditionalFormatting sqref="G2780">
    <cfRule type="cellIs" dxfId="11445" priority="11534" operator="equal">
      <formula>"NO CUMPLE"</formula>
    </cfRule>
    <cfRule type="cellIs" dxfId="11444" priority="11535" operator="equal">
      <formula>"CUMPLE"</formula>
    </cfRule>
  </conditionalFormatting>
  <conditionalFormatting sqref="G2787">
    <cfRule type="cellIs" dxfId="11443" priority="11532" operator="equal">
      <formula>"NO CUMPLE"</formula>
    </cfRule>
    <cfRule type="cellIs" dxfId="11442" priority="11533" operator="equal">
      <formula>"CUMPLE"</formula>
    </cfRule>
  </conditionalFormatting>
  <conditionalFormatting sqref="G2794">
    <cfRule type="cellIs" dxfId="11441" priority="11530" operator="equal">
      <formula>"NO CUMPLE"</formula>
    </cfRule>
    <cfRule type="cellIs" dxfId="11440" priority="11531" operator="equal">
      <formula>"CUMPLE"</formula>
    </cfRule>
  </conditionalFormatting>
  <conditionalFormatting sqref="G2801">
    <cfRule type="cellIs" dxfId="11439" priority="11528" operator="equal">
      <formula>"NO CUMPLE"</formula>
    </cfRule>
    <cfRule type="cellIs" dxfId="11438" priority="11529" operator="equal">
      <formula>"CUMPLE"</formula>
    </cfRule>
  </conditionalFormatting>
  <conditionalFormatting sqref="G2808">
    <cfRule type="cellIs" dxfId="11437" priority="11526" operator="equal">
      <formula>"NO CUMPLE"</formula>
    </cfRule>
    <cfRule type="cellIs" dxfId="11436" priority="11527" operator="equal">
      <formula>"CUMPLE"</formula>
    </cfRule>
  </conditionalFormatting>
  <conditionalFormatting sqref="G2815">
    <cfRule type="cellIs" dxfId="11435" priority="11524" operator="equal">
      <formula>"NO CUMPLE"</formula>
    </cfRule>
    <cfRule type="cellIs" dxfId="11434" priority="11525" operator="equal">
      <formula>"CUMPLE"</formula>
    </cfRule>
  </conditionalFormatting>
  <conditionalFormatting sqref="G2822">
    <cfRule type="cellIs" dxfId="11433" priority="11522" operator="equal">
      <formula>"NO CUMPLE"</formula>
    </cfRule>
    <cfRule type="cellIs" dxfId="11432" priority="11523" operator="equal">
      <formula>"CUMPLE"</formula>
    </cfRule>
  </conditionalFormatting>
  <conditionalFormatting sqref="G2905">
    <cfRule type="cellIs" dxfId="11431" priority="11469" operator="equal">
      <formula>"NO CUMPLE"</formula>
    </cfRule>
    <cfRule type="cellIs" dxfId="11430" priority="11470" operator="equal">
      <formula>"CUMPLE"</formula>
    </cfRule>
  </conditionalFormatting>
  <conditionalFormatting sqref="G2912">
    <cfRule type="cellIs" dxfId="11429" priority="11467" operator="equal">
      <formula>"NO CUMPLE"</formula>
    </cfRule>
    <cfRule type="cellIs" dxfId="11428" priority="11468" operator="equal">
      <formula>"CUMPLE"</formula>
    </cfRule>
  </conditionalFormatting>
  <conditionalFormatting sqref="G2919">
    <cfRule type="cellIs" dxfId="11427" priority="11465" operator="equal">
      <formula>"NO CUMPLE"</formula>
    </cfRule>
    <cfRule type="cellIs" dxfId="11426" priority="11466" operator="equal">
      <formula>"CUMPLE"</formula>
    </cfRule>
  </conditionalFormatting>
  <conditionalFormatting sqref="G2926">
    <cfRule type="cellIs" dxfId="11425" priority="11463" operator="equal">
      <formula>"NO CUMPLE"</formula>
    </cfRule>
    <cfRule type="cellIs" dxfId="11424" priority="11464" operator="equal">
      <formula>"CUMPLE"</formula>
    </cfRule>
  </conditionalFormatting>
  <conditionalFormatting sqref="G2933">
    <cfRule type="cellIs" dxfId="11423" priority="11461" operator="equal">
      <formula>"NO CUMPLE"</formula>
    </cfRule>
    <cfRule type="cellIs" dxfId="11422" priority="11462" operator="equal">
      <formula>"CUMPLE"</formula>
    </cfRule>
  </conditionalFormatting>
  <conditionalFormatting sqref="G2940">
    <cfRule type="cellIs" dxfId="11421" priority="11459" operator="equal">
      <formula>"NO CUMPLE"</formula>
    </cfRule>
    <cfRule type="cellIs" dxfId="11420" priority="11460" operator="equal">
      <formula>"CUMPLE"</formula>
    </cfRule>
  </conditionalFormatting>
  <conditionalFormatting sqref="G2947">
    <cfRule type="cellIs" dxfId="11419" priority="11457" operator="equal">
      <formula>"NO CUMPLE"</formula>
    </cfRule>
    <cfRule type="cellIs" dxfId="11418" priority="11458" operator="equal">
      <formula>"CUMPLE"</formula>
    </cfRule>
  </conditionalFormatting>
  <conditionalFormatting sqref="G3030">
    <cfRule type="cellIs" dxfId="11417" priority="11404" operator="equal">
      <formula>"NO CUMPLE"</formula>
    </cfRule>
    <cfRule type="cellIs" dxfId="11416" priority="11405" operator="equal">
      <formula>"CUMPLE"</formula>
    </cfRule>
  </conditionalFormatting>
  <conditionalFormatting sqref="G3037">
    <cfRule type="cellIs" dxfId="11415" priority="11402" operator="equal">
      <formula>"NO CUMPLE"</formula>
    </cfRule>
    <cfRule type="cellIs" dxfId="11414" priority="11403" operator="equal">
      <formula>"CUMPLE"</formula>
    </cfRule>
  </conditionalFormatting>
  <conditionalFormatting sqref="G3044">
    <cfRule type="cellIs" dxfId="11413" priority="11400" operator="equal">
      <formula>"NO CUMPLE"</formula>
    </cfRule>
    <cfRule type="cellIs" dxfId="11412" priority="11401" operator="equal">
      <formula>"CUMPLE"</formula>
    </cfRule>
  </conditionalFormatting>
  <conditionalFormatting sqref="G3051">
    <cfRule type="cellIs" dxfId="11411" priority="11398" operator="equal">
      <formula>"NO CUMPLE"</formula>
    </cfRule>
    <cfRule type="cellIs" dxfId="11410" priority="11399" operator="equal">
      <formula>"CUMPLE"</formula>
    </cfRule>
  </conditionalFormatting>
  <conditionalFormatting sqref="G3058">
    <cfRule type="cellIs" dxfId="11409" priority="11396" operator="equal">
      <formula>"NO CUMPLE"</formula>
    </cfRule>
    <cfRule type="cellIs" dxfId="11408" priority="11397" operator="equal">
      <formula>"CUMPLE"</formula>
    </cfRule>
  </conditionalFormatting>
  <conditionalFormatting sqref="G3065">
    <cfRule type="cellIs" dxfId="11407" priority="11394" operator="equal">
      <formula>"NO CUMPLE"</formula>
    </cfRule>
    <cfRule type="cellIs" dxfId="11406" priority="11395" operator="equal">
      <formula>"CUMPLE"</formula>
    </cfRule>
  </conditionalFormatting>
  <conditionalFormatting sqref="G3072">
    <cfRule type="cellIs" dxfId="11405" priority="11392" operator="equal">
      <formula>"NO CUMPLE"</formula>
    </cfRule>
    <cfRule type="cellIs" dxfId="11404" priority="11393" operator="equal">
      <formula>"CUMPLE"</formula>
    </cfRule>
  </conditionalFormatting>
  <conditionalFormatting sqref="G3155">
    <cfRule type="cellIs" dxfId="11403" priority="11339" operator="equal">
      <formula>"NO CUMPLE"</formula>
    </cfRule>
    <cfRule type="cellIs" dxfId="11402" priority="11340" operator="equal">
      <formula>"CUMPLE"</formula>
    </cfRule>
  </conditionalFormatting>
  <conditionalFormatting sqref="G3162">
    <cfRule type="cellIs" dxfId="11401" priority="11337" operator="equal">
      <formula>"NO CUMPLE"</formula>
    </cfRule>
    <cfRule type="cellIs" dxfId="11400" priority="11338" operator="equal">
      <formula>"CUMPLE"</formula>
    </cfRule>
  </conditionalFormatting>
  <conditionalFormatting sqref="G3169">
    <cfRule type="cellIs" dxfId="11399" priority="11335" operator="equal">
      <formula>"NO CUMPLE"</formula>
    </cfRule>
    <cfRule type="cellIs" dxfId="11398" priority="11336" operator="equal">
      <formula>"CUMPLE"</formula>
    </cfRule>
  </conditionalFormatting>
  <conditionalFormatting sqref="G3176">
    <cfRule type="cellIs" dxfId="11397" priority="11333" operator="equal">
      <formula>"NO CUMPLE"</formula>
    </cfRule>
    <cfRule type="cellIs" dxfId="11396" priority="11334" operator="equal">
      <formula>"CUMPLE"</formula>
    </cfRule>
  </conditionalFormatting>
  <conditionalFormatting sqref="G3183">
    <cfRule type="cellIs" dxfId="11395" priority="11331" operator="equal">
      <formula>"NO CUMPLE"</formula>
    </cfRule>
    <cfRule type="cellIs" dxfId="11394" priority="11332" operator="equal">
      <formula>"CUMPLE"</formula>
    </cfRule>
  </conditionalFormatting>
  <conditionalFormatting sqref="G3190">
    <cfRule type="cellIs" dxfId="11393" priority="11329" operator="equal">
      <formula>"NO CUMPLE"</formula>
    </cfRule>
    <cfRule type="cellIs" dxfId="11392" priority="11330" operator="equal">
      <formula>"CUMPLE"</formula>
    </cfRule>
  </conditionalFormatting>
  <conditionalFormatting sqref="G3197">
    <cfRule type="cellIs" dxfId="11391" priority="11327" operator="equal">
      <formula>"NO CUMPLE"</formula>
    </cfRule>
    <cfRule type="cellIs" dxfId="11390" priority="11328" operator="equal">
      <formula>"CUMPLE"</formula>
    </cfRule>
  </conditionalFormatting>
  <conditionalFormatting sqref="G3280">
    <cfRule type="cellIs" dxfId="11389" priority="11274" operator="equal">
      <formula>"NO CUMPLE"</formula>
    </cfRule>
    <cfRule type="cellIs" dxfId="11388" priority="11275" operator="equal">
      <formula>"CUMPLE"</formula>
    </cfRule>
  </conditionalFormatting>
  <conditionalFormatting sqref="G3287">
    <cfRule type="cellIs" dxfId="11387" priority="11272" operator="equal">
      <formula>"NO CUMPLE"</formula>
    </cfRule>
    <cfRule type="cellIs" dxfId="11386" priority="11273" operator="equal">
      <formula>"CUMPLE"</formula>
    </cfRule>
  </conditionalFormatting>
  <conditionalFormatting sqref="G3294">
    <cfRule type="cellIs" dxfId="11385" priority="11270" operator="equal">
      <formula>"NO CUMPLE"</formula>
    </cfRule>
    <cfRule type="cellIs" dxfId="11384" priority="11271" operator="equal">
      <formula>"CUMPLE"</formula>
    </cfRule>
  </conditionalFormatting>
  <conditionalFormatting sqref="G3301">
    <cfRule type="cellIs" dxfId="11383" priority="11268" operator="equal">
      <formula>"NO CUMPLE"</formula>
    </cfRule>
    <cfRule type="cellIs" dxfId="11382" priority="11269" operator="equal">
      <formula>"CUMPLE"</formula>
    </cfRule>
  </conditionalFormatting>
  <conditionalFormatting sqref="G3308">
    <cfRule type="cellIs" dxfId="11381" priority="11266" operator="equal">
      <formula>"NO CUMPLE"</formula>
    </cfRule>
    <cfRule type="cellIs" dxfId="11380" priority="11267" operator="equal">
      <formula>"CUMPLE"</formula>
    </cfRule>
  </conditionalFormatting>
  <conditionalFormatting sqref="G3315">
    <cfRule type="cellIs" dxfId="11379" priority="11264" operator="equal">
      <formula>"NO CUMPLE"</formula>
    </cfRule>
    <cfRule type="cellIs" dxfId="11378" priority="11265" operator="equal">
      <formula>"CUMPLE"</formula>
    </cfRule>
  </conditionalFormatting>
  <conditionalFormatting sqref="G3322">
    <cfRule type="cellIs" dxfId="11377" priority="11262" operator="equal">
      <formula>"NO CUMPLE"</formula>
    </cfRule>
    <cfRule type="cellIs" dxfId="11376" priority="11263" operator="equal">
      <formula>"CUMPLE"</formula>
    </cfRule>
  </conditionalFormatting>
  <conditionalFormatting sqref="G3405">
    <cfRule type="cellIs" dxfId="11375" priority="11209" operator="equal">
      <formula>"NO CUMPLE"</formula>
    </cfRule>
    <cfRule type="cellIs" dxfId="11374" priority="11210" operator="equal">
      <formula>"CUMPLE"</formula>
    </cfRule>
  </conditionalFormatting>
  <conditionalFormatting sqref="G3412">
    <cfRule type="cellIs" dxfId="11373" priority="11207" operator="equal">
      <formula>"NO CUMPLE"</formula>
    </cfRule>
    <cfRule type="cellIs" dxfId="11372" priority="11208" operator="equal">
      <formula>"CUMPLE"</formula>
    </cfRule>
  </conditionalFormatting>
  <conditionalFormatting sqref="G3419">
    <cfRule type="cellIs" dxfId="11371" priority="11205" operator="equal">
      <formula>"NO CUMPLE"</formula>
    </cfRule>
    <cfRule type="cellIs" dxfId="11370" priority="11206" operator="equal">
      <formula>"CUMPLE"</formula>
    </cfRule>
  </conditionalFormatting>
  <conditionalFormatting sqref="G3426">
    <cfRule type="cellIs" dxfId="11369" priority="11203" operator="equal">
      <formula>"NO CUMPLE"</formula>
    </cfRule>
    <cfRule type="cellIs" dxfId="11368" priority="11204" operator="equal">
      <formula>"CUMPLE"</formula>
    </cfRule>
  </conditionalFormatting>
  <conditionalFormatting sqref="G3433">
    <cfRule type="cellIs" dxfId="11367" priority="11201" operator="equal">
      <formula>"NO CUMPLE"</formula>
    </cfRule>
    <cfRule type="cellIs" dxfId="11366" priority="11202" operator="equal">
      <formula>"CUMPLE"</formula>
    </cfRule>
  </conditionalFormatting>
  <conditionalFormatting sqref="G3440">
    <cfRule type="cellIs" dxfId="11365" priority="11199" operator="equal">
      <formula>"NO CUMPLE"</formula>
    </cfRule>
    <cfRule type="cellIs" dxfId="11364" priority="11200" operator="equal">
      <formula>"CUMPLE"</formula>
    </cfRule>
  </conditionalFormatting>
  <conditionalFormatting sqref="G3447">
    <cfRule type="cellIs" dxfId="11363" priority="11197" operator="equal">
      <formula>"NO CUMPLE"</formula>
    </cfRule>
    <cfRule type="cellIs" dxfId="11362" priority="11198" operator="equal">
      <formula>"CUMPLE"</formula>
    </cfRule>
  </conditionalFormatting>
  <conditionalFormatting sqref="G3530">
    <cfRule type="cellIs" dxfId="11361" priority="11144" operator="equal">
      <formula>"NO CUMPLE"</formula>
    </cfRule>
    <cfRule type="cellIs" dxfId="11360" priority="11145" operator="equal">
      <formula>"CUMPLE"</formula>
    </cfRule>
  </conditionalFormatting>
  <conditionalFormatting sqref="G3537">
    <cfRule type="cellIs" dxfId="11359" priority="11142" operator="equal">
      <formula>"NO CUMPLE"</formula>
    </cfRule>
    <cfRule type="cellIs" dxfId="11358" priority="11143" operator="equal">
      <formula>"CUMPLE"</formula>
    </cfRule>
  </conditionalFormatting>
  <conditionalFormatting sqref="G3544">
    <cfRule type="cellIs" dxfId="11357" priority="11140" operator="equal">
      <formula>"NO CUMPLE"</formula>
    </cfRule>
    <cfRule type="cellIs" dxfId="11356" priority="11141" operator="equal">
      <formula>"CUMPLE"</formula>
    </cfRule>
  </conditionalFormatting>
  <conditionalFormatting sqref="G3551">
    <cfRule type="cellIs" dxfId="11355" priority="11138" operator="equal">
      <formula>"NO CUMPLE"</formula>
    </cfRule>
    <cfRule type="cellIs" dxfId="11354" priority="11139" operator="equal">
      <formula>"CUMPLE"</formula>
    </cfRule>
  </conditionalFormatting>
  <conditionalFormatting sqref="G3558">
    <cfRule type="cellIs" dxfId="11353" priority="11136" operator="equal">
      <formula>"NO CUMPLE"</formula>
    </cfRule>
    <cfRule type="cellIs" dxfId="11352" priority="11137" operator="equal">
      <formula>"CUMPLE"</formula>
    </cfRule>
  </conditionalFormatting>
  <conditionalFormatting sqref="G3565">
    <cfRule type="cellIs" dxfId="11351" priority="11134" operator="equal">
      <formula>"NO CUMPLE"</formula>
    </cfRule>
    <cfRule type="cellIs" dxfId="11350" priority="11135" operator="equal">
      <formula>"CUMPLE"</formula>
    </cfRule>
  </conditionalFormatting>
  <conditionalFormatting sqref="G3572">
    <cfRule type="cellIs" dxfId="11349" priority="11132" operator="equal">
      <formula>"NO CUMPLE"</formula>
    </cfRule>
    <cfRule type="cellIs" dxfId="11348" priority="11133" operator="equal">
      <formula>"CUMPLE"</formula>
    </cfRule>
  </conditionalFormatting>
  <conditionalFormatting sqref="G3655">
    <cfRule type="cellIs" dxfId="11347" priority="11079" operator="equal">
      <formula>"NO CUMPLE"</formula>
    </cfRule>
    <cfRule type="cellIs" dxfId="11346" priority="11080" operator="equal">
      <formula>"CUMPLE"</formula>
    </cfRule>
  </conditionalFormatting>
  <conditionalFormatting sqref="G3662">
    <cfRule type="cellIs" dxfId="11345" priority="11077" operator="equal">
      <formula>"NO CUMPLE"</formula>
    </cfRule>
    <cfRule type="cellIs" dxfId="11344" priority="11078" operator="equal">
      <formula>"CUMPLE"</formula>
    </cfRule>
  </conditionalFormatting>
  <conditionalFormatting sqref="G3669">
    <cfRule type="cellIs" dxfId="11343" priority="11075" operator="equal">
      <formula>"NO CUMPLE"</formula>
    </cfRule>
    <cfRule type="cellIs" dxfId="11342" priority="11076" operator="equal">
      <formula>"CUMPLE"</formula>
    </cfRule>
  </conditionalFormatting>
  <conditionalFormatting sqref="G3676">
    <cfRule type="cellIs" dxfId="11341" priority="11073" operator="equal">
      <formula>"NO CUMPLE"</formula>
    </cfRule>
    <cfRule type="cellIs" dxfId="11340" priority="11074" operator="equal">
      <formula>"CUMPLE"</formula>
    </cfRule>
  </conditionalFormatting>
  <conditionalFormatting sqref="G3683">
    <cfRule type="cellIs" dxfId="11339" priority="11071" operator="equal">
      <formula>"NO CUMPLE"</formula>
    </cfRule>
    <cfRule type="cellIs" dxfId="11338" priority="11072" operator="equal">
      <formula>"CUMPLE"</formula>
    </cfRule>
  </conditionalFormatting>
  <conditionalFormatting sqref="G3690">
    <cfRule type="cellIs" dxfId="11337" priority="11069" operator="equal">
      <formula>"NO CUMPLE"</formula>
    </cfRule>
    <cfRule type="cellIs" dxfId="11336" priority="11070" operator="equal">
      <formula>"CUMPLE"</formula>
    </cfRule>
  </conditionalFormatting>
  <conditionalFormatting sqref="G3697">
    <cfRule type="cellIs" dxfId="11335" priority="11067" operator="equal">
      <formula>"NO CUMPLE"</formula>
    </cfRule>
    <cfRule type="cellIs" dxfId="11334" priority="11068" operator="equal">
      <formula>"CUMPLE"</formula>
    </cfRule>
  </conditionalFormatting>
  <conditionalFormatting sqref="G3780">
    <cfRule type="cellIs" dxfId="11333" priority="11014" operator="equal">
      <formula>"NO CUMPLE"</formula>
    </cfRule>
    <cfRule type="cellIs" dxfId="11332" priority="11015" operator="equal">
      <formula>"CUMPLE"</formula>
    </cfRule>
  </conditionalFormatting>
  <conditionalFormatting sqref="G3787">
    <cfRule type="cellIs" dxfId="11331" priority="11012" operator="equal">
      <formula>"NO CUMPLE"</formula>
    </cfRule>
    <cfRule type="cellIs" dxfId="11330" priority="11013" operator="equal">
      <formula>"CUMPLE"</formula>
    </cfRule>
  </conditionalFormatting>
  <conditionalFormatting sqref="G3794">
    <cfRule type="cellIs" dxfId="11329" priority="11010" operator="equal">
      <formula>"NO CUMPLE"</formula>
    </cfRule>
    <cfRule type="cellIs" dxfId="11328" priority="11011" operator="equal">
      <formula>"CUMPLE"</formula>
    </cfRule>
  </conditionalFormatting>
  <conditionalFormatting sqref="G3801">
    <cfRule type="cellIs" dxfId="11327" priority="11008" operator="equal">
      <formula>"NO CUMPLE"</formula>
    </cfRule>
    <cfRule type="cellIs" dxfId="11326" priority="11009" operator="equal">
      <formula>"CUMPLE"</formula>
    </cfRule>
  </conditionalFormatting>
  <conditionalFormatting sqref="G3808">
    <cfRule type="cellIs" dxfId="11325" priority="11006" operator="equal">
      <formula>"NO CUMPLE"</formula>
    </cfRule>
    <cfRule type="cellIs" dxfId="11324" priority="11007" operator="equal">
      <formula>"CUMPLE"</formula>
    </cfRule>
  </conditionalFormatting>
  <conditionalFormatting sqref="G3815">
    <cfRule type="cellIs" dxfId="11323" priority="11004" operator="equal">
      <formula>"NO CUMPLE"</formula>
    </cfRule>
    <cfRule type="cellIs" dxfId="11322" priority="11005" operator="equal">
      <formula>"CUMPLE"</formula>
    </cfRule>
  </conditionalFormatting>
  <conditionalFormatting sqref="G3822">
    <cfRule type="cellIs" dxfId="11321" priority="11002" operator="equal">
      <formula>"NO CUMPLE"</formula>
    </cfRule>
    <cfRule type="cellIs" dxfId="11320" priority="11003" operator="equal">
      <formula>"CUMPLE"</formula>
    </cfRule>
  </conditionalFormatting>
  <conditionalFormatting sqref="G3905">
    <cfRule type="cellIs" dxfId="11319" priority="10949" operator="equal">
      <formula>"NO CUMPLE"</formula>
    </cfRule>
    <cfRule type="cellIs" dxfId="11318" priority="10950" operator="equal">
      <formula>"CUMPLE"</formula>
    </cfRule>
  </conditionalFormatting>
  <conditionalFormatting sqref="G3912">
    <cfRule type="cellIs" dxfId="11317" priority="10947" operator="equal">
      <formula>"NO CUMPLE"</formula>
    </cfRule>
    <cfRule type="cellIs" dxfId="11316" priority="10948" operator="equal">
      <formula>"CUMPLE"</formula>
    </cfRule>
  </conditionalFormatting>
  <conditionalFormatting sqref="G3919">
    <cfRule type="cellIs" dxfId="11315" priority="10945" operator="equal">
      <formula>"NO CUMPLE"</formula>
    </cfRule>
    <cfRule type="cellIs" dxfId="11314" priority="10946" operator="equal">
      <formula>"CUMPLE"</formula>
    </cfRule>
  </conditionalFormatting>
  <conditionalFormatting sqref="G3926">
    <cfRule type="cellIs" dxfId="11313" priority="10943" operator="equal">
      <formula>"NO CUMPLE"</formula>
    </cfRule>
    <cfRule type="cellIs" dxfId="11312" priority="10944" operator="equal">
      <formula>"CUMPLE"</formula>
    </cfRule>
  </conditionalFormatting>
  <conditionalFormatting sqref="G3933">
    <cfRule type="cellIs" dxfId="11311" priority="10941" operator="equal">
      <formula>"NO CUMPLE"</formula>
    </cfRule>
    <cfRule type="cellIs" dxfId="11310" priority="10942" operator="equal">
      <formula>"CUMPLE"</formula>
    </cfRule>
  </conditionalFormatting>
  <conditionalFormatting sqref="G3940">
    <cfRule type="cellIs" dxfId="11309" priority="10939" operator="equal">
      <formula>"NO CUMPLE"</formula>
    </cfRule>
    <cfRule type="cellIs" dxfId="11308" priority="10940" operator="equal">
      <formula>"CUMPLE"</formula>
    </cfRule>
  </conditionalFormatting>
  <conditionalFormatting sqref="G3947">
    <cfRule type="cellIs" dxfId="11307" priority="10937" operator="equal">
      <formula>"NO CUMPLE"</formula>
    </cfRule>
    <cfRule type="cellIs" dxfId="11306" priority="10938" operator="equal">
      <formula>"CUMPLE"</formula>
    </cfRule>
  </conditionalFormatting>
  <conditionalFormatting sqref="G4030">
    <cfRule type="cellIs" dxfId="11305" priority="10884" operator="equal">
      <formula>"NO CUMPLE"</formula>
    </cfRule>
    <cfRule type="cellIs" dxfId="11304" priority="10885" operator="equal">
      <formula>"CUMPLE"</formula>
    </cfRule>
  </conditionalFormatting>
  <conditionalFormatting sqref="G4037">
    <cfRule type="cellIs" dxfId="11303" priority="10882" operator="equal">
      <formula>"NO CUMPLE"</formula>
    </cfRule>
    <cfRule type="cellIs" dxfId="11302" priority="10883" operator="equal">
      <formula>"CUMPLE"</formula>
    </cfRule>
  </conditionalFormatting>
  <conditionalFormatting sqref="G4044">
    <cfRule type="cellIs" dxfId="11301" priority="10880" operator="equal">
      <formula>"NO CUMPLE"</formula>
    </cfRule>
    <cfRule type="cellIs" dxfId="11300" priority="10881" operator="equal">
      <formula>"CUMPLE"</formula>
    </cfRule>
  </conditionalFormatting>
  <conditionalFormatting sqref="G4051">
    <cfRule type="cellIs" dxfId="11299" priority="10878" operator="equal">
      <formula>"NO CUMPLE"</formula>
    </cfRule>
    <cfRule type="cellIs" dxfId="11298" priority="10879" operator="equal">
      <formula>"CUMPLE"</formula>
    </cfRule>
  </conditionalFormatting>
  <conditionalFormatting sqref="G4058">
    <cfRule type="cellIs" dxfId="11297" priority="10876" operator="equal">
      <formula>"NO CUMPLE"</formula>
    </cfRule>
    <cfRule type="cellIs" dxfId="11296" priority="10877" operator="equal">
      <formula>"CUMPLE"</formula>
    </cfRule>
  </conditionalFormatting>
  <conditionalFormatting sqref="G4065">
    <cfRule type="cellIs" dxfId="11295" priority="10874" operator="equal">
      <formula>"NO CUMPLE"</formula>
    </cfRule>
    <cfRule type="cellIs" dxfId="11294" priority="10875" operator="equal">
      <formula>"CUMPLE"</formula>
    </cfRule>
  </conditionalFormatting>
  <conditionalFormatting sqref="G4072">
    <cfRule type="cellIs" dxfId="11293" priority="10872" operator="equal">
      <formula>"NO CUMPLE"</formula>
    </cfRule>
    <cfRule type="cellIs" dxfId="11292" priority="10873" operator="equal">
      <formula>"CUMPLE"</formula>
    </cfRule>
  </conditionalFormatting>
  <conditionalFormatting sqref="G4155">
    <cfRule type="cellIs" dxfId="11291" priority="10819" operator="equal">
      <formula>"NO CUMPLE"</formula>
    </cfRule>
    <cfRule type="cellIs" dxfId="11290" priority="10820" operator="equal">
      <formula>"CUMPLE"</formula>
    </cfRule>
  </conditionalFormatting>
  <conditionalFormatting sqref="G4162">
    <cfRule type="cellIs" dxfId="11289" priority="10817" operator="equal">
      <formula>"NO CUMPLE"</formula>
    </cfRule>
    <cfRule type="cellIs" dxfId="11288" priority="10818" operator="equal">
      <formula>"CUMPLE"</formula>
    </cfRule>
  </conditionalFormatting>
  <conditionalFormatting sqref="G4169">
    <cfRule type="cellIs" dxfId="11287" priority="10815" operator="equal">
      <formula>"NO CUMPLE"</formula>
    </cfRule>
    <cfRule type="cellIs" dxfId="11286" priority="10816" operator="equal">
      <formula>"CUMPLE"</formula>
    </cfRule>
  </conditionalFormatting>
  <conditionalFormatting sqref="G4176">
    <cfRule type="cellIs" dxfId="11285" priority="10813" operator="equal">
      <formula>"NO CUMPLE"</formula>
    </cfRule>
    <cfRule type="cellIs" dxfId="11284" priority="10814" operator="equal">
      <formula>"CUMPLE"</formula>
    </cfRule>
  </conditionalFormatting>
  <conditionalFormatting sqref="G4183">
    <cfRule type="cellIs" dxfId="11283" priority="10811" operator="equal">
      <formula>"NO CUMPLE"</formula>
    </cfRule>
    <cfRule type="cellIs" dxfId="11282" priority="10812" operator="equal">
      <formula>"CUMPLE"</formula>
    </cfRule>
  </conditionalFormatting>
  <conditionalFormatting sqref="G4190">
    <cfRule type="cellIs" dxfId="11281" priority="10809" operator="equal">
      <formula>"NO CUMPLE"</formula>
    </cfRule>
    <cfRule type="cellIs" dxfId="11280" priority="10810" operator="equal">
      <formula>"CUMPLE"</formula>
    </cfRule>
  </conditionalFormatting>
  <conditionalFormatting sqref="G4197">
    <cfRule type="cellIs" dxfId="11279" priority="10807" operator="equal">
      <formula>"NO CUMPLE"</formula>
    </cfRule>
    <cfRule type="cellIs" dxfId="11278" priority="10808" operator="equal">
      <formula>"CUMPLE"</formula>
    </cfRule>
  </conditionalFormatting>
  <conditionalFormatting sqref="G4280">
    <cfRule type="cellIs" dxfId="11277" priority="10754" operator="equal">
      <formula>"NO CUMPLE"</formula>
    </cfRule>
    <cfRule type="cellIs" dxfId="11276" priority="10755" operator="equal">
      <formula>"CUMPLE"</formula>
    </cfRule>
  </conditionalFormatting>
  <conditionalFormatting sqref="G4287">
    <cfRule type="cellIs" dxfId="11275" priority="10752" operator="equal">
      <formula>"NO CUMPLE"</formula>
    </cfRule>
    <cfRule type="cellIs" dxfId="11274" priority="10753" operator="equal">
      <formula>"CUMPLE"</formula>
    </cfRule>
  </conditionalFormatting>
  <conditionalFormatting sqref="G4294">
    <cfRule type="cellIs" dxfId="11273" priority="10750" operator="equal">
      <formula>"NO CUMPLE"</formula>
    </cfRule>
    <cfRule type="cellIs" dxfId="11272" priority="10751" operator="equal">
      <formula>"CUMPLE"</formula>
    </cfRule>
  </conditionalFormatting>
  <conditionalFormatting sqref="G4301">
    <cfRule type="cellIs" dxfId="11271" priority="10748" operator="equal">
      <formula>"NO CUMPLE"</formula>
    </cfRule>
    <cfRule type="cellIs" dxfId="11270" priority="10749" operator="equal">
      <formula>"CUMPLE"</formula>
    </cfRule>
  </conditionalFormatting>
  <conditionalFormatting sqref="G4308">
    <cfRule type="cellIs" dxfId="11269" priority="10746" operator="equal">
      <formula>"NO CUMPLE"</formula>
    </cfRule>
    <cfRule type="cellIs" dxfId="11268" priority="10747" operator="equal">
      <formula>"CUMPLE"</formula>
    </cfRule>
  </conditionalFormatting>
  <conditionalFormatting sqref="G4315">
    <cfRule type="cellIs" dxfId="11267" priority="10744" operator="equal">
      <formula>"NO CUMPLE"</formula>
    </cfRule>
    <cfRule type="cellIs" dxfId="11266" priority="10745" operator="equal">
      <formula>"CUMPLE"</formula>
    </cfRule>
  </conditionalFormatting>
  <conditionalFormatting sqref="G4322">
    <cfRule type="cellIs" dxfId="11265" priority="10742" operator="equal">
      <formula>"NO CUMPLE"</formula>
    </cfRule>
    <cfRule type="cellIs" dxfId="11264" priority="10743" operator="equal">
      <formula>"CUMPLE"</formula>
    </cfRule>
  </conditionalFormatting>
  <conditionalFormatting sqref="G4405">
    <cfRule type="cellIs" dxfId="11263" priority="10689" operator="equal">
      <formula>"NO CUMPLE"</formula>
    </cfRule>
    <cfRule type="cellIs" dxfId="11262" priority="10690" operator="equal">
      <formula>"CUMPLE"</formula>
    </cfRule>
  </conditionalFormatting>
  <conditionalFormatting sqref="G4412">
    <cfRule type="cellIs" dxfId="11261" priority="10687" operator="equal">
      <formula>"NO CUMPLE"</formula>
    </cfRule>
    <cfRule type="cellIs" dxfId="11260" priority="10688" operator="equal">
      <formula>"CUMPLE"</formula>
    </cfRule>
  </conditionalFormatting>
  <conditionalFormatting sqref="G4419">
    <cfRule type="cellIs" dxfId="11259" priority="10685" operator="equal">
      <formula>"NO CUMPLE"</formula>
    </cfRule>
    <cfRule type="cellIs" dxfId="11258" priority="10686" operator="equal">
      <formula>"CUMPLE"</formula>
    </cfRule>
  </conditionalFormatting>
  <conditionalFormatting sqref="G4426">
    <cfRule type="cellIs" dxfId="11257" priority="10683" operator="equal">
      <formula>"NO CUMPLE"</formula>
    </cfRule>
    <cfRule type="cellIs" dxfId="11256" priority="10684" operator="equal">
      <formula>"CUMPLE"</formula>
    </cfRule>
  </conditionalFormatting>
  <conditionalFormatting sqref="G4433">
    <cfRule type="cellIs" dxfId="11255" priority="10681" operator="equal">
      <formula>"NO CUMPLE"</formula>
    </cfRule>
    <cfRule type="cellIs" dxfId="11254" priority="10682" operator="equal">
      <formula>"CUMPLE"</formula>
    </cfRule>
  </conditionalFormatting>
  <conditionalFormatting sqref="G4440">
    <cfRule type="cellIs" dxfId="11253" priority="10679" operator="equal">
      <formula>"NO CUMPLE"</formula>
    </cfRule>
    <cfRule type="cellIs" dxfId="11252" priority="10680" operator="equal">
      <formula>"CUMPLE"</formula>
    </cfRule>
  </conditionalFormatting>
  <conditionalFormatting sqref="G4447">
    <cfRule type="cellIs" dxfId="11251" priority="10677" operator="equal">
      <formula>"NO CUMPLE"</formula>
    </cfRule>
    <cfRule type="cellIs" dxfId="11250" priority="10678" operator="equal">
      <formula>"CUMPLE"</formula>
    </cfRule>
  </conditionalFormatting>
  <conditionalFormatting sqref="G4530">
    <cfRule type="cellIs" dxfId="11249" priority="10624" operator="equal">
      <formula>"NO CUMPLE"</formula>
    </cfRule>
    <cfRule type="cellIs" dxfId="11248" priority="10625" operator="equal">
      <formula>"CUMPLE"</formula>
    </cfRule>
  </conditionalFormatting>
  <conditionalFormatting sqref="G4537">
    <cfRule type="cellIs" dxfId="11247" priority="10622" operator="equal">
      <formula>"NO CUMPLE"</formula>
    </cfRule>
    <cfRule type="cellIs" dxfId="11246" priority="10623" operator="equal">
      <formula>"CUMPLE"</formula>
    </cfRule>
  </conditionalFormatting>
  <conditionalFormatting sqref="G4544">
    <cfRule type="cellIs" dxfId="11245" priority="10620" operator="equal">
      <formula>"NO CUMPLE"</formula>
    </cfRule>
    <cfRule type="cellIs" dxfId="11244" priority="10621" operator="equal">
      <formula>"CUMPLE"</formula>
    </cfRule>
  </conditionalFormatting>
  <conditionalFormatting sqref="G4551">
    <cfRule type="cellIs" dxfId="11243" priority="10618" operator="equal">
      <formula>"NO CUMPLE"</formula>
    </cfRule>
    <cfRule type="cellIs" dxfId="11242" priority="10619" operator="equal">
      <formula>"CUMPLE"</formula>
    </cfRule>
  </conditionalFormatting>
  <conditionalFormatting sqref="G4558">
    <cfRule type="cellIs" dxfId="11241" priority="10616" operator="equal">
      <formula>"NO CUMPLE"</formula>
    </cfRule>
    <cfRule type="cellIs" dxfId="11240" priority="10617" operator="equal">
      <formula>"CUMPLE"</formula>
    </cfRule>
  </conditionalFormatting>
  <conditionalFormatting sqref="G4565">
    <cfRule type="cellIs" dxfId="11239" priority="10614" operator="equal">
      <formula>"NO CUMPLE"</formula>
    </cfRule>
    <cfRule type="cellIs" dxfId="11238" priority="10615" operator="equal">
      <formula>"CUMPLE"</formula>
    </cfRule>
  </conditionalFormatting>
  <conditionalFormatting sqref="G4572">
    <cfRule type="cellIs" dxfId="11237" priority="10612" operator="equal">
      <formula>"NO CUMPLE"</formula>
    </cfRule>
    <cfRule type="cellIs" dxfId="11236" priority="10613" operator="equal">
      <formula>"CUMPLE"</formula>
    </cfRule>
  </conditionalFormatting>
  <conditionalFormatting sqref="G4655">
    <cfRule type="cellIs" dxfId="11235" priority="10559" operator="equal">
      <formula>"NO CUMPLE"</formula>
    </cfRule>
    <cfRule type="cellIs" dxfId="11234" priority="10560" operator="equal">
      <formula>"CUMPLE"</formula>
    </cfRule>
  </conditionalFormatting>
  <conditionalFormatting sqref="G4662">
    <cfRule type="cellIs" dxfId="11233" priority="10557" operator="equal">
      <formula>"NO CUMPLE"</formula>
    </cfRule>
    <cfRule type="cellIs" dxfId="11232" priority="10558" operator="equal">
      <formula>"CUMPLE"</formula>
    </cfRule>
  </conditionalFormatting>
  <conditionalFormatting sqref="G4669">
    <cfRule type="cellIs" dxfId="11231" priority="10555" operator="equal">
      <formula>"NO CUMPLE"</formula>
    </cfRule>
    <cfRule type="cellIs" dxfId="11230" priority="10556" operator="equal">
      <formula>"CUMPLE"</formula>
    </cfRule>
  </conditionalFormatting>
  <conditionalFormatting sqref="G4676">
    <cfRule type="cellIs" dxfId="11229" priority="10553" operator="equal">
      <formula>"NO CUMPLE"</formula>
    </cfRule>
    <cfRule type="cellIs" dxfId="11228" priority="10554" operator="equal">
      <formula>"CUMPLE"</formula>
    </cfRule>
  </conditionalFormatting>
  <conditionalFormatting sqref="G4683">
    <cfRule type="cellIs" dxfId="11227" priority="10551" operator="equal">
      <formula>"NO CUMPLE"</formula>
    </cfRule>
    <cfRule type="cellIs" dxfId="11226" priority="10552" operator="equal">
      <formula>"CUMPLE"</formula>
    </cfRule>
  </conditionalFormatting>
  <conditionalFormatting sqref="G4690">
    <cfRule type="cellIs" dxfId="11225" priority="10549" operator="equal">
      <formula>"NO CUMPLE"</formula>
    </cfRule>
    <cfRule type="cellIs" dxfId="11224" priority="10550" operator="equal">
      <formula>"CUMPLE"</formula>
    </cfRule>
  </conditionalFormatting>
  <conditionalFormatting sqref="G4697">
    <cfRule type="cellIs" dxfId="11223" priority="10547" operator="equal">
      <formula>"NO CUMPLE"</formula>
    </cfRule>
    <cfRule type="cellIs" dxfId="11222" priority="10548" operator="equal">
      <formula>"CUMPLE"</formula>
    </cfRule>
  </conditionalFormatting>
  <conditionalFormatting sqref="G4780">
    <cfRule type="cellIs" dxfId="11221" priority="10494" operator="equal">
      <formula>"NO CUMPLE"</formula>
    </cfRule>
    <cfRule type="cellIs" dxfId="11220" priority="10495" operator="equal">
      <formula>"CUMPLE"</formula>
    </cfRule>
  </conditionalFormatting>
  <conditionalFormatting sqref="G4787">
    <cfRule type="cellIs" dxfId="11219" priority="10492" operator="equal">
      <formula>"NO CUMPLE"</formula>
    </cfRule>
    <cfRule type="cellIs" dxfId="11218" priority="10493" operator="equal">
      <formula>"CUMPLE"</formula>
    </cfRule>
  </conditionalFormatting>
  <conditionalFormatting sqref="G4794">
    <cfRule type="cellIs" dxfId="11217" priority="10490" operator="equal">
      <formula>"NO CUMPLE"</formula>
    </cfRule>
    <cfRule type="cellIs" dxfId="11216" priority="10491" operator="equal">
      <formula>"CUMPLE"</formula>
    </cfRule>
  </conditionalFormatting>
  <conditionalFormatting sqref="G4801">
    <cfRule type="cellIs" dxfId="11215" priority="10488" operator="equal">
      <formula>"NO CUMPLE"</formula>
    </cfRule>
    <cfRule type="cellIs" dxfId="11214" priority="10489" operator="equal">
      <formula>"CUMPLE"</formula>
    </cfRule>
  </conditionalFormatting>
  <conditionalFormatting sqref="G4808">
    <cfRule type="cellIs" dxfId="11213" priority="10486" operator="equal">
      <formula>"NO CUMPLE"</formula>
    </cfRule>
    <cfRule type="cellIs" dxfId="11212" priority="10487" operator="equal">
      <formula>"CUMPLE"</formula>
    </cfRule>
  </conditionalFormatting>
  <conditionalFormatting sqref="G4815">
    <cfRule type="cellIs" dxfId="11211" priority="10484" operator="equal">
      <formula>"NO CUMPLE"</formula>
    </cfRule>
    <cfRule type="cellIs" dxfId="11210" priority="10485" operator="equal">
      <formula>"CUMPLE"</formula>
    </cfRule>
  </conditionalFormatting>
  <conditionalFormatting sqref="G4822">
    <cfRule type="cellIs" dxfId="11209" priority="10482" operator="equal">
      <formula>"NO CUMPLE"</formula>
    </cfRule>
    <cfRule type="cellIs" dxfId="11208" priority="10483" operator="equal">
      <formula>"CUMPLE"</formula>
    </cfRule>
  </conditionalFormatting>
  <conditionalFormatting sqref="G4905">
    <cfRule type="cellIs" dxfId="11207" priority="10429" operator="equal">
      <formula>"NO CUMPLE"</formula>
    </cfRule>
    <cfRule type="cellIs" dxfId="11206" priority="10430" operator="equal">
      <formula>"CUMPLE"</formula>
    </cfRule>
  </conditionalFormatting>
  <conditionalFormatting sqref="G4912">
    <cfRule type="cellIs" dxfId="11205" priority="10427" operator="equal">
      <formula>"NO CUMPLE"</formula>
    </cfRule>
    <cfRule type="cellIs" dxfId="11204" priority="10428" operator="equal">
      <formula>"CUMPLE"</formula>
    </cfRule>
  </conditionalFormatting>
  <conditionalFormatting sqref="G4919">
    <cfRule type="cellIs" dxfId="11203" priority="10425" operator="equal">
      <formula>"NO CUMPLE"</formula>
    </cfRule>
    <cfRule type="cellIs" dxfId="11202" priority="10426" operator="equal">
      <formula>"CUMPLE"</formula>
    </cfRule>
  </conditionalFormatting>
  <conditionalFormatting sqref="G4926">
    <cfRule type="cellIs" dxfId="11201" priority="10423" operator="equal">
      <formula>"NO CUMPLE"</formula>
    </cfRule>
    <cfRule type="cellIs" dxfId="11200" priority="10424" operator="equal">
      <formula>"CUMPLE"</formula>
    </cfRule>
  </conditionalFormatting>
  <conditionalFormatting sqref="G4933">
    <cfRule type="cellIs" dxfId="11199" priority="10421" operator="equal">
      <formula>"NO CUMPLE"</formula>
    </cfRule>
    <cfRule type="cellIs" dxfId="11198" priority="10422" operator="equal">
      <formula>"CUMPLE"</formula>
    </cfRule>
  </conditionalFormatting>
  <conditionalFormatting sqref="G4940">
    <cfRule type="cellIs" dxfId="11197" priority="10419" operator="equal">
      <formula>"NO CUMPLE"</formula>
    </cfRule>
    <cfRule type="cellIs" dxfId="11196" priority="10420" operator="equal">
      <formula>"CUMPLE"</formula>
    </cfRule>
  </conditionalFormatting>
  <conditionalFormatting sqref="G4947">
    <cfRule type="cellIs" dxfId="11195" priority="10417" operator="equal">
      <formula>"NO CUMPLE"</formula>
    </cfRule>
    <cfRule type="cellIs" dxfId="11194" priority="10418" operator="equal">
      <formula>"CUMPLE"</formula>
    </cfRule>
  </conditionalFormatting>
  <conditionalFormatting sqref="G5030">
    <cfRule type="cellIs" dxfId="11193" priority="10364" operator="equal">
      <formula>"NO CUMPLE"</formula>
    </cfRule>
    <cfRule type="cellIs" dxfId="11192" priority="10365" operator="equal">
      <formula>"CUMPLE"</formula>
    </cfRule>
  </conditionalFormatting>
  <conditionalFormatting sqref="G5037">
    <cfRule type="cellIs" dxfId="11191" priority="10362" operator="equal">
      <formula>"NO CUMPLE"</formula>
    </cfRule>
    <cfRule type="cellIs" dxfId="11190" priority="10363" operator="equal">
      <formula>"CUMPLE"</formula>
    </cfRule>
  </conditionalFormatting>
  <conditionalFormatting sqref="G5044">
    <cfRule type="cellIs" dxfId="11189" priority="10360" operator="equal">
      <formula>"NO CUMPLE"</formula>
    </cfRule>
    <cfRule type="cellIs" dxfId="11188" priority="10361" operator="equal">
      <formula>"CUMPLE"</formula>
    </cfRule>
  </conditionalFormatting>
  <conditionalFormatting sqref="G5051">
    <cfRule type="cellIs" dxfId="11187" priority="10358" operator="equal">
      <formula>"NO CUMPLE"</formula>
    </cfRule>
    <cfRule type="cellIs" dxfId="11186" priority="10359" operator="equal">
      <formula>"CUMPLE"</formula>
    </cfRule>
  </conditionalFormatting>
  <conditionalFormatting sqref="G5058">
    <cfRule type="cellIs" dxfId="11185" priority="10356" operator="equal">
      <formula>"NO CUMPLE"</formula>
    </cfRule>
    <cfRule type="cellIs" dxfId="11184" priority="10357" operator="equal">
      <formula>"CUMPLE"</formula>
    </cfRule>
  </conditionalFormatting>
  <conditionalFormatting sqref="G5065">
    <cfRule type="cellIs" dxfId="11183" priority="10354" operator="equal">
      <formula>"NO CUMPLE"</formula>
    </cfRule>
    <cfRule type="cellIs" dxfId="11182" priority="10355" operator="equal">
      <formula>"CUMPLE"</formula>
    </cfRule>
  </conditionalFormatting>
  <conditionalFormatting sqref="G5072">
    <cfRule type="cellIs" dxfId="11181" priority="10352" operator="equal">
      <formula>"NO CUMPLE"</formula>
    </cfRule>
    <cfRule type="cellIs" dxfId="11180" priority="10353" operator="equal">
      <formula>"CUMPLE"</formula>
    </cfRule>
  </conditionalFormatting>
  <conditionalFormatting sqref="G5155">
    <cfRule type="cellIs" dxfId="11179" priority="10299" operator="equal">
      <formula>"NO CUMPLE"</formula>
    </cfRule>
    <cfRule type="cellIs" dxfId="11178" priority="10300" operator="equal">
      <formula>"CUMPLE"</formula>
    </cfRule>
  </conditionalFormatting>
  <conditionalFormatting sqref="G5162">
    <cfRule type="cellIs" dxfId="11177" priority="10297" operator="equal">
      <formula>"NO CUMPLE"</formula>
    </cfRule>
    <cfRule type="cellIs" dxfId="11176" priority="10298" operator="equal">
      <formula>"CUMPLE"</formula>
    </cfRule>
  </conditionalFormatting>
  <conditionalFormatting sqref="G5169">
    <cfRule type="cellIs" dxfId="11175" priority="10295" operator="equal">
      <formula>"NO CUMPLE"</formula>
    </cfRule>
    <cfRule type="cellIs" dxfId="11174" priority="10296" operator="equal">
      <formula>"CUMPLE"</formula>
    </cfRule>
  </conditionalFormatting>
  <conditionalFormatting sqref="G5176">
    <cfRule type="cellIs" dxfId="11173" priority="10293" operator="equal">
      <formula>"NO CUMPLE"</formula>
    </cfRule>
    <cfRule type="cellIs" dxfId="11172" priority="10294" operator="equal">
      <formula>"CUMPLE"</formula>
    </cfRule>
  </conditionalFormatting>
  <conditionalFormatting sqref="G5183">
    <cfRule type="cellIs" dxfId="11171" priority="10291" operator="equal">
      <formula>"NO CUMPLE"</formula>
    </cfRule>
    <cfRule type="cellIs" dxfId="11170" priority="10292" operator="equal">
      <formula>"CUMPLE"</formula>
    </cfRule>
  </conditionalFormatting>
  <conditionalFormatting sqref="G5190">
    <cfRule type="cellIs" dxfId="11169" priority="10289" operator="equal">
      <formula>"NO CUMPLE"</formula>
    </cfRule>
    <cfRule type="cellIs" dxfId="11168" priority="10290" operator="equal">
      <formula>"CUMPLE"</formula>
    </cfRule>
  </conditionalFormatting>
  <conditionalFormatting sqref="G5197">
    <cfRule type="cellIs" dxfId="11167" priority="10287" operator="equal">
      <formula>"NO CUMPLE"</formula>
    </cfRule>
    <cfRule type="cellIs" dxfId="11166" priority="10288" operator="equal">
      <formula>"CUMPLE"</formula>
    </cfRule>
  </conditionalFormatting>
  <conditionalFormatting sqref="G5280">
    <cfRule type="cellIs" dxfId="11165" priority="10234" operator="equal">
      <formula>"NO CUMPLE"</formula>
    </cfRule>
    <cfRule type="cellIs" dxfId="11164" priority="10235" operator="equal">
      <formula>"CUMPLE"</formula>
    </cfRule>
  </conditionalFormatting>
  <conditionalFormatting sqref="G5287">
    <cfRule type="cellIs" dxfId="11163" priority="10232" operator="equal">
      <formula>"NO CUMPLE"</formula>
    </cfRule>
    <cfRule type="cellIs" dxfId="11162" priority="10233" operator="equal">
      <formula>"CUMPLE"</formula>
    </cfRule>
  </conditionalFormatting>
  <conditionalFormatting sqref="G5294">
    <cfRule type="cellIs" dxfId="11161" priority="10230" operator="equal">
      <formula>"NO CUMPLE"</formula>
    </cfRule>
    <cfRule type="cellIs" dxfId="11160" priority="10231" operator="equal">
      <formula>"CUMPLE"</formula>
    </cfRule>
  </conditionalFormatting>
  <conditionalFormatting sqref="G5301">
    <cfRule type="cellIs" dxfId="11159" priority="10228" operator="equal">
      <formula>"NO CUMPLE"</formula>
    </cfRule>
    <cfRule type="cellIs" dxfId="11158" priority="10229" operator="equal">
      <formula>"CUMPLE"</formula>
    </cfRule>
  </conditionalFormatting>
  <conditionalFormatting sqref="G5308">
    <cfRule type="cellIs" dxfId="11157" priority="10226" operator="equal">
      <formula>"NO CUMPLE"</formula>
    </cfRule>
    <cfRule type="cellIs" dxfId="11156" priority="10227" operator="equal">
      <formula>"CUMPLE"</formula>
    </cfRule>
  </conditionalFormatting>
  <conditionalFormatting sqref="G5315">
    <cfRule type="cellIs" dxfId="11155" priority="10224" operator="equal">
      <formula>"NO CUMPLE"</formula>
    </cfRule>
    <cfRule type="cellIs" dxfId="11154" priority="10225" operator="equal">
      <formula>"CUMPLE"</formula>
    </cfRule>
  </conditionalFormatting>
  <conditionalFormatting sqref="G5322">
    <cfRule type="cellIs" dxfId="11153" priority="10222" operator="equal">
      <formula>"NO CUMPLE"</formula>
    </cfRule>
    <cfRule type="cellIs" dxfId="11152" priority="10223" operator="equal">
      <formula>"CUMPLE"</formula>
    </cfRule>
  </conditionalFormatting>
  <conditionalFormatting sqref="G5405">
    <cfRule type="cellIs" dxfId="11151" priority="10169" operator="equal">
      <formula>"NO CUMPLE"</formula>
    </cfRule>
    <cfRule type="cellIs" dxfId="11150" priority="10170" operator="equal">
      <formula>"CUMPLE"</formula>
    </cfRule>
  </conditionalFormatting>
  <conditionalFormatting sqref="G5412">
    <cfRule type="cellIs" dxfId="11149" priority="10167" operator="equal">
      <formula>"NO CUMPLE"</formula>
    </cfRule>
    <cfRule type="cellIs" dxfId="11148" priority="10168" operator="equal">
      <formula>"CUMPLE"</formula>
    </cfRule>
  </conditionalFormatting>
  <conditionalFormatting sqref="G5419">
    <cfRule type="cellIs" dxfId="11147" priority="10165" operator="equal">
      <formula>"NO CUMPLE"</formula>
    </cfRule>
    <cfRule type="cellIs" dxfId="11146" priority="10166" operator="equal">
      <formula>"CUMPLE"</formula>
    </cfRule>
  </conditionalFormatting>
  <conditionalFormatting sqref="G5426">
    <cfRule type="cellIs" dxfId="11145" priority="10163" operator="equal">
      <formula>"NO CUMPLE"</formula>
    </cfRule>
    <cfRule type="cellIs" dxfId="11144" priority="10164" operator="equal">
      <formula>"CUMPLE"</formula>
    </cfRule>
  </conditionalFormatting>
  <conditionalFormatting sqref="G5433">
    <cfRule type="cellIs" dxfId="11143" priority="10161" operator="equal">
      <formula>"NO CUMPLE"</formula>
    </cfRule>
    <cfRule type="cellIs" dxfId="11142" priority="10162" operator="equal">
      <formula>"CUMPLE"</formula>
    </cfRule>
  </conditionalFormatting>
  <conditionalFormatting sqref="G5440">
    <cfRule type="cellIs" dxfId="11141" priority="10159" operator="equal">
      <formula>"NO CUMPLE"</formula>
    </cfRule>
    <cfRule type="cellIs" dxfId="11140" priority="10160" operator="equal">
      <formula>"CUMPLE"</formula>
    </cfRule>
  </conditionalFormatting>
  <conditionalFormatting sqref="G5447">
    <cfRule type="cellIs" dxfId="11139" priority="10157" operator="equal">
      <formula>"NO CUMPLE"</formula>
    </cfRule>
    <cfRule type="cellIs" dxfId="11138" priority="10158" operator="equal">
      <formula>"CUMPLE"</formula>
    </cfRule>
  </conditionalFormatting>
  <conditionalFormatting sqref="G5530">
    <cfRule type="cellIs" dxfId="11137" priority="10104" operator="equal">
      <formula>"NO CUMPLE"</formula>
    </cfRule>
    <cfRule type="cellIs" dxfId="11136" priority="10105" operator="equal">
      <formula>"CUMPLE"</formula>
    </cfRule>
  </conditionalFormatting>
  <conditionalFormatting sqref="G5537">
    <cfRule type="cellIs" dxfId="11135" priority="10102" operator="equal">
      <formula>"NO CUMPLE"</formula>
    </cfRule>
    <cfRule type="cellIs" dxfId="11134" priority="10103" operator="equal">
      <formula>"CUMPLE"</formula>
    </cfRule>
  </conditionalFormatting>
  <conditionalFormatting sqref="G5544">
    <cfRule type="cellIs" dxfId="11133" priority="10100" operator="equal">
      <formula>"NO CUMPLE"</formula>
    </cfRule>
    <cfRule type="cellIs" dxfId="11132" priority="10101" operator="equal">
      <formula>"CUMPLE"</formula>
    </cfRule>
  </conditionalFormatting>
  <conditionalFormatting sqref="G5551">
    <cfRule type="cellIs" dxfId="11131" priority="10098" operator="equal">
      <formula>"NO CUMPLE"</formula>
    </cfRule>
    <cfRule type="cellIs" dxfId="11130" priority="10099" operator="equal">
      <formula>"CUMPLE"</formula>
    </cfRule>
  </conditionalFormatting>
  <conditionalFormatting sqref="G5558">
    <cfRule type="cellIs" dxfId="11129" priority="10096" operator="equal">
      <formula>"NO CUMPLE"</formula>
    </cfRule>
    <cfRule type="cellIs" dxfId="11128" priority="10097" operator="equal">
      <formula>"CUMPLE"</formula>
    </cfRule>
  </conditionalFormatting>
  <conditionalFormatting sqref="G5565">
    <cfRule type="cellIs" dxfId="11127" priority="10094" operator="equal">
      <formula>"NO CUMPLE"</formula>
    </cfRule>
    <cfRule type="cellIs" dxfId="11126" priority="10095" operator="equal">
      <formula>"CUMPLE"</formula>
    </cfRule>
  </conditionalFormatting>
  <conditionalFormatting sqref="G5572">
    <cfRule type="cellIs" dxfId="11125" priority="10092" operator="equal">
      <formula>"NO CUMPLE"</formula>
    </cfRule>
    <cfRule type="cellIs" dxfId="11124" priority="10093" operator="equal">
      <formula>"CUMPLE"</formula>
    </cfRule>
  </conditionalFormatting>
  <conditionalFormatting sqref="G5655">
    <cfRule type="cellIs" dxfId="11123" priority="10039" operator="equal">
      <formula>"NO CUMPLE"</formula>
    </cfRule>
    <cfRule type="cellIs" dxfId="11122" priority="10040" operator="equal">
      <formula>"CUMPLE"</formula>
    </cfRule>
  </conditionalFormatting>
  <conditionalFormatting sqref="G5662">
    <cfRule type="cellIs" dxfId="11121" priority="10037" operator="equal">
      <formula>"NO CUMPLE"</formula>
    </cfRule>
    <cfRule type="cellIs" dxfId="11120" priority="10038" operator="equal">
      <formula>"CUMPLE"</formula>
    </cfRule>
  </conditionalFormatting>
  <conditionalFormatting sqref="G5669">
    <cfRule type="cellIs" dxfId="11119" priority="10035" operator="equal">
      <formula>"NO CUMPLE"</formula>
    </cfRule>
    <cfRule type="cellIs" dxfId="11118" priority="10036" operator="equal">
      <formula>"CUMPLE"</formula>
    </cfRule>
  </conditionalFormatting>
  <conditionalFormatting sqref="G5676">
    <cfRule type="cellIs" dxfId="11117" priority="10033" operator="equal">
      <formula>"NO CUMPLE"</formula>
    </cfRule>
    <cfRule type="cellIs" dxfId="11116" priority="10034" operator="equal">
      <formula>"CUMPLE"</formula>
    </cfRule>
  </conditionalFormatting>
  <conditionalFormatting sqref="G5683">
    <cfRule type="cellIs" dxfId="11115" priority="10031" operator="equal">
      <formula>"NO CUMPLE"</formula>
    </cfRule>
    <cfRule type="cellIs" dxfId="11114" priority="10032" operator="equal">
      <formula>"CUMPLE"</formula>
    </cfRule>
  </conditionalFormatting>
  <conditionalFormatting sqref="G5690">
    <cfRule type="cellIs" dxfId="11113" priority="10029" operator="equal">
      <formula>"NO CUMPLE"</formula>
    </cfRule>
    <cfRule type="cellIs" dxfId="11112" priority="10030" operator="equal">
      <formula>"CUMPLE"</formula>
    </cfRule>
  </conditionalFormatting>
  <conditionalFormatting sqref="G5697">
    <cfRule type="cellIs" dxfId="11111" priority="10027" operator="equal">
      <formula>"NO CUMPLE"</formula>
    </cfRule>
    <cfRule type="cellIs" dxfId="11110" priority="10028" operator="equal">
      <formula>"CUMPLE"</formula>
    </cfRule>
  </conditionalFormatting>
  <conditionalFormatting sqref="G5780">
    <cfRule type="cellIs" dxfId="11109" priority="9974" operator="equal">
      <formula>"NO CUMPLE"</formula>
    </cfRule>
    <cfRule type="cellIs" dxfId="11108" priority="9975" operator="equal">
      <formula>"CUMPLE"</formula>
    </cfRule>
  </conditionalFormatting>
  <conditionalFormatting sqref="G5787">
    <cfRule type="cellIs" dxfId="11107" priority="9972" operator="equal">
      <formula>"NO CUMPLE"</formula>
    </cfRule>
    <cfRule type="cellIs" dxfId="11106" priority="9973" operator="equal">
      <formula>"CUMPLE"</formula>
    </cfRule>
  </conditionalFormatting>
  <conditionalFormatting sqref="G5794">
    <cfRule type="cellIs" dxfId="11105" priority="9970" operator="equal">
      <formula>"NO CUMPLE"</formula>
    </cfRule>
    <cfRule type="cellIs" dxfId="11104" priority="9971" operator="equal">
      <formula>"CUMPLE"</formula>
    </cfRule>
  </conditionalFormatting>
  <conditionalFormatting sqref="G5801">
    <cfRule type="cellIs" dxfId="11103" priority="9968" operator="equal">
      <formula>"NO CUMPLE"</formula>
    </cfRule>
    <cfRule type="cellIs" dxfId="11102" priority="9969" operator="equal">
      <formula>"CUMPLE"</formula>
    </cfRule>
  </conditionalFormatting>
  <conditionalFormatting sqref="G5808">
    <cfRule type="cellIs" dxfId="11101" priority="9966" operator="equal">
      <formula>"NO CUMPLE"</formula>
    </cfRule>
    <cfRule type="cellIs" dxfId="11100" priority="9967" operator="equal">
      <formula>"CUMPLE"</formula>
    </cfRule>
  </conditionalFormatting>
  <conditionalFormatting sqref="G5815">
    <cfRule type="cellIs" dxfId="11099" priority="9964" operator="equal">
      <formula>"NO CUMPLE"</formula>
    </cfRule>
    <cfRule type="cellIs" dxfId="11098" priority="9965" operator="equal">
      <formula>"CUMPLE"</formula>
    </cfRule>
  </conditionalFormatting>
  <conditionalFormatting sqref="G5822">
    <cfRule type="cellIs" dxfId="11097" priority="9962" operator="equal">
      <formula>"NO CUMPLE"</formula>
    </cfRule>
    <cfRule type="cellIs" dxfId="11096" priority="9963" operator="equal">
      <formula>"CUMPLE"</formula>
    </cfRule>
  </conditionalFormatting>
  <conditionalFormatting sqref="G5905">
    <cfRule type="cellIs" dxfId="11095" priority="9909" operator="equal">
      <formula>"NO CUMPLE"</formula>
    </cfRule>
    <cfRule type="cellIs" dxfId="11094" priority="9910" operator="equal">
      <formula>"CUMPLE"</formula>
    </cfRule>
  </conditionalFormatting>
  <conditionalFormatting sqref="G5912">
    <cfRule type="cellIs" dxfId="11093" priority="9907" operator="equal">
      <formula>"NO CUMPLE"</formula>
    </cfRule>
    <cfRule type="cellIs" dxfId="11092" priority="9908" operator="equal">
      <formula>"CUMPLE"</formula>
    </cfRule>
  </conditionalFormatting>
  <conditionalFormatting sqref="G5919">
    <cfRule type="cellIs" dxfId="11091" priority="9905" operator="equal">
      <formula>"NO CUMPLE"</formula>
    </cfRule>
    <cfRule type="cellIs" dxfId="11090" priority="9906" operator="equal">
      <formula>"CUMPLE"</formula>
    </cfRule>
  </conditionalFormatting>
  <conditionalFormatting sqref="G5926">
    <cfRule type="cellIs" dxfId="11089" priority="9903" operator="equal">
      <formula>"NO CUMPLE"</formula>
    </cfRule>
    <cfRule type="cellIs" dxfId="11088" priority="9904" operator="equal">
      <formula>"CUMPLE"</formula>
    </cfRule>
  </conditionalFormatting>
  <conditionalFormatting sqref="G5933">
    <cfRule type="cellIs" dxfId="11087" priority="9901" operator="equal">
      <formula>"NO CUMPLE"</formula>
    </cfRule>
    <cfRule type="cellIs" dxfId="11086" priority="9902" operator="equal">
      <formula>"CUMPLE"</formula>
    </cfRule>
  </conditionalFormatting>
  <conditionalFormatting sqref="G5940">
    <cfRule type="cellIs" dxfId="11085" priority="9899" operator="equal">
      <formula>"NO CUMPLE"</formula>
    </cfRule>
    <cfRule type="cellIs" dxfId="11084" priority="9900" operator="equal">
      <formula>"CUMPLE"</formula>
    </cfRule>
  </conditionalFormatting>
  <conditionalFormatting sqref="G5947">
    <cfRule type="cellIs" dxfId="11083" priority="9897" operator="equal">
      <formula>"NO CUMPLE"</formula>
    </cfRule>
    <cfRule type="cellIs" dxfId="11082" priority="9898" operator="equal">
      <formula>"CUMPLE"</formula>
    </cfRule>
  </conditionalFormatting>
  <conditionalFormatting sqref="G6030">
    <cfRule type="cellIs" dxfId="11081" priority="9844" operator="equal">
      <formula>"NO CUMPLE"</formula>
    </cfRule>
    <cfRule type="cellIs" dxfId="11080" priority="9845" operator="equal">
      <formula>"CUMPLE"</formula>
    </cfRule>
  </conditionalFormatting>
  <conditionalFormatting sqref="G6037">
    <cfRule type="cellIs" dxfId="11079" priority="9842" operator="equal">
      <formula>"NO CUMPLE"</formula>
    </cfRule>
    <cfRule type="cellIs" dxfId="11078" priority="9843" operator="equal">
      <formula>"CUMPLE"</formula>
    </cfRule>
  </conditionalFormatting>
  <conditionalFormatting sqref="G6044">
    <cfRule type="cellIs" dxfId="11077" priority="9840" operator="equal">
      <formula>"NO CUMPLE"</formula>
    </cfRule>
    <cfRule type="cellIs" dxfId="11076" priority="9841" operator="equal">
      <formula>"CUMPLE"</formula>
    </cfRule>
  </conditionalFormatting>
  <conditionalFormatting sqref="G6051">
    <cfRule type="cellIs" dxfId="11075" priority="9838" operator="equal">
      <formula>"NO CUMPLE"</formula>
    </cfRule>
    <cfRule type="cellIs" dxfId="11074" priority="9839" operator="equal">
      <formula>"CUMPLE"</formula>
    </cfRule>
  </conditionalFormatting>
  <conditionalFormatting sqref="G6058">
    <cfRule type="cellIs" dxfId="11073" priority="9836" operator="equal">
      <formula>"NO CUMPLE"</formula>
    </cfRule>
    <cfRule type="cellIs" dxfId="11072" priority="9837" operator="equal">
      <formula>"CUMPLE"</formula>
    </cfRule>
  </conditionalFormatting>
  <conditionalFormatting sqref="G6065">
    <cfRule type="cellIs" dxfId="11071" priority="9834" operator="equal">
      <formula>"NO CUMPLE"</formula>
    </cfRule>
    <cfRule type="cellIs" dxfId="11070" priority="9835" operator="equal">
      <formula>"CUMPLE"</formula>
    </cfRule>
  </conditionalFormatting>
  <conditionalFormatting sqref="G6072">
    <cfRule type="cellIs" dxfId="11069" priority="9832" operator="equal">
      <formula>"NO CUMPLE"</formula>
    </cfRule>
    <cfRule type="cellIs" dxfId="11068" priority="9833" operator="equal">
      <formula>"CUMPLE"</formula>
    </cfRule>
  </conditionalFormatting>
  <conditionalFormatting sqref="G6155">
    <cfRule type="cellIs" dxfId="11067" priority="9779" operator="equal">
      <formula>"NO CUMPLE"</formula>
    </cfRule>
    <cfRule type="cellIs" dxfId="11066" priority="9780" operator="equal">
      <formula>"CUMPLE"</formula>
    </cfRule>
  </conditionalFormatting>
  <conditionalFormatting sqref="G6162">
    <cfRule type="cellIs" dxfId="11065" priority="9777" operator="equal">
      <formula>"NO CUMPLE"</formula>
    </cfRule>
    <cfRule type="cellIs" dxfId="11064" priority="9778" operator="equal">
      <formula>"CUMPLE"</formula>
    </cfRule>
  </conditionalFormatting>
  <conditionalFormatting sqref="G6169">
    <cfRule type="cellIs" dxfId="11063" priority="9775" operator="equal">
      <formula>"NO CUMPLE"</formula>
    </cfRule>
    <cfRule type="cellIs" dxfId="11062" priority="9776" operator="equal">
      <formula>"CUMPLE"</formula>
    </cfRule>
  </conditionalFormatting>
  <conditionalFormatting sqref="G6176">
    <cfRule type="cellIs" dxfId="11061" priority="9773" operator="equal">
      <formula>"NO CUMPLE"</formula>
    </cfRule>
    <cfRule type="cellIs" dxfId="11060" priority="9774" operator="equal">
      <formula>"CUMPLE"</formula>
    </cfRule>
  </conditionalFormatting>
  <conditionalFormatting sqref="G6183">
    <cfRule type="cellIs" dxfId="11059" priority="9771" operator="equal">
      <formula>"NO CUMPLE"</formula>
    </cfRule>
    <cfRule type="cellIs" dxfId="11058" priority="9772" operator="equal">
      <formula>"CUMPLE"</formula>
    </cfRule>
  </conditionalFormatting>
  <conditionalFormatting sqref="G6190">
    <cfRule type="cellIs" dxfId="11057" priority="9769" operator="equal">
      <formula>"NO CUMPLE"</formula>
    </cfRule>
    <cfRule type="cellIs" dxfId="11056" priority="9770" operator="equal">
      <formula>"CUMPLE"</formula>
    </cfRule>
  </conditionalFormatting>
  <conditionalFormatting sqref="G6197">
    <cfRule type="cellIs" dxfId="11055" priority="9767" operator="equal">
      <formula>"NO CUMPLE"</formula>
    </cfRule>
    <cfRule type="cellIs" dxfId="11054" priority="9768" operator="equal">
      <formula>"CUMPLE"</formula>
    </cfRule>
  </conditionalFormatting>
  <conditionalFormatting sqref="G6280">
    <cfRule type="cellIs" dxfId="11053" priority="9714" operator="equal">
      <formula>"NO CUMPLE"</formula>
    </cfRule>
    <cfRule type="cellIs" dxfId="11052" priority="9715" operator="equal">
      <formula>"CUMPLE"</formula>
    </cfRule>
  </conditionalFormatting>
  <conditionalFormatting sqref="G6287">
    <cfRule type="cellIs" dxfId="11051" priority="9712" operator="equal">
      <formula>"NO CUMPLE"</formula>
    </cfRule>
    <cfRule type="cellIs" dxfId="11050" priority="9713" operator="equal">
      <formula>"CUMPLE"</formula>
    </cfRule>
  </conditionalFormatting>
  <conditionalFormatting sqref="G6294">
    <cfRule type="cellIs" dxfId="11049" priority="9710" operator="equal">
      <formula>"NO CUMPLE"</formula>
    </cfRule>
    <cfRule type="cellIs" dxfId="11048" priority="9711" operator="equal">
      <formula>"CUMPLE"</formula>
    </cfRule>
  </conditionalFormatting>
  <conditionalFormatting sqref="G6301">
    <cfRule type="cellIs" dxfId="11047" priority="9708" operator="equal">
      <formula>"NO CUMPLE"</formula>
    </cfRule>
    <cfRule type="cellIs" dxfId="11046" priority="9709" operator="equal">
      <formula>"CUMPLE"</formula>
    </cfRule>
  </conditionalFormatting>
  <conditionalFormatting sqref="G6308">
    <cfRule type="cellIs" dxfId="11045" priority="9706" operator="equal">
      <formula>"NO CUMPLE"</formula>
    </cfRule>
    <cfRule type="cellIs" dxfId="11044" priority="9707" operator="equal">
      <formula>"CUMPLE"</formula>
    </cfRule>
  </conditionalFormatting>
  <conditionalFormatting sqref="G6315">
    <cfRule type="cellIs" dxfId="11043" priority="9704" operator="equal">
      <formula>"NO CUMPLE"</formula>
    </cfRule>
    <cfRule type="cellIs" dxfId="11042" priority="9705" operator="equal">
      <formula>"CUMPLE"</formula>
    </cfRule>
  </conditionalFormatting>
  <conditionalFormatting sqref="G6322">
    <cfRule type="cellIs" dxfId="11041" priority="9702" operator="equal">
      <formula>"NO CUMPLE"</formula>
    </cfRule>
    <cfRule type="cellIs" dxfId="11040" priority="9703" operator="equal">
      <formula>"CUMPLE"</formula>
    </cfRule>
  </conditionalFormatting>
  <conditionalFormatting sqref="G6405">
    <cfRule type="cellIs" dxfId="11039" priority="9649" operator="equal">
      <formula>"NO CUMPLE"</formula>
    </cfRule>
    <cfRule type="cellIs" dxfId="11038" priority="9650" operator="equal">
      <formula>"CUMPLE"</formula>
    </cfRule>
  </conditionalFormatting>
  <conditionalFormatting sqref="G6412">
    <cfRule type="cellIs" dxfId="11037" priority="9647" operator="equal">
      <formula>"NO CUMPLE"</formula>
    </cfRule>
    <cfRule type="cellIs" dxfId="11036" priority="9648" operator="equal">
      <formula>"CUMPLE"</formula>
    </cfRule>
  </conditionalFormatting>
  <conditionalFormatting sqref="G6419">
    <cfRule type="cellIs" dxfId="11035" priority="9645" operator="equal">
      <formula>"NO CUMPLE"</formula>
    </cfRule>
    <cfRule type="cellIs" dxfId="11034" priority="9646" operator="equal">
      <formula>"CUMPLE"</formula>
    </cfRule>
  </conditionalFormatting>
  <conditionalFormatting sqref="G6426">
    <cfRule type="cellIs" dxfId="11033" priority="9643" operator="equal">
      <formula>"NO CUMPLE"</formula>
    </cfRule>
    <cfRule type="cellIs" dxfId="11032" priority="9644" operator="equal">
      <formula>"CUMPLE"</formula>
    </cfRule>
  </conditionalFormatting>
  <conditionalFormatting sqref="G6433">
    <cfRule type="cellIs" dxfId="11031" priority="9641" operator="equal">
      <formula>"NO CUMPLE"</formula>
    </cfRule>
    <cfRule type="cellIs" dxfId="11030" priority="9642" operator="equal">
      <formula>"CUMPLE"</formula>
    </cfRule>
  </conditionalFormatting>
  <conditionalFormatting sqref="G6440">
    <cfRule type="cellIs" dxfId="11029" priority="9639" operator="equal">
      <formula>"NO CUMPLE"</formula>
    </cfRule>
    <cfRule type="cellIs" dxfId="11028" priority="9640" operator="equal">
      <formula>"CUMPLE"</formula>
    </cfRule>
  </conditionalFormatting>
  <conditionalFormatting sqref="G6447">
    <cfRule type="cellIs" dxfId="11027" priority="9637" operator="equal">
      <formula>"NO CUMPLE"</formula>
    </cfRule>
    <cfRule type="cellIs" dxfId="11026" priority="9638" operator="equal">
      <formula>"CUMPLE"</formula>
    </cfRule>
  </conditionalFormatting>
  <conditionalFormatting sqref="G6530">
    <cfRule type="cellIs" dxfId="11025" priority="9584" operator="equal">
      <formula>"NO CUMPLE"</formula>
    </cfRule>
    <cfRule type="cellIs" dxfId="11024" priority="9585" operator="equal">
      <formula>"CUMPLE"</formula>
    </cfRule>
  </conditionalFormatting>
  <conditionalFormatting sqref="G6537">
    <cfRule type="cellIs" dxfId="11023" priority="9582" operator="equal">
      <formula>"NO CUMPLE"</formula>
    </cfRule>
    <cfRule type="cellIs" dxfId="11022" priority="9583" operator="equal">
      <formula>"CUMPLE"</formula>
    </cfRule>
  </conditionalFormatting>
  <conditionalFormatting sqref="G6544">
    <cfRule type="cellIs" dxfId="11021" priority="9580" operator="equal">
      <formula>"NO CUMPLE"</formula>
    </cfRule>
    <cfRule type="cellIs" dxfId="11020" priority="9581" operator="equal">
      <formula>"CUMPLE"</formula>
    </cfRule>
  </conditionalFormatting>
  <conditionalFormatting sqref="G6551">
    <cfRule type="cellIs" dxfId="11019" priority="9578" operator="equal">
      <formula>"NO CUMPLE"</formula>
    </cfRule>
    <cfRule type="cellIs" dxfId="11018" priority="9579" operator="equal">
      <formula>"CUMPLE"</formula>
    </cfRule>
  </conditionalFormatting>
  <conditionalFormatting sqref="G6558">
    <cfRule type="cellIs" dxfId="11017" priority="9576" operator="equal">
      <formula>"NO CUMPLE"</formula>
    </cfRule>
    <cfRule type="cellIs" dxfId="11016" priority="9577" operator="equal">
      <formula>"CUMPLE"</formula>
    </cfRule>
  </conditionalFormatting>
  <conditionalFormatting sqref="G6565">
    <cfRule type="cellIs" dxfId="11015" priority="9574" operator="equal">
      <formula>"NO CUMPLE"</formula>
    </cfRule>
    <cfRule type="cellIs" dxfId="11014" priority="9575" operator="equal">
      <formula>"CUMPLE"</formula>
    </cfRule>
  </conditionalFormatting>
  <conditionalFormatting sqref="G6572">
    <cfRule type="cellIs" dxfId="11013" priority="9572" operator="equal">
      <formula>"NO CUMPLE"</formula>
    </cfRule>
    <cfRule type="cellIs" dxfId="11012" priority="9573" operator="equal">
      <formula>"CUMPLE"</formula>
    </cfRule>
  </conditionalFormatting>
  <conditionalFormatting sqref="G6655">
    <cfRule type="cellIs" dxfId="11011" priority="9519" operator="equal">
      <formula>"NO CUMPLE"</formula>
    </cfRule>
    <cfRule type="cellIs" dxfId="11010" priority="9520" operator="equal">
      <formula>"CUMPLE"</formula>
    </cfRule>
  </conditionalFormatting>
  <conditionalFormatting sqref="G6662">
    <cfRule type="cellIs" dxfId="11009" priority="9517" operator="equal">
      <formula>"NO CUMPLE"</formula>
    </cfRule>
    <cfRule type="cellIs" dxfId="11008" priority="9518" operator="equal">
      <formula>"CUMPLE"</formula>
    </cfRule>
  </conditionalFormatting>
  <conditionalFormatting sqref="G6669">
    <cfRule type="cellIs" dxfId="11007" priority="9515" operator="equal">
      <formula>"NO CUMPLE"</formula>
    </cfRule>
    <cfRule type="cellIs" dxfId="11006" priority="9516" operator="equal">
      <formula>"CUMPLE"</formula>
    </cfRule>
  </conditionalFormatting>
  <conditionalFormatting sqref="G6676">
    <cfRule type="cellIs" dxfId="11005" priority="9513" operator="equal">
      <formula>"NO CUMPLE"</formula>
    </cfRule>
    <cfRule type="cellIs" dxfId="11004" priority="9514" operator="equal">
      <formula>"CUMPLE"</formula>
    </cfRule>
  </conditionalFormatting>
  <conditionalFormatting sqref="G6683">
    <cfRule type="cellIs" dxfId="11003" priority="9511" operator="equal">
      <formula>"NO CUMPLE"</formula>
    </cfRule>
    <cfRule type="cellIs" dxfId="11002" priority="9512" operator="equal">
      <formula>"CUMPLE"</formula>
    </cfRule>
  </conditionalFormatting>
  <conditionalFormatting sqref="G6690">
    <cfRule type="cellIs" dxfId="11001" priority="9509" operator="equal">
      <formula>"NO CUMPLE"</formula>
    </cfRule>
    <cfRule type="cellIs" dxfId="11000" priority="9510" operator="equal">
      <formula>"CUMPLE"</formula>
    </cfRule>
  </conditionalFormatting>
  <conditionalFormatting sqref="G6697">
    <cfRule type="cellIs" dxfId="10999" priority="9507" operator="equal">
      <formula>"NO CUMPLE"</formula>
    </cfRule>
    <cfRule type="cellIs" dxfId="10998" priority="9508" operator="equal">
      <formula>"CUMPLE"</formula>
    </cfRule>
  </conditionalFormatting>
  <conditionalFormatting sqref="G6780">
    <cfRule type="cellIs" dxfId="10997" priority="9454" operator="equal">
      <formula>"NO CUMPLE"</formula>
    </cfRule>
    <cfRule type="cellIs" dxfId="10996" priority="9455" operator="equal">
      <formula>"CUMPLE"</formula>
    </cfRule>
  </conditionalFormatting>
  <conditionalFormatting sqref="G6787">
    <cfRule type="cellIs" dxfId="10995" priority="9452" operator="equal">
      <formula>"NO CUMPLE"</formula>
    </cfRule>
    <cfRule type="cellIs" dxfId="10994" priority="9453" operator="equal">
      <formula>"CUMPLE"</formula>
    </cfRule>
  </conditionalFormatting>
  <conditionalFormatting sqref="G6794">
    <cfRule type="cellIs" dxfId="10993" priority="9450" operator="equal">
      <formula>"NO CUMPLE"</formula>
    </cfRule>
    <cfRule type="cellIs" dxfId="10992" priority="9451" operator="equal">
      <formula>"CUMPLE"</formula>
    </cfRule>
  </conditionalFormatting>
  <conditionalFormatting sqref="G6801">
    <cfRule type="cellIs" dxfId="10991" priority="9448" operator="equal">
      <formula>"NO CUMPLE"</formula>
    </cfRule>
    <cfRule type="cellIs" dxfId="10990" priority="9449" operator="equal">
      <formula>"CUMPLE"</formula>
    </cfRule>
  </conditionalFormatting>
  <conditionalFormatting sqref="G6808">
    <cfRule type="cellIs" dxfId="10989" priority="9446" operator="equal">
      <formula>"NO CUMPLE"</formula>
    </cfRule>
    <cfRule type="cellIs" dxfId="10988" priority="9447" operator="equal">
      <formula>"CUMPLE"</formula>
    </cfRule>
  </conditionalFormatting>
  <conditionalFormatting sqref="G6815">
    <cfRule type="cellIs" dxfId="10987" priority="9444" operator="equal">
      <formula>"NO CUMPLE"</formula>
    </cfRule>
    <cfRule type="cellIs" dxfId="10986" priority="9445" operator="equal">
      <formula>"CUMPLE"</formula>
    </cfRule>
  </conditionalFormatting>
  <conditionalFormatting sqref="G6822">
    <cfRule type="cellIs" dxfId="10985" priority="9442" operator="equal">
      <formula>"NO CUMPLE"</formula>
    </cfRule>
    <cfRule type="cellIs" dxfId="10984" priority="9443" operator="equal">
      <formula>"CUMPLE"</formula>
    </cfRule>
  </conditionalFormatting>
  <conditionalFormatting sqref="G6905">
    <cfRule type="cellIs" dxfId="10983" priority="9389" operator="equal">
      <formula>"NO CUMPLE"</formula>
    </cfRule>
    <cfRule type="cellIs" dxfId="10982" priority="9390" operator="equal">
      <formula>"CUMPLE"</formula>
    </cfRule>
  </conditionalFormatting>
  <conditionalFormatting sqref="G6912">
    <cfRule type="cellIs" dxfId="10981" priority="9387" operator="equal">
      <formula>"NO CUMPLE"</formula>
    </cfRule>
    <cfRule type="cellIs" dxfId="10980" priority="9388" operator="equal">
      <formula>"CUMPLE"</formula>
    </cfRule>
  </conditionalFormatting>
  <conditionalFormatting sqref="G6919">
    <cfRule type="cellIs" dxfId="10979" priority="9385" operator="equal">
      <formula>"NO CUMPLE"</formula>
    </cfRule>
    <cfRule type="cellIs" dxfId="10978" priority="9386" operator="equal">
      <formula>"CUMPLE"</formula>
    </cfRule>
  </conditionalFormatting>
  <conditionalFormatting sqref="G6926">
    <cfRule type="cellIs" dxfId="10977" priority="9383" operator="equal">
      <formula>"NO CUMPLE"</formula>
    </cfRule>
    <cfRule type="cellIs" dxfId="10976" priority="9384" operator="equal">
      <formula>"CUMPLE"</formula>
    </cfRule>
  </conditionalFormatting>
  <conditionalFormatting sqref="G6933">
    <cfRule type="cellIs" dxfId="10975" priority="9381" operator="equal">
      <formula>"NO CUMPLE"</formula>
    </cfRule>
    <cfRule type="cellIs" dxfId="10974" priority="9382" operator="equal">
      <formula>"CUMPLE"</formula>
    </cfRule>
  </conditionalFormatting>
  <conditionalFormatting sqref="G6940">
    <cfRule type="cellIs" dxfId="10973" priority="9379" operator="equal">
      <formula>"NO CUMPLE"</formula>
    </cfRule>
    <cfRule type="cellIs" dxfId="10972" priority="9380" operator="equal">
      <formula>"CUMPLE"</formula>
    </cfRule>
  </conditionalFormatting>
  <conditionalFormatting sqref="G6947">
    <cfRule type="cellIs" dxfId="10971" priority="9377" operator="equal">
      <formula>"NO CUMPLE"</formula>
    </cfRule>
    <cfRule type="cellIs" dxfId="10970" priority="9378" operator="equal">
      <formula>"CUMPLE"</formula>
    </cfRule>
  </conditionalFormatting>
  <conditionalFormatting sqref="G7030">
    <cfRule type="cellIs" dxfId="10969" priority="9324" operator="equal">
      <formula>"NO CUMPLE"</formula>
    </cfRule>
    <cfRule type="cellIs" dxfId="10968" priority="9325" operator="equal">
      <formula>"CUMPLE"</formula>
    </cfRule>
  </conditionalFormatting>
  <conditionalFormatting sqref="G7037">
    <cfRule type="cellIs" dxfId="10967" priority="9322" operator="equal">
      <formula>"NO CUMPLE"</formula>
    </cfRule>
    <cfRule type="cellIs" dxfId="10966" priority="9323" operator="equal">
      <formula>"CUMPLE"</formula>
    </cfRule>
  </conditionalFormatting>
  <conditionalFormatting sqref="G7044">
    <cfRule type="cellIs" dxfId="10965" priority="9320" operator="equal">
      <formula>"NO CUMPLE"</formula>
    </cfRule>
    <cfRule type="cellIs" dxfId="10964" priority="9321" operator="equal">
      <formula>"CUMPLE"</formula>
    </cfRule>
  </conditionalFormatting>
  <conditionalFormatting sqref="G7051">
    <cfRule type="cellIs" dxfId="10963" priority="9318" operator="equal">
      <formula>"NO CUMPLE"</formula>
    </cfRule>
    <cfRule type="cellIs" dxfId="10962" priority="9319" operator="equal">
      <formula>"CUMPLE"</formula>
    </cfRule>
  </conditionalFormatting>
  <conditionalFormatting sqref="G7058">
    <cfRule type="cellIs" dxfId="10961" priority="9316" operator="equal">
      <formula>"NO CUMPLE"</formula>
    </cfRule>
    <cfRule type="cellIs" dxfId="10960" priority="9317" operator="equal">
      <formula>"CUMPLE"</formula>
    </cfRule>
  </conditionalFormatting>
  <conditionalFormatting sqref="G7065">
    <cfRule type="cellIs" dxfId="10959" priority="9314" operator="equal">
      <formula>"NO CUMPLE"</formula>
    </cfRule>
    <cfRule type="cellIs" dxfId="10958" priority="9315" operator="equal">
      <formula>"CUMPLE"</formula>
    </cfRule>
  </conditionalFormatting>
  <conditionalFormatting sqref="G7072">
    <cfRule type="cellIs" dxfId="10957" priority="9312" operator="equal">
      <formula>"NO CUMPLE"</formula>
    </cfRule>
    <cfRule type="cellIs" dxfId="10956" priority="9313" operator="equal">
      <formula>"CUMPLE"</formula>
    </cfRule>
  </conditionalFormatting>
  <conditionalFormatting sqref="G7155">
    <cfRule type="cellIs" dxfId="10955" priority="9259" operator="equal">
      <formula>"NO CUMPLE"</formula>
    </cfRule>
    <cfRule type="cellIs" dxfId="10954" priority="9260" operator="equal">
      <formula>"CUMPLE"</formula>
    </cfRule>
  </conditionalFormatting>
  <conditionalFormatting sqref="G7162">
    <cfRule type="cellIs" dxfId="10953" priority="9257" operator="equal">
      <formula>"NO CUMPLE"</formula>
    </cfRule>
    <cfRule type="cellIs" dxfId="10952" priority="9258" operator="equal">
      <formula>"CUMPLE"</formula>
    </cfRule>
  </conditionalFormatting>
  <conditionalFormatting sqref="G7169">
    <cfRule type="cellIs" dxfId="10951" priority="9255" operator="equal">
      <formula>"NO CUMPLE"</formula>
    </cfRule>
    <cfRule type="cellIs" dxfId="10950" priority="9256" operator="equal">
      <formula>"CUMPLE"</formula>
    </cfRule>
  </conditionalFormatting>
  <conditionalFormatting sqref="G7176">
    <cfRule type="cellIs" dxfId="10949" priority="9253" operator="equal">
      <formula>"NO CUMPLE"</formula>
    </cfRule>
    <cfRule type="cellIs" dxfId="10948" priority="9254" operator="equal">
      <formula>"CUMPLE"</formula>
    </cfRule>
  </conditionalFormatting>
  <conditionalFormatting sqref="G7183">
    <cfRule type="cellIs" dxfId="10947" priority="9251" operator="equal">
      <formula>"NO CUMPLE"</formula>
    </cfRule>
    <cfRule type="cellIs" dxfId="10946" priority="9252" operator="equal">
      <formula>"CUMPLE"</formula>
    </cfRule>
  </conditionalFormatting>
  <conditionalFormatting sqref="G7190">
    <cfRule type="cellIs" dxfId="10945" priority="9249" operator="equal">
      <formula>"NO CUMPLE"</formula>
    </cfRule>
    <cfRule type="cellIs" dxfId="10944" priority="9250" operator="equal">
      <formula>"CUMPLE"</formula>
    </cfRule>
  </conditionalFormatting>
  <conditionalFormatting sqref="G7197">
    <cfRule type="cellIs" dxfId="10943" priority="9247" operator="equal">
      <formula>"NO CUMPLE"</formula>
    </cfRule>
    <cfRule type="cellIs" dxfId="10942" priority="9248" operator="equal">
      <formula>"CUMPLE"</formula>
    </cfRule>
  </conditionalFormatting>
  <conditionalFormatting sqref="G7280">
    <cfRule type="cellIs" dxfId="10941" priority="9194" operator="equal">
      <formula>"NO CUMPLE"</formula>
    </cfRule>
    <cfRule type="cellIs" dxfId="10940" priority="9195" operator="equal">
      <formula>"CUMPLE"</formula>
    </cfRule>
  </conditionalFormatting>
  <conditionalFormatting sqref="G7287">
    <cfRule type="cellIs" dxfId="10939" priority="9192" operator="equal">
      <formula>"NO CUMPLE"</formula>
    </cfRule>
    <cfRule type="cellIs" dxfId="10938" priority="9193" operator="equal">
      <formula>"CUMPLE"</formula>
    </cfRule>
  </conditionalFormatting>
  <conditionalFormatting sqref="G7294">
    <cfRule type="cellIs" dxfId="10937" priority="9190" operator="equal">
      <formula>"NO CUMPLE"</formula>
    </cfRule>
    <cfRule type="cellIs" dxfId="10936" priority="9191" operator="equal">
      <formula>"CUMPLE"</formula>
    </cfRule>
  </conditionalFormatting>
  <conditionalFormatting sqref="G7301">
    <cfRule type="cellIs" dxfId="10935" priority="9188" operator="equal">
      <formula>"NO CUMPLE"</formula>
    </cfRule>
    <cfRule type="cellIs" dxfId="10934" priority="9189" operator="equal">
      <formula>"CUMPLE"</formula>
    </cfRule>
  </conditionalFormatting>
  <conditionalFormatting sqref="G7308">
    <cfRule type="cellIs" dxfId="10933" priority="9186" operator="equal">
      <formula>"NO CUMPLE"</formula>
    </cfRule>
    <cfRule type="cellIs" dxfId="10932" priority="9187" operator="equal">
      <formula>"CUMPLE"</formula>
    </cfRule>
  </conditionalFormatting>
  <conditionalFormatting sqref="G7315">
    <cfRule type="cellIs" dxfId="10931" priority="9184" operator="equal">
      <formula>"NO CUMPLE"</formula>
    </cfRule>
    <cfRule type="cellIs" dxfId="10930" priority="9185" operator="equal">
      <formula>"CUMPLE"</formula>
    </cfRule>
  </conditionalFormatting>
  <conditionalFormatting sqref="G7322">
    <cfRule type="cellIs" dxfId="10929" priority="9182" operator="equal">
      <formula>"NO CUMPLE"</formula>
    </cfRule>
    <cfRule type="cellIs" dxfId="10928" priority="9183" operator="equal">
      <formula>"CUMPLE"</formula>
    </cfRule>
  </conditionalFormatting>
  <conditionalFormatting sqref="G7405">
    <cfRule type="cellIs" dxfId="10927" priority="9129" operator="equal">
      <formula>"NO CUMPLE"</formula>
    </cfRule>
    <cfRule type="cellIs" dxfId="10926" priority="9130" operator="equal">
      <formula>"CUMPLE"</formula>
    </cfRule>
  </conditionalFormatting>
  <conditionalFormatting sqref="G7412">
    <cfRule type="cellIs" dxfId="10925" priority="9127" operator="equal">
      <formula>"NO CUMPLE"</formula>
    </cfRule>
    <cfRule type="cellIs" dxfId="10924" priority="9128" operator="equal">
      <formula>"CUMPLE"</formula>
    </cfRule>
  </conditionalFormatting>
  <conditionalFormatting sqref="G7419">
    <cfRule type="cellIs" dxfId="10923" priority="9125" operator="equal">
      <formula>"NO CUMPLE"</formula>
    </cfRule>
    <cfRule type="cellIs" dxfId="10922" priority="9126" operator="equal">
      <formula>"CUMPLE"</formula>
    </cfRule>
  </conditionalFormatting>
  <conditionalFormatting sqref="G7426">
    <cfRule type="cellIs" dxfId="10921" priority="9123" operator="equal">
      <formula>"NO CUMPLE"</formula>
    </cfRule>
    <cfRule type="cellIs" dxfId="10920" priority="9124" operator="equal">
      <formula>"CUMPLE"</formula>
    </cfRule>
  </conditionalFormatting>
  <conditionalFormatting sqref="G7433">
    <cfRule type="cellIs" dxfId="10919" priority="9121" operator="equal">
      <formula>"NO CUMPLE"</formula>
    </cfRule>
    <cfRule type="cellIs" dxfId="10918" priority="9122" operator="equal">
      <formula>"CUMPLE"</formula>
    </cfRule>
  </conditionalFormatting>
  <conditionalFormatting sqref="G7440">
    <cfRule type="cellIs" dxfId="10917" priority="9119" operator="equal">
      <formula>"NO CUMPLE"</formula>
    </cfRule>
    <cfRule type="cellIs" dxfId="10916" priority="9120" operator="equal">
      <formula>"CUMPLE"</formula>
    </cfRule>
  </conditionalFormatting>
  <conditionalFormatting sqref="G7447">
    <cfRule type="cellIs" dxfId="10915" priority="9117" operator="equal">
      <formula>"NO CUMPLE"</formula>
    </cfRule>
    <cfRule type="cellIs" dxfId="10914" priority="9118" operator="equal">
      <formula>"CUMPLE"</formula>
    </cfRule>
  </conditionalFormatting>
  <conditionalFormatting sqref="G7530">
    <cfRule type="cellIs" dxfId="10913" priority="9064" operator="equal">
      <formula>"NO CUMPLE"</formula>
    </cfRule>
    <cfRule type="cellIs" dxfId="10912" priority="9065" operator="equal">
      <formula>"CUMPLE"</formula>
    </cfRule>
  </conditionalFormatting>
  <conditionalFormatting sqref="G7537">
    <cfRule type="cellIs" dxfId="10911" priority="9062" operator="equal">
      <formula>"NO CUMPLE"</formula>
    </cfRule>
    <cfRule type="cellIs" dxfId="10910" priority="9063" operator="equal">
      <formula>"CUMPLE"</formula>
    </cfRule>
  </conditionalFormatting>
  <conditionalFormatting sqref="G7544">
    <cfRule type="cellIs" dxfId="10909" priority="9060" operator="equal">
      <formula>"NO CUMPLE"</formula>
    </cfRule>
    <cfRule type="cellIs" dxfId="10908" priority="9061" operator="equal">
      <formula>"CUMPLE"</formula>
    </cfRule>
  </conditionalFormatting>
  <conditionalFormatting sqref="G7551">
    <cfRule type="cellIs" dxfId="10907" priority="9058" operator="equal">
      <formula>"NO CUMPLE"</formula>
    </cfRule>
    <cfRule type="cellIs" dxfId="10906" priority="9059" operator="equal">
      <formula>"CUMPLE"</formula>
    </cfRule>
  </conditionalFormatting>
  <conditionalFormatting sqref="G7558">
    <cfRule type="cellIs" dxfId="10905" priority="9056" operator="equal">
      <formula>"NO CUMPLE"</formula>
    </cfRule>
    <cfRule type="cellIs" dxfId="10904" priority="9057" operator="equal">
      <formula>"CUMPLE"</formula>
    </cfRule>
  </conditionalFormatting>
  <conditionalFormatting sqref="G7565">
    <cfRule type="cellIs" dxfId="10903" priority="9054" operator="equal">
      <formula>"NO CUMPLE"</formula>
    </cfRule>
    <cfRule type="cellIs" dxfId="10902" priority="9055" operator="equal">
      <formula>"CUMPLE"</formula>
    </cfRule>
  </conditionalFormatting>
  <conditionalFormatting sqref="G7572">
    <cfRule type="cellIs" dxfId="10901" priority="9052" operator="equal">
      <formula>"NO CUMPLE"</formula>
    </cfRule>
    <cfRule type="cellIs" dxfId="10900" priority="9053" operator="equal">
      <formula>"CUMPLE"</formula>
    </cfRule>
  </conditionalFormatting>
  <conditionalFormatting sqref="G7655">
    <cfRule type="cellIs" dxfId="10899" priority="8999" operator="equal">
      <formula>"NO CUMPLE"</formula>
    </cfRule>
    <cfRule type="cellIs" dxfId="10898" priority="9000" operator="equal">
      <formula>"CUMPLE"</formula>
    </cfRule>
  </conditionalFormatting>
  <conditionalFormatting sqref="G7662">
    <cfRule type="cellIs" dxfId="10897" priority="8997" operator="equal">
      <formula>"NO CUMPLE"</formula>
    </cfRule>
    <cfRule type="cellIs" dxfId="10896" priority="8998" operator="equal">
      <formula>"CUMPLE"</formula>
    </cfRule>
  </conditionalFormatting>
  <conditionalFormatting sqref="G7669">
    <cfRule type="cellIs" dxfId="10895" priority="8995" operator="equal">
      <formula>"NO CUMPLE"</formula>
    </cfRule>
    <cfRule type="cellIs" dxfId="10894" priority="8996" operator="equal">
      <formula>"CUMPLE"</formula>
    </cfRule>
  </conditionalFormatting>
  <conditionalFormatting sqref="G7676">
    <cfRule type="cellIs" dxfId="10893" priority="8993" operator="equal">
      <formula>"NO CUMPLE"</formula>
    </cfRule>
    <cfRule type="cellIs" dxfId="10892" priority="8994" operator="equal">
      <formula>"CUMPLE"</formula>
    </cfRule>
  </conditionalFormatting>
  <conditionalFormatting sqref="G7683">
    <cfRule type="cellIs" dxfId="10891" priority="8991" operator="equal">
      <formula>"NO CUMPLE"</formula>
    </cfRule>
    <cfRule type="cellIs" dxfId="10890" priority="8992" operator="equal">
      <formula>"CUMPLE"</formula>
    </cfRule>
  </conditionalFormatting>
  <conditionalFormatting sqref="G7690">
    <cfRule type="cellIs" dxfId="10889" priority="8989" operator="equal">
      <formula>"NO CUMPLE"</formula>
    </cfRule>
    <cfRule type="cellIs" dxfId="10888" priority="8990" operator="equal">
      <formula>"CUMPLE"</formula>
    </cfRule>
  </conditionalFormatting>
  <conditionalFormatting sqref="G7697">
    <cfRule type="cellIs" dxfId="10887" priority="8987" operator="equal">
      <formula>"NO CUMPLE"</formula>
    </cfRule>
    <cfRule type="cellIs" dxfId="10886" priority="8988" operator="equal">
      <formula>"CUMPLE"</formula>
    </cfRule>
  </conditionalFormatting>
  <conditionalFormatting sqref="G7780">
    <cfRule type="cellIs" dxfId="10885" priority="8934" operator="equal">
      <formula>"NO CUMPLE"</formula>
    </cfRule>
    <cfRule type="cellIs" dxfId="10884" priority="8935" operator="equal">
      <formula>"CUMPLE"</formula>
    </cfRule>
  </conditionalFormatting>
  <conditionalFormatting sqref="G7787">
    <cfRule type="cellIs" dxfId="10883" priority="8932" operator="equal">
      <formula>"NO CUMPLE"</formula>
    </cfRule>
    <cfRule type="cellIs" dxfId="10882" priority="8933" operator="equal">
      <formula>"CUMPLE"</formula>
    </cfRule>
  </conditionalFormatting>
  <conditionalFormatting sqref="G7794">
    <cfRule type="cellIs" dxfId="10881" priority="8930" operator="equal">
      <formula>"NO CUMPLE"</formula>
    </cfRule>
    <cfRule type="cellIs" dxfId="10880" priority="8931" operator="equal">
      <formula>"CUMPLE"</formula>
    </cfRule>
  </conditionalFormatting>
  <conditionalFormatting sqref="G7801">
    <cfRule type="cellIs" dxfId="10879" priority="8928" operator="equal">
      <formula>"NO CUMPLE"</formula>
    </cfRule>
    <cfRule type="cellIs" dxfId="10878" priority="8929" operator="equal">
      <formula>"CUMPLE"</formula>
    </cfRule>
  </conditionalFormatting>
  <conditionalFormatting sqref="G7808">
    <cfRule type="cellIs" dxfId="10877" priority="8926" operator="equal">
      <formula>"NO CUMPLE"</formula>
    </cfRule>
    <cfRule type="cellIs" dxfId="10876" priority="8927" operator="equal">
      <formula>"CUMPLE"</formula>
    </cfRule>
  </conditionalFormatting>
  <conditionalFormatting sqref="G7815">
    <cfRule type="cellIs" dxfId="10875" priority="8924" operator="equal">
      <formula>"NO CUMPLE"</formula>
    </cfRule>
    <cfRule type="cellIs" dxfId="10874" priority="8925" operator="equal">
      <formula>"CUMPLE"</formula>
    </cfRule>
  </conditionalFormatting>
  <conditionalFormatting sqref="G7822">
    <cfRule type="cellIs" dxfId="10873" priority="8922" operator="equal">
      <formula>"NO CUMPLE"</formula>
    </cfRule>
    <cfRule type="cellIs" dxfId="10872" priority="8923" operator="equal">
      <formula>"CUMPLE"</formula>
    </cfRule>
  </conditionalFormatting>
  <conditionalFormatting sqref="G7905">
    <cfRule type="cellIs" dxfId="10871" priority="8869" operator="equal">
      <formula>"NO CUMPLE"</formula>
    </cfRule>
    <cfRule type="cellIs" dxfId="10870" priority="8870" operator="equal">
      <formula>"CUMPLE"</formula>
    </cfRule>
  </conditionalFormatting>
  <conditionalFormatting sqref="G7912">
    <cfRule type="cellIs" dxfId="10869" priority="8867" operator="equal">
      <formula>"NO CUMPLE"</formula>
    </cfRule>
    <cfRule type="cellIs" dxfId="10868" priority="8868" operator="equal">
      <formula>"CUMPLE"</formula>
    </cfRule>
  </conditionalFormatting>
  <conditionalFormatting sqref="G7919">
    <cfRule type="cellIs" dxfId="10867" priority="8865" operator="equal">
      <formula>"NO CUMPLE"</formula>
    </cfRule>
    <cfRule type="cellIs" dxfId="10866" priority="8866" operator="equal">
      <formula>"CUMPLE"</formula>
    </cfRule>
  </conditionalFormatting>
  <conditionalFormatting sqref="G7926">
    <cfRule type="cellIs" dxfId="10865" priority="8863" operator="equal">
      <formula>"NO CUMPLE"</formula>
    </cfRule>
    <cfRule type="cellIs" dxfId="10864" priority="8864" operator="equal">
      <formula>"CUMPLE"</formula>
    </cfRule>
  </conditionalFormatting>
  <conditionalFormatting sqref="G7933">
    <cfRule type="cellIs" dxfId="10863" priority="8861" operator="equal">
      <formula>"NO CUMPLE"</formula>
    </cfRule>
    <cfRule type="cellIs" dxfId="10862" priority="8862" operator="equal">
      <formula>"CUMPLE"</formula>
    </cfRule>
  </conditionalFormatting>
  <conditionalFormatting sqref="G7940">
    <cfRule type="cellIs" dxfId="10861" priority="8859" operator="equal">
      <formula>"NO CUMPLE"</formula>
    </cfRule>
    <cfRule type="cellIs" dxfId="10860" priority="8860" operator="equal">
      <formula>"CUMPLE"</formula>
    </cfRule>
  </conditionalFormatting>
  <conditionalFormatting sqref="G7947">
    <cfRule type="cellIs" dxfId="10859" priority="8857" operator="equal">
      <formula>"NO CUMPLE"</formula>
    </cfRule>
    <cfRule type="cellIs" dxfId="10858" priority="8858" operator="equal">
      <formula>"CUMPLE"</formula>
    </cfRule>
  </conditionalFormatting>
  <conditionalFormatting sqref="G8030">
    <cfRule type="cellIs" dxfId="10857" priority="8804" operator="equal">
      <formula>"NO CUMPLE"</formula>
    </cfRule>
    <cfRule type="cellIs" dxfId="10856" priority="8805" operator="equal">
      <formula>"CUMPLE"</formula>
    </cfRule>
  </conditionalFormatting>
  <conditionalFormatting sqref="G8037">
    <cfRule type="cellIs" dxfId="10855" priority="8802" operator="equal">
      <formula>"NO CUMPLE"</formula>
    </cfRule>
    <cfRule type="cellIs" dxfId="10854" priority="8803" operator="equal">
      <formula>"CUMPLE"</formula>
    </cfRule>
  </conditionalFormatting>
  <conditionalFormatting sqref="G8044">
    <cfRule type="cellIs" dxfId="10853" priority="8800" operator="equal">
      <formula>"NO CUMPLE"</formula>
    </cfRule>
    <cfRule type="cellIs" dxfId="10852" priority="8801" operator="equal">
      <formula>"CUMPLE"</formula>
    </cfRule>
  </conditionalFormatting>
  <conditionalFormatting sqref="G8051">
    <cfRule type="cellIs" dxfId="10851" priority="8798" operator="equal">
      <formula>"NO CUMPLE"</formula>
    </cfRule>
    <cfRule type="cellIs" dxfId="10850" priority="8799" operator="equal">
      <formula>"CUMPLE"</formula>
    </cfRule>
  </conditionalFormatting>
  <conditionalFormatting sqref="G8058">
    <cfRule type="cellIs" dxfId="10849" priority="8796" operator="equal">
      <formula>"NO CUMPLE"</formula>
    </cfRule>
    <cfRule type="cellIs" dxfId="10848" priority="8797" operator="equal">
      <formula>"CUMPLE"</formula>
    </cfRule>
  </conditionalFormatting>
  <conditionalFormatting sqref="G8065">
    <cfRule type="cellIs" dxfId="10847" priority="8794" operator="equal">
      <formula>"NO CUMPLE"</formula>
    </cfRule>
    <cfRule type="cellIs" dxfId="10846" priority="8795" operator="equal">
      <formula>"CUMPLE"</formula>
    </cfRule>
  </conditionalFormatting>
  <conditionalFormatting sqref="G8072">
    <cfRule type="cellIs" dxfId="10845" priority="8792" operator="equal">
      <formula>"NO CUMPLE"</formula>
    </cfRule>
    <cfRule type="cellIs" dxfId="10844" priority="8793" operator="equal">
      <formula>"CUMPLE"</formula>
    </cfRule>
  </conditionalFormatting>
  <conditionalFormatting sqref="G8155">
    <cfRule type="cellIs" dxfId="10843" priority="8739" operator="equal">
      <formula>"NO CUMPLE"</formula>
    </cfRule>
    <cfRule type="cellIs" dxfId="10842" priority="8740" operator="equal">
      <formula>"CUMPLE"</formula>
    </cfRule>
  </conditionalFormatting>
  <conditionalFormatting sqref="G8162">
    <cfRule type="cellIs" dxfId="10841" priority="8737" operator="equal">
      <formula>"NO CUMPLE"</formula>
    </cfRule>
    <cfRule type="cellIs" dxfId="10840" priority="8738" operator="equal">
      <formula>"CUMPLE"</formula>
    </cfRule>
  </conditionalFormatting>
  <conditionalFormatting sqref="G8169">
    <cfRule type="cellIs" dxfId="10839" priority="8735" operator="equal">
      <formula>"NO CUMPLE"</formula>
    </cfRule>
    <cfRule type="cellIs" dxfId="10838" priority="8736" operator="equal">
      <formula>"CUMPLE"</formula>
    </cfRule>
  </conditionalFormatting>
  <conditionalFormatting sqref="G8176">
    <cfRule type="cellIs" dxfId="10837" priority="8733" operator="equal">
      <formula>"NO CUMPLE"</formula>
    </cfRule>
    <cfRule type="cellIs" dxfId="10836" priority="8734" operator="equal">
      <formula>"CUMPLE"</formula>
    </cfRule>
  </conditionalFormatting>
  <conditionalFormatting sqref="G8183">
    <cfRule type="cellIs" dxfId="10835" priority="8731" operator="equal">
      <formula>"NO CUMPLE"</formula>
    </cfRule>
    <cfRule type="cellIs" dxfId="10834" priority="8732" operator="equal">
      <formula>"CUMPLE"</formula>
    </cfRule>
  </conditionalFormatting>
  <conditionalFormatting sqref="G8190">
    <cfRule type="cellIs" dxfId="10833" priority="8729" operator="equal">
      <formula>"NO CUMPLE"</formula>
    </cfRule>
    <cfRule type="cellIs" dxfId="10832" priority="8730" operator="equal">
      <formula>"CUMPLE"</formula>
    </cfRule>
  </conditionalFormatting>
  <conditionalFormatting sqref="G8197">
    <cfRule type="cellIs" dxfId="10831" priority="8727" operator="equal">
      <formula>"NO CUMPLE"</formula>
    </cfRule>
    <cfRule type="cellIs" dxfId="10830" priority="8728" operator="equal">
      <formula>"CUMPLE"</formula>
    </cfRule>
  </conditionalFormatting>
  <conditionalFormatting sqref="G8280">
    <cfRule type="cellIs" dxfId="10829" priority="8674" operator="equal">
      <formula>"NO CUMPLE"</formula>
    </cfRule>
    <cfRule type="cellIs" dxfId="10828" priority="8675" operator="equal">
      <formula>"CUMPLE"</formula>
    </cfRule>
  </conditionalFormatting>
  <conditionalFormatting sqref="G8287">
    <cfRule type="cellIs" dxfId="10827" priority="8672" operator="equal">
      <formula>"NO CUMPLE"</formula>
    </cfRule>
    <cfRule type="cellIs" dxfId="10826" priority="8673" operator="equal">
      <formula>"CUMPLE"</formula>
    </cfRule>
  </conditionalFormatting>
  <conditionalFormatting sqref="G8294">
    <cfRule type="cellIs" dxfId="10825" priority="8670" operator="equal">
      <formula>"NO CUMPLE"</formula>
    </cfRule>
    <cfRule type="cellIs" dxfId="10824" priority="8671" operator="equal">
      <formula>"CUMPLE"</formula>
    </cfRule>
  </conditionalFormatting>
  <conditionalFormatting sqref="G8301">
    <cfRule type="cellIs" dxfId="10823" priority="8668" operator="equal">
      <formula>"NO CUMPLE"</formula>
    </cfRule>
    <cfRule type="cellIs" dxfId="10822" priority="8669" operator="equal">
      <formula>"CUMPLE"</formula>
    </cfRule>
  </conditionalFormatting>
  <conditionalFormatting sqref="G8308">
    <cfRule type="cellIs" dxfId="10821" priority="8666" operator="equal">
      <formula>"NO CUMPLE"</formula>
    </cfRule>
    <cfRule type="cellIs" dxfId="10820" priority="8667" operator="equal">
      <formula>"CUMPLE"</formula>
    </cfRule>
  </conditionalFormatting>
  <conditionalFormatting sqref="G8315">
    <cfRule type="cellIs" dxfId="10819" priority="8664" operator="equal">
      <formula>"NO CUMPLE"</formula>
    </cfRule>
    <cfRule type="cellIs" dxfId="10818" priority="8665" operator="equal">
      <formula>"CUMPLE"</formula>
    </cfRule>
  </conditionalFormatting>
  <conditionalFormatting sqref="G8322">
    <cfRule type="cellIs" dxfId="10817" priority="8662" operator="equal">
      <formula>"NO CUMPLE"</formula>
    </cfRule>
    <cfRule type="cellIs" dxfId="10816" priority="8663" operator="equal">
      <formula>"CUMPLE"</formula>
    </cfRule>
  </conditionalFormatting>
  <conditionalFormatting sqref="G8405">
    <cfRule type="cellIs" dxfId="10815" priority="8609" operator="equal">
      <formula>"NO CUMPLE"</formula>
    </cfRule>
    <cfRule type="cellIs" dxfId="10814" priority="8610" operator="equal">
      <formula>"CUMPLE"</formula>
    </cfRule>
  </conditionalFormatting>
  <conditionalFormatting sqref="G8412">
    <cfRule type="cellIs" dxfId="10813" priority="8607" operator="equal">
      <formula>"NO CUMPLE"</formula>
    </cfRule>
    <cfRule type="cellIs" dxfId="10812" priority="8608" operator="equal">
      <formula>"CUMPLE"</formula>
    </cfRule>
  </conditionalFormatting>
  <conditionalFormatting sqref="G8419">
    <cfRule type="cellIs" dxfId="10811" priority="8605" operator="equal">
      <formula>"NO CUMPLE"</formula>
    </cfRule>
    <cfRule type="cellIs" dxfId="10810" priority="8606" operator="equal">
      <formula>"CUMPLE"</formula>
    </cfRule>
  </conditionalFormatting>
  <conditionalFormatting sqref="G8426">
    <cfRule type="cellIs" dxfId="10809" priority="8603" operator="equal">
      <formula>"NO CUMPLE"</formula>
    </cfRule>
    <cfRule type="cellIs" dxfId="10808" priority="8604" operator="equal">
      <formula>"CUMPLE"</formula>
    </cfRule>
  </conditionalFormatting>
  <conditionalFormatting sqref="G8433">
    <cfRule type="cellIs" dxfId="10807" priority="8601" operator="equal">
      <formula>"NO CUMPLE"</formula>
    </cfRule>
    <cfRule type="cellIs" dxfId="10806" priority="8602" operator="equal">
      <formula>"CUMPLE"</formula>
    </cfRule>
  </conditionalFormatting>
  <conditionalFormatting sqref="G8440">
    <cfRule type="cellIs" dxfId="10805" priority="8599" operator="equal">
      <formula>"NO CUMPLE"</formula>
    </cfRule>
    <cfRule type="cellIs" dxfId="10804" priority="8600" operator="equal">
      <formula>"CUMPLE"</formula>
    </cfRule>
  </conditionalFormatting>
  <conditionalFormatting sqref="G8447">
    <cfRule type="cellIs" dxfId="10803" priority="8597" operator="equal">
      <formula>"NO CUMPLE"</formula>
    </cfRule>
    <cfRule type="cellIs" dxfId="10802" priority="8598" operator="equal">
      <formula>"CUMPLE"</formula>
    </cfRule>
  </conditionalFormatting>
  <conditionalFormatting sqref="G8530">
    <cfRule type="cellIs" dxfId="10801" priority="8544" operator="equal">
      <formula>"NO CUMPLE"</formula>
    </cfRule>
    <cfRule type="cellIs" dxfId="10800" priority="8545" operator="equal">
      <formula>"CUMPLE"</formula>
    </cfRule>
  </conditionalFormatting>
  <conditionalFormatting sqref="G8537">
    <cfRule type="cellIs" dxfId="10799" priority="8542" operator="equal">
      <formula>"NO CUMPLE"</formula>
    </cfRule>
    <cfRule type="cellIs" dxfId="10798" priority="8543" operator="equal">
      <formula>"CUMPLE"</formula>
    </cfRule>
  </conditionalFormatting>
  <conditionalFormatting sqref="G8544">
    <cfRule type="cellIs" dxfId="10797" priority="8540" operator="equal">
      <formula>"NO CUMPLE"</formula>
    </cfRule>
    <cfRule type="cellIs" dxfId="10796" priority="8541" operator="equal">
      <formula>"CUMPLE"</formula>
    </cfRule>
  </conditionalFormatting>
  <conditionalFormatting sqref="G8551">
    <cfRule type="cellIs" dxfId="10795" priority="8538" operator="equal">
      <formula>"NO CUMPLE"</formula>
    </cfRule>
    <cfRule type="cellIs" dxfId="10794" priority="8539" operator="equal">
      <formula>"CUMPLE"</formula>
    </cfRule>
  </conditionalFormatting>
  <conditionalFormatting sqref="G8558">
    <cfRule type="cellIs" dxfId="10793" priority="8536" operator="equal">
      <formula>"NO CUMPLE"</formula>
    </cfRule>
    <cfRule type="cellIs" dxfId="10792" priority="8537" operator="equal">
      <formula>"CUMPLE"</formula>
    </cfRule>
  </conditionalFormatting>
  <conditionalFormatting sqref="G8565">
    <cfRule type="cellIs" dxfId="10791" priority="8534" operator="equal">
      <formula>"NO CUMPLE"</formula>
    </cfRule>
    <cfRule type="cellIs" dxfId="10790" priority="8535" operator="equal">
      <formula>"CUMPLE"</formula>
    </cfRule>
  </conditionalFormatting>
  <conditionalFormatting sqref="G8572">
    <cfRule type="cellIs" dxfId="10789" priority="8532" operator="equal">
      <formula>"NO CUMPLE"</formula>
    </cfRule>
    <cfRule type="cellIs" dxfId="10788" priority="8533" operator="equal">
      <formula>"CUMPLE"</formula>
    </cfRule>
  </conditionalFormatting>
  <conditionalFormatting sqref="G8655">
    <cfRule type="cellIs" dxfId="10787" priority="8479" operator="equal">
      <formula>"NO CUMPLE"</formula>
    </cfRule>
    <cfRule type="cellIs" dxfId="10786" priority="8480" operator="equal">
      <formula>"CUMPLE"</formula>
    </cfRule>
  </conditionalFormatting>
  <conditionalFormatting sqref="G8662">
    <cfRule type="cellIs" dxfId="10785" priority="8477" operator="equal">
      <formula>"NO CUMPLE"</formula>
    </cfRule>
    <cfRule type="cellIs" dxfId="10784" priority="8478" operator="equal">
      <formula>"CUMPLE"</formula>
    </cfRule>
  </conditionalFormatting>
  <conditionalFormatting sqref="G8669">
    <cfRule type="cellIs" dxfId="10783" priority="8475" operator="equal">
      <formula>"NO CUMPLE"</formula>
    </cfRule>
    <cfRule type="cellIs" dxfId="10782" priority="8476" operator="equal">
      <formula>"CUMPLE"</formula>
    </cfRule>
  </conditionalFormatting>
  <conditionalFormatting sqref="G8676">
    <cfRule type="cellIs" dxfId="10781" priority="8473" operator="equal">
      <formula>"NO CUMPLE"</formula>
    </cfRule>
    <cfRule type="cellIs" dxfId="10780" priority="8474" operator="equal">
      <formula>"CUMPLE"</formula>
    </cfRule>
  </conditionalFormatting>
  <conditionalFormatting sqref="G8683">
    <cfRule type="cellIs" dxfId="10779" priority="8471" operator="equal">
      <formula>"NO CUMPLE"</formula>
    </cfRule>
    <cfRule type="cellIs" dxfId="10778" priority="8472" operator="equal">
      <formula>"CUMPLE"</formula>
    </cfRule>
  </conditionalFormatting>
  <conditionalFormatting sqref="G8690">
    <cfRule type="cellIs" dxfId="10777" priority="8469" operator="equal">
      <formula>"NO CUMPLE"</formula>
    </cfRule>
    <cfRule type="cellIs" dxfId="10776" priority="8470" operator="equal">
      <formula>"CUMPLE"</formula>
    </cfRule>
  </conditionalFormatting>
  <conditionalFormatting sqref="G8697">
    <cfRule type="cellIs" dxfId="10775" priority="8467" operator="equal">
      <formula>"NO CUMPLE"</formula>
    </cfRule>
    <cfRule type="cellIs" dxfId="10774" priority="8468" operator="equal">
      <formula>"CUMPLE"</formula>
    </cfRule>
  </conditionalFormatting>
  <conditionalFormatting sqref="G8780">
    <cfRule type="cellIs" dxfId="10773" priority="8414" operator="equal">
      <formula>"NO CUMPLE"</formula>
    </cfRule>
    <cfRule type="cellIs" dxfId="10772" priority="8415" operator="equal">
      <formula>"CUMPLE"</formula>
    </cfRule>
  </conditionalFormatting>
  <conditionalFormatting sqref="G8787">
    <cfRule type="cellIs" dxfId="10771" priority="8412" operator="equal">
      <formula>"NO CUMPLE"</formula>
    </cfRule>
    <cfRule type="cellIs" dxfId="10770" priority="8413" operator="equal">
      <formula>"CUMPLE"</formula>
    </cfRule>
  </conditionalFormatting>
  <conditionalFormatting sqref="G8794">
    <cfRule type="cellIs" dxfId="10769" priority="8410" operator="equal">
      <formula>"NO CUMPLE"</formula>
    </cfRule>
    <cfRule type="cellIs" dxfId="10768" priority="8411" operator="equal">
      <formula>"CUMPLE"</formula>
    </cfRule>
  </conditionalFormatting>
  <conditionalFormatting sqref="G8801">
    <cfRule type="cellIs" dxfId="10767" priority="8408" operator="equal">
      <formula>"NO CUMPLE"</formula>
    </cfRule>
    <cfRule type="cellIs" dxfId="10766" priority="8409" operator="equal">
      <formula>"CUMPLE"</formula>
    </cfRule>
  </conditionalFormatting>
  <conditionalFormatting sqref="G8808">
    <cfRule type="cellIs" dxfId="10765" priority="8406" operator="equal">
      <formula>"NO CUMPLE"</formula>
    </cfRule>
    <cfRule type="cellIs" dxfId="10764" priority="8407" operator="equal">
      <formula>"CUMPLE"</formula>
    </cfRule>
  </conditionalFormatting>
  <conditionalFormatting sqref="G8815">
    <cfRule type="cellIs" dxfId="10763" priority="8404" operator="equal">
      <formula>"NO CUMPLE"</formula>
    </cfRule>
    <cfRule type="cellIs" dxfId="10762" priority="8405" operator="equal">
      <formula>"CUMPLE"</formula>
    </cfRule>
  </conditionalFormatting>
  <conditionalFormatting sqref="G8822">
    <cfRule type="cellIs" dxfId="10761" priority="8402" operator="equal">
      <formula>"NO CUMPLE"</formula>
    </cfRule>
    <cfRule type="cellIs" dxfId="10760" priority="8403" operator="equal">
      <formula>"CUMPLE"</formula>
    </cfRule>
  </conditionalFormatting>
  <conditionalFormatting sqref="G8905">
    <cfRule type="cellIs" dxfId="10759" priority="8349" operator="equal">
      <formula>"NO CUMPLE"</formula>
    </cfRule>
    <cfRule type="cellIs" dxfId="10758" priority="8350" operator="equal">
      <formula>"CUMPLE"</formula>
    </cfRule>
  </conditionalFormatting>
  <conditionalFormatting sqref="G8912">
    <cfRule type="cellIs" dxfId="10757" priority="8347" operator="equal">
      <formula>"NO CUMPLE"</formula>
    </cfRule>
    <cfRule type="cellIs" dxfId="10756" priority="8348" operator="equal">
      <formula>"CUMPLE"</formula>
    </cfRule>
  </conditionalFormatting>
  <conditionalFormatting sqref="G8919">
    <cfRule type="cellIs" dxfId="10755" priority="8345" operator="equal">
      <formula>"NO CUMPLE"</formula>
    </cfRule>
    <cfRule type="cellIs" dxfId="10754" priority="8346" operator="equal">
      <formula>"CUMPLE"</formula>
    </cfRule>
  </conditionalFormatting>
  <conditionalFormatting sqref="G8926">
    <cfRule type="cellIs" dxfId="10753" priority="8343" operator="equal">
      <formula>"NO CUMPLE"</formula>
    </cfRule>
    <cfRule type="cellIs" dxfId="10752" priority="8344" operator="equal">
      <formula>"CUMPLE"</formula>
    </cfRule>
  </conditionalFormatting>
  <conditionalFormatting sqref="G8933">
    <cfRule type="cellIs" dxfId="10751" priority="8341" operator="equal">
      <formula>"NO CUMPLE"</formula>
    </cfRule>
    <cfRule type="cellIs" dxfId="10750" priority="8342" operator="equal">
      <formula>"CUMPLE"</formula>
    </cfRule>
  </conditionalFormatting>
  <conditionalFormatting sqref="G8940">
    <cfRule type="cellIs" dxfId="10749" priority="8339" operator="equal">
      <formula>"NO CUMPLE"</formula>
    </cfRule>
    <cfRule type="cellIs" dxfId="10748" priority="8340" operator="equal">
      <formula>"CUMPLE"</formula>
    </cfRule>
  </conditionalFormatting>
  <conditionalFormatting sqref="G8947">
    <cfRule type="cellIs" dxfId="10747" priority="8337" operator="equal">
      <formula>"NO CUMPLE"</formula>
    </cfRule>
    <cfRule type="cellIs" dxfId="10746" priority="8338" operator="equal">
      <formula>"CUMPLE"</formula>
    </cfRule>
  </conditionalFormatting>
  <conditionalFormatting sqref="G9030">
    <cfRule type="cellIs" dxfId="10745" priority="8284" operator="equal">
      <formula>"NO CUMPLE"</formula>
    </cfRule>
    <cfRule type="cellIs" dxfId="10744" priority="8285" operator="equal">
      <formula>"CUMPLE"</formula>
    </cfRule>
  </conditionalFormatting>
  <conditionalFormatting sqref="G9037">
    <cfRule type="cellIs" dxfId="10743" priority="8282" operator="equal">
      <formula>"NO CUMPLE"</formula>
    </cfRule>
    <cfRule type="cellIs" dxfId="10742" priority="8283" operator="equal">
      <formula>"CUMPLE"</formula>
    </cfRule>
  </conditionalFormatting>
  <conditionalFormatting sqref="G9044">
    <cfRule type="cellIs" dxfId="10741" priority="8280" operator="equal">
      <formula>"NO CUMPLE"</formula>
    </cfRule>
    <cfRule type="cellIs" dxfId="10740" priority="8281" operator="equal">
      <formula>"CUMPLE"</formula>
    </cfRule>
  </conditionalFormatting>
  <conditionalFormatting sqref="G9051">
    <cfRule type="cellIs" dxfId="10739" priority="8278" operator="equal">
      <formula>"NO CUMPLE"</formula>
    </cfRule>
    <cfRule type="cellIs" dxfId="10738" priority="8279" operator="equal">
      <formula>"CUMPLE"</formula>
    </cfRule>
  </conditionalFormatting>
  <conditionalFormatting sqref="G9058">
    <cfRule type="cellIs" dxfId="10737" priority="8276" operator="equal">
      <formula>"NO CUMPLE"</formula>
    </cfRule>
    <cfRule type="cellIs" dxfId="10736" priority="8277" operator="equal">
      <formula>"CUMPLE"</formula>
    </cfRule>
  </conditionalFormatting>
  <conditionalFormatting sqref="G9065">
    <cfRule type="cellIs" dxfId="10735" priority="8274" operator="equal">
      <formula>"NO CUMPLE"</formula>
    </cfRule>
    <cfRule type="cellIs" dxfId="10734" priority="8275" operator="equal">
      <formula>"CUMPLE"</formula>
    </cfRule>
  </conditionalFormatting>
  <conditionalFormatting sqref="G9072">
    <cfRule type="cellIs" dxfId="10733" priority="8272" operator="equal">
      <formula>"NO CUMPLE"</formula>
    </cfRule>
    <cfRule type="cellIs" dxfId="10732" priority="8273" operator="equal">
      <formula>"CUMPLE"</formula>
    </cfRule>
  </conditionalFormatting>
  <conditionalFormatting sqref="G9155">
    <cfRule type="cellIs" dxfId="10731" priority="8219" operator="equal">
      <formula>"NO CUMPLE"</formula>
    </cfRule>
    <cfRule type="cellIs" dxfId="10730" priority="8220" operator="equal">
      <formula>"CUMPLE"</formula>
    </cfRule>
  </conditionalFormatting>
  <conditionalFormatting sqref="G9162">
    <cfRule type="cellIs" dxfId="10729" priority="8217" operator="equal">
      <formula>"NO CUMPLE"</formula>
    </cfRule>
    <cfRule type="cellIs" dxfId="10728" priority="8218" operator="equal">
      <formula>"CUMPLE"</formula>
    </cfRule>
  </conditionalFormatting>
  <conditionalFormatting sqref="G9169">
    <cfRule type="cellIs" dxfId="10727" priority="8215" operator="equal">
      <formula>"NO CUMPLE"</formula>
    </cfRule>
    <cfRule type="cellIs" dxfId="10726" priority="8216" operator="equal">
      <formula>"CUMPLE"</formula>
    </cfRule>
  </conditionalFormatting>
  <conditionalFormatting sqref="G9176">
    <cfRule type="cellIs" dxfId="10725" priority="8213" operator="equal">
      <formula>"NO CUMPLE"</formula>
    </cfRule>
    <cfRule type="cellIs" dxfId="10724" priority="8214" operator="equal">
      <formula>"CUMPLE"</formula>
    </cfRule>
  </conditionalFormatting>
  <conditionalFormatting sqref="G9183">
    <cfRule type="cellIs" dxfId="10723" priority="8211" operator="equal">
      <formula>"NO CUMPLE"</formula>
    </cfRule>
    <cfRule type="cellIs" dxfId="10722" priority="8212" operator="equal">
      <formula>"CUMPLE"</formula>
    </cfRule>
  </conditionalFormatting>
  <conditionalFormatting sqref="G9190">
    <cfRule type="cellIs" dxfId="10721" priority="8209" operator="equal">
      <formula>"NO CUMPLE"</formula>
    </cfRule>
    <cfRule type="cellIs" dxfId="10720" priority="8210" operator="equal">
      <formula>"CUMPLE"</formula>
    </cfRule>
  </conditionalFormatting>
  <conditionalFormatting sqref="G9197">
    <cfRule type="cellIs" dxfId="10719" priority="8207" operator="equal">
      <formula>"NO CUMPLE"</formula>
    </cfRule>
    <cfRule type="cellIs" dxfId="10718" priority="8208" operator="equal">
      <formula>"CUMPLE"</formula>
    </cfRule>
  </conditionalFormatting>
  <conditionalFormatting sqref="G9280">
    <cfRule type="cellIs" dxfId="10717" priority="8154" operator="equal">
      <formula>"NO CUMPLE"</formula>
    </cfRule>
    <cfRule type="cellIs" dxfId="10716" priority="8155" operator="equal">
      <formula>"CUMPLE"</formula>
    </cfRule>
  </conditionalFormatting>
  <conditionalFormatting sqref="G9287">
    <cfRule type="cellIs" dxfId="10715" priority="8152" operator="equal">
      <formula>"NO CUMPLE"</formula>
    </cfRule>
    <cfRule type="cellIs" dxfId="10714" priority="8153" operator="equal">
      <formula>"CUMPLE"</formula>
    </cfRule>
  </conditionalFormatting>
  <conditionalFormatting sqref="G9294">
    <cfRule type="cellIs" dxfId="10713" priority="8150" operator="equal">
      <formula>"NO CUMPLE"</formula>
    </cfRule>
    <cfRule type="cellIs" dxfId="10712" priority="8151" operator="equal">
      <formula>"CUMPLE"</formula>
    </cfRule>
  </conditionalFormatting>
  <conditionalFormatting sqref="G9301">
    <cfRule type="cellIs" dxfId="10711" priority="8148" operator="equal">
      <formula>"NO CUMPLE"</formula>
    </cfRule>
    <cfRule type="cellIs" dxfId="10710" priority="8149" operator="equal">
      <formula>"CUMPLE"</formula>
    </cfRule>
  </conditionalFormatting>
  <conditionalFormatting sqref="G9308">
    <cfRule type="cellIs" dxfId="10709" priority="8146" operator="equal">
      <formula>"NO CUMPLE"</formula>
    </cfRule>
    <cfRule type="cellIs" dxfId="10708" priority="8147" operator="equal">
      <formula>"CUMPLE"</formula>
    </cfRule>
  </conditionalFormatting>
  <conditionalFormatting sqref="G9315">
    <cfRule type="cellIs" dxfId="10707" priority="8144" operator="equal">
      <formula>"NO CUMPLE"</formula>
    </cfRule>
    <cfRule type="cellIs" dxfId="10706" priority="8145" operator="equal">
      <formula>"CUMPLE"</formula>
    </cfRule>
  </conditionalFormatting>
  <conditionalFormatting sqref="G9322">
    <cfRule type="cellIs" dxfId="10705" priority="8142" operator="equal">
      <formula>"NO CUMPLE"</formula>
    </cfRule>
    <cfRule type="cellIs" dxfId="10704" priority="8143" operator="equal">
      <formula>"CUMPLE"</formula>
    </cfRule>
  </conditionalFormatting>
  <conditionalFormatting sqref="G9405">
    <cfRule type="cellIs" dxfId="10703" priority="8089" operator="equal">
      <formula>"NO CUMPLE"</formula>
    </cfRule>
    <cfRule type="cellIs" dxfId="10702" priority="8090" operator="equal">
      <formula>"CUMPLE"</formula>
    </cfRule>
  </conditionalFormatting>
  <conditionalFormatting sqref="G9412">
    <cfRule type="cellIs" dxfId="10701" priority="8087" operator="equal">
      <formula>"NO CUMPLE"</formula>
    </cfRule>
    <cfRule type="cellIs" dxfId="10700" priority="8088" operator="equal">
      <formula>"CUMPLE"</formula>
    </cfRule>
  </conditionalFormatting>
  <conditionalFormatting sqref="G9419">
    <cfRule type="cellIs" dxfId="10699" priority="8085" operator="equal">
      <formula>"NO CUMPLE"</formula>
    </cfRule>
    <cfRule type="cellIs" dxfId="10698" priority="8086" operator="equal">
      <formula>"CUMPLE"</formula>
    </cfRule>
  </conditionalFormatting>
  <conditionalFormatting sqref="G9426">
    <cfRule type="cellIs" dxfId="10697" priority="8083" operator="equal">
      <formula>"NO CUMPLE"</formula>
    </cfRule>
    <cfRule type="cellIs" dxfId="10696" priority="8084" operator="equal">
      <formula>"CUMPLE"</formula>
    </cfRule>
  </conditionalFormatting>
  <conditionalFormatting sqref="G9433">
    <cfRule type="cellIs" dxfId="10695" priority="8081" operator="equal">
      <formula>"NO CUMPLE"</formula>
    </cfRule>
    <cfRule type="cellIs" dxfId="10694" priority="8082" operator="equal">
      <formula>"CUMPLE"</formula>
    </cfRule>
  </conditionalFormatting>
  <conditionalFormatting sqref="G9440">
    <cfRule type="cellIs" dxfId="10693" priority="8079" operator="equal">
      <formula>"NO CUMPLE"</formula>
    </cfRule>
    <cfRule type="cellIs" dxfId="10692" priority="8080" operator="equal">
      <formula>"CUMPLE"</formula>
    </cfRule>
  </conditionalFormatting>
  <conditionalFormatting sqref="G9447">
    <cfRule type="cellIs" dxfId="10691" priority="8077" operator="equal">
      <formula>"NO CUMPLE"</formula>
    </cfRule>
    <cfRule type="cellIs" dxfId="10690" priority="8078" operator="equal">
      <formula>"CUMPLE"</formula>
    </cfRule>
  </conditionalFormatting>
  <conditionalFormatting sqref="G9530">
    <cfRule type="cellIs" dxfId="10689" priority="8024" operator="equal">
      <formula>"NO CUMPLE"</formula>
    </cfRule>
    <cfRule type="cellIs" dxfId="10688" priority="8025" operator="equal">
      <formula>"CUMPLE"</formula>
    </cfRule>
  </conditionalFormatting>
  <conditionalFormatting sqref="G9537">
    <cfRule type="cellIs" dxfId="10687" priority="8022" operator="equal">
      <formula>"NO CUMPLE"</formula>
    </cfRule>
    <cfRule type="cellIs" dxfId="10686" priority="8023" operator="equal">
      <formula>"CUMPLE"</formula>
    </cfRule>
  </conditionalFormatting>
  <conditionalFormatting sqref="G9544">
    <cfRule type="cellIs" dxfId="10685" priority="8020" operator="equal">
      <formula>"NO CUMPLE"</formula>
    </cfRule>
    <cfRule type="cellIs" dxfId="10684" priority="8021" operator="equal">
      <formula>"CUMPLE"</formula>
    </cfRule>
  </conditionalFormatting>
  <conditionalFormatting sqref="G9551">
    <cfRule type="cellIs" dxfId="10683" priority="8018" operator="equal">
      <formula>"NO CUMPLE"</formula>
    </cfRule>
    <cfRule type="cellIs" dxfId="10682" priority="8019" operator="equal">
      <formula>"CUMPLE"</formula>
    </cfRule>
  </conditionalFormatting>
  <conditionalFormatting sqref="G9558">
    <cfRule type="cellIs" dxfId="10681" priority="8016" operator="equal">
      <formula>"NO CUMPLE"</formula>
    </cfRule>
    <cfRule type="cellIs" dxfId="10680" priority="8017" operator="equal">
      <formula>"CUMPLE"</formula>
    </cfRule>
  </conditionalFormatting>
  <conditionalFormatting sqref="G9565">
    <cfRule type="cellIs" dxfId="10679" priority="8014" operator="equal">
      <formula>"NO CUMPLE"</formula>
    </cfRule>
    <cfRule type="cellIs" dxfId="10678" priority="8015" operator="equal">
      <formula>"CUMPLE"</formula>
    </cfRule>
  </conditionalFormatting>
  <conditionalFormatting sqref="G9572">
    <cfRule type="cellIs" dxfId="10677" priority="8012" operator="equal">
      <formula>"NO CUMPLE"</formula>
    </cfRule>
    <cfRule type="cellIs" dxfId="10676" priority="8013" operator="equal">
      <formula>"CUMPLE"</formula>
    </cfRule>
  </conditionalFormatting>
  <conditionalFormatting sqref="G9655">
    <cfRule type="cellIs" dxfId="10675" priority="7959" operator="equal">
      <formula>"NO CUMPLE"</formula>
    </cfRule>
    <cfRule type="cellIs" dxfId="10674" priority="7960" operator="equal">
      <formula>"CUMPLE"</formula>
    </cfRule>
  </conditionalFormatting>
  <conditionalFormatting sqref="G9662">
    <cfRule type="cellIs" dxfId="10673" priority="7957" operator="equal">
      <formula>"NO CUMPLE"</formula>
    </cfRule>
    <cfRule type="cellIs" dxfId="10672" priority="7958" operator="equal">
      <formula>"CUMPLE"</formula>
    </cfRule>
  </conditionalFormatting>
  <conditionalFormatting sqref="G9669">
    <cfRule type="cellIs" dxfId="10671" priority="7955" operator="equal">
      <formula>"NO CUMPLE"</formula>
    </cfRule>
    <cfRule type="cellIs" dxfId="10670" priority="7956" operator="equal">
      <formula>"CUMPLE"</formula>
    </cfRule>
  </conditionalFormatting>
  <conditionalFormatting sqref="G9676">
    <cfRule type="cellIs" dxfId="10669" priority="7953" operator="equal">
      <formula>"NO CUMPLE"</formula>
    </cfRule>
    <cfRule type="cellIs" dxfId="10668" priority="7954" operator="equal">
      <formula>"CUMPLE"</formula>
    </cfRule>
  </conditionalFormatting>
  <conditionalFormatting sqref="G9683">
    <cfRule type="cellIs" dxfId="10667" priority="7951" operator="equal">
      <formula>"NO CUMPLE"</formula>
    </cfRule>
    <cfRule type="cellIs" dxfId="10666" priority="7952" operator="equal">
      <formula>"CUMPLE"</formula>
    </cfRule>
  </conditionalFormatting>
  <conditionalFormatting sqref="G9690">
    <cfRule type="cellIs" dxfId="10665" priority="7949" operator="equal">
      <formula>"NO CUMPLE"</formula>
    </cfRule>
    <cfRule type="cellIs" dxfId="10664" priority="7950" operator="equal">
      <formula>"CUMPLE"</formula>
    </cfRule>
  </conditionalFormatting>
  <conditionalFormatting sqref="G9697">
    <cfRule type="cellIs" dxfId="10663" priority="7947" operator="equal">
      <formula>"NO CUMPLE"</formula>
    </cfRule>
    <cfRule type="cellIs" dxfId="10662" priority="7948" operator="equal">
      <formula>"CUMPLE"</formula>
    </cfRule>
  </conditionalFormatting>
  <conditionalFormatting sqref="G9780">
    <cfRule type="cellIs" dxfId="10661" priority="7894" operator="equal">
      <formula>"NO CUMPLE"</formula>
    </cfRule>
    <cfRule type="cellIs" dxfId="10660" priority="7895" operator="equal">
      <formula>"CUMPLE"</formula>
    </cfRule>
  </conditionalFormatting>
  <conditionalFormatting sqref="G9787">
    <cfRule type="cellIs" dxfId="10659" priority="7892" operator="equal">
      <formula>"NO CUMPLE"</formula>
    </cfRule>
    <cfRule type="cellIs" dxfId="10658" priority="7893" operator="equal">
      <formula>"CUMPLE"</formula>
    </cfRule>
  </conditionalFormatting>
  <conditionalFormatting sqref="G9794">
    <cfRule type="cellIs" dxfId="10657" priority="7890" operator="equal">
      <formula>"NO CUMPLE"</formula>
    </cfRule>
    <cfRule type="cellIs" dxfId="10656" priority="7891" operator="equal">
      <formula>"CUMPLE"</formula>
    </cfRule>
  </conditionalFormatting>
  <conditionalFormatting sqref="G9801">
    <cfRule type="cellIs" dxfId="10655" priority="7888" operator="equal">
      <formula>"NO CUMPLE"</formula>
    </cfRule>
    <cfRule type="cellIs" dxfId="10654" priority="7889" operator="equal">
      <formula>"CUMPLE"</formula>
    </cfRule>
  </conditionalFormatting>
  <conditionalFormatting sqref="G9808">
    <cfRule type="cellIs" dxfId="10653" priority="7886" operator="equal">
      <formula>"NO CUMPLE"</formula>
    </cfRule>
    <cfRule type="cellIs" dxfId="10652" priority="7887" operator="equal">
      <formula>"CUMPLE"</formula>
    </cfRule>
  </conditionalFormatting>
  <conditionalFormatting sqref="G9815">
    <cfRule type="cellIs" dxfId="10651" priority="7884" operator="equal">
      <formula>"NO CUMPLE"</formula>
    </cfRule>
    <cfRule type="cellIs" dxfId="10650" priority="7885" operator="equal">
      <formula>"CUMPLE"</formula>
    </cfRule>
  </conditionalFormatting>
  <conditionalFormatting sqref="G9822">
    <cfRule type="cellIs" dxfId="10649" priority="7882" operator="equal">
      <formula>"NO CUMPLE"</formula>
    </cfRule>
    <cfRule type="cellIs" dxfId="10648" priority="7883" operator="equal">
      <formula>"CUMPLE"</formula>
    </cfRule>
  </conditionalFormatting>
  <conditionalFormatting sqref="G9905">
    <cfRule type="cellIs" dxfId="10647" priority="7829" operator="equal">
      <formula>"NO CUMPLE"</formula>
    </cfRule>
    <cfRule type="cellIs" dxfId="10646" priority="7830" operator="equal">
      <formula>"CUMPLE"</formula>
    </cfRule>
  </conditionalFormatting>
  <conditionalFormatting sqref="G9912">
    <cfRule type="cellIs" dxfId="10645" priority="7827" operator="equal">
      <formula>"NO CUMPLE"</formula>
    </cfRule>
    <cfRule type="cellIs" dxfId="10644" priority="7828" operator="equal">
      <formula>"CUMPLE"</formula>
    </cfRule>
  </conditionalFormatting>
  <conditionalFormatting sqref="G9919">
    <cfRule type="cellIs" dxfId="10643" priority="7825" operator="equal">
      <formula>"NO CUMPLE"</formula>
    </cfRule>
    <cfRule type="cellIs" dxfId="10642" priority="7826" operator="equal">
      <formula>"CUMPLE"</formula>
    </cfRule>
  </conditionalFormatting>
  <conditionalFormatting sqref="G9926">
    <cfRule type="cellIs" dxfId="10641" priority="7823" operator="equal">
      <formula>"NO CUMPLE"</formula>
    </cfRule>
    <cfRule type="cellIs" dxfId="10640" priority="7824" operator="equal">
      <formula>"CUMPLE"</formula>
    </cfRule>
  </conditionalFormatting>
  <conditionalFormatting sqref="G9933">
    <cfRule type="cellIs" dxfId="10639" priority="7821" operator="equal">
      <formula>"NO CUMPLE"</formula>
    </cfRule>
    <cfRule type="cellIs" dxfId="10638" priority="7822" operator="equal">
      <formula>"CUMPLE"</formula>
    </cfRule>
  </conditionalFormatting>
  <conditionalFormatting sqref="G9940">
    <cfRule type="cellIs" dxfId="10637" priority="7819" operator="equal">
      <formula>"NO CUMPLE"</formula>
    </cfRule>
    <cfRule type="cellIs" dxfId="10636" priority="7820" operator="equal">
      <formula>"CUMPLE"</formula>
    </cfRule>
  </conditionalFormatting>
  <conditionalFormatting sqref="G9947">
    <cfRule type="cellIs" dxfId="10635" priority="7817" operator="equal">
      <formula>"NO CUMPLE"</formula>
    </cfRule>
    <cfRule type="cellIs" dxfId="10634" priority="7818" operator="equal">
      <formula>"CUMPLE"</formula>
    </cfRule>
  </conditionalFormatting>
  <conditionalFormatting sqref="G10030">
    <cfRule type="cellIs" dxfId="10633" priority="7764" operator="equal">
      <formula>"NO CUMPLE"</formula>
    </cfRule>
    <cfRule type="cellIs" dxfId="10632" priority="7765" operator="equal">
      <formula>"CUMPLE"</formula>
    </cfRule>
  </conditionalFormatting>
  <conditionalFormatting sqref="G10037">
    <cfRule type="cellIs" dxfId="10631" priority="7762" operator="equal">
      <formula>"NO CUMPLE"</formula>
    </cfRule>
    <cfRule type="cellIs" dxfId="10630" priority="7763" operator="equal">
      <formula>"CUMPLE"</formula>
    </cfRule>
  </conditionalFormatting>
  <conditionalFormatting sqref="G10044">
    <cfRule type="cellIs" dxfId="10629" priority="7760" operator="equal">
      <formula>"NO CUMPLE"</formula>
    </cfRule>
    <cfRule type="cellIs" dxfId="10628" priority="7761" operator="equal">
      <formula>"CUMPLE"</formula>
    </cfRule>
  </conditionalFormatting>
  <conditionalFormatting sqref="G10051">
    <cfRule type="cellIs" dxfId="10627" priority="7758" operator="equal">
      <formula>"NO CUMPLE"</formula>
    </cfRule>
    <cfRule type="cellIs" dxfId="10626" priority="7759" operator="equal">
      <formula>"CUMPLE"</formula>
    </cfRule>
  </conditionalFormatting>
  <conditionalFormatting sqref="G10058">
    <cfRule type="cellIs" dxfId="10625" priority="7756" operator="equal">
      <formula>"NO CUMPLE"</formula>
    </cfRule>
    <cfRule type="cellIs" dxfId="10624" priority="7757" operator="equal">
      <formula>"CUMPLE"</formula>
    </cfRule>
  </conditionalFormatting>
  <conditionalFormatting sqref="G10065">
    <cfRule type="cellIs" dxfId="10623" priority="7754" operator="equal">
      <formula>"NO CUMPLE"</formula>
    </cfRule>
    <cfRule type="cellIs" dxfId="10622" priority="7755" operator="equal">
      <formula>"CUMPLE"</formula>
    </cfRule>
  </conditionalFormatting>
  <conditionalFormatting sqref="G10072">
    <cfRule type="cellIs" dxfId="10621" priority="7752" operator="equal">
      <formula>"NO CUMPLE"</formula>
    </cfRule>
    <cfRule type="cellIs" dxfId="10620" priority="7753" operator="equal">
      <formula>"CUMPLE"</formula>
    </cfRule>
  </conditionalFormatting>
  <conditionalFormatting sqref="G10155">
    <cfRule type="cellIs" dxfId="10619" priority="7699" operator="equal">
      <formula>"NO CUMPLE"</formula>
    </cfRule>
    <cfRule type="cellIs" dxfId="10618" priority="7700" operator="equal">
      <formula>"CUMPLE"</formula>
    </cfRule>
  </conditionalFormatting>
  <conditionalFormatting sqref="G10162">
    <cfRule type="cellIs" dxfId="10617" priority="7697" operator="equal">
      <formula>"NO CUMPLE"</formula>
    </cfRule>
    <cfRule type="cellIs" dxfId="10616" priority="7698" operator="equal">
      <formula>"CUMPLE"</formula>
    </cfRule>
  </conditionalFormatting>
  <conditionalFormatting sqref="G10169">
    <cfRule type="cellIs" dxfId="10615" priority="7695" operator="equal">
      <formula>"NO CUMPLE"</formula>
    </cfRule>
    <cfRule type="cellIs" dxfId="10614" priority="7696" operator="equal">
      <formula>"CUMPLE"</formula>
    </cfRule>
  </conditionalFormatting>
  <conditionalFormatting sqref="G10176">
    <cfRule type="cellIs" dxfId="10613" priority="7693" operator="equal">
      <formula>"NO CUMPLE"</formula>
    </cfRule>
    <cfRule type="cellIs" dxfId="10612" priority="7694" operator="equal">
      <formula>"CUMPLE"</formula>
    </cfRule>
  </conditionalFormatting>
  <conditionalFormatting sqref="G10183">
    <cfRule type="cellIs" dxfId="10611" priority="7691" operator="equal">
      <formula>"NO CUMPLE"</formula>
    </cfRule>
    <cfRule type="cellIs" dxfId="10610" priority="7692" operator="equal">
      <formula>"CUMPLE"</formula>
    </cfRule>
  </conditionalFormatting>
  <conditionalFormatting sqref="G10190">
    <cfRule type="cellIs" dxfId="10609" priority="7689" operator="equal">
      <formula>"NO CUMPLE"</formula>
    </cfRule>
    <cfRule type="cellIs" dxfId="10608" priority="7690" operator="equal">
      <formula>"CUMPLE"</formula>
    </cfRule>
  </conditionalFormatting>
  <conditionalFormatting sqref="G10197">
    <cfRule type="cellIs" dxfId="10607" priority="7687" operator="equal">
      <formula>"NO CUMPLE"</formula>
    </cfRule>
    <cfRule type="cellIs" dxfId="10606" priority="7688" operator="equal">
      <formula>"CUMPLE"</formula>
    </cfRule>
  </conditionalFormatting>
  <conditionalFormatting sqref="G10280">
    <cfRule type="cellIs" dxfId="10605" priority="7634" operator="equal">
      <formula>"NO CUMPLE"</formula>
    </cfRule>
    <cfRule type="cellIs" dxfId="10604" priority="7635" operator="equal">
      <formula>"CUMPLE"</formula>
    </cfRule>
  </conditionalFormatting>
  <conditionalFormatting sqref="G10287">
    <cfRule type="cellIs" dxfId="10603" priority="7632" operator="equal">
      <formula>"NO CUMPLE"</formula>
    </cfRule>
    <cfRule type="cellIs" dxfId="10602" priority="7633" operator="equal">
      <formula>"CUMPLE"</formula>
    </cfRule>
  </conditionalFormatting>
  <conditionalFormatting sqref="G10294">
    <cfRule type="cellIs" dxfId="10601" priority="7630" operator="equal">
      <formula>"NO CUMPLE"</formula>
    </cfRule>
    <cfRule type="cellIs" dxfId="10600" priority="7631" operator="equal">
      <formula>"CUMPLE"</formula>
    </cfRule>
  </conditionalFormatting>
  <conditionalFormatting sqref="G10301">
    <cfRule type="cellIs" dxfId="10599" priority="7628" operator="equal">
      <formula>"NO CUMPLE"</formula>
    </cfRule>
    <cfRule type="cellIs" dxfId="10598" priority="7629" operator="equal">
      <formula>"CUMPLE"</formula>
    </cfRule>
  </conditionalFormatting>
  <conditionalFormatting sqref="G10308">
    <cfRule type="cellIs" dxfId="10597" priority="7626" operator="equal">
      <formula>"NO CUMPLE"</formula>
    </cfRule>
    <cfRule type="cellIs" dxfId="10596" priority="7627" operator="equal">
      <formula>"CUMPLE"</formula>
    </cfRule>
  </conditionalFormatting>
  <conditionalFormatting sqref="G10315">
    <cfRule type="cellIs" dxfId="10595" priority="7624" operator="equal">
      <formula>"NO CUMPLE"</formula>
    </cfRule>
    <cfRule type="cellIs" dxfId="10594" priority="7625" operator="equal">
      <formula>"CUMPLE"</formula>
    </cfRule>
  </conditionalFormatting>
  <conditionalFormatting sqref="G10322">
    <cfRule type="cellIs" dxfId="10593" priority="7622" operator="equal">
      <formula>"NO CUMPLE"</formula>
    </cfRule>
    <cfRule type="cellIs" dxfId="10592" priority="7623" operator="equal">
      <formula>"CUMPLE"</formula>
    </cfRule>
  </conditionalFormatting>
  <conditionalFormatting sqref="G10405">
    <cfRule type="cellIs" dxfId="10591" priority="7569" operator="equal">
      <formula>"NO CUMPLE"</formula>
    </cfRule>
    <cfRule type="cellIs" dxfId="10590" priority="7570" operator="equal">
      <formula>"CUMPLE"</formula>
    </cfRule>
  </conditionalFormatting>
  <conditionalFormatting sqref="G10412">
    <cfRule type="cellIs" dxfId="10589" priority="7567" operator="equal">
      <formula>"NO CUMPLE"</formula>
    </cfRule>
    <cfRule type="cellIs" dxfId="10588" priority="7568" operator="equal">
      <formula>"CUMPLE"</formula>
    </cfRule>
  </conditionalFormatting>
  <conditionalFormatting sqref="G10419">
    <cfRule type="cellIs" dxfId="10587" priority="7565" operator="equal">
      <formula>"NO CUMPLE"</formula>
    </cfRule>
    <cfRule type="cellIs" dxfId="10586" priority="7566" operator="equal">
      <formula>"CUMPLE"</formula>
    </cfRule>
  </conditionalFormatting>
  <conditionalFormatting sqref="G10426">
    <cfRule type="cellIs" dxfId="10585" priority="7563" operator="equal">
      <formula>"NO CUMPLE"</formula>
    </cfRule>
    <cfRule type="cellIs" dxfId="10584" priority="7564" operator="equal">
      <formula>"CUMPLE"</formula>
    </cfRule>
  </conditionalFormatting>
  <conditionalFormatting sqref="G10433">
    <cfRule type="cellIs" dxfId="10583" priority="7561" operator="equal">
      <formula>"NO CUMPLE"</formula>
    </cfRule>
    <cfRule type="cellIs" dxfId="10582" priority="7562" operator="equal">
      <formula>"CUMPLE"</formula>
    </cfRule>
  </conditionalFormatting>
  <conditionalFormatting sqref="G10440">
    <cfRule type="cellIs" dxfId="10581" priority="7559" operator="equal">
      <formula>"NO CUMPLE"</formula>
    </cfRule>
    <cfRule type="cellIs" dxfId="10580" priority="7560" operator="equal">
      <formula>"CUMPLE"</formula>
    </cfRule>
  </conditionalFormatting>
  <conditionalFormatting sqref="G10447">
    <cfRule type="cellIs" dxfId="10579" priority="7557" operator="equal">
      <formula>"NO CUMPLE"</formula>
    </cfRule>
    <cfRule type="cellIs" dxfId="10578" priority="7558" operator="equal">
      <formula>"CUMPLE"</formula>
    </cfRule>
  </conditionalFormatting>
  <conditionalFormatting sqref="G10530">
    <cfRule type="cellIs" dxfId="10577" priority="7504" operator="equal">
      <formula>"NO CUMPLE"</formula>
    </cfRule>
    <cfRule type="cellIs" dxfId="10576" priority="7505" operator="equal">
      <formula>"CUMPLE"</formula>
    </cfRule>
  </conditionalFormatting>
  <conditionalFormatting sqref="G10537">
    <cfRule type="cellIs" dxfId="10575" priority="7502" operator="equal">
      <formula>"NO CUMPLE"</formula>
    </cfRule>
    <cfRule type="cellIs" dxfId="10574" priority="7503" operator="equal">
      <formula>"CUMPLE"</formula>
    </cfRule>
  </conditionalFormatting>
  <conditionalFormatting sqref="G10544">
    <cfRule type="cellIs" dxfId="10573" priority="7500" operator="equal">
      <formula>"NO CUMPLE"</formula>
    </cfRule>
    <cfRule type="cellIs" dxfId="10572" priority="7501" operator="equal">
      <formula>"CUMPLE"</formula>
    </cfRule>
  </conditionalFormatting>
  <conditionalFormatting sqref="G10551">
    <cfRule type="cellIs" dxfId="10571" priority="7498" operator="equal">
      <formula>"NO CUMPLE"</formula>
    </cfRule>
    <cfRule type="cellIs" dxfId="10570" priority="7499" operator="equal">
      <formula>"CUMPLE"</formula>
    </cfRule>
  </conditionalFormatting>
  <conditionalFormatting sqref="G10558">
    <cfRule type="cellIs" dxfId="10569" priority="7496" operator="equal">
      <formula>"NO CUMPLE"</formula>
    </cfRule>
    <cfRule type="cellIs" dxfId="10568" priority="7497" operator="equal">
      <formula>"CUMPLE"</formula>
    </cfRule>
  </conditionalFormatting>
  <conditionalFormatting sqref="G10565">
    <cfRule type="cellIs" dxfId="10567" priority="7494" operator="equal">
      <formula>"NO CUMPLE"</formula>
    </cfRule>
    <cfRule type="cellIs" dxfId="10566" priority="7495" operator="equal">
      <formula>"CUMPLE"</formula>
    </cfRule>
  </conditionalFormatting>
  <conditionalFormatting sqref="G10572">
    <cfRule type="cellIs" dxfId="10565" priority="7492" operator="equal">
      <formula>"NO CUMPLE"</formula>
    </cfRule>
    <cfRule type="cellIs" dxfId="10564" priority="7493" operator="equal">
      <formula>"CUMPLE"</formula>
    </cfRule>
  </conditionalFormatting>
  <conditionalFormatting sqref="G10655">
    <cfRule type="cellIs" dxfId="10563" priority="7439" operator="equal">
      <formula>"NO CUMPLE"</formula>
    </cfRule>
    <cfRule type="cellIs" dxfId="10562" priority="7440" operator="equal">
      <formula>"CUMPLE"</formula>
    </cfRule>
  </conditionalFormatting>
  <conditionalFormatting sqref="G10662">
    <cfRule type="cellIs" dxfId="10561" priority="7437" operator="equal">
      <formula>"NO CUMPLE"</formula>
    </cfRule>
    <cfRule type="cellIs" dxfId="10560" priority="7438" operator="equal">
      <formula>"CUMPLE"</formula>
    </cfRule>
  </conditionalFormatting>
  <conditionalFormatting sqref="G10669">
    <cfRule type="cellIs" dxfId="10559" priority="7435" operator="equal">
      <formula>"NO CUMPLE"</formula>
    </cfRule>
    <cfRule type="cellIs" dxfId="10558" priority="7436" operator="equal">
      <formula>"CUMPLE"</formula>
    </cfRule>
  </conditionalFormatting>
  <conditionalFormatting sqref="G10676">
    <cfRule type="cellIs" dxfId="10557" priority="7433" operator="equal">
      <formula>"NO CUMPLE"</formula>
    </cfRule>
    <cfRule type="cellIs" dxfId="10556" priority="7434" operator="equal">
      <formula>"CUMPLE"</formula>
    </cfRule>
  </conditionalFormatting>
  <conditionalFormatting sqref="G10683">
    <cfRule type="cellIs" dxfId="10555" priority="7431" operator="equal">
      <formula>"NO CUMPLE"</formula>
    </cfRule>
    <cfRule type="cellIs" dxfId="10554" priority="7432" operator="equal">
      <formula>"CUMPLE"</formula>
    </cfRule>
  </conditionalFormatting>
  <conditionalFormatting sqref="G10690">
    <cfRule type="cellIs" dxfId="10553" priority="7429" operator="equal">
      <formula>"NO CUMPLE"</formula>
    </cfRule>
    <cfRule type="cellIs" dxfId="10552" priority="7430" operator="equal">
      <formula>"CUMPLE"</formula>
    </cfRule>
  </conditionalFormatting>
  <conditionalFormatting sqref="G10697">
    <cfRule type="cellIs" dxfId="10551" priority="7427" operator="equal">
      <formula>"NO CUMPLE"</formula>
    </cfRule>
    <cfRule type="cellIs" dxfId="10550" priority="7428" operator="equal">
      <formula>"CUMPLE"</formula>
    </cfRule>
  </conditionalFormatting>
  <conditionalFormatting sqref="G10780">
    <cfRule type="cellIs" dxfId="10549" priority="7374" operator="equal">
      <formula>"NO CUMPLE"</formula>
    </cfRule>
    <cfRule type="cellIs" dxfId="10548" priority="7375" operator="equal">
      <formula>"CUMPLE"</formula>
    </cfRule>
  </conditionalFormatting>
  <conditionalFormatting sqref="G10787">
    <cfRule type="cellIs" dxfId="10547" priority="7372" operator="equal">
      <formula>"NO CUMPLE"</formula>
    </cfRule>
    <cfRule type="cellIs" dxfId="10546" priority="7373" operator="equal">
      <formula>"CUMPLE"</formula>
    </cfRule>
  </conditionalFormatting>
  <conditionalFormatting sqref="G10794">
    <cfRule type="cellIs" dxfId="10545" priority="7370" operator="equal">
      <formula>"NO CUMPLE"</formula>
    </cfRule>
    <cfRule type="cellIs" dxfId="10544" priority="7371" operator="equal">
      <formula>"CUMPLE"</formula>
    </cfRule>
  </conditionalFormatting>
  <conditionalFormatting sqref="G10801">
    <cfRule type="cellIs" dxfId="10543" priority="7368" operator="equal">
      <formula>"NO CUMPLE"</formula>
    </cfRule>
    <cfRule type="cellIs" dxfId="10542" priority="7369" operator="equal">
      <formula>"CUMPLE"</formula>
    </cfRule>
  </conditionalFormatting>
  <conditionalFormatting sqref="G10808">
    <cfRule type="cellIs" dxfId="10541" priority="7366" operator="equal">
      <formula>"NO CUMPLE"</formula>
    </cfRule>
    <cfRule type="cellIs" dxfId="10540" priority="7367" operator="equal">
      <formula>"CUMPLE"</formula>
    </cfRule>
  </conditionalFormatting>
  <conditionalFormatting sqref="G10815">
    <cfRule type="cellIs" dxfId="10539" priority="7364" operator="equal">
      <formula>"NO CUMPLE"</formula>
    </cfRule>
    <cfRule type="cellIs" dxfId="10538" priority="7365" operator="equal">
      <formula>"CUMPLE"</formula>
    </cfRule>
  </conditionalFormatting>
  <conditionalFormatting sqref="G10822">
    <cfRule type="cellIs" dxfId="10537" priority="7362" operator="equal">
      <formula>"NO CUMPLE"</formula>
    </cfRule>
    <cfRule type="cellIs" dxfId="10536" priority="7363" operator="equal">
      <formula>"CUMPLE"</formula>
    </cfRule>
  </conditionalFormatting>
  <conditionalFormatting sqref="G10905">
    <cfRule type="cellIs" dxfId="10535" priority="7309" operator="equal">
      <formula>"NO CUMPLE"</formula>
    </cfRule>
    <cfRule type="cellIs" dxfId="10534" priority="7310" operator="equal">
      <formula>"CUMPLE"</formula>
    </cfRule>
  </conditionalFormatting>
  <conditionalFormatting sqref="G10912">
    <cfRule type="cellIs" dxfId="10533" priority="7307" operator="equal">
      <formula>"NO CUMPLE"</formula>
    </cfRule>
    <cfRule type="cellIs" dxfId="10532" priority="7308" operator="equal">
      <formula>"CUMPLE"</formula>
    </cfRule>
  </conditionalFormatting>
  <conditionalFormatting sqref="G10919">
    <cfRule type="cellIs" dxfId="10531" priority="7305" operator="equal">
      <formula>"NO CUMPLE"</formula>
    </cfRule>
    <cfRule type="cellIs" dxfId="10530" priority="7306" operator="equal">
      <formula>"CUMPLE"</formula>
    </cfRule>
  </conditionalFormatting>
  <conditionalFormatting sqref="G10926">
    <cfRule type="cellIs" dxfId="10529" priority="7303" operator="equal">
      <formula>"NO CUMPLE"</formula>
    </cfRule>
    <cfRule type="cellIs" dxfId="10528" priority="7304" operator="equal">
      <formula>"CUMPLE"</formula>
    </cfRule>
  </conditionalFormatting>
  <conditionalFormatting sqref="G10933">
    <cfRule type="cellIs" dxfId="10527" priority="7301" operator="equal">
      <formula>"NO CUMPLE"</formula>
    </cfRule>
    <cfRule type="cellIs" dxfId="10526" priority="7302" operator="equal">
      <formula>"CUMPLE"</formula>
    </cfRule>
  </conditionalFormatting>
  <conditionalFormatting sqref="G10940">
    <cfRule type="cellIs" dxfId="10525" priority="7299" operator="equal">
      <formula>"NO CUMPLE"</formula>
    </cfRule>
    <cfRule type="cellIs" dxfId="10524" priority="7300" operator="equal">
      <formula>"CUMPLE"</formula>
    </cfRule>
  </conditionalFormatting>
  <conditionalFormatting sqref="G10947">
    <cfRule type="cellIs" dxfId="10523" priority="7297" operator="equal">
      <formula>"NO CUMPLE"</formula>
    </cfRule>
    <cfRule type="cellIs" dxfId="10522" priority="7298" operator="equal">
      <formula>"CUMPLE"</formula>
    </cfRule>
  </conditionalFormatting>
  <conditionalFormatting sqref="G11030">
    <cfRule type="cellIs" dxfId="10521" priority="7244" operator="equal">
      <formula>"NO CUMPLE"</formula>
    </cfRule>
    <cfRule type="cellIs" dxfId="10520" priority="7245" operator="equal">
      <formula>"CUMPLE"</formula>
    </cfRule>
  </conditionalFormatting>
  <conditionalFormatting sqref="G11037">
    <cfRule type="cellIs" dxfId="10519" priority="7242" operator="equal">
      <formula>"NO CUMPLE"</formula>
    </cfRule>
    <cfRule type="cellIs" dxfId="10518" priority="7243" operator="equal">
      <formula>"CUMPLE"</formula>
    </cfRule>
  </conditionalFormatting>
  <conditionalFormatting sqref="G11044">
    <cfRule type="cellIs" dxfId="10517" priority="7240" operator="equal">
      <formula>"NO CUMPLE"</formula>
    </cfRule>
    <cfRule type="cellIs" dxfId="10516" priority="7241" operator="equal">
      <formula>"CUMPLE"</formula>
    </cfRule>
  </conditionalFormatting>
  <conditionalFormatting sqref="G11051">
    <cfRule type="cellIs" dxfId="10515" priority="7238" operator="equal">
      <formula>"NO CUMPLE"</formula>
    </cfRule>
    <cfRule type="cellIs" dxfId="10514" priority="7239" operator="equal">
      <formula>"CUMPLE"</formula>
    </cfRule>
  </conditionalFormatting>
  <conditionalFormatting sqref="G11058">
    <cfRule type="cellIs" dxfId="10513" priority="7236" operator="equal">
      <formula>"NO CUMPLE"</formula>
    </cfRule>
    <cfRule type="cellIs" dxfId="10512" priority="7237" operator="equal">
      <formula>"CUMPLE"</formula>
    </cfRule>
  </conditionalFormatting>
  <conditionalFormatting sqref="G11065">
    <cfRule type="cellIs" dxfId="10511" priority="7234" operator="equal">
      <formula>"NO CUMPLE"</formula>
    </cfRule>
    <cfRule type="cellIs" dxfId="10510" priority="7235" operator="equal">
      <formula>"CUMPLE"</formula>
    </cfRule>
  </conditionalFormatting>
  <conditionalFormatting sqref="G11072">
    <cfRule type="cellIs" dxfId="10509" priority="7232" operator="equal">
      <formula>"NO CUMPLE"</formula>
    </cfRule>
    <cfRule type="cellIs" dxfId="10508" priority="7233" operator="equal">
      <formula>"CUMPLE"</formula>
    </cfRule>
  </conditionalFormatting>
  <conditionalFormatting sqref="G11155">
    <cfRule type="cellIs" dxfId="10507" priority="7179" operator="equal">
      <formula>"NO CUMPLE"</formula>
    </cfRule>
    <cfRule type="cellIs" dxfId="10506" priority="7180" operator="equal">
      <formula>"CUMPLE"</formula>
    </cfRule>
  </conditionalFormatting>
  <conditionalFormatting sqref="G11162">
    <cfRule type="cellIs" dxfId="10505" priority="7177" operator="equal">
      <formula>"NO CUMPLE"</formula>
    </cfRule>
    <cfRule type="cellIs" dxfId="10504" priority="7178" operator="equal">
      <formula>"CUMPLE"</formula>
    </cfRule>
  </conditionalFormatting>
  <conditionalFormatting sqref="G11169">
    <cfRule type="cellIs" dxfId="10503" priority="7175" operator="equal">
      <formula>"NO CUMPLE"</formula>
    </cfRule>
    <cfRule type="cellIs" dxfId="10502" priority="7176" operator="equal">
      <formula>"CUMPLE"</formula>
    </cfRule>
  </conditionalFormatting>
  <conditionalFormatting sqref="G11176">
    <cfRule type="cellIs" dxfId="10501" priority="7173" operator="equal">
      <formula>"NO CUMPLE"</formula>
    </cfRule>
    <cfRule type="cellIs" dxfId="10500" priority="7174" operator="equal">
      <formula>"CUMPLE"</formula>
    </cfRule>
  </conditionalFormatting>
  <conditionalFormatting sqref="G11183">
    <cfRule type="cellIs" dxfId="10499" priority="7171" operator="equal">
      <formula>"NO CUMPLE"</formula>
    </cfRule>
    <cfRule type="cellIs" dxfId="10498" priority="7172" operator="equal">
      <formula>"CUMPLE"</formula>
    </cfRule>
  </conditionalFormatting>
  <conditionalFormatting sqref="G11190">
    <cfRule type="cellIs" dxfId="10497" priority="7169" operator="equal">
      <formula>"NO CUMPLE"</formula>
    </cfRule>
    <cfRule type="cellIs" dxfId="10496" priority="7170" operator="equal">
      <formula>"CUMPLE"</formula>
    </cfRule>
  </conditionalFormatting>
  <conditionalFormatting sqref="G11197">
    <cfRule type="cellIs" dxfId="10495" priority="7167" operator="equal">
      <formula>"NO CUMPLE"</formula>
    </cfRule>
    <cfRule type="cellIs" dxfId="10494" priority="7168" operator="equal">
      <formula>"CUMPLE"</formula>
    </cfRule>
  </conditionalFormatting>
  <conditionalFormatting sqref="G11280">
    <cfRule type="cellIs" dxfId="10493" priority="7114" operator="equal">
      <formula>"NO CUMPLE"</formula>
    </cfRule>
    <cfRule type="cellIs" dxfId="10492" priority="7115" operator="equal">
      <formula>"CUMPLE"</formula>
    </cfRule>
  </conditionalFormatting>
  <conditionalFormatting sqref="G11287">
    <cfRule type="cellIs" dxfId="10491" priority="7112" operator="equal">
      <formula>"NO CUMPLE"</formula>
    </cfRule>
    <cfRule type="cellIs" dxfId="10490" priority="7113" operator="equal">
      <formula>"CUMPLE"</formula>
    </cfRule>
  </conditionalFormatting>
  <conditionalFormatting sqref="G11294">
    <cfRule type="cellIs" dxfId="10489" priority="7110" operator="equal">
      <formula>"NO CUMPLE"</formula>
    </cfRule>
    <cfRule type="cellIs" dxfId="10488" priority="7111" operator="equal">
      <formula>"CUMPLE"</formula>
    </cfRule>
  </conditionalFormatting>
  <conditionalFormatting sqref="G11301">
    <cfRule type="cellIs" dxfId="10487" priority="7108" operator="equal">
      <formula>"NO CUMPLE"</formula>
    </cfRule>
    <cfRule type="cellIs" dxfId="10486" priority="7109" operator="equal">
      <formula>"CUMPLE"</formula>
    </cfRule>
  </conditionalFormatting>
  <conditionalFormatting sqref="G11308">
    <cfRule type="cellIs" dxfId="10485" priority="7106" operator="equal">
      <formula>"NO CUMPLE"</formula>
    </cfRule>
    <cfRule type="cellIs" dxfId="10484" priority="7107" operator="equal">
      <formula>"CUMPLE"</formula>
    </cfRule>
  </conditionalFormatting>
  <conditionalFormatting sqref="G11315">
    <cfRule type="cellIs" dxfId="10483" priority="7104" operator="equal">
      <formula>"NO CUMPLE"</formula>
    </cfRule>
    <cfRule type="cellIs" dxfId="10482" priority="7105" operator="equal">
      <formula>"CUMPLE"</formula>
    </cfRule>
  </conditionalFormatting>
  <conditionalFormatting sqref="G11322">
    <cfRule type="cellIs" dxfId="10481" priority="7102" operator="equal">
      <formula>"NO CUMPLE"</formula>
    </cfRule>
    <cfRule type="cellIs" dxfId="10480" priority="7103" operator="equal">
      <formula>"CUMPLE"</formula>
    </cfRule>
  </conditionalFormatting>
  <conditionalFormatting sqref="G11405">
    <cfRule type="cellIs" dxfId="10479" priority="7049" operator="equal">
      <formula>"NO CUMPLE"</formula>
    </cfRule>
    <cfRule type="cellIs" dxfId="10478" priority="7050" operator="equal">
      <formula>"CUMPLE"</formula>
    </cfRule>
  </conditionalFormatting>
  <conditionalFormatting sqref="G11412">
    <cfRule type="cellIs" dxfId="10477" priority="7047" operator="equal">
      <formula>"NO CUMPLE"</formula>
    </cfRule>
    <cfRule type="cellIs" dxfId="10476" priority="7048" operator="equal">
      <formula>"CUMPLE"</formula>
    </cfRule>
  </conditionalFormatting>
  <conditionalFormatting sqref="G11419">
    <cfRule type="cellIs" dxfId="10475" priority="7045" operator="equal">
      <formula>"NO CUMPLE"</formula>
    </cfRule>
    <cfRule type="cellIs" dxfId="10474" priority="7046" operator="equal">
      <formula>"CUMPLE"</formula>
    </cfRule>
  </conditionalFormatting>
  <conditionalFormatting sqref="G11426">
    <cfRule type="cellIs" dxfId="10473" priority="7043" operator="equal">
      <formula>"NO CUMPLE"</formula>
    </cfRule>
    <cfRule type="cellIs" dxfId="10472" priority="7044" operator="equal">
      <formula>"CUMPLE"</formula>
    </cfRule>
  </conditionalFormatting>
  <conditionalFormatting sqref="G11433">
    <cfRule type="cellIs" dxfId="10471" priority="7041" operator="equal">
      <formula>"NO CUMPLE"</formula>
    </cfRule>
    <cfRule type="cellIs" dxfId="10470" priority="7042" operator="equal">
      <formula>"CUMPLE"</formula>
    </cfRule>
  </conditionalFormatting>
  <conditionalFormatting sqref="G11440">
    <cfRule type="cellIs" dxfId="10469" priority="7039" operator="equal">
      <formula>"NO CUMPLE"</formula>
    </cfRule>
    <cfRule type="cellIs" dxfId="10468" priority="7040" operator="equal">
      <formula>"CUMPLE"</formula>
    </cfRule>
  </conditionalFormatting>
  <conditionalFormatting sqref="G11447">
    <cfRule type="cellIs" dxfId="10467" priority="7037" operator="equal">
      <formula>"NO CUMPLE"</formula>
    </cfRule>
    <cfRule type="cellIs" dxfId="10466" priority="7038" operator="equal">
      <formula>"CUMPLE"</formula>
    </cfRule>
  </conditionalFormatting>
  <conditionalFormatting sqref="G11530">
    <cfRule type="cellIs" dxfId="10465" priority="6984" operator="equal">
      <formula>"NO CUMPLE"</formula>
    </cfRule>
    <cfRule type="cellIs" dxfId="10464" priority="6985" operator="equal">
      <formula>"CUMPLE"</formula>
    </cfRule>
  </conditionalFormatting>
  <conditionalFormatting sqref="G11537">
    <cfRule type="cellIs" dxfId="10463" priority="6982" operator="equal">
      <formula>"NO CUMPLE"</formula>
    </cfRule>
    <cfRule type="cellIs" dxfId="10462" priority="6983" operator="equal">
      <formula>"CUMPLE"</formula>
    </cfRule>
  </conditionalFormatting>
  <conditionalFormatting sqref="G11544">
    <cfRule type="cellIs" dxfId="10461" priority="6980" operator="equal">
      <formula>"NO CUMPLE"</formula>
    </cfRule>
    <cfRule type="cellIs" dxfId="10460" priority="6981" operator="equal">
      <formula>"CUMPLE"</formula>
    </cfRule>
  </conditionalFormatting>
  <conditionalFormatting sqref="G11551">
    <cfRule type="cellIs" dxfId="10459" priority="6978" operator="equal">
      <formula>"NO CUMPLE"</formula>
    </cfRule>
    <cfRule type="cellIs" dxfId="10458" priority="6979" operator="equal">
      <formula>"CUMPLE"</formula>
    </cfRule>
  </conditionalFormatting>
  <conditionalFormatting sqref="G11558">
    <cfRule type="cellIs" dxfId="10457" priority="6976" operator="equal">
      <formula>"NO CUMPLE"</formula>
    </cfRule>
    <cfRule type="cellIs" dxfId="10456" priority="6977" operator="equal">
      <formula>"CUMPLE"</formula>
    </cfRule>
  </conditionalFormatting>
  <conditionalFormatting sqref="G11565">
    <cfRule type="cellIs" dxfId="10455" priority="6974" operator="equal">
      <formula>"NO CUMPLE"</formula>
    </cfRule>
    <cfRule type="cellIs" dxfId="10454" priority="6975" operator="equal">
      <formula>"CUMPLE"</formula>
    </cfRule>
  </conditionalFormatting>
  <conditionalFormatting sqref="G11572">
    <cfRule type="cellIs" dxfId="10453" priority="6972" operator="equal">
      <formula>"NO CUMPLE"</formula>
    </cfRule>
    <cfRule type="cellIs" dxfId="10452" priority="6973" operator="equal">
      <formula>"CUMPLE"</formula>
    </cfRule>
  </conditionalFormatting>
  <conditionalFormatting sqref="G11655">
    <cfRule type="cellIs" dxfId="10451" priority="6919" operator="equal">
      <formula>"NO CUMPLE"</formula>
    </cfRule>
    <cfRule type="cellIs" dxfId="10450" priority="6920" operator="equal">
      <formula>"CUMPLE"</formula>
    </cfRule>
  </conditionalFormatting>
  <conditionalFormatting sqref="G11662">
    <cfRule type="cellIs" dxfId="10449" priority="6917" operator="equal">
      <formula>"NO CUMPLE"</formula>
    </cfRule>
    <cfRule type="cellIs" dxfId="10448" priority="6918" operator="equal">
      <formula>"CUMPLE"</formula>
    </cfRule>
  </conditionalFormatting>
  <conditionalFormatting sqref="G11669">
    <cfRule type="cellIs" dxfId="10447" priority="6915" operator="equal">
      <formula>"NO CUMPLE"</formula>
    </cfRule>
    <cfRule type="cellIs" dxfId="10446" priority="6916" operator="equal">
      <formula>"CUMPLE"</formula>
    </cfRule>
  </conditionalFormatting>
  <conditionalFormatting sqref="G11676">
    <cfRule type="cellIs" dxfId="10445" priority="6913" operator="equal">
      <formula>"NO CUMPLE"</formula>
    </cfRule>
    <cfRule type="cellIs" dxfId="10444" priority="6914" operator="equal">
      <formula>"CUMPLE"</formula>
    </cfRule>
  </conditionalFormatting>
  <conditionalFormatting sqref="G11683">
    <cfRule type="cellIs" dxfId="10443" priority="6911" operator="equal">
      <formula>"NO CUMPLE"</formula>
    </cfRule>
    <cfRule type="cellIs" dxfId="10442" priority="6912" operator="equal">
      <formula>"CUMPLE"</formula>
    </cfRule>
  </conditionalFormatting>
  <conditionalFormatting sqref="G11690">
    <cfRule type="cellIs" dxfId="10441" priority="6909" operator="equal">
      <formula>"NO CUMPLE"</formula>
    </cfRule>
    <cfRule type="cellIs" dxfId="10440" priority="6910" operator="equal">
      <formula>"CUMPLE"</formula>
    </cfRule>
  </conditionalFormatting>
  <conditionalFormatting sqref="G11697">
    <cfRule type="cellIs" dxfId="10439" priority="6907" operator="equal">
      <formula>"NO CUMPLE"</formula>
    </cfRule>
    <cfRule type="cellIs" dxfId="10438" priority="6908" operator="equal">
      <formula>"CUMPLE"</formula>
    </cfRule>
  </conditionalFormatting>
  <conditionalFormatting sqref="G11780">
    <cfRule type="cellIs" dxfId="10437" priority="6854" operator="equal">
      <formula>"NO CUMPLE"</formula>
    </cfRule>
    <cfRule type="cellIs" dxfId="10436" priority="6855" operator="equal">
      <formula>"CUMPLE"</formula>
    </cfRule>
  </conditionalFormatting>
  <conditionalFormatting sqref="G11787">
    <cfRule type="cellIs" dxfId="10435" priority="6852" operator="equal">
      <formula>"NO CUMPLE"</formula>
    </cfRule>
    <cfRule type="cellIs" dxfId="10434" priority="6853" operator="equal">
      <formula>"CUMPLE"</formula>
    </cfRule>
  </conditionalFormatting>
  <conditionalFormatting sqref="G11794">
    <cfRule type="cellIs" dxfId="10433" priority="6850" operator="equal">
      <formula>"NO CUMPLE"</formula>
    </cfRule>
    <cfRule type="cellIs" dxfId="10432" priority="6851" operator="equal">
      <formula>"CUMPLE"</formula>
    </cfRule>
  </conditionalFormatting>
  <conditionalFormatting sqref="G11801">
    <cfRule type="cellIs" dxfId="10431" priority="6848" operator="equal">
      <formula>"NO CUMPLE"</formula>
    </cfRule>
    <cfRule type="cellIs" dxfId="10430" priority="6849" operator="equal">
      <formula>"CUMPLE"</formula>
    </cfRule>
  </conditionalFormatting>
  <conditionalFormatting sqref="G11808">
    <cfRule type="cellIs" dxfId="10429" priority="6846" operator="equal">
      <formula>"NO CUMPLE"</formula>
    </cfRule>
    <cfRule type="cellIs" dxfId="10428" priority="6847" operator="equal">
      <formula>"CUMPLE"</formula>
    </cfRule>
  </conditionalFormatting>
  <conditionalFormatting sqref="G11815">
    <cfRule type="cellIs" dxfId="10427" priority="6844" operator="equal">
      <formula>"NO CUMPLE"</formula>
    </cfRule>
    <cfRule type="cellIs" dxfId="10426" priority="6845" operator="equal">
      <formula>"CUMPLE"</formula>
    </cfRule>
  </conditionalFormatting>
  <conditionalFormatting sqref="G11822">
    <cfRule type="cellIs" dxfId="10425" priority="6842" operator="equal">
      <formula>"NO CUMPLE"</formula>
    </cfRule>
    <cfRule type="cellIs" dxfId="10424" priority="6843" operator="equal">
      <formula>"CUMPLE"</formula>
    </cfRule>
  </conditionalFormatting>
  <conditionalFormatting sqref="G11905">
    <cfRule type="cellIs" dxfId="10423" priority="6789" operator="equal">
      <formula>"NO CUMPLE"</formula>
    </cfRule>
    <cfRule type="cellIs" dxfId="10422" priority="6790" operator="equal">
      <formula>"CUMPLE"</formula>
    </cfRule>
  </conditionalFormatting>
  <conditionalFormatting sqref="G11912">
    <cfRule type="cellIs" dxfId="10421" priority="6787" operator="equal">
      <formula>"NO CUMPLE"</formula>
    </cfRule>
    <cfRule type="cellIs" dxfId="10420" priority="6788" operator="equal">
      <formula>"CUMPLE"</formula>
    </cfRule>
  </conditionalFormatting>
  <conditionalFormatting sqref="G11919">
    <cfRule type="cellIs" dxfId="10419" priority="6785" operator="equal">
      <formula>"NO CUMPLE"</formula>
    </cfRule>
    <cfRule type="cellIs" dxfId="10418" priority="6786" operator="equal">
      <formula>"CUMPLE"</formula>
    </cfRule>
  </conditionalFormatting>
  <conditionalFormatting sqref="G11926">
    <cfRule type="cellIs" dxfId="10417" priority="6783" operator="equal">
      <formula>"NO CUMPLE"</formula>
    </cfRule>
    <cfRule type="cellIs" dxfId="10416" priority="6784" operator="equal">
      <formula>"CUMPLE"</formula>
    </cfRule>
  </conditionalFormatting>
  <conditionalFormatting sqref="G11933">
    <cfRule type="cellIs" dxfId="10415" priority="6781" operator="equal">
      <formula>"NO CUMPLE"</formula>
    </cfRule>
    <cfRule type="cellIs" dxfId="10414" priority="6782" operator="equal">
      <formula>"CUMPLE"</formula>
    </cfRule>
  </conditionalFormatting>
  <conditionalFormatting sqref="G11940">
    <cfRule type="cellIs" dxfId="10413" priority="6779" operator="equal">
      <formula>"NO CUMPLE"</formula>
    </cfRule>
    <cfRule type="cellIs" dxfId="10412" priority="6780" operator="equal">
      <formula>"CUMPLE"</formula>
    </cfRule>
  </conditionalFormatting>
  <conditionalFormatting sqref="G11947">
    <cfRule type="cellIs" dxfId="10411" priority="6777" operator="equal">
      <formula>"NO CUMPLE"</formula>
    </cfRule>
    <cfRule type="cellIs" dxfId="10410" priority="6778" operator="equal">
      <formula>"CUMPLE"</formula>
    </cfRule>
  </conditionalFormatting>
  <conditionalFormatting sqref="G12030">
    <cfRule type="cellIs" dxfId="10409" priority="6724" operator="equal">
      <formula>"NO CUMPLE"</formula>
    </cfRule>
    <cfRule type="cellIs" dxfId="10408" priority="6725" operator="equal">
      <formula>"CUMPLE"</formula>
    </cfRule>
  </conditionalFormatting>
  <conditionalFormatting sqref="G12037">
    <cfRule type="cellIs" dxfId="10407" priority="6722" operator="equal">
      <formula>"NO CUMPLE"</formula>
    </cfRule>
    <cfRule type="cellIs" dxfId="10406" priority="6723" operator="equal">
      <formula>"CUMPLE"</formula>
    </cfRule>
  </conditionalFormatting>
  <conditionalFormatting sqref="G12044">
    <cfRule type="cellIs" dxfId="10405" priority="6720" operator="equal">
      <formula>"NO CUMPLE"</formula>
    </cfRule>
    <cfRule type="cellIs" dxfId="10404" priority="6721" operator="equal">
      <formula>"CUMPLE"</formula>
    </cfRule>
  </conditionalFormatting>
  <conditionalFormatting sqref="G12051">
    <cfRule type="cellIs" dxfId="10403" priority="6718" operator="equal">
      <formula>"NO CUMPLE"</formula>
    </cfRule>
    <cfRule type="cellIs" dxfId="10402" priority="6719" operator="equal">
      <formula>"CUMPLE"</formula>
    </cfRule>
  </conditionalFormatting>
  <conditionalFormatting sqref="G12058">
    <cfRule type="cellIs" dxfId="10401" priority="6716" operator="equal">
      <formula>"NO CUMPLE"</formula>
    </cfRule>
    <cfRule type="cellIs" dxfId="10400" priority="6717" operator="equal">
      <formula>"CUMPLE"</formula>
    </cfRule>
  </conditionalFormatting>
  <conditionalFormatting sqref="G12065">
    <cfRule type="cellIs" dxfId="10399" priority="6714" operator="equal">
      <formula>"NO CUMPLE"</formula>
    </cfRule>
    <cfRule type="cellIs" dxfId="10398" priority="6715" operator="equal">
      <formula>"CUMPLE"</formula>
    </cfRule>
  </conditionalFormatting>
  <conditionalFormatting sqref="G12072">
    <cfRule type="cellIs" dxfId="10397" priority="6712" operator="equal">
      <formula>"NO CUMPLE"</formula>
    </cfRule>
    <cfRule type="cellIs" dxfId="10396" priority="6713" operator="equal">
      <formula>"CUMPLE"</formula>
    </cfRule>
  </conditionalFormatting>
  <conditionalFormatting sqref="G12155">
    <cfRule type="cellIs" dxfId="10395" priority="6659" operator="equal">
      <formula>"NO CUMPLE"</formula>
    </cfRule>
    <cfRule type="cellIs" dxfId="10394" priority="6660" operator="equal">
      <formula>"CUMPLE"</formula>
    </cfRule>
  </conditionalFormatting>
  <conditionalFormatting sqref="G12162">
    <cfRule type="cellIs" dxfId="10393" priority="6657" operator="equal">
      <formula>"NO CUMPLE"</formula>
    </cfRule>
    <cfRule type="cellIs" dxfId="10392" priority="6658" operator="equal">
      <formula>"CUMPLE"</formula>
    </cfRule>
  </conditionalFormatting>
  <conditionalFormatting sqref="G12169">
    <cfRule type="cellIs" dxfId="10391" priority="6655" operator="equal">
      <formula>"NO CUMPLE"</formula>
    </cfRule>
    <cfRule type="cellIs" dxfId="10390" priority="6656" operator="equal">
      <formula>"CUMPLE"</formula>
    </cfRule>
  </conditionalFormatting>
  <conditionalFormatting sqref="G12176">
    <cfRule type="cellIs" dxfId="10389" priority="6653" operator="equal">
      <formula>"NO CUMPLE"</formula>
    </cfRule>
    <cfRule type="cellIs" dxfId="10388" priority="6654" operator="equal">
      <formula>"CUMPLE"</formula>
    </cfRule>
  </conditionalFormatting>
  <conditionalFormatting sqref="G12183">
    <cfRule type="cellIs" dxfId="10387" priority="6651" operator="equal">
      <formula>"NO CUMPLE"</formula>
    </cfRule>
    <cfRule type="cellIs" dxfId="10386" priority="6652" operator="equal">
      <formula>"CUMPLE"</formula>
    </cfRule>
  </conditionalFormatting>
  <conditionalFormatting sqref="G12190">
    <cfRule type="cellIs" dxfId="10385" priority="6649" operator="equal">
      <formula>"NO CUMPLE"</formula>
    </cfRule>
    <cfRule type="cellIs" dxfId="10384" priority="6650" operator="equal">
      <formula>"CUMPLE"</formula>
    </cfRule>
  </conditionalFormatting>
  <conditionalFormatting sqref="G12197">
    <cfRule type="cellIs" dxfId="10383" priority="6647" operator="equal">
      <formula>"NO CUMPLE"</formula>
    </cfRule>
    <cfRule type="cellIs" dxfId="10382" priority="6648" operator="equal">
      <formula>"CUMPLE"</formula>
    </cfRule>
  </conditionalFormatting>
  <conditionalFormatting sqref="G12280">
    <cfRule type="cellIs" dxfId="10381" priority="6594" operator="equal">
      <formula>"NO CUMPLE"</formula>
    </cfRule>
    <cfRule type="cellIs" dxfId="10380" priority="6595" operator="equal">
      <formula>"CUMPLE"</formula>
    </cfRule>
  </conditionalFormatting>
  <conditionalFormatting sqref="G12287">
    <cfRule type="cellIs" dxfId="10379" priority="6592" operator="equal">
      <formula>"NO CUMPLE"</formula>
    </cfRule>
    <cfRule type="cellIs" dxfId="10378" priority="6593" operator="equal">
      <formula>"CUMPLE"</formula>
    </cfRule>
  </conditionalFormatting>
  <conditionalFormatting sqref="G12294">
    <cfRule type="cellIs" dxfId="10377" priority="6590" operator="equal">
      <formula>"NO CUMPLE"</formula>
    </cfRule>
    <cfRule type="cellIs" dxfId="10376" priority="6591" operator="equal">
      <formula>"CUMPLE"</formula>
    </cfRule>
  </conditionalFormatting>
  <conditionalFormatting sqref="G12301">
    <cfRule type="cellIs" dxfId="10375" priority="6588" operator="equal">
      <formula>"NO CUMPLE"</formula>
    </cfRule>
    <cfRule type="cellIs" dxfId="10374" priority="6589" operator="equal">
      <formula>"CUMPLE"</formula>
    </cfRule>
  </conditionalFormatting>
  <conditionalFormatting sqref="G12308">
    <cfRule type="cellIs" dxfId="10373" priority="6586" operator="equal">
      <formula>"NO CUMPLE"</formula>
    </cfRule>
    <cfRule type="cellIs" dxfId="10372" priority="6587" operator="equal">
      <formula>"CUMPLE"</formula>
    </cfRule>
  </conditionalFormatting>
  <conditionalFormatting sqref="G12315">
    <cfRule type="cellIs" dxfId="10371" priority="6584" operator="equal">
      <formula>"NO CUMPLE"</formula>
    </cfRule>
    <cfRule type="cellIs" dxfId="10370" priority="6585" operator="equal">
      <formula>"CUMPLE"</formula>
    </cfRule>
  </conditionalFormatting>
  <conditionalFormatting sqref="G12322">
    <cfRule type="cellIs" dxfId="10369" priority="6582" operator="equal">
      <formula>"NO CUMPLE"</formula>
    </cfRule>
    <cfRule type="cellIs" dxfId="10368" priority="6583" operator="equal">
      <formula>"CUMPLE"</formula>
    </cfRule>
  </conditionalFormatting>
  <conditionalFormatting sqref="G12405">
    <cfRule type="cellIs" dxfId="10367" priority="6529" operator="equal">
      <formula>"NO CUMPLE"</formula>
    </cfRule>
    <cfRule type="cellIs" dxfId="10366" priority="6530" operator="equal">
      <formula>"CUMPLE"</formula>
    </cfRule>
  </conditionalFormatting>
  <conditionalFormatting sqref="G12412">
    <cfRule type="cellIs" dxfId="10365" priority="6527" operator="equal">
      <formula>"NO CUMPLE"</formula>
    </cfRule>
    <cfRule type="cellIs" dxfId="10364" priority="6528" operator="equal">
      <formula>"CUMPLE"</formula>
    </cfRule>
  </conditionalFormatting>
  <conditionalFormatting sqref="G12419">
    <cfRule type="cellIs" dxfId="10363" priority="6525" operator="equal">
      <formula>"NO CUMPLE"</formula>
    </cfRule>
    <cfRule type="cellIs" dxfId="10362" priority="6526" operator="equal">
      <formula>"CUMPLE"</formula>
    </cfRule>
  </conditionalFormatting>
  <conditionalFormatting sqref="G12426">
    <cfRule type="cellIs" dxfId="10361" priority="6523" operator="equal">
      <formula>"NO CUMPLE"</formula>
    </cfRule>
    <cfRule type="cellIs" dxfId="10360" priority="6524" operator="equal">
      <formula>"CUMPLE"</formula>
    </cfRule>
  </conditionalFormatting>
  <conditionalFormatting sqref="G12433">
    <cfRule type="cellIs" dxfId="10359" priority="6521" operator="equal">
      <formula>"NO CUMPLE"</formula>
    </cfRule>
    <cfRule type="cellIs" dxfId="10358" priority="6522" operator="equal">
      <formula>"CUMPLE"</formula>
    </cfRule>
  </conditionalFormatting>
  <conditionalFormatting sqref="G12440">
    <cfRule type="cellIs" dxfId="10357" priority="6519" operator="equal">
      <formula>"NO CUMPLE"</formula>
    </cfRule>
    <cfRule type="cellIs" dxfId="10356" priority="6520" operator="equal">
      <formula>"CUMPLE"</formula>
    </cfRule>
  </conditionalFormatting>
  <conditionalFormatting sqref="G12447">
    <cfRule type="cellIs" dxfId="10355" priority="6517" operator="equal">
      <formula>"NO CUMPLE"</formula>
    </cfRule>
    <cfRule type="cellIs" dxfId="10354" priority="6518" operator="equal">
      <formula>"CUMPLE"</formula>
    </cfRule>
  </conditionalFormatting>
  <conditionalFormatting sqref="G12530">
    <cfRule type="cellIs" dxfId="10353" priority="6464" operator="equal">
      <formula>"NO CUMPLE"</formula>
    </cfRule>
    <cfRule type="cellIs" dxfId="10352" priority="6465" operator="equal">
      <formula>"CUMPLE"</formula>
    </cfRule>
  </conditionalFormatting>
  <conditionalFormatting sqref="G12537">
    <cfRule type="cellIs" dxfId="10351" priority="6462" operator="equal">
      <formula>"NO CUMPLE"</formula>
    </cfRule>
    <cfRule type="cellIs" dxfId="10350" priority="6463" operator="equal">
      <formula>"CUMPLE"</formula>
    </cfRule>
  </conditionalFormatting>
  <conditionalFormatting sqref="G12544">
    <cfRule type="cellIs" dxfId="10349" priority="6460" operator="equal">
      <formula>"NO CUMPLE"</formula>
    </cfRule>
    <cfRule type="cellIs" dxfId="10348" priority="6461" operator="equal">
      <formula>"CUMPLE"</formula>
    </cfRule>
  </conditionalFormatting>
  <conditionalFormatting sqref="G12551">
    <cfRule type="cellIs" dxfId="10347" priority="6458" operator="equal">
      <formula>"NO CUMPLE"</formula>
    </cfRule>
    <cfRule type="cellIs" dxfId="10346" priority="6459" operator="equal">
      <formula>"CUMPLE"</formula>
    </cfRule>
  </conditionalFormatting>
  <conditionalFormatting sqref="G12558">
    <cfRule type="cellIs" dxfId="10345" priority="6456" operator="equal">
      <formula>"NO CUMPLE"</formula>
    </cfRule>
    <cfRule type="cellIs" dxfId="10344" priority="6457" operator="equal">
      <formula>"CUMPLE"</formula>
    </cfRule>
  </conditionalFormatting>
  <conditionalFormatting sqref="G12565">
    <cfRule type="cellIs" dxfId="10343" priority="6454" operator="equal">
      <formula>"NO CUMPLE"</formula>
    </cfRule>
    <cfRule type="cellIs" dxfId="10342" priority="6455" operator="equal">
      <formula>"CUMPLE"</formula>
    </cfRule>
  </conditionalFormatting>
  <conditionalFormatting sqref="G12572">
    <cfRule type="cellIs" dxfId="10341" priority="6452" operator="equal">
      <formula>"NO CUMPLE"</formula>
    </cfRule>
    <cfRule type="cellIs" dxfId="10340" priority="6453" operator="equal">
      <formula>"CUMPLE"</formula>
    </cfRule>
  </conditionalFormatting>
  <conditionalFormatting sqref="G12655">
    <cfRule type="cellIs" dxfId="10339" priority="6399" operator="equal">
      <formula>"NO CUMPLE"</formula>
    </cfRule>
    <cfRule type="cellIs" dxfId="10338" priority="6400" operator="equal">
      <formula>"CUMPLE"</formula>
    </cfRule>
  </conditionalFormatting>
  <conditionalFormatting sqref="G12662">
    <cfRule type="cellIs" dxfId="10337" priority="6397" operator="equal">
      <formula>"NO CUMPLE"</formula>
    </cfRule>
    <cfRule type="cellIs" dxfId="10336" priority="6398" operator="equal">
      <formula>"CUMPLE"</formula>
    </cfRule>
  </conditionalFormatting>
  <conditionalFormatting sqref="G12669">
    <cfRule type="cellIs" dxfId="10335" priority="6395" operator="equal">
      <formula>"NO CUMPLE"</formula>
    </cfRule>
    <cfRule type="cellIs" dxfId="10334" priority="6396" operator="equal">
      <formula>"CUMPLE"</formula>
    </cfRule>
  </conditionalFormatting>
  <conditionalFormatting sqref="G12676">
    <cfRule type="cellIs" dxfId="10333" priority="6393" operator="equal">
      <formula>"NO CUMPLE"</formula>
    </cfRule>
    <cfRule type="cellIs" dxfId="10332" priority="6394" operator="equal">
      <formula>"CUMPLE"</formula>
    </cfRule>
  </conditionalFormatting>
  <conditionalFormatting sqref="G12683">
    <cfRule type="cellIs" dxfId="10331" priority="6391" operator="equal">
      <formula>"NO CUMPLE"</formula>
    </cfRule>
    <cfRule type="cellIs" dxfId="10330" priority="6392" operator="equal">
      <formula>"CUMPLE"</formula>
    </cfRule>
  </conditionalFormatting>
  <conditionalFormatting sqref="G12690">
    <cfRule type="cellIs" dxfId="10329" priority="6389" operator="equal">
      <formula>"NO CUMPLE"</formula>
    </cfRule>
    <cfRule type="cellIs" dxfId="10328" priority="6390" operator="equal">
      <formula>"CUMPLE"</formula>
    </cfRule>
  </conditionalFormatting>
  <conditionalFormatting sqref="G12697">
    <cfRule type="cellIs" dxfId="10327" priority="6387" operator="equal">
      <formula>"NO CUMPLE"</formula>
    </cfRule>
    <cfRule type="cellIs" dxfId="10326" priority="6388" operator="equal">
      <formula>"CUMPLE"</formula>
    </cfRule>
  </conditionalFormatting>
  <conditionalFormatting sqref="G12780">
    <cfRule type="cellIs" dxfId="10325" priority="6334" operator="equal">
      <formula>"NO CUMPLE"</formula>
    </cfRule>
    <cfRule type="cellIs" dxfId="10324" priority="6335" operator="equal">
      <formula>"CUMPLE"</formula>
    </cfRule>
  </conditionalFormatting>
  <conditionalFormatting sqref="G12787">
    <cfRule type="cellIs" dxfId="10323" priority="6332" operator="equal">
      <formula>"NO CUMPLE"</formula>
    </cfRule>
    <cfRule type="cellIs" dxfId="10322" priority="6333" operator="equal">
      <formula>"CUMPLE"</formula>
    </cfRule>
  </conditionalFormatting>
  <conditionalFormatting sqref="G12794">
    <cfRule type="cellIs" dxfId="10321" priority="6330" operator="equal">
      <formula>"NO CUMPLE"</formula>
    </cfRule>
    <cfRule type="cellIs" dxfId="10320" priority="6331" operator="equal">
      <formula>"CUMPLE"</formula>
    </cfRule>
  </conditionalFormatting>
  <conditionalFormatting sqref="G12801">
    <cfRule type="cellIs" dxfId="10319" priority="6328" operator="equal">
      <formula>"NO CUMPLE"</formula>
    </cfRule>
    <cfRule type="cellIs" dxfId="10318" priority="6329" operator="equal">
      <formula>"CUMPLE"</formula>
    </cfRule>
  </conditionalFormatting>
  <conditionalFormatting sqref="G12808">
    <cfRule type="cellIs" dxfId="10317" priority="6326" operator="equal">
      <formula>"NO CUMPLE"</formula>
    </cfRule>
    <cfRule type="cellIs" dxfId="10316" priority="6327" operator="equal">
      <formula>"CUMPLE"</formula>
    </cfRule>
  </conditionalFormatting>
  <conditionalFormatting sqref="G12815">
    <cfRule type="cellIs" dxfId="10315" priority="6324" operator="equal">
      <formula>"NO CUMPLE"</formula>
    </cfRule>
    <cfRule type="cellIs" dxfId="10314" priority="6325" operator="equal">
      <formula>"CUMPLE"</formula>
    </cfRule>
  </conditionalFormatting>
  <conditionalFormatting sqref="G12822">
    <cfRule type="cellIs" dxfId="10313" priority="6322" operator="equal">
      <formula>"NO CUMPLE"</formula>
    </cfRule>
    <cfRule type="cellIs" dxfId="10312" priority="6323" operator="equal">
      <formula>"CUMPLE"</formula>
    </cfRule>
  </conditionalFormatting>
  <conditionalFormatting sqref="G12905">
    <cfRule type="cellIs" dxfId="10311" priority="6269" operator="equal">
      <formula>"NO CUMPLE"</formula>
    </cfRule>
    <cfRule type="cellIs" dxfId="10310" priority="6270" operator="equal">
      <formula>"CUMPLE"</formula>
    </cfRule>
  </conditionalFormatting>
  <conditionalFormatting sqref="G12912">
    <cfRule type="cellIs" dxfId="10309" priority="6267" operator="equal">
      <formula>"NO CUMPLE"</formula>
    </cfRule>
    <cfRule type="cellIs" dxfId="10308" priority="6268" operator="equal">
      <formula>"CUMPLE"</formula>
    </cfRule>
  </conditionalFormatting>
  <conditionalFormatting sqref="G12919">
    <cfRule type="cellIs" dxfId="10307" priority="6265" operator="equal">
      <formula>"NO CUMPLE"</formula>
    </cfRule>
    <cfRule type="cellIs" dxfId="10306" priority="6266" operator="equal">
      <formula>"CUMPLE"</formula>
    </cfRule>
  </conditionalFormatting>
  <conditionalFormatting sqref="G12926">
    <cfRule type="cellIs" dxfId="10305" priority="6263" operator="equal">
      <formula>"NO CUMPLE"</formula>
    </cfRule>
    <cfRule type="cellIs" dxfId="10304" priority="6264" operator="equal">
      <formula>"CUMPLE"</formula>
    </cfRule>
  </conditionalFormatting>
  <conditionalFormatting sqref="G12933">
    <cfRule type="cellIs" dxfId="10303" priority="6261" operator="equal">
      <formula>"NO CUMPLE"</formula>
    </cfRule>
    <cfRule type="cellIs" dxfId="10302" priority="6262" operator="equal">
      <formula>"CUMPLE"</formula>
    </cfRule>
  </conditionalFormatting>
  <conditionalFormatting sqref="G12940">
    <cfRule type="cellIs" dxfId="10301" priority="6259" operator="equal">
      <formula>"NO CUMPLE"</formula>
    </cfRule>
    <cfRule type="cellIs" dxfId="10300" priority="6260" operator="equal">
      <formula>"CUMPLE"</formula>
    </cfRule>
  </conditionalFormatting>
  <conditionalFormatting sqref="G12947">
    <cfRule type="cellIs" dxfId="10299" priority="6257" operator="equal">
      <formula>"NO CUMPLE"</formula>
    </cfRule>
    <cfRule type="cellIs" dxfId="10298" priority="6258" operator="equal">
      <formula>"CUMPLE"</formula>
    </cfRule>
  </conditionalFormatting>
  <conditionalFormatting sqref="G13030">
    <cfRule type="cellIs" dxfId="10297" priority="6204" operator="equal">
      <formula>"NO CUMPLE"</formula>
    </cfRule>
    <cfRule type="cellIs" dxfId="10296" priority="6205" operator="equal">
      <formula>"CUMPLE"</formula>
    </cfRule>
  </conditionalFormatting>
  <conditionalFormatting sqref="G13037">
    <cfRule type="cellIs" dxfId="10295" priority="6202" operator="equal">
      <formula>"NO CUMPLE"</formula>
    </cfRule>
    <cfRule type="cellIs" dxfId="10294" priority="6203" operator="equal">
      <formula>"CUMPLE"</formula>
    </cfRule>
  </conditionalFormatting>
  <conditionalFormatting sqref="G13044">
    <cfRule type="cellIs" dxfId="10293" priority="6200" operator="equal">
      <formula>"NO CUMPLE"</formula>
    </cfRule>
    <cfRule type="cellIs" dxfId="10292" priority="6201" operator="equal">
      <formula>"CUMPLE"</formula>
    </cfRule>
  </conditionalFormatting>
  <conditionalFormatting sqref="G13051">
    <cfRule type="cellIs" dxfId="10291" priority="6198" operator="equal">
      <formula>"NO CUMPLE"</formula>
    </cfRule>
    <cfRule type="cellIs" dxfId="10290" priority="6199" operator="equal">
      <formula>"CUMPLE"</formula>
    </cfRule>
  </conditionalFormatting>
  <conditionalFormatting sqref="G13058">
    <cfRule type="cellIs" dxfId="10289" priority="6196" operator="equal">
      <formula>"NO CUMPLE"</formula>
    </cfRule>
    <cfRule type="cellIs" dxfId="10288" priority="6197" operator="equal">
      <formula>"CUMPLE"</formula>
    </cfRule>
  </conditionalFormatting>
  <conditionalFormatting sqref="G13065">
    <cfRule type="cellIs" dxfId="10287" priority="6194" operator="equal">
      <formula>"NO CUMPLE"</formula>
    </cfRule>
    <cfRule type="cellIs" dxfId="10286" priority="6195" operator="equal">
      <formula>"CUMPLE"</formula>
    </cfRule>
  </conditionalFormatting>
  <conditionalFormatting sqref="G13072">
    <cfRule type="cellIs" dxfId="10285" priority="6192" operator="equal">
      <formula>"NO CUMPLE"</formula>
    </cfRule>
    <cfRule type="cellIs" dxfId="10284" priority="6193" operator="equal">
      <formula>"CUMPLE"</formula>
    </cfRule>
  </conditionalFormatting>
  <conditionalFormatting sqref="G13155">
    <cfRule type="cellIs" dxfId="10283" priority="6139" operator="equal">
      <formula>"NO CUMPLE"</formula>
    </cfRule>
    <cfRule type="cellIs" dxfId="10282" priority="6140" operator="equal">
      <formula>"CUMPLE"</formula>
    </cfRule>
  </conditionalFormatting>
  <conditionalFormatting sqref="G13162">
    <cfRule type="cellIs" dxfId="10281" priority="6137" operator="equal">
      <formula>"NO CUMPLE"</formula>
    </cfRule>
    <cfRule type="cellIs" dxfId="10280" priority="6138" operator="equal">
      <formula>"CUMPLE"</formula>
    </cfRule>
  </conditionalFormatting>
  <conditionalFormatting sqref="G13169">
    <cfRule type="cellIs" dxfId="10279" priority="6135" operator="equal">
      <formula>"NO CUMPLE"</formula>
    </cfRule>
    <cfRule type="cellIs" dxfId="10278" priority="6136" operator="equal">
      <formula>"CUMPLE"</formula>
    </cfRule>
  </conditionalFormatting>
  <conditionalFormatting sqref="G13176">
    <cfRule type="cellIs" dxfId="10277" priority="6133" operator="equal">
      <formula>"NO CUMPLE"</formula>
    </cfRule>
    <cfRule type="cellIs" dxfId="10276" priority="6134" operator="equal">
      <formula>"CUMPLE"</formula>
    </cfRule>
  </conditionalFormatting>
  <conditionalFormatting sqref="G13183">
    <cfRule type="cellIs" dxfId="10275" priority="6131" operator="equal">
      <formula>"NO CUMPLE"</formula>
    </cfRule>
    <cfRule type="cellIs" dxfId="10274" priority="6132" operator="equal">
      <formula>"CUMPLE"</formula>
    </cfRule>
  </conditionalFormatting>
  <conditionalFormatting sqref="G13190">
    <cfRule type="cellIs" dxfId="10273" priority="6129" operator="equal">
      <formula>"NO CUMPLE"</formula>
    </cfRule>
    <cfRule type="cellIs" dxfId="10272" priority="6130" operator="equal">
      <formula>"CUMPLE"</formula>
    </cfRule>
  </conditionalFormatting>
  <conditionalFormatting sqref="G13197">
    <cfRule type="cellIs" dxfId="10271" priority="6127" operator="equal">
      <formula>"NO CUMPLE"</formula>
    </cfRule>
    <cfRule type="cellIs" dxfId="10270" priority="6128" operator="equal">
      <formula>"CUMPLE"</formula>
    </cfRule>
  </conditionalFormatting>
  <conditionalFormatting sqref="G13280">
    <cfRule type="cellIs" dxfId="10269" priority="6074" operator="equal">
      <formula>"NO CUMPLE"</formula>
    </cfRule>
    <cfRule type="cellIs" dxfId="10268" priority="6075" operator="equal">
      <formula>"CUMPLE"</formula>
    </cfRule>
  </conditionalFormatting>
  <conditionalFormatting sqref="G13287">
    <cfRule type="cellIs" dxfId="10267" priority="6072" operator="equal">
      <formula>"NO CUMPLE"</formula>
    </cfRule>
    <cfRule type="cellIs" dxfId="10266" priority="6073" operator="equal">
      <formula>"CUMPLE"</formula>
    </cfRule>
  </conditionalFormatting>
  <conditionalFormatting sqref="G13294">
    <cfRule type="cellIs" dxfId="10265" priority="6070" operator="equal">
      <formula>"NO CUMPLE"</formula>
    </cfRule>
    <cfRule type="cellIs" dxfId="10264" priority="6071" operator="equal">
      <formula>"CUMPLE"</formula>
    </cfRule>
  </conditionalFormatting>
  <conditionalFormatting sqref="G13301">
    <cfRule type="cellIs" dxfId="10263" priority="6068" operator="equal">
      <formula>"NO CUMPLE"</formula>
    </cfRule>
    <cfRule type="cellIs" dxfId="10262" priority="6069" operator="equal">
      <formula>"CUMPLE"</formula>
    </cfRule>
  </conditionalFormatting>
  <conditionalFormatting sqref="G13308">
    <cfRule type="cellIs" dxfId="10261" priority="6066" operator="equal">
      <formula>"NO CUMPLE"</formula>
    </cfRule>
    <cfRule type="cellIs" dxfId="10260" priority="6067" operator="equal">
      <formula>"CUMPLE"</formula>
    </cfRule>
  </conditionalFormatting>
  <conditionalFormatting sqref="G13315">
    <cfRule type="cellIs" dxfId="10259" priority="6064" operator="equal">
      <formula>"NO CUMPLE"</formula>
    </cfRule>
    <cfRule type="cellIs" dxfId="10258" priority="6065" operator="equal">
      <formula>"CUMPLE"</formula>
    </cfRule>
  </conditionalFormatting>
  <conditionalFormatting sqref="G13322">
    <cfRule type="cellIs" dxfId="10257" priority="6062" operator="equal">
      <formula>"NO CUMPLE"</formula>
    </cfRule>
    <cfRule type="cellIs" dxfId="10256" priority="6063" operator="equal">
      <formula>"CUMPLE"</formula>
    </cfRule>
  </conditionalFormatting>
  <conditionalFormatting sqref="G13405">
    <cfRule type="cellIs" dxfId="10255" priority="6009" operator="equal">
      <formula>"NO CUMPLE"</formula>
    </cfRule>
    <cfRule type="cellIs" dxfId="10254" priority="6010" operator="equal">
      <formula>"CUMPLE"</formula>
    </cfRule>
  </conditionalFormatting>
  <conditionalFormatting sqref="G13412">
    <cfRule type="cellIs" dxfId="10253" priority="6007" operator="equal">
      <formula>"NO CUMPLE"</formula>
    </cfRule>
    <cfRule type="cellIs" dxfId="10252" priority="6008" operator="equal">
      <formula>"CUMPLE"</formula>
    </cfRule>
  </conditionalFormatting>
  <conditionalFormatting sqref="G13419">
    <cfRule type="cellIs" dxfId="10251" priority="6005" operator="equal">
      <formula>"NO CUMPLE"</formula>
    </cfRule>
    <cfRule type="cellIs" dxfId="10250" priority="6006" operator="equal">
      <formula>"CUMPLE"</formula>
    </cfRule>
  </conditionalFormatting>
  <conditionalFormatting sqref="G13426">
    <cfRule type="cellIs" dxfId="10249" priority="6003" operator="equal">
      <formula>"NO CUMPLE"</formula>
    </cfRule>
    <cfRule type="cellIs" dxfId="10248" priority="6004" operator="equal">
      <formula>"CUMPLE"</formula>
    </cfRule>
  </conditionalFormatting>
  <conditionalFormatting sqref="G13433">
    <cfRule type="cellIs" dxfId="10247" priority="6001" operator="equal">
      <formula>"NO CUMPLE"</formula>
    </cfRule>
    <cfRule type="cellIs" dxfId="10246" priority="6002" operator="equal">
      <formula>"CUMPLE"</formula>
    </cfRule>
  </conditionalFormatting>
  <conditionalFormatting sqref="G13440">
    <cfRule type="cellIs" dxfId="10245" priority="5999" operator="equal">
      <formula>"NO CUMPLE"</formula>
    </cfRule>
    <cfRule type="cellIs" dxfId="10244" priority="6000" operator="equal">
      <formula>"CUMPLE"</formula>
    </cfRule>
  </conditionalFormatting>
  <conditionalFormatting sqref="G13447">
    <cfRule type="cellIs" dxfId="10243" priority="5997" operator="equal">
      <formula>"NO CUMPLE"</formula>
    </cfRule>
    <cfRule type="cellIs" dxfId="10242" priority="5998" operator="equal">
      <formula>"CUMPLE"</formula>
    </cfRule>
  </conditionalFormatting>
  <conditionalFormatting sqref="G13530">
    <cfRule type="cellIs" dxfId="10241" priority="5944" operator="equal">
      <formula>"NO CUMPLE"</formula>
    </cfRule>
    <cfRule type="cellIs" dxfId="10240" priority="5945" operator="equal">
      <formula>"CUMPLE"</formula>
    </cfRule>
  </conditionalFormatting>
  <conditionalFormatting sqref="G13537">
    <cfRule type="cellIs" dxfId="10239" priority="5942" operator="equal">
      <formula>"NO CUMPLE"</formula>
    </cfRule>
    <cfRule type="cellIs" dxfId="10238" priority="5943" operator="equal">
      <formula>"CUMPLE"</formula>
    </cfRule>
  </conditionalFormatting>
  <conditionalFormatting sqref="G13544">
    <cfRule type="cellIs" dxfId="10237" priority="5940" operator="equal">
      <formula>"NO CUMPLE"</formula>
    </cfRule>
    <cfRule type="cellIs" dxfId="10236" priority="5941" operator="equal">
      <formula>"CUMPLE"</formula>
    </cfRule>
  </conditionalFormatting>
  <conditionalFormatting sqref="G13551">
    <cfRule type="cellIs" dxfId="10235" priority="5938" operator="equal">
      <formula>"NO CUMPLE"</formula>
    </cfRule>
    <cfRule type="cellIs" dxfId="10234" priority="5939" operator="equal">
      <formula>"CUMPLE"</formula>
    </cfRule>
  </conditionalFormatting>
  <conditionalFormatting sqref="G13558">
    <cfRule type="cellIs" dxfId="10233" priority="5936" operator="equal">
      <formula>"NO CUMPLE"</formula>
    </cfRule>
    <cfRule type="cellIs" dxfId="10232" priority="5937" operator="equal">
      <formula>"CUMPLE"</formula>
    </cfRule>
  </conditionalFormatting>
  <conditionalFormatting sqref="G13565">
    <cfRule type="cellIs" dxfId="10231" priority="5934" operator="equal">
      <formula>"NO CUMPLE"</formula>
    </cfRule>
    <cfRule type="cellIs" dxfId="10230" priority="5935" operator="equal">
      <formula>"CUMPLE"</formula>
    </cfRule>
  </conditionalFormatting>
  <conditionalFormatting sqref="G13572">
    <cfRule type="cellIs" dxfId="10229" priority="5932" operator="equal">
      <formula>"NO CUMPLE"</formula>
    </cfRule>
    <cfRule type="cellIs" dxfId="10228" priority="5933" operator="equal">
      <formula>"CUMPLE"</formula>
    </cfRule>
  </conditionalFormatting>
  <conditionalFormatting sqref="G13655">
    <cfRule type="cellIs" dxfId="10227" priority="5879" operator="equal">
      <formula>"NO CUMPLE"</formula>
    </cfRule>
    <cfRule type="cellIs" dxfId="10226" priority="5880" operator="equal">
      <formula>"CUMPLE"</formula>
    </cfRule>
  </conditionalFormatting>
  <conditionalFormatting sqref="G13662">
    <cfRule type="cellIs" dxfId="10225" priority="5877" operator="equal">
      <formula>"NO CUMPLE"</formula>
    </cfRule>
    <cfRule type="cellIs" dxfId="10224" priority="5878" operator="equal">
      <formula>"CUMPLE"</formula>
    </cfRule>
  </conditionalFormatting>
  <conditionalFormatting sqref="G13669">
    <cfRule type="cellIs" dxfId="10223" priority="5875" operator="equal">
      <formula>"NO CUMPLE"</formula>
    </cfRule>
    <cfRule type="cellIs" dxfId="10222" priority="5876" operator="equal">
      <formula>"CUMPLE"</formula>
    </cfRule>
  </conditionalFormatting>
  <conditionalFormatting sqref="G13676">
    <cfRule type="cellIs" dxfId="10221" priority="5873" operator="equal">
      <formula>"NO CUMPLE"</formula>
    </cfRule>
    <cfRule type="cellIs" dxfId="10220" priority="5874" operator="equal">
      <formula>"CUMPLE"</formula>
    </cfRule>
  </conditionalFormatting>
  <conditionalFormatting sqref="G13683">
    <cfRule type="cellIs" dxfId="10219" priority="5871" operator="equal">
      <formula>"NO CUMPLE"</formula>
    </cfRule>
    <cfRule type="cellIs" dxfId="10218" priority="5872" operator="equal">
      <formula>"CUMPLE"</formula>
    </cfRule>
  </conditionalFormatting>
  <conditionalFormatting sqref="G13690">
    <cfRule type="cellIs" dxfId="10217" priority="5869" operator="equal">
      <formula>"NO CUMPLE"</formula>
    </cfRule>
    <cfRule type="cellIs" dxfId="10216" priority="5870" operator="equal">
      <formula>"CUMPLE"</formula>
    </cfRule>
  </conditionalFormatting>
  <conditionalFormatting sqref="G13697">
    <cfRule type="cellIs" dxfId="10215" priority="5867" operator="equal">
      <formula>"NO CUMPLE"</formula>
    </cfRule>
    <cfRule type="cellIs" dxfId="10214" priority="5868" operator="equal">
      <formula>"CUMPLE"</formula>
    </cfRule>
  </conditionalFormatting>
  <conditionalFormatting sqref="G13780">
    <cfRule type="cellIs" dxfId="10213" priority="5814" operator="equal">
      <formula>"NO CUMPLE"</formula>
    </cfRule>
    <cfRule type="cellIs" dxfId="10212" priority="5815" operator="equal">
      <formula>"CUMPLE"</formula>
    </cfRule>
  </conditionalFormatting>
  <conditionalFormatting sqref="G13787">
    <cfRule type="cellIs" dxfId="10211" priority="5812" operator="equal">
      <formula>"NO CUMPLE"</formula>
    </cfRule>
    <cfRule type="cellIs" dxfId="10210" priority="5813" operator="equal">
      <formula>"CUMPLE"</formula>
    </cfRule>
  </conditionalFormatting>
  <conditionalFormatting sqref="G13794">
    <cfRule type="cellIs" dxfId="10209" priority="5810" operator="equal">
      <formula>"NO CUMPLE"</formula>
    </cfRule>
    <cfRule type="cellIs" dxfId="10208" priority="5811" operator="equal">
      <formula>"CUMPLE"</formula>
    </cfRule>
  </conditionalFormatting>
  <conditionalFormatting sqref="G13801">
    <cfRule type="cellIs" dxfId="10207" priority="5808" operator="equal">
      <formula>"NO CUMPLE"</formula>
    </cfRule>
    <cfRule type="cellIs" dxfId="10206" priority="5809" operator="equal">
      <formula>"CUMPLE"</formula>
    </cfRule>
  </conditionalFormatting>
  <conditionalFormatting sqref="G13808">
    <cfRule type="cellIs" dxfId="10205" priority="5806" operator="equal">
      <formula>"NO CUMPLE"</formula>
    </cfRule>
    <cfRule type="cellIs" dxfId="10204" priority="5807" operator="equal">
      <formula>"CUMPLE"</formula>
    </cfRule>
  </conditionalFormatting>
  <conditionalFormatting sqref="G13815">
    <cfRule type="cellIs" dxfId="10203" priority="5804" operator="equal">
      <formula>"NO CUMPLE"</formula>
    </cfRule>
    <cfRule type="cellIs" dxfId="10202" priority="5805" operator="equal">
      <formula>"CUMPLE"</formula>
    </cfRule>
  </conditionalFormatting>
  <conditionalFormatting sqref="G13822">
    <cfRule type="cellIs" dxfId="10201" priority="5802" operator="equal">
      <formula>"NO CUMPLE"</formula>
    </cfRule>
    <cfRule type="cellIs" dxfId="10200" priority="5803" operator="equal">
      <formula>"CUMPLE"</formula>
    </cfRule>
  </conditionalFormatting>
  <conditionalFormatting sqref="G13905">
    <cfRule type="cellIs" dxfId="10199" priority="5749" operator="equal">
      <formula>"NO CUMPLE"</formula>
    </cfRule>
    <cfRule type="cellIs" dxfId="10198" priority="5750" operator="equal">
      <formula>"CUMPLE"</formula>
    </cfRule>
  </conditionalFormatting>
  <conditionalFormatting sqref="G13912">
    <cfRule type="cellIs" dxfId="10197" priority="5747" operator="equal">
      <formula>"NO CUMPLE"</formula>
    </cfRule>
    <cfRule type="cellIs" dxfId="10196" priority="5748" operator="equal">
      <formula>"CUMPLE"</formula>
    </cfRule>
  </conditionalFormatting>
  <conditionalFormatting sqref="G13919">
    <cfRule type="cellIs" dxfId="10195" priority="5745" operator="equal">
      <formula>"NO CUMPLE"</formula>
    </cfRule>
    <cfRule type="cellIs" dxfId="10194" priority="5746" operator="equal">
      <formula>"CUMPLE"</formula>
    </cfRule>
  </conditionalFormatting>
  <conditionalFormatting sqref="G13926">
    <cfRule type="cellIs" dxfId="10193" priority="5743" operator="equal">
      <formula>"NO CUMPLE"</formula>
    </cfRule>
    <cfRule type="cellIs" dxfId="10192" priority="5744" operator="equal">
      <formula>"CUMPLE"</formula>
    </cfRule>
  </conditionalFormatting>
  <conditionalFormatting sqref="G13933">
    <cfRule type="cellIs" dxfId="10191" priority="5741" operator="equal">
      <formula>"NO CUMPLE"</formula>
    </cfRule>
    <cfRule type="cellIs" dxfId="10190" priority="5742" operator="equal">
      <formula>"CUMPLE"</formula>
    </cfRule>
  </conditionalFormatting>
  <conditionalFormatting sqref="G13940">
    <cfRule type="cellIs" dxfId="10189" priority="5739" operator="equal">
      <formula>"NO CUMPLE"</formula>
    </cfRule>
    <cfRule type="cellIs" dxfId="10188" priority="5740" operator="equal">
      <formula>"CUMPLE"</formula>
    </cfRule>
  </conditionalFormatting>
  <conditionalFormatting sqref="G13947">
    <cfRule type="cellIs" dxfId="10187" priority="5737" operator="equal">
      <formula>"NO CUMPLE"</formula>
    </cfRule>
    <cfRule type="cellIs" dxfId="10186" priority="5738" operator="equal">
      <formula>"CUMPLE"</formula>
    </cfRule>
  </conditionalFormatting>
  <conditionalFormatting sqref="G14030">
    <cfRule type="cellIs" dxfId="10185" priority="5684" operator="equal">
      <formula>"NO CUMPLE"</formula>
    </cfRule>
    <cfRule type="cellIs" dxfId="10184" priority="5685" operator="equal">
      <formula>"CUMPLE"</formula>
    </cfRule>
  </conditionalFormatting>
  <conditionalFormatting sqref="G14037">
    <cfRule type="cellIs" dxfId="10183" priority="5682" operator="equal">
      <formula>"NO CUMPLE"</formula>
    </cfRule>
    <cfRule type="cellIs" dxfId="10182" priority="5683" operator="equal">
      <formula>"CUMPLE"</formula>
    </cfRule>
  </conditionalFormatting>
  <conditionalFormatting sqref="G14044">
    <cfRule type="cellIs" dxfId="10181" priority="5680" operator="equal">
      <formula>"NO CUMPLE"</formula>
    </cfRule>
    <cfRule type="cellIs" dxfId="10180" priority="5681" operator="equal">
      <formula>"CUMPLE"</formula>
    </cfRule>
  </conditionalFormatting>
  <conditionalFormatting sqref="G14051">
    <cfRule type="cellIs" dxfId="10179" priority="5678" operator="equal">
      <formula>"NO CUMPLE"</formula>
    </cfRule>
    <cfRule type="cellIs" dxfId="10178" priority="5679" operator="equal">
      <formula>"CUMPLE"</formula>
    </cfRule>
  </conditionalFormatting>
  <conditionalFormatting sqref="G14058">
    <cfRule type="cellIs" dxfId="10177" priority="5676" operator="equal">
      <formula>"NO CUMPLE"</formula>
    </cfRule>
    <cfRule type="cellIs" dxfId="10176" priority="5677" operator="equal">
      <formula>"CUMPLE"</formula>
    </cfRule>
  </conditionalFormatting>
  <conditionalFormatting sqref="G14065">
    <cfRule type="cellIs" dxfId="10175" priority="5674" operator="equal">
      <formula>"NO CUMPLE"</formula>
    </cfRule>
    <cfRule type="cellIs" dxfId="10174" priority="5675" operator="equal">
      <formula>"CUMPLE"</formula>
    </cfRule>
  </conditionalFormatting>
  <conditionalFormatting sqref="G14072">
    <cfRule type="cellIs" dxfId="10173" priority="5672" operator="equal">
      <formula>"NO CUMPLE"</formula>
    </cfRule>
    <cfRule type="cellIs" dxfId="10172" priority="5673" operator="equal">
      <formula>"CUMPLE"</formula>
    </cfRule>
  </conditionalFormatting>
  <conditionalFormatting sqref="G14155">
    <cfRule type="cellIs" dxfId="10171" priority="5619" operator="equal">
      <formula>"NO CUMPLE"</formula>
    </cfRule>
    <cfRule type="cellIs" dxfId="10170" priority="5620" operator="equal">
      <formula>"CUMPLE"</formula>
    </cfRule>
  </conditionalFormatting>
  <conditionalFormatting sqref="G14162">
    <cfRule type="cellIs" dxfId="10169" priority="5617" operator="equal">
      <formula>"NO CUMPLE"</formula>
    </cfRule>
    <cfRule type="cellIs" dxfId="10168" priority="5618" operator="equal">
      <formula>"CUMPLE"</formula>
    </cfRule>
  </conditionalFormatting>
  <conditionalFormatting sqref="G14169">
    <cfRule type="cellIs" dxfId="10167" priority="5615" operator="equal">
      <formula>"NO CUMPLE"</formula>
    </cfRule>
    <cfRule type="cellIs" dxfId="10166" priority="5616" operator="equal">
      <formula>"CUMPLE"</formula>
    </cfRule>
  </conditionalFormatting>
  <conditionalFormatting sqref="G14176">
    <cfRule type="cellIs" dxfId="10165" priority="5613" operator="equal">
      <formula>"NO CUMPLE"</formula>
    </cfRule>
    <cfRule type="cellIs" dxfId="10164" priority="5614" operator="equal">
      <formula>"CUMPLE"</formula>
    </cfRule>
  </conditionalFormatting>
  <conditionalFormatting sqref="G14183">
    <cfRule type="cellIs" dxfId="10163" priority="5611" operator="equal">
      <formula>"NO CUMPLE"</formula>
    </cfRule>
    <cfRule type="cellIs" dxfId="10162" priority="5612" operator="equal">
      <formula>"CUMPLE"</formula>
    </cfRule>
  </conditionalFormatting>
  <conditionalFormatting sqref="G14190">
    <cfRule type="cellIs" dxfId="10161" priority="5609" operator="equal">
      <formula>"NO CUMPLE"</formula>
    </cfRule>
    <cfRule type="cellIs" dxfId="10160" priority="5610" operator="equal">
      <formula>"CUMPLE"</formula>
    </cfRule>
  </conditionalFormatting>
  <conditionalFormatting sqref="G14197">
    <cfRule type="cellIs" dxfId="10159" priority="5607" operator="equal">
      <formula>"NO CUMPLE"</formula>
    </cfRule>
    <cfRule type="cellIs" dxfId="10158" priority="5608" operator="equal">
      <formula>"CUMPLE"</formula>
    </cfRule>
  </conditionalFormatting>
  <conditionalFormatting sqref="G14280">
    <cfRule type="cellIs" dxfId="10157" priority="5554" operator="equal">
      <formula>"NO CUMPLE"</formula>
    </cfRule>
    <cfRule type="cellIs" dxfId="10156" priority="5555" operator="equal">
      <formula>"CUMPLE"</formula>
    </cfRule>
  </conditionalFormatting>
  <conditionalFormatting sqref="G14287">
    <cfRule type="cellIs" dxfId="10155" priority="5552" operator="equal">
      <formula>"NO CUMPLE"</formula>
    </cfRule>
    <cfRule type="cellIs" dxfId="10154" priority="5553" operator="equal">
      <formula>"CUMPLE"</formula>
    </cfRule>
  </conditionalFormatting>
  <conditionalFormatting sqref="G14294">
    <cfRule type="cellIs" dxfId="10153" priority="5550" operator="equal">
      <formula>"NO CUMPLE"</formula>
    </cfRule>
    <cfRule type="cellIs" dxfId="10152" priority="5551" operator="equal">
      <formula>"CUMPLE"</formula>
    </cfRule>
  </conditionalFormatting>
  <conditionalFormatting sqref="G14301">
    <cfRule type="cellIs" dxfId="10151" priority="5548" operator="equal">
      <formula>"NO CUMPLE"</formula>
    </cfRule>
    <cfRule type="cellIs" dxfId="10150" priority="5549" operator="equal">
      <formula>"CUMPLE"</formula>
    </cfRule>
  </conditionalFormatting>
  <conditionalFormatting sqref="G14308">
    <cfRule type="cellIs" dxfId="10149" priority="5546" operator="equal">
      <formula>"NO CUMPLE"</formula>
    </cfRule>
    <cfRule type="cellIs" dxfId="10148" priority="5547" operator="equal">
      <formula>"CUMPLE"</formula>
    </cfRule>
  </conditionalFormatting>
  <conditionalFormatting sqref="G14315">
    <cfRule type="cellIs" dxfId="10147" priority="5544" operator="equal">
      <formula>"NO CUMPLE"</formula>
    </cfRule>
    <cfRule type="cellIs" dxfId="10146" priority="5545" operator="equal">
      <formula>"CUMPLE"</formula>
    </cfRule>
  </conditionalFormatting>
  <conditionalFormatting sqref="G14322">
    <cfRule type="cellIs" dxfId="10145" priority="5542" operator="equal">
      <formula>"NO CUMPLE"</formula>
    </cfRule>
    <cfRule type="cellIs" dxfId="10144" priority="5543" operator="equal">
      <formula>"CUMPLE"</formula>
    </cfRule>
  </conditionalFormatting>
  <conditionalFormatting sqref="G14405">
    <cfRule type="cellIs" dxfId="10143" priority="5489" operator="equal">
      <formula>"NO CUMPLE"</formula>
    </cfRule>
    <cfRule type="cellIs" dxfId="10142" priority="5490" operator="equal">
      <formula>"CUMPLE"</formula>
    </cfRule>
  </conditionalFormatting>
  <conditionalFormatting sqref="G14412">
    <cfRule type="cellIs" dxfId="10141" priority="5487" operator="equal">
      <formula>"NO CUMPLE"</formula>
    </cfRule>
    <cfRule type="cellIs" dxfId="10140" priority="5488" operator="equal">
      <formula>"CUMPLE"</formula>
    </cfRule>
  </conditionalFormatting>
  <conditionalFormatting sqref="G14419">
    <cfRule type="cellIs" dxfId="10139" priority="5485" operator="equal">
      <formula>"NO CUMPLE"</formula>
    </cfRule>
    <cfRule type="cellIs" dxfId="10138" priority="5486" operator="equal">
      <formula>"CUMPLE"</formula>
    </cfRule>
  </conditionalFormatting>
  <conditionalFormatting sqref="G14426">
    <cfRule type="cellIs" dxfId="10137" priority="5483" operator="equal">
      <formula>"NO CUMPLE"</formula>
    </cfRule>
    <cfRule type="cellIs" dxfId="10136" priority="5484" operator="equal">
      <formula>"CUMPLE"</formula>
    </cfRule>
  </conditionalFormatting>
  <conditionalFormatting sqref="G14433">
    <cfRule type="cellIs" dxfId="10135" priority="5481" operator="equal">
      <formula>"NO CUMPLE"</formula>
    </cfRule>
    <cfRule type="cellIs" dxfId="10134" priority="5482" operator="equal">
      <formula>"CUMPLE"</formula>
    </cfRule>
  </conditionalFormatting>
  <conditionalFormatting sqref="G14440">
    <cfRule type="cellIs" dxfId="10133" priority="5479" operator="equal">
      <formula>"NO CUMPLE"</formula>
    </cfRule>
    <cfRule type="cellIs" dxfId="10132" priority="5480" operator="equal">
      <formula>"CUMPLE"</formula>
    </cfRule>
  </conditionalFormatting>
  <conditionalFormatting sqref="G14447">
    <cfRule type="cellIs" dxfId="10131" priority="5477" operator="equal">
      <formula>"NO CUMPLE"</formula>
    </cfRule>
    <cfRule type="cellIs" dxfId="10130" priority="5478" operator="equal">
      <formula>"CUMPLE"</formula>
    </cfRule>
  </conditionalFormatting>
  <conditionalFormatting sqref="G14530">
    <cfRule type="cellIs" dxfId="10129" priority="5424" operator="equal">
      <formula>"NO CUMPLE"</formula>
    </cfRule>
    <cfRule type="cellIs" dxfId="10128" priority="5425" operator="equal">
      <formula>"CUMPLE"</formula>
    </cfRule>
  </conditionalFormatting>
  <conditionalFormatting sqref="G14537">
    <cfRule type="cellIs" dxfId="10127" priority="5422" operator="equal">
      <formula>"NO CUMPLE"</formula>
    </cfRule>
    <cfRule type="cellIs" dxfId="10126" priority="5423" operator="equal">
      <formula>"CUMPLE"</formula>
    </cfRule>
  </conditionalFormatting>
  <conditionalFormatting sqref="G14544">
    <cfRule type="cellIs" dxfId="10125" priority="5420" operator="equal">
      <formula>"NO CUMPLE"</formula>
    </cfRule>
    <cfRule type="cellIs" dxfId="10124" priority="5421" operator="equal">
      <formula>"CUMPLE"</formula>
    </cfRule>
  </conditionalFormatting>
  <conditionalFormatting sqref="G14551">
    <cfRule type="cellIs" dxfId="10123" priority="5418" operator="equal">
      <formula>"NO CUMPLE"</formula>
    </cfRule>
    <cfRule type="cellIs" dxfId="10122" priority="5419" operator="equal">
      <formula>"CUMPLE"</formula>
    </cfRule>
  </conditionalFormatting>
  <conditionalFormatting sqref="G14558">
    <cfRule type="cellIs" dxfId="10121" priority="5416" operator="equal">
      <formula>"NO CUMPLE"</formula>
    </cfRule>
    <cfRule type="cellIs" dxfId="10120" priority="5417" operator="equal">
      <formula>"CUMPLE"</formula>
    </cfRule>
  </conditionalFormatting>
  <conditionalFormatting sqref="G14565">
    <cfRule type="cellIs" dxfId="10119" priority="5414" operator="equal">
      <formula>"NO CUMPLE"</formula>
    </cfRule>
    <cfRule type="cellIs" dxfId="10118" priority="5415" operator="equal">
      <formula>"CUMPLE"</formula>
    </cfRule>
  </conditionalFormatting>
  <conditionalFormatting sqref="G14572">
    <cfRule type="cellIs" dxfId="10117" priority="5412" operator="equal">
      <formula>"NO CUMPLE"</formula>
    </cfRule>
    <cfRule type="cellIs" dxfId="10116" priority="5413" operator="equal">
      <formula>"CUMPLE"</formula>
    </cfRule>
  </conditionalFormatting>
  <conditionalFormatting sqref="G14655">
    <cfRule type="cellIs" dxfId="10115" priority="5359" operator="equal">
      <formula>"NO CUMPLE"</formula>
    </cfRule>
    <cfRule type="cellIs" dxfId="10114" priority="5360" operator="equal">
      <formula>"CUMPLE"</formula>
    </cfRule>
  </conditionalFormatting>
  <conditionalFormatting sqref="G14662">
    <cfRule type="cellIs" dxfId="10113" priority="5357" operator="equal">
      <formula>"NO CUMPLE"</formula>
    </cfRule>
    <cfRule type="cellIs" dxfId="10112" priority="5358" operator="equal">
      <formula>"CUMPLE"</formula>
    </cfRule>
  </conditionalFormatting>
  <conditionalFormatting sqref="G14669">
    <cfRule type="cellIs" dxfId="10111" priority="5355" operator="equal">
      <formula>"NO CUMPLE"</formula>
    </cfRule>
    <cfRule type="cellIs" dxfId="10110" priority="5356" operator="equal">
      <formula>"CUMPLE"</formula>
    </cfRule>
  </conditionalFormatting>
  <conditionalFormatting sqref="G14676">
    <cfRule type="cellIs" dxfId="10109" priority="5353" operator="equal">
      <formula>"NO CUMPLE"</formula>
    </cfRule>
    <cfRule type="cellIs" dxfId="10108" priority="5354" operator="equal">
      <formula>"CUMPLE"</formula>
    </cfRule>
  </conditionalFormatting>
  <conditionalFormatting sqref="G14683">
    <cfRule type="cellIs" dxfId="10107" priority="5351" operator="equal">
      <formula>"NO CUMPLE"</formula>
    </cfRule>
    <cfRule type="cellIs" dxfId="10106" priority="5352" operator="equal">
      <formula>"CUMPLE"</formula>
    </cfRule>
  </conditionalFormatting>
  <conditionalFormatting sqref="G14690">
    <cfRule type="cellIs" dxfId="10105" priority="5349" operator="equal">
      <formula>"NO CUMPLE"</formula>
    </cfRule>
    <cfRule type="cellIs" dxfId="10104" priority="5350" operator="equal">
      <formula>"CUMPLE"</formula>
    </cfRule>
  </conditionalFormatting>
  <conditionalFormatting sqref="G14697">
    <cfRule type="cellIs" dxfId="10103" priority="5347" operator="equal">
      <formula>"NO CUMPLE"</formula>
    </cfRule>
    <cfRule type="cellIs" dxfId="10102" priority="5348" operator="equal">
      <formula>"CUMPLE"</formula>
    </cfRule>
  </conditionalFormatting>
  <conditionalFormatting sqref="G14780">
    <cfRule type="cellIs" dxfId="10101" priority="5294" operator="equal">
      <formula>"NO CUMPLE"</formula>
    </cfRule>
    <cfRule type="cellIs" dxfId="10100" priority="5295" operator="equal">
      <formula>"CUMPLE"</formula>
    </cfRule>
  </conditionalFormatting>
  <conditionalFormatting sqref="G14787">
    <cfRule type="cellIs" dxfId="10099" priority="5292" operator="equal">
      <formula>"NO CUMPLE"</formula>
    </cfRule>
    <cfRule type="cellIs" dxfId="10098" priority="5293" operator="equal">
      <formula>"CUMPLE"</formula>
    </cfRule>
  </conditionalFormatting>
  <conditionalFormatting sqref="G14794">
    <cfRule type="cellIs" dxfId="10097" priority="5290" operator="equal">
      <formula>"NO CUMPLE"</formula>
    </cfRule>
    <cfRule type="cellIs" dxfId="10096" priority="5291" operator="equal">
      <formula>"CUMPLE"</formula>
    </cfRule>
  </conditionalFormatting>
  <conditionalFormatting sqref="G14801">
    <cfRule type="cellIs" dxfId="10095" priority="5288" operator="equal">
      <formula>"NO CUMPLE"</formula>
    </cfRule>
    <cfRule type="cellIs" dxfId="10094" priority="5289" operator="equal">
      <formula>"CUMPLE"</formula>
    </cfRule>
  </conditionalFormatting>
  <conditionalFormatting sqref="G14808">
    <cfRule type="cellIs" dxfId="10093" priority="5286" operator="equal">
      <formula>"NO CUMPLE"</formula>
    </cfRule>
    <cfRule type="cellIs" dxfId="10092" priority="5287" operator="equal">
      <formula>"CUMPLE"</formula>
    </cfRule>
  </conditionalFormatting>
  <conditionalFormatting sqref="G14815">
    <cfRule type="cellIs" dxfId="10091" priority="5284" operator="equal">
      <formula>"NO CUMPLE"</formula>
    </cfRule>
    <cfRule type="cellIs" dxfId="10090" priority="5285" operator="equal">
      <formula>"CUMPLE"</formula>
    </cfRule>
  </conditionalFormatting>
  <conditionalFormatting sqref="G14822">
    <cfRule type="cellIs" dxfId="10089" priority="5282" operator="equal">
      <formula>"NO CUMPLE"</formula>
    </cfRule>
    <cfRule type="cellIs" dxfId="10088" priority="5283" operator="equal">
      <formula>"CUMPLE"</formula>
    </cfRule>
  </conditionalFormatting>
  <conditionalFormatting sqref="G14905">
    <cfRule type="cellIs" dxfId="10087" priority="5229" operator="equal">
      <formula>"NO CUMPLE"</formula>
    </cfRule>
    <cfRule type="cellIs" dxfId="10086" priority="5230" operator="equal">
      <formula>"CUMPLE"</formula>
    </cfRule>
  </conditionalFormatting>
  <conditionalFormatting sqref="G14912">
    <cfRule type="cellIs" dxfId="10085" priority="5227" operator="equal">
      <formula>"NO CUMPLE"</formula>
    </cfRule>
    <cfRule type="cellIs" dxfId="10084" priority="5228" operator="equal">
      <formula>"CUMPLE"</formula>
    </cfRule>
  </conditionalFormatting>
  <conditionalFormatting sqref="G14919">
    <cfRule type="cellIs" dxfId="10083" priority="5225" operator="equal">
      <formula>"NO CUMPLE"</formula>
    </cfRule>
    <cfRule type="cellIs" dxfId="10082" priority="5226" operator="equal">
      <formula>"CUMPLE"</formula>
    </cfRule>
  </conditionalFormatting>
  <conditionalFormatting sqref="G14926">
    <cfRule type="cellIs" dxfId="10081" priority="5223" operator="equal">
      <formula>"NO CUMPLE"</formula>
    </cfRule>
    <cfRule type="cellIs" dxfId="10080" priority="5224" operator="equal">
      <formula>"CUMPLE"</formula>
    </cfRule>
  </conditionalFormatting>
  <conditionalFormatting sqref="G14933">
    <cfRule type="cellIs" dxfId="10079" priority="5221" operator="equal">
      <formula>"NO CUMPLE"</formula>
    </cfRule>
    <cfRule type="cellIs" dxfId="10078" priority="5222" operator="equal">
      <formula>"CUMPLE"</formula>
    </cfRule>
  </conditionalFormatting>
  <conditionalFormatting sqref="G14940">
    <cfRule type="cellIs" dxfId="10077" priority="5219" operator="equal">
      <formula>"NO CUMPLE"</formula>
    </cfRule>
    <cfRule type="cellIs" dxfId="10076" priority="5220" operator="equal">
      <formula>"CUMPLE"</formula>
    </cfRule>
  </conditionalFormatting>
  <conditionalFormatting sqref="G14947">
    <cfRule type="cellIs" dxfId="10075" priority="5217" operator="equal">
      <formula>"NO CUMPLE"</formula>
    </cfRule>
    <cfRule type="cellIs" dxfId="10074" priority="5218" operator="equal">
      <formula>"CUMPLE"</formula>
    </cfRule>
  </conditionalFormatting>
  <conditionalFormatting sqref="G15030">
    <cfRule type="cellIs" dxfId="10073" priority="5164" operator="equal">
      <formula>"NO CUMPLE"</formula>
    </cfRule>
    <cfRule type="cellIs" dxfId="10072" priority="5165" operator="equal">
      <formula>"CUMPLE"</formula>
    </cfRule>
  </conditionalFormatting>
  <conditionalFormatting sqref="G15037">
    <cfRule type="cellIs" dxfId="10071" priority="5162" operator="equal">
      <formula>"NO CUMPLE"</formula>
    </cfRule>
    <cfRule type="cellIs" dxfId="10070" priority="5163" operator="equal">
      <formula>"CUMPLE"</formula>
    </cfRule>
  </conditionalFormatting>
  <conditionalFormatting sqref="G15044">
    <cfRule type="cellIs" dxfId="10069" priority="5160" operator="equal">
      <formula>"NO CUMPLE"</formula>
    </cfRule>
    <cfRule type="cellIs" dxfId="10068" priority="5161" operator="equal">
      <formula>"CUMPLE"</formula>
    </cfRule>
  </conditionalFormatting>
  <conditionalFormatting sqref="G15051">
    <cfRule type="cellIs" dxfId="10067" priority="5158" operator="equal">
      <formula>"NO CUMPLE"</formula>
    </cfRule>
    <cfRule type="cellIs" dxfId="10066" priority="5159" operator="equal">
      <formula>"CUMPLE"</formula>
    </cfRule>
  </conditionalFormatting>
  <conditionalFormatting sqref="G15058">
    <cfRule type="cellIs" dxfId="10065" priority="5156" operator="equal">
      <formula>"NO CUMPLE"</formula>
    </cfRule>
    <cfRule type="cellIs" dxfId="10064" priority="5157" operator="equal">
      <formula>"CUMPLE"</formula>
    </cfRule>
  </conditionalFormatting>
  <conditionalFormatting sqref="G15065">
    <cfRule type="cellIs" dxfId="10063" priority="5154" operator="equal">
      <formula>"NO CUMPLE"</formula>
    </cfRule>
    <cfRule type="cellIs" dxfId="10062" priority="5155" operator="equal">
      <formula>"CUMPLE"</formula>
    </cfRule>
  </conditionalFormatting>
  <conditionalFormatting sqref="G15072">
    <cfRule type="cellIs" dxfId="10061" priority="5152" operator="equal">
      <formula>"NO CUMPLE"</formula>
    </cfRule>
    <cfRule type="cellIs" dxfId="10060" priority="5153" operator="equal">
      <formula>"CUMPLE"</formula>
    </cfRule>
  </conditionalFormatting>
  <conditionalFormatting sqref="G15155">
    <cfRule type="cellIs" dxfId="10059" priority="5099" operator="equal">
      <formula>"NO CUMPLE"</formula>
    </cfRule>
    <cfRule type="cellIs" dxfId="10058" priority="5100" operator="equal">
      <formula>"CUMPLE"</formula>
    </cfRule>
  </conditionalFormatting>
  <conditionalFormatting sqref="G15162">
    <cfRule type="cellIs" dxfId="10057" priority="5097" operator="equal">
      <formula>"NO CUMPLE"</formula>
    </cfRule>
    <cfRule type="cellIs" dxfId="10056" priority="5098" operator="equal">
      <formula>"CUMPLE"</formula>
    </cfRule>
  </conditionalFormatting>
  <conditionalFormatting sqref="G15169">
    <cfRule type="cellIs" dxfId="10055" priority="5095" operator="equal">
      <formula>"NO CUMPLE"</formula>
    </cfRule>
    <cfRule type="cellIs" dxfId="10054" priority="5096" operator="equal">
      <formula>"CUMPLE"</formula>
    </cfRule>
  </conditionalFormatting>
  <conditionalFormatting sqref="G15176">
    <cfRule type="cellIs" dxfId="10053" priority="5093" operator="equal">
      <formula>"NO CUMPLE"</formula>
    </cfRule>
    <cfRule type="cellIs" dxfId="10052" priority="5094" operator="equal">
      <formula>"CUMPLE"</formula>
    </cfRule>
  </conditionalFormatting>
  <conditionalFormatting sqref="G15183">
    <cfRule type="cellIs" dxfId="10051" priority="5091" operator="equal">
      <formula>"NO CUMPLE"</formula>
    </cfRule>
    <cfRule type="cellIs" dxfId="10050" priority="5092" operator="equal">
      <formula>"CUMPLE"</formula>
    </cfRule>
  </conditionalFormatting>
  <conditionalFormatting sqref="G15190">
    <cfRule type="cellIs" dxfId="10049" priority="5089" operator="equal">
      <formula>"NO CUMPLE"</formula>
    </cfRule>
    <cfRule type="cellIs" dxfId="10048" priority="5090" operator="equal">
      <formula>"CUMPLE"</formula>
    </cfRule>
  </conditionalFormatting>
  <conditionalFormatting sqref="G15197">
    <cfRule type="cellIs" dxfId="10047" priority="5087" operator="equal">
      <formula>"NO CUMPLE"</formula>
    </cfRule>
    <cfRule type="cellIs" dxfId="10046" priority="5088" operator="equal">
      <formula>"CUMPLE"</formula>
    </cfRule>
  </conditionalFormatting>
  <conditionalFormatting sqref="G15280">
    <cfRule type="cellIs" dxfId="10045" priority="5034" operator="equal">
      <formula>"NO CUMPLE"</formula>
    </cfRule>
    <cfRule type="cellIs" dxfId="10044" priority="5035" operator="equal">
      <formula>"CUMPLE"</formula>
    </cfRule>
  </conditionalFormatting>
  <conditionalFormatting sqref="G15287">
    <cfRule type="cellIs" dxfId="10043" priority="5032" operator="equal">
      <formula>"NO CUMPLE"</formula>
    </cfRule>
    <cfRule type="cellIs" dxfId="10042" priority="5033" operator="equal">
      <formula>"CUMPLE"</formula>
    </cfRule>
  </conditionalFormatting>
  <conditionalFormatting sqref="G15294">
    <cfRule type="cellIs" dxfId="10041" priority="5030" operator="equal">
      <formula>"NO CUMPLE"</formula>
    </cfRule>
    <cfRule type="cellIs" dxfId="10040" priority="5031" operator="equal">
      <formula>"CUMPLE"</formula>
    </cfRule>
  </conditionalFormatting>
  <conditionalFormatting sqref="G15301">
    <cfRule type="cellIs" dxfId="10039" priority="5028" operator="equal">
      <formula>"NO CUMPLE"</formula>
    </cfRule>
    <cfRule type="cellIs" dxfId="10038" priority="5029" operator="equal">
      <formula>"CUMPLE"</formula>
    </cfRule>
  </conditionalFormatting>
  <conditionalFormatting sqref="G15308">
    <cfRule type="cellIs" dxfId="10037" priority="5026" operator="equal">
      <formula>"NO CUMPLE"</formula>
    </cfRule>
    <cfRule type="cellIs" dxfId="10036" priority="5027" operator="equal">
      <formula>"CUMPLE"</formula>
    </cfRule>
  </conditionalFormatting>
  <conditionalFormatting sqref="G15315">
    <cfRule type="cellIs" dxfId="10035" priority="5024" operator="equal">
      <formula>"NO CUMPLE"</formula>
    </cfRule>
    <cfRule type="cellIs" dxfId="10034" priority="5025" operator="equal">
      <formula>"CUMPLE"</formula>
    </cfRule>
  </conditionalFormatting>
  <conditionalFormatting sqref="G15322">
    <cfRule type="cellIs" dxfId="10033" priority="5022" operator="equal">
      <formula>"NO CUMPLE"</formula>
    </cfRule>
    <cfRule type="cellIs" dxfId="10032" priority="5023" operator="equal">
      <formula>"CUMPLE"</formula>
    </cfRule>
  </conditionalFormatting>
  <conditionalFormatting sqref="G15405">
    <cfRule type="cellIs" dxfId="10031" priority="4969" operator="equal">
      <formula>"NO CUMPLE"</formula>
    </cfRule>
    <cfRule type="cellIs" dxfId="10030" priority="4970" operator="equal">
      <formula>"CUMPLE"</formula>
    </cfRule>
  </conditionalFormatting>
  <conditionalFormatting sqref="G15412">
    <cfRule type="cellIs" dxfId="10029" priority="4967" operator="equal">
      <formula>"NO CUMPLE"</formula>
    </cfRule>
    <cfRule type="cellIs" dxfId="10028" priority="4968" operator="equal">
      <formula>"CUMPLE"</formula>
    </cfRule>
  </conditionalFormatting>
  <conditionalFormatting sqref="G15419">
    <cfRule type="cellIs" dxfId="10027" priority="4965" operator="equal">
      <formula>"NO CUMPLE"</formula>
    </cfRule>
    <cfRule type="cellIs" dxfId="10026" priority="4966" operator="equal">
      <formula>"CUMPLE"</formula>
    </cfRule>
  </conditionalFormatting>
  <conditionalFormatting sqref="G15426">
    <cfRule type="cellIs" dxfId="10025" priority="4963" operator="equal">
      <formula>"NO CUMPLE"</formula>
    </cfRule>
    <cfRule type="cellIs" dxfId="10024" priority="4964" operator="equal">
      <formula>"CUMPLE"</formula>
    </cfRule>
  </conditionalFormatting>
  <conditionalFormatting sqref="G15433">
    <cfRule type="cellIs" dxfId="10023" priority="4961" operator="equal">
      <formula>"NO CUMPLE"</formula>
    </cfRule>
    <cfRule type="cellIs" dxfId="10022" priority="4962" operator="equal">
      <formula>"CUMPLE"</formula>
    </cfRule>
  </conditionalFormatting>
  <conditionalFormatting sqref="G15440">
    <cfRule type="cellIs" dxfId="10021" priority="4959" operator="equal">
      <formula>"NO CUMPLE"</formula>
    </cfRule>
    <cfRule type="cellIs" dxfId="10020" priority="4960" operator="equal">
      <formula>"CUMPLE"</formula>
    </cfRule>
  </conditionalFormatting>
  <conditionalFormatting sqref="G15447">
    <cfRule type="cellIs" dxfId="10019" priority="4957" operator="equal">
      <formula>"NO CUMPLE"</formula>
    </cfRule>
    <cfRule type="cellIs" dxfId="10018" priority="4958" operator="equal">
      <formula>"CUMPLE"</formula>
    </cfRule>
  </conditionalFormatting>
  <conditionalFormatting sqref="G15530">
    <cfRule type="cellIs" dxfId="10017" priority="4904" operator="equal">
      <formula>"NO CUMPLE"</formula>
    </cfRule>
    <cfRule type="cellIs" dxfId="10016" priority="4905" operator="equal">
      <formula>"CUMPLE"</formula>
    </cfRule>
  </conditionalFormatting>
  <conditionalFormatting sqref="G15537">
    <cfRule type="cellIs" dxfId="10015" priority="4902" operator="equal">
      <formula>"NO CUMPLE"</formula>
    </cfRule>
    <cfRule type="cellIs" dxfId="10014" priority="4903" operator="equal">
      <formula>"CUMPLE"</formula>
    </cfRule>
  </conditionalFormatting>
  <conditionalFormatting sqref="G15544">
    <cfRule type="cellIs" dxfId="10013" priority="4900" operator="equal">
      <formula>"NO CUMPLE"</formula>
    </cfRule>
    <cfRule type="cellIs" dxfId="10012" priority="4901" operator="equal">
      <formula>"CUMPLE"</formula>
    </cfRule>
  </conditionalFormatting>
  <conditionalFormatting sqref="G15551">
    <cfRule type="cellIs" dxfId="10011" priority="4898" operator="equal">
      <formula>"NO CUMPLE"</formula>
    </cfRule>
    <cfRule type="cellIs" dxfId="10010" priority="4899" operator="equal">
      <formula>"CUMPLE"</formula>
    </cfRule>
  </conditionalFormatting>
  <conditionalFormatting sqref="G15558">
    <cfRule type="cellIs" dxfId="10009" priority="4896" operator="equal">
      <formula>"NO CUMPLE"</formula>
    </cfRule>
    <cfRule type="cellIs" dxfId="10008" priority="4897" operator="equal">
      <formula>"CUMPLE"</formula>
    </cfRule>
  </conditionalFormatting>
  <conditionalFormatting sqref="G15565">
    <cfRule type="cellIs" dxfId="10007" priority="4894" operator="equal">
      <formula>"NO CUMPLE"</formula>
    </cfRule>
    <cfRule type="cellIs" dxfId="10006" priority="4895" operator="equal">
      <formula>"CUMPLE"</formula>
    </cfRule>
  </conditionalFormatting>
  <conditionalFormatting sqref="G15572">
    <cfRule type="cellIs" dxfId="10005" priority="4892" operator="equal">
      <formula>"NO CUMPLE"</formula>
    </cfRule>
    <cfRule type="cellIs" dxfId="10004" priority="4893" operator="equal">
      <formula>"CUMPLE"</formula>
    </cfRule>
  </conditionalFormatting>
  <conditionalFormatting sqref="G15655">
    <cfRule type="cellIs" dxfId="10003" priority="4839" operator="equal">
      <formula>"NO CUMPLE"</formula>
    </cfRule>
    <cfRule type="cellIs" dxfId="10002" priority="4840" operator="equal">
      <formula>"CUMPLE"</formula>
    </cfRule>
  </conditionalFormatting>
  <conditionalFormatting sqref="G15662">
    <cfRule type="cellIs" dxfId="10001" priority="4837" operator="equal">
      <formula>"NO CUMPLE"</formula>
    </cfRule>
    <cfRule type="cellIs" dxfId="10000" priority="4838" operator="equal">
      <formula>"CUMPLE"</formula>
    </cfRule>
  </conditionalFormatting>
  <conditionalFormatting sqref="G15669">
    <cfRule type="cellIs" dxfId="9999" priority="4835" operator="equal">
      <formula>"NO CUMPLE"</formula>
    </cfRule>
    <cfRule type="cellIs" dxfId="9998" priority="4836" operator="equal">
      <formula>"CUMPLE"</formula>
    </cfRule>
  </conditionalFormatting>
  <conditionalFormatting sqref="G15676">
    <cfRule type="cellIs" dxfId="9997" priority="4833" operator="equal">
      <formula>"NO CUMPLE"</formula>
    </cfRule>
    <cfRule type="cellIs" dxfId="9996" priority="4834" operator="equal">
      <formula>"CUMPLE"</formula>
    </cfRule>
  </conditionalFormatting>
  <conditionalFormatting sqref="G15683">
    <cfRule type="cellIs" dxfId="9995" priority="4831" operator="equal">
      <formula>"NO CUMPLE"</formula>
    </cfRule>
    <cfRule type="cellIs" dxfId="9994" priority="4832" operator="equal">
      <formula>"CUMPLE"</formula>
    </cfRule>
  </conditionalFormatting>
  <conditionalFormatting sqref="G15690">
    <cfRule type="cellIs" dxfId="9993" priority="4829" operator="equal">
      <formula>"NO CUMPLE"</formula>
    </cfRule>
    <cfRule type="cellIs" dxfId="9992" priority="4830" operator="equal">
      <formula>"CUMPLE"</formula>
    </cfRule>
  </conditionalFormatting>
  <conditionalFormatting sqref="G15697">
    <cfRule type="cellIs" dxfId="9991" priority="4827" operator="equal">
      <formula>"NO CUMPLE"</formula>
    </cfRule>
    <cfRule type="cellIs" dxfId="9990" priority="4828" operator="equal">
      <formula>"CUMPLE"</formula>
    </cfRule>
  </conditionalFormatting>
  <conditionalFormatting sqref="G15780">
    <cfRule type="cellIs" dxfId="9989" priority="4774" operator="equal">
      <formula>"NO CUMPLE"</formula>
    </cfRule>
    <cfRule type="cellIs" dxfId="9988" priority="4775" operator="equal">
      <formula>"CUMPLE"</formula>
    </cfRule>
  </conditionalFormatting>
  <conditionalFormatting sqref="G15787">
    <cfRule type="cellIs" dxfId="9987" priority="4772" operator="equal">
      <formula>"NO CUMPLE"</formula>
    </cfRule>
    <cfRule type="cellIs" dxfId="9986" priority="4773" operator="equal">
      <formula>"CUMPLE"</formula>
    </cfRule>
  </conditionalFormatting>
  <conditionalFormatting sqref="G15794">
    <cfRule type="cellIs" dxfId="9985" priority="4770" operator="equal">
      <formula>"NO CUMPLE"</formula>
    </cfRule>
    <cfRule type="cellIs" dxfId="9984" priority="4771" operator="equal">
      <formula>"CUMPLE"</formula>
    </cfRule>
  </conditionalFormatting>
  <conditionalFormatting sqref="G15801">
    <cfRule type="cellIs" dxfId="9983" priority="4768" operator="equal">
      <formula>"NO CUMPLE"</formula>
    </cfRule>
    <cfRule type="cellIs" dxfId="9982" priority="4769" operator="equal">
      <formula>"CUMPLE"</formula>
    </cfRule>
  </conditionalFormatting>
  <conditionalFormatting sqref="G15808">
    <cfRule type="cellIs" dxfId="9981" priority="4766" operator="equal">
      <formula>"NO CUMPLE"</formula>
    </cfRule>
    <cfRule type="cellIs" dxfId="9980" priority="4767" operator="equal">
      <formula>"CUMPLE"</formula>
    </cfRule>
  </conditionalFormatting>
  <conditionalFormatting sqref="G15815">
    <cfRule type="cellIs" dxfId="9979" priority="4764" operator="equal">
      <formula>"NO CUMPLE"</formula>
    </cfRule>
    <cfRule type="cellIs" dxfId="9978" priority="4765" operator="equal">
      <formula>"CUMPLE"</formula>
    </cfRule>
  </conditionalFormatting>
  <conditionalFormatting sqref="G15822">
    <cfRule type="cellIs" dxfId="9977" priority="4762" operator="equal">
      <formula>"NO CUMPLE"</formula>
    </cfRule>
    <cfRule type="cellIs" dxfId="9976" priority="4763" operator="equal">
      <formula>"CUMPLE"</formula>
    </cfRule>
  </conditionalFormatting>
  <conditionalFormatting sqref="G15905">
    <cfRule type="cellIs" dxfId="9975" priority="4709" operator="equal">
      <formula>"NO CUMPLE"</formula>
    </cfRule>
    <cfRule type="cellIs" dxfId="9974" priority="4710" operator="equal">
      <formula>"CUMPLE"</formula>
    </cfRule>
  </conditionalFormatting>
  <conditionalFormatting sqref="G15912">
    <cfRule type="cellIs" dxfId="9973" priority="4707" operator="equal">
      <formula>"NO CUMPLE"</formula>
    </cfRule>
    <cfRule type="cellIs" dxfId="9972" priority="4708" operator="equal">
      <formula>"CUMPLE"</formula>
    </cfRule>
  </conditionalFormatting>
  <conditionalFormatting sqref="G15919">
    <cfRule type="cellIs" dxfId="9971" priority="4705" operator="equal">
      <formula>"NO CUMPLE"</formula>
    </cfRule>
    <cfRule type="cellIs" dxfId="9970" priority="4706" operator="equal">
      <formula>"CUMPLE"</formula>
    </cfRule>
  </conditionalFormatting>
  <conditionalFormatting sqref="G15926">
    <cfRule type="cellIs" dxfId="9969" priority="4703" operator="equal">
      <formula>"NO CUMPLE"</formula>
    </cfRule>
    <cfRule type="cellIs" dxfId="9968" priority="4704" operator="equal">
      <formula>"CUMPLE"</formula>
    </cfRule>
  </conditionalFormatting>
  <conditionalFormatting sqref="G15933">
    <cfRule type="cellIs" dxfId="9967" priority="4701" operator="equal">
      <formula>"NO CUMPLE"</formula>
    </cfRule>
    <cfRule type="cellIs" dxfId="9966" priority="4702" operator="equal">
      <formula>"CUMPLE"</formula>
    </cfRule>
  </conditionalFormatting>
  <conditionalFormatting sqref="G15940">
    <cfRule type="cellIs" dxfId="9965" priority="4699" operator="equal">
      <formula>"NO CUMPLE"</formula>
    </cfRule>
    <cfRule type="cellIs" dxfId="9964" priority="4700" operator="equal">
      <formula>"CUMPLE"</formula>
    </cfRule>
  </conditionalFormatting>
  <conditionalFormatting sqref="G15947">
    <cfRule type="cellIs" dxfId="9963" priority="4697" operator="equal">
      <formula>"NO CUMPLE"</formula>
    </cfRule>
    <cfRule type="cellIs" dxfId="9962" priority="4698" operator="equal">
      <formula>"CUMPLE"</formula>
    </cfRule>
  </conditionalFormatting>
  <conditionalFormatting sqref="G16030">
    <cfRule type="cellIs" dxfId="9961" priority="4644" operator="equal">
      <formula>"NO CUMPLE"</formula>
    </cfRule>
    <cfRule type="cellIs" dxfId="9960" priority="4645" operator="equal">
      <formula>"CUMPLE"</formula>
    </cfRule>
  </conditionalFormatting>
  <conditionalFormatting sqref="G16037">
    <cfRule type="cellIs" dxfId="9959" priority="4642" operator="equal">
      <formula>"NO CUMPLE"</formula>
    </cfRule>
    <cfRule type="cellIs" dxfId="9958" priority="4643" operator="equal">
      <formula>"CUMPLE"</formula>
    </cfRule>
  </conditionalFormatting>
  <conditionalFormatting sqref="G16044">
    <cfRule type="cellIs" dxfId="9957" priority="4640" operator="equal">
      <formula>"NO CUMPLE"</formula>
    </cfRule>
    <cfRule type="cellIs" dxfId="9956" priority="4641" operator="equal">
      <formula>"CUMPLE"</formula>
    </cfRule>
  </conditionalFormatting>
  <conditionalFormatting sqref="G16051">
    <cfRule type="cellIs" dxfId="9955" priority="4638" operator="equal">
      <formula>"NO CUMPLE"</formula>
    </cfRule>
    <cfRule type="cellIs" dxfId="9954" priority="4639" operator="equal">
      <formula>"CUMPLE"</formula>
    </cfRule>
  </conditionalFormatting>
  <conditionalFormatting sqref="G16058">
    <cfRule type="cellIs" dxfId="9953" priority="4636" operator="equal">
      <formula>"NO CUMPLE"</formula>
    </cfRule>
    <cfRule type="cellIs" dxfId="9952" priority="4637" operator="equal">
      <formula>"CUMPLE"</formula>
    </cfRule>
  </conditionalFormatting>
  <conditionalFormatting sqref="G16065">
    <cfRule type="cellIs" dxfId="9951" priority="4634" operator="equal">
      <formula>"NO CUMPLE"</formula>
    </cfRule>
    <cfRule type="cellIs" dxfId="9950" priority="4635" operator="equal">
      <formula>"CUMPLE"</formula>
    </cfRule>
  </conditionalFormatting>
  <conditionalFormatting sqref="G16072">
    <cfRule type="cellIs" dxfId="9949" priority="4632" operator="equal">
      <formula>"NO CUMPLE"</formula>
    </cfRule>
    <cfRule type="cellIs" dxfId="9948" priority="4633" operator="equal">
      <formula>"CUMPLE"</formula>
    </cfRule>
  </conditionalFormatting>
  <conditionalFormatting sqref="G16155">
    <cfRule type="cellIs" dxfId="9947" priority="4579" operator="equal">
      <formula>"NO CUMPLE"</formula>
    </cfRule>
    <cfRule type="cellIs" dxfId="9946" priority="4580" operator="equal">
      <formula>"CUMPLE"</formula>
    </cfRule>
  </conditionalFormatting>
  <conditionalFormatting sqref="G16162">
    <cfRule type="cellIs" dxfId="9945" priority="4577" operator="equal">
      <formula>"NO CUMPLE"</formula>
    </cfRule>
    <cfRule type="cellIs" dxfId="9944" priority="4578" operator="equal">
      <formula>"CUMPLE"</formula>
    </cfRule>
  </conditionalFormatting>
  <conditionalFormatting sqref="G16169">
    <cfRule type="cellIs" dxfId="9943" priority="4575" operator="equal">
      <formula>"NO CUMPLE"</formula>
    </cfRule>
    <cfRule type="cellIs" dxfId="9942" priority="4576" operator="equal">
      <formula>"CUMPLE"</formula>
    </cfRule>
  </conditionalFormatting>
  <conditionalFormatting sqref="G16176">
    <cfRule type="cellIs" dxfId="9941" priority="4573" operator="equal">
      <formula>"NO CUMPLE"</formula>
    </cfRule>
    <cfRule type="cellIs" dxfId="9940" priority="4574" operator="equal">
      <formula>"CUMPLE"</formula>
    </cfRule>
  </conditionalFormatting>
  <conditionalFormatting sqref="G16183">
    <cfRule type="cellIs" dxfId="9939" priority="4571" operator="equal">
      <formula>"NO CUMPLE"</formula>
    </cfRule>
    <cfRule type="cellIs" dxfId="9938" priority="4572" operator="equal">
      <formula>"CUMPLE"</formula>
    </cfRule>
  </conditionalFormatting>
  <conditionalFormatting sqref="G16190">
    <cfRule type="cellIs" dxfId="9937" priority="4569" operator="equal">
      <formula>"NO CUMPLE"</formula>
    </cfRule>
    <cfRule type="cellIs" dxfId="9936" priority="4570" operator="equal">
      <formula>"CUMPLE"</formula>
    </cfRule>
  </conditionalFormatting>
  <conditionalFormatting sqref="G16197">
    <cfRule type="cellIs" dxfId="9935" priority="4567" operator="equal">
      <formula>"NO CUMPLE"</formula>
    </cfRule>
    <cfRule type="cellIs" dxfId="9934" priority="4568" operator="equal">
      <formula>"CUMPLE"</formula>
    </cfRule>
  </conditionalFormatting>
  <conditionalFormatting sqref="G16280">
    <cfRule type="cellIs" dxfId="9933" priority="4514" operator="equal">
      <formula>"NO CUMPLE"</formula>
    </cfRule>
    <cfRule type="cellIs" dxfId="9932" priority="4515" operator="equal">
      <formula>"CUMPLE"</formula>
    </cfRule>
  </conditionalFormatting>
  <conditionalFormatting sqref="G16287">
    <cfRule type="cellIs" dxfId="9931" priority="4512" operator="equal">
      <formula>"NO CUMPLE"</formula>
    </cfRule>
    <cfRule type="cellIs" dxfId="9930" priority="4513" operator="equal">
      <formula>"CUMPLE"</formula>
    </cfRule>
  </conditionalFormatting>
  <conditionalFormatting sqref="G16294">
    <cfRule type="cellIs" dxfId="9929" priority="4510" operator="equal">
      <formula>"NO CUMPLE"</formula>
    </cfRule>
    <cfRule type="cellIs" dxfId="9928" priority="4511" operator="equal">
      <formula>"CUMPLE"</formula>
    </cfRule>
  </conditionalFormatting>
  <conditionalFormatting sqref="G16301">
    <cfRule type="cellIs" dxfId="9927" priority="4508" operator="equal">
      <formula>"NO CUMPLE"</formula>
    </cfRule>
    <cfRule type="cellIs" dxfId="9926" priority="4509" operator="equal">
      <formula>"CUMPLE"</formula>
    </cfRule>
  </conditionalFormatting>
  <conditionalFormatting sqref="G16308">
    <cfRule type="cellIs" dxfId="9925" priority="4506" operator="equal">
      <formula>"NO CUMPLE"</formula>
    </cfRule>
    <cfRule type="cellIs" dxfId="9924" priority="4507" operator="equal">
      <formula>"CUMPLE"</formula>
    </cfRule>
  </conditionalFormatting>
  <conditionalFormatting sqref="G16315">
    <cfRule type="cellIs" dxfId="9923" priority="4504" operator="equal">
      <formula>"NO CUMPLE"</formula>
    </cfRule>
    <cfRule type="cellIs" dxfId="9922" priority="4505" operator="equal">
      <formula>"CUMPLE"</formula>
    </cfRule>
  </conditionalFormatting>
  <conditionalFormatting sqref="G16322">
    <cfRule type="cellIs" dxfId="9921" priority="4502" operator="equal">
      <formula>"NO CUMPLE"</formula>
    </cfRule>
    <cfRule type="cellIs" dxfId="9920" priority="4503" operator="equal">
      <formula>"CUMPLE"</formula>
    </cfRule>
  </conditionalFormatting>
  <conditionalFormatting sqref="G16405">
    <cfRule type="cellIs" dxfId="9919" priority="4449" operator="equal">
      <formula>"NO CUMPLE"</formula>
    </cfRule>
    <cfRule type="cellIs" dxfId="9918" priority="4450" operator="equal">
      <formula>"CUMPLE"</formula>
    </cfRule>
  </conditionalFormatting>
  <conditionalFormatting sqref="G16412">
    <cfRule type="cellIs" dxfId="9917" priority="4447" operator="equal">
      <formula>"NO CUMPLE"</formula>
    </cfRule>
    <cfRule type="cellIs" dxfId="9916" priority="4448" operator="equal">
      <formula>"CUMPLE"</formula>
    </cfRule>
  </conditionalFormatting>
  <conditionalFormatting sqref="G16419">
    <cfRule type="cellIs" dxfId="9915" priority="4445" operator="equal">
      <formula>"NO CUMPLE"</formula>
    </cfRule>
    <cfRule type="cellIs" dxfId="9914" priority="4446" operator="equal">
      <formula>"CUMPLE"</formula>
    </cfRule>
  </conditionalFormatting>
  <conditionalFormatting sqref="G16426">
    <cfRule type="cellIs" dxfId="9913" priority="4443" operator="equal">
      <formula>"NO CUMPLE"</formula>
    </cfRule>
    <cfRule type="cellIs" dxfId="9912" priority="4444" operator="equal">
      <formula>"CUMPLE"</formula>
    </cfRule>
  </conditionalFormatting>
  <conditionalFormatting sqref="G16433">
    <cfRule type="cellIs" dxfId="9911" priority="4441" operator="equal">
      <formula>"NO CUMPLE"</formula>
    </cfRule>
    <cfRule type="cellIs" dxfId="9910" priority="4442" operator="equal">
      <formula>"CUMPLE"</formula>
    </cfRule>
  </conditionalFormatting>
  <conditionalFormatting sqref="G16440">
    <cfRule type="cellIs" dxfId="9909" priority="4439" operator="equal">
      <formula>"NO CUMPLE"</formula>
    </cfRule>
    <cfRule type="cellIs" dxfId="9908" priority="4440" operator="equal">
      <formula>"CUMPLE"</formula>
    </cfRule>
  </conditionalFormatting>
  <conditionalFormatting sqref="G16447">
    <cfRule type="cellIs" dxfId="9907" priority="4437" operator="equal">
      <formula>"NO CUMPLE"</formula>
    </cfRule>
    <cfRule type="cellIs" dxfId="9906" priority="4438" operator="equal">
      <formula>"CUMPLE"</formula>
    </cfRule>
  </conditionalFormatting>
  <conditionalFormatting sqref="G16530">
    <cfRule type="cellIs" dxfId="9905" priority="4384" operator="equal">
      <formula>"NO CUMPLE"</formula>
    </cfRule>
    <cfRule type="cellIs" dxfId="9904" priority="4385" operator="equal">
      <formula>"CUMPLE"</formula>
    </cfRule>
  </conditionalFormatting>
  <conditionalFormatting sqref="G16537">
    <cfRule type="cellIs" dxfId="9903" priority="4382" operator="equal">
      <formula>"NO CUMPLE"</formula>
    </cfRule>
    <cfRule type="cellIs" dxfId="9902" priority="4383" operator="equal">
      <formula>"CUMPLE"</formula>
    </cfRule>
  </conditionalFormatting>
  <conditionalFormatting sqref="G16544">
    <cfRule type="cellIs" dxfId="9901" priority="4380" operator="equal">
      <formula>"NO CUMPLE"</formula>
    </cfRule>
    <cfRule type="cellIs" dxfId="9900" priority="4381" operator="equal">
      <formula>"CUMPLE"</formula>
    </cfRule>
  </conditionalFormatting>
  <conditionalFormatting sqref="G16551">
    <cfRule type="cellIs" dxfId="9899" priority="4378" operator="equal">
      <formula>"NO CUMPLE"</formula>
    </cfRule>
    <cfRule type="cellIs" dxfId="9898" priority="4379" operator="equal">
      <formula>"CUMPLE"</formula>
    </cfRule>
  </conditionalFormatting>
  <conditionalFormatting sqref="G16558">
    <cfRule type="cellIs" dxfId="9897" priority="4376" operator="equal">
      <formula>"NO CUMPLE"</formula>
    </cfRule>
    <cfRule type="cellIs" dxfId="9896" priority="4377" operator="equal">
      <formula>"CUMPLE"</formula>
    </cfRule>
  </conditionalFormatting>
  <conditionalFormatting sqref="G16565">
    <cfRule type="cellIs" dxfId="9895" priority="4374" operator="equal">
      <formula>"NO CUMPLE"</formula>
    </cfRule>
    <cfRule type="cellIs" dxfId="9894" priority="4375" operator="equal">
      <formula>"CUMPLE"</formula>
    </cfRule>
  </conditionalFormatting>
  <conditionalFormatting sqref="G16572">
    <cfRule type="cellIs" dxfId="9893" priority="4372" operator="equal">
      <formula>"NO CUMPLE"</formula>
    </cfRule>
    <cfRule type="cellIs" dxfId="9892" priority="4373" operator="equal">
      <formula>"CUMPLE"</formula>
    </cfRule>
  </conditionalFormatting>
  <conditionalFormatting sqref="G16655">
    <cfRule type="cellIs" dxfId="9891" priority="4319" operator="equal">
      <formula>"NO CUMPLE"</formula>
    </cfRule>
    <cfRule type="cellIs" dxfId="9890" priority="4320" operator="equal">
      <formula>"CUMPLE"</formula>
    </cfRule>
  </conditionalFormatting>
  <conditionalFormatting sqref="G16662">
    <cfRule type="cellIs" dxfId="9889" priority="4317" operator="equal">
      <formula>"NO CUMPLE"</formula>
    </cfRule>
    <cfRule type="cellIs" dxfId="9888" priority="4318" operator="equal">
      <formula>"CUMPLE"</formula>
    </cfRule>
  </conditionalFormatting>
  <conditionalFormatting sqref="G16669">
    <cfRule type="cellIs" dxfId="9887" priority="4315" operator="equal">
      <formula>"NO CUMPLE"</formula>
    </cfRule>
    <cfRule type="cellIs" dxfId="9886" priority="4316" operator="equal">
      <formula>"CUMPLE"</formula>
    </cfRule>
  </conditionalFormatting>
  <conditionalFormatting sqref="G16676">
    <cfRule type="cellIs" dxfId="9885" priority="4313" operator="equal">
      <formula>"NO CUMPLE"</formula>
    </cfRule>
    <cfRule type="cellIs" dxfId="9884" priority="4314" operator="equal">
      <formula>"CUMPLE"</formula>
    </cfRule>
  </conditionalFormatting>
  <conditionalFormatting sqref="G16683">
    <cfRule type="cellIs" dxfId="9883" priority="4311" operator="equal">
      <formula>"NO CUMPLE"</formula>
    </cfRule>
    <cfRule type="cellIs" dxfId="9882" priority="4312" operator="equal">
      <formula>"CUMPLE"</formula>
    </cfRule>
  </conditionalFormatting>
  <conditionalFormatting sqref="G16690">
    <cfRule type="cellIs" dxfId="9881" priority="4309" operator="equal">
      <formula>"NO CUMPLE"</formula>
    </cfRule>
    <cfRule type="cellIs" dxfId="9880" priority="4310" operator="equal">
      <formula>"CUMPLE"</formula>
    </cfRule>
  </conditionalFormatting>
  <conditionalFormatting sqref="G16697">
    <cfRule type="cellIs" dxfId="9879" priority="4307" operator="equal">
      <formula>"NO CUMPLE"</formula>
    </cfRule>
    <cfRule type="cellIs" dxfId="9878" priority="4308" operator="equal">
      <formula>"CUMPLE"</formula>
    </cfRule>
  </conditionalFormatting>
  <conditionalFormatting sqref="G16780">
    <cfRule type="cellIs" dxfId="9877" priority="4254" operator="equal">
      <formula>"NO CUMPLE"</formula>
    </cfRule>
    <cfRule type="cellIs" dxfId="9876" priority="4255" operator="equal">
      <formula>"CUMPLE"</formula>
    </cfRule>
  </conditionalFormatting>
  <conditionalFormatting sqref="G16787">
    <cfRule type="cellIs" dxfId="9875" priority="4252" operator="equal">
      <formula>"NO CUMPLE"</formula>
    </cfRule>
    <cfRule type="cellIs" dxfId="9874" priority="4253" operator="equal">
      <formula>"CUMPLE"</formula>
    </cfRule>
  </conditionalFormatting>
  <conditionalFormatting sqref="G16794">
    <cfRule type="cellIs" dxfId="9873" priority="4250" operator="equal">
      <formula>"NO CUMPLE"</formula>
    </cfRule>
    <cfRule type="cellIs" dxfId="9872" priority="4251" operator="equal">
      <formula>"CUMPLE"</formula>
    </cfRule>
  </conditionalFormatting>
  <conditionalFormatting sqref="G16801">
    <cfRule type="cellIs" dxfId="9871" priority="4248" operator="equal">
      <formula>"NO CUMPLE"</formula>
    </cfRule>
    <cfRule type="cellIs" dxfId="9870" priority="4249" operator="equal">
      <formula>"CUMPLE"</formula>
    </cfRule>
  </conditionalFormatting>
  <conditionalFormatting sqref="G16808">
    <cfRule type="cellIs" dxfId="9869" priority="4246" operator="equal">
      <formula>"NO CUMPLE"</formula>
    </cfRule>
    <cfRule type="cellIs" dxfId="9868" priority="4247" operator="equal">
      <formula>"CUMPLE"</formula>
    </cfRule>
  </conditionalFormatting>
  <conditionalFormatting sqref="G16815">
    <cfRule type="cellIs" dxfId="9867" priority="4244" operator="equal">
      <formula>"NO CUMPLE"</formula>
    </cfRule>
    <cfRule type="cellIs" dxfId="9866" priority="4245" operator="equal">
      <formula>"CUMPLE"</formula>
    </cfRule>
  </conditionalFormatting>
  <conditionalFormatting sqref="G16822">
    <cfRule type="cellIs" dxfId="9865" priority="4242" operator="equal">
      <formula>"NO CUMPLE"</formula>
    </cfRule>
    <cfRule type="cellIs" dxfId="9864" priority="4243" operator="equal">
      <formula>"CUMPLE"</formula>
    </cfRule>
  </conditionalFormatting>
  <conditionalFormatting sqref="G16905">
    <cfRule type="cellIs" dxfId="9863" priority="4189" operator="equal">
      <formula>"NO CUMPLE"</formula>
    </cfRule>
    <cfRule type="cellIs" dxfId="9862" priority="4190" operator="equal">
      <formula>"CUMPLE"</formula>
    </cfRule>
  </conditionalFormatting>
  <conditionalFormatting sqref="G16912">
    <cfRule type="cellIs" dxfId="9861" priority="4187" operator="equal">
      <formula>"NO CUMPLE"</formula>
    </cfRule>
    <cfRule type="cellIs" dxfId="9860" priority="4188" operator="equal">
      <formula>"CUMPLE"</formula>
    </cfRule>
  </conditionalFormatting>
  <conditionalFormatting sqref="G16919">
    <cfRule type="cellIs" dxfId="9859" priority="4185" operator="equal">
      <formula>"NO CUMPLE"</formula>
    </cfRule>
    <cfRule type="cellIs" dxfId="9858" priority="4186" operator="equal">
      <formula>"CUMPLE"</formula>
    </cfRule>
  </conditionalFormatting>
  <conditionalFormatting sqref="G16926">
    <cfRule type="cellIs" dxfId="9857" priority="4183" operator="equal">
      <formula>"NO CUMPLE"</formula>
    </cfRule>
    <cfRule type="cellIs" dxfId="9856" priority="4184" operator="equal">
      <formula>"CUMPLE"</formula>
    </cfRule>
  </conditionalFormatting>
  <conditionalFormatting sqref="G16933">
    <cfRule type="cellIs" dxfId="9855" priority="4181" operator="equal">
      <formula>"NO CUMPLE"</formula>
    </cfRule>
    <cfRule type="cellIs" dxfId="9854" priority="4182" operator="equal">
      <formula>"CUMPLE"</formula>
    </cfRule>
  </conditionalFormatting>
  <conditionalFormatting sqref="G16940">
    <cfRule type="cellIs" dxfId="9853" priority="4179" operator="equal">
      <formula>"NO CUMPLE"</formula>
    </cfRule>
    <cfRule type="cellIs" dxfId="9852" priority="4180" operator="equal">
      <formula>"CUMPLE"</formula>
    </cfRule>
  </conditionalFormatting>
  <conditionalFormatting sqref="G16947">
    <cfRule type="cellIs" dxfId="9851" priority="4177" operator="equal">
      <formula>"NO CUMPLE"</formula>
    </cfRule>
    <cfRule type="cellIs" dxfId="9850" priority="4178" operator="equal">
      <formula>"CUMPLE"</formula>
    </cfRule>
  </conditionalFormatting>
  <conditionalFormatting sqref="G17030">
    <cfRule type="cellIs" dxfId="9849" priority="4124" operator="equal">
      <formula>"NO CUMPLE"</formula>
    </cfRule>
    <cfRule type="cellIs" dxfId="9848" priority="4125" operator="equal">
      <formula>"CUMPLE"</formula>
    </cfRule>
  </conditionalFormatting>
  <conditionalFormatting sqref="G17037">
    <cfRule type="cellIs" dxfId="9847" priority="4122" operator="equal">
      <formula>"NO CUMPLE"</formula>
    </cfRule>
    <cfRule type="cellIs" dxfId="9846" priority="4123" operator="equal">
      <formula>"CUMPLE"</formula>
    </cfRule>
  </conditionalFormatting>
  <conditionalFormatting sqref="G17044">
    <cfRule type="cellIs" dxfId="9845" priority="4120" operator="equal">
      <formula>"NO CUMPLE"</formula>
    </cfRule>
    <cfRule type="cellIs" dxfId="9844" priority="4121" operator="equal">
      <formula>"CUMPLE"</formula>
    </cfRule>
  </conditionalFormatting>
  <conditionalFormatting sqref="G17051">
    <cfRule type="cellIs" dxfId="9843" priority="4118" operator="equal">
      <formula>"NO CUMPLE"</formula>
    </cfRule>
    <cfRule type="cellIs" dxfId="9842" priority="4119" operator="equal">
      <formula>"CUMPLE"</formula>
    </cfRule>
  </conditionalFormatting>
  <conditionalFormatting sqref="G17058">
    <cfRule type="cellIs" dxfId="9841" priority="4116" operator="equal">
      <formula>"NO CUMPLE"</formula>
    </cfRule>
    <cfRule type="cellIs" dxfId="9840" priority="4117" operator="equal">
      <formula>"CUMPLE"</formula>
    </cfRule>
  </conditionalFormatting>
  <conditionalFormatting sqref="G17065">
    <cfRule type="cellIs" dxfId="9839" priority="4114" operator="equal">
      <formula>"NO CUMPLE"</formula>
    </cfRule>
    <cfRule type="cellIs" dxfId="9838" priority="4115" operator="equal">
      <formula>"CUMPLE"</formula>
    </cfRule>
  </conditionalFormatting>
  <conditionalFormatting sqref="G17072">
    <cfRule type="cellIs" dxfId="9837" priority="4112" operator="equal">
      <formula>"NO CUMPLE"</formula>
    </cfRule>
    <cfRule type="cellIs" dxfId="9836" priority="4113" operator="equal">
      <formula>"CUMPLE"</formula>
    </cfRule>
  </conditionalFormatting>
  <conditionalFormatting sqref="G17155">
    <cfRule type="cellIs" dxfId="9835" priority="4059" operator="equal">
      <formula>"NO CUMPLE"</formula>
    </cfRule>
    <cfRule type="cellIs" dxfId="9834" priority="4060" operator="equal">
      <formula>"CUMPLE"</formula>
    </cfRule>
  </conditionalFormatting>
  <conditionalFormatting sqref="G17162">
    <cfRule type="cellIs" dxfId="9833" priority="4057" operator="equal">
      <formula>"NO CUMPLE"</formula>
    </cfRule>
    <cfRule type="cellIs" dxfId="9832" priority="4058" operator="equal">
      <formula>"CUMPLE"</formula>
    </cfRule>
  </conditionalFormatting>
  <conditionalFormatting sqref="G17169">
    <cfRule type="cellIs" dxfId="9831" priority="4055" operator="equal">
      <formula>"NO CUMPLE"</formula>
    </cfRule>
    <cfRule type="cellIs" dxfId="9830" priority="4056" operator="equal">
      <formula>"CUMPLE"</formula>
    </cfRule>
  </conditionalFormatting>
  <conditionalFormatting sqref="G17176">
    <cfRule type="cellIs" dxfId="9829" priority="4053" operator="equal">
      <formula>"NO CUMPLE"</formula>
    </cfRule>
    <cfRule type="cellIs" dxfId="9828" priority="4054" operator="equal">
      <formula>"CUMPLE"</formula>
    </cfRule>
  </conditionalFormatting>
  <conditionalFormatting sqref="G17183">
    <cfRule type="cellIs" dxfId="9827" priority="4051" operator="equal">
      <formula>"NO CUMPLE"</formula>
    </cfRule>
    <cfRule type="cellIs" dxfId="9826" priority="4052" operator="equal">
      <formula>"CUMPLE"</formula>
    </cfRule>
  </conditionalFormatting>
  <conditionalFormatting sqref="G17190">
    <cfRule type="cellIs" dxfId="9825" priority="4049" operator="equal">
      <formula>"NO CUMPLE"</formula>
    </cfRule>
    <cfRule type="cellIs" dxfId="9824" priority="4050" operator="equal">
      <formula>"CUMPLE"</formula>
    </cfRule>
  </conditionalFormatting>
  <conditionalFormatting sqref="G17197">
    <cfRule type="cellIs" dxfId="9823" priority="4047" operator="equal">
      <formula>"NO CUMPLE"</formula>
    </cfRule>
    <cfRule type="cellIs" dxfId="9822" priority="4048" operator="equal">
      <formula>"CUMPLE"</formula>
    </cfRule>
  </conditionalFormatting>
  <conditionalFormatting sqref="G17280">
    <cfRule type="cellIs" dxfId="9821" priority="3994" operator="equal">
      <formula>"NO CUMPLE"</formula>
    </cfRule>
    <cfRule type="cellIs" dxfId="9820" priority="3995" operator="equal">
      <formula>"CUMPLE"</formula>
    </cfRule>
  </conditionalFormatting>
  <conditionalFormatting sqref="G17287">
    <cfRule type="cellIs" dxfId="9819" priority="3992" operator="equal">
      <formula>"NO CUMPLE"</formula>
    </cfRule>
    <cfRule type="cellIs" dxfId="9818" priority="3993" operator="equal">
      <formula>"CUMPLE"</formula>
    </cfRule>
  </conditionalFormatting>
  <conditionalFormatting sqref="G17294">
    <cfRule type="cellIs" dxfId="9817" priority="3990" operator="equal">
      <formula>"NO CUMPLE"</formula>
    </cfRule>
    <cfRule type="cellIs" dxfId="9816" priority="3991" operator="equal">
      <formula>"CUMPLE"</formula>
    </cfRule>
  </conditionalFormatting>
  <conditionalFormatting sqref="G17301">
    <cfRule type="cellIs" dxfId="9815" priority="3988" operator="equal">
      <formula>"NO CUMPLE"</formula>
    </cfRule>
    <cfRule type="cellIs" dxfId="9814" priority="3989" operator="equal">
      <formula>"CUMPLE"</formula>
    </cfRule>
  </conditionalFormatting>
  <conditionalFormatting sqref="G17308">
    <cfRule type="cellIs" dxfId="9813" priority="3986" operator="equal">
      <formula>"NO CUMPLE"</formula>
    </cfRule>
    <cfRule type="cellIs" dxfId="9812" priority="3987" operator="equal">
      <formula>"CUMPLE"</formula>
    </cfRule>
  </conditionalFormatting>
  <conditionalFormatting sqref="G17315">
    <cfRule type="cellIs" dxfId="9811" priority="3984" operator="equal">
      <formula>"NO CUMPLE"</formula>
    </cfRule>
    <cfRule type="cellIs" dxfId="9810" priority="3985" operator="equal">
      <formula>"CUMPLE"</formula>
    </cfRule>
  </conditionalFormatting>
  <conditionalFormatting sqref="G17322">
    <cfRule type="cellIs" dxfId="9809" priority="3982" operator="equal">
      <formula>"NO CUMPLE"</formula>
    </cfRule>
    <cfRule type="cellIs" dxfId="9808" priority="3983" operator="equal">
      <formula>"CUMPLE"</formula>
    </cfRule>
  </conditionalFormatting>
  <conditionalFormatting sqref="G17405">
    <cfRule type="cellIs" dxfId="9807" priority="3929" operator="equal">
      <formula>"NO CUMPLE"</formula>
    </cfRule>
    <cfRule type="cellIs" dxfId="9806" priority="3930" operator="equal">
      <formula>"CUMPLE"</formula>
    </cfRule>
  </conditionalFormatting>
  <conditionalFormatting sqref="G17412">
    <cfRule type="cellIs" dxfId="9805" priority="3927" operator="equal">
      <formula>"NO CUMPLE"</formula>
    </cfRule>
    <cfRule type="cellIs" dxfId="9804" priority="3928" operator="equal">
      <formula>"CUMPLE"</formula>
    </cfRule>
  </conditionalFormatting>
  <conditionalFormatting sqref="G17419">
    <cfRule type="cellIs" dxfId="9803" priority="3925" operator="equal">
      <formula>"NO CUMPLE"</formula>
    </cfRule>
    <cfRule type="cellIs" dxfId="9802" priority="3926" operator="equal">
      <formula>"CUMPLE"</formula>
    </cfRule>
  </conditionalFormatting>
  <conditionalFormatting sqref="G17426">
    <cfRule type="cellIs" dxfId="9801" priority="3923" operator="equal">
      <formula>"NO CUMPLE"</formula>
    </cfRule>
    <cfRule type="cellIs" dxfId="9800" priority="3924" operator="equal">
      <formula>"CUMPLE"</formula>
    </cfRule>
  </conditionalFormatting>
  <conditionalFormatting sqref="G17433">
    <cfRule type="cellIs" dxfId="9799" priority="3921" operator="equal">
      <formula>"NO CUMPLE"</formula>
    </cfRule>
    <cfRule type="cellIs" dxfId="9798" priority="3922" operator="equal">
      <formula>"CUMPLE"</formula>
    </cfRule>
  </conditionalFormatting>
  <conditionalFormatting sqref="G17440">
    <cfRule type="cellIs" dxfId="9797" priority="3919" operator="equal">
      <formula>"NO CUMPLE"</formula>
    </cfRule>
    <cfRule type="cellIs" dxfId="9796" priority="3920" operator="equal">
      <formula>"CUMPLE"</formula>
    </cfRule>
  </conditionalFormatting>
  <conditionalFormatting sqref="G17447">
    <cfRule type="cellIs" dxfId="9795" priority="3917" operator="equal">
      <formula>"NO CUMPLE"</formula>
    </cfRule>
    <cfRule type="cellIs" dxfId="9794" priority="3918" operator="equal">
      <formula>"CUMPLE"</formula>
    </cfRule>
  </conditionalFormatting>
  <conditionalFormatting sqref="G17530">
    <cfRule type="cellIs" dxfId="9793" priority="3864" operator="equal">
      <formula>"NO CUMPLE"</formula>
    </cfRule>
    <cfRule type="cellIs" dxfId="9792" priority="3865" operator="equal">
      <formula>"CUMPLE"</formula>
    </cfRule>
  </conditionalFormatting>
  <conditionalFormatting sqref="G17537">
    <cfRule type="cellIs" dxfId="9791" priority="3862" operator="equal">
      <formula>"NO CUMPLE"</formula>
    </cfRule>
    <cfRule type="cellIs" dxfId="9790" priority="3863" operator="equal">
      <formula>"CUMPLE"</formula>
    </cfRule>
  </conditionalFormatting>
  <conditionalFormatting sqref="G17544">
    <cfRule type="cellIs" dxfId="9789" priority="3860" operator="equal">
      <formula>"NO CUMPLE"</formula>
    </cfRule>
    <cfRule type="cellIs" dxfId="9788" priority="3861" operator="equal">
      <formula>"CUMPLE"</formula>
    </cfRule>
  </conditionalFormatting>
  <conditionalFormatting sqref="G17551">
    <cfRule type="cellIs" dxfId="9787" priority="3858" operator="equal">
      <formula>"NO CUMPLE"</formula>
    </cfRule>
    <cfRule type="cellIs" dxfId="9786" priority="3859" operator="equal">
      <formula>"CUMPLE"</formula>
    </cfRule>
  </conditionalFormatting>
  <conditionalFormatting sqref="G17558">
    <cfRule type="cellIs" dxfId="9785" priority="3856" operator="equal">
      <formula>"NO CUMPLE"</formula>
    </cfRule>
    <cfRule type="cellIs" dxfId="9784" priority="3857" operator="equal">
      <formula>"CUMPLE"</formula>
    </cfRule>
  </conditionalFormatting>
  <conditionalFormatting sqref="G17565">
    <cfRule type="cellIs" dxfId="9783" priority="3854" operator="equal">
      <formula>"NO CUMPLE"</formula>
    </cfRule>
    <cfRule type="cellIs" dxfId="9782" priority="3855" operator="equal">
      <formula>"CUMPLE"</formula>
    </cfRule>
  </conditionalFormatting>
  <conditionalFormatting sqref="G17572">
    <cfRule type="cellIs" dxfId="9781" priority="3852" operator="equal">
      <formula>"NO CUMPLE"</formula>
    </cfRule>
    <cfRule type="cellIs" dxfId="9780" priority="3853" operator="equal">
      <formula>"CUMPLE"</formula>
    </cfRule>
  </conditionalFormatting>
  <conditionalFormatting sqref="G17655">
    <cfRule type="cellIs" dxfId="9779" priority="3799" operator="equal">
      <formula>"NO CUMPLE"</formula>
    </cfRule>
    <cfRule type="cellIs" dxfId="9778" priority="3800" operator="equal">
      <formula>"CUMPLE"</formula>
    </cfRule>
  </conditionalFormatting>
  <conditionalFormatting sqref="G17662">
    <cfRule type="cellIs" dxfId="9777" priority="3797" operator="equal">
      <formula>"NO CUMPLE"</formula>
    </cfRule>
    <cfRule type="cellIs" dxfId="9776" priority="3798" operator="equal">
      <formula>"CUMPLE"</formula>
    </cfRule>
  </conditionalFormatting>
  <conditionalFormatting sqref="G17669">
    <cfRule type="cellIs" dxfId="9775" priority="3795" operator="equal">
      <formula>"NO CUMPLE"</formula>
    </cfRule>
    <cfRule type="cellIs" dxfId="9774" priority="3796" operator="equal">
      <formula>"CUMPLE"</formula>
    </cfRule>
  </conditionalFormatting>
  <conditionalFormatting sqref="G17676">
    <cfRule type="cellIs" dxfId="9773" priority="3793" operator="equal">
      <formula>"NO CUMPLE"</formula>
    </cfRule>
    <cfRule type="cellIs" dxfId="9772" priority="3794" operator="equal">
      <formula>"CUMPLE"</formula>
    </cfRule>
  </conditionalFormatting>
  <conditionalFormatting sqref="G17683">
    <cfRule type="cellIs" dxfId="9771" priority="3791" operator="equal">
      <formula>"NO CUMPLE"</formula>
    </cfRule>
    <cfRule type="cellIs" dxfId="9770" priority="3792" operator="equal">
      <formula>"CUMPLE"</formula>
    </cfRule>
  </conditionalFormatting>
  <conditionalFormatting sqref="G17690">
    <cfRule type="cellIs" dxfId="9769" priority="3789" operator="equal">
      <formula>"NO CUMPLE"</formula>
    </cfRule>
    <cfRule type="cellIs" dxfId="9768" priority="3790" operator="equal">
      <formula>"CUMPLE"</formula>
    </cfRule>
  </conditionalFormatting>
  <conditionalFormatting sqref="G17697">
    <cfRule type="cellIs" dxfId="9767" priority="3787" operator="equal">
      <formula>"NO CUMPLE"</formula>
    </cfRule>
    <cfRule type="cellIs" dxfId="9766" priority="3788" operator="equal">
      <formula>"CUMPLE"</formula>
    </cfRule>
  </conditionalFormatting>
  <conditionalFormatting sqref="G17780">
    <cfRule type="cellIs" dxfId="9765" priority="3734" operator="equal">
      <formula>"NO CUMPLE"</formula>
    </cfRule>
    <cfRule type="cellIs" dxfId="9764" priority="3735" operator="equal">
      <formula>"CUMPLE"</formula>
    </cfRule>
  </conditionalFormatting>
  <conditionalFormatting sqref="G17787">
    <cfRule type="cellIs" dxfId="9763" priority="3732" operator="equal">
      <formula>"NO CUMPLE"</formula>
    </cfRule>
    <cfRule type="cellIs" dxfId="9762" priority="3733" operator="equal">
      <formula>"CUMPLE"</formula>
    </cfRule>
  </conditionalFormatting>
  <conditionalFormatting sqref="G17794">
    <cfRule type="cellIs" dxfId="9761" priority="3730" operator="equal">
      <formula>"NO CUMPLE"</formula>
    </cfRule>
    <cfRule type="cellIs" dxfId="9760" priority="3731" operator="equal">
      <formula>"CUMPLE"</formula>
    </cfRule>
  </conditionalFormatting>
  <conditionalFormatting sqref="G17801">
    <cfRule type="cellIs" dxfId="9759" priority="3728" operator="equal">
      <formula>"NO CUMPLE"</formula>
    </cfRule>
    <cfRule type="cellIs" dxfId="9758" priority="3729" operator="equal">
      <formula>"CUMPLE"</formula>
    </cfRule>
  </conditionalFormatting>
  <conditionalFormatting sqref="G17808">
    <cfRule type="cellIs" dxfId="9757" priority="3726" operator="equal">
      <formula>"NO CUMPLE"</formula>
    </cfRule>
    <cfRule type="cellIs" dxfId="9756" priority="3727" operator="equal">
      <formula>"CUMPLE"</formula>
    </cfRule>
  </conditionalFormatting>
  <conditionalFormatting sqref="G17815">
    <cfRule type="cellIs" dxfId="9755" priority="3724" operator="equal">
      <formula>"NO CUMPLE"</formula>
    </cfRule>
    <cfRule type="cellIs" dxfId="9754" priority="3725" operator="equal">
      <formula>"CUMPLE"</formula>
    </cfRule>
  </conditionalFormatting>
  <conditionalFormatting sqref="G17822">
    <cfRule type="cellIs" dxfId="9753" priority="3722" operator="equal">
      <formula>"NO CUMPLE"</formula>
    </cfRule>
    <cfRule type="cellIs" dxfId="9752" priority="3723" operator="equal">
      <formula>"CUMPLE"</formula>
    </cfRule>
  </conditionalFormatting>
  <conditionalFormatting sqref="G17905">
    <cfRule type="cellIs" dxfId="9751" priority="3669" operator="equal">
      <formula>"NO CUMPLE"</formula>
    </cfRule>
    <cfRule type="cellIs" dxfId="9750" priority="3670" operator="equal">
      <formula>"CUMPLE"</formula>
    </cfRule>
  </conditionalFormatting>
  <conditionalFormatting sqref="G17912">
    <cfRule type="cellIs" dxfId="9749" priority="3667" operator="equal">
      <formula>"NO CUMPLE"</formula>
    </cfRule>
    <cfRule type="cellIs" dxfId="9748" priority="3668" operator="equal">
      <formula>"CUMPLE"</formula>
    </cfRule>
  </conditionalFormatting>
  <conditionalFormatting sqref="G17919">
    <cfRule type="cellIs" dxfId="9747" priority="3665" operator="equal">
      <formula>"NO CUMPLE"</formula>
    </cfRule>
    <cfRule type="cellIs" dxfId="9746" priority="3666" operator="equal">
      <formula>"CUMPLE"</formula>
    </cfRule>
  </conditionalFormatting>
  <conditionalFormatting sqref="G17926">
    <cfRule type="cellIs" dxfId="9745" priority="3663" operator="equal">
      <formula>"NO CUMPLE"</formula>
    </cfRule>
    <cfRule type="cellIs" dxfId="9744" priority="3664" operator="equal">
      <formula>"CUMPLE"</formula>
    </cfRule>
  </conditionalFormatting>
  <conditionalFormatting sqref="G17933">
    <cfRule type="cellIs" dxfId="9743" priority="3661" operator="equal">
      <formula>"NO CUMPLE"</formula>
    </cfRule>
    <cfRule type="cellIs" dxfId="9742" priority="3662" operator="equal">
      <formula>"CUMPLE"</formula>
    </cfRule>
  </conditionalFormatting>
  <conditionalFormatting sqref="G17940">
    <cfRule type="cellIs" dxfId="9741" priority="3659" operator="equal">
      <formula>"NO CUMPLE"</formula>
    </cfRule>
    <cfRule type="cellIs" dxfId="9740" priority="3660" operator="equal">
      <formula>"CUMPLE"</formula>
    </cfRule>
  </conditionalFormatting>
  <conditionalFormatting sqref="G17947">
    <cfRule type="cellIs" dxfId="9739" priority="3657" operator="equal">
      <formula>"NO CUMPLE"</formula>
    </cfRule>
    <cfRule type="cellIs" dxfId="9738" priority="3658" operator="equal">
      <formula>"CUMPLE"</formula>
    </cfRule>
  </conditionalFormatting>
  <conditionalFormatting sqref="G18030">
    <cfRule type="cellIs" dxfId="9737" priority="3604" operator="equal">
      <formula>"NO CUMPLE"</formula>
    </cfRule>
    <cfRule type="cellIs" dxfId="9736" priority="3605" operator="equal">
      <formula>"CUMPLE"</formula>
    </cfRule>
  </conditionalFormatting>
  <conditionalFormatting sqref="G18037">
    <cfRule type="cellIs" dxfId="9735" priority="3602" operator="equal">
      <formula>"NO CUMPLE"</formula>
    </cfRule>
    <cfRule type="cellIs" dxfId="9734" priority="3603" operator="equal">
      <formula>"CUMPLE"</formula>
    </cfRule>
  </conditionalFormatting>
  <conditionalFormatting sqref="G18044">
    <cfRule type="cellIs" dxfId="9733" priority="3600" operator="equal">
      <formula>"NO CUMPLE"</formula>
    </cfRule>
    <cfRule type="cellIs" dxfId="9732" priority="3601" operator="equal">
      <formula>"CUMPLE"</formula>
    </cfRule>
  </conditionalFormatting>
  <conditionalFormatting sqref="G18051">
    <cfRule type="cellIs" dxfId="9731" priority="3598" operator="equal">
      <formula>"NO CUMPLE"</formula>
    </cfRule>
    <cfRule type="cellIs" dxfId="9730" priority="3599" operator="equal">
      <formula>"CUMPLE"</formula>
    </cfRule>
  </conditionalFormatting>
  <conditionalFormatting sqref="G18058">
    <cfRule type="cellIs" dxfId="9729" priority="3596" operator="equal">
      <formula>"NO CUMPLE"</formula>
    </cfRule>
    <cfRule type="cellIs" dxfId="9728" priority="3597" operator="equal">
      <formula>"CUMPLE"</formula>
    </cfRule>
  </conditionalFormatting>
  <conditionalFormatting sqref="G18065">
    <cfRule type="cellIs" dxfId="9727" priority="3594" operator="equal">
      <formula>"NO CUMPLE"</formula>
    </cfRule>
    <cfRule type="cellIs" dxfId="9726" priority="3595" operator="equal">
      <formula>"CUMPLE"</formula>
    </cfRule>
  </conditionalFormatting>
  <conditionalFormatting sqref="G18072">
    <cfRule type="cellIs" dxfId="9725" priority="3592" operator="equal">
      <formula>"NO CUMPLE"</formula>
    </cfRule>
    <cfRule type="cellIs" dxfId="9724" priority="3593" operator="equal">
      <formula>"CUMPLE"</formula>
    </cfRule>
  </conditionalFormatting>
  <conditionalFormatting sqref="G18155">
    <cfRule type="cellIs" dxfId="9723" priority="3539" operator="equal">
      <formula>"NO CUMPLE"</formula>
    </cfRule>
    <cfRule type="cellIs" dxfId="9722" priority="3540" operator="equal">
      <formula>"CUMPLE"</formula>
    </cfRule>
  </conditionalFormatting>
  <conditionalFormatting sqref="G18162">
    <cfRule type="cellIs" dxfId="9721" priority="3537" operator="equal">
      <formula>"NO CUMPLE"</formula>
    </cfRule>
    <cfRule type="cellIs" dxfId="9720" priority="3538" operator="equal">
      <formula>"CUMPLE"</formula>
    </cfRule>
  </conditionalFormatting>
  <conditionalFormatting sqref="G18169">
    <cfRule type="cellIs" dxfId="9719" priority="3535" operator="equal">
      <formula>"NO CUMPLE"</formula>
    </cfRule>
    <cfRule type="cellIs" dxfId="9718" priority="3536" operator="equal">
      <formula>"CUMPLE"</formula>
    </cfRule>
  </conditionalFormatting>
  <conditionalFormatting sqref="G18176">
    <cfRule type="cellIs" dxfId="9717" priority="3533" operator="equal">
      <formula>"NO CUMPLE"</formula>
    </cfRule>
    <cfRule type="cellIs" dxfId="9716" priority="3534" operator="equal">
      <formula>"CUMPLE"</formula>
    </cfRule>
  </conditionalFormatting>
  <conditionalFormatting sqref="G18183">
    <cfRule type="cellIs" dxfId="9715" priority="3531" operator="equal">
      <formula>"NO CUMPLE"</formula>
    </cfRule>
    <cfRule type="cellIs" dxfId="9714" priority="3532" operator="equal">
      <formula>"CUMPLE"</formula>
    </cfRule>
  </conditionalFormatting>
  <conditionalFormatting sqref="G18190">
    <cfRule type="cellIs" dxfId="9713" priority="3529" operator="equal">
      <formula>"NO CUMPLE"</formula>
    </cfRule>
    <cfRule type="cellIs" dxfId="9712" priority="3530" operator="equal">
      <formula>"CUMPLE"</formula>
    </cfRule>
  </conditionalFormatting>
  <conditionalFormatting sqref="G18197">
    <cfRule type="cellIs" dxfId="9711" priority="3527" operator="equal">
      <formula>"NO CUMPLE"</formula>
    </cfRule>
    <cfRule type="cellIs" dxfId="9710" priority="3528" operator="equal">
      <formula>"CUMPLE"</formula>
    </cfRule>
  </conditionalFormatting>
  <conditionalFormatting sqref="G18280">
    <cfRule type="cellIs" dxfId="9709" priority="3474" operator="equal">
      <formula>"NO CUMPLE"</formula>
    </cfRule>
    <cfRule type="cellIs" dxfId="9708" priority="3475" operator="equal">
      <formula>"CUMPLE"</formula>
    </cfRule>
  </conditionalFormatting>
  <conditionalFormatting sqref="G18287">
    <cfRule type="cellIs" dxfId="9707" priority="3472" operator="equal">
      <formula>"NO CUMPLE"</formula>
    </cfRule>
    <cfRule type="cellIs" dxfId="9706" priority="3473" operator="equal">
      <formula>"CUMPLE"</formula>
    </cfRule>
  </conditionalFormatting>
  <conditionalFormatting sqref="G18294">
    <cfRule type="cellIs" dxfId="9705" priority="3470" operator="equal">
      <formula>"NO CUMPLE"</formula>
    </cfRule>
    <cfRule type="cellIs" dxfId="9704" priority="3471" operator="equal">
      <formula>"CUMPLE"</formula>
    </cfRule>
  </conditionalFormatting>
  <conditionalFormatting sqref="G18301">
    <cfRule type="cellIs" dxfId="9703" priority="3468" operator="equal">
      <formula>"NO CUMPLE"</formula>
    </cfRule>
    <cfRule type="cellIs" dxfId="9702" priority="3469" operator="equal">
      <formula>"CUMPLE"</formula>
    </cfRule>
  </conditionalFormatting>
  <conditionalFormatting sqref="G18308">
    <cfRule type="cellIs" dxfId="9701" priority="3466" operator="equal">
      <formula>"NO CUMPLE"</formula>
    </cfRule>
    <cfRule type="cellIs" dxfId="9700" priority="3467" operator="equal">
      <formula>"CUMPLE"</formula>
    </cfRule>
  </conditionalFormatting>
  <conditionalFormatting sqref="G18315">
    <cfRule type="cellIs" dxfId="9699" priority="3464" operator="equal">
      <formula>"NO CUMPLE"</formula>
    </cfRule>
    <cfRule type="cellIs" dxfId="9698" priority="3465" operator="equal">
      <formula>"CUMPLE"</formula>
    </cfRule>
  </conditionalFormatting>
  <conditionalFormatting sqref="G18322">
    <cfRule type="cellIs" dxfId="9697" priority="3462" operator="equal">
      <formula>"NO CUMPLE"</formula>
    </cfRule>
    <cfRule type="cellIs" dxfId="9696" priority="3463" operator="equal">
      <formula>"CUMPLE"</formula>
    </cfRule>
  </conditionalFormatting>
  <conditionalFormatting sqref="G18405">
    <cfRule type="cellIs" dxfId="9695" priority="3409" operator="equal">
      <formula>"NO CUMPLE"</formula>
    </cfRule>
    <cfRule type="cellIs" dxfId="9694" priority="3410" operator="equal">
      <formula>"CUMPLE"</formula>
    </cfRule>
  </conditionalFormatting>
  <conditionalFormatting sqref="G18412">
    <cfRule type="cellIs" dxfId="9693" priority="3407" operator="equal">
      <formula>"NO CUMPLE"</formula>
    </cfRule>
    <cfRule type="cellIs" dxfId="9692" priority="3408" operator="equal">
      <formula>"CUMPLE"</formula>
    </cfRule>
  </conditionalFormatting>
  <conditionalFormatting sqref="G18419">
    <cfRule type="cellIs" dxfId="9691" priority="3405" operator="equal">
      <formula>"NO CUMPLE"</formula>
    </cfRule>
    <cfRule type="cellIs" dxfId="9690" priority="3406" operator="equal">
      <formula>"CUMPLE"</formula>
    </cfRule>
  </conditionalFormatting>
  <conditionalFormatting sqref="G18426">
    <cfRule type="cellIs" dxfId="9689" priority="3403" operator="equal">
      <formula>"NO CUMPLE"</formula>
    </cfRule>
    <cfRule type="cellIs" dxfId="9688" priority="3404" operator="equal">
      <formula>"CUMPLE"</formula>
    </cfRule>
  </conditionalFormatting>
  <conditionalFormatting sqref="G18433">
    <cfRule type="cellIs" dxfId="9687" priority="3401" operator="equal">
      <formula>"NO CUMPLE"</formula>
    </cfRule>
    <cfRule type="cellIs" dxfId="9686" priority="3402" operator="equal">
      <formula>"CUMPLE"</formula>
    </cfRule>
  </conditionalFormatting>
  <conditionalFormatting sqref="G18440">
    <cfRule type="cellIs" dxfId="9685" priority="3399" operator="equal">
      <formula>"NO CUMPLE"</formula>
    </cfRule>
    <cfRule type="cellIs" dxfId="9684" priority="3400" operator="equal">
      <formula>"CUMPLE"</formula>
    </cfRule>
  </conditionalFormatting>
  <conditionalFormatting sqref="G18447">
    <cfRule type="cellIs" dxfId="9683" priority="3397" operator="equal">
      <formula>"NO CUMPLE"</formula>
    </cfRule>
    <cfRule type="cellIs" dxfId="9682" priority="3398" operator="equal">
      <formula>"CUMPLE"</formula>
    </cfRule>
  </conditionalFormatting>
  <conditionalFormatting sqref="G18530">
    <cfRule type="cellIs" dxfId="9681" priority="3344" operator="equal">
      <formula>"NO CUMPLE"</formula>
    </cfRule>
    <cfRule type="cellIs" dxfId="9680" priority="3345" operator="equal">
      <formula>"CUMPLE"</formula>
    </cfRule>
  </conditionalFormatting>
  <conditionalFormatting sqref="G18537">
    <cfRule type="cellIs" dxfId="9679" priority="3342" operator="equal">
      <formula>"NO CUMPLE"</formula>
    </cfRule>
    <cfRule type="cellIs" dxfId="9678" priority="3343" operator="equal">
      <formula>"CUMPLE"</formula>
    </cfRule>
  </conditionalFormatting>
  <conditionalFormatting sqref="G18544">
    <cfRule type="cellIs" dxfId="9677" priority="3340" operator="equal">
      <formula>"NO CUMPLE"</formula>
    </cfRule>
    <cfRule type="cellIs" dxfId="9676" priority="3341" operator="equal">
      <formula>"CUMPLE"</formula>
    </cfRule>
  </conditionalFormatting>
  <conditionalFormatting sqref="G18551">
    <cfRule type="cellIs" dxfId="9675" priority="3338" operator="equal">
      <formula>"NO CUMPLE"</formula>
    </cfRule>
    <cfRule type="cellIs" dxfId="9674" priority="3339" operator="equal">
      <formula>"CUMPLE"</formula>
    </cfRule>
  </conditionalFormatting>
  <conditionalFormatting sqref="G18558">
    <cfRule type="cellIs" dxfId="9673" priority="3336" operator="equal">
      <formula>"NO CUMPLE"</formula>
    </cfRule>
    <cfRule type="cellIs" dxfId="9672" priority="3337" operator="equal">
      <formula>"CUMPLE"</formula>
    </cfRule>
  </conditionalFormatting>
  <conditionalFormatting sqref="G18565">
    <cfRule type="cellIs" dxfId="9671" priority="3334" operator="equal">
      <formula>"NO CUMPLE"</formula>
    </cfRule>
    <cfRule type="cellIs" dxfId="9670" priority="3335" operator="equal">
      <formula>"CUMPLE"</formula>
    </cfRule>
  </conditionalFormatting>
  <conditionalFormatting sqref="G18572">
    <cfRule type="cellIs" dxfId="9669" priority="3332" operator="equal">
      <formula>"NO CUMPLE"</formula>
    </cfRule>
    <cfRule type="cellIs" dxfId="9668" priority="3333" operator="equal">
      <formula>"CUMPLE"</formula>
    </cfRule>
  </conditionalFormatting>
  <conditionalFormatting sqref="G18655">
    <cfRule type="cellIs" dxfId="9667" priority="3279" operator="equal">
      <formula>"NO CUMPLE"</formula>
    </cfRule>
    <cfRule type="cellIs" dxfId="9666" priority="3280" operator="equal">
      <formula>"CUMPLE"</formula>
    </cfRule>
  </conditionalFormatting>
  <conditionalFormatting sqref="G18662">
    <cfRule type="cellIs" dxfId="9665" priority="3277" operator="equal">
      <formula>"NO CUMPLE"</formula>
    </cfRule>
    <cfRule type="cellIs" dxfId="9664" priority="3278" operator="equal">
      <formula>"CUMPLE"</formula>
    </cfRule>
  </conditionalFormatting>
  <conditionalFormatting sqref="G18669">
    <cfRule type="cellIs" dxfId="9663" priority="3275" operator="equal">
      <formula>"NO CUMPLE"</formula>
    </cfRule>
    <cfRule type="cellIs" dxfId="9662" priority="3276" operator="equal">
      <formula>"CUMPLE"</formula>
    </cfRule>
  </conditionalFormatting>
  <conditionalFormatting sqref="G18676">
    <cfRule type="cellIs" dxfId="9661" priority="3273" operator="equal">
      <formula>"NO CUMPLE"</formula>
    </cfRule>
    <cfRule type="cellIs" dxfId="9660" priority="3274" operator="equal">
      <formula>"CUMPLE"</formula>
    </cfRule>
  </conditionalFormatting>
  <conditionalFormatting sqref="G18683">
    <cfRule type="cellIs" dxfId="9659" priority="3271" operator="equal">
      <formula>"NO CUMPLE"</formula>
    </cfRule>
    <cfRule type="cellIs" dxfId="9658" priority="3272" operator="equal">
      <formula>"CUMPLE"</formula>
    </cfRule>
  </conditionalFormatting>
  <conditionalFormatting sqref="G18690">
    <cfRule type="cellIs" dxfId="9657" priority="3269" operator="equal">
      <formula>"NO CUMPLE"</formula>
    </cfRule>
    <cfRule type="cellIs" dxfId="9656" priority="3270" operator="equal">
      <formula>"CUMPLE"</formula>
    </cfRule>
  </conditionalFormatting>
  <conditionalFormatting sqref="G18697">
    <cfRule type="cellIs" dxfId="9655" priority="3267" operator="equal">
      <formula>"NO CUMPLE"</formula>
    </cfRule>
    <cfRule type="cellIs" dxfId="9654" priority="3268" operator="equal">
      <formula>"CUMPLE"</formula>
    </cfRule>
  </conditionalFormatting>
  <conditionalFormatting sqref="G18780">
    <cfRule type="cellIs" dxfId="9653" priority="3214" operator="equal">
      <formula>"NO CUMPLE"</formula>
    </cfRule>
    <cfRule type="cellIs" dxfId="9652" priority="3215" operator="equal">
      <formula>"CUMPLE"</formula>
    </cfRule>
  </conditionalFormatting>
  <conditionalFormatting sqref="G18787">
    <cfRule type="cellIs" dxfId="9651" priority="3212" operator="equal">
      <formula>"NO CUMPLE"</formula>
    </cfRule>
    <cfRule type="cellIs" dxfId="9650" priority="3213" operator="equal">
      <formula>"CUMPLE"</formula>
    </cfRule>
  </conditionalFormatting>
  <conditionalFormatting sqref="G18794">
    <cfRule type="cellIs" dxfId="9649" priority="3210" operator="equal">
      <formula>"NO CUMPLE"</formula>
    </cfRule>
    <cfRule type="cellIs" dxfId="9648" priority="3211" operator="equal">
      <formula>"CUMPLE"</formula>
    </cfRule>
  </conditionalFormatting>
  <conditionalFormatting sqref="G18801">
    <cfRule type="cellIs" dxfId="9647" priority="3208" operator="equal">
      <formula>"NO CUMPLE"</formula>
    </cfRule>
    <cfRule type="cellIs" dxfId="9646" priority="3209" operator="equal">
      <formula>"CUMPLE"</formula>
    </cfRule>
  </conditionalFormatting>
  <conditionalFormatting sqref="G18808">
    <cfRule type="cellIs" dxfId="9645" priority="3206" operator="equal">
      <formula>"NO CUMPLE"</formula>
    </cfRule>
    <cfRule type="cellIs" dxfId="9644" priority="3207" operator="equal">
      <formula>"CUMPLE"</formula>
    </cfRule>
  </conditionalFormatting>
  <conditionalFormatting sqref="G18815">
    <cfRule type="cellIs" dxfId="9643" priority="3204" operator="equal">
      <formula>"NO CUMPLE"</formula>
    </cfRule>
    <cfRule type="cellIs" dxfId="9642" priority="3205" operator="equal">
      <formula>"CUMPLE"</formula>
    </cfRule>
  </conditionalFormatting>
  <conditionalFormatting sqref="G18822">
    <cfRule type="cellIs" dxfId="9641" priority="3202" operator="equal">
      <formula>"NO CUMPLE"</formula>
    </cfRule>
    <cfRule type="cellIs" dxfId="9640" priority="3203" operator="equal">
      <formula>"CUMPLE"</formula>
    </cfRule>
  </conditionalFormatting>
  <conditionalFormatting sqref="G18905">
    <cfRule type="cellIs" dxfId="9639" priority="3149" operator="equal">
      <formula>"NO CUMPLE"</formula>
    </cfRule>
    <cfRule type="cellIs" dxfId="9638" priority="3150" operator="equal">
      <formula>"CUMPLE"</formula>
    </cfRule>
  </conditionalFormatting>
  <conditionalFormatting sqref="G18912">
    <cfRule type="cellIs" dxfId="9637" priority="3147" operator="equal">
      <formula>"NO CUMPLE"</formula>
    </cfRule>
    <cfRule type="cellIs" dxfId="9636" priority="3148" operator="equal">
      <formula>"CUMPLE"</formula>
    </cfRule>
  </conditionalFormatting>
  <conditionalFormatting sqref="G18919">
    <cfRule type="cellIs" dxfId="9635" priority="3145" operator="equal">
      <formula>"NO CUMPLE"</formula>
    </cfRule>
    <cfRule type="cellIs" dxfId="9634" priority="3146" operator="equal">
      <formula>"CUMPLE"</formula>
    </cfRule>
  </conditionalFormatting>
  <conditionalFormatting sqref="G18926">
    <cfRule type="cellIs" dxfId="9633" priority="3143" operator="equal">
      <formula>"NO CUMPLE"</formula>
    </cfRule>
    <cfRule type="cellIs" dxfId="9632" priority="3144" operator="equal">
      <formula>"CUMPLE"</formula>
    </cfRule>
  </conditionalFormatting>
  <conditionalFormatting sqref="G18933">
    <cfRule type="cellIs" dxfId="9631" priority="3141" operator="equal">
      <formula>"NO CUMPLE"</formula>
    </cfRule>
    <cfRule type="cellIs" dxfId="9630" priority="3142" operator="equal">
      <formula>"CUMPLE"</formula>
    </cfRule>
  </conditionalFormatting>
  <conditionalFormatting sqref="G18940">
    <cfRule type="cellIs" dxfId="9629" priority="3139" operator="equal">
      <formula>"NO CUMPLE"</formula>
    </cfRule>
    <cfRule type="cellIs" dxfId="9628" priority="3140" operator="equal">
      <formula>"CUMPLE"</formula>
    </cfRule>
  </conditionalFormatting>
  <conditionalFormatting sqref="G18947">
    <cfRule type="cellIs" dxfId="9627" priority="3137" operator="equal">
      <formula>"NO CUMPLE"</formula>
    </cfRule>
    <cfRule type="cellIs" dxfId="9626" priority="3138" operator="equal">
      <formula>"CUMPLE"</formula>
    </cfRule>
  </conditionalFormatting>
  <conditionalFormatting sqref="G19030">
    <cfRule type="cellIs" dxfId="9625" priority="3084" operator="equal">
      <formula>"NO CUMPLE"</formula>
    </cfRule>
    <cfRule type="cellIs" dxfId="9624" priority="3085" operator="equal">
      <formula>"CUMPLE"</formula>
    </cfRule>
  </conditionalFormatting>
  <conditionalFormatting sqref="G19037">
    <cfRule type="cellIs" dxfId="9623" priority="3082" operator="equal">
      <formula>"NO CUMPLE"</formula>
    </cfRule>
    <cfRule type="cellIs" dxfId="9622" priority="3083" operator="equal">
      <formula>"CUMPLE"</formula>
    </cfRule>
  </conditionalFormatting>
  <conditionalFormatting sqref="G19044">
    <cfRule type="cellIs" dxfId="9621" priority="3080" operator="equal">
      <formula>"NO CUMPLE"</formula>
    </cfRule>
    <cfRule type="cellIs" dxfId="9620" priority="3081" operator="equal">
      <formula>"CUMPLE"</formula>
    </cfRule>
  </conditionalFormatting>
  <conditionalFormatting sqref="G19051">
    <cfRule type="cellIs" dxfId="9619" priority="3078" operator="equal">
      <formula>"NO CUMPLE"</formula>
    </cfRule>
    <cfRule type="cellIs" dxfId="9618" priority="3079" operator="equal">
      <formula>"CUMPLE"</formula>
    </cfRule>
  </conditionalFormatting>
  <conditionalFormatting sqref="G19058">
    <cfRule type="cellIs" dxfId="9617" priority="3076" operator="equal">
      <formula>"NO CUMPLE"</formula>
    </cfRule>
    <cfRule type="cellIs" dxfId="9616" priority="3077" operator="equal">
      <formula>"CUMPLE"</formula>
    </cfRule>
  </conditionalFormatting>
  <conditionalFormatting sqref="G19065">
    <cfRule type="cellIs" dxfId="9615" priority="3074" operator="equal">
      <formula>"NO CUMPLE"</formula>
    </cfRule>
    <cfRule type="cellIs" dxfId="9614" priority="3075" operator="equal">
      <formula>"CUMPLE"</formula>
    </cfRule>
  </conditionalFormatting>
  <conditionalFormatting sqref="G19072">
    <cfRule type="cellIs" dxfId="9613" priority="3072" operator="equal">
      <formula>"NO CUMPLE"</formula>
    </cfRule>
    <cfRule type="cellIs" dxfId="9612" priority="3073" operator="equal">
      <formula>"CUMPLE"</formula>
    </cfRule>
  </conditionalFormatting>
  <conditionalFormatting sqref="G19155">
    <cfRule type="cellIs" dxfId="9611" priority="3019" operator="equal">
      <formula>"NO CUMPLE"</formula>
    </cfRule>
    <cfRule type="cellIs" dxfId="9610" priority="3020" operator="equal">
      <formula>"CUMPLE"</formula>
    </cfRule>
  </conditionalFormatting>
  <conditionalFormatting sqref="G19162">
    <cfRule type="cellIs" dxfId="9609" priority="3017" operator="equal">
      <formula>"NO CUMPLE"</formula>
    </cfRule>
    <cfRule type="cellIs" dxfId="9608" priority="3018" operator="equal">
      <formula>"CUMPLE"</formula>
    </cfRule>
  </conditionalFormatting>
  <conditionalFormatting sqref="G19169">
    <cfRule type="cellIs" dxfId="9607" priority="3015" operator="equal">
      <formula>"NO CUMPLE"</formula>
    </cfRule>
    <cfRule type="cellIs" dxfId="9606" priority="3016" operator="equal">
      <formula>"CUMPLE"</formula>
    </cfRule>
  </conditionalFormatting>
  <conditionalFormatting sqref="G19176">
    <cfRule type="cellIs" dxfId="9605" priority="3013" operator="equal">
      <formula>"NO CUMPLE"</formula>
    </cfRule>
    <cfRule type="cellIs" dxfId="9604" priority="3014" operator="equal">
      <formula>"CUMPLE"</formula>
    </cfRule>
  </conditionalFormatting>
  <conditionalFormatting sqref="G19183">
    <cfRule type="cellIs" dxfId="9603" priority="3011" operator="equal">
      <formula>"NO CUMPLE"</formula>
    </cfRule>
    <cfRule type="cellIs" dxfId="9602" priority="3012" operator="equal">
      <formula>"CUMPLE"</formula>
    </cfRule>
  </conditionalFormatting>
  <conditionalFormatting sqref="G19190">
    <cfRule type="cellIs" dxfId="9601" priority="3009" operator="equal">
      <formula>"NO CUMPLE"</formula>
    </cfRule>
    <cfRule type="cellIs" dxfId="9600" priority="3010" operator="equal">
      <formula>"CUMPLE"</formula>
    </cfRule>
  </conditionalFormatting>
  <conditionalFormatting sqref="G19197">
    <cfRule type="cellIs" dxfId="9599" priority="3007" operator="equal">
      <formula>"NO CUMPLE"</formula>
    </cfRule>
    <cfRule type="cellIs" dxfId="9598" priority="3008" operator="equal">
      <formula>"CUMPLE"</formula>
    </cfRule>
  </conditionalFormatting>
  <conditionalFormatting sqref="G19280">
    <cfRule type="cellIs" dxfId="9597" priority="2954" operator="equal">
      <formula>"NO CUMPLE"</formula>
    </cfRule>
    <cfRule type="cellIs" dxfId="9596" priority="2955" operator="equal">
      <formula>"CUMPLE"</formula>
    </cfRule>
  </conditionalFormatting>
  <conditionalFormatting sqref="G19287">
    <cfRule type="cellIs" dxfId="9595" priority="2952" operator="equal">
      <formula>"NO CUMPLE"</formula>
    </cfRule>
    <cfRule type="cellIs" dxfId="9594" priority="2953" operator="equal">
      <formula>"CUMPLE"</formula>
    </cfRule>
  </conditionalFormatting>
  <conditionalFormatting sqref="G19294">
    <cfRule type="cellIs" dxfId="9593" priority="2950" operator="equal">
      <formula>"NO CUMPLE"</formula>
    </cfRule>
    <cfRule type="cellIs" dxfId="9592" priority="2951" operator="equal">
      <formula>"CUMPLE"</formula>
    </cfRule>
  </conditionalFormatting>
  <conditionalFormatting sqref="G19301">
    <cfRule type="cellIs" dxfId="9591" priority="2948" operator="equal">
      <formula>"NO CUMPLE"</formula>
    </cfRule>
    <cfRule type="cellIs" dxfId="9590" priority="2949" operator="equal">
      <formula>"CUMPLE"</formula>
    </cfRule>
  </conditionalFormatting>
  <conditionalFormatting sqref="G19308">
    <cfRule type="cellIs" dxfId="9589" priority="2946" operator="equal">
      <formula>"NO CUMPLE"</formula>
    </cfRule>
    <cfRule type="cellIs" dxfId="9588" priority="2947" operator="equal">
      <formula>"CUMPLE"</formula>
    </cfRule>
  </conditionalFormatting>
  <conditionalFormatting sqref="G19315">
    <cfRule type="cellIs" dxfId="9587" priority="2944" operator="equal">
      <formula>"NO CUMPLE"</formula>
    </cfRule>
    <cfRule type="cellIs" dxfId="9586" priority="2945" operator="equal">
      <formula>"CUMPLE"</formula>
    </cfRule>
  </conditionalFormatting>
  <conditionalFormatting sqref="G19322">
    <cfRule type="cellIs" dxfId="9585" priority="2942" operator="equal">
      <formula>"NO CUMPLE"</formula>
    </cfRule>
    <cfRule type="cellIs" dxfId="9584" priority="2943" operator="equal">
      <formula>"CUMPLE"</formula>
    </cfRule>
  </conditionalFormatting>
  <conditionalFormatting sqref="G19405">
    <cfRule type="cellIs" dxfId="9583" priority="2889" operator="equal">
      <formula>"NO CUMPLE"</formula>
    </cfRule>
    <cfRule type="cellIs" dxfId="9582" priority="2890" operator="equal">
      <formula>"CUMPLE"</formula>
    </cfRule>
  </conditionalFormatting>
  <conditionalFormatting sqref="G19412">
    <cfRule type="cellIs" dxfId="9581" priority="2887" operator="equal">
      <formula>"NO CUMPLE"</formula>
    </cfRule>
    <cfRule type="cellIs" dxfId="9580" priority="2888" operator="equal">
      <formula>"CUMPLE"</formula>
    </cfRule>
  </conditionalFormatting>
  <conditionalFormatting sqref="G19419">
    <cfRule type="cellIs" dxfId="9579" priority="2885" operator="equal">
      <formula>"NO CUMPLE"</formula>
    </cfRule>
    <cfRule type="cellIs" dxfId="9578" priority="2886" operator="equal">
      <formula>"CUMPLE"</formula>
    </cfRule>
  </conditionalFormatting>
  <conditionalFormatting sqref="G19426">
    <cfRule type="cellIs" dxfId="9577" priority="2883" operator="equal">
      <formula>"NO CUMPLE"</formula>
    </cfRule>
    <cfRule type="cellIs" dxfId="9576" priority="2884" operator="equal">
      <formula>"CUMPLE"</formula>
    </cfRule>
  </conditionalFormatting>
  <conditionalFormatting sqref="G19433">
    <cfRule type="cellIs" dxfId="9575" priority="2881" operator="equal">
      <formula>"NO CUMPLE"</formula>
    </cfRule>
    <cfRule type="cellIs" dxfId="9574" priority="2882" operator="equal">
      <formula>"CUMPLE"</formula>
    </cfRule>
  </conditionalFormatting>
  <conditionalFormatting sqref="G19440">
    <cfRule type="cellIs" dxfId="9573" priority="2879" operator="equal">
      <formula>"NO CUMPLE"</formula>
    </cfRule>
    <cfRule type="cellIs" dxfId="9572" priority="2880" operator="equal">
      <formula>"CUMPLE"</formula>
    </cfRule>
  </conditionalFormatting>
  <conditionalFormatting sqref="G19447">
    <cfRule type="cellIs" dxfId="9571" priority="2877" operator="equal">
      <formula>"NO CUMPLE"</formula>
    </cfRule>
    <cfRule type="cellIs" dxfId="9570" priority="2878" operator="equal">
      <formula>"CUMPLE"</formula>
    </cfRule>
  </conditionalFormatting>
  <conditionalFormatting sqref="G19530">
    <cfRule type="cellIs" dxfId="9569" priority="2824" operator="equal">
      <formula>"NO CUMPLE"</formula>
    </cfRule>
    <cfRule type="cellIs" dxfId="9568" priority="2825" operator="equal">
      <formula>"CUMPLE"</formula>
    </cfRule>
  </conditionalFormatting>
  <conditionalFormatting sqref="G19537">
    <cfRule type="cellIs" dxfId="9567" priority="2822" operator="equal">
      <formula>"NO CUMPLE"</formula>
    </cfRule>
    <cfRule type="cellIs" dxfId="9566" priority="2823" operator="equal">
      <formula>"CUMPLE"</formula>
    </cfRule>
  </conditionalFormatting>
  <conditionalFormatting sqref="G19544">
    <cfRule type="cellIs" dxfId="9565" priority="2820" operator="equal">
      <formula>"NO CUMPLE"</formula>
    </cfRule>
    <cfRule type="cellIs" dxfId="9564" priority="2821" operator="equal">
      <formula>"CUMPLE"</formula>
    </cfRule>
  </conditionalFormatting>
  <conditionalFormatting sqref="G19551">
    <cfRule type="cellIs" dxfId="9563" priority="2818" operator="equal">
      <formula>"NO CUMPLE"</formula>
    </cfRule>
    <cfRule type="cellIs" dxfId="9562" priority="2819" operator="equal">
      <formula>"CUMPLE"</formula>
    </cfRule>
  </conditionalFormatting>
  <conditionalFormatting sqref="G19558">
    <cfRule type="cellIs" dxfId="9561" priority="2816" operator="equal">
      <formula>"NO CUMPLE"</formula>
    </cfRule>
    <cfRule type="cellIs" dxfId="9560" priority="2817" operator="equal">
      <formula>"CUMPLE"</formula>
    </cfRule>
  </conditionalFormatting>
  <conditionalFormatting sqref="G19565">
    <cfRule type="cellIs" dxfId="9559" priority="2814" operator="equal">
      <formula>"NO CUMPLE"</formula>
    </cfRule>
    <cfRule type="cellIs" dxfId="9558" priority="2815" operator="equal">
      <formula>"CUMPLE"</formula>
    </cfRule>
  </conditionalFormatting>
  <conditionalFormatting sqref="G19572">
    <cfRule type="cellIs" dxfId="9557" priority="2812" operator="equal">
      <formula>"NO CUMPLE"</formula>
    </cfRule>
    <cfRule type="cellIs" dxfId="9556" priority="2813" operator="equal">
      <formula>"CUMPLE"</formula>
    </cfRule>
  </conditionalFormatting>
  <conditionalFormatting sqref="G19655">
    <cfRule type="cellIs" dxfId="9555" priority="2759" operator="equal">
      <formula>"NO CUMPLE"</formula>
    </cfRule>
    <cfRule type="cellIs" dxfId="9554" priority="2760" operator="equal">
      <formula>"CUMPLE"</formula>
    </cfRule>
  </conditionalFormatting>
  <conditionalFormatting sqref="G19662">
    <cfRule type="cellIs" dxfId="9553" priority="2757" operator="equal">
      <formula>"NO CUMPLE"</formula>
    </cfRule>
    <cfRule type="cellIs" dxfId="9552" priority="2758" operator="equal">
      <formula>"CUMPLE"</formula>
    </cfRule>
  </conditionalFormatting>
  <conditionalFormatting sqref="G19669">
    <cfRule type="cellIs" dxfId="9551" priority="2755" operator="equal">
      <formula>"NO CUMPLE"</formula>
    </cfRule>
    <cfRule type="cellIs" dxfId="9550" priority="2756" operator="equal">
      <formula>"CUMPLE"</formula>
    </cfRule>
  </conditionalFormatting>
  <conditionalFormatting sqref="G19676">
    <cfRule type="cellIs" dxfId="9549" priority="2753" operator="equal">
      <formula>"NO CUMPLE"</formula>
    </cfRule>
    <cfRule type="cellIs" dxfId="9548" priority="2754" operator="equal">
      <formula>"CUMPLE"</formula>
    </cfRule>
  </conditionalFormatting>
  <conditionalFormatting sqref="G19683">
    <cfRule type="cellIs" dxfId="9547" priority="2751" operator="equal">
      <formula>"NO CUMPLE"</formula>
    </cfRule>
    <cfRule type="cellIs" dxfId="9546" priority="2752" operator="equal">
      <formula>"CUMPLE"</formula>
    </cfRule>
  </conditionalFormatting>
  <conditionalFormatting sqref="G19690">
    <cfRule type="cellIs" dxfId="9545" priority="2749" operator="equal">
      <formula>"NO CUMPLE"</formula>
    </cfRule>
    <cfRule type="cellIs" dxfId="9544" priority="2750" operator="equal">
      <formula>"CUMPLE"</formula>
    </cfRule>
  </conditionalFormatting>
  <conditionalFormatting sqref="G19697">
    <cfRule type="cellIs" dxfId="9543" priority="2747" operator="equal">
      <formula>"NO CUMPLE"</formula>
    </cfRule>
    <cfRule type="cellIs" dxfId="9542" priority="2748" operator="equal">
      <formula>"CUMPLE"</formula>
    </cfRule>
  </conditionalFormatting>
  <conditionalFormatting sqref="G19780">
    <cfRule type="cellIs" dxfId="9541" priority="2694" operator="equal">
      <formula>"NO CUMPLE"</formula>
    </cfRule>
    <cfRule type="cellIs" dxfId="9540" priority="2695" operator="equal">
      <formula>"CUMPLE"</formula>
    </cfRule>
  </conditionalFormatting>
  <conditionalFormatting sqref="G19787">
    <cfRule type="cellIs" dxfId="9539" priority="2692" operator="equal">
      <formula>"NO CUMPLE"</formula>
    </cfRule>
    <cfRule type="cellIs" dxfId="9538" priority="2693" operator="equal">
      <formula>"CUMPLE"</formula>
    </cfRule>
  </conditionalFormatting>
  <conditionalFormatting sqref="G19794">
    <cfRule type="cellIs" dxfId="9537" priority="2690" operator="equal">
      <formula>"NO CUMPLE"</formula>
    </cfRule>
    <cfRule type="cellIs" dxfId="9536" priority="2691" operator="equal">
      <formula>"CUMPLE"</formula>
    </cfRule>
  </conditionalFormatting>
  <conditionalFormatting sqref="G19801">
    <cfRule type="cellIs" dxfId="9535" priority="2688" operator="equal">
      <formula>"NO CUMPLE"</formula>
    </cfRule>
    <cfRule type="cellIs" dxfId="9534" priority="2689" operator="equal">
      <formula>"CUMPLE"</formula>
    </cfRule>
  </conditionalFormatting>
  <conditionalFormatting sqref="G19808">
    <cfRule type="cellIs" dxfId="9533" priority="2686" operator="equal">
      <formula>"NO CUMPLE"</formula>
    </cfRule>
    <cfRule type="cellIs" dxfId="9532" priority="2687" operator="equal">
      <formula>"CUMPLE"</formula>
    </cfRule>
  </conditionalFormatting>
  <conditionalFormatting sqref="G19815">
    <cfRule type="cellIs" dxfId="9531" priority="2684" operator="equal">
      <formula>"NO CUMPLE"</formula>
    </cfRule>
    <cfRule type="cellIs" dxfId="9530" priority="2685" operator="equal">
      <formula>"CUMPLE"</formula>
    </cfRule>
  </conditionalFormatting>
  <conditionalFormatting sqref="G19822">
    <cfRule type="cellIs" dxfId="9529" priority="2682" operator="equal">
      <formula>"NO CUMPLE"</formula>
    </cfRule>
    <cfRule type="cellIs" dxfId="9528" priority="2683" operator="equal">
      <formula>"CUMPLE"</formula>
    </cfRule>
  </conditionalFormatting>
  <conditionalFormatting sqref="G19905">
    <cfRule type="cellIs" dxfId="9527" priority="2629" operator="equal">
      <formula>"NO CUMPLE"</formula>
    </cfRule>
    <cfRule type="cellIs" dxfId="9526" priority="2630" operator="equal">
      <formula>"CUMPLE"</formula>
    </cfRule>
  </conditionalFormatting>
  <conditionalFormatting sqref="G19912">
    <cfRule type="cellIs" dxfId="9525" priority="2627" operator="equal">
      <formula>"NO CUMPLE"</formula>
    </cfRule>
    <cfRule type="cellIs" dxfId="9524" priority="2628" operator="equal">
      <formula>"CUMPLE"</formula>
    </cfRule>
  </conditionalFormatting>
  <conditionalFormatting sqref="G19919">
    <cfRule type="cellIs" dxfId="9523" priority="2625" operator="equal">
      <formula>"NO CUMPLE"</formula>
    </cfRule>
    <cfRule type="cellIs" dxfId="9522" priority="2626" operator="equal">
      <formula>"CUMPLE"</formula>
    </cfRule>
  </conditionalFormatting>
  <conditionalFormatting sqref="G19926">
    <cfRule type="cellIs" dxfId="9521" priority="2623" operator="equal">
      <formula>"NO CUMPLE"</formula>
    </cfRule>
    <cfRule type="cellIs" dxfId="9520" priority="2624" operator="equal">
      <formula>"CUMPLE"</formula>
    </cfRule>
  </conditionalFormatting>
  <conditionalFormatting sqref="G19933">
    <cfRule type="cellIs" dxfId="9519" priority="2621" operator="equal">
      <formula>"NO CUMPLE"</formula>
    </cfRule>
    <cfRule type="cellIs" dxfId="9518" priority="2622" operator="equal">
      <formula>"CUMPLE"</formula>
    </cfRule>
  </conditionalFormatting>
  <conditionalFormatting sqref="G19940">
    <cfRule type="cellIs" dxfId="9517" priority="2619" operator="equal">
      <formula>"NO CUMPLE"</formula>
    </cfRule>
    <cfRule type="cellIs" dxfId="9516" priority="2620" operator="equal">
      <formula>"CUMPLE"</formula>
    </cfRule>
  </conditionalFormatting>
  <conditionalFormatting sqref="G19947">
    <cfRule type="cellIs" dxfId="9515" priority="2617" operator="equal">
      <formula>"NO CUMPLE"</formula>
    </cfRule>
    <cfRule type="cellIs" dxfId="9514" priority="2618" operator="equal">
      <formula>"CUMPLE"</formula>
    </cfRule>
  </conditionalFormatting>
  <conditionalFormatting sqref="G20030">
    <cfRule type="cellIs" dxfId="9513" priority="2564" operator="equal">
      <formula>"NO CUMPLE"</formula>
    </cfRule>
    <cfRule type="cellIs" dxfId="9512" priority="2565" operator="equal">
      <formula>"CUMPLE"</formula>
    </cfRule>
  </conditionalFormatting>
  <conditionalFormatting sqref="G20037">
    <cfRule type="cellIs" dxfId="9511" priority="2562" operator="equal">
      <formula>"NO CUMPLE"</formula>
    </cfRule>
    <cfRule type="cellIs" dxfId="9510" priority="2563" operator="equal">
      <formula>"CUMPLE"</formula>
    </cfRule>
  </conditionalFormatting>
  <conditionalFormatting sqref="G20044">
    <cfRule type="cellIs" dxfId="9509" priority="2560" operator="equal">
      <formula>"NO CUMPLE"</formula>
    </cfRule>
    <cfRule type="cellIs" dxfId="9508" priority="2561" operator="equal">
      <formula>"CUMPLE"</formula>
    </cfRule>
  </conditionalFormatting>
  <conditionalFormatting sqref="G20051">
    <cfRule type="cellIs" dxfId="9507" priority="2558" operator="equal">
      <formula>"NO CUMPLE"</formula>
    </cfRule>
    <cfRule type="cellIs" dxfId="9506" priority="2559" operator="equal">
      <formula>"CUMPLE"</formula>
    </cfRule>
  </conditionalFormatting>
  <conditionalFormatting sqref="G20058">
    <cfRule type="cellIs" dxfId="9505" priority="2556" operator="equal">
      <formula>"NO CUMPLE"</formula>
    </cfRule>
    <cfRule type="cellIs" dxfId="9504" priority="2557" operator="equal">
      <formula>"CUMPLE"</formula>
    </cfRule>
  </conditionalFormatting>
  <conditionalFormatting sqref="G20065">
    <cfRule type="cellIs" dxfId="9503" priority="2554" operator="equal">
      <formula>"NO CUMPLE"</formula>
    </cfRule>
    <cfRule type="cellIs" dxfId="9502" priority="2555" operator="equal">
      <formula>"CUMPLE"</formula>
    </cfRule>
  </conditionalFormatting>
  <conditionalFormatting sqref="G20072">
    <cfRule type="cellIs" dxfId="9501" priority="2552" operator="equal">
      <formula>"NO CUMPLE"</formula>
    </cfRule>
    <cfRule type="cellIs" dxfId="9500" priority="2553" operator="equal">
      <formula>"CUMPLE"</formula>
    </cfRule>
  </conditionalFormatting>
  <conditionalFormatting sqref="G20155">
    <cfRule type="cellIs" dxfId="9499" priority="2499" operator="equal">
      <formula>"NO CUMPLE"</formula>
    </cfRule>
    <cfRule type="cellIs" dxfId="9498" priority="2500" operator="equal">
      <formula>"CUMPLE"</formula>
    </cfRule>
  </conditionalFormatting>
  <conditionalFormatting sqref="G20162">
    <cfRule type="cellIs" dxfId="9497" priority="2497" operator="equal">
      <formula>"NO CUMPLE"</formula>
    </cfRule>
    <cfRule type="cellIs" dxfId="9496" priority="2498" operator="equal">
      <formula>"CUMPLE"</formula>
    </cfRule>
  </conditionalFormatting>
  <conditionalFormatting sqref="G20169">
    <cfRule type="cellIs" dxfId="9495" priority="2495" operator="equal">
      <formula>"NO CUMPLE"</formula>
    </cfRule>
    <cfRule type="cellIs" dxfId="9494" priority="2496" operator="equal">
      <formula>"CUMPLE"</formula>
    </cfRule>
  </conditionalFormatting>
  <conditionalFormatting sqref="G20176">
    <cfRule type="cellIs" dxfId="9493" priority="2493" operator="equal">
      <formula>"NO CUMPLE"</formula>
    </cfRule>
    <cfRule type="cellIs" dxfId="9492" priority="2494" operator="equal">
      <formula>"CUMPLE"</formula>
    </cfRule>
  </conditionalFormatting>
  <conditionalFormatting sqref="G20183">
    <cfRule type="cellIs" dxfId="9491" priority="2491" operator="equal">
      <formula>"NO CUMPLE"</formula>
    </cfRule>
    <cfRule type="cellIs" dxfId="9490" priority="2492" operator="equal">
      <formula>"CUMPLE"</formula>
    </cfRule>
  </conditionalFormatting>
  <conditionalFormatting sqref="G20190">
    <cfRule type="cellIs" dxfId="9489" priority="2489" operator="equal">
      <formula>"NO CUMPLE"</formula>
    </cfRule>
    <cfRule type="cellIs" dxfId="9488" priority="2490" operator="equal">
      <formula>"CUMPLE"</formula>
    </cfRule>
  </conditionalFormatting>
  <conditionalFormatting sqref="G20197">
    <cfRule type="cellIs" dxfId="9487" priority="2487" operator="equal">
      <formula>"NO CUMPLE"</formula>
    </cfRule>
    <cfRule type="cellIs" dxfId="9486" priority="2488" operator="equal">
      <formula>"CUMPLE"</formula>
    </cfRule>
  </conditionalFormatting>
  <conditionalFormatting sqref="G20280">
    <cfRule type="cellIs" dxfId="9485" priority="2434" operator="equal">
      <formula>"NO CUMPLE"</formula>
    </cfRule>
    <cfRule type="cellIs" dxfId="9484" priority="2435" operator="equal">
      <formula>"CUMPLE"</formula>
    </cfRule>
  </conditionalFormatting>
  <conditionalFormatting sqref="G20287">
    <cfRule type="cellIs" dxfId="9483" priority="2432" operator="equal">
      <formula>"NO CUMPLE"</formula>
    </cfRule>
    <cfRule type="cellIs" dxfId="9482" priority="2433" operator="equal">
      <formula>"CUMPLE"</formula>
    </cfRule>
  </conditionalFormatting>
  <conditionalFormatting sqref="G20294">
    <cfRule type="cellIs" dxfId="9481" priority="2430" operator="equal">
      <formula>"NO CUMPLE"</formula>
    </cfRule>
    <cfRule type="cellIs" dxfId="9480" priority="2431" operator="equal">
      <formula>"CUMPLE"</formula>
    </cfRule>
  </conditionalFormatting>
  <conditionalFormatting sqref="G20301">
    <cfRule type="cellIs" dxfId="9479" priority="2428" operator="equal">
      <formula>"NO CUMPLE"</formula>
    </cfRule>
    <cfRule type="cellIs" dxfId="9478" priority="2429" operator="equal">
      <formula>"CUMPLE"</formula>
    </cfRule>
  </conditionalFormatting>
  <conditionalFormatting sqref="G20308">
    <cfRule type="cellIs" dxfId="9477" priority="2426" operator="equal">
      <formula>"NO CUMPLE"</formula>
    </cfRule>
    <cfRule type="cellIs" dxfId="9476" priority="2427" operator="equal">
      <formula>"CUMPLE"</formula>
    </cfRule>
  </conditionalFormatting>
  <conditionalFormatting sqref="G20315">
    <cfRule type="cellIs" dxfId="9475" priority="2424" operator="equal">
      <formula>"NO CUMPLE"</formula>
    </cfRule>
    <cfRule type="cellIs" dxfId="9474" priority="2425" operator="equal">
      <formula>"CUMPLE"</formula>
    </cfRule>
  </conditionalFormatting>
  <conditionalFormatting sqref="G20322">
    <cfRule type="cellIs" dxfId="9473" priority="2422" operator="equal">
      <formula>"NO CUMPLE"</formula>
    </cfRule>
    <cfRule type="cellIs" dxfId="9472" priority="2423" operator="equal">
      <formula>"CUMPLE"</formula>
    </cfRule>
  </conditionalFormatting>
  <conditionalFormatting sqref="G20405">
    <cfRule type="cellIs" dxfId="9471" priority="2369" operator="equal">
      <formula>"NO CUMPLE"</formula>
    </cfRule>
    <cfRule type="cellIs" dxfId="9470" priority="2370" operator="equal">
      <formula>"CUMPLE"</formula>
    </cfRule>
  </conditionalFormatting>
  <conditionalFormatting sqref="G20412">
    <cfRule type="cellIs" dxfId="9469" priority="2367" operator="equal">
      <formula>"NO CUMPLE"</formula>
    </cfRule>
    <cfRule type="cellIs" dxfId="9468" priority="2368" operator="equal">
      <formula>"CUMPLE"</formula>
    </cfRule>
  </conditionalFormatting>
  <conditionalFormatting sqref="G20419">
    <cfRule type="cellIs" dxfId="9467" priority="2365" operator="equal">
      <formula>"NO CUMPLE"</formula>
    </cfRule>
    <cfRule type="cellIs" dxfId="9466" priority="2366" operator="equal">
      <formula>"CUMPLE"</formula>
    </cfRule>
  </conditionalFormatting>
  <conditionalFormatting sqref="G20426">
    <cfRule type="cellIs" dxfId="9465" priority="2363" operator="equal">
      <formula>"NO CUMPLE"</formula>
    </cfRule>
    <cfRule type="cellIs" dxfId="9464" priority="2364" operator="equal">
      <formula>"CUMPLE"</formula>
    </cfRule>
  </conditionalFormatting>
  <conditionalFormatting sqref="G20433">
    <cfRule type="cellIs" dxfId="9463" priority="2361" operator="equal">
      <formula>"NO CUMPLE"</formula>
    </cfRule>
    <cfRule type="cellIs" dxfId="9462" priority="2362" operator="equal">
      <formula>"CUMPLE"</formula>
    </cfRule>
  </conditionalFormatting>
  <conditionalFormatting sqref="G20440">
    <cfRule type="cellIs" dxfId="9461" priority="2359" operator="equal">
      <formula>"NO CUMPLE"</formula>
    </cfRule>
    <cfRule type="cellIs" dxfId="9460" priority="2360" operator="equal">
      <formula>"CUMPLE"</formula>
    </cfRule>
  </conditionalFormatting>
  <conditionalFormatting sqref="G20447">
    <cfRule type="cellIs" dxfId="9459" priority="2357" operator="equal">
      <formula>"NO CUMPLE"</formula>
    </cfRule>
    <cfRule type="cellIs" dxfId="9458" priority="2358" operator="equal">
      <formula>"CUMPLE"</formula>
    </cfRule>
  </conditionalFormatting>
  <conditionalFormatting sqref="G20530">
    <cfRule type="cellIs" dxfId="9457" priority="2304" operator="equal">
      <formula>"NO CUMPLE"</formula>
    </cfRule>
    <cfRule type="cellIs" dxfId="9456" priority="2305" operator="equal">
      <formula>"CUMPLE"</formula>
    </cfRule>
  </conditionalFormatting>
  <conditionalFormatting sqref="G20537">
    <cfRule type="cellIs" dxfId="9455" priority="2302" operator="equal">
      <formula>"NO CUMPLE"</formula>
    </cfRule>
    <cfRule type="cellIs" dxfId="9454" priority="2303" operator="equal">
      <formula>"CUMPLE"</formula>
    </cfRule>
  </conditionalFormatting>
  <conditionalFormatting sqref="G20544">
    <cfRule type="cellIs" dxfId="9453" priority="2300" operator="equal">
      <formula>"NO CUMPLE"</formula>
    </cfRule>
    <cfRule type="cellIs" dxfId="9452" priority="2301" operator="equal">
      <formula>"CUMPLE"</formula>
    </cfRule>
  </conditionalFormatting>
  <conditionalFormatting sqref="G20551">
    <cfRule type="cellIs" dxfId="9451" priority="2298" operator="equal">
      <formula>"NO CUMPLE"</formula>
    </cfRule>
    <cfRule type="cellIs" dxfId="9450" priority="2299" operator="equal">
      <formula>"CUMPLE"</formula>
    </cfRule>
  </conditionalFormatting>
  <conditionalFormatting sqref="G20558">
    <cfRule type="cellIs" dxfId="9449" priority="2296" operator="equal">
      <formula>"NO CUMPLE"</formula>
    </cfRule>
    <cfRule type="cellIs" dxfId="9448" priority="2297" operator="equal">
      <formula>"CUMPLE"</formula>
    </cfRule>
  </conditionalFormatting>
  <conditionalFormatting sqref="G20565">
    <cfRule type="cellIs" dxfId="9447" priority="2294" operator="equal">
      <formula>"NO CUMPLE"</formula>
    </cfRule>
    <cfRule type="cellIs" dxfId="9446" priority="2295" operator="equal">
      <formula>"CUMPLE"</formula>
    </cfRule>
  </conditionalFormatting>
  <conditionalFormatting sqref="G20572">
    <cfRule type="cellIs" dxfId="9445" priority="2292" operator="equal">
      <formula>"NO CUMPLE"</formula>
    </cfRule>
    <cfRule type="cellIs" dxfId="9444" priority="2293" operator="equal">
      <formula>"CUMPLE"</formula>
    </cfRule>
  </conditionalFormatting>
  <conditionalFormatting sqref="G20655">
    <cfRule type="cellIs" dxfId="9443" priority="2239" operator="equal">
      <formula>"NO CUMPLE"</formula>
    </cfRule>
    <cfRule type="cellIs" dxfId="9442" priority="2240" operator="equal">
      <formula>"CUMPLE"</formula>
    </cfRule>
  </conditionalFormatting>
  <conditionalFormatting sqref="G20662">
    <cfRule type="cellIs" dxfId="9441" priority="2237" operator="equal">
      <formula>"NO CUMPLE"</formula>
    </cfRule>
    <cfRule type="cellIs" dxfId="9440" priority="2238" operator="equal">
      <formula>"CUMPLE"</formula>
    </cfRule>
  </conditionalFormatting>
  <conditionalFormatting sqref="G20669">
    <cfRule type="cellIs" dxfId="9439" priority="2235" operator="equal">
      <formula>"NO CUMPLE"</formula>
    </cfRule>
    <cfRule type="cellIs" dxfId="9438" priority="2236" operator="equal">
      <formula>"CUMPLE"</formula>
    </cfRule>
  </conditionalFormatting>
  <conditionalFormatting sqref="G20676">
    <cfRule type="cellIs" dxfId="9437" priority="2233" operator="equal">
      <formula>"NO CUMPLE"</formula>
    </cfRule>
    <cfRule type="cellIs" dxfId="9436" priority="2234" operator="equal">
      <formula>"CUMPLE"</formula>
    </cfRule>
  </conditionalFormatting>
  <conditionalFormatting sqref="G20683">
    <cfRule type="cellIs" dxfId="9435" priority="2231" operator="equal">
      <formula>"NO CUMPLE"</formula>
    </cfRule>
    <cfRule type="cellIs" dxfId="9434" priority="2232" operator="equal">
      <formula>"CUMPLE"</formula>
    </cfRule>
  </conditionalFormatting>
  <conditionalFormatting sqref="G20690">
    <cfRule type="cellIs" dxfId="9433" priority="2229" operator="equal">
      <formula>"NO CUMPLE"</formula>
    </cfRule>
    <cfRule type="cellIs" dxfId="9432" priority="2230" operator="equal">
      <formula>"CUMPLE"</formula>
    </cfRule>
  </conditionalFormatting>
  <conditionalFormatting sqref="G20697">
    <cfRule type="cellIs" dxfId="9431" priority="2227" operator="equal">
      <formula>"NO CUMPLE"</formula>
    </cfRule>
    <cfRule type="cellIs" dxfId="9430" priority="2228" operator="equal">
      <formula>"CUMPLE"</formula>
    </cfRule>
  </conditionalFormatting>
  <conditionalFormatting sqref="G20780">
    <cfRule type="cellIs" dxfId="9429" priority="2174" operator="equal">
      <formula>"NO CUMPLE"</formula>
    </cfRule>
    <cfRule type="cellIs" dxfId="9428" priority="2175" operator="equal">
      <formula>"CUMPLE"</formula>
    </cfRule>
  </conditionalFormatting>
  <conditionalFormatting sqref="G20787">
    <cfRule type="cellIs" dxfId="9427" priority="2172" operator="equal">
      <formula>"NO CUMPLE"</formula>
    </cfRule>
    <cfRule type="cellIs" dxfId="9426" priority="2173" operator="equal">
      <formula>"CUMPLE"</formula>
    </cfRule>
  </conditionalFormatting>
  <conditionalFormatting sqref="G20794">
    <cfRule type="cellIs" dxfId="9425" priority="2170" operator="equal">
      <formula>"NO CUMPLE"</formula>
    </cfRule>
    <cfRule type="cellIs" dxfId="9424" priority="2171" operator="equal">
      <formula>"CUMPLE"</formula>
    </cfRule>
  </conditionalFormatting>
  <conditionalFormatting sqref="G20801">
    <cfRule type="cellIs" dxfId="9423" priority="2168" operator="equal">
      <formula>"NO CUMPLE"</formula>
    </cfRule>
    <cfRule type="cellIs" dxfId="9422" priority="2169" operator="equal">
      <formula>"CUMPLE"</formula>
    </cfRule>
  </conditionalFormatting>
  <conditionalFormatting sqref="G20808">
    <cfRule type="cellIs" dxfId="9421" priority="2166" operator="equal">
      <formula>"NO CUMPLE"</formula>
    </cfRule>
    <cfRule type="cellIs" dxfId="9420" priority="2167" operator="equal">
      <formula>"CUMPLE"</formula>
    </cfRule>
  </conditionalFormatting>
  <conditionalFormatting sqref="G20815">
    <cfRule type="cellIs" dxfId="9419" priority="2164" operator="equal">
      <formula>"NO CUMPLE"</formula>
    </cfRule>
    <cfRule type="cellIs" dxfId="9418" priority="2165" operator="equal">
      <formula>"CUMPLE"</formula>
    </cfRule>
  </conditionalFormatting>
  <conditionalFormatting sqref="G20822">
    <cfRule type="cellIs" dxfId="9417" priority="2162" operator="equal">
      <formula>"NO CUMPLE"</formula>
    </cfRule>
    <cfRule type="cellIs" dxfId="9416" priority="2163" operator="equal">
      <formula>"CUMPLE"</formula>
    </cfRule>
  </conditionalFormatting>
  <conditionalFormatting sqref="G20905">
    <cfRule type="cellIs" dxfId="9415" priority="2109" operator="equal">
      <formula>"NO CUMPLE"</formula>
    </cfRule>
    <cfRule type="cellIs" dxfId="9414" priority="2110" operator="equal">
      <formula>"CUMPLE"</formula>
    </cfRule>
  </conditionalFormatting>
  <conditionalFormatting sqref="G20912">
    <cfRule type="cellIs" dxfId="9413" priority="2107" operator="equal">
      <formula>"NO CUMPLE"</formula>
    </cfRule>
    <cfRule type="cellIs" dxfId="9412" priority="2108" operator="equal">
      <formula>"CUMPLE"</formula>
    </cfRule>
  </conditionalFormatting>
  <conditionalFormatting sqref="G20919">
    <cfRule type="cellIs" dxfId="9411" priority="2105" operator="equal">
      <formula>"NO CUMPLE"</formula>
    </cfRule>
    <cfRule type="cellIs" dxfId="9410" priority="2106" operator="equal">
      <formula>"CUMPLE"</formula>
    </cfRule>
  </conditionalFormatting>
  <conditionalFormatting sqref="G20926">
    <cfRule type="cellIs" dxfId="9409" priority="2103" operator="equal">
      <formula>"NO CUMPLE"</formula>
    </cfRule>
    <cfRule type="cellIs" dxfId="9408" priority="2104" operator="equal">
      <formula>"CUMPLE"</formula>
    </cfRule>
  </conditionalFormatting>
  <conditionalFormatting sqref="G20933">
    <cfRule type="cellIs" dxfId="9407" priority="2101" operator="equal">
      <formula>"NO CUMPLE"</formula>
    </cfRule>
    <cfRule type="cellIs" dxfId="9406" priority="2102" operator="equal">
      <formula>"CUMPLE"</formula>
    </cfRule>
  </conditionalFormatting>
  <conditionalFormatting sqref="G20940">
    <cfRule type="cellIs" dxfId="9405" priority="2099" operator="equal">
      <formula>"NO CUMPLE"</formula>
    </cfRule>
    <cfRule type="cellIs" dxfId="9404" priority="2100" operator="equal">
      <formula>"CUMPLE"</formula>
    </cfRule>
  </conditionalFormatting>
  <conditionalFormatting sqref="G20947">
    <cfRule type="cellIs" dxfId="9403" priority="2097" operator="equal">
      <formula>"NO CUMPLE"</formula>
    </cfRule>
    <cfRule type="cellIs" dxfId="9402" priority="2098" operator="equal">
      <formula>"CUMPLE"</formula>
    </cfRule>
  </conditionalFormatting>
  <conditionalFormatting sqref="G21030">
    <cfRule type="cellIs" dxfId="9401" priority="2044" operator="equal">
      <formula>"NO CUMPLE"</formula>
    </cfRule>
    <cfRule type="cellIs" dxfId="9400" priority="2045" operator="equal">
      <formula>"CUMPLE"</formula>
    </cfRule>
  </conditionalFormatting>
  <conditionalFormatting sqref="G21037">
    <cfRule type="cellIs" dxfId="9399" priority="2042" operator="equal">
      <formula>"NO CUMPLE"</formula>
    </cfRule>
    <cfRule type="cellIs" dxfId="9398" priority="2043" operator="equal">
      <formula>"CUMPLE"</formula>
    </cfRule>
  </conditionalFormatting>
  <conditionalFormatting sqref="G21044">
    <cfRule type="cellIs" dxfId="9397" priority="2040" operator="equal">
      <formula>"NO CUMPLE"</formula>
    </cfRule>
    <cfRule type="cellIs" dxfId="9396" priority="2041" operator="equal">
      <formula>"CUMPLE"</formula>
    </cfRule>
  </conditionalFormatting>
  <conditionalFormatting sqref="G21051">
    <cfRule type="cellIs" dxfId="9395" priority="2038" operator="equal">
      <formula>"NO CUMPLE"</formula>
    </cfRule>
    <cfRule type="cellIs" dxfId="9394" priority="2039" operator="equal">
      <formula>"CUMPLE"</formula>
    </cfRule>
  </conditionalFormatting>
  <conditionalFormatting sqref="G21058">
    <cfRule type="cellIs" dxfId="9393" priority="2036" operator="equal">
      <formula>"NO CUMPLE"</formula>
    </cfRule>
    <cfRule type="cellIs" dxfId="9392" priority="2037" operator="equal">
      <formula>"CUMPLE"</formula>
    </cfRule>
  </conditionalFormatting>
  <conditionalFormatting sqref="G21065">
    <cfRule type="cellIs" dxfId="9391" priority="2034" operator="equal">
      <formula>"NO CUMPLE"</formula>
    </cfRule>
    <cfRule type="cellIs" dxfId="9390" priority="2035" operator="equal">
      <formula>"CUMPLE"</formula>
    </cfRule>
  </conditionalFormatting>
  <conditionalFormatting sqref="G21072">
    <cfRule type="cellIs" dxfId="9389" priority="2032" operator="equal">
      <formula>"NO CUMPLE"</formula>
    </cfRule>
    <cfRule type="cellIs" dxfId="9388" priority="2033" operator="equal">
      <formula>"CUMPLE"</formula>
    </cfRule>
  </conditionalFormatting>
  <conditionalFormatting sqref="G21155">
    <cfRule type="cellIs" dxfId="9387" priority="1979" operator="equal">
      <formula>"NO CUMPLE"</formula>
    </cfRule>
    <cfRule type="cellIs" dxfId="9386" priority="1980" operator="equal">
      <formula>"CUMPLE"</formula>
    </cfRule>
  </conditionalFormatting>
  <conditionalFormatting sqref="G21162">
    <cfRule type="cellIs" dxfId="9385" priority="1977" operator="equal">
      <formula>"NO CUMPLE"</formula>
    </cfRule>
    <cfRule type="cellIs" dxfId="9384" priority="1978" operator="equal">
      <formula>"CUMPLE"</formula>
    </cfRule>
  </conditionalFormatting>
  <conditionalFormatting sqref="G21169">
    <cfRule type="cellIs" dxfId="9383" priority="1975" operator="equal">
      <formula>"NO CUMPLE"</formula>
    </cfRule>
    <cfRule type="cellIs" dxfId="9382" priority="1976" operator="equal">
      <formula>"CUMPLE"</formula>
    </cfRule>
  </conditionalFormatting>
  <conditionalFormatting sqref="G21176">
    <cfRule type="cellIs" dxfId="9381" priority="1973" operator="equal">
      <formula>"NO CUMPLE"</formula>
    </cfRule>
    <cfRule type="cellIs" dxfId="9380" priority="1974" operator="equal">
      <formula>"CUMPLE"</formula>
    </cfRule>
  </conditionalFormatting>
  <conditionalFormatting sqref="G21183">
    <cfRule type="cellIs" dxfId="9379" priority="1971" operator="equal">
      <formula>"NO CUMPLE"</formula>
    </cfRule>
    <cfRule type="cellIs" dxfId="9378" priority="1972" operator="equal">
      <formula>"CUMPLE"</formula>
    </cfRule>
  </conditionalFormatting>
  <conditionalFormatting sqref="G21190">
    <cfRule type="cellIs" dxfId="9377" priority="1969" operator="equal">
      <formula>"NO CUMPLE"</formula>
    </cfRule>
    <cfRule type="cellIs" dxfId="9376" priority="1970" operator="equal">
      <formula>"CUMPLE"</formula>
    </cfRule>
  </conditionalFormatting>
  <conditionalFormatting sqref="G21197">
    <cfRule type="cellIs" dxfId="9375" priority="1967" operator="equal">
      <formula>"NO CUMPLE"</formula>
    </cfRule>
    <cfRule type="cellIs" dxfId="9374" priority="1968" operator="equal">
      <formula>"CUMPLE"</formula>
    </cfRule>
  </conditionalFormatting>
  <conditionalFormatting sqref="G21280">
    <cfRule type="cellIs" dxfId="9373" priority="1914" operator="equal">
      <formula>"NO CUMPLE"</formula>
    </cfRule>
    <cfRule type="cellIs" dxfId="9372" priority="1915" operator="equal">
      <formula>"CUMPLE"</formula>
    </cfRule>
  </conditionalFormatting>
  <conditionalFormatting sqref="G21287">
    <cfRule type="cellIs" dxfId="9371" priority="1912" operator="equal">
      <formula>"NO CUMPLE"</formula>
    </cfRule>
    <cfRule type="cellIs" dxfId="9370" priority="1913" operator="equal">
      <formula>"CUMPLE"</formula>
    </cfRule>
  </conditionalFormatting>
  <conditionalFormatting sqref="G21294">
    <cfRule type="cellIs" dxfId="9369" priority="1910" operator="equal">
      <formula>"NO CUMPLE"</formula>
    </cfRule>
    <cfRule type="cellIs" dxfId="9368" priority="1911" operator="equal">
      <formula>"CUMPLE"</formula>
    </cfRule>
  </conditionalFormatting>
  <conditionalFormatting sqref="G21301">
    <cfRule type="cellIs" dxfId="9367" priority="1908" operator="equal">
      <formula>"NO CUMPLE"</formula>
    </cfRule>
    <cfRule type="cellIs" dxfId="9366" priority="1909" operator="equal">
      <formula>"CUMPLE"</formula>
    </cfRule>
  </conditionalFormatting>
  <conditionalFormatting sqref="G21308">
    <cfRule type="cellIs" dxfId="9365" priority="1906" operator="equal">
      <formula>"NO CUMPLE"</formula>
    </cfRule>
    <cfRule type="cellIs" dxfId="9364" priority="1907" operator="equal">
      <formula>"CUMPLE"</formula>
    </cfRule>
  </conditionalFormatting>
  <conditionalFormatting sqref="G21315">
    <cfRule type="cellIs" dxfId="9363" priority="1904" operator="equal">
      <formula>"NO CUMPLE"</formula>
    </cfRule>
    <cfRule type="cellIs" dxfId="9362" priority="1905" operator="equal">
      <formula>"CUMPLE"</formula>
    </cfRule>
  </conditionalFormatting>
  <conditionalFormatting sqref="G21322">
    <cfRule type="cellIs" dxfId="9361" priority="1902" operator="equal">
      <formula>"NO CUMPLE"</formula>
    </cfRule>
    <cfRule type="cellIs" dxfId="9360" priority="1903" operator="equal">
      <formula>"CUMPLE"</formula>
    </cfRule>
  </conditionalFormatting>
  <conditionalFormatting sqref="G21405">
    <cfRule type="cellIs" dxfId="9359" priority="1849" operator="equal">
      <formula>"NO CUMPLE"</formula>
    </cfRule>
    <cfRule type="cellIs" dxfId="9358" priority="1850" operator="equal">
      <formula>"CUMPLE"</formula>
    </cfRule>
  </conditionalFormatting>
  <conditionalFormatting sqref="G21412">
    <cfRule type="cellIs" dxfId="9357" priority="1847" operator="equal">
      <formula>"NO CUMPLE"</formula>
    </cfRule>
    <cfRule type="cellIs" dxfId="9356" priority="1848" operator="equal">
      <formula>"CUMPLE"</formula>
    </cfRule>
  </conditionalFormatting>
  <conditionalFormatting sqref="G21419">
    <cfRule type="cellIs" dxfId="9355" priority="1845" operator="equal">
      <formula>"NO CUMPLE"</formula>
    </cfRule>
    <cfRule type="cellIs" dxfId="9354" priority="1846" operator="equal">
      <formula>"CUMPLE"</formula>
    </cfRule>
  </conditionalFormatting>
  <conditionalFormatting sqref="G21426">
    <cfRule type="cellIs" dxfId="9353" priority="1843" operator="equal">
      <formula>"NO CUMPLE"</formula>
    </cfRule>
    <cfRule type="cellIs" dxfId="9352" priority="1844" operator="equal">
      <formula>"CUMPLE"</formula>
    </cfRule>
  </conditionalFormatting>
  <conditionalFormatting sqref="G21433">
    <cfRule type="cellIs" dxfId="9351" priority="1841" operator="equal">
      <formula>"NO CUMPLE"</formula>
    </cfRule>
    <cfRule type="cellIs" dxfId="9350" priority="1842" operator="equal">
      <formula>"CUMPLE"</formula>
    </cfRule>
  </conditionalFormatting>
  <conditionalFormatting sqref="G21440">
    <cfRule type="cellIs" dxfId="9349" priority="1839" operator="equal">
      <formula>"NO CUMPLE"</formula>
    </cfRule>
    <cfRule type="cellIs" dxfId="9348" priority="1840" operator="equal">
      <formula>"CUMPLE"</formula>
    </cfRule>
  </conditionalFormatting>
  <conditionalFormatting sqref="G21447">
    <cfRule type="cellIs" dxfId="9347" priority="1837" operator="equal">
      <formula>"NO CUMPLE"</formula>
    </cfRule>
    <cfRule type="cellIs" dxfId="9346" priority="1838" operator="equal">
      <formula>"CUMPLE"</formula>
    </cfRule>
  </conditionalFormatting>
  <conditionalFormatting sqref="G21530">
    <cfRule type="cellIs" dxfId="9345" priority="1784" operator="equal">
      <formula>"NO CUMPLE"</formula>
    </cfRule>
    <cfRule type="cellIs" dxfId="9344" priority="1785" operator="equal">
      <formula>"CUMPLE"</formula>
    </cfRule>
  </conditionalFormatting>
  <conditionalFormatting sqref="G21537">
    <cfRule type="cellIs" dxfId="9343" priority="1782" operator="equal">
      <formula>"NO CUMPLE"</formula>
    </cfRule>
    <cfRule type="cellIs" dxfId="9342" priority="1783" operator="equal">
      <formula>"CUMPLE"</formula>
    </cfRule>
  </conditionalFormatting>
  <conditionalFormatting sqref="G21544">
    <cfRule type="cellIs" dxfId="9341" priority="1780" operator="equal">
      <formula>"NO CUMPLE"</formula>
    </cfRule>
    <cfRule type="cellIs" dxfId="9340" priority="1781" operator="equal">
      <formula>"CUMPLE"</formula>
    </cfRule>
  </conditionalFormatting>
  <conditionalFormatting sqref="G21551">
    <cfRule type="cellIs" dxfId="9339" priority="1778" operator="equal">
      <formula>"NO CUMPLE"</formula>
    </cfRule>
    <cfRule type="cellIs" dxfId="9338" priority="1779" operator="equal">
      <formula>"CUMPLE"</formula>
    </cfRule>
  </conditionalFormatting>
  <conditionalFormatting sqref="G21558">
    <cfRule type="cellIs" dxfId="9337" priority="1776" operator="equal">
      <formula>"NO CUMPLE"</formula>
    </cfRule>
    <cfRule type="cellIs" dxfId="9336" priority="1777" operator="equal">
      <formula>"CUMPLE"</formula>
    </cfRule>
  </conditionalFormatting>
  <conditionalFormatting sqref="G21565">
    <cfRule type="cellIs" dxfId="9335" priority="1774" operator="equal">
      <formula>"NO CUMPLE"</formula>
    </cfRule>
    <cfRule type="cellIs" dxfId="9334" priority="1775" operator="equal">
      <formula>"CUMPLE"</formula>
    </cfRule>
  </conditionalFormatting>
  <conditionalFormatting sqref="G21572">
    <cfRule type="cellIs" dxfId="9333" priority="1772" operator="equal">
      <formula>"NO CUMPLE"</formula>
    </cfRule>
    <cfRule type="cellIs" dxfId="9332" priority="1773" operator="equal">
      <formula>"CUMPLE"</formula>
    </cfRule>
  </conditionalFormatting>
  <conditionalFormatting sqref="G21655">
    <cfRule type="cellIs" dxfId="9331" priority="1719" operator="equal">
      <formula>"NO CUMPLE"</formula>
    </cfRule>
    <cfRule type="cellIs" dxfId="9330" priority="1720" operator="equal">
      <formula>"CUMPLE"</formula>
    </cfRule>
  </conditionalFormatting>
  <conditionalFormatting sqref="G21662">
    <cfRule type="cellIs" dxfId="9329" priority="1717" operator="equal">
      <formula>"NO CUMPLE"</formula>
    </cfRule>
    <cfRule type="cellIs" dxfId="9328" priority="1718" operator="equal">
      <formula>"CUMPLE"</formula>
    </cfRule>
  </conditionalFormatting>
  <conditionalFormatting sqref="G21669">
    <cfRule type="cellIs" dxfId="9327" priority="1715" operator="equal">
      <formula>"NO CUMPLE"</formula>
    </cfRule>
    <cfRule type="cellIs" dxfId="9326" priority="1716" operator="equal">
      <formula>"CUMPLE"</formula>
    </cfRule>
  </conditionalFormatting>
  <conditionalFormatting sqref="G21676">
    <cfRule type="cellIs" dxfId="9325" priority="1713" operator="equal">
      <formula>"NO CUMPLE"</formula>
    </cfRule>
    <cfRule type="cellIs" dxfId="9324" priority="1714" operator="equal">
      <formula>"CUMPLE"</formula>
    </cfRule>
  </conditionalFormatting>
  <conditionalFormatting sqref="G21683">
    <cfRule type="cellIs" dxfId="9323" priority="1711" operator="equal">
      <formula>"NO CUMPLE"</formula>
    </cfRule>
    <cfRule type="cellIs" dxfId="9322" priority="1712" operator="equal">
      <formula>"CUMPLE"</formula>
    </cfRule>
  </conditionalFormatting>
  <conditionalFormatting sqref="G21690">
    <cfRule type="cellIs" dxfId="9321" priority="1709" operator="equal">
      <formula>"NO CUMPLE"</formula>
    </cfRule>
    <cfRule type="cellIs" dxfId="9320" priority="1710" operator="equal">
      <formula>"CUMPLE"</formula>
    </cfRule>
  </conditionalFormatting>
  <conditionalFormatting sqref="G21697">
    <cfRule type="cellIs" dxfId="9319" priority="1707" operator="equal">
      <formula>"NO CUMPLE"</formula>
    </cfRule>
    <cfRule type="cellIs" dxfId="9318" priority="1708" operator="equal">
      <formula>"CUMPLE"</formula>
    </cfRule>
  </conditionalFormatting>
  <conditionalFormatting sqref="G21780">
    <cfRule type="cellIs" dxfId="9317" priority="1654" operator="equal">
      <formula>"NO CUMPLE"</formula>
    </cfRule>
    <cfRule type="cellIs" dxfId="9316" priority="1655" operator="equal">
      <formula>"CUMPLE"</formula>
    </cfRule>
  </conditionalFormatting>
  <conditionalFormatting sqref="G21787">
    <cfRule type="cellIs" dxfId="9315" priority="1652" operator="equal">
      <formula>"NO CUMPLE"</formula>
    </cfRule>
    <cfRule type="cellIs" dxfId="9314" priority="1653" operator="equal">
      <formula>"CUMPLE"</formula>
    </cfRule>
  </conditionalFormatting>
  <conditionalFormatting sqref="G21794">
    <cfRule type="cellIs" dxfId="9313" priority="1650" operator="equal">
      <formula>"NO CUMPLE"</formula>
    </cfRule>
    <cfRule type="cellIs" dxfId="9312" priority="1651" operator="equal">
      <formula>"CUMPLE"</formula>
    </cfRule>
  </conditionalFormatting>
  <conditionalFormatting sqref="G21801">
    <cfRule type="cellIs" dxfId="9311" priority="1648" operator="equal">
      <formula>"NO CUMPLE"</formula>
    </cfRule>
    <cfRule type="cellIs" dxfId="9310" priority="1649" operator="equal">
      <formula>"CUMPLE"</formula>
    </cfRule>
  </conditionalFormatting>
  <conditionalFormatting sqref="G21808">
    <cfRule type="cellIs" dxfId="9309" priority="1646" operator="equal">
      <formula>"NO CUMPLE"</formula>
    </cfRule>
    <cfRule type="cellIs" dxfId="9308" priority="1647" operator="equal">
      <formula>"CUMPLE"</formula>
    </cfRule>
  </conditionalFormatting>
  <conditionalFormatting sqref="G21815">
    <cfRule type="cellIs" dxfId="9307" priority="1644" operator="equal">
      <formula>"NO CUMPLE"</formula>
    </cfRule>
    <cfRule type="cellIs" dxfId="9306" priority="1645" operator="equal">
      <formula>"CUMPLE"</formula>
    </cfRule>
  </conditionalFormatting>
  <conditionalFormatting sqref="G21822">
    <cfRule type="cellIs" dxfId="9305" priority="1642" operator="equal">
      <formula>"NO CUMPLE"</formula>
    </cfRule>
    <cfRule type="cellIs" dxfId="9304" priority="1643" operator="equal">
      <formula>"CUMPLE"</formula>
    </cfRule>
  </conditionalFormatting>
  <conditionalFormatting sqref="G21905">
    <cfRule type="cellIs" dxfId="9303" priority="1589" operator="equal">
      <formula>"NO CUMPLE"</formula>
    </cfRule>
    <cfRule type="cellIs" dxfId="9302" priority="1590" operator="equal">
      <formula>"CUMPLE"</formula>
    </cfRule>
  </conditionalFormatting>
  <conditionalFormatting sqref="G21912">
    <cfRule type="cellIs" dxfId="9301" priority="1587" operator="equal">
      <formula>"NO CUMPLE"</formula>
    </cfRule>
    <cfRule type="cellIs" dxfId="9300" priority="1588" operator="equal">
      <formula>"CUMPLE"</formula>
    </cfRule>
  </conditionalFormatting>
  <conditionalFormatting sqref="G21919">
    <cfRule type="cellIs" dxfId="9299" priority="1585" operator="equal">
      <formula>"NO CUMPLE"</formula>
    </cfRule>
    <cfRule type="cellIs" dxfId="9298" priority="1586" operator="equal">
      <formula>"CUMPLE"</formula>
    </cfRule>
  </conditionalFormatting>
  <conditionalFormatting sqref="G21926">
    <cfRule type="cellIs" dxfId="9297" priority="1583" operator="equal">
      <formula>"NO CUMPLE"</formula>
    </cfRule>
    <cfRule type="cellIs" dxfId="9296" priority="1584" operator="equal">
      <formula>"CUMPLE"</formula>
    </cfRule>
  </conditionalFormatting>
  <conditionalFormatting sqref="G21933">
    <cfRule type="cellIs" dxfId="9295" priority="1581" operator="equal">
      <formula>"NO CUMPLE"</formula>
    </cfRule>
    <cfRule type="cellIs" dxfId="9294" priority="1582" operator="equal">
      <formula>"CUMPLE"</formula>
    </cfRule>
  </conditionalFormatting>
  <conditionalFormatting sqref="G21940">
    <cfRule type="cellIs" dxfId="9293" priority="1579" operator="equal">
      <formula>"NO CUMPLE"</formula>
    </cfRule>
    <cfRule type="cellIs" dxfId="9292" priority="1580" operator="equal">
      <formula>"CUMPLE"</formula>
    </cfRule>
  </conditionalFormatting>
  <conditionalFormatting sqref="G21947">
    <cfRule type="cellIs" dxfId="9291" priority="1577" operator="equal">
      <formula>"NO CUMPLE"</formula>
    </cfRule>
    <cfRule type="cellIs" dxfId="9290" priority="1578" operator="equal">
      <formula>"CUMPLE"</formula>
    </cfRule>
  </conditionalFormatting>
  <conditionalFormatting sqref="G22030">
    <cfRule type="cellIs" dxfId="9289" priority="1524" operator="equal">
      <formula>"NO CUMPLE"</formula>
    </cfRule>
    <cfRule type="cellIs" dxfId="9288" priority="1525" operator="equal">
      <formula>"CUMPLE"</formula>
    </cfRule>
  </conditionalFormatting>
  <conditionalFormatting sqref="G22037">
    <cfRule type="cellIs" dxfId="9287" priority="1522" operator="equal">
      <formula>"NO CUMPLE"</formula>
    </cfRule>
    <cfRule type="cellIs" dxfId="9286" priority="1523" operator="equal">
      <formula>"CUMPLE"</formula>
    </cfRule>
  </conditionalFormatting>
  <conditionalFormatting sqref="G22044">
    <cfRule type="cellIs" dxfId="9285" priority="1520" operator="equal">
      <formula>"NO CUMPLE"</formula>
    </cfRule>
    <cfRule type="cellIs" dxfId="9284" priority="1521" operator="equal">
      <formula>"CUMPLE"</formula>
    </cfRule>
  </conditionalFormatting>
  <conditionalFormatting sqref="G22051">
    <cfRule type="cellIs" dxfId="9283" priority="1518" operator="equal">
      <formula>"NO CUMPLE"</formula>
    </cfRule>
    <cfRule type="cellIs" dxfId="9282" priority="1519" operator="equal">
      <formula>"CUMPLE"</formula>
    </cfRule>
  </conditionalFormatting>
  <conditionalFormatting sqref="G22058">
    <cfRule type="cellIs" dxfId="9281" priority="1516" operator="equal">
      <formula>"NO CUMPLE"</formula>
    </cfRule>
    <cfRule type="cellIs" dxfId="9280" priority="1517" operator="equal">
      <formula>"CUMPLE"</formula>
    </cfRule>
  </conditionalFormatting>
  <conditionalFormatting sqref="G22065">
    <cfRule type="cellIs" dxfId="9279" priority="1514" operator="equal">
      <formula>"NO CUMPLE"</formula>
    </cfRule>
    <cfRule type="cellIs" dxfId="9278" priority="1515" operator="equal">
      <formula>"CUMPLE"</formula>
    </cfRule>
  </conditionalFormatting>
  <conditionalFormatting sqref="G22072">
    <cfRule type="cellIs" dxfId="9277" priority="1512" operator="equal">
      <formula>"NO CUMPLE"</formula>
    </cfRule>
    <cfRule type="cellIs" dxfId="9276" priority="1513" operator="equal">
      <formula>"CUMPLE"</formula>
    </cfRule>
  </conditionalFormatting>
  <conditionalFormatting sqref="G22155">
    <cfRule type="cellIs" dxfId="9275" priority="1459" operator="equal">
      <formula>"NO CUMPLE"</formula>
    </cfRule>
    <cfRule type="cellIs" dxfId="9274" priority="1460" operator="equal">
      <formula>"CUMPLE"</formula>
    </cfRule>
  </conditionalFormatting>
  <conditionalFormatting sqref="G22162">
    <cfRule type="cellIs" dxfId="9273" priority="1457" operator="equal">
      <formula>"NO CUMPLE"</formula>
    </cfRule>
    <cfRule type="cellIs" dxfId="9272" priority="1458" operator="equal">
      <formula>"CUMPLE"</formula>
    </cfRule>
  </conditionalFormatting>
  <conditionalFormatting sqref="G22169">
    <cfRule type="cellIs" dxfId="9271" priority="1455" operator="equal">
      <formula>"NO CUMPLE"</formula>
    </cfRule>
    <cfRule type="cellIs" dxfId="9270" priority="1456" operator="equal">
      <formula>"CUMPLE"</formula>
    </cfRule>
  </conditionalFormatting>
  <conditionalFormatting sqref="G22176">
    <cfRule type="cellIs" dxfId="9269" priority="1453" operator="equal">
      <formula>"NO CUMPLE"</formula>
    </cfRule>
    <cfRule type="cellIs" dxfId="9268" priority="1454" operator="equal">
      <formula>"CUMPLE"</formula>
    </cfRule>
  </conditionalFormatting>
  <conditionalFormatting sqref="G22183">
    <cfRule type="cellIs" dxfId="9267" priority="1451" operator="equal">
      <formula>"NO CUMPLE"</formula>
    </cfRule>
    <cfRule type="cellIs" dxfId="9266" priority="1452" operator="equal">
      <formula>"CUMPLE"</formula>
    </cfRule>
  </conditionalFormatting>
  <conditionalFormatting sqref="G22190">
    <cfRule type="cellIs" dxfId="9265" priority="1449" operator="equal">
      <formula>"NO CUMPLE"</formula>
    </cfRule>
    <cfRule type="cellIs" dxfId="9264" priority="1450" operator="equal">
      <formula>"CUMPLE"</formula>
    </cfRule>
  </conditionalFormatting>
  <conditionalFormatting sqref="G22197">
    <cfRule type="cellIs" dxfId="9263" priority="1447" operator="equal">
      <formula>"NO CUMPLE"</formula>
    </cfRule>
    <cfRule type="cellIs" dxfId="9262" priority="1448" operator="equal">
      <formula>"CUMPLE"</formula>
    </cfRule>
  </conditionalFormatting>
  <conditionalFormatting sqref="G22280">
    <cfRule type="cellIs" dxfId="9261" priority="1394" operator="equal">
      <formula>"NO CUMPLE"</formula>
    </cfRule>
    <cfRule type="cellIs" dxfId="9260" priority="1395" operator="equal">
      <formula>"CUMPLE"</formula>
    </cfRule>
  </conditionalFormatting>
  <conditionalFormatting sqref="G22287">
    <cfRule type="cellIs" dxfId="9259" priority="1392" operator="equal">
      <formula>"NO CUMPLE"</formula>
    </cfRule>
    <cfRule type="cellIs" dxfId="9258" priority="1393" operator="equal">
      <formula>"CUMPLE"</formula>
    </cfRule>
  </conditionalFormatting>
  <conditionalFormatting sqref="G22294">
    <cfRule type="cellIs" dxfId="9257" priority="1390" operator="equal">
      <formula>"NO CUMPLE"</formula>
    </cfRule>
    <cfRule type="cellIs" dxfId="9256" priority="1391" operator="equal">
      <formula>"CUMPLE"</formula>
    </cfRule>
  </conditionalFormatting>
  <conditionalFormatting sqref="G22301">
    <cfRule type="cellIs" dxfId="9255" priority="1388" operator="equal">
      <formula>"NO CUMPLE"</formula>
    </cfRule>
    <cfRule type="cellIs" dxfId="9254" priority="1389" operator="equal">
      <formula>"CUMPLE"</formula>
    </cfRule>
  </conditionalFormatting>
  <conditionalFormatting sqref="G22308">
    <cfRule type="cellIs" dxfId="9253" priority="1386" operator="equal">
      <formula>"NO CUMPLE"</formula>
    </cfRule>
    <cfRule type="cellIs" dxfId="9252" priority="1387" operator="equal">
      <formula>"CUMPLE"</formula>
    </cfRule>
  </conditionalFormatting>
  <conditionalFormatting sqref="G22315">
    <cfRule type="cellIs" dxfId="9251" priority="1384" operator="equal">
      <formula>"NO CUMPLE"</formula>
    </cfRule>
    <cfRule type="cellIs" dxfId="9250" priority="1385" operator="equal">
      <formula>"CUMPLE"</formula>
    </cfRule>
  </conditionalFormatting>
  <conditionalFormatting sqref="G22322">
    <cfRule type="cellIs" dxfId="9249" priority="1382" operator="equal">
      <formula>"NO CUMPLE"</formula>
    </cfRule>
    <cfRule type="cellIs" dxfId="9248" priority="1383" operator="equal">
      <formula>"CUMPLE"</formula>
    </cfRule>
  </conditionalFormatting>
  <conditionalFormatting sqref="G22405">
    <cfRule type="cellIs" dxfId="9247" priority="1329" operator="equal">
      <formula>"NO CUMPLE"</formula>
    </cfRule>
    <cfRule type="cellIs" dxfId="9246" priority="1330" operator="equal">
      <formula>"CUMPLE"</formula>
    </cfRule>
  </conditionalFormatting>
  <conditionalFormatting sqref="G22412">
    <cfRule type="cellIs" dxfId="9245" priority="1327" operator="equal">
      <formula>"NO CUMPLE"</formula>
    </cfRule>
    <cfRule type="cellIs" dxfId="9244" priority="1328" operator="equal">
      <formula>"CUMPLE"</formula>
    </cfRule>
  </conditionalFormatting>
  <conditionalFormatting sqref="G22419">
    <cfRule type="cellIs" dxfId="9243" priority="1325" operator="equal">
      <formula>"NO CUMPLE"</formula>
    </cfRule>
    <cfRule type="cellIs" dxfId="9242" priority="1326" operator="equal">
      <formula>"CUMPLE"</formula>
    </cfRule>
  </conditionalFormatting>
  <conditionalFormatting sqref="G22426">
    <cfRule type="cellIs" dxfId="9241" priority="1323" operator="equal">
      <formula>"NO CUMPLE"</formula>
    </cfRule>
    <cfRule type="cellIs" dxfId="9240" priority="1324" operator="equal">
      <formula>"CUMPLE"</formula>
    </cfRule>
  </conditionalFormatting>
  <conditionalFormatting sqref="G22433">
    <cfRule type="cellIs" dxfId="9239" priority="1321" operator="equal">
      <formula>"NO CUMPLE"</formula>
    </cfRule>
    <cfRule type="cellIs" dxfId="9238" priority="1322" operator="equal">
      <formula>"CUMPLE"</formula>
    </cfRule>
  </conditionalFormatting>
  <conditionalFormatting sqref="G22440">
    <cfRule type="cellIs" dxfId="9237" priority="1319" operator="equal">
      <formula>"NO CUMPLE"</formula>
    </cfRule>
    <cfRule type="cellIs" dxfId="9236" priority="1320" operator="equal">
      <formula>"CUMPLE"</formula>
    </cfRule>
  </conditionalFormatting>
  <conditionalFormatting sqref="G22447">
    <cfRule type="cellIs" dxfId="9235" priority="1317" operator="equal">
      <formula>"NO CUMPLE"</formula>
    </cfRule>
    <cfRule type="cellIs" dxfId="9234" priority="1318" operator="equal">
      <formula>"CUMPLE"</formula>
    </cfRule>
  </conditionalFormatting>
  <conditionalFormatting sqref="G22530">
    <cfRule type="cellIs" dxfId="9233" priority="1264" operator="equal">
      <formula>"NO CUMPLE"</formula>
    </cfRule>
    <cfRule type="cellIs" dxfId="9232" priority="1265" operator="equal">
      <formula>"CUMPLE"</formula>
    </cfRule>
  </conditionalFormatting>
  <conditionalFormatting sqref="G22537">
    <cfRule type="cellIs" dxfId="9231" priority="1262" operator="equal">
      <formula>"NO CUMPLE"</formula>
    </cfRule>
    <cfRule type="cellIs" dxfId="9230" priority="1263" operator="equal">
      <formula>"CUMPLE"</formula>
    </cfRule>
  </conditionalFormatting>
  <conditionalFormatting sqref="G22544">
    <cfRule type="cellIs" dxfId="9229" priority="1260" operator="equal">
      <formula>"NO CUMPLE"</formula>
    </cfRule>
    <cfRule type="cellIs" dxfId="9228" priority="1261" operator="equal">
      <formula>"CUMPLE"</formula>
    </cfRule>
  </conditionalFormatting>
  <conditionalFormatting sqref="G22551">
    <cfRule type="cellIs" dxfId="9227" priority="1258" operator="equal">
      <formula>"NO CUMPLE"</formula>
    </cfRule>
    <cfRule type="cellIs" dxfId="9226" priority="1259" operator="equal">
      <formula>"CUMPLE"</formula>
    </cfRule>
  </conditionalFormatting>
  <conditionalFormatting sqref="G22558">
    <cfRule type="cellIs" dxfId="9225" priority="1256" operator="equal">
      <formula>"NO CUMPLE"</formula>
    </cfRule>
    <cfRule type="cellIs" dxfId="9224" priority="1257" operator="equal">
      <formula>"CUMPLE"</formula>
    </cfRule>
  </conditionalFormatting>
  <conditionalFormatting sqref="G22565">
    <cfRule type="cellIs" dxfId="9223" priority="1254" operator="equal">
      <formula>"NO CUMPLE"</formula>
    </cfRule>
    <cfRule type="cellIs" dxfId="9222" priority="1255" operator="equal">
      <formula>"CUMPLE"</formula>
    </cfRule>
  </conditionalFormatting>
  <conditionalFormatting sqref="G22572">
    <cfRule type="cellIs" dxfId="9221" priority="1252" operator="equal">
      <formula>"NO CUMPLE"</formula>
    </cfRule>
    <cfRule type="cellIs" dxfId="9220" priority="1253" operator="equal">
      <formula>"CUMPLE"</formula>
    </cfRule>
  </conditionalFormatting>
  <conditionalFormatting sqref="G22655">
    <cfRule type="cellIs" dxfId="9219" priority="1199" operator="equal">
      <formula>"NO CUMPLE"</formula>
    </cfRule>
    <cfRule type="cellIs" dxfId="9218" priority="1200" operator="equal">
      <formula>"CUMPLE"</formula>
    </cfRule>
  </conditionalFormatting>
  <conditionalFormatting sqref="G22662">
    <cfRule type="cellIs" dxfId="9217" priority="1197" operator="equal">
      <formula>"NO CUMPLE"</formula>
    </cfRule>
    <cfRule type="cellIs" dxfId="9216" priority="1198" operator="equal">
      <formula>"CUMPLE"</formula>
    </cfRule>
  </conditionalFormatting>
  <conditionalFormatting sqref="G22669">
    <cfRule type="cellIs" dxfId="9215" priority="1195" operator="equal">
      <formula>"NO CUMPLE"</formula>
    </cfRule>
    <cfRule type="cellIs" dxfId="9214" priority="1196" operator="equal">
      <formula>"CUMPLE"</formula>
    </cfRule>
  </conditionalFormatting>
  <conditionalFormatting sqref="G22676">
    <cfRule type="cellIs" dxfId="9213" priority="1193" operator="equal">
      <formula>"NO CUMPLE"</formula>
    </cfRule>
    <cfRule type="cellIs" dxfId="9212" priority="1194" operator="equal">
      <formula>"CUMPLE"</formula>
    </cfRule>
  </conditionalFormatting>
  <conditionalFormatting sqref="G22683">
    <cfRule type="cellIs" dxfId="9211" priority="1191" operator="equal">
      <formula>"NO CUMPLE"</formula>
    </cfRule>
    <cfRule type="cellIs" dxfId="9210" priority="1192" operator="equal">
      <formula>"CUMPLE"</formula>
    </cfRule>
  </conditionalFormatting>
  <conditionalFormatting sqref="G22690">
    <cfRule type="cellIs" dxfId="9209" priority="1189" operator="equal">
      <formula>"NO CUMPLE"</formula>
    </cfRule>
    <cfRule type="cellIs" dxfId="9208" priority="1190" operator="equal">
      <formula>"CUMPLE"</formula>
    </cfRule>
  </conditionalFormatting>
  <conditionalFormatting sqref="G22697">
    <cfRule type="cellIs" dxfId="9207" priority="1187" operator="equal">
      <formula>"NO CUMPLE"</formula>
    </cfRule>
    <cfRule type="cellIs" dxfId="9206" priority="1188" operator="equal">
      <formula>"CUMPLE"</formula>
    </cfRule>
  </conditionalFormatting>
  <conditionalFormatting sqref="G22780">
    <cfRule type="cellIs" dxfId="9205" priority="1134" operator="equal">
      <formula>"NO CUMPLE"</formula>
    </cfRule>
    <cfRule type="cellIs" dxfId="9204" priority="1135" operator="equal">
      <formula>"CUMPLE"</formula>
    </cfRule>
  </conditionalFormatting>
  <conditionalFormatting sqref="G22787">
    <cfRule type="cellIs" dxfId="9203" priority="1132" operator="equal">
      <formula>"NO CUMPLE"</formula>
    </cfRule>
    <cfRule type="cellIs" dxfId="9202" priority="1133" operator="equal">
      <formula>"CUMPLE"</formula>
    </cfRule>
  </conditionalFormatting>
  <conditionalFormatting sqref="G22794">
    <cfRule type="cellIs" dxfId="9201" priority="1130" operator="equal">
      <formula>"NO CUMPLE"</formula>
    </cfRule>
    <cfRule type="cellIs" dxfId="9200" priority="1131" operator="equal">
      <formula>"CUMPLE"</formula>
    </cfRule>
  </conditionalFormatting>
  <conditionalFormatting sqref="G22801">
    <cfRule type="cellIs" dxfId="9199" priority="1128" operator="equal">
      <formula>"NO CUMPLE"</formula>
    </cfRule>
    <cfRule type="cellIs" dxfId="9198" priority="1129" operator="equal">
      <formula>"CUMPLE"</formula>
    </cfRule>
  </conditionalFormatting>
  <conditionalFormatting sqref="G22808">
    <cfRule type="cellIs" dxfId="9197" priority="1126" operator="equal">
      <formula>"NO CUMPLE"</formula>
    </cfRule>
    <cfRule type="cellIs" dxfId="9196" priority="1127" operator="equal">
      <formula>"CUMPLE"</formula>
    </cfRule>
  </conditionalFormatting>
  <conditionalFormatting sqref="G22815">
    <cfRule type="cellIs" dxfId="9195" priority="1124" operator="equal">
      <formula>"NO CUMPLE"</formula>
    </cfRule>
    <cfRule type="cellIs" dxfId="9194" priority="1125" operator="equal">
      <formula>"CUMPLE"</formula>
    </cfRule>
  </conditionalFormatting>
  <conditionalFormatting sqref="G22822">
    <cfRule type="cellIs" dxfId="9193" priority="1122" operator="equal">
      <formula>"NO CUMPLE"</formula>
    </cfRule>
    <cfRule type="cellIs" dxfId="9192" priority="1123" operator="equal">
      <formula>"CUMPLE"</formula>
    </cfRule>
  </conditionalFormatting>
  <conditionalFormatting sqref="G22905">
    <cfRule type="cellIs" dxfId="9191" priority="1069" operator="equal">
      <formula>"NO CUMPLE"</formula>
    </cfRule>
    <cfRule type="cellIs" dxfId="9190" priority="1070" operator="equal">
      <formula>"CUMPLE"</formula>
    </cfRule>
  </conditionalFormatting>
  <conditionalFormatting sqref="G22912">
    <cfRule type="cellIs" dxfId="9189" priority="1067" operator="equal">
      <formula>"NO CUMPLE"</formula>
    </cfRule>
    <cfRule type="cellIs" dxfId="9188" priority="1068" operator="equal">
      <formula>"CUMPLE"</formula>
    </cfRule>
  </conditionalFormatting>
  <conditionalFormatting sqref="G22919">
    <cfRule type="cellIs" dxfId="9187" priority="1065" operator="equal">
      <formula>"NO CUMPLE"</formula>
    </cfRule>
    <cfRule type="cellIs" dxfId="9186" priority="1066" operator="equal">
      <formula>"CUMPLE"</formula>
    </cfRule>
  </conditionalFormatting>
  <conditionalFormatting sqref="G22926">
    <cfRule type="cellIs" dxfId="9185" priority="1063" operator="equal">
      <formula>"NO CUMPLE"</formula>
    </cfRule>
    <cfRule type="cellIs" dxfId="9184" priority="1064" operator="equal">
      <formula>"CUMPLE"</formula>
    </cfRule>
  </conditionalFormatting>
  <conditionalFormatting sqref="G22933">
    <cfRule type="cellIs" dxfId="9183" priority="1061" operator="equal">
      <formula>"NO CUMPLE"</formula>
    </cfRule>
    <cfRule type="cellIs" dxfId="9182" priority="1062" operator="equal">
      <formula>"CUMPLE"</formula>
    </cfRule>
  </conditionalFormatting>
  <conditionalFormatting sqref="G22940">
    <cfRule type="cellIs" dxfId="9181" priority="1059" operator="equal">
      <formula>"NO CUMPLE"</formula>
    </cfRule>
    <cfRule type="cellIs" dxfId="9180" priority="1060" operator="equal">
      <formula>"CUMPLE"</formula>
    </cfRule>
  </conditionalFormatting>
  <conditionalFormatting sqref="G22947">
    <cfRule type="cellIs" dxfId="9179" priority="1057" operator="equal">
      <formula>"NO CUMPLE"</formula>
    </cfRule>
    <cfRule type="cellIs" dxfId="9178" priority="1058" operator="equal">
      <formula>"CUMPLE"</formula>
    </cfRule>
  </conditionalFormatting>
  <conditionalFormatting sqref="G23030">
    <cfRule type="cellIs" dxfId="9177" priority="1004" operator="equal">
      <formula>"NO CUMPLE"</formula>
    </cfRule>
    <cfRule type="cellIs" dxfId="9176" priority="1005" operator="equal">
      <formula>"CUMPLE"</formula>
    </cfRule>
  </conditionalFormatting>
  <conditionalFormatting sqref="G23037">
    <cfRule type="cellIs" dxfId="9175" priority="1002" operator="equal">
      <formula>"NO CUMPLE"</formula>
    </cfRule>
    <cfRule type="cellIs" dxfId="9174" priority="1003" operator="equal">
      <formula>"CUMPLE"</formula>
    </cfRule>
  </conditionalFormatting>
  <conditionalFormatting sqref="G23044">
    <cfRule type="cellIs" dxfId="9173" priority="1000" operator="equal">
      <formula>"NO CUMPLE"</formula>
    </cfRule>
    <cfRule type="cellIs" dxfId="9172" priority="1001" operator="equal">
      <formula>"CUMPLE"</formula>
    </cfRule>
  </conditionalFormatting>
  <conditionalFormatting sqref="G23051">
    <cfRule type="cellIs" dxfId="9171" priority="998" operator="equal">
      <formula>"NO CUMPLE"</formula>
    </cfRule>
    <cfRule type="cellIs" dxfId="9170" priority="999" operator="equal">
      <formula>"CUMPLE"</formula>
    </cfRule>
  </conditionalFormatting>
  <conditionalFormatting sqref="G23058">
    <cfRule type="cellIs" dxfId="9169" priority="996" operator="equal">
      <formula>"NO CUMPLE"</formula>
    </cfRule>
    <cfRule type="cellIs" dxfId="9168" priority="997" operator="equal">
      <formula>"CUMPLE"</formula>
    </cfRule>
  </conditionalFormatting>
  <conditionalFormatting sqref="G23065">
    <cfRule type="cellIs" dxfId="9167" priority="994" operator="equal">
      <formula>"NO CUMPLE"</formula>
    </cfRule>
    <cfRule type="cellIs" dxfId="9166" priority="995" operator="equal">
      <formula>"CUMPLE"</formula>
    </cfRule>
  </conditionalFormatting>
  <conditionalFormatting sqref="G23072">
    <cfRule type="cellIs" dxfId="9165" priority="992" operator="equal">
      <formula>"NO CUMPLE"</formula>
    </cfRule>
    <cfRule type="cellIs" dxfId="9164" priority="993" operator="equal">
      <formula>"CUMPLE"</formula>
    </cfRule>
  </conditionalFormatting>
  <conditionalFormatting sqref="G23155">
    <cfRule type="cellIs" dxfId="9163" priority="939" operator="equal">
      <formula>"NO CUMPLE"</formula>
    </cfRule>
    <cfRule type="cellIs" dxfId="9162" priority="940" operator="equal">
      <formula>"CUMPLE"</formula>
    </cfRule>
  </conditionalFormatting>
  <conditionalFormatting sqref="G23162">
    <cfRule type="cellIs" dxfId="9161" priority="937" operator="equal">
      <formula>"NO CUMPLE"</formula>
    </cfRule>
    <cfRule type="cellIs" dxfId="9160" priority="938" operator="equal">
      <formula>"CUMPLE"</formula>
    </cfRule>
  </conditionalFormatting>
  <conditionalFormatting sqref="G23169">
    <cfRule type="cellIs" dxfId="9159" priority="935" operator="equal">
      <formula>"NO CUMPLE"</formula>
    </cfRule>
    <cfRule type="cellIs" dxfId="9158" priority="936" operator="equal">
      <formula>"CUMPLE"</formula>
    </cfRule>
  </conditionalFormatting>
  <conditionalFormatting sqref="G23176">
    <cfRule type="cellIs" dxfId="9157" priority="933" operator="equal">
      <formula>"NO CUMPLE"</formula>
    </cfRule>
    <cfRule type="cellIs" dxfId="9156" priority="934" operator="equal">
      <formula>"CUMPLE"</formula>
    </cfRule>
  </conditionalFormatting>
  <conditionalFormatting sqref="G23183">
    <cfRule type="cellIs" dxfId="9155" priority="931" operator="equal">
      <formula>"NO CUMPLE"</formula>
    </cfRule>
    <cfRule type="cellIs" dxfId="9154" priority="932" operator="equal">
      <formula>"CUMPLE"</formula>
    </cfRule>
  </conditionalFormatting>
  <conditionalFormatting sqref="G23190">
    <cfRule type="cellIs" dxfId="9153" priority="929" operator="equal">
      <formula>"NO CUMPLE"</formula>
    </cfRule>
    <cfRule type="cellIs" dxfId="9152" priority="930" operator="equal">
      <formula>"CUMPLE"</formula>
    </cfRule>
  </conditionalFormatting>
  <conditionalFormatting sqref="G23197">
    <cfRule type="cellIs" dxfId="9151" priority="927" operator="equal">
      <formula>"NO CUMPLE"</formula>
    </cfRule>
    <cfRule type="cellIs" dxfId="9150" priority="928" operator="equal">
      <formula>"CUMPLE"</formula>
    </cfRule>
  </conditionalFormatting>
  <conditionalFormatting sqref="G23280">
    <cfRule type="cellIs" dxfId="9149" priority="874" operator="equal">
      <formula>"NO CUMPLE"</formula>
    </cfRule>
    <cfRule type="cellIs" dxfId="9148" priority="875" operator="equal">
      <formula>"CUMPLE"</formula>
    </cfRule>
  </conditionalFormatting>
  <conditionalFormatting sqref="G23287">
    <cfRule type="cellIs" dxfId="9147" priority="872" operator="equal">
      <formula>"NO CUMPLE"</formula>
    </cfRule>
    <cfRule type="cellIs" dxfId="9146" priority="873" operator="equal">
      <formula>"CUMPLE"</formula>
    </cfRule>
  </conditionalFormatting>
  <conditionalFormatting sqref="G23294">
    <cfRule type="cellIs" dxfId="9145" priority="870" operator="equal">
      <formula>"NO CUMPLE"</formula>
    </cfRule>
    <cfRule type="cellIs" dxfId="9144" priority="871" operator="equal">
      <formula>"CUMPLE"</formula>
    </cfRule>
  </conditionalFormatting>
  <conditionalFormatting sqref="G23301">
    <cfRule type="cellIs" dxfId="9143" priority="868" operator="equal">
      <formula>"NO CUMPLE"</formula>
    </cfRule>
    <cfRule type="cellIs" dxfId="9142" priority="869" operator="equal">
      <formula>"CUMPLE"</formula>
    </cfRule>
  </conditionalFormatting>
  <conditionalFormatting sqref="G23308">
    <cfRule type="cellIs" dxfId="9141" priority="866" operator="equal">
      <formula>"NO CUMPLE"</formula>
    </cfRule>
    <cfRule type="cellIs" dxfId="9140" priority="867" operator="equal">
      <formula>"CUMPLE"</formula>
    </cfRule>
  </conditionalFormatting>
  <conditionalFormatting sqref="G23315">
    <cfRule type="cellIs" dxfId="9139" priority="864" operator="equal">
      <formula>"NO CUMPLE"</formula>
    </cfRule>
    <cfRule type="cellIs" dxfId="9138" priority="865" operator="equal">
      <formula>"CUMPLE"</formula>
    </cfRule>
  </conditionalFormatting>
  <conditionalFormatting sqref="G23322">
    <cfRule type="cellIs" dxfId="9137" priority="862" operator="equal">
      <formula>"NO CUMPLE"</formula>
    </cfRule>
    <cfRule type="cellIs" dxfId="9136" priority="863" operator="equal">
      <formula>"CUMPLE"</formula>
    </cfRule>
  </conditionalFormatting>
  <conditionalFormatting sqref="G23405">
    <cfRule type="cellIs" dxfId="9135" priority="809" operator="equal">
      <formula>"NO CUMPLE"</formula>
    </cfRule>
    <cfRule type="cellIs" dxfId="9134" priority="810" operator="equal">
      <formula>"CUMPLE"</formula>
    </cfRule>
  </conditionalFormatting>
  <conditionalFormatting sqref="G23412">
    <cfRule type="cellIs" dxfId="9133" priority="807" operator="equal">
      <formula>"NO CUMPLE"</formula>
    </cfRule>
    <cfRule type="cellIs" dxfId="9132" priority="808" operator="equal">
      <formula>"CUMPLE"</formula>
    </cfRule>
  </conditionalFormatting>
  <conditionalFormatting sqref="G23419">
    <cfRule type="cellIs" dxfId="9131" priority="805" operator="equal">
      <formula>"NO CUMPLE"</formula>
    </cfRule>
    <cfRule type="cellIs" dxfId="9130" priority="806" operator="equal">
      <formula>"CUMPLE"</formula>
    </cfRule>
  </conditionalFormatting>
  <conditionalFormatting sqref="G23426">
    <cfRule type="cellIs" dxfId="9129" priority="803" operator="equal">
      <formula>"NO CUMPLE"</formula>
    </cfRule>
    <cfRule type="cellIs" dxfId="9128" priority="804" operator="equal">
      <formula>"CUMPLE"</formula>
    </cfRule>
  </conditionalFormatting>
  <conditionalFormatting sqref="G23433">
    <cfRule type="cellIs" dxfId="9127" priority="801" operator="equal">
      <formula>"NO CUMPLE"</formula>
    </cfRule>
    <cfRule type="cellIs" dxfId="9126" priority="802" operator="equal">
      <formula>"CUMPLE"</formula>
    </cfRule>
  </conditionalFormatting>
  <conditionalFormatting sqref="G23440">
    <cfRule type="cellIs" dxfId="9125" priority="799" operator="equal">
      <formula>"NO CUMPLE"</formula>
    </cfRule>
    <cfRule type="cellIs" dxfId="9124" priority="800" operator="equal">
      <formula>"CUMPLE"</formula>
    </cfRule>
  </conditionalFormatting>
  <conditionalFormatting sqref="G23447">
    <cfRule type="cellIs" dxfId="9123" priority="797" operator="equal">
      <formula>"NO CUMPLE"</formula>
    </cfRule>
    <cfRule type="cellIs" dxfId="9122" priority="798" operator="equal">
      <formula>"CUMPLE"</formula>
    </cfRule>
  </conditionalFormatting>
  <conditionalFormatting sqref="G23530">
    <cfRule type="cellIs" dxfId="9121" priority="744" operator="equal">
      <formula>"NO CUMPLE"</formula>
    </cfRule>
    <cfRule type="cellIs" dxfId="9120" priority="745" operator="equal">
      <formula>"CUMPLE"</formula>
    </cfRule>
  </conditionalFormatting>
  <conditionalFormatting sqref="G23537">
    <cfRule type="cellIs" dxfId="9119" priority="742" operator="equal">
      <formula>"NO CUMPLE"</formula>
    </cfRule>
    <cfRule type="cellIs" dxfId="9118" priority="743" operator="equal">
      <formula>"CUMPLE"</formula>
    </cfRule>
  </conditionalFormatting>
  <conditionalFormatting sqref="G23544">
    <cfRule type="cellIs" dxfId="9117" priority="740" operator="equal">
      <formula>"NO CUMPLE"</formula>
    </cfRule>
    <cfRule type="cellIs" dxfId="9116" priority="741" operator="equal">
      <formula>"CUMPLE"</formula>
    </cfRule>
  </conditionalFormatting>
  <conditionalFormatting sqref="G23551">
    <cfRule type="cellIs" dxfId="9115" priority="738" operator="equal">
      <formula>"NO CUMPLE"</formula>
    </cfRule>
    <cfRule type="cellIs" dxfId="9114" priority="739" operator="equal">
      <formula>"CUMPLE"</formula>
    </cfRule>
  </conditionalFormatting>
  <conditionalFormatting sqref="G23558">
    <cfRule type="cellIs" dxfId="9113" priority="736" operator="equal">
      <formula>"NO CUMPLE"</formula>
    </cfRule>
    <cfRule type="cellIs" dxfId="9112" priority="737" operator="equal">
      <formula>"CUMPLE"</formula>
    </cfRule>
  </conditionalFormatting>
  <conditionalFormatting sqref="G23565">
    <cfRule type="cellIs" dxfId="9111" priority="734" operator="equal">
      <formula>"NO CUMPLE"</formula>
    </cfRule>
    <cfRule type="cellIs" dxfId="9110" priority="735" operator="equal">
      <formula>"CUMPLE"</formula>
    </cfRule>
  </conditionalFormatting>
  <conditionalFormatting sqref="G23572">
    <cfRule type="cellIs" dxfId="9109" priority="732" operator="equal">
      <formula>"NO CUMPLE"</formula>
    </cfRule>
    <cfRule type="cellIs" dxfId="9108" priority="733" operator="equal">
      <formula>"CUMPLE"</formula>
    </cfRule>
  </conditionalFormatting>
  <conditionalFormatting sqref="G23655">
    <cfRule type="cellIs" dxfId="9107" priority="679" operator="equal">
      <formula>"NO CUMPLE"</formula>
    </cfRule>
    <cfRule type="cellIs" dxfId="9106" priority="680" operator="equal">
      <formula>"CUMPLE"</formula>
    </cfRule>
  </conditionalFormatting>
  <conditionalFormatting sqref="G23662">
    <cfRule type="cellIs" dxfId="9105" priority="677" operator="equal">
      <formula>"NO CUMPLE"</formula>
    </cfRule>
    <cfRule type="cellIs" dxfId="9104" priority="678" operator="equal">
      <formula>"CUMPLE"</formula>
    </cfRule>
  </conditionalFormatting>
  <conditionalFormatting sqref="G23669">
    <cfRule type="cellIs" dxfId="9103" priority="675" operator="equal">
      <formula>"NO CUMPLE"</formula>
    </cfRule>
    <cfRule type="cellIs" dxfId="9102" priority="676" operator="equal">
      <formula>"CUMPLE"</formula>
    </cfRule>
  </conditionalFormatting>
  <conditionalFormatting sqref="G23676">
    <cfRule type="cellIs" dxfId="9101" priority="673" operator="equal">
      <formula>"NO CUMPLE"</formula>
    </cfRule>
    <cfRule type="cellIs" dxfId="9100" priority="674" operator="equal">
      <formula>"CUMPLE"</formula>
    </cfRule>
  </conditionalFormatting>
  <conditionalFormatting sqref="G23683">
    <cfRule type="cellIs" dxfId="9099" priority="671" operator="equal">
      <formula>"NO CUMPLE"</formula>
    </cfRule>
    <cfRule type="cellIs" dxfId="9098" priority="672" operator="equal">
      <formula>"CUMPLE"</formula>
    </cfRule>
  </conditionalFormatting>
  <conditionalFormatting sqref="G23690">
    <cfRule type="cellIs" dxfId="9097" priority="669" operator="equal">
      <formula>"NO CUMPLE"</formula>
    </cfRule>
    <cfRule type="cellIs" dxfId="9096" priority="670" operator="equal">
      <formula>"CUMPLE"</formula>
    </cfRule>
  </conditionalFormatting>
  <conditionalFormatting sqref="G23697">
    <cfRule type="cellIs" dxfId="9095" priority="667" operator="equal">
      <formula>"NO CUMPLE"</formula>
    </cfRule>
    <cfRule type="cellIs" dxfId="9094" priority="668" operator="equal">
      <formula>"CUMPLE"</formula>
    </cfRule>
  </conditionalFormatting>
  <conditionalFormatting sqref="G23780">
    <cfRule type="cellIs" dxfId="9093" priority="614" operator="equal">
      <formula>"NO CUMPLE"</formula>
    </cfRule>
    <cfRule type="cellIs" dxfId="9092" priority="615" operator="equal">
      <formula>"CUMPLE"</formula>
    </cfRule>
  </conditionalFormatting>
  <conditionalFormatting sqref="G23787">
    <cfRule type="cellIs" dxfId="9091" priority="612" operator="equal">
      <formula>"NO CUMPLE"</formula>
    </cfRule>
    <cfRule type="cellIs" dxfId="9090" priority="613" operator="equal">
      <formula>"CUMPLE"</formula>
    </cfRule>
  </conditionalFormatting>
  <conditionalFormatting sqref="G23794">
    <cfRule type="cellIs" dxfId="9089" priority="610" operator="equal">
      <formula>"NO CUMPLE"</formula>
    </cfRule>
    <cfRule type="cellIs" dxfId="9088" priority="611" operator="equal">
      <formula>"CUMPLE"</formula>
    </cfRule>
  </conditionalFormatting>
  <conditionalFormatting sqref="G23801">
    <cfRule type="cellIs" dxfId="9087" priority="608" operator="equal">
      <formula>"NO CUMPLE"</formula>
    </cfRule>
    <cfRule type="cellIs" dxfId="9086" priority="609" operator="equal">
      <formula>"CUMPLE"</formula>
    </cfRule>
  </conditionalFormatting>
  <conditionalFormatting sqref="G23808">
    <cfRule type="cellIs" dxfId="9085" priority="606" operator="equal">
      <formula>"NO CUMPLE"</formula>
    </cfRule>
    <cfRule type="cellIs" dxfId="9084" priority="607" operator="equal">
      <formula>"CUMPLE"</formula>
    </cfRule>
  </conditionalFormatting>
  <conditionalFormatting sqref="G23815">
    <cfRule type="cellIs" dxfId="9083" priority="604" operator="equal">
      <formula>"NO CUMPLE"</formula>
    </cfRule>
    <cfRule type="cellIs" dxfId="9082" priority="605" operator="equal">
      <formula>"CUMPLE"</formula>
    </cfRule>
  </conditionalFormatting>
  <conditionalFormatting sqref="G23822">
    <cfRule type="cellIs" dxfId="9081" priority="602" operator="equal">
      <formula>"NO CUMPLE"</formula>
    </cfRule>
    <cfRule type="cellIs" dxfId="9080" priority="603" operator="equal">
      <formula>"CUMPLE"</formula>
    </cfRule>
  </conditionalFormatting>
  <conditionalFormatting sqref="G23905">
    <cfRule type="cellIs" dxfId="9079" priority="549" operator="equal">
      <formula>"NO CUMPLE"</formula>
    </cfRule>
    <cfRule type="cellIs" dxfId="9078" priority="550" operator="equal">
      <formula>"CUMPLE"</formula>
    </cfRule>
  </conditionalFormatting>
  <conditionalFormatting sqref="G23912">
    <cfRule type="cellIs" dxfId="9077" priority="547" operator="equal">
      <formula>"NO CUMPLE"</formula>
    </cfRule>
    <cfRule type="cellIs" dxfId="9076" priority="548" operator="equal">
      <formula>"CUMPLE"</formula>
    </cfRule>
  </conditionalFormatting>
  <conditionalFormatting sqref="G23919">
    <cfRule type="cellIs" dxfId="9075" priority="545" operator="equal">
      <formula>"NO CUMPLE"</formula>
    </cfRule>
    <cfRule type="cellIs" dxfId="9074" priority="546" operator="equal">
      <formula>"CUMPLE"</formula>
    </cfRule>
  </conditionalFormatting>
  <conditionalFormatting sqref="G23926">
    <cfRule type="cellIs" dxfId="9073" priority="543" operator="equal">
      <formula>"NO CUMPLE"</formula>
    </cfRule>
    <cfRule type="cellIs" dxfId="9072" priority="544" operator="equal">
      <formula>"CUMPLE"</formula>
    </cfRule>
  </conditionalFormatting>
  <conditionalFormatting sqref="G23933">
    <cfRule type="cellIs" dxfId="9071" priority="541" operator="equal">
      <formula>"NO CUMPLE"</formula>
    </cfRule>
    <cfRule type="cellIs" dxfId="9070" priority="542" operator="equal">
      <formula>"CUMPLE"</formula>
    </cfRule>
  </conditionalFormatting>
  <conditionalFormatting sqref="G23940">
    <cfRule type="cellIs" dxfId="9069" priority="539" operator="equal">
      <formula>"NO CUMPLE"</formula>
    </cfRule>
    <cfRule type="cellIs" dxfId="9068" priority="540" operator="equal">
      <formula>"CUMPLE"</formula>
    </cfRule>
  </conditionalFormatting>
  <conditionalFormatting sqref="G23947">
    <cfRule type="cellIs" dxfId="9067" priority="537" operator="equal">
      <formula>"NO CUMPLE"</formula>
    </cfRule>
    <cfRule type="cellIs" dxfId="9066" priority="538" operator="equal">
      <formula>"CUMPLE"</formula>
    </cfRule>
  </conditionalFormatting>
  <conditionalFormatting sqref="G24030">
    <cfRule type="cellIs" dxfId="9065" priority="484" operator="equal">
      <formula>"NO CUMPLE"</formula>
    </cfRule>
    <cfRule type="cellIs" dxfId="9064" priority="485" operator="equal">
      <formula>"CUMPLE"</formula>
    </cfRule>
  </conditionalFormatting>
  <conditionalFormatting sqref="G24037">
    <cfRule type="cellIs" dxfId="9063" priority="482" operator="equal">
      <formula>"NO CUMPLE"</formula>
    </cfRule>
    <cfRule type="cellIs" dxfId="9062" priority="483" operator="equal">
      <formula>"CUMPLE"</formula>
    </cfRule>
  </conditionalFormatting>
  <conditionalFormatting sqref="G24044">
    <cfRule type="cellIs" dxfId="9061" priority="480" operator="equal">
      <formula>"NO CUMPLE"</formula>
    </cfRule>
    <cfRule type="cellIs" dxfId="9060" priority="481" operator="equal">
      <formula>"CUMPLE"</formula>
    </cfRule>
  </conditionalFormatting>
  <conditionalFormatting sqref="G24051">
    <cfRule type="cellIs" dxfId="9059" priority="478" operator="equal">
      <formula>"NO CUMPLE"</formula>
    </cfRule>
    <cfRule type="cellIs" dxfId="9058" priority="479" operator="equal">
      <formula>"CUMPLE"</formula>
    </cfRule>
  </conditionalFormatting>
  <conditionalFormatting sqref="G24058">
    <cfRule type="cellIs" dxfId="9057" priority="476" operator="equal">
      <formula>"NO CUMPLE"</formula>
    </cfRule>
    <cfRule type="cellIs" dxfId="9056" priority="477" operator="equal">
      <formula>"CUMPLE"</formula>
    </cfRule>
  </conditionalFormatting>
  <conditionalFormatting sqref="G24065">
    <cfRule type="cellIs" dxfId="9055" priority="474" operator="equal">
      <formula>"NO CUMPLE"</formula>
    </cfRule>
    <cfRule type="cellIs" dxfId="9054" priority="475" operator="equal">
      <formula>"CUMPLE"</formula>
    </cfRule>
  </conditionalFormatting>
  <conditionalFormatting sqref="G24072">
    <cfRule type="cellIs" dxfId="9053" priority="472" operator="equal">
      <formula>"NO CUMPLE"</formula>
    </cfRule>
    <cfRule type="cellIs" dxfId="9052" priority="473" operator="equal">
      <formula>"CUMPLE"</formula>
    </cfRule>
  </conditionalFormatting>
  <conditionalFormatting sqref="G24155">
    <cfRule type="cellIs" dxfId="9051" priority="419" operator="equal">
      <formula>"NO CUMPLE"</formula>
    </cfRule>
    <cfRule type="cellIs" dxfId="9050" priority="420" operator="equal">
      <formula>"CUMPLE"</formula>
    </cfRule>
  </conditionalFormatting>
  <conditionalFormatting sqref="G24162">
    <cfRule type="cellIs" dxfId="9049" priority="417" operator="equal">
      <formula>"NO CUMPLE"</formula>
    </cfRule>
    <cfRule type="cellIs" dxfId="9048" priority="418" operator="equal">
      <formula>"CUMPLE"</formula>
    </cfRule>
  </conditionalFormatting>
  <conditionalFormatting sqref="G24169">
    <cfRule type="cellIs" dxfId="9047" priority="415" operator="equal">
      <formula>"NO CUMPLE"</formula>
    </cfRule>
    <cfRule type="cellIs" dxfId="9046" priority="416" operator="equal">
      <formula>"CUMPLE"</formula>
    </cfRule>
  </conditionalFormatting>
  <conditionalFormatting sqref="G24176">
    <cfRule type="cellIs" dxfId="9045" priority="413" operator="equal">
      <formula>"NO CUMPLE"</formula>
    </cfRule>
    <cfRule type="cellIs" dxfId="9044" priority="414" operator="equal">
      <formula>"CUMPLE"</formula>
    </cfRule>
  </conditionalFormatting>
  <conditionalFormatting sqref="G24183">
    <cfRule type="cellIs" dxfId="9043" priority="411" operator="equal">
      <formula>"NO CUMPLE"</formula>
    </cfRule>
    <cfRule type="cellIs" dxfId="9042" priority="412" operator="equal">
      <formula>"CUMPLE"</formula>
    </cfRule>
  </conditionalFormatting>
  <conditionalFormatting sqref="G24190">
    <cfRule type="cellIs" dxfId="9041" priority="409" operator="equal">
      <formula>"NO CUMPLE"</formula>
    </cfRule>
    <cfRule type="cellIs" dxfId="9040" priority="410" operator="equal">
      <formula>"CUMPLE"</formula>
    </cfRule>
  </conditionalFormatting>
  <conditionalFormatting sqref="G24197">
    <cfRule type="cellIs" dxfId="9039" priority="407" operator="equal">
      <formula>"NO CUMPLE"</formula>
    </cfRule>
    <cfRule type="cellIs" dxfId="9038" priority="408" operator="equal">
      <formula>"CUMPLE"</formula>
    </cfRule>
  </conditionalFormatting>
  <conditionalFormatting sqref="G24280">
    <cfRule type="cellIs" dxfId="9037" priority="354" operator="equal">
      <formula>"NO CUMPLE"</formula>
    </cfRule>
    <cfRule type="cellIs" dxfId="9036" priority="355" operator="equal">
      <formula>"CUMPLE"</formula>
    </cfRule>
  </conditionalFormatting>
  <conditionalFormatting sqref="G24287">
    <cfRule type="cellIs" dxfId="9035" priority="352" operator="equal">
      <formula>"NO CUMPLE"</formula>
    </cfRule>
    <cfRule type="cellIs" dxfId="9034" priority="353" operator="equal">
      <formula>"CUMPLE"</formula>
    </cfRule>
  </conditionalFormatting>
  <conditionalFormatting sqref="G24294">
    <cfRule type="cellIs" dxfId="9033" priority="350" operator="equal">
      <formula>"NO CUMPLE"</formula>
    </cfRule>
    <cfRule type="cellIs" dxfId="9032" priority="351" operator="equal">
      <formula>"CUMPLE"</formula>
    </cfRule>
  </conditionalFormatting>
  <conditionalFormatting sqref="G24301">
    <cfRule type="cellIs" dxfId="9031" priority="348" operator="equal">
      <formula>"NO CUMPLE"</formula>
    </cfRule>
    <cfRule type="cellIs" dxfId="9030" priority="349" operator="equal">
      <formula>"CUMPLE"</formula>
    </cfRule>
  </conditionalFormatting>
  <conditionalFormatting sqref="G24308">
    <cfRule type="cellIs" dxfId="9029" priority="346" operator="equal">
      <formula>"NO CUMPLE"</formula>
    </cfRule>
    <cfRule type="cellIs" dxfId="9028" priority="347" operator="equal">
      <formula>"CUMPLE"</formula>
    </cfRule>
  </conditionalFormatting>
  <conditionalFormatting sqref="G24315">
    <cfRule type="cellIs" dxfId="9027" priority="344" operator="equal">
      <formula>"NO CUMPLE"</formula>
    </cfRule>
    <cfRule type="cellIs" dxfId="9026" priority="345" operator="equal">
      <formula>"CUMPLE"</formula>
    </cfRule>
  </conditionalFormatting>
  <conditionalFormatting sqref="G24322">
    <cfRule type="cellIs" dxfId="9025" priority="342" operator="equal">
      <formula>"NO CUMPLE"</formula>
    </cfRule>
    <cfRule type="cellIs" dxfId="9024" priority="343" operator="equal">
      <formula>"CUMPLE"</formula>
    </cfRule>
  </conditionalFormatting>
  <conditionalFormatting sqref="G24405">
    <cfRule type="cellIs" dxfId="9023" priority="289" operator="equal">
      <formula>"NO CUMPLE"</formula>
    </cfRule>
    <cfRule type="cellIs" dxfId="9022" priority="290" operator="equal">
      <formula>"CUMPLE"</formula>
    </cfRule>
  </conditionalFormatting>
  <conditionalFormatting sqref="G24412">
    <cfRule type="cellIs" dxfId="9021" priority="287" operator="equal">
      <formula>"NO CUMPLE"</formula>
    </cfRule>
    <cfRule type="cellIs" dxfId="9020" priority="288" operator="equal">
      <formula>"CUMPLE"</formula>
    </cfRule>
  </conditionalFormatting>
  <conditionalFormatting sqref="G24419">
    <cfRule type="cellIs" dxfId="9019" priority="285" operator="equal">
      <formula>"NO CUMPLE"</formula>
    </cfRule>
    <cfRule type="cellIs" dxfId="9018" priority="286" operator="equal">
      <formula>"CUMPLE"</formula>
    </cfRule>
  </conditionalFormatting>
  <conditionalFormatting sqref="G24426">
    <cfRule type="cellIs" dxfId="9017" priority="283" operator="equal">
      <formula>"NO CUMPLE"</formula>
    </cfRule>
    <cfRule type="cellIs" dxfId="9016" priority="284" operator="equal">
      <formula>"CUMPLE"</formula>
    </cfRule>
  </conditionalFormatting>
  <conditionalFormatting sqref="G24433">
    <cfRule type="cellIs" dxfId="9015" priority="281" operator="equal">
      <formula>"NO CUMPLE"</formula>
    </cfRule>
    <cfRule type="cellIs" dxfId="9014" priority="282" operator="equal">
      <formula>"CUMPLE"</formula>
    </cfRule>
  </conditionalFormatting>
  <conditionalFormatting sqref="G24440">
    <cfRule type="cellIs" dxfId="9013" priority="279" operator="equal">
      <formula>"NO CUMPLE"</formula>
    </cfRule>
    <cfRule type="cellIs" dxfId="9012" priority="280" operator="equal">
      <formula>"CUMPLE"</formula>
    </cfRule>
  </conditionalFormatting>
  <conditionalFormatting sqref="G24447">
    <cfRule type="cellIs" dxfId="9011" priority="277" operator="equal">
      <formula>"NO CUMPLE"</formula>
    </cfRule>
    <cfRule type="cellIs" dxfId="9010" priority="278" operator="equal">
      <formula>"CUMPLE"</formula>
    </cfRule>
  </conditionalFormatting>
  <conditionalFormatting sqref="G24530">
    <cfRule type="cellIs" dxfId="9009" priority="224" operator="equal">
      <formula>"NO CUMPLE"</formula>
    </cfRule>
    <cfRule type="cellIs" dxfId="9008" priority="225" operator="equal">
      <formula>"CUMPLE"</formula>
    </cfRule>
  </conditionalFormatting>
  <conditionalFormatting sqref="G24537">
    <cfRule type="cellIs" dxfId="9007" priority="222" operator="equal">
      <formula>"NO CUMPLE"</formula>
    </cfRule>
    <cfRule type="cellIs" dxfId="9006" priority="223" operator="equal">
      <formula>"CUMPLE"</formula>
    </cfRule>
  </conditionalFormatting>
  <conditionalFormatting sqref="G24544">
    <cfRule type="cellIs" dxfId="9005" priority="220" operator="equal">
      <formula>"NO CUMPLE"</formula>
    </cfRule>
    <cfRule type="cellIs" dxfId="9004" priority="221" operator="equal">
      <formula>"CUMPLE"</formula>
    </cfRule>
  </conditionalFormatting>
  <conditionalFormatting sqref="G24551">
    <cfRule type="cellIs" dxfId="9003" priority="218" operator="equal">
      <formula>"NO CUMPLE"</formula>
    </cfRule>
    <cfRule type="cellIs" dxfId="9002" priority="219" operator="equal">
      <formula>"CUMPLE"</formula>
    </cfRule>
  </conditionalFormatting>
  <conditionalFormatting sqref="G24558">
    <cfRule type="cellIs" dxfId="9001" priority="216" operator="equal">
      <formula>"NO CUMPLE"</formula>
    </cfRule>
    <cfRule type="cellIs" dxfId="9000" priority="217" operator="equal">
      <formula>"CUMPLE"</formula>
    </cfRule>
  </conditionalFormatting>
  <conditionalFormatting sqref="G24565">
    <cfRule type="cellIs" dxfId="8999" priority="214" operator="equal">
      <formula>"NO CUMPLE"</formula>
    </cfRule>
    <cfRule type="cellIs" dxfId="8998" priority="215" operator="equal">
      <formula>"CUMPLE"</formula>
    </cfRule>
  </conditionalFormatting>
  <conditionalFormatting sqref="G24572">
    <cfRule type="cellIs" dxfId="8997" priority="212" operator="equal">
      <formula>"NO CUMPLE"</formula>
    </cfRule>
    <cfRule type="cellIs" dxfId="8996" priority="213" operator="equal">
      <formula>"CUMPLE"</formula>
    </cfRule>
  </conditionalFormatting>
  <conditionalFormatting sqref="G24655">
    <cfRule type="cellIs" dxfId="8995" priority="159" operator="equal">
      <formula>"NO CUMPLE"</formula>
    </cfRule>
    <cfRule type="cellIs" dxfId="8994" priority="160" operator="equal">
      <formula>"CUMPLE"</formula>
    </cfRule>
  </conditionalFormatting>
  <conditionalFormatting sqref="G24662">
    <cfRule type="cellIs" dxfId="8993" priority="157" operator="equal">
      <formula>"NO CUMPLE"</formula>
    </cfRule>
    <cfRule type="cellIs" dxfId="8992" priority="158" operator="equal">
      <formula>"CUMPLE"</formula>
    </cfRule>
  </conditionalFormatting>
  <conditionalFormatting sqref="G24669">
    <cfRule type="cellIs" dxfId="8991" priority="155" operator="equal">
      <formula>"NO CUMPLE"</formula>
    </cfRule>
    <cfRule type="cellIs" dxfId="8990" priority="156" operator="equal">
      <formula>"CUMPLE"</formula>
    </cfRule>
  </conditionalFormatting>
  <conditionalFormatting sqref="G24676">
    <cfRule type="cellIs" dxfId="8989" priority="153" operator="equal">
      <formula>"NO CUMPLE"</formula>
    </cfRule>
    <cfRule type="cellIs" dxfId="8988" priority="154" operator="equal">
      <formula>"CUMPLE"</formula>
    </cfRule>
  </conditionalFormatting>
  <conditionalFormatting sqref="G24683">
    <cfRule type="cellIs" dxfId="8987" priority="151" operator="equal">
      <formula>"NO CUMPLE"</formula>
    </cfRule>
    <cfRule type="cellIs" dxfId="8986" priority="152" operator="equal">
      <formula>"CUMPLE"</formula>
    </cfRule>
  </conditionalFormatting>
  <conditionalFormatting sqref="G24690">
    <cfRule type="cellIs" dxfId="8985" priority="149" operator="equal">
      <formula>"NO CUMPLE"</formula>
    </cfRule>
    <cfRule type="cellIs" dxfId="8984" priority="150" operator="equal">
      <formula>"CUMPLE"</formula>
    </cfRule>
  </conditionalFormatting>
  <conditionalFormatting sqref="G24697">
    <cfRule type="cellIs" dxfId="8983" priority="147" operator="equal">
      <formula>"NO CUMPLE"</formula>
    </cfRule>
    <cfRule type="cellIs" dxfId="8982" priority="148" operator="equal">
      <formula>"CUMPLE"</formula>
    </cfRule>
  </conditionalFormatting>
  <conditionalFormatting sqref="G24780">
    <cfRule type="cellIs" dxfId="8981" priority="94" operator="equal">
      <formula>"NO CUMPLE"</formula>
    </cfRule>
    <cfRule type="cellIs" dxfId="8980" priority="95" operator="equal">
      <formula>"CUMPLE"</formula>
    </cfRule>
  </conditionalFormatting>
  <conditionalFormatting sqref="G24787">
    <cfRule type="cellIs" dxfId="8979" priority="92" operator="equal">
      <formula>"NO CUMPLE"</formula>
    </cfRule>
    <cfRule type="cellIs" dxfId="8978" priority="93" operator="equal">
      <formula>"CUMPLE"</formula>
    </cfRule>
  </conditionalFormatting>
  <conditionalFormatting sqref="G24794">
    <cfRule type="cellIs" dxfId="8977" priority="90" operator="equal">
      <formula>"NO CUMPLE"</formula>
    </cfRule>
    <cfRule type="cellIs" dxfId="8976" priority="91" operator="equal">
      <formula>"CUMPLE"</formula>
    </cfRule>
  </conditionalFormatting>
  <conditionalFormatting sqref="G24801">
    <cfRule type="cellIs" dxfId="8975" priority="88" operator="equal">
      <formula>"NO CUMPLE"</formula>
    </cfRule>
    <cfRule type="cellIs" dxfId="8974" priority="89" operator="equal">
      <formula>"CUMPLE"</formula>
    </cfRule>
  </conditionalFormatting>
  <conditionalFormatting sqref="G24808">
    <cfRule type="cellIs" dxfId="8973" priority="86" operator="equal">
      <formula>"NO CUMPLE"</formula>
    </cfRule>
    <cfRule type="cellIs" dxfId="8972" priority="87" operator="equal">
      <formula>"CUMPLE"</formula>
    </cfRule>
  </conditionalFormatting>
  <conditionalFormatting sqref="G24815">
    <cfRule type="cellIs" dxfId="8971" priority="84" operator="equal">
      <formula>"NO CUMPLE"</formula>
    </cfRule>
    <cfRule type="cellIs" dxfId="8970" priority="85" operator="equal">
      <formula>"CUMPLE"</formula>
    </cfRule>
  </conditionalFormatting>
  <conditionalFormatting sqref="G24822">
    <cfRule type="cellIs" dxfId="8969" priority="82" operator="equal">
      <formula>"NO CUMPLE"</formula>
    </cfRule>
    <cfRule type="cellIs" dxfId="8968" priority="83" operator="equal">
      <formula>"CUMPLE"</formula>
    </cfRule>
  </conditionalFormatting>
  <conditionalFormatting sqref="G24905">
    <cfRule type="cellIs" dxfId="8967" priority="29" operator="equal">
      <formula>"NO CUMPLE"</formula>
    </cfRule>
    <cfRule type="cellIs" dxfId="8966" priority="30" operator="equal">
      <formula>"CUMPLE"</formula>
    </cfRule>
  </conditionalFormatting>
  <conditionalFormatting sqref="G24912">
    <cfRule type="cellIs" dxfId="8965" priority="27" operator="equal">
      <formula>"NO CUMPLE"</formula>
    </cfRule>
    <cfRule type="cellIs" dxfId="8964" priority="28" operator="equal">
      <formula>"CUMPLE"</formula>
    </cfRule>
  </conditionalFormatting>
  <conditionalFormatting sqref="G24919">
    <cfRule type="cellIs" dxfId="8963" priority="25" operator="equal">
      <formula>"NO CUMPLE"</formula>
    </cfRule>
    <cfRule type="cellIs" dxfId="8962" priority="26" operator="equal">
      <formula>"CUMPLE"</formula>
    </cfRule>
  </conditionalFormatting>
  <conditionalFormatting sqref="G24926">
    <cfRule type="cellIs" dxfId="8961" priority="23" operator="equal">
      <formula>"NO CUMPLE"</formula>
    </cfRule>
    <cfRule type="cellIs" dxfId="8960" priority="24" operator="equal">
      <formula>"CUMPLE"</formula>
    </cfRule>
  </conditionalFormatting>
  <conditionalFormatting sqref="G24933">
    <cfRule type="cellIs" dxfId="8959" priority="21" operator="equal">
      <formula>"NO CUMPLE"</formula>
    </cfRule>
    <cfRule type="cellIs" dxfId="8958" priority="22" operator="equal">
      <formula>"CUMPLE"</formula>
    </cfRule>
  </conditionalFormatting>
  <conditionalFormatting sqref="G24940">
    <cfRule type="cellIs" dxfId="8957" priority="19" operator="equal">
      <formula>"NO CUMPLE"</formula>
    </cfRule>
    <cfRule type="cellIs" dxfId="8956" priority="20" operator="equal">
      <formula>"CUMPLE"</formula>
    </cfRule>
  </conditionalFormatting>
  <conditionalFormatting sqref="G24947">
    <cfRule type="cellIs" dxfId="8955" priority="17" operator="equal">
      <formula>"NO CUMPLE"</formula>
    </cfRule>
    <cfRule type="cellIs" dxfId="8954" priority="18" operator="equal">
      <formula>"CUMPLE"</formula>
    </cfRule>
  </conditionalFormatting>
  <conditionalFormatting sqref="I29">
    <cfRule type="expression" dxfId="8953" priority="12896">
      <formula>AND(I29&lt;&gt;"",I29&gt;1)</formula>
    </cfRule>
  </conditionalFormatting>
  <conditionalFormatting sqref="I36">
    <cfRule type="expression" dxfId="8952" priority="12895">
      <formula>AND(I36&lt;&gt;"",I36&gt;1)</formula>
    </cfRule>
  </conditionalFormatting>
  <conditionalFormatting sqref="I43">
    <cfRule type="expression" dxfId="8951" priority="12894">
      <formula>AND(I43&lt;&gt;"",I43&gt;1)</formula>
    </cfRule>
  </conditionalFormatting>
  <conditionalFormatting sqref="I50">
    <cfRule type="expression" dxfId="8950" priority="12893">
      <formula>AND(I50&lt;&gt;"",I50&gt;1)</formula>
    </cfRule>
  </conditionalFormatting>
  <conditionalFormatting sqref="I57">
    <cfRule type="expression" dxfId="8949" priority="12892">
      <formula>AND(I57&lt;&gt;"",I57&gt;1)</formula>
    </cfRule>
  </conditionalFormatting>
  <conditionalFormatting sqref="I64">
    <cfRule type="expression" dxfId="8948" priority="12891">
      <formula>AND(I64&lt;&gt;"",I64&gt;1)</formula>
    </cfRule>
  </conditionalFormatting>
  <conditionalFormatting sqref="I71">
    <cfRule type="expression" dxfId="8947" priority="12890">
      <formula>AND(I71&lt;&gt;"",I71&gt;1)</formula>
    </cfRule>
  </conditionalFormatting>
  <conditionalFormatting sqref="I154">
    <cfRule type="expression" dxfId="8946" priority="12889">
      <formula>AND(I154&lt;&gt;"",I154&gt;1)</formula>
    </cfRule>
  </conditionalFormatting>
  <conditionalFormatting sqref="I161">
    <cfRule type="expression" dxfId="8945" priority="12888">
      <formula>AND(I161&lt;&gt;"",I161&gt;1)</formula>
    </cfRule>
  </conditionalFormatting>
  <conditionalFormatting sqref="I168">
    <cfRule type="expression" dxfId="8944" priority="12887">
      <formula>AND(I168&lt;&gt;"",I168&gt;1)</formula>
    </cfRule>
  </conditionalFormatting>
  <conditionalFormatting sqref="I175">
    <cfRule type="expression" dxfId="8943" priority="12886">
      <formula>AND(I175&lt;&gt;"",I175&gt;1)</formula>
    </cfRule>
  </conditionalFormatting>
  <conditionalFormatting sqref="I182">
    <cfRule type="expression" dxfId="8942" priority="12885">
      <formula>AND(I182&lt;&gt;"",I182&gt;1)</formula>
    </cfRule>
  </conditionalFormatting>
  <conditionalFormatting sqref="I189">
    <cfRule type="expression" dxfId="8941" priority="12884">
      <formula>AND(I189&lt;&gt;"",I189&gt;1)</formula>
    </cfRule>
  </conditionalFormatting>
  <conditionalFormatting sqref="I196">
    <cfRule type="expression" dxfId="8940" priority="12883">
      <formula>AND(I196&lt;&gt;"",I196&gt;1)</formula>
    </cfRule>
  </conditionalFormatting>
  <conditionalFormatting sqref="I279">
    <cfRule type="expression" dxfId="8939" priority="12821">
      <formula>AND(I279&lt;&gt;"",I279&gt;1)</formula>
    </cfRule>
  </conditionalFormatting>
  <conditionalFormatting sqref="I286">
    <cfRule type="expression" dxfId="8938" priority="12820">
      <formula>AND(I286&lt;&gt;"",I286&gt;1)</formula>
    </cfRule>
  </conditionalFormatting>
  <conditionalFormatting sqref="I293">
    <cfRule type="expression" dxfId="8937" priority="12819">
      <formula>AND(I293&lt;&gt;"",I293&gt;1)</formula>
    </cfRule>
  </conditionalFormatting>
  <conditionalFormatting sqref="I300">
    <cfRule type="expression" dxfId="8936" priority="12818">
      <formula>AND(I300&lt;&gt;"",I300&gt;1)</formula>
    </cfRule>
  </conditionalFormatting>
  <conditionalFormatting sqref="I307">
    <cfRule type="expression" dxfId="8935" priority="12817">
      <formula>AND(I307&lt;&gt;"",I307&gt;1)</formula>
    </cfRule>
  </conditionalFormatting>
  <conditionalFormatting sqref="I314">
    <cfRule type="expression" dxfId="8934" priority="12816">
      <formula>AND(I314&lt;&gt;"",I314&gt;1)</formula>
    </cfRule>
  </conditionalFormatting>
  <conditionalFormatting sqref="I321">
    <cfRule type="expression" dxfId="8933" priority="12815">
      <formula>AND(I321&lt;&gt;"",I321&gt;1)</formula>
    </cfRule>
  </conditionalFormatting>
  <conditionalFormatting sqref="I404">
    <cfRule type="expression" dxfId="8932" priority="12756">
      <formula>AND(I404&lt;&gt;"",I404&gt;1)</formula>
    </cfRule>
  </conditionalFormatting>
  <conditionalFormatting sqref="I411">
    <cfRule type="expression" dxfId="8931" priority="12755">
      <formula>AND(I411&lt;&gt;"",I411&gt;1)</formula>
    </cfRule>
  </conditionalFormatting>
  <conditionalFormatting sqref="I418">
    <cfRule type="expression" dxfId="8930" priority="12754">
      <formula>AND(I418&lt;&gt;"",I418&gt;1)</formula>
    </cfRule>
  </conditionalFormatting>
  <conditionalFormatting sqref="I425">
    <cfRule type="expression" dxfId="8929" priority="12753">
      <formula>AND(I425&lt;&gt;"",I425&gt;1)</formula>
    </cfRule>
  </conditionalFormatting>
  <conditionalFormatting sqref="I432">
    <cfRule type="expression" dxfId="8928" priority="12752">
      <formula>AND(I432&lt;&gt;"",I432&gt;1)</formula>
    </cfRule>
  </conditionalFormatting>
  <conditionalFormatting sqref="I439">
    <cfRule type="expression" dxfId="8927" priority="12751">
      <formula>AND(I439&lt;&gt;"",I439&gt;1)</formula>
    </cfRule>
  </conditionalFormatting>
  <conditionalFormatting sqref="I446">
    <cfRule type="expression" dxfId="8926" priority="12750">
      <formula>AND(I446&lt;&gt;"",I446&gt;1)</formula>
    </cfRule>
  </conditionalFormatting>
  <conditionalFormatting sqref="I529">
    <cfRule type="expression" dxfId="8925" priority="12691">
      <formula>AND(I529&lt;&gt;"",I529&gt;1)</formula>
    </cfRule>
  </conditionalFormatting>
  <conditionalFormatting sqref="I536">
    <cfRule type="expression" dxfId="8924" priority="12690">
      <formula>AND(I536&lt;&gt;"",I536&gt;1)</formula>
    </cfRule>
  </conditionalFormatting>
  <conditionalFormatting sqref="I543">
    <cfRule type="expression" dxfId="8923" priority="12689">
      <formula>AND(I543&lt;&gt;"",I543&gt;1)</formula>
    </cfRule>
  </conditionalFormatting>
  <conditionalFormatting sqref="I550">
    <cfRule type="expression" dxfId="8922" priority="12688">
      <formula>AND(I550&lt;&gt;"",I550&gt;1)</formula>
    </cfRule>
  </conditionalFormatting>
  <conditionalFormatting sqref="I557">
    <cfRule type="expression" dxfId="8921" priority="12687">
      <formula>AND(I557&lt;&gt;"",I557&gt;1)</formula>
    </cfRule>
  </conditionalFormatting>
  <conditionalFormatting sqref="I564">
    <cfRule type="expression" dxfId="8920" priority="12686">
      <formula>AND(I564&lt;&gt;"",I564&gt;1)</formula>
    </cfRule>
  </conditionalFormatting>
  <conditionalFormatting sqref="I571">
    <cfRule type="expression" dxfId="8919" priority="12685">
      <formula>AND(I571&lt;&gt;"",I571&gt;1)</formula>
    </cfRule>
  </conditionalFormatting>
  <conditionalFormatting sqref="I654">
    <cfRule type="expression" dxfId="8918" priority="12626">
      <formula>AND(I654&lt;&gt;"",I654&gt;1)</formula>
    </cfRule>
  </conditionalFormatting>
  <conditionalFormatting sqref="I661">
    <cfRule type="expression" dxfId="8917" priority="12625">
      <formula>AND(I661&lt;&gt;"",I661&gt;1)</formula>
    </cfRule>
  </conditionalFormatting>
  <conditionalFormatting sqref="I668">
    <cfRule type="expression" dxfId="8916" priority="12624">
      <formula>AND(I668&lt;&gt;"",I668&gt;1)</formula>
    </cfRule>
  </conditionalFormatting>
  <conditionalFormatting sqref="I675">
    <cfRule type="expression" dxfId="8915" priority="12623">
      <formula>AND(I675&lt;&gt;"",I675&gt;1)</formula>
    </cfRule>
  </conditionalFormatting>
  <conditionalFormatting sqref="I682">
    <cfRule type="expression" dxfId="8914" priority="12622">
      <formula>AND(I682&lt;&gt;"",I682&gt;1)</formula>
    </cfRule>
  </conditionalFormatting>
  <conditionalFormatting sqref="I689">
    <cfRule type="expression" dxfId="8913" priority="12621">
      <formula>AND(I689&lt;&gt;"",I689&gt;1)</formula>
    </cfRule>
  </conditionalFormatting>
  <conditionalFormatting sqref="I696">
    <cfRule type="expression" dxfId="8912" priority="12620">
      <formula>AND(I696&lt;&gt;"",I696&gt;1)</formula>
    </cfRule>
  </conditionalFormatting>
  <conditionalFormatting sqref="I779">
    <cfRule type="expression" dxfId="8911" priority="12561">
      <formula>AND(I779&lt;&gt;"",I779&gt;1)</formula>
    </cfRule>
  </conditionalFormatting>
  <conditionalFormatting sqref="I786">
    <cfRule type="expression" dxfId="8910" priority="12560">
      <formula>AND(I786&lt;&gt;"",I786&gt;1)</formula>
    </cfRule>
  </conditionalFormatting>
  <conditionalFormatting sqref="I793">
    <cfRule type="expression" dxfId="8909" priority="12559">
      <formula>AND(I793&lt;&gt;"",I793&gt;1)</formula>
    </cfRule>
  </conditionalFormatting>
  <conditionalFormatting sqref="I800">
    <cfRule type="expression" dxfId="8908" priority="12558">
      <formula>AND(I800&lt;&gt;"",I800&gt;1)</formula>
    </cfRule>
  </conditionalFormatting>
  <conditionalFormatting sqref="I807">
    <cfRule type="expression" dxfId="8907" priority="12557">
      <formula>AND(I807&lt;&gt;"",I807&gt;1)</formula>
    </cfRule>
  </conditionalFormatting>
  <conditionalFormatting sqref="I814">
    <cfRule type="expression" dxfId="8906" priority="12556">
      <formula>AND(I814&lt;&gt;"",I814&gt;1)</formula>
    </cfRule>
  </conditionalFormatting>
  <conditionalFormatting sqref="I821">
    <cfRule type="expression" dxfId="8905" priority="12555">
      <formula>AND(I821&lt;&gt;"",I821&gt;1)</formula>
    </cfRule>
  </conditionalFormatting>
  <conditionalFormatting sqref="I904">
    <cfRule type="expression" dxfId="8904" priority="12496">
      <formula>AND(I904&lt;&gt;"",I904&gt;1)</formula>
    </cfRule>
  </conditionalFormatting>
  <conditionalFormatting sqref="I911">
    <cfRule type="expression" dxfId="8903" priority="12495">
      <formula>AND(I911&lt;&gt;"",I911&gt;1)</formula>
    </cfRule>
  </conditionalFormatting>
  <conditionalFormatting sqref="I918">
    <cfRule type="expression" dxfId="8902" priority="12494">
      <formula>AND(I918&lt;&gt;"",I918&gt;1)</formula>
    </cfRule>
  </conditionalFormatting>
  <conditionalFormatting sqref="I925">
    <cfRule type="expression" dxfId="8901" priority="12493">
      <formula>AND(I925&lt;&gt;"",I925&gt;1)</formula>
    </cfRule>
  </conditionalFormatting>
  <conditionalFormatting sqref="I932">
    <cfRule type="expression" dxfId="8900" priority="12492">
      <formula>AND(I932&lt;&gt;"",I932&gt;1)</formula>
    </cfRule>
  </conditionalFormatting>
  <conditionalFormatting sqref="I939">
    <cfRule type="expression" dxfId="8899" priority="12491">
      <formula>AND(I939&lt;&gt;"",I939&gt;1)</formula>
    </cfRule>
  </conditionalFormatting>
  <conditionalFormatting sqref="I946">
    <cfRule type="expression" dxfId="8898" priority="12490">
      <formula>AND(I946&lt;&gt;"",I946&gt;1)</formula>
    </cfRule>
  </conditionalFormatting>
  <conditionalFormatting sqref="I1029">
    <cfRule type="expression" dxfId="8897" priority="12431">
      <formula>AND(I1029&lt;&gt;"",I1029&gt;1)</formula>
    </cfRule>
  </conditionalFormatting>
  <conditionalFormatting sqref="I1036">
    <cfRule type="expression" dxfId="8896" priority="12430">
      <formula>AND(I1036&lt;&gt;"",I1036&gt;1)</formula>
    </cfRule>
  </conditionalFormatting>
  <conditionalFormatting sqref="I1043">
    <cfRule type="expression" dxfId="8895" priority="12429">
      <formula>AND(I1043&lt;&gt;"",I1043&gt;1)</formula>
    </cfRule>
  </conditionalFormatting>
  <conditionalFormatting sqref="I1050">
    <cfRule type="expression" dxfId="8894" priority="12428">
      <formula>AND(I1050&lt;&gt;"",I1050&gt;1)</formula>
    </cfRule>
  </conditionalFormatting>
  <conditionalFormatting sqref="I1057">
    <cfRule type="expression" dxfId="8893" priority="12427">
      <formula>AND(I1057&lt;&gt;"",I1057&gt;1)</formula>
    </cfRule>
  </conditionalFormatting>
  <conditionalFormatting sqref="I1064">
    <cfRule type="expression" dxfId="8892" priority="12426">
      <formula>AND(I1064&lt;&gt;"",I1064&gt;1)</formula>
    </cfRule>
  </conditionalFormatting>
  <conditionalFormatting sqref="I1071">
    <cfRule type="expression" dxfId="8891" priority="12425">
      <formula>AND(I1071&lt;&gt;"",I1071&gt;1)</formula>
    </cfRule>
  </conditionalFormatting>
  <conditionalFormatting sqref="I1154">
    <cfRule type="expression" dxfId="8890" priority="12366">
      <formula>AND(I1154&lt;&gt;"",I1154&gt;1)</formula>
    </cfRule>
  </conditionalFormatting>
  <conditionalFormatting sqref="I1161">
    <cfRule type="expression" dxfId="8889" priority="12365">
      <formula>AND(I1161&lt;&gt;"",I1161&gt;1)</formula>
    </cfRule>
  </conditionalFormatting>
  <conditionalFormatting sqref="I1168">
    <cfRule type="expression" dxfId="8888" priority="12364">
      <formula>AND(I1168&lt;&gt;"",I1168&gt;1)</formula>
    </cfRule>
  </conditionalFormatting>
  <conditionalFormatting sqref="I1175">
    <cfRule type="expression" dxfId="8887" priority="12363">
      <formula>AND(I1175&lt;&gt;"",I1175&gt;1)</formula>
    </cfRule>
  </conditionalFormatting>
  <conditionalFormatting sqref="I1182">
    <cfRule type="expression" dxfId="8886" priority="12362">
      <formula>AND(I1182&lt;&gt;"",I1182&gt;1)</formula>
    </cfRule>
  </conditionalFormatting>
  <conditionalFormatting sqref="I1189">
    <cfRule type="expression" dxfId="8885" priority="12361">
      <formula>AND(I1189&lt;&gt;"",I1189&gt;1)</formula>
    </cfRule>
  </conditionalFormatting>
  <conditionalFormatting sqref="I1196">
    <cfRule type="expression" dxfId="8884" priority="12360">
      <formula>AND(I1196&lt;&gt;"",I1196&gt;1)</formula>
    </cfRule>
  </conditionalFormatting>
  <conditionalFormatting sqref="I1279">
    <cfRule type="expression" dxfId="8883" priority="12301">
      <formula>AND(I1279&lt;&gt;"",I1279&gt;1)</formula>
    </cfRule>
  </conditionalFormatting>
  <conditionalFormatting sqref="I1286">
    <cfRule type="expression" dxfId="8882" priority="12300">
      <formula>AND(I1286&lt;&gt;"",I1286&gt;1)</formula>
    </cfRule>
  </conditionalFormatting>
  <conditionalFormatting sqref="I1293">
    <cfRule type="expression" dxfId="8881" priority="12299">
      <formula>AND(I1293&lt;&gt;"",I1293&gt;1)</formula>
    </cfRule>
  </conditionalFormatting>
  <conditionalFormatting sqref="I1300">
    <cfRule type="expression" dxfId="8880" priority="12298">
      <formula>AND(I1300&lt;&gt;"",I1300&gt;1)</formula>
    </cfRule>
  </conditionalFormatting>
  <conditionalFormatting sqref="I1307">
    <cfRule type="expression" dxfId="8879" priority="12297">
      <formula>AND(I1307&lt;&gt;"",I1307&gt;1)</formula>
    </cfRule>
  </conditionalFormatting>
  <conditionalFormatting sqref="I1314">
    <cfRule type="expression" dxfId="8878" priority="12296">
      <formula>AND(I1314&lt;&gt;"",I1314&gt;1)</formula>
    </cfRule>
  </conditionalFormatting>
  <conditionalFormatting sqref="I1321">
    <cfRule type="expression" dxfId="8877" priority="12295">
      <formula>AND(I1321&lt;&gt;"",I1321&gt;1)</formula>
    </cfRule>
  </conditionalFormatting>
  <conditionalFormatting sqref="I1404">
    <cfRule type="expression" dxfId="8876" priority="12236">
      <formula>AND(I1404&lt;&gt;"",I1404&gt;1)</formula>
    </cfRule>
  </conditionalFormatting>
  <conditionalFormatting sqref="I1411">
    <cfRule type="expression" dxfId="8875" priority="12235">
      <formula>AND(I1411&lt;&gt;"",I1411&gt;1)</formula>
    </cfRule>
  </conditionalFormatting>
  <conditionalFormatting sqref="I1418">
    <cfRule type="expression" dxfId="8874" priority="12234">
      <formula>AND(I1418&lt;&gt;"",I1418&gt;1)</formula>
    </cfRule>
  </conditionalFormatting>
  <conditionalFormatting sqref="I1425">
    <cfRule type="expression" dxfId="8873" priority="12233">
      <formula>AND(I1425&lt;&gt;"",I1425&gt;1)</formula>
    </cfRule>
  </conditionalFormatting>
  <conditionalFormatting sqref="I1432">
    <cfRule type="expression" dxfId="8872" priority="12232">
      <formula>AND(I1432&lt;&gt;"",I1432&gt;1)</formula>
    </cfRule>
  </conditionalFormatting>
  <conditionalFormatting sqref="I1439">
    <cfRule type="expression" dxfId="8871" priority="12231">
      <formula>AND(I1439&lt;&gt;"",I1439&gt;1)</formula>
    </cfRule>
  </conditionalFormatting>
  <conditionalFormatting sqref="I1446">
    <cfRule type="expression" dxfId="8870" priority="12230">
      <formula>AND(I1446&lt;&gt;"",I1446&gt;1)</formula>
    </cfRule>
  </conditionalFormatting>
  <conditionalFormatting sqref="I1529">
    <cfRule type="expression" dxfId="8869" priority="12171">
      <formula>AND(I1529&lt;&gt;"",I1529&gt;1)</formula>
    </cfRule>
  </conditionalFormatting>
  <conditionalFormatting sqref="I1536">
    <cfRule type="expression" dxfId="8868" priority="12170">
      <formula>AND(I1536&lt;&gt;"",I1536&gt;1)</formula>
    </cfRule>
  </conditionalFormatting>
  <conditionalFormatting sqref="I1543">
    <cfRule type="expression" dxfId="8867" priority="12169">
      <formula>AND(I1543&lt;&gt;"",I1543&gt;1)</formula>
    </cfRule>
  </conditionalFormatting>
  <conditionalFormatting sqref="I1550">
    <cfRule type="expression" dxfId="8866" priority="12168">
      <formula>AND(I1550&lt;&gt;"",I1550&gt;1)</formula>
    </cfRule>
  </conditionalFormatting>
  <conditionalFormatting sqref="I1557">
    <cfRule type="expression" dxfId="8865" priority="12167">
      <formula>AND(I1557&lt;&gt;"",I1557&gt;1)</formula>
    </cfRule>
  </conditionalFormatting>
  <conditionalFormatting sqref="I1564">
    <cfRule type="expression" dxfId="8864" priority="12166">
      <formula>AND(I1564&lt;&gt;"",I1564&gt;1)</formula>
    </cfRule>
  </conditionalFormatting>
  <conditionalFormatting sqref="I1571">
    <cfRule type="expression" dxfId="8863" priority="12165">
      <formula>AND(I1571&lt;&gt;"",I1571&gt;1)</formula>
    </cfRule>
  </conditionalFormatting>
  <conditionalFormatting sqref="I1654">
    <cfRule type="expression" dxfId="8862" priority="12106">
      <formula>AND(I1654&lt;&gt;"",I1654&gt;1)</formula>
    </cfRule>
  </conditionalFormatting>
  <conditionalFormatting sqref="I1661">
    <cfRule type="expression" dxfId="8861" priority="12105">
      <formula>AND(I1661&lt;&gt;"",I1661&gt;1)</formula>
    </cfRule>
  </conditionalFormatting>
  <conditionalFormatting sqref="I1668">
    <cfRule type="expression" dxfId="8860" priority="12104">
      <formula>AND(I1668&lt;&gt;"",I1668&gt;1)</formula>
    </cfRule>
  </conditionalFormatting>
  <conditionalFormatting sqref="I1675">
    <cfRule type="expression" dxfId="8859" priority="12103">
      <formula>AND(I1675&lt;&gt;"",I1675&gt;1)</formula>
    </cfRule>
  </conditionalFormatting>
  <conditionalFormatting sqref="I1682">
    <cfRule type="expression" dxfId="8858" priority="12102">
      <formula>AND(I1682&lt;&gt;"",I1682&gt;1)</formula>
    </cfRule>
  </conditionalFormatting>
  <conditionalFormatting sqref="I1689">
    <cfRule type="expression" dxfId="8857" priority="12101">
      <formula>AND(I1689&lt;&gt;"",I1689&gt;1)</formula>
    </cfRule>
  </conditionalFormatting>
  <conditionalFormatting sqref="I1696">
    <cfRule type="expression" dxfId="8856" priority="12100">
      <formula>AND(I1696&lt;&gt;"",I1696&gt;1)</formula>
    </cfRule>
  </conditionalFormatting>
  <conditionalFormatting sqref="I1779">
    <cfRule type="expression" dxfId="8855" priority="12041">
      <formula>AND(I1779&lt;&gt;"",I1779&gt;1)</formula>
    </cfRule>
  </conditionalFormatting>
  <conditionalFormatting sqref="I1786">
    <cfRule type="expression" dxfId="8854" priority="12040">
      <formula>AND(I1786&lt;&gt;"",I1786&gt;1)</formula>
    </cfRule>
  </conditionalFormatting>
  <conditionalFormatting sqref="I1793">
    <cfRule type="expression" dxfId="8853" priority="12039">
      <formula>AND(I1793&lt;&gt;"",I1793&gt;1)</formula>
    </cfRule>
  </conditionalFormatting>
  <conditionalFormatting sqref="I1800">
    <cfRule type="expression" dxfId="8852" priority="12038">
      <formula>AND(I1800&lt;&gt;"",I1800&gt;1)</formula>
    </cfRule>
  </conditionalFormatting>
  <conditionalFormatting sqref="I1807">
    <cfRule type="expression" dxfId="8851" priority="12037">
      <formula>AND(I1807&lt;&gt;"",I1807&gt;1)</formula>
    </cfRule>
  </conditionalFormatting>
  <conditionalFormatting sqref="I1814">
    <cfRule type="expression" dxfId="8850" priority="12036">
      <formula>AND(I1814&lt;&gt;"",I1814&gt;1)</formula>
    </cfRule>
  </conditionalFormatting>
  <conditionalFormatting sqref="I1821">
    <cfRule type="expression" dxfId="8849" priority="12035">
      <formula>AND(I1821&lt;&gt;"",I1821&gt;1)</formula>
    </cfRule>
  </conditionalFormatting>
  <conditionalFormatting sqref="I1904">
    <cfRule type="expression" dxfId="8848" priority="11976">
      <formula>AND(I1904&lt;&gt;"",I1904&gt;1)</formula>
    </cfRule>
  </conditionalFormatting>
  <conditionalFormatting sqref="I1911">
    <cfRule type="expression" dxfId="8847" priority="11975">
      <formula>AND(I1911&lt;&gt;"",I1911&gt;1)</formula>
    </cfRule>
  </conditionalFormatting>
  <conditionalFormatting sqref="I1918">
    <cfRule type="expression" dxfId="8846" priority="11974">
      <formula>AND(I1918&lt;&gt;"",I1918&gt;1)</formula>
    </cfRule>
  </conditionalFormatting>
  <conditionalFormatting sqref="I1925">
    <cfRule type="expression" dxfId="8845" priority="11973">
      <formula>AND(I1925&lt;&gt;"",I1925&gt;1)</formula>
    </cfRule>
  </conditionalFormatting>
  <conditionalFormatting sqref="I1932">
    <cfRule type="expression" dxfId="8844" priority="11972">
      <formula>AND(I1932&lt;&gt;"",I1932&gt;1)</formula>
    </cfRule>
  </conditionalFormatting>
  <conditionalFormatting sqref="I1939">
    <cfRule type="expression" dxfId="8843" priority="11971">
      <formula>AND(I1939&lt;&gt;"",I1939&gt;1)</formula>
    </cfRule>
  </conditionalFormatting>
  <conditionalFormatting sqref="I1946">
    <cfRule type="expression" dxfId="8842" priority="11970">
      <formula>AND(I1946&lt;&gt;"",I1946&gt;1)</formula>
    </cfRule>
  </conditionalFormatting>
  <conditionalFormatting sqref="I2029">
    <cfRule type="expression" dxfId="8841" priority="11911">
      <formula>AND(I2029&lt;&gt;"",I2029&gt;1)</formula>
    </cfRule>
  </conditionalFormatting>
  <conditionalFormatting sqref="I2036">
    <cfRule type="expression" dxfId="8840" priority="11910">
      <formula>AND(I2036&lt;&gt;"",I2036&gt;1)</formula>
    </cfRule>
  </conditionalFormatting>
  <conditionalFormatting sqref="I2043">
    <cfRule type="expression" dxfId="8839" priority="11909">
      <formula>AND(I2043&lt;&gt;"",I2043&gt;1)</formula>
    </cfRule>
  </conditionalFormatting>
  <conditionalFormatting sqref="I2050">
    <cfRule type="expression" dxfId="8838" priority="11908">
      <formula>AND(I2050&lt;&gt;"",I2050&gt;1)</formula>
    </cfRule>
  </conditionalFormatting>
  <conditionalFormatting sqref="I2057">
    <cfRule type="expression" dxfId="8837" priority="11907">
      <formula>AND(I2057&lt;&gt;"",I2057&gt;1)</formula>
    </cfRule>
  </conditionalFormatting>
  <conditionalFormatting sqref="I2064">
    <cfRule type="expression" dxfId="8836" priority="11906">
      <formula>AND(I2064&lt;&gt;"",I2064&gt;1)</formula>
    </cfRule>
  </conditionalFormatting>
  <conditionalFormatting sqref="I2071">
    <cfRule type="expression" dxfId="8835" priority="11905">
      <formula>AND(I2071&lt;&gt;"",I2071&gt;1)</formula>
    </cfRule>
  </conditionalFormatting>
  <conditionalFormatting sqref="I2154">
    <cfRule type="expression" dxfId="8834" priority="11846">
      <formula>AND(I2154&lt;&gt;"",I2154&gt;1)</formula>
    </cfRule>
  </conditionalFormatting>
  <conditionalFormatting sqref="I2161">
    <cfRule type="expression" dxfId="8833" priority="11845">
      <formula>AND(I2161&lt;&gt;"",I2161&gt;1)</formula>
    </cfRule>
  </conditionalFormatting>
  <conditionalFormatting sqref="I2168">
    <cfRule type="expression" dxfId="8832" priority="11844">
      <formula>AND(I2168&lt;&gt;"",I2168&gt;1)</formula>
    </cfRule>
  </conditionalFormatting>
  <conditionalFormatting sqref="I2175">
    <cfRule type="expression" dxfId="8831" priority="11843">
      <formula>AND(I2175&lt;&gt;"",I2175&gt;1)</formula>
    </cfRule>
  </conditionalFormatting>
  <conditionalFormatting sqref="I2182">
    <cfRule type="expression" dxfId="8830" priority="11842">
      <formula>AND(I2182&lt;&gt;"",I2182&gt;1)</formula>
    </cfRule>
  </conditionalFormatting>
  <conditionalFormatting sqref="I2189">
    <cfRule type="expression" dxfId="8829" priority="11841">
      <formula>AND(I2189&lt;&gt;"",I2189&gt;1)</formula>
    </cfRule>
  </conditionalFormatting>
  <conditionalFormatting sqref="I2196">
    <cfRule type="expression" dxfId="8828" priority="11840">
      <formula>AND(I2196&lt;&gt;"",I2196&gt;1)</formula>
    </cfRule>
  </conditionalFormatting>
  <conditionalFormatting sqref="I2279">
    <cfRule type="expression" dxfId="8827" priority="11781">
      <formula>AND(I2279&lt;&gt;"",I2279&gt;1)</formula>
    </cfRule>
  </conditionalFormatting>
  <conditionalFormatting sqref="I2286">
    <cfRule type="expression" dxfId="8826" priority="11780">
      <formula>AND(I2286&lt;&gt;"",I2286&gt;1)</formula>
    </cfRule>
  </conditionalFormatting>
  <conditionalFormatting sqref="I2293">
    <cfRule type="expression" dxfId="8825" priority="11779">
      <formula>AND(I2293&lt;&gt;"",I2293&gt;1)</formula>
    </cfRule>
  </conditionalFormatting>
  <conditionalFormatting sqref="I2300">
    <cfRule type="expression" dxfId="8824" priority="11778">
      <formula>AND(I2300&lt;&gt;"",I2300&gt;1)</formula>
    </cfRule>
  </conditionalFormatting>
  <conditionalFormatting sqref="I2307">
    <cfRule type="expression" dxfId="8823" priority="11777">
      <formula>AND(I2307&lt;&gt;"",I2307&gt;1)</formula>
    </cfRule>
  </conditionalFormatting>
  <conditionalFormatting sqref="I2314">
    <cfRule type="expression" dxfId="8822" priority="11776">
      <formula>AND(I2314&lt;&gt;"",I2314&gt;1)</formula>
    </cfRule>
  </conditionalFormatting>
  <conditionalFormatting sqref="I2321">
    <cfRule type="expression" dxfId="8821" priority="11775">
      <formula>AND(I2321&lt;&gt;"",I2321&gt;1)</formula>
    </cfRule>
  </conditionalFormatting>
  <conditionalFormatting sqref="I2404">
    <cfRule type="expression" dxfId="8820" priority="11716">
      <formula>AND(I2404&lt;&gt;"",I2404&gt;1)</formula>
    </cfRule>
  </conditionalFormatting>
  <conditionalFormatting sqref="I2411">
    <cfRule type="expression" dxfId="8819" priority="11715">
      <formula>AND(I2411&lt;&gt;"",I2411&gt;1)</formula>
    </cfRule>
  </conditionalFormatting>
  <conditionalFormatting sqref="I2418">
    <cfRule type="expression" dxfId="8818" priority="11714">
      <formula>AND(I2418&lt;&gt;"",I2418&gt;1)</formula>
    </cfRule>
  </conditionalFormatting>
  <conditionalFormatting sqref="I2425">
    <cfRule type="expression" dxfId="8817" priority="11713">
      <formula>AND(I2425&lt;&gt;"",I2425&gt;1)</formula>
    </cfRule>
  </conditionalFormatting>
  <conditionalFormatting sqref="I2432">
    <cfRule type="expression" dxfId="8816" priority="11712">
      <formula>AND(I2432&lt;&gt;"",I2432&gt;1)</formula>
    </cfRule>
  </conditionalFormatting>
  <conditionalFormatting sqref="I2439">
    <cfRule type="expression" dxfId="8815" priority="11711">
      <formula>AND(I2439&lt;&gt;"",I2439&gt;1)</formula>
    </cfRule>
  </conditionalFormatting>
  <conditionalFormatting sqref="I2446">
    <cfRule type="expression" dxfId="8814" priority="11710">
      <formula>AND(I2446&lt;&gt;"",I2446&gt;1)</formula>
    </cfRule>
  </conditionalFormatting>
  <conditionalFormatting sqref="I2529">
    <cfRule type="expression" dxfId="8813" priority="11651">
      <formula>AND(I2529&lt;&gt;"",I2529&gt;1)</formula>
    </cfRule>
  </conditionalFormatting>
  <conditionalFormatting sqref="I2536">
    <cfRule type="expression" dxfId="8812" priority="11650">
      <formula>AND(I2536&lt;&gt;"",I2536&gt;1)</formula>
    </cfRule>
  </conditionalFormatting>
  <conditionalFormatting sqref="I2543">
    <cfRule type="expression" dxfId="8811" priority="11649">
      <formula>AND(I2543&lt;&gt;"",I2543&gt;1)</formula>
    </cfRule>
  </conditionalFormatting>
  <conditionalFormatting sqref="I2550">
    <cfRule type="expression" dxfId="8810" priority="11648">
      <formula>AND(I2550&lt;&gt;"",I2550&gt;1)</formula>
    </cfRule>
  </conditionalFormatting>
  <conditionalFormatting sqref="I2557">
    <cfRule type="expression" dxfId="8809" priority="11647">
      <formula>AND(I2557&lt;&gt;"",I2557&gt;1)</formula>
    </cfRule>
  </conditionalFormatting>
  <conditionalFormatting sqref="I2564">
    <cfRule type="expression" dxfId="8808" priority="11646">
      <formula>AND(I2564&lt;&gt;"",I2564&gt;1)</formula>
    </cfRule>
  </conditionalFormatting>
  <conditionalFormatting sqref="I2571">
    <cfRule type="expression" dxfId="8807" priority="11645">
      <formula>AND(I2571&lt;&gt;"",I2571&gt;1)</formula>
    </cfRule>
  </conditionalFormatting>
  <conditionalFormatting sqref="I2654">
    <cfRule type="expression" dxfId="8806" priority="11586">
      <formula>AND(I2654&lt;&gt;"",I2654&gt;1)</formula>
    </cfRule>
  </conditionalFormatting>
  <conditionalFormatting sqref="I2661">
    <cfRule type="expression" dxfId="8805" priority="11585">
      <formula>AND(I2661&lt;&gt;"",I2661&gt;1)</formula>
    </cfRule>
  </conditionalFormatting>
  <conditionalFormatting sqref="I2668">
    <cfRule type="expression" dxfId="8804" priority="11584">
      <formula>AND(I2668&lt;&gt;"",I2668&gt;1)</formula>
    </cfRule>
  </conditionalFormatting>
  <conditionalFormatting sqref="I2675">
    <cfRule type="expression" dxfId="8803" priority="11583">
      <formula>AND(I2675&lt;&gt;"",I2675&gt;1)</formula>
    </cfRule>
  </conditionalFormatting>
  <conditionalFormatting sqref="I2682">
    <cfRule type="expression" dxfId="8802" priority="11582">
      <formula>AND(I2682&lt;&gt;"",I2682&gt;1)</formula>
    </cfRule>
  </conditionalFormatting>
  <conditionalFormatting sqref="I2689">
    <cfRule type="expression" dxfId="8801" priority="11581">
      <formula>AND(I2689&lt;&gt;"",I2689&gt;1)</formula>
    </cfRule>
  </conditionalFormatting>
  <conditionalFormatting sqref="I2696">
    <cfRule type="expression" dxfId="8800" priority="11580">
      <formula>AND(I2696&lt;&gt;"",I2696&gt;1)</formula>
    </cfRule>
  </conditionalFormatting>
  <conditionalFormatting sqref="I2779">
    <cfRule type="expression" dxfId="8799" priority="11521">
      <formula>AND(I2779&lt;&gt;"",I2779&gt;1)</formula>
    </cfRule>
  </conditionalFormatting>
  <conditionalFormatting sqref="I2786">
    <cfRule type="expression" dxfId="8798" priority="11520">
      <formula>AND(I2786&lt;&gt;"",I2786&gt;1)</formula>
    </cfRule>
  </conditionalFormatting>
  <conditionalFormatting sqref="I2793">
    <cfRule type="expression" dxfId="8797" priority="11519">
      <formula>AND(I2793&lt;&gt;"",I2793&gt;1)</formula>
    </cfRule>
  </conditionalFormatting>
  <conditionalFormatting sqref="I2800">
    <cfRule type="expression" dxfId="8796" priority="11518">
      <formula>AND(I2800&lt;&gt;"",I2800&gt;1)</formula>
    </cfRule>
  </conditionalFormatting>
  <conditionalFormatting sqref="I2807">
    <cfRule type="expression" dxfId="8795" priority="11517">
      <formula>AND(I2807&lt;&gt;"",I2807&gt;1)</formula>
    </cfRule>
  </conditionalFormatting>
  <conditionalFormatting sqref="I2814">
    <cfRule type="expression" dxfId="8794" priority="11516">
      <formula>AND(I2814&lt;&gt;"",I2814&gt;1)</formula>
    </cfRule>
  </conditionalFormatting>
  <conditionalFormatting sqref="I2821">
    <cfRule type="expression" dxfId="8793" priority="11515">
      <formula>AND(I2821&lt;&gt;"",I2821&gt;1)</formula>
    </cfRule>
  </conditionalFormatting>
  <conditionalFormatting sqref="I2904">
    <cfRule type="expression" dxfId="8792" priority="11456">
      <formula>AND(I2904&lt;&gt;"",I2904&gt;1)</formula>
    </cfRule>
  </conditionalFormatting>
  <conditionalFormatting sqref="I2911">
    <cfRule type="expression" dxfId="8791" priority="11455">
      <formula>AND(I2911&lt;&gt;"",I2911&gt;1)</formula>
    </cfRule>
  </conditionalFormatting>
  <conditionalFormatting sqref="I2918">
    <cfRule type="expression" dxfId="8790" priority="11454">
      <formula>AND(I2918&lt;&gt;"",I2918&gt;1)</formula>
    </cfRule>
  </conditionalFormatting>
  <conditionalFormatting sqref="I2925">
    <cfRule type="expression" dxfId="8789" priority="11453">
      <formula>AND(I2925&lt;&gt;"",I2925&gt;1)</formula>
    </cfRule>
  </conditionalFormatting>
  <conditionalFormatting sqref="I2932">
    <cfRule type="expression" dxfId="8788" priority="11452">
      <formula>AND(I2932&lt;&gt;"",I2932&gt;1)</formula>
    </cfRule>
  </conditionalFormatting>
  <conditionalFormatting sqref="I2939">
    <cfRule type="expression" dxfId="8787" priority="11451">
      <formula>AND(I2939&lt;&gt;"",I2939&gt;1)</formula>
    </cfRule>
  </conditionalFormatting>
  <conditionalFormatting sqref="I2946">
    <cfRule type="expression" dxfId="8786" priority="11450">
      <formula>AND(I2946&lt;&gt;"",I2946&gt;1)</formula>
    </cfRule>
  </conditionalFormatting>
  <conditionalFormatting sqref="I3029">
    <cfRule type="expression" dxfId="8785" priority="11391">
      <formula>AND(I3029&lt;&gt;"",I3029&gt;1)</formula>
    </cfRule>
  </conditionalFormatting>
  <conditionalFormatting sqref="I3036">
    <cfRule type="expression" dxfId="8784" priority="11390">
      <formula>AND(I3036&lt;&gt;"",I3036&gt;1)</formula>
    </cfRule>
  </conditionalFormatting>
  <conditionalFormatting sqref="I3043">
    <cfRule type="expression" dxfId="8783" priority="11389">
      <formula>AND(I3043&lt;&gt;"",I3043&gt;1)</formula>
    </cfRule>
  </conditionalFormatting>
  <conditionalFormatting sqref="I3050">
    <cfRule type="expression" dxfId="8782" priority="11388">
      <formula>AND(I3050&lt;&gt;"",I3050&gt;1)</formula>
    </cfRule>
  </conditionalFormatting>
  <conditionalFormatting sqref="I3057">
    <cfRule type="expression" dxfId="8781" priority="11387">
      <formula>AND(I3057&lt;&gt;"",I3057&gt;1)</formula>
    </cfRule>
  </conditionalFormatting>
  <conditionalFormatting sqref="I3064">
    <cfRule type="expression" dxfId="8780" priority="11386">
      <formula>AND(I3064&lt;&gt;"",I3064&gt;1)</formula>
    </cfRule>
  </conditionalFormatting>
  <conditionalFormatting sqref="I3071">
    <cfRule type="expression" dxfId="8779" priority="11385">
      <formula>AND(I3071&lt;&gt;"",I3071&gt;1)</formula>
    </cfRule>
  </conditionalFormatting>
  <conditionalFormatting sqref="I3154">
    <cfRule type="expression" dxfId="8778" priority="11326">
      <formula>AND(I3154&lt;&gt;"",I3154&gt;1)</formula>
    </cfRule>
  </conditionalFormatting>
  <conditionalFormatting sqref="I3161">
    <cfRule type="expression" dxfId="8777" priority="11325">
      <formula>AND(I3161&lt;&gt;"",I3161&gt;1)</formula>
    </cfRule>
  </conditionalFormatting>
  <conditionalFormatting sqref="I3168">
    <cfRule type="expression" dxfId="8776" priority="11324">
      <formula>AND(I3168&lt;&gt;"",I3168&gt;1)</formula>
    </cfRule>
  </conditionalFormatting>
  <conditionalFormatting sqref="I3175">
    <cfRule type="expression" dxfId="8775" priority="11323">
      <formula>AND(I3175&lt;&gt;"",I3175&gt;1)</formula>
    </cfRule>
  </conditionalFormatting>
  <conditionalFormatting sqref="I3182">
    <cfRule type="expression" dxfId="8774" priority="11322">
      <formula>AND(I3182&lt;&gt;"",I3182&gt;1)</formula>
    </cfRule>
  </conditionalFormatting>
  <conditionalFormatting sqref="I3189">
    <cfRule type="expression" dxfId="8773" priority="11321">
      <formula>AND(I3189&lt;&gt;"",I3189&gt;1)</formula>
    </cfRule>
  </conditionalFormatting>
  <conditionalFormatting sqref="I3196">
    <cfRule type="expression" dxfId="8772" priority="11320">
      <formula>AND(I3196&lt;&gt;"",I3196&gt;1)</formula>
    </cfRule>
  </conditionalFormatting>
  <conditionalFormatting sqref="I3279">
    <cfRule type="expression" dxfId="8771" priority="11261">
      <formula>AND(I3279&lt;&gt;"",I3279&gt;1)</formula>
    </cfRule>
  </conditionalFormatting>
  <conditionalFormatting sqref="I3286">
    <cfRule type="expression" dxfId="8770" priority="11260">
      <formula>AND(I3286&lt;&gt;"",I3286&gt;1)</formula>
    </cfRule>
  </conditionalFormatting>
  <conditionalFormatting sqref="I3293">
    <cfRule type="expression" dxfId="8769" priority="11259">
      <formula>AND(I3293&lt;&gt;"",I3293&gt;1)</formula>
    </cfRule>
  </conditionalFormatting>
  <conditionalFormatting sqref="I3300">
    <cfRule type="expression" dxfId="8768" priority="11258">
      <formula>AND(I3300&lt;&gt;"",I3300&gt;1)</formula>
    </cfRule>
  </conditionalFormatting>
  <conditionalFormatting sqref="I3307">
    <cfRule type="expression" dxfId="8767" priority="11257">
      <formula>AND(I3307&lt;&gt;"",I3307&gt;1)</formula>
    </cfRule>
  </conditionalFormatting>
  <conditionalFormatting sqref="I3314">
    <cfRule type="expression" dxfId="8766" priority="11256">
      <formula>AND(I3314&lt;&gt;"",I3314&gt;1)</formula>
    </cfRule>
  </conditionalFormatting>
  <conditionalFormatting sqref="I3321">
    <cfRule type="expression" dxfId="8765" priority="11255">
      <formula>AND(I3321&lt;&gt;"",I3321&gt;1)</formula>
    </cfRule>
  </conditionalFormatting>
  <conditionalFormatting sqref="I3404">
    <cfRule type="expression" dxfId="8764" priority="11196">
      <formula>AND(I3404&lt;&gt;"",I3404&gt;1)</formula>
    </cfRule>
  </conditionalFormatting>
  <conditionalFormatting sqref="I3411">
    <cfRule type="expression" dxfId="8763" priority="11195">
      <formula>AND(I3411&lt;&gt;"",I3411&gt;1)</formula>
    </cfRule>
  </conditionalFormatting>
  <conditionalFormatting sqref="I3418">
    <cfRule type="expression" dxfId="8762" priority="11194">
      <formula>AND(I3418&lt;&gt;"",I3418&gt;1)</formula>
    </cfRule>
  </conditionalFormatting>
  <conditionalFormatting sqref="I3425">
    <cfRule type="expression" dxfId="8761" priority="11193">
      <formula>AND(I3425&lt;&gt;"",I3425&gt;1)</formula>
    </cfRule>
  </conditionalFormatting>
  <conditionalFormatting sqref="I3432">
    <cfRule type="expression" dxfId="8760" priority="11192">
      <formula>AND(I3432&lt;&gt;"",I3432&gt;1)</formula>
    </cfRule>
  </conditionalFormatting>
  <conditionalFormatting sqref="I3439">
    <cfRule type="expression" dxfId="8759" priority="11191">
      <formula>AND(I3439&lt;&gt;"",I3439&gt;1)</formula>
    </cfRule>
  </conditionalFormatting>
  <conditionalFormatting sqref="I3446">
    <cfRule type="expression" dxfId="8758" priority="11190">
      <formula>AND(I3446&lt;&gt;"",I3446&gt;1)</formula>
    </cfRule>
  </conditionalFormatting>
  <conditionalFormatting sqref="I3529">
    <cfRule type="expression" dxfId="8757" priority="11131">
      <formula>AND(I3529&lt;&gt;"",I3529&gt;1)</formula>
    </cfRule>
  </conditionalFormatting>
  <conditionalFormatting sqref="I3536">
    <cfRule type="expression" dxfId="8756" priority="11130">
      <formula>AND(I3536&lt;&gt;"",I3536&gt;1)</formula>
    </cfRule>
  </conditionalFormatting>
  <conditionalFormatting sqref="I3543">
    <cfRule type="expression" dxfId="8755" priority="11129">
      <formula>AND(I3543&lt;&gt;"",I3543&gt;1)</formula>
    </cfRule>
  </conditionalFormatting>
  <conditionalFormatting sqref="I3550">
    <cfRule type="expression" dxfId="8754" priority="11128">
      <formula>AND(I3550&lt;&gt;"",I3550&gt;1)</formula>
    </cfRule>
  </conditionalFormatting>
  <conditionalFormatting sqref="I3557">
    <cfRule type="expression" dxfId="8753" priority="11127">
      <formula>AND(I3557&lt;&gt;"",I3557&gt;1)</formula>
    </cfRule>
  </conditionalFormatting>
  <conditionalFormatting sqref="I3564">
    <cfRule type="expression" dxfId="8752" priority="11126">
      <formula>AND(I3564&lt;&gt;"",I3564&gt;1)</formula>
    </cfRule>
  </conditionalFormatting>
  <conditionalFormatting sqref="I3571">
    <cfRule type="expression" dxfId="8751" priority="11125">
      <formula>AND(I3571&lt;&gt;"",I3571&gt;1)</formula>
    </cfRule>
  </conditionalFormatting>
  <conditionalFormatting sqref="I3654">
    <cfRule type="expression" dxfId="8750" priority="11066">
      <formula>AND(I3654&lt;&gt;"",I3654&gt;1)</formula>
    </cfRule>
  </conditionalFormatting>
  <conditionalFormatting sqref="I3661">
    <cfRule type="expression" dxfId="8749" priority="11065">
      <formula>AND(I3661&lt;&gt;"",I3661&gt;1)</formula>
    </cfRule>
  </conditionalFormatting>
  <conditionalFormatting sqref="I3668">
    <cfRule type="expression" dxfId="8748" priority="11064">
      <formula>AND(I3668&lt;&gt;"",I3668&gt;1)</formula>
    </cfRule>
  </conditionalFormatting>
  <conditionalFormatting sqref="I3675">
    <cfRule type="expression" dxfId="8747" priority="11063">
      <formula>AND(I3675&lt;&gt;"",I3675&gt;1)</formula>
    </cfRule>
  </conditionalFormatting>
  <conditionalFormatting sqref="I3682">
    <cfRule type="expression" dxfId="8746" priority="11062">
      <formula>AND(I3682&lt;&gt;"",I3682&gt;1)</formula>
    </cfRule>
  </conditionalFormatting>
  <conditionalFormatting sqref="I3689">
    <cfRule type="expression" dxfId="8745" priority="11061">
      <formula>AND(I3689&lt;&gt;"",I3689&gt;1)</formula>
    </cfRule>
  </conditionalFormatting>
  <conditionalFormatting sqref="I3696">
    <cfRule type="expression" dxfId="8744" priority="11060">
      <formula>AND(I3696&lt;&gt;"",I3696&gt;1)</formula>
    </cfRule>
  </conditionalFormatting>
  <conditionalFormatting sqref="I3779">
    <cfRule type="expression" dxfId="8743" priority="11001">
      <formula>AND(I3779&lt;&gt;"",I3779&gt;1)</formula>
    </cfRule>
  </conditionalFormatting>
  <conditionalFormatting sqref="I3786">
    <cfRule type="expression" dxfId="8742" priority="11000">
      <formula>AND(I3786&lt;&gt;"",I3786&gt;1)</formula>
    </cfRule>
  </conditionalFormatting>
  <conditionalFormatting sqref="I3793">
    <cfRule type="expression" dxfId="8741" priority="10999">
      <formula>AND(I3793&lt;&gt;"",I3793&gt;1)</formula>
    </cfRule>
  </conditionalFormatting>
  <conditionalFormatting sqref="I3800">
    <cfRule type="expression" dxfId="8740" priority="10998">
      <formula>AND(I3800&lt;&gt;"",I3800&gt;1)</formula>
    </cfRule>
  </conditionalFormatting>
  <conditionalFormatting sqref="I3807">
    <cfRule type="expression" dxfId="8739" priority="10997">
      <formula>AND(I3807&lt;&gt;"",I3807&gt;1)</formula>
    </cfRule>
  </conditionalFormatting>
  <conditionalFormatting sqref="I3814">
    <cfRule type="expression" dxfId="8738" priority="10996">
      <formula>AND(I3814&lt;&gt;"",I3814&gt;1)</formula>
    </cfRule>
  </conditionalFormatting>
  <conditionalFormatting sqref="I3821">
    <cfRule type="expression" dxfId="8737" priority="10995">
      <formula>AND(I3821&lt;&gt;"",I3821&gt;1)</formula>
    </cfRule>
  </conditionalFormatting>
  <conditionalFormatting sqref="I3904">
    <cfRule type="expression" dxfId="8736" priority="10936">
      <formula>AND(I3904&lt;&gt;"",I3904&gt;1)</formula>
    </cfRule>
  </conditionalFormatting>
  <conditionalFormatting sqref="I3911">
    <cfRule type="expression" dxfId="8735" priority="10935">
      <formula>AND(I3911&lt;&gt;"",I3911&gt;1)</formula>
    </cfRule>
  </conditionalFormatting>
  <conditionalFormatting sqref="I3918">
    <cfRule type="expression" dxfId="8734" priority="10934">
      <formula>AND(I3918&lt;&gt;"",I3918&gt;1)</formula>
    </cfRule>
  </conditionalFormatting>
  <conditionalFormatting sqref="I3925">
    <cfRule type="expression" dxfId="8733" priority="10933">
      <formula>AND(I3925&lt;&gt;"",I3925&gt;1)</formula>
    </cfRule>
  </conditionalFormatting>
  <conditionalFormatting sqref="I3932">
    <cfRule type="expression" dxfId="8732" priority="10932">
      <formula>AND(I3932&lt;&gt;"",I3932&gt;1)</formula>
    </cfRule>
  </conditionalFormatting>
  <conditionalFormatting sqref="I3939">
    <cfRule type="expression" dxfId="8731" priority="10931">
      <formula>AND(I3939&lt;&gt;"",I3939&gt;1)</formula>
    </cfRule>
  </conditionalFormatting>
  <conditionalFormatting sqref="I3946">
    <cfRule type="expression" dxfId="8730" priority="10930">
      <formula>AND(I3946&lt;&gt;"",I3946&gt;1)</formula>
    </cfRule>
  </conditionalFormatting>
  <conditionalFormatting sqref="I4029">
    <cfRule type="expression" dxfId="8729" priority="10871">
      <formula>AND(I4029&lt;&gt;"",I4029&gt;1)</formula>
    </cfRule>
  </conditionalFormatting>
  <conditionalFormatting sqref="I4036">
    <cfRule type="expression" dxfId="8728" priority="10870">
      <formula>AND(I4036&lt;&gt;"",I4036&gt;1)</formula>
    </cfRule>
  </conditionalFormatting>
  <conditionalFormatting sqref="I4043">
    <cfRule type="expression" dxfId="8727" priority="10869">
      <formula>AND(I4043&lt;&gt;"",I4043&gt;1)</formula>
    </cfRule>
  </conditionalFormatting>
  <conditionalFormatting sqref="I4050">
    <cfRule type="expression" dxfId="8726" priority="10868">
      <formula>AND(I4050&lt;&gt;"",I4050&gt;1)</formula>
    </cfRule>
  </conditionalFormatting>
  <conditionalFormatting sqref="I4057">
    <cfRule type="expression" dxfId="8725" priority="10867">
      <formula>AND(I4057&lt;&gt;"",I4057&gt;1)</formula>
    </cfRule>
  </conditionalFormatting>
  <conditionalFormatting sqref="I4064">
    <cfRule type="expression" dxfId="8724" priority="10866">
      <formula>AND(I4064&lt;&gt;"",I4064&gt;1)</formula>
    </cfRule>
  </conditionalFormatting>
  <conditionalFormatting sqref="I4071">
    <cfRule type="expression" dxfId="8723" priority="10865">
      <formula>AND(I4071&lt;&gt;"",I4071&gt;1)</formula>
    </cfRule>
  </conditionalFormatting>
  <conditionalFormatting sqref="I4154">
    <cfRule type="expression" dxfId="8722" priority="10806">
      <formula>AND(I4154&lt;&gt;"",I4154&gt;1)</formula>
    </cfRule>
  </conditionalFormatting>
  <conditionalFormatting sqref="I4161">
    <cfRule type="expression" dxfId="8721" priority="10805">
      <formula>AND(I4161&lt;&gt;"",I4161&gt;1)</formula>
    </cfRule>
  </conditionalFormatting>
  <conditionalFormatting sqref="I4168">
    <cfRule type="expression" dxfId="8720" priority="10804">
      <formula>AND(I4168&lt;&gt;"",I4168&gt;1)</formula>
    </cfRule>
  </conditionalFormatting>
  <conditionalFormatting sqref="I4175">
    <cfRule type="expression" dxfId="8719" priority="10803">
      <formula>AND(I4175&lt;&gt;"",I4175&gt;1)</formula>
    </cfRule>
  </conditionalFormatting>
  <conditionalFormatting sqref="I4182">
    <cfRule type="expression" dxfId="8718" priority="10802">
      <formula>AND(I4182&lt;&gt;"",I4182&gt;1)</formula>
    </cfRule>
  </conditionalFormatting>
  <conditionalFormatting sqref="I4189">
    <cfRule type="expression" dxfId="8717" priority="10801">
      <formula>AND(I4189&lt;&gt;"",I4189&gt;1)</formula>
    </cfRule>
  </conditionalFormatting>
  <conditionalFormatting sqref="I4196">
    <cfRule type="expression" dxfId="8716" priority="10800">
      <formula>AND(I4196&lt;&gt;"",I4196&gt;1)</formula>
    </cfRule>
  </conditionalFormatting>
  <conditionalFormatting sqref="I4279">
    <cfRule type="expression" dxfId="8715" priority="10741">
      <formula>AND(I4279&lt;&gt;"",I4279&gt;1)</formula>
    </cfRule>
  </conditionalFormatting>
  <conditionalFormatting sqref="I4286">
    <cfRule type="expression" dxfId="8714" priority="10740">
      <formula>AND(I4286&lt;&gt;"",I4286&gt;1)</formula>
    </cfRule>
  </conditionalFormatting>
  <conditionalFormatting sqref="I4293">
    <cfRule type="expression" dxfId="8713" priority="10739">
      <formula>AND(I4293&lt;&gt;"",I4293&gt;1)</formula>
    </cfRule>
  </conditionalFormatting>
  <conditionalFormatting sqref="I4300">
    <cfRule type="expression" dxfId="8712" priority="10738">
      <formula>AND(I4300&lt;&gt;"",I4300&gt;1)</formula>
    </cfRule>
  </conditionalFormatting>
  <conditionalFormatting sqref="I4307">
    <cfRule type="expression" dxfId="8711" priority="10737">
      <formula>AND(I4307&lt;&gt;"",I4307&gt;1)</formula>
    </cfRule>
  </conditionalFormatting>
  <conditionalFormatting sqref="I4314">
    <cfRule type="expression" dxfId="8710" priority="10736">
      <formula>AND(I4314&lt;&gt;"",I4314&gt;1)</formula>
    </cfRule>
  </conditionalFormatting>
  <conditionalFormatting sqref="I4321">
    <cfRule type="expression" dxfId="8709" priority="10735">
      <formula>AND(I4321&lt;&gt;"",I4321&gt;1)</formula>
    </cfRule>
  </conditionalFormatting>
  <conditionalFormatting sqref="I4404">
    <cfRule type="expression" dxfId="8708" priority="10676">
      <formula>AND(I4404&lt;&gt;"",I4404&gt;1)</formula>
    </cfRule>
  </conditionalFormatting>
  <conditionalFormatting sqref="I4411">
    <cfRule type="expression" dxfId="8707" priority="10675">
      <formula>AND(I4411&lt;&gt;"",I4411&gt;1)</formula>
    </cfRule>
  </conditionalFormatting>
  <conditionalFormatting sqref="I4418">
    <cfRule type="expression" dxfId="8706" priority="10674">
      <formula>AND(I4418&lt;&gt;"",I4418&gt;1)</formula>
    </cfRule>
  </conditionalFormatting>
  <conditionalFormatting sqref="I4425">
    <cfRule type="expression" dxfId="8705" priority="10673">
      <formula>AND(I4425&lt;&gt;"",I4425&gt;1)</formula>
    </cfRule>
  </conditionalFormatting>
  <conditionalFormatting sqref="I4432">
    <cfRule type="expression" dxfId="8704" priority="10672">
      <formula>AND(I4432&lt;&gt;"",I4432&gt;1)</formula>
    </cfRule>
  </conditionalFormatting>
  <conditionalFormatting sqref="I4439">
    <cfRule type="expression" dxfId="8703" priority="10671">
      <formula>AND(I4439&lt;&gt;"",I4439&gt;1)</formula>
    </cfRule>
  </conditionalFormatting>
  <conditionalFormatting sqref="I4446">
    <cfRule type="expression" dxfId="8702" priority="10670">
      <formula>AND(I4446&lt;&gt;"",I4446&gt;1)</formula>
    </cfRule>
  </conditionalFormatting>
  <conditionalFormatting sqref="I4529">
    <cfRule type="expression" dxfId="8701" priority="10611">
      <formula>AND(I4529&lt;&gt;"",I4529&gt;1)</formula>
    </cfRule>
  </conditionalFormatting>
  <conditionalFormatting sqref="I4536">
    <cfRule type="expression" dxfId="8700" priority="10610">
      <formula>AND(I4536&lt;&gt;"",I4536&gt;1)</formula>
    </cfRule>
  </conditionalFormatting>
  <conditionalFormatting sqref="I4543">
    <cfRule type="expression" dxfId="8699" priority="10609">
      <formula>AND(I4543&lt;&gt;"",I4543&gt;1)</formula>
    </cfRule>
  </conditionalFormatting>
  <conditionalFormatting sqref="I4550">
    <cfRule type="expression" dxfId="8698" priority="10608">
      <formula>AND(I4550&lt;&gt;"",I4550&gt;1)</formula>
    </cfRule>
  </conditionalFormatting>
  <conditionalFormatting sqref="I4557">
    <cfRule type="expression" dxfId="8697" priority="10607">
      <formula>AND(I4557&lt;&gt;"",I4557&gt;1)</formula>
    </cfRule>
  </conditionalFormatting>
  <conditionalFormatting sqref="I4564">
    <cfRule type="expression" dxfId="8696" priority="10606">
      <formula>AND(I4564&lt;&gt;"",I4564&gt;1)</formula>
    </cfRule>
  </conditionalFormatting>
  <conditionalFormatting sqref="I4571">
    <cfRule type="expression" dxfId="8695" priority="10605">
      <formula>AND(I4571&lt;&gt;"",I4571&gt;1)</formula>
    </cfRule>
  </conditionalFormatting>
  <conditionalFormatting sqref="I4654">
    <cfRule type="expression" dxfId="8694" priority="10546">
      <formula>AND(I4654&lt;&gt;"",I4654&gt;1)</formula>
    </cfRule>
  </conditionalFormatting>
  <conditionalFormatting sqref="I4661">
    <cfRule type="expression" dxfId="8693" priority="10545">
      <formula>AND(I4661&lt;&gt;"",I4661&gt;1)</formula>
    </cfRule>
  </conditionalFormatting>
  <conditionalFormatting sqref="I4668">
    <cfRule type="expression" dxfId="8692" priority="10544">
      <formula>AND(I4668&lt;&gt;"",I4668&gt;1)</formula>
    </cfRule>
  </conditionalFormatting>
  <conditionalFormatting sqref="I4675">
    <cfRule type="expression" dxfId="8691" priority="10543">
      <formula>AND(I4675&lt;&gt;"",I4675&gt;1)</formula>
    </cfRule>
  </conditionalFormatting>
  <conditionalFormatting sqref="I4682">
    <cfRule type="expression" dxfId="8690" priority="10542">
      <formula>AND(I4682&lt;&gt;"",I4682&gt;1)</formula>
    </cfRule>
  </conditionalFormatting>
  <conditionalFormatting sqref="I4689">
    <cfRule type="expression" dxfId="8689" priority="10541">
      <formula>AND(I4689&lt;&gt;"",I4689&gt;1)</formula>
    </cfRule>
  </conditionalFormatting>
  <conditionalFormatting sqref="I4696">
    <cfRule type="expression" dxfId="8688" priority="10540">
      <formula>AND(I4696&lt;&gt;"",I4696&gt;1)</formula>
    </cfRule>
  </conditionalFormatting>
  <conditionalFormatting sqref="I4779">
    <cfRule type="expression" dxfId="8687" priority="10481">
      <formula>AND(I4779&lt;&gt;"",I4779&gt;1)</formula>
    </cfRule>
  </conditionalFormatting>
  <conditionalFormatting sqref="I4786">
    <cfRule type="expression" dxfId="8686" priority="10480">
      <formula>AND(I4786&lt;&gt;"",I4786&gt;1)</formula>
    </cfRule>
  </conditionalFormatting>
  <conditionalFormatting sqref="I4793">
    <cfRule type="expression" dxfId="8685" priority="10479">
      <formula>AND(I4793&lt;&gt;"",I4793&gt;1)</formula>
    </cfRule>
  </conditionalFormatting>
  <conditionalFormatting sqref="I4800">
    <cfRule type="expression" dxfId="8684" priority="10478">
      <formula>AND(I4800&lt;&gt;"",I4800&gt;1)</formula>
    </cfRule>
  </conditionalFormatting>
  <conditionalFormatting sqref="I4807">
    <cfRule type="expression" dxfId="8683" priority="10477">
      <formula>AND(I4807&lt;&gt;"",I4807&gt;1)</formula>
    </cfRule>
  </conditionalFormatting>
  <conditionalFormatting sqref="I4814">
    <cfRule type="expression" dxfId="8682" priority="10476">
      <formula>AND(I4814&lt;&gt;"",I4814&gt;1)</formula>
    </cfRule>
  </conditionalFormatting>
  <conditionalFormatting sqref="I4821">
    <cfRule type="expression" dxfId="8681" priority="10475">
      <formula>AND(I4821&lt;&gt;"",I4821&gt;1)</formula>
    </cfRule>
  </conditionalFormatting>
  <conditionalFormatting sqref="I4904">
    <cfRule type="expression" dxfId="8680" priority="10416">
      <formula>AND(I4904&lt;&gt;"",I4904&gt;1)</formula>
    </cfRule>
  </conditionalFormatting>
  <conditionalFormatting sqref="I4911">
    <cfRule type="expression" dxfId="8679" priority="10415">
      <formula>AND(I4911&lt;&gt;"",I4911&gt;1)</formula>
    </cfRule>
  </conditionalFormatting>
  <conditionalFormatting sqref="I4918">
    <cfRule type="expression" dxfId="8678" priority="10414">
      <formula>AND(I4918&lt;&gt;"",I4918&gt;1)</formula>
    </cfRule>
  </conditionalFormatting>
  <conditionalFormatting sqref="I4925">
    <cfRule type="expression" dxfId="8677" priority="10413">
      <formula>AND(I4925&lt;&gt;"",I4925&gt;1)</formula>
    </cfRule>
  </conditionalFormatting>
  <conditionalFormatting sqref="I4932">
    <cfRule type="expression" dxfId="8676" priority="10412">
      <formula>AND(I4932&lt;&gt;"",I4932&gt;1)</formula>
    </cfRule>
  </conditionalFormatting>
  <conditionalFormatting sqref="I4939">
    <cfRule type="expression" dxfId="8675" priority="10411">
      <formula>AND(I4939&lt;&gt;"",I4939&gt;1)</formula>
    </cfRule>
  </conditionalFormatting>
  <conditionalFormatting sqref="I4946">
    <cfRule type="expression" dxfId="8674" priority="10410">
      <formula>AND(I4946&lt;&gt;"",I4946&gt;1)</formula>
    </cfRule>
  </conditionalFormatting>
  <conditionalFormatting sqref="I5029">
    <cfRule type="expression" dxfId="8673" priority="10351">
      <formula>AND(I5029&lt;&gt;"",I5029&gt;1)</formula>
    </cfRule>
  </conditionalFormatting>
  <conditionalFormatting sqref="I5036">
    <cfRule type="expression" dxfId="8672" priority="10350">
      <formula>AND(I5036&lt;&gt;"",I5036&gt;1)</formula>
    </cfRule>
  </conditionalFormatting>
  <conditionalFormatting sqref="I5043">
    <cfRule type="expression" dxfId="8671" priority="10349">
      <formula>AND(I5043&lt;&gt;"",I5043&gt;1)</formula>
    </cfRule>
  </conditionalFormatting>
  <conditionalFormatting sqref="I5050">
    <cfRule type="expression" dxfId="8670" priority="10348">
      <formula>AND(I5050&lt;&gt;"",I5050&gt;1)</formula>
    </cfRule>
  </conditionalFormatting>
  <conditionalFormatting sqref="I5057">
    <cfRule type="expression" dxfId="8669" priority="10347">
      <formula>AND(I5057&lt;&gt;"",I5057&gt;1)</formula>
    </cfRule>
  </conditionalFormatting>
  <conditionalFormatting sqref="I5064">
    <cfRule type="expression" dxfId="8668" priority="10346">
      <formula>AND(I5064&lt;&gt;"",I5064&gt;1)</formula>
    </cfRule>
  </conditionalFormatting>
  <conditionalFormatting sqref="I5071">
    <cfRule type="expression" dxfId="8667" priority="10345">
      <formula>AND(I5071&lt;&gt;"",I5071&gt;1)</formula>
    </cfRule>
  </conditionalFormatting>
  <conditionalFormatting sqref="I5154">
    <cfRule type="expression" dxfId="8666" priority="10286">
      <formula>AND(I5154&lt;&gt;"",I5154&gt;1)</formula>
    </cfRule>
  </conditionalFormatting>
  <conditionalFormatting sqref="I5161">
    <cfRule type="expression" dxfId="8665" priority="10285">
      <formula>AND(I5161&lt;&gt;"",I5161&gt;1)</formula>
    </cfRule>
  </conditionalFormatting>
  <conditionalFormatting sqref="I5168">
    <cfRule type="expression" dxfId="8664" priority="10284">
      <formula>AND(I5168&lt;&gt;"",I5168&gt;1)</formula>
    </cfRule>
  </conditionalFormatting>
  <conditionalFormatting sqref="I5175">
    <cfRule type="expression" dxfId="8663" priority="10283">
      <formula>AND(I5175&lt;&gt;"",I5175&gt;1)</formula>
    </cfRule>
  </conditionalFormatting>
  <conditionalFormatting sqref="I5182">
    <cfRule type="expression" dxfId="8662" priority="10282">
      <formula>AND(I5182&lt;&gt;"",I5182&gt;1)</formula>
    </cfRule>
  </conditionalFormatting>
  <conditionalFormatting sqref="I5189">
    <cfRule type="expression" dxfId="8661" priority="10281">
      <formula>AND(I5189&lt;&gt;"",I5189&gt;1)</formula>
    </cfRule>
  </conditionalFormatting>
  <conditionalFormatting sqref="I5196">
    <cfRule type="expression" dxfId="8660" priority="10280">
      <formula>AND(I5196&lt;&gt;"",I5196&gt;1)</formula>
    </cfRule>
  </conditionalFormatting>
  <conditionalFormatting sqref="I5279">
    <cfRule type="expression" dxfId="8659" priority="10221">
      <formula>AND(I5279&lt;&gt;"",I5279&gt;1)</formula>
    </cfRule>
  </conditionalFormatting>
  <conditionalFormatting sqref="I5286">
    <cfRule type="expression" dxfId="8658" priority="10220">
      <formula>AND(I5286&lt;&gt;"",I5286&gt;1)</formula>
    </cfRule>
  </conditionalFormatting>
  <conditionalFormatting sqref="I5293">
    <cfRule type="expression" dxfId="8657" priority="10219">
      <formula>AND(I5293&lt;&gt;"",I5293&gt;1)</formula>
    </cfRule>
  </conditionalFormatting>
  <conditionalFormatting sqref="I5300">
    <cfRule type="expression" dxfId="8656" priority="10218">
      <formula>AND(I5300&lt;&gt;"",I5300&gt;1)</formula>
    </cfRule>
  </conditionalFormatting>
  <conditionalFormatting sqref="I5307">
    <cfRule type="expression" dxfId="8655" priority="10217">
      <formula>AND(I5307&lt;&gt;"",I5307&gt;1)</formula>
    </cfRule>
  </conditionalFormatting>
  <conditionalFormatting sqref="I5314">
    <cfRule type="expression" dxfId="8654" priority="10216">
      <formula>AND(I5314&lt;&gt;"",I5314&gt;1)</formula>
    </cfRule>
  </conditionalFormatting>
  <conditionalFormatting sqref="I5321">
    <cfRule type="expression" dxfId="8653" priority="10215">
      <formula>AND(I5321&lt;&gt;"",I5321&gt;1)</formula>
    </cfRule>
  </conditionalFormatting>
  <conditionalFormatting sqref="I5404">
    <cfRule type="expression" dxfId="8652" priority="10156">
      <formula>AND(I5404&lt;&gt;"",I5404&gt;1)</formula>
    </cfRule>
  </conditionalFormatting>
  <conditionalFormatting sqref="I5411">
    <cfRule type="expression" dxfId="8651" priority="10155">
      <formula>AND(I5411&lt;&gt;"",I5411&gt;1)</formula>
    </cfRule>
  </conditionalFormatting>
  <conditionalFormatting sqref="I5418">
    <cfRule type="expression" dxfId="8650" priority="10154">
      <formula>AND(I5418&lt;&gt;"",I5418&gt;1)</formula>
    </cfRule>
  </conditionalFormatting>
  <conditionalFormatting sqref="I5425">
    <cfRule type="expression" dxfId="8649" priority="10153">
      <formula>AND(I5425&lt;&gt;"",I5425&gt;1)</formula>
    </cfRule>
  </conditionalFormatting>
  <conditionalFormatting sqref="I5432">
    <cfRule type="expression" dxfId="8648" priority="10152">
      <formula>AND(I5432&lt;&gt;"",I5432&gt;1)</formula>
    </cfRule>
  </conditionalFormatting>
  <conditionalFormatting sqref="I5439">
    <cfRule type="expression" dxfId="8647" priority="10151">
      <formula>AND(I5439&lt;&gt;"",I5439&gt;1)</formula>
    </cfRule>
  </conditionalFormatting>
  <conditionalFormatting sqref="I5446">
    <cfRule type="expression" dxfId="8646" priority="10150">
      <formula>AND(I5446&lt;&gt;"",I5446&gt;1)</formula>
    </cfRule>
  </conditionalFormatting>
  <conditionalFormatting sqref="I5529">
    <cfRule type="expression" dxfId="8645" priority="10091">
      <formula>AND(I5529&lt;&gt;"",I5529&gt;1)</formula>
    </cfRule>
  </conditionalFormatting>
  <conditionalFormatting sqref="I5536">
    <cfRule type="expression" dxfId="8644" priority="10090">
      <formula>AND(I5536&lt;&gt;"",I5536&gt;1)</formula>
    </cfRule>
  </conditionalFormatting>
  <conditionalFormatting sqref="I5543">
    <cfRule type="expression" dxfId="8643" priority="10089">
      <formula>AND(I5543&lt;&gt;"",I5543&gt;1)</formula>
    </cfRule>
  </conditionalFormatting>
  <conditionalFormatting sqref="I5550">
    <cfRule type="expression" dxfId="8642" priority="10088">
      <formula>AND(I5550&lt;&gt;"",I5550&gt;1)</formula>
    </cfRule>
  </conditionalFormatting>
  <conditionalFormatting sqref="I5557">
    <cfRule type="expression" dxfId="8641" priority="10087">
      <formula>AND(I5557&lt;&gt;"",I5557&gt;1)</formula>
    </cfRule>
  </conditionalFormatting>
  <conditionalFormatting sqref="I5564">
    <cfRule type="expression" dxfId="8640" priority="10086">
      <formula>AND(I5564&lt;&gt;"",I5564&gt;1)</formula>
    </cfRule>
  </conditionalFormatting>
  <conditionalFormatting sqref="I5571">
    <cfRule type="expression" dxfId="8639" priority="10085">
      <formula>AND(I5571&lt;&gt;"",I5571&gt;1)</formula>
    </cfRule>
  </conditionalFormatting>
  <conditionalFormatting sqref="I5654">
    <cfRule type="expression" dxfId="8638" priority="10026">
      <formula>AND(I5654&lt;&gt;"",I5654&gt;1)</formula>
    </cfRule>
  </conditionalFormatting>
  <conditionalFormatting sqref="I5661">
    <cfRule type="expression" dxfId="8637" priority="10025">
      <formula>AND(I5661&lt;&gt;"",I5661&gt;1)</formula>
    </cfRule>
  </conditionalFormatting>
  <conditionalFormatting sqref="I5668">
    <cfRule type="expression" dxfId="8636" priority="10024">
      <formula>AND(I5668&lt;&gt;"",I5668&gt;1)</formula>
    </cfRule>
  </conditionalFormatting>
  <conditionalFormatting sqref="I5675">
    <cfRule type="expression" dxfId="8635" priority="10023">
      <formula>AND(I5675&lt;&gt;"",I5675&gt;1)</formula>
    </cfRule>
  </conditionalFormatting>
  <conditionalFormatting sqref="I5682">
    <cfRule type="expression" dxfId="8634" priority="10022">
      <formula>AND(I5682&lt;&gt;"",I5682&gt;1)</formula>
    </cfRule>
  </conditionalFormatting>
  <conditionalFormatting sqref="I5689">
    <cfRule type="expression" dxfId="8633" priority="10021">
      <formula>AND(I5689&lt;&gt;"",I5689&gt;1)</formula>
    </cfRule>
  </conditionalFormatting>
  <conditionalFormatting sqref="I5696">
    <cfRule type="expression" dxfId="8632" priority="10020">
      <formula>AND(I5696&lt;&gt;"",I5696&gt;1)</formula>
    </cfRule>
  </conditionalFormatting>
  <conditionalFormatting sqref="I5779">
    <cfRule type="expression" dxfId="8631" priority="9961">
      <formula>AND(I5779&lt;&gt;"",I5779&gt;1)</formula>
    </cfRule>
  </conditionalFormatting>
  <conditionalFormatting sqref="I5786">
    <cfRule type="expression" dxfId="8630" priority="9960">
      <formula>AND(I5786&lt;&gt;"",I5786&gt;1)</formula>
    </cfRule>
  </conditionalFormatting>
  <conditionalFormatting sqref="I5793">
    <cfRule type="expression" dxfId="8629" priority="9959">
      <formula>AND(I5793&lt;&gt;"",I5793&gt;1)</formula>
    </cfRule>
  </conditionalFormatting>
  <conditionalFormatting sqref="I5800">
    <cfRule type="expression" dxfId="8628" priority="9958">
      <formula>AND(I5800&lt;&gt;"",I5800&gt;1)</formula>
    </cfRule>
  </conditionalFormatting>
  <conditionalFormatting sqref="I5807">
    <cfRule type="expression" dxfId="8627" priority="9957">
      <formula>AND(I5807&lt;&gt;"",I5807&gt;1)</formula>
    </cfRule>
  </conditionalFormatting>
  <conditionalFormatting sqref="I5814">
    <cfRule type="expression" dxfId="8626" priority="9956">
      <formula>AND(I5814&lt;&gt;"",I5814&gt;1)</formula>
    </cfRule>
  </conditionalFormatting>
  <conditionalFormatting sqref="I5821">
    <cfRule type="expression" dxfId="8625" priority="9955">
      <formula>AND(I5821&lt;&gt;"",I5821&gt;1)</formula>
    </cfRule>
  </conditionalFormatting>
  <conditionalFormatting sqref="I5904">
    <cfRule type="expression" dxfId="8624" priority="9896">
      <formula>AND(I5904&lt;&gt;"",I5904&gt;1)</formula>
    </cfRule>
  </conditionalFormatting>
  <conditionalFormatting sqref="I5911">
    <cfRule type="expression" dxfId="8623" priority="9895">
      <formula>AND(I5911&lt;&gt;"",I5911&gt;1)</formula>
    </cfRule>
  </conditionalFormatting>
  <conditionalFormatting sqref="I5918">
    <cfRule type="expression" dxfId="8622" priority="9894">
      <formula>AND(I5918&lt;&gt;"",I5918&gt;1)</formula>
    </cfRule>
  </conditionalFormatting>
  <conditionalFormatting sqref="I5925">
    <cfRule type="expression" dxfId="8621" priority="9893">
      <formula>AND(I5925&lt;&gt;"",I5925&gt;1)</formula>
    </cfRule>
  </conditionalFormatting>
  <conditionalFormatting sqref="I5932">
    <cfRule type="expression" dxfId="8620" priority="9892">
      <formula>AND(I5932&lt;&gt;"",I5932&gt;1)</formula>
    </cfRule>
  </conditionalFormatting>
  <conditionalFormatting sqref="I5939">
    <cfRule type="expression" dxfId="8619" priority="9891">
      <formula>AND(I5939&lt;&gt;"",I5939&gt;1)</formula>
    </cfRule>
  </conditionalFormatting>
  <conditionalFormatting sqref="I5946">
    <cfRule type="expression" dxfId="8618" priority="9890">
      <formula>AND(I5946&lt;&gt;"",I5946&gt;1)</formula>
    </cfRule>
  </conditionalFormatting>
  <conditionalFormatting sqref="I6029">
    <cfRule type="expression" dxfId="8617" priority="9831">
      <formula>AND(I6029&lt;&gt;"",I6029&gt;1)</formula>
    </cfRule>
  </conditionalFormatting>
  <conditionalFormatting sqref="I6036">
    <cfRule type="expression" dxfId="8616" priority="9830">
      <formula>AND(I6036&lt;&gt;"",I6036&gt;1)</formula>
    </cfRule>
  </conditionalFormatting>
  <conditionalFormatting sqref="I6043">
    <cfRule type="expression" dxfId="8615" priority="9829">
      <formula>AND(I6043&lt;&gt;"",I6043&gt;1)</formula>
    </cfRule>
  </conditionalFormatting>
  <conditionalFormatting sqref="I6050">
    <cfRule type="expression" dxfId="8614" priority="9828">
      <formula>AND(I6050&lt;&gt;"",I6050&gt;1)</formula>
    </cfRule>
  </conditionalFormatting>
  <conditionalFormatting sqref="I6057">
    <cfRule type="expression" dxfId="8613" priority="9827">
      <formula>AND(I6057&lt;&gt;"",I6057&gt;1)</formula>
    </cfRule>
  </conditionalFormatting>
  <conditionalFormatting sqref="I6064">
    <cfRule type="expression" dxfId="8612" priority="9826">
      <formula>AND(I6064&lt;&gt;"",I6064&gt;1)</formula>
    </cfRule>
  </conditionalFormatting>
  <conditionalFormatting sqref="I6071">
    <cfRule type="expression" dxfId="8611" priority="9825">
      <formula>AND(I6071&lt;&gt;"",I6071&gt;1)</formula>
    </cfRule>
  </conditionalFormatting>
  <conditionalFormatting sqref="I6154">
    <cfRule type="expression" dxfId="8610" priority="9766">
      <formula>AND(I6154&lt;&gt;"",I6154&gt;1)</formula>
    </cfRule>
  </conditionalFormatting>
  <conditionalFormatting sqref="I6161">
    <cfRule type="expression" dxfId="8609" priority="9765">
      <formula>AND(I6161&lt;&gt;"",I6161&gt;1)</formula>
    </cfRule>
  </conditionalFormatting>
  <conditionalFormatting sqref="I6168">
    <cfRule type="expression" dxfId="8608" priority="9764">
      <formula>AND(I6168&lt;&gt;"",I6168&gt;1)</formula>
    </cfRule>
  </conditionalFormatting>
  <conditionalFormatting sqref="I6175">
    <cfRule type="expression" dxfId="8607" priority="9763">
      <formula>AND(I6175&lt;&gt;"",I6175&gt;1)</formula>
    </cfRule>
  </conditionalFormatting>
  <conditionalFormatting sqref="I6182">
    <cfRule type="expression" dxfId="8606" priority="9762">
      <formula>AND(I6182&lt;&gt;"",I6182&gt;1)</formula>
    </cfRule>
  </conditionalFormatting>
  <conditionalFormatting sqref="I6189">
    <cfRule type="expression" dxfId="8605" priority="9761">
      <formula>AND(I6189&lt;&gt;"",I6189&gt;1)</formula>
    </cfRule>
  </conditionalFormatting>
  <conditionalFormatting sqref="I6196">
    <cfRule type="expression" dxfId="8604" priority="9760">
      <formula>AND(I6196&lt;&gt;"",I6196&gt;1)</formula>
    </cfRule>
  </conditionalFormatting>
  <conditionalFormatting sqref="I6279">
    <cfRule type="expression" dxfId="8603" priority="9701">
      <formula>AND(I6279&lt;&gt;"",I6279&gt;1)</formula>
    </cfRule>
  </conditionalFormatting>
  <conditionalFormatting sqref="I6286">
    <cfRule type="expression" dxfId="8602" priority="9700">
      <formula>AND(I6286&lt;&gt;"",I6286&gt;1)</formula>
    </cfRule>
  </conditionalFormatting>
  <conditionalFormatting sqref="I6293">
    <cfRule type="expression" dxfId="8601" priority="9699">
      <formula>AND(I6293&lt;&gt;"",I6293&gt;1)</formula>
    </cfRule>
  </conditionalFormatting>
  <conditionalFormatting sqref="I6300">
    <cfRule type="expression" dxfId="8600" priority="9698">
      <formula>AND(I6300&lt;&gt;"",I6300&gt;1)</formula>
    </cfRule>
  </conditionalFormatting>
  <conditionalFormatting sqref="I6307">
    <cfRule type="expression" dxfId="8599" priority="9697">
      <formula>AND(I6307&lt;&gt;"",I6307&gt;1)</formula>
    </cfRule>
  </conditionalFormatting>
  <conditionalFormatting sqref="I6314">
    <cfRule type="expression" dxfId="8598" priority="9696">
      <formula>AND(I6314&lt;&gt;"",I6314&gt;1)</formula>
    </cfRule>
  </conditionalFormatting>
  <conditionalFormatting sqref="I6321">
    <cfRule type="expression" dxfId="8597" priority="9695">
      <formula>AND(I6321&lt;&gt;"",I6321&gt;1)</formula>
    </cfRule>
  </conditionalFormatting>
  <conditionalFormatting sqref="I6404">
    <cfRule type="expression" dxfId="8596" priority="9636">
      <formula>AND(I6404&lt;&gt;"",I6404&gt;1)</formula>
    </cfRule>
  </conditionalFormatting>
  <conditionalFormatting sqref="I6411">
    <cfRule type="expression" dxfId="8595" priority="9635">
      <formula>AND(I6411&lt;&gt;"",I6411&gt;1)</formula>
    </cfRule>
  </conditionalFormatting>
  <conditionalFormatting sqref="I6418">
    <cfRule type="expression" dxfId="8594" priority="9634">
      <formula>AND(I6418&lt;&gt;"",I6418&gt;1)</formula>
    </cfRule>
  </conditionalFormatting>
  <conditionalFormatting sqref="I6425">
    <cfRule type="expression" dxfId="8593" priority="9633">
      <formula>AND(I6425&lt;&gt;"",I6425&gt;1)</formula>
    </cfRule>
  </conditionalFormatting>
  <conditionalFormatting sqref="I6432">
    <cfRule type="expression" dxfId="8592" priority="9632">
      <formula>AND(I6432&lt;&gt;"",I6432&gt;1)</formula>
    </cfRule>
  </conditionalFormatting>
  <conditionalFormatting sqref="I6439">
    <cfRule type="expression" dxfId="8591" priority="9631">
      <formula>AND(I6439&lt;&gt;"",I6439&gt;1)</formula>
    </cfRule>
  </conditionalFormatting>
  <conditionalFormatting sqref="I6446">
    <cfRule type="expression" dxfId="8590" priority="9630">
      <formula>AND(I6446&lt;&gt;"",I6446&gt;1)</formula>
    </cfRule>
  </conditionalFormatting>
  <conditionalFormatting sqref="I6529">
    <cfRule type="expression" dxfId="8589" priority="9571">
      <formula>AND(I6529&lt;&gt;"",I6529&gt;1)</formula>
    </cfRule>
  </conditionalFormatting>
  <conditionalFormatting sqref="I6536">
    <cfRule type="expression" dxfId="8588" priority="9570">
      <formula>AND(I6536&lt;&gt;"",I6536&gt;1)</formula>
    </cfRule>
  </conditionalFormatting>
  <conditionalFormatting sqref="I6543">
    <cfRule type="expression" dxfId="8587" priority="9569">
      <formula>AND(I6543&lt;&gt;"",I6543&gt;1)</formula>
    </cfRule>
  </conditionalFormatting>
  <conditionalFormatting sqref="I6550">
    <cfRule type="expression" dxfId="8586" priority="9568">
      <formula>AND(I6550&lt;&gt;"",I6550&gt;1)</formula>
    </cfRule>
  </conditionalFormatting>
  <conditionalFormatting sqref="I6557">
    <cfRule type="expression" dxfId="8585" priority="9567">
      <formula>AND(I6557&lt;&gt;"",I6557&gt;1)</formula>
    </cfRule>
  </conditionalFormatting>
  <conditionalFormatting sqref="I6564">
    <cfRule type="expression" dxfId="8584" priority="9566">
      <formula>AND(I6564&lt;&gt;"",I6564&gt;1)</formula>
    </cfRule>
  </conditionalFormatting>
  <conditionalFormatting sqref="I6571">
    <cfRule type="expression" dxfId="8583" priority="9565">
      <formula>AND(I6571&lt;&gt;"",I6571&gt;1)</formula>
    </cfRule>
  </conditionalFormatting>
  <conditionalFormatting sqref="I6654">
    <cfRule type="expression" dxfId="8582" priority="9506">
      <formula>AND(I6654&lt;&gt;"",I6654&gt;1)</formula>
    </cfRule>
  </conditionalFormatting>
  <conditionalFormatting sqref="I6661">
    <cfRule type="expression" dxfId="8581" priority="9505">
      <formula>AND(I6661&lt;&gt;"",I6661&gt;1)</formula>
    </cfRule>
  </conditionalFormatting>
  <conditionalFormatting sqref="I6668">
    <cfRule type="expression" dxfId="8580" priority="9504">
      <formula>AND(I6668&lt;&gt;"",I6668&gt;1)</formula>
    </cfRule>
  </conditionalFormatting>
  <conditionalFormatting sqref="I6675">
    <cfRule type="expression" dxfId="8579" priority="9503">
      <formula>AND(I6675&lt;&gt;"",I6675&gt;1)</formula>
    </cfRule>
  </conditionalFormatting>
  <conditionalFormatting sqref="I6682">
    <cfRule type="expression" dxfId="8578" priority="9502">
      <formula>AND(I6682&lt;&gt;"",I6682&gt;1)</formula>
    </cfRule>
  </conditionalFormatting>
  <conditionalFormatting sqref="I6689">
    <cfRule type="expression" dxfId="8577" priority="9501">
      <formula>AND(I6689&lt;&gt;"",I6689&gt;1)</formula>
    </cfRule>
  </conditionalFormatting>
  <conditionalFormatting sqref="I6696">
    <cfRule type="expression" dxfId="8576" priority="9500">
      <formula>AND(I6696&lt;&gt;"",I6696&gt;1)</formula>
    </cfRule>
  </conditionalFormatting>
  <conditionalFormatting sqref="I6779">
    <cfRule type="expression" dxfId="8575" priority="9441">
      <formula>AND(I6779&lt;&gt;"",I6779&gt;1)</formula>
    </cfRule>
  </conditionalFormatting>
  <conditionalFormatting sqref="I6786">
    <cfRule type="expression" dxfId="8574" priority="9440">
      <formula>AND(I6786&lt;&gt;"",I6786&gt;1)</formula>
    </cfRule>
  </conditionalFormatting>
  <conditionalFormatting sqref="I6793">
    <cfRule type="expression" dxfId="8573" priority="9439">
      <formula>AND(I6793&lt;&gt;"",I6793&gt;1)</formula>
    </cfRule>
  </conditionalFormatting>
  <conditionalFormatting sqref="I6800">
    <cfRule type="expression" dxfId="8572" priority="9438">
      <formula>AND(I6800&lt;&gt;"",I6800&gt;1)</formula>
    </cfRule>
  </conditionalFormatting>
  <conditionalFormatting sqref="I6807">
    <cfRule type="expression" dxfId="8571" priority="9437">
      <formula>AND(I6807&lt;&gt;"",I6807&gt;1)</formula>
    </cfRule>
  </conditionalFormatting>
  <conditionalFormatting sqref="I6814">
    <cfRule type="expression" dxfId="8570" priority="9436">
      <formula>AND(I6814&lt;&gt;"",I6814&gt;1)</formula>
    </cfRule>
  </conditionalFormatting>
  <conditionalFormatting sqref="I6821">
    <cfRule type="expression" dxfId="8569" priority="9435">
      <formula>AND(I6821&lt;&gt;"",I6821&gt;1)</formula>
    </cfRule>
  </conditionalFormatting>
  <conditionalFormatting sqref="I6904">
    <cfRule type="expression" dxfId="8568" priority="9376">
      <formula>AND(I6904&lt;&gt;"",I6904&gt;1)</formula>
    </cfRule>
  </conditionalFormatting>
  <conditionalFormatting sqref="I6911">
    <cfRule type="expression" dxfId="8567" priority="9375">
      <formula>AND(I6911&lt;&gt;"",I6911&gt;1)</formula>
    </cfRule>
  </conditionalFormatting>
  <conditionalFormatting sqref="I6918">
    <cfRule type="expression" dxfId="8566" priority="9374">
      <formula>AND(I6918&lt;&gt;"",I6918&gt;1)</formula>
    </cfRule>
  </conditionalFormatting>
  <conditionalFormatting sqref="I6925">
    <cfRule type="expression" dxfId="8565" priority="9373">
      <formula>AND(I6925&lt;&gt;"",I6925&gt;1)</formula>
    </cfRule>
  </conditionalFormatting>
  <conditionalFormatting sqref="I6932">
    <cfRule type="expression" dxfId="8564" priority="9372">
      <formula>AND(I6932&lt;&gt;"",I6932&gt;1)</formula>
    </cfRule>
  </conditionalFormatting>
  <conditionalFormatting sqref="I6939">
    <cfRule type="expression" dxfId="8563" priority="9371">
      <formula>AND(I6939&lt;&gt;"",I6939&gt;1)</formula>
    </cfRule>
  </conditionalFormatting>
  <conditionalFormatting sqref="I6946">
    <cfRule type="expression" dxfId="8562" priority="9370">
      <formula>AND(I6946&lt;&gt;"",I6946&gt;1)</formula>
    </cfRule>
  </conditionalFormatting>
  <conditionalFormatting sqref="I7029">
    <cfRule type="expression" dxfId="8561" priority="9311">
      <formula>AND(I7029&lt;&gt;"",I7029&gt;1)</formula>
    </cfRule>
  </conditionalFormatting>
  <conditionalFormatting sqref="I7036">
    <cfRule type="expression" dxfId="8560" priority="9310">
      <formula>AND(I7036&lt;&gt;"",I7036&gt;1)</formula>
    </cfRule>
  </conditionalFormatting>
  <conditionalFormatting sqref="I7043">
    <cfRule type="expression" dxfId="8559" priority="9309">
      <formula>AND(I7043&lt;&gt;"",I7043&gt;1)</formula>
    </cfRule>
  </conditionalFormatting>
  <conditionalFormatting sqref="I7050">
    <cfRule type="expression" dxfId="8558" priority="9308">
      <formula>AND(I7050&lt;&gt;"",I7050&gt;1)</formula>
    </cfRule>
  </conditionalFormatting>
  <conditionalFormatting sqref="I7057">
    <cfRule type="expression" dxfId="8557" priority="9307">
      <formula>AND(I7057&lt;&gt;"",I7057&gt;1)</formula>
    </cfRule>
  </conditionalFormatting>
  <conditionalFormatting sqref="I7064">
    <cfRule type="expression" dxfId="8556" priority="9306">
      <formula>AND(I7064&lt;&gt;"",I7064&gt;1)</formula>
    </cfRule>
  </conditionalFormatting>
  <conditionalFormatting sqref="I7071">
    <cfRule type="expression" dxfId="8555" priority="9305">
      <formula>AND(I7071&lt;&gt;"",I7071&gt;1)</formula>
    </cfRule>
  </conditionalFormatting>
  <conditionalFormatting sqref="I7154">
    <cfRule type="expression" dxfId="8554" priority="9246">
      <formula>AND(I7154&lt;&gt;"",I7154&gt;1)</formula>
    </cfRule>
  </conditionalFormatting>
  <conditionalFormatting sqref="I7161">
    <cfRule type="expression" dxfId="8553" priority="9245">
      <formula>AND(I7161&lt;&gt;"",I7161&gt;1)</formula>
    </cfRule>
  </conditionalFormatting>
  <conditionalFormatting sqref="I7168">
    <cfRule type="expression" dxfId="8552" priority="9244">
      <formula>AND(I7168&lt;&gt;"",I7168&gt;1)</formula>
    </cfRule>
  </conditionalFormatting>
  <conditionalFormatting sqref="I7175">
    <cfRule type="expression" dxfId="8551" priority="9243">
      <formula>AND(I7175&lt;&gt;"",I7175&gt;1)</formula>
    </cfRule>
  </conditionalFormatting>
  <conditionalFormatting sqref="I7182">
    <cfRule type="expression" dxfId="8550" priority="9242">
      <formula>AND(I7182&lt;&gt;"",I7182&gt;1)</formula>
    </cfRule>
  </conditionalFormatting>
  <conditionalFormatting sqref="I7189">
    <cfRule type="expression" dxfId="8549" priority="9241">
      <formula>AND(I7189&lt;&gt;"",I7189&gt;1)</formula>
    </cfRule>
  </conditionalFormatting>
  <conditionalFormatting sqref="I7196">
    <cfRule type="expression" dxfId="8548" priority="9240">
      <formula>AND(I7196&lt;&gt;"",I7196&gt;1)</formula>
    </cfRule>
  </conditionalFormatting>
  <conditionalFormatting sqref="I7279">
    <cfRule type="expression" dxfId="8547" priority="9181">
      <formula>AND(I7279&lt;&gt;"",I7279&gt;1)</formula>
    </cfRule>
  </conditionalFormatting>
  <conditionalFormatting sqref="I7286">
    <cfRule type="expression" dxfId="8546" priority="9180">
      <formula>AND(I7286&lt;&gt;"",I7286&gt;1)</formula>
    </cfRule>
  </conditionalFormatting>
  <conditionalFormatting sqref="I7293">
    <cfRule type="expression" dxfId="8545" priority="9179">
      <formula>AND(I7293&lt;&gt;"",I7293&gt;1)</formula>
    </cfRule>
  </conditionalFormatting>
  <conditionalFormatting sqref="I7300">
    <cfRule type="expression" dxfId="8544" priority="9178">
      <formula>AND(I7300&lt;&gt;"",I7300&gt;1)</formula>
    </cfRule>
  </conditionalFormatting>
  <conditionalFormatting sqref="I7307">
    <cfRule type="expression" dxfId="8543" priority="9177">
      <formula>AND(I7307&lt;&gt;"",I7307&gt;1)</formula>
    </cfRule>
  </conditionalFormatting>
  <conditionalFormatting sqref="I7314">
    <cfRule type="expression" dxfId="8542" priority="9176">
      <formula>AND(I7314&lt;&gt;"",I7314&gt;1)</formula>
    </cfRule>
  </conditionalFormatting>
  <conditionalFormatting sqref="I7321">
    <cfRule type="expression" dxfId="8541" priority="9175">
      <formula>AND(I7321&lt;&gt;"",I7321&gt;1)</formula>
    </cfRule>
  </conditionalFormatting>
  <conditionalFormatting sqref="I7404">
    <cfRule type="expression" dxfId="8540" priority="9116">
      <formula>AND(I7404&lt;&gt;"",I7404&gt;1)</formula>
    </cfRule>
  </conditionalFormatting>
  <conditionalFormatting sqref="I7411">
    <cfRule type="expression" dxfId="8539" priority="9115">
      <formula>AND(I7411&lt;&gt;"",I7411&gt;1)</formula>
    </cfRule>
  </conditionalFormatting>
  <conditionalFormatting sqref="I7418">
    <cfRule type="expression" dxfId="8538" priority="9114">
      <formula>AND(I7418&lt;&gt;"",I7418&gt;1)</formula>
    </cfRule>
  </conditionalFormatting>
  <conditionalFormatting sqref="I7425">
    <cfRule type="expression" dxfId="8537" priority="9113">
      <formula>AND(I7425&lt;&gt;"",I7425&gt;1)</formula>
    </cfRule>
  </conditionalFormatting>
  <conditionalFormatting sqref="I7432">
    <cfRule type="expression" dxfId="8536" priority="9112">
      <formula>AND(I7432&lt;&gt;"",I7432&gt;1)</formula>
    </cfRule>
  </conditionalFormatting>
  <conditionalFormatting sqref="I7439">
    <cfRule type="expression" dxfId="8535" priority="9111">
      <formula>AND(I7439&lt;&gt;"",I7439&gt;1)</formula>
    </cfRule>
  </conditionalFormatting>
  <conditionalFormatting sqref="I7446">
    <cfRule type="expression" dxfId="8534" priority="9110">
      <formula>AND(I7446&lt;&gt;"",I7446&gt;1)</formula>
    </cfRule>
  </conditionalFormatting>
  <conditionalFormatting sqref="I7529">
    <cfRule type="expression" dxfId="8533" priority="9051">
      <formula>AND(I7529&lt;&gt;"",I7529&gt;1)</formula>
    </cfRule>
  </conditionalFormatting>
  <conditionalFormatting sqref="I7536">
    <cfRule type="expression" dxfId="8532" priority="9050">
      <formula>AND(I7536&lt;&gt;"",I7536&gt;1)</formula>
    </cfRule>
  </conditionalFormatting>
  <conditionalFormatting sqref="I7543">
    <cfRule type="expression" dxfId="8531" priority="9049">
      <formula>AND(I7543&lt;&gt;"",I7543&gt;1)</formula>
    </cfRule>
  </conditionalFormatting>
  <conditionalFormatting sqref="I7550">
    <cfRule type="expression" dxfId="8530" priority="9048">
      <formula>AND(I7550&lt;&gt;"",I7550&gt;1)</formula>
    </cfRule>
  </conditionalFormatting>
  <conditionalFormatting sqref="I7557">
    <cfRule type="expression" dxfId="8529" priority="9047">
      <formula>AND(I7557&lt;&gt;"",I7557&gt;1)</formula>
    </cfRule>
  </conditionalFormatting>
  <conditionalFormatting sqref="I7564">
    <cfRule type="expression" dxfId="8528" priority="9046">
      <formula>AND(I7564&lt;&gt;"",I7564&gt;1)</formula>
    </cfRule>
  </conditionalFormatting>
  <conditionalFormatting sqref="I7571">
    <cfRule type="expression" dxfId="8527" priority="9045">
      <formula>AND(I7571&lt;&gt;"",I7571&gt;1)</formula>
    </cfRule>
  </conditionalFormatting>
  <conditionalFormatting sqref="I7654">
    <cfRule type="expression" dxfId="8526" priority="8986">
      <formula>AND(I7654&lt;&gt;"",I7654&gt;1)</formula>
    </cfRule>
  </conditionalFormatting>
  <conditionalFormatting sqref="I7661">
    <cfRule type="expression" dxfId="8525" priority="8985">
      <formula>AND(I7661&lt;&gt;"",I7661&gt;1)</formula>
    </cfRule>
  </conditionalFormatting>
  <conditionalFormatting sqref="I7668">
    <cfRule type="expression" dxfId="8524" priority="8984">
      <formula>AND(I7668&lt;&gt;"",I7668&gt;1)</formula>
    </cfRule>
  </conditionalFormatting>
  <conditionalFormatting sqref="I7675">
    <cfRule type="expression" dxfId="8523" priority="8983">
      <formula>AND(I7675&lt;&gt;"",I7675&gt;1)</formula>
    </cfRule>
  </conditionalFormatting>
  <conditionalFormatting sqref="I7682">
    <cfRule type="expression" dxfId="8522" priority="8982">
      <formula>AND(I7682&lt;&gt;"",I7682&gt;1)</formula>
    </cfRule>
  </conditionalFormatting>
  <conditionalFormatting sqref="I7689">
    <cfRule type="expression" dxfId="8521" priority="8981">
      <formula>AND(I7689&lt;&gt;"",I7689&gt;1)</formula>
    </cfRule>
  </conditionalFormatting>
  <conditionalFormatting sqref="I7696">
    <cfRule type="expression" dxfId="8520" priority="8980">
      <formula>AND(I7696&lt;&gt;"",I7696&gt;1)</formula>
    </cfRule>
  </conditionalFormatting>
  <conditionalFormatting sqref="I7779">
    <cfRule type="expression" dxfId="8519" priority="8921">
      <formula>AND(I7779&lt;&gt;"",I7779&gt;1)</formula>
    </cfRule>
  </conditionalFormatting>
  <conditionalFormatting sqref="I7786">
    <cfRule type="expression" dxfId="8518" priority="8920">
      <formula>AND(I7786&lt;&gt;"",I7786&gt;1)</formula>
    </cfRule>
  </conditionalFormatting>
  <conditionalFormatting sqref="I7793">
    <cfRule type="expression" dxfId="8517" priority="8919">
      <formula>AND(I7793&lt;&gt;"",I7793&gt;1)</formula>
    </cfRule>
  </conditionalFormatting>
  <conditionalFormatting sqref="I7800">
    <cfRule type="expression" dxfId="8516" priority="8918">
      <formula>AND(I7800&lt;&gt;"",I7800&gt;1)</formula>
    </cfRule>
  </conditionalFormatting>
  <conditionalFormatting sqref="I7807">
    <cfRule type="expression" dxfId="8515" priority="8917">
      <formula>AND(I7807&lt;&gt;"",I7807&gt;1)</formula>
    </cfRule>
  </conditionalFormatting>
  <conditionalFormatting sqref="I7814">
    <cfRule type="expression" dxfId="8514" priority="8916">
      <formula>AND(I7814&lt;&gt;"",I7814&gt;1)</formula>
    </cfRule>
  </conditionalFormatting>
  <conditionalFormatting sqref="I7821">
    <cfRule type="expression" dxfId="8513" priority="8915">
      <formula>AND(I7821&lt;&gt;"",I7821&gt;1)</formula>
    </cfRule>
  </conditionalFormatting>
  <conditionalFormatting sqref="I7904">
    <cfRule type="expression" dxfId="8512" priority="8856">
      <formula>AND(I7904&lt;&gt;"",I7904&gt;1)</formula>
    </cfRule>
  </conditionalFormatting>
  <conditionalFormatting sqref="I7911">
    <cfRule type="expression" dxfId="8511" priority="8855">
      <formula>AND(I7911&lt;&gt;"",I7911&gt;1)</formula>
    </cfRule>
  </conditionalFormatting>
  <conditionalFormatting sqref="I7918">
    <cfRule type="expression" dxfId="8510" priority="8854">
      <formula>AND(I7918&lt;&gt;"",I7918&gt;1)</formula>
    </cfRule>
  </conditionalFormatting>
  <conditionalFormatting sqref="I7925">
    <cfRule type="expression" dxfId="8509" priority="8853">
      <formula>AND(I7925&lt;&gt;"",I7925&gt;1)</formula>
    </cfRule>
  </conditionalFormatting>
  <conditionalFormatting sqref="I7932">
    <cfRule type="expression" dxfId="8508" priority="8852">
      <formula>AND(I7932&lt;&gt;"",I7932&gt;1)</formula>
    </cfRule>
  </conditionalFormatting>
  <conditionalFormatting sqref="I7939">
    <cfRule type="expression" dxfId="8507" priority="8851">
      <formula>AND(I7939&lt;&gt;"",I7939&gt;1)</formula>
    </cfRule>
  </conditionalFormatting>
  <conditionalFormatting sqref="I7946">
    <cfRule type="expression" dxfId="8506" priority="8850">
      <formula>AND(I7946&lt;&gt;"",I7946&gt;1)</formula>
    </cfRule>
  </conditionalFormatting>
  <conditionalFormatting sqref="I8029">
    <cfRule type="expression" dxfId="8505" priority="8791">
      <formula>AND(I8029&lt;&gt;"",I8029&gt;1)</formula>
    </cfRule>
  </conditionalFormatting>
  <conditionalFormatting sqref="I8036">
    <cfRule type="expression" dxfId="8504" priority="8790">
      <formula>AND(I8036&lt;&gt;"",I8036&gt;1)</formula>
    </cfRule>
  </conditionalFormatting>
  <conditionalFormatting sqref="I8043">
    <cfRule type="expression" dxfId="8503" priority="8789">
      <formula>AND(I8043&lt;&gt;"",I8043&gt;1)</formula>
    </cfRule>
  </conditionalFormatting>
  <conditionalFormatting sqref="I8050">
    <cfRule type="expression" dxfId="8502" priority="8788">
      <formula>AND(I8050&lt;&gt;"",I8050&gt;1)</formula>
    </cfRule>
  </conditionalFormatting>
  <conditionalFormatting sqref="I8057">
    <cfRule type="expression" dxfId="8501" priority="8787">
      <formula>AND(I8057&lt;&gt;"",I8057&gt;1)</formula>
    </cfRule>
  </conditionalFormatting>
  <conditionalFormatting sqref="I8064">
    <cfRule type="expression" dxfId="8500" priority="8786">
      <formula>AND(I8064&lt;&gt;"",I8064&gt;1)</formula>
    </cfRule>
  </conditionalFormatting>
  <conditionalFormatting sqref="I8071">
    <cfRule type="expression" dxfId="8499" priority="8785">
      <formula>AND(I8071&lt;&gt;"",I8071&gt;1)</formula>
    </cfRule>
  </conditionalFormatting>
  <conditionalFormatting sqref="I8154">
    <cfRule type="expression" dxfId="8498" priority="8726">
      <formula>AND(I8154&lt;&gt;"",I8154&gt;1)</formula>
    </cfRule>
  </conditionalFormatting>
  <conditionalFormatting sqref="I8161">
    <cfRule type="expression" dxfId="8497" priority="8725">
      <formula>AND(I8161&lt;&gt;"",I8161&gt;1)</formula>
    </cfRule>
  </conditionalFormatting>
  <conditionalFormatting sqref="I8168">
    <cfRule type="expression" dxfId="8496" priority="8724">
      <formula>AND(I8168&lt;&gt;"",I8168&gt;1)</formula>
    </cfRule>
  </conditionalFormatting>
  <conditionalFormatting sqref="I8175">
    <cfRule type="expression" dxfId="8495" priority="8723">
      <formula>AND(I8175&lt;&gt;"",I8175&gt;1)</formula>
    </cfRule>
  </conditionalFormatting>
  <conditionalFormatting sqref="I8182">
    <cfRule type="expression" dxfId="8494" priority="8722">
      <formula>AND(I8182&lt;&gt;"",I8182&gt;1)</formula>
    </cfRule>
  </conditionalFormatting>
  <conditionalFormatting sqref="I8189">
    <cfRule type="expression" dxfId="8493" priority="8721">
      <formula>AND(I8189&lt;&gt;"",I8189&gt;1)</formula>
    </cfRule>
  </conditionalFormatting>
  <conditionalFormatting sqref="I8196">
    <cfRule type="expression" dxfId="8492" priority="8720">
      <formula>AND(I8196&lt;&gt;"",I8196&gt;1)</formula>
    </cfRule>
  </conditionalFormatting>
  <conditionalFormatting sqref="I8279">
    <cfRule type="expression" dxfId="8491" priority="8661">
      <formula>AND(I8279&lt;&gt;"",I8279&gt;1)</formula>
    </cfRule>
  </conditionalFormatting>
  <conditionalFormatting sqref="I8286">
    <cfRule type="expression" dxfId="8490" priority="8660">
      <formula>AND(I8286&lt;&gt;"",I8286&gt;1)</formula>
    </cfRule>
  </conditionalFormatting>
  <conditionalFormatting sqref="I8293">
    <cfRule type="expression" dxfId="8489" priority="8659">
      <formula>AND(I8293&lt;&gt;"",I8293&gt;1)</formula>
    </cfRule>
  </conditionalFormatting>
  <conditionalFormatting sqref="I8300">
    <cfRule type="expression" dxfId="8488" priority="8658">
      <formula>AND(I8300&lt;&gt;"",I8300&gt;1)</formula>
    </cfRule>
  </conditionalFormatting>
  <conditionalFormatting sqref="I8307">
    <cfRule type="expression" dxfId="8487" priority="8657">
      <formula>AND(I8307&lt;&gt;"",I8307&gt;1)</formula>
    </cfRule>
  </conditionalFormatting>
  <conditionalFormatting sqref="I8314">
    <cfRule type="expression" dxfId="8486" priority="8656">
      <formula>AND(I8314&lt;&gt;"",I8314&gt;1)</formula>
    </cfRule>
  </conditionalFormatting>
  <conditionalFormatting sqref="I8321">
    <cfRule type="expression" dxfId="8485" priority="8655">
      <formula>AND(I8321&lt;&gt;"",I8321&gt;1)</formula>
    </cfRule>
  </conditionalFormatting>
  <conditionalFormatting sqref="I8404">
    <cfRule type="expression" dxfId="8484" priority="8596">
      <formula>AND(I8404&lt;&gt;"",I8404&gt;1)</formula>
    </cfRule>
  </conditionalFormatting>
  <conditionalFormatting sqref="I8411">
    <cfRule type="expression" dxfId="8483" priority="8595">
      <formula>AND(I8411&lt;&gt;"",I8411&gt;1)</formula>
    </cfRule>
  </conditionalFormatting>
  <conditionalFormatting sqref="I8418">
    <cfRule type="expression" dxfId="8482" priority="8594">
      <formula>AND(I8418&lt;&gt;"",I8418&gt;1)</formula>
    </cfRule>
  </conditionalFormatting>
  <conditionalFormatting sqref="I8425">
    <cfRule type="expression" dxfId="8481" priority="8593">
      <formula>AND(I8425&lt;&gt;"",I8425&gt;1)</formula>
    </cfRule>
  </conditionalFormatting>
  <conditionalFormatting sqref="I8432">
    <cfRule type="expression" dxfId="8480" priority="8592">
      <formula>AND(I8432&lt;&gt;"",I8432&gt;1)</formula>
    </cfRule>
  </conditionalFormatting>
  <conditionalFormatting sqref="I8439">
    <cfRule type="expression" dxfId="8479" priority="8591">
      <formula>AND(I8439&lt;&gt;"",I8439&gt;1)</formula>
    </cfRule>
  </conditionalFormatting>
  <conditionalFormatting sqref="I8446">
    <cfRule type="expression" dxfId="8478" priority="8590">
      <formula>AND(I8446&lt;&gt;"",I8446&gt;1)</formula>
    </cfRule>
  </conditionalFormatting>
  <conditionalFormatting sqref="I8529">
    <cfRule type="expression" dxfId="8477" priority="8531">
      <formula>AND(I8529&lt;&gt;"",I8529&gt;1)</formula>
    </cfRule>
  </conditionalFormatting>
  <conditionalFormatting sqref="I8536">
    <cfRule type="expression" dxfId="8476" priority="8530">
      <formula>AND(I8536&lt;&gt;"",I8536&gt;1)</formula>
    </cfRule>
  </conditionalFormatting>
  <conditionalFormatting sqref="I8543">
    <cfRule type="expression" dxfId="8475" priority="8529">
      <formula>AND(I8543&lt;&gt;"",I8543&gt;1)</formula>
    </cfRule>
  </conditionalFormatting>
  <conditionalFormatting sqref="I8550">
    <cfRule type="expression" dxfId="8474" priority="8528">
      <formula>AND(I8550&lt;&gt;"",I8550&gt;1)</formula>
    </cfRule>
  </conditionalFormatting>
  <conditionalFormatting sqref="I8557">
    <cfRule type="expression" dxfId="8473" priority="8527">
      <formula>AND(I8557&lt;&gt;"",I8557&gt;1)</formula>
    </cfRule>
  </conditionalFormatting>
  <conditionalFormatting sqref="I8564">
    <cfRule type="expression" dxfId="8472" priority="8526">
      <formula>AND(I8564&lt;&gt;"",I8564&gt;1)</formula>
    </cfRule>
  </conditionalFormatting>
  <conditionalFormatting sqref="I8571">
    <cfRule type="expression" dxfId="8471" priority="8525">
      <formula>AND(I8571&lt;&gt;"",I8571&gt;1)</formula>
    </cfRule>
  </conditionalFormatting>
  <conditionalFormatting sqref="I8654">
    <cfRule type="expression" dxfId="8470" priority="8466">
      <formula>AND(I8654&lt;&gt;"",I8654&gt;1)</formula>
    </cfRule>
  </conditionalFormatting>
  <conditionalFormatting sqref="I8661">
    <cfRule type="expression" dxfId="8469" priority="8465">
      <formula>AND(I8661&lt;&gt;"",I8661&gt;1)</formula>
    </cfRule>
  </conditionalFormatting>
  <conditionalFormatting sqref="I8668">
    <cfRule type="expression" dxfId="8468" priority="8464">
      <formula>AND(I8668&lt;&gt;"",I8668&gt;1)</formula>
    </cfRule>
  </conditionalFormatting>
  <conditionalFormatting sqref="I8675">
    <cfRule type="expression" dxfId="8467" priority="8463">
      <formula>AND(I8675&lt;&gt;"",I8675&gt;1)</formula>
    </cfRule>
  </conditionalFormatting>
  <conditionalFormatting sqref="I8682">
    <cfRule type="expression" dxfId="8466" priority="8462">
      <formula>AND(I8682&lt;&gt;"",I8682&gt;1)</formula>
    </cfRule>
  </conditionalFormatting>
  <conditionalFormatting sqref="I8689">
    <cfRule type="expression" dxfId="8465" priority="8461">
      <formula>AND(I8689&lt;&gt;"",I8689&gt;1)</formula>
    </cfRule>
  </conditionalFormatting>
  <conditionalFormatting sqref="I8696">
    <cfRule type="expression" dxfId="8464" priority="8460">
      <formula>AND(I8696&lt;&gt;"",I8696&gt;1)</formula>
    </cfRule>
  </conditionalFormatting>
  <conditionalFormatting sqref="I8779">
    <cfRule type="expression" dxfId="8463" priority="8401">
      <formula>AND(I8779&lt;&gt;"",I8779&gt;1)</formula>
    </cfRule>
  </conditionalFormatting>
  <conditionalFormatting sqref="I8786">
    <cfRule type="expression" dxfId="8462" priority="8400">
      <formula>AND(I8786&lt;&gt;"",I8786&gt;1)</formula>
    </cfRule>
  </conditionalFormatting>
  <conditionalFormatting sqref="I8793">
    <cfRule type="expression" dxfId="8461" priority="8399">
      <formula>AND(I8793&lt;&gt;"",I8793&gt;1)</formula>
    </cfRule>
  </conditionalFormatting>
  <conditionalFormatting sqref="I8800">
    <cfRule type="expression" dxfId="8460" priority="8398">
      <formula>AND(I8800&lt;&gt;"",I8800&gt;1)</formula>
    </cfRule>
  </conditionalFormatting>
  <conditionalFormatting sqref="I8807">
    <cfRule type="expression" dxfId="8459" priority="8397">
      <formula>AND(I8807&lt;&gt;"",I8807&gt;1)</formula>
    </cfRule>
  </conditionalFormatting>
  <conditionalFormatting sqref="I8814">
    <cfRule type="expression" dxfId="8458" priority="8396">
      <formula>AND(I8814&lt;&gt;"",I8814&gt;1)</formula>
    </cfRule>
  </conditionalFormatting>
  <conditionalFormatting sqref="I8821">
    <cfRule type="expression" dxfId="8457" priority="8395">
      <formula>AND(I8821&lt;&gt;"",I8821&gt;1)</formula>
    </cfRule>
  </conditionalFormatting>
  <conditionalFormatting sqref="I8904">
    <cfRule type="expression" dxfId="8456" priority="8336">
      <formula>AND(I8904&lt;&gt;"",I8904&gt;1)</formula>
    </cfRule>
  </conditionalFormatting>
  <conditionalFormatting sqref="I8911">
    <cfRule type="expression" dxfId="8455" priority="8335">
      <formula>AND(I8911&lt;&gt;"",I8911&gt;1)</formula>
    </cfRule>
  </conditionalFormatting>
  <conditionalFormatting sqref="I8918">
    <cfRule type="expression" dxfId="8454" priority="8334">
      <formula>AND(I8918&lt;&gt;"",I8918&gt;1)</formula>
    </cfRule>
  </conditionalFormatting>
  <conditionalFormatting sqref="I8925">
    <cfRule type="expression" dxfId="8453" priority="8333">
      <formula>AND(I8925&lt;&gt;"",I8925&gt;1)</formula>
    </cfRule>
  </conditionalFormatting>
  <conditionalFormatting sqref="I8932">
    <cfRule type="expression" dxfId="8452" priority="8332">
      <formula>AND(I8932&lt;&gt;"",I8932&gt;1)</formula>
    </cfRule>
  </conditionalFormatting>
  <conditionalFormatting sqref="I8939">
    <cfRule type="expression" dxfId="8451" priority="8331">
      <formula>AND(I8939&lt;&gt;"",I8939&gt;1)</formula>
    </cfRule>
  </conditionalFormatting>
  <conditionalFormatting sqref="I8946">
    <cfRule type="expression" dxfId="8450" priority="8330">
      <formula>AND(I8946&lt;&gt;"",I8946&gt;1)</formula>
    </cfRule>
  </conditionalFormatting>
  <conditionalFormatting sqref="I9029">
    <cfRule type="expression" dxfId="8449" priority="8271">
      <formula>AND(I9029&lt;&gt;"",I9029&gt;1)</formula>
    </cfRule>
  </conditionalFormatting>
  <conditionalFormatting sqref="I9036">
    <cfRule type="expression" dxfId="8448" priority="8270">
      <formula>AND(I9036&lt;&gt;"",I9036&gt;1)</formula>
    </cfRule>
  </conditionalFormatting>
  <conditionalFormatting sqref="I9043">
    <cfRule type="expression" dxfId="8447" priority="8269">
      <formula>AND(I9043&lt;&gt;"",I9043&gt;1)</formula>
    </cfRule>
  </conditionalFormatting>
  <conditionalFormatting sqref="I9050">
    <cfRule type="expression" dxfId="8446" priority="8268">
      <formula>AND(I9050&lt;&gt;"",I9050&gt;1)</formula>
    </cfRule>
  </conditionalFormatting>
  <conditionalFormatting sqref="I9057">
    <cfRule type="expression" dxfId="8445" priority="8267">
      <formula>AND(I9057&lt;&gt;"",I9057&gt;1)</formula>
    </cfRule>
  </conditionalFormatting>
  <conditionalFormatting sqref="I9064">
    <cfRule type="expression" dxfId="8444" priority="8266">
      <formula>AND(I9064&lt;&gt;"",I9064&gt;1)</formula>
    </cfRule>
  </conditionalFormatting>
  <conditionalFormatting sqref="I9071">
    <cfRule type="expression" dxfId="8443" priority="8265">
      <formula>AND(I9071&lt;&gt;"",I9071&gt;1)</formula>
    </cfRule>
  </conditionalFormatting>
  <conditionalFormatting sqref="I9154">
    <cfRule type="expression" dxfId="8442" priority="8206">
      <formula>AND(I9154&lt;&gt;"",I9154&gt;1)</formula>
    </cfRule>
  </conditionalFormatting>
  <conditionalFormatting sqref="I9161">
    <cfRule type="expression" dxfId="8441" priority="8205">
      <formula>AND(I9161&lt;&gt;"",I9161&gt;1)</formula>
    </cfRule>
  </conditionalFormatting>
  <conditionalFormatting sqref="I9168">
    <cfRule type="expression" dxfId="8440" priority="8204">
      <formula>AND(I9168&lt;&gt;"",I9168&gt;1)</formula>
    </cfRule>
  </conditionalFormatting>
  <conditionalFormatting sqref="I9175">
    <cfRule type="expression" dxfId="8439" priority="8203">
      <formula>AND(I9175&lt;&gt;"",I9175&gt;1)</formula>
    </cfRule>
  </conditionalFormatting>
  <conditionalFormatting sqref="I9182">
    <cfRule type="expression" dxfId="8438" priority="8202">
      <formula>AND(I9182&lt;&gt;"",I9182&gt;1)</formula>
    </cfRule>
  </conditionalFormatting>
  <conditionalFormatting sqref="I9189">
    <cfRule type="expression" dxfId="8437" priority="8201">
      <formula>AND(I9189&lt;&gt;"",I9189&gt;1)</formula>
    </cfRule>
  </conditionalFormatting>
  <conditionalFormatting sqref="I9196">
    <cfRule type="expression" dxfId="8436" priority="8200">
      <formula>AND(I9196&lt;&gt;"",I9196&gt;1)</formula>
    </cfRule>
  </conditionalFormatting>
  <conditionalFormatting sqref="I9279">
    <cfRule type="expression" dxfId="8435" priority="8141">
      <formula>AND(I9279&lt;&gt;"",I9279&gt;1)</formula>
    </cfRule>
  </conditionalFormatting>
  <conditionalFormatting sqref="I9286">
    <cfRule type="expression" dxfId="8434" priority="8140">
      <formula>AND(I9286&lt;&gt;"",I9286&gt;1)</formula>
    </cfRule>
  </conditionalFormatting>
  <conditionalFormatting sqref="I9293">
    <cfRule type="expression" dxfId="8433" priority="8139">
      <formula>AND(I9293&lt;&gt;"",I9293&gt;1)</formula>
    </cfRule>
  </conditionalFormatting>
  <conditionalFormatting sqref="I9300">
    <cfRule type="expression" dxfId="8432" priority="8138">
      <formula>AND(I9300&lt;&gt;"",I9300&gt;1)</formula>
    </cfRule>
  </conditionalFormatting>
  <conditionalFormatting sqref="I9307">
    <cfRule type="expression" dxfId="8431" priority="8137">
      <formula>AND(I9307&lt;&gt;"",I9307&gt;1)</formula>
    </cfRule>
  </conditionalFormatting>
  <conditionalFormatting sqref="I9314">
    <cfRule type="expression" dxfId="8430" priority="8136">
      <formula>AND(I9314&lt;&gt;"",I9314&gt;1)</formula>
    </cfRule>
  </conditionalFormatting>
  <conditionalFormatting sqref="I9321">
    <cfRule type="expression" dxfId="8429" priority="8135">
      <formula>AND(I9321&lt;&gt;"",I9321&gt;1)</formula>
    </cfRule>
  </conditionalFormatting>
  <conditionalFormatting sqref="I9404">
    <cfRule type="expression" dxfId="8428" priority="8076">
      <formula>AND(I9404&lt;&gt;"",I9404&gt;1)</formula>
    </cfRule>
  </conditionalFormatting>
  <conditionalFormatting sqref="I9411">
    <cfRule type="expression" dxfId="8427" priority="8075">
      <formula>AND(I9411&lt;&gt;"",I9411&gt;1)</formula>
    </cfRule>
  </conditionalFormatting>
  <conditionalFormatting sqref="I9418">
    <cfRule type="expression" dxfId="8426" priority="8074">
      <formula>AND(I9418&lt;&gt;"",I9418&gt;1)</formula>
    </cfRule>
  </conditionalFormatting>
  <conditionalFormatting sqref="I9425">
    <cfRule type="expression" dxfId="8425" priority="8073">
      <formula>AND(I9425&lt;&gt;"",I9425&gt;1)</formula>
    </cfRule>
  </conditionalFormatting>
  <conditionalFormatting sqref="I9432">
    <cfRule type="expression" dxfId="8424" priority="8072">
      <formula>AND(I9432&lt;&gt;"",I9432&gt;1)</formula>
    </cfRule>
  </conditionalFormatting>
  <conditionalFormatting sqref="I9439">
    <cfRule type="expression" dxfId="8423" priority="8071">
      <formula>AND(I9439&lt;&gt;"",I9439&gt;1)</formula>
    </cfRule>
  </conditionalFormatting>
  <conditionalFormatting sqref="I9446">
    <cfRule type="expression" dxfId="8422" priority="8070">
      <formula>AND(I9446&lt;&gt;"",I9446&gt;1)</formula>
    </cfRule>
  </conditionalFormatting>
  <conditionalFormatting sqref="I9529">
    <cfRule type="expression" dxfId="8421" priority="8011">
      <formula>AND(I9529&lt;&gt;"",I9529&gt;1)</formula>
    </cfRule>
  </conditionalFormatting>
  <conditionalFormatting sqref="I9536">
    <cfRule type="expression" dxfId="8420" priority="8010">
      <formula>AND(I9536&lt;&gt;"",I9536&gt;1)</formula>
    </cfRule>
  </conditionalFormatting>
  <conditionalFormatting sqref="I9543">
    <cfRule type="expression" dxfId="8419" priority="8009">
      <formula>AND(I9543&lt;&gt;"",I9543&gt;1)</formula>
    </cfRule>
  </conditionalFormatting>
  <conditionalFormatting sqref="I9550">
    <cfRule type="expression" dxfId="8418" priority="8008">
      <formula>AND(I9550&lt;&gt;"",I9550&gt;1)</formula>
    </cfRule>
  </conditionalFormatting>
  <conditionalFormatting sqref="I9557">
    <cfRule type="expression" dxfId="8417" priority="8007">
      <formula>AND(I9557&lt;&gt;"",I9557&gt;1)</formula>
    </cfRule>
  </conditionalFormatting>
  <conditionalFormatting sqref="I9564">
    <cfRule type="expression" dxfId="8416" priority="8006">
      <formula>AND(I9564&lt;&gt;"",I9564&gt;1)</formula>
    </cfRule>
  </conditionalFormatting>
  <conditionalFormatting sqref="I9571">
    <cfRule type="expression" dxfId="8415" priority="8005">
      <formula>AND(I9571&lt;&gt;"",I9571&gt;1)</formula>
    </cfRule>
  </conditionalFormatting>
  <conditionalFormatting sqref="I9654">
    <cfRule type="expression" dxfId="8414" priority="7946">
      <formula>AND(I9654&lt;&gt;"",I9654&gt;1)</formula>
    </cfRule>
  </conditionalFormatting>
  <conditionalFormatting sqref="I9661">
    <cfRule type="expression" dxfId="8413" priority="7945">
      <formula>AND(I9661&lt;&gt;"",I9661&gt;1)</formula>
    </cfRule>
  </conditionalFormatting>
  <conditionalFormatting sqref="I9668">
    <cfRule type="expression" dxfId="8412" priority="7944">
      <formula>AND(I9668&lt;&gt;"",I9668&gt;1)</formula>
    </cfRule>
  </conditionalFormatting>
  <conditionalFormatting sqref="I9675">
    <cfRule type="expression" dxfId="8411" priority="7943">
      <formula>AND(I9675&lt;&gt;"",I9675&gt;1)</formula>
    </cfRule>
  </conditionalFormatting>
  <conditionalFormatting sqref="I9682">
    <cfRule type="expression" dxfId="8410" priority="7942">
      <formula>AND(I9682&lt;&gt;"",I9682&gt;1)</formula>
    </cfRule>
  </conditionalFormatting>
  <conditionalFormatting sqref="I9689">
    <cfRule type="expression" dxfId="8409" priority="7941">
      <formula>AND(I9689&lt;&gt;"",I9689&gt;1)</formula>
    </cfRule>
  </conditionalFormatting>
  <conditionalFormatting sqref="I9696">
    <cfRule type="expression" dxfId="8408" priority="7940">
      <formula>AND(I9696&lt;&gt;"",I9696&gt;1)</formula>
    </cfRule>
  </conditionalFormatting>
  <conditionalFormatting sqref="I9779">
    <cfRule type="expression" dxfId="8407" priority="7881">
      <formula>AND(I9779&lt;&gt;"",I9779&gt;1)</formula>
    </cfRule>
  </conditionalFormatting>
  <conditionalFormatting sqref="I9786">
    <cfRule type="expression" dxfId="8406" priority="7880">
      <formula>AND(I9786&lt;&gt;"",I9786&gt;1)</formula>
    </cfRule>
  </conditionalFormatting>
  <conditionalFormatting sqref="I9793">
    <cfRule type="expression" dxfId="8405" priority="7879">
      <formula>AND(I9793&lt;&gt;"",I9793&gt;1)</formula>
    </cfRule>
  </conditionalFormatting>
  <conditionalFormatting sqref="I9800">
    <cfRule type="expression" dxfId="8404" priority="7878">
      <formula>AND(I9800&lt;&gt;"",I9800&gt;1)</formula>
    </cfRule>
  </conditionalFormatting>
  <conditionalFormatting sqref="I9807">
    <cfRule type="expression" dxfId="8403" priority="7877">
      <formula>AND(I9807&lt;&gt;"",I9807&gt;1)</formula>
    </cfRule>
  </conditionalFormatting>
  <conditionalFormatting sqref="I9814">
    <cfRule type="expression" dxfId="8402" priority="7876">
      <formula>AND(I9814&lt;&gt;"",I9814&gt;1)</formula>
    </cfRule>
  </conditionalFormatting>
  <conditionalFormatting sqref="I9821">
    <cfRule type="expression" dxfId="8401" priority="7875">
      <formula>AND(I9821&lt;&gt;"",I9821&gt;1)</formula>
    </cfRule>
  </conditionalFormatting>
  <conditionalFormatting sqref="I9904">
    <cfRule type="expression" dxfId="8400" priority="7816">
      <formula>AND(I9904&lt;&gt;"",I9904&gt;1)</formula>
    </cfRule>
  </conditionalFormatting>
  <conditionalFormatting sqref="I9911">
    <cfRule type="expression" dxfId="8399" priority="7815">
      <formula>AND(I9911&lt;&gt;"",I9911&gt;1)</formula>
    </cfRule>
  </conditionalFormatting>
  <conditionalFormatting sqref="I9918">
    <cfRule type="expression" dxfId="8398" priority="7814">
      <formula>AND(I9918&lt;&gt;"",I9918&gt;1)</formula>
    </cfRule>
  </conditionalFormatting>
  <conditionalFormatting sqref="I9925">
    <cfRule type="expression" dxfId="8397" priority="7813">
      <formula>AND(I9925&lt;&gt;"",I9925&gt;1)</formula>
    </cfRule>
  </conditionalFormatting>
  <conditionalFormatting sqref="I9932">
    <cfRule type="expression" dxfId="8396" priority="7812">
      <formula>AND(I9932&lt;&gt;"",I9932&gt;1)</formula>
    </cfRule>
  </conditionalFormatting>
  <conditionalFormatting sqref="I9939">
    <cfRule type="expression" dxfId="8395" priority="7811">
      <formula>AND(I9939&lt;&gt;"",I9939&gt;1)</formula>
    </cfRule>
  </conditionalFormatting>
  <conditionalFormatting sqref="I9946">
    <cfRule type="expression" dxfId="8394" priority="7810">
      <formula>AND(I9946&lt;&gt;"",I9946&gt;1)</formula>
    </cfRule>
  </conditionalFormatting>
  <conditionalFormatting sqref="I10029">
    <cfRule type="expression" dxfId="8393" priority="7751">
      <formula>AND(I10029&lt;&gt;"",I10029&gt;1)</formula>
    </cfRule>
  </conditionalFormatting>
  <conditionalFormatting sqref="I10036">
    <cfRule type="expression" dxfId="8392" priority="7750">
      <formula>AND(I10036&lt;&gt;"",I10036&gt;1)</formula>
    </cfRule>
  </conditionalFormatting>
  <conditionalFormatting sqref="I10043">
    <cfRule type="expression" dxfId="8391" priority="7749">
      <formula>AND(I10043&lt;&gt;"",I10043&gt;1)</formula>
    </cfRule>
  </conditionalFormatting>
  <conditionalFormatting sqref="I10050">
    <cfRule type="expression" dxfId="8390" priority="7748">
      <formula>AND(I10050&lt;&gt;"",I10050&gt;1)</formula>
    </cfRule>
  </conditionalFormatting>
  <conditionalFormatting sqref="I10057">
    <cfRule type="expression" dxfId="8389" priority="7747">
      <formula>AND(I10057&lt;&gt;"",I10057&gt;1)</formula>
    </cfRule>
  </conditionalFormatting>
  <conditionalFormatting sqref="I10064">
    <cfRule type="expression" dxfId="8388" priority="7746">
      <formula>AND(I10064&lt;&gt;"",I10064&gt;1)</formula>
    </cfRule>
  </conditionalFormatting>
  <conditionalFormatting sqref="I10071">
    <cfRule type="expression" dxfId="8387" priority="7745">
      <formula>AND(I10071&lt;&gt;"",I10071&gt;1)</formula>
    </cfRule>
  </conditionalFormatting>
  <conditionalFormatting sqref="I10154">
    <cfRule type="expression" dxfId="8386" priority="7686">
      <formula>AND(I10154&lt;&gt;"",I10154&gt;1)</formula>
    </cfRule>
  </conditionalFormatting>
  <conditionalFormatting sqref="I10161">
    <cfRule type="expression" dxfId="8385" priority="7685">
      <formula>AND(I10161&lt;&gt;"",I10161&gt;1)</formula>
    </cfRule>
  </conditionalFormatting>
  <conditionalFormatting sqref="I10168">
    <cfRule type="expression" dxfId="8384" priority="7684">
      <formula>AND(I10168&lt;&gt;"",I10168&gt;1)</formula>
    </cfRule>
  </conditionalFormatting>
  <conditionalFormatting sqref="I10175">
    <cfRule type="expression" dxfId="8383" priority="7683">
      <formula>AND(I10175&lt;&gt;"",I10175&gt;1)</formula>
    </cfRule>
  </conditionalFormatting>
  <conditionalFormatting sqref="I10182">
    <cfRule type="expression" dxfId="8382" priority="7682">
      <formula>AND(I10182&lt;&gt;"",I10182&gt;1)</formula>
    </cfRule>
  </conditionalFormatting>
  <conditionalFormatting sqref="I10189">
    <cfRule type="expression" dxfId="8381" priority="7681">
      <formula>AND(I10189&lt;&gt;"",I10189&gt;1)</formula>
    </cfRule>
  </conditionalFormatting>
  <conditionalFormatting sqref="I10196">
    <cfRule type="expression" dxfId="8380" priority="7680">
      <formula>AND(I10196&lt;&gt;"",I10196&gt;1)</formula>
    </cfRule>
  </conditionalFormatting>
  <conditionalFormatting sqref="I10279">
    <cfRule type="expression" dxfId="8379" priority="7621">
      <formula>AND(I10279&lt;&gt;"",I10279&gt;1)</formula>
    </cfRule>
  </conditionalFormatting>
  <conditionalFormatting sqref="I10286">
    <cfRule type="expression" dxfId="8378" priority="7620">
      <formula>AND(I10286&lt;&gt;"",I10286&gt;1)</formula>
    </cfRule>
  </conditionalFormatting>
  <conditionalFormatting sqref="I10293">
    <cfRule type="expression" dxfId="8377" priority="7619">
      <formula>AND(I10293&lt;&gt;"",I10293&gt;1)</formula>
    </cfRule>
  </conditionalFormatting>
  <conditionalFormatting sqref="I10300">
    <cfRule type="expression" dxfId="8376" priority="7618">
      <formula>AND(I10300&lt;&gt;"",I10300&gt;1)</formula>
    </cfRule>
  </conditionalFormatting>
  <conditionalFormatting sqref="I10307">
    <cfRule type="expression" dxfId="8375" priority="7617">
      <formula>AND(I10307&lt;&gt;"",I10307&gt;1)</formula>
    </cfRule>
  </conditionalFormatting>
  <conditionalFormatting sqref="I10314">
    <cfRule type="expression" dxfId="8374" priority="7616">
      <formula>AND(I10314&lt;&gt;"",I10314&gt;1)</formula>
    </cfRule>
  </conditionalFormatting>
  <conditionalFormatting sqref="I10321">
    <cfRule type="expression" dxfId="8373" priority="7615">
      <formula>AND(I10321&lt;&gt;"",I10321&gt;1)</formula>
    </cfRule>
  </conditionalFormatting>
  <conditionalFormatting sqref="I10404">
    <cfRule type="expression" dxfId="8372" priority="7556">
      <formula>AND(I10404&lt;&gt;"",I10404&gt;1)</formula>
    </cfRule>
  </conditionalFormatting>
  <conditionalFormatting sqref="I10411">
    <cfRule type="expression" dxfId="8371" priority="7555">
      <formula>AND(I10411&lt;&gt;"",I10411&gt;1)</formula>
    </cfRule>
  </conditionalFormatting>
  <conditionalFormatting sqref="I10418">
    <cfRule type="expression" dxfId="8370" priority="7554">
      <formula>AND(I10418&lt;&gt;"",I10418&gt;1)</formula>
    </cfRule>
  </conditionalFormatting>
  <conditionalFormatting sqref="I10425">
    <cfRule type="expression" dxfId="8369" priority="7553">
      <formula>AND(I10425&lt;&gt;"",I10425&gt;1)</formula>
    </cfRule>
  </conditionalFormatting>
  <conditionalFormatting sqref="I10432">
    <cfRule type="expression" dxfId="8368" priority="7552">
      <formula>AND(I10432&lt;&gt;"",I10432&gt;1)</formula>
    </cfRule>
  </conditionalFormatting>
  <conditionalFormatting sqref="I10439">
    <cfRule type="expression" dxfId="8367" priority="7551">
      <formula>AND(I10439&lt;&gt;"",I10439&gt;1)</formula>
    </cfRule>
  </conditionalFormatting>
  <conditionalFormatting sqref="I10446">
    <cfRule type="expression" dxfId="8366" priority="7550">
      <formula>AND(I10446&lt;&gt;"",I10446&gt;1)</formula>
    </cfRule>
  </conditionalFormatting>
  <conditionalFormatting sqref="I10529">
    <cfRule type="expression" dxfId="8365" priority="7491">
      <formula>AND(I10529&lt;&gt;"",I10529&gt;1)</formula>
    </cfRule>
  </conditionalFormatting>
  <conditionalFormatting sqref="I10536">
    <cfRule type="expression" dxfId="8364" priority="7490">
      <formula>AND(I10536&lt;&gt;"",I10536&gt;1)</formula>
    </cfRule>
  </conditionalFormatting>
  <conditionalFormatting sqref="I10543">
    <cfRule type="expression" dxfId="8363" priority="7489">
      <formula>AND(I10543&lt;&gt;"",I10543&gt;1)</formula>
    </cfRule>
  </conditionalFormatting>
  <conditionalFormatting sqref="I10550">
    <cfRule type="expression" dxfId="8362" priority="7488">
      <formula>AND(I10550&lt;&gt;"",I10550&gt;1)</formula>
    </cfRule>
  </conditionalFormatting>
  <conditionalFormatting sqref="I10557">
    <cfRule type="expression" dxfId="8361" priority="7487">
      <formula>AND(I10557&lt;&gt;"",I10557&gt;1)</formula>
    </cfRule>
  </conditionalFormatting>
  <conditionalFormatting sqref="I10564">
    <cfRule type="expression" dxfId="8360" priority="7486">
      <formula>AND(I10564&lt;&gt;"",I10564&gt;1)</formula>
    </cfRule>
  </conditionalFormatting>
  <conditionalFormatting sqref="I10571">
    <cfRule type="expression" dxfId="8359" priority="7485">
      <formula>AND(I10571&lt;&gt;"",I10571&gt;1)</formula>
    </cfRule>
  </conditionalFormatting>
  <conditionalFormatting sqref="I10654">
    <cfRule type="expression" dxfId="8358" priority="7426">
      <formula>AND(I10654&lt;&gt;"",I10654&gt;1)</formula>
    </cfRule>
  </conditionalFormatting>
  <conditionalFormatting sqref="I10661">
    <cfRule type="expression" dxfId="8357" priority="7425">
      <formula>AND(I10661&lt;&gt;"",I10661&gt;1)</formula>
    </cfRule>
  </conditionalFormatting>
  <conditionalFormatting sqref="I10668">
    <cfRule type="expression" dxfId="8356" priority="7424">
      <formula>AND(I10668&lt;&gt;"",I10668&gt;1)</formula>
    </cfRule>
  </conditionalFormatting>
  <conditionalFormatting sqref="I10675">
    <cfRule type="expression" dxfId="8355" priority="7423">
      <formula>AND(I10675&lt;&gt;"",I10675&gt;1)</formula>
    </cfRule>
  </conditionalFormatting>
  <conditionalFormatting sqref="I10682">
    <cfRule type="expression" dxfId="8354" priority="7422">
      <formula>AND(I10682&lt;&gt;"",I10682&gt;1)</formula>
    </cfRule>
  </conditionalFormatting>
  <conditionalFormatting sqref="I10689">
    <cfRule type="expression" dxfId="8353" priority="7421">
      <formula>AND(I10689&lt;&gt;"",I10689&gt;1)</formula>
    </cfRule>
  </conditionalFormatting>
  <conditionalFormatting sqref="I10696">
    <cfRule type="expression" dxfId="8352" priority="7420">
      <formula>AND(I10696&lt;&gt;"",I10696&gt;1)</formula>
    </cfRule>
  </conditionalFormatting>
  <conditionalFormatting sqref="I10779">
    <cfRule type="expression" dxfId="8351" priority="7361">
      <formula>AND(I10779&lt;&gt;"",I10779&gt;1)</formula>
    </cfRule>
  </conditionalFormatting>
  <conditionalFormatting sqref="I10786">
    <cfRule type="expression" dxfId="8350" priority="7360">
      <formula>AND(I10786&lt;&gt;"",I10786&gt;1)</formula>
    </cfRule>
  </conditionalFormatting>
  <conditionalFormatting sqref="I10793">
    <cfRule type="expression" dxfId="8349" priority="7359">
      <formula>AND(I10793&lt;&gt;"",I10793&gt;1)</formula>
    </cfRule>
  </conditionalFormatting>
  <conditionalFormatting sqref="I10800">
    <cfRule type="expression" dxfId="8348" priority="7358">
      <formula>AND(I10800&lt;&gt;"",I10800&gt;1)</formula>
    </cfRule>
  </conditionalFormatting>
  <conditionalFormatting sqref="I10807">
    <cfRule type="expression" dxfId="8347" priority="7357">
      <formula>AND(I10807&lt;&gt;"",I10807&gt;1)</formula>
    </cfRule>
  </conditionalFormatting>
  <conditionalFormatting sqref="I10814">
    <cfRule type="expression" dxfId="8346" priority="7356">
      <formula>AND(I10814&lt;&gt;"",I10814&gt;1)</formula>
    </cfRule>
  </conditionalFormatting>
  <conditionalFormatting sqref="I10821">
    <cfRule type="expression" dxfId="8345" priority="7355">
      <formula>AND(I10821&lt;&gt;"",I10821&gt;1)</formula>
    </cfRule>
  </conditionalFormatting>
  <conditionalFormatting sqref="I10904">
    <cfRule type="expression" dxfId="8344" priority="7296">
      <formula>AND(I10904&lt;&gt;"",I10904&gt;1)</formula>
    </cfRule>
  </conditionalFormatting>
  <conditionalFormatting sqref="I10911">
    <cfRule type="expression" dxfId="8343" priority="7295">
      <formula>AND(I10911&lt;&gt;"",I10911&gt;1)</formula>
    </cfRule>
  </conditionalFormatting>
  <conditionalFormatting sqref="I10918">
    <cfRule type="expression" dxfId="8342" priority="7294">
      <formula>AND(I10918&lt;&gt;"",I10918&gt;1)</formula>
    </cfRule>
  </conditionalFormatting>
  <conditionalFormatting sqref="I10925">
    <cfRule type="expression" dxfId="8341" priority="7293">
      <formula>AND(I10925&lt;&gt;"",I10925&gt;1)</formula>
    </cfRule>
  </conditionalFormatting>
  <conditionalFormatting sqref="I10932">
    <cfRule type="expression" dxfId="8340" priority="7292">
      <formula>AND(I10932&lt;&gt;"",I10932&gt;1)</formula>
    </cfRule>
  </conditionalFormatting>
  <conditionalFormatting sqref="I10939">
    <cfRule type="expression" dxfId="8339" priority="7291">
      <formula>AND(I10939&lt;&gt;"",I10939&gt;1)</formula>
    </cfRule>
  </conditionalFormatting>
  <conditionalFormatting sqref="I10946">
    <cfRule type="expression" dxfId="8338" priority="7290">
      <formula>AND(I10946&lt;&gt;"",I10946&gt;1)</formula>
    </cfRule>
  </conditionalFormatting>
  <conditionalFormatting sqref="I11029">
    <cfRule type="expression" dxfId="8337" priority="7231">
      <formula>AND(I11029&lt;&gt;"",I11029&gt;1)</formula>
    </cfRule>
  </conditionalFormatting>
  <conditionalFormatting sqref="I11036">
    <cfRule type="expression" dxfId="8336" priority="7230">
      <formula>AND(I11036&lt;&gt;"",I11036&gt;1)</formula>
    </cfRule>
  </conditionalFormatting>
  <conditionalFormatting sqref="I11043">
    <cfRule type="expression" dxfId="8335" priority="7229">
      <formula>AND(I11043&lt;&gt;"",I11043&gt;1)</formula>
    </cfRule>
  </conditionalFormatting>
  <conditionalFormatting sqref="I11050">
    <cfRule type="expression" dxfId="8334" priority="7228">
      <formula>AND(I11050&lt;&gt;"",I11050&gt;1)</formula>
    </cfRule>
  </conditionalFormatting>
  <conditionalFormatting sqref="I11057">
    <cfRule type="expression" dxfId="8333" priority="7227">
      <formula>AND(I11057&lt;&gt;"",I11057&gt;1)</formula>
    </cfRule>
  </conditionalFormatting>
  <conditionalFormatting sqref="I11064">
    <cfRule type="expression" dxfId="8332" priority="7226">
      <formula>AND(I11064&lt;&gt;"",I11064&gt;1)</formula>
    </cfRule>
  </conditionalFormatting>
  <conditionalFormatting sqref="I11071">
    <cfRule type="expression" dxfId="8331" priority="7225">
      <formula>AND(I11071&lt;&gt;"",I11071&gt;1)</formula>
    </cfRule>
  </conditionalFormatting>
  <conditionalFormatting sqref="I11154">
    <cfRule type="expression" dxfId="8330" priority="7166">
      <formula>AND(I11154&lt;&gt;"",I11154&gt;1)</formula>
    </cfRule>
  </conditionalFormatting>
  <conditionalFormatting sqref="I11161">
    <cfRule type="expression" dxfId="8329" priority="7165">
      <formula>AND(I11161&lt;&gt;"",I11161&gt;1)</formula>
    </cfRule>
  </conditionalFormatting>
  <conditionalFormatting sqref="I11168">
    <cfRule type="expression" dxfId="8328" priority="7164">
      <formula>AND(I11168&lt;&gt;"",I11168&gt;1)</formula>
    </cfRule>
  </conditionalFormatting>
  <conditionalFormatting sqref="I11175">
    <cfRule type="expression" dxfId="8327" priority="7163">
      <formula>AND(I11175&lt;&gt;"",I11175&gt;1)</formula>
    </cfRule>
  </conditionalFormatting>
  <conditionalFormatting sqref="I11182">
    <cfRule type="expression" dxfId="8326" priority="7162">
      <formula>AND(I11182&lt;&gt;"",I11182&gt;1)</formula>
    </cfRule>
  </conditionalFormatting>
  <conditionalFormatting sqref="I11189">
    <cfRule type="expression" dxfId="8325" priority="7161">
      <formula>AND(I11189&lt;&gt;"",I11189&gt;1)</formula>
    </cfRule>
  </conditionalFormatting>
  <conditionalFormatting sqref="I11196">
    <cfRule type="expression" dxfId="8324" priority="7160">
      <formula>AND(I11196&lt;&gt;"",I11196&gt;1)</formula>
    </cfRule>
  </conditionalFormatting>
  <conditionalFormatting sqref="I11279">
    <cfRule type="expression" dxfId="8323" priority="7101">
      <formula>AND(I11279&lt;&gt;"",I11279&gt;1)</formula>
    </cfRule>
  </conditionalFormatting>
  <conditionalFormatting sqref="I11286">
    <cfRule type="expression" dxfId="8322" priority="7100">
      <formula>AND(I11286&lt;&gt;"",I11286&gt;1)</formula>
    </cfRule>
  </conditionalFormatting>
  <conditionalFormatting sqref="I11293">
    <cfRule type="expression" dxfId="8321" priority="7099">
      <formula>AND(I11293&lt;&gt;"",I11293&gt;1)</formula>
    </cfRule>
  </conditionalFormatting>
  <conditionalFormatting sqref="I11300">
    <cfRule type="expression" dxfId="8320" priority="7098">
      <formula>AND(I11300&lt;&gt;"",I11300&gt;1)</formula>
    </cfRule>
  </conditionalFormatting>
  <conditionalFormatting sqref="I11307">
    <cfRule type="expression" dxfId="8319" priority="7097">
      <formula>AND(I11307&lt;&gt;"",I11307&gt;1)</formula>
    </cfRule>
  </conditionalFormatting>
  <conditionalFormatting sqref="I11314">
    <cfRule type="expression" dxfId="8318" priority="7096">
      <formula>AND(I11314&lt;&gt;"",I11314&gt;1)</formula>
    </cfRule>
  </conditionalFormatting>
  <conditionalFormatting sqref="I11321">
    <cfRule type="expression" dxfId="8317" priority="7095">
      <formula>AND(I11321&lt;&gt;"",I11321&gt;1)</formula>
    </cfRule>
  </conditionalFormatting>
  <conditionalFormatting sqref="I11404">
    <cfRule type="expression" dxfId="8316" priority="7036">
      <formula>AND(I11404&lt;&gt;"",I11404&gt;1)</formula>
    </cfRule>
  </conditionalFormatting>
  <conditionalFormatting sqref="I11411">
    <cfRule type="expression" dxfId="8315" priority="7035">
      <formula>AND(I11411&lt;&gt;"",I11411&gt;1)</formula>
    </cfRule>
  </conditionalFormatting>
  <conditionalFormatting sqref="I11418">
    <cfRule type="expression" dxfId="8314" priority="7034">
      <formula>AND(I11418&lt;&gt;"",I11418&gt;1)</formula>
    </cfRule>
  </conditionalFormatting>
  <conditionalFormatting sqref="I11425">
    <cfRule type="expression" dxfId="8313" priority="7033">
      <formula>AND(I11425&lt;&gt;"",I11425&gt;1)</formula>
    </cfRule>
  </conditionalFormatting>
  <conditionalFormatting sqref="I11432">
    <cfRule type="expression" dxfId="8312" priority="7032">
      <formula>AND(I11432&lt;&gt;"",I11432&gt;1)</formula>
    </cfRule>
  </conditionalFormatting>
  <conditionalFormatting sqref="I11439">
    <cfRule type="expression" dxfId="8311" priority="7031">
      <formula>AND(I11439&lt;&gt;"",I11439&gt;1)</formula>
    </cfRule>
  </conditionalFormatting>
  <conditionalFormatting sqref="I11446">
    <cfRule type="expression" dxfId="8310" priority="7030">
      <formula>AND(I11446&lt;&gt;"",I11446&gt;1)</formula>
    </cfRule>
  </conditionalFormatting>
  <conditionalFormatting sqref="I11529">
    <cfRule type="expression" dxfId="8309" priority="6971">
      <formula>AND(I11529&lt;&gt;"",I11529&gt;1)</formula>
    </cfRule>
  </conditionalFormatting>
  <conditionalFormatting sqref="I11536">
    <cfRule type="expression" dxfId="8308" priority="6970">
      <formula>AND(I11536&lt;&gt;"",I11536&gt;1)</formula>
    </cfRule>
  </conditionalFormatting>
  <conditionalFormatting sqref="I11543">
    <cfRule type="expression" dxfId="8307" priority="6969">
      <formula>AND(I11543&lt;&gt;"",I11543&gt;1)</formula>
    </cfRule>
  </conditionalFormatting>
  <conditionalFormatting sqref="I11550">
    <cfRule type="expression" dxfId="8306" priority="6968">
      <formula>AND(I11550&lt;&gt;"",I11550&gt;1)</formula>
    </cfRule>
  </conditionalFormatting>
  <conditionalFormatting sqref="I11557">
    <cfRule type="expression" dxfId="8305" priority="6967">
      <formula>AND(I11557&lt;&gt;"",I11557&gt;1)</formula>
    </cfRule>
  </conditionalFormatting>
  <conditionalFormatting sqref="I11564">
    <cfRule type="expression" dxfId="8304" priority="6966">
      <formula>AND(I11564&lt;&gt;"",I11564&gt;1)</formula>
    </cfRule>
  </conditionalFormatting>
  <conditionalFormatting sqref="I11571">
    <cfRule type="expression" dxfId="8303" priority="6965">
      <formula>AND(I11571&lt;&gt;"",I11571&gt;1)</formula>
    </cfRule>
  </conditionalFormatting>
  <conditionalFormatting sqref="I11654">
    <cfRule type="expression" dxfId="8302" priority="6906">
      <formula>AND(I11654&lt;&gt;"",I11654&gt;1)</formula>
    </cfRule>
  </conditionalFormatting>
  <conditionalFormatting sqref="I11661">
    <cfRule type="expression" dxfId="8301" priority="6905">
      <formula>AND(I11661&lt;&gt;"",I11661&gt;1)</formula>
    </cfRule>
  </conditionalFormatting>
  <conditionalFormatting sqref="I11668">
    <cfRule type="expression" dxfId="8300" priority="6904">
      <formula>AND(I11668&lt;&gt;"",I11668&gt;1)</formula>
    </cfRule>
  </conditionalFormatting>
  <conditionalFormatting sqref="I11675">
    <cfRule type="expression" dxfId="8299" priority="6903">
      <formula>AND(I11675&lt;&gt;"",I11675&gt;1)</formula>
    </cfRule>
  </conditionalFormatting>
  <conditionalFormatting sqref="I11682">
    <cfRule type="expression" dxfId="8298" priority="6902">
      <formula>AND(I11682&lt;&gt;"",I11682&gt;1)</formula>
    </cfRule>
  </conditionalFormatting>
  <conditionalFormatting sqref="I11689">
    <cfRule type="expression" dxfId="8297" priority="6901">
      <formula>AND(I11689&lt;&gt;"",I11689&gt;1)</formula>
    </cfRule>
  </conditionalFormatting>
  <conditionalFormatting sqref="I11696">
    <cfRule type="expression" dxfId="8296" priority="6900">
      <formula>AND(I11696&lt;&gt;"",I11696&gt;1)</formula>
    </cfRule>
  </conditionalFormatting>
  <conditionalFormatting sqref="I11779">
    <cfRule type="expression" dxfId="8295" priority="6841">
      <formula>AND(I11779&lt;&gt;"",I11779&gt;1)</formula>
    </cfRule>
  </conditionalFormatting>
  <conditionalFormatting sqref="I11786">
    <cfRule type="expression" dxfId="8294" priority="6840">
      <formula>AND(I11786&lt;&gt;"",I11786&gt;1)</formula>
    </cfRule>
  </conditionalFormatting>
  <conditionalFormatting sqref="I11793">
    <cfRule type="expression" dxfId="8293" priority="6839">
      <formula>AND(I11793&lt;&gt;"",I11793&gt;1)</formula>
    </cfRule>
  </conditionalFormatting>
  <conditionalFormatting sqref="I11800">
    <cfRule type="expression" dxfId="8292" priority="6838">
      <formula>AND(I11800&lt;&gt;"",I11800&gt;1)</formula>
    </cfRule>
  </conditionalFormatting>
  <conditionalFormatting sqref="I11807">
    <cfRule type="expression" dxfId="8291" priority="6837">
      <formula>AND(I11807&lt;&gt;"",I11807&gt;1)</formula>
    </cfRule>
  </conditionalFormatting>
  <conditionalFormatting sqref="I11814">
    <cfRule type="expression" dxfId="8290" priority="6836">
      <formula>AND(I11814&lt;&gt;"",I11814&gt;1)</formula>
    </cfRule>
  </conditionalFormatting>
  <conditionalFormatting sqref="I11821">
    <cfRule type="expression" dxfId="8289" priority="6835">
      <formula>AND(I11821&lt;&gt;"",I11821&gt;1)</formula>
    </cfRule>
  </conditionalFormatting>
  <conditionalFormatting sqref="I11904">
    <cfRule type="expression" dxfId="8288" priority="6776">
      <formula>AND(I11904&lt;&gt;"",I11904&gt;1)</formula>
    </cfRule>
  </conditionalFormatting>
  <conditionalFormatting sqref="I11911">
    <cfRule type="expression" dxfId="8287" priority="6775">
      <formula>AND(I11911&lt;&gt;"",I11911&gt;1)</formula>
    </cfRule>
  </conditionalFormatting>
  <conditionalFormatting sqref="I11918">
    <cfRule type="expression" dxfId="8286" priority="6774">
      <formula>AND(I11918&lt;&gt;"",I11918&gt;1)</formula>
    </cfRule>
  </conditionalFormatting>
  <conditionalFormatting sqref="I11925">
    <cfRule type="expression" dxfId="8285" priority="6773">
      <formula>AND(I11925&lt;&gt;"",I11925&gt;1)</formula>
    </cfRule>
  </conditionalFormatting>
  <conditionalFormatting sqref="I11932">
    <cfRule type="expression" dxfId="8284" priority="6772">
      <formula>AND(I11932&lt;&gt;"",I11932&gt;1)</formula>
    </cfRule>
  </conditionalFormatting>
  <conditionalFormatting sqref="I11939">
    <cfRule type="expression" dxfId="8283" priority="6771">
      <formula>AND(I11939&lt;&gt;"",I11939&gt;1)</formula>
    </cfRule>
  </conditionalFormatting>
  <conditionalFormatting sqref="I11946">
    <cfRule type="expression" dxfId="8282" priority="6770">
      <formula>AND(I11946&lt;&gt;"",I11946&gt;1)</formula>
    </cfRule>
  </conditionalFormatting>
  <conditionalFormatting sqref="I12029">
    <cfRule type="expression" dxfId="8281" priority="6711">
      <formula>AND(I12029&lt;&gt;"",I12029&gt;1)</formula>
    </cfRule>
  </conditionalFormatting>
  <conditionalFormatting sqref="I12036">
    <cfRule type="expression" dxfId="8280" priority="6710">
      <formula>AND(I12036&lt;&gt;"",I12036&gt;1)</formula>
    </cfRule>
  </conditionalFormatting>
  <conditionalFormatting sqref="I12043">
    <cfRule type="expression" dxfId="8279" priority="6709">
      <formula>AND(I12043&lt;&gt;"",I12043&gt;1)</formula>
    </cfRule>
  </conditionalFormatting>
  <conditionalFormatting sqref="I12050">
    <cfRule type="expression" dxfId="8278" priority="6708">
      <formula>AND(I12050&lt;&gt;"",I12050&gt;1)</formula>
    </cfRule>
  </conditionalFormatting>
  <conditionalFormatting sqref="I12057">
    <cfRule type="expression" dxfId="8277" priority="6707">
      <formula>AND(I12057&lt;&gt;"",I12057&gt;1)</formula>
    </cfRule>
  </conditionalFormatting>
  <conditionalFormatting sqref="I12064">
    <cfRule type="expression" dxfId="8276" priority="6706">
      <formula>AND(I12064&lt;&gt;"",I12064&gt;1)</formula>
    </cfRule>
  </conditionalFormatting>
  <conditionalFormatting sqref="I12071">
    <cfRule type="expression" dxfId="8275" priority="6705">
      <formula>AND(I12071&lt;&gt;"",I12071&gt;1)</formula>
    </cfRule>
  </conditionalFormatting>
  <conditionalFormatting sqref="I12154">
    <cfRule type="expression" dxfId="8274" priority="6646">
      <formula>AND(I12154&lt;&gt;"",I12154&gt;1)</formula>
    </cfRule>
  </conditionalFormatting>
  <conditionalFormatting sqref="I12161">
    <cfRule type="expression" dxfId="8273" priority="6645">
      <formula>AND(I12161&lt;&gt;"",I12161&gt;1)</formula>
    </cfRule>
  </conditionalFormatting>
  <conditionalFormatting sqref="I12168">
    <cfRule type="expression" dxfId="8272" priority="6644">
      <formula>AND(I12168&lt;&gt;"",I12168&gt;1)</formula>
    </cfRule>
  </conditionalFormatting>
  <conditionalFormatting sqref="I12175">
    <cfRule type="expression" dxfId="8271" priority="6643">
      <formula>AND(I12175&lt;&gt;"",I12175&gt;1)</formula>
    </cfRule>
  </conditionalFormatting>
  <conditionalFormatting sqref="I12182">
    <cfRule type="expression" dxfId="8270" priority="6642">
      <formula>AND(I12182&lt;&gt;"",I12182&gt;1)</formula>
    </cfRule>
  </conditionalFormatting>
  <conditionalFormatting sqref="I12189">
    <cfRule type="expression" dxfId="8269" priority="6641">
      <formula>AND(I12189&lt;&gt;"",I12189&gt;1)</formula>
    </cfRule>
  </conditionalFormatting>
  <conditionalFormatting sqref="I12196">
    <cfRule type="expression" dxfId="8268" priority="6640">
      <formula>AND(I12196&lt;&gt;"",I12196&gt;1)</formula>
    </cfRule>
  </conditionalFormatting>
  <conditionalFormatting sqref="I12279">
    <cfRule type="expression" dxfId="8267" priority="6581">
      <formula>AND(I12279&lt;&gt;"",I12279&gt;1)</formula>
    </cfRule>
  </conditionalFormatting>
  <conditionalFormatting sqref="I12286">
    <cfRule type="expression" dxfId="8266" priority="6580">
      <formula>AND(I12286&lt;&gt;"",I12286&gt;1)</formula>
    </cfRule>
  </conditionalFormatting>
  <conditionalFormatting sqref="I12293">
    <cfRule type="expression" dxfId="8265" priority="6579">
      <formula>AND(I12293&lt;&gt;"",I12293&gt;1)</formula>
    </cfRule>
  </conditionalFormatting>
  <conditionalFormatting sqref="I12300">
    <cfRule type="expression" dxfId="8264" priority="6578">
      <formula>AND(I12300&lt;&gt;"",I12300&gt;1)</formula>
    </cfRule>
  </conditionalFormatting>
  <conditionalFormatting sqref="I12307">
    <cfRule type="expression" dxfId="8263" priority="6577">
      <formula>AND(I12307&lt;&gt;"",I12307&gt;1)</formula>
    </cfRule>
  </conditionalFormatting>
  <conditionalFormatting sqref="I12314">
    <cfRule type="expression" dxfId="8262" priority="6576">
      <formula>AND(I12314&lt;&gt;"",I12314&gt;1)</formula>
    </cfRule>
  </conditionalFormatting>
  <conditionalFormatting sqref="I12321">
    <cfRule type="expression" dxfId="8261" priority="6575">
      <formula>AND(I12321&lt;&gt;"",I12321&gt;1)</formula>
    </cfRule>
  </conditionalFormatting>
  <conditionalFormatting sqref="I12404">
    <cfRule type="expression" dxfId="8260" priority="6516">
      <formula>AND(I12404&lt;&gt;"",I12404&gt;1)</formula>
    </cfRule>
  </conditionalFormatting>
  <conditionalFormatting sqref="I12411">
    <cfRule type="expression" dxfId="8259" priority="6515">
      <formula>AND(I12411&lt;&gt;"",I12411&gt;1)</formula>
    </cfRule>
  </conditionalFormatting>
  <conditionalFormatting sqref="I12418">
    <cfRule type="expression" dxfId="8258" priority="6514">
      <formula>AND(I12418&lt;&gt;"",I12418&gt;1)</formula>
    </cfRule>
  </conditionalFormatting>
  <conditionalFormatting sqref="I12425">
    <cfRule type="expression" dxfId="8257" priority="6513">
      <formula>AND(I12425&lt;&gt;"",I12425&gt;1)</formula>
    </cfRule>
  </conditionalFormatting>
  <conditionalFormatting sqref="I12432">
    <cfRule type="expression" dxfId="8256" priority="6512">
      <formula>AND(I12432&lt;&gt;"",I12432&gt;1)</formula>
    </cfRule>
  </conditionalFormatting>
  <conditionalFormatting sqref="I12439">
    <cfRule type="expression" dxfId="8255" priority="6511">
      <formula>AND(I12439&lt;&gt;"",I12439&gt;1)</formula>
    </cfRule>
  </conditionalFormatting>
  <conditionalFormatting sqref="I12446">
    <cfRule type="expression" dxfId="8254" priority="6510">
      <formula>AND(I12446&lt;&gt;"",I12446&gt;1)</formula>
    </cfRule>
  </conditionalFormatting>
  <conditionalFormatting sqref="I12529">
    <cfRule type="expression" dxfId="8253" priority="6451">
      <formula>AND(I12529&lt;&gt;"",I12529&gt;1)</formula>
    </cfRule>
  </conditionalFormatting>
  <conditionalFormatting sqref="I12536">
    <cfRule type="expression" dxfId="8252" priority="6450">
      <formula>AND(I12536&lt;&gt;"",I12536&gt;1)</formula>
    </cfRule>
  </conditionalFormatting>
  <conditionalFormatting sqref="I12543">
    <cfRule type="expression" dxfId="8251" priority="6449">
      <formula>AND(I12543&lt;&gt;"",I12543&gt;1)</formula>
    </cfRule>
  </conditionalFormatting>
  <conditionalFormatting sqref="I12550">
    <cfRule type="expression" dxfId="8250" priority="6448">
      <formula>AND(I12550&lt;&gt;"",I12550&gt;1)</formula>
    </cfRule>
  </conditionalFormatting>
  <conditionalFormatting sqref="I12557">
    <cfRule type="expression" dxfId="8249" priority="6447">
      <formula>AND(I12557&lt;&gt;"",I12557&gt;1)</formula>
    </cfRule>
  </conditionalFormatting>
  <conditionalFormatting sqref="I12564">
    <cfRule type="expression" dxfId="8248" priority="6446">
      <formula>AND(I12564&lt;&gt;"",I12564&gt;1)</formula>
    </cfRule>
  </conditionalFormatting>
  <conditionalFormatting sqref="I12571">
    <cfRule type="expression" dxfId="8247" priority="6445">
      <formula>AND(I12571&lt;&gt;"",I12571&gt;1)</formula>
    </cfRule>
  </conditionalFormatting>
  <conditionalFormatting sqref="I12654">
    <cfRule type="expression" dxfId="8246" priority="6386">
      <formula>AND(I12654&lt;&gt;"",I12654&gt;1)</formula>
    </cfRule>
  </conditionalFormatting>
  <conditionalFormatting sqref="I12661">
    <cfRule type="expression" dxfId="8245" priority="6385">
      <formula>AND(I12661&lt;&gt;"",I12661&gt;1)</formula>
    </cfRule>
  </conditionalFormatting>
  <conditionalFormatting sqref="I12668">
    <cfRule type="expression" dxfId="8244" priority="6384">
      <formula>AND(I12668&lt;&gt;"",I12668&gt;1)</formula>
    </cfRule>
  </conditionalFormatting>
  <conditionalFormatting sqref="I12675">
    <cfRule type="expression" dxfId="8243" priority="6383">
      <formula>AND(I12675&lt;&gt;"",I12675&gt;1)</formula>
    </cfRule>
  </conditionalFormatting>
  <conditionalFormatting sqref="I12682">
    <cfRule type="expression" dxfId="8242" priority="6382">
      <formula>AND(I12682&lt;&gt;"",I12682&gt;1)</formula>
    </cfRule>
  </conditionalFormatting>
  <conditionalFormatting sqref="I12689">
    <cfRule type="expression" dxfId="8241" priority="6381">
      <formula>AND(I12689&lt;&gt;"",I12689&gt;1)</formula>
    </cfRule>
  </conditionalFormatting>
  <conditionalFormatting sqref="I12696">
    <cfRule type="expression" dxfId="8240" priority="6380">
      <formula>AND(I12696&lt;&gt;"",I12696&gt;1)</formula>
    </cfRule>
  </conditionalFormatting>
  <conditionalFormatting sqref="I12779">
    <cfRule type="expression" dxfId="8239" priority="6321">
      <formula>AND(I12779&lt;&gt;"",I12779&gt;1)</formula>
    </cfRule>
  </conditionalFormatting>
  <conditionalFormatting sqref="I12786">
    <cfRule type="expression" dxfId="8238" priority="6320">
      <formula>AND(I12786&lt;&gt;"",I12786&gt;1)</formula>
    </cfRule>
  </conditionalFormatting>
  <conditionalFormatting sqref="I12793">
    <cfRule type="expression" dxfId="8237" priority="6319">
      <formula>AND(I12793&lt;&gt;"",I12793&gt;1)</formula>
    </cfRule>
  </conditionalFormatting>
  <conditionalFormatting sqref="I12800">
    <cfRule type="expression" dxfId="8236" priority="6318">
      <formula>AND(I12800&lt;&gt;"",I12800&gt;1)</formula>
    </cfRule>
  </conditionalFormatting>
  <conditionalFormatting sqref="I12807">
    <cfRule type="expression" dxfId="8235" priority="6317">
      <formula>AND(I12807&lt;&gt;"",I12807&gt;1)</formula>
    </cfRule>
  </conditionalFormatting>
  <conditionalFormatting sqref="I12814">
    <cfRule type="expression" dxfId="8234" priority="6316">
      <formula>AND(I12814&lt;&gt;"",I12814&gt;1)</formula>
    </cfRule>
  </conditionalFormatting>
  <conditionalFormatting sqref="I12821">
    <cfRule type="expression" dxfId="8233" priority="6315">
      <formula>AND(I12821&lt;&gt;"",I12821&gt;1)</formula>
    </cfRule>
  </conditionalFormatting>
  <conditionalFormatting sqref="I12904">
    <cfRule type="expression" dxfId="8232" priority="6256">
      <formula>AND(I12904&lt;&gt;"",I12904&gt;1)</formula>
    </cfRule>
  </conditionalFormatting>
  <conditionalFormatting sqref="I12911">
    <cfRule type="expression" dxfId="8231" priority="6255">
      <formula>AND(I12911&lt;&gt;"",I12911&gt;1)</formula>
    </cfRule>
  </conditionalFormatting>
  <conditionalFormatting sqref="I12918">
    <cfRule type="expression" dxfId="8230" priority="6254">
      <formula>AND(I12918&lt;&gt;"",I12918&gt;1)</formula>
    </cfRule>
  </conditionalFormatting>
  <conditionalFormatting sqref="I12925">
    <cfRule type="expression" dxfId="8229" priority="6253">
      <formula>AND(I12925&lt;&gt;"",I12925&gt;1)</formula>
    </cfRule>
  </conditionalFormatting>
  <conditionalFormatting sqref="I12932">
    <cfRule type="expression" dxfId="8228" priority="6252">
      <formula>AND(I12932&lt;&gt;"",I12932&gt;1)</formula>
    </cfRule>
  </conditionalFormatting>
  <conditionalFormatting sqref="I12939">
    <cfRule type="expression" dxfId="8227" priority="6251">
      <formula>AND(I12939&lt;&gt;"",I12939&gt;1)</formula>
    </cfRule>
  </conditionalFormatting>
  <conditionalFormatting sqref="I12946">
    <cfRule type="expression" dxfId="8226" priority="6250">
      <formula>AND(I12946&lt;&gt;"",I12946&gt;1)</formula>
    </cfRule>
  </conditionalFormatting>
  <conditionalFormatting sqref="I13029">
    <cfRule type="expression" dxfId="8225" priority="6191">
      <formula>AND(I13029&lt;&gt;"",I13029&gt;1)</formula>
    </cfRule>
  </conditionalFormatting>
  <conditionalFormatting sqref="I13036">
    <cfRule type="expression" dxfId="8224" priority="6190">
      <formula>AND(I13036&lt;&gt;"",I13036&gt;1)</formula>
    </cfRule>
  </conditionalFormatting>
  <conditionalFormatting sqref="I13043">
    <cfRule type="expression" dxfId="8223" priority="6189">
      <formula>AND(I13043&lt;&gt;"",I13043&gt;1)</formula>
    </cfRule>
  </conditionalFormatting>
  <conditionalFormatting sqref="I13050">
    <cfRule type="expression" dxfId="8222" priority="6188">
      <formula>AND(I13050&lt;&gt;"",I13050&gt;1)</formula>
    </cfRule>
  </conditionalFormatting>
  <conditionalFormatting sqref="I13057">
    <cfRule type="expression" dxfId="8221" priority="6187">
      <formula>AND(I13057&lt;&gt;"",I13057&gt;1)</formula>
    </cfRule>
  </conditionalFormatting>
  <conditionalFormatting sqref="I13064">
    <cfRule type="expression" dxfId="8220" priority="6186">
      <formula>AND(I13064&lt;&gt;"",I13064&gt;1)</formula>
    </cfRule>
  </conditionalFormatting>
  <conditionalFormatting sqref="I13071">
    <cfRule type="expression" dxfId="8219" priority="6185">
      <formula>AND(I13071&lt;&gt;"",I13071&gt;1)</formula>
    </cfRule>
  </conditionalFormatting>
  <conditionalFormatting sqref="I13154">
    <cfRule type="expression" dxfId="8218" priority="6126">
      <formula>AND(I13154&lt;&gt;"",I13154&gt;1)</formula>
    </cfRule>
  </conditionalFormatting>
  <conditionalFormatting sqref="I13161">
    <cfRule type="expression" dxfId="8217" priority="6125">
      <formula>AND(I13161&lt;&gt;"",I13161&gt;1)</formula>
    </cfRule>
  </conditionalFormatting>
  <conditionalFormatting sqref="I13168">
    <cfRule type="expression" dxfId="8216" priority="6124">
      <formula>AND(I13168&lt;&gt;"",I13168&gt;1)</formula>
    </cfRule>
  </conditionalFormatting>
  <conditionalFormatting sqref="I13175">
    <cfRule type="expression" dxfId="8215" priority="6123">
      <formula>AND(I13175&lt;&gt;"",I13175&gt;1)</formula>
    </cfRule>
  </conditionalFormatting>
  <conditionalFormatting sqref="I13182">
    <cfRule type="expression" dxfId="8214" priority="6122">
      <formula>AND(I13182&lt;&gt;"",I13182&gt;1)</formula>
    </cfRule>
  </conditionalFormatting>
  <conditionalFormatting sqref="I13189">
    <cfRule type="expression" dxfId="8213" priority="6121">
      <formula>AND(I13189&lt;&gt;"",I13189&gt;1)</formula>
    </cfRule>
  </conditionalFormatting>
  <conditionalFormatting sqref="I13196">
    <cfRule type="expression" dxfId="8212" priority="6120">
      <formula>AND(I13196&lt;&gt;"",I13196&gt;1)</formula>
    </cfRule>
  </conditionalFormatting>
  <conditionalFormatting sqref="I13279">
    <cfRule type="expression" dxfId="8211" priority="6061">
      <formula>AND(I13279&lt;&gt;"",I13279&gt;1)</formula>
    </cfRule>
  </conditionalFormatting>
  <conditionalFormatting sqref="I13286">
    <cfRule type="expression" dxfId="8210" priority="6060">
      <formula>AND(I13286&lt;&gt;"",I13286&gt;1)</formula>
    </cfRule>
  </conditionalFormatting>
  <conditionalFormatting sqref="I13293">
    <cfRule type="expression" dxfId="8209" priority="6059">
      <formula>AND(I13293&lt;&gt;"",I13293&gt;1)</formula>
    </cfRule>
  </conditionalFormatting>
  <conditionalFormatting sqref="I13300">
    <cfRule type="expression" dxfId="8208" priority="6058">
      <formula>AND(I13300&lt;&gt;"",I13300&gt;1)</formula>
    </cfRule>
  </conditionalFormatting>
  <conditionalFormatting sqref="I13307">
    <cfRule type="expression" dxfId="8207" priority="6057">
      <formula>AND(I13307&lt;&gt;"",I13307&gt;1)</formula>
    </cfRule>
  </conditionalFormatting>
  <conditionalFormatting sqref="I13314">
    <cfRule type="expression" dxfId="8206" priority="6056">
      <formula>AND(I13314&lt;&gt;"",I13314&gt;1)</formula>
    </cfRule>
  </conditionalFormatting>
  <conditionalFormatting sqref="I13321">
    <cfRule type="expression" dxfId="8205" priority="6055">
      <formula>AND(I13321&lt;&gt;"",I13321&gt;1)</formula>
    </cfRule>
  </conditionalFormatting>
  <conditionalFormatting sqref="I13404">
    <cfRule type="expression" dxfId="8204" priority="5996">
      <formula>AND(I13404&lt;&gt;"",I13404&gt;1)</formula>
    </cfRule>
  </conditionalFormatting>
  <conditionalFormatting sqref="I13411">
    <cfRule type="expression" dxfId="8203" priority="5995">
      <formula>AND(I13411&lt;&gt;"",I13411&gt;1)</formula>
    </cfRule>
  </conditionalFormatting>
  <conditionalFormatting sqref="I13418">
    <cfRule type="expression" dxfId="8202" priority="5994">
      <formula>AND(I13418&lt;&gt;"",I13418&gt;1)</formula>
    </cfRule>
  </conditionalFormatting>
  <conditionalFormatting sqref="I13425">
    <cfRule type="expression" dxfId="8201" priority="5993">
      <formula>AND(I13425&lt;&gt;"",I13425&gt;1)</formula>
    </cfRule>
  </conditionalFormatting>
  <conditionalFormatting sqref="I13432">
    <cfRule type="expression" dxfId="8200" priority="5992">
      <formula>AND(I13432&lt;&gt;"",I13432&gt;1)</formula>
    </cfRule>
  </conditionalFormatting>
  <conditionalFormatting sqref="I13439">
    <cfRule type="expression" dxfId="8199" priority="5991">
      <formula>AND(I13439&lt;&gt;"",I13439&gt;1)</formula>
    </cfRule>
  </conditionalFormatting>
  <conditionalFormatting sqref="I13446">
    <cfRule type="expression" dxfId="8198" priority="5990">
      <formula>AND(I13446&lt;&gt;"",I13446&gt;1)</formula>
    </cfRule>
  </conditionalFormatting>
  <conditionalFormatting sqref="I13529">
    <cfRule type="expression" dxfId="8197" priority="5931">
      <formula>AND(I13529&lt;&gt;"",I13529&gt;1)</formula>
    </cfRule>
  </conditionalFormatting>
  <conditionalFormatting sqref="I13536">
    <cfRule type="expression" dxfId="8196" priority="5930">
      <formula>AND(I13536&lt;&gt;"",I13536&gt;1)</formula>
    </cfRule>
  </conditionalFormatting>
  <conditionalFormatting sqref="I13543">
    <cfRule type="expression" dxfId="8195" priority="5929">
      <formula>AND(I13543&lt;&gt;"",I13543&gt;1)</formula>
    </cfRule>
  </conditionalFormatting>
  <conditionalFormatting sqref="I13550">
    <cfRule type="expression" dxfId="8194" priority="5928">
      <formula>AND(I13550&lt;&gt;"",I13550&gt;1)</formula>
    </cfRule>
  </conditionalFormatting>
  <conditionalFormatting sqref="I13557">
    <cfRule type="expression" dxfId="8193" priority="5927">
      <formula>AND(I13557&lt;&gt;"",I13557&gt;1)</formula>
    </cfRule>
  </conditionalFormatting>
  <conditionalFormatting sqref="I13564">
    <cfRule type="expression" dxfId="8192" priority="5926">
      <formula>AND(I13564&lt;&gt;"",I13564&gt;1)</formula>
    </cfRule>
  </conditionalFormatting>
  <conditionalFormatting sqref="I13571">
    <cfRule type="expression" dxfId="8191" priority="5925">
      <formula>AND(I13571&lt;&gt;"",I13571&gt;1)</formula>
    </cfRule>
  </conditionalFormatting>
  <conditionalFormatting sqref="I13654">
    <cfRule type="expression" dxfId="8190" priority="5866">
      <formula>AND(I13654&lt;&gt;"",I13654&gt;1)</formula>
    </cfRule>
  </conditionalFormatting>
  <conditionalFormatting sqref="I13661">
    <cfRule type="expression" dxfId="8189" priority="5865">
      <formula>AND(I13661&lt;&gt;"",I13661&gt;1)</formula>
    </cfRule>
  </conditionalFormatting>
  <conditionalFormatting sqref="I13668">
    <cfRule type="expression" dxfId="8188" priority="5864">
      <formula>AND(I13668&lt;&gt;"",I13668&gt;1)</formula>
    </cfRule>
  </conditionalFormatting>
  <conditionalFormatting sqref="I13675">
    <cfRule type="expression" dxfId="8187" priority="5863">
      <formula>AND(I13675&lt;&gt;"",I13675&gt;1)</formula>
    </cfRule>
  </conditionalFormatting>
  <conditionalFormatting sqref="I13682">
    <cfRule type="expression" dxfId="8186" priority="5862">
      <formula>AND(I13682&lt;&gt;"",I13682&gt;1)</formula>
    </cfRule>
  </conditionalFormatting>
  <conditionalFormatting sqref="I13689">
    <cfRule type="expression" dxfId="8185" priority="5861">
      <formula>AND(I13689&lt;&gt;"",I13689&gt;1)</formula>
    </cfRule>
  </conditionalFormatting>
  <conditionalFormatting sqref="I13696">
    <cfRule type="expression" dxfId="8184" priority="5860">
      <formula>AND(I13696&lt;&gt;"",I13696&gt;1)</formula>
    </cfRule>
  </conditionalFormatting>
  <conditionalFormatting sqref="I13779">
    <cfRule type="expression" dxfId="8183" priority="5801">
      <formula>AND(I13779&lt;&gt;"",I13779&gt;1)</formula>
    </cfRule>
  </conditionalFormatting>
  <conditionalFormatting sqref="I13786">
    <cfRule type="expression" dxfId="8182" priority="5800">
      <formula>AND(I13786&lt;&gt;"",I13786&gt;1)</formula>
    </cfRule>
  </conditionalFormatting>
  <conditionalFormatting sqref="I13793">
    <cfRule type="expression" dxfId="8181" priority="5799">
      <formula>AND(I13793&lt;&gt;"",I13793&gt;1)</formula>
    </cfRule>
  </conditionalFormatting>
  <conditionalFormatting sqref="I13800">
    <cfRule type="expression" dxfId="8180" priority="5798">
      <formula>AND(I13800&lt;&gt;"",I13800&gt;1)</formula>
    </cfRule>
  </conditionalFormatting>
  <conditionalFormatting sqref="I13807">
    <cfRule type="expression" dxfId="8179" priority="5797">
      <formula>AND(I13807&lt;&gt;"",I13807&gt;1)</formula>
    </cfRule>
  </conditionalFormatting>
  <conditionalFormatting sqref="I13814">
    <cfRule type="expression" dxfId="8178" priority="5796">
      <formula>AND(I13814&lt;&gt;"",I13814&gt;1)</formula>
    </cfRule>
  </conditionalFormatting>
  <conditionalFormatting sqref="I13821">
    <cfRule type="expression" dxfId="8177" priority="5795">
      <formula>AND(I13821&lt;&gt;"",I13821&gt;1)</formula>
    </cfRule>
  </conditionalFormatting>
  <conditionalFormatting sqref="I13904">
    <cfRule type="expression" dxfId="8176" priority="5736">
      <formula>AND(I13904&lt;&gt;"",I13904&gt;1)</formula>
    </cfRule>
  </conditionalFormatting>
  <conditionalFormatting sqref="I13911">
    <cfRule type="expression" dxfId="8175" priority="5735">
      <formula>AND(I13911&lt;&gt;"",I13911&gt;1)</formula>
    </cfRule>
  </conditionalFormatting>
  <conditionalFormatting sqref="I13918">
    <cfRule type="expression" dxfId="8174" priority="5734">
      <formula>AND(I13918&lt;&gt;"",I13918&gt;1)</formula>
    </cfRule>
  </conditionalFormatting>
  <conditionalFormatting sqref="I13925">
    <cfRule type="expression" dxfId="8173" priority="5733">
      <formula>AND(I13925&lt;&gt;"",I13925&gt;1)</formula>
    </cfRule>
  </conditionalFormatting>
  <conditionalFormatting sqref="I13932">
    <cfRule type="expression" dxfId="8172" priority="5732">
      <formula>AND(I13932&lt;&gt;"",I13932&gt;1)</formula>
    </cfRule>
  </conditionalFormatting>
  <conditionalFormatting sqref="I13939">
    <cfRule type="expression" dxfId="8171" priority="5731">
      <formula>AND(I13939&lt;&gt;"",I13939&gt;1)</formula>
    </cfRule>
  </conditionalFormatting>
  <conditionalFormatting sqref="I13946">
    <cfRule type="expression" dxfId="8170" priority="5730">
      <formula>AND(I13946&lt;&gt;"",I13946&gt;1)</formula>
    </cfRule>
  </conditionalFormatting>
  <conditionalFormatting sqref="I14029">
    <cfRule type="expression" dxfId="8169" priority="5671">
      <formula>AND(I14029&lt;&gt;"",I14029&gt;1)</formula>
    </cfRule>
  </conditionalFormatting>
  <conditionalFormatting sqref="I14036">
    <cfRule type="expression" dxfId="8168" priority="5670">
      <formula>AND(I14036&lt;&gt;"",I14036&gt;1)</formula>
    </cfRule>
  </conditionalFormatting>
  <conditionalFormatting sqref="I14043">
    <cfRule type="expression" dxfId="8167" priority="5669">
      <formula>AND(I14043&lt;&gt;"",I14043&gt;1)</formula>
    </cfRule>
  </conditionalFormatting>
  <conditionalFormatting sqref="I14050">
    <cfRule type="expression" dxfId="8166" priority="5668">
      <formula>AND(I14050&lt;&gt;"",I14050&gt;1)</formula>
    </cfRule>
  </conditionalFormatting>
  <conditionalFormatting sqref="I14057">
    <cfRule type="expression" dxfId="8165" priority="5667">
      <formula>AND(I14057&lt;&gt;"",I14057&gt;1)</formula>
    </cfRule>
  </conditionalFormatting>
  <conditionalFormatting sqref="I14064">
    <cfRule type="expression" dxfId="8164" priority="5666">
      <formula>AND(I14064&lt;&gt;"",I14064&gt;1)</formula>
    </cfRule>
  </conditionalFormatting>
  <conditionalFormatting sqref="I14071">
    <cfRule type="expression" dxfId="8163" priority="5665">
      <formula>AND(I14071&lt;&gt;"",I14071&gt;1)</formula>
    </cfRule>
  </conditionalFormatting>
  <conditionalFormatting sqref="I14154">
    <cfRule type="expression" dxfId="8162" priority="5606">
      <formula>AND(I14154&lt;&gt;"",I14154&gt;1)</formula>
    </cfRule>
  </conditionalFormatting>
  <conditionalFormatting sqref="I14161">
    <cfRule type="expression" dxfId="8161" priority="5605">
      <formula>AND(I14161&lt;&gt;"",I14161&gt;1)</formula>
    </cfRule>
  </conditionalFormatting>
  <conditionalFormatting sqref="I14168">
    <cfRule type="expression" dxfId="8160" priority="5604">
      <formula>AND(I14168&lt;&gt;"",I14168&gt;1)</formula>
    </cfRule>
  </conditionalFormatting>
  <conditionalFormatting sqref="I14175">
    <cfRule type="expression" dxfId="8159" priority="5603">
      <formula>AND(I14175&lt;&gt;"",I14175&gt;1)</formula>
    </cfRule>
  </conditionalFormatting>
  <conditionalFormatting sqref="I14182">
    <cfRule type="expression" dxfId="8158" priority="5602">
      <formula>AND(I14182&lt;&gt;"",I14182&gt;1)</formula>
    </cfRule>
  </conditionalFormatting>
  <conditionalFormatting sqref="I14189">
    <cfRule type="expression" dxfId="8157" priority="5601">
      <formula>AND(I14189&lt;&gt;"",I14189&gt;1)</formula>
    </cfRule>
  </conditionalFormatting>
  <conditionalFormatting sqref="I14196">
    <cfRule type="expression" dxfId="8156" priority="5600">
      <formula>AND(I14196&lt;&gt;"",I14196&gt;1)</formula>
    </cfRule>
  </conditionalFormatting>
  <conditionalFormatting sqref="I14279">
    <cfRule type="expression" dxfId="8155" priority="5541">
      <formula>AND(I14279&lt;&gt;"",I14279&gt;1)</formula>
    </cfRule>
  </conditionalFormatting>
  <conditionalFormatting sqref="I14286">
    <cfRule type="expression" dxfId="8154" priority="5540">
      <formula>AND(I14286&lt;&gt;"",I14286&gt;1)</formula>
    </cfRule>
  </conditionalFormatting>
  <conditionalFormatting sqref="I14293">
    <cfRule type="expression" dxfId="8153" priority="5539">
      <formula>AND(I14293&lt;&gt;"",I14293&gt;1)</formula>
    </cfRule>
  </conditionalFormatting>
  <conditionalFormatting sqref="I14300">
    <cfRule type="expression" dxfId="8152" priority="5538">
      <formula>AND(I14300&lt;&gt;"",I14300&gt;1)</formula>
    </cfRule>
  </conditionalFormatting>
  <conditionalFormatting sqref="I14307">
    <cfRule type="expression" dxfId="8151" priority="5537">
      <formula>AND(I14307&lt;&gt;"",I14307&gt;1)</formula>
    </cfRule>
  </conditionalFormatting>
  <conditionalFormatting sqref="I14314">
    <cfRule type="expression" dxfId="8150" priority="5536">
      <formula>AND(I14314&lt;&gt;"",I14314&gt;1)</formula>
    </cfRule>
  </conditionalFormatting>
  <conditionalFormatting sqref="I14321">
    <cfRule type="expression" dxfId="8149" priority="5535">
      <formula>AND(I14321&lt;&gt;"",I14321&gt;1)</formula>
    </cfRule>
  </conditionalFormatting>
  <conditionalFormatting sqref="I14404">
    <cfRule type="expression" dxfId="8148" priority="5476">
      <formula>AND(I14404&lt;&gt;"",I14404&gt;1)</formula>
    </cfRule>
  </conditionalFormatting>
  <conditionalFormatting sqref="I14411">
    <cfRule type="expression" dxfId="8147" priority="5475">
      <formula>AND(I14411&lt;&gt;"",I14411&gt;1)</formula>
    </cfRule>
  </conditionalFormatting>
  <conditionalFormatting sqref="I14418">
    <cfRule type="expression" dxfId="8146" priority="5474">
      <formula>AND(I14418&lt;&gt;"",I14418&gt;1)</formula>
    </cfRule>
  </conditionalFormatting>
  <conditionalFormatting sqref="I14425">
    <cfRule type="expression" dxfId="8145" priority="5473">
      <formula>AND(I14425&lt;&gt;"",I14425&gt;1)</formula>
    </cfRule>
  </conditionalFormatting>
  <conditionalFormatting sqref="I14432">
    <cfRule type="expression" dxfId="8144" priority="5472">
      <formula>AND(I14432&lt;&gt;"",I14432&gt;1)</formula>
    </cfRule>
  </conditionalFormatting>
  <conditionalFormatting sqref="I14439">
    <cfRule type="expression" dxfId="8143" priority="5471">
      <formula>AND(I14439&lt;&gt;"",I14439&gt;1)</formula>
    </cfRule>
  </conditionalFormatting>
  <conditionalFormatting sqref="I14446">
    <cfRule type="expression" dxfId="8142" priority="5470">
      <formula>AND(I14446&lt;&gt;"",I14446&gt;1)</formula>
    </cfRule>
  </conditionalFormatting>
  <conditionalFormatting sqref="I14529">
    <cfRule type="expression" dxfId="8141" priority="5411">
      <formula>AND(I14529&lt;&gt;"",I14529&gt;1)</formula>
    </cfRule>
  </conditionalFormatting>
  <conditionalFormatting sqref="I14536">
    <cfRule type="expression" dxfId="8140" priority="5410">
      <formula>AND(I14536&lt;&gt;"",I14536&gt;1)</formula>
    </cfRule>
  </conditionalFormatting>
  <conditionalFormatting sqref="I14543">
    <cfRule type="expression" dxfId="8139" priority="5409">
      <formula>AND(I14543&lt;&gt;"",I14543&gt;1)</formula>
    </cfRule>
  </conditionalFormatting>
  <conditionalFormatting sqref="I14550">
    <cfRule type="expression" dxfId="8138" priority="5408">
      <formula>AND(I14550&lt;&gt;"",I14550&gt;1)</formula>
    </cfRule>
  </conditionalFormatting>
  <conditionalFormatting sqref="I14557">
    <cfRule type="expression" dxfId="8137" priority="5407">
      <formula>AND(I14557&lt;&gt;"",I14557&gt;1)</formula>
    </cfRule>
  </conditionalFormatting>
  <conditionalFormatting sqref="I14564">
    <cfRule type="expression" dxfId="8136" priority="5406">
      <formula>AND(I14564&lt;&gt;"",I14564&gt;1)</formula>
    </cfRule>
  </conditionalFormatting>
  <conditionalFormatting sqref="I14571">
    <cfRule type="expression" dxfId="8135" priority="5405">
      <formula>AND(I14571&lt;&gt;"",I14571&gt;1)</formula>
    </cfRule>
  </conditionalFormatting>
  <conditionalFormatting sqref="I14654">
    <cfRule type="expression" dxfId="8134" priority="5346">
      <formula>AND(I14654&lt;&gt;"",I14654&gt;1)</formula>
    </cfRule>
  </conditionalFormatting>
  <conditionalFormatting sqref="I14661">
    <cfRule type="expression" dxfId="8133" priority="5345">
      <formula>AND(I14661&lt;&gt;"",I14661&gt;1)</formula>
    </cfRule>
  </conditionalFormatting>
  <conditionalFormatting sqref="I14668">
    <cfRule type="expression" dxfId="8132" priority="5344">
      <formula>AND(I14668&lt;&gt;"",I14668&gt;1)</formula>
    </cfRule>
  </conditionalFormatting>
  <conditionalFormatting sqref="I14675">
    <cfRule type="expression" dxfId="8131" priority="5343">
      <formula>AND(I14675&lt;&gt;"",I14675&gt;1)</formula>
    </cfRule>
  </conditionalFormatting>
  <conditionalFormatting sqref="I14682">
    <cfRule type="expression" dxfId="8130" priority="5342">
      <formula>AND(I14682&lt;&gt;"",I14682&gt;1)</formula>
    </cfRule>
  </conditionalFormatting>
  <conditionalFormatting sqref="I14689">
    <cfRule type="expression" dxfId="8129" priority="5341">
      <formula>AND(I14689&lt;&gt;"",I14689&gt;1)</formula>
    </cfRule>
  </conditionalFormatting>
  <conditionalFormatting sqref="I14696">
    <cfRule type="expression" dxfId="8128" priority="5340">
      <formula>AND(I14696&lt;&gt;"",I14696&gt;1)</formula>
    </cfRule>
  </conditionalFormatting>
  <conditionalFormatting sqref="I14779">
    <cfRule type="expression" dxfId="8127" priority="5281">
      <formula>AND(I14779&lt;&gt;"",I14779&gt;1)</formula>
    </cfRule>
  </conditionalFormatting>
  <conditionalFormatting sqref="I14786">
    <cfRule type="expression" dxfId="8126" priority="5280">
      <formula>AND(I14786&lt;&gt;"",I14786&gt;1)</formula>
    </cfRule>
  </conditionalFormatting>
  <conditionalFormatting sqref="I14793">
    <cfRule type="expression" dxfId="8125" priority="5279">
      <formula>AND(I14793&lt;&gt;"",I14793&gt;1)</formula>
    </cfRule>
  </conditionalFormatting>
  <conditionalFormatting sqref="I14800">
    <cfRule type="expression" dxfId="8124" priority="5278">
      <formula>AND(I14800&lt;&gt;"",I14800&gt;1)</formula>
    </cfRule>
  </conditionalFormatting>
  <conditionalFormatting sqref="I14807">
    <cfRule type="expression" dxfId="8123" priority="5277">
      <formula>AND(I14807&lt;&gt;"",I14807&gt;1)</formula>
    </cfRule>
  </conditionalFormatting>
  <conditionalFormatting sqref="I14814">
    <cfRule type="expression" dxfId="8122" priority="5276">
      <formula>AND(I14814&lt;&gt;"",I14814&gt;1)</formula>
    </cfRule>
  </conditionalFormatting>
  <conditionalFormatting sqref="I14821">
    <cfRule type="expression" dxfId="8121" priority="5275">
      <formula>AND(I14821&lt;&gt;"",I14821&gt;1)</formula>
    </cfRule>
  </conditionalFormatting>
  <conditionalFormatting sqref="I14904">
    <cfRule type="expression" dxfId="8120" priority="5216">
      <formula>AND(I14904&lt;&gt;"",I14904&gt;1)</formula>
    </cfRule>
  </conditionalFormatting>
  <conditionalFormatting sqref="I14911">
    <cfRule type="expression" dxfId="8119" priority="5215">
      <formula>AND(I14911&lt;&gt;"",I14911&gt;1)</formula>
    </cfRule>
  </conditionalFormatting>
  <conditionalFormatting sqref="I14918">
    <cfRule type="expression" dxfId="8118" priority="5214">
      <formula>AND(I14918&lt;&gt;"",I14918&gt;1)</formula>
    </cfRule>
  </conditionalFormatting>
  <conditionalFormatting sqref="I14925">
    <cfRule type="expression" dxfId="8117" priority="5213">
      <formula>AND(I14925&lt;&gt;"",I14925&gt;1)</formula>
    </cfRule>
  </conditionalFormatting>
  <conditionalFormatting sqref="I14932">
    <cfRule type="expression" dxfId="8116" priority="5212">
      <formula>AND(I14932&lt;&gt;"",I14932&gt;1)</formula>
    </cfRule>
  </conditionalFormatting>
  <conditionalFormatting sqref="I14939">
    <cfRule type="expression" dxfId="8115" priority="5211">
      <formula>AND(I14939&lt;&gt;"",I14939&gt;1)</formula>
    </cfRule>
  </conditionalFormatting>
  <conditionalFormatting sqref="I14946">
    <cfRule type="expression" dxfId="8114" priority="5210">
      <formula>AND(I14946&lt;&gt;"",I14946&gt;1)</formula>
    </cfRule>
  </conditionalFormatting>
  <conditionalFormatting sqref="I15029">
    <cfRule type="expression" dxfId="8113" priority="5151">
      <formula>AND(I15029&lt;&gt;"",I15029&gt;1)</formula>
    </cfRule>
  </conditionalFormatting>
  <conditionalFormatting sqref="I15036">
    <cfRule type="expression" dxfId="8112" priority="5150">
      <formula>AND(I15036&lt;&gt;"",I15036&gt;1)</formula>
    </cfRule>
  </conditionalFormatting>
  <conditionalFormatting sqref="I15043">
    <cfRule type="expression" dxfId="8111" priority="5149">
      <formula>AND(I15043&lt;&gt;"",I15043&gt;1)</formula>
    </cfRule>
  </conditionalFormatting>
  <conditionalFormatting sqref="I15050">
    <cfRule type="expression" dxfId="8110" priority="5148">
      <formula>AND(I15050&lt;&gt;"",I15050&gt;1)</formula>
    </cfRule>
  </conditionalFormatting>
  <conditionalFormatting sqref="I15057">
    <cfRule type="expression" dxfId="8109" priority="5147">
      <formula>AND(I15057&lt;&gt;"",I15057&gt;1)</formula>
    </cfRule>
  </conditionalFormatting>
  <conditionalFormatting sqref="I15064">
    <cfRule type="expression" dxfId="8108" priority="5146">
      <formula>AND(I15064&lt;&gt;"",I15064&gt;1)</formula>
    </cfRule>
  </conditionalFormatting>
  <conditionalFormatting sqref="I15071">
    <cfRule type="expression" dxfId="8107" priority="5145">
      <formula>AND(I15071&lt;&gt;"",I15071&gt;1)</formula>
    </cfRule>
  </conditionalFormatting>
  <conditionalFormatting sqref="I15154">
    <cfRule type="expression" dxfId="8106" priority="5086">
      <formula>AND(I15154&lt;&gt;"",I15154&gt;1)</formula>
    </cfRule>
  </conditionalFormatting>
  <conditionalFormatting sqref="I15161">
    <cfRule type="expression" dxfId="8105" priority="5085">
      <formula>AND(I15161&lt;&gt;"",I15161&gt;1)</formula>
    </cfRule>
  </conditionalFormatting>
  <conditionalFormatting sqref="I15168">
    <cfRule type="expression" dxfId="8104" priority="5084">
      <formula>AND(I15168&lt;&gt;"",I15168&gt;1)</formula>
    </cfRule>
  </conditionalFormatting>
  <conditionalFormatting sqref="I15175">
    <cfRule type="expression" dxfId="8103" priority="5083">
      <formula>AND(I15175&lt;&gt;"",I15175&gt;1)</formula>
    </cfRule>
  </conditionalFormatting>
  <conditionalFormatting sqref="I15182">
    <cfRule type="expression" dxfId="8102" priority="5082">
      <formula>AND(I15182&lt;&gt;"",I15182&gt;1)</formula>
    </cfRule>
  </conditionalFormatting>
  <conditionalFormatting sqref="I15189">
    <cfRule type="expression" dxfId="8101" priority="5081">
      <formula>AND(I15189&lt;&gt;"",I15189&gt;1)</formula>
    </cfRule>
  </conditionalFormatting>
  <conditionalFormatting sqref="I15196">
    <cfRule type="expression" dxfId="8100" priority="5080">
      <formula>AND(I15196&lt;&gt;"",I15196&gt;1)</formula>
    </cfRule>
  </conditionalFormatting>
  <conditionalFormatting sqref="I15279">
    <cfRule type="expression" dxfId="8099" priority="5021">
      <formula>AND(I15279&lt;&gt;"",I15279&gt;1)</formula>
    </cfRule>
  </conditionalFormatting>
  <conditionalFormatting sqref="I15286">
    <cfRule type="expression" dxfId="8098" priority="5020">
      <formula>AND(I15286&lt;&gt;"",I15286&gt;1)</formula>
    </cfRule>
  </conditionalFormatting>
  <conditionalFormatting sqref="I15293">
    <cfRule type="expression" dxfId="8097" priority="5019">
      <formula>AND(I15293&lt;&gt;"",I15293&gt;1)</formula>
    </cfRule>
  </conditionalFormatting>
  <conditionalFormatting sqref="I15300">
    <cfRule type="expression" dxfId="8096" priority="5018">
      <formula>AND(I15300&lt;&gt;"",I15300&gt;1)</formula>
    </cfRule>
  </conditionalFormatting>
  <conditionalFormatting sqref="I15307">
    <cfRule type="expression" dxfId="8095" priority="5017">
      <formula>AND(I15307&lt;&gt;"",I15307&gt;1)</formula>
    </cfRule>
  </conditionalFormatting>
  <conditionalFormatting sqref="I15314">
    <cfRule type="expression" dxfId="8094" priority="5016">
      <formula>AND(I15314&lt;&gt;"",I15314&gt;1)</formula>
    </cfRule>
  </conditionalFormatting>
  <conditionalFormatting sqref="I15321">
    <cfRule type="expression" dxfId="8093" priority="5015">
      <formula>AND(I15321&lt;&gt;"",I15321&gt;1)</formula>
    </cfRule>
  </conditionalFormatting>
  <conditionalFormatting sqref="I15404">
    <cfRule type="expression" dxfId="8092" priority="4956">
      <formula>AND(I15404&lt;&gt;"",I15404&gt;1)</formula>
    </cfRule>
  </conditionalFormatting>
  <conditionalFormatting sqref="I15411">
    <cfRule type="expression" dxfId="8091" priority="4955">
      <formula>AND(I15411&lt;&gt;"",I15411&gt;1)</formula>
    </cfRule>
  </conditionalFormatting>
  <conditionalFormatting sqref="I15418">
    <cfRule type="expression" dxfId="8090" priority="4954">
      <formula>AND(I15418&lt;&gt;"",I15418&gt;1)</formula>
    </cfRule>
  </conditionalFormatting>
  <conditionalFormatting sqref="I15425">
    <cfRule type="expression" dxfId="8089" priority="4953">
      <formula>AND(I15425&lt;&gt;"",I15425&gt;1)</formula>
    </cfRule>
  </conditionalFormatting>
  <conditionalFormatting sqref="I15432">
    <cfRule type="expression" dxfId="8088" priority="4952">
      <formula>AND(I15432&lt;&gt;"",I15432&gt;1)</formula>
    </cfRule>
  </conditionalFormatting>
  <conditionalFormatting sqref="I15439">
    <cfRule type="expression" dxfId="8087" priority="4951">
      <formula>AND(I15439&lt;&gt;"",I15439&gt;1)</formula>
    </cfRule>
  </conditionalFormatting>
  <conditionalFormatting sqref="I15446">
    <cfRule type="expression" dxfId="8086" priority="4950">
      <formula>AND(I15446&lt;&gt;"",I15446&gt;1)</formula>
    </cfRule>
  </conditionalFormatting>
  <conditionalFormatting sqref="I15529">
    <cfRule type="expression" dxfId="8085" priority="4891">
      <formula>AND(I15529&lt;&gt;"",I15529&gt;1)</formula>
    </cfRule>
  </conditionalFormatting>
  <conditionalFormatting sqref="I15536">
    <cfRule type="expression" dxfId="8084" priority="4890">
      <formula>AND(I15536&lt;&gt;"",I15536&gt;1)</formula>
    </cfRule>
  </conditionalFormatting>
  <conditionalFormatting sqref="I15543">
    <cfRule type="expression" dxfId="8083" priority="4889">
      <formula>AND(I15543&lt;&gt;"",I15543&gt;1)</formula>
    </cfRule>
  </conditionalFormatting>
  <conditionalFormatting sqref="I15550">
    <cfRule type="expression" dxfId="8082" priority="4888">
      <formula>AND(I15550&lt;&gt;"",I15550&gt;1)</formula>
    </cfRule>
  </conditionalFormatting>
  <conditionalFormatting sqref="I15557">
    <cfRule type="expression" dxfId="8081" priority="4887">
      <formula>AND(I15557&lt;&gt;"",I15557&gt;1)</formula>
    </cfRule>
  </conditionalFormatting>
  <conditionalFormatting sqref="I15564">
    <cfRule type="expression" dxfId="8080" priority="4886">
      <formula>AND(I15564&lt;&gt;"",I15564&gt;1)</formula>
    </cfRule>
  </conditionalFormatting>
  <conditionalFormatting sqref="I15571">
    <cfRule type="expression" dxfId="8079" priority="4885">
      <formula>AND(I15571&lt;&gt;"",I15571&gt;1)</formula>
    </cfRule>
  </conditionalFormatting>
  <conditionalFormatting sqref="I15654">
    <cfRule type="expression" dxfId="8078" priority="4826">
      <formula>AND(I15654&lt;&gt;"",I15654&gt;1)</formula>
    </cfRule>
  </conditionalFormatting>
  <conditionalFormatting sqref="I15661">
    <cfRule type="expression" dxfId="8077" priority="4825">
      <formula>AND(I15661&lt;&gt;"",I15661&gt;1)</formula>
    </cfRule>
  </conditionalFormatting>
  <conditionalFormatting sqref="I15668">
    <cfRule type="expression" dxfId="8076" priority="4824">
      <formula>AND(I15668&lt;&gt;"",I15668&gt;1)</formula>
    </cfRule>
  </conditionalFormatting>
  <conditionalFormatting sqref="I15675">
    <cfRule type="expression" dxfId="8075" priority="4823">
      <formula>AND(I15675&lt;&gt;"",I15675&gt;1)</formula>
    </cfRule>
  </conditionalFormatting>
  <conditionalFormatting sqref="I15682">
    <cfRule type="expression" dxfId="8074" priority="4822">
      <formula>AND(I15682&lt;&gt;"",I15682&gt;1)</formula>
    </cfRule>
  </conditionalFormatting>
  <conditionalFormatting sqref="I15689">
    <cfRule type="expression" dxfId="8073" priority="4821">
      <formula>AND(I15689&lt;&gt;"",I15689&gt;1)</formula>
    </cfRule>
  </conditionalFormatting>
  <conditionalFormatting sqref="I15696">
    <cfRule type="expression" dxfId="8072" priority="4820">
      <formula>AND(I15696&lt;&gt;"",I15696&gt;1)</formula>
    </cfRule>
  </conditionalFormatting>
  <conditionalFormatting sqref="I15779">
    <cfRule type="expression" dxfId="8071" priority="4761">
      <formula>AND(I15779&lt;&gt;"",I15779&gt;1)</formula>
    </cfRule>
  </conditionalFormatting>
  <conditionalFormatting sqref="I15786">
    <cfRule type="expression" dxfId="8070" priority="4760">
      <formula>AND(I15786&lt;&gt;"",I15786&gt;1)</formula>
    </cfRule>
  </conditionalFormatting>
  <conditionalFormatting sqref="I15793">
    <cfRule type="expression" dxfId="8069" priority="4759">
      <formula>AND(I15793&lt;&gt;"",I15793&gt;1)</formula>
    </cfRule>
  </conditionalFormatting>
  <conditionalFormatting sqref="I15800">
    <cfRule type="expression" dxfId="8068" priority="4758">
      <formula>AND(I15800&lt;&gt;"",I15800&gt;1)</formula>
    </cfRule>
  </conditionalFormatting>
  <conditionalFormatting sqref="I15807">
    <cfRule type="expression" dxfId="8067" priority="4757">
      <formula>AND(I15807&lt;&gt;"",I15807&gt;1)</formula>
    </cfRule>
  </conditionalFormatting>
  <conditionalFormatting sqref="I15814">
    <cfRule type="expression" dxfId="8066" priority="4756">
      <formula>AND(I15814&lt;&gt;"",I15814&gt;1)</formula>
    </cfRule>
  </conditionalFormatting>
  <conditionalFormatting sqref="I15821">
    <cfRule type="expression" dxfId="8065" priority="4755">
      <formula>AND(I15821&lt;&gt;"",I15821&gt;1)</formula>
    </cfRule>
  </conditionalFormatting>
  <conditionalFormatting sqref="I15904">
    <cfRule type="expression" dxfId="8064" priority="4696">
      <formula>AND(I15904&lt;&gt;"",I15904&gt;1)</formula>
    </cfRule>
  </conditionalFormatting>
  <conditionalFormatting sqref="I15911">
    <cfRule type="expression" dxfId="8063" priority="4695">
      <formula>AND(I15911&lt;&gt;"",I15911&gt;1)</formula>
    </cfRule>
  </conditionalFormatting>
  <conditionalFormatting sqref="I15918">
    <cfRule type="expression" dxfId="8062" priority="4694">
      <formula>AND(I15918&lt;&gt;"",I15918&gt;1)</formula>
    </cfRule>
  </conditionalFormatting>
  <conditionalFormatting sqref="I15925">
    <cfRule type="expression" dxfId="8061" priority="4693">
      <formula>AND(I15925&lt;&gt;"",I15925&gt;1)</formula>
    </cfRule>
  </conditionalFormatting>
  <conditionalFormatting sqref="I15932">
    <cfRule type="expression" dxfId="8060" priority="4692">
      <formula>AND(I15932&lt;&gt;"",I15932&gt;1)</formula>
    </cfRule>
  </conditionalFormatting>
  <conditionalFormatting sqref="I15939">
    <cfRule type="expression" dxfId="8059" priority="4691">
      <formula>AND(I15939&lt;&gt;"",I15939&gt;1)</formula>
    </cfRule>
  </conditionalFormatting>
  <conditionalFormatting sqref="I15946">
    <cfRule type="expression" dxfId="8058" priority="4690">
      <formula>AND(I15946&lt;&gt;"",I15946&gt;1)</formula>
    </cfRule>
  </conditionalFormatting>
  <conditionalFormatting sqref="I16029">
    <cfRule type="expression" dxfId="8057" priority="4631">
      <formula>AND(I16029&lt;&gt;"",I16029&gt;1)</formula>
    </cfRule>
  </conditionalFormatting>
  <conditionalFormatting sqref="I16036">
    <cfRule type="expression" dxfId="8056" priority="4630">
      <formula>AND(I16036&lt;&gt;"",I16036&gt;1)</formula>
    </cfRule>
  </conditionalFormatting>
  <conditionalFormatting sqref="I16043">
    <cfRule type="expression" dxfId="8055" priority="4629">
      <formula>AND(I16043&lt;&gt;"",I16043&gt;1)</formula>
    </cfRule>
  </conditionalFormatting>
  <conditionalFormatting sqref="I16050">
    <cfRule type="expression" dxfId="8054" priority="4628">
      <formula>AND(I16050&lt;&gt;"",I16050&gt;1)</formula>
    </cfRule>
  </conditionalFormatting>
  <conditionalFormatting sqref="I16057">
    <cfRule type="expression" dxfId="8053" priority="4627">
      <formula>AND(I16057&lt;&gt;"",I16057&gt;1)</formula>
    </cfRule>
  </conditionalFormatting>
  <conditionalFormatting sqref="I16064">
    <cfRule type="expression" dxfId="8052" priority="4626">
      <formula>AND(I16064&lt;&gt;"",I16064&gt;1)</formula>
    </cfRule>
  </conditionalFormatting>
  <conditionalFormatting sqref="I16071">
    <cfRule type="expression" dxfId="8051" priority="4625">
      <formula>AND(I16071&lt;&gt;"",I16071&gt;1)</formula>
    </cfRule>
  </conditionalFormatting>
  <conditionalFormatting sqref="I16154">
    <cfRule type="expression" dxfId="8050" priority="4566">
      <formula>AND(I16154&lt;&gt;"",I16154&gt;1)</formula>
    </cfRule>
  </conditionalFormatting>
  <conditionalFormatting sqref="I16161">
    <cfRule type="expression" dxfId="8049" priority="4565">
      <formula>AND(I16161&lt;&gt;"",I16161&gt;1)</formula>
    </cfRule>
  </conditionalFormatting>
  <conditionalFormatting sqref="I16168">
    <cfRule type="expression" dxfId="8048" priority="4564">
      <formula>AND(I16168&lt;&gt;"",I16168&gt;1)</formula>
    </cfRule>
  </conditionalFormatting>
  <conditionalFormatting sqref="I16175">
    <cfRule type="expression" dxfId="8047" priority="4563">
      <formula>AND(I16175&lt;&gt;"",I16175&gt;1)</formula>
    </cfRule>
  </conditionalFormatting>
  <conditionalFormatting sqref="I16182">
    <cfRule type="expression" dxfId="8046" priority="4562">
      <formula>AND(I16182&lt;&gt;"",I16182&gt;1)</formula>
    </cfRule>
  </conditionalFormatting>
  <conditionalFormatting sqref="I16189">
    <cfRule type="expression" dxfId="8045" priority="4561">
      <formula>AND(I16189&lt;&gt;"",I16189&gt;1)</formula>
    </cfRule>
  </conditionalFormatting>
  <conditionalFormatting sqref="I16196">
    <cfRule type="expression" dxfId="8044" priority="4560">
      <formula>AND(I16196&lt;&gt;"",I16196&gt;1)</formula>
    </cfRule>
  </conditionalFormatting>
  <conditionalFormatting sqref="I16279">
    <cfRule type="expression" dxfId="8043" priority="4501">
      <formula>AND(I16279&lt;&gt;"",I16279&gt;1)</formula>
    </cfRule>
  </conditionalFormatting>
  <conditionalFormatting sqref="I16286">
    <cfRule type="expression" dxfId="8042" priority="4500">
      <formula>AND(I16286&lt;&gt;"",I16286&gt;1)</formula>
    </cfRule>
  </conditionalFormatting>
  <conditionalFormatting sqref="I16293">
    <cfRule type="expression" dxfId="8041" priority="4499">
      <formula>AND(I16293&lt;&gt;"",I16293&gt;1)</formula>
    </cfRule>
  </conditionalFormatting>
  <conditionalFormatting sqref="I16300">
    <cfRule type="expression" dxfId="8040" priority="4498">
      <formula>AND(I16300&lt;&gt;"",I16300&gt;1)</formula>
    </cfRule>
  </conditionalFormatting>
  <conditionalFormatting sqref="I16307">
    <cfRule type="expression" dxfId="8039" priority="4497">
      <formula>AND(I16307&lt;&gt;"",I16307&gt;1)</formula>
    </cfRule>
  </conditionalFormatting>
  <conditionalFormatting sqref="I16314">
    <cfRule type="expression" dxfId="8038" priority="4496">
      <formula>AND(I16314&lt;&gt;"",I16314&gt;1)</formula>
    </cfRule>
  </conditionalFormatting>
  <conditionalFormatting sqref="I16321">
    <cfRule type="expression" dxfId="8037" priority="4495">
      <formula>AND(I16321&lt;&gt;"",I16321&gt;1)</formula>
    </cfRule>
  </conditionalFormatting>
  <conditionalFormatting sqref="I16404">
    <cfRule type="expression" dxfId="8036" priority="4436">
      <formula>AND(I16404&lt;&gt;"",I16404&gt;1)</formula>
    </cfRule>
  </conditionalFormatting>
  <conditionalFormatting sqref="I16411">
    <cfRule type="expression" dxfId="8035" priority="4435">
      <formula>AND(I16411&lt;&gt;"",I16411&gt;1)</formula>
    </cfRule>
  </conditionalFormatting>
  <conditionalFormatting sqref="I16418">
    <cfRule type="expression" dxfId="8034" priority="4434">
      <formula>AND(I16418&lt;&gt;"",I16418&gt;1)</formula>
    </cfRule>
  </conditionalFormatting>
  <conditionalFormatting sqref="I16425">
    <cfRule type="expression" dxfId="8033" priority="4433">
      <formula>AND(I16425&lt;&gt;"",I16425&gt;1)</formula>
    </cfRule>
  </conditionalFormatting>
  <conditionalFormatting sqref="I16432">
    <cfRule type="expression" dxfId="8032" priority="4432">
      <formula>AND(I16432&lt;&gt;"",I16432&gt;1)</formula>
    </cfRule>
  </conditionalFormatting>
  <conditionalFormatting sqref="I16439">
    <cfRule type="expression" dxfId="8031" priority="4431">
      <formula>AND(I16439&lt;&gt;"",I16439&gt;1)</formula>
    </cfRule>
  </conditionalFormatting>
  <conditionalFormatting sqref="I16446">
    <cfRule type="expression" dxfId="8030" priority="4430">
      <formula>AND(I16446&lt;&gt;"",I16446&gt;1)</formula>
    </cfRule>
  </conditionalFormatting>
  <conditionalFormatting sqref="I16529">
    <cfRule type="expression" dxfId="8029" priority="4371">
      <formula>AND(I16529&lt;&gt;"",I16529&gt;1)</formula>
    </cfRule>
  </conditionalFormatting>
  <conditionalFormatting sqref="I16536">
    <cfRule type="expression" dxfId="8028" priority="4370">
      <formula>AND(I16536&lt;&gt;"",I16536&gt;1)</formula>
    </cfRule>
  </conditionalFormatting>
  <conditionalFormatting sqref="I16543">
    <cfRule type="expression" dxfId="8027" priority="4369">
      <formula>AND(I16543&lt;&gt;"",I16543&gt;1)</formula>
    </cfRule>
  </conditionalFormatting>
  <conditionalFormatting sqref="I16550">
    <cfRule type="expression" dxfId="8026" priority="4368">
      <formula>AND(I16550&lt;&gt;"",I16550&gt;1)</formula>
    </cfRule>
  </conditionalFormatting>
  <conditionalFormatting sqref="I16557">
    <cfRule type="expression" dxfId="8025" priority="4367">
      <formula>AND(I16557&lt;&gt;"",I16557&gt;1)</formula>
    </cfRule>
  </conditionalFormatting>
  <conditionalFormatting sqref="I16564">
    <cfRule type="expression" dxfId="8024" priority="4366">
      <formula>AND(I16564&lt;&gt;"",I16564&gt;1)</formula>
    </cfRule>
  </conditionalFormatting>
  <conditionalFormatting sqref="I16571">
    <cfRule type="expression" dxfId="8023" priority="4365">
      <formula>AND(I16571&lt;&gt;"",I16571&gt;1)</formula>
    </cfRule>
  </conditionalFormatting>
  <conditionalFormatting sqref="I16654">
    <cfRule type="expression" dxfId="8022" priority="4306">
      <formula>AND(I16654&lt;&gt;"",I16654&gt;1)</formula>
    </cfRule>
  </conditionalFormatting>
  <conditionalFormatting sqref="I16661">
    <cfRule type="expression" dxfId="8021" priority="4305">
      <formula>AND(I16661&lt;&gt;"",I16661&gt;1)</formula>
    </cfRule>
  </conditionalFormatting>
  <conditionalFormatting sqref="I16668">
    <cfRule type="expression" dxfId="8020" priority="4304">
      <formula>AND(I16668&lt;&gt;"",I16668&gt;1)</formula>
    </cfRule>
  </conditionalFormatting>
  <conditionalFormatting sqref="I16675">
    <cfRule type="expression" dxfId="8019" priority="4303">
      <formula>AND(I16675&lt;&gt;"",I16675&gt;1)</formula>
    </cfRule>
  </conditionalFormatting>
  <conditionalFormatting sqref="I16682">
    <cfRule type="expression" dxfId="8018" priority="4302">
      <formula>AND(I16682&lt;&gt;"",I16682&gt;1)</formula>
    </cfRule>
  </conditionalFormatting>
  <conditionalFormatting sqref="I16689">
    <cfRule type="expression" dxfId="8017" priority="4301">
      <formula>AND(I16689&lt;&gt;"",I16689&gt;1)</formula>
    </cfRule>
  </conditionalFormatting>
  <conditionalFormatting sqref="I16696">
    <cfRule type="expression" dxfId="8016" priority="4300">
      <formula>AND(I16696&lt;&gt;"",I16696&gt;1)</formula>
    </cfRule>
  </conditionalFormatting>
  <conditionalFormatting sqref="I16779">
    <cfRule type="expression" dxfId="8015" priority="4241">
      <formula>AND(I16779&lt;&gt;"",I16779&gt;1)</formula>
    </cfRule>
  </conditionalFormatting>
  <conditionalFormatting sqref="I16786">
    <cfRule type="expression" dxfId="8014" priority="4240">
      <formula>AND(I16786&lt;&gt;"",I16786&gt;1)</formula>
    </cfRule>
  </conditionalFormatting>
  <conditionalFormatting sqref="I16793">
    <cfRule type="expression" dxfId="8013" priority="4239">
      <formula>AND(I16793&lt;&gt;"",I16793&gt;1)</formula>
    </cfRule>
  </conditionalFormatting>
  <conditionalFormatting sqref="I16800">
    <cfRule type="expression" dxfId="8012" priority="4238">
      <formula>AND(I16800&lt;&gt;"",I16800&gt;1)</formula>
    </cfRule>
  </conditionalFormatting>
  <conditionalFormatting sqref="I16807">
    <cfRule type="expression" dxfId="8011" priority="4237">
      <formula>AND(I16807&lt;&gt;"",I16807&gt;1)</formula>
    </cfRule>
  </conditionalFormatting>
  <conditionalFormatting sqref="I16814">
    <cfRule type="expression" dxfId="8010" priority="4236">
      <formula>AND(I16814&lt;&gt;"",I16814&gt;1)</formula>
    </cfRule>
  </conditionalFormatting>
  <conditionalFormatting sqref="I16821">
    <cfRule type="expression" dxfId="8009" priority="4235">
      <formula>AND(I16821&lt;&gt;"",I16821&gt;1)</formula>
    </cfRule>
  </conditionalFormatting>
  <conditionalFormatting sqref="I16904">
    <cfRule type="expression" dxfId="8008" priority="4176">
      <formula>AND(I16904&lt;&gt;"",I16904&gt;1)</formula>
    </cfRule>
  </conditionalFormatting>
  <conditionalFormatting sqref="I16911">
    <cfRule type="expression" dxfId="8007" priority="4175">
      <formula>AND(I16911&lt;&gt;"",I16911&gt;1)</formula>
    </cfRule>
  </conditionalFormatting>
  <conditionalFormatting sqref="I16918">
    <cfRule type="expression" dxfId="8006" priority="4174">
      <formula>AND(I16918&lt;&gt;"",I16918&gt;1)</formula>
    </cfRule>
  </conditionalFormatting>
  <conditionalFormatting sqref="I16925">
    <cfRule type="expression" dxfId="8005" priority="4173">
      <formula>AND(I16925&lt;&gt;"",I16925&gt;1)</formula>
    </cfRule>
  </conditionalFormatting>
  <conditionalFormatting sqref="I16932">
    <cfRule type="expression" dxfId="8004" priority="4172">
      <formula>AND(I16932&lt;&gt;"",I16932&gt;1)</formula>
    </cfRule>
  </conditionalFormatting>
  <conditionalFormatting sqref="I16939">
    <cfRule type="expression" dxfId="8003" priority="4171">
      <formula>AND(I16939&lt;&gt;"",I16939&gt;1)</formula>
    </cfRule>
  </conditionalFormatting>
  <conditionalFormatting sqref="I16946">
    <cfRule type="expression" dxfId="8002" priority="4170">
      <formula>AND(I16946&lt;&gt;"",I16946&gt;1)</formula>
    </cfRule>
  </conditionalFormatting>
  <conditionalFormatting sqref="I17029">
    <cfRule type="expression" dxfId="8001" priority="4111">
      <formula>AND(I17029&lt;&gt;"",I17029&gt;1)</formula>
    </cfRule>
  </conditionalFormatting>
  <conditionalFormatting sqref="I17036">
    <cfRule type="expression" dxfId="8000" priority="4110">
      <formula>AND(I17036&lt;&gt;"",I17036&gt;1)</formula>
    </cfRule>
  </conditionalFormatting>
  <conditionalFormatting sqref="I17043">
    <cfRule type="expression" dxfId="7999" priority="4109">
      <formula>AND(I17043&lt;&gt;"",I17043&gt;1)</formula>
    </cfRule>
  </conditionalFormatting>
  <conditionalFormatting sqref="I17050">
    <cfRule type="expression" dxfId="7998" priority="4108">
      <formula>AND(I17050&lt;&gt;"",I17050&gt;1)</formula>
    </cfRule>
  </conditionalFormatting>
  <conditionalFormatting sqref="I17057">
    <cfRule type="expression" dxfId="7997" priority="4107">
      <formula>AND(I17057&lt;&gt;"",I17057&gt;1)</formula>
    </cfRule>
  </conditionalFormatting>
  <conditionalFormatting sqref="I17064">
    <cfRule type="expression" dxfId="7996" priority="4106">
      <formula>AND(I17064&lt;&gt;"",I17064&gt;1)</formula>
    </cfRule>
  </conditionalFormatting>
  <conditionalFormatting sqref="I17071">
    <cfRule type="expression" dxfId="7995" priority="4105">
      <formula>AND(I17071&lt;&gt;"",I17071&gt;1)</formula>
    </cfRule>
  </conditionalFormatting>
  <conditionalFormatting sqref="I17154">
    <cfRule type="expression" dxfId="7994" priority="4046">
      <formula>AND(I17154&lt;&gt;"",I17154&gt;1)</formula>
    </cfRule>
  </conditionalFormatting>
  <conditionalFormatting sqref="I17161">
    <cfRule type="expression" dxfId="7993" priority="4045">
      <formula>AND(I17161&lt;&gt;"",I17161&gt;1)</formula>
    </cfRule>
  </conditionalFormatting>
  <conditionalFormatting sqref="I17168">
    <cfRule type="expression" dxfId="7992" priority="4044">
      <formula>AND(I17168&lt;&gt;"",I17168&gt;1)</formula>
    </cfRule>
  </conditionalFormatting>
  <conditionalFormatting sqref="I17175">
    <cfRule type="expression" dxfId="7991" priority="4043">
      <formula>AND(I17175&lt;&gt;"",I17175&gt;1)</formula>
    </cfRule>
  </conditionalFormatting>
  <conditionalFormatting sqref="I17182">
    <cfRule type="expression" dxfId="7990" priority="4042">
      <formula>AND(I17182&lt;&gt;"",I17182&gt;1)</formula>
    </cfRule>
  </conditionalFormatting>
  <conditionalFormatting sqref="I17189">
    <cfRule type="expression" dxfId="7989" priority="4041">
      <formula>AND(I17189&lt;&gt;"",I17189&gt;1)</formula>
    </cfRule>
  </conditionalFormatting>
  <conditionalFormatting sqref="I17196">
    <cfRule type="expression" dxfId="7988" priority="4040">
      <formula>AND(I17196&lt;&gt;"",I17196&gt;1)</formula>
    </cfRule>
  </conditionalFormatting>
  <conditionalFormatting sqref="I17279">
    <cfRule type="expression" dxfId="7987" priority="3981">
      <formula>AND(I17279&lt;&gt;"",I17279&gt;1)</formula>
    </cfRule>
  </conditionalFormatting>
  <conditionalFormatting sqref="I17286">
    <cfRule type="expression" dxfId="7986" priority="3980">
      <formula>AND(I17286&lt;&gt;"",I17286&gt;1)</formula>
    </cfRule>
  </conditionalFormatting>
  <conditionalFormatting sqref="I17293">
    <cfRule type="expression" dxfId="7985" priority="3979">
      <formula>AND(I17293&lt;&gt;"",I17293&gt;1)</formula>
    </cfRule>
  </conditionalFormatting>
  <conditionalFormatting sqref="I17300">
    <cfRule type="expression" dxfId="7984" priority="3978">
      <formula>AND(I17300&lt;&gt;"",I17300&gt;1)</formula>
    </cfRule>
  </conditionalFormatting>
  <conditionalFormatting sqref="I17307">
    <cfRule type="expression" dxfId="7983" priority="3977">
      <formula>AND(I17307&lt;&gt;"",I17307&gt;1)</formula>
    </cfRule>
  </conditionalFormatting>
  <conditionalFormatting sqref="I17314">
    <cfRule type="expression" dxfId="7982" priority="3976">
      <formula>AND(I17314&lt;&gt;"",I17314&gt;1)</formula>
    </cfRule>
  </conditionalFormatting>
  <conditionalFormatting sqref="I17321">
    <cfRule type="expression" dxfId="7981" priority="3975">
      <formula>AND(I17321&lt;&gt;"",I17321&gt;1)</formula>
    </cfRule>
  </conditionalFormatting>
  <conditionalFormatting sqref="I17404">
    <cfRule type="expression" dxfId="7980" priority="3916">
      <formula>AND(I17404&lt;&gt;"",I17404&gt;1)</formula>
    </cfRule>
  </conditionalFormatting>
  <conditionalFormatting sqref="I17411">
    <cfRule type="expression" dxfId="7979" priority="3915">
      <formula>AND(I17411&lt;&gt;"",I17411&gt;1)</formula>
    </cfRule>
  </conditionalFormatting>
  <conditionalFormatting sqref="I17418">
    <cfRule type="expression" dxfId="7978" priority="3914">
      <formula>AND(I17418&lt;&gt;"",I17418&gt;1)</formula>
    </cfRule>
  </conditionalFormatting>
  <conditionalFormatting sqref="I17425">
    <cfRule type="expression" dxfId="7977" priority="3913">
      <formula>AND(I17425&lt;&gt;"",I17425&gt;1)</formula>
    </cfRule>
  </conditionalFormatting>
  <conditionalFormatting sqref="I17432">
    <cfRule type="expression" dxfId="7976" priority="3912">
      <formula>AND(I17432&lt;&gt;"",I17432&gt;1)</formula>
    </cfRule>
  </conditionalFormatting>
  <conditionalFormatting sqref="I17439">
    <cfRule type="expression" dxfId="7975" priority="3911">
      <formula>AND(I17439&lt;&gt;"",I17439&gt;1)</formula>
    </cfRule>
  </conditionalFormatting>
  <conditionalFormatting sqref="I17446">
    <cfRule type="expression" dxfId="7974" priority="3910">
      <formula>AND(I17446&lt;&gt;"",I17446&gt;1)</formula>
    </cfRule>
  </conditionalFormatting>
  <conditionalFormatting sqref="I17529">
    <cfRule type="expression" dxfId="7973" priority="3851">
      <formula>AND(I17529&lt;&gt;"",I17529&gt;1)</formula>
    </cfRule>
  </conditionalFormatting>
  <conditionalFormatting sqref="I17536">
    <cfRule type="expression" dxfId="7972" priority="3850">
      <formula>AND(I17536&lt;&gt;"",I17536&gt;1)</formula>
    </cfRule>
  </conditionalFormatting>
  <conditionalFormatting sqref="I17543">
    <cfRule type="expression" dxfId="7971" priority="3849">
      <formula>AND(I17543&lt;&gt;"",I17543&gt;1)</formula>
    </cfRule>
  </conditionalFormatting>
  <conditionalFormatting sqref="I17550">
    <cfRule type="expression" dxfId="7970" priority="3848">
      <formula>AND(I17550&lt;&gt;"",I17550&gt;1)</formula>
    </cfRule>
  </conditionalFormatting>
  <conditionalFormatting sqref="I17557">
    <cfRule type="expression" dxfId="7969" priority="3847">
      <formula>AND(I17557&lt;&gt;"",I17557&gt;1)</formula>
    </cfRule>
  </conditionalFormatting>
  <conditionalFormatting sqref="I17564">
    <cfRule type="expression" dxfId="7968" priority="3846">
      <formula>AND(I17564&lt;&gt;"",I17564&gt;1)</formula>
    </cfRule>
  </conditionalFormatting>
  <conditionalFormatting sqref="I17571">
    <cfRule type="expression" dxfId="7967" priority="3845">
      <formula>AND(I17571&lt;&gt;"",I17571&gt;1)</formula>
    </cfRule>
  </conditionalFormatting>
  <conditionalFormatting sqref="I17654">
    <cfRule type="expression" dxfId="7966" priority="3786">
      <formula>AND(I17654&lt;&gt;"",I17654&gt;1)</formula>
    </cfRule>
  </conditionalFormatting>
  <conditionalFormatting sqref="I17661">
    <cfRule type="expression" dxfId="7965" priority="3785">
      <formula>AND(I17661&lt;&gt;"",I17661&gt;1)</formula>
    </cfRule>
  </conditionalFormatting>
  <conditionalFormatting sqref="I17668">
    <cfRule type="expression" dxfId="7964" priority="3784">
      <formula>AND(I17668&lt;&gt;"",I17668&gt;1)</formula>
    </cfRule>
  </conditionalFormatting>
  <conditionalFormatting sqref="I17675">
    <cfRule type="expression" dxfId="7963" priority="3783">
      <formula>AND(I17675&lt;&gt;"",I17675&gt;1)</formula>
    </cfRule>
  </conditionalFormatting>
  <conditionalFormatting sqref="I17682">
    <cfRule type="expression" dxfId="7962" priority="3782">
      <formula>AND(I17682&lt;&gt;"",I17682&gt;1)</formula>
    </cfRule>
  </conditionalFormatting>
  <conditionalFormatting sqref="I17689">
    <cfRule type="expression" dxfId="7961" priority="3781">
      <formula>AND(I17689&lt;&gt;"",I17689&gt;1)</formula>
    </cfRule>
  </conditionalFormatting>
  <conditionalFormatting sqref="I17696">
    <cfRule type="expression" dxfId="7960" priority="3780">
      <formula>AND(I17696&lt;&gt;"",I17696&gt;1)</formula>
    </cfRule>
  </conditionalFormatting>
  <conditionalFormatting sqref="I17779">
    <cfRule type="expression" dxfId="7959" priority="3721">
      <formula>AND(I17779&lt;&gt;"",I17779&gt;1)</formula>
    </cfRule>
  </conditionalFormatting>
  <conditionalFormatting sqref="I17786">
    <cfRule type="expression" dxfId="7958" priority="3720">
      <formula>AND(I17786&lt;&gt;"",I17786&gt;1)</formula>
    </cfRule>
  </conditionalFormatting>
  <conditionalFormatting sqref="I17793">
    <cfRule type="expression" dxfId="7957" priority="3719">
      <formula>AND(I17793&lt;&gt;"",I17793&gt;1)</formula>
    </cfRule>
  </conditionalFormatting>
  <conditionalFormatting sqref="I17800">
    <cfRule type="expression" dxfId="7956" priority="3718">
      <formula>AND(I17800&lt;&gt;"",I17800&gt;1)</formula>
    </cfRule>
  </conditionalFormatting>
  <conditionalFormatting sqref="I17807">
    <cfRule type="expression" dxfId="7955" priority="3717">
      <formula>AND(I17807&lt;&gt;"",I17807&gt;1)</formula>
    </cfRule>
  </conditionalFormatting>
  <conditionalFormatting sqref="I17814">
    <cfRule type="expression" dxfId="7954" priority="3716">
      <formula>AND(I17814&lt;&gt;"",I17814&gt;1)</formula>
    </cfRule>
  </conditionalFormatting>
  <conditionalFormatting sqref="I17821">
    <cfRule type="expression" dxfId="7953" priority="3715">
      <formula>AND(I17821&lt;&gt;"",I17821&gt;1)</formula>
    </cfRule>
  </conditionalFormatting>
  <conditionalFormatting sqref="I17904">
    <cfRule type="expression" dxfId="7952" priority="3656">
      <formula>AND(I17904&lt;&gt;"",I17904&gt;1)</formula>
    </cfRule>
  </conditionalFormatting>
  <conditionalFormatting sqref="I17911">
    <cfRule type="expression" dxfId="7951" priority="3655">
      <formula>AND(I17911&lt;&gt;"",I17911&gt;1)</formula>
    </cfRule>
  </conditionalFormatting>
  <conditionalFormatting sqref="I17918">
    <cfRule type="expression" dxfId="7950" priority="3654">
      <formula>AND(I17918&lt;&gt;"",I17918&gt;1)</formula>
    </cfRule>
  </conditionalFormatting>
  <conditionalFormatting sqref="I17925">
    <cfRule type="expression" dxfId="7949" priority="3653">
      <formula>AND(I17925&lt;&gt;"",I17925&gt;1)</formula>
    </cfRule>
  </conditionalFormatting>
  <conditionalFormatting sqref="I17932">
    <cfRule type="expression" dxfId="7948" priority="3652">
      <formula>AND(I17932&lt;&gt;"",I17932&gt;1)</formula>
    </cfRule>
  </conditionalFormatting>
  <conditionalFormatting sqref="I17939">
    <cfRule type="expression" dxfId="7947" priority="3651">
      <formula>AND(I17939&lt;&gt;"",I17939&gt;1)</formula>
    </cfRule>
  </conditionalFormatting>
  <conditionalFormatting sqref="I17946">
    <cfRule type="expression" dxfId="7946" priority="3650">
      <formula>AND(I17946&lt;&gt;"",I17946&gt;1)</formula>
    </cfRule>
  </conditionalFormatting>
  <conditionalFormatting sqref="I18029">
    <cfRule type="expression" dxfId="7945" priority="3591">
      <formula>AND(I18029&lt;&gt;"",I18029&gt;1)</formula>
    </cfRule>
  </conditionalFormatting>
  <conditionalFormatting sqref="I18036">
    <cfRule type="expression" dxfId="7944" priority="3590">
      <formula>AND(I18036&lt;&gt;"",I18036&gt;1)</formula>
    </cfRule>
  </conditionalFormatting>
  <conditionalFormatting sqref="I18043">
    <cfRule type="expression" dxfId="7943" priority="3589">
      <formula>AND(I18043&lt;&gt;"",I18043&gt;1)</formula>
    </cfRule>
  </conditionalFormatting>
  <conditionalFormatting sqref="I18050">
    <cfRule type="expression" dxfId="7942" priority="3588">
      <formula>AND(I18050&lt;&gt;"",I18050&gt;1)</formula>
    </cfRule>
  </conditionalFormatting>
  <conditionalFormatting sqref="I18057">
    <cfRule type="expression" dxfId="7941" priority="3587">
      <formula>AND(I18057&lt;&gt;"",I18057&gt;1)</formula>
    </cfRule>
  </conditionalFormatting>
  <conditionalFormatting sqref="I18064">
    <cfRule type="expression" dxfId="7940" priority="3586">
      <formula>AND(I18064&lt;&gt;"",I18064&gt;1)</formula>
    </cfRule>
  </conditionalFormatting>
  <conditionalFormatting sqref="I18071">
    <cfRule type="expression" dxfId="7939" priority="3585">
      <formula>AND(I18071&lt;&gt;"",I18071&gt;1)</formula>
    </cfRule>
  </conditionalFormatting>
  <conditionalFormatting sqref="I18154">
    <cfRule type="expression" dxfId="7938" priority="3526">
      <formula>AND(I18154&lt;&gt;"",I18154&gt;1)</formula>
    </cfRule>
  </conditionalFormatting>
  <conditionalFormatting sqref="I18161">
    <cfRule type="expression" dxfId="7937" priority="3525">
      <formula>AND(I18161&lt;&gt;"",I18161&gt;1)</formula>
    </cfRule>
  </conditionalFormatting>
  <conditionalFormatting sqref="I18168">
    <cfRule type="expression" dxfId="7936" priority="3524">
      <formula>AND(I18168&lt;&gt;"",I18168&gt;1)</formula>
    </cfRule>
  </conditionalFormatting>
  <conditionalFormatting sqref="I18175">
    <cfRule type="expression" dxfId="7935" priority="3523">
      <formula>AND(I18175&lt;&gt;"",I18175&gt;1)</formula>
    </cfRule>
  </conditionalFormatting>
  <conditionalFormatting sqref="I18182">
    <cfRule type="expression" dxfId="7934" priority="3522">
      <formula>AND(I18182&lt;&gt;"",I18182&gt;1)</formula>
    </cfRule>
  </conditionalFormatting>
  <conditionalFormatting sqref="I18189">
    <cfRule type="expression" dxfId="7933" priority="3521">
      <formula>AND(I18189&lt;&gt;"",I18189&gt;1)</formula>
    </cfRule>
  </conditionalFormatting>
  <conditionalFormatting sqref="I18196">
    <cfRule type="expression" dxfId="7932" priority="3520">
      <formula>AND(I18196&lt;&gt;"",I18196&gt;1)</formula>
    </cfRule>
  </conditionalFormatting>
  <conditionalFormatting sqref="I18279">
    <cfRule type="expression" dxfId="7931" priority="3461">
      <formula>AND(I18279&lt;&gt;"",I18279&gt;1)</formula>
    </cfRule>
  </conditionalFormatting>
  <conditionalFormatting sqref="I18286">
    <cfRule type="expression" dxfId="7930" priority="3460">
      <formula>AND(I18286&lt;&gt;"",I18286&gt;1)</formula>
    </cfRule>
  </conditionalFormatting>
  <conditionalFormatting sqref="I18293">
    <cfRule type="expression" dxfId="7929" priority="3459">
      <formula>AND(I18293&lt;&gt;"",I18293&gt;1)</formula>
    </cfRule>
  </conditionalFormatting>
  <conditionalFormatting sqref="I18300">
    <cfRule type="expression" dxfId="7928" priority="3458">
      <formula>AND(I18300&lt;&gt;"",I18300&gt;1)</formula>
    </cfRule>
  </conditionalFormatting>
  <conditionalFormatting sqref="I18307">
    <cfRule type="expression" dxfId="7927" priority="3457">
      <formula>AND(I18307&lt;&gt;"",I18307&gt;1)</formula>
    </cfRule>
  </conditionalFormatting>
  <conditionalFormatting sqref="I18314">
    <cfRule type="expression" dxfId="7926" priority="3456">
      <formula>AND(I18314&lt;&gt;"",I18314&gt;1)</formula>
    </cfRule>
  </conditionalFormatting>
  <conditionalFormatting sqref="I18321">
    <cfRule type="expression" dxfId="7925" priority="3455">
      <formula>AND(I18321&lt;&gt;"",I18321&gt;1)</formula>
    </cfRule>
  </conditionalFormatting>
  <conditionalFormatting sqref="I18404">
    <cfRule type="expression" dxfId="7924" priority="3396">
      <formula>AND(I18404&lt;&gt;"",I18404&gt;1)</formula>
    </cfRule>
  </conditionalFormatting>
  <conditionalFormatting sqref="I18411">
    <cfRule type="expression" dxfId="7923" priority="3395">
      <formula>AND(I18411&lt;&gt;"",I18411&gt;1)</formula>
    </cfRule>
  </conditionalFormatting>
  <conditionalFormatting sqref="I18418">
    <cfRule type="expression" dxfId="7922" priority="3394">
      <formula>AND(I18418&lt;&gt;"",I18418&gt;1)</formula>
    </cfRule>
  </conditionalFormatting>
  <conditionalFormatting sqref="I18425">
    <cfRule type="expression" dxfId="7921" priority="3393">
      <formula>AND(I18425&lt;&gt;"",I18425&gt;1)</formula>
    </cfRule>
  </conditionalFormatting>
  <conditionalFormatting sqref="I18432">
    <cfRule type="expression" dxfId="7920" priority="3392">
      <formula>AND(I18432&lt;&gt;"",I18432&gt;1)</formula>
    </cfRule>
  </conditionalFormatting>
  <conditionalFormatting sqref="I18439">
    <cfRule type="expression" dxfId="7919" priority="3391">
      <formula>AND(I18439&lt;&gt;"",I18439&gt;1)</formula>
    </cfRule>
  </conditionalFormatting>
  <conditionalFormatting sqref="I18446">
    <cfRule type="expression" dxfId="7918" priority="3390">
      <formula>AND(I18446&lt;&gt;"",I18446&gt;1)</formula>
    </cfRule>
  </conditionalFormatting>
  <conditionalFormatting sqref="I18529">
    <cfRule type="expression" dxfId="7917" priority="3331">
      <formula>AND(I18529&lt;&gt;"",I18529&gt;1)</formula>
    </cfRule>
  </conditionalFormatting>
  <conditionalFormatting sqref="I18536">
    <cfRule type="expression" dxfId="7916" priority="3330">
      <formula>AND(I18536&lt;&gt;"",I18536&gt;1)</formula>
    </cfRule>
  </conditionalFormatting>
  <conditionalFormatting sqref="I18543">
    <cfRule type="expression" dxfId="7915" priority="3329">
      <formula>AND(I18543&lt;&gt;"",I18543&gt;1)</formula>
    </cfRule>
  </conditionalFormatting>
  <conditionalFormatting sqref="I18550">
    <cfRule type="expression" dxfId="7914" priority="3328">
      <formula>AND(I18550&lt;&gt;"",I18550&gt;1)</formula>
    </cfRule>
  </conditionalFormatting>
  <conditionalFormatting sqref="I18557">
    <cfRule type="expression" dxfId="7913" priority="3327">
      <formula>AND(I18557&lt;&gt;"",I18557&gt;1)</formula>
    </cfRule>
  </conditionalFormatting>
  <conditionalFormatting sqref="I18564">
    <cfRule type="expression" dxfId="7912" priority="3326">
      <formula>AND(I18564&lt;&gt;"",I18564&gt;1)</formula>
    </cfRule>
  </conditionalFormatting>
  <conditionalFormatting sqref="I18571">
    <cfRule type="expression" dxfId="7911" priority="3325">
      <formula>AND(I18571&lt;&gt;"",I18571&gt;1)</formula>
    </cfRule>
  </conditionalFormatting>
  <conditionalFormatting sqref="I18654">
    <cfRule type="expression" dxfId="7910" priority="3266">
      <formula>AND(I18654&lt;&gt;"",I18654&gt;1)</formula>
    </cfRule>
  </conditionalFormatting>
  <conditionalFormatting sqref="I18661">
    <cfRule type="expression" dxfId="7909" priority="3265">
      <formula>AND(I18661&lt;&gt;"",I18661&gt;1)</formula>
    </cfRule>
  </conditionalFormatting>
  <conditionalFormatting sqref="I18668">
    <cfRule type="expression" dxfId="7908" priority="3264">
      <formula>AND(I18668&lt;&gt;"",I18668&gt;1)</formula>
    </cfRule>
  </conditionalFormatting>
  <conditionalFormatting sqref="I18675">
    <cfRule type="expression" dxfId="7907" priority="3263">
      <formula>AND(I18675&lt;&gt;"",I18675&gt;1)</formula>
    </cfRule>
  </conditionalFormatting>
  <conditionalFormatting sqref="I18682">
    <cfRule type="expression" dxfId="7906" priority="3262">
      <formula>AND(I18682&lt;&gt;"",I18682&gt;1)</formula>
    </cfRule>
  </conditionalFormatting>
  <conditionalFormatting sqref="I18689">
    <cfRule type="expression" dxfId="7905" priority="3261">
      <formula>AND(I18689&lt;&gt;"",I18689&gt;1)</formula>
    </cfRule>
  </conditionalFormatting>
  <conditionalFormatting sqref="I18696">
    <cfRule type="expression" dxfId="7904" priority="3260">
      <formula>AND(I18696&lt;&gt;"",I18696&gt;1)</formula>
    </cfRule>
  </conditionalFormatting>
  <conditionalFormatting sqref="I18779">
    <cfRule type="expression" dxfId="7903" priority="3201">
      <formula>AND(I18779&lt;&gt;"",I18779&gt;1)</formula>
    </cfRule>
  </conditionalFormatting>
  <conditionalFormatting sqref="I18786">
    <cfRule type="expression" dxfId="7902" priority="3200">
      <formula>AND(I18786&lt;&gt;"",I18786&gt;1)</formula>
    </cfRule>
  </conditionalFormatting>
  <conditionalFormatting sqref="I18793">
    <cfRule type="expression" dxfId="7901" priority="3199">
      <formula>AND(I18793&lt;&gt;"",I18793&gt;1)</formula>
    </cfRule>
  </conditionalFormatting>
  <conditionalFormatting sqref="I18800">
    <cfRule type="expression" dxfId="7900" priority="3198">
      <formula>AND(I18800&lt;&gt;"",I18800&gt;1)</formula>
    </cfRule>
  </conditionalFormatting>
  <conditionalFormatting sqref="I18807">
    <cfRule type="expression" dxfId="7899" priority="3197">
      <formula>AND(I18807&lt;&gt;"",I18807&gt;1)</formula>
    </cfRule>
  </conditionalFormatting>
  <conditionalFormatting sqref="I18814">
    <cfRule type="expression" dxfId="7898" priority="3196">
      <formula>AND(I18814&lt;&gt;"",I18814&gt;1)</formula>
    </cfRule>
  </conditionalFormatting>
  <conditionalFormatting sqref="I18821">
    <cfRule type="expression" dxfId="7897" priority="3195">
      <formula>AND(I18821&lt;&gt;"",I18821&gt;1)</formula>
    </cfRule>
  </conditionalFormatting>
  <conditionalFormatting sqref="I18904">
    <cfRule type="expression" dxfId="7896" priority="3136">
      <formula>AND(I18904&lt;&gt;"",I18904&gt;1)</formula>
    </cfRule>
  </conditionalFormatting>
  <conditionalFormatting sqref="I18911">
    <cfRule type="expression" dxfId="7895" priority="3135">
      <formula>AND(I18911&lt;&gt;"",I18911&gt;1)</formula>
    </cfRule>
  </conditionalFormatting>
  <conditionalFormatting sqref="I18918">
    <cfRule type="expression" dxfId="7894" priority="3134">
      <formula>AND(I18918&lt;&gt;"",I18918&gt;1)</formula>
    </cfRule>
  </conditionalFormatting>
  <conditionalFormatting sqref="I18925">
    <cfRule type="expression" dxfId="7893" priority="3133">
      <formula>AND(I18925&lt;&gt;"",I18925&gt;1)</formula>
    </cfRule>
  </conditionalFormatting>
  <conditionalFormatting sqref="I18932">
    <cfRule type="expression" dxfId="7892" priority="3132">
      <formula>AND(I18932&lt;&gt;"",I18932&gt;1)</formula>
    </cfRule>
  </conditionalFormatting>
  <conditionalFormatting sqref="I18939">
    <cfRule type="expression" dxfId="7891" priority="3131">
      <formula>AND(I18939&lt;&gt;"",I18939&gt;1)</formula>
    </cfRule>
  </conditionalFormatting>
  <conditionalFormatting sqref="I18946">
    <cfRule type="expression" dxfId="7890" priority="3130">
      <formula>AND(I18946&lt;&gt;"",I18946&gt;1)</formula>
    </cfRule>
  </conditionalFormatting>
  <conditionalFormatting sqref="I19029">
    <cfRule type="expression" dxfId="7889" priority="3071">
      <formula>AND(I19029&lt;&gt;"",I19029&gt;1)</formula>
    </cfRule>
  </conditionalFormatting>
  <conditionalFormatting sqref="I19036">
    <cfRule type="expression" dxfId="7888" priority="3070">
      <formula>AND(I19036&lt;&gt;"",I19036&gt;1)</formula>
    </cfRule>
  </conditionalFormatting>
  <conditionalFormatting sqref="I19043">
    <cfRule type="expression" dxfId="7887" priority="3069">
      <formula>AND(I19043&lt;&gt;"",I19043&gt;1)</formula>
    </cfRule>
  </conditionalFormatting>
  <conditionalFormatting sqref="I19050">
    <cfRule type="expression" dxfId="7886" priority="3068">
      <formula>AND(I19050&lt;&gt;"",I19050&gt;1)</formula>
    </cfRule>
  </conditionalFormatting>
  <conditionalFormatting sqref="I19057">
    <cfRule type="expression" dxfId="7885" priority="3067">
      <formula>AND(I19057&lt;&gt;"",I19057&gt;1)</formula>
    </cfRule>
  </conditionalFormatting>
  <conditionalFormatting sqref="I19064">
    <cfRule type="expression" dxfId="7884" priority="3066">
      <formula>AND(I19064&lt;&gt;"",I19064&gt;1)</formula>
    </cfRule>
  </conditionalFormatting>
  <conditionalFormatting sqref="I19071">
    <cfRule type="expression" dxfId="7883" priority="3065">
      <formula>AND(I19071&lt;&gt;"",I19071&gt;1)</formula>
    </cfRule>
  </conditionalFormatting>
  <conditionalFormatting sqref="I19154">
    <cfRule type="expression" dxfId="7882" priority="3006">
      <formula>AND(I19154&lt;&gt;"",I19154&gt;1)</formula>
    </cfRule>
  </conditionalFormatting>
  <conditionalFormatting sqref="I19161">
    <cfRule type="expression" dxfId="7881" priority="3005">
      <formula>AND(I19161&lt;&gt;"",I19161&gt;1)</formula>
    </cfRule>
  </conditionalFormatting>
  <conditionalFormatting sqref="I19168">
    <cfRule type="expression" dxfId="7880" priority="3004">
      <formula>AND(I19168&lt;&gt;"",I19168&gt;1)</formula>
    </cfRule>
  </conditionalFormatting>
  <conditionalFormatting sqref="I19175">
    <cfRule type="expression" dxfId="7879" priority="3003">
      <formula>AND(I19175&lt;&gt;"",I19175&gt;1)</formula>
    </cfRule>
  </conditionalFormatting>
  <conditionalFormatting sqref="I19182">
    <cfRule type="expression" dxfId="7878" priority="3002">
      <formula>AND(I19182&lt;&gt;"",I19182&gt;1)</formula>
    </cfRule>
  </conditionalFormatting>
  <conditionalFormatting sqref="I19189">
    <cfRule type="expression" dxfId="7877" priority="3001">
      <formula>AND(I19189&lt;&gt;"",I19189&gt;1)</formula>
    </cfRule>
  </conditionalFormatting>
  <conditionalFormatting sqref="I19196">
    <cfRule type="expression" dxfId="7876" priority="3000">
      <formula>AND(I19196&lt;&gt;"",I19196&gt;1)</formula>
    </cfRule>
  </conditionalFormatting>
  <conditionalFormatting sqref="I19279">
    <cfRule type="expression" dxfId="7875" priority="2941">
      <formula>AND(I19279&lt;&gt;"",I19279&gt;1)</formula>
    </cfRule>
  </conditionalFormatting>
  <conditionalFormatting sqref="I19286">
    <cfRule type="expression" dxfId="7874" priority="2940">
      <formula>AND(I19286&lt;&gt;"",I19286&gt;1)</formula>
    </cfRule>
  </conditionalFormatting>
  <conditionalFormatting sqref="I19293">
    <cfRule type="expression" dxfId="7873" priority="2939">
      <formula>AND(I19293&lt;&gt;"",I19293&gt;1)</formula>
    </cfRule>
  </conditionalFormatting>
  <conditionalFormatting sqref="I19300">
    <cfRule type="expression" dxfId="7872" priority="2938">
      <formula>AND(I19300&lt;&gt;"",I19300&gt;1)</formula>
    </cfRule>
  </conditionalFormatting>
  <conditionalFormatting sqref="I19307">
    <cfRule type="expression" dxfId="7871" priority="2937">
      <formula>AND(I19307&lt;&gt;"",I19307&gt;1)</formula>
    </cfRule>
  </conditionalFormatting>
  <conditionalFormatting sqref="I19314">
    <cfRule type="expression" dxfId="7870" priority="2936">
      <formula>AND(I19314&lt;&gt;"",I19314&gt;1)</formula>
    </cfRule>
  </conditionalFormatting>
  <conditionalFormatting sqref="I19321">
    <cfRule type="expression" dxfId="7869" priority="2935">
      <formula>AND(I19321&lt;&gt;"",I19321&gt;1)</formula>
    </cfRule>
  </conditionalFormatting>
  <conditionalFormatting sqref="I19404">
    <cfRule type="expression" dxfId="7868" priority="2876">
      <formula>AND(I19404&lt;&gt;"",I19404&gt;1)</formula>
    </cfRule>
  </conditionalFormatting>
  <conditionalFormatting sqref="I19411">
    <cfRule type="expression" dxfId="7867" priority="2875">
      <formula>AND(I19411&lt;&gt;"",I19411&gt;1)</formula>
    </cfRule>
  </conditionalFormatting>
  <conditionalFormatting sqref="I19418">
    <cfRule type="expression" dxfId="7866" priority="2874">
      <formula>AND(I19418&lt;&gt;"",I19418&gt;1)</formula>
    </cfRule>
  </conditionalFormatting>
  <conditionalFormatting sqref="I19425">
    <cfRule type="expression" dxfId="7865" priority="2873">
      <formula>AND(I19425&lt;&gt;"",I19425&gt;1)</formula>
    </cfRule>
  </conditionalFormatting>
  <conditionalFormatting sqref="I19432">
    <cfRule type="expression" dxfId="7864" priority="2872">
      <formula>AND(I19432&lt;&gt;"",I19432&gt;1)</formula>
    </cfRule>
  </conditionalFormatting>
  <conditionalFormatting sqref="I19439">
    <cfRule type="expression" dxfId="7863" priority="2871">
      <formula>AND(I19439&lt;&gt;"",I19439&gt;1)</formula>
    </cfRule>
  </conditionalFormatting>
  <conditionalFormatting sqref="I19446">
    <cfRule type="expression" dxfId="7862" priority="2870">
      <formula>AND(I19446&lt;&gt;"",I19446&gt;1)</formula>
    </cfRule>
  </conditionalFormatting>
  <conditionalFormatting sqref="I19529">
    <cfRule type="expression" dxfId="7861" priority="2811">
      <formula>AND(I19529&lt;&gt;"",I19529&gt;1)</formula>
    </cfRule>
  </conditionalFormatting>
  <conditionalFormatting sqref="I19536">
    <cfRule type="expression" dxfId="7860" priority="2810">
      <formula>AND(I19536&lt;&gt;"",I19536&gt;1)</formula>
    </cfRule>
  </conditionalFormatting>
  <conditionalFormatting sqref="I19543">
    <cfRule type="expression" dxfId="7859" priority="2809">
      <formula>AND(I19543&lt;&gt;"",I19543&gt;1)</formula>
    </cfRule>
  </conditionalFormatting>
  <conditionalFormatting sqref="I19550">
    <cfRule type="expression" dxfId="7858" priority="2808">
      <formula>AND(I19550&lt;&gt;"",I19550&gt;1)</formula>
    </cfRule>
  </conditionalFormatting>
  <conditionalFormatting sqref="I19557">
    <cfRule type="expression" dxfId="7857" priority="2807">
      <formula>AND(I19557&lt;&gt;"",I19557&gt;1)</formula>
    </cfRule>
  </conditionalFormatting>
  <conditionalFormatting sqref="I19564">
    <cfRule type="expression" dxfId="7856" priority="2806">
      <formula>AND(I19564&lt;&gt;"",I19564&gt;1)</formula>
    </cfRule>
  </conditionalFormatting>
  <conditionalFormatting sqref="I19571">
    <cfRule type="expression" dxfId="7855" priority="2805">
      <formula>AND(I19571&lt;&gt;"",I19571&gt;1)</formula>
    </cfRule>
  </conditionalFormatting>
  <conditionalFormatting sqref="I19654">
    <cfRule type="expression" dxfId="7854" priority="2746">
      <formula>AND(I19654&lt;&gt;"",I19654&gt;1)</formula>
    </cfRule>
  </conditionalFormatting>
  <conditionalFormatting sqref="I19661">
    <cfRule type="expression" dxfId="7853" priority="2745">
      <formula>AND(I19661&lt;&gt;"",I19661&gt;1)</formula>
    </cfRule>
  </conditionalFormatting>
  <conditionalFormatting sqref="I19668">
    <cfRule type="expression" dxfId="7852" priority="2744">
      <formula>AND(I19668&lt;&gt;"",I19668&gt;1)</formula>
    </cfRule>
  </conditionalFormatting>
  <conditionalFormatting sqref="I19675">
    <cfRule type="expression" dxfId="7851" priority="2743">
      <formula>AND(I19675&lt;&gt;"",I19675&gt;1)</formula>
    </cfRule>
  </conditionalFormatting>
  <conditionalFormatting sqref="I19682">
    <cfRule type="expression" dxfId="7850" priority="2742">
      <formula>AND(I19682&lt;&gt;"",I19682&gt;1)</formula>
    </cfRule>
  </conditionalFormatting>
  <conditionalFormatting sqref="I19689">
    <cfRule type="expression" dxfId="7849" priority="2741">
      <formula>AND(I19689&lt;&gt;"",I19689&gt;1)</formula>
    </cfRule>
  </conditionalFormatting>
  <conditionalFormatting sqref="I19696">
    <cfRule type="expression" dxfId="7848" priority="2740">
      <formula>AND(I19696&lt;&gt;"",I19696&gt;1)</formula>
    </cfRule>
  </conditionalFormatting>
  <conditionalFormatting sqref="I19779">
    <cfRule type="expression" dxfId="7847" priority="2681">
      <formula>AND(I19779&lt;&gt;"",I19779&gt;1)</formula>
    </cfRule>
  </conditionalFormatting>
  <conditionalFormatting sqref="I19786">
    <cfRule type="expression" dxfId="7846" priority="2680">
      <formula>AND(I19786&lt;&gt;"",I19786&gt;1)</formula>
    </cfRule>
  </conditionalFormatting>
  <conditionalFormatting sqref="I19793">
    <cfRule type="expression" dxfId="7845" priority="2679">
      <formula>AND(I19793&lt;&gt;"",I19793&gt;1)</formula>
    </cfRule>
  </conditionalFormatting>
  <conditionalFormatting sqref="I19800">
    <cfRule type="expression" dxfId="7844" priority="2678">
      <formula>AND(I19800&lt;&gt;"",I19800&gt;1)</formula>
    </cfRule>
  </conditionalFormatting>
  <conditionalFormatting sqref="I19807">
    <cfRule type="expression" dxfId="7843" priority="2677">
      <formula>AND(I19807&lt;&gt;"",I19807&gt;1)</formula>
    </cfRule>
  </conditionalFormatting>
  <conditionalFormatting sqref="I19814">
    <cfRule type="expression" dxfId="7842" priority="2676">
      <formula>AND(I19814&lt;&gt;"",I19814&gt;1)</formula>
    </cfRule>
  </conditionalFormatting>
  <conditionalFormatting sqref="I19821">
    <cfRule type="expression" dxfId="7841" priority="2675">
      <formula>AND(I19821&lt;&gt;"",I19821&gt;1)</formula>
    </cfRule>
  </conditionalFormatting>
  <conditionalFormatting sqref="I19904">
    <cfRule type="expression" dxfId="7840" priority="2616">
      <formula>AND(I19904&lt;&gt;"",I19904&gt;1)</formula>
    </cfRule>
  </conditionalFormatting>
  <conditionalFormatting sqref="I19911">
    <cfRule type="expression" dxfId="7839" priority="2615">
      <formula>AND(I19911&lt;&gt;"",I19911&gt;1)</formula>
    </cfRule>
  </conditionalFormatting>
  <conditionalFormatting sqref="I19918">
    <cfRule type="expression" dxfId="7838" priority="2614">
      <formula>AND(I19918&lt;&gt;"",I19918&gt;1)</formula>
    </cfRule>
  </conditionalFormatting>
  <conditionalFormatting sqref="I19925">
    <cfRule type="expression" dxfId="7837" priority="2613">
      <formula>AND(I19925&lt;&gt;"",I19925&gt;1)</formula>
    </cfRule>
  </conditionalFormatting>
  <conditionalFormatting sqref="I19932">
    <cfRule type="expression" dxfId="7836" priority="2612">
      <formula>AND(I19932&lt;&gt;"",I19932&gt;1)</formula>
    </cfRule>
  </conditionalFormatting>
  <conditionalFormatting sqref="I19939">
    <cfRule type="expression" dxfId="7835" priority="2611">
      <formula>AND(I19939&lt;&gt;"",I19939&gt;1)</formula>
    </cfRule>
  </conditionalFormatting>
  <conditionalFormatting sqref="I19946">
    <cfRule type="expression" dxfId="7834" priority="2610">
      <formula>AND(I19946&lt;&gt;"",I19946&gt;1)</formula>
    </cfRule>
  </conditionalFormatting>
  <conditionalFormatting sqref="I20029">
    <cfRule type="expression" dxfId="7833" priority="2551">
      <formula>AND(I20029&lt;&gt;"",I20029&gt;1)</formula>
    </cfRule>
  </conditionalFormatting>
  <conditionalFormatting sqref="I20036">
    <cfRule type="expression" dxfId="7832" priority="2550">
      <formula>AND(I20036&lt;&gt;"",I20036&gt;1)</formula>
    </cfRule>
  </conditionalFormatting>
  <conditionalFormatting sqref="I20043">
    <cfRule type="expression" dxfId="7831" priority="2549">
      <formula>AND(I20043&lt;&gt;"",I20043&gt;1)</formula>
    </cfRule>
  </conditionalFormatting>
  <conditionalFormatting sqref="I20050">
    <cfRule type="expression" dxfId="7830" priority="2548">
      <formula>AND(I20050&lt;&gt;"",I20050&gt;1)</formula>
    </cfRule>
  </conditionalFormatting>
  <conditionalFormatting sqref="I20057">
    <cfRule type="expression" dxfId="7829" priority="2547">
      <formula>AND(I20057&lt;&gt;"",I20057&gt;1)</formula>
    </cfRule>
  </conditionalFormatting>
  <conditionalFormatting sqref="I20064">
    <cfRule type="expression" dxfId="7828" priority="2546">
      <formula>AND(I20064&lt;&gt;"",I20064&gt;1)</formula>
    </cfRule>
  </conditionalFormatting>
  <conditionalFormatting sqref="I20071">
    <cfRule type="expression" dxfId="7827" priority="2545">
      <formula>AND(I20071&lt;&gt;"",I20071&gt;1)</formula>
    </cfRule>
  </conditionalFormatting>
  <conditionalFormatting sqref="I20154">
    <cfRule type="expression" dxfId="7826" priority="2486">
      <formula>AND(I20154&lt;&gt;"",I20154&gt;1)</formula>
    </cfRule>
  </conditionalFormatting>
  <conditionalFormatting sqref="I20161">
    <cfRule type="expression" dxfId="7825" priority="2485">
      <formula>AND(I20161&lt;&gt;"",I20161&gt;1)</formula>
    </cfRule>
  </conditionalFormatting>
  <conditionalFormatting sqref="I20168">
    <cfRule type="expression" dxfId="7824" priority="2484">
      <formula>AND(I20168&lt;&gt;"",I20168&gt;1)</formula>
    </cfRule>
  </conditionalFormatting>
  <conditionalFormatting sqref="I20175">
    <cfRule type="expression" dxfId="7823" priority="2483">
      <formula>AND(I20175&lt;&gt;"",I20175&gt;1)</formula>
    </cfRule>
  </conditionalFormatting>
  <conditionalFormatting sqref="I20182">
    <cfRule type="expression" dxfId="7822" priority="2482">
      <formula>AND(I20182&lt;&gt;"",I20182&gt;1)</formula>
    </cfRule>
  </conditionalFormatting>
  <conditionalFormatting sqref="I20189">
    <cfRule type="expression" dxfId="7821" priority="2481">
      <formula>AND(I20189&lt;&gt;"",I20189&gt;1)</formula>
    </cfRule>
  </conditionalFormatting>
  <conditionalFormatting sqref="I20196">
    <cfRule type="expression" dxfId="7820" priority="2480">
      <formula>AND(I20196&lt;&gt;"",I20196&gt;1)</formula>
    </cfRule>
  </conditionalFormatting>
  <conditionalFormatting sqref="I20279">
    <cfRule type="expression" dxfId="7819" priority="2421">
      <formula>AND(I20279&lt;&gt;"",I20279&gt;1)</formula>
    </cfRule>
  </conditionalFormatting>
  <conditionalFormatting sqref="I20286">
    <cfRule type="expression" dxfId="7818" priority="2420">
      <formula>AND(I20286&lt;&gt;"",I20286&gt;1)</formula>
    </cfRule>
  </conditionalFormatting>
  <conditionalFormatting sqref="I20293">
    <cfRule type="expression" dxfId="7817" priority="2419">
      <formula>AND(I20293&lt;&gt;"",I20293&gt;1)</formula>
    </cfRule>
  </conditionalFormatting>
  <conditionalFormatting sqref="I20300">
    <cfRule type="expression" dxfId="7816" priority="2418">
      <formula>AND(I20300&lt;&gt;"",I20300&gt;1)</formula>
    </cfRule>
  </conditionalFormatting>
  <conditionalFormatting sqref="I20307">
    <cfRule type="expression" dxfId="7815" priority="2417">
      <formula>AND(I20307&lt;&gt;"",I20307&gt;1)</formula>
    </cfRule>
  </conditionalFormatting>
  <conditionalFormatting sqref="I20314">
    <cfRule type="expression" dxfId="7814" priority="2416">
      <formula>AND(I20314&lt;&gt;"",I20314&gt;1)</formula>
    </cfRule>
  </conditionalFormatting>
  <conditionalFormatting sqref="I20321">
    <cfRule type="expression" dxfId="7813" priority="2415">
      <formula>AND(I20321&lt;&gt;"",I20321&gt;1)</formula>
    </cfRule>
  </conditionalFormatting>
  <conditionalFormatting sqref="I20404">
    <cfRule type="expression" dxfId="7812" priority="2356">
      <formula>AND(I20404&lt;&gt;"",I20404&gt;1)</formula>
    </cfRule>
  </conditionalFormatting>
  <conditionalFormatting sqref="I20411">
    <cfRule type="expression" dxfId="7811" priority="2355">
      <formula>AND(I20411&lt;&gt;"",I20411&gt;1)</formula>
    </cfRule>
  </conditionalFormatting>
  <conditionalFormatting sqref="I20418">
    <cfRule type="expression" dxfId="7810" priority="2354">
      <formula>AND(I20418&lt;&gt;"",I20418&gt;1)</formula>
    </cfRule>
  </conditionalFormatting>
  <conditionalFormatting sqref="I20425">
    <cfRule type="expression" dxfId="7809" priority="2353">
      <formula>AND(I20425&lt;&gt;"",I20425&gt;1)</formula>
    </cfRule>
  </conditionalFormatting>
  <conditionalFormatting sqref="I20432">
    <cfRule type="expression" dxfId="7808" priority="2352">
      <formula>AND(I20432&lt;&gt;"",I20432&gt;1)</formula>
    </cfRule>
  </conditionalFormatting>
  <conditionalFormatting sqref="I20439">
    <cfRule type="expression" dxfId="7807" priority="2351">
      <formula>AND(I20439&lt;&gt;"",I20439&gt;1)</formula>
    </cfRule>
  </conditionalFormatting>
  <conditionalFormatting sqref="I20446">
    <cfRule type="expression" dxfId="7806" priority="2350">
      <formula>AND(I20446&lt;&gt;"",I20446&gt;1)</formula>
    </cfRule>
  </conditionalFormatting>
  <conditionalFormatting sqref="I20529">
    <cfRule type="expression" dxfId="7805" priority="2291">
      <formula>AND(I20529&lt;&gt;"",I20529&gt;1)</formula>
    </cfRule>
  </conditionalFormatting>
  <conditionalFormatting sqref="I20536">
    <cfRule type="expression" dxfId="7804" priority="2290">
      <formula>AND(I20536&lt;&gt;"",I20536&gt;1)</formula>
    </cfRule>
  </conditionalFormatting>
  <conditionalFormatting sqref="I20543">
    <cfRule type="expression" dxfId="7803" priority="2289">
      <formula>AND(I20543&lt;&gt;"",I20543&gt;1)</formula>
    </cfRule>
  </conditionalFormatting>
  <conditionalFormatting sqref="I20550">
    <cfRule type="expression" dxfId="7802" priority="2288">
      <formula>AND(I20550&lt;&gt;"",I20550&gt;1)</formula>
    </cfRule>
  </conditionalFormatting>
  <conditionalFormatting sqref="I20557">
    <cfRule type="expression" dxfId="7801" priority="2287">
      <formula>AND(I20557&lt;&gt;"",I20557&gt;1)</formula>
    </cfRule>
  </conditionalFormatting>
  <conditionalFormatting sqref="I20564">
    <cfRule type="expression" dxfId="7800" priority="2286">
      <formula>AND(I20564&lt;&gt;"",I20564&gt;1)</formula>
    </cfRule>
  </conditionalFormatting>
  <conditionalFormatting sqref="I20571">
    <cfRule type="expression" dxfId="7799" priority="2285">
      <formula>AND(I20571&lt;&gt;"",I20571&gt;1)</formula>
    </cfRule>
  </conditionalFormatting>
  <conditionalFormatting sqref="I20654">
    <cfRule type="expression" dxfId="7798" priority="2226">
      <formula>AND(I20654&lt;&gt;"",I20654&gt;1)</formula>
    </cfRule>
  </conditionalFormatting>
  <conditionalFormatting sqref="I20661">
    <cfRule type="expression" dxfId="7797" priority="2225">
      <formula>AND(I20661&lt;&gt;"",I20661&gt;1)</formula>
    </cfRule>
  </conditionalFormatting>
  <conditionalFormatting sqref="I20668">
    <cfRule type="expression" dxfId="7796" priority="2224">
      <formula>AND(I20668&lt;&gt;"",I20668&gt;1)</formula>
    </cfRule>
  </conditionalFormatting>
  <conditionalFormatting sqref="I20675">
    <cfRule type="expression" dxfId="7795" priority="2223">
      <formula>AND(I20675&lt;&gt;"",I20675&gt;1)</formula>
    </cfRule>
  </conditionalFormatting>
  <conditionalFormatting sqref="I20682">
    <cfRule type="expression" dxfId="7794" priority="2222">
      <formula>AND(I20682&lt;&gt;"",I20682&gt;1)</formula>
    </cfRule>
  </conditionalFormatting>
  <conditionalFormatting sqref="I20689">
    <cfRule type="expression" dxfId="7793" priority="2221">
      <formula>AND(I20689&lt;&gt;"",I20689&gt;1)</formula>
    </cfRule>
  </conditionalFormatting>
  <conditionalFormatting sqref="I20696">
    <cfRule type="expression" dxfId="7792" priority="2220">
      <formula>AND(I20696&lt;&gt;"",I20696&gt;1)</formula>
    </cfRule>
  </conditionalFormatting>
  <conditionalFormatting sqref="I20779">
    <cfRule type="expression" dxfId="7791" priority="2161">
      <formula>AND(I20779&lt;&gt;"",I20779&gt;1)</formula>
    </cfRule>
  </conditionalFormatting>
  <conditionalFormatting sqref="I20786">
    <cfRule type="expression" dxfId="7790" priority="2160">
      <formula>AND(I20786&lt;&gt;"",I20786&gt;1)</formula>
    </cfRule>
  </conditionalFormatting>
  <conditionalFormatting sqref="I20793">
    <cfRule type="expression" dxfId="7789" priority="2159">
      <formula>AND(I20793&lt;&gt;"",I20793&gt;1)</formula>
    </cfRule>
  </conditionalFormatting>
  <conditionalFormatting sqref="I20800">
    <cfRule type="expression" dxfId="7788" priority="2158">
      <formula>AND(I20800&lt;&gt;"",I20800&gt;1)</formula>
    </cfRule>
  </conditionalFormatting>
  <conditionalFormatting sqref="I20807">
    <cfRule type="expression" dxfId="7787" priority="2157">
      <formula>AND(I20807&lt;&gt;"",I20807&gt;1)</formula>
    </cfRule>
  </conditionalFormatting>
  <conditionalFormatting sqref="I20814">
    <cfRule type="expression" dxfId="7786" priority="2156">
      <formula>AND(I20814&lt;&gt;"",I20814&gt;1)</formula>
    </cfRule>
  </conditionalFormatting>
  <conditionalFormatting sqref="I20821">
    <cfRule type="expression" dxfId="7785" priority="2155">
      <formula>AND(I20821&lt;&gt;"",I20821&gt;1)</formula>
    </cfRule>
  </conditionalFormatting>
  <conditionalFormatting sqref="I20904">
    <cfRule type="expression" dxfId="7784" priority="2096">
      <formula>AND(I20904&lt;&gt;"",I20904&gt;1)</formula>
    </cfRule>
  </conditionalFormatting>
  <conditionalFormatting sqref="I20911">
    <cfRule type="expression" dxfId="7783" priority="2095">
      <formula>AND(I20911&lt;&gt;"",I20911&gt;1)</formula>
    </cfRule>
  </conditionalFormatting>
  <conditionalFormatting sqref="I20918">
    <cfRule type="expression" dxfId="7782" priority="2094">
      <formula>AND(I20918&lt;&gt;"",I20918&gt;1)</formula>
    </cfRule>
  </conditionalFormatting>
  <conditionalFormatting sqref="I20925">
    <cfRule type="expression" dxfId="7781" priority="2093">
      <formula>AND(I20925&lt;&gt;"",I20925&gt;1)</formula>
    </cfRule>
  </conditionalFormatting>
  <conditionalFormatting sqref="I20932">
    <cfRule type="expression" dxfId="7780" priority="2092">
      <formula>AND(I20932&lt;&gt;"",I20932&gt;1)</formula>
    </cfRule>
  </conditionalFormatting>
  <conditionalFormatting sqref="I20939">
    <cfRule type="expression" dxfId="7779" priority="2091">
      <formula>AND(I20939&lt;&gt;"",I20939&gt;1)</formula>
    </cfRule>
  </conditionalFormatting>
  <conditionalFormatting sqref="I20946">
    <cfRule type="expression" dxfId="7778" priority="2090">
      <formula>AND(I20946&lt;&gt;"",I20946&gt;1)</formula>
    </cfRule>
  </conditionalFormatting>
  <conditionalFormatting sqref="I21029">
    <cfRule type="expression" dxfId="7777" priority="2031">
      <formula>AND(I21029&lt;&gt;"",I21029&gt;1)</formula>
    </cfRule>
  </conditionalFormatting>
  <conditionalFormatting sqref="I21036">
    <cfRule type="expression" dxfId="7776" priority="2030">
      <formula>AND(I21036&lt;&gt;"",I21036&gt;1)</formula>
    </cfRule>
  </conditionalFormatting>
  <conditionalFormatting sqref="I21043">
    <cfRule type="expression" dxfId="7775" priority="2029">
      <formula>AND(I21043&lt;&gt;"",I21043&gt;1)</formula>
    </cfRule>
  </conditionalFormatting>
  <conditionalFormatting sqref="I21050">
    <cfRule type="expression" dxfId="7774" priority="2028">
      <formula>AND(I21050&lt;&gt;"",I21050&gt;1)</formula>
    </cfRule>
  </conditionalFormatting>
  <conditionalFormatting sqref="I21057">
    <cfRule type="expression" dxfId="7773" priority="2027">
      <formula>AND(I21057&lt;&gt;"",I21057&gt;1)</formula>
    </cfRule>
  </conditionalFormatting>
  <conditionalFormatting sqref="I21064">
    <cfRule type="expression" dxfId="7772" priority="2026">
      <formula>AND(I21064&lt;&gt;"",I21064&gt;1)</formula>
    </cfRule>
  </conditionalFormatting>
  <conditionalFormatting sqref="I21071">
    <cfRule type="expression" dxfId="7771" priority="2025">
      <formula>AND(I21071&lt;&gt;"",I21071&gt;1)</formula>
    </cfRule>
  </conditionalFormatting>
  <conditionalFormatting sqref="I21154">
    <cfRule type="expression" dxfId="7770" priority="1966">
      <formula>AND(I21154&lt;&gt;"",I21154&gt;1)</formula>
    </cfRule>
  </conditionalFormatting>
  <conditionalFormatting sqref="I21161">
    <cfRule type="expression" dxfId="7769" priority="1965">
      <formula>AND(I21161&lt;&gt;"",I21161&gt;1)</formula>
    </cfRule>
  </conditionalFormatting>
  <conditionalFormatting sqref="I21168">
    <cfRule type="expression" dxfId="7768" priority="1964">
      <formula>AND(I21168&lt;&gt;"",I21168&gt;1)</formula>
    </cfRule>
  </conditionalFormatting>
  <conditionalFormatting sqref="I21175">
    <cfRule type="expression" dxfId="7767" priority="1963">
      <formula>AND(I21175&lt;&gt;"",I21175&gt;1)</formula>
    </cfRule>
  </conditionalFormatting>
  <conditionalFormatting sqref="I21182">
    <cfRule type="expression" dxfId="7766" priority="1962">
      <formula>AND(I21182&lt;&gt;"",I21182&gt;1)</formula>
    </cfRule>
  </conditionalFormatting>
  <conditionalFormatting sqref="I21189">
    <cfRule type="expression" dxfId="7765" priority="1961">
      <formula>AND(I21189&lt;&gt;"",I21189&gt;1)</formula>
    </cfRule>
  </conditionalFormatting>
  <conditionalFormatting sqref="I21196">
    <cfRule type="expression" dxfId="7764" priority="1960">
      <formula>AND(I21196&lt;&gt;"",I21196&gt;1)</formula>
    </cfRule>
  </conditionalFormatting>
  <conditionalFormatting sqref="I21279">
    <cfRule type="expression" dxfId="7763" priority="1901">
      <formula>AND(I21279&lt;&gt;"",I21279&gt;1)</formula>
    </cfRule>
  </conditionalFormatting>
  <conditionalFormatting sqref="I21286">
    <cfRule type="expression" dxfId="7762" priority="1900">
      <formula>AND(I21286&lt;&gt;"",I21286&gt;1)</formula>
    </cfRule>
  </conditionalFormatting>
  <conditionalFormatting sqref="I21293">
    <cfRule type="expression" dxfId="7761" priority="1899">
      <formula>AND(I21293&lt;&gt;"",I21293&gt;1)</formula>
    </cfRule>
  </conditionalFormatting>
  <conditionalFormatting sqref="I21300">
    <cfRule type="expression" dxfId="7760" priority="1898">
      <formula>AND(I21300&lt;&gt;"",I21300&gt;1)</formula>
    </cfRule>
  </conditionalFormatting>
  <conditionalFormatting sqref="I21307">
    <cfRule type="expression" dxfId="7759" priority="1897">
      <formula>AND(I21307&lt;&gt;"",I21307&gt;1)</formula>
    </cfRule>
  </conditionalFormatting>
  <conditionalFormatting sqref="I21314">
    <cfRule type="expression" dxfId="7758" priority="1896">
      <formula>AND(I21314&lt;&gt;"",I21314&gt;1)</formula>
    </cfRule>
  </conditionalFormatting>
  <conditionalFormatting sqref="I21321">
    <cfRule type="expression" dxfId="7757" priority="1895">
      <formula>AND(I21321&lt;&gt;"",I21321&gt;1)</formula>
    </cfRule>
  </conditionalFormatting>
  <conditionalFormatting sqref="I21404">
    <cfRule type="expression" dxfId="7756" priority="1836">
      <formula>AND(I21404&lt;&gt;"",I21404&gt;1)</formula>
    </cfRule>
  </conditionalFormatting>
  <conditionalFormatting sqref="I21411">
    <cfRule type="expression" dxfId="7755" priority="1835">
      <formula>AND(I21411&lt;&gt;"",I21411&gt;1)</formula>
    </cfRule>
  </conditionalFormatting>
  <conditionalFormatting sqref="I21418">
    <cfRule type="expression" dxfId="7754" priority="1834">
      <formula>AND(I21418&lt;&gt;"",I21418&gt;1)</formula>
    </cfRule>
  </conditionalFormatting>
  <conditionalFormatting sqref="I21425">
    <cfRule type="expression" dxfId="7753" priority="1833">
      <formula>AND(I21425&lt;&gt;"",I21425&gt;1)</formula>
    </cfRule>
  </conditionalFormatting>
  <conditionalFormatting sqref="I21432">
    <cfRule type="expression" dxfId="7752" priority="1832">
      <formula>AND(I21432&lt;&gt;"",I21432&gt;1)</formula>
    </cfRule>
  </conditionalFormatting>
  <conditionalFormatting sqref="I21439">
    <cfRule type="expression" dxfId="7751" priority="1831">
      <formula>AND(I21439&lt;&gt;"",I21439&gt;1)</formula>
    </cfRule>
  </conditionalFormatting>
  <conditionalFormatting sqref="I21446">
    <cfRule type="expression" dxfId="7750" priority="1830">
      <formula>AND(I21446&lt;&gt;"",I21446&gt;1)</formula>
    </cfRule>
  </conditionalFormatting>
  <conditionalFormatting sqref="I21529">
    <cfRule type="expression" dxfId="7749" priority="1771">
      <formula>AND(I21529&lt;&gt;"",I21529&gt;1)</formula>
    </cfRule>
  </conditionalFormatting>
  <conditionalFormatting sqref="I21536">
    <cfRule type="expression" dxfId="7748" priority="1770">
      <formula>AND(I21536&lt;&gt;"",I21536&gt;1)</formula>
    </cfRule>
  </conditionalFormatting>
  <conditionalFormatting sqref="I21543">
    <cfRule type="expression" dxfId="7747" priority="1769">
      <formula>AND(I21543&lt;&gt;"",I21543&gt;1)</formula>
    </cfRule>
  </conditionalFormatting>
  <conditionalFormatting sqref="I21550">
    <cfRule type="expression" dxfId="7746" priority="1768">
      <formula>AND(I21550&lt;&gt;"",I21550&gt;1)</formula>
    </cfRule>
  </conditionalFormatting>
  <conditionalFormatting sqref="I21557">
    <cfRule type="expression" dxfId="7745" priority="1767">
      <formula>AND(I21557&lt;&gt;"",I21557&gt;1)</formula>
    </cfRule>
  </conditionalFormatting>
  <conditionalFormatting sqref="I21564">
    <cfRule type="expression" dxfId="7744" priority="1766">
      <formula>AND(I21564&lt;&gt;"",I21564&gt;1)</formula>
    </cfRule>
  </conditionalFormatting>
  <conditionalFormatting sqref="I21571">
    <cfRule type="expression" dxfId="7743" priority="1765">
      <formula>AND(I21571&lt;&gt;"",I21571&gt;1)</formula>
    </cfRule>
  </conditionalFormatting>
  <conditionalFormatting sqref="I21654">
    <cfRule type="expression" dxfId="7742" priority="1706">
      <formula>AND(I21654&lt;&gt;"",I21654&gt;1)</formula>
    </cfRule>
  </conditionalFormatting>
  <conditionalFormatting sqref="I21661">
    <cfRule type="expression" dxfId="7741" priority="1705">
      <formula>AND(I21661&lt;&gt;"",I21661&gt;1)</formula>
    </cfRule>
  </conditionalFormatting>
  <conditionalFormatting sqref="I21668">
    <cfRule type="expression" dxfId="7740" priority="1704">
      <formula>AND(I21668&lt;&gt;"",I21668&gt;1)</formula>
    </cfRule>
  </conditionalFormatting>
  <conditionalFormatting sqref="I21675">
    <cfRule type="expression" dxfId="7739" priority="1703">
      <formula>AND(I21675&lt;&gt;"",I21675&gt;1)</formula>
    </cfRule>
  </conditionalFormatting>
  <conditionalFormatting sqref="I21682">
    <cfRule type="expression" dxfId="7738" priority="1702">
      <formula>AND(I21682&lt;&gt;"",I21682&gt;1)</formula>
    </cfRule>
  </conditionalFormatting>
  <conditionalFormatting sqref="I21689">
    <cfRule type="expression" dxfId="7737" priority="1701">
      <formula>AND(I21689&lt;&gt;"",I21689&gt;1)</formula>
    </cfRule>
  </conditionalFormatting>
  <conditionalFormatting sqref="I21696">
    <cfRule type="expression" dxfId="7736" priority="1700">
      <formula>AND(I21696&lt;&gt;"",I21696&gt;1)</formula>
    </cfRule>
  </conditionalFormatting>
  <conditionalFormatting sqref="I21779">
    <cfRule type="expression" dxfId="7735" priority="1641">
      <formula>AND(I21779&lt;&gt;"",I21779&gt;1)</formula>
    </cfRule>
  </conditionalFormatting>
  <conditionalFormatting sqref="I21786">
    <cfRule type="expression" dxfId="7734" priority="1640">
      <formula>AND(I21786&lt;&gt;"",I21786&gt;1)</formula>
    </cfRule>
  </conditionalFormatting>
  <conditionalFormatting sqref="I21793">
    <cfRule type="expression" dxfId="7733" priority="1639">
      <formula>AND(I21793&lt;&gt;"",I21793&gt;1)</formula>
    </cfRule>
  </conditionalFormatting>
  <conditionalFormatting sqref="I21800">
    <cfRule type="expression" dxfId="7732" priority="1638">
      <formula>AND(I21800&lt;&gt;"",I21800&gt;1)</formula>
    </cfRule>
  </conditionalFormatting>
  <conditionalFormatting sqref="I21807">
    <cfRule type="expression" dxfId="7731" priority="1637">
      <formula>AND(I21807&lt;&gt;"",I21807&gt;1)</formula>
    </cfRule>
  </conditionalFormatting>
  <conditionalFormatting sqref="I21814">
    <cfRule type="expression" dxfId="7730" priority="1636">
      <formula>AND(I21814&lt;&gt;"",I21814&gt;1)</formula>
    </cfRule>
  </conditionalFormatting>
  <conditionalFormatting sqref="I21821">
    <cfRule type="expression" dxfId="7729" priority="1635">
      <formula>AND(I21821&lt;&gt;"",I21821&gt;1)</formula>
    </cfRule>
  </conditionalFormatting>
  <conditionalFormatting sqref="I21904">
    <cfRule type="expression" dxfId="7728" priority="1576">
      <formula>AND(I21904&lt;&gt;"",I21904&gt;1)</formula>
    </cfRule>
  </conditionalFormatting>
  <conditionalFormatting sqref="I21911">
    <cfRule type="expression" dxfId="7727" priority="1575">
      <formula>AND(I21911&lt;&gt;"",I21911&gt;1)</formula>
    </cfRule>
  </conditionalFormatting>
  <conditionalFormatting sqref="I21918">
    <cfRule type="expression" dxfId="7726" priority="1574">
      <formula>AND(I21918&lt;&gt;"",I21918&gt;1)</formula>
    </cfRule>
  </conditionalFormatting>
  <conditionalFormatting sqref="I21925">
    <cfRule type="expression" dxfId="7725" priority="1573">
      <formula>AND(I21925&lt;&gt;"",I21925&gt;1)</formula>
    </cfRule>
  </conditionalFormatting>
  <conditionalFormatting sqref="I21932">
    <cfRule type="expression" dxfId="7724" priority="1572">
      <formula>AND(I21932&lt;&gt;"",I21932&gt;1)</formula>
    </cfRule>
  </conditionalFormatting>
  <conditionalFormatting sqref="I21939">
    <cfRule type="expression" dxfId="7723" priority="1571">
      <formula>AND(I21939&lt;&gt;"",I21939&gt;1)</formula>
    </cfRule>
  </conditionalFormatting>
  <conditionalFormatting sqref="I21946">
    <cfRule type="expression" dxfId="7722" priority="1570">
      <formula>AND(I21946&lt;&gt;"",I21946&gt;1)</formula>
    </cfRule>
  </conditionalFormatting>
  <conditionalFormatting sqref="I22029">
    <cfRule type="expression" dxfId="7721" priority="1511">
      <formula>AND(I22029&lt;&gt;"",I22029&gt;1)</formula>
    </cfRule>
  </conditionalFormatting>
  <conditionalFormatting sqref="I22036">
    <cfRule type="expression" dxfId="7720" priority="1510">
      <formula>AND(I22036&lt;&gt;"",I22036&gt;1)</formula>
    </cfRule>
  </conditionalFormatting>
  <conditionalFormatting sqref="I22043">
    <cfRule type="expression" dxfId="7719" priority="1509">
      <formula>AND(I22043&lt;&gt;"",I22043&gt;1)</formula>
    </cfRule>
  </conditionalFormatting>
  <conditionalFormatting sqref="I22050">
    <cfRule type="expression" dxfId="7718" priority="1508">
      <formula>AND(I22050&lt;&gt;"",I22050&gt;1)</formula>
    </cfRule>
  </conditionalFormatting>
  <conditionalFormatting sqref="I22057">
    <cfRule type="expression" dxfId="7717" priority="1507">
      <formula>AND(I22057&lt;&gt;"",I22057&gt;1)</formula>
    </cfRule>
  </conditionalFormatting>
  <conditionalFormatting sqref="I22064">
    <cfRule type="expression" dxfId="7716" priority="1506">
      <formula>AND(I22064&lt;&gt;"",I22064&gt;1)</formula>
    </cfRule>
  </conditionalFormatting>
  <conditionalFormatting sqref="I22071">
    <cfRule type="expression" dxfId="7715" priority="1505">
      <formula>AND(I22071&lt;&gt;"",I22071&gt;1)</formula>
    </cfRule>
  </conditionalFormatting>
  <conditionalFormatting sqref="I22154">
    <cfRule type="expression" dxfId="7714" priority="1446">
      <formula>AND(I22154&lt;&gt;"",I22154&gt;1)</formula>
    </cfRule>
  </conditionalFormatting>
  <conditionalFormatting sqref="I22161">
    <cfRule type="expression" dxfId="7713" priority="1445">
      <formula>AND(I22161&lt;&gt;"",I22161&gt;1)</formula>
    </cfRule>
  </conditionalFormatting>
  <conditionalFormatting sqref="I22168">
    <cfRule type="expression" dxfId="7712" priority="1444">
      <formula>AND(I22168&lt;&gt;"",I22168&gt;1)</formula>
    </cfRule>
  </conditionalFormatting>
  <conditionalFormatting sqref="I22175">
    <cfRule type="expression" dxfId="7711" priority="1443">
      <formula>AND(I22175&lt;&gt;"",I22175&gt;1)</formula>
    </cfRule>
  </conditionalFormatting>
  <conditionalFormatting sqref="I22182">
    <cfRule type="expression" dxfId="7710" priority="1442">
      <formula>AND(I22182&lt;&gt;"",I22182&gt;1)</formula>
    </cfRule>
  </conditionalFormatting>
  <conditionalFormatting sqref="I22189">
    <cfRule type="expression" dxfId="7709" priority="1441">
      <formula>AND(I22189&lt;&gt;"",I22189&gt;1)</formula>
    </cfRule>
  </conditionalFormatting>
  <conditionalFormatting sqref="I22196">
    <cfRule type="expression" dxfId="7708" priority="1440">
      <formula>AND(I22196&lt;&gt;"",I22196&gt;1)</formula>
    </cfRule>
  </conditionalFormatting>
  <conditionalFormatting sqref="I22279">
    <cfRule type="expression" dxfId="7707" priority="1381">
      <formula>AND(I22279&lt;&gt;"",I22279&gt;1)</formula>
    </cfRule>
  </conditionalFormatting>
  <conditionalFormatting sqref="I22286">
    <cfRule type="expression" dxfId="7706" priority="1380">
      <formula>AND(I22286&lt;&gt;"",I22286&gt;1)</formula>
    </cfRule>
  </conditionalFormatting>
  <conditionalFormatting sqref="I22293">
    <cfRule type="expression" dxfId="7705" priority="1379">
      <formula>AND(I22293&lt;&gt;"",I22293&gt;1)</formula>
    </cfRule>
  </conditionalFormatting>
  <conditionalFormatting sqref="I22300">
    <cfRule type="expression" dxfId="7704" priority="1378">
      <formula>AND(I22300&lt;&gt;"",I22300&gt;1)</formula>
    </cfRule>
  </conditionalFormatting>
  <conditionalFormatting sqref="I22307">
    <cfRule type="expression" dxfId="7703" priority="1377">
      <formula>AND(I22307&lt;&gt;"",I22307&gt;1)</formula>
    </cfRule>
  </conditionalFormatting>
  <conditionalFormatting sqref="I22314">
    <cfRule type="expression" dxfId="7702" priority="1376">
      <formula>AND(I22314&lt;&gt;"",I22314&gt;1)</formula>
    </cfRule>
  </conditionalFormatting>
  <conditionalFormatting sqref="I22321">
    <cfRule type="expression" dxfId="7701" priority="1375">
      <formula>AND(I22321&lt;&gt;"",I22321&gt;1)</formula>
    </cfRule>
  </conditionalFormatting>
  <conditionalFormatting sqref="I22404">
    <cfRule type="expression" dxfId="7700" priority="1316">
      <formula>AND(I22404&lt;&gt;"",I22404&gt;1)</formula>
    </cfRule>
  </conditionalFormatting>
  <conditionalFormatting sqref="I22411">
    <cfRule type="expression" dxfId="7699" priority="1315">
      <formula>AND(I22411&lt;&gt;"",I22411&gt;1)</formula>
    </cfRule>
  </conditionalFormatting>
  <conditionalFormatting sqref="I22418">
    <cfRule type="expression" dxfId="7698" priority="1314">
      <formula>AND(I22418&lt;&gt;"",I22418&gt;1)</formula>
    </cfRule>
  </conditionalFormatting>
  <conditionalFormatting sqref="I22425">
    <cfRule type="expression" dxfId="7697" priority="1313">
      <formula>AND(I22425&lt;&gt;"",I22425&gt;1)</formula>
    </cfRule>
  </conditionalFormatting>
  <conditionalFormatting sqref="I22432">
    <cfRule type="expression" dxfId="7696" priority="1312">
      <formula>AND(I22432&lt;&gt;"",I22432&gt;1)</formula>
    </cfRule>
  </conditionalFormatting>
  <conditionalFormatting sqref="I22439">
    <cfRule type="expression" dxfId="7695" priority="1311">
      <formula>AND(I22439&lt;&gt;"",I22439&gt;1)</formula>
    </cfRule>
  </conditionalFormatting>
  <conditionalFormatting sqref="I22446">
    <cfRule type="expression" dxfId="7694" priority="1310">
      <formula>AND(I22446&lt;&gt;"",I22446&gt;1)</formula>
    </cfRule>
  </conditionalFormatting>
  <conditionalFormatting sqref="I22529">
    <cfRule type="expression" dxfId="7693" priority="1251">
      <formula>AND(I22529&lt;&gt;"",I22529&gt;1)</formula>
    </cfRule>
  </conditionalFormatting>
  <conditionalFormatting sqref="I22536">
    <cfRule type="expression" dxfId="7692" priority="1250">
      <formula>AND(I22536&lt;&gt;"",I22536&gt;1)</formula>
    </cfRule>
  </conditionalFormatting>
  <conditionalFormatting sqref="I22543">
    <cfRule type="expression" dxfId="7691" priority="1249">
      <formula>AND(I22543&lt;&gt;"",I22543&gt;1)</formula>
    </cfRule>
  </conditionalFormatting>
  <conditionalFormatting sqref="I22550">
    <cfRule type="expression" dxfId="7690" priority="1248">
      <formula>AND(I22550&lt;&gt;"",I22550&gt;1)</formula>
    </cfRule>
  </conditionalFormatting>
  <conditionalFormatting sqref="I22557">
    <cfRule type="expression" dxfId="7689" priority="1247">
      <formula>AND(I22557&lt;&gt;"",I22557&gt;1)</formula>
    </cfRule>
  </conditionalFormatting>
  <conditionalFormatting sqref="I22564">
    <cfRule type="expression" dxfId="7688" priority="1246">
      <formula>AND(I22564&lt;&gt;"",I22564&gt;1)</formula>
    </cfRule>
  </conditionalFormatting>
  <conditionalFormatting sqref="I22571">
    <cfRule type="expression" dxfId="7687" priority="1245">
      <formula>AND(I22571&lt;&gt;"",I22571&gt;1)</formula>
    </cfRule>
  </conditionalFormatting>
  <conditionalFormatting sqref="I22654">
    <cfRule type="expression" dxfId="7686" priority="1186">
      <formula>AND(I22654&lt;&gt;"",I22654&gt;1)</formula>
    </cfRule>
  </conditionalFormatting>
  <conditionalFormatting sqref="I22661">
    <cfRule type="expression" dxfId="7685" priority="1185">
      <formula>AND(I22661&lt;&gt;"",I22661&gt;1)</formula>
    </cfRule>
  </conditionalFormatting>
  <conditionalFormatting sqref="I22668">
    <cfRule type="expression" dxfId="7684" priority="1184">
      <formula>AND(I22668&lt;&gt;"",I22668&gt;1)</formula>
    </cfRule>
  </conditionalFormatting>
  <conditionalFormatting sqref="I22675">
    <cfRule type="expression" dxfId="7683" priority="1183">
      <formula>AND(I22675&lt;&gt;"",I22675&gt;1)</formula>
    </cfRule>
  </conditionalFormatting>
  <conditionalFormatting sqref="I22682">
    <cfRule type="expression" dxfId="7682" priority="1182">
      <formula>AND(I22682&lt;&gt;"",I22682&gt;1)</formula>
    </cfRule>
  </conditionalFormatting>
  <conditionalFormatting sqref="I22689">
    <cfRule type="expression" dxfId="7681" priority="1181">
      <formula>AND(I22689&lt;&gt;"",I22689&gt;1)</formula>
    </cfRule>
  </conditionalFormatting>
  <conditionalFormatting sqref="I22696">
    <cfRule type="expression" dxfId="7680" priority="1180">
      <formula>AND(I22696&lt;&gt;"",I22696&gt;1)</formula>
    </cfRule>
  </conditionalFormatting>
  <conditionalFormatting sqref="I22779">
    <cfRule type="expression" dxfId="7679" priority="1121">
      <formula>AND(I22779&lt;&gt;"",I22779&gt;1)</formula>
    </cfRule>
  </conditionalFormatting>
  <conditionalFormatting sqref="I22786">
    <cfRule type="expression" dxfId="7678" priority="1120">
      <formula>AND(I22786&lt;&gt;"",I22786&gt;1)</formula>
    </cfRule>
  </conditionalFormatting>
  <conditionalFormatting sqref="I22793">
    <cfRule type="expression" dxfId="7677" priority="1119">
      <formula>AND(I22793&lt;&gt;"",I22793&gt;1)</formula>
    </cfRule>
  </conditionalFormatting>
  <conditionalFormatting sqref="I22800">
    <cfRule type="expression" dxfId="7676" priority="1118">
      <formula>AND(I22800&lt;&gt;"",I22800&gt;1)</formula>
    </cfRule>
  </conditionalFormatting>
  <conditionalFormatting sqref="I22807">
    <cfRule type="expression" dxfId="7675" priority="1117">
      <formula>AND(I22807&lt;&gt;"",I22807&gt;1)</formula>
    </cfRule>
  </conditionalFormatting>
  <conditionalFormatting sqref="I22814">
    <cfRule type="expression" dxfId="7674" priority="1116">
      <formula>AND(I22814&lt;&gt;"",I22814&gt;1)</formula>
    </cfRule>
  </conditionalFormatting>
  <conditionalFormatting sqref="I22821">
    <cfRule type="expression" dxfId="7673" priority="1115">
      <formula>AND(I22821&lt;&gt;"",I22821&gt;1)</formula>
    </cfRule>
  </conditionalFormatting>
  <conditionalFormatting sqref="I22904">
    <cfRule type="expression" dxfId="7672" priority="1056">
      <formula>AND(I22904&lt;&gt;"",I22904&gt;1)</formula>
    </cfRule>
  </conditionalFormatting>
  <conditionalFormatting sqref="I22911">
    <cfRule type="expression" dxfId="7671" priority="1055">
      <formula>AND(I22911&lt;&gt;"",I22911&gt;1)</formula>
    </cfRule>
  </conditionalFormatting>
  <conditionalFormatting sqref="I22918">
    <cfRule type="expression" dxfId="7670" priority="1054">
      <formula>AND(I22918&lt;&gt;"",I22918&gt;1)</formula>
    </cfRule>
  </conditionalFormatting>
  <conditionalFormatting sqref="I22925">
    <cfRule type="expression" dxfId="7669" priority="1053">
      <formula>AND(I22925&lt;&gt;"",I22925&gt;1)</formula>
    </cfRule>
  </conditionalFormatting>
  <conditionalFormatting sqref="I22932">
    <cfRule type="expression" dxfId="7668" priority="1052">
      <formula>AND(I22932&lt;&gt;"",I22932&gt;1)</formula>
    </cfRule>
  </conditionalFormatting>
  <conditionalFormatting sqref="I22939">
    <cfRule type="expression" dxfId="7667" priority="1051">
      <formula>AND(I22939&lt;&gt;"",I22939&gt;1)</formula>
    </cfRule>
  </conditionalFormatting>
  <conditionalFormatting sqref="I22946">
    <cfRule type="expression" dxfId="7666" priority="1050">
      <formula>AND(I22946&lt;&gt;"",I22946&gt;1)</formula>
    </cfRule>
  </conditionalFormatting>
  <conditionalFormatting sqref="I23029">
    <cfRule type="expression" dxfId="7665" priority="991">
      <formula>AND(I23029&lt;&gt;"",I23029&gt;1)</formula>
    </cfRule>
  </conditionalFormatting>
  <conditionalFormatting sqref="I23036">
    <cfRule type="expression" dxfId="7664" priority="990">
      <formula>AND(I23036&lt;&gt;"",I23036&gt;1)</formula>
    </cfRule>
  </conditionalFormatting>
  <conditionalFormatting sqref="I23043">
    <cfRule type="expression" dxfId="7663" priority="989">
      <formula>AND(I23043&lt;&gt;"",I23043&gt;1)</formula>
    </cfRule>
  </conditionalFormatting>
  <conditionalFormatting sqref="I23050">
    <cfRule type="expression" dxfId="7662" priority="988">
      <formula>AND(I23050&lt;&gt;"",I23050&gt;1)</formula>
    </cfRule>
  </conditionalFormatting>
  <conditionalFormatting sqref="I23057">
    <cfRule type="expression" dxfId="7661" priority="987">
      <formula>AND(I23057&lt;&gt;"",I23057&gt;1)</formula>
    </cfRule>
  </conditionalFormatting>
  <conditionalFormatting sqref="I23064">
    <cfRule type="expression" dxfId="7660" priority="986">
      <formula>AND(I23064&lt;&gt;"",I23064&gt;1)</formula>
    </cfRule>
  </conditionalFormatting>
  <conditionalFormatting sqref="I23071">
    <cfRule type="expression" dxfId="7659" priority="985">
      <formula>AND(I23071&lt;&gt;"",I23071&gt;1)</formula>
    </cfRule>
  </conditionalFormatting>
  <conditionalFormatting sqref="I23154">
    <cfRule type="expression" dxfId="7658" priority="926">
      <formula>AND(I23154&lt;&gt;"",I23154&gt;1)</formula>
    </cfRule>
  </conditionalFormatting>
  <conditionalFormatting sqref="I23161">
    <cfRule type="expression" dxfId="7657" priority="925">
      <formula>AND(I23161&lt;&gt;"",I23161&gt;1)</formula>
    </cfRule>
  </conditionalFormatting>
  <conditionalFormatting sqref="I23168">
    <cfRule type="expression" dxfId="7656" priority="924">
      <formula>AND(I23168&lt;&gt;"",I23168&gt;1)</formula>
    </cfRule>
  </conditionalFormatting>
  <conditionalFormatting sqref="I23175">
    <cfRule type="expression" dxfId="7655" priority="923">
      <formula>AND(I23175&lt;&gt;"",I23175&gt;1)</formula>
    </cfRule>
  </conditionalFormatting>
  <conditionalFormatting sqref="I23182">
    <cfRule type="expression" dxfId="7654" priority="922">
      <formula>AND(I23182&lt;&gt;"",I23182&gt;1)</formula>
    </cfRule>
  </conditionalFormatting>
  <conditionalFormatting sqref="I23189">
    <cfRule type="expression" dxfId="7653" priority="921">
      <formula>AND(I23189&lt;&gt;"",I23189&gt;1)</formula>
    </cfRule>
  </conditionalFormatting>
  <conditionalFormatting sqref="I23196">
    <cfRule type="expression" dxfId="7652" priority="920">
      <formula>AND(I23196&lt;&gt;"",I23196&gt;1)</formula>
    </cfRule>
  </conditionalFormatting>
  <conditionalFormatting sqref="I23279">
    <cfRule type="expression" dxfId="7651" priority="861">
      <formula>AND(I23279&lt;&gt;"",I23279&gt;1)</formula>
    </cfRule>
  </conditionalFormatting>
  <conditionalFormatting sqref="I23286">
    <cfRule type="expression" dxfId="7650" priority="860">
      <formula>AND(I23286&lt;&gt;"",I23286&gt;1)</formula>
    </cfRule>
  </conditionalFormatting>
  <conditionalFormatting sqref="I23293">
    <cfRule type="expression" dxfId="7649" priority="859">
      <formula>AND(I23293&lt;&gt;"",I23293&gt;1)</formula>
    </cfRule>
  </conditionalFormatting>
  <conditionalFormatting sqref="I23300">
    <cfRule type="expression" dxfId="7648" priority="858">
      <formula>AND(I23300&lt;&gt;"",I23300&gt;1)</formula>
    </cfRule>
  </conditionalFormatting>
  <conditionalFormatting sqref="I23307">
    <cfRule type="expression" dxfId="7647" priority="857">
      <formula>AND(I23307&lt;&gt;"",I23307&gt;1)</formula>
    </cfRule>
  </conditionalFormatting>
  <conditionalFormatting sqref="I23314">
    <cfRule type="expression" dxfId="7646" priority="856">
      <formula>AND(I23314&lt;&gt;"",I23314&gt;1)</formula>
    </cfRule>
  </conditionalFormatting>
  <conditionalFormatting sqref="I23321">
    <cfRule type="expression" dxfId="7645" priority="855">
      <formula>AND(I23321&lt;&gt;"",I23321&gt;1)</formula>
    </cfRule>
  </conditionalFormatting>
  <conditionalFormatting sqref="I23404">
    <cfRule type="expression" dxfId="7644" priority="796">
      <formula>AND(I23404&lt;&gt;"",I23404&gt;1)</formula>
    </cfRule>
  </conditionalFormatting>
  <conditionalFormatting sqref="I23411">
    <cfRule type="expression" dxfId="7643" priority="795">
      <formula>AND(I23411&lt;&gt;"",I23411&gt;1)</formula>
    </cfRule>
  </conditionalFormatting>
  <conditionalFormatting sqref="I23418">
    <cfRule type="expression" dxfId="7642" priority="794">
      <formula>AND(I23418&lt;&gt;"",I23418&gt;1)</formula>
    </cfRule>
  </conditionalFormatting>
  <conditionalFormatting sqref="I23425">
    <cfRule type="expression" dxfId="7641" priority="793">
      <formula>AND(I23425&lt;&gt;"",I23425&gt;1)</formula>
    </cfRule>
  </conditionalFormatting>
  <conditionalFormatting sqref="I23432">
    <cfRule type="expression" dxfId="7640" priority="792">
      <formula>AND(I23432&lt;&gt;"",I23432&gt;1)</formula>
    </cfRule>
  </conditionalFormatting>
  <conditionalFormatting sqref="I23439">
    <cfRule type="expression" dxfId="7639" priority="791">
      <formula>AND(I23439&lt;&gt;"",I23439&gt;1)</formula>
    </cfRule>
  </conditionalFormatting>
  <conditionalFormatting sqref="I23446">
    <cfRule type="expression" dxfId="7638" priority="790">
      <formula>AND(I23446&lt;&gt;"",I23446&gt;1)</formula>
    </cfRule>
  </conditionalFormatting>
  <conditionalFormatting sqref="I23529">
    <cfRule type="expression" dxfId="7637" priority="731">
      <formula>AND(I23529&lt;&gt;"",I23529&gt;1)</formula>
    </cfRule>
  </conditionalFormatting>
  <conditionalFormatting sqref="I23536">
    <cfRule type="expression" dxfId="7636" priority="730">
      <formula>AND(I23536&lt;&gt;"",I23536&gt;1)</formula>
    </cfRule>
  </conditionalFormatting>
  <conditionalFormatting sqref="I23543">
    <cfRule type="expression" dxfId="7635" priority="729">
      <formula>AND(I23543&lt;&gt;"",I23543&gt;1)</formula>
    </cfRule>
  </conditionalFormatting>
  <conditionalFormatting sqref="I23550">
    <cfRule type="expression" dxfId="7634" priority="728">
      <formula>AND(I23550&lt;&gt;"",I23550&gt;1)</formula>
    </cfRule>
  </conditionalFormatting>
  <conditionalFormatting sqref="I23557">
    <cfRule type="expression" dxfId="7633" priority="727">
      <formula>AND(I23557&lt;&gt;"",I23557&gt;1)</formula>
    </cfRule>
  </conditionalFormatting>
  <conditionalFormatting sqref="I23564">
    <cfRule type="expression" dxfId="7632" priority="726">
      <formula>AND(I23564&lt;&gt;"",I23564&gt;1)</formula>
    </cfRule>
  </conditionalFormatting>
  <conditionalFormatting sqref="I23571">
    <cfRule type="expression" dxfId="7631" priority="725">
      <formula>AND(I23571&lt;&gt;"",I23571&gt;1)</formula>
    </cfRule>
  </conditionalFormatting>
  <conditionalFormatting sqref="I23654">
    <cfRule type="expression" dxfId="7630" priority="666">
      <formula>AND(I23654&lt;&gt;"",I23654&gt;1)</formula>
    </cfRule>
  </conditionalFormatting>
  <conditionalFormatting sqref="I23661">
    <cfRule type="expression" dxfId="7629" priority="665">
      <formula>AND(I23661&lt;&gt;"",I23661&gt;1)</formula>
    </cfRule>
  </conditionalFormatting>
  <conditionalFormatting sqref="I23668">
    <cfRule type="expression" dxfId="7628" priority="664">
      <formula>AND(I23668&lt;&gt;"",I23668&gt;1)</formula>
    </cfRule>
  </conditionalFormatting>
  <conditionalFormatting sqref="I23675">
    <cfRule type="expression" dxfId="7627" priority="663">
      <formula>AND(I23675&lt;&gt;"",I23675&gt;1)</formula>
    </cfRule>
  </conditionalFormatting>
  <conditionalFormatting sqref="I23682">
    <cfRule type="expression" dxfId="7626" priority="662">
      <formula>AND(I23682&lt;&gt;"",I23682&gt;1)</formula>
    </cfRule>
  </conditionalFormatting>
  <conditionalFormatting sqref="I23689">
    <cfRule type="expression" dxfId="7625" priority="661">
      <formula>AND(I23689&lt;&gt;"",I23689&gt;1)</formula>
    </cfRule>
  </conditionalFormatting>
  <conditionalFormatting sqref="I23696">
    <cfRule type="expression" dxfId="7624" priority="660">
      <formula>AND(I23696&lt;&gt;"",I23696&gt;1)</formula>
    </cfRule>
  </conditionalFormatting>
  <conditionalFormatting sqref="I23779">
    <cfRule type="expression" dxfId="7623" priority="601">
      <formula>AND(I23779&lt;&gt;"",I23779&gt;1)</formula>
    </cfRule>
  </conditionalFormatting>
  <conditionalFormatting sqref="I23786">
    <cfRule type="expression" dxfId="7622" priority="600">
      <formula>AND(I23786&lt;&gt;"",I23786&gt;1)</formula>
    </cfRule>
  </conditionalFormatting>
  <conditionalFormatting sqref="I23793">
    <cfRule type="expression" dxfId="7621" priority="599">
      <formula>AND(I23793&lt;&gt;"",I23793&gt;1)</formula>
    </cfRule>
  </conditionalFormatting>
  <conditionalFormatting sqref="I23800">
    <cfRule type="expression" dxfId="7620" priority="598">
      <formula>AND(I23800&lt;&gt;"",I23800&gt;1)</formula>
    </cfRule>
  </conditionalFormatting>
  <conditionalFormatting sqref="I23807">
    <cfRule type="expression" dxfId="7619" priority="597">
      <formula>AND(I23807&lt;&gt;"",I23807&gt;1)</formula>
    </cfRule>
  </conditionalFormatting>
  <conditionalFormatting sqref="I23814">
    <cfRule type="expression" dxfId="7618" priority="596">
      <formula>AND(I23814&lt;&gt;"",I23814&gt;1)</formula>
    </cfRule>
  </conditionalFormatting>
  <conditionalFormatting sqref="I23821">
    <cfRule type="expression" dxfId="7617" priority="595">
      <formula>AND(I23821&lt;&gt;"",I23821&gt;1)</formula>
    </cfRule>
  </conditionalFormatting>
  <conditionalFormatting sqref="I23904">
    <cfRule type="expression" dxfId="7616" priority="536">
      <formula>AND(I23904&lt;&gt;"",I23904&gt;1)</formula>
    </cfRule>
  </conditionalFormatting>
  <conditionalFormatting sqref="I23911">
    <cfRule type="expression" dxfId="7615" priority="535">
      <formula>AND(I23911&lt;&gt;"",I23911&gt;1)</formula>
    </cfRule>
  </conditionalFormatting>
  <conditionalFormatting sqref="I23918">
    <cfRule type="expression" dxfId="7614" priority="534">
      <formula>AND(I23918&lt;&gt;"",I23918&gt;1)</formula>
    </cfRule>
  </conditionalFormatting>
  <conditionalFormatting sqref="I23925">
    <cfRule type="expression" dxfId="7613" priority="533">
      <formula>AND(I23925&lt;&gt;"",I23925&gt;1)</formula>
    </cfRule>
  </conditionalFormatting>
  <conditionalFormatting sqref="I23932">
    <cfRule type="expression" dxfId="7612" priority="532">
      <formula>AND(I23932&lt;&gt;"",I23932&gt;1)</formula>
    </cfRule>
  </conditionalFormatting>
  <conditionalFormatting sqref="I23939">
    <cfRule type="expression" dxfId="7611" priority="531">
      <formula>AND(I23939&lt;&gt;"",I23939&gt;1)</formula>
    </cfRule>
  </conditionalFormatting>
  <conditionalFormatting sqref="I23946">
    <cfRule type="expression" dxfId="7610" priority="530">
      <formula>AND(I23946&lt;&gt;"",I23946&gt;1)</formula>
    </cfRule>
  </conditionalFormatting>
  <conditionalFormatting sqref="I24029">
    <cfRule type="expression" dxfId="7609" priority="471">
      <formula>AND(I24029&lt;&gt;"",I24029&gt;1)</formula>
    </cfRule>
  </conditionalFormatting>
  <conditionalFormatting sqref="I24036">
    <cfRule type="expression" dxfId="7608" priority="470">
      <formula>AND(I24036&lt;&gt;"",I24036&gt;1)</formula>
    </cfRule>
  </conditionalFormatting>
  <conditionalFormatting sqref="I24043">
    <cfRule type="expression" dxfId="7607" priority="469">
      <formula>AND(I24043&lt;&gt;"",I24043&gt;1)</formula>
    </cfRule>
  </conditionalFormatting>
  <conditionalFormatting sqref="I24050">
    <cfRule type="expression" dxfId="7606" priority="468">
      <formula>AND(I24050&lt;&gt;"",I24050&gt;1)</formula>
    </cfRule>
  </conditionalFormatting>
  <conditionalFormatting sqref="I24057">
    <cfRule type="expression" dxfId="7605" priority="467">
      <formula>AND(I24057&lt;&gt;"",I24057&gt;1)</formula>
    </cfRule>
  </conditionalFormatting>
  <conditionalFormatting sqref="I24064">
    <cfRule type="expression" dxfId="7604" priority="466">
      <formula>AND(I24064&lt;&gt;"",I24064&gt;1)</formula>
    </cfRule>
  </conditionalFormatting>
  <conditionalFormatting sqref="I24071">
    <cfRule type="expression" dxfId="7603" priority="465">
      <formula>AND(I24071&lt;&gt;"",I24071&gt;1)</formula>
    </cfRule>
  </conditionalFormatting>
  <conditionalFormatting sqref="I24154">
    <cfRule type="expression" dxfId="7602" priority="406">
      <formula>AND(I24154&lt;&gt;"",I24154&gt;1)</formula>
    </cfRule>
  </conditionalFormatting>
  <conditionalFormatting sqref="I24161">
    <cfRule type="expression" dxfId="7601" priority="405">
      <formula>AND(I24161&lt;&gt;"",I24161&gt;1)</formula>
    </cfRule>
  </conditionalFormatting>
  <conditionalFormatting sqref="I24168">
    <cfRule type="expression" dxfId="7600" priority="404">
      <formula>AND(I24168&lt;&gt;"",I24168&gt;1)</formula>
    </cfRule>
  </conditionalFormatting>
  <conditionalFormatting sqref="I24175">
    <cfRule type="expression" dxfId="7599" priority="403">
      <formula>AND(I24175&lt;&gt;"",I24175&gt;1)</formula>
    </cfRule>
  </conditionalFormatting>
  <conditionalFormatting sqref="I24182">
    <cfRule type="expression" dxfId="7598" priority="402">
      <formula>AND(I24182&lt;&gt;"",I24182&gt;1)</formula>
    </cfRule>
  </conditionalFormatting>
  <conditionalFormatting sqref="I24189">
    <cfRule type="expression" dxfId="7597" priority="401">
      <formula>AND(I24189&lt;&gt;"",I24189&gt;1)</formula>
    </cfRule>
  </conditionalFormatting>
  <conditionalFormatting sqref="I24196">
    <cfRule type="expression" dxfId="7596" priority="400">
      <formula>AND(I24196&lt;&gt;"",I24196&gt;1)</formula>
    </cfRule>
  </conditionalFormatting>
  <conditionalFormatting sqref="I24279">
    <cfRule type="expression" dxfId="7595" priority="341">
      <formula>AND(I24279&lt;&gt;"",I24279&gt;1)</formula>
    </cfRule>
  </conditionalFormatting>
  <conditionalFormatting sqref="I24286">
    <cfRule type="expression" dxfId="7594" priority="340">
      <formula>AND(I24286&lt;&gt;"",I24286&gt;1)</formula>
    </cfRule>
  </conditionalFormatting>
  <conditionalFormatting sqref="I24293">
    <cfRule type="expression" dxfId="7593" priority="339">
      <formula>AND(I24293&lt;&gt;"",I24293&gt;1)</formula>
    </cfRule>
  </conditionalFormatting>
  <conditionalFormatting sqref="I24300">
    <cfRule type="expression" dxfId="7592" priority="338">
      <formula>AND(I24300&lt;&gt;"",I24300&gt;1)</formula>
    </cfRule>
  </conditionalFormatting>
  <conditionalFormatting sqref="I24307">
    <cfRule type="expression" dxfId="7591" priority="337">
      <formula>AND(I24307&lt;&gt;"",I24307&gt;1)</formula>
    </cfRule>
  </conditionalFormatting>
  <conditionalFormatting sqref="I24314">
    <cfRule type="expression" dxfId="7590" priority="336">
      <formula>AND(I24314&lt;&gt;"",I24314&gt;1)</formula>
    </cfRule>
  </conditionalFormatting>
  <conditionalFormatting sqref="I24321">
    <cfRule type="expression" dxfId="7589" priority="335">
      <formula>AND(I24321&lt;&gt;"",I24321&gt;1)</formula>
    </cfRule>
  </conditionalFormatting>
  <conditionalFormatting sqref="I24404">
    <cfRule type="expression" dxfId="7588" priority="276">
      <formula>AND(I24404&lt;&gt;"",I24404&gt;1)</formula>
    </cfRule>
  </conditionalFormatting>
  <conditionalFormatting sqref="I24411">
    <cfRule type="expression" dxfId="7587" priority="275">
      <formula>AND(I24411&lt;&gt;"",I24411&gt;1)</formula>
    </cfRule>
  </conditionalFormatting>
  <conditionalFormatting sqref="I24418">
    <cfRule type="expression" dxfId="7586" priority="274">
      <formula>AND(I24418&lt;&gt;"",I24418&gt;1)</formula>
    </cfRule>
  </conditionalFormatting>
  <conditionalFormatting sqref="I24425">
    <cfRule type="expression" dxfId="7585" priority="273">
      <formula>AND(I24425&lt;&gt;"",I24425&gt;1)</formula>
    </cfRule>
  </conditionalFormatting>
  <conditionalFormatting sqref="I24432">
    <cfRule type="expression" dxfId="7584" priority="272">
      <formula>AND(I24432&lt;&gt;"",I24432&gt;1)</formula>
    </cfRule>
  </conditionalFormatting>
  <conditionalFormatting sqref="I24439">
    <cfRule type="expression" dxfId="7583" priority="271">
      <formula>AND(I24439&lt;&gt;"",I24439&gt;1)</formula>
    </cfRule>
  </conditionalFormatting>
  <conditionalFormatting sqref="I24446">
    <cfRule type="expression" dxfId="7582" priority="270">
      <formula>AND(I24446&lt;&gt;"",I24446&gt;1)</formula>
    </cfRule>
  </conditionalFormatting>
  <conditionalFormatting sqref="I24529">
    <cfRule type="expression" dxfId="7581" priority="211">
      <formula>AND(I24529&lt;&gt;"",I24529&gt;1)</formula>
    </cfRule>
  </conditionalFormatting>
  <conditionalFormatting sqref="I24536">
    <cfRule type="expression" dxfId="7580" priority="210">
      <formula>AND(I24536&lt;&gt;"",I24536&gt;1)</formula>
    </cfRule>
  </conditionalFormatting>
  <conditionalFormatting sqref="I24543">
    <cfRule type="expression" dxfId="7579" priority="209">
      <formula>AND(I24543&lt;&gt;"",I24543&gt;1)</formula>
    </cfRule>
  </conditionalFormatting>
  <conditionalFormatting sqref="I24550">
    <cfRule type="expression" dxfId="7578" priority="208">
      <formula>AND(I24550&lt;&gt;"",I24550&gt;1)</formula>
    </cfRule>
  </conditionalFormatting>
  <conditionalFormatting sqref="I24557">
    <cfRule type="expression" dxfId="7577" priority="207">
      <formula>AND(I24557&lt;&gt;"",I24557&gt;1)</formula>
    </cfRule>
  </conditionalFormatting>
  <conditionalFormatting sqref="I24564">
    <cfRule type="expression" dxfId="7576" priority="206">
      <formula>AND(I24564&lt;&gt;"",I24564&gt;1)</formula>
    </cfRule>
  </conditionalFormatting>
  <conditionalFormatting sqref="I24571">
    <cfRule type="expression" dxfId="7575" priority="205">
      <formula>AND(I24571&lt;&gt;"",I24571&gt;1)</formula>
    </cfRule>
  </conditionalFormatting>
  <conditionalFormatting sqref="I24654">
    <cfRule type="expression" dxfId="7574" priority="146">
      <formula>AND(I24654&lt;&gt;"",I24654&gt;1)</formula>
    </cfRule>
  </conditionalFormatting>
  <conditionalFormatting sqref="I24661">
    <cfRule type="expression" dxfId="7573" priority="145">
      <formula>AND(I24661&lt;&gt;"",I24661&gt;1)</formula>
    </cfRule>
  </conditionalFormatting>
  <conditionalFormatting sqref="I24668">
    <cfRule type="expression" dxfId="7572" priority="144">
      <formula>AND(I24668&lt;&gt;"",I24668&gt;1)</formula>
    </cfRule>
  </conditionalFormatting>
  <conditionalFormatting sqref="I24675">
    <cfRule type="expression" dxfId="7571" priority="143">
      <formula>AND(I24675&lt;&gt;"",I24675&gt;1)</formula>
    </cfRule>
  </conditionalFormatting>
  <conditionalFormatting sqref="I24682">
    <cfRule type="expression" dxfId="7570" priority="142">
      <formula>AND(I24682&lt;&gt;"",I24682&gt;1)</formula>
    </cfRule>
  </conditionalFormatting>
  <conditionalFormatting sqref="I24689">
    <cfRule type="expression" dxfId="7569" priority="141">
      <formula>AND(I24689&lt;&gt;"",I24689&gt;1)</formula>
    </cfRule>
  </conditionalFormatting>
  <conditionalFormatting sqref="I24696">
    <cfRule type="expression" dxfId="7568" priority="140">
      <formula>AND(I24696&lt;&gt;"",I24696&gt;1)</formula>
    </cfRule>
  </conditionalFormatting>
  <conditionalFormatting sqref="I24779">
    <cfRule type="expression" dxfId="7567" priority="81">
      <formula>AND(I24779&lt;&gt;"",I24779&gt;1)</formula>
    </cfRule>
  </conditionalFormatting>
  <conditionalFormatting sqref="I24786">
    <cfRule type="expression" dxfId="7566" priority="80">
      <formula>AND(I24786&lt;&gt;"",I24786&gt;1)</formula>
    </cfRule>
  </conditionalFormatting>
  <conditionalFormatting sqref="I24793">
    <cfRule type="expression" dxfId="7565" priority="79">
      <formula>AND(I24793&lt;&gt;"",I24793&gt;1)</formula>
    </cfRule>
  </conditionalFormatting>
  <conditionalFormatting sqref="I24800">
    <cfRule type="expression" dxfId="7564" priority="78">
      <formula>AND(I24800&lt;&gt;"",I24800&gt;1)</formula>
    </cfRule>
  </conditionalFormatting>
  <conditionalFormatting sqref="I24807">
    <cfRule type="expression" dxfId="7563" priority="77">
      <formula>AND(I24807&lt;&gt;"",I24807&gt;1)</formula>
    </cfRule>
  </conditionalFormatting>
  <conditionalFormatting sqref="I24814">
    <cfRule type="expression" dxfId="7562" priority="76">
      <formula>AND(I24814&lt;&gt;"",I24814&gt;1)</formula>
    </cfRule>
  </conditionalFormatting>
  <conditionalFormatting sqref="I24821">
    <cfRule type="expression" dxfId="7561" priority="75">
      <formula>AND(I24821&lt;&gt;"",I24821&gt;1)</formula>
    </cfRule>
  </conditionalFormatting>
  <conditionalFormatting sqref="I24904">
    <cfRule type="expression" dxfId="7560" priority="16">
      <formula>AND(I24904&lt;&gt;"",I24904&gt;1)</formula>
    </cfRule>
  </conditionalFormatting>
  <conditionalFormatting sqref="I24911">
    <cfRule type="expression" dxfId="7559" priority="15">
      <formula>AND(I24911&lt;&gt;"",I24911&gt;1)</formula>
    </cfRule>
  </conditionalFormatting>
  <conditionalFormatting sqref="I24918">
    <cfRule type="expression" dxfId="7558" priority="14">
      <formula>AND(I24918&lt;&gt;"",I24918&gt;1)</formula>
    </cfRule>
  </conditionalFormatting>
  <conditionalFormatting sqref="I24925">
    <cfRule type="expression" dxfId="7557" priority="13">
      <formula>AND(I24925&lt;&gt;"",I24925&gt;1)</formula>
    </cfRule>
  </conditionalFormatting>
  <conditionalFormatting sqref="I24932">
    <cfRule type="expression" dxfId="7556" priority="12">
      <formula>AND(I24932&lt;&gt;"",I24932&gt;1)</formula>
    </cfRule>
  </conditionalFormatting>
  <conditionalFormatting sqref="I24939">
    <cfRule type="expression" dxfId="7555" priority="11">
      <formula>AND(I24939&lt;&gt;"",I24939&gt;1)</formula>
    </cfRule>
  </conditionalFormatting>
  <conditionalFormatting sqref="I24946">
    <cfRule type="expression" dxfId="7554" priority="10">
      <formula>AND(I24946&lt;&gt;"",I24946&gt;1)</formula>
    </cfRule>
  </conditionalFormatting>
  <conditionalFormatting sqref="L20">
    <cfRule type="cellIs" dxfId="7553" priority="12992" operator="equal">
      <formula>"RECHAZADO"</formula>
    </cfRule>
    <cfRule type="cellIs" dxfId="7552" priority="12993" operator="equal">
      <formula>"NO CUMPLE"</formula>
    </cfRule>
    <cfRule type="cellIs" dxfId="7551" priority="12994" operator="equal">
      <formula>"CUMPLE"</formula>
    </cfRule>
  </conditionalFormatting>
  <conditionalFormatting sqref="L77">
    <cfRule type="cellIs" dxfId="7550" priority="12986" operator="equal">
      <formula>"RECHAZADO"</formula>
    </cfRule>
    <cfRule type="cellIs" dxfId="7549" priority="12987" operator="equal">
      <formula>"NO CUMPLE"</formula>
    </cfRule>
    <cfRule type="cellIs" dxfId="7548" priority="12988" operator="equal">
      <formula>"CUMPLE"</formula>
    </cfRule>
  </conditionalFormatting>
  <conditionalFormatting sqref="L80:L81">
    <cfRule type="cellIs" dxfId="7547" priority="12983" operator="equal">
      <formula>"RECHAZADO"</formula>
    </cfRule>
    <cfRule type="cellIs" dxfId="7546" priority="12984" operator="equal">
      <formula>"NO CUMPLE"</formula>
    </cfRule>
  </conditionalFormatting>
  <conditionalFormatting sqref="L80:L83">
    <cfRule type="cellIs" dxfId="7545" priority="12882" operator="equal">
      <formula>"CUMPLE"</formula>
    </cfRule>
  </conditionalFormatting>
  <conditionalFormatting sqref="L82">
    <cfRule type="cellIs" dxfId="7544" priority="12880" operator="equal">
      <formula>"RECHAZADO"</formula>
    </cfRule>
    <cfRule type="cellIs" dxfId="7543" priority="12881" operator="equal">
      <formula>"NO CUMPLE"</formula>
    </cfRule>
  </conditionalFormatting>
  <conditionalFormatting sqref="L83">
    <cfRule type="cellIs" dxfId="7542" priority="12980" operator="equal">
      <formula>"RECHAZADO"</formula>
    </cfRule>
    <cfRule type="cellIs" dxfId="7541" priority="12981" operator="equal">
      <formula>"NO CUMPLE"</formula>
    </cfRule>
  </conditionalFormatting>
  <conditionalFormatting sqref="L86">
    <cfRule type="cellIs" dxfId="7540" priority="12989" operator="equal">
      <formula>"RECHAZADO"</formula>
    </cfRule>
    <cfRule type="cellIs" dxfId="7539" priority="12990" operator="equal">
      <formula>"NO CUMPLE"</formula>
    </cfRule>
    <cfRule type="cellIs" dxfId="7538" priority="12991" operator="equal">
      <formula>"CUMPLE"</formula>
    </cfRule>
  </conditionalFormatting>
  <conditionalFormatting sqref="L89:L90">
    <cfRule type="cellIs" dxfId="7537" priority="12977" operator="equal">
      <formula>"RECHAZADO"</formula>
    </cfRule>
    <cfRule type="cellIs" dxfId="7536" priority="12978" operator="equal">
      <formula>"NO CUMPLE"</formula>
    </cfRule>
    <cfRule type="cellIs" dxfId="7535" priority="12979" operator="equal">
      <formula>"CUMPLE"</formula>
    </cfRule>
  </conditionalFormatting>
  <conditionalFormatting sqref="L94">
    <cfRule type="cellIs" dxfId="7534" priority="12935" operator="equal">
      <formula>"RECHAZADO"</formula>
    </cfRule>
    <cfRule type="cellIs" dxfId="7533" priority="12936" operator="equal">
      <formula>"NO CUMPLE"</formula>
    </cfRule>
    <cfRule type="cellIs" dxfId="7532" priority="12937" operator="equal">
      <formula>"CUMPLE"</formula>
    </cfRule>
  </conditionalFormatting>
  <conditionalFormatting sqref="L109:L110">
    <cfRule type="cellIs" dxfId="7531" priority="12938" operator="equal">
      <formula>0</formula>
    </cfRule>
  </conditionalFormatting>
  <conditionalFormatting sqref="L112">
    <cfRule type="cellIs" dxfId="7530" priority="12968" operator="equal">
      <formula>0</formula>
    </cfRule>
  </conditionalFormatting>
  <conditionalFormatting sqref="L114">
    <cfRule type="expression" dxfId="7529" priority="12967">
      <formula>AND(L114&lt;&gt;"",SUM(L114:L115)=0)</formula>
    </cfRule>
  </conditionalFormatting>
  <conditionalFormatting sqref="L115">
    <cfRule type="expression" dxfId="7528" priority="12966">
      <formula>AND(L115&lt;&gt;"",SUM(L114:L115)=0)</formula>
    </cfRule>
  </conditionalFormatting>
  <conditionalFormatting sqref="L117">
    <cfRule type="cellIs" dxfId="7527" priority="12974" operator="equal">
      <formula>0</formula>
    </cfRule>
  </conditionalFormatting>
  <conditionalFormatting sqref="L119">
    <cfRule type="cellIs" dxfId="7526" priority="12973" operator="equal">
      <formula>0</formula>
    </cfRule>
  </conditionalFormatting>
  <conditionalFormatting sqref="L121">
    <cfRule type="cellIs" dxfId="7525" priority="12972" operator="equal">
      <formula>0</formula>
    </cfRule>
  </conditionalFormatting>
  <conditionalFormatting sqref="L123">
    <cfRule type="cellIs" dxfId="7524" priority="12971" operator="equal">
      <formula>0</formula>
    </cfRule>
  </conditionalFormatting>
  <conditionalFormatting sqref="L125">
    <cfRule type="cellIs" dxfId="7523" priority="12970" operator="equal">
      <formula>-2</formula>
    </cfRule>
  </conditionalFormatting>
  <conditionalFormatting sqref="L127">
    <cfRule type="cellIs" dxfId="7522" priority="12969" operator="equal">
      <formula>-1</formula>
    </cfRule>
  </conditionalFormatting>
  <conditionalFormatting sqref="L145">
    <cfRule type="cellIs" dxfId="7521" priority="12963" operator="equal">
      <formula>"RECHAZADO"</formula>
    </cfRule>
    <cfRule type="cellIs" dxfId="7520" priority="12964" operator="equal">
      <formula>"NO CUMPLE"</formula>
    </cfRule>
    <cfRule type="cellIs" dxfId="7519" priority="12965" operator="equal">
      <formula>"CUMPLE"</formula>
    </cfRule>
  </conditionalFormatting>
  <conditionalFormatting sqref="L202">
    <cfRule type="cellIs" dxfId="7518" priority="12957" operator="equal">
      <formula>"RECHAZADO"</formula>
    </cfRule>
    <cfRule type="cellIs" dxfId="7517" priority="12958" operator="equal">
      <formula>"NO CUMPLE"</formula>
    </cfRule>
    <cfRule type="cellIs" dxfId="7516" priority="12959" operator="equal">
      <formula>"CUMPLE"</formula>
    </cfRule>
  </conditionalFormatting>
  <conditionalFormatting sqref="L205">
    <cfRule type="cellIs" dxfId="7515" priority="12954" operator="equal">
      <formula>"RECHAZADO"</formula>
    </cfRule>
    <cfRule type="cellIs" dxfId="7514" priority="12955" operator="equal">
      <formula>"NO CUMPLE"</formula>
    </cfRule>
  </conditionalFormatting>
  <conditionalFormatting sqref="L205:L208">
    <cfRule type="cellIs" dxfId="7513" priority="12873" operator="equal">
      <formula>"CUMPLE"</formula>
    </cfRule>
  </conditionalFormatting>
  <conditionalFormatting sqref="L206">
    <cfRule type="cellIs" dxfId="7512" priority="12877" operator="equal">
      <formula>"RECHAZADO"</formula>
    </cfRule>
    <cfRule type="cellIs" dxfId="7511" priority="12878" operator="equal">
      <formula>"NO CUMPLE"</formula>
    </cfRule>
  </conditionalFormatting>
  <conditionalFormatting sqref="L207">
    <cfRule type="cellIs" dxfId="7510" priority="12871" operator="equal">
      <formula>"RECHAZADO"</formula>
    </cfRule>
    <cfRule type="cellIs" dxfId="7509" priority="12872" operator="equal">
      <formula>"NO CUMPLE"</formula>
    </cfRule>
  </conditionalFormatting>
  <conditionalFormatting sqref="L208">
    <cfRule type="cellIs" dxfId="7508" priority="12874" operator="equal">
      <formula>"RECHAZADO"</formula>
    </cfRule>
    <cfRule type="cellIs" dxfId="7507" priority="12875" operator="equal">
      <formula>"NO CUMPLE"</formula>
    </cfRule>
  </conditionalFormatting>
  <conditionalFormatting sqref="L211">
    <cfRule type="cellIs" dxfId="7506" priority="12960" operator="equal">
      <formula>"RECHAZADO"</formula>
    </cfRule>
    <cfRule type="cellIs" dxfId="7505" priority="12961" operator="equal">
      <formula>"NO CUMPLE"</formula>
    </cfRule>
    <cfRule type="cellIs" dxfId="7504" priority="12962" operator="equal">
      <formula>"CUMPLE"</formula>
    </cfRule>
  </conditionalFormatting>
  <conditionalFormatting sqref="L214">
    <cfRule type="cellIs" dxfId="7503" priority="12951" operator="equal">
      <formula>"RECHAZADO"</formula>
    </cfRule>
    <cfRule type="cellIs" dxfId="7502" priority="12952" operator="equal">
      <formula>"NO CUMPLE"</formula>
    </cfRule>
  </conditionalFormatting>
  <conditionalFormatting sqref="L214:L215">
    <cfRule type="cellIs" dxfId="7501" priority="12941" operator="equal">
      <formula>"CUMPLE"</formula>
    </cfRule>
  </conditionalFormatting>
  <conditionalFormatting sqref="L215">
    <cfRule type="cellIs" dxfId="7500" priority="12939" operator="equal">
      <formula>"RECHAZADO"</formula>
    </cfRule>
    <cfRule type="cellIs" dxfId="7499" priority="12940" operator="equal">
      <formula>"NO CUMPLE"</formula>
    </cfRule>
  </conditionalFormatting>
  <conditionalFormatting sqref="L219">
    <cfRule type="cellIs" dxfId="7498" priority="12932" operator="equal">
      <formula>"RECHAZADO"</formula>
    </cfRule>
    <cfRule type="cellIs" dxfId="7497" priority="12933" operator="equal">
      <formula>"NO CUMPLE"</formula>
    </cfRule>
    <cfRule type="cellIs" dxfId="7496" priority="12934" operator="equal">
      <formula>"CUMPLE"</formula>
    </cfRule>
  </conditionalFormatting>
  <conditionalFormatting sqref="L234:L235">
    <cfRule type="cellIs" dxfId="7495" priority="12923" operator="equal">
      <formula>0</formula>
    </cfRule>
  </conditionalFormatting>
  <conditionalFormatting sqref="L237">
    <cfRule type="cellIs" dxfId="7494" priority="12944" operator="equal">
      <formula>0</formula>
    </cfRule>
  </conditionalFormatting>
  <conditionalFormatting sqref="L239">
    <cfRule type="expression" dxfId="7493" priority="12943">
      <formula>AND(L239&lt;&gt;"",SUM(L239:L240)=0)</formula>
    </cfRule>
  </conditionalFormatting>
  <conditionalFormatting sqref="L240">
    <cfRule type="expression" dxfId="7492" priority="12942">
      <formula>AND(L240&lt;&gt;"",SUM(L239:L240)=0)</formula>
    </cfRule>
  </conditionalFormatting>
  <conditionalFormatting sqref="L242">
    <cfRule type="cellIs" dxfId="7491" priority="12950" operator="equal">
      <formula>0</formula>
    </cfRule>
  </conditionalFormatting>
  <conditionalFormatting sqref="L244">
    <cfRule type="cellIs" dxfId="7490" priority="12949" operator="equal">
      <formula>0</formula>
    </cfRule>
  </conditionalFormatting>
  <conditionalFormatting sqref="L246">
    <cfRule type="cellIs" dxfId="7489" priority="12948" operator="equal">
      <formula>0</formula>
    </cfRule>
  </conditionalFormatting>
  <conditionalFormatting sqref="L248">
    <cfRule type="cellIs" dxfId="7488" priority="12947" operator="equal">
      <formula>0</formula>
    </cfRule>
  </conditionalFormatting>
  <conditionalFormatting sqref="L250">
    <cfRule type="cellIs" dxfId="7487" priority="12946" operator="equal">
      <formula>-2</formula>
    </cfRule>
  </conditionalFormatting>
  <conditionalFormatting sqref="L252">
    <cfRule type="cellIs" dxfId="7486" priority="12945" operator="equal">
      <formula>-1</formula>
    </cfRule>
  </conditionalFormatting>
  <conditionalFormatting sqref="L270">
    <cfRule type="cellIs" dxfId="7485" priority="12868" operator="equal">
      <formula>"RECHAZADO"</formula>
    </cfRule>
    <cfRule type="cellIs" dxfId="7484" priority="12869" operator="equal">
      <formula>"NO CUMPLE"</formula>
    </cfRule>
    <cfRule type="cellIs" dxfId="7483" priority="12870" operator="equal">
      <formula>"CUMPLE"</formula>
    </cfRule>
  </conditionalFormatting>
  <conditionalFormatting sqref="L327">
    <cfRule type="cellIs" dxfId="7482" priority="12862" operator="equal">
      <formula>"RECHAZADO"</formula>
    </cfRule>
    <cfRule type="cellIs" dxfId="7481" priority="12863" operator="equal">
      <formula>"NO CUMPLE"</formula>
    </cfRule>
    <cfRule type="cellIs" dxfId="7480" priority="12864" operator="equal">
      <formula>"CUMPLE"</formula>
    </cfRule>
  </conditionalFormatting>
  <conditionalFormatting sqref="L330">
    <cfRule type="cellIs" dxfId="7479" priority="12859" operator="equal">
      <formula>"RECHAZADO"</formula>
    </cfRule>
    <cfRule type="cellIs" dxfId="7478" priority="12860" operator="equal">
      <formula>"NO CUMPLE"</formula>
    </cfRule>
  </conditionalFormatting>
  <conditionalFormatting sqref="L330:L333">
    <cfRule type="cellIs" dxfId="7477" priority="12808" operator="equal">
      <formula>"CUMPLE"</formula>
    </cfRule>
  </conditionalFormatting>
  <conditionalFormatting sqref="L331">
    <cfRule type="cellIs" dxfId="7476" priority="12812" operator="equal">
      <formula>"RECHAZADO"</formula>
    </cfRule>
    <cfRule type="cellIs" dxfId="7475" priority="12813" operator="equal">
      <formula>"NO CUMPLE"</formula>
    </cfRule>
  </conditionalFormatting>
  <conditionalFormatting sqref="L332">
    <cfRule type="cellIs" dxfId="7474" priority="12806" operator="equal">
      <formula>"RECHAZADO"</formula>
    </cfRule>
    <cfRule type="cellIs" dxfId="7473" priority="12807" operator="equal">
      <formula>"NO CUMPLE"</formula>
    </cfRule>
  </conditionalFormatting>
  <conditionalFormatting sqref="L333">
    <cfRule type="cellIs" dxfId="7472" priority="12809" operator="equal">
      <formula>"RECHAZADO"</formula>
    </cfRule>
    <cfRule type="cellIs" dxfId="7471" priority="12810" operator="equal">
      <formula>"NO CUMPLE"</formula>
    </cfRule>
  </conditionalFormatting>
  <conditionalFormatting sqref="L336">
    <cfRule type="cellIs" dxfId="7470" priority="12865" operator="equal">
      <formula>"RECHAZADO"</formula>
    </cfRule>
    <cfRule type="cellIs" dxfId="7469" priority="12866" operator="equal">
      <formula>"NO CUMPLE"</formula>
    </cfRule>
    <cfRule type="cellIs" dxfId="7468" priority="12867" operator="equal">
      <formula>"CUMPLE"</formula>
    </cfRule>
  </conditionalFormatting>
  <conditionalFormatting sqref="L339">
    <cfRule type="cellIs" dxfId="7467" priority="12856" operator="equal">
      <formula>"RECHAZADO"</formula>
    </cfRule>
    <cfRule type="cellIs" dxfId="7466" priority="12857" operator="equal">
      <formula>"NO CUMPLE"</formula>
    </cfRule>
  </conditionalFormatting>
  <conditionalFormatting sqref="L339:L340">
    <cfRule type="cellIs" dxfId="7465" priority="12846" operator="equal">
      <formula>"CUMPLE"</formula>
    </cfRule>
  </conditionalFormatting>
  <conditionalFormatting sqref="L340">
    <cfRule type="cellIs" dxfId="7464" priority="12844" operator="equal">
      <formula>"RECHAZADO"</formula>
    </cfRule>
    <cfRule type="cellIs" dxfId="7463" priority="12845" operator="equal">
      <formula>"NO CUMPLE"</formula>
    </cfRule>
  </conditionalFormatting>
  <conditionalFormatting sqref="L344">
    <cfRule type="cellIs" dxfId="7462" priority="12841" operator="equal">
      <formula>"RECHAZADO"</formula>
    </cfRule>
    <cfRule type="cellIs" dxfId="7461" priority="12842" operator="equal">
      <formula>"NO CUMPLE"</formula>
    </cfRule>
    <cfRule type="cellIs" dxfId="7460" priority="12843" operator="equal">
      <formula>"CUMPLE"</formula>
    </cfRule>
  </conditionalFormatting>
  <conditionalFormatting sqref="L359:L360">
    <cfRule type="cellIs" dxfId="7459" priority="12836" operator="equal">
      <formula>0</formula>
    </cfRule>
  </conditionalFormatting>
  <conditionalFormatting sqref="L362">
    <cfRule type="cellIs" dxfId="7458" priority="12849" operator="equal">
      <formula>0</formula>
    </cfRule>
  </conditionalFormatting>
  <conditionalFormatting sqref="L364">
    <cfRule type="expression" dxfId="7457" priority="12848">
      <formula>AND(L364&lt;&gt;"",SUM(L364:L365)=0)</formula>
    </cfRule>
  </conditionalFormatting>
  <conditionalFormatting sqref="L365">
    <cfRule type="expression" dxfId="7456" priority="12847">
      <formula>AND(L365&lt;&gt;"",SUM(L364:L365)=0)</formula>
    </cfRule>
  </conditionalFormatting>
  <conditionalFormatting sqref="L367">
    <cfRule type="cellIs" dxfId="7455" priority="12855" operator="equal">
      <formula>0</formula>
    </cfRule>
  </conditionalFormatting>
  <conditionalFormatting sqref="L369">
    <cfRule type="cellIs" dxfId="7454" priority="12854" operator="equal">
      <formula>0</formula>
    </cfRule>
  </conditionalFormatting>
  <conditionalFormatting sqref="L371">
    <cfRule type="cellIs" dxfId="7453" priority="12853" operator="equal">
      <formula>0</formula>
    </cfRule>
  </conditionalFormatting>
  <conditionalFormatting sqref="L373">
    <cfRule type="cellIs" dxfId="7452" priority="12852" operator="equal">
      <formula>0</formula>
    </cfRule>
  </conditionalFormatting>
  <conditionalFormatting sqref="L375">
    <cfRule type="cellIs" dxfId="7451" priority="12851" operator="equal">
      <formula>-2</formula>
    </cfRule>
  </conditionalFormatting>
  <conditionalFormatting sqref="L377">
    <cfRule type="cellIs" dxfId="7450" priority="12850" operator="equal">
      <formula>-1</formula>
    </cfRule>
  </conditionalFormatting>
  <conditionalFormatting sqref="L395">
    <cfRule type="cellIs" dxfId="7449" priority="12803" operator="equal">
      <formula>"RECHAZADO"</formula>
    </cfRule>
    <cfRule type="cellIs" dxfId="7448" priority="12804" operator="equal">
      <formula>"NO CUMPLE"</formula>
    </cfRule>
    <cfRule type="cellIs" dxfId="7447" priority="12805" operator="equal">
      <formula>"CUMPLE"</formula>
    </cfRule>
  </conditionalFormatting>
  <conditionalFormatting sqref="L452">
    <cfRule type="cellIs" dxfId="7446" priority="12797" operator="equal">
      <formula>"RECHAZADO"</formula>
    </cfRule>
    <cfRule type="cellIs" dxfId="7445" priority="12798" operator="equal">
      <formula>"NO CUMPLE"</formula>
    </cfRule>
    <cfRule type="cellIs" dxfId="7444" priority="12799" operator="equal">
      <formula>"CUMPLE"</formula>
    </cfRule>
  </conditionalFormatting>
  <conditionalFormatting sqref="L455">
    <cfRule type="cellIs" dxfId="7443" priority="12794" operator="equal">
      <formula>"RECHAZADO"</formula>
    </cfRule>
    <cfRule type="cellIs" dxfId="7442" priority="12795" operator="equal">
      <formula>"NO CUMPLE"</formula>
    </cfRule>
  </conditionalFormatting>
  <conditionalFormatting sqref="L455:L458">
    <cfRule type="cellIs" dxfId="7441" priority="12743" operator="equal">
      <formula>"CUMPLE"</formula>
    </cfRule>
  </conditionalFormatting>
  <conditionalFormatting sqref="L456">
    <cfRule type="cellIs" dxfId="7440" priority="12747" operator="equal">
      <formula>"RECHAZADO"</formula>
    </cfRule>
    <cfRule type="cellIs" dxfId="7439" priority="12748" operator="equal">
      <formula>"NO CUMPLE"</formula>
    </cfRule>
  </conditionalFormatting>
  <conditionalFormatting sqref="L457">
    <cfRule type="cellIs" dxfId="7438" priority="12741" operator="equal">
      <formula>"RECHAZADO"</formula>
    </cfRule>
    <cfRule type="cellIs" dxfId="7437" priority="12742" operator="equal">
      <formula>"NO CUMPLE"</formula>
    </cfRule>
  </conditionalFormatting>
  <conditionalFormatting sqref="L458">
    <cfRule type="cellIs" dxfId="7436" priority="12744" operator="equal">
      <formula>"RECHAZADO"</formula>
    </cfRule>
    <cfRule type="cellIs" dxfId="7435" priority="12745" operator="equal">
      <formula>"NO CUMPLE"</formula>
    </cfRule>
  </conditionalFormatting>
  <conditionalFormatting sqref="L461">
    <cfRule type="cellIs" dxfId="7434" priority="12800" operator="equal">
      <formula>"RECHAZADO"</formula>
    </cfRule>
    <cfRule type="cellIs" dxfId="7433" priority="12801" operator="equal">
      <formula>"NO CUMPLE"</formula>
    </cfRule>
    <cfRule type="cellIs" dxfId="7432" priority="12802" operator="equal">
      <formula>"CUMPLE"</formula>
    </cfRule>
  </conditionalFormatting>
  <conditionalFormatting sqref="L464">
    <cfRule type="cellIs" dxfId="7431" priority="12791" operator="equal">
      <formula>"RECHAZADO"</formula>
    </cfRule>
    <cfRule type="cellIs" dxfId="7430" priority="12792" operator="equal">
      <formula>"NO CUMPLE"</formula>
    </cfRule>
  </conditionalFormatting>
  <conditionalFormatting sqref="L464:L465">
    <cfRule type="cellIs" dxfId="7429" priority="12781" operator="equal">
      <formula>"CUMPLE"</formula>
    </cfRule>
  </conditionalFormatting>
  <conditionalFormatting sqref="L465">
    <cfRule type="cellIs" dxfId="7428" priority="12779" operator="equal">
      <formula>"RECHAZADO"</formula>
    </cfRule>
    <cfRule type="cellIs" dxfId="7427" priority="12780" operator="equal">
      <formula>"NO CUMPLE"</formula>
    </cfRule>
  </conditionalFormatting>
  <conditionalFormatting sqref="L469">
    <cfRule type="cellIs" dxfId="7426" priority="12776" operator="equal">
      <formula>"RECHAZADO"</formula>
    </cfRule>
    <cfRule type="cellIs" dxfId="7425" priority="12777" operator="equal">
      <formula>"NO CUMPLE"</formula>
    </cfRule>
    <cfRule type="cellIs" dxfId="7424" priority="12778" operator="equal">
      <formula>"CUMPLE"</formula>
    </cfRule>
  </conditionalFormatting>
  <conditionalFormatting sqref="L484:L485">
    <cfRule type="cellIs" dxfId="7423" priority="12771" operator="equal">
      <formula>0</formula>
    </cfRule>
  </conditionalFormatting>
  <conditionalFormatting sqref="L487">
    <cfRule type="cellIs" dxfId="7422" priority="12784" operator="equal">
      <formula>0</formula>
    </cfRule>
  </conditionalFormatting>
  <conditionalFormatting sqref="L489">
    <cfRule type="expression" dxfId="7421" priority="12783">
      <formula>AND(L489&lt;&gt;"",SUM(L489:L490)=0)</formula>
    </cfRule>
  </conditionalFormatting>
  <conditionalFormatting sqref="L490">
    <cfRule type="expression" dxfId="7420" priority="12782">
      <formula>AND(L490&lt;&gt;"",SUM(L489:L490)=0)</formula>
    </cfRule>
  </conditionalFormatting>
  <conditionalFormatting sqref="L492">
    <cfRule type="cellIs" dxfId="7419" priority="12790" operator="equal">
      <formula>0</formula>
    </cfRule>
  </conditionalFormatting>
  <conditionalFormatting sqref="L494">
    <cfRule type="cellIs" dxfId="7418" priority="12789" operator="equal">
      <formula>0</formula>
    </cfRule>
  </conditionalFormatting>
  <conditionalFormatting sqref="L496">
    <cfRule type="cellIs" dxfId="7417" priority="12788" operator="equal">
      <formula>0</formula>
    </cfRule>
  </conditionalFormatting>
  <conditionalFormatting sqref="L498">
    <cfRule type="cellIs" dxfId="7416" priority="12787" operator="equal">
      <formula>0</formula>
    </cfRule>
  </conditionalFormatting>
  <conditionalFormatting sqref="L500">
    <cfRule type="cellIs" dxfId="7415" priority="12786" operator="equal">
      <formula>-2</formula>
    </cfRule>
  </conditionalFormatting>
  <conditionalFormatting sqref="L502">
    <cfRule type="cellIs" dxfId="7414" priority="12785" operator="equal">
      <formula>-1</formula>
    </cfRule>
  </conditionalFormatting>
  <conditionalFormatting sqref="L520">
    <cfRule type="cellIs" dxfId="7413" priority="12738" operator="equal">
      <formula>"RECHAZADO"</formula>
    </cfRule>
    <cfRule type="cellIs" dxfId="7412" priority="12739" operator="equal">
      <formula>"NO CUMPLE"</formula>
    </cfRule>
    <cfRule type="cellIs" dxfId="7411" priority="12740" operator="equal">
      <formula>"CUMPLE"</formula>
    </cfRule>
  </conditionalFormatting>
  <conditionalFormatting sqref="L577">
    <cfRule type="cellIs" dxfId="7410" priority="12732" operator="equal">
      <formula>"RECHAZADO"</formula>
    </cfRule>
    <cfRule type="cellIs" dxfId="7409" priority="12733" operator="equal">
      <formula>"NO CUMPLE"</formula>
    </cfRule>
    <cfRule type="cellIs" dxfId="7408" priority="12734" operator="equal">
      <formula>"CUMPLE"</formula>
    </cfRule>
  </conditionalFormatting>
  <conditionalFormatting sqref="L580">
    <cfRule type="cellIs" dxfId="7407" priority="12729" operator="equal">
      <formula>"RECHAZADO"</formula>
    </cfRule>
    <cfRule type="cellIs" dxfId="7406" priority="12730" operator="equal">
      <formula>"NO CUMPLE"</formula>
    </cfRule>
  </conditionalFormatting>
  <conditionalFormatting sqref="L580:L583">
    <cfRule type="cellIs" dxfId="7405" priority="12678" operator="equal">
      <formula>"CUMPLE"</formula>
    </cfRule>
  </conditionalFormatting>
  <conditionalFormatting sqref="L581">
    <cfRule type="cellIs" dxfId="7404" priority="12682" operator="equal">
      <formula>"RECHAZADO"</formula>
    </cfRule>
    <cfRule type="cellIs" dxfId="7403" priority="12683" operator="equal">
      <formula>"NO CUMPLE"</formula>
    </cfRule>
  </conditionalFormatting>
  <conditionalFormatting sqref="L582">
    <cfRule type="cellIs" dxfId="7402" priority="12676" operator="equal">
      <formula>"RECHAZADO"</formula>
    </cfRule>
    <cfRule type="cellIs" dxfId="7401" priority="12677" operator="equal">
      <formula>"NO CUMPLE"</formula>
    </cfRule>
  </conditionalFormatting>
  <conditionalFormatting sqref="L583">
    <cfRule type="cellIs" dxfId="7400" priority="12679" operator="equal">
      <formula>"RECHAZADO"</formula>
    </cfRule>
    <cfRule type="cellIs" dxfId="7399" priority="12680" operator="equal">
      <formula>"NO CUMPLE"</formula>
    </cfRule>
  </conditionalFormatting>
  <conditionalFormatting sqref="L586">
    <cfRule type="cellIs" dxfId="7398" priority="12735" operator="equal">
      <formula>"RECHAZADO"</formula>
    </cfRule>
    <cfRule type="cellIs" dxfId="7397" priority="12736" operator="equal">
      <formula>"NO CUMPLE"</formula>
    </cfRule>
    <cfRule type="cellIs" dxfId="7396" priority="12737" operator="equal">
      <formula>"CUMPLE"</formula>
    </cfRule>
  </conditionalFormatting>
  <conditionalFormatting sqref="L589">
    <cfRule type="cellIs" dxfId="7395" priority="12726" operator="equal">
      <formula>"RECHAZADO"</formula>
    </cfRule>
    <cfRule type="cellIs" dxfId="7394" priority="12727" operator="equal">
      <formula>"NO CUMPLE"</formula>
    </cfRule>
  </conditionalFormatting>
  <conditionalFormatting sqref="L589:L590">
    <cfRule type="cellIs" dxfId="7393" priority="12716" operator="equal">
      <formula>"CUMPLE"</formula>
    </cfRule>
  </conditionalFormatting>
  <conditionalFormatting sqref="L590">
    <cfRule type="cellIs" dxfId="7392" priority="12714" operator="equal">
      <formula>"RECHAZADO"</formula>
    </cfRule>
    <cfRule type="cellIs" dxfId="7391" priority="12715" operator="equal">
      <formula>"NO CUMPLE"</formula>
    </cfRule>
  </conditionalFormatting>
  <conditionalFormatting sqref="L594">
    <cfRule type="cellIs" dxfId="7390" priority="12711" operator="equal">
      <formula>"RECHAZADO"</formula>
    </cfRule>
    <cfRule type="cellIs" dxfId="7389" priority="12712" operator="equal">
      <formula>"NO CUMPLE"</formula>
    </cfRule>
    <cfRule type="cellIs" dxfId="7388" priority="12713" operator="equal">
      <formula>"CUMPLE"</formula>
    </cfRule>
  </conditionalFormatting>
  <conditionalFormatting sqref="L609:L610">
    <cfRule type="cellIs" dxfId="7387" priority="12706" operator="equal">
      <formula>0</formula>
    </cfRule>
  </conditionalFormatting>
  <conditionalFormatting sqref="L612">
    <cfRule type="cellIs" dxfId="7386" priority="12719" operator="equal">
      <formula>0</formula>
    </cfRule>
  </conditionalFormatting>
  <conditionalFormatting sqref="L614">
    <cfRule type="expression" dxfId="7385" priority="12718">
      <formula>AND(L614&lt;&gt;"",SUM(L614:L615)=0)</formula>
    </cfRule>
  </conditionalFormatting>
  <conditionalFormatting sqref="L615">
    <cfRule type="expression" dxfId="7384" priority="12717">
      <formula>AND(L615&lt;&gt;"",SUM(L614:L615)=0)</formula>
    </cfRule>
  </conditionalFormatting>
  <conditionalFormatting sqref="L617">
    <cfRule type="cellIs" dxfId="7383" priority="12725" operator="equal">
      <formula>0</formula>
    </cfRule>
  </conditionalFormatting>
  <conditionalFormatting sqref="L619">
    <cfRule type="cellIs" dxfId="7382" priority="12724" operator="equal">
      <formula>0</formula>
    </cfRule>
  </conditionalFormatting>
  <conditionalFormatting sqref="L621">
    <cfRule type="cellIs" dxfId="7381" priority="12723" operator="equal">
      <formula>0</formula>
    </cfRule>
  </conditionalFormatting>
  <conditionalFormatting sqref="L623">
    <cfRule type="cellIs" dxfId="7380" priority="12722" operator="equal">
      <formula>0</formula>
    </cfRule>
  </conditionalFormatting>
  <conditionalFormatting sqref="L625">
    <cfRule type="cellIs" dxfId="7379" priority="12721" operator="equal">
      <formula>-2</formula>
    </cfRule>
  </conditionalFormatting>
  <conditionalFormatting sqref="L627">
    <cfRule type="cellIs" dxfId="7378" priority="12720" operator="equal">
      <formula>-1</formula>
    </cfRule>
  </conditionalFormatting>
  <conditionalFormatting sqref="L645">
    <cfRule type="cellIs" dxfId="7377" priority="12673" operator="equal">
      <formula>"RECHAZADO"</formula>
    </cfRule>
    <cfRule type="cellIs" dxfId="7376" priority="12674" operator="equal">
      <formula>"NO CUMPLE"</formula>
    </cfRule>
    <cfRule type="cellIs" dxfId="7375" priority="12675" operator="equal">
      <formula>"CUMPLE"</formula>
    </cfRule>
  </conditionalFormatting>
  <conditionalFormatting sqref="L702">
    <cfRule type="cellIs" dxfId="7374" priority="12667" operator="equal">
      <formula>"RECHAZADO"</formula>
    </cfRule>
    <cfRule type="cellIs" dxfId="7373" priority="12668" operator="equal">
      <formula>"NO CUMPLE"</formula>
    </cfRule>
    <cfRule type="cellIs" dxfId="7372" priority="12669" operator="equal">
      <formula>"CUMPLE"</formula>
    </cfRule>
  </conditionalFormatting>
  <conditionalFormatting sqref="L705">
    <cfRule type="cellIs" dxfId="7371" priority="12664" operator="equal">
      <formula>"RECHAZADO"</formula>
    </cfRule>
    <cfRule type="cellIs" dxfId="7370" priority="12665" operator="equal">
      <formula>"NO CUMPLE"</formula>
    </cfRule>
  </conditionalFormatting>
  <conditionalFormatting sqref="L705:L708">
    <cfRule type="cellIs" dxfId="7369" priority="12613" operator="equal">
      <formula>"CUMPLE"</formula>
    </cfRule>
  </conditionalFormatting>
  <conditionalFormatting sqref="L706">
    <cfRule type="cellIs" dxfId="7368" priority="12617" operator="equal">
      <formula>"RECHAZADO"</formula>
    </cfRule>
    <cfRule type="cellIs" dxfId="7367" priority="12618" operator="equal">
      <formula>"NO CUMPLE"</formula>
    </cfRule>
  </conditionalFormatting>
  <conditionalFormatting sqref="L707">
    <cfRule type="cellIs" dxfId="7366" priority="12611" operator="equal">
      <formula>"RECHAZADO"</formula>
    </cfRule>
    <cfRule type="cellIs" dxfId="7365" priority="12612" operator="equal">
      <formula>"NO CUMPLE"</formula>
    </cfRule>
  </conditionalFormatting>
  <conditionalFormatting sqref="L708">
    <cfRule type="cellIs" dxfId="7364" priority="12614" operator="equal">
      <formula>"RECHAZADO"</formula>
    </cfRule>
    <cfRule type="cellIs" dxfId="7363" priority="12615" operator="equal">
      <formula>"NO CUMPLE"</formula>
    </cfRule>
  </conditionalFormatting>
  <conditionalFormatting sqref="L711">
    <cfRule type="cellIs" dxfId="7362" priority="12670" operator="equal">
      <formula>"RECHAZADO"</formula>
    </cfRule>
    <cfRule type="cellIs" dxfId="7361" priority="12671" operator="equal">
      <formula>"NO CUMPLE"</formula>
    </cfRule>
    <cfRule type="cellIs" dxfId="7360" priority="12672" operator="equal">
      <formula>"CUMPLE"</formula>
    </cfRule>
  </conditionalFormatting>
  <conditionalFormatting sqref="L714">
    <cfRule type="cellIs" dxfId="7359" priority="12661" operator="equal">
      <formula>"RECHAZADO"</formula>
    </cfRule>
    <cfRule type="cellIs" dxfId="7358" priority="12662" operator="equal">
      <formula>"NO CUMPLE"</formula>
    </cfRule>
  </conditionalFormatting>
  <conditionalFormatting sqref="L714:L715">
    <cfRule type="cellIs" dxfId="7357" priority="12651" operator="equal">
      <formula>"CUMPLE"</formula>
    </cfRule>
  </conditionalFormatting>
  <conditionalFormatting sqref="L715">
    <cfRule type="cellIs" dxfId="7356" priority="12649" operator="equal">
      <formula>"RECHAZADO"</formula>
    </cfRule>
    <cfRule type="cellIs" dxfId="7355" priority="12650" operator="equal">
      <formula>"NO CUMPLE"</formula>
    </cfRule>
  </conditionalFormatting>
  <conditionalFormatting sqref="L719">
    <cfRule type="cellIs" dxfId="7354" priority="12646" operator="equal">
      <formula>"RECHAZADO"</formula>
    </cfRule>
    <cfRule type="cellIs" dxfId="7353" priority="12647" operator="equal">
      <formula>"NO CUMPLE"</formula>
    </cfRule>
    <cfRule type="cellIs" dxfId="7352" priority="12648" operator="equal">
      <formula>"CUMPLE"</formula>
    </cfRule>
  </conditionalFormatting>
  <conditionalFormatting sqref="L734:L735">
    <cfRule type="cellIs" dxfId="7351" priority="12641" operator="equal">
      <formula>0</formula>
    </cfRule>
  </conditionalFormatting>
  <conditionalFormatting sqref="L737">
    <cfRule type="cellIs" dxfId="7350" priority="12654" operator="equal">
      <formula>0</formula>
    </cfRule>
  </conditionalFormatting>
  <conditionalFormatting sqref="L739">
    <cfRule type="expression" dxfId="7349" priority="12653">
      <formula>AND(L739&lt;&gt;"",SUM(L739:L740)=0)</formula>
    </cfRule>
  </conditionalFormatting>
  <conditionalFormatting sqref="L740">
    <cfRule type="expression" dxfId="7348" priority="12652">
      <formula>AND(L740&lt;&gt;"",SUM(L739:L740)=0)</formula>
    </cfRule>
  </conditionalFormatting>
  <conditionalFormatting sqref="L742">
    <cfRule type="cellIs" dxfId="7347" priority="12660" operator="equal">
      <formula>0</formula>
    </cfRule>
  </conditionalFormatting>
  <conditionalFormatting sqref="L744">
    <cfRule type="cellIs" dxfId="7346" priority="12659" operator="equal">
      <formula>0</formula>
    </cfRule>
  </conditionalFormatting>
  <conditionalFormatting sqref="L746">
    <cfRule type="cellIs" dxfId="7345" priority="12658" operator="equal">
      <formula>0</formula>
    </cfRule>
  </conditionalFormatting>
  <conditionalFormatting sqref="L748">
    <cfRule type="cellIs" dxfId="7344" priority="12657" operator="equal">
      <formula>0</formula>
    </cfRule>
  </conditionalFormatting>
  <conditionalFormatting sqref="L750">
    <cfRule type="cellIs" dxfId="7343" priority="12656" operator="equal">
      <formula>-2</formula>
    </cfRule>
  </conditionalFormatting>
  <conditionalFormatting sqref="L752">
    <cfRule type="cellIs" dxfId="7342" priority="12655" operator="equal">
      <formula>-1</formula>
    </cfRule>
  </conditionalFormatting>
  <conditionalFormatting sqref="L770">
    <cfRule type="cellIs" dxfId="7341" priority="12608" operator="equal">
      <formula>"RECHAZADO"</formula>
    </cfRule>
    <cfRule type="cellIs" dxfId="7340" priority="12609" operator="equal">
      <formula>"NO CUMPLE"</formula>
    </cfRule>
    <cfRule type="cellIs" dxfId="7339" priority="12610" operator="equal">
      <formula>"CUMPLE"</formula>
    </cfRule>
  </conditionalFormatting>
  <conditionalFormatting sqref="L827">
    <cfRule type="cellIs" dxfId="7338" priority="12602" operator="equal">
      <formula>"RECHAZADO"</formula>
    </cfRule>
    <cfRule type="cellIs" dxfId="7337" priority="12603" operator="equal">
      <formula>"NO CUMPLE"</formula>
    </cfRule>
    <cfRule type="cellIs" dxfId="7336" priority="12604" operator="equal">
      <formula>"CUMPLE"</formula>
    </cfRule>
  </conditionalFormatting>
  <conditionalFormatting sqref="L830">
    <cfRule type="cellIs" dxfId="7335" priority="12599" operator="equal">
      <formula>"RECHAZADO"</formula>
    </cfRule>
    <cfRule type="cellIs" dxfId="7334" priority="12600" operator="equal">
      <formula>"NO CUMPLE"</formula>
    </cfRule>
  </conditionalFormatting>
  <conditionalFormatting sqref="L830:L833">
    <cfRule type="cellIs" dxfId="7333" priority="12548" operator="equal">
      <formula>"CUMPLE"</formula>
    </cfRule>
  </conditionalFormatting>
  <conditionalFormatting sqref="L831">
    <cfRule type="cellIs" dxfId="7332" priority="12552" operator="equal">
      <formula>"RECHAZADO"</formula>
    </cfRule>
    <cfRule type="cellIs" dxfId="7331" priority="12553" operator="equal">
      <formula>"NO CUMPLE"</formula>
    </cfRule>
  </conditionalFormatting>
  <conditionalFormatting sqref="L832">
    <cfRule type="cellIs" dxfId="7330" priority="12546" operator="equal">
      <formula>"RECHAZADO"</formula>
    </cfRule>
    <cfRule type="cellIs" dxfId="7329" priority="12547" operator="equal">
      <formula>"NO CUMPLE"</formula>
    </cfRule>
  </conditionalFormatting>
  <conditionalFormatting sqref="L833">
    <cfRule type="cellIs" dxfId="7328" priority="12549" operator="equal">
      <formula>"RECHAZADO"</formula>
    </cfRule>
    <cfRule type="cellIs" dxfId="7327" priority="12550" operator="equal">
      <formula>"NO CUMPLE"</formula>
    </cfRule>
  </conditionalFormatting>
  <conditionalFormatting sqref="L836">
    <cfRule type="cellIs" dxfId="7326" priority="12605" operator="equal">
      <formula>"RECHAZADO"</formula>
    </cfRule>
    <cfRule type="cellIs" dxfId="7325" priority="12606" operator="equal">
      <formula>"NO CUMPLE"</formula>
    </cfRule>
    <cfRule type="cellIs" dxfId="7324" priority="12607" operator="equal">
      <formula>"CUMPLE"</formula>
    </cfRule>
  </conditionalFormatting>
  <conditionalFormatting sqref="L839">
    <cfRule type="cellIs" dxfId="7323" priority="12596" operator="equal">
      <formula>"RECHAZADO"</formula>
    </cfRule>
    <cfRule type="cellIs" dxfId="7322" priority="12597" operator="equal">
      <formula>"NO CUMPLE"</formula>
    </cfRule>
  </conditionalFormatting>
  <conditionalFormatting sqref="L839:L840">
    <cfRule type="cellIs" dxfId="7321" priority="12586" operator="equal">
      <formula>"CUMPLE"</formula>
    </cfRule>
  </conditionalFormatting>
  <conditionalFormatting sqref="L840">
    <cfRule type="cellIs" dxfId="7320" priority="12584" operator="equal">
      <formula>"RECHAZADO"</formula>
    </cfRule>
    <cfRule type="cellIs" dxfId="7319" priority="12585" operator="equal">
      <formula>"NO CUMPLE"</formula>
    </cfRule>
  </conditionalFormatting>
  <conditionalFormatting sqref="L844">
    <cfRule type="cellIs" dxfId="7318" priority="12581" operator="equal">
      <formula>"RECHAZADO"</formula>
    </cfRule>
    <cfRule type="cellIs" dxfId="7317" priority="12582" operator="equal">
      <formula>"NO CUMPLE"</formula>
    </cfRule>
    <cfRule type="cellIs" dxfId="7316" priority="12583" operator="equal">
      <formula>"CUMPLE"</formula>
    </cfRule>
  </conditionalFormatting>
  <conditionalFormatting sqref="L859:L860">
    <cfRule type="cellIs" dxfId="7315" priority="12576" operator="equal">
      <formula>0</formula>
    </cfRule>
  </conditionalFormatting>
  <conditionalFormatting sqref="L862">
    <cfRule type="cellIs" dxfId="7314" priority="12589" operator="equal">
      <formula>0</formula>
    </cfRule>
  </conditionalFormatting>
  <conditionalFormatting sqref="L864">
    <cfRule type="expression" dxfId="7313" priority="12588">
      <formula>AND(L864&lt;&gt;"",SUM(L864:L865)=0)</formula>
    </cfRule>
  </conditionalFormatting>
  <conditionalFormatting sqref="L865">
    <cfRule type="expression" dxfId="7312" priority="12587">
      <formula>AND(L865&lt;&gt;"",SUM(L864:L865)=0)</formula>
    </cfRule>
  </conditionalFormatting>
  <conditionalFormatting sqref="L867">
    <cfRule type="cellIs" dxfId="7311" priority="12595" operator="equal">
      <formula>0</formula>
    </cfRule>
  </conditionalFormatting>
  <conditionalFormatting sqref="L869">
    <cfRule type="cellIs" dxfId="7310" priority="12594" operator="equal">
      <formula>0</formula>
    </cfRule>
  </conditionalFormatting>
  <conditionalFormatting sqref="L871">
    <cfRule type="cellIs" dxfId="7309" priority="12593" operator="equal">
      <formula>0</formula>
    </cfRule>
  </conditionalFormatting>
  <conditionalFormatting sqref="L873">
    <cfRule type="cellIs" dxfId="7308" priority="12592" operator="equal">
      <formula>0</formula>
    </cfRule>
  </conditionalFormatting>
  <conditionalFormatting sqref="L875">
    <cfRule type="cellIs" dxfId="7307" priority="12591" operator="equal">
      <formula>-2</formula>
    </cfRule>
  </conditionalFormatting>
  <conditionalFormatting sqref="L877">
    <cfRule type="cellIs" dxfId="7306" priority="12590" operator="equal">
      <formula>-1</formula>
    </cfRule>
  </conditionalFormatting>
  <conditionalFormatting sqref="L895">
    <cfRule type="cellIs" dxfId="7305" priority="12543" operator="equal">
      <formula>"RECHAZADO"</formula>
    </cfRule>
    <cfRule type="cellIs" dxfId="7304" priority="12544" operator="equal">
      <formula>"NO CUMPLE"</formula>
    </cfRule>
    <cfRule type="cellIs" dxfId="7303" priority="12545" operator="equal">
      <formula>"CUMPLE"</formula>
    </cfRule>
  </conditionalFormatting>
  <conditionalFormatting sqref="L952">
    <cfRule type="cellIs" dxfId="7302" priority="12537" operator="equal">
      <formula>"RECHAZADO"</formula>
    </cfRule>
    <cfRule type="cellIs" dxfId="7301" priority="12538" operator="equal">
      <formula>"NO CUMPLE"</formula>
    </cfRule>
    <cfRule type="cellIs" dxfId="7300" priority="12539" operator="equal">
      <formula>"CUMPLE"</formula>
    </cfRule>
  </conditionalFormatting>
  <conditionalFormatting sqref="L955">
    <cfRule type="cellIs" dxfId="7299" priority="12534" operator="equal">
      <formula>"RECHAZADO"</formula>
    </cfRule>
    <cfRule type="cellIs" dxfId="7298" priority="12535" operator="equal">
      <formula>"NO CUMPLE"</formula>
    </cfRule>
  </conditionalFormatting>
  <conditionalFormatting sqref="L955:L958">
    <cfRule type="cellIs" dxfId="7297" priority="12483" operator="equal">
      <formula>"CUMPLE"</formula>
    </cfRule>
  </conditionalFormatting>
  <conditionalFormatting sqref="L956">
    <cfRule type="cellIs" dxfId="7296" priority="12487" operator="equal">
      <formula>"RECHAZADO"</formula>
    </cfRule>
    <cfRule type="cellIs" dxfId="7295" priority="12488" operator="equal">
      <formula>"NO CUMPLE"</formula>
    </cfRule>
  </conditionalFormatting>
  <conditionalFormatting sqref="L957">
    <cfRule type="cellIs" dxfId="7294" priority="12481" operator="equal">
      <formula>"RECHAZADO"</formula>
    </cfRule>
    <cfRule type="cellIs" dxfId="7293" priority="12482" operator="equal">
      <formula>"NO CUMPLE"</formula>
    </cfRule>
  </conditionalFormatting>
  <conditionalFormatting sqref="L958">
    <cfRule type="cellIs" dxfId="7292" priority="12484" operator="equal">
      <formula>"RECHAZADO"</formula>
    </cfRule>
    <cfRule type="cellIs" dxfId="7291" priority="12485" operator="equal">
      <formula>"NO CUMPLE"</formula>
    </cfRule>
  </conditionalFormatting>
  <conditionalFormatting sqref="L961">
    <cfRule type="cellIs" dxfId="7290" priority="12540" operator="equal">
      <formula>"RECHAZADO"</formula>
    </cfRule>
    <cfRule type="cellIs" dxfId="7289" priority="12541" operator="equal">
      <formula>"NO CUMPLE"</formula>
    </cfRule>
    <cfRule type="cellIs" dxfId="7288" priority="12542" operator="equal">
      <formula>"CUMPLE"</formula>
    </cfRule>
  </conditionalFormatting>
  <conditionalFormatting sqref="L964">
    <cfRule type="cellIs" dxfId="7287" priority="12531" operator="equal">
      <formula>"RECHAZADO"</formula>
    </cfRule>
    <cfRule type="cellIs" dxfId="7286" priority="12532" operator="equal">
      <formula>"NO CUMPLE"</formula>
    </cfRule>
  </conditionalFormatting>
  <conditionalFormatting sqref="L964:L965">
    <cfRule type="cellIs" dxfId="7285" priority="12521" operator="equal">
      <formula>"CUMPLE"</formula>
    </cfRule>
  </conditionalFormatting>
  <conditionalFormatting sqref="L965">
    <cfRule type="cellIs" dxfId="7284" priority="12519" operator="equal">
      <formula>"RECHAZADO"</formula>
    </cfRule>
    <cfRule type="cellIs" dxfId="7283" priority="12520" operator="equal">
      <formula>"NO CUMPLE"</formula>
    </cfRule>
  </conditionalFormatting>
  <conditionalFormatting sqref="L969">
    <cfRule type="cellIs" dxfId="7282" priority="12516" operator="equal">
      <formula>"RECHAZADO"</formula>
    </cfRule>
    <cfRule type="cellIs" dxfId="7281" priority="12517" operator="equal">
      <formula>"NO CUMPLE"</formula>
    </cfRule>
    <cfRule type="cellIs" dxfId="7280" priority="12518" operator="equal">
      <formula>"CUMPLE"</formula>
    </cfRule>
  </conditionalFormatting>
  <conditionalFormatting sqref="L984:L985">
    <cfRule type="cellIs" dxfId="7279" priority="12511" operator="equal">
      <formula>0</formula>
    </cfRule>
  </conditionalFormatting>
  <conditionalFormatting sqref="L987">
    <cfRule type="cellIs" dxfId="7278" priority="12524" operator="equal">
      <formula>0</formula>
    </cfRule>
  </conditionalFormatting>
  <conditionalFormatting sqref="L989">
    <cfRule type="expression" dxfId="7277" priority="12523">
      <formula>AND(L989&lt;&gt;"",SUM(L989:L990)=0)</formula>
    </cfRule>
  </conditionalFormatting>
  <conditionalFormatting sqref="L990">
    <cfRule type="expression" dxfId="7276" priority="12522">
      <formula>AND(L990&lt;&gt;"",SUM(L989:L990)=0)</formula>
    </cfRule>
  </conditionalFormatting>
  <conditionalFormatting sqref="L992">
    <cfRule type="cellIs" dxfId="7275" priority="12530" operator="equal">
      <formula>0</formula>
    </cfRule>
  </conditionalFormatting>
  <conditionalFormatting sqref="L994">
    <cfRule type="cellIs" dxfId="7274" priority="12529" operator="equal">
      <formula>0</formula>
    </cfRule>
  </conditionalFormatting>
  <conditionalFormatting sqref="L996">
    <cfRule type="cellIs" dxfId="7273" priority="12528" operator="equal">
      <formula>0</formula>
    </cfRule>
  </conditionalFormatting>
  <conditionalFormatting sqref="L998">
    <cfRule type="cellIs" dxfId="7272" priority="12527" operator="equal">
      <formula>0</formula>
    </cfRule>
  </conditionalFormatting>
  <conditionalFormatting sqref="L1000">
    <cfRule type="cellIs" dxfId="7271" priority="12526" operator="equal">
      <formula>-2</formula>
    </cfRule>
  </conditionalFormatting>
  <conditionalFormatting sqref="L1002">
    <cfRule type="cellIs" dxfId="7270" priority="12525" operator="equal">
      <formula>-1</formula>
    </cfRule>
  </conditionalFormatting>
  <conditionalFormatting sqref="L1020">
    <cfRule type="cellIs" dxfId="7269" priority="12478" operator="equal">
      <formula>"RECHAZADO"</formula>
    </cfRule>
    <cfRule type="cellIs" dxfId="7268" priority="12479" operator="equal">
      <formula>"NO CUMPLE"</formula>
    </cfRule>
    <cfRule type="cellIs" dxfId="7267" priority="12480" operator="equal">
      <formula>"CUMPLE"</formula>
    </cfRule>
  </conditionalFormatting>
  <conditionalFormatting sqref="L1077">
    <cfRule type="cellIs" dxfId="7266" priority="12472" operator="equal">
      <formula>"RECHAZADO"</formula>
    </cfRule>
    <cfRule type="cellIs" dxfId="7265" priority="12473" operator="equal">
      <formula>"NO CUMPLE"</formula>
    </cfRule>
    <cfRule type="cellIs" dxfId="7264" priority="12474" operator="equal">
      <formula>"CUMPLE"</formula>
    </cfRule>
  </conditionalFormatting>
  <conditionalFormatting sqref="L1080">
    <cfRule type="cellIs" dxfId="7263" priority="12469" operator="equal">
      <formula>"RECHAZADO"</formula>
    </cfRule>
    <cfRule type="cellIs" dxfId="7262" priority="12470" operator="equal">
      <formula>"NO CUMPLE"</formula>
    </cfRule>
  </conditionalFormatting>
  <conditionalFormatting sqref="L1080:L1083">
    <cfRule type="cellIs" dxfId="7261" priority="12418" operator="equal">
      <formula>"CUMPLE"</formula>
    </cfRule>
  </conditionalFormatting>
  <conditionalFormatting sqref="L1081">
    <cfRule type="cellIs" dxfId="7260" priority="12422" operator="equal">
      <formula>"RECHAZADO"</formula>
    </cfRule>
    <cfRule type="cellIs" dxfId="7259" priority="12423" operator="equal">
      <formula>"NO CUMPLE"</formula>
    </cfRule>
  </conditionalFormatting>
  <conditionalFormatting sqref="L1082">
    <cfRule type="cellIs" dxfId="7258" priority="12416" operator="equal">
      <formula>"RECHAZADO"</formula>
    </cfRule>
    <cfRule type="cellIs" dxfId="7257" priority="12417" operator="equal">
      <formula>"NO CUMPLE"</formula>
    </cfRule>
  </conditionalFormatting>
  <conditionalFormatting sqref="L1083">
    <cfRule type="cellIs" dxfId="7256" priority="12419" operator="equal">
      <formula>"RECHAZADO"</formula>
    </cfRule>
    <cfRule type="cellIs" dxfId="7255" priority="12420" operator="equal">
      <formula>"NO CUMPLE"</formula>
    </cfRule>
  </conditionalFormatting>
  <conditionalFormatting sqref="L1086">
    <cfRule type="cellIs" dxfId="7254" priority="12475" operator="equal">
      <formula>"RECHAZADO"</formula>
    </cfRule>
    <cfRule type="cellIs" dxfId="7253" priority="12476" operator="equal">
      <formula>"NO CUMPLE"</formula>
    </cfRule>
    <cfRule type="cellIs" dxfId="7252" priority="12477" operator="equal">
      <formula>"CUMPLE"</formula>
    </cfRule>
  </conditionalFormatting>
  <conditionalFormatting sqref="L1089">
    <cfRule type="cellIs" dxfId="7251" priority="12466" operator="equal">
      <formula>"RECHAZADO"</formula>
    </cfRule>
    <cfRule type="cellIs" dxfId="7250" priority="12467" operator="equal">
      <formula>"NO CUMPLE"</formula>
    </cfRule>
  </conditionalFormatting>
  <conditionalFormatting sqref="L1089:L1090">
    <cfRule type="cellIs" dxfId="7249" priority="12456" operator="equal">
      <formula>"CUMPLE"</formula>
    </cfRule>
  </conditionalFormatting>
  <conditionalFormatting sqref="L1090">
    <cfRule type="cellIs" dxfId="7248" priority="12454" operator="equal">
      <formula>"RECHAZADO"</formula>
    </cfRule>
    <cfRule type="cellIs" dxfId="7247" priority="12455" operator="equal">
      <formula>"NO CUMPLE"</formula>
    </cfRule>
  </conditionalFormatting>
  <conditionalFormatting sqref="L1094">
    <cfRule type="cellIs" dxfId="7246" priority="12451" operator="equal">
      <formula>"RECHAZADO"</formula>
    </cfRule>
    <cfRule type="cellIs" dxfId="7245" priority="12452" operator="equal">
      <formula>"NO CUMPLE"</formula>
    </cfRule>
    <cfRule type="cellIs" dxfId="7244" priority="12453" operator="equal">
      <formula>"CUMPLE"</formula>
    </cfRule>
  </conditionalFormatting>
  <conditionalFormatting sqref="L1109:L1110">
    <cfRule type="cellIs" dxfId="7243" priority="12446" operator="equal">
      <formula>0</formula>
    </cfRule>
  </conditionalFormatting>
  <conditionalFormatting sqref="L1112">
    <cfRule type="cellIs" dxfId="7242" priority="12459" operator="equal">
      <formula>0</formula>
    </cfRule>
  </conditionalFormatting>
  <conditionalFormatting sqref="L1114">
    <cfRule type="expression" dxfId="7241" priority="12458">
      <formula>AND(L1114&lt;&gt;"",SUM(L1114:L1115)=0)</formula>
    </cfRule>
  </conditionalFormatting>
  <conditionalFormatting sqref="L1115">
    <cfRule type="expression" dxfId="7240" priority="12457">
      <formula>AND(L1115&lt;&gt;"",SUM(L1114:L1115)=0)</formula>
    </cfRule>
  </conditionalFormatting>
  <conditionalFormatting sqref="L1117">
    <cfRule type="cellIs" dxfId="7239" priority="12465" operator="equal">
      <formula>0</formula>
    </cfRule>
  </conditionalFormatting>
  <conditionalFormatting sqref="L1119">
    <cfRule type="cellIs" dxfId="7238" priority="12464" operator="equal">
      <formula>0</formula>
    </cfRule>
  </conditionalFormatting>
  <conditionalFormatting sqref="L1121">
    <cfRule type="cellIs" dxfId="7237" priority="12463" operator="equal">
      <formula>0</formula>
    </cfRule>
  </conditionalFormatting>
  <conditionalFormatting sqref="L1123">
    <cfRule type="cellIs" dxfId="7236" priority="12462" operator="equal">
      <formula>0</formula>
    </cfRule>
  </conditionalFormatting>
  <conditionalFormatting sqref="L1125">
    <cfRule type="cellIs" dxfId="7235" priority="12461" operator="equal">
      <formula>-2</formula>
    </cfRule>
  </conditionalFormatting>
  <conditionalFormatting sqref="L1127">
    <cfRule type="cellIs" dxfId="7234" priority="12460" operator="equal">
      <formula>-1</formula>
    </cfRule>
  </conditionalFormatting>
  <conditionalFormatting sqref="L1145">
    <cfRule type="cellIs" dxfId="7233" priority="12413" operator="equal">
      <formula>"RECHAZADO"</formula>
    </cfRule>
    <cfRule type="cellIs" dxfId="7232" priority="12414" operator="equal">
      <formula>"NO CUMPLE"</formula>
    </cfRule>
    <cfRule type="cellIs" dxfId="7231" priority="12415" operator="equal">
      <formula>"CUMPLE"</formula>
    </cfRule>
  </conditionalFormatting>
  <conditionalFormatting sqref="L1202">
    <cfRule type="cellIs" dxfId="7230" priority="12407" operator="equal">
      <formula>"RECHAZADO"</formula>
    </cfRule>
    <cfRule type="cellIs" dxfId="7229" priority="12408" operator="equal">
      <formula>"NO CUMPLE"</formula>
    </cfRule>
    <cfRule type="cellIs" dxfId="7228" priority="12409" operator="equal">
      <formula>"CUMPLE"</formula>
    </cfRule>
  </conditionalFormatting>
  <conditionalFormatting sqref="L1205">
    <cfRule type="cellIs" dxfId="7227" priority="12404" operator="equal">
      <formula>"RECHAZADO"</formula>
    </cfRule>
    <cfRule type="cellIs" dxfId="7226" priority="12405" operator="equal">
      <formula>"NO CUMPLE"</formula>
    </cfRule>
  </conditionalFormatting>
  <conditionalFormatting sqref="L1205:L1208">
    <cfRule type="cellIs" dxfId="7225" priority="12353" operator="equal">
      <formula>"CUMPLE"</formula>
    </cfRule>
  </conditionalFormatting>
  <conditionalFormatting sqref="L1206">
    <cfRule type="cellIs" dxfId="7224" priority="12357" operator="equal">
      <formula>"RECHAZADO"</formula>
    </cfRule>
    <cfRule type="cellIs" dxfId="7223" priority="12358" operator="equal">
      <formula>"NO CUMPLE"</formula>
    </cfRule>
  </conditionalFormatting>
  <conditionalFormatting sqref="L1207">
    <cfRule type="cellIs" dxfId="7222" priority="12351" operator="equal">
      <formula>"RECHAZADO"</formula>
    </cfRule>
    <cfRule type="cellIs" dxfId="7221" priority="12352" operator="equal">
      <formula>"NO CUMPLE"</formula>
    </cfRule>
  </conditionalFormatting>
  <conditionalFormatting sqref="L1208">
    <cfRule type="cellIs" dxfId="7220" priority="12354" operator="equal">
      <formula>"RECHAZADO"</formula>
    </cfRule>
    <cfRule type="cellIs" dxfId="7219" priority="12355" operator="equal">
      <formula>"NO CUMPLE"</formula>
    </cfRule>
  </conditionalFormatting>
  <conditionalFormatting sqref="L1211">
    <cfRule type="cellIs" dxfId="7218" priority="12410" operator="equal">
      <formula>"RECHAZADO"</formula>
    </cfRule>
    <cfRule type="cellIs" dxfId="7217" priority="12411" operator="equal">
      <formula>"NO CUMPLE"</formula>
    </cfRule>
    <cfRule type="cellIs" dxfId="7216" priority="12412" operator="equal">
      <formula>"CUMPLE"</formula>
    </cfRule>
  </conditionalFormatting>
  <conditionalFormatting sqref="L1214">
    <cfRule type="cellIs" dxfId="7215" priority="12401" operator="equal">
      <formula>"RECHAZADO"</formula>
    </cfRule>
    <cfRule type="cellIs" dxfId="7214" priority="12402" operator="equal">
      <formula>"NO CUMPLE"</formula>
    </cfRule>
  </conditionalFormatting>
  <conditionalFormatting sqref="L1214:L1215">
    <cfRule type="cellIs" dxfId="7213" priority="12391" operator="equal">
      <formula>"CUMPLE"</formula>
    </cfRule>
  </conditionalFormatting>
  <conditionalFormatting sqref="L1215">
    <cfRule type="cellIs" dxfId="7212" priority="12389" operator="equal">
      <formula>"RECHAZADO"</formula>
    </cfRule>
    <cfRule type="cellIs" dxfId="7211" priority="12390" operator="equal">
      <formula>"NO CUMPLE"</formula>
    </cfRule>
  </conditionalFormatting>
  <conditionalFormatting sqref="L1219">
    <cfRule type="cellIs" dxfId="7210" priority="12386" operator="equal">
      <formula>"RECHAZADO"</formula>
    </cfRule>
    <cfRule type="cellIs" dxfId="7209" priority="12387" operator="equal">
      <formula>"NO CUMPLE"</formula>
    </cfRule>
    <cfRule type="cellIs" dxfId="7208" priority="12388" operator="equal">
      <formula>"CUMPLE"</formula>
    </cfRule>
  </conditionalFormatting>
  <conditionalFormatting sqref="L1234:L1235">
    <cfRule type="cellIs" dxfId="7207" priority="12381" operator="equal">
      <formula>0</formula>
    </cfRule>
  </conditionalFormatting>
  <conditionalFormatting sqref="L1237">
    <cfRule type="cellIs" dxfId="7206" priority="12394" operator="equal">
      <formula>0</formula>
    </cfRule>
  </conditionalFormatting>
  <conditionalFormatting sqref="L1239">
    <cfRule type="expression" dxfId="7205" priority="12393">
      <formula>AND(L1239&lt;&gt;"",SUM(L1239:L1240)=0)</formula>
    </cfRule>
  </conditionalFormatting>
  <conditionalFormatting sqref="L1240">
    <cfRule type="expression" dxfId="7204" priority="12392">
      <formula>AND(L1240&lt;&gt;"",SUM(L1239:L1240)=0)</formula>
    </cfRule>
  </conditionalFormatting>
  <conditionalFormatting sqref="L1242">
    <cfRule type="cellIs" dxfId="7203" priority="12400" operator="equal">
      <formula>0</formula>
    </cfRule>
  </conditionalFormatting>
  <conditionalFormatting sqref="L1244">
    <cfRule type="cellIs" dxfId="7202" priority="12399" operator="equal">
      <formula>0</formula>
    </cfRule>
  </conditionalFormatting>
  <conditionalFormatting sqref="L1246">
    <cfRule type="cellIs" dxfId="7201" priority="12398" operator="equal">
      <formula>0</formula>
    </cfRule>
  </conditionalFormatting>
  <conditionalFormatting sqref="L1248">
    <cfRule type="cellIs" dxfId="7200" priority="12397" operator="equal">
      <formula>0</formula>
    </cfRule>
  </conditionalFormatting>
  <conditionalFormatting sqref="L1250">
    <cfRule type="cellIs" dxfId="7199" priority="12396" operator="equal">
      <formula>-2</formula>
    </cfRule>
  </conditionalFormatting>
  <conditionalFormatting sqref="L1252">
    <cfRule type="cellIs" dxfId="7198" priority="12395" operator="equal">
      <formula>-1</formula>
    </cfRule>
  </conditionalFormatting>
  <conditionalFormatting sqref="L1270">
    <cfRule type="cellIs" dxfId="7197" priority="12348" operator="equal">
      <formula>"RECHAZADO"</formula>
    </cfRule>
    <cfRule type="cellIs" dxfId="7196" priority="12349" operator="equal">
      <formula>"NO CUMPLE"</formula>
    </cfRule>
    <cfRule type="cellIs" dxfId="7195" priority="12350" operator="equal">
      <formula>"CUMPLE"</formula>
    </cfRule>
  </conditionalFormatting>
  <conditionalFormatting sqref="L1327">
    <cfRule type="cellIs" dxfId="7194" priority="12342" operator="equal">
      <formula>"RECHAZADO"</formula>
    </cfRule>
    <cfRule type="cellIs" dxfId="7193" priority="12343" operator="equal">
      <formula>"NO CUMPLE"</formula>
    </cfRule>
    <cfRule type="cellIs" dxfId="7192" priority="12344" operator="equal">
      <formula>"CUMPLE"</formula>
    </cfRule>
  </conditionalFormatting>
  <conditionalFormatting sqref="L1330">
    <cfRule type="cellIs" dxfId="7191" priority="12339" operator="equal">
      <formula>"RECHAZADO"</formula>
    </cfRule>
    <cfRule type="cellIs" dxfId="7190" priority="12340" operator="equal">
      <formula>"NO CUMPLE"</formula>
    </cfRule>
  </conditionalFormatting>
  <conditionalFormatting sqref="L1330:L1333">
    <cfRule type="cellIs" dxfId="7189" priority="12288" operator="equal">
      <formula>"CUMPLE"</formula>
    </cfRule>
  </conditionalFormatting>
  <conditionalFormatting sqref="L1331">
    <cfRule type="cellIs" dxfId="7188" priority="12292" operator="equal">
      <formula>"RECHAZADO"</formula>
    </cfRule>
    <cfRule type="cellIs" dxfId="7187" priority="12293" operator="equal">
      <formula>"NO CUMPLE"</formula>
    </cfRule>
  </conditionalFormatting>
  <conditionalFormatting sqref="L1332">
    <cfRule type="cellIs" dxfId="7186" priority="12286" operator="equal">
      <formula>"RECHAZADO"</formula>
    </cfRule>
    <cfRule type="cellIs" dxfId="7185" priority="12287" operator="equal">
      <formula>"NO CUMPLE"</formula>
    </cfRule>
  </conditionalFormatting>
  <conditionalFormatting sqref="L1333">
    <cfRule type="cellIs" dxfId="7184" priority="12289" operator="equal">
      <formula>"RECHAZADO"</formula>
    </cfRule>
    <cfRule type="cellIs" dxfId="7183" priority="12290" operator="equal">
      <formula>"NO CUMPLE"</formula>
    </cfRule>
  </conditionalFormatting>
  <conditionalFormatting sqref="L1336">
    <cfRule type="cellIs" dxfId="7182" priority="12345" operator="equal">
      <formula>"RECHAZADO"</formula>
    </cfRule>
    <cfRule type="cellIs" dxfId="7181" priority="12346" operator="equal">
      <formula>"NO CUMPLE"</formula>
    </cfRule>
    <cfRule type="cellIs" dxfId="7180" priority="12347" operator="equal">
      <formula>"CUMPLE"</formula>
    </cfRule>
  </conditionalFormatting>
  <conditionalFormatting sqref="L1339">
    <cfRule type="cellIs" dxfId="7179" priority="12336" operator="equal">
      <formula>"RECHAZADO"</formula>
    </cfRule>
    <cfRule type="cellIs" dxfId="7178" priority="12337" operator="equal">
      <formula>"NO CUMPLE"</formula>
    </cfRule>
  </conditionalFormatting>
  <conditionalFormatting sqref="L1339:L1340">
    <cfRule type="cellIs" dxfId="7177" priority="12326" operator="equal">
      <formula>"CUMPLE"</formula>
    </cfRule>
  </conditionalFormatting>
  <conditionalFormatting sqref="L1340">
    <cfRule type="cellIs" dxfId="7176" priority="12324" operator="equal">
      <formula>"RECHAZADO"</formula>
    </cfRule>
    <cfRule type="cellIs" dxfId="7175" priority="12325" operator="equal">
      <formula>"NO CUMPLE"</formula>
    </cfRule>
  </conditionalFormatting>
  <conditionalFormatting sqref="L1344">
    <cfRule type="cellIs" dxfId="7174" priority="12321" operator="equal">
      <formula>"RECHAZADO"</formula>
    </cfRule>
    <cfRule type="cellIs" dxfId="7173" priority="12322" operator="equal">
      <formula>"NO CUMPLE"</formula>
    </cfRule>
    <cfRule type="cellIs" dxfId="7172" priority="12323" operator="equal">
      <formula>"CUMPLE"</formula>
    </cfRule>
  </conditionalFormatting>
  <conditionalFormatting sqref="L1359:L1360">
    <cfRule type="cellIs" dxfId="7171" priority="12316" operator="equal">
      <formula>0</formula>
    </cfRule>
  </conditionalFormatting>
  <conditionalFormatting sqref="L1362">
    <cfRule type="cellIs" dxfId="7170" priority="12329" operator="equal">
      <formula>0</formula>
    </cfRule>
  </conditionalFormatting>
  <conditionalFormatting sqref="L1364">
    <cfRule type="expression" dxfId="7169" priority="12328">
      <formula>AND(L1364&lt;&gt;"",SUM(L1364:L1365)=0)</formula>
    </cfRule>
  </conditionalFormatting>
  <conditionalFormatting sqref="L1365">
    <cfRule type="expression" dxfId="7168" priority="12327">
      <formula>AND(L1365&lt;&gt;"",SUM(L1364:L1365)=0)</formula>
    </cfRule>
  </conditionalFormatting>
  <conditionalFormatting sqref="L1367">
    <cfRule type="cellIs" dxfId="7167" priority="12335" operator="equal">
      <formula>0</formula>
    </cfRule>
  </conditionalFormatting>
  <conditionalFormatting sqref="L1369">
    <cfRule type="cellIs" dxfId="7166" priority="12334" operator="equal">
      <formula>0</formula>
    </cfRule>
  </conditionalFormatting>
  <conditionalFormatting sqref="L1371">
    <cfRule type="cellIs" dxfId="7165" priority="12333" operator="equal">
      <formula>0</formula>
    </cfRule>
  </conditionalFormatting>
  <conditionalFormatting sqref="L1373">
    <cfRule type="cellIs" dxfId="7164" priority="12332" operator="equal">
      <formula>0</formula>
    </cfRule>
  </conditionalFormatting>
  <conditionalFormatting sqref="L1375">
    <cfRule type="cellIs" dxfId="7163" priority="12331" operator="equal">
      <formula>-2</formula>
    </cfRule>
  </conditionalFormatting>
  <conditionalFormatting sqref="L1377">
    <cfRule type="cellIs" dxfId="7162" priority="12330" operator="equal">
      <formula>-1</formula>
    </cfRule>
  </conditionalFormatting>
  <conditionalFormatting sqref="L1395">
    <cfRule type="cellIs" dxfId="7161" priority="12283" operator="equal">
      <formula>"RECHAZADO"</formula>
    </cfRule>
    <cfRule type="cellIs" dxfId="7160" priority="12284" operator="equal">
      <formula>"NO CUMPLE"</formula>
    </cfRule>
    <cfRule type="cellIs" dxfId="7159" priority="12285" operator="equal">
      <formula>"CUMPLE"</formula>
    </cfRule>
  </conditionalFormatting>
  <conditionalFormatting sqref="L1452">
    <cfRule type="cellIs" dxfId="7158" priority="12277" operator="equal">
      <formula>"RECHAZADO"</formula>
    </cfRule>
    <cfRule type="cellIs" dxfId="7157" priority="12278" operator="equal">
      <formula>"NO CUMPLE"</formula>
    </cfRule>
    <cfRule type="cellIs" dxfId="7156" priority="12279" operator="equal">
      <formula>"CUMPLE"</formula>
    </cfRule>
  </conditionalFormatting>
  <conditionalFormatting sqref="L1455">
    <cfRule type="cellIs" dxfId="7155" priority="12274" operator="equal">
      <formula>"RECHAZADO"</formula>
    </cfRule>
    <cfRule type="cellIs" dxfId="7154" priority="12275" operator="equal">
      <formula>"NO CUMPLE"</formula>
    </cfRule>
  </conditionalFormatting>
  <conditionalFormatting sqref="L1455:L1458">
    <cfRule type="cellIs" dxfId="7153" priority="12223" operator="equal">
      <formula>"CUMPLE"</formula>
    </cfRule>
  </conditionalFormatting>
  <conditionalFormatting sqref="L1456">
    <cfRule type="cellIs" dxfId="7152" priority="12227" operator="equal">
      <formula>"RECHAZADO"</formula>
    </cfRule>
    <cfRule type="cellIs" dxfId="7151" priority="12228" operator="equal">
      <formula>"NO CUMPLE"</formula>
    </cfRule>
  </conditionalFormatting>
  <conditionalFormatting sqref="L1457">
    <cfRule type="cellIs" dxfId="7150" priority="12221" operator="equal">
      <formula>"RECHAZADO"</formula>
    </cfRule>
    <cfRule type="cellIs" dxfId="7149" priority="12222" operator="equal">
      <formula>"NO CUMPLE"</formula>
    </cfRule>
  </conditionalFormatting>
  <conditionalFormatting sqref="L1458">
    <cfRule type="cellIs" dxfId="7148" priority="12224" operator="equal">
      <formula>"RECHAZADO"</formula>
    </cfRule>
    <cfRule type="cellIs" dxfId="7147" priority="12225" operator="equal">
      <formula>"NO CUMPLE"</formula>
    </cfRule>
  </conditionalFormatting>
  <conditionalFormatting sqref="L1461">
    <cfRule type="cellIs" dxfId="7146" priority="12280" operator="equal">
      <formula>"RECHAZADO"</formula>
    </cfRule>
    <cfRule type="cellIs" dxfId="7145" priority="12281" operator="equal">
      <formula>"NO CUMPLE"</formula>
    </cfRule>
    <cfRule type="cellIs" dxfId="7144" priority="12282" operator="equal">
      <formula>"CUMPLE"</formula>
    </cfRule>
  </conditionalFormatting>
  <conditionalFormatting sqref="L1464">
    <cfRule type="cellIs" dxfId="7143" priority="12271" operator="equal">
      <formula>"RECHAZADO"</formula>
    </cfRule>
    <cfRule type="cellIs" dxfId="7142" priority="12272" operator="equal">
      <formula>"NO CUMPLE"</formula>
    </cfRule>
  </conditionalFormatting>
  <conditionalFormatting sqref="L1464:L1465">
    <cfRule type="cellIs" dxfId="7141" priority="12261" operator="equal">
      <formula>"CUMPLE"</formula>
    </cfRule>
  </conditionalFormatting>
  <conditionalFormatting sqref="L1465">
    <cfRule type="cellIs" dxfId="7140" priority="12259" operator="equal">
      <formula>"RECHAZADO"</formula>
    </cfRule>
    <cfRule type="cellIs" dxfId="7139" priority="12260" operator="equal">
      <formula>"NO CUMPLE"</formula>
    </cfRule>
  </conditionalFormatting>
  <conditionalFormatting sqref="L1469">
    <cfRule type="cellIs" dxfId="7138" priority="12256" operator="equal">
      <formula>"RECHAZADO"</formula>
    </cfRule>
    <cfRule type="cellIs" dxfId="7137" priority="12257" operator="equal">
      <formula>"NO CUMPLE"</formula>
    </cfRule>
    <cfRule type="cellIs" dxfId="7136" priority="12258" operator="equal">
      <formula>"CUMPLE"</formula>
    </cfRule>
  </conditionalFormatting>
  <conditionalFormatting sqref="L1484:L1485">
    <cfRule type="cellIs" dxfId="7135" priority="12251" operator="equal">
      <formula>0</formula>
    </cfRule>
  </conditionalFormatting>
  <conditionalFormatting sqref="L1487">
    <cfRule type="cellIs" dxfId="7134" priority="12264" operator="equal">
      <formula>0</formula>
    </cfRule>
  </conditionalFormatting>
  <conditionalFormatting sqref="L1489">
    <cfRule type="expression" dxfId="7133" priority="12263">
      <formula>AND(L1489&lt;&gt;"",SUM(L1489:L1490)=0)</formula>
    </cfRule>
  </conditionalFormatting>
  <conditionalFormatting sqref="L1490">
    <cfRule type="expression" dxfId="7132" priority="12262">
      <formula>AND(L1490&lt;&gt;"",SUM(L1489:L1490)=0)</formula>
    </cfRule>
  </conditionalFormatting>
  <conditionalFormatting sqref="L1492">
    <cfRule type="cellIs" dxfId="7131" priority="12270" operator="equal">
      <formula>0</formula>
    </cfRule>
  </conditionalFormatting>
  <conditionalFormatting sqref="L1494">
    <cfRule type="cellIs" dxfId="7130" priority="12269" operator="equal">
      <formula>0</formula>
    </cfRule>
  </conditionalFormatting>
  <conditionalFormatting sqref="L1496">
    <cfRule type="cellIs" dxfId="7129" priority="12268" operator="equal">
      <formula>0</formula>
    </cfRule>
  </conditionalFormatting>
  <conditionalFormatting sqref="L1498">
    <cfRule type="cellIs" dxfId="7128" priority="12267" operator="equal">
      <formula>0</formula>
    </cfRule>
  </conditionalFormatting>
  <conditionalFormatting sqref="L1500">
    <cfRule type="cellIs" dxfId="7127" priority="12266" operator="equal">
      <formula>-2</formula>
    </cfRule>
  </conditionalFormatting>
  <conditionalFormatting sqref="L1502">
    <cfRule type="cellIs" dxfId="7126" priority="12265" operator="equal">
      <formula>-1</formula>
    </cfRule>
  </conditionalFormatting>
  <conditionalFormatting sqref="L1520">
    <cfRule type="cellIs" dxfId="7125" priority="12218" operator="equal">
      <formula>"RECHAZADO"</formula>
    </cfRule>
    <cfRule type="cellIs" dxfId="7124" priority="12219" operator="equal">
      <formula>"NO CUMPLE"</formula>
    </cfRule>
    <cfRule type="cellIs" dxfId="7123" priority="12220" operator="equal">
      <formula>"CUMPLE"</formula>
    </cfRule>
  </conditionalFormatting>
  <conditionalFormatting sqref="L1577">
    <cfRule type="cellIs" dxfId="7122" priority="12212" operator="equal">
      <formula>"RECHAZADO"</formula>
    </cfRule>
    <cfRule type="cellIs" dxfId="7121" priority="12213" operator="equal">
      <formula>"NO CUMPLE"</formula>
    </cfRule>
    <cfRule type="cellIs" dxfId="7120" priority="12214" operator="equal">
      <formula>"CUMPLE"</formula>
    </cfRule>
  </conditionalFormatting>
  <conditionalFormatting sqref="L1580">
    <cfRule type="cellIs" dxfId="7119" priority="12209" operator="equal">
      <formula>"RECHAZADO"</formula>
    </cfRule>
    <cfRule type="cellIs" dxfId="7118" priority="12210" operator="equal">
      <formula>"NO CUMPLE"</formula>
    </cfRule>
  </conditionalFormatting>
  <conditionalFormatting sqref="L1580:L1583">
    <cfRule type="cellIs" dxfId="7117" priority="12158" operator="equal">
      <formula>"CUMPLE"</formula>
    </cfRule>
  </conditionalFormatting>
  <conditionalFormatting sqref="L1581">
    <cfRule type="cellIs" dxfId="7116" priority="12162" operator="equal">
      <formula>"RECHAZADO"</formula>
    </cfRule>
    <cfRule type="cellIs" dxfId="7115" priority="12163" operator="equal">
      <formula>"NO CUMPLE"</formula>
    </cfRule>
  </conditionalFormatting>
  <conditionalFormatting sqref="L1582">
    <cfRule type="cellIs" dxfId="7114" priority="12156" operator="equal">
      <formula>"RECHAZADO"</formula>
    </cfRule>
    <cfRule type="cellIs" dxfId="7113" priority="12157" operator="equal">
      <formula>"NO CUMPLE"</formula>
    </cfRule>
  </conditionalFormatting>
  <conditionalFormatting sqref="L1583">
    <cfRule type="cellIs" dxfId="7112" priority="12159" operator="equal">
      <formula>"RECHAZADO"</formula>
    </cfRule>
    <cfRule type="cellIs" dxfId="7111" priority="12160" operator="equal">
      <formula>"NO CUMPLE"</formula>
    </cfRule>
  </conditionalFormatting>
  <conditionalFormatting sqref="L1586">
    <cfRule type="cellIs" dxfId="7110" priority="12215" operator="equal">
      <formula>"RECHAZADO"</formula>
    </cfRule>
    <cfRule type="cellIs" dxfId="7109" priority="12216" operator="equal">
      <formula>"NO CUMPLE"</formula>
    </cfRule>
    <cfRule type="cellIs" dxfId="7108" priority="12217" operator="equal">
      <formula>"CUMPLE"</formula>
    </cfRule>
  </conditionalFormatting>
  <conditionalFormatting sqref="L1589">
    <cfRule type="cellIs" dxfId="7107" priority="12206" operator="equal">
      <formula>"RECHAZADO"</formula>
    </cfRule>
    <cfRule type="cellIs" dxfId="7106" priority="12207" operator="equal">
      <formula>"NO CUMPLE"</formula>
    </cfRule>
  </conditionalFormatting>
  <conditionalFormatting sqref="L1589:L1590">
    <cfRule type="cellIs" dxfId="7105" priority="12196" operator="equal">
      <formula>"CUMPLE"</formula>
    </cfRule>
  </conditionalFormatting>
  <conditionalFormatting sqref="L1590">
    <cfRule type="cellIs" dxfId="7104" priority="12194" operator="equal">
      <formula>"RECHAZADO"</formula>
    </cfRule>
    <cfRule type="cellIs" dxfId="7103" priority="12195" operator="equal">
      <formula>"NO CUMPLE"</formula>
    </cfRule>
  </conditionalFormatting>
  <conditionalFormatting sqref="L1594">
    <cfRule type="cellIs" dxfId="7102" priority="12191" operator="equal">
      <formula>"RECHAZADO"</formula>
    </cfRule>
    <cfRule type="cellIs" dxfId="7101" priority="12192" operator="equal">
      <formula>"NO CUMPLE"</formula>
    </cfRule>
    <cfRule type="cellIs" dxfId="7100" priority="12193" operator="equal">
      <formula>"CUMPLE"</formula>
    </cfRule>
  </conditionalFormatting>
  <conditionalFormatting sqref="L1609:L1610">
    <cfRule type="cellIs" dxfId="7099" priority="12186" operator="equal">
      <formula>0</formula>
    </cfRule>
  </conditionalFormatting>
  <conditionalFormatting sqref="L1612">
    <cfRule type="cellIs" dxfId="7098" priority="12199" operator="equal">
      <formula>0</formula>
    </cfRule>
  </conditionalFormatting>
  <conditionalFormatting sqref="L1614">
    <cfRule type="expression" dxfId="7097" priority="12198">
      <formula>AND(L1614&lt;&gt;"",SUM(L1614:L1615)=0)</formula>
    </cfRule>
  </conditionalFormatting>
  <conditionalFormatting sqref="L1615">
    <cfRule type="expression" dxfId="7096" priority="12197">
      <formula>AND(L1615&lt;&gt;"",SUM(L1614:L1615)=0)</formula>
    </cfRule>
  </conditionalFormatting>
  <conditionalFormatting sqref="L1617">
    <cfRule type="cellIs" dxfId="7095" priority="12205" operator="equal">
      <formula>0</formula>
    </cfRule>
  </conditionalFormatting>
  <conditionalFormatting sqref="L1619">
    <cfRule type="cellIs" dxfId="7094" priority="12204" operator="equal">
      <formula>0</formula>
    </cfRule>
  </conditionalFormatting>
  <conditionalFormatting sqref="L1621">
    <cfRule type="cellIs" dxfId="7093" priority="12203" operator="equal">
      <formula>0</formula>
    </cfRule>
  </conditionalFormatting>
  <conditionalFormatting sqref="L1623">
    <cfRule type="cellIs" dxfId="7092" priority="12202" operator="equal">
      <formula>0</formula>
    </cfRule>
  </conditionalFormatting>
  <conditionalFormatting sqref="L1625">
    <cfRule type="cellIs" dxfId="7091" priority="12201" operator="equal">
      <formula>-2</formula>
    </cfRule>
  </conditionalFormatting>
  <conditionalFormatting sqref="L1627">
    <cfRule type="cellIs" dxfId="7090" priority="12200" operator="equal">
      <formula>-1</formula>
    </cfRule>
  </conditionalFormatting>
  <conditionalFormatting sqref="L1645">
    <cfRule type="cellIs" dxfId="7089" priority="12153" operator="equal">
      <formula>"RECHAZADO"</formula>
    </cfRule>
    <cfRule type="cellIs" dxfId="7088" priority="12154" operator="equal">
      <formula>"NO CUMPLE"</formula>
    </cfRule>
    <cfRule type="cellIs" dxfId="7087" priority="12155" operator="equal">
      <formula>"CUMPLE"</formula>
    </cfRule>
  </conditionalFormatting>
  <conditionalFormatting sqref="L1702">
    <cfRule type="cellIs" dxfId="7086" priority="12147" operator="equal">
      <formula>"RECHAZADO"</formula>
    </cfRule>
    <cfRule type="cellIs" dxfId="7085" priority="12148" operator="equal">
      <formula>"NO CUMPLE"</formula>
    </cfRule>
    <cfRule type="cellIs" dxfId="7084" priority="12149" operator="equal">
      <formula>"CUMPLE"</formula>
    </cfRule>
  </conditionalFormatting>
  <conditionalFormatting sqref="L1705">
    <cfRule type="cellIs" dxfId="7083" priority="12144" operator="equal">
      <formula>"RECHAZADO"</formula>
    </cfRule>
    <cfRule type="cellIs" dxfId="7082" priority="12145" operator="equal">
      <formula>"NO CUMPLE"</formula>
    </cfRule>
  </conditionalFormatting>
  <conditionalFormatting sqref="L1705:L1708">
    <cfRule type="cellIs" dxfId="7081" priority="12093" operator="equal">
      <formula>"CUMPLE"</formula>
    </cfRule>
  </conditionalFormatting>
  <conditionalFormatting sqref="L1706">
    <cfRule type="cellIs" dxfId="7080" priority="12097" operator="equal">
      <formula>"RECHAZADO"</formula>
    </cfRule>
    <cfRule type="cellIs" dxfId="7079" priority="12098" operator="equal">
      <formula>"NO CUMPLE"</formula>
    </cfRule>
  </conditionalFormatting>
  <conditionalFormatting sqref="L1707">
    <cfRule type="cellIs" dxfId="7078" priority="12091" operator="equal">
      <formula>"RECHAZADO"</formula>
    </cfRule>
    <cfRule type="cellIs" dxfId="7077" priority="12092" operator="equal">
      <formula>"NO CUMPLE"</formula>
    </cfRule>
  </conditionalFormatting>
  <conditionalFormatting sqref="L1708">
    <cfRule type="cellIs" dxfId="7076" priority="12094" operator="equal">
      <formula>"RECHAZADO"</formula>
    </cfRule>
    <cfRule type="cellIs" dxfId="7075" priority="12095" operator="equal">
      <formula>"NO CUMPLE"</formula>
    </cfRule>
  </conditionalFormatting>
  <conditionalFormatting sqref="L1711">
    <cfRule type="cellIs" dxfId="7074" priority="12150" operator="equal">
      <formula>"RECHAZADO"</formula>
    </cfRule>
    <cfRule type="cellIs" dxfId="7073" priority="12151" operator="equal">
      <formula>"NO CUMPLE"</formula>
    </cfRule>
    <cfRule type="cellIs" dxfId="7072" priority="12152" operator="equal">
      <formula>"CUMPLE"</formula>
    </cfRule>
  </conditionalFormatting>
  <conditionalFormatting sqref="L1714">
    <cfRule type="cellIs" dxfId="7071" priority="12141" operator="equal">
      <formula>"RECHAZADO"</formula>
    </cfRule>
    <cfRule type="cellIs" dxfId="7070" priority="12142" operator="equal">
      <formula>"NO CUMPLE"</formula>
    </cfRule>
  </conditionalFormatting>
  <conditionalFormatting sqref="L1714:L1715">
    <cfRule type="cellIs" dxfId="7069" priority="12131" operator="equal">
      <formula>"CUMPLE"</formula>
    </cfRule>
  </conditionalFormatting>
  <conditionalFormatting sqref="L1715">
    <cfRule type="cellIs" dxfId="7068" priority="12129" operator="equal">
      <formula>"RECHAZADO"</formula>
    </cfRule>
    <cfRule type="cellIs" dxfId="7067" priority="12130" operator="equal">
      <formula>"NO CUMPLE"</formula>
    </cfRule>
  </conditionalFormatting>
  <conditionalFormatting sqref="L1719">
    <cfRule type="cellIs" dxfId="7066" priority="12126" operator="equal">
      <formula>"RECHAZADO"</formula>
    </cfRule>
    <cfRule type="cellIs" dxfId="7065" priority="12127" operator="equal">
      <formula>"NO CUMPLE"</formula>
    </cfRule>
    <cfRule type="cellIs" dxfId="7064" priority="12128" operator="equal">
      <formula>"CUMPLE"</formula>
    </cfRule>
  </conditionalFormatting>
  <conditionalFormatting sqref="L1734:L1735">
    <cfRule type="cellIs" dxfId="7063" priority="12121" operator="equal">
      <formula>0</formula>
    </cfRule>
  </conditionalFormatting>
  <conditionalFormatting sqref="L1737">
    <cfRule type="cellIs" dxfId="7062" priority="12134" operator="equal">
      <formula>0</formula>
    </cfRule>
  </conditionalFormatting>
  <conditionalFormatting sqref="L1739">
    <cfRule type="expression" dxfId="7061" priority="12133">
      <formula>AND(L1739&lt;&gt;"",SUM(L1739:L1740)=0)</formula>
    </cfRule>
  </conditionalFormatting>
  <conditionalFormatting sqref="L1740">
    <cfRule type="expression" dxfId="7060" priority="12132">
      <formula>AND(L1740&lt;&gt;"",SUM(L1739:L1740)=0)</formula>
    </cfRule>
  </conditionalFormatting>
  <conditionalFormatting sqref="L1742">
    <cfRule type="cellIs" dxfId="7059" priority="12140" operator="equal">
      <formula>0</formula>
    </cfRule>
  </conditionalFormatting>
  <conditionalFormatting sqref="L1744">
    <cfRule type="cellIs" dxfId="7058" priority="12139" operator="equal">
      <formula>0</formula>
    </cfRule>
  </conditionalFormatting>
  <conditionalFormatting sqref="L1746">
    <cfRule type="cellIs" dxfId="7057" priority="12138" operator="equal">
      <formula>0</formula>
    </cfRule>
  </conditionalFormatting>
  <conditionalFormatting sqref="L1748">
    <cfRule type="cellIs" dxfId="7056" priority="12137" operator="equal">
      <formula>0</formula>
    </cfRule>
  </conditionalFormatting>
  <conditionalFormatting sqref="L1750">
    <cfRule type="cellIs" dxfId="7055" priority="12136" operator="equal">
      <formula>-2</formula>
    </cfRule>
  </conditionalFormatting>
  <conditionalFormatting sqref="L1752">
    <cfRule type="cellIs" dxfId="7054" priority="12135" operator="equal">
      <formula>-1</formula>
    </cfRule>
  </conditionalFormatting>
  <conditionalFormatting sqref="L1770">
    <cfRule type="cellIs" dxfId="7053" priority="12088" operator="equal">
      <formula>"RECHAZADO"</formula>
    </cfRule>
    <cfRule type="cellIs" dxfId="7052" priority="12089" operator="equal">
      <formula>"NO CUMPLE"</formula>
    </cfRule>
    <cfRule type="cellIs" dxfId="7051" priority="12090" operator="equal">
      <formula>"CUMPLE"</formula>
    </cfRule>
  </conditionalFormatting>
  <conditionalFormatting sqref="L1827">
    <cfRule type="cellIs" dxfId="7050" priority="12082" operator="equal">
      <formula>"RECHAZADO"</formula>
    </cfRule>
    <cfRule type="cellIs" dxfId="7049" priority="12083" operator="equal">
      <formula>"NO CUMPLE"</formula>
    </cfRule>
    <cfRule type="cellIs" dxfId="7048" priority="12084" operator="equal">
      <formula>"CUMPLE"</formula>
    </cfRule>
  </conditionalFormatting>
  <conditionalFormatting sqref="L1830">
    <cfRule type="cellIs" dxfId="7047" priority="12079" operator="equal">
      <formula>"RECHAZADO"</formula>
    </cfRule>
    <cfRule type="cellIs" dxfId="7046" priority="12080" operator="equal">
      <formula>"NO CUMPLE"</formula>
    </cfRule>
  </conditionalFormatting>
  <conditionalFormatting sqref="L1830:L1833">
    <cfRule type="cellIs" dxfId="7045" priority="12028" operator="equal">
      <formula>"CUMPLE"</formula>
    </cfRule>
  </conditionalFormatting>
  <conditionalFormatting sqref="L1831">
    <cfRule type="cellIs" dxfId="7044" priority="12032" operator="equal">
      <formula>"RECHAZADO"</formula>
    </cfRule>
    <cfRule type="cellIs" dxfId="7043" priority="12033" operator="equal">
      <formula>"NO CUMPLE"</formula>
    </cfRule>
  </conditionalFormatting>
  <conditionalFormatting sqref="L1832">
    <cfRule type="cellIs" dxfId="7042" priority="12026" operator="equal">
      <formula>"RECHAZADO"</formula>
    </cfRule>
    <cfRule type="cellIs" dxfId="7041" priority="12027" operator="equal">
      <formula>"NO CUMPLE"</formula>
    </cfRule>
  </conditionalFormatting>
  <conditionalFormatting sqref="L1833">
    <cfRule type="cellIs" dxfId="7040" priority="12029" operator="equal">
      <formula>"RECHAZADO"</formula>
    </cfRule>
    <cfRule type="cellIs" dxfId="7039" priority="12030" operator="equal">
      <formula>"NO CUMPLE"</formula>
    </cfRule>
  </conditionalFormatting>
  <conditionalFormatting sqref="L1836">
    <cfRule type="cellIs" dxfId="7038" priority="12085" operator="equal">
      <formula>"RECHAZADO"</formula>
    </cfRule>
    <cfRule type="cellIs" dxfId="7037" priority="12086" operator="equal">
      <formula>"NO CUMPLE"</formula>
    </cfRule>
    <cfRule type="cellIs" dxfId="7036" priority="12087" operator="equal">
      <formula>"CUMPLE"</formula>
    </cfRule>
  </conditionalFormatting>
  <conditionalFormatting sqref="L1839">
    <cfRule type="cellIs" dxfId="7035" priority="12076" operator="equal">
      <formula>"RECHAZADO"</formula>
    </cfRule>
    <cfRule type="cellIs" dxfId="7034" priority="12077" operator="equal">
      <formula>"NO CUMPLE"</formula>
    </cfRule>
  </conditionalFormatting>
  <conditionalFormatting sqref="L1839:L1840">
    <cfRule type="cellIs" dxfId="7033" priority="12066" operator="equal">
      <formula>"CUMPLE"</formula>
    </cfRule>
  </conditionalFormatting>
  <conditionalFormatting sqref="L1840">
    <cfRule type="cellIs" dxfId="7032" priority="12064" operator="equal">
      <formula>"RECHAZADO"</formula>
    </cfRule>
    <cfRule type="cellIs" dxfId="7031" priority="12065" operator="equal">
      <formula>"NO CUMPLE"</formula>
    </cfRule>
  </conditionalFormatting>
  <conditionalFormatting sqref="L1844">
    <cfRule type="cellIs" dxfId="7030" priority="12061" operator="equal">
      <formula>"RECHAZADO"</formula>
    </cfRule>
    <cfRule type="cellIs" dxfId="7029" priority="12062" operator="equal">
      <formula>"NO CUMPLE"</formula>
    </cfRule>
    <cfRule type="cellIs" dxfId="7028" priority="12063" operator="equal">
      <formula>"CUMPLE"</formula>
    </cfRule>
  </conditionalFormatting>
  <conditionalFormatting sqref="L1859:L1860">
    <cfRule type="cellIs" dxfId="7027" priority="12056" operator="equal">
      <formula>0</formula>
    </cfRule>
  </conditionalFormatting>
  <conditionalFormatting sqref="L1862">
    <cfRule type="cellIs" dxfId="7026" priority="12069" operator="equal">
      <formula>0</formula>
    </cfRule>
  </conditionalFormatting>
  <conditionalFormatting sqref="L1864">
    <cfRule type="expression" dxfId="7025" priority="12068">
      <formula>AND(L1864&lt;&gt;"",SUM(L1864:L1865)=0)</formula>
    </cfRule>
  </conditionalFormatting>
  <conditionalFormatting sqref="L1865">
    <cfRule type="expression" dxfId="7024" priority="12067">
      <formula>AND(L1865&lt;&gt;"",SUM(L1864:L1865)=0)</formula>
    </cfRule>
  </conditionalFormatting>
  <conditionalFormatting sqref="L1867">
    <cfRule type="cellIs" dxfId="7023" priority="12075" operator="equal">
      <formula>0</formula>
    </cfRule>
  </conditionalFormatting>
  <conditionalFormatting sqref="L1869">
    <cfRule type="cellIs" dxfId="7022" priority="12074" operator="equal">
      <formula>0</formula>
    </cfRule>
  </conditionalFormatting>
  <conditionalFormatting sqref="L1871">
    <cfRule type="cellIs" dxfId="7021" priority="12073" operator="equal">
      <formula>0</formula>
    </cfRule>
  </conditionalFormatting>
  <conditionalFormatting sqref="L1873">
    <cfRule type="cellIs" dxfId="7020" priority="12072" operator="equal">
      <formula>0</formula>
    </cfRule>
  </conditionalFormatting>
  <conditionalFormatting sqref="L1875">
    <cfRule type="cellIs" dxfId="7019" priority="12071" operator="equal">
      <formula>-2</formula>
    </cfRule>
  </conditionalFormatting>
  <conditionalFormatting sqref="L1877">
    <cfRule type="cellIs" dxfId="7018" priority="12070" operator="equal">
      <formula>-1</formula>
    </cfRule>
  </conditionalFormatting>
  <conditionalFormatting sqref="L1895">
    <cfRule type="cellIs" dxfId="7017" priority="12023" operator="equal">
      <formula>"RECHAZADO"</formula>
    </cfRule>
    <cfRule type="cellIs" dxfId="7016" priority="12024" operator="equal">
      <formula>"NO CUMPLE"</formula>
    </cfRule>
    <cfRule type="cellIs" dxfId="7015" priority="12025" operator="equal">
      <formula>"CUMPLE"</formula>
    </cfRule>
  </conditionalFormatting>
  <conditionalFormatting sqref="L1952">
    <cfRule type="cellIs" dxfId="7014" priority="12017" operator="equal">
      <formula>"RECHAZADO"</formula>
    </cfRule>
    <cfRule type="cellIs" dxfId="7013" priority="12018" operator="equal">
      <formula>"NO CUMPLE"</formula>
    </cfRule>
    <cfRule type="cellIs" dxfId="7012" priority="12019" operator="equal">
      <formula>"CUMPLE"</formula>
    </cfRule>
  </conditionalFormatting>
  <conditionalFormatting sqref="L1955">
    <cfRule type="cellIs" dxfId="7011" priority="12014" operator="equal">
      <formula>"RECHAZADO"</formula>
    </cfRule>
    <cfRule type="cellIs" dxfId="7010" priority="12015" operator="equal">
      <formula>"NO CUMPLE"</formula>
    </cfRule>
  </conditionalFormatting>
  <conditionalFormatting sqref="L1955:L1958">
    <cfRule type="cellIs" dxfId="7009" priority="11963" operator="equal">
      <formula>"CUMPLE"</formula>
    </cfRule>
  </conditionalFormatting>
  <conditionalFormatting sqref="L1956">
    <cfRule type="cellIs" dxfId="7008" priority="11967" operator="equal">
      <formula>"RECHAZADO"</formula>
    </cfRule>
    <cfRule type="cellIs" dxfId="7007" priority="11968" operator="equal">
      <formula>"NO CUMPLE"</formula>
    </cfRule>
  </conditionalFormatting>
  <conditionalFormatting sqref="L1957">
    <cfRule type="cellIs" dxfId="7006" priority="11961" operator="equal">
      <formula>"RECHAZADO"</formula>
    </cfRule>
    <cfRule type="cellIs" dxfId="7005" priority="11962" operator="equal">
      <formula>"NO CUMPLE"</formula>
    </cfRule>
  </conditionalFormatting>
  <conditionalFormatting sqref="L1958">
    <cfRule type="cellIs" dxfId="7004" priority="11964" operator="equal">
      <formula>"RECHAZADO"</formula>
    </cfRule>
    <cfRule type="cellIs" dxfId="7003" priority="11965" operator="equal">
      <formula>"NO CUMPLE"</formula>
    </cfRule>
  </conditionalFormatting>
  <conditionalFormatting sqref="L1961">
    <cfRule type="cellIs" dxfId="7002" priority="12020" operator="equal">
      <formula>"RECHAZADO"</formula>
    </cfRule>
    <cfRule type="cellIs" dxfId="7001" priority="12021" operator="equal">
      <formula>"NO CUMPLE"</formula>
    </cfRule>
    <cfRule type="cellIs" dxfId="7000" priority="12022" operator="equal">
      <formula>"CUMPLE"</formula>
    </cfRule>
  </conditionalFormatting>
  <conditionalFormatting sqref="L1964">
    <cfRule type="cellIs" dxfId="6999" priority="12011" operator="equal">
      <formula>"RECHAZADO"</formula>
    </cfRule>
    <cfRule type="cellIs" dxfId="6998" priority="12012" operator="equal">
      <formula>"NO CUMPLE"</formula>
    </cfRule>
  </conditionalFormatting>
  <conditionalFormatting sqref="L1964:L1965">
    <cfRule type="cellIs" dxfId="6997" priority="12001" operator="equal">
      <formula>"CUMPLE"</formula>
    </cfRule>
  </conditionalFormatting>
  <conditionalFormatting sqref="L1965">
    <cfRule type="cellIs" dxfId="6996" priority="11999" operator="equal">
      <formula>"RECHAZADO"</formula>
    </cfRule>
    <cfRule type="cellIs" dxfId="6995" priority="12000" operator="equal">
      <formula>"NO CUMPLE"</formula>
    </cfRule>
  </conditionalFormatting>
  <conditionalFormatting sqref="L1969">
    <cfRule type="cellIs" dxfId="6994" priority="11996" operator="equal">
      <formula>"RECHAZADO"</formula>
    </cfRule>
    <cfRule type="cellIs" dxfId="6993" priority="11997" operator="equal">
      <formula>"NO CUMPLE"</formula>
    </cfRule>
    <cfRule type="cellIs" dxfId="6992" priority="11998" operator="equal">
      <formula>"CUMPLE"</formula>
    </cfRule>
  </conditionalFormatting>
  <conditionalFormatting sqref="L1984:L1985">
    <cfRule type="cellIs" dxfId="6991" priority="11991" operator="equal">
      <formula>0</formula>
    </cfRule>
  </conditionalFormatting>
  <conditionalFormatting sqref="L1987">
    <cfRule type="cellIs" dxfId="6990" priority="12004" operator="equal">
      <formula>0</formula>
    </cfRule>
  </conditionalFormatting>
  <conditionalFormatting sqref="L1989">
    <cfRule type="expression" dxfId="6989" priority="12003">
      <formula>AND(L1989&lt;&gt;"",SUM(L1989:L1990)=0)</formula>
    </cfRule>
  </conditionalFormatting>
  <conditionalFormatting sqref="L1990">
    <cfRule type="expression" dxfId="6988" priority="12002">
      <formula>AND(L1990&lt;&gt;"",SUM(L1989:L1990)=0)</formula>
    </cfRule>
  </conditionalFormatting>
  <conditionalFormatting sqref="L1992">
    <cfRule type="cellIs" dxfId="6987" priority="12010" operator="equal">
      <formula>0</formula>
    </cfRule>
  </conditionalFormatting>
  <conditionalFormatting sqref="L1994">
    <cfRule type="cellIs" dxfId="6986" priority="12009" operator="equal">
      <formula>0</formula>
    </cfRule>
  </conditionalFormatting>
  <conditionalFormatting sqref="L1996">
    <cfRule type="cellIs" dxfId="6985" priority="12008" operator="equal">
      <formula>0</formula>
    </cfRule>
  </conditionalFormatting>
  <conditionalFormatting sqref="L1998">
    <cfRule type="cellIs" dxfId="6984" priority="12007" operator="equal">
      <formula>0</formula>
    </cfRule>
  </conditionalFormatting>
  <conditionalFormatting sqref="L2000">
    <cfRule type="cellIs" dxfId="6983" priority="12006" operator="equal">
      <formula>-2</formula>
    </cfRule>
  </conditionalFormatting>
  <conditionalFormatting sqref="L2002">
    <cfRule type="cellIs" dxfId="6982" priority="12005" operator="equal">
      <formula>-1</formula>
    </cfRule>
  </conditionalFormatting>
  <conditionalFormatting sqref="L2020">
    <cfRule type="cellIs" dxfId="6981" priority="11958" operator="equal">
      <formula>"RECHAZADO"</formula>
    </cfRule>
    <cfRule type="cellIs" dxfId="6980" priority="11959" operator="equal">
      <formula>"NO CUMPLE"</formula>
    </cfRule>
    <cfRule type="cellIs" dxfId="6979" priority="11960" operator="equal">
      <formula>"CUMPLE"</formula>
    </cfRule>
  </conditionalFormatting>
  <conditionalFormatting sqref="L2077">
    <cfRule type="cellIs" dxfId="6978" priority="11952" operator="equal">
      <formula>"RECHAZADO"</formula>
    </cfRule>
    <cfRule type="cellIs" dxfId="6977" priority="11953" operator="equal">
      <formula>"NO CUMPLE"</formula>
    </cfRule>
    <cfRule type="cellIs" dxfId="6976" priority="11954" operator="equal">
      <formula>"CUMPLE"</formula>
    </cfRule>
  </conditionalFormatting>
  <conditionalFormatting sqref="L2080">
    <cfRule type="cellIs" dxfId="6975" priority="11949" operator="equal">
      <formula>"RECHAZADO"</formula>
    </cfRule>
    <cfRule type="cellIs" dxfId="6974" priority="11950" operator="equal">
      <formula>"NO CUMPLE"</formula>
    </cfRule>
  </conditionalFormatting>
  <conditionalFormatting sqref="L2080:L2083">
    <cfRule type="cellIs" dxfId="6973" priority="11898" operator="equal">
      <formula>"CUMPLE"</formula>
    </cfRule>
  </conditionalFormatting>
  <conditionalFormatting sqref="L2081">
    <cfRule type="cellIs" dxfId="6972" priority="11902" operator="equal">
      <formula>"RECHAZADO"</formula>
    </cfRule>
    <cfRule type="cellIs" dxfId="6971" priority="11903" operator="equal">
      <formula>"NO CUMPLE"</formula>
    </cfRule>
  </conditionalFormatting>
  <conditionalFormatting sqref="L2082">
    <cfRule type="cellIs" dxfId="6970" priority="11896" operator="equal">
      <formula>"RECHAZADO"</formula>
    </cfRule>
    <cfRule type="cellIs" dxfId="6969" priority="11897" operator="equal">
      <formula>"NO CUMPLE"</formula>
    </cfRule>
  </conditionalFormatting>
  <conditionalFormatting sqref="L2083">
    <cfRule type="cellIs" dxfId="6968" priority="11899" operator="equal">
      <formula>"RECHAZADO"</formula>
    </cfRule>
    <cfRule type="cellIs" dxfId="6967" priority="11900" operator="equal">
      <formula>"NO CUMPLE"</formula>
    </cfRule>
  </conditionalFormatting>
  <conditionalFormatting sqref="L2086">
    <cfRule type="cellIs" dxfId="6966" priority="11955" operator="equal">
      <formula>"RECHAZADO"</formula>
    </cfRule>
    <cfRule type="cellIs" dxfId="6965" priority="11956" operator="equal">
      <formula>"NO CUMPLE"</formula>
    </cfRule>
    <cfRule type="cellIs" dxfId="6964" priority="11957" operator="equal">
      <formula>"CUMPLE"</formula>
    </cfRule>
  </conditionalFormatting>
  <conditionalFormatting sqref="L2089">
    <cfRule type="cellIs" dxfId="6963" priority="11946" operator="equal">
      <formula>"RECHAZADO"</formula>
    </cfRule>
    <cfRule type="cellIs" dxfId="6962" priority="11947" operator="equal">
      <formula>"NO CUMPLE"</formula>
    </cfRule>
  </conditionalFormatting>
  <conditionalFormatting sqref="L2089:L2090">
    <cfRule type="cellIs" dxfId="6961" priority="11936" operator="equal">
      <formula>"CUMPLE"</formula>
    </cfRule>
  </conditionalFormatting>
  <conditionalFormatting sqref="L2090">
    <cfRule type="cellIs" dxfId="6960" priority="11934" operator="equal">
      <formula>"RECHAZADO"</formula>
    </cfRule>
    <cfRule type="cellIs" dxfId="6959" priority="11935" operator="equal">
      <formula>"NO CUMPLE"</formula>
    </cfRule>
  </conditionalFormatting>
  <conditionalFormatting sqref="L2094">
    <cfRule type="cellIs" dxfId="6958" priority="11931" operator="equal">
      <formula>"RECHAZADO"</formula>
    </cfRule>
    <cfRule type="cellIs" dxfId="6957" priority="11932" operator="equal">
      <formula>"NO CUMPLE"</formula>
    </cfRule>
    <cfRule type="cellIs" dxfId="6956" priority="11933" operator="equal">
      <formula>"CUMPLE"</formula>
    </cfRule>
  </conditionalFormatting>
  <conditionalFormatting sqref="L2109:L2110">
    <cfRule type="cellIs" dxfId="6955" priority="11926" operator="equal">
      <formula>0</formula>
    </cfRule>
  </conditionalFormatting>
  <conditionalFormatting sqref="L2112">
    <cfRule type="cellIs" dxfId="6954" priority="11939" operator="equal">
      <formula>0</formula>
    </cfRule>
  </conditionalFormatting>
  <conditionalFormatting sqref="L2114">
    <cfRule type="expression" dxfId="6953" priority="11938">
      <formula>AND(L2114&lt;&gt;"",SUM(L2114:L2115)=0)</formula>
    </cfRule>
  </conditionalFormatting>
  <conditionalFormatting sqref="L2115">
    <cfRule type="expression" dxfId="6952" priority="11937">
      <formula>AND(L2115&lt;&gt;"",SUM(L2114:L2115)=0)</formula>
    </cfRule>
  </conditionalFormatting>
  <conditionalFormatting sqref="L2117">
    <cfRule type="cellIs" dxfId="6951" priority="11945" operator="equal">
      <formula>0</formula>
    </cfRule>
  </conditionalFormatting>
  <conditionalFormatting sqref="L2119">
    <cfRule type="cellIs" dxfId="6950" priority="11944" operator="equal">
      <formula>0</formula>
    </cfRule>
  </conditionalFormatting>
  <conditionalFormatting sqref="L2121">
    <cfRule type="cellIs" dxfId="6949" priority="11943" operator="equal">
      <formula>0</formula>
    </cfRule>
  </conditionalFormatting>
  <conditionalFormatting sqref="L2123">
    <cfRule type="cellIs" dxfId="6948" priority="11942" operator="equal">
      <formula>0</formula>
    </cfRule>
  </conditionalFormatting>
  <conditionalFormatting sqref="L2125">
    <cfRule type="cellIs" dxfId="6947" priority="11941" operator="equal">
      <formula>-2</formula>
    </cfRule>
  </conditionalFormatting>
  <conditionalFormatting sqref="L2127">
    <cfRule type="cellIs" dxfId="6946" priority="11940" operator="equal">
      <formula>-1</formula>
    </cfRule>
  </conditionalFormatting>
  <conditionalFormatting sqref="L2145">
    <cfRule type="cellIs" dxfId="6945" priority="11893" operator="equal">
      <formula>"RECHAZADO"</formula>
    </cfRule>
    <cfRule type="cellIs" dxfId="6944" priority="11894" operator="equal">
      <formula>"NO CUMPLE"</formula>
    </cfRule>
    <cfRule type="cellIs" dxfId="6943" priority="11895" operator="equal">
      <formula>"CUMPLE"</formula>
    </cfRule>
  </conditionalFormatting>
  <conditionalFormatting sqref="L2202">
    <cfRule type="cellIs" dxfId="6942" priority="11887" operator="equal">
      <formula>"RECHAZADO"</formula>
    </cfRule>
    <cfRule type="cellIs" dxfId="6941" priority="11888" operator="equal">
      <formula>"NO CUMPLE"</formula>
    </cfRule>
    <cfRule type="cellIs" dxfId="6940" priority="11889" operator="equal">
      <formula>"CUMPLE"</formula>
    </cfRule>
  </conditionalFormatting>
  <conditionalFormatting sqref="L2205">
    <cfRule type="cellIs" dxfId="6939" priority="11884" operator="equal">
      <formula>"RECHAZADO"</formula>
    </cfRule>
    <cfRule type="cellIs" dxfId="6938" priority="11885" operator="equal">
      <formula>"NO CUMPLE"</formula>
    </cfRule>
  </conditionalFormatting>
  <conditionalFormatting sqref="L2205:L2208">
    <cfRule type="cellIs" dxfId="6937" priority="11833" operator="equal">
      <formula>"CUMPLE"</formula>
    </cfRule>
  </conditionalFormatting>
  <conditionalFormatting sqref="L2206">
    <cfRule type="cellIs" dxfId="6936" priority="11837" operator="equal">
      <formula>"RECHAZADO"</formula>
    </cfRule>
    <cfRule type="cellIs" dxfId="6935" priority="11838" operator="equal">
      <formula>"NO CUMPLE"</formula>
    </cfRule>
  </conditionalFormatting>
  <conditionalFormatting sqref="L2207">
    <cfRule type="cellIs" dxfId="6934" priority="11831" operator="equal">
      <formula>"RECHAZADO"</formula>
    </cfRule>
    <cfRule type="cellIs" dxfId="6933" priority="11832" operator="equal">
      <formula>"NO CUMPLE"</formula>
    </cfRule>
  </conditionalFormatting>
  <conditionalFormatting sqref="L2208">
    <cfRule type="cellIs" dxfId="6932" priority="11834" operator="equal">
      <formula>"RECHAZADO"</formula>
    </cfRule>
    <cfRule type="cellIs" dxfId="6931" priority="11835" operator="equal">
      <formula>"NO CUMPLE"</formula>
    </cfRule>
  </conditionalFormatting>
  <conditionalFormatting sqref="L2211">
    <cfRule type="cellIs" dxfId="6930" priority="11890" operator="equal">
      <formula>"RECHAZADO"</formula>
    </cfRule>
    <cfRule type="cellIs" dxfId="6929" priority="11891" operator="equal">
      <formula>"NO CUMPLE"</formula>
    </cfRule>
    <cfRule type="cellIs" dxfId="6928" priority="11892" operator="equal">
      <formula>"CUMPLE"</formula>
    </cfRule>
  </conditionalFormatting>
  <conditionalFormatting sqref="L2214">
    <cfRule type="cellIs" dxfId="6927" priority="11881" operator="equal">
      <formula>"RECHAZADO"</formula>
    </cfRule>
    <cfRule type="cellIs" dxfId="6926" priority="11882" operator="equal">
      <formula>"NO CUMPLE"</formula>
    </cfRule>
  </conditionalFormatting>
  <conditionalFormatting sqref="L2214:L2215">
    <cfRule type="cellIs" dxfId="6925" priority="11871" operator="equal">
      <formula>"CUMPLE"</formula>
    </cfRule>
  </conditionalFormatting>
  <conditionalFormatting sqref="L2215">
    <cfRule type="cellIs" dxfId="6924" priority="11869" operator="equal">
      <formula>"RECHAZADO"</formula>
    </cfRule>
    <cfRule type="cellIs" dxfId="6923" priority="11870" operator="equal">
      <formula>"NO CUMPLE"</formula>
    </cfRule>
  </conditionalFormatting>
  <conditionalFormatting sqref="L2219">
    <cfRule type="cellIs" dxfId="6922" priority="11866" operator="equal">
      <formula>"RECHAZADO"</formula>
    </cfRule>
    <cfRule type="cellIs" dxfId="6921" priority="11867" operator="equal">
      <formula>"NO CUMPLE"</formula>
    </cfRule>
    <cfRule type="cellIs" dxfId="6920" priority="11868" operator="equal">
      <formula>"CUMPLE"</formula>
    </cfRule>
  </conditionalFormatting>
  <conditionalFormatting sqref="L2234:L2235">
    <cfRule type="cellIs" dxfId="6919" priority="11861" operator="equal">
      <formula>0</formula>
    </cfRule>
  </conditionalFormatting>
  <conditionalFormatting sqref="L2237">
    <cfRule type="cellIs" dxfId="6918" priority="11874" operator="equal">
      <formula>0</formula>
    </cfRule>
  </conditionalFormatting>
  <conditionalFormatting sqref="L2239">
    <cfRule type="expression" dxfId="6917" priority="11873">
      <formula>AND(L2239&lt;&gt;"",SUM(L2239:L2240)=0)</formula>
    </cfRule>
  </conditionalFormatting>
  <conditionalFormatting sqref="L2240">
    <cfRule type="expression" dxfId="6916" priority="11872">
      <formula>AND(L2240&lt;&gt;"",SUM(L2239:L2240)=0)</formula>
    </cfRule>
  </conditionalFormatting>
  <conditionalFormatting sqref="L2242">
    <cfRule type="cellIs" dxfId="6915" priority="11880" operator="equal">
      <formula>0</formula>
    </cfRule>
  </conditionalFormatting>
  <conditionalFormatting sqref="L2244">
    <cfRule type="cellIs" dxfId="6914" priority="11879" operator="equal">
      <formula>0</formula>
    </cfRule>
  </conditionalFormatting>
  <conditionalFormatting sqref="L2246">
    <cfRule type="cellIs" dxfId="6913" priority="11878" operator="equal">
      <formula>0</formula>
    </cfRule>
  </conditionalFormatting>
  <conditionalFormatting sqref="L2248">
    <cfRule type="cellIs" dxfId="6912" priority="11877" operator="equal">
      <formula>0</formula>
    </cfRule>
  </conditionalFormatting>
  <conditionalFormatting sqref="L2250">
    <cfRule type="cellIs" dxfId="6911" priority="11876" operator="equal">
      <formula>-2</formula>
    </cfRule>
  </conditionalFormatting>
  <conditionalFormatting sqref="L2252">
    <cfRule type="cellIs" dxfId="6910" priority="11875" operator="equal">
      <formula>-1</formula>
    </cfRule>
  </conditionalFormatting>
  <conditionalFormatting sqref="L2270">
    <cfRule type="cellIs" dxfId="6909" priority="11828" operator="equal">
      <formula>"RECHAZADO"</formula>
    </cfRule>
    <cfRule type="cellIs" dxfId="6908" priority="11829" operator="equal">
      <formula>"NO CUMPLE"</formula>
    </cfRule>
    <cfRule type="cellIs" dxfId="6907" priority="11830" operator="equal">
      <formula>"CUMPLE"</formula>
    </cfRule>
  </conditionalFormatting>
  <conditionalFormatting sqref="L2327">
    <cfRule type="cellIs" dxfId="6906" priority="11822" operator="equal">
      <formula>"RECHAZADO"</formula>
    </cfRule>
    <cfRule type="cellIs" dxfId="6905" priority="11823" operator="equal">
      <formula>"NO CUMPLE"</formula>
    </cfRule>
    <cfRule type="cellIs" dxfId="6904" priority="11824" operator="equal">
      <formula>"CUMPLE"</formula>
    </cfRule>
  </conditionalFormatting>
  <conditionalFormatting sqref="L2330">
    <cfRule type="cellIs" dxfId="6903" priority="11819" operator="equal">
      <formula>"RECHAZADO"</formula>
    </cfRule>
    <cfRule type="cellIs" dxfId="6902" priority="11820" operator="equal">
      <formula>"NO CUMPLE"</formula>
    </cfRule>
  </conditionalFormatting>
  <conditionalFormatting sqref="L2330:L2333">
    <cfRule type="cellIs" dxfId="6901" priority="11768" operator="equal">
      <formula>"CUMPLE"</formula>
    </cfRule>
  </conditionalFormatting>
  <conditionalFormatting sqref="L2331">
    <cfRule type="cellIs" dxfId="6900" priority="11772" operator="equal">
      <formula>"RECHAZADO"</formula>
    </cfRule>
    <cfRule type="cellIs" dxfId="6899" priority="11773" operator="equal">
      <formula>"NO CUMPLE"</formula>
    </cfRule>
  </conditionalFormatting>
  <conditionalFormatting sqref="L2332">
    <cfRule type="cellIs" dxfId="6898" priority="11766" operator="equal">
      <formula>"RECHAZADO"</formula>
    </cfRule>
    <cfRule type="cellIs" dxfId="6897" priority="11767" operator="equal">
      <formula>"NO CUMPLE"</formula>
    </cfRule>
  </conditionalFormatting>
  <conditionalFormatting sqref="L2333">
    <cfRule type="cellIs" dxfId="6896" priority="11769" operator="equal">
      <formula>"RECHAZADO"</formula>
    </cfRule>
    <cfRule type="cellIs" dxfId="6895" priority="11770" operator="equal">
      <formula>"NO CUMPLE"</formula>
    </cfRule>
  </conditionalFormatting>
  <conditionalFormatting sqref="L2336">
    <cfRule type="cellIs" dxfId="6894" priority="11825" operator="equal">
      <formula>"RECHAZADO"</formula>
    </cfRule>
    <cfRule type="cellIs" dxfId="6893" priority="11826" operator="equal">
      <formula>"NO CUMPLE"</formula>
    </cfRule>
    <cfRule type="cellIs" dxfId="6892" priority="11827" operator="equal">
      <formula>"CUMPLE"</formula>
    </cfRule>
  </conditionalFormatting>
  <conditionalFormatting sqref="L2339">
    <cfRule type="cellIs" dxfId="6891" priority="11816" operator="equal">
      <formula>"RECHAZADO"</formula>
    </cfRule>
    <cfRule type="cellIs" dxfId="6890" priority="11817" operator="equal">
      <formula>"NO CUMPLE"</formula>
    </cfRule>
  </conditionalFormatting>
  <conditionalFormatting sqref="L2339:L2340">
    <cfRule type="cellIs" dxfId="6889" priority="11806" operator="equal">
      <formula>"CUMPLE"</formula>
    </cfRule>
  </conditionalFormatting>
  <conditionalFormatting sqref="L2340">
    <cfRule type="cellIs" dxfId="6888" priority="11804" operator="equal">
      <formula>"RECHAZADO"</formula>
    </cfRule>
    <cfRule type="cellIs" dxfId="6887" priority="11805" operator="equal">
      <formula>"NO CUMPLE"</formula>
    </cfRule>
  </conditionalFormatting>
  <conditionalFormatting sqref="L2344">
    <cfRule type="cellIs" dxfId="6886" priority="11801" operator="equal">
      <formula>"RECHAZADO"</formula>
    </cfRule>
    <cfRule type="cellIs" dxfId="6885" priority="11802" operator="equal">
      <formula>"NO CUMPLE"</formula>
    </cfRule>
    <cfRule type="cellIs" dxfId="6884" priority="11803" operator="equal">
      <formula>"CUMPLE"</formula>
    </cfRule>
  </conditionalFormatting>
  <conditionalFormatting sqref="L2359:L2360">
    <cfRule type="cellIs" dxfId="6883" priority="11796" operator="equal">
      <formula>0</formula>
    </cfRule>
  </conditionalFormatting>
  <conditionalFormatting sqref="L2362">
    <cfRule type="cellIs" dxfId="6882" priority="11809" operator="equal">
      <formula>0</formula>
    </cfRule>
  </conditionalFormatting>
  <conditionalFormatting sqref="L2364">
    <cfRule type="expression" dxfId="6881" priority="11808">
      <formula>AND(L2364&lt;&gt;"",SUM(L2364:L2365)=0)</formula>
    </cfRule>
  </conditionalFormatting>
  <conditionalFormatting sqref="L2365">
    <cfRule type="expression" dxfId="6880" priority="11807">
      <formula>AND(L2365&lt;&gt;"",SUM(L2364:L2365)=0)</formula>
    </cfRule>
  </conditionalFormatting>
  <conditionalFormatting sqref="L2367">
    <cfRule type="cellIs" dxfId="6879" priority="11815" operator="equal">
      <formula>0</formula>
    </cfRule>
  </conditionalFormatting>
  <conditionalFormatting sqref="L2369">
    <cfRule type="cellIs" dxfId="6878" priority="11814" operator="equal">
      <formula>0</formula>
    </cfRule>
  </conditionalFormatting>
  <conditionalFormatting sqref="L2371">
    <cfRule type="cellIs" dxfId="6877" priority="11813" operator="equal">
      <formula>0</formula>
    </cfRule>
  </conditionalFormatting>
  <conditionalFormatting sqref="L2373">
    <cfRule type="cellIs" dxfId="6876" priority="11812" operator="equal">
      <formula>0</formula>
    </cfRule>
  </conditionalFormatting>
  <conditionalFormatting sqref="L2375">
    <cfRule type="cellIs" dxfId="6875" priority="11811" operator="equal">
      <formula>-2</formula>
    </cfRule>
  </conditionalFormatting>
  <conditionalFormatting sqref="L2377">
    <cfRule type="cellIs" dxfId="6874" priority="11810" operator="equal">
      <formula>-1</formula>
    </cfRule>
  </conditionalFormatting>
  <conditionalFormatting sqref="L2395">
    <cfRule type="cellIs" dxfId="6873" priority="11763" operator="equal">
      <formula>"RECHAZADO"</formula>
    </cfRule>
    <cfRule type="cellIs" dxfId="6872" priority="11764" operator="equal">
      <formula>"NO CUMPLE"</formula>
    </cfRule>
    <cfRule type="cellIs" dxfId="6871" priority="11765" operator="equal">
      <formula>"CUMPLE"</formula>
    </cfRule>
  </conditionalFormatting>
  <conditionalFormatting sqref="L2452">
    <cfRule type="cellIs" dxfId="6870" priority="11757" operator="equal">
      <formula>"RECHAZADO"</formula>
    </cfRule>
    <cfRule type="cellIs" dxfId="6869" priority="11758" operator="equal">
      <formula>"NO CUMPLE"</formula>
    </cfRule>
    <cfRule type="cellIs" dxfId="6868" priority="11759" operator="equal">
      <formula>"CUMPLE"</formula>
    </cfRule>
  </conditionalFormatting>
  <conditionalFormatting sqref="L2455">
    <cfRule type="cellIs" dxfId="6867" priority="11754" operator="equal">
      <formula>"RECHAZADO"</formula>
    </cfRule>
    <cfRule type="cellIs" dxfId="6866" priority="11755" operator="equal">
      <formula>"NO CUMPLE"</formula>
    </cfRule>
  </conditionalFormatting>
  <conditionalFormatting sqref="L2455:L2458">
    <cfRule type="cellIs" dxfId="6865" priority="11703" operator="equal">
      <formula>"CUMPLE"</formula>
    </cfRule>
  </conditionalFormatting>
  <conditionalFormatting sqref="L2456">
    <cfRule type="cellIs" dxfId="6864" priority="11707" operator="equal">
      <formula>"RECHAZADO"</formula>
    </cfRule>
    <cfRule type="cellIs" dxfId="6863" priority="11708" operator="equal">
      <formula>"NO CUMPLE"</formula>
    </cfRule>
  </conditionalFormatting>
  <conditionalFormatting sqref="L2457">
    <cfRule type="cellIs" dxfId="6862" priority="11701" operator="equal">
      <formula>"RECHAZADO"</formula>
    </cfRule>
    <cfRule type="cellIs" dxfId="6861" priority="11702" operator="equal">
      <formula>"NO CUMPLE"</formula>
    </cfRule>
  </conditionalFormatting>
  <conditionalFormatting sqref="L2458">
    <cfRule type="cellIs" dxfId="6860" priority="11704" operator="equal">
      <formula>"RECHAZADO"</formula>
    </cfRule>
    <cfRule type="cellIs" dxfId="6859" priority="11705" operator="equal">
      <formula>"NO CUMPLE"</formula>
    </cfRule>
  </conditionalFormatting>
  <conditionalFormatting sqref="L2461">
    <cfRule type="cellIs" dxfId="6858" priority="11760" operator="equal">
      <formula>"RECHAZADO"</formula>
    </cfRule>
    <cfRule type="cellIs" dxfId="6857" priority="11761" operator="equal">
      <formula>"NO CUMPLE"</formula>
    </cfRule>
    <cfRule type="cellIs" dxfId="6856" priority="11762" operator="equal">
      <formula>"CUMPLE"</formula>
    </cfRule>
  </conditionalFormatting>
  <conditionalFormatting sqref="L2464">
    <cfRule type="cellIs" dxfId="6855" priority="11751" operator="equal">
      <formula>"RECHAZADO"</formula>
    </cfRule>
    <cfRule type="cellIs" dxfId="6854" priority="11752" operator="equal">
      <formula>"NO CUMPLE"</formula>
    </cfRule>
  </conditionalFormatting>
  <conditionalFormatting sqref="L2464:L2465">
    <cfRule type="cellIs" dxfId="6853" priority="11741" operator="equal">
      <formula>"CUMPLE"</formula>
    </cfRule>
  </conditionalFormatting>
  <conditionalFormatting sqref="L2465">
    <cfRule type="cellIs" dxfId="6852" priority="11739" operator="equal">
      <formula>"RECHAZADO"</formula>
    </cfRule>
    <cfRule type="cellIs" dxfId="6851" priority="11740" operator="equal">
      <formula>"NO CUMPLE"</formula>
    </cfRule>
  </conditionalFormatting>
  <conditionalFormatting sqref="L2469">
    <cfRule type="cellIs" dxfId="6850" priority="11736" operator="equal">
      <formula>"RECHAZADO"</formula>
    </cfRule>
    <cfRule type="cellIs" dxfId="6849" priority="11737" operator="equal">
      <formula>"NO CUMPLE"</formula>
    </cfRule>
    <cfRule type="cellIs" dxfId="6848" priority="11738" operator="equal">
      <formula>"CUMPLE"</formula>
    </cfRule>
  </conditionalFormatting>
  <conditionalFormatting sqref="L2484:L2485">
    <cfRule type="cellIs" dxfId="6847" priority="11731" operator="equal">
      <formula>0</formula>
    </cfRule>
  </conditionalFormatting>
  <conditionalFormatting sqref="L2487">
    <cfRule type="cellIs" dxfId="6846" priority="11744" operator="equal">
      <formula>0</formula>
    </cfRule>
  </conditionalFormatting>
  <conditionalFormatting sqref="L2489">
    <cfRule type="expression" dxfId="6845" priority="11743">
      <formula>AND(L2489&lt;&gt;"",SUM(L2489:L2490)=0)</formula>
    </cfRule>
  </conditionalFormatting>
  <conditionalFormatting sqref="L2490">
    <cfRule type="expression" dxfId="6844" priority="11742">
      <formula>AND(L2490&lt;&gt;"",SUM(L2489:L2490)=0)</formula>
    </cfRule>
  </conditionalFormatting>
  <conditionalFormatting sqref="L2492">
    <cfRule type="cellIs" dxfId="6843" priority="11750" operator="equal">
      <formula>0</formula>
    </cfRule>
  </conditionalFormatting>
  <conditionalFormatting sqref="L2494">
    <cfRule type="cellIs" dxfId="6842" priority="11749" operator="equal">
      <formula>0</formula>
    </cfRule>
  </conditionalFormatting>
  <conditionalFormatting sqref="L2496">
    <cfRule type="cellIs" dxfId="6841" priority="11748" operator="equal">
      <formula>0</formula>
    </cfRule>
  </conditionalFormatting>
  <conditionalFormatting sqref="L2498">
    <cfRule type="cellIs" dxfId="6840" priority="11747" operator="equal">
      <formula>0</formula>
    </cfRule>
  </conditionalFormatting>
  <conditionalFormatting sqref="L2500">
    <cfRule type="cellIs" dxfId="6839" priority="11746" operator="equal">
      <formula>-2</formula>
    </cfRule>
  </conditionalFormatting>
  <conditionalFormatting sqref="L2502">
    <cfRule type="cellIs" dxfId="6838" priority="11745" operator="equal">
      <formula>-1</formula>
    </cfRule>
  </conditionalFormatting>
  <conditionalFormatting sqref="L2520">
    <cfRule type="cellIs" dxfId="6837" priority="11698" operator="equal">
      <formula>"RECHAZADO"</formula>
    </cfRule>
    <cfRule type="cellIs" dxfId="6836" priority="11699" operator="equal">
      <formula>"NO CUMPLE"</formula>
    </cfRule>
    <cfRule type="cellIs" dxfId="6835" priority="11700" operator="equal">
      <formula>"CUMPLE"</formula>
    </cfRule>
  </conditionalFormatting>
  <conditionalFormatting sqref="L2577">
    <cfRule type="cellIs" dxfId="6834" priority="11692" operator="equal">
      <formula>"RECHAZADO"</formula>
    </cfRule>
    <cfRule type="cellIs" dxfId="6833" priority="11693" operator="equal">
      <formula>"NO CUMPLE"</formula>
    </cfRule>
    <cfRule type="cellIs" dxfId="6832" priority="11694" operator="equal">
      <formula>"CUMPLE"</formula>
    </cfRule>
  </conditionalFormatting>
  <conditionalFormatting sqref="L2580">
    <cfRule type="cellIs" dxfId="6831" priority="11689" operator="equal">
      <formula>"RECHAZADO"</formula>
    </cfRule>
    <cfRule type="cellIs" dxfId="6830" priority="11690" operator="equal">
      <formula>"NO CUMPLE"</formula>
    </cfRule>
  </conditionalFormatting>
  <conditionalFormatting sqref="L2580:L2583">
    <cfRule type="cellIs" dxfId="6829" priority="11638" operator="equal">
      <formula>"CUMPLE"</formula>
    </cfRule>
  </conditionalFormatting>
  <conditionalFormatting sqref="L2581">
    <cfRule type="cellIs" dxfId="6828" priority="11642" operator="equal">
      <formula>"RECHAZADO"</formula>
    </cfRule>
    <cfRule type="cellIs" dxfId="6827" priority="11643" operator="equal">
      <formula>"NO CUMPLE"</formula>
    </cfRule>
  </conditionalFormatting>
  <conditionalFormatting sqref="L2582">
    <cfRule type="cellIs" dxfId="6826" priority="11636" operator="equal">
      <formula>"RECHAZADO"</formula>
    </cfRule>
    <cfRule type="cellIs" dxfId="6825" priority="11637" operator="equal">
      <formula>"NO CUMPLE"</formula>
    </cfRule>
  </conditionalFormatting>
  <conditionalFormatting sqref="L2583">
    <cfRule type="cellIs" dxfId="6824" priority="11639" operator="equal">
      <formula>"RECHAZADO"</formula>
    </cfRule>
    <cfRule type="cellIs" dxfId="6823" priority="11640" operator="equal">
      <formula>"NO CUMPLE"</formula>
    </cfRule>
  </conditionalFormatting>
  <conditionalFormatting sqref="L2586">
    <cfRule type="cellIs" dxfId="6822" priority="11695" operator="equal">
      <formula>"RECHAZADO"</formula>
    </cfRule>
    <cfRule type="cellIs" dxfId="6821" priority="11696" operator="equal">
      <formula>"NO CUMPLE"</formula>
    </cfRule>
    <cfRule type="cellIs" dxfId="6820" priority="11697" operator="equal">
      <formula>"CUMPLE"</formula>
    </cfRule>
  </conditionalFormatting>
  <conditionalFormatting sqref="L2589">
    <cfRule type="cellIs" dxfId="6819" priority="11686" operator="equal">
      <formula>"RECHAZADO"</formula>
    </cfRule>
    <cfRule type="cellIs" dxfId="6818" priority="11687" operator="equal">
      <formula>"NO CUMPLE"</formula>
    </cfRule>
  </conditionalFormatting>
  <conditionalFormatting sqref="L2589:L2590">
    <cfRule type="cellIs" dxfId="6817" priority="11676" operator="equal">
      <formula>"CUMPLE"</formula>
    </cfRule>
  </conditionalFormatting>
  <conditionalFormatting sqref="L2590">
    <cfRule type="cellIs" dxfId="6816" priority="11674" operator="equal">
      <formula>"RECHAZADO"</formula>
    </cfRule>
    <cfRule type="cellIs" dxfId="6815" priority="11675" operator="equal">
      <formula>"NO CUMPLE"</formula>
    </cfRule>
  </conditionalFormatting>
  <conditionalFormatting sqref="L2594">
    <cfRule type="cellIs" dxfId="6814" priority="11671" operator="equal">
      <formula>"RECHAZADO"</formula>
    </cfRule>
    <cfRule type="cellIs" dxfId="6813" priority="11672" operator="equal">
      <formula>"NO CUMPLE"</formula>
    </cfRule>
    <cfRule type="cellIs" dxfId="6812" priority="11673" operator="equal">
      <formula>"CUMPLE"</formula>
    </cfRule>
  </conditionalFormatting>
  <conditionalFormatting sqref="L2609:L2610">
    <cfRule type="cellIs" dxfId="6811" priority="11666" operator="equal">
      <formula>0</formula>
    </cfRule>
  </conditionalFormatting>
  <conditionalFormatting sqref="L2612">
    <cfRule type="cellIs" dxfId="6810" priority="11679" operator="equal">
      <formula>0</formula>
    </cfRule>
  </conditionalFormatting>
  <conditionalFormatting sqref="L2614">
    <cfRule type="expression" dxfId="6809" priority="11678">
      <formula>AND(L2614&lt;&gt;"",SUM(L2614:L2615)=0)</formula>
    </cfRule>
  </conditionalFormatting>
  <conditionalFormatting sqref="L2615">
    <cfRule type="expression" dxfId="6808" priority="11677">
      <formula>AND(L2615&lt;&gt;"",SUM(L2614:L2615)=0)</formula>
    </cfRule>
  </conditionalFormatting>
  <conditionalFormatting sqref="L2617">
    <cfRule type="cellIs" dxfId="6807" priority="11685" operator="equal">
      <formula>0</formula>
    </cfRule>
  </conditionalFormatting>
  <conditionalFormatting sqref="L2619">
    <cfRule type="cellIs" dxfId="6806" priority="11684" operator="equal">
      <formula>0</formula>
    </cfRule>
  </conditionalFormatting>
  <conditionalFormatting sqref="L2621">
    <cfRule type="cellIs" dxfId="6805" priority="11683" operator="equal">
      <formula>0</formula>
    </cfRule>
  </conditionalFormatting>
  <conditionalFormatting sqref="L2623">
    <cfRule type="cellIs" dxfId="6804" priority="11682" operator="equal">
      <formula>0</formula>
    </cfRule>
  </conditionalFormatting>
  <conditionalFormatting sqref="L2625">
    <cfRule type="cellIs" dxfId="6803" priority="11681" operator="equal">
      <formula>-2</formula>
    </cfRule>
  </conditionalFormatting>
  <conditionalFormatting sqref="L2627">
    <cfRule type="cellIs" dxfId="6802" priority="11680" operator="equal">
      <formula>-1</formula>
    </cfRule>
  </conditionalFormatting>
  <conditionalFormatting sqref="L2645">
    <cfRule type="cellIs" dxfId="6801" priority="11633" operator="equal">
      <formula>"RECHAZADO"</formula>
    </cfRule>
    <cfRule type="cellIs" dxfId="6800" priority="11634" operator="equal">
      <formula>"NO CUMPLE"</formula>
    </cfRule>
    <cfRule type="cellIs" dxfId="6799" priority="11635" operator="equal">
      <formula>"CUMPLE"</formula>
    </cfRule>
  </conditionalFormatting>
  <conditionalFormatting sqref="L2702">
    <cfRule type="cellIs" dxfId="6798" priority="11627" operator="equal">
      <formula>"RECHAZADO"</formula>
    </cfRule>
    <cfRule type="cellIs" dxfId="6797" priority="11628" operator="equal">
      <formula>"NO CUMPLE"</formula>
    </cfRule>
    <cfRule type="cellIs" dxfId="6796" priority="11629" operator="equal">
      <formula>"CUMPLE"</formula>
    </cfRule>
  </conditionalFormatting>
  <conditionalFormatting sqref="L2705">
    <cfRule type="cellIs" dxfId="6795" priority="11624" operator="equal">
      <formula>"RECHAZADO"</formula>
    </cfRule>
    <cfRule type="cellIs" dxfId="6794" priority="11625" operator="equal">
      <formula>"NO CUMPLE"</formula>
    </cfRule>
  </conditionalFormatting>
  <conditionalFormatting sqref="L2705:L2708">
    <cfRule type="cellIs" dxfId="6793" priority="11573" operator="equal">
      <formula>"CUMPLE"</formula>
    </cfRule>
  </conditionalFormatting>
  <conditionalFormatting sqref="L2706">
    <cfRule type="cellIs" dxfId="6792" priority="11577" operator="equal">
      <formula>"RECHAZADO"</formula>
    </cfRule>
    <cfRule type="cellIs" dxfId="6791" priority="11578" operator="equal">
      <formula>"NO CUMPLE"</formula>
    </cfRule>
  </conditionalFormatting>
  <conditionalFormatting sqref="L2707">
    <cfRule type="cellIs" dxfId="6790" priority="11571" operator="equal">
      <formula>"RECHAZADO"</formula>
    </cfRule>
    <cfRule type="cellIs" dxfId="6789" priority="11572" operator="equal">
      <formula>"NO CUMPLE"</formula>
    </cfRule>
  </conditionalFormatting>
  <conditionalFormatting sqref="L2708">
    <cfRule type="cellIs" dxfId="6788" priority="11574" operator="equal">
      <formula>"RECHAZADO"</formula>
    </cfRule>
    <cfRule type="cellIs" dxfId="6787" priority="11575" operator="equal">
      <formula>"NO CUMPLE"</formula>
    </cfRule>
  </conditionalFormatting>
  <conditionalFormatting sqref="L2711">
    <cfRule type="cellIs" dxfId="6786" priority="11630" operator="equal">
      <formula>"RECHAZADO"</formula>
    </cfRule>
    <cfRule type="cellIs" dxfId="6785" priority="11631" operator="equal">
      <formula>"NO CUMPLE"</formula>
    </cfRule>
    <cfRule type="cellIs" dxfId="6784" priority="11632" operator="equal">
      <formula>"CUMPLE"</formula>
    </cfRule>
  </conditionalFormatting>
  <conditionalFormatting sqref="L2714">
    <cfRule type="cellIs" dxfId="6783" priority="11621" operator="equal">
      <formula>"RECHAZADO"</formula>
    </cfRule>
    <cfRule type="cellIs" dxfId="6782" priority="11622" operator="equal">
      <formula>"NO CUMPLE"</formula>
    </cfRule>
  </conditionalFormatting>
  <conditionalFormatting sqref="L2714:L2715">
    <cfRule type="cellIs" dxfId="6781" priority="11611" operator="equal">
      <formula>"CUMPLE"</formula>
    </cfRule>
  </conditionalFormatting>
  <conditionalFormatting sqref="L2715">
    <cfRule type="cellIs" dxfId="6780" priority="11609" operator="equal">
      <formula>"RECHAZADO"</formula>
    </cfRule>
    <cfRule type="cellIs" dxfId="6779" priority="11610" operator="equal">
      <formula>"NO CUMPLE"</formula>
    </cfRule>
  </conditionalFormatting>
  <conditionalFormatting sqref="L2719">
    <cfRule type="cellIs" dxfId="6778" priority="11606" operator="equal">
      <formula>"RECHAZADO"</formula>
    </cfRule>
    <cfRule type="cellIs" dxfId="6777" priority="11607" operator="equal">
      <formula>"NO CUMPLE"</formula>
    </cfRule>
    <cfRule type="cellIs" dxfId="6776" priority="11608" operator="equal">
      <formula>"CUMPLE"</formula>
    </cfRule>
  </conditionalFormatting>
  <conditionalFormatting sqref="L2734:L2735">
    <cfRule type="cellIs" dxfId="6775" priority="11601" operator="equal">
      <formula>0</formula>
    </cfRule>
  </conditionalFormatting>
  <conditionalFormatting sqref="L2737">
    <cfRule type="cellIs" dxfId="6774" priority="11614" operator="equal">
      <formula>0</formula>
    </cfRule>
  </conditionalFormatting>
  <conditionalFormatting sqref="L2739">
    <cfRule type="expression" dxfId="6773" priority="11613">
      <formula>AND(L2739&lt;&gt;"",SUM(L2739:L2740)=0)</formula>
    </cfRule>
  </conditionalFormatting>
  <conditionalFormatting sqref="L2740">
    <cfRule type="expression" dxfId="6772" priority="11612">
      <formula>AND(L2740&lt;&gt;"",SUM(L2739:L2740)=0)</formula>
    </cfRule>
  </conditionalFormatting>
  <conditionalFormatting sqref="L2742">
    <cfRule type="cellIs" dxfId="6771" priority="11620" operator="equal">
      <formula>0</formula>
    </cfRule>
  </conditionalFormatting>
  <conditionalFormatting sqref="L2744">
    <cfRule type="cellIs" dxfId="6770" priority="11619" operator="equal">
      <formula>0</formula>
    </cfRule>
  </conditionalFormatting>
  <conditionalFormatting sqref="L2746">
    <cfRule type="cellIs" dxfId="6769" priority="11618" operator="equal">
      <formula>0</formula>
    </cfRule>
  </conditionalFormatting>
  <conditionalFormatting sqref="L2748">
    <cfRule type="cellIs" dxfId="6768" priority="11617" operator="equal">
      <formula>0</formula>
    </cfRule>
  </conditionalFormatting>
  <conditionalFormatting sqref="L2750">
    <cfRule type="cellIs" dxfId="6767" priority="11616" operator="equal">
      <formula>-2</formula>
    </cfRule>
  </conditionalFormatting>
  <conditionalFormatting sqref="L2752">
    <cfRule type="cellIs" dxfId="6766" priority="11615" operator="equal">
      <formula>-1</formula>
    </cfRule>
  </conditionalFormatting>
  <conditionalFormatting sqref="L2770">
    <cfRule type="cellIs" dxfId="6765" priority="11568" operator="equal">
      <formula>"RECHAZADO"</formula>
    </cfRule>
    <cfRule type="cellIs" dxfId="6764" priority="11569" operator="equal">
      <formula>"NO CUMPLE"</formula>
    </cfRule>
    <cfRule type="cellIs" dxfId="6763" priority="11570" operator="equal">
      <formula>"CUMPLE"</formula>
    </cfRule>
  </conditionalFormatting>
  <conditionalFormatting sqref="L2827">
    <cfRule type="cellIs" dxfId="6762" priority="11562" operator="equal">
      <formula>"RECHAZADO"</formula>
    </cfRule>
    <cfRule type="cellIs" dxfId="6761" priority="11563" operator="equal">
      <formula>"NO CUMPLE"</formula>
    </cfRule>
    <cfRule type="cellIs" dxfId="6760" priority="11564" operator="equal">
      <formula>"CUMPLE"</formula>
    </cfRule>
  </conditionalFormatting>
  <conditionalFormatting sqref="L2830">
    <cfRule type="cellIs" dxfId="6759" priority="11559" operator="equal">
      <formula>"RECHAZADO"</formula>
    </cfRule>
    <cfRule type="cellIs" dxfId="6758" priority="11560" operator="equal">
      <formula>"NO CUMPLE"</formula>
    </cfRule>
  </conditionalFormatting>
  <conditionalFormatting sqref="L2830:L2833">
    <cfRule type="cellIs" dxfId="6757" priority="11508" operator="equal">
      <formula>"CUMPLE"</formula>
    </cfRule>
  </conditionalFormatting>
  <conditionalFormatting sqref="L2831">
    <cfRule type="cellIs" dxfId="6756" priority="11512" operator="equal">
      <formula>"RECHAZADO"</formula>
    </cfRule>
    <cfRule type="cellIs" dxfId="6755" priority="11513" operator="equal">
      <formula>"NO CUMPLE"</formula>
    </cfRule>
  </conditionalFormatting>
  <conditionalFormatting sqref="L2832">
    <cfRule type="cellIs" dxfId="6754" priority="11506" operator="equal">
      <formula>"RECHAZADO"</formula>
    </cfRule>
    <cfRule type="cellIs" dxfId="6753" priority="11507" operator="equal">
      <formula>"NO CUMPLE"</formula>
    </cfRule>
  </conditionalFormatting>
  <conditionalFormatting sqref="L2833">
    <cfRule type="cellIs" dxfId="6752" priority="11509" operator="equal">
      <formula>"RECHAZADO"</formula>
    </cfRule>
    <cfRule type="cellIs" dxfId="6751" priority="11510" operator="equal">
      <formula>"NO CUMPLE"</formula>
    </cfRule>
  </conditionalFormatting>
  <conditionalFormatting sqref="L2836">
    <cfRule type="cellIs" dxfId="6750" priority="11565" operator="equal">
      <formula>"RECHAZADO"</formula>
    </cfRule>
    <cfRule type="cellIs" dxfId="6749" priority="11566" operator="equal">
      <formula>"NO CUMPLE"</formula>
    </cfRule>
    <cfRule type="cellIs" dxfId="6748" priority="11567" operator="equal">
      <formula>"CUMPLE"</formula>
    </cfRule>
  </conditionalFormatting>
  <conditionalFormatting sqref="L2839">
    <cfRule type="cellIs" dxfId="6747" priority="11556" operator="equal">
      <formula>"RECHAZADO"</formula>
    </cfRule>
    <cfRule type="cellIs" dxfId="6746" priority="11557" operator="equal">
      <formula>"NO CUMPLE"</formula>
    </cfRule>
  </conditionalFormatting>
  <conditionalFormatting sqref="L2839:L2840">
    <cfRule type="cellIs" dxfId="6745" priority="11546" operator="equal">
      <formula>"CUMPLE"</formula>
    </cfRule>
  </conditionalFormatting>
  <conditionalFormatting sqref="L2840">
    <cfRule type="cellIs" dxfId="6744" priority="11544" operator="equal">
      <formula>"RECHAZADO"</formula>
    </cfRule>
    <cfRule type="cellIs" dxfId="6743" priority="11545" operator="equal">
      <formula>"NO CUMPLE"</formula>
    </cfRule>
  </conditionalFormatting>
  <conditionalFormatting sqref="L2844">
    <cfRule type="cellIs" dxfId="6742" priority="11541" operator="equal">
      <formula>"RECHAZADO"</formula>
    </cfRule>
    <cfRule type="cellIs" dxfId="6741" priority="11542" operator="equal">
      <formula>"NO CUMPLE"</formula>
    </cfRule>
    <cfRule type="cellIs" dxfId="6740" priority="11543" operator="equal">
      <formula>"CUMPLE"</formula>
    </cfRule>
  </conditionalFormatting>
  <conditionalFormatting sqref="L2859:L2860">
    <cfRule type="cellIs" dxfId="6739" priority="11536" operator="equal">
      <formula>0</formula>
    </cfRule>
  </conditionalFormatting>
  <conditionalFormatting sqref="L2862">
    <cfRule type="cellIs" dxfId="6738" priority="11549" operator="equal">
      <formula>0</formula>
    </cfRule>
  </conditionalFormatting>
  <conditionalFormatting sqref="L2864">
    <cfRule type="expression" dxfId="6737" priority="11548">
      <formula>AND(L2864&lt;&gt;"",SUM(L2864:L2865)=0)</formula>
    </cfRule>
  </conditionalFormatting>
  <conditionalFormatting sqref="L2865">
    <cfRule type="expression" dxfId="6736" priority="11547">
      <formula>AND(L2865&lt;&gt;"",SUM(L2864:L2865)=0)</formula>
    </cfRule>
  </conditionalFormatting>
  <conditionalFormatting sqref="L2867">
    <cfRule type="cellIs" dxfId="6735" priority="11555" operator="equal">
      <formula>0</formula>
    </cfRule>
  </conditionalFormatting>
  <conditionalFormatting sqref="L2869">
    <cfRule type="cellIs" dxfId="6734" priority="11554" operator="equal">
      <formula>0</formula>
    </cfRule>
  </conditionalFormatting>
  <conditionalFormatting sqref="L2871">
    <cfRule type="cellIs" dxfId="6733" priority="11553" operator="equal">
      <formula>0</formula>
    </cfRule>
  </conditionalFormatting>
  <conditionalFormatting sqref="L2873">
    <cfRule type="cellIs" dxfId="6732" priority="11552" operator="equal">
      <formula>0</formula>
    </cfRule>
  </conditionalFormatting>
  <conditionalFormatting sqref="L2875">
    <cfRule type="cellIs" dxfId="6731" priority="11551" operator="equal">
      <formula>-2</formula>
    </cfRule>
  </conditionalFormatting>
  <conditionalFormatting sqref="L2877">
    <cfRule type="cellIs" dxfId="6730" priority="11550" operator="equal">
      <formula>-1</formula>
    </cfRule>
  </conditionalFormatting>
  <conditionalFormatting sqref="L2895">
    <cfRule type="cellIs" dxfId="6729" priority="11503" operator="equal">
      <formula>"RECHAZADO"</formula>
    </cfRule>
    <cfRule type="cellIs" dxfId="6728" priority="11504" operator="equal">
      <formula>"NO CUMPLE"</formula>
    </cfRule>
    <cfRule type="cellIs" dxfId="6727" priority="11505" operator="equal">
      <formula>"CUMPLE"</formula>
    </cfRule>
  </conditionalFormatting>
  <conditionalFormatting sqref="L2952">
    <cfRule type="cellIs" dxfId="6726" priority="11497" operator="equal">
      <formula>"RECHAZADO"</formula>
    </cfRule>
    <cfRule type="cellIs" dxfId="6725" priority="11498" operator="equal">
      <formula>"NO CUMPLE"</formula>
    </cfRule>
    <cfRule type="cellIs" dxfId="6724" priority="11499" operator="equal">
      <formula>"CUMPLE"</formula>
    </cfRule>
  </conditionalFormatting>
  <conditionalFormatting sqref="L2955">
    <cfRule type="cellIs" dxfId="6723" priority="11494" operator="equal">
      <formula>"RECHAZADO"</formula>
    </cfRule>
    <cfRule type="cellIs" dxfId="6722" priority="11495" operator="equal">
      <formula>"NO CUMPLE"</formula>
    </cfRule>
  </conditionalFormatting>
  <conditionalFormatting sqref="L2955:L2958">
    <cfRule type="cellIs" dxfId="6721" priority="11443" operator="equal">
      <formula>"CUMPLE"</formula>
    </cfRule>
  </conditionalFormatting>
  <conditionalFormatting sqref="L2956">
    <cfRule type="cellIs" dxfId="6720" priority="11447" operator="equal">
      <formula>"RECHAZADO"</formula>
    </cfRule>
    <cfRule type="cellIs" dxfId="6719" priority="11448" operator="equal">
      <formula>"NO CUMPLE"</formula>
    </cfRule>
  </conditionalFormatting>
  <conditionalFormatting sqref="L2957">
    <cfRule type="cellIs" dxfId="6718" priority="11441" operator="equal">
      <formula>"RECHAZADO"</formula>
    </cfRule>
    <cfRule type="cellIs" dxfId="6717" priority="11442" operator="equal">
      <formula>"NO CUMPLE"</formula>
    </cfRule>
  </conditionalFormatting>
  <conditionalFormatting sqref="L2958">
    <cfRule type="cellIs" dxfId="6716" priority="11444" operator="equal">
      <formula>"RECHAZADO"</formula>
    </cfRule>
    <cfRule type="cellIs" dxfId="6715" priority="11445" operator="equal">
      <formula>"NO CUMPLE"</formula>
    </cfRule>
  </conditionalFormatting>
  <conditionalFormatting sqref="L2961">
    <cfRule type="cellIs" dxfId="6714" priority="11500" operator="equal">
      <formula>"RECHAZADO"</formula>
    </cfRule>
    <cfRule type="cellIs" dxfId="6713" priority="11501" operator="equal">
      <formula>"NO CUMPLE"</formula>
    </cfRule>
    <cfRule type="cellIs" dxfId="6712" priority="11502" operator="equal">
      <formula>"CUMPLE"</formula>
    </cfRule>
  </conditionalFormatting>
  <conditionalFormatting sqref="L2964">
    <cfRule type="cellIs" dxfId="6711" priority="11491" operator="equal">
      <formula>"RECHAZADO"</formula>
    </cfRule>
    <cfRule type="cellIs" dxfId="6710" priority="11492" operator="equal">
      <formula>"NO CUMPLE"</formula>
    </cfRule>
  </conditionalFormatting>
  <conditionalFormatting sqref="L2964:L2965">
    <cfRule type="cellIs" dxfId="6709" priority="11481" operator="equal">
      <formula>"CUMPLE"</formula>
    </cfRule>
  </conditionalFormatting>
  <conditionalFormatting sqref="L2965">
    <cfRule type="cellIs" dxfId="6708" priority="11479" operator="equal">
      <formula>"RECHAZADO"</formula>
    </cfRule>
    <cfRule type="cellIs" dxfId="6707" priority="11480" operator="equal">
      <formula>"NO CUMPLE"</formula>
    </cfRule>
  </conditionalFormatting>
  <conditionalFormatting sqref="L2969">
    <cfRule type="cellIs" dxfId="6706" priority="11476" operator="equal">
      <formula>"RECHAZADO"</formula>
    </cfRule>
    <cfRule type="cellIs" dxfId="6705" priority="11477" operator="equal">
      <formula>"NO CUMPLE"</formula>
    </cfRule>
    <cfRule type="cellIs" dxfId="6704" priority="11478" operator="equal">
      <formula>"CUMPLE"</formula>
    </cfRule>
  </conditionalFormatting>
  <conditionalFormatting sqref="L2984:L2985">
    <cfRule type="cellIs" dxfId="6703" priority="11471" operator="equal">
      <formula>0</formula>
    </cfRule>
  </conditionalFormatting>
  <conditionalFormatting sqref="L2987">
    <cfRule type="cellIs" dxfId="6702" priority="11484" operator="equal">
      <formula>0</formula>
    </cfRule>
  </conditionalFormatting>
  <conditionalFormatting sqref="L2989">
    <cfRule type="expression" dxfId="6701" priority="11483">
      <formula>AND(L2989&lt;&gt;"",SUM(L2989:L2990)=0)</formula>
    </cfRule>
  </conditionalFormatting>
  <conditionalFormatting sqref="L2990">
    <cfRule type="expression" dxfId="6700" priority="11482">
      <formula>AND(L2990&lt;&gt;"",SUM(L2989:L2990)=0)</formula>
    </cfRule>
  </conditionalFormatting>
  <conditionalFormatting sqref="L2992">
    <cfRule type="cellIs" dxfId="6699" priority="11490" operator="equal">
      <formula>0</formula>
    </cfRule>
  </conditionalFormatting>
  <conditionalFormatting sqref="L2994">
    <cfRule type="cellIs" dxfId="6698" priority="11489" operator="equal">
      <formula>0</formula>
    </cfRule>
  </conditionalFormatting>
  <conditionalFormatting sqref="L2996">
    <cfRule type="cellIs" dxfId="6697" priority="11488" operator="equal">
      <formula>0</formula>
    </cfRule>
  </conditionalFormatting>
  <conditionalFormatting sqref="L2998">
    <cfRule type="cellIs" dxfId="6696" priority="11487" operator="equal">
      <formula>0</formula>
    </cfRule>
  </conditionalFormatting>
  <conditionalFormatting sqref="L3000">
    <cfRule type="cellIs" dxfId="6695" priority="11486" operator="equal">
      <formula>-2</formula>
    </cfRule>
  </conditionalFormatting>
  <conditionalFormatting sqref="L3002">
    <cfRule type="cellIs" dxfId="6694" priority="11485" operator="equal">
      <formula>-1</formula>
    </cfRule>
  </conditionalFormatting>
  <conditionalFormatting sqref="L3020">
    <cfRule type="cellIs" dxfId="6693" priority="11438" operator="equal">
      <formula>"RECHAZADO"</formula>
    </cfRule>
    <cfRule type="cellIs" dxfId="6692" priority="11439" operator="equal">
      <formula>"NO CUMPLE"</formula>
    </cfRule>
    <cfRule type="cellIs" dxfId="6691" priority="11440" operator="equal">
      <formula>"CUMPLE"</formula>
    </cfRule>
  </conditionalFormatting>
  <conditionalFormatting sqref="L3077">
    <cfRule type="cellIs" dxfId="6690" priority="11432" operator="equal">
      <formula>"RECHAZADO"</formula>
    </cfRule>
    <cfRule type="cellIs" dxfId="6689" priority="11433" operator="equal">
      <formula>"NO CUMPLE"</formula>
    </cfRule>
    <cfRule type="cellIs" dxfId="6688" priority="11434" operator="equal">
      <formula>"CUMPLE"</formula>
    </cfRule>
  </conditionalFormatting>
  <conditionalFormatting sqref="L3080">
    <cfRule type="cellIs" dxfId="6687" priority="11429" operator="equal">
      <formula>"RECHAZADO"</formula>
    </cfRule>
    <cfRule type="cellIs" dxfId="6686" priority="11430" operator="equal">
      <formula>"NO CUMPLE"</formula>
    </cfRule>
  </conditionalFormatting>
  <conditionalFormatting sqref="L3080:L3083">
    <cfRule type="cellIs" dxfId="6685" priority="11378" operator="equal">
      <formula>"CUMPLE"</formula>
    </cfRule>
  </conditionalFormatting>
  <conditionalFormatting sqref="L3081">
    <cfRule type="cellIs" dxfId="6684" priority="11382" operator="equal">
      <formula>"RECHAZADO"</formula>
    </cfRule>
    <cfRule type="cellIs" dxfId="6683" priority="11383" operator="equal">
      <formula>"NO CUMPLE"</formula>
    </cfRule>
  </conditionalFormatting>
  <conditionalFormatting sqref="L3082">
    <cfRule type="cellIs" dxfId="6682" priority="11376" operator="equal">
      <formula>"RECHAZADO"</formula>
    </cfRule>
    <cfRule type="cellIs" dxfId="6681" priority="11377" operator="equal">
      <formula>"NO CUMPLE"</formula>
    </cfRule>
  </conditionalFormatting>
  <conditionalFormatting sqref="L3083">
    <cfRule type="cellIs" dxfId="6680" priority="11379" operator="equal">
      <formula>"RECHAZADO"</formula>
    </cfRule>
    <cfRule type="cellIs" dxfId="6679" priority="11380" operator="equal">
      <formula>"NO CUMPLE"</formula>
    </cfRule>
  </conditionalFormatting>
  <conditionalFormatting sqref="L3086">
    <cfRule type="cellIs" dxfId="6678" priority="11435" operator="equal">
      <formula>"RECHAZADO"</formula>
    </cfRule>
    <cfRule type="cellIs" dxfId="6677" priority="11436" operator="equal">
      <formula>"NO CUMPLE"</formula>
    </cfRule>
    <cfRule type="cellIs" dxfId="6676" priority="11437" operator="equal">
      <formula>"CUMPLE"</formula>
    </cfRule>
  </conditionalFormatting>
  <conditionalFormatting sqref="L3089">
    <cfRule type="cellIs" dxfId="6675" priority="11426" operator="equal">
      <formula>"RECHAZADO"</formula>
    </cfRule>
    <cfRule type="cellIs" dxfId="6674" priority="11427" operator="equal">
      <formula>"NO CUMPLE"</formula>
    </cfRule>
  </conditionalFormatting>
  <conditionalFormatting sqref="L3089:L3090">
    <cfRule type="cellIs" dxfId="6673" priority="11416" operator="equal">
      <formula>"CUMPLE"</formula>
    </cfRule>
  </conditionalFormatting>
  <conditionalFormatting sqref="L3090">
    <cfRule type="cellIs" dxfId="6672" priority="11414" operator="equal">
      <formula>"RECHAZADO"</formula>
    </cfRule>
    <cfRule type="cellIs" dxfId="6671" priority="11415" operator="equal">
      <formula>"NO CUMPLE"</formula>
    </cfRule>
  </conditionalFormatting>
  <conditionalFormatting sqref="L3094">
    <cfRule type="cellIs" dxfId="6670" priority="11411" operator="equal">
      <formula>"RECHAZADO"</formula>
    </cfRule>
    <cfRule type="cellIs" dxfId="6669" priority="11412" operator="equal">
      <formula>"NO CUMPLE"</formula>
    </cfRule>
    <cfRule type="cellIs" dxfId="6668" priority="11413" operator="equal">
      <formula>"CUMPLE"</formula>
    </cfRule>
  </conditionalFormatting>
  <conditionalFormatting sqref="L3109:L3110">
    <cfRule type="cellIs" dxfId="6667" priority="11406" operator="equal">
      <formula>0</formula>
    </cfRule>
  </conditionalFormatting>
  <conditionalFormatting sqref="L3112">
    <cfRule type="cellIs" dxfId="6666" priority="11419" operator="equal">
      <formula>0</formula>
    </cfRule>
  </conditionalFormatting>
  <conditionalFormatting sqref="L3114">
    <cfRule type="expression" dxfId="6665" priority="11418">
      <formula>AND(L3114&lt;&gt;"",SUM(L3114:L3115)=0)</formula>
    </cfRule>
  </conditionalFormatting>
  <conditionalFormatting sqref="L3115">
    <cfRule type="expression" dxfId="6664" priority="11417">
      <formula>AND(L3115&lt;&gt;"",SUM(L3114:L3115)=0)</formula>
    </cfRule>
  </conditionalFormatting>
  <conditionalFormatting sqref="L3117">
    <cfRule type="cellIs" dxfId="6663" priority="11425" operator="equal">
      <formula>0</formula>
    </cfRule>
  </conditionalFormatting>
  <conditionalFormatting sqref="L3119">
    <cfRule type="cellIs" dxfId="6662" priority="11424" operator="equal">
      <formula>0</formula>
    </cfRule>
  </conditionalFormatting>
  <conditionalFormatting sqref="L3121">
    <cfRule type="cellIs" dxfId="6661" priority="11423" operator="equal">
      <formula>0</formula>
    </cfRule>
  </conditionalFormatting>
  <conditionalFormatting sqref="L3123">
    <cfRule type="cellIs" dxfId="6660" priority="11422" operator="equal">
      <formula>0</formula>
    </cfRule>
  </conditionalFormatting>
  <conditionalFormatting sqref="L3125">
    <cfRule type="cellIs" dxfId="6659" priority="11421" operator="equal">
      <formula>-2</formula>
    </cfRule>
  </conditionalFormatting>
  <conditionalFormatting sqref="L3127">
    <cfRule type="cellIs" dxfId="6658" priority="11420" operator="equal">
      <formula>-1</formula>
    </cfRule>
  </conditionalFormatting>
  <conditionalFormatting sqref="L3145">
    <cfRule type="cellIs" dxfId="6657" priority="11373" operator="equal">
      <formula>"RECHAZADO"</formula>
    </cfRule>
    <cfRule type="cellIs" dxfId="6656" priority="11374" operator="equal">
      <formula>"NO CUMPLE"</formula>
    </cfRule>
    <cfRule type="cellIs" dxfId="6655" priority="11375" operator="equal">
      <formula>"CUMPLE"</formula>
    </cfRule>
  </conditionalFormatting>
  <conditionalFormatting sqref="L3202">
    <cfRule type="cellIs" dxfId="6654" priority="11367" operator="equal">
      <formula>"RECHAZADO"</formula>
    </cfRule>
    <cfRule type="cellIs" dxfId="6653" priority="11368" operator="equal">
      <formula>"NO CUMPLE"</formula>
    </cfRule>
    <cfRule type="cellIs" dxfId="6652" priority="11369" operator="equal">
      <formula>"CUMPLE"</formula>
    </cfRule>
  </conditionalFormatting>
  <conditionalFormatting sqref="L3205">
    <cfRule type="cellIs" dxfId="6651" priority="11364" operator="equal">
      <formula>"RECHAZADO"</formula>
    </cfRule>
    <cfRule type="cellIs" dxfId="6650" priority="11365" operator="equal">
      <formula>"NO CUMPLE"</formula>
    </cfRule>
  </conditionalFormatting>
  <conditionalFormatting sqref="L3205:L3208">
    <cfRule type="cellIs" dxfId="6649" priority="11313" operator="equal">
      <formula>"CUMPLE"</formula>
    </cfRule>
  </conditionalFormatting>
  <conditionalFormatting sqref="L3206">
    <cfRule type="cellIs" dxfId="6648" priority="11317" operator="equal">
      <formula>"RECHAZADO"</formula>
    </cfRule>
    <cfRule type="cellIs" dxfId="6647" priority="11318" operator="equal">
      <formula>"NO CUMPLE"</formula>
    </cfRule>
  </conditionalFormatting>
  <conditionalFormatting sqref="L3207">
    <cfRule type="cellIs" dxfId="6646" priority="11311" operator="equal">
      <formula>"RECHAZADO"</formula>
    </cfRule>
    <cfRule type="cellIs" dxfId="6645" priority="11312" operator="equal">
      <formula>"NO CUMPLE"</formula>
    </cfRule>
  </conditionalFormatting>
  <conditionalFormatting sqref="L3208">
    <cfRule type="cellIs" dxfId="6644" priority="11314" operator="equal">
      <formula>"RECHAZADO"</formula>
    </cfRule>
    <cfRule type="cellIs" dxfId="6643" priority="11315" operator="equal">
      <formula>"NO CUMPLE"</formula>
    </cfRule>
  </conditionalFormatting>
  <conditionalFormatting sqref="L3211">
    <cfRule type="cellIs" dxfId="6642" priority="11370" operator="equal">
      <formula>"RECHAZADO"</formula>
    </cfRule>
    <cfRule type="cellIs" dxfId="6641" priority="11371" operator="equal">
      <formula>"NO CUMPLE"</formula>
    </cfRule>
    <cfRule type="cellIs" dxfId="6640" priority="11372" operator="equal">
      <formula>"CUMPLE"</formula>
    </cfRule>
  </conditionalFormatting>
  <conditionalFormatting sqref="L3214">
    <cfRule type="cellIs" dxfId="6639" priority="11361" operator="equal">
      <formula>"RECHAZADO"</formula>
    </cfRule>
    <cfRule type="cellIs" dxfId="6638" priority="11362" operator="equal">
      <formula>"NO CUMPLE"</formula>
    </cfRule>
  </conditionalFormatting>
  <conditionalFormatting sqref="L3214:L3215">
    <cfRule type="cellIs" dxfId="6637" priority="11351" operator="equal">
      <formula>"CUMPLE"</formula>
    </cfRule>
  </conditionalFormatting>
  <conditionalFormatting sqref="L3215">
    <cfRule type="cellIs" dxfId="6636" priority="11349" operator="equal">
      <formula>"RECHAZADO"</formula>
    </cfRule>
    <cfRule type="cellIs" dxfId="6635" priority="11350" operator="equal">
      <formula>"NO CUMPLE"</formula>
    </cfRule>
  </conditionalFormatting>
  <conditionalFormatting sqref="L3219">
    <cfRule type="cellIs" dxfId="6634" priority="11346" operator="equal">
      <formula>"RECHAZADO"</formula>
    </cfRule>
    <cfRule type="cellIs" dxfId="6633" priority="11347" operator="equal">
      <formula>"NO CUMPLE"</formula>
    </cfRule>
    <cfRule type="cellIs" dxfId="6632" priority="11348" operator="equal">
      <formula>"CUMPLE"</formula>
    </cfRule>
  </conditionalFormatting>
  <conditionalFormatting sqref="L3234:L3235">
    <cfRule type="cellIs" dxfId="6631" priority="11341" operator="equal">
      <formula>0</formula>
    </cfRule>
  </conditionalFormatting>
  <conditionalFormatting sqref="L3237">
    <cfRule type="cellIs" dxfId="6630" priority="11354" operator="equal">
      <formula>0</formula>
    </cfRule>
  </conditionalFormatting>
  <conditionalFormatting sqref="L3239">
    <cfRule type="expression" dxfId="6629" priority="11353">
      <formula>AND(L3239&lt;&gt;"",SUM(L3239:L3240)=0)</formula>
    </cfRule>
  </conditionalFormatting>
  <conditionalFormatting sqref="L3240">
    <cfRule type="expression" dxfId="6628" priority="11352">
      <formula>AND(L3240&lt;&gt;"",SUM(L3239:L3240)=0)</formula>
    </cfRule>
  </conditionalFormatting>
  <conditionalFormatting sqref="L3242">
    <cfRule type="cellIs" dxfId="6627" priority="11360" operator="equal">
      <formula>0</formula>
    </cfRule>
  </conditionalFormatting>
  <conditionalFormatting sqref="L3244">
    <cfRule type="cellIs" dxfId="6626" priority="11359" operator="equal">
      <formula>0</formula>
    </cfRule>
  </conditionalFormatting>
  <conditionalFormatting sqref="L3246">
    <cfRule type="cellIs" dxfId="6625" priority="11358" operator="equal">
      <formula>0</formula>
    </cfRule>
  </conditionalFormatting>
  <conditionalFormatting sqref="L3248">
    <cfRule type="cellIs" dxfId="6624" priority="11357" operator="equal">
      <formula>0</formula>
    </cfRule>
  </conditionalFormatting>
  <conditionalFormatting sqref="L3250">
    <cfRule type="cellIs" dxfId="6623" priority="11356" operator="equal">
      <formula>-2</formula>
    </cfRule>
  </conditionalFormatting>
  <conditionalFormatting sqref="L3252">
    <cfRule type="cellIs" dxfId="6622" priority="11355" operator="equal">
      <formula>-1</formula>
    </cfRule>
  </conditionalFormatting>
  <conditionalFormatting sqref="L3270">
    <cfRule type="cellIs" dxfId="6621" priority="11308" operator="equal">
      <formula>"RECHAZADO"</formula>
    </cfRule>
    <cfRule type="cellIs" dxfId="6620" priority="11309" operator="equal">
      <formula>"NO CUMPLE"</formula>
    </cfRule>
    <cfRule type="cellIs" dxfId="6619" priority="11310" operator="equal">
      <formula>"CUMPLE"</formula>
    </cfRule>
  </conditionalFormatting>
  <conditionalFormatting sqref="L3327">
    <cfRule type="cellIs" dxfId="6618" priority="11302" operator="equal">
      <formula>"RECHAZADO"</formula>
    </cfRule>
    <cfRule type="cellIs" dxfId="6617" priority="11303" operator="equal">
      <formula>"NO CUMPLE"</formula>
    </cfRule>
    <cfRule type="cellIs" dxfId="6616" priority="11304" operator="equal">
      <formula>"CUMPLE"</formula>
    </cfRule>
  </conditionalFormatting>
  <conditionalFormatting sqref="L3330">
    <cfRule type="cellIs" dxfId="6615" priority="11299" operator="equal">
      <formula>"RECHAZADO"</formula>
    </cfRule>
    <cfRule type="cellIs" dxfId="6614" priority="11300" operator="equal">
      <formula>"NO CUMPLE"</formula>
    </cfRule>
  </conditionalFormatting>
  <conditionalFormatting sqref="L3330:L3333">
    <cfRule type="cellIs" dxfId="6613" priority="11248" operator="equal">
      <formula>"CUMPLE"</formula>
    </cfRule>
  </conditionalFormatting>
  <conditionalFormatting sqref="L3331">
    <cfRule type="cellIs" dxfId="6612" priority="11252" operator="equal">
      <formula>"RECHAZADO"</formula>
    </cfRule>
    <cfRule type="cellIs" dxfId="6611" priority="11253" operator="equal">
      <formula>"NO CUMPLE"</formula>
    </cfRule>
  </conditionalFormatting>
  <conditionalFormatting sqref="L3332">
    <cfRule type="cellIs" dxfId="6610" priority="11246" operator="equal">
      <formula>"RECHAZADO"</formula>
    </cfRule>
    <cfRule type="cellIs" dxfId="6609" priority="11247" operator="equal">
      <formula>"NO CUMPLE"</formula>
    </cfRule>
  </conditionalFormatting>
  <conditionalFormatting sqref="L3333">
    <cfRule type="cellIs" dxfId="6608" priority="11249" operator="equal">
      <formula>"RECHAZADO"</formula>
    </cfRule>
    <cfRule type="cellIs" dxfId="6607" priority="11250" operator="equal">
      <formula>"NO CUMPLE"</formula>
    </cfRule>
  </conditionalFormatting>
  <conditionalFormatting sqref="L3336">
    <cfRule type="cellIs" dxfId="6606" priority="11305" operator="equal">
      <formula>"RECHAZADO"</formula>
    </cfRule>
    <cfRule type="cellIs" dxfId="6605" priority="11306" operator="equal">
      <formula>"NO CUMPLE"</formula>
    </cfRule>
    <cfRule type="cellIs" dxfId="6604" priority="11307" operator="equal">
      <formula>"CUMPLE"</formula>
    </cfRule>
  </conditionalFormatting>
  <conditionalFormatting sqref="L3339">
    <cfRule type="cellIs" dxfId="6603" priority="11296" operator="equal">
      <formula>"RECHAZADO"</formula>
    </cfRule>
    <cfRule type="cellIs" dxfId="6602" priority="11297" operator="equal">
      <formula>"NO CUMPLE"</formula>
    </cfRule>
  </conditionalFormatting>
  <conditionalFormatting sqref="L3339:L3340">
    <cfRule type="cellIs" dxfId="6601" priority="11286" operator="equal">
      <formula>"CUMPLE"</formula>
    </cfRule>
  </conditionalFormatting>
  <conditionalFormatting sqref="L3340">
    <cfRule type="cellIs" dxfId="6600" priority="11284" operator="equal">
      <formula>"RECHAZADO"</formula>
    </cfRule>
    <cfRule type="cellIs" dxfId="6599" priority="11285" operator="equal">
      <formula>"NO CUMPLE"</formula>
    </cfRule>
  </conditionalFormatting>
  <conditionalFormatting sqref="L3344">
    <cfRule type="cellIs" dxfId="6598" priority="11281" operator="equal">
      <formula>"RECHAZADO"</formula>
    </cfRule>
    <cfRule type="cellIs" dxfId="6597" priority="11282" operator="equal">
      <formula>"NO CUMPLE"</formula>
    </cfRule>
    <cfRule type="cellIs" dxfId="6596" priority="11283" operator="equal">
      <formula>"CUMPLE"</formula>
    </cfRule>
  </conditionalFormatting>
  <conditionalFormatting sqref="L3359:L3360">
    <cfRule type="cellIs" dxfId="6595" priority="11276" operator="equal">
      <formula>0</formula>
    </cfRule>
  </conditionalFormatting>
  <conditionalFormatting sqref="L3362">
    <cfRule type="cellIs" dxfId="6594" priority="11289" operator="equal">
      <formula>0</formula>
    </cfRule>
  </conditionalFormatting>
  <conditionalFormatting sqref="L3364">
    <cfRule type="expression" dxfId="6593" priority="11288">
      <formula>AND(L3364&lt;&gt;"",SUM(L3364:L3365)=0)</formula>
    </cfRule>
  </conditionalFormatting>
  <conditionalFormatting sqref="L3365">
    <cfRule type="expression" dxfId="6592" priority="11287">
      <formula>AND(L3365&lt;&gt;"",SUM(L3364:L3365)=0)</formula>
    </cfRule>
  </conditionalFormatting>
  <conditionalFormatting sqref="L3367">
    <cfRule type="cellIs" dxfId="6591" priority="11295" operator="equal">
      <formula>0</formula>
    </cfRule>
  </conditionalFormatting>
  <conditionalFormatting sqref="L3369">
    <cfRule type="cellIs" dxfId="6590" priority="11294" operator="equal">
      <formula>0</formula>
    </cfRule>
  </conditionalFormatting>
  <conditionalFormatting sqref="L3371">
    <cfRule type="cellIs" dxfId="6589" priority="11293" operator="equal">
      <formula>0</formula>
    </cfRule>
  </conditionalFormatting>
  <conditionalFormatting sqref="L3373">
    <cfRule type="cellIs" dxfId="6588" priority="11292" operator="equal">
      <formula>0</formula>
    </cfRule>
  </conditionalFormatting>
  <conditionalFormatting sqref="L3375">
    <cfRule type="cellIs" dxfId="6587" priority="11291" operator="equal">
      <formula>-2</formula>
    </cfRule>
  </conditionalFormatting>
  <conditionalFormatting sqref="L3377">
    <cfRule type="cellIs" dxfId="6586" priority="11290" operator="equal">
      <formula>-1</formula>
    </cfRule>
  </conditionalFormatting>
  <conditionalFormatting sqref="L3395">
    <cfRule type="cellIs" dxfId="6585" priority="11243" operator="equal">
      <formula>"RECHAZADO"</formula>
    </cfRule>
    <cfRule type="cellIs" dxfId="6584" priority="11244" operator="equal">
      <formula>"NO CUMPLE"</formula>
    </cfRule>
    <cfRule type="cellIs" dxfId="6583" priority="11245" operator="equal">
      <formula>"CUMPLE"</formula>
    </cfRule>
  </conditionalFormatting>
  <conditionalFormatting sqref="L3452">
    <cfRule type="cellIs" dxfId="6582" priority="11237" operator="equal">
      <formula>"RECHAZADO"</formula>
    </cfRule>
    <cfRule type="cellIs" dxfId="6581" priority="11238" operator="equal">
      <formula>"NO CUMPLE"</formula>
    </cfRule>
    <cfRule type="cellIs" dxfId="6580" priority="11239" operator="equal">
      <formula>"CUMPLE"</formula>
    </cfRule>
  </conditionalFormatting>
  <conditionalFormatting sqref="L3455">
    <cfRule type="cellIs" dxfId="6579" priority="11234" operator="equal">
      <formula>"RECHAZADO"</formula>
    </cfRule>
    <cfRule type="cellIs" dxfId="6578" priority="11235" operator="equal">
      <formula>"NO CUMPLE"</formula>
    </cfRule>
  </conditionalFormatting>
  <conditionalFormatting sqref="L3455:L3458">
    <cfRule type="cellIs" dxfId="6577" priority="11183" operator="equal">
      <formula>"CUMPLE"</formula>
    </cfRule>
  </conditionalFormatting>
  <conditionalFormatting sqref="L3456">
    <cfRule type="cellIs" dxfId="6576" priority="11187" operator="equal">
      <formula>"RECHAZADO"</formula>
    </cfRule>
    <cfRule type="cellIs" dxfId="6575" priority="11188" operator="equal">
      <formula>"NO CUMPLE"</formula>
    </cfRule>
  </conditionalFormatting>
  <conditionalFormatting sqref="L3457">
    <cfRule type="cellIs" dxfId="6574" priority="11181" operator="equal">
      <formula>"RECHAZADO"</formula>
    </cfRule>
    <cfRule type="cellIs" dxfId="6573" priority="11182" operator="equal">
      <formula>"NO CUMPLE"</formula>
    </cfRule>
  </conditionalFormatting>
  <conditionalFormatting sqref="L3458">
    <cfRule type="cellIs" dxfId="6572" priority="11184" operator="equal">
      <formula>"RECHAZADO"</formula>
    </cfRule>
    <cfRule type="cellIs" dxfId="6571" priority="11185" operator="equal">
      <formula>"NO CUMPLE"</formula>
    </cfRule>
  </conditionalFormatting>
  <conditionalFormatting sqref="L3461">
    <cfRule type="cellIs" dxfId="6570" priority="11240" operator="equal">
      <formula>"RECHAZADO"</formula>
    </cfRule>
    <cfRule type="cellIs" dxfId="6569" priority="11241" operator="equal">
      <formula>"NO CUMPLE"</formula>
    </cfRule>
    <cfRule type="cellIs" dxfId="6568" priority="11242" operator="equal">
      <formula>"CUMPLE"</formula>
    </cfRule>
  </conditionalFormatting>
  <conditionalFormatting sqref="L3464">
    <cfRule type="cellIs" dxfId="6567" priority="11231" operator="equal">
      <formula>"RECHAZADO"</formula>
    </cfRule>
    <cfRule type="cellIs" dxfId="6566" priority="11232" operator="equal">
      <formula>"NO CUMPLE"</formula>
    </cfRule>
  </conditionalFormatting>
  <conditionalFormatting sqref="L3464:L3465">
    <cfRule type="cellIs" dxfId="6565" priority="11221" operator="equal">
      <formula>"CUMPLE"</formula>
    </cfRule>
  </conditionalFormatting>
  <conditionalFormatting sqref="L3465">
    <cfRule type="cellIs" dxfId="6564" priority="11219" operator="equal">
      <formula>"RECHAZADO"</formula>
    </cfRule>
    <cfRule type="cellIs" dxfId="6563" priority="11220" operator="equal">
      <formula>"NO CUMPLE"</formula>
    </cfRule>
  </conditionalFormatting>
  <conditionalFormatting sqref="L3469">
    <cfRule type="cellIs" dxfId="6562" priority="11216" operator="equal">
      <formula>"RECHAZADO"</formula>
    </cfRule>
    <cfRule type="cellIs" dxfId="6561" priority="11217" operator="equal">
      <formula>"NO CUMPLE"</formula>
    </cfRule>
    <cfRule type="cellIs" dxfId="6560" priority="11218" operator="equal">
      <formula>"CUMPLE"</formula>
    </cfRule>
  </conditionalFormatting>
  <conditionalFormatting sqref="L3484:L3485">
    <cfRule type="cellIs" dxfId="6559" priority="11211" operator="equal">
      <formula>0</formula>
    </cfRule>
  </conditionalFormatting>
  <conditionalFormatting sqref="L3487">
    <cfRule type="cellIs" dxfId="6558" priority="11224" operator="equal">
      <formula>0</formula>
    </cfRule>
  </conditionalFormatting>
  <conditionalFormatting sqref="L3489">
    <cfRule type="expression" dxfId="6557" priority="11223">
      <formula>AND(L3489&lt;&gt;"",SUM(L3489:L3490)=0)</formula>
    </cfRule>
  </conditionalFormatting>
  <conditionalFormatting sqref="L3490">
    <cfRule type="expression" dxfId="6556" priority="11222">
      <formula>AND(L3490&lt;&gt;"",SUM(L3489:L3490)=0)</formula>
    </cfRule>
  </conditionalFormatting>
  <conditionalFormatting sqref="L3492">
    <cfRule type="cellIs" dxfId="6555" priority="11230" operator="equal">
      <formula>0</formula>
    </cfRule>
  </conditionalFormatting>
  <conditionalFormatting sqref="L3494">
    <cfRule type="cellIs" dxfId="6554" priority="11229" operator="equal">
      <formula>0</formula>
    </cfRule>
  </conditionalFormatting>
  <conditionalFormatting sqref="L3496">
    <cfRule type="cellIs" dxfId="6553" priority="11228" operator="equal">
      <formula>0</formula>
    </cfRule>
  </conditionalFormatting>
  <conditionalFormatting sqref="L3498">
    <cfRule type="cellIs" dxfId="6552" priority="11227" operator="equal">
      <formula>0</formula>
    </cfRule>
  </conditionalFormatting>
  <conditionalFormatting sqref="L3500">
    <cfRule type="cellIs" dxfId="6551" priority="11226" operator="equal">
      <formula>-2</formula>
    </cfRule>
  </conditionalFormatting>
  <conditionalFormatting sqref="L3502">
    <cfRule type="cellIs" dxfId="6550" priority="11225" operator="equal">
      <formula>-1</formula>
    </cfRule>
  </conditionalFormatting>
  <conditionalFormatting sqref="L3520">
    <cfRule type="cellIs" dxfId="6549" priority="11178" operator="equal">
      <formula>"RECHAZADO"</formula>
    </cfRule>
    <cfRule type="cellIs" dxfId="6548" priority="11179" operator="equal">
      <formula>"NO CUMPLE"</formula>
    </cfRule>
    <cfRule type="cellIs" dxfId="6547" priority="11180" operator="equal">
      <formula>"CUMPLE"</formula>
    </cfRule>
  </conditionalFormatting>
  <conditionalFormatting sqref="L3577">
    <cfRule type="cellIs" dxfId="6546" priority="11172" operator="equal">
      <formula>"RECHAZADO"</formula>
    </cfRule>
    <cfRule type="cellIs" dxfId="6545" priority="11173" operator="equal">
      <formula>"NO CUMPLE"</formula>
    </cfRule>
    <cfRule type="cellIs" dxfId="6544" priority="11174" operator="equal">
      <formula>"CUMPLE"</formula>
    </cfRule>
  </conditionalFormatting>
  <conditionalFormatting sqref="L3580">
    <cfRule type="cellIs" dxfId="6543" priority="11169" operator="equal">
      <formula>"RECHAZADO"</formula>
    </cfRule>
    <cfRule type="cellIs" dxfId="6542" priority="11170" operator="equal">
      <formula>"NO CUMPLE"</formula>
    </cfRule>
  </conditionalFormatting>
  <conditionalFormatting sqref="L3580:L3583">
    <cfRule type="cellIs" dxfId="6541" priority="11118" operator="equal">
      <formula>"CUMPLE"</formula>
    </cfRule>
  </conditionalFormatting>
  <conditionalFormatting sqref="L3581">
    <cfRule type="cellIs" dxfId="6540" priority="11122" operator="equal">
      <formula>"RECHAZADO"</formula>
    </cfRule>
    <cfRule type="cellIs" dxfId="6539" priority="11123" operator="equal">
      <formula>"NO CUMPLE"</formula>
    </cfRule>
  </conditionalFormatting>
  <conditionalFormatting sqref="L3582">
    <cfRule type="cellIs" dxfId="6538" priority="11116" operator="equal">
      <formula>"RECHAZADO"</formula>
    </cfRule>
    <cfRule type="cellIs" dxfId="6537" priority="11117" operator="equal">
      <formula>"NO CUMPLE"</formula>
    </cfRule>
  </conditionalFormatting>
  <conditionalFormatting sqref="L3583">
    <cfRule type="cellIs" dxfId="6536" priority="11119" operator="equal">
      <formula>"RECHAZADO"</formula>
    </cfRule>
    <cfRule type="cellIs" dxfId="6535" priority="11120" operator="equal">
      <formula>"NO CUMPLE"</formula>
    </cfRule>
  </conditionalFormatting>
  <conditionalFormatting sqref="L3586">
    <cfRule type="cellIs" dxfId="6534" priority="11175" operator="equal">
      <formula>"RECHAZADO"</formula>
    </cfRule>
    <cfRule type="cellIs" dxfId="6533" priority="11176" operator="equal">
      <formula>"NO CUMPLE"</formula>
    </cfRule>
    <cfRule type="cellIs" dxfId="6532" priority="11177" operator="equal">
      <formula>"CUMPLE"</formula>
    </cfRule>
  </conditionalFormatting>
  <conditionalFormatting sqref="L3589">
    <cfRule type="cellIs" dxfId="6531" priority="11166" operator="equal">
      <formula>"RECHAZADO"</formula>
    </cfRule>
    <cfRule type="cellIs" dxfId="6530" priority="11167" operator="equal">
      <formula>"NO CUMPLE"</formula>
    </cfRule>
  </conditionalFormatting>
  <conditionalFormatting sqref="L3589:L3590">
    <cfRule type="cellIs" dxfId="6529" priority="11156" operator="equal">
      <formula>"CUMPLE"</formula>
    </cfRule>
  </conditionalFormatting>
  <conditionalFormatting sqref="L3590">
    <cfRule type="cellIs" dxfId="6528" priority="11154" operator="equal">
      <formula>"RECHAZADO"</formula>
    </cfRule>
    <cfRule type="cellIs" dxfId="6527" priority="11155" operator="equal">
      <formula>"NO CUMPLE"</formula>
    </cfRule>
  </conditionalFormatting>
  <conditionalFormatting sqref="L3594">
    <cfRule type="cellIs" dxfId="6526" priority="11151" operator="equal">
      <formula>"RECHAZADO"</formula>
    </cfRule>
    <cfRule type="cellIs" dxfId="6525" priority="11152" operator="equal">
      <formula>"NO CUMPLE"</formula>
    </cfRule>
    <cfRule type="cellIs" dxfId="6524" priority="11153" operator="equal">
      <formula>"CUMPLE"</formula>
    </cfRule>
  </conditionalFormatting>
  <conditionalFormatting sqref="L3609:L3610">
    <cfRule type="cellIs" dxfId="6523" priority="11146" operator="equal">
      <formula>0</formula>
    </cfRule>
  </conditionalFormatting>
  <conditionalFormatting sqref="L3612">
    <cfRule type="cellIs" dxfId="6522" priority="11159" operator="equal">
      <formula>0</formula>
    </cfRule>
  </conditionalFormatting>
  <conditionalFormatting sqref="L3614">
    <cfRule type="expression" dxfId="6521" priority="11158">
      <formula>AND(L3614&lt;&gt;"",SUM(L3614:L3615)=0)</formula>
    </cfRule>
  </conditionalFormatting>
  <conditionalFormatting sqref="L3615">
    <cfRule type="expression" dxfId="6520" priority="11157">
      <formula>AND(L3615&lt;&gt;"",SUM(L3614:L3615)=0)</formula>
    </cfRule>
  </conditionalFormatting>
  <conditionalFormatting sqref="L3617">
    <cfRule type="cellIs" dxfId="6519" priority="11165" operator="equal">
      <formula>0</formula>
    </cfRule>
  </conditionalFormatting>
  <conditionalFormatting sqref="L3619">
    <cfRule type="cellIs" dxfId="6518" priority="11164" operator="equal">
      <formula>0</formula>
    </cfRule>
  </conditionalFormatting>
  <conditionalFormatting sqref="L3621">
    <cfRule type="cellIs" dxfId="6517" priority="11163" operator="equal">
      <formula>0</formula>
    </cfRule>
  </conditionalFormatting>
  <conditionalFormatting sqref="L3623">
    <cfRule type="cellIs" dxfId="6516" priority="11162" operator="equal">
      <formula>0</formula>
    </cfRule>
  </conditionalFormatting>
  <conditionalFormatting sqref="L3625">
    <cfRule type="cellIs" dxfId="6515" priority="11161" operator="equal">
      <formula>-2</formula>
    </cfRule>
  </conditionalFormatting>
  <conditionalFormatting sqref="L3627">
    <cfRule type="cellIs" dxfId="6514" priority="11160" operator="equal">
      <formula>-1</formula>
    </cfRule>
  </conditionalFormatting>
  <conditionalFormatting sqref="L3645">
    <cfRule type="cellIs" dxfId="6513" priority="11113" operator="equal">
      <formula>"RECHAZADO"</formula>
    </cfRule>
    <cfRule type="cellIs" dxfId="6512" priority="11114" operator="equal">
      <formula>"NO CUMPLE"</formula>
    </cfRule>
    <cfRule type="cellIs" dxfId="6511" priority="11115" operator="equal">
      <formula>"CUMPLE"</formula>
    </cfRule>
  </conditionalFormatting>
  <conditionalFormatting sqref="L3702">
    <cfRule type="cellIs" dxfId="6510" priority="11107" operator="equal">
      <formula>"RECHAZADO"</formula>
    </cfRule>
    <cfRule type="cellIs" dxfId="6509" priority="11108" operator="equal">
      <formula>"NO CUMPLE"</formula>
    </cfRule>
    <cfRule type="cellIs" dxfId="6508" priority="11109" operator="equal">
      <formula>"CUMPLE"</formula>
    </cfRule>
  </conditionalFormatting>
  <conditionalFormatting sqref="L3705">
    <cfRule type="cellIs" dxfId="6507" priority="11104" operator="equal">
      <formula>"RECHAZADO"</formula>
    </cfRule>
    <cfRule type="cellIs" dxfId="6506" priority="11105" operator="equal">
      <formula>"NO CUMPLE"</formula>
    </cfRule>
  </conditionalFormatting>
  <conditionalFormatting sqref="L3705:L3708">
    <cfRule type="cellIs" dxfId="6505" priority="11053" operator="equal">
      <formula>"CUMPLE"</formula>
    </cfRule>
  </conditionalFormatting>
  <conditionalFormatting sqref="L3706">
    <cfRule type="cellIs" dxfId="6504" priority="11057" operator="equal">
      <formula>"RECHAZADO"</formula>
    </cfRule>
    <cfRule type="cellIs" dxfId="6503" priority="11058" operator="equal">
      <formula>"NO CUMPLE"</formula>
    </cfRule>
  </conditionalFormatting>
  <conditionalFormatting sqref="L3707">
    <cfRule type="cellIs" dxfId="6502" priority="11051" operator="equal">
      <formula>"RECHAZADO"</formula>
    </cfRule>
    <cfRule type="cellIs" dxfId="6501" priority="11052" operator="equal">
      <formula>"NO CUMPLE"</formula>
    </cfRule>
  </conditionalFormatting>
  <conditionalFormatting sqref="L3708">
    <cfRule type="cellIs" dxfId="6500" priority="11054" operator="equal">
      <formula>"RECHAZADO"</formula>
    </cfRule>
    <cfRule type="cellIs" dxfId="6499" priority="11055" operator="equal">
      <formula>"NO CUMPLE"</formula>
    </cfRule>
  </conditionalFormatting>
  <conditionalFormatting sqref="L3711">
    <cfRule type="cellIs" dxfId="6498" priority="11110" operator="equal">
      <formula>"RECHAZADO"</formula>
    </cfRule>
    <cfRule type="cellIs" dxfId="6497" priority="11111" operator="equal">
      <formula>"NO CUMPLE"</formula>
    </cfRule>
    <cfRule type="cellIs" dxfId="6496" priority="11112" operator="equal">
      <formula>"CUMPLE"</formula>
    </cfRule>
  </conditionalFormatting>
  <conditionalFormatting sqref="L3714">
    <cfRule type="cellIs" dxfId="6495" priority="11101" operator="equal">
      <formula>"RECHAZADO"</formula>
    </cfRule>
    <cfRule type="cellIs" dxfId="6494" priority="11102" operator="equal">
      <formula>"NO CUMPLE"</formula>
    </cfRule>
  </conditionalFormatting>
  <conditionalFormatting sqref="L3714:L3715">
    <cfRule type="cellIs" dxfId="6493" priority="11091" operator="equal">
      <formula>"CUMPLE"</formula>
    </cfRule>
  </conditionalFormatting>
  <conditionalFormatting sqref="L3715">
    <cfRule type="cellIs" dxfId="6492" priority="11089" operator="equal">
      <formula>"RECHAZADO"</formula>
    </cfRule>
    <cfRule type="cellIs" dxfId="6491" priority="11090" operator="equal">
      <formula>"NO CUMPLE"</formula>
    </cfRule>
  </conditionalFormatting>
  <conditionalFormatting sqref="L3719">
    <cfRule type="cellIs" dxfId="6490" priority="11086" operator="equal">
      <formula>"RECHAZADO"</formula>
    </cfRule>
    <cfRule type="cellIs" dxfId="6489" priority="11087" operator="equal">
      <formula>"NO CUMPLE"</formula>
    </cfRule>
    <cfRule type="cellIs" dxfId="6488" priority="11088" operator="equal">
      <formula>"CUMPLE"</formula>
    </cfRule>
  </conditionalFormatting>
  <conditionalFormatting sqref="L3734:L3735">
    <cfRule type="cellIs" dxfId="6487" priority="11081" operator="equal">
      <formula>0</formula>
    </cfRule>
  </conditionalFormatting>
  <conditionalFormatting sqref="L3737">
    <cfRule type="cellIs" dxfId="6486" priority="11094" operator="equal">
      <formula>0</formula>
    </cfRule>
  </conditionalFormatting>
  <conditionalFormatting sqref="L3739">
    <cfRule type="expression" dxfId="6485" priority="11093">
      <formula>AND(L3739&lt;&gt;"",SUM(L3739:L3740)=0)</formula>
    </cfRule>
  </conditionalFormatting>
  <conditionalFormatting sqref="L3740">
    <cfRule type="expression" dxfId="6484" priority="11092">
      <formula>AND(L3740&lt;&gt;"",SUM(L3739:L3740)=0)</formula>
    </cfRule>
  </conditionalFormatting>
  <conditionalFormatting sqref="L3742">
    <cfRule type="cellIs" dxfId="6483" priority="11100" operator="equal">
      <formula>0</formula>
    </cfRule>
  </conditionalFormatting>
  <conditionalFormatting sqref="L3744">
    <cfRule type="cellIs" dxfId="6482" priority="11099" operator="equal">
      <formula>0</formula>
    </cfRule>
  </conditionalFormatting>
  <conditionalFormatting sqref="L3746">
    <cfRule type="cellIs" dxfId="6481" priority="11098" operator="equal">
      <formula>0</formula>
    </cfRule>
  </conditionalFormatting>
  <conditionalFormatting sqref="L3748">
    <cfRule type="cellIs" dxfId="6480" priority="11097" operator="equal">
      <formula>0</formula>
    </cfRule>
  </conditionalFormatting>
  <conditionalFormatting sqref="L3750">
    <cfRule type="cellIs" dxfId="6479" priority="11096" operator="equal">
      <formula>-2</formula>
    </cfRule>
  </conditionalFormatting>
  <conditionalFormatting sqref="L3752">
    <cfRule type="cellIs" dxfId="6478" priority="11095" operator="equal">
      <formula>-1</formula>
    </cfRule>
  </conditionalFormatting>
  <conditionalFormatting sqref="L3770">
    <cfRule type="cellIs" dxfId="6477" priority="11048" operator="equal">
      <formula>"RECHAZADO"</formula>
    </cfRule>
    <cfRule type="cellIs" dxfId="6476" priority="11049" operator="equal">
      <formula>"NO CUMPLE"</formula>
    </cfRule>
    <cfRule type="cellIs" dxfId="6475" priority="11050" operator="equal">
      <formula>"CUMPLE"</formula>
    </cfRule>
  </conditionalFormatting>
  <conditionalFormatting sqref="L3827">
    <cfRule type="cellIs" dxfId="6474" priority="11042" operator="equal">
      <formula>"RECHAZADO"</formula>
    </cfRule>
    <cfRule type="cellIs" dxfId="6473" priority="11043" operator="equal">
      <formula>"NO CUMPLE"</formula>
    </cfRule>
    <cfRule type="cellIs" dxfId="6472" priority="11044" operator="equal">
      <formula>"CUMPLE"</formula>
    </cfRule>
  </conditionalFormatting>
  <conditionalFormatting sqref="L3830">
    <cfRule type="cellIs" dxfId="6471" priority="11039" operator="equal">
      <formula>"RECHAZADO"</formula>
    </cfRule>
    <cfRule type="cellIs" dxfId="6470" priority="11040" operator="equal">
      <formula>"NO CUMPLE"</formula>
    </cfRule>
  </conditionalFormatting>
  <conditionalFormatting sqref="L3830:L3833">
    <cfRule type="cellIs" dxfId="6469" priority="10988" operator="equal">
      <formula>"CUMPLE"</formula>
    </cfRule>
  </conditionalFormatting>
  <conditionalFormatting sqref="L3831">
    <cfRule type="cellIs" dxfId="6468" priority="10992" operator="equal">
      <formula>"RECHAZADO"</formula>
    </cfRule>
    <cfRule type="cellIs" dxfId="6467" priority="10993" operator="equal">
      <formula>"NO CUMPLE"</formula>
    </cfRule>
  </conditionalFormatting>
  <conditionalFormatting sqref="L3832">
    <cfRule type="cellIs" dxfId="6466" priority="10986" operator="equal">
      <formula>"RECHAZADO"</formula>
    </cfRule>
    <cfRule type="cellIs" dxfId="6465" priority="10987" operator="equal">
      <formula>"NO CUMPLE"</formula>
    </cfRule>
  </conditionalFormatting>
  <conditionalFormatting sqref="L3833">
    <cfRule type="cellIs" dxfId="6464" priority="10989" operator="equal">
      <formula>"RECHAZADO"</formula>
    </cfRule>
    <cfRule type="cellIs" dxfId="6463" priority="10990" operator="equal">
      <formula>"NO CUMPLE"</formula>
    </cfRule>
  </conditionalFormatting>
  <conditionalFormatting sqref="L3836">
    <cfRule type="cellIs" dxfId="6462" priority="11045" operator="equal">
      <formula>"RECHAZADO"</formula>
    </cfRule>
    <cfRule type="cellIs" dxfId="6461" priority="11046" operator="equal">
      <formula>"NO CUMPLE"</formula>
    </cfRule>
    <cfRule type="cellIs" dxfId="6460" priority="11047" operator="equal">
      <formula>"CUMPLE"</formula>
    </cfRule>
  </conditionalFormatting>
  <conditionalFormatting sqref="L3839">
    <cfRule type="cellIs" dxfId="6459" priority="11036" operator="equal">
      <formula>"RECHAZADO"</formula>
    </cfRule>
    <cfRule type="cellIs" dxfId="6458" priority="11037" operator="equal">
      <formula>"NO CUMPLE"</formula>
    </cfRule>
  </conditionalFormatting>
  <conditionalFormatting sqref="L3839:L3840">
    <cfRule type="cellIs" dxfId="6457" priority="11026" operator="equal">
      <formula>"CUMPLE"</formula>
    </cfRule>
  </conditionalFormatting>
  <conditionalFormatting sqref="L3840">
    <cfRule type="cellIs" dxfId="6456" priority="11024" operator="equal">
      <formula>"RECHAZADO"</formula>
    </cfRule>
    <cfRule type="cellIs" dxfId="6455" priority="11025" operator="equal">
      <formula>"NO CUMPLE"</formula>
    </cfRule>
  </conditionalFormatting>
  <conditionalFormatting sqref="L3844">
    <cfRule type="cellIs" dxfId="6454" priority="11021" operator="equal">
      <formula>"RECHAZADO"</formula>
    </cfRule>
    <cfRule type="cellIs" dxfId="6453" priority="11022" operator="equal">
      <formula>"NO CUMPLE"</formula>
    </cfRule>
    <cfRule type="cellIs" dxfId="6452" priority="11023" operator="equal">
      <formula>"CUMPLE"</formula>
    </cfRule>
  </conditionalFormatting>
  <conditionalFormatting sqref="L3859:L3860">
    <cfRule type="cellIs" dxfId="6451" priority="11016" operator="equal">
      <formula>0</formula>
    </cfRule>
  </conditionalFormatting>
  <conditionalFormatting sqref="L3862">
    <cfRule type="cellIs" dxfId="6450" priority="11029" operator="equal">
      <formula>0</formula>
    </cfRule>
  </conditionalFormatting>
  <conditionalFormatting sqref="L3864">
    <cfRule type="expression" dxfId="6449" priority="11028">
      <formula>AND(L3864&lt;&gt;"",SUM(L3864:L3865)=0)</formula>
    </cfRule>
  </conditionalFormatting>
  <conditionalFormatting sqref="L3865">
    <cfRule type="expression" dxfId="6448" priority="11027">
      <formula>AND(L3865&lt;&gt;"",SUM(L3864:L3865)=0)</formula>
    </cfRule>
  </conditionalFormatting>
  <conditionalFormatting sqref="L3867">
    <cfRule type="cellIs" dxfId="6447" priority="11035" operator="equal">
      <formula>0</formula>
    </cfRule>
  </conditionalFormatting>
  <conditionalFormatting sqref="L3869">
    <cfRule type="cellIs" dxfId="6446" priority="11034" operator="equal">
      <formula>0</formula>
    </cfRule>
  </conditionalFormatting>
  <conditionalFormatting sqref="L3871">
    <cfRule type="cellIs" dxfId="6445" priority="11033" operator="equal">
      <formula>0</formula>
    </cfRule>
  </conditionalFormatting>
  <conditionalFormatting sqref="L3873">
    <cfRule type="cellIs" dxfId="6444" priority="11032" operator="equal">
      <formula>0</formula>
    </cfRule>
  </conditionalFormatting>
  <conditionalFormatting sqref="L3875">
    <cfRule type="cellIs" dxfId="6443" priority="11031" operator="equal">
      <formula>-2</formula>
    </cfRule>
  </conditionalFormatting>
  <conditionalFormatting sqref="L3877">
    <cfRule type="cellIs" dxfId="6442" priority="11030" operator="equal">
      <formula>-1</formula>
    </cfRule>
  </conditionalFormatting>
  <conditionalFormatting sqref="L3895">
    <cfRule type="cellIs" dxfId="6441" priority="10983" operator="equal">
      <formula>"RECHAZADO"</formula>
    </cfRule>
    <cfRule type="cellIs" dxfId="6440" priority="10984" operator="equal">
      <formula>"NO CUMPLE"</formula>
    </cfRule>
    <cfRule type="cellIs" dxfId="6439" priority="10985" operator="equal">
      <formula>"CUMPLE"</formula>
    </cfRule>
  </conditionalFormatting>
  <conditionalFormatting sqref="L3952">
    <cfRule type="cellIs" dxfId="6438" priority="10977" operator="equal">
      <formula>"RECHAZADO"</formula>
    </cfRule>
    <cfRule type="cellIs" dxfId="6437" priority="10978" operator="equal">
      <formula>"NO CUMPLE"</formula>
    </cfRule>
    <cfRule type="cellIs" dxfId="6436" priority="10979" operator="equal">
      <formula>"CUMPLE"</formula>
    </cfRule>
  </conditionalFormatting>
  <conditionalFormatting sqref="L3955">
    <cfRule type="cellIs" dxfId="6435" priority="10974" operator="equal">
      <formula>"RECHAZADO"</formula>
    </cfRule>
    <cfRule type="cellIs" dxfId="6434" priority="10975" operator="equal">
      <formula>"NO CUMPLE"</formula>
    </cfRule>
  </conditionalFormatting>
  <conditionalFormatting sqref="L3955:L3958">
    <cfRule type="cellIs" dxfId="6433" priority="10923" operator="equal">
      <formula>"CUMPLE"</formula>
    </cfRule>
  </conditionalFormatting>
  <conditionalFormatting sqref="L3956">
    <cfRule type="cellIs" dxfId="6432" priority="10927" operator="equal">
      <formula>"RECHAZADO"</formula>
    </cfRule>
    <cfRule type="cellIs" dxfId="6431" priority="10928" operator="equal">
      <formula>"NO CUMPLE"</formula>
    </cfRule>
  </conditionalFormatting>
  <conditionalFormatting sqref="L3957">
    <cfRule type="cellIs" dxfId="6430" priority="10921" operator="equal">
      <formula>"RECHAZADO"</formula>
    </cfRule>
    <cfRule type="cellIs" dxfId="6429" priority="10922" operator="equal">
      <formula>"NO CUMPLE"</formula>
    </cfRule>
  </conditionalFormatting>
  <conditionalFormatting sqref="L3958">
    <cfRule type="cellIs" dxfId="6428" priority="10924" operator="equal">
      <formula>"RECHAZADO"</formula>
    </cfRule>
    <cfRule type="cellIs" dxfId="6427" priority="10925" operator="equal">
      <formula>"NO CUMPLE"</formula>
    </cfRule>
  </conditionalFormatting>
  <conditionalFormatting sqref="L3961">
    <cfRule type="cellIs" dxfId="6426" priority="10980" operator="equal">
      <formula>"RECHAZADO"</formula>
    </cfRule>
    <cfRule type="cellIs" dxfId="6425" priority="10981" operator="equal">
      <formula>"NO CUMPLE"</formula>
    </cfRule>
    <cfRule type="cellIs" dxfId="6424" priority="10982" operator="equal">
      <formula>"CUMPLE"</formula>
    </cfRule>
  </conditionalFormatting>
  <conditionalFormatting sqref="L3964">
    <cfRule type="cellIs" dxfId="6423" priority="10971" operator="equal">
      <formula>"RECHAZADO"</formula>
    </cfRule>
    <cfRule type="cellIs" dxfId="6422" priority="10972" operator="equal">
      <formula>"NO CUMPLE"</formula>
    </cfRule>
  </conditionalFormatting>
  <conditionalFormatting sqref="L3964:L3965">
    <cfRule type="cellIs" dxfId="6421" priority="10961" operator="equal">
      <formula>"CUMPLE"</formula>
    </cfRule>
  </conditionalFormatting>
  <conditionalFormatting sqref="L3965">
    <cfRule type="cellIs" dxfId="6420" priority="10959" operator="equal">
      <formula>"RECHAZADO"</formula>
    </cfRule>
    <cfRule type="cellIs" dxfId="6419" priority="10960" operator="equal">
      <formula>"NO CUMPLE"</formula>
    </cfRule>
  </conditionalFormatting>
  <conditionalFormatting sqref="L3969">
    <cfRule type="cellIs" dxfId="6418" priority="10956" operator="equal">
      <formula>"RECHAZADO"</formula>
    </cfRule>
    <cfRule type="cellIs" dxfId="6417" priority="10957" operator="equal">
      <formula>"NO CUMPLE"</formula>
    </cfRule>
    <cfRule type="cellIs" dxfId="6416" priority="10958" operator="equal">
      <formula>"CUMPLE"</formula>
    </cfRule>
  </conditionalFormatting>
  <conditionalFormatting sqref="L3984:L3985">
    <cfRule type="cellIs" dxfId="6415" priority="10951" operator="equal">
      <formula>0</formula>
    </cfRule>
  </conditionalFormatting>
  <conditionalFormatting sqref="L3987">
    <cfRule type="cellIs" dxfId="6414" priority="10964" operator="equal">
      <formula>0</formula>
    </cfRule>
  </conditionalFormatting>
  <conditionalFormatting sqref="L3989">
    <cfRule type="expression" dxfId="6413" priority="10963">
      <formula>AND(L3989&lt;&gt;"",SUM(L3989:L3990)=0)</formula>
    </cfRule>
  </conditionalFormatting>
  <conditionalFormatting sqref="L3990">
    <cfRule type="expression" dxfId="6412" priority="10962">
      <formula>AND(L3990&lt;&gt;"",SUM(L3989:L3990)=0)</formula>
    </cfRule>
  </conditionalFormatting>
  <conditionalFormatting sqref="L3992">
    <cfRule type="cellIs" dxfId="6411" priority="10970" operator="equal">
      <formula>0</formula>
    </cfRule>
  </conditionalFormatting>
  <conditionalFormatting sqref="L3994">
    <cfRule type="cellIs" dxfId="6410" priority="10969" operator="equal">
      <formula>0</formula>
    </cfRule>
  </conditionalFormatting>
  <conditionalFormatting sqref="L3996">
    <cfRule type="cellIs" dxfId="6409" priority="10968" operator="equal">
      <formula>0</formula>
    </cfRule>
  </conditionalFormatting>
  <conditionalFormatting sqref="L3998">
    <cfRule type="cellIs" dxfId="6408" priority="10967" operator="equal">
      <formula>0</formula>
    </cfRule>
  </conditionalFormatting>
  <conditionalFormatting sqref="L4000">
    <cfRule type="cellIs" dxfId="6407" priority="10966" operator="equal">
      <formula>-2</formula>
    </cfRule>
  </conditionalFormatting>
  <conditionalFormatting sqref="L4002">
    <cfRule type="cellIs" dxfId="6406" priority="10965" operator="equal">
      <formula>-1</formula>
    </cfRule>
  </conditionalFormatting>
  <conditionalFormatting sqref="L4020">
    <cfRule type="cellIs" dxfId="6405" priority="10918" operator="equal">
      <formula>"RECHAZADO"</formula>
    </cfRule>
    <cfRule type="cellIs" dxfId="6404" priority="10919" operator="equal">
      <formula>"NO CUMPLE"</formula>
    </cfRule>
    <cfRule type="cellIs" dxfId="6403" priority="10920" operator="equal">
      <formula>"CUMPLE"</formula>
    </cfRule>
  </conditionalFormatting>
  <conditionalFormatting sqref="L4077">
    <cfRule type="cellIs" dxfId="6402" priority="10912" operator="equal">
      <formula>"RECHAZADO"</formula>
    </cfRule>
    <cfRule type="cellIs" dxfId="6401" priority="10913" operator="equal">
      <formula>"NO CUMPLE"</formula>
    </cfRule>
    <cfRule type="cellIs" dxfId="6400" priority="10914" operator="equal">
      <formula>"CUMPLE"</formula>
    </cfRule>
  </conditionalFormatting>
  <conditionalFormatting sqref="L4080">
    <cfRule type="cellIs" dxfId="6399" priority="10909" operator="equal">
      <formula>"RECHAZADO"</formula>
    </cfRule>
    <cfRule type="cellIs" dxfId="6398" priority="10910" operator="equal">
      <formula>"NO CUMPLE"</formula>
    </cfRule>
  </conditionalFormatting>
  <conditionalFormatting sqref="L4080:L4083">
    <cfRule type="cellIs" dxfId="6397" priority="10858" operator="equal">
      <formula>"CUMPLE"</formula>
    </cfRule>
  </conditionalFormatting>
  <conditionalFormatting sqref="L4081">
    <cfRule type="cellIs" dxfId="6396" priority="10862" operator="equal">
      <formula>"RECHAZADO"</formula>
    </cfRule>
    <cfRule type="cellIs" dxfId="6395" priority="10863" operator="equal">
      <formula>"NO CUMPLE"</formula>
    </cfRule>
  </conditionalFormatting>
  <conditionalFormatting sqref="L4082">
    <cfRule type="cellIs" dxfId="6394" priority="10856" operator="equal">
      <formula>"RECHAZADO"</formula>
    </cfRule>
    <cfRule type="cellIs" dxfId="6393" priority="10857" operator="equal">
      <formula>"NO CUMPLE"</formula>
    </cfRule>
  </conditionalFormatting>
  <conditionalFormatting sqref="L4083">
    <cfRule type="cellIs" dxfId="6392" priority="10859" operator="equal">
      <formula>"RECHAZADO"</formula>
    </cfRule>
    <cfRule type="cellIs" dxfId="6391" priority="10860" operator="equal">
      <formula>"NO CUMPLE"</formula>
    </cfRule>
  </conditionalFormatting>
  <conditionalFormatting sqref="L4086">
    <cfRule type="cellIs" dxfId="6390" priority="10915" operator="equal">
      <formula>"RECHAZADO"</formula>
    </cfRule>
    <cfRule type="cellIs" dxfId="6389" priority="10916" operator="equal">
      <formula>"NO CUMPLE"</formula>
    </cfRule>
    <cfRule type="cellIs" dxfId="6388" priority="10917" operator="equal">
      <formula>"CUMPLE"</formula>
    </cfRule>
  </conditionalFormatting>
  <conditionalFormatting sqref="L4089">
    <cfRule type="cellIs" dxfId="6387" priority="10906" operator="equal">
      <formula>"RECHAZADO"</formula>
    </cfRule>
    <cfRule type="cellIs" dxfId="6386" priority="10907" operator="equal">
      <formula>"NO CUMPLE"</formula>
    </cfRule>
  </conditionalFormatting>
  <conditionalFormatting sqref="L4089:L4090">
    <cfRule type="cellIs" dxfId="6385" priority="10896" operator="equal">
      <formula>"CUMPLE"</formula>
    </cfRule>
  </conditionalFormatting>
  <conditionalFormatting sqref="L4090">
    <cfRule type="cellIs" dxfId="6384" priority="10894" operator="equal">
      <formula>"RECHAZADO"</formula>
    </cfRule>
    <cfRule type="cellIs" dxfId="6383" priority="10895" operator="equal">
      <formula>"NO CUMPLE"</formula>
    </cfRule>
  </conditionalFormatting>
  <conditionalFormatting sqref="L4094">
    <cfRule type="cellIs" dxfId="6382" priority="10891" operator="equal">
      <formula>"RECHAZADO"</formula>
    </cfRule>
    <cfRule type="cellIs" dxfId="6381" priority="10892" operator="equal">
      <formula>"NO CUMPLE"</formula>
    </cfRule>
    <cfRule type="cellIs" dxfId="6380" priority="10893" operator="equal">
      <formula>"CUMPLE"</formula>
    </cfRule>
  </conditionalFormatting>
  <conditionalFormatting sqref="L4109:L4110">
    <cfRule type="cellIs" dxfId="6379" priority="10886" operator="equal">
      <formula>0</formula>
    </cfRule>
  </conditionalFormatting>
  <conditionalFormatting sqref="L4112">
    <cfRule type="cellIs" dxfId="6378" priority="10899" operator="equal">
      <formula>0</formula>
    </cfRule>
  </conditionalFormatting>
  <conditionalFormatting sqref="L4114">
    <cfRule type="expression" dxfId="6377" priority="10898">
      <formula>AND(L4114&lt;&gt;"",SUM(L4114:L4115)=0)</formula>
    </cfRule>
  </conditionalFormatting>
  <conditionalFormatting sqref="L4115">
    <cfRule type="expression" dxfId="6376" priority="10897">
      <formula>AND(L4115&lt;&gt;"",SUM(L4114:L4115)=0)</formula>
    </cfRule>
  </conditionalFormatting>
  <conditionalFormatting sqref="L4117">
    <cfRule type="cellIs" dxfId="6375" priority="10905" operator="equal">
      <formula>0</formula>
    </cfRule>
  </conditionalFormatting>
  <conditionalFormatting sqref="L4119">
    <cfRule type="cellIs" dxfId="6374" priority="10904" operator="equal">
      <formula>0</formula>
    </cfRule>
  </conditionalFormatting>
  <conditionalFormatting sqref="L4121">
    <cfRule type="cellIs" dxfId="6373" priority="10903" operator="equal">
      <formula>0</formula>
    </cfRule>
  </conditionalFormatting>
  <conditionalFormatting sqref="L4123">
    <cfRule type="cellIs" dxfId="6372" priority="10902" operator="equal">
      <formula>0</formula>
    </cfRule>
  </conditionalFormatting>
  <conditionalFormatting sqref="L4125">
    <cfRule type="cellIs" dxfId="6371" priority="10901" operator="equal">
      <formula>-2</formula>
    </cfRule>
  </conditionalFormatting>
  <conditionalFormatting sqref="L4127">
    <cfRule type="cellIs" dxfId="6370" priority="10900" operator="equal">
      <formula>-1</formula>
    </cfRule>
  </conditionalFormatting>
  <conditionalFormatting sqref="L4145">
    <cfRule type="cellIs" dxfId="6369" priority="10853" operator="equal">
      <formula>"RECHAZADO"</formula>
    </cfRule>
    <cfRule type="cellIs" dxfId="6368" priority="10854" operator="equal">
      <formula>"NO CUMPLE"</formula>
    </cfRule>
    <cfRule type="cellIs" dxfId="6367" priority="10855" operator="equal">
      <formula>"CUMPLE"</formula>
    </cfRule>
  </conditionalFormatting>
  <conditionalFormatting sqref="L4202">
    <cfRule type="cellIs" dxfId="6366" priority="10847" operator="equal">
      <formula>"RECHAZADO"</formula>
    </cfRule>
    <cfRule type="cellIs" dxfId="6365" priority="10848" operator="equal">
      <formula>"NO CUMPLE"</formula>
    </cfRule>
    <cfRule type="cellIs" dxfId="6364" priority="10849" operator="equal">
      <formula>"CUMPLE"</formula>
    </cfRule>
  </conditionalFormatting>
  <conditionalFormatting sqref="L4205">
    <cfRule type="cellIs" dxfId="6363" priority="10844" operator="equal">
      <formula>"RECHAZADO"</formula>
    </cfRule>
    <cfRule type="cellIs" dxfId="6362" priority="10845" operator="equal">
      <formula>"NO CUMPLE"</formula>
    </cfRule>
  </conditionalFormatting>
  <conditionalFormatting sqref="L4205:L4208">
    <cfRule type="cellIs" dxfId="6361" priority="10793" operator="equal">
      <formula>"CUMPLE"</formula>
    </cfRule>
  </conditionalFormatting>
  <conditionalFormatting sqref="L4206">
    <cfRule type="cellIs" dxfId="6360" priority="10797" operator="equal">
      <formula>"RECHAZADO"</formula>
    </cfRule>
    <cfRule type="cellIs" dxfId="6359" priority="10798" operator="equal">
      <formula>"NO CUMPLE"</formula>
    </cfRule>
  </conditionalFormatting>
  <conditionalFormatting sqref="L4207">
    <cfRule type="cellIs" dxfId="6358" priority="10791" operator="equal">
      <formula>"RECHAZADO"</formula>
    </cfRule>
    <cfRule type="cellIs" dxfId="6357" priority="10792" operator="equal">
      <formula>"NO CUMPLE"</formula>
    </cfRule>
  </conditionalFormatting>
  <conditionalFormatting sqref="L4208">
    <cfRule type="cellIs" dxfId="6356" priority="10794" operator="equal">
      <formula>"RECHAZADO"</formula>
    </cfRule>
    <cfRule type="cellIs" dxfId="6355" priority="10795" operator="equal">
      <formula>"NO CUMPLE"</formula>
    </cfRule>
  </conditionalFormatting>
  <conditionalFormatting sqref="L4211">
    <cfRule type="cellIs" dxfId="6354" priority="10850" operator="equal">
      <formula>"RECHAZADO"</formula>
    </cfRule>
    <cfRule type="cellIs" dxfId="6353" priority="10851" operator="equal">
      <formula>"NO CUMPLE"</formula>
    </cfRule>
    <cfRule type="cellIs" dxfId="6352" priority="10852" operator="equal">
      <formula>"CUMPLE"</formula>
    </cfRule>
  </conditionalFormatting>
  <conditionalFormatting sqref="L4214">
    <cfRule type="cellIs" dxfId="6351" priority="10841" operator="equal">
      <formula>"RECHAZADO"</formula>
    </cfRule>
    <cfRule type="cellIs" dxfId="6350" priority="10842" operator="equal">
      <formula>"NO CUMPLE"</formula>
    </cfRule>
  </conditionalFormatting>
  <conditionalFormatting sqref="L4214:L4215">
    <cfRule type="cellIs" dxfId="6349" priority="10831" operator="equal">
      <formula>"CUMPLE"</formula>
    </cfRule>
  </conditionalFormatting>
  <conditionalFormatting sqref="L4215">
    <cfRule type="cellIs" dxfId="6348" priority="10829" operator="equal">
      <formula>"RECHAZADO"</formula>
    </cfRule>
    <cfRule type="cellIs" dxfId="6347" priority="10830" operator="equal">
      <formula>"NO CUMPLE"</formula>
    </cfRule>
  </conditionalFormatting>
  <conditionalFormatting sqref="L4219">
    <cfRule type="cellIs" dxfId="6346" priority="10826" operator="equal">
      <formula>"RECHAZADO"</formula>
    </cfRule>
    <cfRule type="cellIs" dxfId="6345" priority="10827" operator="equal">
      <formula>"NO CUMPLE"</formula>
    </cfRule>
    <cfRule type="cellIs" dxfId="6344" priority="10828" operator="equal">
      <formula>"CUMPLE"</formula>
    </cfRule>
  </conditionalFormatting>
  <conditionalFormatting sqref="L4234:L4235">
    <cfRule type="cellIs" dxfId="6343" priority="10821" operator="equal">
      <formula>0</formula>
    </cfRule>
  </conditionalFormatting>
  <conditionalFormatting sqref="L4237">
    <cfRule type="cellIs" dxfId="6342" priority="10834" operator="equal">
      <formula>0</formula>
    </cfRule>
  </conditionalFormatting>
  <conditionalFormatting sqref="L4239">
    <cfRule type="expression" dxfId="6341" priority="10833">
      <formula>AND(L4239&lt;&gt;"",SUM(L4239:L4240)=0)</formula>
    </cfRule>
  </conditionalFormatting>
  <conditionalFormatting sqref="L4240">
    <cfRule type="expression" dxfId="6340" priority="10832">
      <formula>AND(L4240&lt;&gt;"",SUM(L4239:L4240)=0)</formula>
    </cfRule>
  </conditionalFormatting>
  <conditionalFormatting sqref="L4242">
    <cfRule type="cellIs" dxfId="6339" priority="10840" operator="equal">
      <formula>0</formula>
    </cfRule>
  </conditionalFormatting>
  <conditionalFormatting sqref="L4244">
    <cfRule type="cellIs" dxfId="6338" priority="10839" operator="equal">
      <formula>0</formula>
    </cfRule>
  </conditionalFormatting>
  <conditionalFormatting sqref="L4246">
    <cfRule type="cellIs" dxfId="6337" priority="10838" operator="equal">
      <formula>0</formula>
    </cfRule>
  </conditionalFormatting>
  <conditionalFormatting sqref="L4248">
    <cfRule type="cellIs" dxfId="6336" priority="10837" operator="equal">
      <formula>0</formula>
    </cfRule>
  </conditionalFormatting>
  <conditionalFormatting sqref="L4250">
    <cfRule type="cellIs" dxfId="6335" priority="10836" operator="equal">
      <formula>-2</formula>
    </cfRule>
  </conditionalFormatting>
  <conditionalFormatting sqref="L4252">
    <cfRule type="cellIs" dxfId="6334" priority="10835" operator="equal">
      <formula>-1</formula>
    </cfRule>
  </conditionalFormatting>
  <conditionalFormatting sqref="L4270">
    <cfRule type="cellIs" dxfId="6333" priority="10788" operator="equal">
      <formula>"RECHAZADO"</formula>
    </cfRule>
    <cfRule type="cellIs" dxfId="6332" priority="10789" operator="equal">
      <formula>"NO CUMPLE"</formula>
    </cfRule>
    <cfRule type="cellIs" dxfId="6331" priority="10790" operator="equal">
      <formula>"CUMPLE"</formula>
    </cfRule>
  </conditionalFormatting>
  <conditionalFormatting sqref="L4327">
    <cfRule type="cellIs" dxfId="6330" priority="10782" operator="equal">
      <formula>"RECHAZADO"</formula>
    </cfRule>
    <cfRule type="cellIs" dxfId="6329" priority="10783" operator="equal">
      <formula>"NO CUMPLE"</formula>
    </cfRule>
    <cfRule type="cellIs" dxfId="6328" priority="10784" operator="equal">
      <formula>"CUMPLE"</formula>
    </cfRule>
  </conditionalFormatting>
  <conditionalFormatting sqref="L4330">
    <cfRule type="cellIs" dxfId="6327" priority="10779" operator="equal">
      <formula>"RECHAZADO"</formula>
    </cfRule>
    <cfRule type="cellIs" dxfId="6326" priority="10780" operator="equal">
      <formula>"NO CUMPLE"</formula>
    </cfRule>
  </conditionalFormatting>
  <conditionalFormatting sqref="L4330:L4333">
    <cfRule type="cellIs" dxfId="6325" priority="10728" operator="equal">
      <formula>"CUMPLE"</formula>
    </cfRule>
  </conditionalFormatting>
  <conditionalFormatting sqref="L4331">
    <cfRule type="cellIs" dxfId="6324" priority="10732" operator="equal">
      <formula>"RECHAZADO"</formula>
    </cfRule>
    <cfRule type="cellIs" dxfId="6323" priority="10733" operator="equal">
      <formula>"NO CUMPLE"</formula>
    </cfRule>
  </conditionalFormatting>
  <conditionalFormatting sqref="L4332">
    <cfRule type="cellIs" dxfId="6322" priority="10726" operator="equal">
      <formula>"RECHAZADO"</formula>
    </cfRule>
    <cfRule type="cellIs" dxfId="6321" priority="10727" operator="equal">
      <formula>"NO CUMPLE"</formula>
    </cfRule>
  </conditionalFormatting>
  <conditionalFormatting sqref="L4333">
    <cfRule type="cellIs" dxfId="6320" priority="10729" operator="equal">
      <formula>"RECHAZADO"</formula>
    </cfRule>
    <cfRule type="cellIs" dxfId="6319" priority="10730" operator="equal">
      <formula>"NO CUMPLE"</formula>
    </cfRule>
  </conditionalFormatting>
  <conditionalFormatting sqref="L4336">
    <cfRule type="cellIs" dxfId="6318" priority="10785" operator="equal">
      <formula>"RECHAZADO"</formula>
    </cfRule>
    <cfRule type="cellIs" dxfId="6317" priority="10786" operator="equal">
      <formula>"NO CUMPLE"</formula>
    </cfRule>
    <cfRule type="cellIs" dxfId="6316" priority="10787" operator="equal">
      <formula>"CUMPLE"</formula>
    </cfRule>
  </conditionalFormatting>
  <conditionalFormatting sqref="L4339">
    <cfRule type="cellIs" dxfId="6315" priority="10776" operator="equal">
      <formula>"RECHAZADO"</formula>
    </cfRule>
    <cfRule type="cellIs" dxfId="6314" priority="10777" operator="equal">
      <formula>"NO CUMPLE"</formula>
    </cfRule>
  </conditionalFormatting>
  <conditionalFormatting sqref="L4339:L4340">
    <cfRule type="cellIs" dxfId="6313" priority="10766" operator="equal">
      <formula>"CUMPLE"</formula>
    </cfRule>
  </conditionalFormatting>
  <conditionalFormatting sqref="L4340">
    <cfRule type="cellIs" dxfId="6312" priority="10764" operator="equal">
      <formula>"RECHAZADO"</formula>
    </cfRule>
    <cfRule type="cellIs" dxfId="6311" priority="10765" operator="equal">
      <formula>"NO CUMPLE"</formula>
    </cfRule>
  </conditionalFormatting>
  <conditionalFormatting sqref="L4344">
    <cfRule type="cellIs" dxfId="6310" priority="10761" operator="equal">
      <formula>"RECHAZADO"</formula>
    </cfRule>
    <cfRule type="cellIs" dxfId="6309" priority="10762" operator="equal">
      <formula>"NO CUMPLE"</formula>
    </cfRule>
    <cfRule type="cellIs" dxfId="6308" priority="10763" operator="equal">
      <formula>"CUMPLE"</formula>
    </cfRule>
  </conditionalFormatting>
  <conditionalFormatting sqref="L4359:L4360">
    <cfRule type="cellIs" dxfId="6307" priority="10756" operator="equal">
      <formula>0</formula>
    </cfRule>
  </conditionalFormatting>
  <conditionalFormatting sqref="L4362">
    <cfRule type="cellIs" dxfId="6306" priority="10769" operator="equal">
      <formula>0</formula>
    </cfRule>
  </conditionalFormatting>
  <conditionalFormatting sqref="L4364">
    <cfRule type="expression" dxfId="6305" priority="10768">
      <formula>AND(L4364&lt;&gt;"",SUM(L4364:L4365)=0)</formula>
    </cfRule>
  </conditionalFormatting>
  <conditionalFormatting sqref="L4365">
    <cfRule type="expression" dxfId="6304" priority="10767">
      <formula>AND(L4365&lt;&gt;"",SUM(L4364:L4365)=0)</formula>
    </cfRule>
  </conditionalFormatting>
  <conditionalFormatting sqref="L4367">
    <cfRule type="cellIs" dxfId="6303" priority="10775" operator="equal">
      <formula>0</formula>
    </cfRule>
  </conditionalFormatting>
  <conditionalFormatting sqref="L4369">
    <cfRule type="cellIs" dxfId="6302" priority="10774" operator="equal">
      <formula>0</formula>
    </cfRule>
  </conditionalFormatting>
  <conditionalFormatting sqref="L4371">
    <cfRule type="cellIs" dxfId="6301" priority="10773" operator="equal">
      <formula>0</formula>
    </cfRule>
  </conditionalFormatting>
  <conditionalFormatting sqref="L4373">
    <cfRule type="cellIs" dxfId="6300" priority="10772" operator="equal">
      <formula>0</formula>
    </cfRule>
  </conditionalFormatting>
  <conditionalFormatting sqref="L4375">
    <cfRule type="cellIs" dxfId="6299" priority="10771" operator="equal">
      <formula>-2</formula>
    </cfRule>
  </conditionalFormatting>
  <conditionalFormatting sqref="L4377">
    <cfRule type="cellIs" dxfId="6298" priority="10770" operator="equal">
      <formula>-1</formula>
    </cfRule>
  </conditionalFormatting>
  <conditionalFormatting sqref="L4395">
    <cfRule type="cellIs" dxfId="6297" priority="10723" operator="equal">
      <formula>"RECHAZADO"</formula>
    </cfRule>
    <cfRule type="cellIs" dxfId="6296" priority="10724" operator="equal">
      <formula>"NO CUMPLE"</formula>
    </cfRule>
    <cfRule type="cellIs" dxfId="6295" priority="10725" operator="equal">
      <formula>"CUMPLE"</formula>
    </cfRule>
  </conditionalFormatting>
  <conditionalFormatting sqref="L4452">
    <cfRule type="cellIs" dxfId="6294" priority="10717" operator="equal">
      <formula>"RECHAZADO"</formula>
    </cfRule>
    <cfRule type="cellIs" dxfId="6293" priority="10718" operator="equal">
      <formula>"NO CUMPLE"</formula>
    </cfRule>
    <cfRule type="cellIs" dxfId="6292" priority="10719" operator="equal">
      <formula>"CUMPLE"</formula>
    </cfRule>
  </conditionalFormatting>
  <conditionalFormatting sqref="L4455">
    <cfRule type="cellIs" dxfId="6291" priority="10714" operator="equal">
      <formula>"RECHAZADO"</formula>
    </cfRule>
    <cfRule type="cellIs" dxfId="6290" priority="10715" operator="equal">
      <formula>"NO CUMPLE"</formula>
    </cfRule>
  </conditionalFormatting>
  <conditionalFormatting sqref="L4455:L4458">
    <cfRule type="cellIs" dxfId="6289" priority="10663" operator="equal">
      <formula>"CUMPLE"</formula>
    </cfRule>
  </conditionalFormatting>
  <conditionalFormatting sqref="L4456">
    <cfRule type="cellIs" dxfId="6288" priority="10667" operator="equal">
      <formula>"RECHAZADO"</formula>
    </cfRule>
    <cfRule type="cellIs" dxfId="6287" priority="10668" operator="equal">
      <formula>"NO CUMPLE"</formula>
    </cfRule>
  </conditionalFormatting>
  <conditionalFormatting sqref="L4457">
    <cfRule type="cellIs" dxfId="6286" priority="10661" operator="equal">
      <formula>"RECHAZADO"</formula>
    </cfRule>
    <cfRule type="cellIs" dxfId="6285" priority="10662" operator="equal">
      <formula>"NO CUMPLE"</formula>
    </cfRule>
  </conditionalFormatting>
  <conditionalFormatting sqref="L4458">
    <cfRule type="cellIs" dxfId="6284" priority="10664" operator="equal">
      <formula>"RECHAZADO"</formula>
    </cfRule>
    <cfRule type="cellIs" dxfId="6283" priority="10665" operator="equal">
      <formula>"NO CUMPLE"</formula>
    </cfRule>
  </conditionalFormatting>
  <conditionalFormatting sqref="L4461">
    <cfRule type="cellIs" dxfId="6282" priority="10720" operator="equal">
      <formula>"RECHAZADO"</formula>
    </cfRule>
    <cfRule type="cellIs" dxfId="6281" priority="10721" operator="equal">
      <formula>"NO CUMPLE"</formula>
    </cfRule>
    <cfRule type="cellIs" dxfId="6280" priority="10722" operator="equal">
      <formula>"CUMPLE"</formula>
    </cfRule>
  </conditionalFormatting>
  <conditionalFormatting sqref="L4464">
    <cfRule type="cellIs" dxfId="6279" priority="10711" operator="equal">
      <formula>"RECHAZADO"</formula>
    </cfRule>
    <cfRule type="cellIs" dxfId="6278" priority="10712" operator="equal">
      <formula>"NO CUMPLE"</formula>
    </cfRule>
  </conditionalFormatting>
  <conditionalFormatting sqref="L4464:L4465">
    <cfRule type="cellIs" dxfId="6277" priority="10701" operator="equal">
      <formula>"CUMPLE"</formula>
    </cfRule>
  </conditionalFormatting>
  <conditionalFormatting sqref="L4465">
    <cfRule type="cellIs" dxfId="6276" priority="10699" operator="equal">
      <formula>"RECHAZADO"</formula>
    </cfRule>
    <cfRule type="cellIs" dxfId="6275" priority="10700" operator="equal">
      <formula>"NO CUMPLE"</formula>
    </cfRule>
  </conditionalFormatting>
  <conditionalFormatting sqref="L4469">
    <cfRule type="cellIs" dxfId="6274" priority="10696" operator="equal">
      <formula>"RECHAZADO"</formula>
    </cfRule>
    <cfRule type="cellIs" dxfId="6273" priority="10697" operator="equal">
      <formula>"NO CUMPLE"</formula>
    </cfRule>
    <cfRule type="cellIs" dxfId="6272" priority="10698" operator="equal">
      <formula>"CUMPLE"</formula>
    </cfRule>
  </conditionalFormatting>
  <conditionalFormatting sqref="L4484:L4485">
    <cfRule type="cellIs" dxfId="6271" priority="10691" operator="equal">
      <formula>0</formula>
    </cfRule>
  </conditionalFormatting>
  <conditionalFormatting sqref="L4487">
    <cfRule type="cellIs" dxfId="6270" priority="10704" operator="equal">
      <formula>0</formula>
    </cfRule>
  </conditionalFormatting>
  <conditionalFormatting sqref="L4489">
    <cfRule type="expression" dxfId="6269" priority="10703">
      <formula>AND(L4489&lt;&gt;"",SUM(L4489:L4490)=0)</formula>
    </cfRule>
  </conditionalFormatting>
  <conditionalFormatting sqref="L4490">
    <cfRule type="expression" dxfId="6268" priority="10702">
      <formula>AND(L4490&lt;&gt;"",SUM(L4489:L4490)=0)</formula>
    </cfRule>
  </conditionalFormatting>
  <conditionalFormatting sqref="L4492">
    <cfRule type="cellIs" dxfId="6267" priority="10710" operator="equal">
      <formula>0</formula>
    </cfRule>
  </conditionalFormatting>
  <conditionalFormatting sqref="L4494">
    <cfRule type="cellIs" dxfId="6266" priority="10709" operator="equal">
      <formula>0</formula>
    </cfRule>
  </conditionalFormatting>
  <conditionalFormatting sqref="L4496">
    <cfRule type="cellIs" dxfId="6265" priority="10708" operator="equal">
      <formula>0</formula>
    </cfRule>
  </conditionalFormatting>
  <conditionalFormatting sqref="L4498">
    <cfRule type="cellIs" dxfId="6264" priority="10707" operator="equal">
      <formula>0</formula>
    </cfRule>
  </conditionalFormatting>
  <conditionalFormatting sqref="L4500">
    <cfRule type="cellIs" dxfId="6263" priority="10706" operator="equal">
      <formula>-2</formula>
    </cfRule>
  </conditionalFormatting>
  <conditionalFormatting sqref="L4502">
    <cfRule type="cellIs" dxfId="6262" priority="10705" operator="equal">
      <formula>-1</formula>
    </cfRule>
  </conditionalFormatting>
  <conditionalFormatting sqref="L4520">
    <cfRule type="cellIs" dxfId="6261" priority="10658" operator="equal">
      <formula>"RECHAZADO"</formula>
    </cfRule>
    <cfRule type="cellIs" dxfId="6260" priority="10659" operator="equal">
      <formula>"NO CUMPLE"</formula>
    </cfRule>
    <cfRule type="cellIs" dxfId="6259" priority="10660" operator="equal">
      <formula>"CUMPLE"</formula>
    </cfRule>
  </conditionalFormatting>
  <conditionalFormatting sqref="L4577">
    <cfRule type="cellIs" dxfId="6258" priority="10652" operator="equal">
      <formula>"RECHAZADO"</formula>
    </cfRule>
    <cfRule type="cellIs" dxfId="6257" priority="10653" operator="equal">
      <formula>"NO CUMPLE"</formula>
    </cfRule>
    <cfRule type="cellIs" dxfId="6256" priority="10654" operator="equal">
      <formula>"CUMPLE"</formula>
    </cfRule>
  </conditionalFormatting>
  <conditionalFormatting sqref="L4580">
    <cfRule type="cellIs" dxfId="6255" priority="10649" operator="equal">
      <formula>"RECHAZADO"</formula>
    </cfRule>
    <cfRule type="cellIs" dxfId="6254" priority="10650" operator="equal">
      <formula>"NO CUMPLE"</formula>
    </cfRule>
  </conditionalFormatting>
  <conditionalFormatting sqref="L4580:L4583">
    <cfRule type="cellIs" dxfId="6253" priority="10598" operator="equal">
      <formula>"CUMPLE"</formula>
    </cfRule>
  </conditionalFormatting>
  <conditionalFormatting sqref="L4581">
    <cfRule type="cellIs" dxfId="6252" priority="10602" operator="equal">
      <formula>"RECHAZADO"</formula>
    </cfRule>
    <cfRule type="cellIs" dxfId="6251" priority="10603" operator="equal">
      <formula>"NO CUMPLE"</formula>
    </cfRule>
  </conditionalFormatting>
  <conditionalFormatting sqref="L4582">
    <cfRule type="cellIs" dxfId="6250" priority="10596" operator="equal">
      <formula>"RECHAZADO"</formula>
    </cfRule>
    <cfRule type="cellIs" dxfId="6249" priority="10597" operator="equal">
      <formula>"NO CUMPLE"</formula>
    </cfRule>
  </conditionalFormatting>
  <conditionalFormatting sqref="L4583">
    <cfRule type="cellIs" dxfId="6248" priority="10599" operator="equal">
      <formula>"RECHAZADO"</formula>
    </cfRule>
    <cfRule type="cellIs" dxfId="6247" priority="10600" operator="equal">
      <formula>"NO CUMPLE"</formula>
    </cfRule>
  </conditionalFormatting>
  <conditionalFormatting sqref="L4586">
    <cfRule type="cellIs" dxfId="6246" priority="10655" operator="equal">
      <formula>"RECHAZADO"</formula>
    </cfRule>
    <cfRule type="cellIs" dxfId="6245" priority="10656" operator="equal">
      <formula>"NO CUMPLE"</formula>
    </cfRule>
    <cfRule type="cellIs" dxfId="6244" priority="10657" operator="equal">
      <formula>"CUMPLE"</formula>
    </cfRule>
  </conditionalFormatting>
  <conditionalFormatting sqref="L4589">
    <cfRule type="cellIs" dxfId="6243" priority="10646" operator="equal">
      <formula>"RECHAZADO"</formula>
    </cfRule>
    <cfRule type="cellIs" dxfId="6242" priority="10647" operator="equal">
      <formula>"NO CUMPLE"</formula>
    </cfRule>
  </conditionalFormatting>
  <conditionalFormatting sqref="L4589:L4590">
    <cfRule type="cellIs" dxfId="6241" priority="10636" operator="equal">
      <formula>"CUMPLE"</formula>
    </cfRule>
  </conditionalFormatting>
  <conditionalFormatting sqref="L4590">
    <cfRule type="cellIs" dxfId="6240" priority="10634" operator="equal">
      <formula>"RECHAZADO"</formula>
    </cfRule>
    <cfRule type="cellIs" dxfId="6239" priority="10635" operator="equal">
      <formula>"NO CUMPLE"</formula>
    </cfRule>
  </conditionalFormatting>
  <conditionalFormatting sqref="L4594">
    <cfRule type="cellIs" dxfId="6238" priority="10631" operator="equal">
      <formula>"RECHAZADO"</formula>
    </cfRule>
    <cfRule type="cellIs" dxfId="6237" priority="10632" operator="equal">
      <formula>"NO CUMPLE"</formula>
    </cfRule>
    <cfRule type="cellIs" dxfId="6236" priority="10633" operator="equal">
      <formula>"CUMPLE"</formula>
    </cfRule>
  </conditionalFormatting>
  <conditionalFormatting sqref="L4609:L4610">
    <cfRule type="cellIs" dxfId="6235" priority="10626" operator="equal">
      <formula>0</formula>
    </cfRule>
  </conditionalFormatting>
  <conditionalFormatting sqref="L4612">
    <cfRule type="cellIs" dxfId="6234" priority="10639" operator="equal">
      <formula>0</formula>
    </cfRule>
  </conditionalFormatting>
  <conditionalFormatting sqref="L4614">
    <cfRule type="expression" dxfId="6233" priority="10638">
      <formula>AND(L4614&lt;&gt;"",SUM(L4614:L4615)=0)</formula>
    </cfRule>
  </conditionalFormatting>
  <conditionalFormatting sqref="L4615">
    <cfRule type="expression" dxfId="6232" priority="10637">
      <formula>AND(L4615&lt;&gt;"",SUM(L4614:L4615)=0)</formula>
    </cfRule>
  </conditionalFormatting>
  <conditionalFormatting sqref="L4617">
    <cfRule type="cellIs" dxfId="6231" priority="10645" operator="equal">
      <formula>0</formula>
    </cfRule>
  </conditionalFormatting>
  <conditionalFormatting sqref="L4619">
    <cfRule type="cellIs" dxfId="6230" priority="10644" operator="equal">
      <formula>0</formula>
    </cfRule>
  </conditionalFormatting>
  <conditionalFormatting sqref="L4621">
    <cfRule type="cellIs" dxfId="6229" priority="10643" operator="equal">
      <formula>0</formula>
    </cfRule>
  </conditionalFormatting>
  <conditionalFormatting sqref="L4623">
    <cfRule type="cellIs" dxfId="6228" priority="10642" operator="equal">
      <formula>0</formula>
    </cfRule>
  </conditionalFormatting>
  <conditionalFormatting sqref="L4625">
    <cfRule type="cellIs" dxfId="6227" priority="10641" operator="equal">
      <formula>-2</formula>
    </cfRule>
  </conditionalFormatting>
  <conditionalFormatting sqref="L4627">
    <cfRule type="cellIs" dxfId="6226" priority="10640" operator="equal">
      <formula>-1</formula>
    </cfRule>
  </conditionalFormatting>
  <conditionalFormatting sqref="L4645">
    <cfRule type="cellIs" dxfId="6225" priority="10593" operator="equal">
      <formula>"RECHAZADO"</formula>
    </cfRule>
    <cfRule type="cellIs" dxfId="6224" priority="10594" operator="equal">
      <formula>"NO CUMPLE"</formula>
    </cfRule>
    <cfRule type="cellIs" dxfId="6223" priority="10595" operator="equal">
      <formula>"CUMPLE"</formula>
    </cfRule>
  </conditionalFormatting>
  <conditionalFormatting sqref="L4702">
    <cfRule type="cellIs" dxfId="6222" priority="10587" operator="equal">
      <formula>"RECHAZADO"</formula>
    </cfRule>
    <cfRule type="cellIs" dxfId="6221" priority="10588" operator="equal">
      <formula>"NO CUMPLE"</formula>
    </cfRule>
    <cfRule type="cellIs" dxfId="6220" priority="10589" operator="equal">
      <formula>"CUMPLE"</formula>
    </cfRule>
  </conditionalFormatting>
  <conditionalFormatting sqref="L4705">
    <cfRule type="cellIs" dxfId="6219" priority="10584" operator="equal">
      <formula>"RECHAZADO"</formula>
    </cfRule>
    <cfRule type="cellIs" dxfId="6218" priority="10585" operator="equal">
      <formula>"NO CUMPLE"</formula>
    </cfRule>
  </conditionalFormatting>
  <conditionalFormatting sqref="L4705:L4708">
    <cfRule type="cellIs" dxfId="6217" priority="10533" operator="equal">
      <formula>"CUMPLE"</formula>
    </cfRule>
  </conditionalFormatting>
  <conditionalFormatting sqref="L4706">
    <cfRule type="cellIs" dxfId="6216" priority="10537" operator="equal">
      <formula>"RECHAZADO"</formula>
    </cfRule>
    <cfRule type="cellIs" dxfId="6215" priority="10538" operator="equal">
      <formula>"NO CUMPLE"</formula>
    </cfRule>
  </conditionalFormatting>
  <conditionalFormatting sqref="L4707">
    <cfRule type="cellIs" dxfId="6214" priority="10531" operator="equal">
      <formula>"RECHAZADO"</formula>
    </cfRule>
    <cfRule type="cellIs" dxfId="6213" priority="10532" operator="equal">
      <formula>"NO CUMPLE"</formula>
    </cfRule>
  </conditionalFormatting>
  <conditionalFormatting sqref="L4708">
    <cfRule type="cellIs" dxfId="6212" priority="10534" operator="equal">
      <formula>"RECHAZADO"</formula>
    </cfRule>
    <cfRule type="cellIs" dxfId="6211" priority="10535" operator="equal">
      <formula>"NO CUMPLE"</formula>
    </cfRule>
  </conditionalFormatting>
  <conditionalFormatting sqref="L4711">
    <cfRule type="cellIs" dxfId="6210" priority="10590" operator="equal">
      <formula>"RECHAZADO"</formula>
    </cfRule>
    <cfRule type="cellIs" dxfId="6209" priority="10591" operator="equal">
      <formula>"NO CUMPLE"</formula>
    </cfRule>
    <cfRule type="cellIs" dxfId="6208" priority="10592" operator="equal">
      <formula>"CUMPLE"</formula>
    </cfRule>
  </conditionalFormatting>
  <conditionalFormatting sqref="L4714">
    <cfRule type="cellIs" dxfId="6207" priority="10581" operator="equal">
      <formula>"RECHAZADO"</formula>
    </cfRule>
    <cfRule type="cellIs" dxfId="6206" priority="10582" operator="equal">
      <formula>"NO CUMPLE"</formula>
    </cfRule>
  </conditionalFormatting>
  <conditionalFormatting sqref="L4714:L4715">
    <cfRule type="cellIs" dxfId="6205" priority="10571" operator="equal">
      <formula>"CUMPLE"</formula>
    </cfRule>
  </conditionalFormatting>
  <conditionalFormatting sqref="L4715">
    <cfRule type="cellIs" dxfId="6204" priority="10569" operator="equal">
      <formula>"RECHAZADO"</formula>
    </cfRule>
    <cfRule type="cellIs" dxfId="6203" priority="10570" operator="equal">
      <formula>"NO CUMPLE"</formula>
    </cfRule>
  </conditionalFormatting>
  <conditionalFormatting sqref="L4719">
    <cfRule type="cellIs" dxfId="6202" priority="10566" operator="equal">
      <formula>"RECHAZADO"</formula>
    </cfRule>
    <cfRule type="cellIs" dxfId="6201" priority="10567" operator="equal">
      <formula>"NO CUMPLE"</formula>
    </cfRule>
    <cfRule type="cellIs" dxfId="6200" priority="10568" operator="equal">
      <formula>"CUMPLE"</formula>
    </cfRule>
  </conditionalFormatting>
  <conditionalFormatting sqref="L4734:L4735">
    <cfRule type="cellIs" dxfId="6199" priority="10561" operator="equal">
      <formula>0</formula>
    </cfRule>
  </conditionalFormatting>
  <conditionalFormatting sqref="L4737">
    <cfRule type="cellIs" dxfId="6198" priority="10574" operator="equal">
      <formula>0</formula>
    </cfRule>
  </conditionalFormatting>
  <conditionalFormatting sqref="L4739">
    <cfRule type="expression" dxfId="6197" priority="10573">
      <formula>AND(L4739&lt;&gt;"",SUM(L4739:L4740)=0)</formula>
    </cfRule>
  </conditionalFormatting>
  <conditionalFormatting sqref="L4740">
    <cfRule type="expression" dxfId="6196" priority="10572">
      <formula>AND(L4740&lt;&gt;"",SUM(L4739:L4740)=0)</formula>
    </cfRule>
  </conditionalFormatting>
  <conditionalFormatting sqref="L4742">
    <cfRule type="cellIs" dxfId="6195" priority="10580" operator="equal">
      <formula>0</formula>
    </cfRule>
  </conditionalFormatting>
  <conditionalFormatting sqref="L4744">
    <cfRule type="cellIs" dxfId="6194" priority="10579" operator="equal">
      <formula>0</formula>
    </cfRule>
  </conditionalFormatting>
  <conditionalFormatting sqref="L4746">
    <cfRule type="cellIs" dxfId="6193" priority="10578" operator="equal">
      <formula>0</formula>
    </cfRule>
  </conditionalFormatting>
  <conditionalFormatting sqref="L4748">
    <cfRule type="cellIs" dxfId="6192" priority="10577" operator="equal">
      <formula>0</formula>
    </cfRule>
  </conditionalFormatting>
  <conditionalFormatting sqref="L4750">
    <cfRule type="cellIs" dxfId="6191" priority="10576" operator="equal">
      <formula>-2</formula>
    </cfRule>
  </conditionalFormatting>
  <conditionalFormatting sqref="L4752">
    <cfRule type="cellIs" dxfId="6190" priority="10575" operator="equal">
      <formula>-1</formula>
    </cfRule>
  </conditionalFormatting>
  <conditionalFormatting sqref="L4770">
    <cfRule type="cellIs" dxfId="6189" priority="10528" operator="equal">
      <formula>"RECHAZADO"</formula>
    </cfRule>
    <cfRule type="cellIs" dxfId="6188" priority="10529" operator="equal">
      <formula>"NO CUMPLE"</formula>
    </cfRule>
    <cfRule type="cellIs" dxfId="6187" priority="10530" operator="equal">
      <formula>"CUMPLE"</formula>
    </cfRule>
  </conditionalFormatting>
  <conditionalFormatting sqref="L4827">
    <cfRule type="cellIs" dxfId="6186" priority="10522" operator="equal">
      <formula>"RECHAZADO"</formula>
    </cfRule>
    <cfRule type="cellIs" dxfId="6185" priority="10523" operator="equal">
      <formula>"NO CUMPLE"</formula>
    </cfRule>
    <cfRule type="cellIs" dxfId="6184" priority="10524" operator="equal">
      <formula>"CUMPLE"</formula>
    </cfRule>
  </conditionalFormatting>
  <conditionalFormatting sqref="L4830">
    <cfRule type="cellIs" dxfId="6183" priority="10519" operator="equal">
      <formula>"RECHAZADO"</formula>
    </cfRule>
    <cfRule type="cellIs" dxfId="6182" priority="10520" operator="equal">
      <formula>"NO CUMPLE"</formula>
    </cfRule>
  </conditionalFormatting>
  <conditionalFormatting sqref="L4830:L4833">
    <cfRule type="cellIs" dxfId="6181" priority="10468" operator="equal">
      <formula>"CUMPLE"</formula>
    </cfRule>
  </conditionalFormatting>
  <conditionalFormatting sqref="L4831">
    <cfRule type="cellIs" dxfId="6180" priority="10472" operator="equal">
      <formula>"RECHAZADO"</formula>
    </cfRule>
    <cfRule type="cellIs" dxfId="6179" priority="10473" operator="equal">
      <formula>"NO CUMPLE"</formula>
    </cfRule>
  </conditionalFormatting>
  <conditionalFormatting sqref="L4832">
    <cfRule type="cellIs" dxfId="6178" priority="10466" operator="equal">
      <formula>"RECHAZADO"</formula>
    </cfRule>
    <cfRule type="cellIs" dxfId="6177" priority="10467" operator="equal">
      <formula>"NO CUMPLE"</formula>
    </cfRule>
  </conditionalFormatting>
  <conditionalFormatting sqref="L4833">
    <cfRule type="cellIs" dxfId="6176" priority="10469" operator="equal">
      <formula>"RECHAZADO"</formula>
    </cfRule>
    <cfRule type="cellIs" dxfId="6175" priority="10470" operator="equal">
      <formula>"NO CUMPLE"</formula>
    </cfRule>
  </conditionalFormatting>
  <conditionalFormatting sqref="L4836">
    <cfRule type="cellIs" dxfId="6174" priority="10525" operator="equal">
      <formula>"RECHAZADO"</formula>
    </cfRule>
    <cfRule type="cellIs" dxfId="6173" priority="10526" operator="equal">
      <formula>"NO CUMPLE"</formula>
    </cfRule>
    <cfRule type="cellIs" dxfId="6172" priority="10527" operator="equal">
      <formula>"CUMPLE"</formula>
    </cfRule>
  </conditionalFormatting>
  <conditionalFormatting sqref="L4839">
    <cfRule type="cellIs" dxfId="6171" priority="10516" operator="equal">
      <formula>"RECHAZADO"</formula>
    </cfRule>
    <cfRule type="cellIs" dxfId="6170" priority="10517" operator="equal">
      <formula>"NO CUMPLE"</formula>
    </cfRule>
  </conditionalFormatting>
  <conditionalFormatting sqref="L4839:L4840">
    <cfRule type="cellIs" dxfId="6169" priority="10506" operator="equal">
      <formula>"CUMPLE"</formula>
    </cfRule>
  </conditionalFormatting>
  <conditionalFormatting sqref="L4840">
    <cfRule type="cellIs" dxfId="6168" priority="10504" operator="equal">
      <formula>"RECHAZADO"</formula>
    </cfRule>
    <cfRule type="cellIs" dxfId="6167" priority="10505" operator="equal">
      <formula>"NO CUMPLE"</formula>
    </cfRule>
  </conditionalFormatting>
  <conditionalFormatting sqref="L4844">
    <cfRule type="cellIs" dxfId="6166" priority="10501" operator="equal">
      <formula>"RECHAZADO"</formula>
    </cfRule>
    <cfRule type="cellIs" dxfId="6165" priority="10502" operator="equal">
      <formula>"NO CUMPLE"</formula>
    </cfRule>
    <cfRule type="cellIs" dxfId="6164" priority="10503" operator="equal">
      <formula>"CUMPLE"</formula>
    </cfRule>
  </conditionalFormatting>
  <conditionalFormatting sqref="L4859:L4860">
    <cfRule type="cellIs" dxfId="6163" priority="10496" operator="equal">
      <formula>0</formula>
    </cfRule>
  </conditionalFormatting>
  <conditionalFormatting sqref="L4862">
    <cfRule type="cellIs" dxfId="6162" priority="10509" operator="equal">
      <formula>0</formula>
    </cfRule>
  </conditionalFormatting>
  <conditionalFormatting sqref="L4864">
    <cfRule type="expression" dxfId="6161" priority="10508">
      <formula>AND(L4864&lt;&gt;"",SUM(L4864:L4865)=0)</formula>
    </cfRule>
  </conditionalFormatting>
  <conditionalFormatting sqref="L4865">
    <cfRule type="expression" dxfId="6160" priority="10507">
      <formula>AND(L4865&lt;&gt;"",SUM(L4864:L4865)=0)</formula>
    </cfRule>
  </conditionalFormatting>
  <conditionalFormatting sqref="L4867">
    <cfRule type="cellIs" dxfId="6159" priority="10515" operator="equal">
      <formula>0</formula>
    </cfRule>
  </conditionalFormatting>
  <conditionalFormatting sqref="L4869">
    <cfRule type="cellIs" dxfId="6158" priority="10514" operator="equal">
      <formula>0</formula>
    </cfRule>
  </conditionalFormatting>
  <conditionalFormatting sqref="L4871">
    <cfRule type="cellIs" dxfId="6157" priority="10513" operator="equal">
      <formula>0</formula>
    </cfRule>
  </conditionalFormatting>
  <conditionalFormatting sqref="L4873">
    <cfRule type="cellIs" dxfId="6156" priority="10512" operator="equal">
      <formula>0</formula>
    </cfRule>
  </conditionalFormatting>
  <conditionalFormatting sqref="L4875">
    <cfRule type="cellIs" dxfId="6155" priority="10511" operator="equal">
      <formula>-2</formula>
    </cfRule>
  </conditionalFormatting>
  <conditionalFormatting sqref="L4877">
    <cfRule type="cellIs" dxfId="6154" priority="10510" operator="equal">
      <formula>-1</formula>
    </cfRule>
  </conditionalFormatting>
  <conditionalFormatting sqref="L4895">
    <cfRule type="cellIs" dxfId="6153" priority="10463" operator="equal">
      <formula>"RECHAZADO"</formula>
    </cfRule>
    <cfRule type="cellIs" dxfId="6152" priority="10464" operator="equal">
      <formula>"NO CUMPLE"</formula>
    </cfRule>
    <cfRule type="cellIs" dxfId="6151" priority="10465" operator="equal">
      <formula>"CUMPLE"</formula>
    </cfRule>
  </conditionalFormatting>
  <conditionalFormatting sqref="L4952">
    <cfRule type="cellIs" dxfId="6150" priority="10457" operator="equal">
      <formula>"RECHAZADO"</formula>
    </cfRule>
    <cfRule type="cellIs" dxfId="6149" priority="10458" operator="equal">
      <formula>"NO CUMPLE"</formula>
    </cfRule>
    <cfRule type="cellIs" dxfId="6148" priority="10459" operator="equal">
      <formula>"CUMPLE"</formula>
    </cfRule>
  </conditionalFormatting>
  <conditionalFormatting sqref="L4955">
    <cfRule type="cellIs" dxfId="6147" priority="10454" operator="equal">
      <formula>"RECHAZADO"</formula>
    </cfRule>
    <cfRule type="cellIs" dxfId="6146" priority="10455" operator="equal">
      <formula>"NO CUMPLE"</formula>
    </cfRule>
  </conditionalFormatting>
  <conditionalFormatting sqref="L4955:L4958">
    <cfRule type="cellIs" dxfId="6145" priority="10403" operator="equal">
      <formula>"CUMPLE"</formula>
    </cfRule>
  </conditionalFormatting>
  <conditionalFormatting sqref="L4956">
    <cfRule type="cellIs" dxfId="6144" priority="10407" operator="equal">
      <formula>"RECHAZADO"</formula>
    </cfRule>
    <cfRule type="cellIs" dxfId="6143" priority="10408" operator="equal">
      <formula>"NO CUMPLE"</formula>
    </cfRule>
  </conditionalFormatting>
  <conditionalFormatting sqref="L4957">
    <cfRule type="cellIs" dxfId="6142" priority="10401" operator="equal">
      <formula>"RECHAZADO"</formula>
    </cfRule>
    <cfRule type="cellIs" dxfId="6141" priority="10402" operator="equal">
      <formula>"NO CUMPLE"</formula>
    </cfRule>
  </conditionalFormatting>
  <conditionalFormatting sqref="L4958">
    <cfRule type="cellIs" dxfId="6140" priority="10404" operator="equal">
      <formula>"RECHAZADO"</formula>
    </cfRule>
    <cfRule type="cellIs" dxfId="6139" priority="10405" operator="equal">
      <formula>"NO CUMPLE"</formula>
    </cfRule>
  </conditionalFormatting>
  <conditionalFormatting sqref="L4961">
    <cfRule type="cellIs" dxfId="6138" priority="10460" operator="equal">
      <formula>"RECHAZADO"</formula>
    </cfRule>
    <cfRule type="cellIs" dxfId="6137" priority="10461" operator="equal">
      <formula>"NO CUMPLE"</formula>
    </cfRule>
    <cfRule type="cellIs" dxfId="6136" priority="10462" operator="equal">
      <formula>"CUMPLE"</formula>
    </cfRule>
  </conditionalFormatting>
  <conditionalFormatting sqref="L4964">
    <cfRule type="cellIs" dxfId="6135" priority="10451" operator="equal">
      <formula>"RECHAZADO"</formula>
    </cfRule>
    <cfRule type="cellIs" dxfId="6134" priority="10452" operator="equal">
      <formula>"NO CUMPLE"</formula>
    </cfRule>
  </conditionalFormatting>
  <conditionalFormatting sqref="L4964:L4965">
    <cfRule type="cellIs" dxfId="6133" priority="10441" operator="equal">
      <formula>"CUMPLE"</formula>
    </cfRule>
  </conditionalFormatting>
  <conditionalFormatting sqref="L4965">
    <cfRule type="cellIs" dxfId="6132" priority="10439" operator="equal">
      <formula>"RECHAZADO"</formula>
    </cfRule>
    <cfRule type="cellIs" dxfId="6131" priority="10440" operator="equal">
      <formula>"NO CUMPLE"</formula>
    </cfRule>
  </conditionalFormatting>
  <conditionalFormatting sqref="L4969">
    <cfRule type="cellIs" dxfId="6130" priority="10436" operator="equal">
      <formula>"RECHAZADO"</formula>
    </cfRule>
    <cfRule type="cellIs" dxfId="6129" priority="10437" operator="equal">
      <formula>"NO CUMPLE"</formula>
    </cfRule>
    <cfRule type="cellIs" dxfId="6128" priority="10438" operator="equal">
      <formula>"CUMPLE"</formula>
    </cfRule>
  </conditionalFormatting>
  <conditionalFormatting sqref="L4984:L4985">
    <cfRule type="cellIs" dxfId="6127" priority="10431" operator="equal">
      <formula>0</formula>
    </cfRule>
  </conditionalFormatting>
  <conditionalFormatting sqref="L4987">
    <cfRule type="cellIs" dxfId="6126" priority="10444" operator="equal">
      <formula>0</formula>
    </cfRule>
  </conditionalFormatting>
  <conditionalFormatting sqref="L4989">
    <cfRule type="expression" dxfId="6125" priority="10443">
      <formula>AND(L4989&lt;&gt;"",SUM(L4989:L4990)=0)</formula>
    </cfRule>
  </conditionalFormatting>
  <conditionalFormatting sqref="L4990">
    <cfRule type="expression" dxfId="6124" priority="10442">
      <formula>AND(L4990&lt;&gt;"",SUM(L4989:L4990)=0)</formula>
    </cfRule>
  </conditionalFormatting>
  <conditionalFormatting sqref="L4992">
    <cfRule type="cellIs" dxfId="6123" priority="10450" operator="equal">
      <formula>0</formula>
    </cfRule>
  </conditionalFormatting>
  <conditionalFormatting sqref="L4994">
    <cfRule type="cellIs" dxfId="6122" priority="10449" operator="equal">
      <formula>0</formula>
    </cfRule>
  </conditionalFormatting>
  <conditionalFormatting sqref="L4996">
    <cfRule type="cellIs" dxfId="6121" priority="10448" operator="equal">
      <formula>0</formula>
    </cfRule>
  </conditionalFormatting>
  <conditionalFormatting sqref="L4998">
    <cfRule type="cellIs" dxfId="6120" priority="10447" operator="equal">
      <formula>0</formula>
    </cfRule>
  </conditionalFormatting>
  <conditionalFormatting sqref="L5000">
    <cfRule type="cellIs" dxfId="6119" priority="10446" operator="equal">
      <formula>-2</formula>
    </cfRule>
  </conditionalFormatting>
  <conditionalFormatting sqref="L5002">
    <cfRule type="cellIs" dxfId="6118" priority="10445" operator="equal">
      <formula>-1</formula>
    </cfRule>
  </conditionalFormatting>
  <conditionalFormatting sqref="L5020">
    <cfRule type="cellIs" dxfId="6117" priority="10398" operator="equal">
      <formula>"RECHAZADO"</formula>
    </cfRule>
    <cfRule type="cellIs" dxfId="6116" priority="10399" operator="equal">
      <formula>"NO CUMPLE"</formula>
    </cfRule>
    <cfRule type="cellIs" dxfId="6115" priority="10400" operator="equal">
      <formula>"CUMPLE"</formula>
    </cfRule>
  </conditionalFormatting>
  <conditionalFormatting sqref="L5077">
    <cfRule type="cellIs" dxfId="6114" priority="10392" operator="equal">
      <formula>"RECHAZADO"</formula>
    </cfRule>
    <cfRule type="cellIs" dxfId="6113" priority="10393" operator="equal">
      <formula>"NO CUMPLE"</formula>
    </cfRule>
    <cfRule type="cellIs" dxfId="6112" priority="10394" operator="equal">
      <formula>"CUMPLE"</formula>
    </cfRule>
  </conditionalFormatting>
  <conditionalFormatting sqref="L5080">
    <cfRule type="cellIs" dxfId="6111" priority="10389" operator="equal">
      <formula>"RECHAZADO"</formula>
    </cfRule>
    <cfRule type="cellIs" dxfId="6110" priority="10390" operator="equal">
      <formula>"NO CUMPLE"</formula>
    </cfRule>
  </conditionalFormatting>
  <conditionalFormatting sqref="L5080:L5083">
    <cfRule type="cellIs" dxfId="6109" priority="10338" operator="equal">
      <formula>"CUMPLE"</formula>
    </cfRule>
  </conditionalFormatting>
  <conditionalFormatting sqref="L5081">
    <cfRule type="cellIs" dxfId="6108" priority="10342" operator="equal">
      <formula>"RECHAZADO"</formula>
    </cfRule>
    <cfRule type="cellIs" dxfId="6107" priority="10343" operator="equal">
      <formula>"NO CUMPLE"</formula>
    </cfRule>
  </conditionalFormatting>
  <conditionalFormatting sqref="L5082">
    <cfRule type="cellIs" dxfId="6106" priority="10336" operator="equal">
      <formula>"RECHAZADO"</formula>
    </cfRule>
    <cfRule type="cellIs" dxfId="6105" priority="10337" operator="equal">
      <formula>"NO CUMPLE"</formula>
    </cfRule>
  </conditionalFormatting>
  <conditionalFormatting sqref="L5083">
    <cfRule type="cellIs" dxfId="6104" priority="10339" operator="equal">
      <formula>"RECHAZADO"</formula>
    </cfRule>
    <cfRule type="cellIs" dxfId="6103" priority="10340" operator="equal">
      <formula>"NO CUMPLE"</formula>
    </cfRule>
  </conditionalFormatting>
  <conditionalFormatting sqref="L5086">
    <cfRule type="cellIs" dxfId="6102" priority="10395" operator="equal">
      <formula>"RECHAZADO"</formula>
    </cfRule>
    <cfRule type="cellIs" dxfId="6101" priority="10396" operator="equal">
      <formula>"NO CUMPLE"</formula>
    </cfRule>
    <cfRule type="cellIs" dxfId="6100" priority="10397" operator="equal">
      <formula>"CUMPLE"</formula>
    </cfRule>
  </conditionalFormatting>
  <conditionalFormatting sqref="L5089">
    <cfRule type="cellIs" dxfId="6099" priority="10386" operator="equal">
      <formula>"RECHAZADO"</formula>
    </cfRule>
    <cfRule type="cellIs" dxfId="6098" priority="10387" operator="equal">
      <formula>"NO CUMPLE"</formula>
    </cfRule>
  </conditionalFormatting>
  <conditionalFormatting sqref="L5089:L5090">
    <cfRule type="cellIs" dxfId="6097" priority="10376" operator="equal">
      <formula>"CUMPLE"</formula>
    </cfRule>
  </conditionalFormatting>
  <conditionalFormatting sqref="L5090">
    <cfRule type="cellIs" dxfId="6096" priority="10374" operator="equal">
      <formula>"RECHAZADO"</formula>
    </cfRule>
    <cfRule type="cellIs" dxfId="6095" priority="10375" operator="equal">
      <formula>"NO CUMPLE"</formula>
    </cfRule>
  </conditionalFormatting>
  <conditionalFormatting sqref="L5094">
    <cfRule type="cellIs" dxfId="6094" priority="10371" operator="equal">
      <formula>"RECHAZADO"</formula>
    </cfRule>
    <cfRule type="cellIs" dxfId="6093" priority="10372" operator="equal">
      <formula>"NO CUMPLE"</formula>
    </cfRule>
    <cfRule type="cellIs" dxfId="6092" priority="10373" operator="equal">
      <formula>"CUMPLE"</formula>
    </cfRule>
  </conditionalFormatting>
  <conditionalFormatting sqref="L5109:L5110">
    <cfRule type="cellIs" dxfId="6091" priority="10366" operator="equal">
      <formula>0</formula>
    </cfRule>
  </conditionalFormatting>
  <conditionalFormatting sqref="L5112">
    <cfRule type="cellIs" dxfId="6090" priority="10379" operator="equal">
      <formula>0</formula>
    </cfRule>
  </conditionalFormatting>
  <conditionalFormatting sqref="L5114">
    <cfRule type="expression" dxfId="6089" priority="10378">
      <formula>AND(L5114&lt;&gt;"",SUM(L5114:L5115)=0)</formula>
    </cfRule>
  </conditionalFormatting>
  <conditionalFormatting sqref="L5115">
    <cfRule type="expression" dxfId="6088" priority="10377">
      <formula>AND(L5115&lt;&gt;"",SUM(L5114:L5115)=0)</formula>
    </cfRule>
  </conditionalFormatting>
  <conditionalFormatting sqref="L5117">
    <cfRule type="cellIs" dxfId="6087" priority="10385" operator="equal">
      <formula>0</formula>
    </cfRule>
  </conditionalFormatting>
  <conditionalFormatting sqref="L5119">
    <cfRule type="cellIs" dxfId="6086" priority="10384" operator="equal">
      <formula>0</formula>
    </cfRule>
  </conditionalFormatting>
  <conditionalFormatting sqref="L5121">
    <cfRule type="cellIs" dxfId="6085" priority="10383" operator="equal">
      <formula>0</formula>
    </cfRule>
  </conditionalFormatting>
  <conditionalFormatting sqref="L5123">
    <cfRule type="cellIs" dxfId="6084" priority="10382" operator="equal">
      <formula>0</formula>
    </cfRule>
  </conditionalFormatting>
  <conditionalFormatting sqref="L5125">
    <cfRule type="cellIs" dxfId="6083" priority="10381" operator="equal">
      <formula>-2</formula>
    </cfRule>
  </conditionalFormatting>
  <conditionalFormatting sqref="L5127">
    <cfRule type="cellIs" dxfId="6082" priority="10380" operator="equal">
      <formula>-1</formula>
    </cfRule>
  </conditionalFormatting>
  <conditionalFormatting sqref="L5145">
    <cfRule type="cellIs" dxfId="6081" priority="10333" operator="equal">
      <formula>"RECHAZADO"</formula>
    </cfRule>
    <cfRule type="cellIs" dxfId="6080" priority="10334" operator="equal">
      <formula>"NO CUMPLE"</formula>
    </cfRule>
    <cfRule type="cellIs" dxfId="6079" priority="10335" operator="equal">
      <formula>"CUMPLE"</formula>
    </cfRule>
  </conditionalFormatting>
  <conditionalFormatting sqref="L5202">
    <cfRule type="cellIs" dxfId="6078" priority="10327" operator="equal">
      <formula>"RECHAZADO"</formula>
    </cfRule>
    <cfRule type="cellIs" dxfId="6077" priority="10328" operator="equal">
      <formula>"NO CUMPLE"</formula>
    </cfRule>
    <cfRule type="cellIs" dxfId="6076" priority="10329" operator="equal">
      <formula>"CUMPLE"</formula>
    </cfRule>
  </conditionalFormatting>
  <conditionalFormatting sqref="L5205">
    <cfRule type="cellIs" dxfId="6075" priority="10324" operator="equal">
      <formula>"RECHAZADO"</formula>
    </cfRule>
    <cfRule type="cellIs" dxfId="6074" priority="10325" operator="equal">
      <formula>"NO CUMPLE"</formula>
    </cfRule>
  </conditionalFormatting>
  <conditionalFormatting sqref="L5205:L5208">
    <cfRule type="cellIs" dxfId="6073" priority="10273" operator="equal">
      <formula>"CUMPLE"</formula>
    </cfRule>
  </conditionalFormatting>
  <conditionalFormatting sqref="L5206">
    <cfRule type="cellIs" dxfId="6072" priority="10277" operator="equal">
      <formula>"RECHAZADO"</formula>
    </cfRule>
    <cfRule type="cellIs" dxfId="6071" priority="10278" operator="equal">
      <formula>"NO CUMPLE"</formula>
    </cfRule>
  </conditionalFormatting>
  <conditionalFormatting sqref="L5207">
    <cfRule type="cellIs" dxfId="6070" priority="10271" operator="equal">
      <formula>"RECHAZADO"</formula>
    </cfRule>
    <cfRule type="cellIs" dxfId="6069" priority="10272" operator="equal">
      <formula>"NO CUMPLE"</formula>
    </cfRule>
  </conditionalFormatting>
  <conditionalFormatting sqref="L5208">
    <cfRule type="cellIs" dxfId="6068" priority="10274" operator="equal">
      <formula>"RECHAZADO"</formula>
    </cfRule>
    <cfRule type="cellIs" dxfId="6067" priority="10275" operator="equal">
      <formula>"NO CUMPLE"</formula>
    </cfRule>
  </conditionalFormatting>
  <conditionalFormatting sqref="L5211">
    <cfRule type="cellIs" dxfId="6066" priority="10330" operator="equal">
      <formula>"RECHAZADO"</formula>
    </cfRule>
    <cfRule type="cellIs" dxfId="6065" priority="10331" operator="equal">
      <formula>"NO CUMPLE"</formula>
    </cfRule>
    <cfRule type="cellIs" dxfId="6064" priority="10332" operator="equal">
      <formula>"CUMPLE"</formula>
    </cfRule>
  </conditionalFormatting>
  <conditionalFormatting sqref="L5214">
    <cfRule type="cellIs" dxfId="6063" priority="10321" operator="equal">
      <formula>"RECHAZADO"</formula>
    </cfRule>
    <cfRule type="cellIs" dxfId="6062" priority="10322" operator="equal">
      <formula>"NO CUMPLE"</formula>
    </cfRule>
  </conditionalFormatting>
  <conditionalFormatting sqref="L5214:L5215">
    <cfRule type="cellIs" dxfId="6061" priority="10311" operator="equal">
      <formula>"CUMPLE"</formula>
    </cfRule>
  </conditionalFormatting>
  <conditionalFormatting sqref="L5215">
    <cfRule type="cellIs" dxfId="6060" priority="10309" operator="equal">
      <formula>"RECHAZADO"</formula>
    </cfRule>
    <cfRule type="cellIs" dxfId="6059" priority="10310" operator="equal">
      <formula>"NO CUMPLE"</formula>
    </cfRule>
  </conditionalFormatting>
  <conditionalFormatting sqref="L5219">
    <cfRule type="cellIs" dxfId="6058" priority="10306" operator="equal">
      <formula>"RECHAZADO"</formula>
    </cfRule>
    <cfRule type="cellIs" dxfId="6057" priority="10307" operator="equal">
      <formula>"NO CUMPLE"</formula>
    </cfRule>
    <cfRule type="cellIs" dxfId="6056" priority="10308" operator="equal">
      <formula>"CUMPLE"</formula>
    </cfRule>
  </conditionalFormatting>
  <conditionalFormatting sqref="L5234:L5235">
    <cfRule type="cellIs" dxfId="6055" priority="10301" operator="equal">
      <formula>0</formula>
    </cfRule>
  </conditionalFormatting>
  <conditionalFormatting sqref="L5237">
    <cfRule type="cellIs" dxfId="6054" priority="10314" operator="equal">
      <formula>0</formula>
    </cfRule>
  </conditionalFormatting>
  <conditionalFormatting sqref="L5239">
    <cfRule type="expression" dxfId="6053" priority="10313">
      <formula>AND(L5239&lt;&gt;"",SUM(L5239:L5240)=0)</formula>
    </cfRule>
  </conditionalFormatting>
  <conditionalFormatting sqref="L5240">
    <cfRule type="expression" dxfId="6052" priority="10312">
      <formula>AND(L5240&lt;&gt;"",SUM(L5239:L5240)=0)</formula>
    </cfRule>
  </conditionalFormatting>
  <conditionalFormatting sqref="L5242">
    <cfRule type="cellIs" dxfId="6051" priority="10320" operator="equal">
      <formula>0</formula>
    </cfRule>
  </conditionalFormatting>
  <conditionalFormatting sqref="L5244">
    <cfRule type="cellIs" dxfId="6050" priority="10319" operator="equal">
      <formula>0</formula>
    </cfRule>
  </conditionalFormatting>
  <conditionalFormatting sqref="L5246">
    <cfRule type="cellIs" dxfId="6049" priority="10318" operator="equal">
      <formula>0</formula>
    </cfRule>
  </conditionalFormatting>
  <conditionalFormatting sqref="L5248">
    <cfRule type="cellIs" dxfId="6048" priority="10317" operator="equal">
      <formula>0</formula>
    </cfRule>
  </conditionalFormatting>
  <conditionalFormatting sqref="L5250">
    <cfRule type="cellIs" dxfId="6047" priority="10316" operator="equal">
      <formula>-2</formula>
    </cfRule>
  </conditionalFormatting>
  <conditionalFormatting sqref="L5252">
    <cfRule type="cellIs" dxfId="6046" priority="10315" operator="equal">
      <formula>-1</formula>
    </cfRule>
  </conditionalFormatting>
  <conditionalFormatting sqref="L5270">
    <cfRule type="cellIs" dxfId="6045" priority="10268" operator="equal">
      <formula>"RECHAZADO"</formula>
    </cfRule>
    <cfRule type="cellIs" dxfId="6044" priority="10269" operator="equal">
      <formula>"NO CUMPLE"</formula>
    </cfRule>
    <cfRule type="cellIs" dxfId="6043" priority="10270" operator="equal">
      <formula>"CUMPLE"</formula>
    </cfRule>
  </conditionalFormatting>
  <conditionalFormatting sqref="L5327">
    <cfRule type="cellIs" dxfId="6042" priority="10262" operator="equal">
      <formula>"RECHAZADO"</formula>
    </cfRule>
    <cfRule type="cellIs" dxfId="6041" priority="10263" operator="equal">
      <formula>"NO CUMPLE"</formula>
    </cfRule>
    <cfRule type="cellIs" dxfId="6040" priority="10264" operator="equal">
      <formula>"CUMPLE"</formula>
    </cfRule>
  </conditionalFormatting>
  <conditionalFormatting sqref="L5330">
    <cfRule type="cellIs" dxfId="6039" priority="10259" operator="equal">
      <formula>"RECHAZADO"</formula>
    </cfRule>
    <cfRule type="cellIs" dxfId="6038" priority="10260" operator="equal">
      <formula>"NO CUMPLE"</formula>
    </cfRule>
  </conditionalFormatting>
  <conditionalFormatting sqref="L5330:L5333">
    <cfRule type="cellIs" dxfId="6037" priority="10208" operator="equal">
      <formula>"CUMPLE"</formula>
    </cfRule>
  </conditionalFormatting>
  <conditionalFormatting sqref="L5331">
    <cfRule type="cellIs" dxfId="6036" priority="10212" operator="equal">
      <formula>"RECHAZADO"</formula>
    </cfRule>
    <cfRule type="cellIs" dxfId="6035" priority="10213" operator="equal">
      <formula>"NO CUMPLE"</formula>
    </cfRule>
  </conditionalFormatting>
  <conditionalFormatting sqref="L5332">
    <cfRule type="cellIs" dxfId="6034" priority="10206" operator="equal">
      <formula>"RECHAZADO"</formula>
    </cfRule>
    <cfRule type="cellIs" dxfId="6033" priority="10207" operator="equal">
      <formula>"NO CUMPLE"</formula>
    </cfRule>
  </conditionalFormatting>
  <conditionalFormatting sqref="L5333">
    <cfRule type="cellIs" dxfId="6032" priority="10209" operator="equal">
      <formula>"RECHAZADO"</formula>
    </cfRule>
    <cfRule type="cellIs" dxfId="6031" priority="10210" operator="equal">
      <formula>"NO CUMPLE"</formula>
    </cfRule>
  </conditionalFormatting>
  <conditionalFormatting sqref="L5336">
    <cfRule type="cellIs" dxfId="6030" priority="10265" operator="equal">
      <formula>"RECHAZADO"</formula>
    </cfRule>
    <cfRule type="cellIs" dxfId="6029" priority="10266" operator="equal">
      <formula>"NO CUMPLE"</formula>
    </cfRule>
    <cfRule type="cellIs" dxfId="6028" priority="10267" operator="equal">
      <formula>"CUMPLE"</formula>
    </cfRule>
  </conditionalFormatting>
  <conditionalFormatting sqref="L5339">
    <cfRule type="cellIs" dxfId="6027" priority="10256" operator="equal">
      <formula>"RECHAZADO"</formula>
    </cfRule>
    <cfRule type="cellIs" dxfId="6026" priority="10257" operator="equal">
      <formula>"NO CUMPLE"</formula>
    </cfRule>
  </conditionalFormatting>
  <conditionalFormatting sqref="L5339:L5340">
    <cfRule type="cellIs" dxfId="6025" priority="10246" operator="equal">
      <formula>"CUMPLE"</formula>
    </cfRule>
  </conditionalFormatting>
  <conditionalFormatting sqref="L5340">
    <cfRule type="cellIs" dxfId="6024" priority="10244" operator="equal">
      <formula>"RECHAZADO"</formula>
    </cfRule>
    <cfRule type="cellIs" dxfId="6023" priority="10245" operator="equal">
      <formula>"NO CUMPLE"</formula>
    </cfRule>
  </conditionalFormatting>
  <conditionalFormatting sqref="L5344">
    <cfRule type="cellIs" dxfId="6022" priority="10241" operator="equal">
      <formula>"RECHAZADO"</formula>
    </cfRule>
    <cfRule type="cellIs" dxfId="6021" priority="10242" operator="equal">
      <formula>"NO CUMPLE"</formula>
    </cfRule>
    <cfRule type="cellIs" dxfId="6020" priority="10243" operator="equal">
      <formula>"CUMPLE"</formula>
    </cfRule>
  </conditionalFormatting>
  <conditionalFormatting sqref="L5359:L5360">
    <cfRule type="cellIs" dxfId="6019" priority="10236" operator="equal">
      <formula>0</formula>
    </cfRule>
  </conditionalFormatting>
  <conditionalFormatting sqref="L5362">
    <cfRule type="cellIs" dxfId="6018" priority="10249" operator="equal">
      <formula>0</formula>
    </cfRule>
  </conditionalFormatting>
  <conditionalFormatting sqref="L5364">
    <cfRule type="expression" dxfId="6017" priority="10248">
      <formula>AND(L5364&lt;&gt;"",SUM(L5364:L5365)=0)</formula>
    </cfRule>
  </conditionalFormatting>
  <conditionalFormatting sqref="L5365">
    <cfRule type="expression" dxfId="6016" priority="10247">
      <formula>AND(L5365&lt;&gt;"",SUM(L5364:L5365)=0)</formula>
    </cfRule>
  </conditionalFormatting>
  <conditionalFormatting sqref="L5367">
    <cfRule type="cellIs" dxfId="6015" priority="10255" operator="equal">
      <formula>0</formula>
    </cfRule>
  </conditionalFormatting>
  <conditionalFormatting sqref="L5369">
    <cfRule type="cellIs" dxfId="6014" priority="10254" operator="equal">
      <formula>0</formula>
    </cfRule>
  </conditionalFormatting>
  <conditionalFormatting sqref="L5371">
    <cfRule type="cellIs" dxfId="6013" priority="10253" operator="equal">
      <formula>0</formula>
    </cfRule>
  </conditionalFormatting>
  <conditionalFormatting sqref="L5373">
    <cfRule type="cellIs" dxfId="6012" priority="10252" operator="equal">
      <formula>0</formula>
    </cfRule>
  </conditionalFormatting>
  <conditionalFormatting sqref="L5375">
    <cfRule type="cellIs" dxfId="6011" priority="10251" operator="equal">
      <formula>-2</formula>
    </cfRule>
  </conditionalFormatting>
  <conditionalFormatting sqref="L5377">
    <cfRule type="cellIs" dxfId="6010" priority="10250" operator="equal">
      <formula>-1</formula>
    </cfRule>
  </conditionalFormatting>
  <conditionalFormatting sqref="L5395">
    <cfRule type="cellIs" dxfId="6009" priority="10203" operator="equal">
      <formula>"RECHAZADO"</formula>
    </cfRule>
    <cfRule type="cellIs" dxfId="6008" priority="10204" operator="equal">
      <formula>"NO CUMPLE"</formula>
    </cfRule>
    <cfRule type="cellIs" dxfId="6007" priority="10205" operator="equal">
      <formula>"CUMPLE"</formula>
    </cfRule>
  </conditionalFormatting>
  <conditionalFormatting sqref="L5452">
    <cfRule type="cellIs" dxfId="6006" priority="10197" operator="equal">
      <formula>"RECHAZADO"</formula>
    </cfRule>
    <cfRule type="cellIs" dxfId="6005" priority="10198" operator="equal">
      <formula>"NO CUMPLE"</formula>
    </cfRule>
    <cfRule type="cellIs" dxfId="6004" priority="10199" operator="equal">
      <formula>"CUMPLE"</formula>
    </cfRule>
  </conditionalFormatting>
  <conditionalFormatting sqref="L5455">
    <cfRule type="cellIs" dxfId="6003" priority="10194" operator="equal">
      <formula>"RECHAZADO"</formula>
    </cfRule>
    <cfRule type="cellIs" dxfId="6002" priority="10195" operator="equal">
      <formula>"NO CUMPLE"</formula>
    </cfRule>
  </conditionalFormatting>
  <conditionalFormatting sqref="L5455:L5458">
    <cfRule type="cellIs" dxfId="6001" priority="10143" operator="equal">
      <formula>"CUMPLE"</formula>
    </cfRule>
  </conditionalFormatting>
  <conditionalFormatting sqref="L5456">
    <cfRule type="cellIs" dxfId="6000" priority="10147" operator="equal">
      <formula>"RECHAZADO"</formula>
    </cfRule>
    <cfRule type="cellIs" dxfId="5999" priority="10148" operator="equal">
      <formula>"NO CUMPLE"</formula>
    </cfRule>
  </conditionalFormatting>
  <conditionalFormatting sqref="L5457">
    <cfRule type="cellIs" dxfId="5998" priority="10141" operator="equal">
      <formula>"RECHAZADO"</formula>
    </cfRule>
    <cfRule type="cellIs" dxfId="5997" priority="10142" operator="equal">
      <formula>"NO CUMPLE"</formula>
    </cfRule>
  </conditionalFormatting>
  <conditionalFormatting sqref="L5458">
    <cfRule type="cellIs" dxfId="5996" priority="10144" operator="equal">
      <formula>"RECHAZADO"</formula>
    </cfRule>
    <cfRule type="cellIs" dxfId="5995" priority="10145" operator="equal">
      <formula>"NO CUMPLE"</formula>
    </cfRule>
  </conditionalFormatting>
  <conditionalFormatting sqref="L5461">
    <cfRule type="cellIs" dxfId="5994" priority="10200" operator="equal">
      <formula>"RECHAZADO"</formula>
    </cfRule>
    <cfRule type="cellIs" dxfId="5993" priority="10201" operator="equal">
      <formula>"NO CUMPLE"</formula>
    </cfRule>
    <cfRule type="cellIs" dxfId="5992" priority="10202" operator="equal">
      <formula>"CUMPLE"</formula>
    </cfRule>
  </conditionalFormatting>
  <conditionalFormatting sqref="L5464">
    <cfRule type="cellIs" dxfId="5991" priority="10191" operator="equal">
      <formula>"RECHAZADO"</formula>
    </cfRule>
    <cfRule type="cellIs" dxfId="5990" priority="10192" operator="equal">
      <formula>"NO CUMPLE"</formula>
    </cfRule>
  </conditionalFormatting>
  <conditionalFormatting sqref="L5464:L5465">
    <cfRule type="cellIs" dxfId="5989" priority="10181" operator="equal">
      <formula>"CUMPLE"</formula>
    </cfRule>
  </conditionalFormatting>
  <conditionalFormatting sqref="L5465">
    <cfRule type="cellIs" dxfId="5988" priority="10179" operator="equal">
      <formula>"RECHAZADO"</formula>
    </cfRule>
    <cfRule type="cellIs" dxfId="5987" priority="10180" operator="equal">
      <formula>"NO CUMPLE"</formula>
    </cfRule>
  </conditionalFormatting>
  <conditionalFormatting sqref="L5469">
    <cfRule type="cellIs" dxfId="5986" priority="10176" operator="equal">
      <formula>"RECHAZADO"</formula>
    </cfRule>
    <cfRule type="cellIs" dxfId="5985" priority="10177" operator="equal">
      <formula>"NO CUMPLE"</formula>
    </cfRule>
    <cfRule type="cellIs" dxfId="5984" priority="10178" operator="equal">
      <formula>"CUMPLE"</formula>
    </cfRule>
  </conditionalFormatting>
  <conditionalFormatting sqref="L5484:L5485">
    <cfRule type="cellIs" dxfId="5983" priority="10171" operator="equal">
      <formula>0</formula>
    </cfRule>
  </conditionalFormatting>
  <conditionalFormatting sqref="L5487">
    <cfRule type="cellIs" dxfId="5982" priority="10184" operator="equal">
      <formula>0</formula>
    </cfRule>
  </conditionalFormatting>
  <conditionalFormatting sqref="L5489">
    <cfRule type="expression" dxfId="5981" priority="10183">
      <formula>AND(L5489&lt;&gt;"",SUM(L5489:L5490)=0)</formula>
    </cfRule>
  </conditionalFormatting>
  <conditionalFormatting sqref="L5490">
    <cfRule type="expression" dxfId="5980" priority="10182">
      <formula>AND(L5490&lt;&gt;"",SUM(L5489:L5490)=0)</formula>
    </cfRule>
  </conditionalFormatting>
  <conditionalFormatting sqref="L5492">
    <cfRule type="cellIs" dxfId="5979" priority="10190" operator="equal">
      <formula>0</formula>
    </cfRule>
  </conditionalFormatting>
  <conditionalFormatting sqref="L5494">
    <cfRule type="cellIs" dxfId="5978" priority="10189" operator="equal">
      <formula>0</formula>
    </cfRule>
  </conditionalFormatting>
  <conditionalFormatting sqref="L5496">
    <cfRule type="cellIs" dxfId="5977" priority="10188" operator="equal">
      <formula>0</formula>
    </cfRule>
  </conditionalFormatting>
  <conditionalFormatting sqref="L5498">
    <cfRule type="cellIs" dxfId="5976" priority="10187" operator="equal">
      <formula>0</formula>
    </cfRule>
  </conditionalFormatting>
  <conditionalFormatting sqref="L5500">
    <cfRule type="cellIs" dxfId="5975" priority="10186" operator="equal">
      <formula>-2</formula>
    </cfRule>
  </conditionalFormatting>
  <conditionalFormatting sqref="L5502">
    <cfRule type="cellIs" dxfId="5974" priority="10185" operator="equal">
      <formula>-1</formula>
    </cfRule>
  </conditionalFormatting>
  <conditionalFormatting sqref="L5520">
    <cfRule type="cellIs" dxfId="5973" priority="10138" operator="equal">
      <formula>"RECHAZADO"</formula>
    </cfRule>
    <cfRule type="cellIs" dxfId="5972" priority="10139" operator="equal">
      <formula>"NO CUMPLE"</formula>
    </cfRule>
    <cfRule type="cellIs" dxfId="5971" priority="10140" operator="equal">
      <formula>"CUMPLE"</formula>
    </cfRule>
  </conditionalFormatting>
  <conditionalFormatting sqref="L5577">
    <cfRule type="cellIs" dxfId="5970" priority="10132" operator="equal">
      <formula>"RECHAZADO"</formula>
    </cfRule>
    <cfRule type="cellIs" dxfId="5969" priority="10133" operator="equal">
      <formula>"NO CUMPLE"</formula>
    </cfRule>
    <cfRule type="cellIs" dxfId="5968" priority="10134" operator="equal">
      <formula>"CUMPLE"</formula>
    </cfRule>
  </conditionalFormatting>
  <conditionalFormatting sqref="L5580">
    <cfRule type="cellIs" dxfId="5967" priority="10129" operator="equal">
      <formula>"RECHAZADO"</formula>
    </cfRule>
    <cfRule type="cellIs" dxfId="5966" priority="10130" operator="equal">
      <formula>"NO CUMPLE"</formula>
    </cfRule>
  </conditionalFormatting>
  <conditionalFormatting sqref="L5580:L5583">
    <cfRule type="cellIs" dxfId="5965" priority="10078" operator="equal">
      <formula>"CUMPLE"</formula>
    </cfRule>
  </conditionalFormatting>
  <conditionalFormatting sqref="L5581">
    <cfRule type="cellIs" dxfId="5964" priority="10082" operator="equal">
      <formula>"RECHAZADO"</formula>
    </cfRule>
    <cfRule type="cellIs" dxfId="5963" priority="10083" operator="equal">
      <formula>"NO CUMPLE"</formula>
    </cfRule>
  </conditionalFormatting>
  <conditionalFormatting sqref="L5582">
    <cfRule type="cellIs" dxfId="5962" priority="10076" operator="equal">
      <formula>"RECHAZADO"</formula>
    </cfRule>
    <cfRule type="cellIs" dxfId="5961" priority="10077" operator="equal">
      <formula>"NO CUMPLE"</formula>
    </cfRule>
  </conditionalFormatting>
  <conditionalFormatting sqref="L5583">
    <cfRule type="cellIs" dxfId="5960" priority="10079" operator="equal">
      <formula>"RECHAZADO"</formula>
    </cfRule>
    <cfRule type="cellIs" dxfId="5959" priority="10080" operator="equal">
      <formula>"NO CUMPLE"</formula>
    </cfRule>
  </conditionalFormatting>
  <conditionalFormatting sqref="L5586">
    <cfRule type="cellIs" dxfId="5958" priority="10135" operator="equal">
      <formula>"RECHAZADO"</formula>
    </cfRule>
    <cfRule type="cellIs" dxfId="5957" priority="10136" operator="equal">
      <formula>"NO CUMPLE"</formula>
    </cfRule>
    <cfRule type="cellIs" dxfId="5956" priority="10137" operator="equal">
      <formula>"CUMPLE"</formula>
    </cfRule>
  </conditionalFormatting>
  <conditionalFormatting sqref="L5589">
    <cfRule type="cellIs" dxfId="5955" priority="10126" operator="equal">
      <formula>"RECHAZADO"</formula>
    </cfRule>
    <cfRule type="cellIs" dxfId="5954" priority="10127" operator="equal">
      <formula>"NO CUMPLE"</formula>
    </cfRule>
  </conditionalFormatting>
  <conditionalFormatting sqref="L5589:L5590">
    <cfRule type="cellIs" dxfId="5953" priority="10116" operator="equal">
      <formula>"CUMPLE"</formula>
    </cfRule>
  </conditionalFormatting>
  <conditionalFormatting sqref="L5590">
    <cfRule type="cellIs" dxfId="5952" priority="10114" operator="equal">
      <formula>"RECHAZADO"</formula>
    </cfRule>
    <cfRule type="cellIs" dxfId="5951" priority="10115" operator="equal">
      <formula>"NO CUMPLE"</formula>
    </cfRule>
  </conditionalFormatting>
  <conditionalFormatting sqref="L5594">
    <cfRule type="cellIs" dxfId="5950" priority="10111" operator="equal">
      <formula>"RECHAZADO"</formula>
    </cfRule>
    <cfRule type="cellIs" dxfId="5949" priority="10112" operator="equal">
      <formula>"NO CUMPLE"</formula>
    </cfRule>
    <cfRule type="cellIs" dxfId="5948" priority="10113" operator="equal">
      <formula>"CUMPLE"</formula>
    </cfRule>
  </conditionalFormatting>
  <conditionalFormatting sqref="L5609:L5610">
    <cfRule type="cellIs" dxfId="5947" priority="10106" operator="equal">
      <formula>0</formula>
    </cfRule>
  </conditionalFormatting>
  <conditionalFormatting sqref="L5612">
    <cfRule type="cellIs" dxfId="5946" priority="10119" operator="equal">
      <formula>0</formula>
    </cfRule>
  </conditionalFormatting>
  <conditionalFormatting sqref="L5614">
    <cfRule type="expression" dxfId="5945" priority="10118">
      <formula>AND(L5614&lt;&gt;"",SUM(L5614:L5615)=0)</formula>
    </cfRule>
  </conditionalFormatting>
  <conditionalFormatting sqref="L5615">
    <cfRule type="expression" dxfId="5944" priority="10117">
      <formula>AND(L5615&lt;&gt;"",SUM(L5614:L5615)=0)</formula>
    </cfRule>
  </conditionalFormatting>
  <conditionalFormatting sqref="L5617">
    <cfRule type="cellIs" dxfId="5943" priority="10125" operator="equal">
      <formula>0</formula>
    </cfRule>
  </conditionalFormatting>
  <conditionalFormatting sqref="L5619">
    <cfRule type="cellIs" dxfId="5942" priority="10124" operator="equal">
      <formula>0</formula>
    </cfRule>
  </conditionalFormatting>
  <conditionalFormatting sqref="L5621">
    <cfRule type="cellIs" dxfId="5941" priority="10123" operator="equal">
      <formula>0</formula>
    </cfRule>
  </conditionalFormatting>
  <conditionalFormatting sqref="L5623">
    <cfRule type="cellIs" dxfId="5940" priority="10122" operator="equal">
      <formula>0</formula>
    </cfRule>
  </conditionalFormatting>
  <conditionalFormatting sqref="L5625">
    <cfRule type="cellIs" dxfId="5939" priority="10121" operator="equal">
      <formula>-2</formula>
    </cfRule>
  </conditionalFormatting>
  <conditionalFormatting sqref="L5627">
    <cfRule type="cellIs" dxfId="5938" priority="10120" operator="equal">
      <formula>-1</formula>
    </cfRule>
  </conditionalFormatting>
  <conditionalFormatting sqref="L5645">
    <cfRule type="cellIs" dxfId="5937" priority="10073" operator="equal">
      <formula>"RECHAZADO"</formula>
    </cfRule>
    <cfRule type="cellIs" dxfId="5936" priority="10074" operator="equal">
      <formula>"NO CUMPLE"</formula>
    </cfRule>
    <cfRule type="cellIs" dxfId="5935" priority="10075" operator="equal">
      <formula>"CUMPLE"</formula>
    </cfRule>
  </conditionalFormatting>
  <conditionalFormatting sqref="L5702">
    <cfRule type="cellIs" dxfId="5934" priority="10067" operator="equal">
      <formula>"RECHAZADO"</formula>
    </cfRule>
    <cfRule type="cellIs" dxfId="5933" priority="10068" operator="equal">
      <formula>"NO CUMPLE"</formula>
    </cfRule>
    <cfRule type="cellIs" dxfId="5932" priority="10069" operator="equal">
      <formula>"CUMPLE"</formula>
    </cfRule>
  </conditionalFormatting>
  <conditionalFormatting sqref="L5705">
    <cfRule type="cellIs" dxfId="5931" priority="10064" operator="equal">
      <formula>"RECHAZADO"</formula>
    </cfRule>
    <cfRule type="cellIs" dxfId="5930" priority="10065" operator="equal">
      <formula>"NO CUMPLE"</formula>
    </cfRule>
  </conditionalFormatting>
  <conditionalFormatting sqref="L5705:L5708">
    <cfRule type="cellIs" dxfId="5929" priority="10013" operator="equal">
      <formula>"CUMPLE"</formula>
    </cfRule>
  </conditionalFormatting>
  <conditionalFormatting sqref="L5706">
    <cfRule type="cellIs" dxfId="5928" priority="10017" operator="equal">
      <formula>"RECHAZADO"</formula>
    </cfRule>
    <cfRule type="cellIs" dxfId="5927" priority="10018" operator="equal">
      <formula>"NO CUMPLE"</formula>
    </cfRule>
  </conditionalFormatting>
  <conditionalFormatting sqref="L5707">
    <cfRule type="cellIs" dxfId="5926" priority="10011" operator="equal">
      <formula>"RECHAZADO"</formula>
    </cfRule>
    <cfRule type="cellIs" dxfId="5925" priority="10012" operator="equal">
      <formula>"NO CUMPLE"</formula>
    </cfRule>
  </conditionalFormatting>
  <conditionalFormatting sqref="L5708">
    <cfRule type="cellIs" dxfId="5924" priority="10014" operator="equal">
      <formula>"RECHAZADO"</formula>
    </cfRule>
    <cfRule type="cellIs" dxfId="5923" priority="10015" operator="equal">
      <formula>"NO CUMPLE"</formula>
    </cfRule>
  </conditionalFormatting>
  <conditionalFormatting sqref="L5711">
    <cfRule type="cellIs" dxfId="5922" priority="10070" operator="equal">
      <formula>"RECHAZADO"</formula>
    </cfRule>
    <cfRule type="cellIs" dxfId="5921" priority="10071" operator="equal">
      <formula>"NO CUMPLE"</formula>
    </cfRule>
    <cfRule type="cellIs" dxfId="5920" priority="10072" operator="equal">
      <formula>"CUMPLE"</formula>
    </cfRule>
  </conditionalFormatting>
  <conditionalFormatting sqref="L5714">
    <cfRule type="cellIs" dxfId="5919" priority="10061" operator="equal">
      <formula>"RECHAZADO"</formula>
    </cfRule>
    <cfRule type="cellIs" dxfId="5918" priority="10062" operator="equal">
      <formula>"NO CUMPLE"</formula>
    </cfRule>
  </conditionalFormatting>
  <conditionalFormatting sqref="L5714:L5715">
    <cfRule type="cellIs" dxfId="5917" priority="10051" operator="equal">
      <formula>"CUMPLE"</formula>
    </cfRule>
  </conditionalFormatting>
  <conditionalFormatting sqref="L5715">
    <cfRule type="cellIs" dxfId="5916" priority="10049" operator="equal">
      <formula>"RECHAZADO"</formula>
    </cfRule>
    <cfRule type="cellIs" dxfId="5915" priority="10050" operator="equal">
      <formula>"NO CUMPLE"</formula>
    </cfRule>
  </conditionalFormatting>
  <conditionalFormatting sqref="L5719">
    <cfRule type="cellIs" dxfId="5914" priority="10046" operator="equal">
      <formula>"RECHAZADO"</formula>
    </cfRule>
    <cfRule type="cellIs" dxfId="5913" priority="10047" operator="equal">
      <formula>"NO CUMPLE"</formula>
    </cfRule>
    <cfRule type="cellIs" dxfId="5912" priority="10048" operator="equal">
      <formula>"CUMPLE"</formula>
    </cfRule>
  </conditionalFormatting>
  <conditionalFormatting sqref="L5734:L5735">
    <cfRule type="cellIs" dxfId="5911" priority="10041" operator="equal">
      <formula>0</formula>
    </cfRule>
  </conditionalFormatting>
  <conditionalFormatting sqref="L5737">
    <cfRule type="cellIs" dxfId="5910" priority="10054" operator="equal">
      <formula>0</formula>
    </cfRule>
  </conditionalFormatting>
  <conditionalFormatting sqref="L5739">
    <cfRule type="expression" dxfId="5909" priority="10053">
      <formula>AND(L5739&lt;&gt;"",SUM(L5739:L5740)=0)</formula>
    </cfRule>
  </conditionalFormatting>
  <conditionalFormatting sqref="L5740">
    <cfRule type="expression" dxfId="5908" priority="10052">
      <formula>AND(L5740&lt;&gt;"",SUM(L5739:L5740)=0)</formula>
    </cfRule>
  </conditionalFormatting>
  <conditionalFormatting sqref="L5742">
    <cfRule type="cellIs" dxfId="5907" priority="10060" operator="equal">
      <formula>0</formula>
    </cfRule>
  </conditionalFormatting>
  <conditionalFormatting sqref="L5744">
    <cfRule type="cellIs" dxfId="5906" priority="10059" operator="equal">
      <formula>0</formula>
    </cfRule>
  </conditionalFormatting>
  <conditionalFormatting sqref="L5746">
    <cfRule type="cellIs" dxfId="5905" priority="10058" operator="equal">
      <formula>0</formula>
    </cfRule>
  </conditionalFormatting>
  <conditionalFormatting sqref="L5748">
    <cfRule type="cellIs" dxfId="5904" priority="10057" operator="equal">
      <formula>0</formula>
    </cfRule>
  </conditionalFormatting>
  <conditionalFormatting sqref="L5750">
    <cfRule type="cellIs" dxfId="5903" priority="10056" operator="equal">
      <formula>-2</formula>
    </cfRule>
  </conditionalFormatting>
  <conditionalFormatting sqref="L5752">
    <cfRule type="cellIs" dxfId="5902" priority="10055" operator="equal">
      <formula>-1</formula>
    </cfRule>
  </conditionalFormatting>
  <conditionalFormatting sqref="L5770">
    <cfRule type="cellIs" dxfId="5901" priority="10008" operator="equal">
      <formula>"RECHAZADO"</formula>
    </cfRule>
    <cfRule type="cellIs" dxfId="5900" priority="10009" operator="equal">
      <formula>"NO CUMPLE"</formula>
    </cfRule>
    <cfRule type="cellIs" dxfId="5899" priority="10010" operator="equal">
      <formula>"CUMPLE"</formula>
    </cfRule>
  </conditionalFormatting>
  <conditionalFormatting sqref="L5827">
    <cfRule type="cellIs" dxfId="5898" priority="10002" operator="equal">
      <formula>"RECHAZADO"</formula>
    </cfRule>
    <cfRule type="cellIs" dxfId="5897" priority="10003" operator="equal">
      <formula>"NO CUMPLE"</formula>
    </cfRule>
    <cfRule type="cellIs" dxfId="5896" priority="10004" operator="equal">
      <formula>"CUMPLE"</formula>
    </cfRule>
  </conditionalFormatting>
  <conditionalFormatting sqref="L5830">
    <cfRule type="cellIs" dxfId="5895" priority="9999" operator="equal">
      <formula>"RECHAZADO"</formula>
    </cfRule>
    <cfRule type="cellIs" dxfId="5894" priority="10000" operator="equal">
      <formula>"NO CUMPLE"</formula>
    </cfRule>
  </conditionalFormatting>
  <conditionalFormatting sqref="L5830:L5833">
    <cfRule type="cellIs" dxfId="5893" priority="9948" operator="equal">
      <formula>"CUMPLE"</formula>
    </cfRule>
  </conditionalFormatting>
  <conditionalFormatting sqref="L5831">
    <cfRule type="cellIs" dxfId="5892" priority="9952" operator="equal">
      <formula>"RECHAZADO"</formula>
    </cfRule>
    <cfRule type="cellIs" dxfId="5891" priority="9953" operator="equal">
      <formula>"NO CUMPLE"</formula>
    </cfRule>
  </conditionalFormatting>
  <conditionalFormatting sqref="L5832">
    <cfRule type="cellIs" dxfId="5890" priority="9946" operator="equal">
      <formula>"RECHAZADO"</formula>
    </cfRule>
    <cfRule type="cellIs" dxfId="5889" priority="9947" operator="equal">
      <formula>"NO CUMPLE"</formula>
    </cfRule>
  </conditionalFormatting>
  <conditionalFormatting sqref="L5833">
    <cfRule type="cellIs" dxfId="5888" priority="9949" operator="equal">
      <formula>"RECHAZADO"</formula>
    </cfRule>
    <cfRule type="cellIs" dxfId="5887" priority="9950" operator="equal">
      <formula>"NO CUMPLE"</formula>
    </cfRule>
  </conditionalFormatting>
  <conditionalFormatting sqref="L5836">
    <cfRule type="cellIs" dxfId="5886" priority="10005" operator="equal">
      <formula>"RECHAZADO"</formula>
    </cfRule>
    <cfRule type="cellIs" dxfId="5885" priority="10006" operator="equal">
      <formula>"NO CUMPLE"</formula>
    </cfRule>
    <cfRule type="cellIs" dxfId="5884" priority="10007" operator="equal">
      <formula>"CUMPLE"</formula>
    </cfRule>
  </conditionalFormatting>
  <conditionalFormatting sqref="L5839">
    <cfRule type="cellIs" dxfId="5883" priority="9996" operator="equal">
      <formula>"RECHAZADO"</formula>
    </cfRule>
    <cfRule type="cellIs" dxfId="5882" priority="9997" operator="equal">
      <formula>"NO CUMPLE"</formula>
    </cfRule>
  </conditionalFormatting>
  <conditionalFormatting sqref="L5839:L5840">
    <cfRule type="cellIs" dxfId="5881" priority="9986" operator="equal">
      <formula>"CUMPLE"</formula>
    </cfRule>
  </conditionalFormatting>
  <conditionalFormatting sqref="L5840">
    <cfRule type="cellIs" dxfId="5880" priority="9984" operator="equal">
      <formula>"RECHAZADO"</formula>
    </cfRule>
    <cfRule type="cellIs" dxfId="5879" priority="9985" operator="equal">
      <formula>"NO CUMPLE"</formula>
    </cfRule>
  </conditionalFormatting>
  <conditionalFormatting sqref="L5844">
    <cfRule type="cellIs" dxfId="5878" priority="9981" operator="equal">
      <formula>"RECHAZADO"</formula>
    </cfRule>
    <cfRule type="cellIs" dxfId="5877" priority="9982" operator="equal">
      <formula>"NO CUMPLE"</formula>
    </cfRule>
    <cfRule type="cellIs" dxfId="5876" priority="9983" operator="equal">
      <formula>"CUMPLE"</formula>
    </cfRule>
  </conditionalFormatting>
  <conditionalFormatting sqref="L5859:L5860">
    <cfRule type="cellIs" dxfId="5875" priority="9976" operator="equal">
      <formula>0</formula>
    </cfRule>
  </conditionalFormatting>
  <conditionalFormatting sqref="L5862">
    <cfRule type="cellIs" dxfId="5874" priority="9989" operator="equal">
      <formula>0</formula>
    </cfRule>
  </conditionalFormatting>
  <conditionalFormatting sqref="L5864">
    <cfRule type="expression" dxfId="5873" priority="9988">
      <formula>AND(L5864&lt;&gt;"",SUM(L5864:L5865)=0)</formula>
    </cfRule>
  </conditionalFormatting>
  <conditionalFormatting sqref="L5865">
    <cfRule type="expression" dxfId="5872" priority="9987">
      <formula>AND(L5865&lt;&gt;"",SUM(L5864:L5865)=0)</formula>
    </cfRule>
  </conditionalFormatting>
  <conditionalFormatting sqref="L5867">
    <cfRule type="cellIs" dxfId="5871" priority="9995" operator="equal">
      <formula>0</formula>
    </cfRule>
  </conditionalFormatting>
  <conditionalFormatting sqref="L5869">
    <cfRule type="cellIs" dxfId="5870" priority="9994" operator="equal">
      <formula>0</formula>
    </cfRule>
  </conditionalFormatting>
  <conditionalFormatting sqref="L5871">
    <cfRule type="cellIs" dxfId="5869" priority="9993" operator="equal">
      <formula>0</formula>
    </cfRule>
  </conditionalFormatting>
  <conditionalFormatting sqref="L5873">
    <cfRule type="cellIs" dxfId="5868" priority="9992" operator="equal">
      <formula>0</formula>
    </cfRule>
  </conditionalFormatting>
  <conditionalFormatting sqref="L5875">
    <cfRule type="cellIs" dxfId="5867" priority="9991" operator="equal">
      <formula>-2</formula>
    </cfRule>
  </conditionalFormatting>
  <conditionalFormatting sqref="L5877">
    <cfRule type="cellIs" dxfId="5866" priority="9990" operator="equal">
      <formula>-1</formula>
    </cfRule>
  </conditionalFormatting>
  <conditionalFormatting sqref="L5895">
    <cfRule type="cellIs" dxfId="5865" priority="9943" operator="equal">
      <formula>"RECHAZADO"</formula>
    </cfRule>
    <cfRule type="cellIs" dxfId="5864" priority="9944" operator="equal">
      <formula>"NO CUMPLE"</formula>
    </cfRule>
    <cfRule type="cellIs" dxfId="5863" priority="9945" operator="equal">
      <formula>"CUMPLE"</formula>
    </cfRule>
  </conditionalFormatting>
  <conditionalFormatting sqref="L5952">
    <cfRule type="cellIs" dxfId="5862" priority="9937" operator="equal">
      <formula>"RECHAZADO"</formula>
    </cfRule>
    <cfRule type="cellIs" dxfId="5861" priority="9938" operator="equal">
      <formula>"NO CUMPLE"</formula>
    </cfRule>
    <cfRule type="cellIs" dxfId="5860" priority="9939" operator="equal">
      <formula>"CUMPLE"</formula>
    </cfRule>
  </conditionalFormatting>
  <conditionalFormatting sqref="L5955">
    <cfRule type="cellIs" dxfId="5859" priority="9934" operator="equal">
      <formula>"RECHAZADO"</formula>
    </cfRule>
    <cfRule type="cellIs" dxfId="5858" priority="9935" operator="equal">
      <formula>"NO CUMPLE"</formula>
    </cfRule>
  </conditionalFormatting>
  <conditionalFormatting sqref="L5955:L5958">
    <cfRule type="cellIs" dxfId="5857" priority="9883" operator="equal">
      <formula>"CUMPLE"</formula>
    </cfRule>
  </conditionalFormatting>
  <conditionalFormatting sqref="L5956">
    <cfRule type="cellIs" dxfId="5856" priority="9887" operator="equal">
      <formula>"RECHAZADO"</formula>
    </cfRule>
    <cfRule type="cellIs" dxfId="5855" priority="9888" operator="equal">
      <formula>"NO CUMPLE"</formula>
    </cfRule>
  </conditionalFormatting>
  <conditionalFormatting sqref="L5957">
    <cfRule type="cellIs" dxfId="5854" priority="9881" operator="equal">
      <formula>"RECHAZADO"</formula>
    </cfRule>
    <cfRule type="cellIs" dxfId="5853" priority="9882" operator="equal">
      <formula>"NO CUMPLE"</formula>
    </cfRule>
  </conditionalFormatting>
  <conditionalFormatting sqref="L5958">
    <cfRule type="cellIs" dxfId="5852" priority="9884" operator="equal">
      <formula>"RECHAZADO"</formula>
    </cfRule>
    <cfRule type="cellIs" dxfId="5851" priority="9885" operator="equal">
      <formula>"NO CUMPLE"</formula>
    </cfRule>
  </conditionalFormatting>
  <conditionalFormatting sqref="L5961">
    <cfRule type="cellIs" dxfId="5850" priority="9940" operator="equal">
      <formula>"RECHAZADO"</formula>
    </cfRule>
    <cfRule type="cellIs" dxfId="5849" priority="9941" operator="equal">
      <formula>"NO CUMPLE"</formula>
    </cfRule>
    <cfRule type="cellIs" dxfId="5848" priority="9942" operator="equal">
      <formula>"CUMPLE"</formula>
    </cfRule>
  </conditionalFormatting>
  <conditionalFormatting sqref="L5964">
    <cfRule type="cellIs" dxfId="5847" priority="9931" operator="equal">
      <formula>"RECHAZADO"</formula>
    </cfRule>
    <cfRule type="cellIs" dxfId="5846" priority="9932" operator="equal">
      <formula>"NO CUMPLE"</formula>
    </cfRule>
  </conditionalFormatting>
  <conditionalFormatting sqref="L5964:L5965">
    <cfRule type="cellIs" dxfId="5845" priority="9921" operator="equal">
      <formula>"CUMPLE"</formula>
    </cfRule>
  </conditionalFormatting>
  <conditionalFormatting sqref="L5965">
    <cfRule type="cellIs" dxfId="5844" priority="9919" operator="equal">
      <formula>"RECHAZADO"</formula>
    </cfRule>
    <cfRule type="cellIs" dxfId="5843" priority="9920" operator="equal">
      <formula>"NO CUMPLE"</formula>
    </cfRule>
  </conditionalFormatting>
  <conditionalFormatting sqref="L5969">
    <cfRule type="cellIs" dxfId="5842" priority="9916" operator="equal">
      <formula>"RECHAZADO"</formula>
    </cfRule>
    <cfRule type="cellIs" dxfId="5841" priority="9917" operator="equal">
      <formula>"NO CUMPLE"</formula>
    </cfRule>
    <cfRule type="cellIs" dxfId="5840" priority="9918" operator="equal">
      <formula>"CUMPLE"</formula>
    </cfRule>
  </conditionalFormatting>
  <conditionalFormatting sqref="L5984:L5985">
    <cfRule type="cellIs" dxfId="5839" priority="9911" operator="equal">
      <formula>0</formula>
    </cfRule>
  </conditionalFormatting>
  <conditionalFormatting sqref="L5987">
    <cfRule type="cellIs" dxfId="5838" priority="9924" operator="equal">
      <formula>0</formula>
    </cfRule>
  </conditionalFormatting>
  <conditionalFormatting sqref="L5989">
    <cfRule type="expression" dxfId="5837" priority="9923">
      <formula>AND(L5989&lt;&gt;"",SUM(L5989:L5990)=0)</formula>
    </cfRule>
  </conditionalFormatting>
  <conditionalFormatting sqref="L5990">
    <cfRule type="expression" dxfId="5836" priority="9922">
      <formula>AND(L5990&lt;&gt;"",SUM(L5989:L5990)=0)</formula>
    </cfRule>
  </conditionalFormatting>
  <conditionalFormatting sqref="L5992">
    <cfRule type="cellIs" dxfId="5835" priority="9930" operator="equal">
      <formula>0</formula>
    </cfRule>
  </conditionalFormatting>
  <conditionalFormatting sqref="L5994">
    <cfRule type="cellIs" dxfId="5834" priority="9929" operator="equal">
      <formula>0</formula>
    </cfRule>
  </conditionalFormatting>
  <conditionalFormatting sqref="L5996">
    <cfRule type="cellIs" dxfId="5833" priority="9928" operator="equal">
      <formula>0</formula>
    </cfRule>
  </conditionalFormatting>
  <conditionalFormatting sqref="L5998">
    <cfRule type="cellIs" dxfId="5832" priority="9927" operator="equal">
      <formula>0</formula>
    </cfRule>
  </conditionalFormatting>
  <conditionalFormatting sqref="L6000">
    <cfRule type="cellIs" dxfId="5831" priority="9926" operator="equal">
      <formula>-2</formula>
    </cfRule>
  </conditionalFormatting>
  <conditionalFormatting sqref="L6002">
    <cfRule type="cellIs" dxfId="5830" priority="9925" operator="equal">
      <formula>-1</formula>
    </cfRule>
  </conditionalFormatting>
  <conditionalFormatting sqref="L6020">
    <cfRule type="cellIs" dxfId="5829" priority="9878" operator="equal">
      <formula>"RECHAZADO"</formula>
    </cfRule>
    <cfRule type="cellIs" dxfId="5828" priority="9879" operator="equal">
      <formula>"NO CUMPLE"</formula>
    </cfRule>
    <cfRule type="cellIs" dxfId="5827" priority="9880" operator="equal">
      <formula>"CUMPLE"</formula>
    </cfRule>
  </conditionalFormatting>
  <conditionalFormatting sqref="L6077">
    <cfRule type="cellIs" dxfId="5826" priority="9872" operator="equal">
      <formula>"RECHAZADO"</formula>
    </cfRule>
    <cfRule type="cellIs" dxfId="5825" priority="9873" operator="equal">
      <formula>"NO CUMPLE"</formula>
    </cfRule>
    <cfRule type="cellIs" dxfId="5824" priority="9874" operator="equal">
      <formula>"CUMPLE"</formula>
    </cfRule>
  </conditionalFormatting>
  <conditionalFormatting sqref="L6080">
    <cfRule type="cellIs" dxfId="5823" priority="9869" operator="equal">
      <formula>"RECHAZADO"</formula>
    </cfRule>
    <cfRule type="cellIs" dxfId="5822" priority="9870" operator="equal">
      <formula>"NO CUMPLE"</formula>
    </cfRule>
  </conditionalFormatting>
  <conditionalFormatting sqref="L6080:L6083">
    <cfRule type="cellIs" dxfId="5821" priority="9818" operator="equal">
      <formula>"CUMPLE"</formula>
    </cfRule>
  </conditionalFormatting>
  <conditionalFormatting sqref="L6081">
    <cfRule type="cellIs" dxfId="5820" priority="9822" operator="equal">
      <formula>"RECHAZADO"</formula>
    </cfRule>
    <cfRule type="cellIs" dxfId="5819" priority="9823" operator="equal">
      <formula>"NO CUMPLE"</formula>
    </cfRule>
  </conditionalFormatting>
  <conditionalFormatting sqref="L6082">
    <cfRule type="cellIs" dxfId="5818" priority="9816" operator="equal">
      <formula>"RECHAZADO"</formula>
    </cfRule>
    <cfRule type="cellIs" dxfId="5817" priority="9817" operator="equal">
      <formula>"NO CUMPLE"</formula>
    </cfRule>
  </conditionalFormatting>
  <conditionalFormatting sqref="L6083">
    <cfRule type="cellIs" dxfId="5816" priority="9819" operator="equal">
      <formula>"RECHAZADO"</formula>
    </cfRule>
    <cfRule type="cellIs" dxfId="5815" priority="9820" operator="equal">
      <formula>"NO CUMPLE"</formula>
    </cfRule>
  </conditionalFormatting>
  <conditionalFormatting sqref="L6086">
    <cfRule type="cellIs" dxfId="5814" priority="9875" operator="equal">
      <formula>"RECHAZADO"</formula>
    </cfRule>
    <cfRule type="cellIs" dxfId="5813" priority="9876" operator="equal">
      <formula>"NO CUMPLE"</formula>
    </cfRule>
    <cfRule type="cellIs" dxfId="5812" priority="9877" operator="equal">
      <formula>"CUMPLE"</formula>
    </cfRule>
  </conditionalFormatting>
  <conditionalFormatting sqref="L6089">
    <cfRule type="cellIs" dxfId="5811" priority="9866" operator="equal">
      <formula>"RECHAZADO"</formula>
    </cfRule>
    <cfRule type="cellIs" dxfId="5810" priority="9867" operator="equal">
      <formula>"NO CUMPLE"</formula>
    </cfRule>
  </conditionalFormatting>
  <conditionalFormatting sqref="L6089:L6090">
    <cfRule type="cellIs" dxfId="5809" priority="9856" operator="equal">
      <formula>"CUMPLE"</formula>
    </cfRule>
  </conditionalFormatting>
  <conditionalFormatting sqref="L6090">
    <cfRule type="cellIs" dxfId="5808" priority="9854" operator="equal">
      <formula>"RECHAZADO"</formula>
    </cfRule>
    <cfRule type="cellIs" dxfId="5807" priority="9855" operator="equal">
      <formula>"NO CUMPLE"</formula>
    </cfRule>
  </conditionalFormatting>
  <conditionalFormatting sqref="L6094">
    <cfRule type="cellIs" dxfId="5806" priority="9851" operator="equal">
      <formula>"RECHAZADO"</formula>
    </cfRule>
    <cfRule type="cellIs" dxfId="5805" priority="9852" operator="equal">
      <formula>"NO CUMPLE"</formula>
    </cfRule>
    <cfRule type="cellIs" dxfId="5804" priority="9853" operator="equal">
      <formula>"CUMPLE"</formula>
    </cfRule>
  </conditionalFormatting>
  <conditionalFormatting sqref="L6109:L6110">
    <cfRule type="cellIs" dxfId="5803" priority="9846" operator="equal">
      <formula>0</formula>
    </cfRule>
  </conditionalFormatting>
  <conditionalFormatting sqref="L6112">
    <cfRule type="cellIs" dxfId="5802" priority="9859" operator="equal">
      <formula>0</formula>
    </cfRule>
  </conditionalFormatting>
  <conditionalFormatting sqref="L6114">
    <cfRule type="expression" dxfId="5801" priority="9858">
      <formula>AND(L6114&lt;&gt;"",SUM(L6114:L6115)=0)</formula>
    </cfRule>
  </conditionalFormatting>
  <conditionalFormatting sqref="L6115">
    <cfRule type="expression" dxfId="5800" priority="9857">
      <formula>AND(L6115&lt;&gt;"",SUM(L6114:L6115)=0)</formula>
    </cfRule>
  </conditionalFormatting>
  <conditionalFormatting sqref="L6117">
    <cfRule type="cellIs" dxfId="5799" priority="9865" operator="equal">
      <formula>0</formula>
    </cfRule>
  </conditionalFormatting>
  <conditionalFormatting sqref="L6119">
    <cfRule type="cellIs" dxfId="5798" priority="9864" operator="equal">
      <formula>0</formula>
    </cfRule>
  </conditionalFormatting>
  <conditionalFormatting sqref="L6121">
    <cfRule type="cellIs" dxfId="5797" priority="9863" operator="equal">
      <formula>0</formula>
    </cfRule>
  </conditionalFormatting>
  <conditionalFormatting sqref="L6123">
    <cfRule type="cellIs" dxfId="5796" priority="9862" operator="equal">
      <formula>0</formula>
    </cfRule>
  </conditionalFormatting>
  <conditionalFormatting sqref="L6125">
    <cfRule type="cellIs" dxfId="5795" priority="9861" operator="equal">
      <formula>-2</formula>
    </cfRule>
  </conditionalFormatting>
  <conditionalFormatting sqref="L6127">
    <cfRule type="cellIs" dxfId="5794" priority="9860" operator="equal">
      <formula>-1</formula>
    </cfRule>
  </conditionalFormatting>
  <conditionalFormatting sqref="L6145">
    <cfRule type="cellIs" dxfId="5793" priority="9813" operator="equal">
      <formula>"RECHAZADO"</formula>
    </cfRule>
    <cfRule type="cellIs" dxfId="5792" priority="9814" operator="equal">
      <formula>"NO CUMPLE"</formula>
    </cfRule>
    <cfRule type="cellIs" dxfId="5791" priority="9815" operator="equal">
      <formula>"CUMPLE"</formula>
    </cfRule>
  </conditionalFormatting>
  <conditionalFormatting sqref="L6202">
    <cfRule type="cellIs" dxfId="5790" priority="9807" operator="equal">
      <formula>"RECHAZADO"</formula>
    </cfRule>
    <cfRule type="cellIs" dxfId="5789" priority="9808" operator="equal">
      <formula>"NO CUMPLE"</formula>
    </cfRule>
    <cfRule type="cellIs" dxfId="5788" priority="9809" operator="equal">
      <formula>"CUMPLE"</formula>
    </cfRule>
  </conditionalFormatting>
  <conditionalFormatting sqref="L6205">
    <cfRule type="cellIs" dxfId="5787" priority="9804" operator="equal">
      <formula>"RECHAZADO"</formula>
    </cfRule>
    <cfRule type="cellIs" dxfId="5786" priority="9805" operator="equal">
      <formula>"NO CUMPLE"</formula>
    </cfRule>
  </conditionalFormatting>
  <conditionalFormatting sqref="L6205:L6208">
    <cfRule type="cellIs" dxfId="5785" priority="9753" operator="equal">
      <formula>"CUMPLE"</formula>
    </cfRule>
  </conditionalFormatting>
  <conditionalFormatting sqref="L6206">
    <cfRule type="cellIs" dxfId="5784" priority="9757" operator="equal">
      <formula>"RECHAZADO"</formula>
    </cfRule>
    <cfRule type="cellIs" dxfId="5783" priority="9758" operator="equal">
      <formula>"NO CUMPLE"</formula>
    </cfRule>
  </conditionalFormatting>
  <conditionalFormatting sqref="L6207">
    <cfRule type="cellIs" dxfId="5782" priority="9751" operator="equal">
      <formula>"RECHAZADO"</formula>
    </cfRule>
    <cfRule type="cellIs" dxfId="5781" priority="9752" operator="equal">
      <formula>"NO CUMPLE"</formula>
    </cfRule>
  </conditionalFormatting>
  <conditionalFormatting sqref="L6208">
    <cfRule type="cellIs" dxfId="5780" priority="9754" operator="equal">
      <formula>"RECHAZADO"</formula>
    </cfRule>
    <cfRule type="cellIs" dxfId="5779" priority="9755" operator="equal">
      <formula>"NO CUMPLE"</formula>
    </cfRule>
  </conditionalFormatting>
  <conditionalFormatting sqref="L6211">
    <cfRule type="cellIs" dxfId="5778" priority="9810" operator="equal">
      <formula>"RECHAZADO"</formula>
    </cfRule>
    <cfRule type="cellIs" dxfId="5777" priority="9811" operator="equal">
      <formula>"NO CUMPLE"</formula>
    </cfRule>
    <cfRule type="cellIs" dxfId="5776" priority="9812" operator="equal">
      <formula>"CUMPLE"</formula>
    </cfRule>
  </conditionalFormatting>
  <conditionalFormatting sqref="L6214">
    <cfRule type="cellIs" dxfId="5775" priority="9801" operator="equal">
      <formula>"RECHAZADO"</formula>
    </cfRule>
    <cfRule type="cellIs" dxfId="5774" priority="9802" operator="equal">
      <formula>"NO CUMPLE"</formula>
    </cfRule>
  </conditionalFormatting>
  <conditionalFormatting sqref="L6214:L6215">
    <cfRule type="cellIs" dxfId="5773" priority="9791" operator="equal">
      <formula>"CUMPLE"</formula>
    </cfRule>
  </conditionalFormatting>
  <conditionalFormatting sqref="L6215">
    <cfRule type="cellIs" dxfId="5772" priority="9789" operator="equal">
      <formula>"RECHAZADO"</formula>
    </cfRule>
    <cfRule type="cellIs" dxfId="5771" priority="9790" operator="equal">
      <formula>"NO CUMPLE"</formula>
    </cfRule>
  </conditionalFormatting>
  <conditionalFormatting sqref="L6219">
    <cfRule type="cellIs" dxfId="5770" priority="9786" operator="equal">
      <formula>"RECHAZADO"</formula>
    </cfRule>
    <cfRule type="cellIs" dxfId="5769" priority="9787" operator="equal">
      <formula>"NO CUMPLE"</formula>
    </cfRule>
    <cfRule type="cellIs" dxfId="5768" priority="9788" operator="equal">
      <formula>"CUMPLE"</formula>
    </cfRule>
  </conditionalFormatting>
  <conditionalFormatting sqref="L6234:L6235">
    <cfRule type="cellIs" dxfId="5767" priority="9781" operator="equal">
      <formula>0</formula>
    </cfRule>
  </conditionalFormatting>
  <conditionalFormatting sqref="L6237">
    <cfRule type="cellIs" dxfId="5766" priority="9794" operator="equal">
      <formula>0</formula>
    </cfRule>
  </conditionalFormatting>
  <conditionalFormatting sqref="L6239">
    <cfRule type="expression" dxfId="5765" priority="9793">
      <formula>AND(L6239&lt;&gt;"",SUM(L6239:L6240)=0)</formula>
    </cfRule>
  </conditionalFormatting>
  <conditionalFormatting sqref="L6240">
    <cfRule type="expression" dxfId="5764" priority="9792">
      <formula>AND(L6240&lt;&gt;"",SUM(L6239:L6240)=0)</formula>
    </cfRule>
  </conditionalFormatting>
  <conditionalFormatting sqref="L6242">
    <cfRule type="cellIs" dxfId="5763" priority="9800" operator="equal">
      <formula>0</formula>
    </cfRule>
  </conditionalFormatting>
  <conditionalFormatting sqref="L6244">
    <cfRule type="cellIs" dxfId="5762" priority="9799" operator="equal">
      <formula>0</formula>
    </cfRule>
  </conditionalFormatting>
  <conditionalFormatting sqref="L6246">
    <cfRule type="cellIs" dxfId="5761" priority="9798" operator="equal">
      <formula>0</formula>
    </cfRule>
  </conditionalFormatting>
  <conditionalFormatting sqref="L6248">
    <cfRule type="cellIs" dxfId="5760" priority="9797" operator="equal">
      <formula>0</formula>
    </cfRule>
  </conditionalFormatting>
  <conditionalFormatting sqref="L6250">
    <cfRule type="cellIs" dxfId="5759" priority="9796" operator="equal">
      <formula>-2</formula>
    </cfRule>
  </conditionalFormatting>
  <conditionalFormatting sqref="L6252">
    <cfRule type="cellIs" dxfId="5758" priority="9795" operator="equal">
      <formula>-1</formula>
    </cfRule>
  </conditionalFormatting>
  <conditionalFormatting sqref="L6270">
    <cfRule type="cellIs" dxfId="5757" priority="9748" operator="equal">
      <formula>"RECHAZADO"</formula>
    </cfRule>
    <cfRule type="cellIs" dxfId="5756" priority="9749" operator="equal">
      <formula>"NO CUMPLE"</formula>
    </cfRule>
    <cfRule type="cellIs" dxfId="5755" priority="9750" operator="equal">
      <formula>"CUMPLE"</formula>
    </cfRule>
  </conditionalFormatting>
  <conditionalFormatting sqref="L6327">
    <cfRule type="cellIs" dxfId="5754" priority="9742" operator="equal">
      <formula>"RECHAZADO"</formula>
    </cfRule>
    <cfRule type="cellIs" dxfId="5753" priority="9743" operator="equal">
      <formula>"NO CUMPLE"</formula>
    </cfRule>
    <cfRule type="cellIs" dxfId="5752" priority="9744" operator="equal">
      <formula>"CUMPLE"</formula>
    </cfRule>
  </conditionalFormatting>
  <conditionalFormatting sqref="L6330">
    <cfRule type="cellIs" dxfId="5751" priority="9739" operator="equal">
      <formula>"RECHAZADO"</formula>
    </cfRule>
    <cfRule type="cellIs" dxfId="5750" priority="9740" operator="equal">
      <formula>"NO CUMPLE"</formula>
    </cfRule>
  </conditionalFormatting>
  <conditionalFormatting sqref="L6330:L6333">
    <cfRule type="cellIs" dxfId="5749" priority="9688" operator="equal">
      <formula>"CUMPLE"</formula>
    </cfRule>
  </conditionalFormatting>
  <conditionalFormatting sqref="L6331">
    <cfRule type="cellIs" dxfId="5748" priority="9692" operator="equal">
      <formula>"RECHAZADO"</formula>
    </cfRule>
    <cfRule type="cellIs" dxfId="5747" priority="9693" operator="equal">
      <formula>"NO CUMPLE"</formula>
    </cfRule>
  </conditionalFormatting>
  <conditionalFormatting sqref="L6332">
    <cfRule type="cellIs" dxfId="5746" priority="9686" operator="equal">
      <formula>"RECHAZADO"</formula>
    </cfRule>
    <cfRule type="cellIs" dxfId="5745" priority="9687" operator="equal">
      <formula>"NO CUMPLE"</formula>
    </cfRule>
  </conditionalFormatting>
  <conditionalFormatting sqref="L6333">
    <cfRule type="cellIs" dxfId="5744" priority="9689" operator="equal">
      <formula>"RECHAZADO"</formula>
    </cfRule>
    <cfRule type="cellIs" dxfId="5743" priority="9690" operator="equal">
      <formula>"NO CUMPLE"</formula>
    </cfRule>
  </conditionalFormatting>
  <conditionalFormatting sqref="L6336">
    <cfRule type="cellIs" dxfId="5742" priority="9745" operator="equal">
      <formula>"RECHAZADO"</formula>
    </cfRule>
    <cfRule type="cellIs" dxfId="5741" priority="9746" operator="equal">
      <formula>"NO CUMPLE"</formula>
    </cfRule>
    <cfRule type="cellIs" dxfId="5740" priority="9747" operator="equal">
      <formula>"CUMPLE"</formula>
    </cfRule>
  </conditionalFormatting>
  <conditionalFormatting sqref="L6339">
    <cfRule type="cellIs" dxfId="5739" priority="9736" operator="equal">
      <formula>"RECHAZADO"</formula>
    </cfRule>
    <cfRule type="cellIs" dxfId="5738" priority="9737" operator="equal">
      <formula>"NO CUMPLE"</formula>
    </cfRule>
  </conditionalFormatting>
  <conditionalFormatting sqref="L6339:L6340">
    <cfRule type="cellIs" dxfId="5737" priority="9726" operator="equal">
      <formula>"CUMPLE"</formula>
    </cfRule>
  </conditionalFormatting>
  <conditionalFormatting sqref="L6340">
    <cfRule type="cellIs" dxfId="5736" priority="9724" operator="equal">
      <formula>"RECHAZADO"</formula>
    </cfRule>
    <cfRule type="cellIs" dxfId="5735" priority="9725" operator="equal">
      <formula>"NO CUMPLE"</formula>
    </cfRule>
  </conditionalFormatting>
  <conditionalFormatting sqref="L6344">
    <cfRule type="cellIs" dxfId="5734" priority="9721" operator="equal">
      <formula>"RECHAZADO"</formula>
    </cfRule>
    <cfRule type="cellIs" dxfId="5733" priority="9722" operator="equal">
      <formula>"NO CUMPLE"</formula>
    </cfRule>
    <cfRule type="cellIs" dxfId="5732" priority="9723" operator="equal">
      <formula>"CUMPLE"</formula>
    </cfRule>
  </conditionalFormatting>
  <conditionalFormatting sqref="L6359:L6360">
    <cfRule type="cellIs" dxfId="5731" priority="9716" operator="equal">
      <formula>0</formula>
    </cfRule>
  </conditionalFormatting>
  <conditionalFormatting sqref="L6362">
    <cfRule type="cellIs" dxfId="5730" priority="9729" operator="equal">
      <formula>0</formula>
    </cfRule>
  </conditionalFormatting>
  <conditionalFormatting sqref="L6364">
    <cfRule type="expression" dxfId="5729" priority="9728">
      <formula>AND(L6364&lt;&gt;"",SUM(L6364:L6365)=0)</formula>
    </cfRule>
  </conditionalFormatting>
  <conditionalFormatting sqref="L6365">
    <cfRule type="expression" dxfId="5728" priority="9727">
      <formula>AND(L6365&lt;&gt;"",SUM(L6364:L6365)=0)</formula>
    </cfRule>
  </conditionalFormatting>
  <conditionalFormatting sqref="L6367">
    <cfRule type="cellIs" dxfId="5727" priority="9735" operator="equal">
      <formula>0</formula>
    </cfRule>
  </conditionalFormatting>
  <conditionalFormatting sqref="L6369">
    <cfRule type="cellIs" dxfId="5726" priority="9734" operator="equal">
      <formula>0</formula>
    </cfRule>
  </conditionalFormatting>
  <conditionalFormatting sqref="L6371">
    <cfRule type="cellIs" dxfId="5725" priority="9733" operator="equal">
      <formula>0</formula>
    </cfRule>
  </conditionalFormatting>
  <conditionalFormatting sqref="L6373">
    <cfRule type="cellIs" dxfId="5724" priority="9732" operator="equal">
      <formula>0</formula>
    </cfRule>
  </conditionalFormatting>
  <conditionalFormatting sqref="L6375">
    <cfRule type="cellIs" dxfId="5723" priority="9731" operator="equal">
      <formula>-2</formula>
    </cfRule>
  </conditionalFormatting>
  <conditionalFormatting sqref="L6377">
    <cfRule type="cellIs" dxfId="5722" priority="9730" operator="equal">
      <formula>-1</formula>
    </cfRule>
  </conditionalFormatting>
  <conditionalFormatting sqref="L6395">
    <cfRule type="cellIs" dxfId="5721" priority="9683" operator="equal">
      <formula>"RECHAZADO"</formula>
    </cfRule>
    <cfRule type="cellIs" dxfId="5720" priority="9684" operator="equal">
      <formula>"NO CUMPLE"</formula>
    </cfRule>
    <cfRule type="cellIs" dxfId="5719" priority="9685" operator="equal">
      <formula>"CUMPLE"</formula>
    </cfRule>
  </conditionalFormatting>
  <conditionalFormatting sqref="L6452">
    <cfRule type="cellIs" dxfId="5718" priority="9677" operator="equal">
      <formula>"RECHAZADO"</formula>
    </cfRule>
    <cfRule type="cellIs" dxfId="5717" priority="9678" operator="equal">
      <formula>"NO CUMPLE"</formula>
    </cfRule>
    <cfRule type="cellIs" dxfId="5716" priority="9679" operator="equal">
      <formula>"CUMPLE"</formula>
    </cfRule>
  </conditionalFormatting>
  <conditionalFormatting sqref="L6455">
    <cfRule type="cellIs" dxfId="5715" priority="9674" operator="equal">
      <formula>"RECHAZADO"</formula>
    </cfRule>
    <cfRule type="cellIs" dxfId="5714" priority="9675" operator="equal">
      <formula>"NO CUMPLE"</formula>
    </cfRule>
  </conditionalFormatting>
  <conditionalFormatting sqref="L6455:L6458">
    <cfRule type="cellIs" dxfId="5713" priority="9623" operator="equal">
      <formula>"CUMPLE"</formula>
    </cfRule>
  </conditionalFormatting>
  <conditionalFormatting sqref="L6456">
    <cfRule type="cellIs" dxfId="5712" priority="9627" operator="equal">
      <formula>"RECHAZADO"</formula>
    </cfRule>
    <cfRule type="cellIs" dxfId="5711" priority="9628" operator="equal">
      <formula>"NO CUMPLE"</formula>
    </cfRule>
  </conditionalFormatting>
  <conditionalFormatting sqref="L6457">
    <cfRule type="cellIs" dxfId="5710" priority="9621" operator="equal">
      <formula>"RECHAZADO"</formula>
    </cfRule>
    <cfRule type="cellIs" dxfId="5709" priority="9622" operator="equal">
      <formula>"NO CUMPLE"</formula>
    </cfRule>
  </conditionalFormatting>
  <conditionalFormatting sqref="L6458">
    <cfRule type="cellIs" dxfId="5708" priority="9624" operator="equal">
      <formula>"RECHAZADO"</formula>
    </cfRule>
    <cfRule type="cellIs" dxfId="5707" priority="9625" operator="equal">
      <formula>"NO CUMPLE"</formula>
    </cfRule>
  </conditionalFormatting>
  <conditionalFormatting sqref="L6461">
    <cfRule type="cellIs" dxfId="5706" priority="9680" operator="equal">
      <formula>"RECHAZADO"</formula>
    </cfRule>
    <cfRule type="cellIs" dxfId="5705" priority="9681" operator="equal">
      <formula>"NO CUMPLE"</formula>
    </cfRule>
    <cfRule type="cellIs" dxfId="5704" priority="9682" operator="equal">
      <formula>"CUMPLE"</formula>
    </cfRule>
  </conditionalFormatting>
  <conditionalFormatting sqref="L6464">
    <cfRule type="cellIs" dxfId="5703" priority="9671" operator="equal">
      <formula>"RECHAZADO"</formula>
    </cfRule>
    <cfRule type="cellIs" dxfId="5702" priority="9672" operator="equal">
      <formula>"NO CUMPLE"</formula>
    </cfRule>
  </conditionalFormatting>
  <conditionalFormatting sqref="L6464:L6465">
    <cfRule type="cellIs" dxfId="5701" priority="9661" operator="equal">
      <formula>"CUMPLE"</formula>
    </cfRule>
  </conditionalFormatting>
  <conditionalFormatting sqref="L6465">
    <cfRule type="cellIs" dxfId="5700" priority="9659" operator="equal">
      <formula>"RECHAZADO"</formula>
    </cfRule>
    <cfRule type="cellIs" dxfId="5699" priority="9660" operator="equal">
      <formula>"NO CUMPLE"</formula>
    </cfRule>
  </conditionalFormatting>
  <conditionalFormatting sqref="L6469">
    <cfRule type="cellIs" dxfId="5698" priority="9656" operator="equal">
      <formula>"RECHAZADO"</formula>
    </cfRule>
    <cfRule type="cellIs" dxfId="5697" priority="9657" operator="equal">
      <formula>"NO CUMPLE"</formula>
    </cfRule>
    <cfRule type="cellIs" dxfId="5696" priority="9658" operator="equal">
      <formula>"CUMPLE"</formula>
    </cfRule>
  </conditionalFormatting>
  <conditionalFormatting sqref="L6484:L6485">
    <cfRule type="cellIs" dxfId="5695" priority="9651" operator="equal">
      <formula>0</formula>
    </cfRule>
  </conditionalFormatting>
  <conditionalFormatting sqref="L6487">
    <cfRule type="cellIs" dxfId="5694" priority="9664" operator="equal">
      <formula>0</formula>
    </cfRule>
  </conditionalFormatting>
  <conditionalFormatting sqref="L6489">
    <cfRule type="expression" dxfId="5693" priority="9663">
      <formula>AND(L6489&lt;&gt;"",SUM(L6489:L6490)=0)</formula>
    </cfRule>
  </conditionalFormatting>
  <conditionalFormatting sqref="L6490">
    <cfRule type="expression" dxfId="5692" priority="9662">
      <formula>AND(L6490&lt;&gt;"",SUM(L6489:L6490)=0)</formula>
    </cfRule>
  </conditionalFormatting>
  <conditionalFormatting sqref="L6492">
    <cfRule type="cellIs" dxfId="5691" priority="9670" operator="equal">
      <formula>0</formula>
    </cfRule>
  </conditionalFormatting>
  <conditionalFormatting sqref="L6494">
    <cfRule type="cellIs" dxfId="5690" priority="9669" operator="equal">
      <formula>0</formula>
    </cfRule>
  </conditionalFormatting>
  <conditionalFormatting sqref="L6496">
    <cfRule type="cellIs" dxfId="5689" priority="9668" operator="equal">
      <formula>0</formula>
    </cfRule>
  </conditionalFormatting>
  <conditionalFormatting sqref="L6498">
    <cfRule type="cellIs" dxfId="5688" priority="9667" operator="equal">
      <formula>0</formula>
    </cfRule>
  </conditionalFormatting>
  <conditionalFormatting sqref="L6500">
    <cfRule type="cellIs" dxfId="5687" priority="9666" operator="equal">
      <formula>-2</formula>
    </cfRule>
  </conditionalFormatting>
  <conditionalFormatting sqref="L6502">
    <cfRule type="cellIs" dxfId="5686" priority="9665" operator="equal">
      <formula>-1</formula>
    </cfRule>
  </conditionalFormatting>
  <conditionalFormatting sqref="L6520">
    <cfRule type="cellIs" dxfId="5685" priority="9618" operator="equal">
      <formula>"RECHAZADO"</formula>
    </cfRule>
    <cfRule type="cellIs" dxfId="5684" priority="9619" operator="equal">
      <formula>"NO CUMPLE"</formula>
    </cfRule>
    <cfRule type="cellIs" dxfId="5683" priority="9620" operator="equal">
      <formula>"CUMPLE"</formula>
    </cfRule>
  </conditionalFormatting>
  <conditionalFormatting sqref="L6577">
    <cfRule type="cellIs" dxfId="5682" priority="9612" operator="equal">
      <formula>"RECHAZADO"</formula>
    </cfRule>
    <cfRule type="cellIs" dxfId="5681" priority="9613" operator="equal">
      <formula>"NO CUMPLE"</formula>
    </cfRule>
    <cfRule type="cellIs" dxfId="5680" priority="9614" operator="equal">
      <formula>"CUMPLE"</formula>
    </cfRule>
  </conditionalFormatting>
  <conditionalFormatting sqref="L6580">
    <cfRule type="cellIs" dxfId="5679" priority="9609" operator="equal">
      <formula>"RECHAZADO"</formula>
    </cfRule>
    <cfRule type="cellIs" dxfId="5678" priority="9610" operator="equal">
      <formula>"NO CUMPLE"</formula>
    </cfRule>
  </conditionalFormatting>
  <conditionalFormatting sqref="L6580:L6583">
    <cfRule type="cellIs" dxfId="5677" priority="9558" operator="equal">
      <formula>"CUMPLE"</formula>
    </cfRule>
  </conditionalFormatting>
  <conditionalFormatting sqref="L6581">
    <cfRule type="cellIs" dxfId="5676" priority="9562" operator="equal">
      <formula>"RECHAZADO"</formula>
    </cfRule>
    <cfRule type="cellIs" dxfId="5675" priority="9563" operator="equal">
      <formula>"NO CUMPLE"</formula>
    </cfRule>
  </conditionalFormatting>
  <conditionalFormatting sqref="L6582">
    <cfRule type="cellIs" dxfId="5674" priority="9556" operator="equal">
      <formula>"RECHAZADO"</formula>
    </cfRule>
    <cfRule type="cellIs" dxfId="5673" priority="9557" operator="equal">
      <formula>"NO CUMPLE"</formula>
    </cfRule>
  </conditionalFormatting>
  <conditionalFormatting sqref="L6583">
    <cfRule type="cellIs" dxfId="5672" priority="9559" operator="equal">
      <formula>"RECHAZADO"</formula>
    </cfRule>
    <cfRule type="cellIs" dxfId="5671" priority="9560" operator="equal">
      <formula>"NO CUMPLE"</formula>
    </cfRule>
  </conditionalFormatting>
  <conditionalFormatting sqref="L6586">
    <cfRule type="cellIs" dxfId="5670" priority="9615" operator="equal">
      <formula>"RECHAZADO"</formula>
    </cfRule>
    <cfRule type="cellIs" dxfId="5669" priority="9616" operator="equal">
      <formula>"NO CUMPLE"</formula>
    </cfRule>
    <cfRule type="cellIs" dxfId="5668" priority="9617" operator="equal">
      <formula>"CUMPLE"</formula>
    </cfRule>
  </conditionalFormatting>
  <conditionalFormatting sqref="L6589">
    <cfRule type="cellIs" dxfId="5667" priority="9606" operator="equal">
      <formula>"RECHAZADO"</formula>
    </cfRule>
    <cfRule type="cellIs" dxfId="5666" priority="9607" operator="equal">
      <formula>"NO CUMPLE"</formula>
    </cfRule>
  </conditionalFormatting>
  <conditionalFormatting sqref="L6589:L6590">
    <cfRule type="cellIs" dxfId="5665" priority="9596" operator="equal">
      <formula>"CUMPLE"</formula>
    </cfRule>
  </conditionalFormatting>
  <conditionalFormatting sqref="L6590">
    <cfRule type="cellIs" dxfId="5664" priority="9594" operator="equal">
      <formula>"RECHAZADO"</formula>
    </cfRule>
    <cfRule type="cellIs" dxfId="5663" priority="9595" operator="equal">
      <formula>"NO CUMPLE"</formula>
    </cfRule>
  </conditionalFormatting>
  <conditionalFormatting sqref="L6594">
    <cfRule type="cellIs" dxfId="5662" priority="9591" operator="equal">
      <formula>"RECHAZADO"</formula>
    </cfRule>
    <cfRule type="cellIs" dxfId="5661" priority="9592" operator="equal">
      <formula>"NO CUMPLE"</formula>
    </cfRule>
    <cfRule type="cellIs" dxfId="5660" priority="9593" operator="equal">
      <formula>"CUMPLE"</formula>
    </cfRule>
  </conditionalFormatting>
  <conditionalFormatting sqref="L6609:L6610">
    <cfRule type="cellIs" dxfId="5659" priority="9586" operator="equal">
      <formula>0</formula>
    </cfRule>
  </conditionalFormatting>
  <conditionalFormatting sqref="L6612">
    <cfRule type="cellIs" dxfId="5658" priority="9599" operator="equal">
      <formula>0</formula>
    </cfRule>
  </conditionalFormatting>
  <conditionalFormatting sqref="L6614">
    <cfRule type="expression" dxfId="5657" priority="9598">
      <formula>AND(L6614&lt;&gt;"",SUM(L6614:L6615)=0)</formula>
    </cfRule>
  </conditionalFormatting>
  <conditionalFormatting sqref="L6615">
    <cfRule type="expression" dxfId="5656" priority="9597">
      <formula>AND(L6615&lt;&gt;"",SUM(L6614:L6615)=0)</formula>
    </cfRule>
  </conditionalFormatting>
  <conditionalFormatting sqref="L6617">
    <cfRule type="cellIs" dxfId="5655" priority="9605" operator="equal">
      <formula>0</formula>
    </cfRule>
  </conditionalFormatting>
  <conditionalFormatting sqref="L6619">
    <cfRule type="cellIs" dxfId="5654" priority="9604" operator="equal">
      <formula>0</formula>
    </cfRule>
  </conditionalFormatting>
  <conditionalFormatting sqref="L6621">
    <cfRule type="cellIs" dxfId="5653" priority="9603" operator="equal">
      <formula>0</formula>
    </cfRule>
  </conditionalFormatting>
  <conditionalFormatting sqref="L6623">
    <cfRule type="cellIs" dxfId="5652" priority="9602" operator="equal">
      <formula>0</formula>
    </cfRule>
  </conditionalFormatting>
  <conditionalFormatting sqref="L6625">
    <cfRule type="cellIs" dxfId="5651" priority="9601" operator="equal">
      <formula>-2</formula>
    </cfRule>
  </conditionalFormatting>
  <conditionalFormatting sqref="L6627">
    <cfRule type="cellIs" dxfId="5650" priority="9600" operator="equal">
      <formula>-1</formula>
    </cfRule>
  </conditionalFormatting>
  <conditionalFormatting sqref="L6645">
    <cfRule type="cellIs" dxfId="5649" priority="9553" operator="equal">
      <formula>"RECHAZADO"</formula>
    </cfRule>
    <cfRule type="cellIs" dxfId="5648" priority="9554" operator="equal">
      <formula>"NO CUMPLE"</formula>
    </cfRule>
    <cfRule type="cellIs" dxfId="5647" priority="9555" operator="equal">
      <formula>"CUMPLE"</formula>
    </cfRule>
  </conditionalFormatting>
  <conditionalFormatting sqref="L6702">
    <cfRule type="cellIs" dxfId="5646" priority="9547" operator="equal">
      <formula>"RECHAZADO"</formula>
    </cfRule>
    <cfRule type="cellIs" dxfId="5645" priority="9548" operator="equal">
      <formula>"NO CUMPLE"</formula>
    </cfRule>
    <cfRule type="cellIs" dxfId="5644" priority="9549" operator="equal">
      <formula>"CUMPLE"</formula>
    </cfRule>
  </conditionalFormatting>
  <conditionalFormatting sqref="L6705">
    <cfRule type="cellIs" dxfId="5643" priority="9544" operator="equal">
      <formula>"RECHAZADO"</formula>
    </cfRule>
    <cfRule type="cellIs" dxfId="5642" priority="9545" operator="equal">
      <formula>"NO CUMPLE"</formula>
    </cfRule>
  </conditionalFormatting>
  <conditionalFormatting sqref="L6705:L6708">
    <cfRule type="cellIs" dxfId="5641" priority="9493" operator="equal">
      <formula>"CUMPLE"</formula>
    </cfRule>
  </conditionalFormatting>
  <conditionalFormatting sqref="L6706">
    <cfRule type="cellIs" dxfId="5640" priority="9497" operator="equal">
      <formula>"RECHAZADO"</formula>
    </cfRule>
    <cfRule type="cellIs" dxfId="5639" priority="9498" operator="equal">
      <formula>"NO CUMPLE"</formula>
    </cfRule>
  </conditionalFormatting>
  <conditionalFormatting sqref="L6707">
    <cfRule type="cellIs" dxfId="5638" priority="9491" operator="equal">
      <formula>"RECHAZADO"</formula>
    </cfRule>
    <cfRule type="cellIs" dxfId="5637" priority="9492" operator="equal">
      <formula>"NO CUMPLE"</formula>
    </cfRule>
  </conditionalFormatting>
  <conditionalFormatting sqref="L6708">
    <cfRule type="cellIs" dxfId="5636" priority="9494" operator="equal">
      <formula>"RECHAZADO"</formula>
    </cfRule>
    <cfRule type="cellIs" dxfId="5635" priority="9495" operator="equal">
      <formula>"NO CUMPLE"</formula>
    </cfRule>
  </conditionalFormatting>
  <conditionalFormatting sqref="L6711">
    <cfRule type="cellIs" dxfId="5634" priority="9550" operator="equal">
      <formula>"RECHAZADO"</formula>
    </cfRule>
    <cfRule type="cellIs" dxfId="5633" priority="9551" operator="equal">
      <formula>"NO CUMPLE"</formula>
    </cfRule>
    <cfRule type="cellIs" dxfId="5632" priority="9552" operator="equal">
      <formula>"CUMPLE"</formula>
    </cfRule>
  </conditionalFormatting>
  <conditionalFormatting sqref="L6714">
    <cfRule type="cellIs" dxfId="5631" priority="9541" operator="equal">
      <formula>"RECHAZADO"</formula>
    </cfRule>
    <cfRule type="cellIs" dxfId="5630" priority="9542" operator="equal">
      <formula>"NO CUMPLE"</formula>
    </cfRule>
  </conditionalFormatting>
  <conditionalFormatting sqref="L6714:L6715">
    <cfRule type="cellIs" dxfId="5629" priority="9531" operator="equal">
      <formula>"CUMPLE"</formula>
    </cfRule>
  </conditionalFormatting>
  <conditionalFormatting sqref="L6715">
    <cfRule type="cellIs" dxfId="5628" priority="9529" operator="equal">
      <formula>"RECHAZADO"</formula>
    </cfRule>
    <cfRule type="cellIs" dxfId="5627" priority="9530" operator="equal">
      <formula>"NO CUMPLE"</formula>
    </cfRule>
  </conditionalFormatting>
  <conditionalFormatting sqref="L6719">
    <cfRule type="cellIs" dxfId="5626" priority="9526" operator="equal">
      <formula>"RECHAZADO"</formula>
    </cfRule>
    <cfRule type="cellIs" dxfId="5625" priority="9527" operator="equal">
      <formula>"NO CUMPLE"</formula>
    </cfRule>
    <cfRule type="cellIs" dxfId="5624" priority="9528" operator="equal">
      <formula>"CUMPLE"</formula>
    </cfRule>
  </conditionalFormatting>
  <conditionalFormatting sqref="L6734:L6735">
    <cfRule type="cellIs" dxfId="5623" priority="9521" operator="equal">
      <formula>0</formula>
    </cfRule>
  </conditionalFormatting>
  <conditionalFormatting sqref="L6737">
    <cfRule type="cellIs" dxfId="5622" priority="9534" operator="equal">
      <formula>0</formula>
    </cfRule>
  </conditionalFormatting>
  <conditionalFormatting sqref="L6739">
    <cfRule type="expression" dxfId="5621" priority="9533">
      <formula>AND(L6739&lt;&gt;"",SUM(L6739:L6740)=0)</formula>
    </cfRule>
  </conditionalFormatting>
  <conditionalFormatting sqref="L6740">
    <cfRule type="expression" dxfId="5620" priority="9532">
      <formula>AND(L6740&lt;&gt;"",SUM(L6739:L6740)=0)</formula>
    </cfRule>
  </conditionalFormatting>
  <conditionalFormatting sqref="L6742">
    <cfRule type="cellIs" dxfId="5619" priority="9540" operator="equal">
      <formula>0</formula>
    </cfRule>
  </conditionalFormatting>
  <conditionalFormatting sqref="L6744">
    <cfRule type="cellIs" dxfId="5618" priority="9539" operator="equal">
      <formula>0</formula>
    </cfRule>
  </conditionalFormatting>
  <conditionalFormatting sqref="L6746">
    <cfRule type="cellIs" dxfId="5617" priority="9538" operator="equal">
      <formula>0</formula>
    </cfRule>
  </conditionalFormatting>
  <conditionalFormatting sqref="L6748">
    <cfRule type="cellIs" dxfId="5616" priority="9537" operator="equal">
      <formula>0</formula>
    </cfRule>
  </conditionalFormatting>
  <conditionalFormatting sqref="L6750">
    <cfRule type="cellIs" dxfId="5615" priority="9536" operator="equal">
      <formula>-2</formula>
    </cfRule>
  </conditionalFormatting>
  <conditionalFormatting sqref="L6752">
    <cfRule type="cellIs" dxfId="5614" priority="9535" operator="equal">
      <formula>-1</formula>
    </cfRule>
  </conditionalFormatting>
  <conditionalFormatting sqref="L6770">
    <cfRule type="cellIs" dxfId="5613" priority="9488" operator="equal">
      <formula>"RECHAZADO"</formula>
    </cfRule>
    <cfRule type="cellIs" dxfId="5612" priority="9489" operator="equal">
      <formula>"NO CUMPLE"</formula>
    </cfRule>
    <cfRule type="cellIs" dxfId="5611" priority="9490" operator="equal">
      <formula>"CUMPLE"</formula>
    </cfRule>
  </conditionalFormatting>
  <conditionalFormatting sqref="L6827">
    <cfRule type="cellIs" dxfId="5610" priority="9482" operator="equal">
      <formula>"RECHAZADO"</formula>
    </cfRule>
    <cfRule type="cellIs" dxfId="5609" priority="9483" operator="equal">
      <formula>"NO CUMPLE"</formula>
    </cfRule>
    <cfRule type="cellIs" dxfId="5608" priority="9484" operator="equal">
      <formula>"CUMPLE"</formula>
    </cfRule>
  </conditionalFormatting>
  <conditionalFormatting sqref="L6830">
    <cfRule type="cellIs" dxfId="5607" priority="9479" operator="equal">
      <formula>"RECHAZADO"</formula>
    </cfRule>
    <cfRule type="cellIs" dxfId="5606" priority="9480" operator="equal">
      <formula>"NO CUMPLE"</formula>
    </cfRule>
  </conditionalFormatting>
  <conditionalFormatting sqref="L6830:L6833">
    <cfRule type="cellIs" dxfId="5605" priority="9428" operator="equal">
      <formula>"CUMPLE"</formula>
    </cfRule>
  </conditionalFormatting>
  <conditionalFormatting sqref="L6831">
    <cfRule type="cellIs" dxfId="5604" priority="9432" operator="equal">
      <formula>"RECHAZADO"</formula>
    </cfRule>
    <cfRule type="cellIs" dxfId="5603" priority="9433" operator="equal">
      <formula>"NO CUMPLE"</formula>
    </cfRule>
  </conditionalFormatting>
  <conditionalFormatting sqref="L6832">
    <cfRule type="cellIs" dxfId="5602" priority="9426" operator="equal">
      <formula>"RECHAZADO"</formula>
    </cfRule>
    <cfRule type="cellIs" dxfId="5601" priority="9427" operator="equal">
      <formula>"NO CUMPLE"</formula>
    </cfRule>
  </conditionalFormatting>
  <conditionalFormatting sqref="L6833">
    <cfRule type="cellIs" dxfId="5600" priority="9429" operator="equal">
      <formula>"RECHAZADO"</formula>
    </cfRule>
    <cfRule type="cellIs" dxfId="5599" priority="9430" operator="equal">
      <formula>"NO CUMPLE"</formula>
    </cfRule>
  </conditionalFormatting>
  <conditionalFormatting sqref="L6836">
    <cfRule type="cellIs" dxfId="5598" priority="9485" operator="equal">
      <formula>"RECHAZADO"</formula>
    </cfRule>
    <cfRule type="cellIs" dxfId="5597" priority="9486" operator="equal">
      <formula>"NO CUMPLE"</formula>
    </cfRule>
    <cfRule type="cellIs" dxfId="5596" priority="9487" operator="equal">
      <formula>"CUMPLE"</formula>
    </cfRule>
  </conditionalFormatting>
  <conditionalFormatting sqref="L6839">
    <cfRule type="cellIs" dxfId="5595" priority="9476" operator="equal">
      <formula>"RECHAZADO"</formula>
    </cfRule>
    <cfRule type="cellIs" dxfId="5594" priority="9477" operator="equal">
      <formula>"NO CUMPLE"</formula>
    </cfRule>
  </conditionalFormatting>
  <conditionalFormatting sqref="L6839:L6840">
    <cfRule type="cellIs" dxfId="5593" priority="9466" operator="equal">
      <formula>"CUMPLE"</formula>
    </cfRule>
  </conditionalFormatting>
  <conditionalFormatting sqref="L6840">
    <cfRule type="cellIs" dxfId="5592" priority="9464" operator="equal">
      <formula>"RECHAZADO"</formula>
    </cfRule>
    <cfRule type="cellIs" dxfId="5591" priority="9465" operator="equal">
      <formula>"NO CUMPLE"</formula>
    </cfRule>
  </conditionalFormatting>
  <conditionalFormatting sqref="L6844">
    <cfRule type="cellIs" dxfId="5590" priority="9461" operator="equal">
      <formula>"RECHAZADO"</formula>
    </cfRule>
    <cfRule type="cellIs" dxfId="5589" priority="9462" operator="equal">
      <formula>"NO CUMPLE"</formula>
    </cfRule>
    <cfRule type="cellIs" dxfId="5588" priority="9463" operator="equal">
      <formula>"CUMPLE"</formula>
    </cfRule>
  </conditionalFormatting>
  <conditionalFormatting sqref="L6859:L6860">
    <cfRule type="cellIs" dxfId="5587" priority="9456" operator="equal">
      <formula>0</formula>
    </cfRule>
  </conditionalFormatting>
  <conditionalFormatting sqref="L6862">
    <cfRule type="cellIs" dxfId="5586" priority="9469" operator="equal">
      <formula>0</formula>
    </cfRule>
  </conditionalFormatting>
  <conditionalFormatting sqref="L6864">
    <cfRule type="expression" dxfId="5585" priority="9468">
      <formula>AND(L6864&lt;&gt;"",SUM(L6864:L6865)=0)</formula>
    </cfRule>
  </conditionalFormatting>
  <conditionalFormatting sqref="L6865">
    <cfRule type="expression" dxfId="5584" priority="9467">
      <formula>AND(L6865&lt;&gt;"",SUM(L6864:L6865)=0)</formula>
    </cfRule>
  </conditionalFormatting>
  <conditionalFormatting sqref="L6867">
    <cfRule type="cellIs" dxfId="5583" priority="9475" operator="equal">
      <formula>0</formula>
    </cfRule>
  </conditionalFormatting>
  <conditionalFormatting sqref="L6869">
    <cfRule type="cellIs" dxfId="5582" priority="9474" operator="equal">
      <formula>0</formula>
    </cfRule>
  </conditionalFormatting>
  <conditionalFormatting sqref="L6871">
    <cfRule type="cellIs" dxfId="5581" priority="9473" operator="equal">
      <formula>0</formula>
    </cfRule>
  </conditionalFormatting>
  <conditionalFormatting sqref="L6873">
    <cfRule type="cellIs" dxfId="5580" priority="9472" operator="equal">
      <formula>0</formula>
    </cfRule>
  </conditionalFormatting>
  <conditionalFormatting sqref="L6875">
    <cfRule type="cellIs" dxfId="5579" priority="9471" operator="equal">
      <formula>-2</formula>
    </cfRule>
  </conditionalFormatting>
  <conditionalFormatting sqref="L6877">
    <cfRule type="cellIs" dxfId="5578" priority="9470" operator="equal">
      <formula>-1</formula>
    </cfRule>
  </conditionalFormatting>
  <conditionalFormatting sqref="L6895">
    <cfRule type="cellIs" dxfId="5577" priority="9423" operator="equal">
      <formula>"RECHAZADO"</formula>
    </cfRule>
    <cfRule type="cellIs" dxfId="5576" priority="9424" operator="equal">
      <formula>"NO CUMPLE"</formula>
    </cfRule>
    <cfRule type="cellIs" dxfId="5575" priority="9425" operator="equal">
      <formula>"CUMPLE"</formula>
    </cfRule>
  </conditionalFormatting>
  <conditionalFormatting sqref="L6952">
    <cfRule type="cellIs" dxfId="5574" priority="9417" operator="equal">
      <formula>"RECHAZADO"</formula>
    </cfRule>
    <cfRule type="cellIs" dxfId="5573" priority="9418" operator="equal">
      <formula>"NO CUMPLE"</formula>
    </cfRule>
    <cfRule type="cellIs" dxfId="5572" priority="9419" operator="equal">
      <formula>"CUMPLE"</formula>
    </cfRule>
  </conditionalFormatting>
  <conditionalFormatting sqref="L6955">
    <cfRule type="cellIs" dxfId="5571" priority="9414" operator="equal">
      <formula>"RECHAZADO"</formula>
    </cfRule>
    <cfRule type="cellIs" dxfId="5570" priority="9415" operator="equal">
      <formula>"NO CUMPLE"</formula>
    </cfRule>
  </conditionalFormatting>
  <conditionalFormatting sqref="L6955:L6958">
    <cfRule type="cellIs" dxfId="5569" priority="9363" operator="equal">
      <formula>"CUMPLE"</formula>
    </cfRule>
  </conditionalFormatting>
  <conditionalFormatting sqref="L6956">
    <cfRule type="cellIs" dxfId="5568" priority="9367" operator="equal">
      <formula>"RECHAZADO"</formula>
    </cfRule>
    <cfRule type="cellIs" dxfId="5567" priority="9368" operator="equal">
      <formula>"NO CUMPLE"</formula>
    </cfRule>
  </conditionalFormatting>
  <conditionalFormatting sqref="L6957">
    <cfRule type="cellIs" dxfId="5566" priority="9361" operator="equal">
      <formula>"RECHAZADO"</formula>
    </cfRule>
    <cfRule type="cellIs" dxfId="5565" priority="9362" operator="equal">
      <formula>"NO CUMPLE"</formula>
    </cfRule>
  </conditionalFormatting>
  <conditionalFormatting sqref="L6958">
    <cfRule type="cellIs" dxfId="5564" priority="9364" operator="equal">
      <formula>"RECHAZADO"</formula>
    </cfRule>
    <cfRule type="cellIs" dxfId="5563" priority="9365" operator="equal">
      <formula>"NO CUMPLE"</formula>
    </cfRule>
  </conditionalFormatting>
  <conditionalFormatting sqref="L6961">
    <cfRule type="cellIs" dxfId="5562" priority="9420" operator="equal">
      <formula>"RECHAZADO"</formula>
    </cfRule>
    <cfRule type="cellIs" dxfId="5561" priority="9421" operator="equal">
      <formula>"NO CUMPLE"</formula>
    </cfRule>
    <cfRule type="cellIs" dxfId="5560" priority="9422" operator="equal">
      <formula>"CUMPLE"</formula>
    </cfRule>
  </conditionalFormatting>
  <conditionalFormatting sqref="L6964">
    <cfRule type="cellIs" dxfId="5559" priority="9411" operator="equal">
      <formula>"RECHAZADO"</formula>
    </cfRule>
    <cfRule type="cellIs" dxfId="5558" priority="9412" operator="equal">
      <formula>"NO CUMPLE"</formula>
    </cfRule>
  </conditionalFormatting>
  <conditionalFormatting sqref="L6964:L6965">
    <cfRule type="cellIs" dxfId="5557" priority="9401" operator="equal">
      <formula>"CUMPLE"</formula>
    </cfRule>
  </conditionalFormatting>
  <conditionalFormatting sqref="L6965">
    <cfRule type="cellIs" dxfId="5556" priority="9399" operator="equal">
      <formula>"RECHAZADO"</formula>
    </cfRule>
    <cfRule type="cellIs" dxfId="5555" priority="9400" operator="equal">
      <formula>"NO CUMPLE"</formula>
    </cfRule>
  </conditionalFormatting>
  <conditionalFormatting sqref="L6969">
    <cfRule type="cellIs" dxfId="5554" priority="9396" operator="equal">
      <formula>"RECHAZADO"</formula>
    </cfRule>
    <cfRule type="cellIs" dxfId="5553" priority="9397" operator="equal">
      <formula>"NO CUMPLE"</formula>
    </cfRule>
    <cfRule type="cellIs" dxfId="5552" priority="9398" operator="equal">
      <formula>"CUMPLE"</formula>
    </cfRule>
  </conditionalFormatting>
  <conditionalFormatting sqref="L6984:L6985">
    <cfRule type="cellIs" dxfId="5551" priority="9391" operator="equal">
      <formula>0</formula>
    </cfRule>
  </conditionalFormatting>
  <conditionalFormatting sqref="L6987">
    <cfRule type="cellIs" dxfId="5550" priority="9404" operator="equal">
      <formula>0</formula>
    </cfRule>
  </conditionalFormatting>
  <conditionalFormatting sqref="L6989">
    <cfRule type="expression" dxfId="5549" priority="9403">
      <formula>AND(L6989&lt;&gt;"",SUM(L6989:L6990)=0)</formula>
    </cfRule>
  </conditionalFormatting>
  <conditionalFormatting sqref="L6990">
    <cfRule type="expression" dxfId="5548" priority="9402">
      <formula>AND(L6990&lt;&gt;"",SUM(L6989:L6990)=0)</formula>
    </cfRule>
  </conditionalFormatting>
  <conditionalFormatting sqref="L6992">
    <cfRule type="cellIs" dxfId="5547" priority="9410" operator="equal">
      <formula>0</formula>
    </cfRule>
  </conditionalFormatting>
  <conditionalFormatting sqref="L6994">
    <cfRule type="cellIs" dxfId="5546" priority="9409" operator="equal">
      <formula>0</formula>
    </cfRule>
  </conditionalFormatting>
  <conditionalFormatting sqref="L6996">
    <cfRule type="cellIs" dxfId="5545" priority="9408" operator="equal">
      <formula>0</formula>
    </cfRule>
  </conditionalFormatting>
  <conditionalFormatting sqref="L6998">
    <cfRule type="cellIs" dxfId="5544" priority="9407" operator="equal">
      <formula>0</formula>
    </cfRule>
  </conditionalFormatting>
  <conditionalFormatting sqref="L7000">
    <cfRule type="cellIs" dxfId="5543" priority="9406" operator="equal">
      <formula>-2</formula>
    </cfRule>
  </conditionalFormatting>
  <conditionalFormatting sqref="L7002">
    <cfRule type="cellIs" dxfId="5542" priority="9405" operator="equal">
      <formula>-1</formula>
    </cfRule>
  </conditionalFormatting>
  <conditionalFormatting sqref="L7020">
    <cfRule type="cellIs" dxfId="5541" priority="9358" operator="equal">
      <formula>"RECHAZADO"</formula>
    </cfRule>
    <cfRule type="cellIs" dxfId="5540" priority="9359" operator="equal">
      <formula>"NO CUMPLE"</formula>
    </cfRule>
    <cfRule type="cellIs" dxfId="5539" priority="9360" operator="equal">
      <formula>"CUMPLE"</formula>
    </cfRule>
  </conditionalFormatting>
  <conditionalFormatting sqref="L7077">
    <cfRule type="cellIs" dxfId="5538" priority="9352" operator="equal">
      <formula>"RECHAZADO"</formula>
    </cfRule>
    <cfRule type="cellIs" dxfId="5537" priority="9353" operator="equal">
      <formula>"NO CUMPLE"</formula>
    </cfRule>
    <cfRule type="cellIs" dxfId="5536" priority="9354" operator="equal">
      <formula>"CUMPLE"</formula>
    </cfRule>
  </conditionalFormatting>
  <conditionalFormatting sqref="L7080">
    <cfRule type="cellIs" dxfId="5535" priority="9349" operator="equal">
      <formula>"RECHAZADO"</formula>
    </cfRule>
    <cfRule type="cellIs" dxfId="5534" priority="9350" operator="equal">
      <formula>"NO CUMPLE"</formula>
    </cfRule>
  </conditionalFormatting>
  <conditionalFormatting sqref="L7080:L7083">
    <cfRule type="cellIs" dxfId="5533" priority="9298" operator="equal">
      <formula>"CUMPLE"</formula>
    </cfRule>
  </conditionalFormatting>
  <conditionalFormatting sqref="L7081">
    <cfRule type="cellIs" dxfId="5532" priority="9302" operator="equal">
      <formula>"RECHAZADO"</formula>
    </cfRule>
    <cfRule type="cellIs" dxfId="5531" priority="9303" operator="equal">
      <formula>"NO CUMPLE"</formula>
    </cfRule>
  </conditionalFormatting>
  <conditionalFormatting sqref="L7082">
    <cfRule type="cellIs" dxfId="5530" priority="9296" operator="equal">
      <formula>"RECHAZADO"</formula>
    </cfRule>
    <cfRule type="cellIs" dxfId="5529" priority="9297" operator="equal">
      <formula>"NO CUMPLE"</formula>
    </cfRule>
  </conditionalFormatting>
  <conditionalFormatting sqref="L7083">
    <cfRule type="cellIs" dxfId="5528" priority="9299" operator="equal">
      <formula>"RECHAZADO"</formula>
    </cfRule>
    <cfRule type="cellIs" dxfId="5527" priority="9300" operator="equal">
      <formula>"NO CUMPLE"</formula>
    </cfRule>
  </conditionalFormatting>
  <conditionalFormatting sqref="L7086">
    <cfRule type="cellIs" dxfId="5526" priority="9355" operator="equal">
      <formula>"RECHAZADO"</formula>
    </cfRule>
    <cfRule type="cellIs" dxfId="5525" priority="9356" operator="equal">
      <formula>"NO CUMPLE"</formula>
    </cfRule>
    <cfRule type="cellIs" dxfId="5524" priority="9357" operator="equal">
      <formula>"CUMPLE"</formula>
    </cfRule>
  </conditionalFormatting>
  <conditionalFormatting sqref="L7089">
    <cfRule type="cellIs" dxfId="5523" priority="9346" operator="equal">
      <formula>"RECHAZADO"</formula>
    </cfRule>
    <cfRule type="cellIs" dxfId="5522" priority="9347" operator="equal">
      <formula>"NO CUMPLE"</formula>
    </cfRule>
  </conditionalFormatting>
  <conditionalFormatting sqref="L7089:L7090">
    <cfRule type="cellIs" dxfId="5521" priority="9336" operator="equal">
      <formula>"CUMPLE"</formula>
    </cfRule>
  </conditionalFormatting>
  <conditionalFormatting sqref="L7090">
    <cfRule type="cellIs" dxfId="5520" priority="9334" operator="equal">
      <formula>"RECHAZADO"</formula>
    </cfRule>
    <cfRule type="cellIs" dxfId="5519" priority="9335" operator="equal">
      <formula>"NO CUMPLE"</formula>
    </cfRule>
  </conditionalFormatting>
  <conditionalFormatting sqref="L7094">
    <cfRule type="cellIs" dxfId="5518" priority="9331" operator="equal">
      <formula>"RECHAZADO"</formula>
    </cfRule>
    <cfRule type="cellIs" dxfId="5517" priority="9332" operator="equal">
      <formula>"NO CUMPLE"</formula>
    </cfRule>
    <cfRule type="cellIs" dxfId="5516" priority="9333" operator="equal">
      <formula>"CUMPLE"</formula>
    </cfRule>
  </conditionalFormatting>
  <conditionalFormatting sqref="L7109:L7110">
    <cfRule type="cellIs" dxfId="5515" priority="9326" operator="equal">
      <formula>0</formula>
    </cfRule>
  </conditionalFormatting>
  <conditionalFormatting sqref="L7112">
    <cfRule type="cellIs" dxfId="5514" priority="9339" operator="equal">
      <formula>0</formula>
    </cfRule>
  </conditionalFormatting>
  <conditionalFormatting sqref="L7114">
    <cfRule type="expression" dxfId="5513" priority="9338">
      <formula>AND(L7114&lt;&gt;"",SUM(L7114:L7115)=0)</formula>
    </cfRule>
  </conditionalFormatting>
  <conditionalFormatting sqref="L7115">
    <cfRule type="expression" dxfId="5512" priority="9337">
      <formula>AND(L7115&lt;&gt;"",SUM(L7114:L7115)=0)</formula>
    </cfRule>
  </conditionalFormatting>
  <conditionalFormatting sqref="L7117">
    <cfRule type="cellIs" dxfId="5511" priority="9345" operator="equal">
      <formula>0</formula>
    </cfRule>
  </conditionalFormatting>
  <conditionalFormatting sqref="L7119">
    <cfRule type="cellIs" dxfId="5510" priority="9344" operator="equal">
      <formula>0</formula>
    </cfRule>
  </conditionalFormatting>
  <conditionalFormatting sqref="L7121">
    <cfRule type="cellIs" dxfId="5509" priority="9343" operator="equal">
      <formula>0</formula>
    </cfRule>
  </conditionalFormatting>
  <conditionalFormatting sqref="L7123">
    <cfRule type="cellIs" dxfId="5508" priority="9342" operator="equal">
      <formula>0</formula>
    </cfRule>
  </conditionalFormatting>
  <conditionalFormatting sqref="L7125">
    <cfRule type="cellIs" dxfId="5507" priority="9341" operator="equal">
      <formula>-2</formula>
    </cfRule>
  </conditionalFormatting>
  <conditionalFormatting sqref="L7127">
    <cfRule type="cellIs" dxfId="5506" priority="9340" operator="equal">
      <formula>-1</formula>
    </cfRule>
  </conditionalFormatting>
  <conditionalFormatting sqref="L7145">
    <cfRule type="cellIs" dxfId="5505" priority="9293" operator="equal">
      <formula>"RECHAZADO"</formula>
    </cfRule>
    <cfRule type="cellIs" dxfId="5504" priority="9294" operator="equal">
      <formula>"NO CUMPLE"</formula>
    </cfRule>
    <cfRule type="cellIs" dxfId="5503" priority="9295" operator="equal">
      <formula>"CUMPLE"</formula>
    </cfRule>
  </conditionalFormatting>
  <conditionalFormatting sqref="L7202">
    <cfRule type="cellIs" dxfId="5502" priority="9287" operator="equal">
      <formula>"RECHAZADO"</formula>
    </cfRule>
    <cfRule type="cellIs" dxfId="5501" priority="9288" operator="equal">
      <formula>"NO CUMPLE"</formula>
    </cfRule>
    <cfRule type="cellIs" dxfId="5500" priority="9289" operator="equal">
      <formula>"CUMPLE"</formula>
    </cfRule>
  </conditionalFormatting>
  <conditionalFormatting sqref="L7205">
    <cfRule type="cellIs" dxfId="5499" priority="9284" operator="equal">
      <formula>"RECHAZADO"</formula>
    </cfRule>
    <cfRule type="cellIs" dxfId="5498" priority="9285" operator="equal">
      <formula>"NO CUMPLE"</formula>
    </cfRule>
  </conditionalFormatting>
  <conditionalFormatting sqref="L7205:L7208">
    <cfRule type="cellIs" dxfId="5497" priority="9233" operator="equal">
      <formula>"CUMPLE"</formula>
    </cfRule>
  </conditionalFormatting>
  <conditionalFormatting sqref="L7206">
    <cfRule type="cellIs" dxfId="5496" priority="9237" operator="equal">
      <formula>"RECHAZADO"</formula>
    </cfRule>
    <cfRule type="cellIs" dxfId="5495" priority="9238" operator="equal">
      <formula>"NO CUMPLE"</formula>
    </cfRule>
  </conditionalFormatting>
  <conditionalFormatting sqref="L7207">
    <cfRule type="cellIs" dxfId="5494" priority="9231" operator="equal">
      <formula>"RECHAZADO"</formula>
    </cfRule>
    <cfRule type="cellIs" dxfId="5493" priority="9232" operator="equal">
      <formula>"NO CUMPLE"</formula>
    </cfRule>
  </conditionalFormatting>
  <conditionalFormatting sqref="L7208">
    <cfRule type="cellIs" dxfId="5492" priority="9234" operator="equal">
      <formula>"RECHAZADO"</formula>
    </cfRule>
    <cfRule type="cellIs" dxfId="5491" priority="9235" operator="equal">
      <formula>"NO CUMPLE"</formula>
    </cfRule>
  </conditionalFormatting>
  <conditionalFormatting sqref="L7211">
    <cfRule type="cellIs" dxfId="5490" priority="9290" operator="equal">
      <formula>"RECHAZADO"</formula>
    </cfRule>
    <cfRule type="cellIs" dxfId="5489" priority="9291" operator="equal">
      <formula>"NO CUMPLE"</formula>
    </cfRule>
    <cfRule type="cellIs" dxfId="5488" priority="9292" operator="equal">
      <formula>"CUMPLE"</formula>
    </cfRule>
  </conditionalFormatting>
  <conditionalFormatting sqref="L7214">
    <cfRule type="cellIs" dxfId="5487" priority="9281" operator="equal">
      <formula>"RECHAZADO"</formula>
    </cfRule>
    <cfRule type="cellIs" dxfId="5486" priority="9282" operator="equal">
      <formula>"NO CUMPLE"</formula>
    </cfRule>
  </conditionalFormatting>
  <conditionalFormatting sqref="L7214:L7215">
    <cfRule type="cellIs" dxfId="5485" priority="9271" operator="equal">
      <formula>"CUMPLE"</formula>
    </cfRule>
  </conditionalFormatting>
  <conditionalFormatting sqref="L7215">
    <cfRule type="cellIs" dxfId="5484" priority="9269" operator="equal">
      <formula>"RECHAZADO"</formula>
    </cfRule>
    <cfRule type="cellIs" dxfId="5483" priority="9270" operator="equal">
      <formula>"NO CUMPLE"</formula>
    </cfRule>
  </conditionalFormatting>
  <conditionalFormatting sqref="L7219">
    <cfRule type="cellIs" dxfId="5482" priority="9266" operator="equal">
      <formula>"RECHAZADO"</formula>
    </cfRule>
    <cfRule type="cellIs" dxfId="5481" priority="9267" operator="equal">
      <formula>"NO CUMPLE"</formula>
    </cfRule>
    <cfRule type="cellIs" dxfId="5480" priority="9268" operator="equal">
      <formula>"CUMPLE"</formula>
    </cfRule>
  </conditionalFormatting>
  <conditionalFormatting sqref="L7234:L7235">
    <cfRule type="cellIs" dxfId="5479" priority="9261" operator="equal">
      <formula>0</formula>
    </cfRule>
  </conditionalFormatting>
  <conditionalFormatting sqref="L7237">
    <cfRule type="cellIs" dxfId="5478" priority="9274" operator="equal">
      <formula>0</formula>
    </cfRule>
  </conditionalFormatting>
  <conditionalFormatting sqref="L7239">
    <cfRule type="expression" dxfId="5477" priority="9273">
      <formula>AND(L7239&lt;&gt;"",SUM(L7239:L7240)=0)</formula>
    </cfRule>
  </conditionalFormatting>
  <conditionalFormatting sqref="L7240">
    <cfRule type="expression" dxfId="5476" priority="9272">
      <formula>AND(L7240&lt;&gt;"",SUM(L7239:L7240)=0)</formula>
    </cfRule>
  </conditionalFormatting>
  <conditionalFormatting sqref="L7242">
    <cfRule type="cellIs" dxfId="5475" priority="9280" operator="equal">
      <formula>0</formula>
    </cfRule>
  </conditionalFormatting>
  <conditionalFormatting sqref="L7244">
    <cfRule type="cellIs" dxfId="5474" priority="9279" operator="equal">
      <formula>0</formula>
    </cfRule>
  </conditionalFormatting>
  <conditionalFormatting sqref="L7246">
    <cfRule type="cellIs" dxfId="5473" priority="9278" operator="equal">
      <formula>0</formula>
    </cfRule>
  </conditionalFormatting>
  <conditionalFormatting sqref="L7248">
    <cfRule type="cellIs" dxfId="5472" priority="9277" operator="equal">
      <formula>0</formula>
    </cfRule>
  </conditionalFormatting>
  <conditionalFormatting sqref="L7250">
    <cfRule type="cellIs" dxfId="5471" priority="9276" operator="equal">
      <formula>-2</formula>
    </cfRule>
  </conditionalFormatting>
  <conditionalFormatting sqref="L7252">
    <cfRule type="cellIs" dxfId="5470" priority="9275" operator="equal">
      <formula>-1</formula>
    </cfRule>
  </conditionalFormatting>
  <conditionalFormatting sqref="L7270">
    <cfRule type="cellIs" dxfId="5469" priority="9228" operator="equal">
      <formula>"RECHAZADO"</formula>
    </cfRule>
    <cfRule type="cellIs" dxfId="5468" priority="9229" operator="equal">
      <formula>"NO CUMPLE"</formula>
    </cfRule>
    <cfRule type="cellIs" dxfId="5467" priority="9230" operator="equal">
      <formula>"CUMPLE"</formula>
    </cfRule>
  </conditionalFormatting>
  <conditionalFormatting sqref="L7327">
    <cfRule type="cellIs" dxfId="5466" priority="9222" operator="equal">
      <formula>"RECHAZADO"</formula>
    </cfRule>
    <cfRule type="cellIs" dxfId="5465" priority="9223" operator="equal">
      <formula>"NO CUMPLE"</formula>
    </cfRule>
    <cfRule type="cellIs" dxfId="5464" priority="9224" operator="equal">
      <formula>"CUMPLE"</formula>
    </cfRule>
  </conditionalFormatting>
  <conditionalFormatting sqref="L7330">
    <cfRule type="cellIs" dxfId="5463" priority="9219" operator="equal">
      <formula>"RECHAZADO"</formula>
    </cfRule>
    <cfRule type="cellIs" dxfId="5462" priority="9220" operator="equal">
      <formula>"NO CUMPLE"</formula>
    </cfRule>
  </conditionalFormatting>
  <conditionalFormatting sqref="L7330:L7333">
    <cfRule type="cellIs" dxfId="5461" priority="9168" operator="equal">
      <formula>"CUMPLE"</formula>
    </cfRule>
  </conditionalFormatting>
  <conditionalFormatting sqref="L7331">
    <cfRule type="cellIs" dxfId="5460" priority="9172" operator="equal">
      <formula>"RECHAZADO"</formula>
    </cfRule>
    <cfRule type="cellIs" dxfId="5459" priority="9173" operator="equal">
      <formula>"NO CUMPLE"</formula>
    </cfRule>
  </conditionalFormatting>
  <conditionalFormatting sqref="L7332">
    <cfRule type="cellIs" dxfId="5458" priority="9166" operator="equal">
      <formula>"RECHAZADO"</formula>
    </cfRule>
    <cfRule type="cellIs" dxfId="5457" priority="9167" operator="equal">
      <formula>"NO CUMPLE"</formula>
    </cfRule>
  </conditionalFormatting>
  <conditionalFormatting sqref="L7333">
    <cfRule type="cellIs" dxfId="5456" priority="9169" operator="equal">
      <formula>"RECHAZADO"</formula>
    </cfRule>
    <cfRule type="cellIs" dxfId="5455" priority="9170" operator="equal">
      <formula>"NO CUMPLE"</formula>
    </cfRule>
  </conditionalFormatting>
  <conditionalFormatting sqref="L7336">
    <cfRule type="cellIs" dxfId="5454" priority="9225" operator="equal">
      <formula>"RECHAZADO"</formula>
    </cfRule>
    <cfRule type="cellIs" dxfId="5453" priority="9226" operator="equal">
      <formula>"NO CUMPLE"</formula>
    </cfRule>
    <cfRule type="cellIs" dxfId="5452" priority="9227" operator="equal">
      <formula>"CUMPLE"</formula>
    </cfRule>
  </conditionalFormatting>
  <conditionalFormatting sqref="L7339">
    <cfRule type="cellIs" dxfId="5451" priority="9216" operator="equal">
      <formula>"RECHAZADO"</formula>
    </cfRule>
    <cfRule type="cellIs" dxfId="5450" priority="9217" operator="equal">
      <formula>"NO CUMPLE"</formula>
    </cfRule>
  </conditionalFormatting>
  <conditionalFormatting sqref="L7339:L7340">
    <cfRule type="cellIs" dxfId="5449" priority="9206" operator="equal">
      <formula>"CUMPLE"</formula>
    </cfRule>
  </conditionalFormatting>
  <conditionalFormatting sqref="L7340">
    <cfRule type="cellIs" dxfId="5448" priority="9204" operator="equal">
      <formula>"RECHAZADO"</formula>
    </cfRule>
    <cfRule type="cellIs" dxfId="5447" priority="9205" operator="equal">
      <formula>"NO CUMPLE"</formula>
    </cfRule>
  </conditionalFormatting>
  <conditionalFormatting sqref="L7344">
    <cfRule type="cellIs" dxfId="5446" priority="9201" operator="equal">
      <formula>"RECHAZADO"</formula>
    </cfRule>
    <cfRule type="cellIs" dxfId="5445" priority="9202" operator="equal">
      <formula>"NO CUMPLE"</formula>
    </cfRule>
    <cfRule type="cellIs" dxfId="5444" priority="9203" operator="equal">
      <formula>"CUMPLE"</formula>
    </cfRule>
  </conditionalFormatting>
  <conditionalFormatting sqref="L7359:L7360">
    <cfRule type="cellIs" dxfId="5443" priority="9196" operator="equal">
      <formula>0</formula>
    </cfRule>
  </conditionalFormatting>
  <conditionalFormatting sqref="L7362">
    <cfRule type="cellIs" dxfId="5442" priority="9209" operator="equal">
      <formula>0</formula>
    </cfRule>
  </conditionalFormatting>
  <conditionalFormatting sqref="L7364">
    <cfRule type="expression" dxfId="5441" priority="9208">
      <formula>AND(L7364&lt;&gt;"",SUM(L7364:L7365)=0)</formula>
    </cfRule>
  </conditionalFormatting>
  <conditionalFormatting sqref="L7365">
    <cfRule type="expression" dxfId="5440" priority="9207">
      <formula>AND(L7365&lt;&gt;"",SUM(L7364:L7365)=0)</formula>
    </cfRule>
  </conditionalFormatting>
  <conditionalFormatting sqref="L7367">
    <cfRule type="cellIs" dxfId="5439" priority="9215" operator="equal">
      <formula>0</formula>
    </cfRule>
  </conditionalFormatting>
  <conditionalFormatting sqref="L7369">
    <cfRule type="cellIs" dxfId="5438" priority="9214" operator="equal">
      <formula>0</formula>
    </cfRule>
  </conditionalFormatting>
  <conditionalFormatting sqref="L7371">
    <cfRule type="cellIs" dxfId="5437" priority="9213" operator="equal">
      <formula>0</formula>
    </cfRule>
  </conditionalFormatting>
  <conditionalFormatting sqref="L7373">
    <cfRule type="cellIs" dxfId="5436" priority="9212" operator="equal">
      <formula>0</formula>
    </cfRule>
  </conditionalFormatting>
  <conditionalFormatting sqref="L7375">
    <cfRule type="cellIs" dxfId="5435" priority="9211" operator="equal">
      <formula>-2</formula>
    </cfRule>
  </conditionalFormatting>
  <conditionalFormatting sqref="L7377">
    <cfRule type="cellIs" dxfId="5434" priority="9210" operator="equal">
      <formula>-1</formula>
    </cfRule>
  </conditionalFormatting>
  <conditionalFormatting sqref="L7395">
    <cfRule type="cellIs" dxfId="5433" priority="9163" operator="equal">
      <formula>"RECHAZADO"</formula>
    </cfRule>
    <cfRule type="cellIs" dxfId="5432" priority="9164" operator="equal">
      <formula>"NO CUMPLE"</formula>
    </cfRule>
    <cfRule type="cellIs" dxfId="5431" priority="9165" operator="equal">
      <formula>"CUMPLE"</formula>
    </cfRule>
  </conditionalFormatting>
  <conditionalFormatting sqref="L7452">
    <cfRule type="cellIs" dxfId="5430" priority="9157" operator="equal">
      <formula>"RECHAZADO"</formula>
    </cfRule>
    <cfRule type="cellIs" dxfId="5429" priority="9158" operator="equal">
      <formula>"NO CUMPLE"</formula>
    </cfRule>
    <cfRule type="cellIs" dxfId="5428" priority="9159" operator="equal">
      <formula>"CUMPLE"</formula>
    </cfRule>
  </conditionalFormatting>
  <conditionalFormatting sqref="L7455">
    <cfRule type="cellIs" dxfId="5427" priority="9154" operator="equal">
      <formula>"RECHAZADO"</formula>
    </cfRule>
    <cfRule type="cellIs" dxfId="5426" priority="9155" operator="equal">
      <formula>"NO CUMPLE"</formula>
    </cfRule>
  </conditionalFormatting>
  <conditionalFormatting sqref="L7455:L7458">
    <cfRule type="cellIs" dxfId="5425" priority="9103" operator="equal">
      <formula>"CUMPLE"</formula>
    </cfRule>
  </conditionalFormatting>
  <conditionalFormatting sqref="L7456">
    <cfRule type="cellIs" dxfId="5424" priority="9107" operator="equal">
      <formula>"RECHAZADO"</formula>
    </cfRule>
    <cfRule type="cellIs" dxfId="5423" priority="9108" operator="equal">
      <formula>"NO CUMPLE"</formula>
    </cfRule>
  </conditionalFormatting>
  <conditionalFormatting sqref="L7457">
    <cfRule type="cellIs" dxfId="5422" priority="9101" operator="equal">
      <formula>"RECHAZADO"</formula>
    </cfRule>
    <cfRule type="cellIs" dxfId="5421" priority="9102" operator="equal">
      <formula>"NO CUMPLE"</formula>
    </cfRule>
  </conditionalFormatting>
  <conditionalFormatting sqref="L7458">
    <cfRule type="cellIs" dxfId="5420" priority="9104" operator="equal">
      <formula>"RECHAZADO"</formula>
    </cfRule>
    <cfRule type="cellIs" dxfId="5419" priority="9105" operator="equal">
      <formula>"NO CUMPLE"</formula>
    </cfRule>
  </conditionalFormatting>
  <conditionalFormatting sqref="L7461">
    <cfRule type="cellIs" dxfId="5418" priority="9160" operator="equal">
      <formula>"RECHAZADO"</formula>
    </cfRule>
    <cfRule type="cellIs" dxfId="5417" priority="9161" operator="equal">
      <formula>"NO CUMPLE"</formula>
    </cfRule>
    <cfRule type="cellIs" dxfId="5416" priority="9162" operator="equal">
      <formula>"CUMPLE"</formula>
    </cfRule>
  </conditionalFormatting>
  <conditionalFormatting sqref="L7464">
    <cfRule type="cellIs" dxfId="5415" priority="9151" operator="equal">
      <formula>"RECHAZADO"</formula>
    </cfRule>
    <cfRule type="cellIs" dxfId="5414" priority="9152" operator="equal">
      <formula>"NO CUMPLE"</formula>
    </cfRule>
  </conditionalFormatting>
  <conditionalFormatting sqref="L7464:L7465">
    <cfRule type="cellIs" dxfId="5413" priority="9141" operator="equal">
      <formula>"CUMPLE"</formula>
    </cfRule>
  </conditionalFormatting>
  <conditionalFormatting sqref="L7465">
    <cfRule type="cellIs" dxfId="5412" priority="9139" operator="equal">
      <formula>"RECHAZADO"</formula>
    </cfRule>
    <cfRule type="cellIs" dxfId="5411" priority="9140" operator="equal">
      <formula>"NO CUMPLE"</formula>
    </cfRule>
  </conditionalFormatting>
  <conditionalFormatting sqref="L7469">
    <cfRule type="cellIs" dxfId="5410" priority="9136" operator="equal">
      <formula>"RECHAZADO"</formula>
    </cfRule>
    <cfRule type="cellIs" dxfId="5409" priority="9137" operator="equal">
      <formula>"NO CUMPLE"</formula>
    </cfRule>
    <cfRule type="cellIs" dxfId="5408" priority="9138" operator="equal">
      <formula>"CUMPLE"</formula>
    </cfRule>
  </conditionalFormatting>
  <conditionalFormatting sqref="L7484:L7485">
    <cfRule type="cellIs" dxfId="5407" priority="9131" operator="equal">
      <formula>0</formula>
    </cfRule>
  </conditionalFormatting>
  <conditionalFormatting sqref="L7487">
    <cfRule type="cellIs" dxfId="5406" priority="9144" operator="equal">
      <formula>0</formula>
    </cfRule>
  </conditionalFormatting>
  <conditionalFormatting sqref="L7489">
    <cfRule type="expression" dxfId="5405" priority="9143">
      <formula>AND(L7489&lt;&gt;"",SUM(L7489:L7490)=0)</formula>
    </cfRule>
  </conditionalFormatting>
  <conditionalFormatting sqref="L7490">
    <cfRule type="expression" dxfId="5404" priority="9142">
      <formula>AND(L7490&lt;&gt;"",SUM(L7489:L7490)=0)</formula>
    </cfRule>
  </conditionalFormatting>
  <conditionalFormatting sqref="L7492">
    <cfRule type="cellIs" dxfId="5403" priority="9150" operator="equal">
      <formula>0</formula>
    </cfRule>
  </conditionalFormatting>
  <conditionalFormatting sqref="L7494">
    <cfRule type="cellIs" dxfId="5402" priority="9149" operator="equal">
      <formula>0</formula>
    </cfRule>
  </conditionalFormatting>
  <conditionalFormatting sqref="L7496">
    <cfRule type="cellIs" dxfId="5401" priority="9148" operator="equal">
      <formula>0</formula>
    </cfRule>
  </conditionalFormatting>
  <conditionalFormatting sqref="L7498">
    <cfRule type="cellIs" dxfId="5400" priority="9147" operator="equal">
      <formula>0</formula>
    </cfRule>
  </conditionalFormatting>
  <conditionalFormatting sqref="L7500">
    <cfRule type="cellIs" dxfId="5399" priority="9146" operator="equal">
      <formula>-2</formula>
    </cfRule>
  </conditionalFormatting>
  <conditionalFormatting sqref="L7502">
    <cfRule type="cellIs" dxfId="5398" priority="9145" operator="equal">
      <formula>-1</formula>
    </cfRule>
  </conditionalFormatting>
  <conditionalFormatting sqref="L7520">
    <cfRule type="cellIs" dxfId="5397" priority="9098" operator="equal">
      <formula>"RECHAZADO"</formula>
    </cfRule>
    <cfRule type="cellIs" dxfId="5396" priority="9099" operator="equal">
      <formula>"NO CUMPLE"</formula>
    </cfRule>
    <cfRule type="cellIs" dxfId="5395" priority="9100" operator="equal">
      <formula>"CUMPLE"</formula>
    </cfRule>
  </conditionalFormatting>
  <conditionalFormatting sqref="L7577">
    <cfRule type="cellIs" dxfId="5394" priority="9092" operator="equal">
      <formula>"RECHAZADO"</formula>
    </cfRule>
    <cfRule type="cellIs" dxfId="5393" priority="9093" operator="equal">
      <formula>"NO CUMPLE"</formula>
    </cfRule>
    <cfRule type="cellIs" dxfId="5392" priority="9094" operator="equal">
      <formula>"CUMPLE"</formula>
    </cfRule>
  </conditionalFormatting>
  <conditionalFormatting sqref="L7580">
    <cfRule type="cellIs" dxfId="5391" priority="9089" operator="equal">
      <formula>"RECHAZADO"</formula>
    </cfRule>
    <cfRule type="cellIs" dxfId="5390" priority="9090" operator="equal">
      <formula>"NO CUMPLE"</formula>
    </cfRule>
  </conditionalFormatting>
  <conditionalFormatting sqref="L7580:L7583">
    <cfRule type="cellIs" dxfId="5389" priority="9038" operator="equal">
      <formula>"CUMPLE"</formula>
    </cfRule>
  </conditionalFormatting>
  <conditionalFormatting sqref="L7581">
    <cfRule type="cellIs" dxfId="5388" priority="9042" operator="equal">
      <formula>"RECHAZADO"</formula>
    </cfRule>
    <cfRule type="cellIs" dxfId="5387" priority="9043" operator="equal">
      <formula>"NO CUMPLE"</formula>
    </cfRule>
  </conditionalFormatting>
  <conditionalFormatting sqref="L7582">
    <cfRule type="cellIs" dxfId="5386" priority="9036" operator="equal">
      <formula>"RECHAZADO"</formula>
    </cfRule>
    <cfRule type="cellIs" dxfId="5385" priority="9037" operator="equal">
      <formula>"NO CUMPLE"</formula>
    </cfRule>
  </conditionalFormatting>
  <conditionalFormatting sqref="L7583">
    <cfRule type="cellIs" dxfId="5384" priority="9039" operator="equal">
      <formula>"RECHAZADO"</formula>
    </cfRule>
    <cfRule type="cellIs" dxfId="5383" priority="9040" operator="equal">
      <formula>"NO CUMPLE"</formula>
    </cfRule>
  </conditionalFormatting>
  <conditionalFormatting sqref="L7586">
    <cfRule type="cellIs" dxfId="5382" priority="9095" operator="equal">
      <formula>"RECHAZADO"</formula>
    </cfRule>
    <cfRule type="cellIs" dxfId="5381" priority="9096" operator="equal">
      <formula>"NO CUMPLE"</formula>
    </cfRule>
    <cfRule type="cellIs" dxfId="5380" priority="9097" operator="equal">
      <formula>"CUMPLE"</formula>
    </cfRule>
  </conditionalFormatting>
  <conditionalFormatting sqref="L7589">
    <cfRule type="cellIs" dxfId="5379" priority="9086" operator="equal">
      <formula>"RECHAZADO"</formula>
    </cfRule>
    <cfRule type="cellIs" dxfId="5378" priority="9087" operator="equal">
      <formula>"NO CUMPLE"</formula>
    </cfRule>
  </conditionalFormatting>
  <conditionalFormatting sqref="L7589:L7590">
    <cfRule type="cellIs" dxfId="5377" priority="9076" operator="equal">
      <formula>"CUMPLE"</formula>
    </cfRule>
  </conditionalFormatting>
  <conditionalFormatting sqref="L7590">
    <cfRule type="cellIs" dxfId="5376" priority="9074" operator="equal">
      <formula>"RECHAZADO"</formula>
    </cfRule>
    <cfRule type="cellIs" dxfId="5375" priority="9075" operator="equal">
      <formula>"NO CUMPLE"</formula>
    </cfRule>
  </conditionalFormatting>
  <conditionalFormatting sqref="L7594">
    <cfRule type="cellIs" dxfId="5374" priority="9071" operator="equal">
      <formula>"RECHAZADO"</formula>
    </cfRule>
    <cfRule type="cellIs" dxfId="5373" priority="9072" operator="equal">
      <formula>"NO CUMPLE"</formula>
    </cfRule>
    <cfRule type="cellIs" dxfId="5372" priority="9073" operator="equal">
      <formula>"CUMPLE"</formula>
    </cfRule>
  </conditionalFormatting>
  <conditionalFormatting sqref="L7609:L7610">
    <cfRule type="cellIs" dxfId="5371" priority="9066" operator="equal">
      <formula>0</formula>
    </cfRule>
  </conditionalFormatting>
  <conditionalFormatting sqref="L7612">
    <cfRule type="cellIs" dxfId="5370" priority="9079" operator="equal">
      <formula>0</formula>
    </cfRule>
  </conditionalFormatting>
  <conditionalFormatting sqref="L7614">
    <cfRule type="expression" dxfId="5369" priority="9078">
      <formula>AND(L7614&lt;&gt;"",SUM(L7614:L7615)=0)</formula>
    </cfRule>
  </conditionalFormatting>
  <conditionalFormatting sqref="L7615">
    <cfRule type="expression" dxfId="5368" priority="9077">
      <formula>AND(L7615&lt;&gt;"",SUM(L7614:L7615)=0)</formula>
    </cfRule>
  </conditionalFormatting>
  <conditionalFormatting sqref="L7617">
    <cfRule type="cellIs" dxfId="5367" priority="9085" operator="equal">
      <formula>0</formula>
    </cfRule>
  </conditionalFormatting>
  <conditionalFormatting sqref="L7619">
    <cfRule type="cellIs" dxfId="5366" priority="9084" operator="equal">
      <formula>0</formula>
    </cfRule>
  </conditionalFormatting>
  <conditionalFormatting sqref="L7621">
    <cfRule type="cellIs" dxfId="5365" priority="9083" operator="equal">
      <formula>0</formula>
    </cfRule>
  </conditionalFormatting>
  <conditionalFormatting sqref="L7623">
    <cfRule type="cellIs" dxfId="5364" priority="9082" operator="equal">
      <formula>0</formula>
    </cfRule>
  </conditionalFormatting>
  <conditionalFormatting sqref="L7625">
    <cfRule type="cellIs" dxfId="5363" priority="9081" operator="equal">
      <formula>-2</formula>
    </cfRule>
  </conditionalFormatting>
  <conditionalFormatting sqref="L7627">
    <cfRule type="cellIs" dxfId="5362" priority="9080" operator="equal">
      <formula>-1</formula>
    </cfRule>
  </conditionalFormatting>
  <conditionalFormatting sqref="L7645">
    <cfRule type="cellIs" dxfId="5361" priority="9033" operator="equal">
      <formula>"RECHAZADO"</formula>
    </cfRule>
    <cfRule type="cellIs" dxfId="5360" priority="9034" operator="equal">
      <formula>"NO CUMPLE"</formula>
    </cfRule>
    <cfRule type="cellIs" dxfId="5359" priority="9035" operator="equal">
      <formula>"CUMPLE"</formula>
    </cfRule>
  </conditionalFormatting>
  <conditionalFormatting sqref="L7702">
    <cfRule type="cellIs" dxfId="5358" priority="9027" operator="equal">
      <formula>"RECHAZADO"</formula>
    </cfRule>
    <cfRule type="cellIs" dxfId="5357" priority="9028" operator="equal">
      <formula>"NO CUMPLE"</formula>
    </cfRule>
    <cfRule type="cellIs" dxfId="5356" priority="9029" operator="equal">
      <formula>"CUMPLE"</formula>
    </cfRule>
  </conditionalFormatting>
  <conditionalFormatting sqref="L7705">
    <cfRule type="cellIs" dxfId="5355" priority="9024" operator="equal">
      <formula>"RECHAZADO"</formula>
    </cfRule>
    <cfRule type="cellIs" dxfId="5354" priority="9025" operator="equal">
      <formula>"NO CUMPLE"</formula>
    </cfRule>
  </conditionalFormatting>
  <conditionalFormatting sqref="L7705:L7708">
    <cfRule type="cellIs" dxfId="5353" priority="8973" operator="equal">
      <formula>"CUMPLE"</formula>
    </cfRule>
  </conditionalFormatting>
  <conditionalFormatting sqref="L7706">
    <cfRule type="cellIs" dxfId="5352" priority="8977" operator="equal">
      <formula>"RECHAZADO"</formula>
    </cfRule>
    <cfRule type="cellIs" dxfId="5351" priority="8978" operator="equal">
      <formula>"NO CUMPLE"</formula>
    </cfRule>
  </conditionalFormatting>
  <conditionalFormatting sqref="L7707">
    <cfRule type="cellIs" dxfId="5350" priority="8971" operator="equal">
      <formula>"RECHAZADO"</formula>
    </cfRule>
    <cfRule type="cellIs" dxfId="5349" priority="8972" operator="equal">
      <formula>"NO CUMPLE"</formula>
    </cfRule>
  </conditionalFormatting>
  <conditionalFormatting sqref="L7708">
    <cfRule type="cellIs" dxfId="5348" priority="8974" operator="equal">
      <formula>"RECHAZADO"</formula>
    </cfRule>
    <cfRule type="cellIs" dxfId="5347" priority="8975" operator="equal">
      <formula>"NO CUMPLE"</formula>
    </cfRule>
  </conditionalFormatting>
  <conditionalFormatting sqref="L7711">
    <cfRule type="cellIs" dxfId="5346" priority="9030" operator="equal">
      <formula>"RECHAZADO"</formula>
    </cfRule>
    <cfRule type="cellIs" dxfId="5345" priority="9031" operator="equal">
      <formula>"NO CUMPLE"</formula>
    </cfRule>
    <cfRule type="cellIs" dxfId="5344" priority="9032" operator="equal">
      <formula>"CUMPLE"</formula>
    </cfRule>
  </conditionalFormatting>
  <conditionalFormatting sqref="L7714">
    <cfRule type="cellIs" dxfId="5343" priority="9021" operator="equal">
      <formula>"RECHAZADO"</formula>
    </cfRule>
    <cfRule type="cellIs" dxfId="5342" priority="9022" operator="equal">
      <formula>"NO CUMPLE"</formula>
    </cfRule>
  </conditionalFormatting>
  <conditionalFormatting sqref="L7714:L7715">
    <cfRule type="cellIs" dxfId="5341" priority="9011" operator="equal">
      <formula>"CUMPLE"</formula>
    </cfRule>
  </conditionalFormatting>
  <conditionalFormatting sqref="L7715">
    <cfRule type="cellIs" dxfId="5340" priority="9009" operator="equal">
      <formula>"RECHAZADO"</formula>
    </cfRule>
    <cfRule type="cellIs" dxfId="5339" priority="9010" operator="equal">
      <formula>"NO CUMPLE"</formula>
    </cfRule>
  </conditionalFormatting>
  <conditionalFormatting sqref="L7719">
    <cfRule type="cellIs" dxfId="5338" priority="9006" operator="equal">
      <formula>"RECHAZADO"</formula>
    </cfRule>
    <cfRule type="cellIs" dxfId="5337" priority="9007" operator="equal">
      <formula>"NO CUMPLE"</formula>
    </cfRule>
    <cfRule type="cellIs" dxfId="5336" priority="9008" operator="equal">
      <formula>"CUMPLE"</formula>
    </cfRule>
  </conditionalFormatting>
  <conditionalFormatting sqref="L7734:L7735">
    <cfRule type="cellIs" dxfId="5335" priority="9001" operator="equal">
      <formula>0</formula>
    </cfRule>
  </conditionalFormatting>
  <conditionalFormatting sqref="L7737">
    <cfRule type="cellIs" dxfId="5334" priority="9014" operator="equal">
      <formula>0</formula>
    </cfRule>
  </conditionalFormatting>
  <conditionalFormatting sqref="L7739">
    <cfRule type="expression" dxfId="5333" priority="9013">
      <formula>AND(L7739&lt;&gt;"",SUM(L7739:L7740)=0)</formula>
    </cfRule>
  </conditionalFormatting>
  <conditionalFormatting sqref="L7740">
    <cfRule type="expression" dxfId="5332" priority="9012">
      <formula>AND(L7740&lt;&gt;"",SUM(L7739:L7740)=0)</formula>
    </cfRule>
  </conditionalFormatting>
  <conditionalFormatting sqref="L7742">
    <cfRule type="cellIs" dxfId="5331" priority="9020" operator="equal">
      <formula>0</formula>
    </cfRule>
  </conditionalFormatting>
  <conditionalFormatting sqref="L7744">
    <cfRule type="cellIs" dxfId="5330" priority="9019" operator="equal">
      <formula>0</formula>
    </cfRule>
  </conditionalFormatting>
  <conditionalFormatting sqref="L7746">
    <cfRule type="cellIs" dxfId="5329" priority="9018" operator="equal">
      <formula>0</formula>
    </cfRule>
  </conditionalFormatting>
  <conditionalFormatting sqref="L7748">
    <cfRule type="cellIs" dxfId="5328" priority="9017" operator="equal">
      <formula>0</formula>
    </cfRule>
  </conditionalFormatting>
  <conditionalFormatting sqref="L7750">
    <cfRule type="cellIs" dxfId="5327" priority="9016" operator="equal">
      <formula>-2</formula>
    </cfRule>
  </conditionalFormatting>
  <conditionalFormatting sqref="L7752">
    <cfRule type="cellIs" dxfId="5326" priority="9015" operator="equal">
      <formula>-1</formula>
    </cfRule>
  </conditionalFormatting>
  <conditionalFormatting sqref="L7770">
    <cfRule type="cellIs" dxfId="5325" priority="8968" operator="equal">
      <formula>"RECHAZADO"</formula>
    </cfRule>
    <cfRule type="cellIs" dxfId="5324" priority="8969" operator="equal">
      <formula>"NO CUMPLE"</formula>
    </cfRule>
    <cfRule type="cellIs" dxfId="5323" priority="8970" operator="equal">
      <formula>"CUMPLE"</formula>
    </cfRule>
  </conditionalFormatting>
  <conditionalFormatting sqref="L7827">
    <cfRule type="cellIs" dxfId="5322" priority="8962" operator="equal">
      <formula>"RECHAZADO"</formula>
    </cfRule>
    <cfRule type="cellIs" dxfId="5321" priority="8963" operator="equal">
      <formula>"NO CUMPLE"</formula>
    </cfRule>
    <cfRule type="cellIs" dxfId="5320" priority="8964" operator="equal">
      <formula>"CUMPLE"</formula>
    </cfRule>
  </conditionalFormatting>
  <conditionalFormatting sqref="L7830">
    <cfRule type="cellIs" dxfId="5319" priority="8959" operator="equal">
      <formula>"RECHAZADO"</formula>
    </cfRule>
    <cfRule type="cellIs" dxfId="5318" priority="8960" operator="equal">
      <formula>"NO CUMPLE"</formula>
    </cfRule>
  </conditionalFormatting>
  <conditionalFormatting sqref="L7830:L7833">
    <cfRule type="cellIs" dxfId="5317" priority="8908" operator="equal">
      <formula>"CUMPLE"</formula>
    </cfRule>
  </conditionalFormatting>
  <conditionalFormatting sqref="L7831">
    <cfRule type="cellIs" dxfId="5316" priority="8912" operator="equal">
      <formula>"RECHAZADO"</formula>
    </cfRule>
    <cfRule type="cellIs" dxfId="5315" priority="8913" operator="equal">
      <formula>"NO CUMPLE"</formula>
    </cfRule>
  </conditionalFormatting>
  <conditionalFormatting sqref="L7832">
    <cfRule type="cellIs" dxfId="5314" priority="8906" operator="equal">
      <formula>"RECHAZADO"</formula>
    </cfRule>
    <cfRule type="cellIs" dxfId="5313" priority="8907" operator="equal">
      <formula>"NO CUMPLE"</formula>
    </cfRule>
  </conditionalFormatting>
  <conditionalFormatting sqref="L7833">
    <cfRule type="cellIs" dxfId="5312" priority="8909" operator="equal">
      <formula>"RECHAZADO"</formula>
    </cfRule>
    <cfRule type="cellIs" dxfId="5311" priority="8910" operator="equal">
      <formula>"NO CUMPLE"</formula>
    </cfRule>
  </conditionalFormatting>
  <conditionalFormatting sqref="L7836">
    <cfRule type="cellIs" dxfId="5310" priority="8965" operator="equal">
      <formula>"RECHAZADO"</formula>
    </cfRule>
    <cfRule type="cellIs" dxfId="5309" priority="8966" operator="equal">
      <formula>"NO CUMPLE"</formula>
    </cfRule>
    <cfRule type="cellIs" dxfId="5308" priority="8967" operator="equal">
      <formula>"CUMPLE"</formula>
    </cfRule>
  </conditionalFormatting>
  <conditionalFormatting sqref="L7839">
    <cfRule type="cellIs" dxfId="5307" priority="8956" operator="equal">
      <formula>"RECHAZADO"</formula>
    </cfRule>
    <cfRule type="cellIs" dxfId="5306" priority="8957" operator="equal">
      <formula>"NO CUMPLE"</formula>
    </cfRule>
  </conditionalFormatting>
  <conditionalFormatting sqref="L7839:L7840">
    <cfRule type="cellIs" dxfId="5305" priority="8946" operator="equal">
      <formula>"CUMPLE"</formula>
    </cfRule>
  </conditionalFormatting>
  <conditionalFormatting sqref="L7840">
    <cfRule type="cellIs" dxfId="5304" priority="8944" operator="equal">
      <formula>"RECHAZADO"</formula>
    </cfRule>
    <cfRule type="cellIs" dxfId="5303" priority="8945" operator="equal">
      <formula>"NO CUMPLE"</formula>
    </cfRule>
  </conditionalFormatting>
  <conditionalFormatting sqref="L7844">
    <cfRule type="cellIs" dxfId="5302" priority="8941" operator="equal">
      <formula>"RECHAZADO"</formula>
    </cfRule>
    <cfRule type="cellIs" dxfId="5301" priority="8942" operator="equal">
      <formula>"NO CUMPLE"</formula>
    </cfRule>
    <cfRule type="cellIs" dxfId="5300" priority="8943" operator="equal">
      <formula>"CUMPLE"</formula>
    </cfRule>
  </conditionalFormatting>
  <conditionalFormatting sqref="L7859:L7860">
    <cfRule type="cellIs" dxfId="5299" priority="8936" operator="equal">
      <formula>0</formula>
    </cfRule>
  </conditionalFormatting>
  <conditionalFormatting sqref="L7862">
    <cfRule type="cellIs" dxfId="5298" priority="8949" operator="equal">
      <formula>0</formula>
    </cfRule>
  </conditionalFormatting>
  <conditionalFormatting sqref="L7864">
    <cfRule type="expression" dxfId="5297" priority="8948">
      <formula>AND(L7864&lt;&gt;"",SUM(L7864:L7865)=0)</formula>
    </cfRule>
  </conditionalFormatting>
  <conditionalFormatting sqref="L7865">
    <cfRule type="expression" dxfId="5296" priority="8947">
      <formula>AND(L7865&lt;&gt;"",SUM(L7864:L7865)=0)</formula>
    </cfRule>
  </conditionalFormatting>
  <conditionalFormatting sqref="L7867">
    <cfRule type="cellIs" dxfId="5295" priority="8955" operator="equal">
      <formula>0</formula>
    </cfRule>
  </conditionalFormatting>
  <conditionalFormatting sqref="L7869">
    <cfRule type="cellIs" dxfId="5294" priority="8954" operator="equal">
      <formula>0</formula>
    </cfRule>
  </conditionalFormatting>
  <conditionalFormatting sqref="L7871">
    <cfRule type="cellIs" dxfId="5293" priority="8953" operator="equal">
      <formula>0</formula>
    </cfRule>
  </conditionalFormatting>
  <conditionalFormatting sqref="L7873">
    <cfRule type="cellIs" dxfId="5292" priority="8952" operator="equal">
      <formula>0</formula>
    </cfRule>
  </conditionalFormatting>
  <conditionalFormatting sqref="L7875">
    <cfRule type="cellIs" dxfId="5291" priority="8951" operator="equal">
      <formula>-2</formula>
    </cfRule>
  </conditionalFormatting>
  <conditionalFormatting sqref="L7877">
    <cfRule type="cellIs" dxfId="5290" priority="8950" operator="equal">
      <formula>-1</formula>
    </cfRule>
  </conditionalFormatting>
  <conditionalFormatting sqref="L7895">
    <cfRule type="cellIs" dxfId="5289" priority="8903" operator="equal">
      <formula>"RECHAZADO"</formula>
    </cfRule>
    <cfRule type="cellIs" dxfId="5288" priority="8904" operator="equal">
      <formula>"NO CUMPLE"</formula>
    </cfRule>
    <cfRule type="cellIs" dxfId="5287" priority="8905" operator="equal">
      <formula>"CUMPLE"</formula>
    </cfRule>
  </conditionalFormatting>
  <conditionalFormatting sqref="L7952">
    <cfRule type="cellIs" dxfId="5286" priority="8897" operator="equal">
      <formula>"RECHAZADO"</formula>
    </cfRule>
    <cfRule type="cellIs" dxfId="5285" priority="8898" operator="equal">
      <formula>"NO CUMPLE"</formula>
    </cfRule>
    <cfRule type="cellIs" dxfId="5284" priority="8899" operator="equal">
      <formula>"CUMPLE"</formula>
    </cfRule>
  </conditionalFormatting>
  <conditionalFormatting sqref="L7955">
    <cfRule type="cellIs" dxfId="5283" priority="8894" operator="equal">
      <formula>"RECHAZADO"</formula>
    </cfRule>
    <cfRule type="cellIs" dxfId="5282" priority="8895" operator="equal">
      <formula>"NO CUMPLE"</formula>
    </cfRule>
  </conditionalFormatting>
  <conditionalFormatting sqref="L7955:L7958">
    <cfRule type="cellIs" dxfId="5281" priority="8843" operator="equal">
      <formula>"CUMPLE"</formula>
    </cfRule>
  </conditionalFormatting>
  <conditionalFormatting sqref="L7956">
    <cfRule type="cellIs" dxfId="5280" priority="8847" operator="equal">
      <formula>"RECHAZADO"</formula>
    </cfRule>
    <cfRule type="cellIs" dxfId="5279" priority="8848" operator="equal">
      <formula>"NO CUMPLE"</formula>
    </cfRule>
  </conditionalFormatting>
  <conditionalFormatting sqref="L7957">
    <cfRule type="cellIs" dxfId="5278" priority="8841" operator="equal">
      <formula>"RECHAZADO"</formula>
    </cfRule>
    <cfRule type="cellIs" dxfId="5277" priority="8842" operator="equal">
      <formula>"NO CUMPLE"</formula>
    </cfRule>
  </conditionalFormatting>
  <conditionalFormatting sqref="L7958">
    <cfRule type="cellIs" dxfId="5276" priority="8844" operator="equal">
      <formula>"RECHAZADO"</formula>
    </cfRule>
    <cfRule type="cellIs" dxfId="5275" priority="8845" operator="equal">
      <formula>"NO CUMPLE"</formula>
    </cfRule>
  </conditionalFormatting>
  <conditionalFormatting sqref="L7961">
    <cfRule type="cellIs" dxfId="5274" priority="8900" operator="equal">
      <formula>"RECHAZADO"</formula>
    </cfRule>
    <cfRule type="cellIs" dxfId="5273" priority="8901" operator="equal">
      <formula>"NO CUMPLE"</formula>
    </cfRule>
    <cfRule type="cellIs" dxfId="5272" priority="8902" operator="equal">
      <formula>"CUMPLE"</formula>
    </cfRule>
  </conditionalFormatting>
  <conditionalFormatting sqref="L7964">
    <cfRule type="cellIs" dxfId="5271" priority="8891" operator="equal">
      <formula>"RECHAZADO"</formula>
    </cfRule>
    <cfRule type="cellIs" dxfId="5270" priority="8892" operator="equal">
      <formula>"NO CUMPLE"</formula>
    </cfRule>
  </conditionalFormatting>
  <conditionalFormatting sqref="L7964:L7965">
    <cfRule type="cellIs" dxfId="5269" priority="8881" operator="equal">
      <formula>"CUMPLE"</formula>
    </cfRule>
  </conditionalFormatting>
  <conditionalFormatting sqref="L7965">
    <cfRule type="cellIs" dxfId="5268" priority="8879" operator="equal">
      <formula>"RECHAZADO"</formula>
    </cfRule>
    <cfRule type="cellIs" dxfId="5267" priority="8880" operator="equal">
      <formula>"NO CUMPLE"</formula>
    </cfRule>
  </conditionalFormatting>
  <conditionalFormatting sqref="L7969">
    <cfRule type="cellIs" dxfId="5266" priority="8876" operator="equal">
      <formula>"RECHAZADO"</formula>
    </cfRule>
    <cfRule type="cellIs" dxfId="5265" priority="8877" operator="equal">
      <formula>"NO CUMPLE"</formula>
    </cfRule>
    <cfRule type="cellIs" dxfId="5264" priority="8878" operator="equal">
      <formula>"CUMPLE"</formula>
    </cfRule>
  </conditionalFormatting>
  <conditionalFormatting sqref="L7984:L7985">
    <cfRule type="cellIs" dxfId="5263" priority="8871" operator="equal">
      <formula>0</formula>
    </cfRule>
  </conditionalFormatting>
  <conditionalFormatting sqref="L7987">
    <cfRule type="cellIs" dxfId="5262" priority="8884" operator="equal">
      <formula>0</formula>
    </cfRule>
  </conditionalFormatting>
  <conditionalFormatting sqref="L7989">
    <cfRule type="expression" dxfId="5261" priority="8883">
      <formula>AND(L7989&lt;&gt;"",SUM(L7989:L7990)=0)</formula>
    </cfRule>
  </conditionalFormatting>
  <conditionalFormatting sqref="L7990">
    <cfRule type="expression" dxfId="5260" priority="8882">
      <formula>AND(L7990&lt;&gt;"",SUM(L7989:L7990)=0)</formula>
    </cfRule>
  </conditionalFormatting>
  <conditionalFormatting sqref="L7992">
    <cfRule type="cellIs" dxfId="5259" priority="8890" operator="equal">
      <formula>0</formula>
    </cfRule>
  </conditionalFormatting>
  <conditionalFormatting sqref="L7994">
    <cfRule type="cellIs" dxfId="5258" priority="8889" operator="equal">
      <formula>0</formula>
    </cfRule>
  </conditionalFormatting>
  <conditionalFormatting sqref="L7996">
    <cfRule type="cellIs" dxfId="5257" priority="8888" operator="equal">
      <formula>0</formula>
    </cfRule>
  </conditionalFormatting>
  <conditionalFormatting sqref="L7998">
    <cfRule type="cellIs" dxfId="5256" priority="8887" operator="equal">
      <formula>0</formula>
    </cfRule>
  </conditionalFormatting>
  <conditionalFormatting sqref="L8000">
    <cfRule type="cellIs" dxfId="5255" priority="8886" operator="equal">
      <formula>-2</formula>
    </cfRule>
  </conditionalFormatting>
  <conditionalFormatting sqref="L8002">
    <cfRule type="cellIs" dxfId="5254" priority="8885" operator="equal">
      <formula>-1</formula>
    </cfRule>
  </conditionalFormatting>
  <conditionalFormatting sqref="L8020">
    <cfRule type="cellIs" dxfId="5253" priority="8838" operator="equal">
      <formula>"RECHAZADO"</formula>
    </cfRule>
    <cfRule type="cellIs" dxfId="5252" priority="8839" operator="equal">
      <formula>"NO CUMPLE"</formula>
    </cfRule>
    <cfRule type="cellIs" dxfId="5251" priority="8840" operator="equal">
      <formula>"CUMPLE"</formula>
    </cfRule>
  </conditionalFormatting>
  <conditionalFormatting sqref="L8077">
    <cfRule type="cellIs" dxfId="5250" priority="8832" operator="equal">
      <formula>"RECHAZADO"</formula>
    </cfRule>
    <cfRule type="cellIs" dxfId="5249" priority="8833" operator="equal">
      <formula>"NO CUMPLE"</formula>
    </cfRule>
    <cfRule type="cellIs" dxfId="5248" priority="8834" operator="equal">
      <formula>"CUMPLE"</formula>
    </cfRule>
  </conditionalFormatting>
  <conditionalFormatting sqref="L8080">
    <cfRule type="cellIs" dxfId="5247" priority="8829" operator="equal">
      <formula>"RECHAZADO"</formula>
    </cfRule>
    <cfRule type="cellIs" dxfId="5246" priority="8830" operator="equal">
      <formula>"NO CUMPLE"</formula>
    </cfRule>
  </conditionalFormatting>
  <conditionalFormatting sqref="L8080:L8083">
    <cfRule type="cellIs" dxfId="5245" priority="8778" operator="equal">
      <formula>"CUMPLE"</formula>
    </cfRule>
  </conditionalFormatting>
  <conditionalFormatting sqref="L8081">
    <cfRule type="cellIs" dxfId="5244" priority="8782" operator="equal">
      <formula>"RECHAZADO"</formula>
    </cfRule>
    <cfRule type="cellIs" dxfId="5243" priority="8783" operator="equal">
      <formula>"NO CUMPLE"</formula>
    </cfRule>
  </conditionalFormatting>
  <conditionalFormatting sqref="L8082">
    <cfRule type="cellIs" dxfId="5242" priority="8776" operator="equal">
      <formula>"RECHAZADO"</formula>
    </cfRule>
    <cfRule type="cellIs" dxfId="5241" priority="8777" operator="equal">
      <formula>"NO CUMPLE"</formula>
    </cfRule>
  </conditionalFormatting>
  <conditionalFormatting sqref="L8083">
    <cfRule type="cellIs" dxfId="5240" priority="8779" operator="equal">
      <formula>"RECHAZADO"</formula>
    </cfRule>
    <cfRule type="cellIs" dxfId="5239" priority="8780" operator="equal">
      <formula>"NO CUMPLE"</formula>
    </cfRule>
  </conditionalFormatting>
  <conditionalFormatting sqref="L8086">
    <cfRule type="cellIs" dxfId="5238" priority="8835" operator="equal">
      <formula>"RECHAZADO"</formula>
    </cfRule>
    <cfRule type="cellIs" dxfId="5237" priority="8836" operator="equal">
      <formula>"NO CUMPLE"</formula>
    </cfRule>
    <cfRule type="cellIs" dxfId="5236" priority="8837" operator="equal">
      <formula>"CUMPLE"</formula>
    </cfRule>
  </conditionalFormatting>
  <conditionalFormatting sqref="L8089">
    <cfRule type="cellIs" dxfId="5235" priority="8826" operator="equal">
      <formula>"RECHAZADO"</formula>
    </cfRule>
    <cfRule type="cellIs" dxfId="5234" priority="8827" operator="equal">
      <formula>"NO CUMPLE"</formula>
    </cfRule>
  </conditionalFormatting>
  <conditionalFormatting sqref="L8089:L8090">
    <cfRule type="cellIs" dxfId="5233" priority="8816" operator="equal">
      <formula>"CUMPLE"</formula>
    </cfRule>
  </conditionalFormatting>
  <conditionalFormatting sqref="L8090">
    <cfRule type="cellIs" dxfId="5232" priority="8814" operator="equal">
      <formula>"RECHAZADO"</formula>
    </cfRule>
    <cfRule type="cellIs" dxfId="5231" priority="8815" operator="equal">
      <formula>"NO CUMPLE"</formula>
    </cfRule>
  </conditionalFormatting>
  <conditionalFormatting sqref="L8094">
    <cfRule type="cellIs" dxfId="5230" priority="8811" operator="equal">
      <formula>"RECHAZADO"</formula>
    </cfRule>
    <cfRule type="cellIs" dxfId="5229" priority="8812" operator="equal">
      <formula>"NO CUMPLE"</formula>
    </cfRule>
    <cfRule type="cellIs" dxfId="5228" priority="8813" operator="equal">
      <formula>"CUMPLE"</formula>
    </cfRule>
  </conditionalFormatting>
  <conditionalFormatting sqref="L8109:L8110">
    <cfRule type="cellIs" dxfId="5227" priority="8806" operator="equal">
      <formula>0</formula>
    </cfRule>
  </conditionalFormatting>
  <conditionalFormatting sqref="L8112">
    <cfRule type="cellIs" dxfId="5226" priority="8819" operator="equal">
      <formula>0</formula>
    </cfRule>
  </conditionalFormatting>
  <conditionalFormatting sqref="L8114">
    <cfRule type="expression" dxfId="5225" priority="8818">
      <formula>AND(L8114&lt;&gt;"",SUM(L8114:L8115)=0)</formula>
    </cfRule>
  </conditionalFormatting>
  <conditionalFormatting sqref="L8115">
    <cfRule type="expression" dxfId="5224" priority="8817">
      <formula>AND(L8115&lt;&gt;"",SUM(L8114:L8115)=0)</formula>
    </cfRule>
  </conditionalFormatting>
  <conditionalFormatting sqref="L8117">
    <cfRule type="cellIs" dxfId="5223" priority="8825" operator="equal">
      <formula>0</formula>
    </cfRule>
  </conditionalFormatting>
  <conditionalFormatting sqref="L8119">
    <cfRule type="cellIs" dxfId="5222" priority="8824" operator="equal">
      <formula>0</formula>
    </cfRule>
  </conditionalFormatting>
  <conditionalFormatting sqref="L8121">
    <cfRule type="cellIs" dxfId="5221" priority="8823" operator="equal">
      <formula>0</formula>
    </cfRule>
  </conditionalFormatting>
  <conditionalFormatting sqref="L8123">
    <cfRule type="cellIs" dxfId="5220" priority="8822" operator="equal">
      <formula>0</formula>
    </cfRule>
  </conditionalFormatting>
  <conditionalFormatting sqref="L8125">
    <cfRule type="cellIs" dxfId="5219" priority="8821" operator="equal">
      <formula>-2</formula>
    </cfRule>
  </conditionalFormatting>
  <conditionalFormatting sqref="L8127">
    <cfRule type="cellIs" dxfId="5218" priority="8820" operator="equal">
      <formula>-1</formula>
    </cfRule>
  </conditionalFormatting>
  <conditionalFormatting sqref="L8145">
    <cfRule type="cellIs" dxfId="5217" priority="8773" operator="equal">
      <formula>"RECHAZADO"</formula>
    </cfRule>
    <cfRule type="cellIs" dxfId="5216" priority="8774" operator="equal">
      <formula>"NO CUMPLE"</formula>
    </cfRule>
    <cfRule type="cellIs" dxfId="5215" priority="8775" operator="equal">
      <formula>"CUMPLE"</formula>
    </cfRule>
  </conditionalFormatting>
  <conditionalFormatting sqref="L8202">
    <cfRule type="cellIs" dxfId="5214" priority="8767" operator="equal">
      <formula>"RECHAZADO"</formula>
    </cfRule>
    <cfRule type="cellIs" dxfId="5213" priority="8768" operator="equal">
      <formula>"NO CUMPLE"</formula>
    </cfRule>
    <cfRule type="cellIs" dxfId="5212" priority="8769" operator="equal">
      <formula>"CUMPLE"</formula>
    </cfRule>
  </conditionalFormatting>
  <conditionalFormatting sqref="L8205">
    <cfRule type="cellIs" dxfId="5211" priority="8764" operator="equal">
      <formula>"RECHAZADO"</formula>
    </cfRule>
    <cfRule type="cellIs" dxfId="5210" priority="8765" operator="equal">
      <formula>"NO CUMPLE"</formula>
    </cfRule>
  </conditionalFormatting>
  <conditionalFormatting sqref="L8205:L8208">
    <cfRule type="cellIs" dxfId="5209" priority="8713" operator="equal">
      <formula>"CUMPLE"</formula>
    </cfRule>
  </conditionalFormatting>
  <conditionalFormatting sqref="L8206">
    <cfRule type="cellIs" dxfId="5208" priority="8717" operator="equal">
      <formula>"RECHAZADO"</formula>
    </cfRule>
    <cfRule type="cellIs" dxfId="5207" priority="8718" operator="equal">
      <formula>"NO CUMPLE"</formula>
    </cfRule>
  </conditionalFormatting>
  <conditionalFormatting sqref="L8207">
    <cfRule type="cellIs" dxfId="5206" priority="8711" operator="equal">
      <formula>"RECHAZADO"</formula>
    </cfRule>
    <cfRule type="cellIs" dxfId="5205" priority="8712" operator="equal">
      <formula>"NO CUMPLE"</formula>
    </cfRule>
  </conditionalFormatting>
  <conditionalFormatting sqref="L8208">
    <cfRule type="cellIs" dxfId="5204" priority="8714" operator="equal">
      <formula>"RECHAZADO"</formula>
    </cfRule>
    <cfRule type="cellIs" dxfId="5203" priority="8715" operator="equal">
      <formula>"NO CUMPLE"</formula>
    </cfRule>
  </conditionalFormatting>
  <conditionalFormatting sqref="L8211">
    <cfRule type="cellIs" dxfId="5202" priority="8770" operator="equal">
      <formula>"RECHAZADO"</formula>
    </cfRule>
    <cfRule type="cellIs" dxfId="5201" priority="8771" operator="equal">
      <formula>"NO CUMPLE"</formula>
    </cfRule>
    <cfRule type="cellIs" dxfId="5200" priority="8772" operator="equal">
      <formula>"CUMPLE"</formula>
    </cfRule>
  </conditionalFormatting>
  <conditionalFormatting sqref="L8214">
    <cfRule type="cellIs" dxfId="5199" priority="8761" operator="equal">
      <formula>"RECHAZADO"</formula>
    </cfRule>
    <cfRule type="cellIs" dxfId="5198" priority="8762" operator="equal">
      <formula>"NO CUMPLE"</formula>
    </cfRule>
  </conditionalFormatting>
  <conditionalFormatting sqref="L8214:L8215">
    <cfRule type="cellIs" dxfId="5197" priority="8751" operator="equal">
      <formula>"CUMPLE"</formula>
    </cfRule>
  </conditionalFormatting>
  <conditionalFormatting sqref="L8215">
    <cfRule type="cellIs" dxfId="5196" priority="8749" operator="equal">
      <formula>"RECHAZADO"</formula>
    </cfRule>
    <cfRule type="cellIs" dxfId="5195" priority="8750" operator="equal">
      <formula>"NO CUMPLE"</formula>
    </cfRule>
  </conditionalFormatting>
  <conditionalFormatting sqref="L8219">
    <cfRule type="cellIs" dxfId="5194" priority="8746" operator="equal">
      <formula>"RECHAZADO"</formula>
    </cfRule>
    <cfRule type="cellIs" dxfId="5193" priority="8747" operator="equal">
      <formula>"NO CUMPLE"</formula>
    </cfRule>
    <cfRule type="cellIs" dxfId="5192" priority="8748" operator="equal">
      <formula>"CUMPLE"</formula>
    </cfRule>
  </conditionalFormatting>
  <conditionalFormatting sqref="L8234:L8235">
    <cfRule type="cellIs" dxfId="5191" priority="8741" operator="equal">
      <formula>0</formula>
    </cfRule>
  </conditionalFormatting>
  <conditionalFormatting sqref="L8237">
    <cfRule type="cellIs" dxfId="5190" priority="8754" operator="equal">
      <formula>0</formula>
    </cfRule>
  </conditionalFormatting>
  <conditionalFormatting sqref="L8239">
    <cfRule type="expression" dxfId="5189" priority="8753">
      <formula>AND(L8239&lt;&gt;"",SUM(L8239:L8240)=0)</formula>
    </cfRule>
  </conditionalFormatting>
  <conditionalFormatting sqref="L8240">
    <cfRule type="expression" dxfId="5188" priority="8752">
      <formula>AND(L8240&lt;&gt;"",SUM(L8239:L8240)=0)</formula>
    </cfRule>
  </conditionalFormatting>
  <conditionalFormatting sqref="L8242">
    <cfRule type="cellIs" dxfId="5187" priority="8760" operator="equal">
      <formula>0</formula>
    </cfRule>
  </conditionalFormatting>
  <conditionalFormatting sqref="L8244">
    <cfRule type="cellIs" dxfId="5186" priority="8759" operator="equal">
      <formula>0</formula>
    </cfRule>
  </conditionalFormatting>
  <conditionalFormatting sqref="L8246">
    <cfRule type="cellIs" dxfId="5185" priority="8758" operator="equal">
      <formula>0</formula>
    </cfRule>
  </conditionalFormatting>
  <conditionalFormatting sqref="L8248">
    <cfRule type="cellIs" dxfId="5184" priority="8757" operator="equal">
      <formula>0</formula>
    </cfRule>
  </conditionalFormatting>
  <conditionalFormatting sqref="L8250">
    <cfRule type="cellIs" dxfId="5183" priority="8756" operator="equal">
      <formula>-2</formula>
    </cfRule>
  </conditionalFormatting>
  <conditionalFormatting sqref="L8252">
    <cfRule type="cellIs" dxfId="5182" priority="8755" operator="equal">
      <formula>-1</formula>
    </cfRule>
  </conditionalFormatting>
  <conditionalFormatting sqref="L8270">
    <cfRule type="cellIs" dxfId="5181" priority="8708" operator="equal">
      <formula>"RECHAZADO"</formula>
    </cfRule>
    <cfRule type="cellIs" dxfId="5180" priority="8709" operator="equal">
      <formula>"NO CUMPLE"</formula>
    </cfRule>
    <cfRule type="cellIs" dxfId="5179" priority="8710" operator="equal">
      <formula>"CUMPLE"</formula>
    </cfRule>
  </conditionalFormatting>
  <conditionalFormatting sqref="L8327">
    <cfRule type="cellIs" dxfId="5178" priority="8702" operator="equal">
      <formula>"RECHAZADO"</formula>
    </cfRule>
    <cfRule type="cellIs" dxfId="5177" priority="8703" operator="equal">
      <formula>"NO CUMPLE"</formula>
    </cfRule>
    <cfRule type="cellIs" dxfId="5176" priority="8704" operator="equal">
      <formula>"CUMPLE"</formula>
    </cfRule>
  </conditionalFormatting>
  <conditionalFormatting sqref="L8330">
    <cfRule type="cellIs" dxfId="5175" priority="8699" operator="equal">
      <formula>"RECHAZADO"</formula>
    </cfRule>
    <cfRule type="cellIs" dxfId="5174" priority="8700" operator="equal">
      <formula>"NO CUMPLE"</formula>
    </cfRule>
  </conditionalFormatting>
  <conditionalFormatting sqref="L8330:L8333">
    <cfRule type="cellIs" dxfId="5173" priority="8648" operator="equal">
      <formula>"CUMPLE"</formula>
    </cfRule>
  </conditionalFormatting>
  <conditionalFormatting sqref="L8331">
    <cfRule type="cellIs" dxfId="5172" priority="8652" operator="equal">
      <formula>"RECHAZADO"</formula>
    </cfRule>
    <cfRule type="cellIs" dxfId="5171" priority="8653" operator="equal">
      <formula>"NO CUMPLE"</formula>
    </cfRule>
  </conditionalFormatting>
  <conditionalFormatting sqref="L8332">
    <cfRule type="cellIs" dxfId="5170" priority="8646" operator="equal">
      <formula>"RECHAZADO"</formula>
    </cfRule>
    <cfRule type="cellIs" dxfId="5169" priority="8647" operator="equal">
      <formula>"NO CUMPLE"</formula>
    </cfRule>
  </conditionalFormatting>
  <conditionalFormatting sqref="L8333">
    <cfRule type="cellIs" dxfId="5168" priority="8649" operator="equal">
      <formula>"RECHAZADO"</formula>
    </cfRule>
    <cfRule type="cellIs" dxfId="5167" priority="8650" operator="equal">
      <formula>"NO CUMPLE"</formula>
    </cfRule>
  </conditionalFormatting>
  <conditionalFormatting sqref="L8336">
    <cfRule type="cellIs" dxfId="5166" priority="8705" operator="equal">
      <formula>"RECHAZADO"</formula>
    </cfRule>
    <cfRule type="cellIs" dxfId="5165" priority="8706" operator="equal">
      <formula>"NO CUMPLE"</formula>
    </cfRule>
    <cfRule type="cellIs" dxfId="5164" priority="8707" operator="equal">
      <formula>"CUMPLE"</formula>
    </cfRule>
  </conditionalFormatting>
  <conditionalFormatting sqref="L8339">
    <cfRule type="cellIs" dxfId="5163" priority="8696" operator="equal">
      <formula>"RECHAZADO"</formula>
    </cfRule>
    <cfRule type="cellIs" dxfId="5162" priority="8697" operator="equal">
      <formula>"NO CUMPLE"</formula>
    </cfRule>
  </conditionalFormatting>
  <conditionalFormatting sqref="L8339:L8340">
    <cfRule type="cellIs" dxfId="5161" priority="8686" operator="equal">
      <formula>"CUMPLE"</formula>
    </cfRule>
  </conditionalFormatting>
  <conditionalFormatting sqref="L8340">
    <cfRule type="cellIs" dxfId="5160" priority="8684" operator="equal">
      <formula>"RECHAZADO"</formula>
    </cfRule>
    <cfRule type="cellIs" dxfId="5159" priority="8685" operator="equal">
      <formula>"NO CUMPLE"</formula>
    </cfRule>
  </conditionalFormatting>
  <conditionalFormatting sqref="L8344">
    <cfRule type="cellIs" dxfId="5158" priority="8681" operator="equal">
      <formula>"RECHAZADO"</formula>
    </cfRule>
    <cfRule type="cellIs" dxfId="5157" priority="8682" operator="equal">
      <formula>"NO CUMPLE"</formula>
    </cfRule>
    <cfRule type="cellIs" dxfId="5156" priority="8683" operator="equal">
      <formula>"CUMPLE"</formula>
    </cfRule>
  </conditionalFormatting>
  <conditionalFormatting sqref="L8359:L8360">
    <cfRule type="cellIs" dxfId="5155" priority="8676" operator="equal">
      <formula>0</formula>
    </cfRule>
  </conditionalFormatting>
  <conditionalFormatting sqref="L8362">
    <cfRule type="cellIs" dxfId="5154" priority="8689" operator="equal">
      <formula>0</formula>
    </cfRule>
  </conditionalFormatting>
  <conditionalFormatting sqref="L8364">
    <cfRule type="expression" dxfId="5153" priority="8688">
      <formula>AND(L8364&lt;&gt;"",SUM(L8364:L8365)=0)</formula>
    </cfRule>
  </conditionalFormatting>
  <conditionalFormatting sqref="L8365">
    <cfRule type="expression" dxfId="5152" priority="8687">
      <formula>AND(L8365&lt;&gt;"",SUM(L8364:L8365)=0)</formula>
    </cfRule>
  </conditionalFormatting>
  <conditionalFormatting sqref="L8367">
    <cfRule type="cellIs" dxfId="5151" priority="8695" operator="equal">
      <formula>0</formula>
    </cfRule>
  </conditionalFormatting>
  <conditionalFormatting sqref="L8369">
    <cfRule type="cellIs" dxfId="5150" priority="8694" operator="equal">
      <formula>0</formula>
    </cfRule>
  </conditionalFormatting>
  <conditionalFormatting sqref="L8371">
    <cfRule type="cellIs" dxfId="5149" priority="8693" operator="equal">
      <formula>0</formula>
    </cfRule>
  </conditionalFormatting>
  <conditionalFormatting sqref="L8373">
    <cfRule type="cellIs" dxfId="5148" priority="8692" operator="equal">
      <formula>0</formula>
    </cfRule>
  </conditionalFormatting>
  <conditionalFormatting sqref="L8375">
    <cfRule type="cellIs" dxfId="5147" priority="8691" operator="equal">
      <formula>-2</formula>
    </cfRule>
  </conditionalFormatting>
  <conditionalFormatting sqref="L8377">
    <cfRule type="cellIs" dxfId="5146" priority="8690" operator="equal">
      <formula>-1</formula>
    </cfRule>
  </conditionalFormatting>
  <conditionalFormatting sqref="L8395">
    <cfRule type="cellIs" dxfId="5145" priority="8643" operator="equal">
      <formula>"RECHAZADO"</formula>
    </cfRule>
    <cfRule type="cellIs" dxfId="5144" priority="8644" operator="equal">
      <formula>"NO CUMPLE"</formula>
    </cfRule>
    <cfRule type="cellIs" dxfId="5143" priority="8645" operator="equal">
      <formula>"CUMPLE"</formula>
    </cfRule>
  </conditionalFormatting>
  <conditionalFormatting sqref="L8452">
    <cfRule type="cellIs" dxfId="5142" priority="8637" operator="equal">
      <formula>"RECHAZADO"</formula>
    </cfRule>
    <cfRule type="cellIs" dxfId="5141" priority="8638" operator="equal">
      <formula>"NO CUMPLE"</formula>
    </cfRule>
    <cfRule type="cellIs" dxfId="5140" priority="8639" operator="equal">
      <formula>"CUMPLE"</formula>
    </cfRule>
  </conditionalFormatting>
  <conditionalFormatting sqref="L8455">
    <cfRule type="cellIs" dxfId="5139" priority="8634" operator="equal">
      <formula>"RECHAZADO"</formula>
    </cfRule>
    <cfRule type="cellIs" dxfId="5138" priority="8635" operator="equal">
      <formula>"NO CUMPLE"</formula>
    </cfRule>
  </conditionalFormatting>
  <conditionalFormatting sqref="L8455:L8458">
    <cfRule type="cellIs" dxfId="5137" priority="8583" operator="equal">
      <formula>"CUMPLE"</formula>
    </cfRule>
  </conditionalFormatting>
  <conditionalFormatting sqref="L8456">
    <cfRule type="cellIs" dxfId="5136" priority="8587" operator="equal">
      <formula>"RECHAZADO"</formula>
    </cfRule>
    <cfRule type="cellIs" dxfId="5135" priority="8588" operator="equal">
      <formula>"NO CUMPLE"</formula>
    </cfRule>
  </conditionalFormatting>
  <conditionalFormatting sqref="L8457">
    <cfRule type="cellIs" dxfId="5134" priority="8581" operator="equal">
      <formula>"RECHAZADO"</formula>
    </cfRule>
    <cfRule type="cellIs" dxfId="5133" priority="8582" operator="equal">
      <formula>"NO CUMPLE"</formula>
    </cfRule>
  </conditionalFormatting>
  <conditionalFormatting sqref="L8458">
    <cfRule type="cellIs" dxfId="5132" priority="8584" operator="equal">
      <formula>"RECHAZADO"</formula>
    </cfRule>
    <cfRule type="cellIs" dxfId="5131" priority="8585" operator="equal">
      <formula>"NO CUMPLE"</formula>
    </cfRule>
  </conditionalFormatting>
  <conditionalFormatting sqref="L8461">
    <cfRule type="cellIs" dxfId="5130" priority="8640" operator="equal">
      <formula>"RECHAZADO"</formula>
    </cfRule>
    <cfRule type="cellIs" dxfId="5129" priority="8641" operator="equal">
      <formula>"NO CUMPLE"</formula>
    </cfRule>
    <cfRule type="cellIs" dxfId="5128" priority="8642" operator="equal">
      <formula>"CUMPLE"</formula>
    </cfRule>
  </conditionalFormatting>
  <conditionalFormatting sqref="L8464">
    <cfRule type="cellIs" dxfId="5127" priority="8631" operator="equal">
      <formula>"RECHAZADO"</formula>
    </cfRule>
    <cfRule type="cellIs" dxfId="5126" priority="8632" operator="equal">
      <formula>"NO CUMPLE"</formula>
    </cfRule>
  </conditionalFormatting>
  <conditionalFormatting sqref="L8464:L8465">
    <cfRule type="cellIs" dxfId="5125" priority="8621" operator="equal">
      <formula>"CUMPLE"</formula>
    </cfRule>
  </conditionalFormatting>
  <conditionalFormatting sqref="L8465">
    <cfRule type="cellIs" dxfId="5124" priority="8619" operator="equal">
      <formula>"RECHAZADO"</formula>
    </cfRule>
    <cfRule type="cellIs" dxfId="5123" priority="8620" operator="equal">
      <formula>"NO CUMPLE"</formula>
    </cfRule>
  </conditionalFormatting>
  <conditionalFormatting sqref="L8469">
    <cfRule type="cellIs" dxfId="5122" priority="8616" operator="equal">
      <formula>"RECHAZADO"</formula>
    </cfRule>
    <cfRule type="cellIs" dxfId="5121" priority="8617" operator="equal">
      <formula>"NO CUMPLE"</formula>
    </cfRule>
    <cfRule type="cellIs" dxfId="5120" priority="8618" operator="equal">
      <formula>"CUMPLE"</formula>
    </cfRule>
  </conditionalFormatting>
  <conditionalFormatting sqref="L8484:L8485">
    <cfRule type="cellIs" dxfId="5119" priority="8611" operator="equal">
      <formula>0</formula>
    </cfRule>
  </conditionalFormatting>
  <conditionalFormatting sqref="L8487">
    <cfRule type="cellIs" dxfId="5118" priority="8624" operator="equal">
      <formula>0</formula>
    </cfRule>
  </conditionalFormatting>
  <conditionalFormatting sqref="L8489">
    <cfRule type="expression" dxfId="5117" priority="8623">
      <formula>AND(L8489&lt;&gt;"",SUM(L8489:L8490)=0)</formula>
    </cfRule>
  </conditionalFormatting>
  <conditionalFormatting sqref="L8490">
    <cfRule type="expression" dxfId="5116" priority="8622">
      <formula>AND(L8490&lt;&gt;"",SUM(L8489:L8490)=0)</formula>
    </cfRule>
  </conditionalFormatting>
  <conditionalFormatting sqref="L8492">
    <cfRule type="cellIs" dxfId="5115" priority="8630" operator="equal">
      <formula>0</formula>
    </cfRule>
  </conditionalFormatting>
  <conditionalFormatting sqref="L8494">
    <cfRule type="cellIs" dxfId="5114" priority="8629" operator="equal">
      <formula>0</formula>
    </cfRule>
  </conditionalFormatting>
  <conditionalFormatting sqref="L8496">
    <cfRule type="cellIs" dxfId="5113" priority="8628" operator="equal">
      <formula>0</formula>
    </cfRule>
  </conditionalFormatting>
  <conditionalFormatting sqref="L8498">
    <cfRule type="cellIs" dxfId="5112" priority="8627" operator="equal">
      <formula>0</formula>
    </cfRule>
  </conditionalFormatting>
  <conditionalFormatting sqref="L8500">
    <cfRule type="cellIs" dxfId="5111" priority="8626" operator="equal">
      <formula>-2</formula>
    </cfRule>
  </conditionalFormatting>
  <conditionalFormatting sqref="L8502">
    <cfRule type="cellIs" dxfId="5110" priority="8625" operator="equal">
      <formula>-1</formula>
    </cfRule>
  </conditionalFormatting>
  <conditionalFormatting sqref="L8520">
    <cfRule type="cellIs" dxfId="5109" priority="8578" operator="equal">
      <formula>"RECHAZADO"</formula>
    </cfRule>
    <cfRule type="cellIs" dxfId="5108" priority="8579" operator="equal">
      <formula>"NO CUMPLE"</formula>
    </cfRule>
    <cfRule type="cellIs" dxfId="5107" priority="8580" operator="equal">
      <formula>"CUMPLE"</formula>
    </cfRule>
  </conditionalFormatting>
  <conditionalFormatting sqref="L8577">
    <cfRule type="cellIs" dxfId="5106" priority="8572" operator="equal">
      <formula>"RECHAZADO"</formula>
    </cfRule>
    <cfRule type="cellIs" dxfId="5105" priority="8573" operator="equal">
      <formula>"NO CUMPLE"</formula>
    </cfRule>
    <cfRule type="cellIs" dxfId="5104" priority="8574" operator="equal">
      <formula>"CUMPLE"</formula>
    </cfRule>
  </conditionalFormatting>
  <conditionalFormatting sqref="L8580">
    <cfRule type="cellIs" dxfId="5103" priority="8569" operator="equal">
      <formula>"RECHAZADO"</formula>
    </cfRule>
    <cfRule type="cellIs" dxfId="5102" priority="8570" operator="equal">
      <formula>"NO CUMPLE"</formula>
    </cfRule>
  </conditionalFormatting>
  <conditionalFormatting sqref="L8580:L8583">
    <cfRule type="cellIs" dxfId="5101" priority="8518" operator="equal">
      <formula>"CUMPLE"</formula>
    </cfRule>
  </conditionalFormatting>
  <conditionalFormatting sqref="L8581">
    <cfRule type="cellIs" dxfId="5100" priority="8522" operator="equal">
      <formula>"RECHAZADO"</formula>
    </cfRule>
    <cfRule type="cellIs" dxfId="5099" priority="8523" operator="equal">
      <formula>"NO CUMPLE"</formula>
    </cfRule>
  </conditionalFormatting>
  <conditionalFormatting sqref="L8582">
    <cfRule type="cellIs" dxfId="5098" priority="8516" operator="equal">
      <formula>"RECHAZADO"</formula>
    </cfRule>
    <cfRule type="cellIs" dxfId="5097" priority="8517" operator="equal">
      <formula>"NO CUMPLE"</formula>
    </cfRule>
  </conditionalFormatting>
  <conditionalFormatting sqref="L8583">
    <cfRule type="cellIs" dxfId="5096" priority="8519" operator="equal">
      <formula>"RECHAZADO"</formula>
    </cfRule>
    <cfRule type="cellIs" dxfId="5095" priority="8520" operator="equal">
      <formula>"NO CUMPLE"</formula>
    </cfRule>
  </conditionalFormatting>
  <conditionalFormatting sqref="L8586">
    <cfRule type="cellIs" dxfId="5094" priority="8575" operator="equal">
      <formula>"RECHAZADO"</formula>
    </cfRule>
    <cfRule type="cellIs" dxfId="5093" priority="8576" operator="equal">
      <formula>"NO CUMPLE"</formula>
    </cfRule>
    <cfRule type="cellIs" dxfId="5092" priority="8577" operator="equal">
      <formula>"CUMPLE"</formula>
    </cfRule>
  </conditionalFormatting>
  <conditionalFormatting sqref="L8589">
    <cfRule type="cellIs" dxfId="5091" priority="8566" operator="equal">
      <formula>"RECHAZADO"</formula>
    </cfRule>
    <cfRule type="cellIs" dxfId="5090" priority="8567" operator="equal">
      <formula>"NO CUMPLE"</formula>
    </cfRule>
  </conditionalFormatting>
  <conditionalFormatting sqref="L8589:L8590">
    <cfRule type="cellIs" dxfId="5089" priority="8556" operator="equal">
      <formula>"CUMPLE"</formula>
    </cfRule>
  </conditionalFormatting>
  <conditionalFormatting sqref="L8590">
    <cfRule type="cellIs" dxfId="5088" priority="8554" operator="equal">
      <formula>"RECHAZADO"</formula>
    </cfRule>
    <cfRule type="cellIs" dxfId="5087" priority="8555" operator="equal">
      <formula>"NO CUMPLE"</formula>
    </cfRule>
  </conditionalFormatting>
  <conditionalFormatting sqref="L8594">
    <cfRule type="cellIs" dxfId="5086" priority="8551" operator="equal">
      <formula>"RECHAZADO"</formula>
    </cfRule>
    <cfRule type="cellIs" dxfId="5085" priority="8552" operator="equal">
      <formula>"NO CUMPLE"</formula>
    </cfRule>
    <cfRule type="cellIs" dxfId="5084" priority="8553" operator="equal">
      <formula>"CUMPLE"</formula>
    </cfRule>
  </conditionalFormatting>
  <conditionalFormatting sqref="L8609:L8610">
    <cfRule type="cellIs" dxfId="5083" priority="8546" operator="equal">
      <formula>0</formula>
    </cfRule>
  </conditionalFormatting>
  <conditionalFormatting sqref="L8612">
    <cfRule type="cellIs" dxfId="5082" priority="8559" operator="equal">
      <formula>0</formula>
    </cfRule>
  </conditionalFormatting>
  <conditionalFormatting sqref="L8614">
    <cfRule type="expression" dxfId="5081" priority="8558">
      <formula>AND(L8614&lt;&gt;"",SUM(L8614:L8615)=0)</formula>
    </cfRule>
  </conditionalFormatting>
  <conditionalFormatting sqref="L8615">
    <cfRule type="expression" dxfId="5080" priority="8557">
      <formula>AND(L8615&lt;&gt;"",SUM(L8614:L8615)=0)</formula>
    </cfRule>
  </conditionalFormatting>
  <conditionalFormatting sqref="L8617">
    <cfRule type="cellIs" dxfId="5079" priority="8565" operator="equal">
      <formula>0</formula>
    </cfRule>
  </conditionalFormatting>
  <conditionalFormatting sqref="L8619">
    <cfRule type="cellIs" dxfId="5078" priority="8564" operator="equal">
      <formula>0</formula>
    </cfRule>
  </conditionalFormatting>
  <conditionalFormatting sqref="L8621">
    <cfRule type="cellIs" dxfId="5077" priority="8563" operator="equal">
      <formula>0</formula>
    </cfRule>
  </conditionalFormatting>
  <conditionalFormatting sqref="L8623">
    <cfRule type="cellIs" dxfId="5076" priority="8562" operator="equal">
      <formula>0</formula>
    </cfRule>
  </conditionalFormatting>
  <conditionalFormatting sqref="L8625">
    <cfRule type="cellIs" dxfId="5075" priority="8561" operator="equal">
      <formula>-2</formula>
    </cfRule>
  </conditionalFormatting>
  <conditionalFormatting sqref="L8627">
    <cfRule type="cellIs" dxfId="5074" priority="8560" operator="equal">
      <formula>-1</formula>
    </cfRule>
  </conditionalFormatting>
  <conditionalFormatting sqref="L8645">
    <cfRule type="cellIs" dxfId="5073" priority="8513" operator="equal">
      <formula>"RECHAZADO"</formula>
    </cfRule>
    <cfRule type="cellIs" dxfId="5072" priority="8514" operator="equal">
      <formula>"NO CUMPLE"</formula>
    </cfRule>
    <cfRule type="cellIs" dxfId="5071" priority="8515" operator="equal">
      <formula>"CUMPLE"</formula>
    </cfRule>
  </conditionalFormatting>
  <conditionalFormatting sqref="L8702">
    <cfRule type="cellIs" dxfId="5070" priority="8507" operator="equal">
      <formula>"RECHAZADO"</formula>
    </cfRule>
    <cfRule type="cellIs" dxfId="5069" priority="8508" operator="equal">
      <formula>"NO CUMPLE"</formula>
    </cfRule>
    <cfRule type="cellIs" dxfId="5068" priority="8509" operator="equal">
      <formula>"CUMPLE"</formula>
    </cfRule>
  </conditionalFormatting>
  <conditionalFormatting sqref="L8705">
    <cfRule type="cellIs" dxfId="5067" priority="8504" operator="equal">
      <formula>"RECHAZADO"</formula>
    </cfRule>
    <cfRule type="cellIs" dxfId="5066" priority="8505" operator="equal">
      <formula>"NO CUMPLE"</formula>
    </cfRule>
  </conditionalFormatting>
  <conditionalFormatting sqref="L8705:L8708">
    <cfRule type="cellIs" dxfId="5065" priority="8453" operator="equal">
      <formula>"CUMPLE"</formula>
    </cfRule>
  </conditionalFormatting>
  <conditionalFormatting sqref="L8706">
    <cfRule type="cellIs" dxfId="5064" priority="8457" operator="equal">
      <formula>"RECHAZADO"</formula>
    </cfRule>
    <cfRule type="cellIs" dxfId="5063" priority="8458" operator="equal">
      <formula>"NO CUMPLE"</formula>
    </cfRule>
  </conditionalFormatting>
  <conditionalFormatting sqref="L8707">
    <cfRule type="cellIs" dxfId="5062" priority="8451" operator="equal">
      <formula>"RECHAZADO"</formula>
    </cfRule>
    <cfRule type="cellIs" dxfId="5061" priority="8452" operator="equal">
      <formula>"NO CUMPLE"</formula>
    </cfRule>
  </conditionalFormatting>
  <conditionalFormatting sqref="L8708">
    <cfRule type="cellIs" dxfId="5060" priority="8454" operator="equal">
      <formula>"RECHAZADO"</formula>
    </cfRule>
    <cfRule type="cellIs" dxfId="5059" priority="8455" operator="equal">
      <formula>"NO CUMPLE"</formula>
    </cfRule>
  </conditionalFormatting>
  <conditionalFormatting sqref="L8711">
    <cfRule type="cellIs" dxfId="5058" priority="8510" operator="equal">
      <formula>"RECHAZADO"</formula>
    </cfRule>
    <cfRule type="cellIs" dxfId="5057" priority="8511" operator="equal">
      <formula>"NO CUMPLE"</formula>
    </cfRule>
    <cfRule type="cellIs" dxfId="5056" priority="8512" operator="equal">
      <formula>"CUMPLE"</formula>
    </cfRule>
  </conditionalFormatting>
  <conditionalFormatting sqref="L8714">
    <cfRule type="cellIs" dxfId="5055" priority="8501" operator="equal">
      <formula>"RECHAZADO"</formula>
    </cfRule>
    <cfRule type="cellIs" dxfId="5054" priority="8502" operator="equal">
      <formula>"NO CUMPLE"</formula>
    </cfRule>
  </conditionalFormatting>
  <conditionalFormatting sqref="L8714:L8715">
    <cfRule type="cellIs" dxfId="5053" priority="8491" operator="equal">
      <formula>"CUMPLE"</formula>
    </cfRule>
  </conditionalFormatting>
  <conditionalFormatting sqref="L8715">
    <cfRule type="cellIs" dxfId="5052" priority="8489" operator="equal">
      <formula>"RECHAZADO"</formula>
    </cfRule>
    <cfRule type="cellIs" dxfId="5051" priority="8490" operator="equal">
      <formula>"NO CUMPLE"</formula>
    </cfRule>
  </conditionalFormatting>
  <conditionalFormatting sqref="L8719">
    <cfRule type="cellIs" dxfId="5050" priority="8486" operator="equal">
      <formula>"RECHAZADO"</formula>
    </cfRule>
    <cfRule type="cellIs" dxfId="5049" priority="8487" operator="equal">
      <formula>"NO CUMPLE"</formula>
    </cfRule>
    <cfRule type="cellIs" dxfId="5048" priority="8488" operator="equal">
      <formula>"CUMPLE"</formula>
    </cfRule>
  </conditionalFormatting>
  <conditionalFormatting sqref="L8734:L8735">
    <cfRule type="cellIs" dxfId="5047" priority="8481" operator="equal">
      <formula>0</formula>
    </cfRule>
  </conditionalFormatting>
  <conditionalFormatting sqref="L8737">
    <cfRule type="cellIs" dxfId="5046" priority="8494" operator="equal">
      <formula>0</formula>
    </cfRule>
  </conditionalFormatting>
  <conditionalFormatting sqref="L8739">
    <cfRule type="expression" dxfId="5045" priority="8493">
      <formula>AND(L8739&lt;&gt;"",SUM(L8739:L8740)=0)</formula>
    </cfRule>
  </conditionalFormatting>
  <conditionalFormatting sqref="L8740">
    <cfRule type="expression" dxfId="5044" priority="8492">
      <formula>AND(L8740&lt;&gt;"",SUM(L8739:L8740)=0)</formula>
    </cfRule>
  </conditionalFormatting>
  <conditionalFormatting sqref="L8742">
    <cfRule type="cellIs" dxfId="5043" priority="8500" operator="equal">
      <formula>0</formula>
    </cfRule>
  </conditionalFormatting>
  <conditionalFormatting sqref="L8744">
    <cfRule type="cellIs" dxfId="5042" priority="8499" operator="equal">
      <formula>0</formula>
    </cfRule>
  </conditionalFormatting>
  <conditionalFormatting sqref="L8746">
    <cfRule type="cellIs" dxfId="5041" priority="8498" operator="equal">
      <formula>0</formula>
    </cfRule>
  </conditionalFormatting>
  <conditionalFormatting sqref="L8748">
    <cfRule type="cellIs" dxfId="5040" priority="8497" operator="equal">
      <formula>0</formula>
    </cfRule>
  </conditionalFormatting>
  <conditionalFormatting sqref="L8750">
    <cfRule type="cellIs" dxfId="5039" priority="8496" operator="equal">
      <formula>-2</formula>
    </cfRule>
  </conditionalFormatting>
  <conditionalFormatting sqref="L8752">
    <cfRule type="cellIs" dxfId="5038" priority="8495" operator="equal">
      <formula>-1</formula>
    </cfRule>
  </conditionalFormatting>
  <conditionalFormatting sqref="L8770">
    <cfRule type="cellIs" dxfId="5037" priority="8448" operator="equal">
      <formula>"RECHAZADO"</formula>
    </cfRule>
    <cfRule type="cellIs" dxfId="5036" priority="8449" operator="equal">
      <formula>"NO CUMPLE"</formula>
    </cfRule>
    <cfRule type="cellIs" dxfId="5035" priority="8450" operator="equal">
      <formula>"CUMPLE"</formula>
    </cfRule>
  </conditionalFormatting>
  <conditionalFormatting sqref="L8827">
    <cfRule type="cellIs" dxfId="5034" priority="8442" operator="equal">
      <formula>"RECHAZADO"</formula>
    </cfRule>
    <cfRule type="cellIs" dxfId="5033" priority="8443" operator="equal">
      <formula>"NO CUMPLE"</formula>
    </cfRule>
    <cfRule type="cellIs" dxfId="5032" priority="8444" operator="equal">
      <formula>"CUMPLE"</formula>
    </cfRule>
  </conditionalFormatting>
  <conditionalFormatting sqref="L8830">
    <cfRule type="cellIs" dxfId="5031" priority="8439" operator="equal">
      <formula>"RECHAZADO"</formula>
    </cfRule>
    <cfRule type="cellIs" dxfId="5030" priority="8440" operator="equal">
      <formula>"NO CUMPLE"</formula>
    </cfRule>
  </conditionalFormatting>
  <conditionalFormatting sqref="L8830:L8833">
    <cfRule type="cellIs" dxfId="5029" priority="8388" operator="equal">
      <formula>"CUMPLE"</formula>
    </cfRule>
  </conditionalFormatting>
  <conditionalFormatting sqref="L8831">
    <cfRule type="cellIs" dxfId="5028" priority="8392" operator="equal">
      <formula>"RECHAZADO"</formula>
    </cfRule>
    <cfRule type="cellIs" dxfId="5027" priority="8393" operator="equal">
      <formula>"NO CUMPLE"</formula>
    </cfRule>
  </conditionalFormatting>
  <conditionalFormatting sqref="L8832">
    <cfRule type="cellIs" dxfId="5026" priority="8386" operator="equal">
      <formula>"RECHAZADO"</formula>
    </cfRule>
    <cfRule type="cellIs" dxfId="5025" priority="8387" operator="equal">
      <formula>"NO CUMPLE"</formula>
    </cfRule>
  </conditionalFormatting>
  <conditionalFormatting sqref="L8833">
    <cfRule type="cellIs" dxfId="5024" priority="8389" operator="equal">
      <formula>"RECHAZADO"</formula>
    </cfRule>
    <cfRule type="cellIs" dxfId="5023" priority="8390" operator="equal">
      <formula>"NO CUMPLE"</formula>
    </cfRule>
  </conditionalFormatting>
  <conditionalFormatting sqref="L8836">
    <cfRule type="cellIs" dxfId="5022" priority="8445" operator="equal">
      <formula>"RECHAZADO"</formula>
    </cfRule>
    <cfRule type="cellIs" dxfId="5021" priority="8446" operator="equal">
      <formula>"NO CUMPLE"</formula>
    </cfRule>
    <cfRule type="cellIs" dxfId="5020" priority="8447" operator="equal">
      <formula>"CUMPLE"</formula>
    </cfRule>
  </conditionalFormatting>
  <conditionalFormatting sqref="L8839">
    <cfRule type="cellIs" dxfId="5019" priority="8436" operator="equal">
      <formula>"RECHAZADO"</formula>
    </cfRule>
    <cfRule type="cellIs" dxfId="5018" priority="8437" operator="equal">
      <formula>"NO CUMPLE"</formula>
    </cfRule>
  </conditionalFormatting>
  <conditionalFormatting sqref="L8839:L8840">
    <cfRule type="cellIs" dxfId="5017" priority="8426" operator="equal">
      <formula>"CUMPLE"</formula>
    </cfRule>
  </conditionalFormatting>
  <conditionalFormatting sqref="L8840">
    <cfRule type="cellIs" dxfId="5016" priority="8424" operator="equal">
      <formula>"RECHAZADO"</formula>
    </cfRule>
    <cfRule type="cellIs" dxfId="5015" priority="8425" operator="equal">
      <formula>"NO CUMPLE"</formula>
    </cfRule>
  </conditionalFormatting>
  <conditionalFormatting sqref="L8844">
    <cfRule type="cellIs" dxfId="5014" priority="8421" operator="equal">
      <formula>"RECHAZADO"</formula>
    </cfRule>
    <cfRule type="cellIs" dxfId="5013" priority="8422" operator="equal">
      <formula>"NO CUMPLE"</formula>
    </cfRule>
    <cfRule type="cellIs" dxfId="5012" priority="8423" operator="equal">
      <formula>"CUMPLE"</formula>
    </cfRule>
  </conditionalFormatting>
  <conditionalFormatting sqref="L8859:L8860">
    <cfRule type="cellIs" dxfId="5011" priority="8416" operator="equal">
      <formula>0</formula>
    </cfRule>
  </conditionalFormatting>
  <conditionalFormatting sqref="L8862">
    <cfRule type="cellIs" dxfId="5010" priority="8429" operator="equal">
      <formula>0</formula>
    </cfRule>
  </conditionalFormatting>
  <conditionalFormatting sqref="L8864">
    <cfRule type="expression" dxfId="5009" priority="8428">
      <formula>AND(L8864&lt;&gt;"",SUM(L8864:L8865)=0)</formula>
    </cfRule>
  </conditionalFormatting>
  <conditionalFormatting sqref="L8865">
    <cfRule type="expression" dxfId="5008" priority="8427">
      <formula>AND(L8865&lt;&gt;"",SUM(L8864:L8865)=0)</formula>
    </cfRule>
  </conditionalFormatting>
  <conditionalFormatting sqref="L8867">
    <cfRule type="cellIs" dxfId="5007" priority="8435" operator="equal">
      <formula>0</formula>
    </cfRule>
  </conditionalFormatting>
  <conditionalFormatting sqref="L8869">
    <cfRule type="cellIs" dxfId="5006" priority="8434" operator="equal">
      <formula>0</formula>
    </cfRule>
  </conditionalFormatting>
  <conditionalFormatting sqref="L8871">
    <cfRule type="cellIs" dxfId="5005" priority="8433" operator="equal">
      <formula>0</formula>
    </cfRule>
  </conditionalFormatting>
  <conditionalFormatting sqref="L8873">
    <cfRule type="cellIs" dxfId="5004" priority="8432" operator="equal">
      <formula>0</formula>
    </cfRule>
  </conditionalFormatting>
  <conditionalFormatting sqref="L8875">
    <cfRule type="cellIs" dxfId="5003" priority="8431" operator="equal">
      <formula>-2</formula>
    </cfRule>
  </conditionalFormatting>
  <conditionalFormatting sqref="L8877">
    <cfRule type="cellIs" dxfId="5002" priority="8430" operator="equal">
      <formula>-1</formula>
    </cfRule>
  </conditionalFormatting>
  <conditionalFormatting sqref="L8895">
    <cfRule type="cellIs" dxfId="5001" priority="8383" operator="equal">
      <formula>"RECHAZADO"</formula>
    </cfRule>
    <cfRule type="cellIs" dxfId="5000" priority="8384" operator="equal">
      <formula>"NO CUMPLE"</formula>
    </cfRule>
    <cfRule type="cellIs" dxfId="4999" priority="8385" operator="equal">
      <formula>"CUMPLE"</formula>
    </cfRule>
  </conditionalFormatting>
  <conditionalFormatting sqref="L8952">
    <cfRule type="cellIs" dxfId="4998" priority="8377" operator="equal">
      <formula>"RECHAZADO"</formula>
    </cfRule>
    <cfRule type="cellIs" dxfId="4997" priority="8378" operator="equal">
      <formula>"NO CUMPLE"</formula>
    </cfRule>
    <cfRule type="cellIs" dxfId="4996" priority="8379" operator="equal">
      <formula>"CUMPLE"</formula>
    </cfRule>
  </conditionalFormatting>
  <conditionalFormatting sqref="L8955">
    <cfRule type="cellIs" dxfId="4995" priority="8374" operator="equal">
      <formula>"RECHAZADO"</formula>
    </cfRule>
    <cfRule type="cellIs" dxfId="4994" priority="8375" operator="equal">
      <formula>"NO CUMPLE"</formula>
    </cfRule>
  </conditionalFormatting>
  <conditionalFormatting sqref="L8955:L8958">
    <cfRule type="cellIs" dxfId="4993" priority="8323" operator="equal">
      <formula>"CUMPLE"</formula>
    </cfRule>
  </conditionalFormatting>
  <conditionalFormatting sqref="L8956">
    <cfRule type="cellIs" dxfId="4992" priority="8327" operator="equal">
      <formula>"RECHAZADO"</formula>
    </cfRule>
    <cfRule type="cellIs" dxfId="4991" priority="8328" operator="equal">
      <formula>"NO CUMPLE"</formula>
    </cfRule>
  </conditionalFormatting>
  <conditionalFormatting sqref="L8957">
    <cfRule type="cellIs" dxfId="4990" priority="8321" operator="equal">
      <formula>"RECHAZADO"</formula>
    </cfRule>
    <cfRule type="cellIs" dxfId="4989" priority="8322" operator="equal">
      <formula>"NO CUMPLE"</formula>
    </cfRule>
  </conditionalFormatting>
  <conditionalFormatting sqref="L8958">
    <cfRule type="cellIs" dxfId="4988" priority="8324" operator="equal">
      <formula>"RECHAZADO"</formula>
    </cfRule>
    <cfRule type="cellIs" dxfId="4987" priority="8325" operator="equal">
      <formula>"NO CUMPLE"</formula>
    </cfRule>
  </conditionalFormatting>
  <conditionalFormatting sqref="L8961">
    <cfRule type="cellIs" dxfId="4986" priority="8380" operator="equal">
      <formula>"RECHAZADO"</formula>
    </cfRule>
    <cfRule type="cellIs" dxfId="4985" priority="8381" operator="equal">
      <formula>"NO CUMPLE"</formula>
    </cfRule>
    <cfRule type="cellIs" dxfId="4984" priority="8382" operator="equal">
      <formula>"CUMPLE"</formula>
    </cfRule>
  </conditionalFormatting>
  <conditionalFormatting sqref="L8964">
    <cfRule type="cellIs" dxfId="4983" priority="8371" operator="equal">
      <formula>"RECHAZADO"</formula>
    </cfRule>
    <cfRule type="cellIs" dxfId="4982" priority="8372" operator="equal">
      <formula>"NO CUMPLE"</formula>
    </cfRule>
  </conditionalFormatting>
  <conditionalFormatting sqref="L8964:L8965">
    <cfRule type="cellIs" dxfId="4981" priority="8361" operator="equal">
      <formula>"CUMPLE"</formula>
    </cfRule>
  </conditionalFormatting>
  <conditionalFormatting sqref="L8965">
    <cfRule type="cellIs" dxfId="4980" priority="8359" operator="equal">
      <formula>"RECHAZADO"</formula>
    </cfRule>
    <cfRule type="cellIs" dxfId="4979" priority="8360" operator="equal">
      <formula>"NO CUMPLE"</formula>
    </cfRule>
  </conditionalFormatting>
  <conditionalFormatting sqref="L8969">
    <cfRule type="cellIs" dxfId="4978" priority="8356" operator="equal">
      <formula>"RECHAZADO"</formula>
    </cfRule>
    <cfRule type="cellIs" dxfId="4977" priority="8357" operator="equal">
      <formula>"NO CUMPLE"</formula>
    </cfRule>
    <cfRule type="cellIs" dxfId="4976" priority="8358" operator="equal">
      <formula>"CUMPLE"</formula>
    </cfRule>
  </conditionalFormatting>
  <conditionalFormatting sqref="L8984:L8985">
    <cfRule type="cellIs" dxfId="4975" priority="8351" operator="equal">
      <formula>0</formula>
    </cfRule>
  </conditionalFormatting>
  <conditionalFormatting sqref="L8987">
    <cfRule type="cellIs" dxfId="4974" priority="8364" operator="equal">
      <formula>0</formula>
    </cfRule>
  </conditionalFormatting>
  <conditionalFormatting sqref="L8989">
    <cfRule type="expression" dxfId="4973" priority="8363">
      <formula>AND(L8989&lt;&gt;"",SUM(L8989:L8990)=0)</formula>
    </cfRule>
  </conditionalFormatting>
  <conditionalFormatting sqref="L8990">
    <cfRule type="expression" dxfId="4972" priority="8362">
      <formula>AND(L8990&lt;&gt;"",SUM(L8989:L8990)=0)</formula>
    </cfRule>
  </conditionalFormatting>
  <conditionalFormatting sqref="L8992">
    <cfRule type="cellIs" dxfId="4971" priority="8370" operator="equal">
      <formula>0</formula>
    </cfRule>
  </conditionalFormatting>
  <conditionalFormatting sqref="L8994">
    <cfRule type="cellIs" dxfId="4970" priority="8369" operator="equal">
      <formula>0</formula>
    </cfRule>
  </conditionalFormatting>
  <conditionalFormatting sqref="L8996">
    <cfRule type="cellIs" dxfId="4969" priority="8368" operator="equal">
      <formula>0</formula>
    </cfRule>
  </conditionalFormatting>
  <conditionalFormatting sqref="L8998">
    <cfRule type="cellIs" dxfId="4968" priority="8367" operator="equal">
      <formula>0</formula>
    </cfRule>
  </conditionalFormatting>
  <conditionalFormatting sqref="L9000">
    <cfRule type="cellIs" dxfId="4967" priority="8366" operator="equal">
      <formula>-2</formula>
    </cfRule>
  </conditionalFormatting>
  <conditionalFormatting sqref="L9002">
    <cfRule type="cellIs" dxfId="4966" priority="8365" operator="equal">
      <formula>-1</formula>
    </cfRule>
  </conditionalFormatting>
  <conditionalFormatting sqref="L9020">
    <cfRule type="cellIs" dxfId="4965" priority="8318" operator="equal">
      <formula>"RECHAZADO"</formula>
    </cfRule>
    <cfRule type="cellIs" dxfId="4964" priority="8319" operator="equal">
      <formula>"NO CUMPLE"</formula>
    </cfRule>
    <cfRule type="cellIs" dxfId="4963" priority="8320" operator="equal">
      <formula>"CUMPLE"</formula>
    </cfRule>
  </conditionalFormatting>
  <conditionalFormatting sqref="L9077">
    <cfRule type="cellIs" dxfId="4962" priority="8312" operator="equal">
      <formula>"RECHAZADO"</formula>
    </cfRule>
    <cfRule type="cellIs" dxfId="4961" priority="8313" operator="equal">
      <formula>"NO CUMPLE"</formula>
    </cfRule>
    <cfRule type="cellIs" dxfId="4960" priority="8314" operator="equal">
      <formula>"CUMPLE"</formula>
    </cfRule>
  </conditionalFormatting>
  <conditionalFormatting sqref="L9080">
    <cfRule type="cellIs" dxfId="4959" priority="8309" operator="equal">
      <formula>"RECHAZADO"</formula>
    </cfRule>
    <cfRule type="cellIs" dxfId="4958" priority="8310" operator="equal">
      <formula>"NO CUMPLE"</formula>
    </cfRule>
  </conditionalFormatting>
  <conditionalFormatting sqref="L9080:L9083">
    <cfRule type="cellIs" dxfId="4957" priority="8258" operator="equal">
      <formula>"CUMPLE"</formula>
    </cfRule>
  </conditionalFormatting>
  <conditionalFormatting sqref="L9081">
    <cfRule type="cellIs" dxfId="4956" priority="8262" operator="equal">
      <formula>"RECHAZADO"</formula>
    </cfRule>
    <cfRule type="cellIs" dxfId="4955" priority="8263" operator="equal">
      <formula>"NO CUMPLE"</formula>
    </cfRule>
  </conditionalFormatting>
  <conditionalFormatting sqref="L9082">
    <cfRule type="cellIs" dxfId="4954" priority="8256" operator="equal">
      <formula>"RECHAZADO"</formula>
    </cfRule>
    <cfRule type="cellIs" dxfId="4953" priority="8257" operator="equal">
      <formula>"NO CUMPLE"</formula>
    </cfRule>
  </conditionalFormatting>
  <conditionalFormatting sqref="L9083">
    <cfRule type="cellIs" dxfId="4952" priority="8259" operator="equal">
      <formula>"RECHAZADO"</formula>
    </cfRule>
    <cfRule type="cellIs" dxfId="4951" priority="8260" operator="equal">
      <formula>"NO CUMPLE"</formula>
    </cfRule>
  </conditionalFormatting>
  <conditionalFormatting sqref="L9086">
    <cfRule type="cellIs" dxfId="4950" priority="8315" operator="equal">
      <formula>"RECHAZADO"</formula>
    </cfRule>
    <cfRule type="cellIs" dxfId="4949" priority="8316" operator="equal">
      <formula>"NO CUMPLE"</formula>
    </cfRule>
    <cfRule type="cellIs" dxfId="4948" priority="8317" operator="equal">
      <formula>"CUMPLE"</formula>
    </cfRule>
  </conditionalFormatting>
  <conditionalFormatting sqref="L9089">
    <cfRule type="cellIs" dxfId="4947" priority="8306" operator="equal">
      <formula>"RECHAZADO"</formula>
    </cfRule>
    <cfRule type="cellIs" dxfId="4946" priority="8307" operator="equal">
      <formula>"NO CUMPLE"</formula>
    </cfRule>
  </conditionalFormatting>
  <conditionalFormatting sqref="L9089:L9090">
    <cfRule type="cellIs" dxfId="4945" priority="8296" operator="equal">
      <formula>"CUMPLE"</formula>
    </cfRule>
  </conditionalFormatting>
  <conditionalFormatting sqref="L9090">
    <cfRule type="cellIs" dxfId="4944" priority="8294" operator="equal">
      <formula>"RECHAZADO"</formula>
    </cfRule>
    <cfRule type="cellIs" dxfId="4943" priority="8295" operator="equal">
      <formula>"NO CUMPLE"</formula>
    </cfRule>
  </conditionalFormatting>
  <conditionalFormatting sqref="L9094">
    <cfRule type="cellIs" dxfId="4942" priority="8291" operator="equal">
      <formula>"RECHAZADO"</formula>
    </cfRule>
    <cfRule type="cellIs" dxfId="4941" priority="8292" operator="equal">
      <formula>"NO CUMPLE"</formula>
    </cfRule>
    <cfRule type="cellIs" dxfId="4940" priority="8293" operator="equal">
      <formula>"CUMPLE"</formula>
    </cfRule>
  </conditionalFormatting>
  <conditionalFormatting sqref="L9109:L9110">
    <cfRule type="cellIs" dxfId="4939" priority="8286" operator="equal">
      <formula>0</formula>
    </cfRule>
  </conditionalFormatting>
  <conditionalFormatting sqref="L9112">
    <cfRule type="cellIs" dxfId="4938" priority="8299" operator="equal">
      <formula>0</formula>
    </cfRule>
  </conditionalFormatting>
  <conditionalFormatting sqref="L9114">
    <cfRule type="expression" dxfId="4937" priority="8298">
      <formula>AND(L9114&lt;&gt;"",SUM(L9114:L9115)=0)</formula>
    </cfRule>
  </conditionalFormatting>
  <conditionalFormatting sqref="L9115">
    <cfRule type="expression" dxfId="4936" priority="8297">
      <formula>AND(L9115&lt;&gt;"",SUM(L9114:L9115)=0)</formula>
    </cfRule>
  </conditionalFormatting>
  <conditionalFormatting sqref="L9117">
    <cfRule type="cellIs" dxfId="4935" priority="8305" operator="equal">
      <formula>0</formula>
    </cfRule>
  </conditionalFormatting>
  <conditionalFormatting sqref="L9119">
    <cfRule type="cellIs" dxfId="4934" priority="8304" operator="equal">
      <formula>0</formula>
    </cfRule>
  </conditionalFormatting>
  <conditionalFormatting sqref="L9121">
    <cfRule type="cellIs" dxfId="4933" priority="8303" operator="equal">
      <formula>0</formula>
    </cfRule>
  </conditionalFormatting>
  <conditionalFormatting sqref="L9123">
    <cfRule type="cellIs" dxfId="4932" priority="8302" operator="equal">
      <formula>0</formula>
    </cfRule>
  </conditionalFormatting>
  <conditionalFormatting sqref="L9125">
    <cfRule type="cellIs" dxfId="4931" priority="8301" operator="equal">
      <formula>-2</formula>
    </cfRule>
  </conditionalFormatting>
  <conditionalFormatting sqref="L9127">
    <cfRule type="cellIs" dxfId="4930" priority="8300" operator="equal">
      <formula>-1</formula>
    </cfRule>
  </conditionalFormatting>
  <conditionalFormatting sqref="L9145">
    <cfRule type="cellIs" dxfId="4929" priority="8253" operator="equal">
      <formula>"RECHAZADO"</formula>
    </cfRule>
    <cfRule type="cellIs" dxfId="4928" priority="8254" operator="equal">
      <formula>"NO CUMPLE"</formula>
    </cfRule>
    <cfRule type="cellIs" dxfId="4927" priority="8255" operator="equal">
      <formula>"CUMPLE"</formula>
    </cfRule>
  </conditionalFormatting>
  <conditionalFormatting sqref="L9202">
    <cfRule type="cellIs" dxfId="4926" priority="8247" operator="equal">
      <formula>"RECHAZADO"</formula>
    </cfRule>
    <cfRule type="cellIs" dxfId="4925" priority="8248" operator="equal">
      <formula>"NO CUMPLE"</formula>
    </cfRule>
    <cfRule type="cellIs" dxfId="4924" priority="8249" operator="equal">
      <formula>"CUMPLE"</formula>
    </cfRule>
  </conditionalFormatting>
  <conditionalFormatting sqref="L9205">
    <cfRule type="cellIs" dxfId="4923" priority="8244" operator="equal">
      <formula>"RECHAZADO"</formula>
    </cfRule>
    <cfRule type="cellIs" dxfId="4922" priority="8245" operator="equal">
      <formula>"NO CUMPLE"</formula>
    </cfRule>
  </conditionalFormatting>
  <conditionalFormatting sqref="L9205:L9208">
    <cfRule type="cellIs" dxfId="4921" priority="8193" operator="equal">
      <formula>"CUMPLE"</formula>
    </cfRule>
  </conditionalFormatting>
  <conditionalFormatting sqref="L9206">
    <cfRule type="cellIs" dxfId="4920" priority="8197" operator="equal">
      <formula>"RECHAZADO"</formula>
    </cfRule>
    <cfRule type="cellIs" dxfId="4919" priority="8198" operator="equal">
      <formula>"NO CUMPLE"</formula>
    </cfRule>
  </conditionalFormatting>
  <conditionalFormatting sqref="L9207">
    <cfRule type="cellIs" dxfId="4918" priority="8191" operator="equal">
      <formula>"RECHAZADO"</formula>
    </cfRule>
    <cfRule type="cellIs" dxfId="4917" priority="8192" operator="equal">
      <formula>"NO CUMPLE"</formula>
    </cfRule>
  </conditionalFormatting>
  <conditionalFormatting sqref="L9208">
    <cfRule type="cellIs" dxfId="4916" priority="8194" operator="equal">
      <formula>"RECHAZADO"</formula>
    </cfRule>
    <cfRule type="cellIs" dxfId="4915" priority="8195" operator="equal">
      <formula>"NO CUMPLE"</formula>
    </cfRule>
  </conditionalFormatting>
  <conditionalFormatting sqref="L9211">
    <cfRule type="cellIs" dxfId="4914" priority="8250" operator="equal">
      <formula>"RECHAZADO"</formula>
    </cfRule>
    <cfRule type="cellIs" dxfId="4913" priority="8251" operator="equal">
      <formula>"NO CUMPLE"</formula>
    </cfRule>
    <cfRule type="cellIs" dxfId="4912" priority="8252" operator="equal">
      <formula>"CUMPLE"</formula>
    </cfRule>
  </conditionalFormatting>
  <conditionalFormatting sqref="L9214">
    <cfRule type="cellIs" dxfId="4911" priority="8241" operator="equal">
      <formula>"RECHAZADO"</formula>
    </cfRule>
    <cfRule type="cellIs" dxfId="4910" priority="8242" operator="equal">
      <formula>"NO CUMPLE"</formula>
    </cfRule>
  </conditionalFormatting>
  <conditionalFormatting sqref="L9214:L9215">
    <cfRule type="cellIs" dxfId="4909" priority="8231" operator="equal">
      <formula>"CUMPLE"</formula>
    </cfRule>
  </conditionalFormatting>
  <conditionalFormatting sqref="L9215">
    <cfRule type="cellIs" dxfId="4908" priority="8229" operator="equal">
      <formula>"RECHAZADO"</formula>
    </cfRule>
    <cfRule type="cellIs" dxfId="4907" priority="8230" operator="equal">
      <formula>"NO CUMPLE"</formula>
    </cfRule>
  </conditionalFormatting>
  <conditionalFormatting sqref="L9219">
    <cfRule type="cellIs" dxfId="4906" priority="8226" operator="equal">
      <formula>"RECHAZADO"</formula>
    </cfRule>
    <cfRule type="cellIs" dxfId="4905" priority="8227" operator="equal">
      <formula>"NO CUMPLE"</formula>
    </cfRule>
    <cfRule type="cellIs" dxfId="4904" priority="8228" operator="equal">
      <formula>"CUMPLE"</formula>
    </cfRule>
  </conditionalFormatting>
  <conditionalFormatting sqref="L9234:L9235">
    <cfRule type="cellIs" dxfId="4903" priority="8221" operator="equal">
      <formula>0</formula>
    </cfRule>
  </conditionalFormatting>
  <conditionalFormatting sqref="L9237">
    <cfRule type="cellIs" dxfId="4902" priority="8234" operator="equal">
      <formula>0</formula>
    </cfRule>
  </conditionalFormatting>
  <conditionalFormatting sqref="L9239">
    <cfRule type="expression" dxfId="4901" priority="8233">
      <formula>AND(L9239&lt;&gt;"",SUM(L9239:L9240)=0)</formula>
    </cfRule>
  </conditionalFormatting>
  <conditionalFormatting sqref="L9240">
    <cfRule type="expression" dxfId="4900" priority="8232">
      <formula>AND(L9240&lt;&gt;"",SUM(L9239:L9240)=0)</formula>
    </cfRule>
  </conditionalFormatting>
  <conditionalFormatting sqref="L9242">
    <cfRule type="cellIs" dxfId="4899" priority="8240" operator="equal">
      <formula>0</formula>
    </cfRule>
  </conditionalFormatting>
  <conditionalFormatting sqref="L9244">
    <cfRule type="cellIs" dxfId="4898" priority="8239" operator="equal">
      <formula>0</formula>
    </cfRule>
  </conditionalFormatting>
  <conditionalFormatting sqref="L9246">
    <cfRule type="cellIs" dxfId="4897" priority="8238" operator="equal">
      <formula>0</formula>
    </cfRule>
  </conditionalFormatting>
  <conditionalFormatting sqref="L9248">
    <cfRule type="cellIs" dxfId="4896" priority="8237" operator="equal">
      <formula>0</formula>
    </cfRule>
  </conditionalFormatting>
  <conditionalFormatting sqref="L9250">
    <cfRule type="cellIs" dxfId="4895" priority="8236" operator="equal">
      <formula>-2</formula>
    </cfRule>
  </conditionalFormatting>
  <conditionalFormatting sqref="L9252">
    <cfRule type="cellIs" dxfId="4894" priority="8235" operator="equal">
      <formula>-1</formula>
    </cfRule>
  </conditionalFormatting>
  <conditionalFormatting sqref="L9270">
    <cfRule type="cellIs" dxfId="4893" priority="8188" operator="equal">
      <formula>"RECHAZADO"</formula>
    </cfRule>
    <cfRule type="cellIs" dxfId="4892" priority="8189" operator="equal">
      <formula>"NO CUMPLE"</formula>
    </cfRule>
    <cfRule type="cellIs" dxfId="4891" priority="8190" operator="equal">
      <formula>"CUMPLE"</formula>
    </cfRule>
  </conditionalFormatting>
  <conditionalFormatting sqref="L9327">
    <cfRule type="cellIs" dxfId="4890" priority="8182" operator="equal">
      <formula>"RECHAZADO"</formula>
    </cfRule>
    <cfRule type="cellIs" dxfId="4889" priority="8183" operator="equal">
      <formula>"NO CUMPLE"</formula>
    </cfRule>
    <cfRule type="cellIs" dxfId="4888" priority="8184" operator="equal">
      <formula>"CUMPLE"</formula>
    </cfRule>
  </conditionalFormatting>
  <conditionalFormatting sqref="L9330">
    <cfRule type="cellIs" dxfId="4887" priority="8179" operator="equal">
      <formula>"RECHAZADO"</formula>
    </cfRule>
    <cfRule type="cellIs" dxfId="4886" priority="8180" operator="equal">
      <formula>"NO CUMPLE"</formula>
    </cfRule>
  </conditionalFormatting>
  <conditionalFormatting sqref="L9330:L9333">
    <cfRule type="cellIs" dxfId="4885" priority="8128" operator="equal">
      <formula>"CUMPLE"</formula>
    </cfRule>
  </conditionalFormatting>
  <conditionalFormatting sqref="L9331">
    <cfRule type="cellIs" dxfId="4884" priority="8132" operator="equal">
      <formula>"RECHAZADO"</formula>
    </cfRule>
    <cfRule type="cellIs" dxfId="4883" priority="8133" operator="equal">
      <formula>"NO CUMPLE"</formula>
    </cfRule>
  </conditionalFormatting>
  <conditionalFormatting sqref="L9332">
    <cfRule type="cellIs" dxfId="4882" priority="8126" operator="equal">
      <formula>"RECHAZADO"</formula>
    </cfRule>
    <cfRule type="cellIs" dxfId="4881" priority="8127" operator="equal">
      <formula>"NO CUMPLE"</formula>
    </cfRule>
  </conditionalFormatting>
  <conditionalFormatting sqref="L9333">
    <cfRule type="cellIs" dxfId="4880" priority="8129" operator="equal">
      <formula>"RECHAZADO"</formula>
    </cfRule>
    <cfRule type="cellIs" dxfId="4879" priority="8130" operator="equal">
      <formula>"NO CUMPLE"</formula>
    </cfRule>
  </conditionalFormatting>
  <conditionalFormatting sqref="L9336">
    <cfRule type="cellIs" dxfId="4878" priority="8185" operator="equal">
      <formula>"RECHAZADO"</formula>
    </cfRule>
    <cfRule type="cellIs" dxfId="4877" priority="8186" operator="equal">
      <formula>"NO CUMPLE"</formula>
    </cfRule>
    <cfRule type="cellIs" dxfId="4876" priority="8187" operator="equal">
      <formula>"CUMPLE"</formula>
    </cfRule>
  </conditionalFormatting>
  <conditionalFormatting sqref="L9339">
    <cfRule type="cellIs" dxfId="4875" priority="8176" operator="equal">
      <formula>"RECHAZADO"</formula>
    </cfRule>
    <cfRule type="cellIs" dxfId="4874" priority="8177" operator="equal">
      <formula>"NO CUMPLE"</formula>
    </cfRule>
  </conditionalFormatting>
  <conditionalFormatting sqref="L9339:L9340">
    <cfRule type="cellIs" dxfId="4873" priority="8166" operator="equal">
      <formula>"CUMPLE"</formula>
    </cfRule>
  </conditionalFormatting>
  <conditionalFormatting sqref="L9340">
    <cfRule type="cellIs" dxfId="4872" priority="8164" operator="equal">
      <formula>"RECHAZADO"</formula>
    </cfRule>
    <cfRule type="cellIs" dxfId="4871" priority="8165" operator="equal">
      <formula>"NO CUMPLE"</formula>
    </cfRule>
  </conditionalFormatting>
  <conditionalFormatting sqref="L9344">
    <cfRule type="cellIs" dxfId="4870" priority="8161" operator="equal">
      <formula>"RECHAZADO"</formula>
    </cfRule>
    <cfRule type="cellIs" dxfId="4869" priority="8162" operator="equal">
      <formula>"NO CUMPLE"</formula>
    </cfRule>
    <cfRule type="cellIs" dxfId="4868" priority="8163" operator="equal">
      <formula>"CUMPLE"</formula>
    </cfRule>
  </conditionalFormatting>
  <conditionalFormatting sqref="L9359:L9360">
    <cfRule type="cellIs" dxfId="4867" priority="8156" operator="equal">
      <formula>0</formula>
    </cfRule>
  </conditionalFormatting>
  <conditionalFormatting sqref="L9362">
    <cfRule type="cellIs" dxfId="4866" priority="8169" operator="equal">
      <formula>0</formula>
    </cfRule>
  </conditionalFormatting>
  <conditionalFormatting sqref="L9364">
    <cfRule type="expression" dxfId="4865" priority="8168">
      <formula>AND(L9364&lt;&gt;"",SUM(L9364:L9365)=0)</formula>
    </cfRule>
  </conditionalFormatting>
  <conditionalFormatting sqref="L9365">
    <cfRule type="expression" dxfId="4864" priority="8167">
      <formula>AND(L9365&lt;&gt;"",SUM(L9364:L9365)=0)</formula>
    </cfRule>
  </conditionalFormatting>
  <conditionalFormatting sqref="L9367">
    <cfRule type="cellIs" dxfId="4863" priority="8175" operator="equal">
      <formula>0</formula>
    </cfRule>
  </conditionalFormatting>
  <conditionalFormatting sqref="L9369">
    <cfRule type="cellIs" dxfId="4862" priority="8174" operator="equal">
      <formula>0</formula>
    </cfRule>
  </conditionalFormatting>
  <conditionalFormatting sqref="L9371">
    <cfRule type="cellIs" dxfId="4861" priority="8173" operator="equal">
      <formula>0</formula>
    </cfRule>
  </conditionalFormatting>
  <conditionalFormatting sqref="L9373">
    <cfRule type="cellIs" dxfId="4860" priority="8172" operator="equal">
      <formula>0</formula>
    </cfRule>
  </conditionalFormatting>
  <conditionalFormatting sqref="L9375">
    <cfRule type="cellIs" dxfId="4859" priority="8171" operator="equal">
      <formula>-2</formula>
    </cfRule>
  </conditionalFormatting>
  <conditionalFormatting sqref="L9377">
    <cfRule type="cellIs" dxfId="4858" priority="8170" operator="equal">
      <formula>-1</formula>
    </cfRule>
  </conditionalFormatting>
  <conditionalFormatting sqref="L9395">
    <cfRule type="cellIs" dxfId="4857" priority="8123" operator="equal">
      <formula>"RECHAZADO"</formula>
    </cfRule>
    <cfRule type="cellIs" dxfId="4856" priority="8124" operator="equal">
      <formula>"NO CUMPLE"</formula>
    </cfRule>
    <cfRule type="cellIs" dxfId="4855" priority="8125" operator="equal">
      <formula>"CUMPLE"</formula>
    </cfRule>
  </conditionalFormatting>
  <conditionalFormatting sqref="L9452">
    <cfRule type="cellIs" dxfId="4854" priority="8117" operator="equal">
      <formula>"RECHAZADO"</formula>
    </cfRule>
    <cfRule type="cellIs" dxfId="4853" priority="8118" operator="equal">
      <formula>"NO CUMPLE"</formula>
    </cfRule>
    <cfRule type="cellIs" dxfId="4852" priority="8119" operator="equal">
      <formula>"CUMPLE"</formula>
    </cfRule>
  </conditionalFormatting>
  <conditionalFormatting sqref="L9455">
    <cfRule type="cellIs" dxfId="4851" priority="8114" operator="equal">
      <formula>"RECHAZADO"</formula>
    </cfRule>
    <cfRule type="cellIs" dxfId="4850" priority="8115" operator="equal">
      <formula>"NO CUMPLE"</formula>
    </cfRule>
  </conditionalFormatting>
  <conditionalFormatting sqref="L9455:L9458">
    <cfRule type="cellIs" dxfId="4849" priority="8063" operator="equal">
      <formula>"CUMPLE"</formula>
    </cfRule>
  </conditionalFormatting>
  <conditionalFormatting sqref="L9456">
    <cfRule type="cellIs" dxfId="4848" priority="8067" operator="equal">
      <formula>"RECHAZADO"</formula>
    </cfRule>
    <cfRule type="cellIs" dxfId="4847" priority="8068" operator="equal">
      <formula>"NO CUMPLE"</formula>
    </cfRule>
  </conditionalFormatting>
  <conditionalFormatting sqref="L9457">
    <cfRule type="cellIs" dxfId="4846" priority="8061" operator="equal">
      <formula>"RECHAZADO"</formula>
    </cfRule>
    <cfRule type="cellIs" dxfId="4845" priority="8062" operator="equal">
      <formula>"NO CUMPLE"</formula>
    </cfRule>
  </conditionalFormatting>
  <conditionalFormatting sqref="L9458">
    <cfRule type="cellIs" dxfId="4844" priority="8064" operator="equal">
      <formula>"RECHAZADO"</formula>
    </cfRule>
    <cfRule type="cellIs" dxfId="4843" priority="8065" operator="equal">
      <formula>"NO CUMPLE"</formula>
    </cfRule>
  </conditionalFormatting>
  <conditionalFormatting sqref="L9461">
    <cfRule type="cellIs" dxfId="4842" priority="8120" operator="equal">
      <formula>"RECHAZADO"</formula>
    </cfRule>
    <cfRule type="cellIs" dxfId="4841" priority="8121" operator="equal">
      <formula>"NO CUMPLE"</formula>
    </cfRule>
    <cfRule type="cellIs" dxfId="4840" priority="8122" operator="equal">
      <formula>"CUMPLE"</formula>
    </cfRule>
  </conditionalFormatting>
  <conditionalFormatting sqref="L9464">
    <cfRule type="cellIs" dxfId="4839" priority="8111" operator="equal">
      <formula>"RECHAZADO"</formula>
    </cfRule>
    <cfRule type="cellIs" dxfId="4838" priority="8112" operator="equal">
      <formula>"NO CUMPLE"</formula>
    </cfRule>
  </conditionalFormatting>
  <conditionalFormatting sqref="L9464:L9465">
    <cfRule type="cellIs" dxfId="4837" priority="8101" operator="equal">
      <formula>"CUMPLE"</formula>
    </cfRule>
  </conditionalFormatting>
  <conditionalFormatting sqref="L9465">
    <cfRule type="cellIs" dxfId="4836" priority="8099" operator="equal">
      <formula>"RECHAZADO"</formula>
    </cfRule>
    <cfRule type="cellIs" dxfId="4835" priority="8100" operator="equal">
      <formula>"NO CUMPLE"</formula>
    </cfRule>
  </conditionalFormatting>
  <conditionalFormatting sqref="L9469">
    <cfRule type="cellIs" dxfId="4834" priority="8096" operator="equal">
      <formula>"RECHAZADO"</formula>
    </cfRule>
    <cfRule type="cellIs" dxfId="4833" priority="8097" operator="equal">
      <formula>"NO CUMPLE"</formula>
    </cfRule>
    <cfRule type="cellIs" dxfId="4832" priority="8098" operator="equal">
      <formula>"CUMPLE"</formula>
    </cfRule>
  </conditionalFormatting>
  <conditionalFormatting sqref="L9484:L9485">
    <cfRule type="cellIs" dxfId="4831" priority="8091" operator="equal">
      <formula>0</formula>
    </cfRule>
  </conditionalFormatting>
  <conditionalFormatting sqref="L9487">
    <cfRule type="cellIs" dxfId="4830" priority="8104" operator="equal">
      <formula>0</formula>
    </cfRule>
  </conditionalFormatting>
  <conditionalFormatting sqref="L9489">
    <cfRule type="expression" dxfId="4829" priority="8103">
      <formula>AND(L9489&lt;&gt;"",SUM(L9489:L9490)=0)</formula>
    </cfRule>
  </conditionalFormatting>
  <conditionalFormatting sqref="L9490">
    <cfRule type="expression" dxfId="4828" priority="8102">
      <formula>AND(L9490&lt;&gt;"",SUM(L9489:L9490)=0)</formula>
    </cfRule>
  </conditionalFormatting>
  <conditionalFormatting sqref="L9492">
    <cfRule type="cellIs" dxfId="4827" priority="8110" operator="equal">
      <formula>0</formula>
    </cfRule>
  </conditionalFormatting>
  <conditionalFormatting sqref="L9494">
    <cfRule type="cellIs" dxfId="4826" priority="8109" operator="equal">
      <formula>0</formula>
    </cfRule>
  </conditionalFormatting>
  <conditionalFormatting sqref="L9496">
    <cfRule type="cellIs" dxfId="4825" priority="8108" operator="equal">
      <formula>0</formula>
    </cfRule>
  </conditionalFormatting>
  <conditionalFormatting sqref="L9498">
    <cfRule type="cellIs" dxfId="4824" priority="8107" operator="equal">
      <formula>0</formula>
    </cfRule>
  </conditionalFormatting>
  <conditionalFormatting sqref="L9500">
    <cfRule type="cellIs" dxfId="4823" priority="8106" operator="equal">
      <formula>-2</formula>
    </cfRule>
  </conditionalFormatting>
  <conditionalFormatting sqref="L9502">
    <cfRule type="cellIs" dxfId="4822" priority="8105" operator="equal">
      <formula>-1</formula>
    </cfRule>
  </conditionalFormatting>
  <conditionalFormatting sqref="L9520">
    <cfRule type="cellIs" dxfId="4821" priority="8058" operator="equal">
      <formula>"RECHAZADO"</formula>
    </cfRule>
    <cfRule type="cellIs" dxfId="4820" priority="8059" operator="equal">
      <formula>"NO CUMPLE"</formula>
    </cfRule>
    <cfRule type="cellIs" dxfId="4819" priority="8060" operator="equal">
      <formula>"CUMPLE"</formula>
    </cfRule>
  </conditionalFormatting>
  <conditionalFormatting sqref="L9577">
    <cfRule type="cellIs" dxfId="4818" priority="8052" operator="equal">
      <formula>"RECHAZADO"</formula>
    </cfRule>
    <cfRule type="cellIs" dxfId="4817" priority="8053" operator="equal">
      <formula>"NO CUMPLE"</formula>
    </cfRule>
    <cfRule type="cellIs" dxfId="4816" priority="8054" operator="equal">
      <formula>"CUMPLE"</formula>
    </cfRule>
  </conditionalFormatting>
  <conditionalFormatting sqref="L9580">
    <cfRule type="cellIs" dxfId="4815" priority="8049" operator="equal">
      <formula>"RECHAZADO"</formula>
    </cfRule>
    <cfRule type="cellIs" dxfId="4814" priority="8050" operator="equal">
      <formula>"NO CUMPLE"</formula>
    </cfRule>
  </conditionalFormatting>
  <conditionalFormatting sqref="L9580:L9583">
    <cfRule type="cellIs" dxfId="4813" priority="7998" operator="equal">
      <formula>"CUMPLE"</formula>
    </cfRule>
  </conditionalFormatting>
  <conditionalFormatting sqref="L9581">
    <cfRule type="cellIs" dxfId="4812" priority="8002" operator="equal">
      <formula>"RECHAZADO"</formula>
    </cfRule>
    <cfRule type="cellIs" dxfId="4811" priority="8003" operator="equal">
      <formula>"NO CUMPLE"</formula>
    </cfRule>
  </conditionalFormatting>
  <conditionalFormatting sqref="L9582">
    <cfRule type="cellIs" dxfId="4810" priority="7996" operator="equal">
      <formula>"RECHAZADO"</formula>
    </cfRule>
    <cfRule type="cellIs" dxfId="4809" priority="7997" operator="equal">
      <formula>"NO CUMPLE"</formula>
    </cfRule>
  </conditionalFormatting>
  <conditionalFormatting sqref="L9583">
    <cfRule type="cellIs" dxfId="4808" priority="7999" operator="equal">
      <formula>"RECHAZADO"</formula>
    </cfRule>
    <cfRule type="cellIs" dxfId="4807" priority="8000" operator="equal">
      <formula>"NO CUMPLE"</formula>
    </cfRule>
  </conditionalFormatting>
  <conditionalFormatting sqref="L9586">
    <cfRule type="cellIs" dxfId="4806" priority="8055" operator="equal">
      <formula>"RECHAZADO"</formula>
    </cfRule>
    <cfRule type="cellIs" dxfId="4805" priority="8056" operator="equal">
      <formula>"NO CUMPLE"</formula>
    </cfRule>
    <cfRule type="cellIs" dxfId="4804" priority="8057" operator="equal">
      <formula>"CUMPLE"</formula>
    </cfRule>
  </conditionalFormatting>
  <conditionalFormatting sqref="L9589">
    <cfRule type="cellIs" dxfId="4803" priority="8046" operator="equal">
      <formula>"RECHAZADO"</formula>
    </cfRule>
    <cfRule type="cellIs" dxfId="4802" priority="8047" operator="equal">
      <formula>"NO CUMPLE"</formula>
    </cfRule>
  </conditionalFormatting>
  <conditionalFormatting sqref="L9589:L9590">
    <cfRule type="cellIs" dxfId="4801" priority="8036" operator="equal">
      <formula>"CUMPLE"</formula>
    </cfRule>
  </conditionalFormatting>
  <conditionalFormatting sqref="L9590">
    <cfRule type="cellIs" dxfId="4800" priority="8034" operator="equal">
      <formula>"RECHAZADO"</formula>
    </cfRule>
    <cfRule type="cellIs" dxfId="4799" priority="8035" operator="equal">
      <formula>"NO CUMPLE"</formula>
    </cfRule>
  </conditionalFormatting>
  <conditionalFormatting sqref="L9594">
    <cfRule type="cellIs" dxfId="4798" priority="8031" operator="equal">
      <formula>"RECHAZADO"</formula>
    </cfRule>
    <cfRule type="cellIs" dxfId="4797" priority="8032" operator="equal">
      <formula>"NO CUMPLE"</formula>
    </cfRule>
    <cfRule type="cellIs" dxfId="4796" priority="8033" operator="equal">
      <formula>"CUMPLE"</formula>
    </cfRule>
  </conditionalFormatting>
  <conditionalFormatting sqref="L9609:L9610">
    <cfRule type="cellIs" dxfId="4795" priority="8026" operator="equal">
      <formula>0</formula>
    </cfRule>
  </conditionalFormatting>
  <conditionalFormatting sqref="L9612">
    <cfRule type="cellIs" dxfId="4794" priority="8039" operator="equal">
      <formula>0</formula>
    </cfRule>
  </conditionalFormatting>
  <conditionalFormatting sqref="L9614">
    <cfRule type="expression" dxfId="4793" priority="8038">
      <formula>AND(L9614&lt;&gt;"",SUM(L9614:L9615)=0)</formula>
    </cfRule>
  </conditionalFormatting>
  <conditionalFormatting sqref="L9615">
    <cfRule type="expression" dxfId="4792" priority="8037">
      <formula>AND(L9615&lt;&gt;"",SUM(L9614:L9615)=0)</formula>
    </cfRule>
  </conditionalFormatting>
  <conditionalFormatting sqref="L9617">
    <cfRule type="cellIs" dxfId="4791" priority="8045" operator="equal">
      <formula>0</formula>
    </cfRule>
  </conditionalFormatting>
  <conditionalFormatting sqref="L9619">
    <cfRule type="cellIs" dxfId="4790" priority="8044" operator="equal">
      <formula>0</formula>
    </cfRule>
  </conditionalFormatting>
  <conditionalFormatting sqref="L9621">
    <cfRule type="cellIs" dxfId="4789" priority="8043" operator="equal">
      <formula>0</formula>
    </cfRule>
  </conditionalFormatting>
  <conditionalFormatting sqref="L9623">
    <cfRule type="cellIs" dxfId="4788" priority="8042" operator="equal">
      <formula>0</formula>
    </cfRule>
  </conditionalFormatting>
  <conditionalFormatting sqref="L9625">
    <cfRule type="cellIs" dxfId="4787" priority="8041" operator="equal">
      <formula>-2</formula>
    </cfRule>
  </conditionalFormatting>
  <conditionalFormatting sqref="L9627">
    <cfRule type="cellIs" dxfId="4786" priority="8040" operator="equal">
      <formula>-1</formula>
    </cfRule>
  </conditionalFormatting>
  <conditionalFormatting sqref="L9645">
    <cfRule type="cellIs" dxfId="4785" priority="7993" operator="equal">
      <formula>"RECHAZADO"</formula>
    </cfRule>
    <cfRule type="cellIs" dxfId="4784" priority="7994" operator="equal">
      <formula>"NO CUMPLE"</formula>
    </cfRule>
    <cfRule type="cellIs" dxfId="4783" priority="7995" operator="equal">
      <formula>"CUMPLE"</formula>
    </cfRule>
  </conditionalFormatting>
  <conditionalFormatting sqref="L9702">
    <cfRule type="cellIs" dxfId="4782" priority="7987" operator="equal">
      <formula>"RECHAZADO"</formula>
    </cfRule>
    <cfRule type="cellIs" dxfId="4781" priority="7988" operator="equal">
      <formula>"NO CUMPLE"</formula>
    </cfRule>
    <cfRule type="cellIs" dxfId="4780" priority="7989" operator="equal">
      <formula>"CUMPLE"</formula>
    </cfRule>
  </conditionalFormatting>
  <conditionalFormatting sqref="L9705">
    <cfRule type="cellIs" dxfId="4779" priority="7984" operator="equal">
      <formula>"RECHAZADO"</formula>
    </cfRule>
    <cfRule type="cellIs" dxfId="4778" priority="7985" operator="equal">
      <formula>"NO CUMPLE"</formula>
    </cfRule>
  </conditionalFormatting>
  <conditionalFormatting sqref="L9705:L9708">
    <cfRule type="cellIs" dxfId="4777" priority="7933" operator="equal">
      <formula>"CUMPLE"</formula>
    </cfRule>
  </conditionalFormatting>
  <conditionalFormatting sqref="L9706">
    <cfRule type="cellIs" dxfId="4776" priority="7937" operator="equal">
      <formula>"RECHAZADO"</formula>
    </cfRule>
    <cfRule type="cellIs" dxfId="4775" priority="7938" operator="equal">
      <formula>"NO CUMPLE"</formula>
    </cfRule>
  </conditionalFormatting>
  <conditionalFormatting sqref="L9707">
    <cfRule type="cellIs" dxfId="4774" priority="7931" operator="equal">
      <formula>"RECHAZADO"</formula>
    </cfRule>
    <cfRule type="cellIs" dxfId="4773" priority="7932" operator="equal">
      <formula>"NO CUMPLE"</formula>
    </cfRule>
  </conditionalFormatting>
  <conditionalFormatting sqref="L9708">
    <cfRule type="cellIs" dxfId="4772" priority="7934" operator="equal">
      <formula>"RECHAZADO"</formula>
    </cfRule>
    <cfRule type="cellIs" dxfId="4771" priority="7935" operator="equal">
      <formula>"NO CUMPLE"</formula>
    </cfRule>
  </conditionalFormatting>
  <conditionalFormatting sqref="L9711">
    <cfRule type="cellIs" dxfId="4770" priority="7990" operator="equal">
      <formula>"RECHAZADO"</formula>
    </cfRule>
    <cfRule type="cellIs" dxfId="4769" priority="7991" operator="equal">
      <formula>"NO CUMPLE"</formula>
    </cfRule>
    <cfRule type="cellIs" dxfId="4768" priority="7992" operator="equal">
      <formula>"CUMPLE"</formula>
    </cfRule>
  </conditionalFormatting>
  <conditionalFormatting sqref="L9714">
    <cfRule type="cellIs" dxfId="4767" priority="7981" operator="equal">
      <formula>"RECHAZADO"</formula>
    </cfRule>
    <cfRule type="cellIs" dxfId="4766" priority="7982" operator="equal">
      <formula>"NO CUMPLE"</formula>
    </cfRule>
  </conditionalFormatting>
  <conditionalFormatting sqref="L9714:L9715">
    <cfRule type="cellIs" dxfId="4765" priority="7971" operator="equal">
      <formula>"CUMPLE"</formula>
    </cfRule>
  </conditionalFormatting>
  <conditionalFormatting sqref="L9715">
    <cfRule type="cellIs" dxfId="4764" priority="7969" operator="equal">
      <formula>"RECHAZADO"</formula>
    </cfRule>
    <cfRule type="cellIs" dxfId="4763" priority="7970" operator="equal">
      <formula>"NO CUMPLE"</formula>
    </cfRule>
  </conditionalFormatting>
  <conditionalFormatting sqref="L9719">
    <cfRule type="cellIs" dxfId="4762" priority="7966" operator="equal">
      <formula>"RECHAZADO"</formula>
    </cfRule>
    <cfRule type="cellIs" dxfId="4761" priority="7967" operator="equal">
      <formula>"NO CUMPLE"</formula>
    </cfRule>
    <cfRule type="cellIs" dxfId="4760" priority="7968" operator="equal">
      <formula>"CUMPLE"</formula>
    </cfRule>
  </conditionalFormatting>
  <conditionalFormatting sqref="L9734:L9735">
    <cfRule type="cellIs" dxfId="4759" priority="7961" operator="equal">
      <formula>0</formula>
    </cfRule>
  </conditionalFormatting>
  <conditionalFormatting sqref="L9737">
    <cfRule type="cellIs" dxfId="4758" priority="7974" operator="equal">
      <formula>0</formula>
    </cfRule>
  </conditionalFormatting>
  <conditionalFormatting sqref="L9739">
    <cfRule type="expression" dxfId="4757" priority="7973">
      <formula>AND(L9739&lt;&gt;"",SUM(L9739:L9740)=0)</formula>
    </cfRule>
  </conditionalFormatting>
  <conditionalFormatting sqref="L9740">
    <cfRule type="expression" dxfId="4756" priority="7972">
      <formula>AND(L9740&lt;&gt;"",SUM(L9739:L9740)=0)</formula>
    </cfRule>
  </conditionalFormatting>
  <conditionalFormatting sqref="L9742">
    <cfRule type="cellIs" dxfId="4755" priority="7980" operator="equal">
      <formula>0</formula>
    </cfRule>
  </conditionalFormatting>
  <conditionalFormatting sqref="L9744">
    <cfRule type="cellIs" dxfId="4754" priority="7979" operator="equal">
      <formula>0</formula>
    </cfRule>
  </conditionalFormatting>
  <conditionalFormatting sqref="L9746">
    <cfRule type="cellIs" dxfId="4753" priority="7978" operator="equal">
      <formula>0</formula>
    </cfRule>
  </conditionalFormatting>
  <conditionalFormatting sqref="L9748">
    <cfRule type="cellIs" dxfId="4752" priority="7977" operator="equal">
      <formula>0</formula>
    </cfRule>
  </conditionalFormatting>
  <conditionalFormatting sqref="L9750">
    <cfRule type="cellIs" dxfId="4751" priority="7976" operator="equal">
      <formula>-2</formula>
    </cfRule>
  </conditionalFormatting>
  <conditionalFormatting sqref="L9752">
    <cfRule type="cellIs" dxfId="4750" priority="7975" operator="equal">
      <formula>-1</formula>
    </cfRule>
  </conditionalFormatting>
  <conditionalFormatting sqref="L9770">
    <cfRule type="cellIs" dxfId="4749" priority="7928" operator="equal">
      <formula>"RECHAZADO"</formula>
    </cfRule>
    <cfRule type="cellIs" dxfId="4748" priority="7929" operator="equal">
      <formula>"NO CUMPLE"</formula>
    </cfRule>
    <cfRule type="cellIs" dxfId="4747" priority="7930" operator="equal">
      <formula>"CUMPLE"</formula>
    </cfRule>
  </conditionalFormatting>
  <conditionalFormatting sqref="L9827">
    <cfRule type="cellIs" dxfId="4746" priority="7922" operator="equal">
      <formula>"RECHAZADO"</formula>
    </cfRule>
    <cfRule type="cellIs" dxfId="4745" priority="7923" operator="equal">
      <formula>"NO CUMPLE"</formula>
    </cfRule>
    <cfRule type="cellIs" dxfId="4744" priority="7924" operator="equal">
      <formula>"CUMPLE"</formula>
    </cfRule>
  </conditionalFormatting>
  <conditionalFormatting sqref="L9830">
    <cfRule type="cellIs" dxfId="4743" priority="7919" operator="equal">
      <formula>"RECHAZADO"</formula>
    </cfRule>
    <cfRule type="cellIs" dxfId="4742" priority="7920" operator="equal">
      <formula>"NO CUMPLE"</formula>
    </cfRule>
  </conditionalFormatting>
  <conditionalFormatting sqref="L9830:L9833">
    <cfRule type="cellIs" dxfId="4741" priority="7868" operator="equal">
      <formula>"CUMPLE"</formula>
    </cfRule>
  </conditionalFormatting>
  <conditionalFormatting sqref="L9831">
    <cfRule type="cellIs" dxfId="4740" priority="7872" operator="equal">
      <formula>"RECHAZADO"</formula>
    </cfRule>
    <cfRule type="cellIs" dxfId="4739" priority="7873" operator="equal">
      <formula>"NO CUMPLE"</formula>
    </cfRule>
  </conditionalFormatting>
  <conditionalFormatting sqref="L9832">
    <cfRule type="cellIs" dxfId="4738" priority="7866" operator="equal">
      <formula>"RECHAZADO"</formula>
    </cfRule>
    <cfRule type="cellIs" dxfId="4737" priority="7867" operator="equal">
      <formula>"NO CUMPLE"</formula>
    </cfRule>
  </conditionalFormatting>
  <conditionalFormatting sqref="L9833">
    <cfRule type="cellIs" dxfId="4736" priority="7869" operator="equal">
      <formula>"RECHAZADO"</formula>
    </cfRule>
    <cfRule type="cellIs" dxfId="4735" priority="7870" operator="equal">
      <formula>"NO CUMPLE"</formula>
    </cfRule>
  </conditionalFormatting>
  <conditionalFormatting sqref="L9836">
    <cfRule type="cellIs" dxfId="4734" priority="7925" operator="equal">
      <formula>"RECHAZADO"</formula>
    </cfRule>
    <cfRule type="cellIs" dxfId="4733" priority="7926" operator="equal">
      <formula>"NO CUMPLE"</formula>
    </cfRule>
    <cfRule type="cellIs" dxfId="4732" priority="7927" operator="equal">
      <formula>"CUMPLE"</formula>
    </cfRule>
  </conditionalFormatting>
  <conditionalFormatting sqref="L9839">
    <cfRule type="cellIs" dxfId="4731" priority="7916" operator="equal">
      <formula>"RECHAZADO"</formula>
    </cfRule>
    <cfRule type="cellIs" dxfId="4730" priority="7917" operator="equal">
      <formula>"NO CUMPLE"</formula>
    </cfRule>
  </conditionalFormatting>
  <conditionalFormatting sqref="L9839:L9840">
    <cfRule type="cellIs" dxfId="4729" priority="7906" operator="equal">
      <formula>"CUMPLE"</formula>
    </cfRule>
  </conditionalFormatting>
  <conditionalFormatting sqref="L9840">
    <cfRule type="cellIs" dxfId="4728" priority="7904" operator="equal">
      <formula>"RECHAZADO"</formula>
    </cfRule>
    <cfRule type="cellIs" dxfId="4727" priority="7905" operator="equal">
      <formula>"NO CUMPLE"</formula>
    </cfRule>
  </conditionalFormatting>
  <conditionalFormatting sqref="L9844">
    <cfRule type="cellIs" dxfId="4726" priority="7901" operator="equal">
      <formula>"RECHAZADO"</formula>
    </cfRule>
    <cfRule type="cellIs" dxfId="4725" priority="7902" operator="equal">
      <formula>"NO CUMPLE"</formula>
    </cfRule>
    <cfRule type="cellIs" dxfId="4724" priority="7903" operator="equal">
      <formula>"CUMPLE"</formula>
    </cfRule>
  </conditionalFormatting>
  <conditionalFormatting sqref="L9859:L9860">
    <cfRule type="cellIs" dxfId="4723" priority="7896" operator="equal">
      <formula>0</formula>
    </cfRule>
  </conditionalFormatting>
  <conditionalFormatting sqref="L9862">
    <cfRule type="cellIs" dxfId="4722" priority="7909" operator="equal">
      <formula>0</formula>
    </cfRule>
  </conditionalFormatting>
  <conditionalFormatting sqref="L9864">
    <cfRule type="expression" dxfId="4721" priority="7908">
      <formula>AND(L9864&lt;&gt;"",SUM(L9864:L9865)=0)</formula>
    </cfRule>
  </conditionalFormatting>
  <conditionalFormatting sqref="L9865">
    <cfRule type="expression" dxfId="4720" priority="7907">
      <formula>AND(L9865&lt;&gt;"",SUM(L9864:L9865)=0)</formula>
    </cfRule>
  </conditionalFormatting>
  <conditionalFormatting sqref="L9867">
    <cfRule type="cellIs" dxfId="4719" priority="7915" operator="equal">
      <formula>0</formula>
    </cfRule>
  </conditionalFormatting>
  <conditionalFormatting sqref="L9869">
    <cfRule type="cellIs" dxfId="4718" priority="7914" operator="equal">
      <formula>0</formula>
    </cfRule>
  </conditionalFormatting>
  <conditionalFormatting sqref="L9871">
    <cfRule type="cellIs" dxfId="4717" priority="7913" operator="equal">
      <formula>0</formula>
    </cfRule>
  </conditionalFormatting>
  <conditionalFormatting sqref="L9873">
    <cfRule type="cellIs" dxfId="4716" priority="7912" operator="equal">
      <formula>0</formula>
    </cfRule>
  </conditionalFormatting>
  <conditionalFormatting sqref="L9875">
    <cfRule type="cellIs" dxfId="4715" priority="7911" operator="equal">
      <formula>-2</formula>
    </cfRule>
  </conditionalFormatting>
  <conditionalFormatting sqref="L9877">
    <cfRule type="cellIs" dxfId="4714" priority="7910" operator="equal">
      <formula>-1</formula>
    </cfRule>
  </conditionalFormatting>
  <conditionalFormatting sqref="L9895">
    <cfRule type="cellIs" dxfId="4713" priority="7863" operator="equal">
      <formula>"RECHAZADO"</formula>
    </cfRule>
    <cfRule type="cellIs" dxfId="4712" priority="7864" operator="equal">
      <formula>"NO CUMPLE"</formula>
    </cfRule>
    <cfRule type="cellIs" dxfId="4711" priority="7865" operator="equal">
      <formula>"CUMPLE"</formula>
    </cfRule>
  </conditionalFormatting>
  <conditionalFormatting sqref="L9952">
    <cfRule type="cellIs" dxfId="4710" priority="7857" operator="equal">
      <formula>"RECHAZADO"</formula>
    </cfRule>
    <cfRule type="cellIs" dxfId="4709" priority="7858" operator="equal">
      <formula>"NO CUMPLE"</formula>
    </cfRule>
    <cfRule type="cellIs" dxfId="4708" priority="7859" operator="equal">
      <formula>"CUMPLE"</formula>
    </cfRule>
  </conditionalFormatting>
  <conditionalFormatting sqref="L9955">
    <cfRule type="cellIs" dxfId="4707" priority="7854" operator="equal">
      <formula>"RECHAZADO"</formula>
    </cfRule>
    <cfRule type="cellIs" dxfId="4706" priority="7855" operator="equal">
      <formula>"NO CUMPLE"</formula>
    </cfRule>
  </conditionalFormatting>
  <conditionalFormatting sqref="L9955:L9958">
    <cfRule type="cellIs" dxfId="4705" priority="7803" operator="equal">
      <formula>"CUMPLE"</formula>
    </cfRule>
  </conditionalFormatting>
  <conditionalFormatting sqref="L9956">
    <cfRule type="cellIs" dxfId="4704" priority="7807" operator="equal">
      <formula>"RECHAZADO"</formula>
    </cfRule>
    <cfRule type="cellIs" dxfId="4703" priority="7808" operator="equal">
      <formula>"NO CUMPLE"</formula>
    </cfRule>
  </conditionalFormatting>
  <conditionalFormatting sqref="L9957">
    <cfRule type="cellIs" dxfId="4702" priority="7801" operator="equal">
      <formula>"RECHAZADO"</formula>
    </cfRule>
    <cfRule type="cellIs" dxfId="4701" priority="7802" operator="equal">
      <formula>"NO CUMPLE"</formula>
    </cfRule>
  </conditionalFormatting>
  <conditionalFormatting sqref="L9958">
    <cfRule type="cellIs" dxfId="4700" priority="7804" operator="equal">
      <formula>"RECHAZADO"</formula>
    </cfRule>
    <cfRule type="cellIs" dxfId="4699" priority="7805" operator="equal">
      <formula>"NO CUMPLE"</formula>
    </cfRule>
  </conditionalFormatting>
  <conditionalFormatting sqref="L9961">
    <cfRule type="cellIs" dxfId="4698" priority="7860" operator="equal">
      <formula>"RECHAZADO"</formula>
    </cfRule>
    <cfRule type="cellIs" dxfId="4697" priority="7861" operator="equal">
      <formula>"NO CUMPLE"</formula>
    </cfRule>
    <cfRule type="cellIs" dxfId="4696" priority="7862" operator="equal">
      <formula>"CUMPLE"</formula>
    </cfRule>
  </conditionalFormatting>
  <conditionalFormatting sqref="L9964">
    <cfRule type="cellIs" dxfId="4695" priority="7851" operator="equal">
      <formula>"RECHAZADO"</formula>
    </cfRule>
    <cfRule type="cellIs" dxfId="4694" priority="7852" operator="equal">
      <formula>"NO CUMPLE"</formula>
    </cfRule>
  </conditionalFormatting>
  <conditionalFormatting sqref="L9964:L9965">
    <cfRule type="cellIs" dxfId="4693" priority="7841" operator="equal">
      <formula>"CUMPLE"</formula>
    </cfRule>
  </conditionalFormatting>
  <conditionalFormatting sqref="L9965">
    <cfRule type="cellIs" dxfId="4692" priority="7839" operator="equal">
      <formula>"RECHAZADO"</formula>
    </cfRule>
    <cfRule type="cellIs" dxfId="4691" priority="7840" operator="equal">
      <formula>"NO CUMPLE"</formula>
    </cfRule>
  </conditionalFormatting>
  <conditionalFormatting sqref="L9969">
    <cfRule type="cellIs" dxfId="4690" priority="7836" operator="equal">
      <formula>"RECHAZADO"</formula>
    </cfRule>
    <cfRule type="cellIs" dxfId="4689" priority="7837" operator="equal">
      <formula>"NO CUMPLE"</formula>
    </cfRule>
    <cfRule type="cellIs" dxfId="4688" priority="7838" operator="equal">
      <formula>"CUMPLE"</formula>
    </cfRule>
  </conditionalFormatting>
  <conditionalFormatting sqref="L9984:L9985">
    <cfRule type="cellIs" dxfId="4687" priority="7831" operator="equal">
      <formula>0</formula>
    </cfRule>
  </conditionalFormatting>
  <conditionalFormatting sqref="L9987">
    <cfRule type="cellIs" dxfId="4686" priority="7844" operator="equal">
      <formula>0</formula>
    </cfRule>
  </conditionalFormatting>
  <conditionalFormatting sqref="L9989">
    <cfRule type="expression" dxfId="4685" priority="7843">
      <formula>AND(L9989&lt;&gt;"",SUM(L9989:L9990)=0)</formula>
    </cfRule>
  </conditionalFormatting>
  <conditionalFormatting sqref="L9990">
    <cfRule type="expression" dxfId="4684" priority="7842">
      <formula>AND(L9990&lt;&gt;"",SUM(L9989:L9990)=0)</formula>
    </cfRule>
  </conditionalFormatting>
  <conditionalFormatting sqref="L9992">
    <cfRule type="cellIs" dxfId="4683" priority="7850" operator="equal">
      <formula>0</formula>
    </cfRule>
  </conditionalFormatting>
  <conditionalFormatting sqref="L9994">
    <cfRule type="cellIs" dxfId="4682" priority="7849" operator="equal">
      <formula>0</formula>
    </cfRule>
  </conditionalFormatting>
  <conditionalFormatting sqref="L9996">
    <cfRule type="cellIs" dxfId="4681" priority="7848" operator="equal">
      <formula>0</formula>
    </cfRule>
  </conditionalFormatting>
  <conditionalFormatting sqref="L9998">
    <cfRule type="cellIs" dxfId="4680" priority="7847" operator="equal">
      <formula>0</formula>
    </cfRule>
  </conditionalFormatting>
  <conditionalFormatting sqref="L10000">
    <cfRule type="cellIs" dxfId="4679" priority="7846" operator="equal">
      <formula>-2</formula>
    </cfRule>
  </conditionalFormatting>
  <conditionalFormatting sqref="L10002">
    <cfRule type="cellIs" dxfId="4678" priority="7845" operator="equal">
      <formula>-1</formula>
    </cfRule>
  </conditionalFormatting>
  <conditionalFormatting sqref="L10020">
    <cfRule type="cellIs" dxfId="4677" priority="7798" operator="equal">
      <formula>"RECHAZADO"</formula>
    </cfRule>
    <cfRule type="cellIs" dxfId="4676" priority="7799" operator="equal">
      <formula>"NO CUMPLE"</formula>
    </cfRule>
    <cfRule type="cellIs" dxfId="4675" priority="7800" operator="equal">
      <formula>"CUMPLE"</formula>
    </cfRule>
  </conditionalFormatting>
  <conditionalFormatting sqref="L10077">
    <cfRule type="cellIs" dxfId="4674" priority="7792" operator="equal">
      <formula>"RECHAZADO"</formula>
    </cfRule>
    <cfRule type="cellIs" dxfId="4673" priority="7793" operator="equal">
      <formula>"NO CUMPLE"</formula>
    </cfRule>
    <cfRule type="cellIs" dxfId="4672" priority="7794" operator="equal">
      <formula>"CUMPLE"</formula>
    </cfRule>
  </conditionalFormatting>
  <conditionalFormatting sqref="L10080">
    <cfRule type="cellIs" dxfId="4671" priority="7789" operator="equal">
      <formula>"RECHAZADO"</formula>
    </cfRule>
    <cfRule type="cellIs" dxfId="4670" priority="7790" operator="equal">
      <formula>"NO CUMPLE"</formula>
    </cfRule>
  </conditionalFormatting>
  <conditionalFormatting sqref="L10080:L10083">
    <cfRule type="cellIs" dxfId="4669" priority="7738" operator="equal">
      <formula>"CUMPLE"</formula>
    </cfRule>
  </conditionalFormatting>
  <conditionalFormatting sqref="L10081">
    <cfRule type="cellIs" dxfId="4668" priority="7742" operator="equal">
      <formula>"RECHAZADO"</formula>
    </cfRule>
    <cfRule type="cellIs" dxfId="4667" priority="7743" operator="equal">
      <formula>"NO CUMPLE"</formula>
    </cfRule>
  </conditionalFormatting>
  <conditionalFormatting sqref="L10082">
    <cfRule type="cellIs" dxfId="4666" priority="7736" operator="equal">
      <formula>"RECHAZADO"</formula>
    </cfRule>
    <cfRule type="cellIs" dxfId="4665" priority="7737" operator="equal">
      <formula>"NO CUMPLE"</formula>
    </cfRule>
  </conditionalFormatting>
  <conditionalFormatting sqref="L10083">
    <cfRule type="cellIs" dxfId="4664" priority="7739" operator="equal">
      <formula>"RECHAZADO"</formula>
    </cfRule>
    <cfRule type="cellIs" dxfId="4663" priority="7740" operator="equal">
      <formula>"NO CUMPLE"</formula>
    </cfRule>
  </conditionalFormatting>
  <conditionalFormatting sqref="L10086">
    <cfRule type="cellIs" dxfId="4662" priority="7795" operator="equal">
      <formula>"RECHAZADO"</formula>
    </cfRule>
    <cfRule type="cellIs" dxfId="4661" priority="7796" operator="equal">
      <formula>"NO CUMPLE"</formula>
    </cfRule>
    <cfRule type="cellIs" dxfId="4660" priority="7797" operator="equal">
      <formula>"CUMPLE"</formula>
    </cfRule>
  </conditionalFormatting>
  <conditionalFormatting sqref="L10089">
    <cfRule type="cellIs" dxfId="4659" priority="7786" operator="equal">
      <formula>"RECHAZADO"</formula>
    </cfRule>
    <cfRule type="cellIs" dxfId="4658" priority="7787" operator="equal">
      <formula>"NO CUMPLE"</formula>
    </cfRule>
  </conditionalFormatting>
  <conditionalFormatting sqref="L10089:L10090">
    <cfRule type="cellIs" dxfId="4657" priority="7776" operator="equal">
      <formula>"CUMPLE"</formula>
    </cfRule>
  </conditionalFormatting>
  <conditionalFormatting sqref="L10090">
    <cfRule type="cellIs" dxfId="4656" priority="7774" operator="equal">
      <formula>"RECHAZADO"</formula>
    </cfRule>
    <cfRule type="cellIs" dxfId="4655" priority="7775" operator="equal">
      <formula>"NO CUMPLE"</formula>
    </cfRule>
  </conditionalFormatting>
  <conditionalFormatting sqref="L10094">
    <cfRule type="cellIs" dxfId="4654" priority="7771" operator="equal">
      <formula>"RECHAZADO"</formula>
    </cfRule>
    <cfRule type="cellIs" dxfId="4653" priority="7772" operator="equal">
      <formula>"NO CUMPLE"</formula>
    </cfRule>
    <cfRule type="cellIs" dxfId="4652" priority="7773" operator="equal">
      <formula>"CUMPLE"</formula>
    </cfRule>
  </conditionalFormatting>
  <conditionalFormatting sqref="L10109:L10110">
    <cfRule type="cellIs" dxfId="4651" priority="7766" operator="equal">
      <formula>0</formula>
    </cfRule>
  </conditionalFormatting>
  <conditionalFormatting sqref="L10112">
    <cfRule type="cellIs" dxfId="4650" priority="7779" operator="equal">
      <formula>0</formula>
    </cfRule>
  </conditionalFormatting>
  <conditionalFormatting sqref="L10114">
    <cfRule type="expression" dxfId="4649" priority="7778">
      <formula>AND(L10114&lt;&gt;"",SUM(L10114:L10115)=0)</formula>
    </cfRule>
  </conditionalFormatting>
  <conditionalFormatting sqref="L10115">
    <cfRule type="expression" dxfId="4648" priority="7777">
      <formula>AND(L10115&lt;&gt;"",SUM(L10114:L10115)=0)</formula>
    </cfRule>
  </conditionalFormatting>
  <conditionalFormatting sqref="L10117">
    <cfRule type="cellIs" dxfId="4647" priority="7785" operator="equal">
      <formula>0</formula>
    </cfRule>
  </conditionalFormatting>
  <conditionalFormatting sqref="L10119">
    <cfRule type="cellIs" dxfId="4646" priority="7784" operator="equal">
      <formula>0</formula>
    </cfRule>
  </conditionalFormatting>
  <conditionalFormatting sqref="L10121">
    <cfRule type="cellIs" dxfId="4645" priority="7783" operator="equal">
      <formula>0</formula>
    </cfRule>
  </conditionalFormatting>
  <conditionalFormatting sqref="L10123">
    <cfRule type="cellIs" dxfId="4644" priority="7782" operator="equal">
      <formula>0</formula>
    </cfRule>
  </conditionalFormatting>
  <conditionalFormatting sqref="L10125">
    <cfRule type="cellIs" dxfId="4643" priority="7781" operator="equal">
      <formula>-2</formula>
    </cfRule>
  </conditionalFormatting>
  <conditionalFormatting sqref="L10127">
    <cfRule type="cellIs" dxfId="4642" priority="7780" operator="equal">
      <formula>-1</formula>
    </cfRule>
  </conditionalFormatting>
  <conditionalFormatting sqref="L10145">
    <cfRule type="cellIs" dxfId="4641" priority="7733" operator="equal">
      <formula>"RECHAZADO"</formula>
    </cfRule>
    <cfRule type="cellIs" dxfId="4640" priority="7734" operator="equal">
      <formula>"NO CUMPLE"</formula>
    </cfRule>
    <cfRule type="cellIs" dxfId="4639" priority="7735" operator="equal">
      <formula>"CUMPLE"</formula>
    </cfRule>
  </conditionalFormatting>
  <conditionalFormatting sqref="L10202">
    <cfRule type="cellIs" dxfId="4638" priority="7727" operator="equal">
      <formula>"RECHAZADO"</formula>
    </cfRule>
    <cfRule type="cellIs" dxfId="4637" priority="7728" operator="equal">
      <formula>"NO CUMPLE"</formula>
    </cfRule>
    <cfRule type="cellIs" dxfId="4636" priority="7729" operator="equal">
      <formula>"CUMPLE"</formula>
    </cfRule>
  </conditionalFormatting>
  <conditionalFormatting sqref="L10205">
    <cfRule type="cellIs" dxfId="4635" priority="7724" operator="equal">
      <formula>"RECHAZADO"</formula>
    </cfRule>
    <cfRule type="cellIs" dxfId="4634" priority="7725" operator="equal">
      <formula>"NO CUMPLE"</formula>
    </cfRule>
  </conditionalFormatting>
  <conditionalFormatting sqref="L10205:L10208">
    <cfRule type="cellIs" dxfId="4633" priority="7673" operator="equal">
      <formula>"CUMPLE"</formula>
    </cfRule>
  </conditionalFormatting>
  <conditionalFormatting sqref="L10206">
    <cfRule type="cellIs" dxfId="4632" priority="7677" operator="equal">
      <formula>"RECHAZADO"</formula>
    </cfRule>
    <cfRule type="cellIs" dxfId="4631" priority="7678" operator="equal">
      <formula>"NO CUMPLE"</formula>
    </cfRule>
  </conditionalFormatting>
  <conditionalFormatting sqref="L10207">
    <cfRule type="cellIs" dxfId="4630" priority="7671" operator="equal">
      <formula>"RECHAZADO"</formula>
    </cfRule>
    <cfRule type="cellIs" dxfId="4629" priority="7672" operator="equal">
      <formula>"NO CUMPLE"</formula>
    </cfRule>
  </conditionalFormatting>
  <conditionalFormatting sqref="L10208">
    <cfRule type="cellIs" dxfId="4628" priority="7674" operator="equal">
      <formula>"RECHAZADO"</formula>
    </cfRule>
    <cfRule type="cellIs" dxfId="4627" priority="7675" operator="equal">
      <formula>"NO CUMPLE"</formula>
    </cfRule>
  </conditionalFormatting>
  <conditionalFormatting sqref="L10211">
    <cfRule type="cellIs" dxfId="4626" priority="7730" operator="equal">
      <formula>"RECHAZADO"</formula>
    </cfRule>
    <cfRule type="cellIs" dxfId="4625" priority="7731" operator="equal">
      <formula>"NO CUMPLE"</formula>
    </cfRule>
    <cfRule type="cellIs" dxfId="4624" priority="7732" operator="equal">
      <formula>"CUMPLE"</formula>
    </cfRule>
  </conditionalFormatting>
  <conditionalFormatting sqref="L10214">
    <cfRule type="cellIs" dxfId="4623" priority="7721" operator="equal">
      <formula>"RECHAZADO"</formula>
    </cfRule>
    <cfRule type="cellIs" dxfId="4622" priority="7722" operator="equal">
      <formula>"NO CUMPLE"</formula>
    </cfRule>
  </conditionalFormatting>
  <conditionalFormatting sqref="L10214:L10215">
    <cfRule type="cellIs" dxfId="4621" priority="7711" operator="equal">
      <formula>"CUMPLE"</formula>
    </cfRule>
  </conditionalFormatting>
  <conditionalFormatting sqref="L10215">
    <cfRule type="cellIs" dxfId="4620" priority="7709" operator="equal">
      <formula>"RECHAZADO"</formula>
    </cfRule>
    <cfRule type="cellIs" dxfId="4619" priority="7710" operator="equal">
      <formula>"NO CUMPLE"</formula>
    </cfRule>
  </conditionalFormatting>
  <conditionalFormatting sqref="L10219">
    <cfRule type="cellIs" dxfId="4618" priority="7706" operator="equal">
      <formula>"RECHAZADO"</formula>
    </cfRule>
    <cfRule type="cellIs" dxfId="4617" priority="7707" operator="equal">
      <formula>"NO CUMPLE"</formula>
    </cfRule>
    <cfRule type="cellIs" dxfId="4616" priority="7708" operator="equal">
      <formula>"CUMPLE"</formula>
    </cfRule>
  </conditionalFormatting>
  <conditionalFormatting sqref="L10234:L10235">
    <cfRule type="cellIs" dxfId="4615" priority="7701" operator="equal">
      <formula>0</formula>
    </cfRule>
  </conditionalFormatting>
  <conditionalFormatting sqref="L10237">
    <cfRule type="cellIs" dxfId="4614" priority="7714" operator="equal">
      <formula>0</formula>
    </cfRule>
  </conditionalFormatting>
  <conditionalFormatting sqref="L10239">
    <cfRule type="expression" dxfId="4613" priority="7713">
      <formula>AND(L10239&lt;&gt;"",SUM(L10239:L10240)=0)</formula>
    </cfRule>
  </conditionalFormatting>
  <conditionalFormatting sqref="L10240">
    <cfRule type="expression" dxfId="4612" priority="7712">
      <formula>AND(L10240&lt;&gt;"",SUM(L10239:L10240)=0)</formula>
    </cfRule>
  </conditionalFormatting>
  <conditionalFormatting sqref="L10242">
    <cfRule type="cellIs" dxfId="4611" priority="7720" operator="equal">
      <formula>0</formula>
    </cfRule>
  </conditionalFormatting>
  <conditionalFormatting sqref="L10244">
    <cfRule type="cellIs" dxfId="4610" priority="7719" operator="equal">
      <formula>0</formula>
    </cfRule>
  </conditionalFormatting>
  <conditionalFormatting sqref="L10246">
    <cfRule type="cellIs" dxfId="4609" priority="7718" operator="equal">
      <formula>0</formula>
    </cfRule>
  </conditionalFormatting>
  <conditionalFormatting sqref="L10248">
    <cfRule type="cellIs" dxfId="4608" priority="7717" operator="equal">
      <formula>0</formula>
    </cfRule>
  </conditionalFormatting>
  <conditionalFormatting sqref="L10250">
    <cfRule type="cellIs" dxfId="4607" priority="7716" operator="equal">
      <formula>-2</formula>
    </cfRule>
  </conditionalFormatting>
  <conditionalFormatting sqref="L10252">
    <cfRule type="cellIs" dxfId="4606" priority="7715" operator="equal">
      <formula>-1</formula>
    </cfRule>
  </conditionalFormatting>
  <conditionalFormatting sqref="L10270">
    <cfRule type="cellIs" dxfId="4605" priority="7668" operator="equal">
      <formula>"RECHAZADO"</formula>
    </cfRule>
    <cfRule type="cellIs" dxfId="4604" priority="7669" operator="equal">
      <formula>"NO CUMPLE"</formula>
    </cfRule>
    <cfRule type="cellIs" dxfId="4603" priority="7670" operator="equal">
      <formula>"CUMPLE"</formula>
    </cfRule>
  </conditionalFormatting>
  <conditionalFormatting sqref="L10327">
    <cfRule type="cellIs" dxfId="4602" priority="7662" operator="equal">
      <formula>"RECHAZADO"</formula>
    </cfRule>
    <cfRule type="cellIs" dxfId="4601" priority="7663" operator="equal">
      <formula>"NO CUMPLE"</formula>
    </cfRule>
    <cfRule type="cellIs" dxfId="4600" priority="7664" operator="equal">
      <formula>"CUMPLE"</formula>
    </cfRule>
  </conditionalFormatting>
  <conditionalFormatting sqref="L10330">
    <cfRule type="cellIs" dxfId="4599" priority="7659" operator="equal">
      <formula>"RECHAZADO"</formula>
    </cfRule>
    <cfRule type="cellIs" dxfId="4598" priority="7660" operator="equal">
      <formula>"NO CUMPLE"</formula>
    </cfRule>
  </conditionalFormatting>
  <conditionalFormatting sqref="L10330:L10333">
    <cfRule type="cellIs" dxfId="4597" priority="7608" operator="equal">
      <formula>"CUMPLE"</formula>
    </cfRule>
  </conditionalFormatting>
  <conditionalFormatting sqref="L10331">
    <cfRule type="cellIs" dxfId="4596" priority="7612" operator="equal">
      <formula>"RECHAZADO"</formula>
    </cfRule>
    <cfRule type="cellIs" dxfId="4595" priority="7613" operator="equal">
      <formula>"NO CUMPLE"</formula>
    </cfRule>
  </conditionalFormatting>
  <conditionalFormatting sqref="L10332">
    <cfRule type="cellIs" dxfId="4594" priority="7606" operator="equal">
      <formula>"RECHAZADO"</formula>
    </cfRule>
    <cfRule type="cellIs" dxfId="4593" priority="7607" operator="equal">
      <formula>"NO CUMPLE"</formula>
    </cfRule>
  </conditionalFormatting>
  <conditionalFormatting sqref="L10333">
    <cfRule type="cellIs" dxfId="4592" priority="7609" operator="equal">
      <formula>"RECHAZADO"</formula>
    </cfRule>
    <cfRule type="cellIs" dxfId="4591" priority="7610" operator="equal">
      <formula>"NO CUMPLE"</formula>
    </cfRule>
  </conditionalFormatting>
  <conditionalFormatting sqref="L10336">
    <cfRule type="cellIs" dxfId="4590" priority="7665" operator="equal">
      <formula>"RECHAZADO"</formula>
    </cfRule>
    <cfRule type="cellIs" dxfId="4589" priority="7666" operator="equal">
      <formula>"NO CUMPLE"</formula>
    </cfRule>
    <cfRule type="cellIs" dxfId="4588" priority="7667" operator="equal">
      <formula>"CUMPLE"</formula>
    </cfRule>
  </conditionalFormatting>
  <conditionalFormatting sqref="L10339">
    <cfRule type="cellIs" dxfId="4587" priority="7656" operator="equal">
      <formula>"RECHAZADO"</formula>
    </cfRule>
    <cfRule type="cellIs" dxfId="4586" priority="7657" operator="equal">
      <formula>"NO CUMPLE"</formula>
    </cfRule>
  </conditionalFormatting>
  <conditionalFormatting sqref="L10339:L10340">
    <cfRule type="cellIs" dxfId="4585" priority="7646" operator="equal">
      <formula>"CUMPLE"</formula>
    </cfRule>
  </conditionalFormatting>
  <conditionalFormatting sqref="L10340">
    <cfRule type="cellIs" dxfId="4584" priority="7644" operator="equal">
      <formula>"RECHAZADO"</formula>
    </cfRule>
    <cfRule type="cellIs" dxfId="4583" priority="7645" operator="equal">
      <formula>"NO CUMPLE"</formula>
    </cfRule>
  </conditionalFormatting>
  <conditionalFormatting sqref="L10344">
    <cfRule type="cellIs" dxfId="4582" priority="7641" operator="equal">
      <formula>"RECHAZADO"</formula>
    </cfRule>
    <cfRule type="cellIs" dxfId="4581" priority="7642" operator="equal">
      <formula>"NO CUMPLE"</formula>
    </cfRule>
    <cfRule type="cellIs" dxfId="4580" priority="7643" operator="equal">
      <formula>"CUMPLE"</formula>
    </cfRule>
  </conditionalFormatting>
  <conditionalFormatting sqref="L10359:L10360">
    <cfRule type="cellIs" dxfId="4579" priority="7636" operator="equal">
      <formula>0</formula>
    </cfRule>
  </conditionalFormatting>
  <conditionalFormatting sqref="L10362">
    <cfRule type="cellIs" dxfId="4578" priority="7649" operator="equal">
      <formula>0</formula>
    </cfRule>
  </conditionalFormatting>
  <conditionalFormatting sqref="L10364">
    <cfRule type="expression" dxfId="4577" priority="7648">
      <formula>AND(L10364&lt;&gt;"",SUM(L10364:L10365)=0)</formula>
    </cfRule>
  </conditionalFormatting>
  <conditionalFormatting sqref="L10365">
    <cfRule type="expression" dxfId="4576" priority="7647">
      <formula>AND(L10365&lt;&gt;"",SUM(L10364:L10365)=0)</formula>
    </cfRule>
  </conditionalFormatting>
  <conditionalFormatting sqref="L10367">
    <cfRule type="cellIs" dxfId="4575" priority="7655" operator="equal">
      <formula>0</formula>
    </cfRule>
  </conditionalFormatting>
  <conditionalFormatting sqref="L10369">
    <cfRule type="cellIs" dxfId="4574" priority="7654" operator="equal">
      <formula>0</formula>
    </cfRule>
  </conditionalFormatting>
  <conditionalFormatting sqref="L10371">
    <cfRule type="cellIs" dxfId="4573" priority="7653" operator="equal">
      <formula>0</formula>
    </cfRule>
  </conditionalFormatting>
  <conditionalFormatting sqref="L10373">
    <cfRule type="cellIs" dxfId="4572" priority="7652" operator="equal">
      <formula>0</formula>
    </cfRule>
  </conditionalFormatting>
  <conditionalFormatting sqref="L10375">
    <cfRule type="cellIs" dxfId="4571" priority="7651" operator="equal">
      <formula>-2</formula>
    </cfRule>
  </conditionalFormatting>
  <conditionalFormatting sqref="L10377">
    <cfRule type="cellIs" dxfId="4570" priority="7650" operator="equal">
      <formula>-1</formula>
    </cfRule>
  </conditionalFormatting>
  <conditionalFormatting sqref="L10395">
    <cfRule type="cellIs" dxfId="4569" priority="7603" operator="equal">
      <formula>"RECHAZADO"</formula>
    </cfRule>
    <cfRule type="cellIs" dxfId="4568" priority="7604" operator="equal">
      <formula>"NO CUMPLE"</formula>
    </cfRule>
    <cfRule type="cellIs" dxfId="4567" priority="7605" operator="equal">
      <formula>"CUMPLE"</formula>
    </cfRule>
  </conditionalFormatting>
  <conditionalFormatting sqref="L10452">
    <cfRule type="cellIs" dxfId="4566" priority="7597" operator="equal">
      <formula>"RECHAZADO"</formula>
    </cfRule>
    <cfRule type="cellIs" dxfId="4565" priority="7598" operator="equal">
      <formula>"NO CUMPLE"</formula>
    </cfRule>
    <cfRule type="cellIs" dxfId="4564" priority="7599" operator="equal">
      <formula>"CUMPLE"</formula>
    </cfRule>
  </conditionalFormatting>
  <conditionalFormatting sqref="L10455">
    <cfRule type="cellIs" dxfId="4563" priority="7594" operator="equal">
      <formula>"RECHAZADO"</formula>
    </cfRule>
    <cfRule type="cellIs" dxfId="4562" priority="7595" operator="equal">
      <formula>"NO CUMPLE"</formula>
    </cfRule>
  </conditionalFormatting>
  <conditionalFormatting sqref="L10455:L10458">
    <cfRule type="cellIs" dxfId="4561" priority="7543" operator="equal">
      <formula>"CUMPLE"</formula>
    </cfRule>
  </conditionalFormatting>
  <conditionalFormatting sqref="L10456">
    <cfRule type="cellIs" dxfId="4560" priority="7547" operator="equal">
      <formula>"RECHAZADO"</formula>
    </cfRule>
    <cfRule type="cellIs" dxfId="4559" priority="7548" operator="equal">
      <formula>"NO CUMPLE"</formula>
    </cfRule>
  </conditionalFormatting>
  <conditionalFormatting sqref="L10457">
    <cfRule type="cellIs" dxfId="4558" priority="7541" operator="equal">
      <formula>"RECHAZADO"</formula>
    </cfRule>
    <cfRule type="cellIs" dxfId="4557" priority="7542" operator="equal">
      <formula>"NO CUMPLE"</formula>
    </cfRule>
  </conditionalFormatting>
  <conditionalFormatting sqref="L10458">
    <cfRule type="cellIs" dxfId="4556" priority="7544" operator="equal">
      <formula>"RECHAZADO"</formula>
    </cfRule>
    <cfRule type="cellIs" dxfId="4555" priority="7545" operator="equal">
      <formula>"NO CUMPLE"</formula>
    </cfRule>
  </conditionalFormatting>
  <conditionalFormatting sqref="L10461">
    <cfRule type="cellIs" dxfId="4554" priority="7600" operator="equal">
      <formula>"RECHAZADO"</formula>
    </cfRule>
    <cfRule type="cellIs" dxfId="4553" priority="7601" operator="equal">
      <formula>"NO CUMPLE"</formula>
    </cfRule>
    <cfRule type="cellIs" dxfId="4552" priority="7602" operator="equal">
      <formula>"CUMPLE"</formula>
    </cfRule>
  </conditionalFormatting>
  <conditionalFormatting sqref="L10464">
    <cfRule type="cellIs" dxfId="4551" priority="7591" operator="equal">
      <formula>"RECHAZADO"</formula>
    </cfRule>
    <cfRule type="cellIs" dxfId="4550" priority="7592" operator="equal">
      <formula>"NO CUMPLE"</formula>
    </cfRule>
  </conditionalFormatting>
  <conditionalFormatting sqref="L10464:L10465">
    <cfRule type="cellIs" dxfId="4549" priority="7581" operator="equal">
      <formula>"CUMPLE"</formula>
    </cfRule>
  </conditionalFormatting>
  <conditionalFormatting sqref="L10465">
    <cfRule type="cellIs" dxfId="4548" priority="7579" operator="equal">
      <formula>"RECHAZADO"</formula>
    </cfRule>
    <cfRule type="cellIs" dxfId="4547" priority="7580" operator="equal">
      <formula>"NO CUMPLE"</formula>
    </cfRule>
  </conditionalFormatting>
  <conditionalFormatting sqref="L10469">
    <cfRule type="cellIs" dxfId="4546" priority="7576" operator="equal">
      <formula>"RECHAZADO"</formula>
    </cfRule>
    <cfRule type="cellIs" dxfId="4545" priority="7577" operator="equal">
      <formula>"NO CUMPLE"</formula>
    </cfRule>
    <cfRule type="cellIs" dxfId="4544" priority="7578" operator="equal">
      <formula>"CUMPLE"</formula>
    </cfRule>
  </conditionalFormatting>
  <conditionalFormatting sqref="L10484:L10485">
    <cfRule type="cellIs" dxfId="4543" priority="7571" operator="equal">
      <formula>0</formula>
    </cfRule>
  </conditionalFormatting>
  <conditionalFormatting sqref="L10487">
    <cfRule type="cellIs" dxfId="4542" priority="7584" operator="equal">
      <formula>0</formula>
    </cfRule>
  </conditionalFormatting>
  <conditionalFormatting sqref="L10489">
    <cfRule type="expression" dxfId="4541" priority="7583">
      <formula>AND(L10489&lt;&gt;"",SUM(L10489:L10490)=0)</formula>
    </cfRule>
  </conditionalFormatting>
  <conditionalFormatting sqref="L10490">
    <cfRule type="expression" dxfId="4540" priority="7582">
      <formula>AND(L10490&lt;&gt;"",SUM(L10489:L10490)=0)</formula>
    </cfRule>
  </conditionalFormatting>
  <conditionalFormatting sqref="L10492">
    <cfRule type="cellIs" dxfId="4539" priority="7590" operator="equal">
      <formula>0</formula>
    </cfRule>
  </conditionalFormatting>
  <conditionalFormatting sqref="L10494">
    <cfRule type="cellIs" dxfId="4538" priority="7589" operator="equal">
      <formula>0</formula>
    </cfRule>
  </conditionalFormatting>
  <conditionalFormatting sqref="L10496">
    <cfRule type="cellIs" dxfId="4537" priority="7588" operator="equal">
      <formula>0</formula>
    </cfRule>
  </conditionalFormatting>
  <conditionalFormatting sqref="L10498">
    <cfRule type="cellIs" dxfId="4536" priority="7587" operator="equal">
      <formula>0</formula>
    </cfRule>
  </conditionalFormatting>
  <conditionalFormatting sqref="L10500">
    <cfRule type="cellIs" dxfId="4535" priority="7586" operator="equal">
      <formula>-2</formula>
    </cfRule>
  </conditionalFormatting>
  <conditionalFormatting sqref="L10502">
    <cfRule type="cellIs" dxfId="4534" priority="7585" operator="equal">
      <formula>-1</formula>
    </cfRule>
  </conditionalFormatting>
  <conditionalFormatting sqref="L10520">
    <cfRule type="cellIs" dxfId="4533" priority="7538" operator="equal">
      <formula>"RECHAZADO"</formula>
    </cfRule>
    <cfRule type="cellIs" dxfId="4532" priority="7539" operator="equal">
      <formula>"NO CUMPLE"</formula>
    </cfRule>
    <cfRule type="cellIs" dxfId="4531" priority="7540" operator="equal">
      <formula>"CUMPLE"</formula>
    </cfRule>
  </conditionalFormatting>
  <conditionalFormatting sqref="L10577">
    <cfRule type="cellIs" dxfId="4530" priority="7532" operator="equal">
      <formula>"RECHAZADO"</formula>
    </cfRule>
    <cfRule type="cellIs" dxfId="4529" priority="7533" operator="equal">
      <formula>"NO CUMPLE"</formula>
    </cfRule>
    <cfRule type="cellIs" dxfId="4528" priority="7534" operator="equal">
      <formula>"CUMPLE"</formula>
    </cfRule>
  </conditionalFormatting>
  <conditionalFormatting sqref="L10580">
    <cfRule type="cellIs" dxfId="4527" priority="7529" operator="equal">
      <formula>"RECHAZADO"</formula>
    </cfRule>
    <cfRule type="cellIs" dxfId="4526" priority="7530" operator="equal">
      <formula>"NO CUMPLE"</formula>
    </cfRule>
  </conditionalFormatting>
  <conditionalFormatting sqref="L10580:L10583">
    <cfRule type="cellIs" dxfId="4525" priority="7478" operator="equal">
      <formula>"CUMPLE"</formula>
    </cfRule>
  </conditionalFormatting>
  <conditionalFormatting sqref="L10581">
    <cfRule type="cellIs" dxfId="4524" priority="7482" operator="equal">
      <formula>"RECHAZADO"</formula>
    </cfRule>
    <cfRule type="cellIs" dxfId="4523" priority="7483" operator="equal">
      <formula>"NO CUMPLE"</formula>
    </cfRule>
  </conditionalFormatting>
  <conditionalFormatting sqref="L10582">
    <cfRule type="cellIs" dxfId="4522" priority="7476" operator="equal">
      <formula>"RECHAZADO"</formula>
    </cfRule>
    <cfRule type="cellIs" dxfId="4521" priority="7477" operator="equal">
      <formula>"NO CUMPLE"</formula>
    </cfRule>
  </conditionalFormatting>
  <conditionalFormatting sqref="L10583">
    <cfRule type="cellIs" dxfId="4520" priority="7479" operator="equal">
      <formula>"RECHAZADO"</formula>
    </cfRule>
    <cfRule type="cellIs" dxfId="4519" priority="7480" operator="equal">
      <formula>"NO CUMPLE"</formula>
    </cfRule>
  </conditionalFormatting>
  <conditionalFormatting sqref="L10586">
    <cfRule type="cellIs" dxfId="4518" priority="7535" operator="equal">
      <formula>"RECHAZADO"</formula>
    </cfRule>
    <cfRule type="cellIs" dxfId="4517" priority="7536" operator="equal">
      <formula>"NO CUMPLE"</formula>
    </cfRule>
    <cfRule type="cellIs" dxfId="4516" priority="7537" operator="equal">
      <formula>"CUMPLE"</formula>
    </cfRule>
  </conditionalFormatting>
  <conditionalFormatting sqref="L10589">
    <cfRule type="cellIs" dxfId="4515" priority="7526" operator="equal">
      <formula>"RECHAZADO"</formula>
    </cfRule>
    <cfRule type="cellIs" dxfId="4514" priority="7527" operator="equal">
      <formula>"NO CUMPLE"</formula>
    </cfRule>
  </conditionalFormatting>
  <conditionalFormatting sqref="L10589:L10590">
    <cfRule type="cellIs" dxfId="4513" priority="7516" operator="equal">
      <formula>"CUMPLE"</formula>
    </cfRule>
  </conditionalFormatting>
  <conditionalFormatting sqref="L10590">
    <cfRule type="cellIs" dxfId="4512" priority="7514" operator="equal">
      <formula>"RECHAZADO"</formula>
    </cfRule>
    <cfRule type="cellIs" dxfId="4511" priority="7515" operator="equal">
      <formula>"NO CUMPLE"</formula>
    </cfRule>
  </conditionalFormatting>
  <conditionalFormatting sqref="L10594">
    <cfRule type="cellIs" dxfId="4510" priority="7511" operator="equal">
      <formula>"RECHAZADO"</formula>
    </cfRule>
    <cfRule type="cellIs" dxfId="4509" priority="7512" operator="equal">
      <formula>"NO CUMPLE"</formula>
    </cfRule>
    <cfRule type="cellIs" dxfId="4508" priority="7513" operator="equal">
      <formula>"CUMPLE"</formula>
    </cfRule>
  </conditionalFormatting>
  <conditionalFormatting sqref="L10609:L10610">
    <cfRule type="cellIs" dxfId="4507" priority="7506" operator="equal">
      <formula>0</formula>
    </cfRule>
  </conditionalFormatting>
  <conditionalFormatting sqref="L10612">
    <cfRule type="cellIs" dxfId="4506" priority="7519" operator="equal">
      <formula>0</formula>
    </cfRule>
  </conditionalFormatting>
  <conditionalFormatting sqref="L10614">
    <cfRule type="expression" dxfId="4505" priority="7518">
      <formula>AND(L10614&lt;&gt;"",SUM(L10614:L10615)=0)</formula>
    </cfRule>
  </conditionalFormatting>
  <conditionalFormatting sqref="L10615">
    <cfRule type="expression" dxfId="4504" priority="7517">
      <formula>AND(L10615&lt;&gt;"",SUM(L10614:L10615)=0)</formula>
    </cfRule>
  </conditionalFormatting>
  <conditionalFormatting sqref="L10617">
    <cfRule type="cellIs" dxfId="4503" priority="7525" operator="equal">
      <formula>0</formula>
    </cfRule>
  </conditionalFormatting>
  <conditionalFormatting sqref="L10619">
    <cfRule type="cellIs" dxfId="4502" priority="7524" operator="equal">
      <formula>0</formula>
    </cfRule>
  </conditionalFormatting>
  <conditionalFormatting sqref="L10621">
    <cfRule type="cellIs" dxfId="4501" priority="7523" operator="equal">
      <formula>0</formula>
    </cfRule>
  </conditionalFormatting>
  <conditionalFormatting sqref="L10623">
    <cfRule type="cellIs" dxfId="4500" priority="7522" operator="equal">
      <formula>0</formula>
    </cfRule>
  </conditionalFormatting>
  <conditionalFormatting sqref="L10625">
    <cfRule type="cellIs" dxfId="4499" priority="7521" operator="equal">
      <formula>-2</formula>
    </cfRule>
  </conditionalFormatting>
  <conditionalFormatting sqref="L10627">
    <cfRule type="cellIs" dxfId="4498" priority="7520" operator="equal">
      <formula>-1</formula>
    </cfRule>
  </conditionalFormatting>
  <conditionalFormatting sqref="L10645">
    <cfRule type="cellIs" dxfId="4497" priority="7473" operator="equal">
      <formula>"RECHAZADO"</formula>
    </cfRule>
    <cfRule type="cellIs" dxfId="4496" priority="7474" operator="equal">
      <formula>"NO CUMPLE"</formula>
    </cfRule>
    <cfRule type="cellIs" dxfId="4495" priority="7475" operator="equal">
      <formula>"CUMPLE"</formula>
    </cfRule>
  </conditionalFormatting>
  <conditionalFormatting sqref="L10702">
    <cfRule type="cellIs" dxfId="4494" priority="7467" operator="equal">
      <formula>"RECHAZADO"</formula>
    </cfRule>
    <cfRule type="cellIs" dxfId="4493" priority="7468" operator="equal">
      <formula>"NO CUMPLE"</formula>
    </cfRule>
    <cfRule type="cellIs" dxfId="4492" priority="7469" operator="equal">
      <formula>"CUMPLE"</formula>
    </cfRule>
  </conditionalFormatting>
  <conditionalFormatting sqref="L10705">
    <cfRule type="cellIs" dxfId="4491" priority="7464" operator="equal">
      <formula>"RECHAZADO"</formula>
    </cfRule>
    <cfRule type="cellIs" dxfId="4490" priority="7465" operator="equal">
      <formula>"NO CUMPLE"</formula>
    </cfRule>
  </conditionalFormatting>
  <conditionalFormatting sqref="L10705:L10708">
    <cfRule type="cellIs" dxfId="4489" priority="7413" operator="equal">
      <formula>"CUMPLE"</formula>
    </cfRule>
  </conditionalFormatting>
  <conditionalFormatting sqref="L10706">
    <cfRule type="cellIs" dxfId="4488" priority="7417" operator="equal">
      <formula>"RECHAZADO"</formula>
    </cfRule>
    <cfRule type="cellIs" dxfId="4487" priority="7418" operator="equal">
      <formula>"NO CUMPLE"</formula>
    </cfRule>
  </conditionalFormatting>
  <conditionalFormatting sqref="L10707">
    <cfRule type="cellIs" dxfId="4486" priority="7411" operator="equal">
      <formula>"RECHAZADO"</formula>
    </cfRule>
    <cfRule type="cellIs" dxfId="4485" priority="7412" operator="equal">
      <formula>"NO CUMPLE"</formula>
    </cfRule>
  </conditionalFormatting>
  <conditionalFormatting sqref="L10708">
    <cfRule type="cellIs" dxfId="4484" priority="7414" operator="equal">
      <formula>"RECHAZADO"</formula>
    </cfRule>
    <cfRule type="cellIs" dxfId="4483" priority="7415" operator="equal">
      <formula>"NO CUMPLE"</formula>
    </cfRule>
  </conditionalFormatting>
  <conditionalFormatting sqref="L10711">
    <cfRule type="cellIs" dxfId="4482" priority="7470" operator="equal">
      <formula>"RECHAZADO"</formula>
    </cfRule>
    <cfRule type="cellIs" dxfId="4481" priority="7471" operator="equal">
      <formula>"NO CUMPLE"</formula>
    </cfRule>
    <cfRule type="cellIs" dxfId="4480" priority="7472" operator="equal">
      <formula>"CUMPLE"</formula>
    </cfRule>
  </conditionalFormatting>
  <conditionalFormatting sqref="L10714">
    <cfRule type="cellIs" dxfId="4479" priority="7461" operator="equal">
      <formula>"RECHAZADO"</formula>
    </cfRule>
    <cfRule type="cellIs" dxfId="4478" priority="7462" operator="equal">
      <formula>"NO CUMPLE"</formula>
    </cfRule>
  </conditionalFormatting>
  <conditionalFormatting sqref="L10714:L10715">
    <cfRule type="cellIs" dxfId="4477" priority="7451" operator="equal">
      <formula>"CUMPLE"</formula>
    </cfRule>
  </conditionalFormatting>
  <conditionalFormatting sqref="L10715">
    <cfRule type="cellIs" dxfId="4476" priority="7449" operator="equal">
      <formula>"RECHAZADO"</formula>
    </cfRule>
    <cfRule type="cellIs" dxfId="4475" priority="7450" operator="equal">
      <formula>"NO CUMPLE"</formula>
    </cfRule>
  </conditionalFormatting>
  <conditionalFormatting sqref="L10719">
    <cfRule type="cellIs" dxfId="4474" priority="7446" operator="equal">
      <formula>"RECHAZADO"</formula>
    </cfRule>
    <cfRule type="cellIs" dxfId="4473" priority="7447" operator="equal">
      <formula>"NO CUMPLE"</formula>
    </cfRule>
    <cfRule type="cellIs" dxfId="4472" priority="7448" operator="equal">
      <formula>"CUMPLE"</formula>
    </cfRule>
  </conditionalFormatting>
  <conditionalFormatting sqref="L10734:L10735">
    <cfRule type="cellIs" dxfId="4471" priority="7441" operator="equal">
      <formula>0</formula>
    </cfRule>
  </conditionalFormatting>
  <conditionalFormatting sqref="L10737">
    <cfRule type="cellIs" dxfId="4470" priority="7454" operator="equal">
      <formula>0</formula>
    </cfRule>
  </conditionalFormatting>
  <conditionalFormatting sqref="L10739">
    <cfRule type="expression" dxfId="4469" priority="7453">
      <formula>AND(L10739&lt;&gt;"",SUM(L10739:L10740)=0)</formula>
    </cfRule>
  </conditionalFormatting>
  <conditionalFormatting sqref="L10740">
    <cfRule type="expression" dxfId="4468" priority="7452">
      <formula>AND(L10740&lt;&gt;"",SUM(L10739:L10740)=0)</formula>
    </cfRule>
  </conditionalFormatting>
  <conditionalFormatting sqref="L10742">
    <cfRule type="cellIs" dxfId="4467" priority="7460" operator="equal">
      <formula>0</formula>
    </cfRule>
  </conditionalFormatting>
  <conditionalFormatting sqref="L10744">
    <cfRule type="cellIs" dxfId="4466" priority="7459" operator="equal">
      <formula>0</formula>
    </cfRule>
  </conditionalFormatting>
  <conditionalFormatting sqref="L10746">
    <cfRule type="cellIs" dxfId="4465" priority="7458" operator="equal">
      <formula>0</formula>
    </cfRule>
  </conditionalFormatting>
  <conditionalFormatting sqref="L10748">
    <cfRule type="cellIs" dxfId="4464" priority="7457" operator="equal">
      <formula>0</formula>
    </cfRule>
  </conditionalFormatting>
  <conditionalFormatting sqref="L10750">
    <cfRule type="cellIs" dxfId="4463" priority="7456" operator="equal">
      <formula>-2</formula>
    </cfRule>
  </conditionalFormatting>
  <conditionalFormatting sqref="L10752">
    <cfRule type="cellIs" dxfId="4462" priority="7455" operator="equal">
      <formula>-1</formula>
    </cfRule>
  </conditionalFormatting>
  <conditionalFormatting sqref="L10770">
    <cfRule type="cellIs" dxfId="4461" priority="7408" operator="equal">
      <formula>"RECHAZADO"</formula>
    </cfRule>
    <cfRule type="cellIs" dxfId="4460" priority="7409" operator="equal">
      <formula>"NO CUMPLE"</formula>
    </cfRule>
    <cfRule type="cellIs" dxfId="4459" priority="7410" operator="equal">
      <formula>"CUMPLE"</formula>
    </cfRule>
  </conditionalFormatting>
  <conditionalFormatting sqref="L10827">
    <cfRule type="cellIs" dxfId="4458" priority="7402" operator="equal">
      <formula>"RECHAZADO"</formula>
    </cfRule>
    <cfRule type="cellIs" dxfId="4457" priority="7403" operator="equal">
      <formula>"NO CUMPLE"</formula>
    </cfRule>
    <cfRule type="cellIs" dxfId="4456" priority="7404" operator="equal">
      <formula>"CUMPLE"</formula>
    </cfRule>
  </conditionalFormatting>
  <conditionalFormatting sqref="L10830">
    <cfRule type="cellIs" dxfId="4455" priority="7399" operator="equal">
      <formula>"RECHAZADO"</formula>
    </cfRule>
    <cfRule type="cellIs" dxfId="4454" priority="7400" operator="equal">
      <formula>"NO CUMPLE"</formula>
    </cfRule>
  </conditionalFormatting>
  <conditionalFormatting sqref="L10830:L10833">
    <cfRule type="cellIs" dxfId="4453" priority="7348" operator="equal">
      <formula>"CUMPLE"</formula>
    </cfRule>
  </conditionalFormatting>
  <conditionalFormatting sqref="L10831">
    <cfRule type="cellIs" dxfId="4452" priority="7352" operator="equal">
      <formula>"RECHAZADO"</formula>
    </cfRule>
    <cfRule type="cellIs" dxfId="4451" priority="7353" operator="equal">
      <formula>"NO CUMPLE"</formula>
    </cfRule>
  </conditionalFormatting>
  <conditionalFormatting sqref="L10832">
    <cfRule type="cellIs" dxfId="4450" priority="7346" operator="equal">
      <formula>"RECHAZADO"</formula>
    </cfRule>
    <cfRule type="cellIs" dxfId="4449" priority="7347" operator="equal">
      <formula>"NO CUMPLE"</formula>
    </cfRule>
  </conditionalFormatting>
  <conditionalFormatting sqref="L10833">
    <cfRule type="cellIs" dxfId="4448" priority="7349" operator="equal">
      <formula>"RECHAZADO"</formula>
    </cfRule>
    <cfRule type="cellIs" dxfId="4447" priority="7350" operator="equal">
      <formula>"NO CUMPLE"</formula>
    </cfRule>
  </conditionalFormatting>
  <conditionalFormatting sqref="L10836">
    <cfRule type="cellIs" dxfId="4446" priority="7405" operator="equal">
      <formula>"RECHAZADO"</formula>
    </cfRule>
    <cfRule type="cellIs" dxfId="4445" priority="7406" operator="equal">
      <formula>"NO CUMPLE"</formula>
    </cfRule>
    <cfRule type="cellIs" dxfId="4444" priority="7407" operator="equal">
      <formula>"CUMPLE"</formula>
    </cfRule>
  </conditionalFormatting>
  <conditionalFormatting sqref="L10839">
    <cfRule type="cellIs" dxfId="4443" priority="7396" operator="equal">
      <formula>"RECHAZADO"</formula>
    </cfRule>
    <cfRule type="cellIs" dxfId="4442" priority="7397" operator="equal">
      <formula>"NO CUMPLE"</formula>
    </cfRule>
  </conditionalFormatting>
  <conditionalFormatting sqref="L10839:L10840">
    <cfRule type="cellIs" dxfId="4441" priority="7386" operator="equal">
      <formula>"CUMPLE"</formula>
    </cfRule>
  </conditionalFormatting>
  <conditionalFormatting sqref="L10840">
    <cfRule type="cellIs" dxfId="4440" priority="7384" operator="equal">
      <formula>"RECHAZADO"</formula>
    </cfRule>
    <cfRule type="cellIs" dxfId="4439" priority="7385" operator="equal">
      <formula>"NO CUMPLE"</formula>
    </cfRule>
  </conditionalFormatting>
  <conditionalFormatting sqref="L10844">
    <cfRule type="cellIs" dxfId="4438" priority="7381" operator="equal">
      <formula>"RECHAZADO"</formula>
    </cfRule>
    <cfRule type="cellIs" dxfId="4437" priority="7382" operator="equal">
      <formula>"NO CUMPLE"</formula>
    </cfRule>
    <cfRule type="cellIs" dxfId="4436" priority="7383" operator="equal">
      <formula>"CUMPLE"</formula>
    </cfRule>
  </conditionalFormatting>
  <conditionalFormatting sqref="L10859:L10860">
    <cfRule type="cellIs" dxfId="4435" priority="7376" operator="equal">
      <formula>0</formula>
    </cfRule>
  </conditionalFormatting>
  <conditionalFormatting sqref="L10862">
    <cfRule type="cellIs" dxfId="4434" priority="7389" operator="equal">
      <formula>0</formula>
    </cfRule>
  </conditionalFormatting>
  <conditionalFormatting sqref="L10864">
    <cfRule type="expression" dxfId="4433" priority="7388">
      <formula>AND(L10864&lt;&gt;"",SUM(L10864:L10865)=0)</formula>
    </cfRule>
  </conditionalFormatting>
  <conditionalFormatting sqref="L10865">
    <cfRule type="expression" dxfId="4432" priority="7387">
      <formula>AND(L10865&lt;&gt;"",SUM(L10864:L10865)=0)</formula>
    </cfRule>
  </conditionalFormatting>
  <conditionalFormatting sqref="L10867">
    <cfRule type="cellIs" dxfId="4431" priority="7395" operator="equal">
      <formula>0</formula>
    </cfRule>
  </conditionalFormatting>
  <conditionalFormatting sqref="L10869">
    <cfRule type="cellIs" dxfId="4430" priority="7394" operator="equal">
      <formula>0</formula>
    </cfRule>
  </conditionalFormatting>
  <conditionalFormatting sqref="L10871">
    <cfRule type="cellIs" dxfId="4429" priority="7393" operator="equal">
      <formula>0</formula>
    </cfRule>
  </conditionalFormatting>
  <conditionalFormatting sqref="L10873">
    <cfRule type="cellIs" dxfId="4428" priority="7392" operator="equal">
      <formula>0</formula>
    </cfRule>
  </conditionalFormatting>
  <conditionalFormatting sqref="L10875">
    <cfRule type="cellIs" dxfId="4427" priority="7391" operator="equal">
      <formula>-2</formula>
    </cfRule>
  </conditionalFormatting>
  <conditionalFormatting sqref="L10877">
    <cfRule type="cellIs" dxfId="4426" priority="7390" operator="equal">
      <formula>-1</formula>
    </cfRule>
  </conditionalFormatting>
  <conditionalFormatting sqref="L10895">
    <cfRule type="cellIs" dxfId="4425" priority="7343" operator="equal">
      <formula>"RECHAZADO"</formula>
    </cfRule>
    <cfRule type="cellIs" dxfId="4424" priority="7344" operator="equal">
      <formula>"NO CUMPLE"</formula>
    </cfRule>
    <cfRule type="cellIs" dxfId="4423" priority="7345" operator="equal">
      <formula>"CUMPLE"</formula>
    </cfRule>
  </conditionalFormatting>
  <conditionalFormatting sqref="L10952">
    <cfRule type="cellIs" dxfId="4422" priority="7337" operator="equal">
      <formula>"RECHAZADO"</formula>
    </cfRule>
    <cfRule type="cellIs" dxfId="4421" priority="7338" operator="equal">
      <formula>"NO CUMPLE"</formula>
    </cfRule>
    <cfRule type="cellIs" dxfId="4420" priority="7339" operator="equal">
      <formula>"CUMPLE"</formula>
    </cfRule>
  </conditionalFormatting>
  <conditionalFormatting sqref="L10955">
    <cfRule type="cellIs" dxfId="4419" priority="7334" operator="equal">
      <formula>"RECHAZADO"</formula>
    </cfRule>
    <cfRule type="cellIs" dxfId="4418" priority="7335" operator="equal">
      <formula>"NO CUMPLE"</formula>
    </cfRule>
  </conditionalFormatting>
  <conditionalFormatting sqref="L10955:L10958">
    <cfRule type="cellIs" dxfId="4417" priority="7283" operator="equal">
      <formula>"CUMPLE"</formula>
    </cfRule>
  </conditionalFormatting>
  <conditionalFormatting sqref="L10956">
    <cfRule type="cellIs" dxfId="4416" priority="7287" operator="equal">
      <formula>"RECHAZADO"</formula>
    </cfRule>
    <cfRule type="cellIs" dxfId="4415" priority="7288" operator="equal">
      <formula>"NO CUMPLE"</formula>
    </cfRule>
  </conditionalFormatting>
  <conditionalFormatting sqref="L10957">
    <cfRule type="cellIs" dxfId="4414" priority="7281" operator="equal">
      <formula>"RECHAZADO"</formula>
    </cfRule>
    <cfRule type="cellIs" dxfId="4413" priority="7282" operator="equal">
      <formula>"NO CUMPLE"</formula>
    </cfRule>
  </conditionalFormatting>
  <conditionalFormatting sqref="L10958">
    <cfRule type="cellIs" dxfId="4412" priority="7284" operator="equal">
      <formula>"RECHAZADO"</formula>
    </cfRule>
    <cfRule type="cellIs" dxfId="4411" priority="7285" operator="equal">
      <formula>"NO CUMPLE"</formula>
    </cfRule>
  </conditionalFormatting>
  <conditionalFormatting sqref="L10961">
    <cfRule type="cellIs" dxfId="4410" priority="7340" operator="equal">
      <formula>"RECHAZADO"</formula>
    </cfRule>
    <cfRule type="cellIs" dxfId="4409" priority="7341" operator="equal">
      <formula>"NO CUMPLE"</formula>
    </cfRule>
    <cfRule type="cellIs" dxfId="4408" priority="7342" operator="equal">
      <formula>"CUMPLE"</formula>
    </cfRule>
  </conditionalFormatting>
  <conditionalFormatting sqref="L10964">
    <cfRule type="cellIs" dxfId="4407" priority="7331" operator="equal">
      <formula>"RECHAZADO"</formula>
    </cfRule>
    <cfRule type="cellIs" dxfId="4406" priority="7332" operator="equal">
      <formula>"NO CUMPLE"</formula>
    </cfRule>
  </conditionalFormatting>
  <conditionalFormatting sqref="L10964:L10965">
    <cfRule type="cellIs" dxfId="4405" priority="7321" operator="equal">
      <formula>"CUMPLE"</formula>
    </cfRule>
  </conditionalFormatting>
  <conditionalFormatting sqref="L10965">
    <cfRule type="cellIs" dxfId="4404" priority="7319" operator="equal">
      <formula>"RECHAZADO"</formula>
    </cfRule>
    <cfRule type="cellIs" dxfId="4403" priority="7320" operator="equal">
      <formula>"NO CUMPLE"</formula>
    </cfRule>
  </conditionalFormatting>
  <conditionalFormatting sqref="L10969">
    <cfRule type="cellIs" dxfId="4402" priority="7316" operator="equal">
      <formula>"RECHAZADO"</formula>
    </cfRule>
    <cfRule type="cellIs" dxfId="4401" priority="7317" operator="equal">
      <formula>"NO CUMPLE"</formula>
    </cfRule>
    <cfRule type="cellIs" dxfId="4400" priority="7318" operator="equal">
      <formula>"CUMPLE"</formula>
    </cfRule>
  </conditionalFormatting>
  <conditionalFormatting sqref="L10984:L10985">
    <cfRule type="cellIs" dxfId="4399" priority="7311" operator="equal">
      <formula>0</formula>
    </cfRule>
  </conditionalFormatting>
  <conditionalFormatting sqref="L10987">
    <cfRule type="cellIs" dxfId="4398" priority="7324" operator="equal">
      <formula>0</formula>
    </cfRule>
  </conditionalFormatting>
  <conditionalFormatting sqref="L10989">
    <cfRule type="expression" dxfId="4397" priority="7323">
      <formula>AND(L10989&lt;&gt;"",SUM(L10989:L10990)=0)</formula>
    </cfRule>
  </conditionalFormatting>
  <conditionalFormatting sqref="L10990">
    <cfRule type="expression" dxfId="4396" priority="7322">
      <formula>AND(L10990&lt;&gt;"",SUM(L10989:L10990)=0)</formula>
    </cfRule>
  </conditionalFormatting>
  <conditionalFormatting sqref="L10992">
    <cfRule type="cellIs" dxfId="4395" priority="7330" operator="equal">
      <formula>0</formula>
    </cfRule>
  </conditionalFormatting>
  <conditionalFormatting sqref="L10994">
    <cfRule type="cellIs" dxfId="4394" priority="7329" operator="equal">
      <formula>0</formula>
    </cfRule>
  </conditionalFormatting>
  <conditionalFormatting sqref="L10996">
    <cfRule type="cellIs" dxfId="4393" priority="7328" operator="equal">
      <formula>0</formula>
    </cfRule>
  </conditionalFormatting>
  <conditionalFormatting sqref="L10998">
    <cfRule type="cellIs" dxfId="4392" priority="7327" operator="equal">
      <formula>0</formula>
    </cfRule>
  </conditionalFormatting>
  <conditionalFormatting sqref="L11000">
    <cfRule type="cellIs" dxfId="4391" priority="7326" operator="equal">
      <formula>-2</formula>
    </cfRule>
  </conditionalFormatting>
  <conditionalFormatting sqref="L11002">
    <cfRule type="cellIs" dxfId="4390" priority="7325" operator="equal">
      <formula>-1</formula>
    </cfRule>
  </conditionalFormatting>
  <conditionalFormatting sqref="L11020">
    <cfRule type="cellIs" dxfId="4389" priority="7278" operator="equal">
      <formula>"RECHAZADO"</formula>
    </cfRule>
    <cfRule type="cellIs" dxfId="4388" priority="7279" operator="equal">
      <formula>"NO CUMPLE"</formula>
    </cfRule>
    <cfRule type="cellIs" dxfId="4387" priority="7280" operator="equal">
      <formula>"CUMPLE"</formula>
    </cfRule>
  </conditionalFormatting>
  <conditionalFormatting sqref="L11077">
    <cfRule type="cellIs" dxfId="4386" priority="7272" operator="equal">
      <formula>"RECHAZADO"</formula>
    </cfRule>
    <cfRule type="cellIs" dxfId="4385" priority="7273" operator="equal">
      <formula>"NO CUMPLE"</formula>
    </cfRule>
    <cfRule type="cellIs" dxfId="4384" priority="7274" operator="equal">
      <formula>"CUMPLE"</formula>
    </cfRule>
  </conditionalFormatting>
  <conditionalFormatting sqref="L11080">
    <cfRule type="cellIs" dxfId="4383" priority="7269" operator="equal">
      <formula>"RECHAZADO"</formula>
    </cfRule>
    <cfRule type="cellIs" dxfId="4382" priority="7270" operator="equal">
      <formula>"NO CUMPLE"</formula>
    </cfRule>
  </conditionalFormatting>
  <conditionalFormatting sqref="L11080:L11083">
    <cfRule type="cellIs" dxfId="4381" priority="7218" operator="equal">
      <formula>"CUMPLE"</formula>
    </cfRule>
  </conditionalFormatting>
  <conditionalFormatting sqref="L11081">
    <cfRule type="cellIs" dxfId="4380" priority="7222" operator="equal">
      <formula>"RECHAZADO"</formula>
    </cfRule>
    <cfRule type="cellIs" dxfId="4379" priority="7223" operator="equal">
      <formula>"NO CUMPLE"</formula>
    </cfRule>
  </conditionalFormatting>
  <conditionalFormatting sqref="L11082">
    <cfRule type="cellIs" dxfId="4378" priority="7216" operator="equal">
      <formula>"RECHAZADO"</formula>
    </cfRule>
    <cfRule type="cellIs" dxfId="4377" priority="7217" operator="equal">
      <formula>"NO CUMPLE"</formula>
    </cfRule>
  </conditionalFormatting>
  <conditionalFormatting sqref="L11083">
    <cfRule type="cellIs" dxfId="4376" priority="7219" operator="equal">
      <formula>"RECHAZADO"</formula>
    </cfRule>
    <cfRule type="cellIs" dxfId="4375" priority="7220" operator="equal">
      <formula>"NO CUMPLE"</formula>
    </cfRule>
  </conditionalFormatting>
  <conditionalFormatting sqref="L11086">
    <cfRule type="cellIs" dxfId="4374" priority="7275" operator="equal">
      <formula>"RECHAZADO"</formula>
    </cfRule>
    <cfRule type="cellIs" dxfId="4373" priority="7276" operator="equal">
      <formula>"NO CUMPLE"</formula>
    </cfRule>
    <cfRule type="cellIs" dxfId="4372" priority="7277" operator="equal">
      <formula>"CUMPLE"</formula>
    </cfRule>
  </conditionalFormatting>
  <conditionalFormatting sqref="L11089">
    <cfRule type="cellIs" dxfId="4371" priority="7266" operator="equal">
      <formula>"RECHAZADO"</formula>
    </cfRule>
    <cfRule type="cellIs" dxfId="4370" priority="7267" operator="equal">
      <formula>"NO CUMPLE"</formula>
    </cfRule>
  </conditionalFormatting>
  <conditionalFormatting sqref="L11089:L11090">
    <cfRule type="cellIs" dxfId="4369" priority="7256" operator="equal">
      <formula>"CUMPLE"</formula>
    </cfRule>
  </conditionalFormatting>
  <conditionalFormatting sqref="L11090">
    <cfRule type="cellIs" dxfId="4368" priority="7254" operator="equal">
      <formula>"RECHAZADO"</formula>
    </cfRule>
    <cfRule type="cellIs" dxfId="4367" priority="7255" operator="equal">
      <formula>"NO CUMPLE"</formula>
    </cfRule>
  </conditionalFormatting>
  <conditionalFormatting sqref="L11094">
    <cfRule type="cellIs" dxfId="4366" priority="7251" operator="equal">
      <formula>"RECHAZADO"</formula>
    </cfRule>
    <cfRule type="cellIs" dxfId="4365" priority="7252" operator="equal">
      <formula>"NO CUMPLE"</formula>
    </cfRule>
    <cfRule type="cellIs" dxfId="4364" priority="7253" operator="equal">
      <formula>"CUMPLE"</formula>
    </cfRule>
  </conditionalFormatting>
  <conditionalFormatting sqref="L11109:L11110">
    <cfRule type="cellIs" dxfId="4363" priority="7246" operator="equal">
      <formula>0</formula>
    </cfRule>
  </conditionalFormatting>
  <conditionalFormatting sqref="L11112">
    <cfRule type="cellIs" dxfId="4362" priority="7259" operator="equal">
      <formula>0</formula>
    </cfRule>
  </conditionalFormatting>
  <conditionalFormatting sqref="L11114">
    <cfRule type="expression" dxfId="4361" priority="7258">
      <formula>AND(L11114&lt;&gt;"",SUM(L11114:L11115)=0)</formula>
    </cfRule>
  </conditionalFormatting>
  <conditionalFormatting sqref="L11115">
    <cfRule type="expression" dxfId="4360" priority="7257">
      <formula>AND(L11115&lt;&gt;"",SUM(L11114:L11115)=0)</formula>
    </cfRule>
  </conditionalFormatting>
  <conditionalFormatting sqref="L11117">
    <cfRule type="cellIs" dxfId="4359" priority="7265" operator="equal">
      <formula>0</formula>
    </cfRule>
  </conditionalFormatting>
  <conditionalFormatting sqref="L11119">
    <cfRule type="cellIs" dxfId="4358" priority="7264" operator="equal">
      <formula>0</formula>
    </cfRule>
  </conditionalFormatting>
  <conditionalFormatting sqref="L11121">
    <cfRule type="cellIs" dxfId="4357" priority="7263" operator="equal">
      <formula>0</formula>
    </cfRule>
  </conditionalFormatting>
  <conditionalFormatting sqref="L11123">
    <cfRule type="cellIs" dxfId="4356" priority="7262" operator="equal">
      <formula>0</formula>
    </cfRule>
  </conditionalFormatting>
  <conditionalFormatting sqref="L11125">
    <cfRule type="cellIs" dxfId="4355" priority="7261" operator="equal">
      <formula>-2</formula>
    </cfRule>
  </conditionalFormatting>
  <conditionalFormatting sqref="L11127">
    <cfRule type="cellIs" dxfId="4354" priority="7260" operator="equal">
      <formula>-1</formula>
    </cfRule>
  </conditionalFormatting>
  <conditionalFormatting sqref="L11145">
    <cfRule type="cellIs" dxfId="4353" priority="7213" operator="equal">
      <formula>"RECHAZADO"</formula>
    </cfRule>
    <cfRule type="cellIs" dxfId="4352" priority="7214" operator="equal">
      <formula>"NO CUMPLE"</formula>
    </cfRule>
    <cfRule type="cellIs" dxfId="4351" priority="7215" operator="equal">
      <formula>"CUMPLE"</formula>
    </cfRule>
  </conditionalFormatting>
  <conditionalFormatting sqref="L11202">
    <cfRule type="cellIs" dxfId="4350" priority="7207" operator="equal">
      <formula>"RECHAZADO"</formula>
    </cfRule>
    <cfRule type="cellIs" dxfId="4349" priority="7208" operator="equal">
      <formula>"NO CUMPLE"</formula>
    </cfRule>
    <cfRule type="cellIs" dxfId="4348" priority="7209" operator="equal">
      <formula>"CUMPLE"</formula>
    </cfRule>
  </conditionalFormatting>
  <conditionalFormatting sqref="L11205">
    <cfRule type="cellIs" dxfId="4347" priority="7204" operator="equal">
      <formula>"RECHAZADO"</formula>
    </cfRule>
    <cfRule type="cellIs" dxfId="4346" priority="7205" operator="equal">
      <formula>"NO CUMPLE"</formula>
    </cfRule>
  </conditionalFormatting>
  <conditionalFormatting sqref="L11205:L11208">
    <cfRule type="cellIs" dxfId="4345" priority="7153" operator="equal">
      <formula>"CUMPLE"</formula>
    </cfRule>
  </conditionalFormatting>
  <conditionalFormatting sqref="L11206">
    <cfRule type="cellIs" dxfId="4344" priority="7157" operator="equal">
      <formula>"RECHAZADO"</formula>
    </cfRule>
    <cfRule type="cellIs" dxfId="4343" priority="7158" operator="equal">
      <formula>"NO CUMPLE"</formula>
    </cfRule>
  </conditionalFormatting>
  <conditionalFormatting sqref="L11207">
    <cfRule type="cellIs" dxfId="4342" priority="7151" operator="equal">
      <formula>"RECHAZADO"</formula>
    </cfRule>
    <cfRule type="cellIs" dxfId="4341" priority="7152" operator="equal">
      <formula>"NO CUMPLE"</formula>
    </cfRule>
  </conditionalFormatting>
  <conditionalFormatting sqref="L11208">
    <cfRule type="cellIs" dxfId="4340" priority="7154" operator="equal">
      <formula>"RECHAZADO"</formula>
    </cfRule>
    <cfRule type="cellIs" dxfId="4339" priority="7155" operator="equal">
      <formula>"NO CUMPLE"</formula>
    </cfRule>
  </conditionalFormatting>
  <conditionalFormatting sqref="L11211">
    <cfRule type="cellIs" dxfId="4338" priority="7210" operator="equal">
      <formula>"RECHAZADO"</formula>
    </cfRule>
    <cfRule type="cellIs" dxfId="4337" priority="7211" operator="equal">
      <formula>"NO CUMPLE"</formula>
    </cfRule>
    <cfRule type="cellIs" dxfId="4336" priority="7212" operator="equal">
      <formula>"CUMPLE"</formula>
    </cfRule>
  </conditionalFormatting>
  <conditionalFormatting sqref="L11214">
    <cfRule type="cellIs" dxfId="4335" priority="7201" operator="equal">
      <formula>"RECHAZADO"</formula>
    </cfRule>
    <cfRule type="cellIs" dxfId="4334" priority="7202" operator="equal">
      <formula>"NO CUMPLE"</formula>
    </cfRule>
  </conditionalFormatting>
  <conditionalFormatting sqref="L11214:L11215">
    <cfRule type="cellIs" dxfId="4333" priority="7191" operator="equal">
      <formula>"CUMPLE"</formula>
    </cfRule>
  </conditionalFormatting>
  <conditionalFormatting sqref="L11215">
    <cfRule type="cellIs" dxfId="4332" priority="7189" operator="equal">
      <formula>"RECHAZADO"</formula>
    </cfRule>
    <cfRule type="cellIs" dxfId="4331" priority="7190" operator="equal">
      <formula>"NO CUMPLE"</formula>
    </cfRule>
  </conditionalFormatting>
  <conditionalFormatting sqref="L11219">
    <cfRule type="cellIs" dxfId="4330" priority="7186" operator="equal">
      <formula>"RECHAZADO"</formula>
    </cfRule>
    <cfRule type="cellIs" dxfId="4329" priority="7187" operator="equal">
      <formula>"NO CUMPLE"</formula>
    </cfRule>
    <cfRule type="cellIs" dxfId="4328" priority="7188" operator="equal">
      <formula>"CUMPLE"</formula>
    </cfRule>
  </conditionalFormatting>
  <conditionalFormatting sqref="L11234:L11235">
    <cfRule type="cellIs" dxfId="4327" priority="7181" operator="equal">
      <formula>0</formula>
    </cfRule>
  </conditionalFormatting>
  <conditionalFormatting sqref="L11237">
    <cfRule type="cellIs" dxfId="4326" priority="7194" operator="equal">
      <formula>0</formula>
    </cfRule>
  </conditionalFormatting>
  <conditionalFormatting sqref="L11239">
    <cfRule type="expression" dxfId="4325" priority="7193">
      <formula>AND(L11239&lt;&gt;"",SUM(L11239:L11240)=0)</formula>
    </cfRule>
  </conditionalFormatting>
  <conditionalFormatting sqref="L11240">
    <cfRule type="expression" dxfId="4324" priority="7192">
      <formula>AND(L11240&lt;&gt;"",SUM(L11239:L11240)=0)</formula>
    </cfRule>
  </conditionalFormatting>
  <conditionalFormatting sqref="L11242">
    <cfRule type="cellIs" dxfId="4323" priority="7200" operator="equal">
      <formula>0</formula>
    </cfRule>
  </conditionalFormatting>
  <conditionalFormatting sqref="L11244">
    <cfRule type="cellIs" dxfId="4322" priority="7199" operator="equal">
      <formula>0</formula>
    </cfRule>
  </conditionalFormatting>
  <conditionalFormatting sqref="L11246">
    <cfRule type="cellIs" dxfId="4321" priority="7198" operator="equal">
      <formula>0</formula>
    </cfRule>
  </conditionalFormatting>
  <conditionalFormatting sqref="L11248">
    <cfRule type="cellIs" dxfId="4320" priority="7197" operator="equal">
      <formula>0</formula>
    </cfRule>
  </conditionalFormatting>
  <conditionalFormatting sqref="L11250">
    <cfRule type="cellIs" dxfId="4319" priority="7196" operator="equal">
      <formula>-2</formula>
    </cfRule>
  </conditionalFormatting>
  <conditionalFormatting sqref="L11252">
    <cfRule type="cellIs" dxfId="4318" priority="7195" operator="equal">
      <formula>-1</formula>
    </cfRule>
  </conditionalFormatting>
  <conditionalFormatting sqref="L11270">
    <cfRule type="cellIs" dxfId="4317" priority="7148" operator="equal">
      <formula>"RECHAZADO"</formula>
    </cfRule>
    <cfRule type="cellIs" dxfId="4316" priority="7149" operator="equal">
      <formula>"NO CUMPLE"</formula>
    </cfRule>
    <cfRule type="cellIs" dxfId="4315" priority="7150" operator="equal">
      <formula>"CUMPLE"</formula>
    </cfRule>
  </conditionalFormatting>
  <conditionalFormatting sqref="L11327">
    <cfRule type="cellIs" dxfId="4314" priority="7142" operator="equal">
      <formula>"RECHAZADO"</formula>
    </cfRule>
    <cfRule type="cellIs" dxfId="4313" priority="7143" operator="equal">
      <formula>"NO CUMPLE"</formula>
    </cfRule>
    <cfRule type="cellIs" dxfId="4312" priority="7144" operator="equal">
      <formula>"CUMPLE"</formula>
    </cfRule>
  </conditionalFormatting>
  <conditionalFormatting sqref="L11330">
    <cfRule type="cellIs" dxfId="4311" priority="7139" operator="equal">
      <formula>"RECHAZADO"</formula>
    </cfRule>
    <cfRule type="cellIs" dxfId="4310" priority="7140" operator="equal">
      <formula>"NO CUMPLE"</formula>
    </cfRule>
  </conditionalFormatting>
  <conditionalFormatting sqref="L11330:L11333">
    <cfRule type="cellIs" dxfId="4309" priority="7088" operator="equal">
      <formula>"CUMPLE"</formula>
    </cfRule>
  </conditionalFormatting>
  <conditionalFormatting sqref="L11331">
    <cfRule type="cellIs" dxfId="4308" priority="7092" operator="equal">
      <formula>"RECHAZADO"</formula>
    </cfRule>
    <cfRule type="cellIs" dxfId="4307" priority="7093" operator="equal">
      <formula>"NO CUMPLE"</formula>
    </cfRule>
  </conditionalFormatting>
  <conditionalFormatting sqref="L11332">
    <cfRule type="cellIs" dxfId="4306" priority="7086" operator="equal">
      <formula>"RECHAZADO"</formula>
    </cfRule>
    <cfRule type="cellIs" dxfId="4305" priority="7087" operator="equal">
      <formula>"NO CUMPLE"</formula>
    </cfRule>
  </conditionalFormatting>
  <conditionalFormatting sqref="L11333">
    <cfRule type="cellIs" dxfId="4304" priority="7089" operator="equal">
      <formula>"RECHAZADO"</formula>
    </cfRule>
    <cfRule type="cellIs" dxfId="4303" priority="7090" operator="equal">
      <formula>"NO CUMPLE"</formula>
    </cfRule>
  </conditionalFormatting>
  <conditionalFormatting sqref="L11336">
    <cfRule type="cellIs" dxfId="4302" priority="7145" operator="equal">
      <formula>"RECHAZADO"</formula>
    </cfRule>
    <cfRule type="cellIs" dxfId="4301" priority="7146" operator="equal">
      <formula>"NO CUMPLE"</formula>
    </cfRule>
    <cfRule type="cellIs" dxfId="4300" priority="7147" operator="equal">
      <formula>"CUMPLE"</formula>
    </cfRule>
  </conditionalFormatting>
  <conditionalFormatting sqref="L11339">
    <cfRule type="cellIs" dxfId="4299" priority="7136" operator="equal">
      <formula>"RECHAZADO"</formula>
    </cfRule>
    <cfRule type="cellIs" dxfId="4298" priority="7137" operator="equal">
      <formula>"NO CUMPLE"</formula>
    </cfRule>
  </conditionalFormatting>
  <conditionalFormatting sqref="L11339:L11340">
    <cfRule type="cellIs" dxfId="4297" priority="7126" operator="equal">
      <formula>"CUMPLE"</formula>
    </cfRule>
  </conditionalFormatting>
  <conditionalFormatting sqref="L11340">
    <cfRule type="cellIs" dxfId="4296" priority="7124" operator="equal">
      <formula>"RECHAZADO"</formula>
    </cfRule>
    <cfRule type="cellIs" dxfId="4295" priority="7125" operator="equal">
      <formula>"NO CUMPLE"</formula>
    </cfRule>
  </conditionalFormatting>
  <conditionalFormatting sqref="L11344">
    <cfRule type="cellIs" dxfId="4294" priority="7121" operator="equal">
      <formula>"RECHAZADO"</formula>
    </cfRule>
    <cfRule type="cellIs" dxfId="4293" priority="7122" operator="equal">
      <formula>"NO CUMPLE"</formula>
    </cfRule>
    <cfRule type="cellIs" dxfId="4292" priority="7123" operator="equal">
      <formula>"CUMPLE"</formula>
    </cfRule>
  </conditionalFormatting>
  <conditionalFormatting sqref="L11359:L11360">
    <cfRule type="cellIs" dxfId="4291" priority="7116" operator="equal">
      <formula>0</formula>
    </cfRule>
  </conditionalFormatting>
  <conditionalFormatting sqref="L11362">
    <cfRule type="cellIs" dxfId="4290" priority="7129" operator="equal">
      <formula>0</formula>
    </cfRule>
  </conditionalFormatting>
  <conditionalFormatting sqref="L11364">
    <cfRule type="expression" dxfId="4289" priority="7128">
      <formula>AND(L11364&lt;&gt;"",SUM(L11364:L11365)=0)</formula>
    </cfRule>
  </conditionalFormatting>
  <conditionalFormatting sqref="L11365">
    <cfRule type="expression" dxfId="4288" priority="7127">
      <formula>AND(L11365&lt;&gt;"",SUM(L11364:L11365)=0)</formula>
    </cfRule>
  </conditionalFormatting>
  <conditionalFormatting sqref="L11367">
    <cfRule type="cellIs" dxfId="4287" priority="7135" operator="equal">
      <formula>0</formula>
    </cfRule>
  </conditionalFormatting>
  <conditionalFormatting sqref="L11369">
    <cfRule type="cellIs" dxfId="4286" priority="7134" operator="equal">
      <formula>0</formula>
    </cfRule>
  </conditionalFormatting>
  <conditionalFormatting sqref="L11371">
    <cfRule type="cellIs" dxfId="4285" priority="7133" operator="equal">
      <formula>0</formula>
    </cfRule>
  </conditionalFormatting>
  <conditionalFormatting sqref="L11373">
    <cfRule type="cellIs" dxfId="4284" priority="7132" operator="equal">
      <formula>0</formula>
    </cfRule>
  </conditionalFormatting>
  <conditionalFormatting sqref="L11375">
    <cfRule type="cellIs" dxfId="4283" priority="7131" operator="equal">
      <formula>-2</formula>
    </cfRule>
  </conditionalFormatting>
  <conditionalFormatting sqref="L11377">
    <cfRule type="cellIs" dxfId="4282" priority="7130" operator="equal">
      <formula>-1</formula>
    </cfRule>
  </conditionalFormatting>
  <conditionalFormatting sqref="L11395">
    <cfRule type="cellIs" dxfId="4281" priority="7083" operator="equal">
      <formula>"RECHAZADO"</formula>
    </cfRule>
    <cfRule type="cellIs" dxfId="4280" priority="7084" operator="equal">
      <formula>"NO CUMPLE"</formula>
    </cfRule>
    <cfRule type="cellIs" dxfId="4279" priority="7085" operator="equal">
      <formula>"CUMPLE"</formula>
    </cfRule>
  </conditionalFormatting>
  <conditionalFormatting sqref="L11452">
    <cfRule type="cellIs" dxfId="4278" priority="7077" operator="equal">
      <formula>"RECHAZADO"</formula>
    </cfRule>
    <cfRule type="cellIs" dxfId="4277" priority="7078" operator="equal">
      <formula>"NO CUMPLE"</formula>
    </cfRule>
    <cfRule type="cellIs" dxfId="4276" priority="7079" operator="equal">
      <formula>"CUMPLE"</formula>
    </cfRule>
  </conditionalFormatting>
  <conditionalFormatting sqref="L11455">
    <cfRule type="cellIs" dxfId="4275" priority="7074" operator="equal">
      <formula>"RECHAZADO"</formula>
    </cfRule>
    <cfRule type="cellIs" dxfId="4274" priority="7075" operator="equal">
      <formula>"NO CUMPLE"</formula>
    </cfRule>
  </conditionalFormatting>
  <conditionalFormatting sqref="L11455:L11458">
    <cfRule type="cellIs" dxfId="4273" priority="7023" operator="equal">
      <formula>"CUMPLE"</formula>
    </cfRule>
  </conditionalFormatting>
  <conditionalFormatting sqref="L11456">
    <cfRule type="cellIs" dxfId="4272" priority="7027" operator="equal">
      <formula>"RECHAZADO"</formula>
    </cfRule>
    <cfRule type="cellIs" dxfId="4271" priority="7028" operator="equal">
      <formula>"NO CUMPLE"</formula>
    </cfRule>
  </conditionalFormatting>
  <conditionalFormatting sqref="L11457">
    <cfRule type="cellIs" dxfId="4270" priority="7021" operator="equal">
      <formula>"RECHAZADO"</formula>
    </cfRule>
    <cfRule type="cellIs" dxfId="4269" priority="7022" operator="equal">
      <formula>"NO CUMPLE"</formula>
    </cfRule>
  </conditionalFormatting>
  <conditionalFormatting sqref="L11458">
    <cfRule type="cellIs" dxfId="4268" priority="7024" operator="equal">
      <formula>"RECHAZADO"</formula>
    </cfRule>
    <cfRule type="cellIs" dxfId="4267" priority="7025" operator="equal">
      <formula>"NO CUMPLE"</formula>
    </cfRule>
  </conditionalFormatting>
  <conditionalFormatting sqref="L11461">
    <cfRule type="cellIs" dxfId="4266" priority="7080" operator="equal">
      <formula>"RECHAZADO"</formula>
    </cfRule>
    <cfRule type="cellIs" dxfId="4265" priority="7081" operator="equal">
      <formula>"NO CUMPLE"</formula>
    </cfRule>
    <cfRule type="cellIs" dxfId="4264" priority="7082" operator="equal">
      <formula>"CUMPLE"</formula>
    </cfRule>
  </conditionalFormatting>
  <conditionalFormatting sqref="L11464">
    <cfRule type="cellIs" dxfId="4263" priority="7071" operator="equal">
      <formula>"RECHAZADO"</formula>
    </cfRule>
    <cfRule type="cellIs" dxfId="4262" priority="7072" operator="equal">
      <formula>"NO CUMPLE"</formula>
    </cfRule>
  </conditionalFormatting>
  <conditionalFormatting sqref="L11464:L11465">
    <cfRule type="cellIs" dxfId="4261" priority="7061" operator="equal">
      <formula>"CUMPLE"</formula>
    </cfRule>
  </conditionalFormatting>
  <conditionalFormatting sqref="L11465">
    <cfRule type="cellIs" dxfId="4260" priority="7059" operator="equal">
      <formula>"RECHAZADO"</formula>
    </cfRule>
    <cfRule type="cellIs" dxfId="4259" priority="7060" operator="equal">
      <formula>"NO CUMPLE"</formula>
    </cfRule>
  </conditionalFormatting>
  <conditionalFormatting sqref="L11469">
    <cfRule type="cellIs" dxfId="4258" priority="7056" operator="equal">
      <formula>"RECHAZADO"</formula>
    </cfRule>
    <cfRule type="cellIs" dxfId="4257" priority="7057" operator="equal">
      <formula>"NO CUMPLE"</formula>
    </cfRule>
    <cfRule type="cellIs" dxfId="4256" priority="7058" operator="equal">
      <formula>"CUMPLE"</formula>
    </cfRule>
  </conditionalFormatting>
  <conditionalFormatting sqref="L11484:L11485">
    <cfRule type="cellIs" dxfId="4255" priority="7051" operator="equal">
      <formula>0</formula>
    </cfRule>
  </conditionalFormatting>
  <conditionalFormatting sqref="L11487">
    <cfRule type="cellIs" dxfId="4254" priority="7064" operator="equal">
      <formula>0</formula>
    </cfRule>
  </conditionalFormatting>
  <conditionalFormatting sqref="L11489">
    <cfRule type="expression" dxfId="4253" priority="7063">
      <formula>AND(L11489&lt;&gt;"",SUM(L11489:L11490)=0)</formula>
    </cfRule>
  </conditionalFormatting>
  <conditionalFormatting sqref="L11490">
    <cfRule type="expression" dxfId="4252" priority="7062">
      <formula>AND(L11490&lt;&gt;"",SUM(L11489:L11490)=0)</formula>
    </cfRule>
  </conditionalFormatting>
  <conditionalFormatting sqref="L11492">
    <cfRule type="cellIs" dxfId="4251" priority="7070" operator="equal">
      <formula>0</formula>
    </cfRule>
  </conditionalFormatting>
  <conditionalFormatting sqref="L11494">
    <cfRule type="cellIs" dxfId="4250" priority="7069" operator="equal">
      <formula>0</formula>
    </cfRule>
  </conditionalFormatting>
  <conditionalFormatting sqref="L11496">
    <cfRule type="cellIs" dxfId="4249" priority="7068" operator="equal">
      <formula>0</formula>
    </cfRule>
  </conditionalFormatting>
  <conditionalFormatting sqref="L11498">
    <cfRule type="cellIs" dxfId="4248" priority="7067" operator="equal">
      <formula>0</formula>
    </cfRule>
  </conditionalFormatting>
  <conditionalFormatting sqref="L11500">
    <cfRule type="cellIs" dxfId="4247" priority="7066" operator="equal">
      <formula>-2</formula>
    </cfRule>
  </conditionalFormatting>
  <conditionalFormatting sqref="L11502">
    <cfRule type="cellIs" dxfId="4246" priority="7065" operator="equal">
      <formula>-1</formula>
    </cfRule>
  </conditionalFormatting>
  <conditionalFormatting sqref="L11520">
    <cfRule type="cellIs" dxfId="4245" priority="7018" operator="equal">
      <formula>"RECHAZADO"</formula>
    </cfRule>
    <cfRule type="cellIs" dxfId="4244" priority="7019" operator="equal">
      <formula>"NO CUMPLE"</formula>
    </cfRule>
    <cfRule type="cellIs" dxfId="4243" priority="7020" operator="equal">
      <formula>"CUMPLE"</formula>
    </cfRule>
  </conditionalFormatting>
  <conditionalFormatting sqref="L11577">
    <cfRule type="cellIs" dxfId="4242" priority="7012" operator="equal">
      <formula>"RECHAZADO"</formula>
    </cfRule>
    <cfRule type="cellIs" dxfId="4241" priority="7013" operator="equal">
      <formula>"NO CUMPLE"</formula>
    </cfRule>
    <cfRule type="cellIs" dxfId="4240" priority="7014" operator="equal">
      <formula>"CUMPLE"</formula>
    </cfRule>
  </conditionalFormatting>
  <conditionalFormatting sqref="L11580">
    <cfRule type="cellIs" dxfId="4239" priority="7009" operator="equal">
      <formula>"RECHAZADO"</formula>
    </cfRule>
    <cfRule type="cellIs" dxfId="4238" priority="7010" operator="equal">
      <formula>"NO CUMPLE"</formula>
    </cfRule>
  </conditionalFormatting>
  <conditionalFormatting sqref="L11580:L11583">
    <cfRule type="cellIs" dxfId="4237" priority="6958" operator="equal">
      <formula>"CUMPLE"</formula>
    </cfRule>
  </conditionalFormatting>
  <conditionalFormatting sqref="L11581">
    <cfRule type="cellIs" dxfId="4236" priority="6962" operator="equal">
      <formula>"RECHAZADO"</formula>
    </cfRule>
    <cfRule type="cellIs" dxfId="4235" priority="6963" operator="equal">
      <formula>"NO CUMPLE"</formula>
    </cfRule>
  </conditionalFormatting>
  <conditionalFormatting sqref="L11582">
    <cfRule type="cellIs" dxfId="4234" priority="6956" operator="equal">
      <formula>"RECHAZADO"</formula>
    </cfRule>
    <cfRule type="cellIs" dxfId="4233" priority="6957" operator="equal">
      <formula>"NO CUMPLE"</formula>
    </cfRule>
  </conditionalFormatting>
  <conditionalFormatting sqref="L11583">
    <cfRule type="cellIs" dxfId="4232" priority="6959" operator="equal">
      <formula>"RECHAZADO"</formula>
    </cfRule>
    <cfRule type="cellIs" dxfId="4231" priority="6960" operator="equal">
      <formula>"NO CUMPLE"</formula>
    </cfRule>
  </conditionalFormatting>
  <conditionalFormatting sqref="L11586">
    <cfRule type="cellIs" dxfId="4230" priority="7015" operator="equal">
      <formula>"RECHAZADO"</formula>
    </cfRule>
    <cfRule type="cellIs" dxfId="4229" priority="7016" operator="equal">
      <formula>"NO CUMPLE"</formula>
    </cfRule>
    <cfRule type="cellIs" dxfId="4228" priority="7017" operator="equal">
      <formula>"CUMPLE"</formula>
    </cfRule>
  </conditionalFormatting>
  <conditionalFormatting sqref="L11589">
    <cfRule type="cellIs" dxfId="4227" priority="7006" operator="equal">
      <formula>"RECHAZADO"</formula>
    </cfRule>
    <cfRule type="cellIs" dxfId="4226" priority="7007" operator="equal">
      <formula>"NO CUMPLE"</formula>
    </cfRule>
  </conditionalFormatting>
  <conditionalFormatting sqref="L11589:L11590">
    <cfRule type="cellIs" dxfId="4225" priority="6996" operator="equal">
      <formula>"CUMPLE"</formula>
    </cfRule>
  </conditionalFormatting>
  <conditionalFormatting sqref="L11590">
    <cfRule type="cellIs" dxfId="4224" priority="6994" operator="equal">
      <formula>"RECHAZADO"</formula>
    </cfRule>
    <cfRule type="cellIs" dxfId="4223" priority="6995" operator="equal">
      <formula>"NO CUMPLE"</formula>
    </cfRule>
  </conditionalFormatting>
  <conditionalFormatting sqref="L11594">
    <cfRule type="cellIs" dxfId="4222" priority="6991" operator="equal">
      <formula>"RECHAZADO"</formula>
    </cfRule>
    <cfRule type="cellIs" dxfId="4221" priority="6992" operator="equal">
      <formula>"NO CUMPLE"</formula>
    </cfRule>
    <cfRule type="cellIs" dxfId="4220" priority="6993" operator="equal">
      <formula>"CUMPLE"</formula>
    </cfRule>
  </conditionalFormatting>
  <conditionalFormatting sqref="L11609:L11610">
    <cfRule type="cellIs" dxfId="4219" priority="6986" operator="equal">
      <formula>0</formula>
    </cfRule>
  </conditionalFormatting>
  <conditionalFormatting sqref="L11612">
    <cfRule type="cellIs" dxfId="4218" priority="6999" operator="equal">
      <formula>0</formula>
    </cfRule>
  </conditionalFormatting>
  <conditionalFormatting sqref="L11614">
    <cfRule type="expression" dxfId="4217" priority="6998">
      <formula>AND(L11614&lt;&gt;"",SUM(L11614:L11615)=0)</formula>
    </cfRule>
  </conditionalFormatting>
  <conditionalFormatting sqref="L11615">
    <cfRule type="expression" dxfId="4216" priority="6997">
      <formula>AND(L11615&lt;&gt;"",SUM(L11614:L11615)=0)</formula>
    </cfRule>
  </conditionalFormatting>
  <conditionalFormatting sqref="L11617">
    <cfRule type="cellIs" dxfId="4215" priority="7005" operator="equal">
      <formula>0</formula>
    </cfRule>
  </conditionalFormatting>
  <conditionalFormatting sqref="L11619">
    <cfRule type="cellIs" dxfId="4214" priority="7004" operator="equal">
      <formula>0</formula>
    </cfRule>
  </conditionalFormatting>
  <conditionalFormatting sqref="L11621">
    <cfRule type="cellIs" dxfId="4213" priority="7003" operator="equal">
      <formula>0</formula>
    </cfRule>
  </conditionalFormatting>
  <conditionalFormatting sqref="L11623">
    <cfRule type="cellIs" dxfId="4212" priority="7002" operator="equal">
      <formula>0</formula>
    </cfRule>
  </conditionalFormatting>
  <conditionalFormatting sqref="L11625">
    <cfRule type="cellIs" dxfId="4211" priority="7001" operator="equal">
      <formula>-2</formula>
    </cfRule>
  </conditionalFormatting>
  <conditionalFormatting sqref="L11627">
    <cfRule type="cellIs" dxfId="4210" priority="7000" operator="equal">
      <formula>-1</formula>
    </cfRule>
  </conditionalFormatting>
  <conditionalFormatting sqref="L11645">
    <cfRule type="cellIs" dxfId="4209" priority="6953" operator="equal">
      <formula>"RECHAZADO"</formula>
    </cfRule>
    <cfRule type="cellIs" dxfId="4208" priority="6954" operator="equal">
      <formula>"NO CUMPLE"</formula>
    </cfRule>
    <cfRule type="cellIs" dxfId="4207" priority="6955" operator="equal">
      <formula>"CUMPLE"</formula>
    </cfRule>
  </conditionalFormatting>
  <conditionalFormatting sqref="L11702">
    <cfRule type="cellIs" dxfId="4206" priority="6947" operator="equal">
      <formula>"RECHAZADO"</formula>
    </cfRule>
    <cfRule type="cellIs" dxfId="4205" priority="6948" operator="equal">
      <formula>"NO CUMPLE"</formula>
    </cfRule>
    <cfRule type="cellIs" dxfId="4204" priority="6949" operator="equal">
      <formula>"CUMPLE"</formula>
    </cfRule>
  </conditionalFormatting>
  <conditionalFormatting sqref="L11705">
    <cfRule type="cellIs" dxfId="4203" priority="6944" operator="equal">
      <formula>"RECHAZADO"</formula>
    </cfRule>
    <cfRule type="cellIs" dxfId="4202" priority="6945" operator="equal">
      <formula>"NO CUMPLE"</formula>
    </cfRule>
  </conditionalFormatting>
  <conditionalFormatting sqref="L11705:L11708">
    <cfRule type="cellIs" dxfId="4201" priority="6893" operator="equal">
      <formula>"CUMPLE"</formula>
    </cfRule>
  </conditionalFormatting>
  <conditionalFormatting sqref="L11706">
    <cfRule type="cellIs" dxfId="4200" priority="6897" operator="equal">
      <formula>"RECHAZADO"</formula>
    </cfRule>
    <cfRule type="cellIs" dxfId="4199" priority="6898" operator="equal">
      <formula>"NO CUMPLE"</formula>
    </cfRule>
  </conditionalFormatting>
  <conditionalFormatting sqref="L11707">
    <cfRule type="cellIs" dxfId="4198" priority="6891" operator="equal">
      <formula>"RECHAZADO"</formula>
    </cfRule>
    <cfRule type="cellIs" dxfId="4197" priority="6892" operator="equal">
      <formula>"NO CUMPLE"</formula>
    </cfRule>
  </conditionalFormatting>
  <conditionalFormatting sqref="L11708">
    <cfRule type="cellIs" dxfId="4196" priority="6894" operator="equal">
      <formula>"RECHAZADO"</formula>
    </cfRule>
    <cfRule type="cellIs" dxfId="4195" priority="6895" operator="equal">
      <formula>"NO CUMPLE"</formula>
    </cfRule>
  </conditionalFormatting>
  <conditionalFormatting sqref="L11711">
    <cfRule type="cellIs" dxfId="4194" priority="6950" operator="equal">
      <formula>"RECHAZADO"</formula>
    </cfRule>
    <cfRule type="cellIs" dxfId="4193" priority="6951" operator="equal">
      <formula>"NO CUMPLE"</formula>
    </cfRule>
    <cfRule type="cellIs" dxfId="4192" priority="6952" operator="equal">
      <formula>"CUMPLE"</formula>
    </cfRule>
  </conditionalFormatting>
  <conditionalFormatting sqref="L11714">
    <cfRule type="cellIs" dxfId="4191" priority="6941" operator="equal">
      <formula>"RECHAZADO"</formula>
    </cfRule>
    <cfRule type="cellIs" dxfId="4190" priority="6942" operator="equal">
      <formula>"NO CUMPLE"</formula>
    </cfRule>
  </conditionalFormatting>
  <conditionalFormatting sqref="L11714:L11715">
    <cfRule type="cellIs" dxfId="4189" priority="6931" operator="equal">
      <formula>"CUMPLE"</formula>
    </cfRule>
  </conditionalFormatting>
  <conditionalFormatting sqref="L11715">
    <cfRule type="cellIs" dxfId="4188" priority="6929" operator="equal">
      <formula>"RECHAZADO"</formula>
    </cfRule>
    <cfRule type="cellIs" dxfId="4187" priority="6930" operator="equal">
      <formula>"NO CUMPLE"</formula>
    </cfRule>
  </conditionalFormatting>
  <conditionalFormatting sqref="L11719">
    <cfRule type="cellIs" dxfId="4186" priority="6926" operator="equal">
      <formula>"RECHAZADO"</formula>
    </cfRule>
    <cfRule type="cellIs" dxfId="4185" priority="6927" operator="equal">
      <formula>"NO CUMPLE"</formula>
    </cfRule>
    <cfRule type="cellIs" dxfId="4184" priority="6928" operator="equal">
      <formula>"CUMPLE"</formula>
    </cfRule>
  </conditionalFormatting>
  <conditionalFormatting sqref="L11734:L11735">
    <cfRule type="cellIs" dxfId="4183" priority="6921" operator="equal">
      <formula>0</formula>
    </cfRule>
  </conditionalFormatting>
  <conditionalFormatting sqref="L11737">
    <cfRule type="cellIs" dxfId="4182" priority="6934" operator="equal">
      <formula>0</formula>
    </cfRule>
  </conditionalFormatting>
  <conditionalFormatting sqref="L11739">
    <cfRule type="expression" dxfId="4181" priority="6933">
      <formula>AND(L11739&lt;&gt;"",SUM(L11739:L11740)=0)</formula>
    </cfRule>
  </conditionalFormatting>
  <conditionalFormatting sqref="L11740">
    <cfRule type="expression" dxfId="4180" priority="6932">
      <formula>AND(L11740&lt;&gt;"",SUM(L11739:L11740)=0)</formula>
    </cfRule>
  </conditionalFormatting>
  <conditionalFormatting sqref="L11742">
    <cfRule type="cellIs" dxfId="4179" priority="6940" operator="equal">
      <formula>0</formula>
    </cfRule>
  </conditionalFormatting>
  <conditionalFormatting sqref="L11744">
    <cfRule type="cellIs" dxfId="4178" priority="6939" operator="equal">
      <formula>0</formula>
    </cfRule>
  </conditionalFormatting>
  <conditionalFormatting sqref="L11746">
    <cfRule type="cellIs" dxfId="4177" priority="6938" operator="equal">
      <formula>0</formula>
    </cfRule>
  </conditionalFormatting>
  <conditionalFormatting sqref="L11748">
    <cfRule type="cellIs" dxfId="4176" priority="6937" operator="equal">
      <formula>0</formula>
    </cfRule>
  </conditionalFormatting>
  <conditionalFormatting sqref="L11750">
    <cfRule type="cellIs" dxfId="4175" priority="6936" operator="equal">
      <formula>-2</formula>
    </cfRule>
  </conditionalFormatting>
  <conditionalFormatting sqref="L11752">
    <cfRule type="cellIs" dxfId="4174" priority="6935" operator="equal">
      <formula>-1</formula>
    </cfRule>
  </conditionalFormatting>
  <conditionalFormatting sqref="L11770">
    <cfRule type="cellIs" dxfId="4173" priority="6888" operator="equal">
      <formula>"RECHAZADO"</formula>
    </cfRule>
    <cfRule type="cellIs" dxfId="4172" priority="6889" operator="equal">
      <formula>"NO CUMPLE"</formula>
    </cfRule>
    <cfRule type="cellIs" dxfId="4171" priority="6890" operator="equal">
      <formula>"CUMPLE"</formula>
    </cfRule>
  </conditionalFormatting>
  <conditionalFormatting sqref="L11827">
    <cfRule type="cellIs" dxfId="4170" priority="6882" operator="equal">
      <formula>"RECHAZADO"</formula>
    </cfRule>
    <cfRule type="cellIs" dxfId="4169" priority="6883" operator="equal">
      <formula>"NO CUMPLE"</formula>
    </cfRule>
    <cfRule type="cellIs" dxfId="4168" priority="6884" operator="equal">
      <formula>"CUMPLE"</formula>
    </cfRule>
  </conditionalFormatting>
  <conditionalFormatting sqref="L11830">
    <cfRule type="cellIs" dxfId="4167" priority="6879" operator="equal">
      <formula>"RECHAZADO"</formula>
    </cfRule>
    <cfRule type="cellIs" dxfId="4166" priority="6880" operator="equal">
      <formula>"NO CUMPLE"</formula>
    </cfRule>
  </conditionalFormatting>
  <conditionalFormatting sqref="L11830:L11833">
    <cfRule type="cellIs" dxfId="4165" priority="6828" operator="equal">
      <formula>"CUMPLE"</formula>
    </cfRule>
  </conditionalFormatting>
  <conditionalFormatting sqref="L11831">
    <cfRule type="cellIs" dxfId="4164" priority="6832" operator="equal">
      <formula>"RECHAZADO"</formula>
    </cfRule>
    <cfRule type="cellIs" dxfId="4163" priority="6833" operator="equal">
      <formula>"NO CUMPLE"</formula>
    </cfRule>
  </conditionalFormatting>
  <conditionalFormatting sqref="L11832">
    <cfRule type="cellIs" dxfId="4162" priority="6826" operator="equal">
      <formula>"RECHAZADO"</formula>
    </cfRule>
    <cfRule type="cellIs" dxfId="4161" priority="6827" operator="equal">
      <formula>"NO CUMPLE"</formula>
    </cfRule>
  </conditionalFormatting>
  <conditionalFormatting sqref="L11833">
    <cfRule type="cellIs" dxfId="4160" priority="6829" operator="equal">
      <formula>"RECHAZADO"</formula>
    </cfRule>
    <cfRule type="cellIs" dxfId="4159" priority="6830" operator="equal">
      <formula>"NO CUMPLE"</formula>
    </cfRule>
  </conditionalFormatting>
  <conditionalFormatting sqref="L11836">
    <cfRule type="cellIs" dxfId="4158" priority="6885" operator="equal">
      <formula>"RECHAZADO"</formula>
    </cfRule>
    <cfRule type="cellIs" dxfId="4157" priority="6886" operator="equal">
      <formula>"NO CUMPLE"</formula>
    </cfRule>
    <cfRule type="cellIs" dxfId="4156" priority="6887" operator="equal">
      <formula>"CUMPLE"</formula>
    </cfRule>
  </conditionalFormatting>
  <conditionalFormatting sqref="L11839">
    <cfRule type="cellIs" dxfId="4155" priority="6876" operator="equal">
      <formula>"RECHAZADO"</formula>
    </cfRule>
    <cfRule type="cellIs" dxfId="4154" priority="6877" operator="equal">
      <formula>"NO CUMPLE"</formula>
    </cfRule>
  </conditionalFormatting>
  <conditionalFormatting sqref="L11839:L11840">
    <cfRule type="cellIs" dxfId="4153" priority="6866" operator="equal">
      <formula>"CUMPLE"</formula>
    </cfRule>
  </conditionalFormatting>
  <conditionalFormatting sqref="L11840">
    <cfRule type="cellIs" dxfId="4152" priority="6864" operator="equal">
      <formula>"RECHAZADO"</formula>
    </cfRule>
    <cfRule type="cellIs" dxfId="4151" priority="6865" operator="equal">
      <formula>"NO CUMPLE"</formula>
    </cfRule>
  </conditionalFormatting>
  <conditionalFormatting sqref="L11844">
    <cfRule type="cellIs" dxfId="4150" priority="6861" operator="equal">
      <formula>"RECHAZADO"</formula>
    </cfRule>
    <cfRule type="cellIs" dxfId="4149" priority="6862" operator="equal">
      <formula>"NO CUMPLE"</formula>
    </cfRule>
    <cfRule type="cellIs" dxfId="4148" priority="6863" operator="equal">
      <formula>"CUMPLE"</formula>
    </cfRule>
  </conditionalFormatting>
  <conditionalFormatting sqref="L11859:L11860">
    <cfRule type="cellIs" dxfId="4147" priority="6856" operator="equal">
      <formula>0</formula>
    </cfRule>
  </conditionalFormatting>
  <conditionalFormatting sqref="L11862">
    <cfRule type="cellIs" dxfId="4146" priority="6869" operator="equal">
      <formula>0</formula>
    </cfRule>
  </conditionalFormatting>
  <conditionalFormatting sqref="L11864">
    <cfRule type="expression" dxfId="4145" priority="6868">
      <formula>AND(L11864&lt;&gt;"",SUM(L11864:L11865)=0)</formula>
    </cfRule>
  </conditionalFormatting>
  <conditionalFormatting sqref="L11865">
    <cfRule type="expression" dxfId="4144" priority="6867">
      <formula>AND(L11865&lt;&gt;"",SUM(L11864:L11865)=0)</formula>
    </cfRule>
  </conditionalFormatting>
  <conditionalFormatting sqref="L11867">
    <cfRule type="cellIs" dxfId="4143" priority="6875" operator="equal">
      <formula>0</formula>
    </cfRule>
  </conditionalFormatting>
  <conditionalFormatting sqref="L11869">
    <cfRule type="cellIs" dxfId="4142" priority="6874" operator="equal">
      <formula>0</formula>
    </cfRule>
  </conditionalFormatting>
  <conditionalFormatting sqref="L11871">
    <cfRule type="cellIs" dxfId="4141" priority="6873" operator="equal">
      <formula>0</formula>
    </cfRule>
  </conditionalFormatting>
  <conditionalFormatting sqref="L11873">
    <cfRule type="cellIs" dxfId="4140" priority="6872" operator="equal">
      <formula>0</formula>
    </cfRule>
  </conditionalFormatting>
  <conditionalFormatting sqref="L11875">
    <cfRule type="cellIs" dxfId="4139" priority="6871" operator="equal">
      <formula>-2</formula>
    </cfRule>
  </conditionalFormatting>
  <conditionalFormatting sqref="L11877">
    <cfRule type="cellIs" dxfId="4138" priority="6870" operator="equal">
      <formula>-1</formula>
    </cfRule>
  </conditionalFormatting>
  <conditionalFormatting sqref="L11895">
    <cfRule type="cellIs" dxfId="4137" priority="6823" operator="equal">
      <formula>"RECHAZADO"</formula>
    </cfRule>
    <cfRule type="cellIs" dxfId="4136" priority="6824" operator="equal">
      <formula>"NO CUMPLE"</formula>
    </cfRule>
    <cfRule type="cellIs" dxfId="4135" priority="6825" operator="equal">
      <formula>"CUMPLE"</formula>
    </cfRule>
  </conditionalFormatting>
  <conditionalFormatting sqref="L11952">
    <cfRule type="cellIs" dxfId="4134" priority="6817" operator="equal">
      <formula>"RECHAZADO"</formula>
    </cfRule>
    <cfRule type="cellIs" dxfId="4133" priority="6818" operator="equal">
      <formula>"NO CUMPLE"</formula>
    </cfRule>
    <cfRule type="cellIs" dxfId="4132" priority="6819" operator="equal">
      <formula>"CUMPLE"</formula>
    </cfRule>
  </conditionalFormatting>
  <conditionalFormatting sqref="L11955">
    <cfRule type="cellIs" dxfId="4131" priority="6814" operator="equal">
      <formula>"RECHAZADO"</formula>
    </cfRule>
    <cfRule type="cellIs" dxfId="4130" priority="6815" operator="equal">
      <formula>"NO CUMPLE"</formula>
    </cfRule>
  </conditionalFormatting>
  <conditionalFormatting sqref="L11955:L11958">
    <cfRule type="cellIs" dxfId="4129" priority="6763" operator="equal">
      <formula>"CUMPLE"</formula>
    </cfRule>
  </conditionalFormatting>
  <conditionalFormatting sqref="L11956">
    <cfRule type="cellIs" dxfId="4128" priority="6767" operator="equal">
      <formula>"RECHAZADO"</formula>
    </cfRule>
    <cfRule type="cellIs" dxfId="4127" priority="6768" operator="equal">
      <formula>"NO CUMPLE"</formula>
    </cfRule>
  </conditionalFormatting>
  <conditionalFormatting sqref="L11957">
    <cfRule type="cellIs" dxfId="4126" priority="6761" operator="equal">
      <formula>"RECHAZADO"</formula>
    </cfRule>
    <cfRule type="cellIs" dxfId="4125" priority="6762" operator="equal">
      <formula>"NO CUMPLE"</formula>
    </cfRule>
  </conditionalFormatting>
  <conditionalFormatting sqref="L11958">
    <cfRule type="cellIs" dxfId="4124" priority="6764" operator="equal">
      <formula>"RECHAZADO"</formula>
    </cfRule>
    <cfRule type="cellIs" dxfId="4123" priority="6765" operator="equal">
      <formula>"NO CUMPLE"</formula>
    </cfRule>
  </conditionalFormatting>
  <conditionalFormatting sqref="L11961">
    <cfRule type="cellIs" dxfId="4122" priority="6820" operator="equal">
      <formula>"RECHAZADO"</formula>
    </cfRule>
    <cfRule type="cellIs" dxfId="4121" priority="6821" operator="equal">
      <formula>"NO CUMPLE"</formula>
    </cfRule>
    <cfRule type="cellIs" dxfId="4120" priority="6822" operator="equal">
      <formula>"CUMPLE"</formula>
    </cfRule>
  </conditionalFormatting>
  <conditionalFormatting sqref="L11964">
    <cfRule type="cellIs" dxfId="4119" priority="6811" operator="equal">
      <formula>"RECHAZADO"</formula>
    </cfRule>
    <cfRule type="cellIs" dxfId="4118" priority="6812" operator="equal">
      <formula>"NO CUMPLE"</formula>
    </cfRule>
  </conditionalFormatting>
  <conditionalFormatting sqref="L11964:L11965">
    <cfRule type="cellIs" dxfId="4117" priority="6801" operator="equal">
      <formula>"CUMPLE"</formula>
    </cfRule>
  </conditionalFormatting>
  <conditionalFormatting sqref="L11965">
    <cfRule type="cellIs" dxfId="4116" priority="6799" operator="equal">
      <formula>"RECHAZADO"</formula>
    </cfRule>
    <cfRule type="cellIs" dxfId="4115" priority="6800" operator="equal">
      <formula>"NO CUMPLE"</formula>
    </cfRule>
  </conditionalFormatting>
  <conditionalFormatting sqref="L11969">
    <cfRule type="cellIs" dxfId="4114" priority="6796" operator="equal">
      <formula>"RECHAZADO"</formula>
    </cfRule>
    <cfRule type="cellIs" dxfId="4113" priority="6797" operator="equal">
      <formula>"NO CUMPLE"</formula>
    </cfRule>
    <cfRule type="cellIs" dxfId="4112" priority="6798" operator="equal">
      <formula>"CUMPLE"</formula>
    </cfRule>
  </conditionalFormatting>
  <conditionalFormatting sqref="L11984:L11985">
    <cfRule type="cellIs" dxfId="4111" priority="6791" operator="equal">
      <formula>0</formula>
    </cfRule>
  </conditionalFormatting>
  <conditionalFormatting sqref="L11987">
    <cfRule type="cellIs" dxfId="4110" priority="6804" operator="equal">
      <formula>0</formula>
    </cfRule>
  </conditionalFormatting>
  <conditionalFormatting sqref="L11989">
    <cfRule type="expression" dxfId="4109" priority="6803">
      <formula>AND(L11989&lt;&gt;"",SUM(L11989:L11990)=0)</formula>
    </cfRule>
  </conditionalFormatting>
  <conditionalFormatting sqref="L11990">
    <cfRule type="expression" dxfId="4108" priority="6802">
      <formula>AND(L11990&lt;&gt;"",SUM(L11989:L11990)=0)</formula>
    </cfRule>
  </conditionalFormatting>
  <conditionalFormatting sqref="L11992">
    <cfRule type="cellIs" dxfId="4107" priority="6810" operator="equal">
      <formula>0</formula>
    </cfRule>
  </conditionalFormatting>
  <conditionalFormatting sqref="L11994">
    <cfRule type="cellIs" dxfId="4106" priority="6809" operator="equal">
      <formula>0</formula>
    </cfRule>
  </conditionalFormatting>
  <conditionalFormatting sqref="L11996">
    <cfRule type="cellIs" dxfId="4105" priority="6808" operator="equal">
      <formula>0</formula>
    </cfRule>
  </conditionalFormatting>
  <conditionalFormatting sqref="L11998">
    <cfRule type="cellIs" dxfId="4104" priority="6807" operator="equal">
      <formula>0</formula>
    </cfRule>
  </conditionalFormatting>
  <conditionalFormatting sqref="L12000">
    <cfRule type="cellIs" dxfId="4103" priority="6806" operator="equal">
      <formula>-2</formula>
    </cfRule>
  </conditionalFormatting>
  <conditionalFormatting sqref="L12002">
    <cfRule type="cellIs" dxfId="4102" priority="6805" operator="equal">
      <formula>-1</formula>
    </cfRule>
  </conditionalFormatting>
  <conditionalFormatting sqref="L12020">
    <cfRule type="cellIs" dxfId="4101" priority="6758" operator="equal">
      <formula>"RECHAZADO"</formula>
    </cfRule>
    <cfRule type="cellIs" dxfId="4100" priority="6759" operator="equal">
      <formula>"NO CUMPLE"</formula>
    </cfRule>
    <cfRule type="cellIs" dxfId="4099" priority="6760" operator="equal">
      <formula>"CUMPLE"</formula>
    </cfRule>
  </conditionalFormatting>
  <conditionalFormatting sqref="L12077">
    <cfRule type="cellIs" dxfId="4098" priority="6752" operator="equal">
      <formula>"RECHAZADO"</formula>
    </cfRule>
    <cfRule type="cellIs" dxfId="4097" priority="6753" operator="equal">
      <formula>"NO CUMPLE"</formula>
    </cfRule>
    <cfRule type="cellIs" dxfId="4096" priority="6754" operator="equal">
      <formula>"CUMPLE"</formula>
    </cfRule>
  </conditionalFormatting>
  <conditionalFormatting sqref="L12080">
    <cfRule type="cellIs" dxfId="4095" priority="6749" operator="equal">
      <formula>"RECHAZADO"</formula>
    </cfRule>
    <cfRule type="cellIs" dxfId="4094" priority="6750" operator="equal">
      <formula>"NO CUMPLE"</formula>
    </cfRule>
  </conditionalFormatting>
  <conditionalFormatting sqref="L12080:L12083">
    <cfRule type="cellIs" dxfId="4093" priority="6698" operator="equal">
      <formula>"CUMPLE"</formula>
    </cfRule>
  </conditionalFormatting>
  <conditionalFormatting sqref="L12081">
    <cfRule type="cellIs" dxfId="4092" priority="6702" operator="equal">
      <formula>"RECHAZADO"</formula>
    </cfRule>
    <cfRule type="cellIs" dxfId="4091" priority="6703" operator="equal">
      <formula>"NO CUMPLE"</formula>
    </cfRule>
  </conditionalFormatting>
  <conditionalFormatting sqref="L12082">
    <cfRule type="cellIs" dxfId="4090" priority="6696" operator="equal">
      <formula>"RECHAZADO"</formula>
    </cfRule>
    <cfRule type="cellIs" dxfId="4089" priority="6697" operator="equal">
      <formula>"NO CUMPLE"</formula>
    </cfRule>
  </conditionalFormatting>
  <conditionalFormatting sqref="L12083">
    <cfRule type="cellIs" dxfId="4088" priority="6699" operator="equal">
      <formula>"RECHAZADO"</formula>
    </cfRule>
    <cfRule type="cellIs" dxfId="4087" priority="6700" operator="equal">
      <formula>"NO CUMPLE"</formula>
    </cfRule>
  </conditionalFormatting>
  <conditionalFormatting sqref="L12086">
    <cfRule type="cellIs" dxfId="4086" priority="6755" operator="equal">
      <formula>"RECHAZADO"</formula>
    </cfRule>
    <cfRule type="cellIs" dxfId="4085" priority="6756" operator="equal">
      <formula>"NO CUMPLE"</formula>
    </cfRule>
    <cfRule type="cellIs" dxfId="4084" priority="6757" operator="equal">
      <formula>"CUMPLE"</formula>
    </cfRule>
  </conditionalFormatting>
  <conditionalFormatting sqref="L12089">
    <cfRule type="cellIs" dxfId="4083" priority="6746" operator="equal">
      <formula>"RECHAZADO"</formula>
    </cfRule>
    <cfRule type="cellIs" dxfId="4082" priority="6747" operator="equal">
      <formula>"NO CUMPLE"</formula>
    </cfRule>
  </conditionalFormatting>
  <conditionalFormatting sqref="L12089:L12090">
    <cfRule type="cellIs" dxfId="4081" priority="6736" operator="equal">
      <formula>"CUMPLE"</formula>
    </cfRule>
  </conditionalFormatting>
  <conditionalFormatting sqref="L12090">
    <cfRule type="cellIs" dxfId="4080" priority="6734" operator="equal">
      <formula>"RECHAZADO"</formula>
    </cfRule>
    <cfRule type="cellIs" dxfId="4079" priority="6735" operator="equal">
      <formula>"NO CUMPLE"</formula>
    </cfRule>
  </conditionalFormatting>
  <conditionalFormatting sqref="L12094">
    <cfRule type="cellIs" dxfId="4078" priority="6731" operator="equal">
      <formula>"RECHAZADO"</formula>
    </cfRule>
    <cfRule type="cellIs" dxfId="4077" priority="6732" operator="equal">
      <formula>"NO CUMPLE"</formula>
    </cfRule>
    <cfRule type="cellIs" dxfId="4076" priority="6733" operator="equal">
      <formula>"CUMPLE"</formula>
    </cfRule>
  </conditionalFormatting>
  <conditionalFormatting sqref="L12109:L12110">
    <cfRule type="cellIs" dxfId="4075" priority="6726" operator="equal">
      <formula>0</formula>
    </cfRule>
  </conditionalFormatting>
  <conditionalFormatting sqref="L12112">
    <cfRule type="cellIs" dxfId="4074" priority="6739" operator="equal">
      <formula>0</formula>
    </cfRule>
  </conditionalFormatting>
  <conditionalFormatting sqref="L12114">
    <cfRule type="expression" dxfId="4073" priority="6738">
      <formula>AND(L12114&lt;&gt;"",SUM(L12114:L12115)=0)</formula>
    </cfRule>
  </conditionalFormatting>
  <conditionalFormatting sqref="L12115">
    <cfRule type="expression" dxfId="4072" priority="6737">
      <formula>AND(L12115&lt;&gt;"",SUM(L12114:L12115)=0)</formula>
    </cfRule>
  </conditionalFormatting>
  <conditionalFormatting sqref="L12117">
    <cfRule type="cellIs" dxfId="4071" priority="6745" operator="equal">
      <formula>0</formula>
    </cfRule>
  </conditionalFormatting>
  <conditionalFormatting sqref="L12119">
    <cfRule type="cellIs" dxfId="4070" priority="6744" operator="equal">
      <formula>0</formula>
    </cfRule>
  </conditionalFormatting>
  <conditionalFormatting sqref="L12121">
    <cfRule type="cellIs" dxfId="4069" priority="6743" operator="equal">
      <formula>0</formula>
    </cfRule>
  </conditionalFormatting>
  <conditionalFormatting sqref="L12123">
    <cfRule type="cellIs" dxfId="4068" priority="6742" operator="equal">
      <formula>0</formula>
    </cfRule>
  </conditionalFormatting>
  <conditionalFormatting sqref="L12125">
    <cfRule type="cellIs" dxfId="4067" priority="6741" operator="equal">
      <formula>-2</formula>
    </cfRule>
  </conditionalFormatting>
  <conditionalFormatting sqref="L12127">
    <cfRule type="cellIs" dxfId="4066" priority="6740" operator="equal">
      <formula>-1</formula>
    </cfRule>
  </conditionalFormatting>
  <conditionalFormatting sqref="L12145">
    <cfRule type="cellIs" dxfId="4065" priority="6693" operator="equal">
      <formula>"RECHAZADO"</formula>
    </cfRule>
    <cfRule type="cellIs" dxfId="4064" priority="6694" operator="equal">
      <formula>"NO CUMPLE"</formula>
    </cfRule>
    <cfRule type="cellIs" dxfId="4063" priority="6695" operator="equal">
      <formula>"CUMPLE"</formula>
    </cfRule>
  </conditionalFormatting>
  <conditionalFormatting sqref="L12202">
    <cfRule type="cellIs" dxfId="4062" priority="6687" operator="equal">
      <formula>"RECHAZADO"</formula>
    </cfRule>
    <cfRule type="cellIs" dxfId="4061" priority="6688" operator="equal">
      <formula>"NO CUMPLE"</formula>
    </cfRule>
    <cfRule type="cellIs" dxfId="4060" priority="6689" operator="equal">
      <formula>"CUMPLE"</formula>
    </cfRule>
  </conditionalFormatting>
  <conditionalFormatting sqref="L12205">
    <cfRule type="cellIs" dxfId="4059" priority="6684" operator="equal">
      <formula>"RECHAZADO"</formula>
    </cfRule>
    <cfRule type="cellIs" dxfId="4058" priority="6685" operator="equal">
      <formula>"NO CUMPLE"</formula>
    </cfRule>
  </conditionalFormatting>
  <conditionalFormatting sqref="L12205:L12208">
    <cfRule type="cellIs" dxfId="4057" priority="6633" operator="equal">
      <formula>"CUMPLE"</formula>
    </cfRule>
  </conditionalFormatting>
  <conditionalFormatting sqref="L12206">
    <cfRule type="cellIs" dxfId="4056" priority="6637" operator="equal">
      <formula>"RECHAZADO"</formula>
    </cfRule>
    <cfRule type="cellIs" dxfId="4055" priority="6638" operator="equal">
      <formula>"NO CUMPLE"</formula>
    </cfRule>
  </conditionalFormatting>
  <conditionalFormatting sqref="L12207">
    <cfRule type="cellIs" dxfId="4054" priority="6631" operator="equal">
      <formula>"RECHAZADO"</formula>
    </cfRule>
    <cfRule type="cellIs" dxfId="4053" priority="6632" operator="equal">
      <formula>"NO CUMPLE"</formula>
    </cfRule>
  </conditionalFormatting>
  <conditionalFormatting sqref="L12208">
    <cfRule type="cellIs" dxfId="4052" priority="6634" operator="equal">
      <formula>"RECHAZADO"</formula>
    </cfRule>
    <cfRule type="cellIs" dxfId="4051" priority="6635" operator="equal">
      <formula>"NO CUMPLE"</formula>
    </cfRule>
  </conditionalFormatting>
  <conditionalFormatting sqref="L12211">
    <cfRule type="cellIs" dxfId="4050" priority="6690" operator="equal">
      <formula>"RECHAZADO"</formula>
    </cfRule>
    <cfRule type="cellIs" dxfId="4049" priority="6691" operator="equal">
      <formula>"NO CUMPLE"</formula>
    </cfRule>
    <cfRule type="cellIs" dxfId="4048" priority="6692" operator="equal">
      <formula>"CUMPLE"</formula>
    </cfRule>
  </conditionalFormatting>
  <conditionalFormatting sqref="L12214">
    <cfRule type="cellIs" dxfId="4047" priority="6681" operator="equal">
      <formula>"RECHAZADO"</formula>
    </cfRule>
    <cfRule type="cellIs" dxfId="4046" priority="6682" operator="equal">
      <formula>"NO CUMPLE"</formula>
    </cfRule>
  </conditionalFormatting>
  <conditionalFormatting sqref="L12214:L12215">
    <cfRule type="cellIs" dxfId="4045" priority="6671" operator="equal">
      <formula>"CUMPLE"</formula>
    </cfRule>
  </conditionalFormatting>
  <conditionalFormatting sqref="L12215">
    <cfRule type="cellIs" dxfId="4044" priority="6669" operator="equal">
      <formula>"RECHAZADO"</formula>
    </cfRule>
    <cfRule type="cellIs" dxfId="4043" priority="6670" operator="equal">
      <formula>"NO CUMPLE"</formula>
    </cfRule>
  </conditionalFormatting>
  <conditionalFormatting sqref="L12219">
    <cfRule type="cellIs" dxfId="4042" priority="6666" operator="equal">
      <formula>"RECHAZADO"</formula>
    </cfRule>
    <cfRule type="cellIs" dxfId="4041" priority="6667" operator="equal">
      <formula>"NO CUMPLE"</formula>
    </cfRule>
    <cfRule type="cellIs" dxfId="4040" priority="6668" operator="equal">
      <formula>"CUMPLE"</formula>
    </cfRule>
  </conditionalFormatting>
  <conditionalFormatting sqref="L12234:L12235">
    <cfRule type="cellIs" dxfId="4039" priority="6661" operator="equal">
      <formula>0</formula>
    </cfRule>
  </conditionalFormatting>
  <conditionalFormatting sqref="L12237">
    <cfRule type="cellIs" dxfId="4038" priority="6674" operator="equal">
      <formula>0</formula>
    </cfRule>
  </conditionalFormatting>
  <conditionalFormatting sqref="L12239">
    <cfRule type="expression" dxfId="4037" priority="6673">
      <formula>AND(L12239&lt;&gt;"",SUM(L12239:L12240)=0)</formula>
    </cfRule>
  </conditionalFormatting>
  <conditionalFormatting sqref="L12240">
    <cfRule type="expression" dxfId="4036" priority="6672">
      <formula>AND(L12240&lt;&gt;"",SUM(L12239:L12240)=0)</formula>
    </cfRule>
  </conditionalFormatting>
  <conditionalFormatting sqref="L12242">
    <cfRule type="cellIs" dxfId="4035" priority="6680" operator="equal">
      <formula>0</formula>
    </cfRule>
  </conditionalFormatting>
  <conditionalFormatting sqref="L12244">
    <cfRule type="cellIs" dxfId="4034" priority="6679" operator="equal">
      <formula>0</formula>
    </cfRule>
  </conditionalFormatting>
  <conditionalFormatting sqref="L12246">
    <cfRule type="cellIs" dxfId="4033" priority="6678" operator="equal">
      <formula>0</formula>
    </cfRule>
  </conditionalFormatting>
  <conditionalFormatting sqref="L12248">
    <cfRule type="cellIs" dxfId="4032" priority="6677" operator="equal">
      <formula>0</formula>
    </cfRule>
  </conditionalFormatting>
  <conditionalFormatting sqref="L12250">
    <cfRule type="cellIs" dxfId="4031" priority="6676" operator="equal">
      <formula>-2</formula>
    </cfRule>
  </conditionalFormatting>
  <conditionalFormatting sqref="L12252">
    <cfRule type="cellIs" dxfId="4030" priority="6675" operator="equal">
      <formula>-1</formula>
    </cfRule>
  </conditionalFormatting>
  <conditionalFormatting sqref="L12270">
    <cfRule type="cellIs" dxfId="4029" priority="6628" operator="equal">
      <formula>"RECHAZADO"</formula>
    </cfRule>
    <cfRule type="cellIs" dxfId="4028" priority="6629" operator="equal">
      <formula>"NO CUMPLE"</formula>
    </cfRule>
    <cfRule type="cellIs" dxfId="4027" priority="6630" operator="equal">
      <formula>"CUMPLE"</formula>
    </cfRule>
  </conditionalFormatting>
  <conditionalFormatting sqref="L12327">
    <cfRule type="cellIs" dxfId="4026" priority="6622" operator="equal">
      <formula>"RECHAZADO"</formula>
    </cfRule>
    <cfRule type="cellIs" dxfId="4025" priority="6623" operator="equal">
      <formula>"NO CUMPLE"</formula>
    </cfRule>
    <cfRule type="cellIs" dxfId="4024" priority="6624" operator="equal">
      <formula>"CUMPLE"</formula>
    </cfRule>
  </conditionalFormatting>
  <conditionalFormatting sqref="L12330">
    <cfRule type="cellIs" dxfId="4023" priority="6619" operator="equal">
      <formula>"RECHAZADO"</formula>
    </cfRule>
    <cfRule type="cellIs" dxfId="4022" priority="6620" operator="equal">
      <formula>"NO CUMPLE"</formula>
    </cfRule>
  </conditionalFormatting>
  <conditionalFormatting sqref="L12330:L12333">
    <cfRule type="cellIs" dxfId="4021" priority="6568" operator="equal">
      <formula>"CUMPLE"</formula>
    </cfRule>
  </conditionalFormatting>
  <conditionalFormatting sqref="L12331">
    <cfRule type="cellIs" dxfId="4020" priority="6572" operator="equal">
      <formula>"RECHAZADO"</formula>
    </cfRule>
    <cfRule type="cellIs" dxfId="4019" priority="6573" operator="equal">
      <formula>"NO CUMPLE"</formula>
    </cfRule>
  </conditionalFormatting>
  <conditionalFormatting sqref="L12332">
    <cfRule type="cellIs" dxfId="4018" priority="6566" operator="equal">
      <formula>"RECHAZADO"</formula>
    </cfRule>
    <cfRule type="cellIs" dxfId="4017" priority="6567" operator="equal">
      <formula>"NO CUMPLE"</formula>
    </cfRule>
  </conditionalFormatting>
  <conditionalFormatting sqref="L12333">
    <cfRule type="cellIs" dxfId="4016" priority="6569" operator="equal">
      <formula>"RECHAZADO"</formula>
    </cfRule>
    <cfRule type="cellIs" dxfId="4015" priority="6570" operator="equal">
      <formula>"NO CUMPLE"</formula>
    </cfRule>
  </conditionalFormatting>
  <conditionalFormatting sqref="L12336">
    <cfRule type="cellIs" dxfId="4014" priority="6625" operator="equal">
      <formula>"RECHAZADO"</formula>
    </cfRule>
    <cfRule type="cellIs" dxfId="4013" priority="6626" operator="equal">
      <formula>"NO CUMPLE"</formula>
    </cfRule>
    <cfRule type="cellIs" dxfId="4012" priority="6627" operator="equal">
      <formula>"CUMPLE"</formula>
    </cfRule>
  </conditionalFormatting>
  <conditionalFormatting sqref="L12339">
    <cfRule type="cellIs" dxfId="4011" priority="6616" operator="equal">
      <formula>"RECHAZADO"</formula>
    </cfRule>
    <cfRule type="cellIs" dxfId="4010" priority="6617" operator="equal">
      <formula>"NO CUMPLE"</formula>
    </cfRule>
  </conditionalFormatting>
  <conditionalFormatting sqref="L12339:L12340">
    <cfRule type="cellIs" dxfId="4009" priority="6606" operator="equal">
      <formula>"CUMPLE"</formula>
    </cfRule>
  </conditionalFormatting>
  <conditionalFormatting sqref="L12340">
    <cfRule type="cellIs" dxfId="4008" priority="6604" operator="equal">
      <formula>"RECHAZADO"</formula>
    </cfRule>
    <cfRule type="cellIs" dxfId="4007" priority="6605" operator="equal">
      <formula>"NO CUMPLE"</formula>
    </cfRule>
  </conditionalFormatting>
  <conditionalFormatting sqref="L12344">
    <cfRule type="cellIs" dxfId="4006" priority="6601" operator="equal">
      <formula>"RECHAZADO"</formula>
    </cfRule>
    <cfRule type="cellIs" dxfId="4005" priority="6602" operator="equal">
      <formula>"NO CUMPLE"</formula>
    </cfRule>
    <cfRule type="cellIs" dxfId="4004" priority="6603" operator="equal">
      <formula>"CUMPLE"</formula>
    </cfRule>
  </conditionalFormatting>
  <conditionalFormatting sqref="L12359:L12360">
    <cfRule type="cellIs" dxfId="4003" priority="6596" operator="equal">
      <formula>0</formula>
    </cfRule>
  </conditionalFormatting>
  <conditionalFormatting sqref="L12362">
    <cfRule type="cellIs" dxfId="4002" priority="6609" operator="equal">
      <formula>0</formula>
    </cfRule>
  </conditionalFormatting>
  <conditionalFormatting sqref="L12364">
    <cfRule type="expression" dxfId="4001" priority="6608">
      <formula>AND(L12364&lt;&gt;"",SUM(L12364:L12365)=0)</formula>
    </cfRule>
  </conditionalFormatting>
  <conditionalFormatting sqref="L12365">
    <cfRule type="expression" dxfId="4000" priority="6607">
      <formula>AND(L12365&lt;&gt;"",SUM(L12364:L12365)=0)</formula>
    </cfRule>
  </conditionalFormatting>
  <conditionalFormatting sqref="L12367">
    <cfRule type="cellIs" dxfId="3999" priority="6615" operator="equal">
      <formula>0</formula>
    </cfRule>
  </conditionalFormatting>
  <conditionalFormatting sqref="L12369">
    <cfRule type="cellIs" dxfId="3998" priority="6614" operator="equal">
      <formula>0</formula>
    </cfRule>
  </conditionalFormatting>
  <conditionalFormatting sqref="L12371">
    <cfRule type="cellIs" dxfId="3997" priority="6613" operator="equal">
      <formula>0</formula>
    </cfRule>
  </conditionalFormatting>
  <conditionalFormatting sqref="L12373">
    <cfRule type="cellIs" dxfId="3996" priority="6612" operator="equal">
      <formula>0</formula>
    </cfRule>
  </conditionalFormatting>
  <conditionalFormatting sqref="L12375">
    <cfRule type="cellIs" dxfId="3995" priority="6611" operator="equal">
      <formula>-2</formula>
    </cfRule>
  </conditionalFormatting>
  <conditionalFormatting sqref="L12377">
    <cfRule type="cellIs" dxfId="3994" priority="6610" operator="equal">
      <formula>-1</formula>
    </cfRule>
  </conditionalFormatting>
  <conditionalFormatting sqref="L12395">
    <cfRule type="cellIs" dxfId="3993" priority="6563" operator="equal">
      <formula>"RECHAZADO"</formula>
    </cfRule>
    <cfRule type="cellIs" dxfId="3992" priority="6564" operator="equal">
      <formula>"NO CUMPLE"</formula>
    </cfRule>
    <cfRule type="cellIs" dxfId="3991" priority="6565" operator="equal">
      <formula>"CUMPLE"</formula>
    </cfRule>
  </conditionalFormatting>
  <conditionalFormatting sqref="L12452">
    <cfRule type="cellIs" dxfId="3990" priority="6557" operator="equal">
      <formula>"RECHAZADO"</formula>
    </cfRule>
    <cfRule type="cellIs" dxfId="3989" priority="6558" operator="equal">
      <formula>"NO CUMPLE"</formula>
    </cfRule>
    <cfRule type="cellIs" dxfId="3988" priority="6559" operator="equal">
      <formula>"CUMPLE"</formula>
    </cfRule>
  </conditionalFormatting>
  <conditionalFormatting sqref="L12455">
    <cfRule type="cellIs" dxfId="3987" priority="6554" operator="equal">
      <formula>"RECHAZADO"</formula>
    </cfRule>
    <cfRule type="cellIs" dxfId="3986" priority="6555" operator="equal">
      <formula>"NO CUMPLE"</formula>
    </cfRule>
  </conditionalFormatting>
  <conditionalFormatting sqref="L12455:L12458">
    <cfRule type="cellIs" dxfId="3985" priority="6503" operator="equal">
      <formula>"CUMPLE"</formula>
    </cfRule>
  </conditionalFormatting>
  <conditionalFormatting sqref="L12456">
    <cfRule type="cellIs" dxfId="3984" priority="6507" operator="equal">
      <formula>"RECHAZADO"</formula>
    </cfRule>
    <cfRule type="cellIs" dxfId="3983" priority="6508" operator="equal">
      <formula>"NO CUMPLE"</formula>
    </cfRule>
  </conditionalFormatting>
  <conditionalFormatting sqref="L12457">
    <cfRule type="cellIs" dxfId="3982" priority="6501" operator="equal">
      <formula>"RECHAZADO"</formula>
    </cfRule>
    <cfRule type="cellIs" dxfId="3981" priority="6502" operator="equal">
      <formula>"NO CUMPLE"</formula>
    </cfRule>
  </conditionalFormatting>
  <conditionalFormatting sqref="L12458">
    <cfRule type="cellIs" dxfId="3980" priority="6504" operator="equal">
      <formula>"RECHAZADO"</formula>
    </cfRule>
    <cfRule type="cellIs" dxfId="3979" priority="6505" operator="equal">
      <formula>"NO CUMPLE"</formula>
    </cfRule>
  </conditionalFormatting>
  <conditionalFormatting sqref="L12461">
    <cfRule type="cellIs" dxfId="3978" priority="6560" operator="equal">
      <formula>"RECHAZADO"</formula>
    </cfRule>
    <cfRule type="cellIs" dxfId="3977" priority="6561" operator="equal">
      <formula>"NO CUMPLE"</formula>
    </cfRule>
    <cfRule type="cellIs" dxfId="3976" priority="6562" operator="equal">
      <formula>"CUMPLE"</formula>
    </cfRule>
  </conditionalFormatting>
  <conditionalFormatting sqref="L12464">
    <cfRule type="cellIs" dxfId="3975" priority="6551" operator="equal">
      <formula>"RECHAZADO"</formula>
    </cfRule>
    <cfRule type="cellIs" dxfId="3974" priority="6552" operator="equal">
      <formula>"NO CUMPLE"</formula>
    </cfRule>
  </conditionalFormatting>
  <conditionalFormatting sqref="L12464:L12465">
    <cfRule type="cellIs" dxfId="3973" priority="6541" operator="equal">
      <formula>"CUMPLE"</formula>
    </cfRule>
  </conditionalFormatting>
  <conditionalFormatting sqref="L12465">
    <cfRule type="cellIs" dxfId="3972" priority="6539" operator="equal">
      <formula>"RECHAZADO"</formula>
    </cfRule>
    <cfRule type="cellIs" dxfId="3971" priority="6540" operator="equal">
      <formula>"NO CUMPLE"</formula>
    </cfRule>
  </conditionalFormatting>
  <conditionalFormatting sqref="L12469">
    <cfRule type="cellIs" dxfId="3970" priority="6536" operator="equal">
      <formula>"RECHAZADO"</formula>
    </cfRule>
    <cfRule type="cellIs" dxfId="3969" priority="6537" operator="equal">
      <formula>"NO CUMPLE"</formula>
    </cfRule>
    <cfRule type="cellIs" dxfId="3968" priority="6538" operator="equal">
      <formula>"CUMPLE"</formula>
    </cfRule>
  </conditionalFormatting>
  <conditionalFormatting sqref="L12484:L12485">
    <cfRule type="cellIs" dxfId="3967" priority="6531" operator="equal">
      <formula>0</formula>
    </cfRule>
  </conditionalFormatting>
  <conditionalFormatting sqref="L12487">
    <cfRule type="cellIs" dxfId="3966" priority="6544" operator="equal">
      <formula>0</formula>
    </cfRule>
  </conditionalFormatting>
  <conditionalFormatting sqref="L12489">
    <cfRule type="expression" dxfId="3965" priority="6543">
      <formula>AND(L12489&lt;&gt;"",SUM(L12489:L12490)=0)</formula>
    </cfRule>
  </conditionalFormatting>
  <conditionalFormatting sqref="L12490">
    <cfRule type="expression" dxfId="3964" priority="6542">
      <formula>AND(L12490&lt;&gt;"",SUM(L12489:L12490)=0)</formula>
    </cfRule>
  </conditionalFormatting>
  <conditionalFormatting sqref="L12492">
    <cfRule type="cellIs" dxfId="3963" priority="6550" operator="equal">
      <formula>0</formula>
    </cfRule>
  </conditionalFormatting>
  <conditionalFormatting sqref="L12494">
    <cfRule type="cellIs" dxfId="3962" priority="6549" operator="equal">
      <formula>0</formula>
    </cfRule>
  </conditionalFormatting>
  <conditionalFormatting sqref="L12496">
    <cfRule type="cellIs" dxfId="3961" priority="6548" operator="equal">
      <formula>0</formula>
    </cfRule>
  </conditionalFormatting>
  <conditionalFormatting sqref="L12498">
    <cfRule type="cellIs" dxfId="3960" priority="6547" operator="equal">
      <formula>0</formula>
    </cfRule>
  </conditionalFormatting>
  <conditionalFormatting sqref="L12500">
    <cfRule type="cellIs" dxfId="3959" priority="6546" operator="equal">
      <formula>-2</formula>
    </cfRule>
  </conditionalFormatting>
  <conditionalFormatting sqref="L12502">
    <cfRule type="cellIs" dxfId="3958" priority="6545" operator="equal">
      <formula>-1</formula>
    </cfRule>
  </conditionalFormatting>
  <conditionalFormatting sqref="L12520">
    <cfRule type="cellIs" dxfId="3957" priority="6498" operator="equal">
      <formula>"RECHAZADO"</formula>
    </cfRule>
    <cfRule type="cellIs" dxfId="3956" priority="6499" operator="equal">
      <formula>"NO CUMPLE"</formula>
    </cfRule>
    <cfRule type="cellIs" dxfId="3955" priority="6500" operator="equal">
      <formula>"CUMPLE"</formula>
    </cfRule>
  </conditionalFormatting>
  <conditionalFormatting sqref="L12577">
    <cfRule type="cellIs" dxfId="3954" priority="6492" operator="equal">
      <formula>"RECHAZADO"</formula>
    </cfRule>
    <cfRule type="cellIs" dxfId="3953" priority="6493" operator="equal">
      <formula>"NO CUMPLE"</formula>
    </cfRule>
    <cfRule type="cellIs" dxfId="3952" priority="6494" operator="equal">
      <formula>"CUMPLE"</formula>
    </cfRule>
  </conditionalFormatting>
  <conditionalFormatting sqref="L12580">
    <cfRule type="cellIs" dxfId="3951" priority="6489" operator="equal">
      <formula>"RECHAZADO"</formula>
    </cfRule>
    <cfRule type="cellIs" dxfId="3950" priority="6490" operator="equal">
      <formula>"NO CUMPLE"</formula>
    </cfRule>
  </conditionalFormatting>
  <conditionalFormatting sqref="L12580:L12583">
    <cfRule type="cellIs" dxfId="3949" priority="6438" operator="equal">
      <formula>"CUMPLE"</formula>
    </cfRule>
  </conditionalFormatting>
  <conditionalFormatting sqref="L12581">
    <cfRule type="cellIs" dxfId="3948" priority="6442" operator="equal">
      <formula>"RECHAZADO"</formula>
    </cfRule>
    <cfRule type="cellIs" dxfId="3947" priority="6443" operator="equal">
      <formula>"NO CUMPLE"</formula>
    </cfRule>
  </conditionalFormatting>
  <conditionalFormatting sqref="L12582">
    <cfRule type="cellIs" dxfId="3946" priority="6436" operator="equal">
      <formula>"RECHAZADO"</formula>
    </cfRule>
    <cfRule type="cellIs" dxfId="3945" priority="6437" operator="equal">
      <formula>"NO CUMPLE"</formula>
    </cfRule>
  </conditionalFormatting>
  <conditionalFormatting sqref="L12583">
    <cfRule type="cellIs" dxfId="3944" priority="6439" operator="equal">
      <formula>"RECHAZADO"</formula>
    </cfRule>
    <cfRule type="cellIs" dxfId="3943" priority="6440" operator="equal">
      <formula>"NO CUMPLE"</formula>
    </cfRule>
  </conditionalFormatting>
  <conditionalFormatting sqref="L12586">
    <cfRule type="cellIs" dxfId="3942" priority="6495" operator="equal">
      <formula>"RECHAZADO"</formula>
    </cfRule>
    <cfRule type="cellIs" dxfId="3941" priority="6496" operator="equal">
      <formula>"NO CUMPLE"</formula>
    </cfRule>
    <cfRule type="cellIs" dxfId="3940" priority="6497" operator="equal">
      <formula>"CUMPLE"</formula>
    </cfRule>
  </conditionalFormatting>
  <conditionalFormatting sqref="L12589">
    <cfRule type="cellIs" dxfId="3939" priority="6486" operator="equal">
      <formula>"RECHAZADO"</formula>
    </cfRule>
    <cfRule type="cellIs" dxfId="3938" priority="6487" operator="equal">
      <formula>"NO CUMPLE"</formula>
    </cfRule>
  </conditionalFormatting>
  <conditionalFormatting sqref="L12589:L12590">
    <cfRule type="cellIs" dxfId="3937" priority="6476" operator="equal">
      <formula>"CUMPLE"</formula>
    </cfRule>
  </conditionalFormatting>
  <conditionalFormatting sqref="L12590">
    <cfRule type="cellIs" dxfId="3936" priority="6474" operator="equal">
      <formula>"RECHAZADO"</formula>
    </cfRule>
    <cfRule type="cellIs" dxfId="3935" priority="6475" operator="equal">
      <formula>"NO CUMPLE"</formula>
    </cfRule>
  </conditionalFormatting>
  <conditionalFormatting sqref="L12594">
    <cfRule type="cellIs" dxfId="3934" priority="6471" operator="equal">
      <formula>"RECHAZADO"</formula>
    </cfRule>
    <cfRule type="cellIs" dxfId="3933" priority="6472" operator="equal">
      <formula>"NO CUMPLE"</formula>
    </cfRule>
    <cfRule type="cellIs" dxfId="3932" priority="6473" operator="equal">
      <formula>"CUMPLE"</formula>
    </cfRule>
  </conditionalFormatting>
  <conditionalFormatting sqref="L12609:L12610">
    <cfRule type="cellIs" dxfId="3931" priority="6466" operator="equal">
      <formula>0</formula>
    </cfRule>
  </conditionalFormatting>
  <conditionalFormatting sqref="L12612">
    <cfRule type="cellIs" dxfId="3930" priority="6479" operator="equal">
      <formula>0</formula>
    </cfRule>
  </conditionalFormatting>
  <conditionalFormatting sqref="L12614">
    <cfRule type="expression" dxfId="3929" priority="6478">
      <formula>AND(L12614&lt;&gt;"",SUM(L12614:L12615)=0)</formula>
    </cfRule>
  </conditionalFormatting>
  <conditionalFormatting sqref="L12615">
    <cfRule type="expression" dxfId="3928" priority="6477">
      <formula>AND(L12615&lt;&gt;"",SUM(L12614:L12615)=0)</formula>
    </cfRule>
  </conditionalFormatting>
  <conditionalFormatting sqref="L12617">
    <cfRule type="cellIs" dxfId="3927" priority="6485" operator="equal">
      <formula>0</formula>
    </cfRule>
  </conditionalFormatting>
  <conditionalFormatting sqref="L12619">
    <cfRule type="cellIs" dxfId="3926" priority="6484" operator="equal">
      <formula>0</formula>
    </cfRule>
  </conditionalFormatting>
  <conditionalFormatting sqref="L12621">
    <cfRule type="cellIs" dxfId="3925" priority="6483" operator="equal">
      <formula>0</formula>
    </cfRule>
  </conditionalFormatting>
  <conditionalFormatting sqref="L12623">
    <cfRule type="cellIs" dxfId="3924" priority="6482" operator="equal">
      <formula>0</formula>
    </cfRule>
  </conditionalFormatting>
  <conditionalFormatting sqref="L12625">
    <cfRule type="cellIs" dxfId="3923" priority="6481" operator="equal">
      <formula>-2</formula>
    </cfRule>
  </conditionalFormatting>
  <conditionalFormatting sqref="L12627">
    <cfRule type="cellIs" dxfId="3922" priority="6480" operator="equal">
      <formula>-1</formula>
    </cfRule>
  </conditionalFormatting>
  <conditionalFormatting sqref="L12645">
    <cfRule type="cellIs" dxfId="3921" priority="6433" operator="equal">
      <formula>"RECHAZADO"</formula>
    </cfRule>
    <cfRule type="cellIs" dxfId="3920" priority="6434" operator="equal">
      <formula>"NO CUMPLE"</formula>
    </cfRule>
    <cfRule type="cellIs" dxfId="3919" priority="6435" operator="equal">
      <formula>"CUMPLE"</formula>
    </cfRule>
  </conditionalFormatting>
  <conditionalFormatting sqref="L12702">
    <cfRule type="cellIs" dxfId="3918" priority="6427" operator="equal">
      <formula>"RECHAZADO"</formula>
    </cfRule>
    <cfRule type="cellIs" dxfId="3917" priority="6428" operator="equal">
      <formula>"NO CUMPLE"</formula>
    </cfRule>
    <cfRule type="cellIs" dxfId="3916" priority="6429" operator="equal">
      <formula>"CUMPLE"</formula>
    </cfRule>
  </conditionalFormatting>
  <conditionalFormatting sqref="L12705">
    <cfRule type="cellIs" dxfId="3915" priority="6424" operator="equal">
      <formula>"RECHAZADO"</formula>
    </cfRule>
    <cfRule type="cellIs" dxfId="3914" priority="6425" operator="equal">
      <formula>"NO CUMPLE"</formula>
    </cfRule>
  </conditionalFormatting>
  <conditionalFormatting sqref="L12705:L12708">
    <cfRule type="cellIs" dxfId="3913" priority="6373" operator="equal">
      <formula>"CUMPLE"</formula>
    </cfRule>
  </conditionalFormatting>
  <conditionalFormatting sqref="L12706">
    <cfRule type="cellIs" dxfId="3912" priority="6377" operator="equal">
      <formula>"RECHAZADO"</formula>
    </cfRule>
    <cfRule type="cellIs" dxfId="3911" priority="6378" operator="equal">
      <formula>"NO CUMPLE"</formula>
    </cfRule>
  </conditionalFormatting>
  <conditionalFormatting sqref="L12707">
    <cfRule type="cellIs" dxfId="3910" priority="6371" operator="equal">
      <formula>"RECHAZADO"</formula>
    </cfRule>
    <cfRule type="cellIs" dxfId="3909" priority="6372" operator="equal">
      <formula>"NO CUMPLE"</formula>
    </cfRule>
  </conditionalFormatting>
  <conditionalFormatting sqref="L12708">
    <cfRule type="cellIs" dxfId="3908" priority="6374" operator="equal">
      <formula>"RECHAZADO"</formula>
    </cfRule>
    <cfRule type="cellIs" dxfId="3907" priority="6375" operator="equal">
      <formula>"NO CUMPLE"</formula>
    </cfRule>
  </conditionalFormatting>
  <conditionalFormatting sqref="L12711">
    <cfRule type="cellIs" dxfId="3906" priority="6430" operator="equal">
      <formula>"RECHAZADO"</formula>
    </cfRule>
    <cfRule type="cellIs" dxfId="3905" priority="6431" operator="equal">
      <formula>"NO CUMPLE"</formula>
    </cfRule>
    <cfRule type="cellIs" dxfId="3904" priority="6432" operator="equal">
      <formula>"CUMPLE"</formula>
    </cfRule>
  </conditionalFormatting>
  <conditionalFormatting sqref="L12714">
    <cfRule type="cellIs" dxfId="3903" priority="6421" operator="equal">
      <formula>"RECHAZADO"</formula>
    </cfRule>
    <cfRule type="cellIs" dxfId="3902" priority="6422" operator="equal">
      <formula>"NO CUMPLE"</formula>
    </cfRule>
  </conditionalFormatting>
  <conditionalFormatting sqref="L12714:L12715">
    <cfRule type="cellIs" dxfId="3901" priority="6411" operator="equal">
      <formula>"CUMPLE"</formula>
    </cfRule>
  </conditionalFormatting>
  <conditionalFormatting sqref="L12715">
    <cfRule type="cellIs" dxfId="3900" priority="6409" operator="equal">
      <formula>"RECHAZADO"</formula>
    </cfRule>
    <cfRule type="cellIs" dxfId="3899" priority="6410" operator="equal">
      <formula>"NO CUMPLE"</formula>
    </cfRule>
  </conditionalFormatting>
  <conditionalFormatting sqref="L12719">
    <cfRule type="cellIs" dxfId="3898" priority="6406" operator="equal">
      <formula>"RECHAZADO"</formula>
    </cfRule>
    <cfRule type="cellIs" dxfId="3897" priority="6407" operator="equal">
      <formula>"NO CUMPLE"</formula>
    </cfRule>
    <cfRule type="cellIs" dxfId="3896" priority="6408" operator="equal">
      <formula>"CUMPLE"</formula>
    </cfRule>
  </conditionalFormatting>
  <conditionalFormatting sqref="L12734:L12735">
    <cfRule type="cellIs" dxfId="3895" priority="6401" operator="equal">
      <formula>0</formula>
    </cfRule>
  </conditionalFormatting>
  <conditionalFormatting sqref="L12737">
    <cfRule type="cellIs" dxfId="3894" priority="6414" operator="equal">
      <formula>0</formula>
    </cfRule>
  </conditionalFormatting>
  <conditionalFormatting sqref="L12739">
    <cfRule type="expression" dxfId="3893" priority="6413">
      <formula>AND(L12739&lt;&gt;"",SUM(L12739:L12740)=0)</formula>
    </cfRule>
  </conditionalFormatting>
  <conditionalFormatting sqref="L12740">
    <cfRule type="expression" dxfId="3892" priority="6412">
      <formula>AND(L12740&lt;&gt;"",SUM(L12739:L12740)=0)</formula>
    </cfRule>
  </conditionalFormatting>
  <conditionalFormatting sqref="L12742">
    <cfRule type="cellIs" dxfId="3891" priority="6420" operator="equal">
      <formula>0</formula>
    </cfRule>
  </conditionalFormatting>
  <conditionalFormatting sqref="L12744">
    <cfRule type="cellIs" dxfId="3890" priority="6419" operator="equal">
      <formula>0</formula>
    </cfRule>
  </conditionalFormatting>
  <conditionalFormatting sqref="L12746">
    <cfRule type="cellIs" dxfId="3889" priority="6418" operator="equal">
      <formula>0</formula>
    </cfRule>
  </conditionalFormatting>
  <conditionalFormatting sqref="L12748">
    <cfRule type="cellIs" dxfId="3888" priority="6417" operator="equal">
      <formula>0</formula>
    </cfRule>
  </conditionalFormatting>
  <conditionalFormatting sqref="L12750">
    <cfRule type="cellIs" dxfId="3887" priority="6416" operator="equal">
      <formula>-2</formula>
    </cfRule>
  </conditionalFormatting>
  <conditionalFormatting sqref="L12752">
    <cfRule type="cellIs" dxfId="3886" priority="6415" operator="equal">
      <formula>-1</formula>
    </cfRule>
  </conditionalFormatting>
  <conditionalFormatting sqref="L12770">
    <cfRule type="cellIs" dxfId="3885" priority="6368" operator="equal">
      <formula>"RECHAZADO"</formula>
    </cfRule>
    <cfRule type="cellIs" dxfId="3884" priority="6369" operator="equal">
      <formula>"NO CUMPLE"</formula>
    </cfRule>
    <cfRule type="cellIs" dxfId="3883" priority="6370" operator="equal">
      <formula>"CUMPLE"</formula>
    </cfRule>
  </conditionalFormatting>
  <conditionalFormatting sqref="L12827">
    <cfRule type="cellIs" dxfId="3882" priority="6362" operator="equal">
      <formula>"RECHAZADO"</formula>
    </cfRule>
    <cfRule type="cellIs" dxfId="3881" priority="6363" operator="equal">
      <formula>"NO CUMPLE"</formula>
    </cfRule>
    <cfRule type="cellIs" dxfId="3880" priority="6364" operator="equal">
      <formula>"CUMPLE"</formula>
    </cfRule>
  </conditionalFormatting>
  <conditionalFormatting sqref="L12830">
    <cfRule type="cellIs" dxfId="3879" priority="6359" operator="equal">
      <formula>"RECHAZADO"</formula>
    </cfRule>
    <cfRule type="cellIs" dxfId="3878" priority="6360" operator="equal">
      <formula>"NO CUMPLE"</formula>
    </cfRule>
  </conditionalFormatting>
  <conditionalFormatting sqref="L12830:L12833">
    <cfRule type="cellIs" dxfId="3877" priority="6308" operator="equal">
      <formula>"CUMPLE"</formula>
    </cfRule>
  </conditionalFormatting>
  <conditionalFormatting sqref="L12831">
    <cfRule type="cellIs" dxfId="3876" priority="6312" operator="equal">
      <formula>"RECHAZADO"</formula>
    </cfRule>
    <cfRule type="cellIs" dxfId="3875" priority="6313" operator="equal">
      <formula>"NO CUMPLE"</formula>
    </cfRule>
  </conditionalFormatting>
  <conditionalFormatting sqref="L12832">
    <cfRule type="cellIs" dxfId="3874" priority="6306" operator="equal">
      <formula>"RECHAZADO"</formula>
    </cfRule>
    <cfRule type="cellIs" dxfId="3873" priority="6307" operator="equal">
      <formula>"NO CUMPLE"</formula>
    </cfRule>
  </conditionalFormatting>
  <conditionalFormatting sqref="L12833">
    <cfRule type="cellIs" dxfId="3872" priority="6309" operator="equal">
      <formula>"RECHAZADO"</formula>
    </cfRule>
    <cfRule type="cellIs" dxfId="3871" priority="6310" operator="equal">
      <formula>"NO CUMPLE"</formula>
    </cfRule>
  </conditionalFormatting>
  <conditionalFormatting sqref="L12836">
    <cfRule type="cellIs" dxfId="3870" priority="6365" operator="equal">
      <formula>"RECHAZADO"</formula>
    </cfRule>
    <cfRule type="cellIs" dxfId="3869" priority="6366" operator="equal">
      <formula>"NO CUMPLE"</formula>
    </cfRule>
    <cfRule type="cellIs" dxfId="3868" priority="6367" operator="equal">
      <formula>"CUMPLE"</formula>
    </cfRule>
  </conditionalFormatting>
  <conditionalFormatting sqref="L12839">
    <cfRule type="cellIs" dxfId="3867" priority="6356" operator="equal">
      <formula>"RECHAZADO"</formula>
    </cfRule>
    <cfRule type="cellIs" dxfId="3866" priority="6357" operator="equal">
      <formula>"NO CUMPLE"</formula>
    </cfRule>
  </conditionalFormatting>
  <conditionalFormatting sqref="L12839:L12840">
    <cfRule type="cellIs" dxfId="3865" priority="6346" operator="equal">
      <formula>"CUMPLE"</formula>
    </cfRule>
  </conditionalFormatting>
  <conditionalFormatting sqref="L12840">
    <cfRule type="cellIs" dxfId="3864" priority="6344" operator="equal">
      <formula>"RECHAZADO"</formula>
    </cfRule>
    <cfRule type="cellIs" dxfId="3863" priority="6345" operator="equal">
      <formula>"NO CUMPLE"</formula>
    </cfRule>
  </conditionalFormatting>
  <conditionalFormatting sqref="L12844">
    <cfRule type="cellIs" dxfId="3862" priority="6341" operator="equal">
      <formula>"RECHAZADO"</formula>
    </cfRule>
    <cfRule type="cellIs" dxfId="3861" priority="6342" operator="equal">
      <formula>"NO CUMPLE"</formula>
    </cfRule>
    <cfRule type="cellIs" dxfId="3860" priority="6343" operator="equal">
      <formula>"CUMPLE"</formula>
    </cfRule>
  </conditionalFormatting>
  <conditionalFormatting sqref="L12859:L12860">
    <cfRule type="cellIs" dxfId="3859" priority="6336" operator="equal">
      <formula>0</formula>
    </cfRule>
  </conditionalFormatting>
  <conditionalFormatting sqref="L12862">
    <cfRule type="cellIs" dxfId="3858" priority="6349" operator="equal">
      <formula>0</formula>
    </cfRule>
  </conditionalFormatting>
  <conditionalFormatting sqref="L12864">
    <cfRule type="expression" dxfId="3857" priority="6348">
      <formula>AND(L12864&lt;&gt;"",SUM(L12864:L12865)=0)</formula>
    </cfRule>
  </conditionalFormatting>
  <conditionalFormatting sqref="L12865">
    <cfRule type="expression" dxfId="3856" priority="6347">
      <formula>AND(L12865&lt;&gt;"",SUM(L12864:L12865)=0)</formula>
    </cfRule>
  </conditionalFormatting>
  <conditionalFormatting sqref="L12867">
    <cfRule type="cellIs" dxfId="3855" priority="6355" operator="equal">
      <formula>0</formula>
    </cfRule>
  </conditionalFormatting>
  <conditionalFormatting sqref="L12869">
    <cfRule type="cellIs" dxfId="3854" priority="6354" operator="equal">
      <formula>0</formula>
    </cfRule>
  </conditionalFormatting>
  <conditionalFormatting sqref="L12871">
    <cfRule type="cellIs" dxfId="3853" priority="6353" operator="equal">
      <formula>0</formula>
    </cfRule>
  </conditionalFormatting>
  <conditionalFormatting sqref="L12873">
    <cfRule type="cellIs" dxfId="3852" priority="6352" operator="equal">
      <formula>0</formula>
    </cfRule>
  </conditionalFormatting>
  <conditionalFormatting sqref="L12875">
    <cfRule type="cellIs" dxfId="3851" priority="6351" operator="equal">
      <formula>-2</formula>
    </cfRule>
  </conditionalFormatting>
  <conditionalFormatting sqref="L12877">
    <cfRule type="cellIs" dxfId="3850" priority="6350" operator="equal">
      <formula>-1</formula>
    </cfRule>
  </conditionalFormatting>
  <conditionalFormatting sqref="L12895">
    <cfRule type="cellIs" dxfId="3849" priority="6303" operator="equal">
      <formula>"RECHAZADO"</formula>
    </cfRule>
    <cfRule type="cellIs" dxfId="3848" priority="6304" operator="equal">
      <formula>"NO CUMPLE"</formula>
    </cfRule>
    <cfRule type="cellIs" dxfId="3847" priority="6305" operator="equal">
      <formula>"CUMPLE"</formula>
    </cfRule>
  </conditionalFormatting>
  <conditionalFormatting sqref="L12952">
    <cfRule type="cellIs" dxfId="3846" priority="6297" operator="equal">
      <formula>"RECHAZADO"</formula>
    </cfRule>
    <cfRule type="cellIs" dxfId="3845" priority="6298" operator="equal">
      <formula>"NO CUMPLE"</formula>
    </cfRule>
    <cfRule type="cellIs" dxfId="3844" priority="6299" operator="equal">
      <formula>"CUMPLE"</formula>
    </cfRule>
  </conditionalFormatting>
  <conditionalFormatting sqref="L12955">
    <cfRule type="cellIs" dxfId="3843" priority="6294" operator="equal">
      <formula>"RECHAZADO"</formula>
    </cfRule>
    <cfRule type="cellIs" dxfId="3842" priority="6295" operator="equal">
      <formula>"NO CUMPLE"</formula>
    </cfRule>
  </conditionalFormatting>
  <conditionalFormatting sqref="L12955:L12958">
    <cfRule type="cellIs" dxfId="3841" priority="6243" operator="equal">
      <formula>"CUMPLE"</formula>
    </cfRule>
  </conditionalFormatting>
  <conditionalFormatting sqref="L12956">
    <cfRule type="cellIs" dxfId="3840" priority="6247" operator="equal">
      <formula>"RECHAZADO"</formula>
    </cfRule>
    <cfRule type="cellIs" dxfId="3839" priority="6248" operator="equal">
      <formula>"NO CUMPLE"</formula>
    </cfRule>
  </conditionalFormatting>
  <conditionalFormatting sqref="L12957">
    <cfRule type="cellIs" dxfId="3838" priority="6241" operator="equal">
      <formula>"RECHAZADO"</formula>
    </cfRule>
    <cfRule type="cellIs" dxfId="3837" priority="6242" operator="equal">
      <formula>"NO CUMPLE"</formula>
    </cfRule>
  </conditionalFormatting>
  <conditionalFormatting sqref="L12958">
    <cfRule type="cellIs" dxfId="3836" priority="6244" operator="equal">
      <formula>"RECHAZADO"</formula>
    </cfRule>
    <cfRule type="cellIs" dxfId="3835" priority="6245" operator="equal">
      <formula>"NO CUMPLE"</formula>
    </cfRule>
  </conditionalFormatting>
  <conditionalFormatting sqref="L12961">
    <cfRule type="cellIs" dxfId="3834" priority="6300" operator="equal">
      <formula>"RECHAZADO"</formula>
    </cfRule>
    <cfRule type="cellIs" dxfId="3833" priority="6301" operator="equal">
      <formula>"NO CUMPLE"</formula>
    </cfRule>
    <cfRule type="cellIs" dxfId="3832" priority="6302" operator="equal">
      <formula>"CUMPLE"</formula>
    </cfRule>
  </conditionalFormatting>
  <conditionalFormatting sqref="L12964">
    <cfRule type="cellIs" dxfId="3831" priority="6291" operator="equal">
      <formula>"RECHAZADO"</formula>
    </cfRule>
    <cfRule type="cellIs" dxfId="3830" priority="6292" operator="equal">
      <formula>"NO CUMPLE"</formula>
    </cfRule>
  </conditionalFormatting>
  <conditionalFormatting sqref="L12964:L12965">
    <cfRule type="cellIs" dxfId="3829" priority="6281" operator="equal">
      <formula>"CUMPLE"</formula>
    </cfRule>
  </conditionalFormatting>
  <conditionalFormatting sqref="L12965">
    <cfRule type="cellIs" dxfId="3828" priority="6279" operator="equal">
      <formula>"RECHAZADO"</formula>
    </cfRule>
    <cfRule type="cellIs" dxfId="3827" priority="6280" operator="equal">
      <formula>"NO CUMPLE"</formula>
    </cfRule>
  </conditionalFormatting>
  <conditionalFormatting sqref="L12969">
    <cfRule type="cellIs" dxfId="3826" priority="6276" operator="equal">
      <formula>"RECHAZADO"</formula>
    </cfRule>
    <cfRule type="cellIs" dxfId="3825" priority="6277" operator="equal">
      <formula>"NO CUMPLE"</formula>
    </cfRule>
    <cfRule type="cellIs" dxfId="3824" priority="6278" operator="equal">
      <formula>"CUMPLE"</formula>
    </cfRule>
  </conditionalFormatting>
  <conditionalFormatting sqref="L12984:L12985">
    <cfRule type="cellIs" dxfId="3823" priority="6271" operator="equal">
      <formula>0</formula>
    </cfRule>
  </conditionalFormatting>
  <conditionalFormatting sqref="L12987">
    <cfRule type="cellIs" dxfId="3822" priority="6284" operator="equal">
      <formula>0</formula>
    </cfRule>
  </conditionalFormatting>
  <conditionalFormatting sqref="L12989">
    <cfRule type="expression" dxfId="3821" priority="6283">
      <formula>AND(L12989&lt;&gt;"",SUM(L12989:L12990)=0)</formula>
    </cfRule>
  </conditionalFormatting>
  <conditionalFormatting sqref="L12990">
    <cfRule type="expression" dxfId="3820" priority="6282">
      <formula>AND(L12990&lt;&gt;"",SUM(L12989:L12990)=0)</formula>
    </cfRule>
  </conditionalFormatting>
  <conditionalFormatting sqref="L12992">
    <cfRule type="cellIs" dxfId="3819" priority="6290" operator="equal">
      <formula>0</formula>
    </cfRule>
  </conditionalFormatting>
  <conditionalFormatting sqref="L12994">
    <cfRule type="cellIs" dxfId="3818" priority="6289" operator="equal">
      <formula>0</formula>
    </cfRule>
  </conditionalFormatting>
  <conditionalFormatting sqref="L12996">
    <cfRule type="cellIs" dxfId="3817" priority="6288" operator="equal">
      <formula>0</formula>
    </cfRule>
  </conditionalFormatting>
  <conditionalFormatting sqref="L12998">
    <cfRule type="cellIs" dxfId="3816" priority="6287" operator="equal">
      <formula>0</formula>
    </cfRule>
  </conditionalFormatting>
  <conditionalFormatting sqref="L13000">
    <cfRule type="cellIs" dxfId="3815" priority="6286" operator="equal">
      <formula>-2</formula>
    </cfRule>
  </conditionalFormatting>
  <conditionalFormatting sqref="L13002">
    <cfRule type="cellIs" dxfId="3814" priority="6285" operator="equal">
      <formula>-1</formula>
    </cfRule>
  </conditionalFormatting>
  <conditionalFormatting sqref="L13020">
    <cfRule type="cellIs" dxfId="3813" priority="6238" operator="equal">
      <formula>"RECHAZADO"</formula>
    </cfRule>
    <cfRule type="cellIs" dxfId="3812" priority="6239" operator="equal">
      <formula>"NO CUMPLE"</formula>
    </cfRule>
    <cfRule type="cellIs" dxfId="3811" priority="6240" operator="equal">
      <formula>"CUMPLE"</formula>
    </cfRule>
  </conditionalFormatting>
  <conditionalFormatting sqref="L13077">
    <cfRule type="cellIs" dxfId="3810" priority="6232" operator="equal">
      <formula>"RECHAZADO"</formula>
    </cfRule>
    <cfRule type="cellIs" dxfId="3809" priority="6233" operator="equal">
      <formula>"NO CUMPLE"</formula>
    </cfRule>
    <cfRule type="cellIs" dxfId="3808" priority="6234" operator="equal">
      <formula>"CUMPLE"</formula>
    </cfRule>
  </conditionalFormatting>
  <conditionalFormatting sqref="L13080">
    <cfRule type="cellIs" dxfId="3807" priority="6229" operator="equal">
      <formula>"RECHAZADO"</formula>
    </cfRule>
    <cfRule type="cellIs" dxfId="3806" priority="6230" operator="equal">
      <formula>"NO CUMPLE"</formula>
    </cfRule>
  </conditionalFormatting>
  <conditionalFormatting sqref="L13080:L13083">
    <cfRule type="cellIs" dxfId="3805" priority="6178" operator="equal">
      <formula>"CUMPLE"</formula>
    </cfRule>
  </conditionalFormatting>
  <conditionalFormatting sqref="L13081">
    <cfRule type="cellIs" dxfId="3804" priority="6182" operator="equal">
      <formula>"RECHAZADO"</formula>
    </cfRule>
    <cfRule type="cellIs" dxfId="3803" priority="6183" operator="equal">
      <formula>"NO CUMPLE"</formula>
    </cfRule>
  </conditionalFormatting>
  <conditionalFormatting sqref="L13082">
    <cfRule type="cellIs" dxfId="3802" priority="6176" operator="equal">
      <formula>"RECHAZADO"</formula>
    </cfRule>
    <cfRule type="cellIs" dxfId="3801" priority="6177" operator="equal">
      <formula>"NO CUMPLE"</formula>
    </cfRule>
  </conditionalFormatting>
  <conditionalFormatting sqref="L13083">
    <cfRule type="cellIs" dxfId="3800" priority="6179" operator="equal">
      <formula>"RECHAZADO"</formula>
    </cfRule>
    <cfRule type="cellIs" dxfId="3799" priority="6180" operator="equal">
      <formula>"NO CUMPLE"</formula>
    </cfRule>
  </conditionalFormatting>
  <conditionalFormatting sqref="L13086">
    <cfRule type="cellIs" dxfId="3798" priority="6235" operator="equal">
      <formula>"RECHAZADO"</formula>
    </cfRule>
    <cfRule type="cellIs" dxfId="3797" priority="6236" operator="equal">
      <formula>"NO CUMPLE"</formula>
    </cfRule>
    <cfRule type="cellIs" dxfId="3796" priority="6237" operator="equal">
      <formula>"CUMPLE"</formula>
    </cfRule>
  </conditionalFormatting>
  <conditionalFormatting sqref="L13089">
    <cfRule type="cellIs" dxfId="3795" priority="6226" operator="equal">
      <formula>"RECHAZADO"</formula>
    </cfRule>
    <cfRule type="cellIs" dxfId="3794" priority="6227" operator="equal">
      <formula>"NO CUMPLE"</formula>
    </cfRule>
  </conditionalFormatting>
  <conditionalFormatting sqref="L13089:L13090">
    <cfRule type="cellIs" dxfId="3793" priority="6216" operator="equal">
      <formula>"CUMPLE"</formula>
    </cfRule>
  </conditionalFormatting>
  <conditionalFormatting sqref="L13090">
    <cfRule type="cellIs" dxfId="3792" priority="6214" operator="equal">
      <formula>"RECHAZADO"</formula>
    </cfRule>
    <cfRule type="cellIs" dxfId="3791" priority="6215" operator="equal">
      <formula>"NO CUMPLE"</formula>
    </cfRule>
  </conditionalFormatting>
  <conditionalFormatting sqref="L13094">
    <cfRule type="cellIs" dxfId="3790" priority="6211" operator="equal">
      <formula>"RECHAZADO"</formula>
    </cfRule>
    <cfRule type="cellIs" dxfId="3789" priority="6212" operator="equal">
      <formula>"NO CUMPLE"</formula>
    </cfRule>
    <cfRule type="cellIs" dxfId="3788" priority="6213" operator="equal">
      <formula>"CUMPLE"</formula>
    </cfRule>
  </conditionalFormatting>
  <conditionalFormatting sqref="L13109:L13110">
    <cfRule type="cellIs" dxfId="3787" priority="6206" operator="equal">
      <formula>0</formula>
    </cfRule>
  </conditionalFormatting>
  <conditionalFormatting sqref="L13112">
    <cfRule type="cellIs" dxfId="3786" priority="6219" operator="equal">
      <formula>0</formula>
    </cfRule>
  </conditionalFormatting>
  <conditionalFormatting sqref="L13114">
    <cfRule type="expression" dxfId="3785" priority="6218">
      <formula>AND(L13114&lt;&gt;"",SUM(L13114:L13115)=0)</formula>
    </cfRule>
  </conditionalFormatting>
  <conditionalFormatting sqref="L13115">
    <cfRule type="expression" dxfId="3784" priority="6217">
      <formula>AND(L13115&lt;&gt;"",SUM(L13114:L13115)=0)</formula>
    </cfRule>
  </conditionalFormatting>
  <conditionalFormatting sqref="L13117">
    <cfRule type="cellIs" dxfId="3783" priority="6225" operator="equal">
      <formula>0</formula>
    </cfRule>
  </conditionalFormatting>
  <conditionalFormatting sqref="L13119">
    <cfRule type="cellIs" dxfId="3782" priority="6224" operator="equal">
      <formula>0</formula>
    </cfRule>
  </conditionalFormatting>
  <conditionalFormatting sqref="L13121">
    <cfRule type="cellIs" dxfId="3781" priority="6223" operator="equal">
      <formula>0</formula>
    </cfRule>
  </conditionalFormatting>
  <conditionalFormatting sqref="L13123">
    <cfRule type="cellIs" dxfId="3780" priority="6222" operator="equal">
      <formula>0</formula>
    </cfRule>
  </conditionalFormatting>
  <conditionalFormatting sqref="L13125">
    <cfRule type="cellIs" dxfId="3779" priority="6221" operator="equal">
      <formula>-2</formula>
    </cfRule>
  </conditionalFormatting>
  <conditionalFormatting sqref="L13127">
    <cfRule type="cellIs" dxfId="3778" priority="6220" operator="equal">
      <formula>-1</formula>
    </cfRule>
  </conditionalFormatting>
  <conditionalFormatting sqref="L13145">
    <cfRule type="cellIs" dxfId="3777" priority="6173" operator="equal">
      <formula>"RECHAZADO"</formula>
    </cfRule>
    <cfRule type="cellIs" dxfId="3776" priority="6174" operator="equal">
      <formula>"NO CUMPLE"</formula>
    </cfRule>
    <cfRule type="cellIs" dxfId="3775" priority="6175" operator="equal">
      <formula>"CUMPLE"</formula>
    </cfRule>
  </conditionalFormatting>
  <conditionalFormatting sqref="L13202">
    <cfRule type="cellIs" dxfId="3774" priority="6167" operator="equal">
      <formula>"RECHAZADO"</formula>
    </cfRule>
    <cfRule type="cellIs" dxfId="3773" priority="6168" operator="equal">
      <formula>"NO CUMPLE"</formula>
    </cfRule>
    <cfRule type="cellIs" dxfId="3772" priority="6169" operator="equal">
      <formula>"CUMPLE"</formula>
    </cfRule>
  </conditionalFormatting>
  <conditionalFormatting sqref="L13205">
    <cfRule type="cellIs" dxfId="3771" priority="6164" operator="equal">
      <formula>"RECHAZADO"</formula>
    </cfRule>
    <cfRule type="cellIs" dxfId="3770" priority="6165" operator="equal">
      <formula>"NO CUMPLE"</formula>
    </cfRule>
  </conditionalFormatting>
  <conditionalFormatting sqref="L13205:L13208">
    <cfRule type="cellIs" dxfId="3769" priority="6113" operator="equal">
      <formula>"CUMPLE"</formula>
    </cfRule>
  </conditionalFormatting>
  <conditionalFormatting sqref="L13206">
    <cfRule type="cellIs" dxfId="3768" priority="6117" operator="equal">
      <formula>"RECHAZADO"</formula>
    </cfRule>
    <cfRule type="cellIs" dxfId="3767" priority="6118" operator="equal">
      <formula>"NO CUMPLE"</formula>
    </cfRule>
  </conditionalFormatting>
  <conditionalFormatting sqref="L13207">
    <cfRule type="cellIs" dxfId="3766" priority="6111" operator="equal">
      <formula>"RECHAZADO"</formula>
    </cfRule>
    <cfRule type="cellIs" dxfId="3765" priority="6112" operator="equal">
      <formula>"NO CUMPLE"</formula>
    </cfRule>
  </conditionalFormatting>
  <conditionalFormatting sqref="L13208">
    <cfRule type="cellIs" dxfId="3764" priority="6114" operator="equal">
      <formula>"RECHAZADO"</formula>
    </cfRule>
    <cfRule type="cellIs" dxfId="3763" priority="6115" operator="equal">
      <formula>"NO CUMPLE"</formula>
    </cfRule>
  </conditionalFormatting>
  <conditionalFormatting sqref="L13211">
    <cfRule type="cellIs" dxfId="3762" priority="6170" operator="equal">
      <formula>"RECHAZADO"</formula>
    </cfRule>
    <cfRule type="cellIs" dxfId="3761" priority="6171" operator="equal">
      <formula>"NO CUMPLE"</formula>
    </cfRule>
    <cfRule type="cellIs" dxfId="3760" priority="6172" operator="equal">
      <formula>"CUMPLE"</formula>
    </cfRule>
  </conditionalFormatting>
  <conditionalFormatting sqref="L13214">
    <cfRule type="cellIs" dxfId="3759" priority="6161" operator="equal">
      <formula>"RECHAZADO"</formula>
    </cfRule>
    <cfRule type="cellIs" dxfId="3758" priority="6162" operator="equal">
      <formula>"NO CUMPLE"</formula>
    </cfRule>
  </conditionalFormatting>
  <conditionalFormatting sqref="L13214:L13215">
    <cfRule type="cellIs" dxfId="3757" priority="6151" operator="equal">
      <formula>"CUMPLE"</formula>
    </cfRule>
  </conditionalFormatting>
  <conditionalFormatting sqref="L13215">
    <cfRule type="cellIs" dxfId="3756" priority="6149" operator="equal">
      <formula>"RECHAZADO"</formula>
    </cfRule>
    <cfRule type="cellIs" dxfId="3755" priority="6150" operator="equal">
      <formula>"NO CUMPLE"</formula>
    </cfRule>
  </conditionalFormatting>
  <conditionalFormatting sqref="L13219">
    <cfRule type="cellIs" dxfId="3754" priority="6146" operator="equal">
      <formula>"RECHAZADO"</formula>
    </cfRule>
    <cfRule type="cellIs" dxfId="3753" priority="6147" operator="equal">
      <formula>"NO CUMPLE"</formula>
    </cfRule>
    <cfRule type="cellIs" dxfId="3752" priority="6148" operator="equal">
      <formula>"CUMPLE"</formula>
    </cfRule>
  </conditionalFormatting>
  <conditionalFormatting sqref="L13234:L13235">
    <cfRule type="cellIs" dxfId="3751" priority="6141" operator="equal">
      <formula>0</formula>
    </cfRule>
  </conditionalFormatting>
  <conditionalFormatting sqref="L13237">
    <cfRule type="cellIs" dxfId="3750" priority="6154" operator="equal">
      <formula>0</formula>
    </cfRule>
  </conditionalFormatting>
  <conditionalFormatting sqref="L13239">
    <cfRule type="expression" dxfId="3749" priority="6153">
      <formula>AND(L13239&lt;&gt;"",SUM(L13239:L13240)=0)</formula>
    </cfRule>
  </conditionalFormatting>
  <conditionalFormatting sqref="L13240">
    <cfRule type="expression" dxfId="3748" priority="6152">
      <formula>AND(L13240&lt;&gt;"",SUM(L13239:L13240)=0)</formula>
    </cfRule>
  </conditionalFormatting>
  <conditionalFormatting sqref="L13242">
    <cfRule type="cellIs" dxfId="3747" priority="6160" operator="equal">
      <formula>0</formula>
    </cfRule>
  </conditionalFormatting>
  <conditionalFormatting sqref="L13244">
    <cfRule type="cellIs" dxfId="3746" priority="6159" operator="equal">
      <formula>0</formula>
    </cfRule>
  </conditionalFormatting>
  <conditionalFormatting sqref="L13246">
    <cfRule type="cellIs" dxfId="3745" priority="6158" operator="equal">
      <formula>0</formula>
    </cfRule>
  </conditionalFormatting>
  <conditionalFormatting sqref="L13248">
    <cfRule type="cellIs" dxfId="3744" priority="6157" operator="equal">
      <formula>0</formula>
    </cfRule>
  </conditionalFormatting>
  <conditionalFormatting sqref="L13250">
    <cfRule type="cellIs" dxfId="3743" priority="6156" operator="equal">
      <formula>-2</formula>
    </cfRule>
  </conditionalFormatting>
  <conditionalFormatting sqref="L13252">
    <cfRule type="cellIs" dxfId="3742" priority="6155" operator="equal">
      <formula>-1</formula>
    </cfRule>
  </conditionalFormatting>
  <conditionalFormatting sqref="L13270">
    <cfRule type="cellIs" dxfId="3741" priority="6108" operator="equal">
      <formula>"RECHAZADO"</formula>
    </cfRule>
    <cfRule type="cellIs" dxfId="3740" priority="6109" operator="equal">
      <formula>"NO CUMPLE"</formula>
    </cfRule>
    <cfRule type="cellIs" dxfId="3739" priority="6110" operator="equal">
      <formula>"CUMPLE"</formula>
    </cfRule>
  </conditionalFormatting>
  <conditionalFormatting sqref="L13327">
    <cfRule type="cellIs" dxfId="3738" priority="6102" operator="equal">
      <formula>"RECHAZADO"</formula>
    </cfRule>
    <cfRule type="cellIs" dxfId="3737" priority="6103" operator="equal">
      <formula>"NO CUMPLE"</formula>
    </cfRule>
    <cfRule type="cellIs" dxfId="3736" priority="6104" operator="equal">
      <formula>"CUMPLE"</formula>
    </cfRule>
  </conditionalFormatting>
  <conditionalFormatting sqref="L13330">
    <cfRule type="cellIs" dxfId="3735" priority="6099" operator="equal">
      <formula>"RECHAZADO"</formula>
    </cfRule>
    <cfRule type="cellIs" dxfId="3734" priority="6100" operator="equal">
      <formula>"NO CUMPLE"</formula>
    </cfRule>
  </conditionalFormatting>
  <conditionalFormatting sqref="L13330:L13333">
    <cfRule type="cellIs" dxfId="3733" priority="6048" operator="equal">
      <formula>"CUMPLE"</formula>
    </cfRule>
  </conditionalFormatting>
  <conditionalFormatting sqref="L13331">
    <cfRule type="cellIs" dxfId="3732" priority="6052" operator="equal">
      <formula>"RECHAZADO"</formula>
    </cfRule>
    <cfRule type="cellIs" dxfId="3731" priority="6053" operator="equal">
      <formula>"NO CUMPLE"</formula>
    </cfRule>
  </conditionalFormatting>
  <conditionalFormatting sqref="L13332">
    <cfRule type="cellIs" dxfId="3730" priority="6046" operator="equal">
      <formula>"RECHAZADO"</formula>
    </cfRule>
    <cfRule type="cellIs" dxfId="3729" priority="6047" operator="equal">
      <formula>"NO CUMPLE"</formula>
    </cfRule>
  </conditionalFormatting>
  <conditionalFormatting sqref="L13333">
    <cfRule type="cellIs" dxfId="3728" priority="6049" operator="equal">
      <formula>"RECHAZADO"</formula>
    </cfRule>
    <cfRule type="cellIs" dxfId="3727" priority="6050" operator="equal">
      <formula>"NO CUMPLE"</formula>
    </cfRule>
  </conditionalFormatting>
  <conditionalFormatting sqref="L13336">
    <cfRule type="cellIs" dxfId="3726" priority="6105" operator="equal">
      <formula>"RECHAZADO"</formula>
    </cfRule>
    <cfRule type="cellIs" dxfId="3725" priority="6106" operator="equal">
      <formula>"NO CUMPLE"</formula>
    </cfRule>
    <cfRule type="cellIs" dxfId="3724" priority="6107" operator="equal">
      <formula>"CUMPLE"</formula>
    </cfRule>
  </conditionalFormatting>
  <conditionalFormatting sqref="L13339">
    <cfRule type="cellIs" dxfId="3723" priority="6096" operator="equal">
      <formula>"RECHAZADO"</formula>
    </cfRule>
    <cfRule type="cellIs" dxfId="3722" priority="6097" operator="equal">
      <formula>"NO CUMPLE"</formula>
    </cfRule>
  </conditionalFormatting>
  <conditionalFormatting sqref="L13339:L13340">
    <cfRule type="cellIs" dxfId="3721" priority="6086" operator="equal">
      <formula>"CUMPLE"</formula>
    </cfRule>
  </conditionalFormatting>
  <conditionalFormatting sqref="L13340">
    <cfRule type="cellIs" dxfId="3720" priority="6084" operator="equal">
      <formula>"RECHAZADO"</formula>
    </cfRule>
    <cfRule type="cellIs" dxfId="3719" priority="6085" operator="equal">
      <formula>"NO CUMPLE"</formula>
    </cfRule>
  </conditionalFormatting>
  <conditionalFormatting sqref="L13344">
    <cfRule type="cellIs" dxfId="3718" priority="6081" operator="equal">
      <formula>"RECHAZADO"</formula>
    </cfRule>
    <cfRule type="cellIs" dxfId="3717" priority="6082" operator="equal">
      <formula>"NO CUMPLE"</formula>
    </cfRule>
    <cfRule type="cellIs" dxfId="3716" priority="6083" operator="equal">
      <formula>"CUMPLE"</formula>
    </cfRule>
  </conditionalFormatting>
  <conditionalFormatting sqref="L13359:L13360">
    <cfRule type="cellIs" dxfId="3715" priority="6076" operator="equal">
      <formula>0</formula>
    </cfRule>
  </conditionalFormatting>
  <conditionalFormatting sqref="L13362">
    <cfRule type="cellIs" dxfId="3714" priority="6089" operator="equal">
      <formula>0</formula>
    </cfRule>
  </conditionalFormatting>
  <conditionalFormatting sqref="L13364">
    <cfRule type="expression" dxfId="3713" priority="6088">
      <formula>AND(L13364&lt;&gt;"",SUM(L13364:L13365)=0)</formula>
    </cfRule>
  </conditionalFormatting>
  <conditionalFormatting sqref="L13365">
    <cfRule type="expression" dxfId="3712" priority="6087">
      <formula>AND(L13365&lt;&gt;"",SUM(L13364:L13365)=0)</formula>
    </cfRule>
  </conditionalFormatting>
  <conditionalFormatting sqref="L13367">
    <cfRule type="cellIs" dxfId="3711" priority="6095" operator="equal">
      <formula>0</formula>
    </cfRule>
  </conditionalFormatting>
  <conditionalFormatting sqref="L13369">
    <cfRule type="cellIs" dxfId="3710" priority="6094" operator="equal">
      <formula>0</formula>
    </cfRule>
  </conditionalFormatting>
  <conditionalFormatting sqref="L13371">
    <cfRule type="cellIs" dxfId="3709" priority="6093" operator="equal">
      <formula>0</formula>
    </cfRule>
  </conditionalFormatting>
  <conditionalFormatting sqref="L13373">
    <cfRule type="cellIs" dxfId="3708" priority="6092" operator="equal">
      <formula>0</formula>
    </cfRule>
  </conditionalFormatting>
  <conditionalFormatting sqref="L13375">
    <cfRule type="cellIs" dxfId="3707" priority="6091" operator="equal">
      <formula>-2</formula>
    </cfRule>
  </conditionalFormatting>
  <conditionalFormatting sqref="L13377">
    <cfRule type="cellIs" dxfId="3706" priority="6090" operator="equal">
      <formula>-1</formula>
    </cfRule>
  </conditionalFormatting>
  <conditionalFormatting sqref="L13395">
    <cfRule type="cellIs" dxfId="3705" priority="6043" operator="equal">
      <formula>"RECHAZADO"</formula>
    </cfRule>
    <cfRule type="cellIs" dxfId="3704" priority="6044" operator="equal">
      <formula>"NO CUMPLE"</formula>
    </cfRule>
    <cfRule type="cellIs" dxfId="3703" priority="6045" operator="equal">
      <formula>"CUMPLE"</formula>
    </cfRule>
  </conditionalFormatting>
  <conditionalFormatting sqref="L13452">
    <cfRule type="cellIs" dxfId="3702" priority="6037" operator="equal">
      <formula>"RECHAZADO"</formula>
    </cfRule>
    <cfRule type="cellIs" dxfId="3701" priority="6038" operator="equal">
      <formula>"NO CUMPLE"</formula>
    </cfRule>
    <cfRule type="cellIs" dxfId="3700" priority="6039" operator="equal">
      <formula>"CUMPLE"</formula>
    </cfRule>
  </conditionalFormatting>
  <conditionalFormatting sqref="L13455">
    <cfRule type="cellIs" dxfId="3699" priority="6034" operator="equal">
      <formula>"RECHAZADO"</formula>
    </cfRule>
    <cfRule type="cellIs" dxfId="3698" priority="6035" operator="equal">
      <formula>"NO CUMPLE"</formula>
    </cfRule>
  </conditionalFormatting>
  <conditionalFormatting sqref="L13455:L13458">
    <cfRule type="cellIs" dxfId="3697" priority="5983" operator="equal">
      <formula>"CUMPLE"</formula>
    </cfRule>
  </conditionalFormatting>
  <conditionalFormatting sqref="L13456">
    <cfRule type="cellIs" dxfId="3696" priority="5987" operator="equal">
      <formula>"RECHAZADO"</formula>
    </cfRule>
    <cfRule type="cellIs" dxfId="3695" priority="5988" operator="equal">
      <formula>"NO CUMPLE"</formula>
    </cfRule>
  </conditionalFormatting>
  <conditionalFormatting sqref="L13457">
    <cfRule type="cellIs" dxfId="3694" priority="5981" operator="equal">
      <formula>"RECHAZADO"</formula>
    </cfRule>
    <cfRule type="cellIs" dxfId="3693" priority="5982" operator="equal">
      <formula>"NO CUMPLE"</formula>
    </cfRule>
  </conditionalFormatting>
  <conditionalFormatting sqref="L13458">
    <cfRule type="cellIs" dxfId="3692" priority="5984" operator="equal">
      <formula>"RECHAZADO"</formula>
    </cfRule>
    <cfRule type="cellIs" dxfId="3691" priority="5985" operator="equal">
      <formula>"NO CUMPLE"</formula>
    </cfRule>
  </conditionalFormatting>
  <conditionalFormatting sqref="L13461">
    <cfRule type="cellIs" dxfId="3690" priority="6040" operator="equal">
      <formula>"RECHAZADO"</formula>
    </cfRule>
    <cfRule type="cellIs" dxfId="3689" priority="6041" operator="equal">
      <formula>"NO CUMPLE"</formula>
    </cfRule>
    <cfRule type="cellIs" dxfId="3688" priority="6042" operator="equal">
      <formula>"CUMPLE"</formula>
    </cfRule>
  </conditionalFormatting>
  <conditionalFormatting sqref="L13464">
    <cfRule type="cellIs" dxfId="3687" priority="6031" operator="equal">
      <formula>"RECHAZADO"</formula>
    </cfRule>
    <cfRule type="cellIs" dxfId="3686" priority="6032" operator="equal">
      <formula>"NO CUMPLE"</formula>
    </cfRule>
  </conditionalFormatting>
  <conditionalFormatting sqref="L13464:L13465">
    <cfRule type="cellIs" dxfId="3685" priority="6021" operator="equal">
      <formula>"CUMPLE"</formula>
    </cfRule>
  </conditionalFormatting>
  <conditionalFormatting sqref="L13465">
    <cfRule type="cellIs" dxfId="3684" priority="6019" operator="equal">
      <formula>"RECHAZADO"</formula>
    </cfRule>
    <cfRule type="cellIs" dxfId="3683" priority="6020" operator="equal">
      <formula>"NO CUMPLE"</formula>
    </cfRule>
  </conditionalFormatting>
  <conditionalFormatting sqref="L13469">
    <cfRule type="cellIs" dxfId="3682" priority="6016" operator="equal">
      <formula>"RECHAZADO"</formula>
    </cfRule>
    <cfRule type="cellIs" dxfId="3681" priority="6017" operator="equal">
      <formula>"NO CUMPLE"</formula>
    </cfRule>
    <cfRule type="cellIs" dxfId="3680" priority="6018" operator="equal">
      <formula>"CUMPLE"</formula>
    </cfRule>
  </conditionalFormatting>
  <conditionalFormatting sqref="L13484:L13485">
    <cfRule type="cellIs" dxfId="3679" priority="6011" operator="equal">
      <formula>0</formula>
    </cfRule>
  </conditionalFormatting>
  <conditionalFormatting sqref="L13487">
    <cfRule type="cellIs" dxfId="3678" priority="6024" operator="equal">
      <formula>0</formula>
    </cfRule>
  </conditionalFormatting>
  <conditionalFormatting sqref="L13489">
    <cfRule type="expression" dxfId="3677" priority="6023">
      <formula>AND(L13489&lt;&gt;"",SUM(L13489:L13490)=0)</formula>
    </cfRule>
  </conditionalFormatting>
  <conditionalFormatting sqref="L13490">
    <cfRule type="expression" dxfId="3676" priority="6022">
      <formula>AND(L13490&lt;&gt;"",SUM(L13489:L13490)=0)</formula>
    </cfRule>
  </conditionalFormatting>
  <conditionalFormatting sqref="L13492">
    <cfRule type="cellIs" dxfId="3675" priority="6030" operator="equal">
      <formula>0</formula>
    </cfRule>
  </conditionalFormatting>
  <conditionalFormatting sqref="L13494">
    <cfRule type="cellIs" dxfId="3674" priority="6029" operator="equal">
      <formula>0</formula>
    </cfRule>
  </conditionalFormatting>
  <conditionalFormatting sqref="L13496">
    <cfRule type="cellIs" dxfId="3673" priority="6028" operator="equal">
      <formula>0</formula>
    </cfRule>
  </conditionalFormatting>
  <conditionalFormatting sqref="L13498">
    <cfRule type="cellIs" dxfId="3672" priority="6027" operator="equal">
      <formula>0</formula>
    </cfRule>
  </conditionalFormatting>
  <conditionalFormatting sqref="L13500">
    <cfRule type="cellIs" dxfId="3671" priority="6026" operator="equal">
      <formula>-2</formula>
    </cfRule>
  </conditionalFormatting>
  <conditionalFormatting sqref="L13502">
    <cfRule type="cellIs" dxfId="3670" priority="6025" operator="equal">
      <formula>-1</formula>
    </cfRule>
  </conditionalFormatting>
  <conditionalFormatting sqref="L13520">
    <cfRule type="cellIs" dxfId="3669" priority="5978" operator="equal">
      <formula>"RECHAZADO"</formula>
    </cfRule>
    <cfRule type="cellIs" dxfId="3668" priority="5979" operator="equal">
      <formula>"NO CUMPLE"</formula>
    </cfRule>
    <cfRule type="cellIs" dxfId="3667" priority="5980" operator="equal">
      <formula>"CUMPLE"</formula>
    </cfRule>
  </conditionalFormatting>
  <conditionalFormatting sqref="L13577">
    <cfRule type="cellIs" dxfId="3666" priority="5972" operator="equal">
      <formula>"RECHAZADO"</formula>
    </cfRule>
    <cfRule type="cellIs" dxfId="3665" priority="5973" operator="equal">
      <formula>"NO CUMPLE"</formula>
    </cfRule>
    <cfRule type="cellIs" dxfId="3664" priority="5974" operator="equal">
      <formula>"CUMPLE"</formula>
    </cfRule>
  </conditionalFormatting>
  <conditionalFormatting sqref="L13580">
    <cfRule type="cellIs" dxfId="3663" priority="5969" operator="equal">
      <formula>"RECHAZADO"</formula>
    </cfRule>
    <cfRule type="cellIs" dxfId="3662" priority="5970" operator="equal">
      <formula>"NO CUMPLE"</formula>
    </cfRule>
  </conditionalFormatting>
  <conditionalFormatting sqref="L13580:L13583">
    <cfRule type="cellIs" dxfId="3661" priority="5918" operator="equal">
      <formula>"CUMPLE"</formula>
    </cfRule>
  </conditionalFormatting>
  <conditionalFormatting sqref="L13581">
    <cfRule type="cellIs" dxfId="3660" priority="5922" operator="equal">
      <formula>"RECHAZADO"</formula>
    </cfRule>
    <cfRule type="cellIs" dxfId="3659" priority="5923" operator="equal">
      <formula>"NO CUMPLE"</formula>
    </cfRule>
  </conditionalFormatting>
  <conditionalFormatting sqref="L13582">
    <cfRule type="cellIs" dxfId="3658" priority="5916" operator="equal">
      <formula>"RECHAZADO"</formula>
    </cfRule>
    <cfRule type="cellIs" dxfId="3657" priority="5917" operator="equal">
      <formula>"NO CUMPLE"</formula>
    </cfRule>
  </conditionalFormatting>
  <conditionalFormatting sqref="L13583">
    <cfRule type="cellIs" dxfId="3656" priority="5919" operator="equal">
      <formula>"RECHAZADO"</formula>
    </cfRule>
    <cfRule type="cellIs" dxfId="3655" priority="5920" operator="equal">
      <formula>"NO CUMPLE"</formula>
    </cfRule>
  </conditionalFormatting>
  <conditionalFormatting sqref="L13586">
    <cfRule type="cellIs" dxfId="3654" priority="5975" operator="equal">
      <formula>"RECHAZADO"</formula>
    </cfRule>
    <cfRule type="cellIs" dxfId="3653" priority="5976" operator="equal">
      <formula>"NO CUMPLE"</formula>
    </cfRule>
    <cfRule type="cellIs" dxfId="3652" priority="5977" operator="equal">
      <formula>"CUMPLE"</formula>
    </cfRule>
  </conditionalFormatting>
  <conditionalFormatting sqref="L13589">
    <cfRule type="cellIs" dxfId="3651" priority="5966" operator="equal">
      <formula>"RECHAZADO"</formula>
    </cfRule>
    <cfRule type="cellIs" dxfId="3650" priority="5967" operator="equal">
      <formula>"NO CUMPLE"</formula>
    </cfRule>
  </conditionalFormatting>
  <conditionalFormatting sqref="L13589:L13590">
    <cfRule type="cellIs" dxfId="3649" priority="5956" operator="equal">
      <formula>"CUMPLE"</formula>
    </cfRule>
  </conditionalFormatting>
  <conditionalFormatting sqref="L13590">
    <cfRule type="cellIs" dxfId="3648" priority="5954" operator="equal">
      <formula>"RECHAZADO"</formula>
    </cfRule>
    <cfRule type="cellIs" dxfId="3647" priority="5955" operator="equal">
      <formula>"NO CUMPLE"</formula>
    </cfRule>
  </conditionalFormatting>
  <conditionalFormatting sqref="L13594">
    <cfRule type="cellIs" dxfId="3646" priority="5951" operator="equal">
      <formula>"RECHAZADO"</formula>
    </cfRule>
    <cfRule type="cellIs" dxfId="3645" priority="5952" operator="equal">
      <formula>"NO CUMPLE"</formula>
    </cfRule>
    <cfRule type="cellIs" dxfId="3644" priority="5953" operator="equal">
      <formula>"CUMPLE"</formula>
    </cfRule>
  </conditionalFormatting>
  <conditionalFormatting sqref="L13609:L13610">
    <cfRule type="cellIs" dxfId="3643" priority="5946" operator="equal">
      <formula>0</formula>
    </cfRule>
  </conditionalFormatting>
  <conditionalFormatting sqref="L13612">
    <cfRule type="cellIs" dxfId="3642" priority="5959" operator="equal">
      <formula>0</formula>
    </cfRule>
  </conditionalFormatting>
  <conditionalFormatting sqref="L13614">
    <cfRule type="expression" dxfId="3641" priority="5958">
      <formula>AND(L13614&lt;&gt;"",SUM(L13614:L13615)=0)</formula>
    </cfRule>
  </conditionalFormatting>
  <conditionalFormatting sqref="L13615">
    <cfRule type="expression" dxfId="3640" priority="5957">
      <formula>AND(L13615&lt;&gt;"",SUM(L13614:L13615)=0)</formula>
    </cfRule>
  </conditionalFormatting>
  <conditionalFormatting sqref="L13617">
    <cfRule type="cellIs" dxfId="3639" priority="5965" operator="equal">
      <formula>0</formula>
    </cfRule>
  </conditionalFormatting>
  <conditionalFormatting sqref="L13619">
    <cfRule type="cellIs" dxfId="3638" priority="5964" operator="equal">
      <formula>0</formula>
    </cfRule>
  </conditionalFormatting>
  <conditionalFormatting sqref="L13621">
    <cfRule type="cellIs" dxfId="3637" priority="5963" operator="equal">
      <formula>0</formula>
    </cfRule>
  </conditionalFormatting>
  <conditionalFormatting sqref="L13623">
    <cfRule type="cellIs" dxfId="3636" priority="5962" operator="equal">
      <formula>0</formula>
    </cfRule>
  </conditionalFormatting>
  <conditionalFormatting sqref="L13625">
    <cfRule type="cellIs" dxfId="3635" priority="5961" operator="equal">
      <formula>-2</formula>
    </cfRule>
  </conditionalFormatting>
  <conditionalFormatting sqref="L13627">
    <cfRule type="cellIs" dxfId="3634" priority="5960" operator="equal">
      <formula>-1</formula>
    </cfRule>
  </conditionalFormatting>
  <conditionalFormatting sqref="L13645">
    <cfRule type="cellIs" dxfId="3633" priority="5913" operator="equal">
      <formula>"RECHAZADO"</formula>
    </cfRule>
    <cfRule type="cellIs" dxfId="3632" priority="5914" operator="equal">
      <formula>"NO CUMPLE"</formula>
    </cfRule>
    <cfRule type="cellIs" dxfId="3631" priority="5915" operator="equal">
      <formula>"CUMPLE"</formula>
    </cfRule>
  </conditionalFormatting>
  <conditionalFormatting sqref="L13702">
    <cfRule type="cellIs" dxfId="3630" priority="5907" operator="equal">
      <formula>"RECHAZADO"</formula>
    </cfRule>
    <cfRule type="cellIs" dxfId="3629" priority="5908" operator="equal">
      <formula>"NO CUMPLE"</formula>
    </cfRule>
    <cfRule type="cellIs" dxfId="3628" priority="5909" operator="equal">
      <formula>"CUMPLE"</formula>
    </cfRule>
  </conditionalFormatting>
  <conditionalFormatting sqref="L13705">
    <cfRule type="cellIs" dxfId="3627" priority="5904" operator="equal">
      <formula>"RECHAZADO"</formula>
    </cfRule>
    <cfRule type="cellIs" dxfId="3626" priority="5905" operator="equal">
      <formula>"NO CUMPLE"</formula>
    </cfRule>
  </conditionalFormatting>
  <conditionalFormatting sqref="L13705:L13708">
    <cfRule type="cellIs" dxfId="3625" priority="5853" operator="equal">
      <formula>"CUMPLE"</formula>
    </cfRule>
  </conditionalFormatting>
  <conditionalFormatting sqref="L13706">
    <cfRule type="cellIs" dxfId="3624" priority="5857" operator="equal">
      <formula>"RECHAZADO"</formula>
    </cfRule>
    <cfRule type="cellIs" dxfId="3623" priority="5858" operator="equal">
      <formula>"NO CUMPLE"</formula>
    </cfRule>
  </conditionalFormatting>
  <conditionalFormatting sqref="L13707">
    <cfRule type="cellIs" dxfId="3622" priority="5851" operator="equal">
      <formula>"RECHAZADO"</formula>
    </cfRule>
    <cfRule type="cellIs" dxfId="3621" priority="5852" operator="equal">
      <formula>"NO CUMPLE"</formula>
    </cfRule>
  </conditionalFormatting>
  <conditionalFormatting sqref="L13708">
    <cfRule type="cellIs" dxfId="3620" priority="5854" operator="equal">
      <formula>"RECHAZADO"</formula>
    </cfRule>
    <cfRule type="cellIs" dxfId="3619" priority="5855" operator="equal">
      <formula>"NO CUMPLE"</formula>
    </cfRule>
  </conditionalFormatting>
  <conditionalFormatting sqref="L13711">
    <cfRule type="cellIs" dxfId="3618" priority="5910" operator="equal">
      <formula>"RECHAZADO"</formula>
    </cfRule>
    <cfRule type="cellIs" dxfId="3617" priority="5911" operator="equal">
      <formula>"NO CUMPLE"</formula>
    </cfRule>
    <cfRule type="cellIs" dxfId="3616" priority="5912" operator="equal">
      <formula>"CUMPLE"</formula>
    </cfRule>
  </conditionalFormatting>
  <conditionalFormatting sqref="L13714">
    <cfRule type="cellIs" dxfId="3615" priority="5901" operator="equal">
      <formula>"RECHAZADO"</formula>
    </cfRule>
    <cfRule type="cellIs" dxfId="3614" priority="5902" operator="equal">
      <formula>"NO CUMPLE"</formula>
    </cfRule>
  </conditionalFormatting>
  <conditionalFormatting sqref="L13714:L13715">
    <cfRule type="cellIs" dxfId="3613" priority="5891" operator="equal">
      <formula>"CUMPLE"</formula>
    </cfRule>
  </conditionalFormatting>
  <conditionalFormatting sqref="L13715">
    <cfRule type="cellIs" dxfId="3612" priority="5889" operator="equal">
      <formula>"RECHAZADO"</formula>
    </cfRule>
    <cfRule type="cellIs" dxfId="3611" priority="5890" operator="equal">
      <formula>"NO CUMPLE"</formula>
    </cfRule>
  </conditionalFormatting>
  <conditionalFormatting sqref="L13719">
    <cfRule type="cellIs" dxfId="3610" priority="5886" operator="equal">
      <formula>"RECHAZADO"</formula>
    </cfRule>
    <cfRule type="cellIs" dxfId="3609" priority="5887" operator="equal">
      <formula>"NO CUMPLE"</formula>
    </cfRule>
    <cfRule type="cellIs" dxfId="3608" priority="5888" operator="equal">
      <formula>"CUMPLE"</formula>
    </cfRule>
  </conditionalFormatting>
  <conditionalFormatting sqref="L13734:L13735">
    <cfRule type="cellIs" dxfId="3607" priority="5881" operator="equal">
      <formula>0</formula>
    </cfRule>
  </conditionalFormatting>
  <conditionalFormatting sqref="L13737">
    <cfRule type="cellIs" dxfId="3606" priority="5894" operator="equal">
      <formula>0</formula>
    </cfRule>
  </conditionalFormatting>
  <conditionalFormatting sqref="L13739">
    <cfRule type="expression" dxfId="3605" priority="5893">
      <formula>AND(L13739&lt;&gt;"",SUM(L13739:L13740)=0)</formula>
    </cfRule>
  </conditionalFormatting>
  <conditionalFormatting sqref="L13740">
    <cfRule type="expression" dxfId="3604" priority="5892">
      <formula>AND(L13740&lt;&gt;"",SUM(L13739:L13740)=0)</formula>
    </cfRule>
  </conditionalFormatting>
  <conditionalFormatting sqref="L13742">
    <cfRule type="cellIs" dxfId="3603" priority="5900" operator="equal">
      <formula>0</formula>
    </cfRule>
  </conditionalFormatting>
  <conditionalFormatting sqref="L13744">
    <cfRule type="cellIs" dxfId="3602" priority="5899" operator="equal">
      <formula>0</formula>
    </cfRule>
  </conditionalFormatting>
  <conditionalFormatting sqref="L13746">
    <cfRule type="cellIs" dxfId="3601" priority="5898" operator="equal">
      <formula>0</formula>
    </cfRule>
  </conditionalFormatting>
  <conditionalFormatting sqref="L13748">
    <cfRule type="cellIs" dxfId="3600" priority="5897" operator="equal">
      <formula>0</formula>
    </cfRule>
  </conditionalFormatting>
  <conditionalFormatting sqref="L13750">
    <cfRule type="cellIs" dxfId="3599" priority="5896" operator="equal">
      <formula>-2</formula>
    </cfRule>
  </conditionalFormatting>
  <conditionalFormatting sqref="L13752">
    <cfRule type="cellIs" dxfId="3598" priority="5895" operator="equal">
      <formula>-1</formula>
    </cfRule>
  </conditionalFormatting>
  <conditionalFormatting sqref="L13770">
    <cfRule type="cellIs" dxfId="3597" priority="5848" operator="equal">
      <formula>"RECHAZADO"</formula>
    </cfRule>
    <cfRule type="cellIs" dxfId="3596" priority="5849" operator="equal">
      <formula>"NO CUMPLE"</formula>
    </cfRule>
    <cfRule type="cellIs" dxfId="3595" priority="5850" operator="equal">
      <formula>"CUMPLE"</formula>
    </cfRule>
  </conditionalFormatting>
  <conditionalFormatting sqref="L13827">
    <cfRule type="cellIs" dxfId="3594" priority="5842" operator="equal">
      <formula>"RECHAZADO"</formula>
    </cfRule>
    <cfRule type="cellIs" dxfId="3593" priority="5843" operator="equal">
      <formula>"NO CUMPLE"</formula>
    </cfRule>
    <cfRule type="cellIs" dxfId="3592" priority="5844" operator="equal">
      <formula>"CUMPLE"</formula>
    </cfRule>
  </conditionalFormatting>
  <conditionalFormatting sqref="L13830">
    <cfRule type="cellIs" dxfId="3591" priority="5839" operator="equal">
      <formula>"RECHAZADO"</formula>
    </cfRule>
    <cfRule type="cellIs" dxfId="3590" priority="5840" operator="equal">
      <formula>"NO CUMPLE"</formula>
    </cfRule>
  </conditionalFormatting>
  <conditionalFormatting sqref="L13830:L13833">
    <cfRule type="cellIs" dxfId="3589" priority="5788" operator="equal">
      <formula>"CUMPLE"</formula>
    </cfRule>
  </conditionalFormatting>
  <conditionalFormatting sqref="L13831">
    <cfRule type="cellIs" dxfId="3588" priority="5792" operator="equal">
      <formula>"RECHAZADO"</formula>
    </cfRule>
    <cfRule type="cellIs" dxfId="3587" priority="5793" operator="equal">
      <formula>"NO CUMPLE"</formula>
    </cfRule>
  </conditionalFormatting>
  <conditionalFormatting sqref="L13832">
    <cfRule type="cellIs" dxfId="3586" priority="5786" operator="equal">
      <formula>"RECHAZADO"</formula>
    </cfRule>
    <cfRule type="cellIs" dxfId="3585" priority="5787" operator="equal">
      <formula>"NO CUMPLE"</formula>
    </cfRule>
  </conditionalFormatting>
  <conditionalFormatting sqref="L13833">
    <cfRule type="cellIs" dxfId="3584" priority="5789" operator="equal">
      <formula>"RECHAZADO"</formula>
    </cfRule>
    <cfRule type="cellIs" dxfId="3583" priority="5790" operator="equal">
      <formula>"NO CUMPLE"</formula>
    </cfRule>
  </conditionalFormatting>
  <conditionalFormatting sqref="L13836">
    <cfRule type="cellIs" dxfId="3582" priority="5845" operator="equal">
      <formula>"RECHAZADO"</formula>
    </cfRule>
    <cfRule type="cellIs" dxfId="3581" priority="5846" operator="equal">
      <formula>"NO CUMPLE"</formula>
    </cfRule>
    <cfRule type="cellIs" dxfId="3580" priority="5847" operator="equal">
      <formula>"CUMPLE"</formula>
    </cfRule>
  </conditionalFormatting>
  <conditionalFormatting sqref="L13839">
    <cfRule type="cellIs" dxfId="3579" priority="5836" operator="equal">
      <formula>"RECHAZADO"</formula>
    </cfRule>
    <cfRule type="cellIs" dxfId="3578" priority="5837" operator="equal">
      <formula>"NO CUMPLE"</formula>
    </cfRule>
  </conditionalFormatting>
  <conditionalFormatting sqref="L13839:L13840">
    <cfRule type="cellIs" dxfId="3577" priority="5826" operator="equal">
      <formula>"CUMPLE"</formula>
    </cfRule>
  </conditionalFormatting>
  <conditionalFormatting sqref="L13840">
    <cfRule type="cellIs" dxfId="3576" priority="5824" operator="equal">
      <formula>"RECHAZADO"</formula>
    </cfRule>
    <cfRule type="cellIs" dxfId="3575" priority="5825" operator="equal">
      <formula>"NO CUMPLE"</formula>
    </cfRule>
  </conditionalFormatting>
  <conditionalFormatting sqref="L13844">
    <cfRule type="cellIs" dxfId="3574" priority="5821" operator="equal">
      <formula>"RECHAZADO"</formula>
    </cfRule>
    <cfRule type="cellIs" dxfId="3573" priority="5822" operator="equal">
      <formula>"NO CUMPLE"</formula>
    </cfRule>
    <cfRule type="cellIs" dxfId="3572" priority="5823" operator="equal">
      <formula>"CUMPLE"</formula>
    </cfRule>
  </conditionalFormatting>
  <conditionalFormatting sqref="L13859:L13860">
    <cfRule type="cellIs" dxfId="3571" priority="5816" operator="equal">
      <formula>0</formula>
    </cfRule>
  </conditionalFormatting>
  <conditionalFormatting sqref="L13862">
    <cfRule type="cellIs" dxfId="3570" priority="5829" operator="equal">
      <formula>0</formula>
    </cfRule>
  </conditionalFormatting>
  <conditionalFormatting sqref="L13864">
    <cfRule type="expression" dxfId="3569" priority="5828">
      <formula>AND(L13864&lt;&gt;"",SUM(L13864:L13865)=0)</formula>
    </cfRule>
  </conditionalFormatting>
  <conditionalFormatting sqref="L13865">
    <cfRule type="expression" dxfId="3568" priority="5827">
      <formula>AND(L13865&lt;&gt;"",SUM(L13864:L13865)=0)</formula>
    </cfRule>
  </conditionalFormatting>
  <conditionalFormatting sqref="L13867">
    <cfRule type="cellIs" dxfId="3567" priority="5835" operator="equal">
      <formula>0</formula>
    </cfRule>
  </conditionalFormatting>
  <conditionalFormatting sqref="L13869">
    <cfRule type="cellIs" dxfId="3566" priority="5834" operator="equal">
      <formula>0</formula>
    </cfRule>
  </conditionalFormatting>
  <conditionalFormatting sqref="L13871">
    <cfRule type="cellIs" dxfId="3565" priority="5833" operator="equal">
      <formula>0</formula>
    </cfRule>
  </conditionalFormatting>
  <conditionalFormatting sqref="L13873">
    <cfRule type="cellIs" dxfId="3564" priority="5832" operator="equal">
      <formula>0</formula>
    </cfRule>
  </conditionalFormatting>
  <conditionalFormatting sqref="L13875">
    <cfRule type="cellIs" dxfId="3563" priority="5831" operator="equal">
      <formula>-2</formula>
    </cfRule>
  </conditionalFormatting>
  <conditionalFormatting sqref="L13877">
    <cfRule type="cellIs" dxfId="3562" priority="5830" operator="equal">
      <formula>-1</formula>
    </cfRule>
  </conditionalFormatting>
  <conditionalFormatting sqref="L13895">
    <cfRule type="cellIs" dxfId="3561" priority="5783" operator="equal">
      <formula>"RECHAZADO"</formula>
    </cfRule>
    <cfRule type="cellIs" dxfId="3560" priority="5784" operator="equal">
      <formula>"NO CUMPLE"</formula>
    </cfRule>
    <cfRule type="cellIs" dxfId="3559" priority="5785" operator="equal">
      <formula>"CUMPLE"</formula>
    </cfRule>
  </conditionalFormatting>
  <conditionalFormatting sqref="L13952">
    <cfRule type="cellIs" dxfId="3558" priority="5777" operator="equal">
      <formula>"RECHAZADO"</formula>
    </cfRule>
    <cfRule type="cellIs" dxfId="3557" priority="5778" operator="equal">
      <formula>"NO CUMPLE"</formula>
    </cfRule>
    <cfRule type="cellIs" dxfId="3556" priority="5779" operator="equal">
      <formula>"CUMPLE"</formula>
    </cfRule>
  </conditionalFormatting>
  <conditionalFormatting sqref="L13955">
    <cfRule type="cellIs" dxfId="3555" priority="5774" operator="equal">
      <formula>"RECHAZADO"</formula>
    </cfRule>
    <cfRule type="cellIs" dxfId="3554" priority="5775" operator="equal">
      <formula>"NO CUMPLE"</formula>
    </cfRule>
  </conditionalFormatting>
  <conditionalFormatting sqref="L13955:L13958">
    <cfRule type="cellIs" dxfId="3553" priority="5723" operator="equal">
      <formula>"CUMPLE"</formula>
    </cfRule>
  </conditionalFormatting>
  <conditionalFormatting sqref="L13956">
    <cfRule type="cellIs" dxfId="3552" priority="5727" operator="equal">
      <formula>"RECHAZADO"</formula>
    </cfRule>
    <cfRule type="cellIs" dxfId="3551" priority="5728" operator="equal">
      <formula>"NO CUMPLE"</formula>
    </cfRule>
  </conditionalFormatting>
  <conditionalFormatting sqref="L13957">
    <cfRule type="cellIs" dxfId="3550" priority="5721" operator="equal">
      <formula>"RECHAZADO"</formula>
    </cfRule>
    <cfRule type="cellIs" dxfId="3549" priority="5722" operator="equal">
      <formula>"NO CUMPLE"</formula>
    </cfRule>
  </conditionalFormatting>
  <conditionalFormatting sqref="L13958">
    <cfRule type="cellIs" dxfId="3548" priority="5724" operator="equal">
      <formula>"RECHAZADO"</formula>
    </cfRule>
    <cfRule type="cellIs" dxfId="3547" priority="5725" operator="equal">
      <formula>"NO CUMPLE"</formula>
    </cfRule>
  </conditionalFormatting>
  <conditionalFormatting sqref="L13961">
    <cfRule type="cellIs" dxfId="3546" priority="5780" operator="equal">
      <formula>"RECHAZADO"</formula>
    </cfRule>
    <cfRule type="cellIs" dxfId="3545" priority="5781" operator="equal">
      <formula>"NO CUMPLE"</formula>
    </cfRule>
    <cfRule type="cellIs" dxfId="3544" priority="5782" operator="equal">
      <formula>"CUMPLE"</formula>
    </cfRule>
  </conditionalFormatting>
  <conditionalFormatting sqref="L13964">
    <cfRule type="cellIs" dxfId="3543" priority="5771" operator="equal">
      <formula>"RECHAZADO"</formula>
    </cfRule>
    <cfRule type="cellIs" dxfId="3542" priority="5772" operator="equal">
      <formula>"NO CUMPLE"</formula>
    </cfRule>
  </conditionalFormatting>
  <conditionalFormatting sqref="L13964:L13965">
    <cfRule type="cellIs" dxfId="3541" priority="5761" operator="equal">
      <formula>"CUMPLE"</formula>
    </cfRule>
  </conditionalFormatting>
  <conditionalFormatting sqref="L13965">
    <cfRule type="cellIs" dxfId="3540" priority="5759" operator="equal">
      <formula>"RECHAZADO"</formula>
    </cfRule>
    <cfRule type="cellIs" dxfId="3539" priority="5760" operator="equal">
      <formula>"NO CUMPLE"</formula>
    </cfRule>
  </conditionalFormatting>
  <conditionalFormatting sqref="L13969">
    <cfRule type="cellIs" dxfId="3538" priority="5756" operator="equal">
      <formula>"RECHAZADO"</formula>
    </cfRule>
    <cfRule type="cellIs" dxfId="3537" priority="5757" operator="equal">
      <formula>"NO CUMPLE"</formula>
    </cfRule>
    <cfRule type="cellIs" dxfId="3536" priority="5758" operator="equal">
      <formula>"CUMPLE"</formula>
    </cfRule>
  </conditionalFormatting>
  <conditionalFormatting sqref="L13984:L13985">
    <cfRule type="cellIs" dxfId="3535" priority="5751" operator="equal">
      <formula>0</formula>
    </cfRule>
  </conditionalFormatting>
  <conditionalFormatting sqref="L13987">
    <cfRule type="cellIs" dxfId="3534" priority="5764" operator="equal">
      <formula>0</formula>
    </cfRule>
  </conditionalFormatting>
  <conditionalFormatting sqref="L13989">
    <cfRule type="expression" dxfId="3533" priority="5763">
      <formula>AND(L13989&lt;&gt;"",SUM(L13989:L13990)=0)</formula>
    </cfRule>
  </conditionalFormatting>
  <conditionalFormatting sqref="L13990">
    <cfRule type="expression" dxfId="3532" priority="5762">
      <formula>AND(L13990&lt;&gt;"",SUM(L13989:L13990)=0)</formula>
    </cfRule>
  </conditionalFormatting>
  <conditionalFormatting sqref="L13992">
    <cfRule type="cellIs" dxfId="3531" priority="5770" operator="equal">
      <formula>0</formula>
    </cfRule>
  </conditionalFormatting>
  <conditionalFormatting sqref="L13994">
    <cfRule type="cellIs" dxfId="3530" priority="5769" operator="equal">
      <formula>0</formula>
    </cfRule>
  </conditionalFormatting>
  <conditionalFormatting sqref="L13996">
    <cfRule type="cellIs" dxfId="3529" priority="5768" operator="equal">
      <formula>0</formula>
    </cfRule>
  </conditionalFormatting>
  <conditionalFormatting sqref="L13998">
    <cfRule type="cellIs" dxfId="3528" priority="5767" operator="equal">
      <formula>0</formula>
    </cfRule>
  </conditionalFormatting>
  <conditionalFormatting sqref="L14000">
    <cfRule type="cellIs" dxfId="3527" priority="5766" operator="equal">
      <formula>-2</formula>
    </cfRule>
  </conditionalFormatting>
  <conditionalFormatting sqref="L14002">
    <cfRule type="cellIs" dxfId="3526" priority="5765" operator="equal">
      <formula>-1</formula>
    </cfRule>
  </conditionalFormatting>
  <conditionalFormatting sqref="L14020">
    <cfRule type="cellIs" dxfId="3525" priority="5718" operator="equal">
      <formula>"RECHAZADO"</formula>
    </cfRule>
    <cfRule type="cellIs" dxfId="3524" priority="5719" operator="equal">
      <formula>"NO CUMPLE"</formula>
    </cfRule>
    <cfRule type="cellIs" dxfId="3523" priority="5720" operator="equal">
      <formula>"CUMPLE"</formula>
    </cfRule>
  </conditionalFormatting>
  <conditionalFormatting sqref="L14077">
    <cfRule type="cellIs" dxfId="3522" priority="5712" operator="equal">
      <formula>"RECHAZADO"</formula>
    </cfRule>
    <cfRule type="cellIs" dxfId="3521" priority="5713" operator="equal">
      <formula>"NO CUMPLE"</formula>
    </cfRule>
    <cfRule type="cellIs" dxfId="3520" priority="5714" operator="equal">
      <formula>"CUMPLE"</formula>
    </cfRule>
  </conditionalFormatting>
  <conditionalFormatting sqref="L14080">
    <cfRule type="cellIs" dxfId="3519" priority="5709" operator="equal">
      <formula>"RECHAZADO"</formula>
    </cfRule>
    <cfRule type="cellIs" dxfId="3518" priority="5710" operator="equal">
      <formula>"NO CUMPLE"</formula>
    </cfRule>
  </conditionalFormatting>
  <conditionalFormatting sqref="L14080:L14083">
    <cfRule type="cellIs" dxfId="3517" priority="5658" operator="equal">
      <formula>"CUMPLE"</formula>
    </cfRule>
  </conditionalFormatting>
  <conditionalFormatting sqref="L14081">
    <cfRule type="cellIs" dxfId="3516" priority="5662" operator="equal">
      <formula>"RECHAZADO"</formula>
    </cfRule>
    <cfRule type="cellIs" dxfId="3515" priority="5663" operator="equal">
      <formula>"NO CUMPLE"</formula>
    </cfRule>
  </conditionalFormatting>
  <conditionalFormatting sqref="L14082">
    <cfRule type="cellIs" dxfId="3514" priority="5656" operator="equal">
      <formula>"RECHAZADO"</formula>
    </cfRule>
    <cfRule type="cellIs" dxfId="3513" priority="5657" operator="equal">
      <formula>"NO CUMPLE"</formula>
    </cfRule>
  </conditionalFormatting>
  <conditionalFormatting sqref="L14083">
    <cfRule type="cellIs" dxfId="3512" priority="5659" operator="equal">
      <formula>"RECHAZADO"</formula>
    </cfRule>
    <cfRule type="cellIs" dxfId="3511" priority="5660" operator="equal">
      <formula>"NO CUMPLE"</formula>
    </cfRule>
  </conditionalFormatting>
  <conditionalFormatting sqref="L14086">
    <cfRule type="cellIs" dxfId="3510" priority="5715" operator="equal">
      <formula>"RECHAZADO"</formula>
    </cfRule>
    <cfRule type="cellIs" dxfId="3509" priority="5716" operator="equal">
      <formula>"NO CUMPLE"</formula>
    </cfRule>
    <cfRule type="cellIs" dxfId="3508" priority="5717" operator="equal">
      <formula>"CUMPLE"</formula>
    </cfRule>
  </conditionalFormatting>
  <conditionalFormatting sqref="L14089">
    <cfRule type="cellIs" dxfId="3507" priority="5706" operator="equal">
      <formula>"RECHAZADO"</formula>
    </cfRule>
    <cfRule type="cellIs" dxfId="3506" priority="5707" operator="equal">
      <formula>"NO CUMPLE"</formula>
    </cfRule>
  </conditionalFormatting>
  <conditionalFormatting sqref="L14089:L14090">
    <cfRule type="cellIs" dxfId="3505" priority="5696" operator="equal">
      <formula>"CUMPLE"</formula>
    </cfRule>
  </conditionalFormatting>
  <conditionalFormatting sqref="L14090">
    <cfRule type="cellIs" dxfId="3504" priority="5694" operator="equal">
      <formula>"RECHAZADO"</formula>
    </cfRule>
    <cfRule type="cellIs" dxfId="3503" priority="5695" operator="equal">
      <formula>"NO CUMPLE"</formula>
    </cfRule>
  </conditionalFormatting>
  <conditionalFormatting sqref="L14094">
    <cfRule type="cellIs" dxfId="3502" priority="5691" operator="equal">
      <formula>"RECHAZADO"</formula>
    </cfRule>
    <cfRule type="cellIs" dxfId="3501" priority="5692" operator="equal">
      <formula>"NO CUMPLE"</formula>
    </cfRule>
    <cfRule type="cellIs" dxfId="3500" priority="5693" operator="equal">
      <formula>"CUMPLE"</formula>
    </cfRule>
  </conditionalFormatting>
  <conditionalFormatting sqref="L14109:L14110">
    <cfRule type="cellIs" dxfId="3499" priority="5686" operator="equal">
      <formula>0</formula>
    </cfRule>
  </conditionalFormatting>
  <conditionalFormatting sqref="L14112">
    <cfRule type="cellIs" dxfId="3498" priority="5699" operator="equal">
      <formula>0</formula>
    </cfRule>
  </conditionalFormatting>
  <conditionalFormatting sqref="L14114">
    <cfRule type="expression" dxfId="3497" priority="5698">
      <formula>AND(L14114&lt;&gt;"",SUM(L14114:L14115)=0)</formula>
    </cfRule>
  </conditionalFormatting>
  <conditionalFormatting sqref="L14115">
    <cfRule type="expression" dxfId="3496" priority="5697">
      <formula>AND(L14115&lt;&gt;"",SUM(L14114:L14115)=0)</formula>
    </cfRule>
  </conditionalFormatting>
  <conditionalFormatting sqref="L14117">
    <cfRule type="cellIs" dxfId="3495" priority="5705" operator="equal">
      <formula>0</formula>
    </cfRule>
  </conditionalFormatting>
  <conditionalFormatting sqref="L14119">
    <cfRule type="cellIs" dxfId="3494" priority="5704" operator="equal">
      <formula>0</formula>
    </cfRule>
  </conditionalFormatting>
  <conditionalFormatting sqref="L14121">
    <cfRule type="cellIs" dxfId="3493" priority="5703" operator="equal">
      <formula>0</formula>
    </cfRule>
  </conditionalFormatting>
  <conditionalFormatting sqref="L14123">
    <cfRule type="cellIs" dxfId="3492" priority="5702" operator="equal">
      <formula>0</formula>
    </cfRule>
  </conditionalFormatting>
  <conditionalFormatting sqref="L14125">
    <cfRule type="cellIs" dxfId="3491" priority="5701" operator="equal">
      <formula>-2</formula>
    </cfRule>
  </conditionalFormatting>
  <conditionalFormatting sqref="L14127">
    <cfRule type="cellIs" dxfId="3490" priority="5700" operator="equal">
      <formula>-1</formula>
    </cfRule>
  </conditionalFormatting>
  <conditionalFormatting sqref="L14145">
    <cfRule type="cellIs" dxfId="3489" priority="5653" operator="equal">
      <formula>"RECHAZADO"</formula>
    </cfRule>
    <cfRule type="cellIs" dxfId="3488" priority="5654" operator="equal">
      <formula>"NO CUMPLE"</formula>
    </cfRule>
    <cfRule type="cellIs" dxfId="3487" priority="5655" operator="equal">
      <formula>"CUMPLE"</formula>
    </cfRule>
  </conditionalFormatting>
  <conditionalFormatting sqref="L14202">
    <cfRule type="cellIs" dxfId="3486" priority="5647" operator="equal">
      <formula>"RECHAZADO"</formula>
    </cfRule>
    <cfRule type="cellIs" dxfId="3485" priority="5648" operator="equal">
      <formula>"NO CUMPLE"</formula>
    </cfRule>
    <cfRule type="cellIs" dxfId="3484" priority="5649" operator="equal">
      <formula>"CUMPLE"</formula>
    </cfRule>
  </conditionalFormatting>
  <conditionalFormatting sqref="L14205">
    <cfRule type="cellIs" dxfId="3483" priority="5644" operator="equal">
      <formula>"RECHAZADO"</formula>
    </cfRule>
    <cfRule type="cellIs" dxfId="3482" priority="5645" operator="equal">
      <formula>"NO CUMPLE"</formula>
    </cfRule>
  </conditionalFormatting>
  <conditionalFormatting sqref="L14205:L14208">
    <cfRule type="cellIs" dxfId="3481" priority="5593" operator="equal">
      <formula>"CUMPLE"</formula>
    </cfRule>
  </conditionalFormatting>
  <conditionalFormatting sqref="L14206">
    <cfRule type="cellIs" dxfId="3480" priority="5597" operator="equal">
      <formula>"RECHAZADO"</formula>
    </cfRule>
    <cfRule type="cellIs" dxfId="3479" priority="5598" operator="equal">
      <formula>"NO CUMPLE"</formula>
    </cfRule>
  </conditionalFormatting>
  <conditionalFormatting sqref="L14207">
    <cfRule type="cellIs" dxfId="3478" priority="5591" operator="equal">
      <formula>"RECHAZADO"</formula>
    </cfRule>
    <cfRule type="cellIs" dxfId="3477" priority="5592" operator="equal">
      <formula>"NO CUMPLE"</formula>
    </cfRule>
  </conditionalFormatting>
  <conditionalFormatting sqref="L14208">
    <cfRule type="cellIs" dxfId="3476" priority="5594" operator="equal">
      <formula>"RECHAZADO"</formula>
    </cfRule>
    <cfRule type="cellIs" dxfId="3475" priority="5595" operator="equal">
      <formula>"NO CUMPLE"</formula>
    </cfRule>
  </conditionalFormatting>
  <conditionalFormatting sqref="L14211">
    <cfRule type="cellIs" dxfId="3474" priority="5650" operator="equal">
      <formula>"RECHAZADO"</formula>
    </cfRule>
    <cfRule type="cellIs" dxfId="3473" priority="5651" operator="equal">
      <formula>"NO CUMPLE"</formula>
    </cfRule>
    <cfRule type="cellIs" dxfId="3472" priority="5652" operator="equal">
      <formula>"CUMPLE"</formula>
    </cfRule>
  </conditionalFormatting>
  <conditionalFormatting sqref="L14214">
    <cfRule type="cellIs" dxfId="3471" priority="5641" operator="equal">
      <formula>"RECHAZADO"</formula>
    </cfRule>
    <cfRule type="cellIs" dxfId="3470" priority="5642" operator="equal">
      <formula>"NO CUMPLE"</formula>
    </cfRule>
  </conditionalFormatting>
  <conditionalFormatting sqref="L14214:L14215">
    <cfRule type="cellIs" dxfId="3469" priority="5631" operator="equal">
      <formula>"CUMPLE"</formula>
    </cfRule>
  </conditionalFormatting>
  <conditionalFormatting sqref="L14215">
    <cfRule type="cellIs" dxfId="3468" priority="5629" operator="equal">
      <formula>"RECHAZADO"</formula>
    </cfRule>
    <cfRule type="cellIs" dxfId="3467" priority="5630" operator="equal">
      <formula>"NO CUMPLE"</formula>
    </cfRule>
  </conditionalFormatting>
  <conditionalFormatting sqref="L14219">
    <cfRule type="cellIs" dxfId="3466" priority="5626" operator="equal">
      <formula>"RECHAZADO"</formula>
    </cfRule>
    <cfRule type="cellIs" dxfId="3465" priority="5627" operator="equal">
      <formula>"NO CUMPLE"</formula>
    </cfRule>
    <cfRule type="cellIs" dxfId="3464" priority="5628" operator="equal">
      <formula>"CUMPLE"</formula>
    </cfRule>
  </conditionalFormatting>
  <conditionalFormatting sqref="L14234:L14235">
    <cfRule type="cellIs" dxfId="3463" priority="5621" operator="equal">
      <formula>0</formula>
    </cfRule>
  </conditionalFormatting>
  <conditionalFormatting sqref="L14237">
    <cfRule type="cellIs" dxfId="3462" priority="5634" operator="equal">
      <formula>0</formula>
    </cfRule>
  </conditionalFormatting>
  <conditionalFormatting sqref="L14239">
    <cfRule type="expression" dxfId="3461" priority="5633">
      <formula>AND(L14239&lt;&gt;"",SUM(L14239:L14240)=0)</formula>
    </cfRule>
  </conditionalFormatting>
  <conditionalFormatting sqref="L14240">
    <cfRule type="expression" dxfId="3460" priority="5632">
      <formula>AND(L14240&lt;&gt;"",SUM(L14239:L14240)=0)</formula>
    </cfRule>
  </conditionalFormatting>
  <conditionalFormatting sqref="L14242">
    <cfRule type="cellIs" dxfId="3459" priority="5640" operator="equal">
      <formula>0</formula>
    </cfRule>
  </conditionalFormatting>
  <conditionalFormatting sqref="L14244">
    <cfRule type="cellIs" dxfId="3458" priority="5639" operator="equal">
      <formula>0</formula>
    </cfRule>
  </conditionalFormatting>
  <conditionalFormatting sqref="L14246">
    <cfRule type="cellIs" dxfId="3457" priority="5638" operator="equal">
      <formula>0</formula>
    </cfRule>
  </conditionalFormatting>
  <conditionalFormatting sqref="L14248">
    <cfRule type="cellIs" dxfId="3456" priority="5637" operator="equal">
      <formula>0</formula>
    </cfRule>
  </conditionalFormatting>
  <conditionalFormatting sqref="L14250">
    <cfRule type="cellIs" dxfId="3455" priority="5636" operator="equal">
      <formula>-2</formula>
    </cfRule>
  </conditionalFormatting>
  <conditionalFormatting sqref="L14252">
    <cfRule type="cellIs" dxfId="3454" priority="5635" operator="equal">
      <formula>-1</formula>
    </cfRule>
  </conditionalFormatting>
  <conditionalFormatting sqref="L14270">
    <cfRule type="cellIs" dxfId="3453" priority="5588" operator="equal">
      <formula>"RECHAZADO"</formula>
    </cfRule>
    <cfRule type="cellIs" dxfId="3452" priority="5589" operator="equal">
      <formula>"NO CUMPLE"</formula>
    </cfRule>
    <cfRule type="cellIs" dxfId="3451" priority="5590" operator="equal">
      <formula>"CUMPLE"</formula>
    </cfRule>
  </conditionalFormatting>
  <conditionalFormatting sqref="L14327">
    <cfRule type="cellIs" dxfId="3450" priority="5582" operator="equal">
      <formula>"RECHAZADO"</formula>
    </cfRule>
    <cfRule type="cellIs" dxfId="3449" priority="5583" operator="equal">
      <formula>"NO CUMPLE"</formula>
    </cfRule>
    <cfRule type="cellIs" dxfId="3448" priority="5584" operator="equal">
      <formula>"CUMPLE"</formula>
    </cfRule>
  </conditionalFormatting>
  <conditionalFormatting sqref="L14330">
    <cfRule type="cellIs" dxfId="3447" priority="5579" operator="equal">
      <formula>"RECHAZADO"</formula>
    </cfRule>
    <cfRule type="cellIs" dxfId="3446" priority="5580" operator="equal">
      <formula>"NO CUMPLE"</formula>
    </cfRule>
  </conditionalFormatting>
  <conditionalFormatting sqref="L14330:L14333">
    <cfRule type="cellIs" dxfId="3445" priority="5528" operator="equal">
      <formula>"CUMPLE"</formula>
    </cfRule>
  </conditionalFormatting>
  <conditionalFormatting sqref="L14331">
    <cfRule type="cellIs" dxfId="3444" priority="5532" operator="equal">
      <formula>"RECHAZADO"</formula>
    </cfRule>
    <cfRule type="cellIs" dxfId="3443" priority="5533" operator="equal">
      <formula>"NO CUMPLE"</formula>
    </cfRule>
  </conditionalFormatting>
  <conditionalFormatting sqref="L14332">
    <cfRule type="cellIs" dxfId="3442" priority="5526" operator="equal">
      <formula>"RECHAZADO"</formula>
    </cfRule>
    <cfRule type="cellIs" dxfId="3441" priority="5527" operator="equal">
      <formula>"NO CUMPLE"</formula>
    </cfRule>
  </conditionalFormatting>
  <conditionalFormatting sqref="L14333">
    <cfRule type="cellIs" dxfId="3440" priority="5529" operator="equal">
      <formula>"RECHAZADO"</formula>
    </cfRule>
    <cfRule type="cellIs" dxfId="3439" priority="5530" operator="equal">
      <formula>"NO CUMPLE"</formula>
    </cfRule>
  </conditionalFormatting>
  <conditionalFormatting sqref="L14336">
    <cfRule type="cellIs" dxfId="3438" priority="5585" operator="equal">
      <formula>"RECHAZADO"</formula>
    </cfRule>
    <cfRule type="cellIs" dxfId="3437" priority="5586" operator="equal">
      <formula>"NO CUMPLE"</formula>
    </cfRule>
    <cfRule type="cellIs" dxfId="3436" priority="5587" operator="equal">
      <formula>"CUMPLE"</formula>
    </cfRule>
  </conditionalFormatting>
  <conditionalFormatting sqref="L14339">
    <cfRule type="cellIs" dxfId="3435" priority="5576" operator="equal">
      <formula>"RECHAZADO"</formula>
    </cfRule>
    <cfRule type="cellIs" dxfId="3434" priority="5577" operator="equal">
      <formula>"NO CUMPLE"</formula>
    </cfRule>
  </conditionalFormatting>
  <conditionalFormatting sqref="L14339:L14340">
    <cfRule type="cellIs" dxfId="3433" priority="5566" operator="equal">
      <formula>"CUMPLE"</formula>
    </cfRule>
  </conditionalFormatting>
  <conditionalFormatting sqref="L14340">
    <cfRule type="cellIs" dxfId="3432" priority="5564" operator="equal">
      <formula>"RECHAZADO"</formula>
    </cfRule>
    <cfRule type="cellIs" dxfId="3431" priority="5565" operator="equal">
      <formula>"NO CUMPLE"</formula>
    </cfRule>
  </conditionalFormatting>
  <conditionalFormatting sqref="L14344">
    <cfRule type="cellIs" dxfId="3430" priority="5561" operator="equal">
      <formula>"RECHAZADO"</formula>
    </cfRule>
    <cfRule type="cellIs" dxfId="3429" priority="5562" operator="equal">
      <formula>"NO CUMPLE"</formula>
    </cfRule>
    <cfRule type="cellIs" dxfId="3428" priority="5563" operator="equal">
      <formula>"CUMPLE"</formula>
    </cfRule>
  </conditionalFormatting>
  <conditionalFormatting sqref="L14359:L14360">
    <cfRule type="cellIs" dxfId="3427" priority="5556" operator="equal">
      <formula>0</formula>
    </cfRule>
  </conditionalFormatting>
  <conditionalFormatting sqref="L14362">
    <cfRule type="cellIs" dxfId="3426" priority="5569" operator="equal">
      <formula>0</formula>
    </cfRule>
  </conditionalFormatting>
  <conditionalFormatting sqref="L14364">
    <cfRule type="expression" dxfId="3425" priority="5568">
      <formula>AND(L14364&lt;&gt;"",SUM(L14364:L14365)=0)</formula>
    </cfRule>
  </conditionalFormatting>
  <conditionalFormatting sqref="L14365">
    <cfRule type="expression" dxfId="3424" priority="5567">
      <formula>AND(L14365&lt;&gt;"",SUM(L14364:L14365)=0)</formula>
    </cfRule>
  </conditionalFormatting>
  <conditionalFormatting sqref="L14367">
    <cfRule type="cellIs" dxfId="3423" priority="5575" operator="equal">
      <formula>0</formula>
    </cfRule>
  </conditionalFormatting>
  <conditionalFormatting sqref="L14369">
    <cfRule type="cellIs" dxfId="3422" priority="5574" operator="equal">
      <formula>0</formula>
    </cfRule>
  </conditionalFormatting>
  <conditionalFormatting sqref="L14371">
    <cfRule type="cellIs" dxfId="3421" priority="5573" operator="equal">
      <formula>0</formula>
    </cfRule>
  </conditionalFormatting>
  <conditionalFormatting sqref="L14373">
    <cfRule type="cellIs" dxfId="3420" priority="5572" operator="equal">
      <formula>0</formula>
    </cfRule>
  </conditionalFormatting>
  <conditionalFormatting sqref="L14375">
    <cfRule type="cellIs" dxfId="3419" priority="5571" operator="equal">
      <formula>-2</formula>
    </cfRule>
  </conditionalFormatting>
  <conditionalFormatting sqref="L14377">
    <cfRule type="cellIs" dxfId="3418" priority="5570" operator="equal">
      <formula>-1</formula>
    </cfRule>
  </conditionalFormatting>
  <conditionalFormatting sqref="L14395">
    <cfRule type="cellIs" dxfId="3417" priority="5523" operator="equal">
      <formula>"RECHAZADO"</formula>
    </cfRule>
    <cfRule type="cellIs" dxfId="3416" priority="5524" operator="equal">
      <formula>"NO CUMPLE"</formula>
    </cfRule>
    <cfRule type="cellIs" dxfId="3415" priority="5525" operator="equal">
      <formula>"CUMPLE"</formula>
    </cfRule>
  </conditionalFormatting>
  <conditionalFormatting sqref="L14452">
    <cfRule type="cellIs" dxfId="3414" priority="5517" operator="equal">
      <formula>"RECHAZADO"</formula>
    </cfRule>
    <cfRule type="cellIs" dxfId="3413" priority="5518" operator="equal">
      <formula>"NO CUMPLE"</formula>
    </cfRule>
    <cfRule type="cellIs" dxfId="3412" priority="5519" operator="equal">
      <formula>"CUMPLE"</formula>
    </cfRule>
  </conditionalFormatting>
  <conditionalFormatting sqref="L14455">
    <cfRule type="cellIs" dxfId="3411" priority="5514" operator="equal">
      <formula>"RECHAZADO"</formula>
    </cfRule>
    <cfRule type="cellIs" dxfId="3410" priority="5515" operator="equal">
      <formula>"NO CUMPLE"</formula>
    </cfRule>
  </conditionalFormatting>
  <conditionalFormatting sqref="L14455:L14458">
    <cfRule type="cellIs" dxfId="3409" priority="5463" operator="equal">
      <formula>"CUMPLE"</formula>
    </cfRule>
  </conditionalFormatting>
  <conditionalFormatting sqref="L14456">
    <cfRule type="cellIs" dxfId="3408" priority="5467" operator="equal">
      <formula>"RECHAZADO"</formula>
    </cfRule>
    <cfRule type="cellIs" dxfId="3407" priority="5468" operator="equal">
      <formula>"NO CUMPLE"</formula>
    </cfRule>
  </conditionalFormatting>
  <conditionalFormatting sqref="L14457">
    <cfRule type="cellIs" dxfId="3406" priority="5461" operator="equal">
      <formula>"RECHAZADO"</formula>
    </cfRule>
    <cfRule type="cellIs" dxfId="3405" priority="5462" operator="equal">
      <formula>"NO CUMPLE"</formula>
    </cfRule>
  </conditionalFormatting>
  <conditionalFormatting sqref="L14458">
    <cfRule type="cellIs" dxfId="3404" priority="5464" operator="equal">
      <formula>"RECHAZADO"</formula>
    </cfRule>
    <cfRule type="cellIs" dxfId="3403" priority="5465" operator="equal">
      <formula>"NO CUMPLE"</formula>
    </cfRule>
  </conditionalFormatting>
  <conditionalFormatting sqref="L14461">
    <cfRule type="cellIs" dxfId="3402" priority="5520" operator="equal">
      <formula>"RECHAZADO"</formula>
    </cfRule>
    <cfRule type="cellIs" dxfId="3401" priority="5521" operator="equal">
      <formula>"NO CUMPLE"</formula>
    </cfRule>
    <cfRule type="cellIs" dxfId="3400" priority="5522" operator="equal">
      <formula>"CUMPLE"</formula>
    </cfRule>
  </conditionalFormatting>
  <conditionalFormatting sqref="L14464">
    <cfRule type="cellIs" dxfId="3399" priority="5511" operator="equal">
      <formula>"RECHAZADO"</formula>
    </cfRule>
    <cfRule type="cellIs" dxfId="3398" priority="5512" operator="equal">
      <formula>"NO CUMPLE"</formula>
    </cfRule>
  </conditionalFormatting>
  <conditionalFormatting sqref="L14464:L14465">
    <cfRule type="cellIs" dxfId="3397" priority="5501" operator="equal">
      <formula>"CUMPLE"</formula>
    </cfRule>
  </conditionalFormatting>
  <conditionalFormatting sqref="L14465">
    <cfRule type="cellIs" dxfId="3396" priority="5499" operator="equal">
      <formula>"RECHAZADO"</formula>
    </cfRule>
    <cfRule type="cellIs" dxfId="3395" priority="5500" operator="equal">
      <formula>"NO CUMPLE"</formula>
    </cfRule>
  </conditionalFormatting>
  <conditionalFormatting sqref="L14469">
    <cfRule type="cellIs" dxfId="3394" priority="5496" operator="equal">
      <formula>"RECHAZADO"</formula>
    </cfRule>
    <cfRule type="cellIs" dxfId="3393" priority="5497" operator="equal">
      <formula>"NO CUMPLE"</formula>
    </cfRule>
    <cfRule type="cellIs" dxfId="3392" priority="5498" operator="equal">
      <formula>"CUMPLE"</formula>
    </cfRule>
  </conditionalFormatting>
  <conditionalFormatting sqref="L14484:L14485">
    <cfRule type="cellIs" dxfId="3391" priority="5491" operator="equal">
      <formula>0</formula>
    </cfRule>
  </conditionalFormatting>
  <conditionalFormatting sqref="L14487">
    <cfRule type="cellIs" dxfId="3390" priority="5504" operator="equal">
      <formula>0</formula>
    </cfRule>
  </conditionalFormatting>
  <conditionalFormatting sqref="L14489">
    <cfRule type="expression" dxfId="3389" priority="5503">
      <formula>AND(L14489&lt;&gt;"",SUM(L14489:L14490)=0)</formula>
    </cfRule>
  </conditionalFormatting>
  <conditionalFormatting sqref="L14490">
    <cfRule type="expression" dxfId="3388" priority="5502">
      <formula>AND(L14490&lt;&gt;"",SUM(L14489:L14490)=0)</formula>
    </cfRule>
  </conditionalFormatting>
  <conditionalFormatting sqref="L14492">
    <cfRule type="cellIs" dxfId="3387" priority="5510" operator="equal">
      <formula>0</formula>
    </cfRule>
  </conditionalFormatting>
  <conditionalFormatting sqref="L14494">
    <cfRule type="cellIs" dxfId="3386" priority="5509" operator="equal">
      <formula>0</formula>
    </cfRule>
  </conditionalFormatting>
  <conditionalFormatting sqref="L14496">
    <cfRule type="cellIs" dxfId="3385" priority="5508" operator="equal">
      <formula>0</formula>
    </cfRule>
  </conditionalFormatting>
  <conditionalFormatting sqref="L14498">
    <cfRule type="cellIs" dxfId="3384" priority="5507" operator="equal">
      <formula>0</formula>
    </cfRule>
  </conditionalFormatting>
  <conditionalFormatting sqref="L14500">
    <cfRule type="cellIs" dxfId="3383" priority="5506" operator="equal">
      <formula>-2</formula>
    </cfRule>
  </conditionalFormatting>
  <conditionalFormatting sqref="L14502">
    <cfRule type="cellIs" dxfId="3382" priority="5505" operator="equal">
      <formula>-1</formula>
    </cfRule>
  </conditionalFormatting>
  <conditionalFormatting sqref="L14520">
    <cfRule type="cellIs" dxfId="3381" priority="5458" operator="equal">
      <formula>"RECHAZADO"</formula>
    </cfRule>
    <cfRule type="cellIs" dxfId="3380" priority="5459" operator="equal">
      <formula>"NO CUMPLE"</formula>
    </cfRule>
    <cfRule type="cellIs" dxfId="3379" priority="5460" operator="equal">
      <formula>"CUMPLE"</formula>
    </cfRule>
  </conditionalFormatting>
  <conditionalFormatting sqref="L14577">
    <cfRule type="cellIs" dxfId="3378" priority="5452" operator="equal">
      <formula>"RECHAZADO"</formula>
    </cfRule>
    <cfRule type="cellIs" dxfId="3377" priority="5453" operator="equal">
      <formula>"NO CUMPLE"</formula>
    </cfRule>
    <cfRule type="cellIs" dxfId="3376" priority="5454" operator="equal">
      <formula>"CUMPLE"</formula>
    </cfRule>
  </conditionalFormatting>
  <conditionalFormatting sqref="L14580">
    <cfRule type="cellIs" dxfId="3375" priority="5449" operator="equal">
      <formula>"RECHAZADO"</formula>
    </cfRule>
    <cfRule type="cellIs" dxfId="3374" priority="5450" operator="equal">
      <formula>"NO CUMPLE"</formula>
    </cfRule>
  </conditionalFormatting>
  <conditionalFormatting sqref="L14580:L14583">
    <cfRule type="cellIs" dxfId="3373" priority="5398" operator="equal">
      <formula>"CUMPLE"</formula>
    </cfRule>
  </conditionalFormatting>
  <conditionalFormatting sqref="L14581">
    <cfRule type="cellIs" dxfId="3372" priority="5402" operator="equal">
      <formula>"RECHAZADO"</formula>
    </cfRule>
    <cfRule type="cellIs" dxfId="3371" priority="5403" operator="equal">
      <formula>"NO CUMPLE"</formula>
    </cfRule>
  </conditionalFormatting>
  <conditionalFormatting sqref="L14582">
    <cfRule type="cellIs" dxfId="3370" priority="5396" operator="equal">
      <formula>"RECHAZADO"</formula>
    </cfRule>
    <cfRule type="cellIs" dxfId="3369" priority="5397" operator="equal">
      <formula>"NO CUMPLE"</formula>
    </cfRule>
  </conditionalFormatting>
  <conditionalFormatting sqref="L14583">
    <cfRule type="cellIs" dxfId="3368" priority="5399" operator="equal">
      <formula>"RECHAZADO"</formula>
    </cfRule>
    <cfRule type="cellIs" dxfId="3367" priority="5400" operator="equal">
      <formula>"NO CUMPLE"</formula>
    </cfRule>
  </conditionalFormatting>
  <conditionalFormatting sqref="L14586">
    <cfRule type="cellIs" dxfId="3366" priority="5455" operator="equal">
      <formula>"RECHAZADO"</formula>
    </cfRule>
    <cfRule type="cellIs" dxfId="3365" priority="5456" operator="equal">
      <formula>"NO CUMPLE"</formula>
    </cfRule>
    <cfRule type="cellIs" dxfId="3364" priority="5457" operator="equal">
      <formula>"CUMPLE"</formula>
    </cfRule>
  </conditionalFormatting>
  <conditionalFormatting sqref="L14589">
    <cfRule type="cellIs" dxfId="3363" priority="5446" operator="equal">
      <formula>"RECHAZADO"</formula>
    </cfRule>
    <cfRule type="cellIs" dxfId="3362" priority="5447" operator="equal">
      <formula>"NO CUMPLE"</formula>
    </cfRule>
  </conditionalFormatting>
  <conditionalFormatting sqref="L14589:L14590">
    <cfRule type="cellIs" dxfId="3361" priority="5436" operator="equal">
      <formula>"CUMPLE"</formula>
    </cfRule>
  </conditionalFormatting>
  <conditionalFormatting sqref="L14590">
    <cfRule type="cellIs" dxfId="3360" priority="5434" operator="equal">
      <formula>"RECHAZADO"</formula>
    </cfRule>
    <cfRule type="cellIs" dxfId="3359" priority="5435" operator="equal">
      <formula>"NO CUMPLE"</formula>
    </cfRule>
  </conditionalFormatting>
  <conditionalFormatting sqref="L14594">
    <cfRule type="cellIs" dxfId="3358" priority="5431" operator="equal">
      <formula>"RECHAZADO"</formula>
    </cfRule>
    <cfRule type="cellIs" dxfId="3357" priority="5432" operator="equal">
      <formula>"NO CUMPLE"</formula>
    </cfRule>
    <cfRule type="cellIs" dxfId="3356" priority="5433" operator="equal">
      <formula>"CUMPLE"</formula>
    </cfRule>
  </conditionalFormatting>
  <conditionalFormatting sqref="L14609:L14610">
    <cfRule type="cellIs" dxfId="3355" priority="5426" operator="equal">
      <formula>0</formula>
    </cfRule>
  </conditionalFormatting>
  <conditionalFormatting sqref="L14612">
    <cfRule type="cellIs" dxfId="3354" priority="5439" operator="equal">
      <formula>0</formula>
    </cfRule>
  </conditionalFormatting>
  <conditionalFormatting sqref="L14614">
    <cfRule type="expression" dxfId="3353" priority="5438">
      <formula>AND(L14614&lt;&gt;"",SUM(L14614:L14615)=0)</formula>
    </cfRule>
  </conditionalFormatting>
  <conditionalFormatting sqref="L14615">
    <cfRule type="expression" dxfId="3352" priority="5437">
      <formula>AND(L14615&lt;&gt;"",SUM(L14614:L14615)=0)</formula>
    </cfRule>
  </conditionalFormatting>
  <conditionalFormatting sqref="L14617">
    <cfRule type="cellIs" dxfId="3351" priority="5445" operator="equal">
      <formula>0</formula>
    </cfRule>
  </conditionalFormatting>
  <conditionalFormatting sqref="L14619">
    <cfRule type="cellIs" dxfId="3350" priority="5444" operator="equal">
      <formula>0</formula>
    </cfRule>
  </conditionalFormatting>
  <conditionalFormatting sqref="L14621">
    <cfRule type="cellIs" dxfId="3349" priority="5443" operator="equal">
      <formula>0</formula>
    </cfRule>
  </conditionalFormatting>
  <conditionalFormatting sqref="L14623">
    <cfRule type="cellIs" dxfId="3348" priority="5442" operator="equal">
      <formula>0</formula>
    </cfRule>
  </conditionalFormatting>
  <conditionalFormatting sqref="L14625">
    <cfRule type="cellIs" dxfId="3347" priority="5441" operator="equal">
      <formula>-2</formula>
    </cfRule>
  </conditionalFormatting>
  <conditionalFormatting sqref="L14627">
    <cfRule type="cellIs" dxfId="3346" priority="5440" operator="equal">
      <formula>-1</formula>
    </cfRule>
  </conditionalFormatting>
  <conditionalFormatting sqref="L14645">
    <cfRule type="cellIs" dxfId="3345" priority="5393" operator="equal">
      <formula>"RECHAZADO"</formula>
    </cfRule>
    <cfRule type="cellIs" dxfId="3344" priority="5394" operator="equal">
      <formula>"NO CUMPLE"</formula>
    </cfRule>
    <cfRule type="cellIs" dxfId="3343" priority="5395" operator="equal">
      <formula>"CUMPLE"</formula>
    </cfRule>
  </conditionalFormatting>
  <conditionalFormatting sqref="L14702">
    <cfRule type="cellIs" dxfId="3342" priority="5387" operator="equal">
      <formula>"RECHAZADO"</formula>
    </cfRule>
    <cfRule type="cellIs" dxfId="3341" priority="5388" operator="equal">
      <formula>"NO CUMPLE"</formula>
    </cfRule>
    <cfRule type="cellIs" dxfId="3340" priority="5389" operator="equal">
      <formula>"CUMPLE"</formula>
    </cfRule>
  </conditionalFormatting>
  <conditionalFormatting sqref="L14705">
    <cfRule type="cellIs" dxfId="3339" priority="5384" operator="equal">
      <formula>"RECHAZADO"</formula>
    </cfRule>
    <cfRule type="cellIs" dxfId="3338" priority="5385" operator="equal">
      <formula>"NO CUMPLE"</formula>
    </cfRule>
  </conditionalFormatting>
  <conditionalFormatting sqref="L14705:L14708">
    <cfRule type="cellIs" dxfId="3337" priority="5333" operator="equal">
      <formula>"CUMPLE"</formula>
    </cfRule>
  </conditionalFormatting>
  <conditionalFormatting sqref="L14706">
    <cfRule type="cellIs" dxfId="3336" priority="5337" operator="equal">
      <formula>"RECHAZADO"</formula>
    </cfRule>
    <cfRule type="cellIs" dxfId="3335" priority="5338" operator="equal">
      <formula>"NO CUMPLE"</formula>
    </cfRule>
  </conditionalFormatting>
  <conditionalFormatting sqref="L14707">
    <cfRule type="cellIs" dxfId="3334" priority="5331" operator="equal">
      <formula>"RECHAZADO"</formula>
    </cfRule>
    <cfRule type="cellIs" dxfId="3333" priority="5332" operator="equal">
      <formula>"NO CUMPLE"</formula>
    </cfRule>
  </conditionalFormatting>
  <conditionalFormatting sqref="L14708">
    <cfRule type="cellIs" dxfId="3332" priority="5334" operator="equal">
      <formula>"RECHAZADO"</formula>
    </cfRule>
    <cfRule type="cellIs" dxfId="3331" priority="5335" operator="equal">
      <formula>"NO CUMPLE"</formula>
    </cfRule>
  </conditionalFormatting>
  <conditionalFormatting sqref="L14711">
    <cfRule type="cellIs" dxfId="3330" priority="5390" operator="equal">
      <formula>"RECHAZADO"</formula>
    </cfRule>
    <cfRule type="cellIs" dxfId="3329" priority="5391" operator="equal">
      <formula>"NO CUMPLE"</formula>
    </cfRule>
    <cfRule type="cellIs" dxfId="3328" priority="5392" operator="equal">
      <formula>"CUMPLE"</formula>
    </cfRule>
  </conditionalFormatting>
  <conditionalFormatting sqref="L14714">
    <cfRule type="cellIs" dxfId="3327" priority="5381" operator="equal">
      <formula>"RECHAZADO"</formula>
    </cfRule>
    <cfRule type="cellIs" dxfId="3326" priority="5382" operator="equal">
      <formula>"NO CUMPLE"</formula>
    </cfRule>
  </conditionalFormatting>
  <conditionalFormatting sqref="L14714:L14715">
    <cfRule type="cellIs" dxfId="3325" priority="5371" operator="equal">
      <formula>"CUMPLE"</formula>
    </cfRule>
  </conditionalFormatting>
  <conditionalFormatting sqref="L14715">
    <cfRule type="cellIs" dxfId="3324" priority="5369" operator="equal">
      <formula>"RECHAZADO"</formula>
    </cfRule>
    <cfRule type="cellIs" dxfId="3323" priority="5370" operator="equal">
      <formula>"NO CUMPLE"</formula>
    </cfRule>
  </conditionalFormatting>
  <conditionalFormatting sqref="L14719">
    <cfRule type="cellIs" dxfId="3322" priority="5366" operator="equal">
      <formula>"RECHAZADO"</formula>
    </cfRule>
    <cfRule type="cellIs" dxfId="3321" priority="5367" operator="equal">
      <formula>"NO CUMPLE"</formula>
    </cfRule>
    <cfRule type="cellIs" dxfId="3320" priority="5368" operator="equal">
      <formula>"CUMPLE"</formula>
    </cfRule>
  </conditionalFormatting>
  <conditionalFormatting sqref="L14734:L14735">
    <cfRule type="cellIs" dxfId="3319" priority="5361" operator="equal">
      <formula>0</formula>
    </cfRule>
  </conditionalFormatting>
  <conditionalFormatting sqref="L14737">
    <cfRule type="cellIs" dxfId="3318" priority="5374" operator="equal">
      <formula>0</formula>
    </cfRule>
  </conditionalFormatting>
  <conditionalFormatting sqref="L14739">
    <cfRule type="expression" dxfId="3317" priority="5373">
      <formula>AND(L14739&lt;&gt;"",SUM(L14739:L14740)=0)</formula>
    </cfRule>
  </conditionalFormatting>
  <conditionalFormatting sqref="L14740">
    <cfRule type="expression" dxfId="3316" priority="5372">
      <formula>AND(L14740&lt;&gt;"",SUM(L14739:L14740)=0)</formula>
    </cfRule>
  </conditionalFormatting>
  <conditionalFormatting sqref="L14742">
    <cfRule type="cellIs" dxfId="3315" priority="5380" operator="equal">
      <formula>0</formula>
    </cfRule>
  </conditionalFormatting>
  <conditionalFormatting sqref="L14744">
    <cfRule type="cellIs" dxfId="3314" priority="5379" operator="equal">
      <formula>0</formula>
    </cfRule>
  </conditionalFormatting>
  <conditionalFormatting sqref="L14746">
    <cfRule type="cellIs" dxfId="3313" priority="5378" operator="equal">
      <formula>0</formula>
    </cfRule>
  </conditionalFormatting>
  <conditionalFormatting sqref="L14748">
    <cfRule type="cellIs" dxfId="3312" priority="5377" operator="equal">
      <formula>0</formula>
    </cfRule>
  </conditionalFormatting>
  <conditionalFormatting sqref="L14750">
    <cfRule type="cellIs" dxfId="3311" priority="5376" operator="equal">
      <formula>-2</formula>
    </cfRule>
  </conditionalFormatting>
  <conditionalFormatting sqref="L14752">
    <cfRule type="cellIs" dxfId="3310" priority="5375" operator="equal">
      <formula>-1</formula>
    </cfRule>
  </conditionalFormatting>
  <conditionalFormatting sqref="L14770">
    <cfRule type="cellIs" dxfId="3309" priority="5328" operator="equal">
      <formula>"RECHAZADO"</formula>
    </cfRule>
    <cfRule type="cellIs" dxfId="3308" priority="5329" operator="equal">
      <formula>"NO CUMPLE"</formula>
    </cfRule>
    <cfRule type="cellIs" dxfId="3307" priority="5330" operator="equal">
      <formula>"CUMPLE"</formula>
    </cfRule>
  </conditionalFormatting>
  <conditionalFormatting sqref="L14827">
    <cfRule type="cellIs" dxfId="3306" priority="5322" operator="equal">
      <formula>"RECHAZADO"</formula>
    </cfRule>
    <cfRule type="cellIs" dxfId="3305" priority="5323" operator="equal">
      <formula>"NO CUMPLE"</formula>
    </cfRule>
    <cfRule type="cellIs" dxfId="3304" priority="5324" operator="equal">
      <formula>"CUMPLE"</formula>
    </cfRule>
  </conditionalFormatting>
  <conditionalFormatting sqref="L14830">
    <cfRule type="cellIs" dxfId="3303" priority="5319" operator="equal">
      <formula>"RECHAZADO"</formula>
    </cfRule>
    <cfRule type="cellIs" dxfId="3302" priority="5320" operator="equal">
      <formula>"NO CUMPLE"</formula>
    </cfRule>
  </conditionalFormatting>
  <conditionalFormatting sqref="L14830:L14833">
    <cfRule type="cellIs" dxfId="3301" priority="5268" operator="equal">
      <formula>"CUMPLE"</formula>
    </cfRule>
  </conditionalFormatting>
  <conditionalFormatting sqref="L14831">
    <cfRule type="cellIs" dxfId="3300" priority="5272" operator="equal">
      <formula>"RECHAZADO"</formula>
    </cfRule>
    <cfRule type="cellIs" dxfId="3299" priority="5273" operator="equal">
      <formula>"NO CUMPLE"</formula>
    </cfRule>
  </conditionalFormatting>
  <conditionalFormatting sqref="L14832">
    <cfRule type="cellIs" dxfId="3298" priority="5266" operator="equal">
      <formula>"RECHAZADO"</formula>
    </cfRule>
    <cfRule type="cellIs" dxfId="3297" priority="5267" operator="equal">
      <formula>"NO CUMPLE"</formula>
    </cfRule>
  </conditionalFormatting>
  <conditionalFormatting sqref="L14833">
    <cfRule type="cellIs" dxfId="3296" priority="5269" operator="equal">
      <formula>"RECHAZADO"</formula>
    </cfRule>
    <cfRule type="cellIs" dxfId="3295" priority="5270" operator="equal">
      <formula>"NO CUMPLE"</formula>
    </cfRule>
  </conditionalFormatting>
  <conditionalFormatting sqref="L14836">
    <cfRule type="cellIs" dxfId="3294" priority="5325" operator="equal">
      <formula>"RECHAZADO"</formula>
    </cfRule>
    <cfRule type="cellIs" dxfId="3293" priority="5326" operator="equal">
      <formula>"NO CUMPLE"</formula>
    </cfRule>
    <cfRule type="cellIs" dxfId="3292" priority="5327" operator="equal">
      <formula>"CUMPLE"</formula>
    </cfRule>
  </conditionalFormatting>
  <conditionalFormatting sqref="L14839">
    <cfRule type="cellIs" dxfId="3291" priority="5316" operator="equal">
      <formula>"RECHAZADO"</formula>
    </cfRule>
    <cfRule type="cellIs" dxfId="3290" priority="5317" operator="equal">
      <formula>"NO CUMPLE"</formula>
    </cfRule>
  </conditionalFormatting>
  <conditionalFormatting sqref="L14839:L14840">
    <cfRule type="cellIs" dxfId="3289" priority="5306" operator="equal">
      <formula>"CUMPLE"</formula>
    </cfRule>
  </conditionalFormatting>
  <conditionalFormatting sqref="L14840">
    <cfRule type="cellIs" dxfId="3288" priority="5304" operator="equal">
      <formula>"RECHAZADO"</formula>
    </cfRule>
    <cfRule type="cellIs" dxfId="3287" priority="5305" operator="equal">
      <formula>"NO CUMPLE"</formula>
    </cfRule>
  </conditionalFormatting>
  <conditionalFormatting sqref="L14844">
    <cfRule type="cellIs" dxfId="3286" priority="5301" operator="equal">
      <formula>"RECHAZADO"</formula>
    </cfRule>
    <cfRule type="cellIs" dxfId="3285" priority="5302" operator="equal">
      <formula>"NO CUMPLE"</formula>
    </cfRule>
    <cfRule type="cellIs" dxfId="3284" priority="5303" operator="equal">
      <formula>"CUMPLE"</formula>
    </cfRule>
  </conditionalFormatting>
  <conditionalFormatting sqref="L14859:L14860">
    <cfRule type="cellIs" dxfId="3283" priority="5296" operator="equal">
      <formula>0</formula>
    </cfRule>
  </conditionalFormatting>
  <conditionalFormatting sqref="L14862">
    <cfRule type="cellIs" dxfId="3282" priority="5309" operator="equal">
      <formula>0</formula>
    </cfRule>
  </conditionalFormatting>
  <conditionalFormatting sqref="L14864">
    <cfRule type="expression" dxfId="3281" priority="5308">
      <formula>AND(L14864&lt;&gt;"",SUM(L14864:L14865)=0)</formula>
    </cfRule>
  </conditionalFormatting>
  <conditionalFormatting sqref="L14865">
    <cfRule type="expression" dxfId="3280" priority="5307">
      <formula>AND(L14865&lt;&gt;"",SUM(L14864:L14865)=0)</formula>
    </cfRule>
  </conditionalFormatting>
  <conditionalFormatting sqref="L14867">
    <cfRule type="cellIs" dxfId="3279" priority="5315" operator="equal">
      <formula>0</formula>
    </cfRule>
  </conditionalFormatting>
  <conditionalFormatting sqref="L14869">
    <cfRule type="cellIs" dxfId="3278" priority="5314" operator="equal">
      <formula>0</formula>
    </cfRule>
  </conditionalFormatting>
  <conditionalFormatting sqref="L14871">
    <cfRule type="cellIs" dxfId="3277" priority="5313" operator="equal">
      <formula>0</formula>
    </cfRule>
  </conditionalFormatting>
  <conditionalFormatting sqref="L14873">
    <cfRule type="cellIs" dxfId="3276" priority="5312" operator="equal">
      <formula>0</formula>
    </cfRule>
  </conditionalFormatting>
  <conditionalFormatting sqref="L14875">
    <cfRule type="cellIs" dxfId="3275" priority="5311" operator="equal">
      <formula>-2</formula>
    </cfRule>
  </conditionalFormatting>
  <conditionalFormatting sqref="L14877">
    <cfRule type="cellIs" dxfId="3274" priority="5310" operator="equal">
      <formula>-1</formula>
    </cfRule>
  </conditionalFormatting>
  <conditionalFormatting sqref="L14895">
    <cfRule type="cellIs" dxfId="3273" priority="5263" operator="equal">
      <formula>"RECHAZADO"</formula>
    </cfRule>
    <cfRule type="cellIs" dxfId="3272" priority="5264" operator="equal">
      <formula>"NO CUMPLE"</formula>
    </cfRule>
    <cfRule type="cellIs" dxfId="3271" priority="5265" operator="equal">
      <formula>"CUMPLE"</formula>
    </cfRule>
  </conditionalFormatting>
  <conditionalFormatting sqref="L14952">
    <cfRule type="cellIs" dxfId="3270" priority="5257" operator="equal">
      <formula>"RECHAZADO"</formula>
    </cfRule>
    <cfRule type="cellIs" dxfId="3269" priority="5258" operator="equal">
      <formula>"NO CUMPLE"</formula>
    </cfRule>
    <cfRule type="cellIs" dxfId="3268" priority="5259" operator="equal">
      <formula>"CUMPLE"</formula>
    </cfRule>
  </conditionalFormatting>
  <conditionalFormatting sqref="L14955">
    <cfRule type="cellIs" dxfId="3267" priority="5254" operator="equal">
      <formula>"RECHAZADO"</formula>
    </cfRule>
    <cfRule type="cellIs" dxfId="3266" priority="5255" operator="equal">
      <formula>"NO CUMPLE"</formula>
    </cfRule>
    <cfRule type="cellIs" dxfId="3265" priority="5256" operator="equal">
      <formula>"CUMPLE"</formula>
    </cfRule>
  </conditionalFormatting>
  <conditionalFormatting sqref="L14956">
    <cfRule type="cellIs" dxfId="3264" priority="5207" operator="equal">
      <formula>"RECHAZADO"</formula>
    </cfRule>
    <cfRule type="cellIs" dxfId="3263" priority="5208" operator="equal">
      <formula>"NO CUMPLE"</formula>
    </cfRule>
    <cfRule type="cellIs" dxfId="3262" priority="5209" operator="equal">
      <formula>"CUMPLE"</formula>
    </cfRule>
  </conditionalFormatting>
  <conditionalFormatting sqref="L14957">
    <cfRule type="cellIs" dxfId="3261" priority="5201" operator="equal">
      <formula>"RECHAZADO"</formula>
    </cfRule>
    <cfRule type="cellIs" dxfId="3260" priority="5202" operator="equal">
      <formula>"NO CUMPLE"</formula>
    </cfRule>
    <cfRule type="cellIs" dxfId="3259" priority="5203" operator="equal">
      <formula>"CUMPLE"</formula>
    </cfRule>
  </conditionalFormatting>
  <conditionalFormatting sqref="L14958">
    <cfRule type="cellIs" dxfId="3258" priority="5204" operator="equal">
      <formula>"RECHAZADO"</formula>
    </cfRule>
    <cfRule type="cellIs" dxfId="3257" priority="5205" operator="equal">
      <formula>"NO CUMPLE"</formula>
    </cfRule>
    <cfRule type="cellIs" dxfId="3256" priority="5206" operator="equal">
      <formula>"CUMPLE"</formula>
    </cfRule>
  </conditionalFormatting>
  <conditionalFormatting sqref="L14961">
    <cfRule type="cellIs" dxfId="3255" priority="5260" operator="equal">
      <formula>"RECHAZADO"</formula>
    </cfRule>
    <cfRule type="cellIs" dxfId="3254" priority="5261" operator="equal">
      <formula>"NO CUMPLE"</formula>
    </cfRule>
    <cfRule type="cellIs" dxfId="3253" priority="5262" operator="equal">
      <formula>"CUMPLE"</formula>
    </cfRule>
  </conditionalFormatting>
  <conditionalFormatting sqref="L14964">
    <cfRule type="cellIs" dxfId="3252" priority="5251" operator="equal">
      <formula>"RECHAZADO"</formula>
    </cfRule>
    <cfRule type="cellIs" dxfId="3251" priority="5252" operator="equal">
      <formula>"NO CUMPLE"</formula>
    </cfRule>
    <cfRule type="cellIs" dxfId="3250" priority="5253" operator="equal">
      <formula>"CUMPLE"</formula>
    </cfRule>
  </conditionalFormatting>
  <conditionalFormatting sqref="L14965">
    <cfRule type="cellIs" dxfId="3249" priority="5239" operator="equal">
      <formula>"RECHAZADO"</formula>
    </cfRule>
    <cfRule type="cellIs" dxfId="3248" priority="5240" operator="equal">
      <formula>"NO CUMPLE"</formula>
    </cfRule>
    <cfRule type="cellIs" dxfId="3247" priority="5241" operator="equal">
      <formula>"CUMPLE"</formula>
    </cfRule>
  </conditionalFormatting>
  <conditionalFormatting sqref="L14969">
    <cfRule type="cellIs" dxfId="3246" priority="5236" operator="equal">
      <formula>"RECHAZADO"</formula>
    </cfRule>
    <cfRule type="cellIs" dxfId="3245" priority="5237" operator="equal">
      <formula>"NO CUMPLE"</formula>
    </cfRule>
    <cfRule type="cellIs" dxfId="3244" priority="5238" operator="equal">
      <formula>"CUMPLE"</formula>
    </cfRule>
  </conditionalFormatting>
  <conditionalFormatting sqref="L14984:L14985">
    <cfRule type="cellIs" dxfId="3243" priority="5231" operator="equal">
      <formula>0</formula>
    </cfRule>
  </conditionalFormatting>
  <conditionalFormatting sqref="L14987">
    <cfRule type="cellIs" dxfId="3242" priority="5244" operator="equal">
      <formula>0</formula>
    </cfRule>
  </conditionalFormatting>
  <conditionalFormatting sqref="L14989">
    <cfRule type="expression" dxfId="3241" priority="5243">
      <formula>AND(L14989&lt;&gt;"",SUM(L14989:L14990)=0)</formula>
    </cfRule>
  </conditionalFormatting>
  <conditionalFormatting sqref="L14990">
    <cfRule type="expression" dxfId="3240" priority="5242">
      <formula>AND(L14990&lt;&gt;"",SUM(L14989:L14990)=0)</formula>
    </cfRule>
  </conditionalFormatting>
  <conditionalFormatting sqref="L14992">
    <cfRule type="cellIs" dxfId="3239" priority="5250" operator="equal">
      <formula>0</formula>
    </cfRule>
  </conditionalFormatting>
  <conditionalFormatting sqref="L14994">
    <cfRule type="cellIs" dxfId="3238" priority="5249" operator="equal">
      <formula>0</formula>
    </cfRule>
  </conditionalFormatting>
  <conditionalFormatting sqref="L14996">
    <cfRule type="cellIs" dxfId="3237" priority="5248" operator="equal">
      <formula>0</formula>
    </cfRule>
  </conditionalFormatting>
  <conditionalFormatting sqref="L14998">
    <cfRule type="cellIs" dxfId="3236" priority="5247" operator="equal">
      <formula>0</formula>
    </cfRule>
  </conditionalFormatting>
  <conditionalFormatting sqref="L15000">
    <cfRule type="cellIs" dxfId="3235" priority="5246" operator="equal">
      <formula>-2</formula>
    </cfRule>
  </conditionalFormatting>
  <conditionalFormatting sqref="L15002">
    <cfRule type="cellIs" dxfId="3234" priority="5245" operator="equal">
      <formula>-1</formula>
    </cfRule>
  </conditionalFormatting>
  <conditionalFormatting sqref="L15020">
    <cfRule type="cellIs" dxfId="3233" priority="5198" operator="equal">
      <formula>"RECHAZADO"</formula>
    </cfRule>
    <cfRule type="cellIs" dxfId="3232" priority="5199" operator="equal">
      <formula>"NO CUMPLE"</formula>
    </cfRule>
    <cfRule type="cellIs" dxfId="3231" priority="5200" operator="equal">
      <formula>"CUMPLE"</formula>
    </cfRule>
  </conditionalFormatting>
  <conditionalFormatting sqref="L15077">
    <cfRule type="cellIs" dxfId="3230" priority="5192" operator="equal">
      <formula>"RECHAZADO"</formula>
    </cfRule>
    <cfRule type="cellIs" dxfId="3229" priority="5193" operator="equal">
      <formula>"NO CUMPLE"</formula>
    </cfRule>
    <cfRule type="cellIs" dxfId="3228" priority="5194" operator="equal">
      <formula>"CUMPLE"</formula>
    </cfRule>
  </conditionalFormatting>
  <conditionalFormatting sqref="L15080">
    <cfRule type="cellIs" dxfId="3227" priority="5189" operator="equal">
      <formula>"RECHAZADO"</formula>
    </cfRule>
    <cfRule type="cellIs" dxfId="3226" priority="5190" operator="equal">
      <formula>"NO CUMPLE"</formula>
    </cfRule>
    <cfRule type="cellIs" dxfId="3225" priority="5191" operator="equal">
      <formula>"CUMPLE"</formula>
    </cfRule>
  </conditionalFormatting>
  <conditionalFormatting sqref="L15081">
    <cfRule type="cellIs" dxfId="3224" priority="5142" operator="equal">
      <formula>"RECHAZADO"</formula>
    </cfRule>
    <cfRule type="cellIs" dxfId="3223" priority="5143" operator="equal">
      <formula>"NO CUMPLE"</formula>
    </cfRule>
    <cfRule type="cellIs" dxfId="3222" priority="5144" operator="equal">
      <formula>"CUMPLE"</formula>
    </cfRule>
  </conditionalFormatting>
  <conditionalFormatting sqref="L15082">
    <cfRule type="cellIs" dxfId="3221" priority="5136" operator="equal">
      <formula>"RECHAZADO"</formula>
    </cfRule>
    <cfRule type="cellIs" dxfId="3220" priority="5137" operator="equal">
      <formula>"NO CUMPLE"</formula>
    </cfRule>
    <cfRule type="cellIs" dxfId="3219" priority="5138" operator="equal">
      <formula>"CUMPLE"</formula>
    </cfRule>
  </conditionalFormatting>
  <conditionalFormatting sqref="L15083">
    <cfRule type="cellIs" dxfId="3218" priority="5139" operator="equal">
      <formula>"RECHAZADO"</formula>
    </cfRule>
    <cfRule type="cellIs" dxfId="3217" priority="5140" operator="equal">
      <formula>"NO CUMPLE"</formula>
    </cfRule>
    <cfRule type="cellIs" dxfId="3216" priority="5141" operator="equal">
      <formula>"CUMPLE"</formula>
    </cfRule>
  </conditionalFormatting>
  <conditionalFormatting sqref="L15086">
    <cfRule type="cellIs" dxfId="3215" priority="5195" operator="equal">
      <formula>"RECHAZADO"</formula>
    </cfRule>
    <cfRule type="cellIs" dxfId="3214" priority="5196" operator="equal">
      <formula>"NO CUMPLE"</formula>
    </cfRule>
    <cfRule type="cellIs" dxfId="3213" priority="5197" operator="equal">
      <formula>"CUMPLE"</formula>
    </cfRule>
  </conditionalFormatting>
  <conditionalFormatting sqref="L15089">
    <cfRule type="cellIs" dxfId="3212" priority="5186" operator="equal">
      <formula>"RECHAZADO"</formula>
    </cfRule>
    <cfRule type="cellIs" dxfId="3211" priority="5187" operator="equal">
      <formula>"NO CUMPLE"</formula>
    </cfRule>
    <cfRule type="cellIs" dxfId="3210" priority="5188" operator="equal">
      <formula>"CUMPLE"</formula>
    </cfRule>
  </conditionalFormatting>
  <conditionalFormatting sqref="L15090">
    <cfRule type="cellIs" dxfId="3209" priority="5174" operator="equal">
      <formula>"RECHAZADO"</formula>
    </cfRule>
    <cfRule type="cellIs" dxfId="3208" priority="5175" operator="equal">
      <formula>"NO CUMPLE"</formula>
    </cfRule>
    <cfRule type="cellIs" dxfId="3207" priority="5176" operator="equal">
      <formula>"CUMPLE"</formula>
    </cfRule>
  </conditionalFormatting>
  <conditionalFormatting sqref="L15094">
    <cfRule type="cellIs" dxfId="3206" priority="5171" operator="equal">
      <formula>"RECHAZADO"</formula>
    </cfRule>
    <cfRule type="cellIs" dxfId="3205" priority="5172" operator="equal">
      <formula>"NO CUMPLE"</formula>
    </cfRule>
    <cfRule type="cellIs" dxfId="3204" priority="5173" operator="equal">
      <formula>"CUMPLE"</formula>
    </cfRule>
  </conditionalFormatting>
  <conditionalFormatting sqref="L15109:L15110">
    <cfRule type="cellIs" dxfId="3203" priority="5166" operator="equal">
      <formula>0</formula>
    </cfRule>
  </conditionalFormatting>
  <conditionalFormatting sqref="L15112">
    <cfRule type="cellIs" dxfId="3202" priority="5179" operator="equal">
      <formula>0</formula>
    </cfRule>
  </conditionalFormatting>
  <conditionalFormatting sqref="L15114">
    <cfRule type="expression" dxfId="3201" priority="5178">
      <formula>AND(L15114&lt;&gt;"",SUM(L15114:L15115)=0)</formula>
    </cfRule>
  </conditionalFormatting>
  <conditionalFormatting sqref="L15115">
    <cfRule type="expression" dxfId="3200" priority="5177">
      <formula>AND(L15115&lt;&gt;"",SUM(L15114:L15115)=0)</formula>
    </cfRule>
  </conditionalFormatting>
  <conditionalFormatting sqref="L15117">
    <cfRule type="cellIs" dxfId="3199" priority="5185" operator="equal">
      <formula>0</formula>
    </cfRule>
  </conditionalFormatting>
  <conditionalFormatting sqref="L15119">
    <cfRule type="cellIs" dxfId="3198" priority="5184" operator="equal">
      <formula>0</formula>
    </cfRule>
  </conditionalFormatting>
  <conditionalFormatting sqref="L15121">
    <cfRule type="cellIs" dxfId="3197" priority="5183" operator="equal">
      <formula>0</formula>
    </cfRule>
  </conditionalFormatting>
  <conditionalFormatting sqref="L15123">
    <cfRule type="cellIs" dxfId="3196" priority="5182" operator="equal">
      <formula>0</formula>
    </cfRule>
  </conditionalFormatting>
  <conditionalFormatting sqref="L15125">
    <cfRule type="cellIs" dxfId="3195" priority="5181" operator="equal">
      <formula>-2</formula>
    </cfRule>
  </conditionalFormatting>
  <conditionalFormatting sqref="L15127">
    <cfRule type="cellIs" dxfId="3194" priority="5180" operator="equal">
      <formula>-1</formula>
    </cfRule>
  </conditionalFormatting>
  <conditionalFormatting sqref="L15145">
    <cfRule type="cellIs" dxfId="3193" priority="5133" operator="equal">
      <formula>"RECHAZADO"</formula>
    </cfRule>
    <cfRule type="cellIs" dxfId="3192" priority="5134" operator="equal">
      <formula>"NO CUMPLE"</formula>
    </cfRule>
    <cfRule type="cellIs" dxfId="3191" priority="5135" operator="equal">
      <formula>"CUMPLE"</formula>
    </cfRule>
  </conditionalFormatting>
  <conditionalFormatting sqref="L15202">
    <cfRule type="cellIs" dxfId="3190" priority="5127" operator="equal">
      <formula>"RECHAZADO"</formula>
    </cfRule>
    <cfRule type="cellIs" dxfId="3189" priority="5128" operator="equal">
      <formula>"NO CUMPLE"</formula>
    </cfRule>
    <cfRule type="cellIs" dxfId="3188" priority="5129" operator="equal">
      <formula>"CUMPLE"</formula>
    </cfRule>
  </conditionalFormatting>
  <conditionalFormatting sqref="L15205">
    <cfRule type="cellIs" dxfId="3187" priority="5124" operator="equal">
      <formula>"RECHAZADO"</formula>
    </cfRule>
    <cfRule type="cellIs" dxfId="3186" priority="5125" operator="equal">
      <formula>"NO CUMPLE"</formula>
    </cfRule>
    <cfRule type="cellIs" dxfId="3185" priority="5126" operator="equal">
      <formula>"CUMPLE"</formula>
    </cfRule>
  </conditionalFormatting>
  <conditionalFormatting sqref="L15206">
    <cfRule type="cellIs" dxfId="3184" priority="5077" operator="equal">
      <formula>"RECHAZADO"</formula>
    </cfRule>
    <cfRule type="cellIs" dxfId="3183" priority="5078" operator="equal">
      <formula>"NO CUMPLE"</formula>
    </cfRule>
    <cfRule type="cellIs" dxfId="3182" priority="5079" operator="equal">
      <formula>"CUMPLE"</formula>
    </cfRule>
  </conditionalFormatting>
  <conditionalFormatting sqref="L15207">
    <cfRule type="cellIs" dxfId="3181" priority="5071" operator="equal">
      <formula>"RECHAZADO"</formula>
    </cfRule>
    <cfRule type="cellIs" dxfId="3180" priority="5072" operator="equal">
      <formula>"NO CUMPLE"</formula>
    </cfRule>
    <cfRule type="cellIs" dxfId="3179" priority="5073" operator="equal">
      <formula>"CUMPLE"</formula>
    </cfRule>
  </conditionalFormatting>
  <conditionalFormatting sqref="L15208">
    <cfRule type="cellIs" dxfId="3178" priority="5074" operator="equal">
      <formula>"RECHAZADO"</formula>
    </cfRule>
    <cfRule type="cellIs" dxfId="3177" priority="5075" operator="equal">
      <formula>"NO CUMPLE"</formula>
    </cfRule>
    <cfRule type="cellIs" dxfId="3176" priority="5076" operator="equal">
      <formula>"CUMPLE"</formula>
    </cfRule>
  </conditionalFormatting>
  <conditionalFormatting sqref="L15211">
    <cfRule type="cellIs" dxfId="3175" priority="5130" operator="equal">
      <formula>"RECHAZADO"</formula>
    </cfRule>
    <cfRule type="cellIs" dxfId="3174" priority="5131" operator="equal">
      <formula>"NO CUMPLE"</formula>
    </cfRule>
    <cfRule type="cellIs" dxfId="3173" priority="5132" operator="equal">
      <formula>"CUMPLE"</formula>
    </cfRule>
  </conditionalFormatting>
  <conditionalFormatting sqref="L15214">
    <cfRule type="cellIs" dxfId="3172" priority="5121" operator="equal">
      <formula>"RECHAZADO"</formula>
    </cfRule>
    <cfRule type="cellIs" dxfId="3171" priority="5122" operator="equal">
      <formula>"NO CUMPLE"</formula>
    </cfRule>
    <cfRule type="cellIs" dxfId="3170" priority="5123" operator="equal">
      <formula>"CUMPLE"</formula>
    </cfRule>
  </conditionalFormatting>
  <conditionalFormatting sqref="L15215">
    <cfRule type="cellIs" dxfId="3169" priority="5109" operator="equal">
      <formula>"RECHAZADO"</formula>
    </cfRule>
    <cfRule type="cellIs" dxfId="3168" priority="5110" operator="equal">
      <formula>"NO CUMPLE"</formula>
    </cfRule>
    <cfRule type="cellIs" dxfId="3167" priority="5111" operator="equal">
      <formula>"CUMPLE"</formula>
    </cfRule>
  </conditionalFormatting>
  <conditionalFormatting sqref="L15219">
    <cfRule type="cellIs" dxfId="3166" priority="5106" operator="equal">
      <formula>"RECHAZADO"</formula>
    </cfRule>
    <cfRule type="cellIs" dxfId="3165" priority="5107" operator="equal">
      <formula>"NO CUMPLE"</formula>
    </cfRule>
    <cfRule type="cellIs" dxfId="3164" priority="5108" operator="equal">
      <formula>"CUMPLE"</formula>
    </cfRule>
  </conditionalFormatting>
  <conditionalFormatting sqref="L15234:L15235">
    <cfRule type="cellIs" dxfId="3163" priority="5101" operator="equal">
      <formula>0</formula>
    </cfRule>
  </conditionalFormatting>
  <conditionalFormatting sqref="L15237">
    <cfRule type="cellIs" dxfId="3162" priority="5114" operator="equal">
      <formula>0</formula>
    </cfRule>
  </conditionalFormatting>
  <conditionalFormatting sqref="L15239">
    <cfRule type="expression" dxfId="3161" priority="5113">
      <formula>AND(L15239&lt;&gt;"",SUM(L15239:L15240)=0)</formula>
    </cfRule>
  </conditionalFormatting>
  <conditionalFormatting sqref="L15240">
    <cfRule type="expression" dxfId="3160" priority="5112">
      <formula>AND(L15240&lt;&gt;"",SUM(L15239:L15240)=0)</formula>
    </cfRule>
  </conditionalFormatting>
  <conditionalFormatting sqref="L15242">
    <cfRule type="cellIs" dxfId="3159" priority="5120" operator="equal">
      <formula>0</formula>
    </cfRule>
  </conditionalFormatting>
  <conditionalFormatting sqref="L15244">
    <cfRule type="cellIs" dxfId="3158" priority="5119" operator="equal">
      <formula>0</formula>
    </cfRule>
  </conditionalFormatting>
  <conditionalFormatting sqref="L15246">
    <cfRule type="cellIs" dxfId="3157" priority="5118" operator="equal">
      <formula>0</formula>
    </cfRule>
  </conditionalFormatting>
  <conditionalFormatting sqref="L15248">
    <cfRule type="cellIs" dxfId="3156" priority="5117" operator="equal">
      <formula>0</formula>
    </cfRule>
  </conditionalFormatting>
  <conditionalFormatting sqref="L15250">
    <cfRule type="cellIs" dxfId="3155" priority="5116" operator="equal">
      <formula>-2</formula>
    </cfRule>
  </conditionalFormatting>
  <conditionalFormatting sqref="L15252">
    <cfRule type="cellIs" dxfId="3154" priority="5115" operator="equal">
      <formula>-1</formula>
    </cfRule>
  </conditionalFormatting>
  <conditionalFormatting sqref="L15270">
    <cfRule type="cellIs" dxfId="3153" priority="5068" operator="equal">
      <formula>"RECHAZADO"</formula>
    </cfRule>
    <cfRule type="cellIs" dxfId="3152" priority="5069" operator="equal">
      <formula>"NO CUMPLE"</formula>
    </cfRule>
    <cfRule type="cellIs" dxfId="3151" priority="5070" operator="equal">
      <formula>"CUMPLE"</formula>
    </cfRule>
  </conditionalFormatting>
  <conditionalFormatting sqref="L15327">
    <cfRule type="cellIs" dxfId="3150" priority="5062" operator="equal">
      <formula>"RECHAZADO"</formula>
    </cfRule>
    <cfRule type="cellIs" dxfId="3149" priority="5063" operator="equal">
      <formula>"NO CUMPLE"</formula>
    </cfRule>
    <cfRule type="cellIs" dxfId="3148" priority="5064" operator="equal">
      <formula>"CUMPLE"</formula>
    </cfRule>
  </conditionalFormatting>
  <conditionalFormatting sqref="L15330">
    <cfRule type="cellIs" dxfId="3147" priority="5059" operator="equal">
      <formula>"RECHAZADO"</formula>
    </cfRule>
    <cfRule type="cellIs" dxfId="3146" priority="5060" operator="equal">
      <formula>"NO CUMPLE"</formula>
    </cfRule>
    <cfRule type="cellIs" dxfId="3145" priority="5061" operator="equal">
      <formula>"CUMPLE"</formula>
    </cfRule>
  </conditionalFormatting>
  <conditionalFormatting sqref="L15331">
    <cfRule type="cellIs" dxfId="3144" priority="5012" operator="equal">
      <formula>"RECHAZADO"</formula>
    </cfRule>
    <cfRule type="cellIs" dxfId="3143" priority="5013" operator="equal">
      <formula>"NO CUMPLE"</formula>
    </cfRule>
    <cfRule type="cellIs" dxfId="3142" priority="5014" operator="equal">
      <formula>"CUMPLE"</formula>
    </cfRule>
  </conditionalFormatting>
  <conditionalFormatting sqref="L15332">
    <cfRule type="cellIs" dxfId="3141" priority="5006" operator="equal">
      <formula>"RECHAZADO"</formula>
    </cfRule>
    <cfRule type="cellIs" dxfId="3140" priority="5007" operator="equal">
      <formula>"NO CUMPLE"</formula>
    </cfRule>
    <cfRule type="cellIs" dxfId="3139" priority="5008" operator="equal">
      <formula>"CUMPLE"</formula>
    </cfRule>
  </conditionalFormatting>
  <conditionalFormatting sqref="L15333">
    <cfRule type="cellIs" dxfId="3138" priority="5009" operator="equal">
      <formula>"RECHAZADO"</formula>
    </cfRule>
    <cfRule type="cellIs" dxfId="3137" priority="5010" operator="equal">
      <formula>"NO CUMPLE"</formula>
    </cfRule>
    <cfRule type="cellIs" dxfId="3136" priority="5011" operator="equal">
      <formula>"CUMPLE"</formula>
    </cfRule>
  </conditionalFormatting>
  <conditionalFormatting sqref="L15336">
    <cfRule type="cellIs" dxfId="3135" priority="5065" operator="equal">
      <formula>"RECHAZADO"</formula>
    </cfRule>
    <cfRule type="cellIs" dxfId="3134" priority="5066" operator="equal">
      <formula>"NO CUMPLE"</formula>
    </cfRule>
    <cfRule type="cellIs" dxfId="3133" priority="5067" operator="equal">
      <formula>"CUMPLE"</formula>
    </cfRule>
  </conditionalFormatting>
  <conditionalFormatting sqref="L15339">
    <cfRule type="cellIs" dxfId="3132" priority="5056" operator="equal">
      <formula>"RECHAZADO"</formula>
    </cfRule>
    <cfRule type="cellIs" dxfId="3131" priority="5057" operator="equal">
      <formula>"NO CUMPLE"</formula>
    </cfRule>
    <cfRule type="cellIs" dxfId="3130" priority="5058" operator="equal">
      <formula>"CUMPLE"</formula>
    </cfRule>
  </conditionalFormatting>
  <conditionalFormatting sqref="L15340">
    <cfRule type="cellIs" dxfId="3129" priority="5044" operator="equal">
      <formula>"RECHAZADO"</formula>
    </cfRule>
    <cfRule type="cellIs" dxfId="3128" priority="5045" operator="equal">
      <formula>"NO CUMPLE"</formula>
    </cfRule>
    <cfRule type="cellIs" dxfId="3127" priority="5046" operator="equal">
      <formula>"CUMPLE"</formula>
    </cfRule>
  </conditionalFormatting>
  <conditionalFormatting sqref="L15344">
    <cfRule type="cellIs" dxfId="3126" priority="5041" operator="equal">
      <formula>"RECHAZADO"</formula>
    </cfRule>
    <cfRule type="cellIs" dxfId="3125" priority="5042" operator="equal">
      <formula>"NO CUMPLE"</formula>
    </cfRule>
    <cfRule type="cellIs" dxfId="3124" priority="5043" operator="equal">
      <formula>"CUMPLE"</formula>
    </cfRule>
  </conditionalFormatting>
  <conditionalFormatting sqref="L15359:L15360">
    <cfRule type="cellIs" dxfId="3123" priority="5036" operator="equal">
      <formula>0</formula>
    </cfRule>
  </conditionalFormatting>
  <conditionalFormatting sqref="L15362">
    <cfRule type="cellIs" dxfId="3122" priority="5049" operator="equal">
      <formula>0</formula>
    </cfRule>
  </conditionalFormatting>
  <conditionalFormatting sqref="L15364">
    <cfRule type="expression" dxfId="3121" priority="5048">
      <formula>AND(L15364&lt;&gt;"",SUM(L15364:L15365)=0)</formula>
    </cfRule>
  </conditionalFormatting>
  <conditionalFormatting sqref="L15365">
    <cfRule type="expression" dxfId="3120" priority="5047">
      <formula>AND(L15365&lt;&gt;"",SUM(L15364:L15365)=0)</formula>
    </cfRule>
  </conditionalFormatting>
  <conditionalFormatting sqref="L15367">
    <cfRule type="cellIs" dxfId="3119" priority="5055" operator="equal">
      <formula>0</formula>
    </cfRule>
  </conditionalFormatting>
  <conditionalFormatting sqref="L15369">
    <cfRule type="cellIs" dxfId="3118" priority="5054" operator="equal">
      <formula>0</formula>
    </cfRule>
  </conditionalFormatting>
  <conditionalFormatting sqref="L15371">
    <cfRule type="cellIs" dxfId="3117" priority="5053" operator="equal">
      <formula>0</formula>
    </cfRule>
  </conditionalFormatting>
  <conditionalFormatting sqref="L15373">
    <cfRule type="cellIs" dxfId="3116" priority="5052" operator="equal">
      <formula>0</formula>
    </cfRule>
  </conditionalFormatting>
  <conditionalFormatting sqref="L15375">
    <cfRule type="cellIs" dxfId="3115" priority="5051" operator="equal">
      <formula>-2</formula>
    </cfRule>
  </conditionalFormatting>
  <conditionalFormatting sqref="L15377">
    <cfRule type="cellIs" dxfId="3114" priority="5050" operator="equal">
      <formula>-1</formula>
    </cfRule>
  </conditionalFormatting>
  <conditionalFormatting sqref="L15395">
    <cfRule type="cellIs" dxfId="3113" priority="5003" operator="equal">
      <formula>"RECHAZADO"</formula>
    </cfRule>
    <cfRule type="cellIs" dxfId="3112" priority="5004" operator="equal">
      <formula>"NO CUMPLE"</formula>
    </cfRule>
    <cfRule type="cellIs" dxfId="3111" priority="5005" operator="equal">
      <formula>"CUMPLE"</formula>
    </cfRule>
  </conditionalFormatting>
  <conditionalFormatting sqref="L15452">
    <cfRule type="cellIs" dxfId="3110" priority="4997" operator="equal">
      <formula>"RECHAZADO"</formula>
    </cfRule>
    <cfRule type="cellIs" dxfId="3109" priority="4998" operator="equal">
      <formula>"NO CUMPLE"</formula>
    </cfRule>
    <cfRule type="cellIs" dxfId="3108" priority="4999" operator="equal">
      <formula>"CUMPLE"</formula>
    </cfRule>
  </conditionalFormatting>
  <conditionalFormatting sqref="L15455">
    <cfRule type="cellIs" dxfId="3107" priority="4994" operator="equal">
      <formula>"RECHAZADO"</formula>
    </cfRule>
    <cfRule type="cellIs" dxfId="3106" priority="4995" operator="equal">
      <formula>"NO CUMPLE"</formula>
    </cfRule>
    <cfRule type="cellIs" dxfId="3105" priority="4996" operator="equal">
      <formula>"CUMPLE"</formula>
    </cfRule>
  </conditionalFormatting>
  <conditionalFormatting sqref="L15456">
    <cfRule type="cellIs" dxfId="3104" priority="4947" operator="equal">
      <formula>"RECHAZADO"</formula>
    </cfRule>
    <cfRule type="cellIs" dxfId="3103" priority="4948" operator="equal">
      <formula>"NO CUMPLE"</formula>
    </cfRule>
    <cfRule type="cellIs" dxfId="3102" priority="4949" operator="equal">
      <formula>"CUMPLE"</formula>
    </cfRule>
  </conditionalFormatting>
  <conditionalFormatting sqref="L15457">
    <cfRule type="cellIs" dxfId="3101" priority="4941" operator="equal">
      <formula>"RECHAZADO"</formula>
    </cfRule>
    <cfRule type="cellIs" dxfId="3100" priority="4942" operator="equal">
      <formula>"NO CUMPLE"</formula>
    </cfRule>
    <cfRule type="cellIs" dxfId="3099" priority="4943" operator="equal">
      <formula>"CUMPLE"</formula>
    </cfRule>
  </conditionalFormatting>
  <conditionalFormatting sqref="L15458">
    <cfRule type="cellIs" dxfId="3098" priority="4944" operator="equal">
      <formula>"RECHAZADO"</formula>
    </cfRule>
    <cfRule type="cellIs" dxfId="3097" priority="4945" operator="equal">
      <formula>"NO CUMPLE"</formula>
    </cfRule>
    <cfRule type="cellIs" dxfId="3096" priority="4946" operator="equal">
      <formula>"CUMPLE"</formula>
    </cfRule>
  </conditionalFormatting>
  <conditionalFormatting sqref="L15461">
    <cfRule type="cellIs" dxfId="3095" priority="5000" operator="equal">
      <formula>"RECHAZADO"</formula>
    </cfRule>
    <cfRule type="cellIs" dxfId="3094" priority="5001" operator="equal">
      <formula>"NO CUMPLE"</formula>
    </cfRule>
    <cfRule type="cellIs" dxfId="3093" priority="5002" operator="equal">
      <formula>"CUMPLE"</formula>
    </cfRule>
  </conditionalFormatting>
  <conditionalFormatting sqref="L15464">
    <cfRule type="cellIs" dxfId="3092" priority="4991" operator="equal">
      <formula>"RECHAZADO"</formula>
    </cfRule>
    <cfRule type="cellIs" dxfId="3091" priority="4992" operator="equal">
      <formula>"NO CUMPLE"</formula>
    </cfRule>
    <cfRule type="cellIs" dxfId="3090" priority="4993" operator="equal">
      <formula>"CUMPLE"</formula>
    </cfRule>
  </conditionalFormatting>
  <conditionalFormatting sqref="L15465">
    <cfRule type="cellIs" dxfId="3089" priority="4979" operator="equal">
      <formula>"RECHAZADO"</formula>
    </cfRule>
    <cfRule type="cellIs" dxfId="3088" priority="4980" operator="equal">
      <formula>"NO CUMPLE"</formula>
    </cfRule>
    <cfRule type="cellIs" dxfId="3087" priority="4981" operator="equal">
      <formula>"CUMPLE"</formula>
    </cfRule>
  </conditionalFormatting>
  <conditionalFormatting sqref="L15469">
    <cfRule type="cellIs" dxfId="3086" priority="4976" operator="equal">
      <formula>"RECHAZADO"</formula>
    </cfRule>
    <cfRule type="cellIs" dxfId="3085" priority="4977" operator="equal">
      <formula>"NO CUMPLE"</formula>
    </cfRule>
    <cfRule type="cellIs" dxfId="3084" priority="4978" operator="equal">
      <formula>"CUMPLE"</formula>
    </cfRule>
  </conditionalFormatting>
  <conditionalFormatting sqref="L15484:L15485">
    <cfRule type="cellIs" dxfId="3083" priority="4971" operator="equal">
      <formula>0</formula>
    </cfRule>
  </conditionalFormatting>
  <conditionalFormatting sqref="L15487">
    <cfRule type="cellIs" dxfId="3082" priority="4984" operator="equal">
      <formula>0</formula>
    </cfRule>
  </conditionalFormatting>
  <conditionalFormatting sqref="L15489">
    <cfRule type="expression" dxfId="3081" priority="4983">
      <formula>AND(L15489&lt;&gt;"",SUM(L15489:L15490)=0)</formula>
    </cfRule>
  </conditionalFormatting>
  <conditionalFormatting sqref="L15490">
    <cfRule type="expression" dxfId="3080" priority="4982">
      <formula>AND(L15490&lt;&gt;"",SUM(L15489:L15490)=0)</formula>
    </cfRule>
  </conditionalFormatting>
  <conditionalFormatting sqref="L15492">
    <cfRule type="cellIs" dxfId="3079" priority="4990" operator="equal">
      <formula>0</formula>
    </cfRule>
  </conditionalFormatting>
  <conditionalFormatting sqref="L15494">
    <cfRule type="cellIs" dxfId="3078" priority="4989" operator="equal">
      <formula>0</formula>
    </cfRule>
  </conditionalFormatting>
  <conditionalFormatting sqref="L15496">
    <cfRule type="cellIs" dxfId="3077" priority="4988" operator="equal">
      <formula>0</formula>
    </cfRule>
  </conditionalFormatting>
  <conditionalFormatting sqref="L15498">
    <cfRule type="cellIs" dxfId="3076" priority="4987" operator="equal">
      <formula>0</formula>
    </cfRule>
  </conditionalFormatting>
  <conditionalFormatting sqref="L15500">
    <cfRule type="cellIs" dxfId="3075" priority="4986" operator="equal">
      <formula>-2</formula>
    </cfRule>
  </conditionalFormatting>
  <conditionalFormatting sqref="L15502">
    <cfRule type="cellIs" dxfId="3074" priority="4985" operator="equal">
      <formula>-1</formula>
    </cfRule>
  </conditionalFormatting>
  <conditionalFormatting sqref="L15520">
    <cfRule type="cellIs" dxfId="3073" priority="4938" operator="equal">
      <formula>"RECHAZADO"</formula>
    </cfRule>
    <cfRule type="cellIs" dxfId="3072" priority="4939" operator="equal">
      <formula>"NO CUMPLE"</formula>
    </cfRule>
    <cfRule type="cellIs" dxfId="3071" priority="4940" operator="equal">
      <formula>"CUMPLE"</formula>
    </cfRule>
  </conditionalFormatting>
  <conditionalFormatting sqref="L15577">
    <cfRule type="cellIs" dxfId="3070" priority="4932" operator="equal">
      <formula>"RECHAZADO"</formula>
    </cfRule>
    <cfRule type="cellIs" dxfId="3069" priority="4933" operator="equal">
      <formula>"NO CUMPLE"</formula>
    </cfRule>
    <cfRule type="cellIs" dxfId="3068" priority="4934" operator="equal">
      <formula>"CUMPLE"</formula>
    </cfRule>
  </conditionalFormatting>
  <conditionalFormatting sqref="L15580">
    <cfRule type="cellIs" dxfId="3067" priority="4929" operator="equal">
      <formula>"RECHAZADO"</formula>
    </cfRule>
    <cfRule type="cellIs" dxfId="3066" priority="4930" operator="equal">
      <formula>"NO CUMPLE"</formula>
    </cfRule>
    <cfRule type="cellIs" dxfId="3065" priority="4931" operator="equal">
      <formula>"CUMPLE"</formula>
    </cfRule>
  </conditionalFormatting>
  <conditionalFormatting sqref="L15581">
    <cfRule type="cellIs" dxfId="3064" priority="4882" operator="equal">
      <formula>"RECHAZADO"</formula>
    </cfRule>
    <cfRule type="cellIs" dxfId="3063" priority="4883" operator="equal">
      <formula>"NO CUMPLE"</formula>
    </cfRule>
    <cfRule type="cellIs" dxfId="3062" priority="4884" operator="equal">
      <formula>"CUMPLE"</formula>
    </cfRule>
  </conditionalFormatting>
  <conditionalFormatting sqref="L15582">
    <cfRule type="cellIs" dxfId="3061" priority="4876" operator="equal">
      <formula>"RECHAZADO"</formula>
    </cfRule>
    <cfRule type="cellIs" dxfId="3060" priority="4877" operator="equal">
      <formula>"NO CUMPLE"</formula>
    </cfRule>
    <cfRule type="cellIs" dxfId="3059" priority="4878" operator="equal">
      <formula>"CUMPLE"</formula>
    </cfRule>
  </conditionalFormatting>
  <conditionalFormatting sqref="L15583">
    <cfRule type="cellIs" dxfId="3058" priority="4879" operator="equal">
      <formula>"RECHAZADO"</formula>
    </cfRule>
    <cfRule type="cellIs" dxfId="3057" priority="4880" operator="equal">
      <formula>"NO CUMPLE"</formula>
    </cfRule>
    <cfRule type="cellIs" dxfId="3056" priority="4881" operator="equal">
      <formula>"CUMPLE"</formula>
    </cfRule>
  </conditionalFormatting>
  <conditionalFormatting sqref="L15586">
    <cfRule type="cellIs" dxfId="3055" priority="4935" operator="equal">
      <formula>"RECHAZADO"</formula>
    </cfRule>
    <cfRule type="cellIs" dxfId="3054" priority="4936" operator="equal">
      <formula>"NO CUMPLE"</formula>
    </cfRule>
    <cfRule type="cellIs" dxfId="3053" priority="4937" operator="equal">
      <formula>"CUMPLE"</formula>
    </cfRule>
  </conditionalFormatting>
  <conditionalFormatting sqref="L15589">
    <cfRule type="cellIs" dxfId="3052" priority="4926" operator="equal">
      <formula>"RECHAZADO"</formula>
    </cfRule>
    <cfRule type="cellIs" dxfId="3051" priority="4927" operator="equal">
      <formula>"NO CUMPLE"</formula>
    </cfRule>
    <cfRule type="cellIs" dxfId="3050" priority="4928" operator="equal">
      <formula>"CUMPLE"</formula>
    </cfRule>
  </conditionalFormatting>
  <conditionalFormatting sqref="L15590">
    <cfRule type="cellIs" dxfId="3049" priority="4914" operator="equal">
      <formula>"RECHAZADO"</formula>
    </cfRule>
    <cfRule type="cellIs" dxfId="3048" priority="4915" operator="equal">
      <formula>"NO CUMPLE"</formula>
    </cfRule>
    <cfRule type="cellIs" dxfId="3047" priority="4916" operator="equal">
      <formula>"CUMPLE"</formula>
    </cfRule>
  </conditionalFormatting>
  <conditionalFormatting sqref="L15594">
    <cfRule type="cellIs" dxfId="3046" priority="4911" operator="equal">
      <formula>"RECHAZADO"</formula>
    </cfRule>
    <cfRule type="cellIs" dxfId="3045" priority="4912" operator="equal">
      <formula>"NO CUMPLE"</formula>
    </cfRule>
    <cfRule type="cellIs" dxfId="3044" priority="4913" operator="equal">
      <formula>"CUMPLE"</formula>
    </cfRule>
  </conditionalFormatting>
  <conditionalFormatting sqref="L15609:L15610">
    <cfRule type="cellIs" dxfId="3043" priority="4906" operator="equal">
      <formula>0</formula>
    </cfRule>
  </conditionalFormatting>
  <conditionalFormatting sqref="L15612">
    <cfRule type="cellIs" dxfId="3042" priority="4919" operator="equal">
      <formula>0</formula>
    </cfRule>
  </conditionalFormatting>
  <conditionalFormatting sqref="L15614">
    <cfRule type="expression" dxfId="3041" priority="4918">
      <formula>AND(L15614&lt;&gt;"",SUM(L15614:L15615)=0)</formula>
    </cfRule>
  </conditionalFormatting>
  <conditionalFormatting sqref="L15615">
    <cfRule type="expression" dxfId="3040" priority="4917">
      <formula>AND(L15615&lt;&gt;"",SUM(L15614:L15615)=0)</formula>
    </cfRule>
  </conditionalFormatting>
  <conditionalFormatting sqref="L15617">
    <cfRule type="cellIs" dxfId="3039" priority="4925" operator="equal">
      <formula>0</formula>
    </cfRule>
  </conditionalFormatting>
  <conditionalFormatting sqref="L15619">
    <cfRule type="cellIs" dxfId="3038" priority="4924" operator="equal">
      <formula>0</formula>
    </cfRule>
  </conditionalFormatting>
  <conditionalFormatting sqref="L15621">
    <cfRule type="cellIs" dxfId="3037" priority="4923" operator="equal">
      <formula>0</formula>
    </cfRule>
  </conditionalFormatting>
  <conditionalFormatting sqref="L15623">
    <cfRule type="cellIs" dxfId="3036" priority="4922" operator="equal">
      <formula>0</formula>
    </cfRule>
  </conditionalFormatting>
  <conditionalFormatting sqref="L15625">
    <cfRule type="cellIs" dxfId="3035" priority="4921" operator="equal">
      <formula>-2</formula>
    </cfRule>
  </conditionalFormatting>
  <conditionalFormatting sqref="L15627">
    <cfRule type="cellIs" dxfId="3034" priority="4920" operator="equal">
      <formula>-1</formula>
    </cfRule>
  </conditionalFormatting>
  <conditionalFormatting sqref="L15645">
    <cfRule type="cellIs" dxfId="3033" priority="4873" operator="equal">
      <formula>"RECHAZADO"</formula>
    </cfRule>
    <cfRule type="cellIs" dxfId="3032" priority="4874" operator="equal">
      <formula>"NO CUMPLE"</formula>
    </cfRule>
    <cfRule type="cellIs" dxfId="3031" priority="4875" operator="equal">
      <formula>"CUMPLE"</formula>
    </cfRule>
  </conditionalFormatting>
  <conditionalFormatting sqref="L15702">
    <cfRule type="cellIs" dxfId="3030" priority="4867" operator="equal">
      <formula>"RECHAZADO"</formula>
    </cfRule>
    <cfRule type="cellIs" dxfId="3029" priority="4868" operator="equal">
      <formula>"NO CUMPLE"</formula>
    </cfRule>
    <cfRule type="cellIs" dxfId="3028" priority="4869" operator="equal">
      <formula>"CUMPLE"</formula>
    </cfRule>
  </conditionalFormatting>
  <conditionalFormatting sqref="L15705">
    <cfRule type="cellIs" dxfId="3027" priority="4864" operator="equal">
      <formula>"RECHAZADO"</formula>
    </cfRule>
    <cfRule type="cellIs" dxfId="3026" priority="4865" operator="equal">
      <formula>"NO CUMPLE"</formula>
    </cfRule>
    <cfRule type="cellIs" dxfId="3025" priority="4866" operator="equal">
      <formula>"CUMPLE"</formula>
    </cfRule>
  </conditionalFormatting>
  <conditionalFormatting sqref="L15706">
    <cfRule type="cellIs" dxfId="3024" priority="4817" operator="equal">
      <formula>"RECHAZADO"</formula>
    </cfRule>
    <cfRule type="cellIs" dxfId="3023" priority="4818" operator="equal">
      <formula>"NO CUMPLE"</formula>
    </cfRule>
    <cfRule type="cellIs" dxfId="3022" priority="4819" operator="equal">
      <formula>"CUMPLE"</formula>
    </cfRule>
  </conditionalFormatting>
  <conditionalFormatting sqref="L15707">
    <cfRule type="cellIs" dxfId="3021" priority="4811" operator="equal">
      <formula>"RECHAZADO"</formula>
    </cfRule>
    <cfRule type="cellIs" dxfId="3020" priority="4812" operator="equal">
      <formula>"NO CUMPLE"</formula>
    </cfRule>
    <cfRule type="cellIs" dxfId="3019" priority="4813" operator="equal">
      <formula>"CUMPLE"</formula>
    </cfRule>
  </conditionalFormatting>
  <conditionalFormatting sqref="L15708">
    <cfRule type="cellIs" dxfId="3018" priority="4814" operator="equal">
      <formula>"RECHAZADO"</formula>
    </cfRule>
    <cfRule type="cellIs" dxfId="3017" priority="4815" operator="equal">
      <formula>"NO CUMPLE"</formula>
    </cfRule>
    <cfRule type="cellIs" dxfId="3016" priority="4816" operator="equal">
      <formula>"CUMPLE"</formula>
    </cfRule>
  </conditionalFormatting>
  <conditionalFormatting sqref="L15711">
    <cfRule type="cellIs" dxfId="3015" priority="4870" operator="equal">
      <formula>"RECHAZADO"</formula>
    </cfRule>
    <cfRule type="cellIs" dxfId="3014" priority="4871" operator="equal">
      <formula>"NO CUMPLE"</formula>
    </cfRule>
    <cfRule type="cellIs" dxfId="3013" priority="4872" operator="equal">
      <formula>"CUMPLE"</formula>
    </cfRule>
  </conditionalFormatting>
  <conditionalFormatting sqref="L15714">
    <cfRule type="cellIs" dxfId="3012" priority="4861" operator="equal">
      <formula>"RECHAZADO"</formula>
    </cfRule>
    <cfRule type="cellIs" dxfId="3011" priority="4862" operator="equal">
      <formula>"NO CUMPLE"</formula>
    </cfRule>
    <cfRule type="cellIs" dxfId="3010" priority="4863" operator="equal">
      <formula>"CUMPLE"</formula>
    </cfRule>
  </conditionalFormatting>
  <conditionalFormatting sqref="L15715">
    <cfRule type="cellIs" dxfId="3009" priority="4849" operator="equal">
      <formula>"RECHAZADO"</formula>
    </cfRule>
    <cfRule type="cellIs" dxfId="3008" priority="4850" operator="equal">
      <formula>"NO CUMPLE"</formula>
    </cfRule>
    <cfRule type="cellIs" dxfId="3007" priority="4851" operator="equal">
      <formula>"CUMPLE"</formula>
    </cfRule>
  </conditionalFormatting>
  <conditionalFormatting sqref="L15719">
    <cfRule type="cellIs" dxfId="3006" priority="4846" operator="equal">
      <formula>"RECHAZADO"</formula>
    </cfRule>
    <cfRule type="cellIs" dxfId="3005" priority="4847" operator="equal">
      <formula>"NO CUMPLE"</formula>
    </cfRule>
    <cfRule type="cellIs" dxfId="3004" priority="4848" operator="equal">
      <formula>"CUMPLE"</formula>
    </cfRule>
  </conditionalFormatting>
  <conditionalFormatting sqref="L15734:L15735">
    <cfRule type="cellIs" dxfId="3003" priority="4841" operator="equal">
      <formula>0</formula>
    </cfRule>
  </conditionalFormatting>
  <conditionalFormatting sqref="L15737">
    <cfRule type="cellIs" dxfId="3002" priority="4854" operator="equal">
      <formula>0</formula>
    </cfRule>
  </conditionalFormatting>
  <conditionalFormatting sqref="L15739">
    <cfRule type="expression" dxfId="3001" priority="4853">
      <formula>AND(L15739&lt;&gt;"",SUM(L15739:L15740)=0)</formula>
    </cfRule>
  </conditionalFormatting>
  <conditionalFormatting sqref="L15740">
    <cfRule type="expression" dxfId="3000" priority="4852">
      <formula>AND(L15740&lt;&gt;"",SUM(L15739:L15740)=0)</formula>
    </cfRule>
  </conditionalFormatting>
  <conditionalFormatting sqref="L15742">
    <cfRule type="cellIs" dxfId="2999" priority="4860" operator="equal">
      <formula>0</formula>
    </cfRule>
  </conditionalFormatting>
  <conditionalFormatting sqref="L15744">
    <cfRule type="cellIs" dxfId="2998" priority="4859" operator="equal">
      <formula>0</formula>
    </cfRule>
  </conditionalFormatting>
  <conditionalFormatting sqref="L15746">
    <cfRule type="cellIs" dxfId="2997" priority="4858" operator="equal">
      <formula>0</formula>
    </cfRule>
  </conditionalFormatting>
  <conditionalFormatting sqref="L15748">
    <cfRule type="cellIs" dxfId="2996" priority="4857" operator="equal">
      <formula>0</formula>
    </cfRule>
  </conditionalFormatting>
  <conditionalFormatting sqref="L15750">
    <cfRule type="cellIs" dxfId="2995" priority="4856" operator="equal">
      <formula>-2</formula>
    </cfRule>
  </conditionalFormatting>
  <conditionalFormatting sqref="L15752">
    <cfRule type="cellIs" dxfId="2994" priority="4855" operator="equal">
      <formula>-1</formula>
    </cfRule>
  </conditionalFormatting>
  <conditionalFormatting sqref="L15770">
    <cfRule type="cellIs" dxfId="2993" priority="4808" operator="equal">
      <formula>"RECHAZADO"</formula>
    </cfRule>
    <cfRule type="cellIs" dxfId="2992" priority="4809" operator="equal">
      <formula>"NO CUMPLE"</formula>
    </cfRule>
    <cfRule type="cellIs" dxfId="2991" priority="4810" operator="equal">
      <formula>"CUMPLE"</formula>
    </cfRule>
  </conditionalFormatting>
  <conditionalFormatting sqref="L15827">
    <cfRule type="cellIs" dxfId="2990" priority="4802" operator="equal">
      <formula>"RECHAZADO"</formula>
    </cfRule>
    <cfRule type="cellIs" dxfId="2989" priority="4803" operator="equal">
      <formula>"NO CUMPLE"</formula>
    </cfRule>
    <cfRule type="cellIs" dxfId="2988" priority="4804" operator="equal">
      <formula>"CUMPLE"</formula>
    </cfRule>
  </conditionalFormatting>
  <conditionalFormatting sqref="L15830">
    <cfRule type="cellIs" dxfId="2987" priority="4799" operator="equal">
      <formula>"RECHAZADO"</formula>
    </cfRule>
    <cfRule type="cellIs" dxfId="2986" priority="4800" operator="equal">
      <formula>"NO CUMPLE"</formula>
    </cfRule>
    <cfRule type="cellIs" dxfId="2985" priority="4801" operator="equal">
      <formula>"CUMPLE"</formula>
    </cfRule>
  </conditionalFormatting>
  <conditionalFormatting sqref="L15831">
    <cfRule type="cellIs" dxfId="2984" priority="4752" operator="equal">
      <formula>"RECHAZADO"</formula>
    </cfRule>
    <cfRule type="cellIs" dxfId="2983" priority="4753" operator="equal">
      <formula>"NO CUMPLE"</formula>
    </cfRule>
    <cfRule type="cellIs" dxfId="2982" priority="4754" operator="equal">
      <formula>"CUMPLE"</formula>
    </cfRule>
  </conditionalFormatting>
  <conditionalFormatting sqref="L15832">
    <cfRule type="cellIs" dxfId="2981" priority="4746" operator="equal">
      <formula>"RECHAZADO"</formula>
    </cfRule>
    <cfRule type="cellIs" dxfId="2980" priority="4747" operator="equal">
      <formula>"NO CUMPLE"</formula>
    </cfRule>
    <cfRule type="cellIs" dxfId="2979" priority="4748" operator="equal">
      <formula>"CUMPLE"</formula>
    </cfRule>
  </conditionalFormatting>
  <conditionalFormatting sqref="L15833">
    <cfRule type="cellIs" dxfId="2978" priority="4749" operator="equal">
      <formula>"RECHAZADO"</formula>
    </cfRule>
    <cfRule type="cellIs" dxfId="2977" priority="4750" operator="equal">
      <formula>"NO CUMPLE"</formula>
    </cfRule>
    <cfRule type="cellIs" dxfId="2976" priority="4751" operator="equal">
      <formula>"CUMPLE"</formula>
    </cfRule>
  </conditionalFormatting>
  <conditionalFormatting sqref="L15836">
    <cfRule type="cellIs" dxfId="2975" priority="4805" operator="equal">
      <formula>"RECHAZADO"</formula>
    </cfRule>
    <cfRule type="cellIs" dxfId="2974" priority="4806" operator="equal">
      <formula>"NO CUMPLE"</formula>
    </cfRule>
    <cfRule type="cellIs" dxfId="2973" priority="4807" operator="equal">
      <formula>"CUMPLE"</formula>
    </cfRule>
  </conditionalFormatting>
  <conditionalFormatting sqref="L15839">
    <cfRule type="cellIs" dxfId="2972" priority="4796" operator="equal">
      <formula>"RECHAZADO"</formula>
    </cfRule>
    <cfRule type="cellIs" dxfId="2971" priority="4797" operator="equal">
      <formula>"NO CUMPLE"</formula>
    </cfRule>
    <cfRule type="cellIs" dxfId="2970" priority="4798" operator="equal">
      <formula>"CUMPLE"</formula>
    </cfRule>
  </conditionalFormatting>
  <conditionalFormatting sqref="L15840">
    <cfRule type="cellIs" dxfId="2969" priority="4784" operator="equal">
      <formula>"RECHAZADO"</formula>
    </cfRule>
    <cfRule type="cellIs" dxfId="2968" priority="4785" operator="equal">
      <formula>"NO CUMPLE"</formula>
    </cfRule>
    <cfRule type="cellIs" dxfId="2967" priority="4786" operator="equal">
      <formula>"CUMPLE"</formula>
    </cfRule>
  </conditionalFormatting>
  <conditionalFormatting sqref="L15844">
    <cfRule type="cellIs" dxfId="2966" priority="4781" operator="equal">
      <formula>"RECHAZADO"</formula>
    </cfRule>
    <cfRule type="cellIs" dxfId="2965" priority="4782" operator="equal">
      <formula>"NO CUMPLE"</formula>
    </cfRule>
    <cfRule type="cellIs" dxfId="2964" priority="4783" operator="equal">
      <formula>"CUMPLE"</formula>
    </cfRule>
  </conditionalFormatting>
  <conditionalFormatting sqref="L15859:L15860">
    <cfRule type="cellIs" dxfId="2963" priority="4776" operator="equal">
      <formula>0</formula>
    </cfRule>
  </conditionalFormatting>
  <conditionalFormatting sqref="L15862">
    <cfRule type="cellIs" dxfId="2962" priority="4789" operator="equal">
      <formula>0</formula>
    </cfRule>
  </conditionalFormatting>
  <conditionalFormatting sqref="L15864">
    <cfRule type="expression" dxfId="2961" priority="4788">
      <formula>AND(L15864&lt;&gt;"",SUM(L15864:L15865)=0)</formula>
    </cfRule>
  </conditionalFormatting>
  <conditionalFormatting sqref="L15865">
    <cfRule type="expression" dxfId="2960" priority="4787">
      <formula>AND(L15865&lt;&gt;"",SUM(L15864:L15865)=0)</formula>
    </cfRule>
  </conditionalFormatting>
  <conditionalFormatting sqref="L15867">
    <cfRule type="cellIs" dxfId="2959" priority="4795" operator="equal">
      <formula>0</formula>
    </cfRule>
  </conditionalFormatting>
  <conditionalFormatting sqref="L15869">
    <cfRule type="cellIs" dxfId="2958" priority="4794" operator="equal">
      <formula>0</formula>
    </cfRule>
  </conditionalFormatting>
  <conditionalFormatting sqref="L15871">
    <cfRule type="cellIs" dxfId="2957" priority="4793" operator="equal">
      <formula>0</formula>
    </cfRule>
  </conditionalFormatting>
  <conditionalFormatting sqref="L15873">
    <cfRule type="cellIs" dxfId="2956" priority="4792" operator="equal">
      <formula>0</formula>
    </cfRule>
  </conditionalFormatting>
  <conditionalFormatting sqref="L15875">
    <cfRule type="cellIs" dxfId="2955" priority="4791" operator="equal">
      <formula>-2</formula>
    </cfRule>
  </conditionalFormatting>
  <conditionalFormatting sqref="L15877">
    <cfRule type="cellIs" dxfId="2954" priority="4790" operator="equal">
      <formula>-1</formula>
    </cfRule>
  </conditionalFormatting>
  <conditionalFormatting sqref="L15895">
    <cfRule type="cellIs" dxfId="2953" priority="4743" operator="equal">
      <formula>"RECHAZADO"</formula>
    </cfRule>
    <cfRule type="cellIs" dxfId="2952" priority="4744" operator="equal">
      <formula>"NO CUMPLE"</formula>
    </cfRule>
    <cfRule type="cellIs" dxfId="2951" priority="4745" operator="equal">
      <formula>"CUMPLE"</formula>
    </cfRule>
  </conditionalFormatting>
  <conditionalFormatting sqref="L15952">
    <cfRule type="cellIs" dxfId="2950" priority="4737" operator="equal">
      <formula>"RECHAZADO"</formula>
    </cfRule>
    <cfRule type="cellIs" dxfId="2949" priority="4738" operator="equal">
      <formula>"NO CUMPLE"</formula>
    </cfRule>
    <cfRule type="cellIs" dxfId="2948" priority="4739" operator="equal">
      <formula>"CUMPLE"</formula>
    </cfRule>
  </conditionalFormatting>
  <conditionalFormatting sqref="L15955">
    <cfRule type="cellIs" dxfId="2947" priority="4734" operator="equal">
      <formula>"RECHAZADO"</formula>
    </cfRule>
    <cfRule type="cellIs" dxfId="2946" priority="4735" operator="equal">
      <formula>"NO CUMPLE"</formula>
    </cfRule>
    <cfRule type="cellIs" dxfId="2945" priority="4736" operator="equal">
      <formula>"CUMPLE"</formula>
    </cfRule>
  </conditionalFormatting>
  <conditionalFormatting sqref="L15956">
    <cfRule type="cellIs" dxfId="2944" priority="4687" operator="equal">
      <formula>"RECHAZADO"</formula>
    </cfRule>
    <cfRule type="cellIs" dxfId="2943" priority="4688" operator="equal">
      <formula>"NO CUMPLE"</formula>
    </cfRule>
    <cfRule type="cellIs" dxfId="2942" priority="4689" operator="equal">
      <formula>"CUMPLE"</formula>
    </cfRule>
  </conditionalFormatting>
  <conditionalFormatting sqref="L15957">
    <cfRule type="cellIs" dxfId="2941" priority="4681" operator="equal">
      <formula>"RECHAZADO"</formula>
    </cfRule>
    <cfRule type="cellIs" dxfId="2940" priority="4682" operator="equal">
      <formula>"NO CUMPLE"</formula>
    </cfRule>
    <cfRule type="cellIs" dxfId="2939" priority="4683" operator="equal">
      <formula>"CUMPLE"</formula>
    </cfRule>
  </conditionalFormatting>
  <conditionalFormatting sqref="L15958">
    <cfRule type="cellIs" dxfId="2938" priority="4684" operator="equal">
      <formula>"RECHAZADO"</formula>
    </cfRule>
    <cfRule type="cellIs" dxfId="2937" priority="4685" operator="equal">
      <formula>"NO CUMPLE"</formula>
    </cfRule>
    <cfRule type="cellIs" dxfId="2936" priority="4686" operator="equal">
      <formula>"CUMPLE"</formula>
    </cfRule>
  </conditionalFormatting>
  <conditionalFormatting sqref="L15961">
    <cfRule type="cellIs" dxfId="2935" priority="4740" operator="equal">
      <formula>"RECHAZADO"</formula>
    </cfRule>
    <cfRule type="cellIs" dxfId="2934" priority="4741" operator="equal">
      <formula>"NO CUMPLE"</formula>
    </cfRule>
    <cfRule type="cellIs" dxfId="2933" priority="4742" operator="equal">
      <formula>"CUMPLE"</formula>
    </cfRule>
  </conditionalFormatting>
  <conditionalFormatting sqref="L15964">
    <cfRule type="cellIs" dxfId="2932" priority="4731" operator="equal">
      <formula>"RECHAZADO"</formula>
    </cfRule>
    <cfRule type="cellIs" dxfId="2931" priority="4732" operator="equal">
      <formula>"NO CUMPLE"</formula>
    </cfRule>
    <cfRule type="cellIs" dxfId="2930" priority="4733" operator="equal">
      <formula>"CUMPLE"</formula>
    </cfRule>
  </conditionalFormatting>
  <conditionalFormatting sqref="L15965">
    <cfRule type="cellIs" dxfId="2929" priority="4719" operator="equal">
      <formula>"RECHAZADO"</formula>
    </cfRule>
    <cfRule type="cellIs" dxfId="2928" priority="4720" operator="equal">
      <formula>"NO CUMPLE"</formula>
    </cfRule>
    <cfRule type="cellIs" dxfId="2927" priority="4721" operator="equal">
      <formula>"CUMPLE"</formula>
    </cfRule>
  </conditionalFormatting>
  <conditionalFormatting sqref="L15969">
    <cfRule type="cellIs" dxfId="2926" priority="4716" operator="equal">
      <formula>"RECHAZADO"</formula>
    </cfRule>
    <cfRule type="cellIs" dxfId="2925" priority="4717" operator="equal">
      <formula>"NO CUMPLE"</formula>
    </cfRule>
    <cfRule type="cellIs" dxfId="2924" priority="4718" operator="equal">
      <formula>"CUMPLE"</formula>
    </cfRule>
  </conditionalFormatting>
  <conditionalFormatting sqref="L15984:L15985">
    <cfRule type="cellIs" dxfId="2923" priority="4711" operator="equal">
      <formula>0</formula>
    </cfRule>
  </conditionalFormatting>
  <conditionalFormatting sqref="L15987">
    <cfRule type="cellIs" dxfId="2922" priority="4724" operator="equal">
      <formula>0</formula>
    </cfRule>
  </conditionalFormatting>
  <conditionalFormatting sqref="L15989">
    <cfRule type="expression" dxfId="2921" priority="4723">
      <formula>AND(L15989&lt;&gt;"",SUM(L15989:L15990)=0)</formula>
    </cfRule>
  </conditionalFormatting>
  <conditionalFormatting sqref="L15990">
    <cfRule type="expression" dxfId="2920" priority="4722">
      <formula>AND(L15990&lt;&gt;"",SUM(L15989:L15990)=0)</formula>
    </cfRule>
  </conditionalFormatting>
  <conditionalFormatting sqref="L15992">
    <cfRule type="cellIs" dxfId="2919" priority="4730" operator="equal">
      <formula>0</formula>
    </cfRule>
  </conditionalFormatting>
  <conditionalFormatting sqref="L15994">
    <cfRule type="cellIs" dxfId="2918" priority="4729" operator="equal">
      <formula>0</formula>
    </cfRule>
  </conditionalFormatting>
  <conditionalFormatting sqref="L15996">
    <cfRule type="cellIs" dxfId="2917" priority="4728" operator="equal">
      <formula>0</formula>
    </cfRule>
  </conditionalFormatting>
  <conditionalFormatting sqref="L15998">
    <cfRule type="cellIs" dxfId="2916" priority="4727" operator="equal">
      <formula>0</formula>
    </cfRule>
  </conditionalFormatting>
  <conditionalFormatting sqref="L16000">
    <cfRule type="cellIs" dxfId="2915" priority="4726" operator="equal">
      <formula>-2</formula>
    </cfRule>
  </conditionalFormatting>
  <conditionalFormatting sqref="L16002">
    <cfRule type="cellIs" dxfId="2914" priority="4725" operator="equal">
      <formula>-1</formula>
    </cfRule>
  </conditionalFormatting>
  <conditionalFormatting sqref="L16020">
    <cfRule type="cellIs" dxfId="2913" priority="4678" operator="equal">
      <formula>"RECHAZADO"</formula>
    </cfRule>
    <cfRule type="cellIs" dxfId="2912" priority="4679" operator="equal">
      <formula>"NO CUMPLE"</formula>
    </cfRule>
    <cfRule type="cellIs" dxfId="2911" priority="4680" operator="equal">
      <formula>"CUMPLE"</formula>
    </cfRule>
  </conditionalFormatting>
  <conditionalFormatting sqref="L16077">
    <cfRule type="cellIs" dxfId="2910" priority="4672" operator="equal">
      <formula>"RECHAZADO"</formula>
    </cfRule>
    <cfRule type="cellIs" dxfId="2909" priority="4673" operator="equal">
      <formula>"NO CUMPLE"</formula>
    </cfRule>
    <cfRule type="cellIs" dxfId="2908" priority="4674" operator="equal">
      <formula>"CUMPLE"</formula>
    </cfRule>
  </conditionalFormatting>
  <conditionalFormatting sqref="L16080">
    <cfRule type="cellIs" dxfId="2907" priority="4669" operator="equal">
      <formula>"RECHAZADO"</formula>
    </cfRule>
    <cfRule type="cellIs" dxfId="2906" priority="4670" operator="equal">
      <formula>"NO CUMPLE"</formula>
    </cfRule>
    <cfRule type="cellIs" dxfId="2905" priority="4671" operator="equal">
      <formula>"CUMPLE"</formula>
    </cfRule>
  </conditionalFormatting>
  <conditionalFormatting sqref="L16081">
    <cfRule type="cellIs" dxfId="2904" priority="4622" operator="equal">
      <formula>"RECHAZADO"</formula>
    </cfRule>
    <cfRule type="cellIs" dxfId="2903" priority="4623" operator="equal">
      <formula>"NO CUMPLE"</formula>
    </cfRule>
    <cfRule type="cellIs" dxfId="2902" priority="4624" operator="equal">
      <formula>"CUMPLE"</formula>
    </cfRule>
  </conditionalFormatting>
  <conditionalFormatting sqref="L16082">
    <cfRule type="cellIs" dxfId="2901" priority="4616" operator="equal">
      <formula>"RECHAZADO"</formula>
    </cfRule>
    <cfRule type="cellIs" dxfId="2900" priority="4617" operator="equal">
      <formula>"NO CUMPLE"</formula>
    </cfRule>
    <cfRule type="cellIs" dxfId="2899" priority="4618" operator="equal">
      <formula>"CUMPLE"</formula>
    </cfRule>
  </conditionalFormatting>
  <conditionalFormatting sqref="L16083">
    <cfRule type="cellIs" dxfId="2898" priority="4619" operator="equal">
      <formula>"RECHAZADO"</formula>
    </cfRule>
    <cfRule type="cellIs" dxfId="2897" priority="4620" operator="equal">
      <formula>"NO CUMPLE"</formula>
    </cfRule>
    <cfRule type="cellIs" dxfId="2896" priority="4621" operator="equal">
      <formula>"CUMPLE"</formula>
    </cfRule>
  </conditionalFormatting>
  <conditionalFormatting sqref="L16086">
    <cfRule type="cellIs" dxfId="2895" priority="4675" operator="equal">
      <formula>"RECHAZADO"</formula>
    </cfRule>
    <cfRule type="cellIs" dxfId="2894" priority="4676" operator="equal">
      <formula>"NO CUMPLE"</formula>
    </cfRule>
    <cfRule type="cellIs" dxfId="2893" priority="4677" operator="equal">
      <formula>"CUMPLE"</formula>
    </cfRule>
  </conditionalFormatting>
  <conditionalFormatting sqref="L16089">
    <cfRule type="cellIs" dxfId="2892" priority="4666" operator="equal">
      <formula>"RECHAZADO"</formula>
    </cfRule>
    <cfRule type="cellIs" dxfId="2891" priority="4667" operator="equal">
      <formula>"NO CUMPLE"</formula>
    </cfRule>
    <cfRule type="cellIs" dxfId="2890" priority="4668" operator="equal">
      <formula>"CUMPLE"</formula>
    </cfRule>
  </conditionalFormatting>
  <conditionalFormatting sqref="L16090">
    <cfRule type="cellIs" dxfId="2889" priority="4654" operator="equal">
      <formula>"RECHAZADO"</formula>
    </cfRule>
    <cfRule type="cellIs" dxfId="2888" priority="4655" operator="equal">
      <formula>"NO CUMPLE"</formula>
    </cfRule>
    <cfRule type="cellIs" dxfId="2887" priority="4656" operator="equal">
      <formula>"CUMPLE"</formula>
    </cfRule>
  </conditionalFormatting>
  <conditionalFormatting sqref="L16094">
    <cfRule type="cellIs" dxfId="2886" priority="4651" operator="equal">
      <formula>"RECHAZADO"</formula>
    </cfRule>
    <cfRule type="cellIs" dxfId="2885" priority="4652" operator="equal">
      <formula>"NO CUMPLE"</formula>
    </cfRule>
    <cfRule type="cellIs" dxfId="2884" priority="4653" operator="equal">
      <formula>"CUMPLE"</formula>
    </cfRule>
  </conditionalFormatting>
  <conditionalFormatting sqref="L16109:L16110">
    <cfRule type="cellIs" dxfId="2883" priority="4646" operator="equal">
      <formula>0</formula>
    </cfRule>
  </conditionalFormatting>
  <conditionalFormatting sqref="L16112">
    <cfRule type="cellIs" dxfId="2882" priority="4659" operator="equal">
      <formula>0</formula>
    </cfRule>
  </conditionalFormatting>
  <conditionalFormatting sqref="L16114">
    <cfRule type="expression" dxfId="2881" priority="4658">
      <formula>AND(L16114&lt;&gt;"",SUM(L16114:L16115)=0)</formula>
    </cfRule>
  </conditionalFormatting>
  <conditionalFormatting sqref="L16115">
    <cfRule type="expression" dxfId="2880" priority="4657">
      <formula>AND(L16115&lt;&gt;"",SUM(L16114:L16115)=0)</formula>
    </cfRule>
  </conditionalFormatting>
  <conditionalFormatting sqref="L16117">
    <cfRule type="cellIs" dxfId="2879" priority="4665" operator="equal">
      <formula>0</formula>
    </cfRule>
  </conditionalFormatting>
  <conditionalFormatting sqref="L16119">
    <cfRule type="cellIs" dxfId="2878" priority="4664" operator="equal">
      <formula>0</formula>
    </cfRule>
  </conditionalFormatting>
  <conditionalFormatting sqref="L16121">
    <cfRule type="cellIs" dxfId="2877" priority="4663" operator="equal">
      <formula>0</formula>
    </cfRule>
  </conditionalFormatting>
  <conditionalFormatting sqref="L16123">
    <cfRule type="cellIs" dxfId="2876" priority="4662" operator="equal">
      <formula>0</formula>
    </cfRule>
  </conditionalFormatting>
  <conditionalFormatting sqref="L16125">
    <cfRule type="cellIs" dxfId="2875" priority="4661" operator="equal">
      <formula>-2</formula>
    </cfRule>
  </conditionalFormatting>
  <conditionalFormatting sqref="L16127">
    <cfRule type="cellIs" dxfId="2874" priority="4660" operator="equal">
      <formula>-1</formula>
    </cfRule>
  </conditionalFormatting>
  <conditionalFormatting sqref="L16145">
    <cfRule type="cellIs" dxfId="2873" priority="4613" operator="equal">
      <formula>"RECHAZADO"</formula>
    </cfRule>
    <cfRule type="cellIs" dxfId="2872" priority="4614" operator="equal">
      <formula>"NO CUMPLE"</formula>
    </cfRule>
    <cfRule type="cellIs" dxfId="2871" priority="4615" operator="equal">
      <formula>"CUMPLE"</formula>
    </cfRule>
  </conditionalFormatting>
  <conditionalFormatting sqref="L16202">
    <cfRule type="cellIs" dxfId="2870" priority="4607" operator="equal">
      <formula>"RECHAZADO"</formula>
    </cfRule>
    <cfRule type="cellIs" dxfId="2869" priority="4608" operator="equal">
      <formula>"NO CUMPLE"</formula>
    </cfRule>
    <cfRule type="cellIs" dxfId="2868" priority="4609" operator="equal">
      <formula>"CUMPLE"</formula>
    </cfRule>
  </conditionalFormatting>
  <conditionalFormatting sqref="L16205">
    <cfRule type="cellIs" dxfId="2867" priority="4604" operator="equal">
      <formula>"RECHAZADO"</formula>
    </cfRule>
    <cfRule type="cellIs" dxfId="2866" priority="4605" operator="equal">
      <formula>"NO CUMPLE"</formula>
    </cfRule>
    <cfRule type="cellIs" dxfId="2865" priority="4606" operator="equal">
      <formula>"CUMPLE"</formula>
    </cfRule>
  </conditionalFormatting>
  <conditionalFormatting sqref="L16206">
    <cfRule type="cellIs" dxfId="2864" priority="4557" operator="equal">
      <formula>"RECHAZADO"</formula>
    </cfRule>
    <cfRule type="cellIs" dxfId="2863" priority="4558" operator="equal">
      <formula>"NO CUMPLE"</formula>
    </cfRule>
    <cfRule type="cellIs" dxfId="2862" priority="4559" operator="equal">
      <formula>"CUMPLE"</formula>
    </cfRule>
  </conditionalFormatting>
  <conditionalFormatting sqref="L16207">
    <cfRule type="cellIs" dxfId="2861" priority="4551" operator="equal">
      <formula>"RECHAZADO"</formula>
    </cfRule>
    <cfRule type="cellIs" dxfId="2860" priority="4552" operator="equal">
      <formula>"NO CUMPLE"</formula>
    </cfRule>
    <cfRule type="cellIs" dxfId="2859" priority="4553" operator="equal">
      <formula>"CUMPLE"</formula>
    </cfRule>
  </conditionalFormatting>
  <conditionalFormatting sqref="L16208">
    <cfRule type="cellIs" dxfId="2858" priority="4554" operator="equal">
      <formula>"RECHAZADO"</formula>
    </cfRule>
    <cfRule type="cellIs" dxfId="2857" priority="4555" operator="equal">
      <formula>"NO CUMPLE"</formula>
    </cfRule>
    <cfRule type="cellIs" dxfId="2856" priority="4556" operator="equal">
      <formula>"CUMPLE"</formula>
    </cfRule>
  </conditionalFormatting>
  <conditionalFormatting sqref="L16211">
    <cfRule type="cellIs" dxfId="2855" priority="4610" operator="equal">
      <formula>"RECHAZADO"</formula>
    </cfRule>
    <cfRule type="cellIs" dxfId="2854" priority="4611" operator="equal">
      <formula>"NO CUMPLE"</formula>
    </cfRule>
    <cfRule type="cellIs" dxfId="2853" priority="4612" operator="equal">
      <formula>"CUMPLE"</formula>
    </cfRule>
  </conditionalFormatting>
  <conditionalFormatting sqref="L16214">
    <cfRule type="cellIs" dxfId="2852" priority="4601" operator="equal">
      <formula>"RECHAZADO"</formula>
    </cfRule>
    <cfRule type="cellIs" dxfId="2851" priority="4602" operator="equal">
      <formula>"NO CUMPLE"</formula>
    </cfRule>
    <cfRule type="cellIs" dxfId="2850" priority="4603" operator="equal">
      <formula>"CUMPLE"</formula>
    </cfRule>
  </conditionalFormatting>
  <conditionalFormatting sqref="L16215">
    <cfRule type="cellIs" dxfId="2849" priority="4589" operator="equal">
      <formula>"RECHAZADO"</formula>
    </cfRule>
    <cfRule type="cellIs" dxfId="2848" priority="4590" operator="equal">
      <formula>"NO CUMPLE"</formula>
    </cfRule>
    <cfRule type="cellIs" dxfId="2847" priority="4591" operator="equal">
      <formula>"CUMPLE"</formula>
    </cfRule>
  </conditionalFormatting>
  <conditionalFormatting sqref="L16219">
    <cfRule type="cellIs" dxfId="2846" priority="4586" operator="equal">
      <formula>"RECHAZADO"</formula>
    </cfRule>
    <cfRule type="cellIs" dxfId="2845" priority="4587" operator="equal">
      <formula>"NO CUMPLE"</formula>
    </cfRule>
    <cfRule type="cellIs" dxfId="2844" priority="4588" operator="equal">
      <formula>"CUMPLE"</formula>
    </cfRule>
  </conditionalFormatting>
  <conditionalFormatting sqref="L16234:L16235">
    <cfRule type="cellIs" dxfId="2843" priority="4581" operator="equal">
      <formula>0</formula>
    </cfRule>
  </conditionalFormatting>
  <conditionalFormatting sqref="L16237">
    <cfRule type="cellIs" dxfId="2842" priority="4594" operator="equal">
      <formula>0</formula>
    </cfRule>
  </conditionalFormatting>
  <conditionalFormatting sqref="L16239">
    <cfRule type="expression" dxfId="2841" priority="4593">
      <formula>AND(L16239&lt;&gt;"",SUM(L16239:L16240)=0)</formula>
    </cfRule>
  </conditionalFormatting>
  <conditionalFormatting sqref="L16240">
    <cfRule type="expression" dxfId="2840" priority="4592">
      <formula>AND(L16240&lt;&gt;"",SUM(L16239:L16240)=0)</formula>
    </cfRule>
  </conditionalFormatting>
  <conditionalFormatting sqref="L16242">
    <cfRule type="cellIs" dxfId="2839" priority="4600" operator="equal">
      <formula>0</formula>
    </cfRule>
  </conditionalFormatting>
  <conditionalFormatting sqref="L16244">
    <cfRule type="cellIs" dxfId="2838" priority="4599" operator="equal">
      <formula>0</formula>
    </cfRule>
  </conditionalFormatting>
  <conditionalFormatting sqref="L16246">
    <cfRule type="cellIs" dxfId="2837" priority="4598" operator="equal">
      <formula>0</formula>
    </cfRule>
  </conditionalFormatting>
  <conditionalFormatting sqref="L16248">
    <cfRule type="cellIs" dxfId="2836" priority="4597" operator="equal">
      <formula>0</formula>
    </cfRule>
  </conditionalFormatting>
  <conditionalFormatting sqref="L16250">
    <cfRule type="cellIs" dxfId="2835" priority="4596" operator="equal">
      <formula>-2</formula>
    </cfRule>
  </conditionalFormatting>
  <conditionalFormatting sqref="L16252">
    <cfRule type="cellIs" dxfId="2834" priority="4595" operator="equal">
      <formula>-1</formula>
    </cfRule>
  </conditionalFormatting>
  <conditionalFormatting sqref="L16270">
    <cfRule type="cellIs" dxfId="2833" priority="4548" operator="equal">
      <formula>"RECHAZADO"</formula>
    </cfRule>
    <cfRule type="cellIs" dxfId="2832" priority="4549" operator="equal">
      <formula>"NO CUMPLE"</formula>
    </cfRule>
    <cfRule type="cellIs" dxfId="2831" priority="4550" operator="equal">
      <formula>"CUMPLE"</formula>
    </cfRule>
  </conditionalFormatting>
  <conditionalFormatting sqref="L16327">
    <cfRule type="cellIs" dxfId="2830" priority="4542" operator="equal">
      <formula>"RECHAZADO"</formula>
    </cfRule>
    <cfRule type="cellIs" dxfId="2829" priority="4543" operator="equal">
      <formula>"NO CUMPLE"</formula>
    </cfRule>
    <cfRule type="cellIs" dxfId="2828" priority="4544" operator="equal">
      <formula>"CUMPLE"</formula>
    </cfRule>
  </conditionalFormatting>
  <conditionalFormatting sqref="L16330">
    <cfRule type="cellIs" dxfId="2827" priority="4539" operator="equal">
      <formula>"RECHAZADO"</formula>
    </cfRule>
    <cfRule type="cellIs" dxfId="2826" priority="4540" operator="equal">
      <formula>"NO CUMPLE"</formula>
    </cfRule>
    <cfRule type="cellIs" dxfId="2825" priority="4541" operator="equal">
      <formula>"CUMPLE"</formula>
    </cfRule>
  </conditionalFormatting>
  <conditionalFormatting sqref="L16331">
    <cfRule type="cellIs" dxfId="2824" priority="4492" operator="equal">
      <formula>"RECHAZADO"</formula>
    </cfRule>
    <cfRule type="cellIs" dxfId="2823" priority="4493" operator="equal">
      <formula>"NO CUMPLE"</formula>
    </cfRule>
    <cfRule type="cellIs" dxfId="2822" priority="4494" operator="equal">
      <formula>"CUMPLE"</formula>
    </cfRule>
  </conditionalFormatting>
  <conditionalFormatting sqref="L16332">
    <cfRule type="cellIs" dxfId="2821" priority="4486" operator="equal">
      <formula>"RECHAZADO"</formula>
    </cfRule>
    <cfRule type="cellIs" dxfId="2820" priority="4487" operator="equal">
      <formula>"NO CUMPLE"</formula>
    </cfRule>
    <cfRule type="cellIs" dxfId="2819" priority="4488" operator="equal">
      <formula>"CUMPLE"</formula>
    </cfRule>
  </conditionalFormatting>
  <conditionalFormatting sqref="L16333">
    <cfRule type="cellIs" dxfId="2818" priority="4489" operator="equal">
      <formula>"RECHAZADO"</formula>
    </cfRule>
    <cfRule type="cellIs" dxfId="2817" priority="4490" operator="equal">
      <formula>"NO CUMPLE"</formula>
    </cfRule>
    <cfRule type="cellIs" dxfId="2816" priority="4491" operator="equal">
      <formula>"CUMPLE"</formula>
    </cfRule>
  </conditionalFormatting>
  <conditionalFormatting sqref="L16336">
    <cfRule type="cellIs" dxfId="2815" priority="4545" operator="equal">
      <formula>"RECHAZADO"</formula>
    </cfRule>
    <cfRule type="cellIs" dxfId="2814" priority="4546" operator="equal">
      <formula>"NO CUMPLE"</formula>
    </cfRule>
    <cfRule type="cellIs" dxfId="2813" priority="4547" operator="equal">
      <formula>"CUMPLE"</formula>
    </cfRule>
  </conditionalFormatting>
  <conditionalFormatting sqref="L16339">
    <cfRule type="cellIs" dxfId="2812" priority="4536" operator="equal">
      <formula>"RECHAZADO"</formula>
    </cfRule>
    <cfRule type="cellIs" dxfId="2811" priority="4537" operator="equal">
      <formula>"NO CUMPLE"</formula>
    </cfRule>
    <cfRule type="cellIs" dxfId="2810" priority="4538" operator="equal">
      <formula>"CUMPLE"</formula>
    </cfRule>
  </conditionalFormatting>
  <conditionalFormatting sqref="L16340">
    <cfRule type="cellIs" dxfId="2809" priority="4524" operator="equal">
      <formula>"RECHAZADO"</formula>
    </cfRule>
    <cfRule type="cellIs" dxfId="2808" priority="4525" operator="equal">
      <formula>"NO CUMPLE"</formula>
    </cfRule>
    <cfRule type="cellIs" dxfId="2807" priority="4526" operator="equal">
      <formula>"CUMPLE"</formula>
    </cfRule>
  </conditionalFormatting>
  <conditionalFormatting sqref="L16344">
    <cfRule type="cellIs" dxfId="2806" priority="4521" operator="equal">
      <formula>"RECHAZADO"</formula>
    </cfRule>
    <cfRule type="cellIs" dxfId="2805" priority="4522" operator="equal">
      <formula>"NO CUMPLE"</formula>
    </cfRule>
    <cfRule type="cellIs" dxfId="2804" priority="4523" operator="equal">
      <formula>"CUMPLE"</formula>
    </cfRule>
  </conditionalFormatting>
  <conditionalFormatting sqref="L16359:L16360">
    <cfRule type="cellIs" dxfId="2803" priority="4516" operator="equal">
      <formula>0</formula>
    </cfRule>
  </conditionalFormatting>
  <conditionalFormatting sqref="L16362">
    <cfRule type="cellIs" dxfId="2802" priority="4529" operator="equal">
      <formula>0</formula>
    </cfRule>
  </conditionalFormatting>
  <conditionalFormatting sqref="L16364">
    <cfRule type="expression" dxfId="2801" priority="4528">
      <formula>AND(L16364&lt;&gt;"",SUM(L16364:L16365)=0)</formula>
    </cfRule>
  </conditionalFormatting>
  <conditionalFormatting sqref="L16365">
    <cfRule type="expression" dxfId="2800" priority="4527">
      <formula>AND(L16365&lt;&gt;"",SUM(L16364:L16365)=0)</formula>
    </cfRule>
  </conditionalFormatting>
  <conditionalFormatting sqref="L16367">
    <cfRule type="cellIs" dxfId="2799" priority="4535" operator="equal">
      <formula>0</formula>
    </cfRule>
  </conditionalFormatting>
  <conditionalFormatting sqref="L16369">
    <cfRule type="cellIs" dxfId="2798" priority="4534" operator="equal">
      <formula>0</formula>
    </cfRule>
  </conditionalFormatting>
  <conditionalFormatting sqref="L16371">
    <cfRule type="cellIs" dxfId="2797" priority="4533" operator="equal">
      <formula>0</formula>
    </cfRule>
  </conditionalFormatting>
  <conditionalFormatting sqref="L16373">
    <cfRule type="cellIs" dxfId="2796" priority="4532" operator="equal">
      <formula>0</formula>
    </cfRule>
  </conditionalFormatting>
  <conditionalFormatting sqref="L16375">
    <cfRule type="cellIs" dxfId="2795" priority="4531" operator="equal">
      <formula>-2</formula>
    </cfRule>
  </conditionalFormatting>
  <conditionalFormatting sqref="L16377">
    <cfRule type="cellIs" dxfId="2794" priority="4530" operator="equal">
      <formula>-1</formula>
    </cfRule>
  </conditionalFormatting>
  <conditionalFormatting sqref="L16395">
    <cfRule type="cellIs" dxfId="2793" priority="4483" operator="equal">
      <formula>"RECHAZADO"</formula>
    </cfRule>
    <cfRule type="cellIs" dxfId="2792" priority="4484" operator="equal">
      <formula>"NO CUMPLE"</formula>
    </cfRule>
    <cfRule type="cellIs" dxfId="2791" priority="4485" operator="equal">
      <formula>"CUMPLE"</formula>
    </cfRule>
  </conditionalFormatting>
  <conditionalFormatting sqref="L16452">
    <cfRule type="cellIs" dxfId="2790" priority="4477" operator="equal">
      <formula>"RECHAZADO"</formula>
    </cfRule>
    <cfRule type="cellIs" dxfId="2789" priority="4478" operator="equal">
      <formula>"NO CUMPLE"</formula>
    </cfRule>
    <cfRule type="cellIs" dxfId="2788" priority="4479" operator="equal">
      <formula>"CUMPLE"</formula>
    </cfRule>
  </conditionalFormatting>
  <conditionalFormatting sqref="L16455">
    <cfRule type="cellIs" dxfId="2787" priority="4474" operator="equal">
      <formula>"RECHAZADO"</formula>
    </cfRule>
    <cfRule type="cellIs" dxfId="2786" priority="4475" operator="equal">
      <formula>"NO CUMPLE"</formula>
    </cfRule>
    <cfRule type="cellIs" dxfId="2785" priority="4476" operator="equal">
      <formula>"CUMPLE"</formula>
    </cfRule>
  </conditionalFormatting>
  <conditionalFormatting sqref="L16456">
    <cfRule type="cellIs" dxfId="2784" priority="4427" operator="equal">
      <formula>"RECHAZADO"</formula>
    </cfRule>
    <cfRule type="cellIs" dxfId="2783" priority="4428" operator="equal">
      <formula>"NO CUMPLE"</formula>
    </cfRule>
    <cfRule type="cellIs" dxfId="2782" priority="4429" operator="equal">
      <formula>"CUMPLE"</formula>
    </cfRule>
  </conditionalFormatting>
  <conditionalFormatting sqref="L16457">
    <cfRule type="cellIs" dxfId="2781" priority="4421" operator="equal">
      <formula>"RECHAZADO"</formula>
    </cfRule>
    <cfRule type="cellIs" dxfId="2780" priority="4422" operator="equal">
      <formula>"NO CUMPLE"</formula>
    </cfRule>
    <cfRule type="cellIs" dxfId="2779" priority="4423" operator="equal">
      <formula>"CUMPLE"</formula>
    </cfRule>
  </conditionalFormatting>
  <conditionalFormatting sqref="L16458">
    <cfRule type="cellIs" dxfId="2778" priority="4424" operator="equal">
      <formula>"RECHAZADO"</formula>
    </cfRule>
    <cfRule type="cellIs" dxfId="2777" priority="4425" operator="equal">
      <formula>"NO CUMPLE"</formula>
    </cfRule>
    <cfRule type="cellIs" dxfId="2776" priority="4426" operator="equal">
      <formula>"CUMPLE"</formula>
    </cfRule>
  </conditionalFormatting>
  <conditionalFormatting sqref="L16461">
    <cfRule type="cellIs" dxfId="2775" priority="4480" operator="equal">
      <formula>"RECHAZADO"</formula>
    </cfRule>
    <cfRule type="cellIs" dxfId="2774" priority="4481" operator="equal">
      <formula>"NO CUMPLE"</formula>
    </cfRule>
    <cfRule type="cellIs" dxfId="2773" priority="4482" operator="equal">
      <formula>"CUMPLE"</formula>
    </cfRule>
  </conditionalFormatting>
  <conditionalFormatting sqref="L16464">
    <cfRule type="cellIs" dxfId="2772" priority="4471" operator="equal">
      <formula>"RECHAZADO"</formula>
    </cfRule>
    <cfRule type="cellIs" dxfId="2771" priority="4472" operator="equal">
      <formula>"NO CUMPLE"</formula>
    </cfRule>
    <cfRule type="cellIs" dxfId="2770" priority="4473" operator="equal">
      <formula>"CUMPLE"</formula>
    </cfRule>
  </conditionalFormatting>
  <conditionalFormatting sqref="L16465">
    <cfRule type="cellIs" dxfId="2769" priority="4459" operator="equal">
      <formula>"RECHAZADO"</formula>
    </cfRule>
    <cfRule type="cellIs" dxfId="2768" priority="4460" operator="equal">
      <formula>"NO CUMPLE"</formula>
    </cfRule>
    <cfRule type="cellIs" dxfId="2767" priority="4461" operator="equal">
      <formula>"CUMPLE"</formula>
    </cfRule>
  </conditionalFormatting>
  <conditionalFormatting sqref="L16469">
    <cfRule type="cellIs" dxfId="2766" priority="4456" operator="equal">
      <formula>"RECHAZADO"</formula>
    </cfRule>
    <cfRule type="cellIs" dxfId="2765" priority="4457" operator="equal">
      <formula>"NO CUMPLE"</formula>
    </cfRule>
    <cfRule type="cellIs" dxfId="2764" priority="4458" operator="equal">
      <formula>"CUMPLE"</formula>
    </cfRule>
  </conditionalFormatting>
  <conditionalFormatting sqref="L16484:L16485">
    <cfRule type="cellIs" dxfId="2763" priority="4451" operator="equal">
      <formula>0</formula>
    </cfRule>
  </conditionalFormatting>
  <conditionalFormatting sqref="L16487">
    <cfRule type="cellIs" dxfId="2762" priority="4464" operator="equal">
      <formula>0</formula>
    </cfRule>
  </conditionalFormatting>
  <conditionalFormatting sqref="L16489">
    <cfRule type="expression" dxfId="2761" priority="4463">
      <formula>AND(L16489&lt;&gt;"",SUM(L16489:L16490)=0)</formula>
    </cfRule>
  </conditionalFormatting>
  <conditionalFormatting sqref="L16490">
    <cfRule type="expression" dxfId="2760" priority="4462">
      <formula>AND(L16490&lt;&gt;"",SUM(L16489:L16490)=0)</formula>
    </cfRule>
  </conditionalFormatting>
  <conditionalFormatting sqref="L16492">
    <cfRule type="cellIs" dxfId="2759" priority="4470" operator="equal">
      <formula>0</formula>
    </cfRule>
  </conditionalFormatting>
  <conditionalFormatting sqref="L16494">
    <cfRule type="cellIs" dxfId="2758" priority="4469" operator="equal">
      <formula>0</formula>
    </cfRule>
  </conditionalFormatting>
  <conditionalFormatting sqref="L16496">
    <cfRule type="cellIs" dxfId="2757" priority="4468" operator="equal">
      <formula>0</formula>
    </cfRule>
  </conditionalFormatting>
  <conditionalFormatting sqref="L16498">
    <cfRule type="cellIs" dxfId="2756" priority="4467" operator="equal">
      <formula>0</formula>
    </cfRule>
  </conditionalFormatting>
  <conditionalFormatting sqref="L16500">
    <cfRule type="cellIs" dxfId="2755" priority="4466" operator="equal">
      <formula>-2</formula>
    </cfRule>
  </conditionalFormatting>
  <conditionalFormatting sqref="L16502">
    <cfRule type="cellIs" dxfId="2754" priority="4465" operator="equal">
      <formula>-1</formula>
    </cfRule>
  </conditionalFormatting>
  <conditionalFormatting sqref="L16520">
    <cfRule type="cellIs" dxfId="2753" priority="4418" operator="equal">
      <formula>"RECHAZADO"</formula>
    </cfRule>
    <cfRule type="cellIs" dxfId="2752" priority="4419" operator="equal">
      <formula>"NO CUMPLE"</formula>
    </cfRule>
    <cfRule type="cellIs" dxfId="2751" priority="4420" operator="equal">
      <formula>"CUMPLE"</formula>
    </cfRule>
  </conditionalFormatting>
  <conditionalFormatting sqref="L16577">
    <cfRule type="cellIs" dxfId="2750" priority="4412" operator="equal">
      <formula>"RECHAZADO"</formula>
    </cfRule>
    <cfRule type="cellIs" dxfId="2749" priority="4413" operator="equal">
      <formula>"NO CUMPLE"</formula>
    </cfRule>
    <cfRule type="cellIs" dxfId="2748" priority="4414" operator="equal">
      <formula>"CUMPLE"</formula>
    </cfRule>
  </conditionalFormatting>
  <conditionalFormatting sqref="L16580">
    <cfRule type="cellIs" dxfId="2747" priority="4409" operator="equal">
      <formula>"RECHAZADO"</formula>
    </cfRule>
    <cfRule type="cellIs" dxfId="2746" priority="4410" operator="equal">
      <formula>"NO CUMPLE"</formula>
    </cfRule>
    <cfRule type="cellIs" dxfId="2745" priority="4411" operator="equal">
      <formula>"CUMPLE"</formula>
    </cfRule>
  </conditionalFormatting>
  <conditionalFormatting sqref="L16581">
    <cfRule type="cellIs" dxfId="2744" priority="4362" operator="equal">
      <formula>"RECHAZADO"</formula>
    </cfRule>
    <cfRule type="cellIs" dxfId="2743" priority="4363" operator="equal">
      <formula>"NO CUMPLE"</formula>
    </cfRule>
    <cfRule type="cellIs" dxfId="2742" priority="4364" operator="equal">
      <formula>"CUMPLE"</formula>
    </cfRule>
  </conditionalFormatting>
  <conditionalFormatting sqref="L16582">
    <cfRule type="cellIs" dxfId="2741" priority="4356" operator="equal">
      <formula>"RECHAZADO"</formula>
    </cfRule>
    <cfRule type="cellIs" dxfId="2740" priority="4357" operator="equal">
      <formula>"NO CUMPLE"</formula>
    </cfRule>
    <cfRule type="cellIs" dxfId="2739" priority="4358" operator="equal">
      <formula>"CUMPLE"</formula>
    </cfRule>
  </conditionalFormatting>
  <conditionalFormatting sqref="L16583">
    <cfRule type="cellIs" dxfId="2738" priority="4359" operator="equal">
      <formula>"RECHAZADO"</formula>
    </cfRule>
    <cfRule type="cellIs" dxfId="2737" priority="4360" operator="equal">
      <formula>"NO CUMPLE"</formula>
    </cfRule>
    <cfRule type="cellIs" dxfId="2736" priority="4361" operator="equal">
      <formula>"CUMPLE"</formula>
    </cfRule>
  </conditionalFormatting>
  <conditionalFormatting sqref="L16586">
    <cfRule type="cellIs" dxfId="2735" priority="4415" operator="equal">
      <formula>"RECHAZADO"</formula>
    </cfRule>
    <cfRule type="cellIs" dxfId="2734" priority="4416" operator="equal">
      <formula>"NO CUMPLE"</formula>
    </cfRule>
    <cfRule type="cellIs" dxfId="2733" priority="4417" operator="equal">
      <formula>"CUMPLE"</formula>
    </cfRule>
  </conditionalFormatting>
  <conditionalFormatting sqref="L16589">
    <cfRule type="cellIs" dxfId="2732" priority="4406" operator="equal">
      <formula>"RECHAZADO"</formula>
    </cfRule>
    <cfRule type="cellIs" dxfId="2731" priority="4407" operator="equal">
      <formula>"NO CUMPLE"</formula>
    </cfRule>
    <cfRule type="cellIs" dxfId="2730" priority="4408" operator="equal">
      <formula>"CUMPLE"</formula>
    </cfRule>
  </conditionalFormatting>
  <conditionalFormatting sqref="L16590">
    <cfRule type="cellIs" dxfId="2729" priority="4394" operator="equal">
      <formula>"RECHAZADO"</formula>
    </cfRule>
    <cfRule type="cellIs" dxfId="2728" priority="4395" operator="equal">
      <formula>"NO CUMPLE"</formula>
    </cfRule>
    <cfRule type="cellIs" dxfId="2727" priority="4396" operator="equal">
      <formula>"CUMPLE"</formula>
    </cfRule>
  </conditionalFormatting>
  <conditionalFormatting sqref="L16594">
    <cfRule type="cellIs" dxfId="2726" priority="4391" operator="equal">
      <formula>"RECHAZADO"</formula>
    </cfRule>
    <cfRule type="cellIs" dxfId="2725" priority="4392" operator="equal">
      <formula>"NO CUMPLE"</formula>
    </cfRule>
    <cfRule type="cellIs" dxfId="2724" priority="4393" operator="equal">
      <formula>"CUMPLE"</formula>
    </cfRule>
  </conditionalFormatting>
  <conditionalFormatting sqref="L16609:L16610">
    <cfRule type="cellIs" dxfId="2723" priority="4386" operator="equal">
      <formula>0</formula>
    </cfRule>
  </conditionalFormatting>
  <conditionalFormatting sqref="L16612">
    <cfRule type="cellIs" dxfId="2722" priority="4399" operator="equal">
      <formula>0</formula>
    </cfRule>
  </conditionalFormatting>
  <conditionalFormatting sqref="L16614">
    <cfRule type="expression" dxfId="2721" priority="4398">
      <formula>AND(L16614&lt;&gt;"",SUM(L16614:L16615)=0)</formula>
    </cfRule>
  </conditionalFormatting>
  <conditionalFormatting sqref="L16615">
    <cfRule type="expression" dxfId="2720" priority="4397">
      <formula>AND(L16615&lt;&gt;"",SUM(L16614:L16615)=0)</formula>
    </cfRule>
  </conditionalFormatting>
  <conditionalFormatting sqref="L16617">
    <cfRule type="cellIs" dxfId="2719" priority="4405" operator="equal">
      <formula>0</formula>
    </cfRule>
  </conditionalFormatting>
  <conditionalFormatting sqref="L16619">
    <cfRule type="cellIs" dxfId="2718" priority="4404" operator="equal">
      <formula>0</formula>
    </cfRule>
  </conditionalFormatting>
  <conditionalFormatting sqref="L16621">
    <cfRule type="cellIs" dxfId="2717" priority="4403" operator="equal">
      <formula>0</formula>
    </cfRule>
  </conditionalFormatting>
  <conditionalFormatting sqref="L16623">
    <cfRule type="cellIs" dxfId="2716" priority="4402" operator="equal">
      <formula>0</formula>
    </cfRule>
  </conditionalFormatting>
  <conditionalFormatting sqref="L16625">
    <cfRule type="cellIs" dxfId="2715" priority="4401" operator="equal">
      <formula>-2</formula>
    </cfRule>
  </conditionalFormatting>
  <conditionalFormatting sqref="L16627">
    <cfRule type="cellIs" dxfId="2714" priority="4400" operator="equal">
      <formula>-1</formula>
    </cfRule>
  </conditionalFormatting>
  <conditionalFormatting sqref="L16645">
    <cfRule type="cellIs" dxfId="2713" priority="4353" operator="equal">
      <formula>"RECHAZADO"</formula>
    </cfRule>
    <cfRule type="cellIs" dxfId="2712" priority="4354" operator="equal">
      <formula>"NO CUMPLE"</formula>
    </cfRule>
    <cfRule type="cellIs" dxfId="2711" priority="4355" operator="equal">
      <formula>"CUMPLE"</formula>
    </cfRule>
  </conditionalFormatting>
  <conditionalFormatting sqref="L16702">
    <cfRule type="cellIs" dxfId="2710" priority="4347" operator="equal">
      <formula>"RECHAZADO"</formula>
    </cfRule>
    <cfRule type="cellIs" dxfId="2709" priority="4348" operator="equal">
      <formula>"NO CUMPLE"</formula>
    </cfRule>
    <cfRule type="cellIs" dxfId="2708" priority="4349" operator="equal">
      <formula>"CUMPLE"</formula>
    </cfRule>
  </conditionalFormatting>
  <conditionalFormatting sqref="L16705">
    <cfRule type="cellIs" dxfId="2707" priority="4344" operator="equal">
      <formula>"RECHAZADO"</formula>
    </cfRule>
    <cfRule type="cellIs" dxfId="2706" priority="4345" operator="equal">
      <formula>"NO CUMPLE"</formula>
    </cfRule>
    <cfRule type="cellIs" dxfId="2705" priority="4346" operator="equal">
      <formula>"CUMPLE"</formula>
    </cfRule>
  </conditionalFormatting>
  <conditionalFormatting sqref="L16706">
    <cfRule type="cellIs" dxfId="2704" priority="4297" operator="equal">
      <formula>"RECHAZADO"</formula>
    </cfRule>
    <cfRule type="cellIs" dxfId="2703" priority="4298" operator="equal">
      <formula>"NO CUMPLE"</formula>
    </cfRule>
    <cfRule type="cellIs" dxfId="2702" priority="4299" operator="equal">
      <formula>"CUMPLE"</formula>
    </cfRule>
  </conditionalFormatting>
  <conditionalFormatting sqref="L16707">
    <cfRule type="cellIs" dxfId="2701" priority="4291" operator="equal">
      <formula>"RECHAZADO"</formula>
    </cfRule>
    <cfRule type="cellIs" dxfId="2700" priority="4292" operator="equal">
      <formula>"NO CUMPLE"</formula>
    </cfRule>
    <cfRule type="cellIs" dxfId="2699" priority="4293" operator="equal">
      <formula>"CUMPLE"</formula>
    </cfRule>
  </conditionalFormatting>
  <conditionalFormatting sqref="L16708">
    <cfRule type="cellIs" dxfId="2698" priority="4294" operator="equal">
      <formula>"RECHAZADO"</formula>
    </cfRule>
    <cfRule type="cellIs" dxfId="2697" priority="4295" operator="equal">
      <formula>"NO CUMPLE"</formula>
    </cfRule>
    <cfRule type="cellIs" dxfId="2696" priority="4296" operator="equal">
      <formula>"CUMPLE"</formula>
    </cfRule>
  </conditionalFormatting>
  <conditionalFormatting sqref="L16711">
    <cfRule type="cellIs" dxfId="2695" priority="4350" operator="equal">
      <formula>"RECHAZADO"</formula>
    </cfRule>
    <cfRule type="cellIs" dxfId="2694" priority="4351" operator="equal">
      <formula>"NO CUMPLE"</formula>
    </cfRule>
    <cfRule type="cellIs" dxfId="2693" priority="4352" operator="equal">
      <formula>"CUMPLE"</formula>
    </cfRule>
  </conditionalFormatting>
  <conditionalFormatting sqref="L16714">
    <cfRule type="cellIs" dxfId="2692" priority="4341" operator="equal">
      <formula>"RECHAZADO"</formula>
    </cfRule>
    <cfRule type="cellIs" dxfId="2691" priority="4342" operator="equal">
      <formula>"NO CUMPLE"</formula>
    </cfRule>
    <cfRule type="cellIs" dxfId="2690" priority="4343" operator="equal">
      <formula>"CUMPLE"</formula>
    </cfRule>
  </conditionalFormatting>
  <conditionalFormatting sqref="L16715">
    <cfRule type="cellIs" dxfId="2689" priority="4329" operator="equal">
      <formula>"RECHAZADO"</formula>
    </cfRule>
    <cfRule type="cellIs" dxfId="2688" priority="4330" operator="equal">
      <formula>"NO CUMPLE"</formula>
    </cfRule>
    <cfRule type="cellIs" dxfId="2687" priority="4331" operator="equal">
      <formula>"CUMPLE"</formula>
    </cfRule>
  </conditionalFormatting>
  <conditionalFormatting sqref="L16719">
    <cfRule type="cellIs" dxfId="2686" priority="4326" operator="equal">
      <formula>"RECHAZADO"</formula>
    </cfRule>
    <cfRule type="cellIs" dxfId="2685" priority="4327" operator="equal">
      <formula>"NO CUMPLE"</formula>
    </cfRule>
    <cfRule type="cellIs" dxfId="2684" priority="4328" operator="equal">
      <formula>"CUMPLE"</formula>
    </cfRule>
  </conditionalFormatting>
  <conditionalFormatting sqref="L16734:L16735">
    <cfRule type="cellIs" dxfId="2683" priority="4321" operator="equal">
      <formula>0</formula>
    </cfRule>
  </conditionalFormatting>
  <conditionalFormatting sqref="L16737">
    <cfRule type="cellIs" dxfId="2682" priority="4334" operator="equal">
      <formula>0</formula>
    </cfRule>
  </conditionalFormatting>
  <conditionalFormatting sqref="L16739">
    <cfRule type="expression" dxfId="2681" priority="4333">
      <formula>AND(L16739&lt;&gt;"",SUM(L16739:L16740)=0)</formula>
    </cfRule>
  </conditionalFormatting>
  <conditionalFormatting sqref="L16740">
    <cfRule type="expression" dxfId="2680" priority="4332">
      <formula>AND(L16740&lt;&gt;"",SUM(L16739:L16740)=0)</formula>
    </cfRule>
  </conditionalFormatting>
  <conditionalFormatting sqref="L16742">
    <cfRule type="cellIs" dxfId="2679" priority="4340" operator="equal">
      <formula>0</formula>
    </cfRule>
  </conditionalFormatting>
  <conditionalFormatting sqref="L16744">
    <cfRule type="cellIs" dxfId="2678" priority="4339" operator="equal">
      <formula>0</formula>
    </cfRule>
  </conditionalFormatting>
  <conditionalFormatting sqref="L16746">
    <cfRule type="cellIs" dxfId="2677" priority="4338" operator="equal">
      <formula>0</formula>
    </cfRule>
  </conditionalFormatting>
  <conditionalFormatting sqref="L16748">
    <cfRule type="cellIs" dxfId="2676" priority="4337" operator="equal">
      <formula>0</formula>
    </cfRule>
  </conditionalFormatting>
  <conditionalFormatting sqref="L16750">
    <cfRule type="cellIs" dxfId="2675" priority="4336" operator="equal">
      <formula>-2</formula>
    </cfRule>
  </conditionalFormatting>
  <conditionalFormatting sqref="L16752">
    <cfRule type="cellIs" dxfId="2674" priority="4335" operator="equal">
      <formula>-1</formula>
    </cfRule>
  </conditionalFormatting>
  <conditionalFormatting sqref="L16770">
    <cfRule type="cellIs" dxfId="2673" priority="4288" operator="equal">
      <formula>"RECHAZADO"</formula>
    </cfRule>
    <cfRule type="cellIs" dxfId="2672" priority="4289" operator="equal">
      <formula>"NO CUMPLE"</formula>
    </cfRule>
    <cfRule type="cellIs" dxfId="2671" priority="4290" operator="equal">
      <formula>"CUMPLE"</formula>
    </cfRule>
  </conditionalFormatting>
  <conditionalFormatting sqref="L16827">
    <cfRule type="cellIs" dxfId="2670" priority="4282" operator="equal">
      <formula>"RECHAZADO"</formula>
    </cfRule>
    <cfRule type="cellIs" dxfId="2669" priority="4283" operator="equal">
      <formula>"NO CUMPLE"</formula>
    </cfRule>
    <cfRule type="cellIs" dxfId="2668" priority="4284" operator="equal">
      <formula>"CUMPLE"</formula>
    </cfRule>
  </conditionalFormatting>
  <conditionalFormatting sqref="L16830">
    <cfRule type="cellIs" dxfId="2667" priority="4279" operator="equal">
      <formula>"RECHAZADO"</formula>
    </cfRule>
    <cfRule type="cellIs" dxfId="2666" priority="4280" operator="equal">
      <formula>"NO CUMPLE"</formula>
    </cfRule>
    <cfRule type="cellIs" dxfId="2665" priority="4281" operator="equal">
      <formula>"CUMPLE"</formula>
    </cfRule>
  </conditionalFormatting>
  <conditionalFormatting sqref="L16831">
    <cfRule type="cellIs" dxfId="2664" priority="4232" operator="equal">
      <formula>"RECHAZADO"</formula>
    </cfRule>
    <cfRule type="cellIs" dxfId="2663" priority="4233" operator="equal">
      <formula>"NO CUMPLE"</formula>
    </cfRule>
    <cfRule type="cellIs" dxfId="2662" priority="4234" operator="equal">
      <formula>"CUMPLE"</formula>
    </cfRule>
  </conditionalFormatting>
  <conditionalFormatting sqref="L16832">
    <cfRule type="cellIs" dxfId="2661" priority="4226" operator="equal">
      <formula>"RECHAZADO"</formula>
    </cfRule>
    <cfRule type="cellIs" dxfId="2660" priority="4227" operator="equal">
      <formula>"NO CUMPLE"</formula>
    </cfRule>
    <cfRule type="cellIs" dxfId="2659" priority="4228" operator="equal">
      <formula>"CUMPLE"</formula>
    </cfRule>
  </conditionalFormatting>
  <conditionalFormatting sqref="L16833">
    <cfRule type="cellIs" dxfId="2658" priority="4229" operator="equal">
      <formula>"RECHAZADO"</formula>
    </cfRule>
    <cfRule type="cellIs" dxfId="2657" priority="4230" operator="equal">
      <formula>"NO CUMPLE"</formula>
    </cfRule>
    <cfRule type="cellIs" dxfId="2656" priority="4231" operator="equal">
      <formula>"CUMPLE"</formula>
    </cfRule>
  </conditionalFormatting>
  <conditionalFormatting sqref="L16836">
    <cfRule type="cellIs" dxfId="2655" priority="4285" operator="equal">
      <formula>"RECHAZADO"</formula>
    </cfRule>
    <cfRule type="cellIs" dxfId="2654" priority="4286" operator="equal">
      <formula>"NO CUMPLE"</formula>
    </cfRule>
    <cfRule type="cellIs" dxfId="2653" priority="4287" operator="equal">
      <formula>"CUMPLE"</formula>
    </cfRule>
  </conditionalFormatting>
  <conditionalFormatting sqref="L16839">
    <cfRule type="cellIs" dxfId="2652" priority="4276" operator="equal">
      <formula>"RECHAZADO"</formula>
    </cfRule>
    <cfRule type="cellIs" dxfId="2651" priority="4277" operator="equal">
      <formula>"NO CUMPLE"</formula>
    </cfRule>
    <cfRule type="cellIs" dxfId="2650" priority="4278" operator="equal">
      <formula>"CUMPLE"</formula>
    </cfRule>
  </conditionalFormatting>
  <conditionalFormatting sqref="L16840">
    <cfRule type="cellIs" dxfId="2649" priority="4264" operator="equal">
      <formula>"RECHAZADO"</formula>
    </cfRule>
    <cfRule type="cellIs" dxfId="2648" priority="4265" operator="equal">
      <formula>"NO CUMPLE"</formula>
    </cfRule>
    <cfRule type="cellIs" dxfId="2647" priority="4266" operator="equal">
      <formula>"CUMPLE"</formula>
    </cfRule>
  </conditionalFormatting>
  <conditionalFormatting sqref="L16844">
    <cfRule type="cellIs" dxfId="2646" priority="4261" operator="equal">
      <formula>"RECHAZADO"</formula>
    </cfRule>
    <cfRule type="cellIs" dxfId="2645" priority="4262" operator="equal">
      <formula>"NO CUMPLE"</formula>
    </cfRule>
    <cfRule type="cellIs" dxfId="2644" priority="4263" operator="equal">
      <formula>"CUMPLE"</formula>
    </cfRule>
  </conditionalFormatting>
  <conditionalFormatting sqref="L16859:L16860">
    <cfRule type="cellIs" dxfId="2643" priority="4256" operator="equal">
      <formula>0</formula>
    </cfRule>
  </conditionalFormatting>
  <conditionalFormatting sqref="L16862">
    <cfRule type="cellIs" dxfId="2642" priority="4269" operator="equal">
      <formula>0</formula>
    </cfRule>
  </conditionalFormatting>
  <conditionalFormatting sqref="L16864">
    <cfRule type="expression" dxfId="2641" priority="4268">
      <formula>AND(L16864&lt;&gt;"",SUM(L16864:L16865)=0)</formula>
    </cfRule>
  </conditionalFormatting>
  <conditionalFormatting sqref="L16865">
    <cfRule type="expression" dxfId="2640" priority="4267">
      <formula>AND(L16865&lt;&gt;"",SUM(L16864:L16865)=0)</formula>
    </cfRule>
  </conditionalFormatting>
  <conditionalFormatting sqref="L16867">
    <cfRule type="cellIs" dxfId="2639" priority="4275" operator="equal">
      <formula>0</formula>
    </cfRule>
  </conditionalFormatting>
  <conditionalFormatting sqref="L16869">
    <cfRule type="cellIs" dxfId="2638" priority="4274" operator="equal">
      <formula>0</formula>
    </cfRule>
  </conditionalFormatting>
  <conditionalFormatting sqref="L16871">
    <cfRule type="cellIs" dxfId="2637" priority="4273" operator="equal">
      <formula>0</formula>
    </cfRule>
  </conditionalFormatting>
  <conditionalFormatting sqref="L16873">
    <cfRule type="cellIs" dxfId="2636" priority="4272" operator="equal">
      <formula>0</formula>
    </cfRule>
  </conditionalFormatting>
  <conditionalFormatting sqref="L16875">
    <cfRule type="cellIs" dxfId="2635" priority="4271" operator="equal">
      <formula>-2</formula>
    </cfRule>
  </conditionalFormatting>
  <conditionalFormatting sqref="L16877">
    <cfRule type="cellIs" dxfId="2634" priority="4270" operator="equal">
      <formula>-1</formula>
    </cfRule>
  </conditionalFormatting>
  <conditionalFormatting sqref="L16895">
    <cfRule type="cellIs" dxfId="2633" priority="4223" operator="equal">
      <formula>"RECHAZADO"</formula>
    </cfRule>
    <cfRule type="cellIs" dxfId="2632" priority="4224" operator="equal">
      <formula>"NO CUMPLE"</formula>
    </cfRule>
    <cfRule type="cellIs" dxfId="2631" priority="4225" operator="equal">
      <formula>"CUMPLE"</formula>
    </cfRule>
  </conditionalFormatting>
  <conditionalFormatting sqref="L16952">
    <cfRule type="cellIs" dxfId="2630" priority="4217" operator="equal">
      <formula>"RECHAZADO"</formula>
    </cfRule>
    <cfRule type="cellIs" dxfId="2629" priority="4218" operator="equal">
      <formula>"NO CUMPLE"</formula>
    </cfRule>
    <cfRule type="cellIs" dxfId="2628" priority="4219" operator="equal">
      <formula>"CUMPLE"</formula>
    </cfRule>
  </conditionalFormatting>
  <conditionalFormatting sqref="L16955">
    <cfRule type="cellIs" dxfId="2627" priority="4214" operator="equal">
      <formula>"RECHAZADO"</formula>
    </cfRule>
    <cfRule type="cellIs" dxfId="2626" priority="4215" operator="equal">
      <formula>"NO CUMPLE"</formula>
    </cfRule>
    <cfRule type="cellIs" dxfId="2625" priority="4216" operator="equal">
      <formula>"CUMPLE"</formula>
    </cfRule>
  </conditionalFormatting>
  <conditionalFormatting sqref="L16956">
    <cfRule type="cellIs" dxfId="2624" priority="4167" operator="equal">
      <formula>"RECHAZADO"</formula>
    </cfRule>
    <cfRule type="cellIs" dxfId="2623" priority="4168" operator="equal">
      <formula>"NO CUMPLE"</formula>
    </cfRule>
    <cfRule type="cellIs" dxfId="2622" priority="4169" operator="equal">
      <formula>"CUMPLE"</formula>
    </cfRule>
  </conditionalFormatting>
  <conditionalFormatting sqref="L16957">
    <cfRule type="cellIs" dxfId="2621" priority="4161" operator="equal">
      <formula>"RECHAZADO"</formula>
    </cfRule>
    <cfRule type="cellIs" dxfId="2620" priority="4162" operator="equal">
      <formula>"NO CUMPLE"</formula>
    </cfRule>
    <cfRule type="cellIs" dxfId="2619" priority="4163" operator="equal">
      <formula>"CUMPLE"</formula>
    </cfRule>
  </conditionalFormatting>
  <conditionalFormatting sqref="L16958">
    <cfRule type="cellIs" dxfId="2618" priority="4164" operator="equal">
      <formula>"RECHAZADO"</formula>
    </cfRule>
    <cfRule type="cellIs" dxfId="2617" priority="4165" operator="equal">
      <formula>"NO CUMPLE"</formula>
    </cfRule>
    <cfRule type="cellIs" dxfId="2616" priority="4166" operator="equal">
      <formula>"CUMPLE"</formula>
    </cfRule>
  </conditionalFormatting>
  <conditionalFormatting sqref="L16961">
    <cfRule type="cellIs" dxfId="2615" priority="4220" operator="equal">
      <formula>"RECHAZADO"</formula>
    </cfRule>
    <cfRule type="cellIs" dxfId="2614" priority="4221" operator="equal">
      <formula>"NO CUMPLE"</formula>
    </cfRule>
    <cfRule type="cellIs" dxfId="2613" priority="4222" operator="equal">
      <formula>"CUMPLE"</formula>
    </cfRule>
  </conditionalFormatting>
  <conditionalFormatting sqref="L16964">
    <cfRule type="cellIs" dxfId="2612" priority="4211" operator="equal">
      <formula>"RECHAZADO"</formula>
    </cfRule>
    <cfRule type="cellIs" dxfId="2611" priority="4212" operator="equal">
      <formula>"NO CUMPLE"</formula>
    </cfRule>
    <cfRule type="cellIs" dxfId="2610" priority="4213" operator="equal">
      <formula>"CUMPLE"</formula>
    </cfRule>
  </conditionalFormatting>
  <conditionalFormatting sqref="L16965">
    <cfRule type="cellIs" dxfId="2609" priority="4199" operator="equal">
      <formula>"RECHAZADO"</formula>
    </cfRule>
    <cfRule type="cellIs" dxfId="2608" priority="4200" operator="equal">
      <formula>"NO CUMPLE"</formula>
    </cfRule>
    <cfRule type="cellIs" dxfId="2607" priority="4201" operator="equal">
      <formula>"CUMPLE"</formula>
    </cfRule>
  </conditionalFormatting>
  <conditionalFormatting sqref="L16969">
    <cfRule type="cellIs" dxfId="2606" priority="4196" operator="equal">
      <formula>"RECHAZADO"</formula>
    </cfRule>
    <cfRule type="cellIs" dxfId="2605" priority="4197" operator="equal">
      <formula>"NO CUMPLE"</formula>
    </cfRule>
    <cfRule type="cellIs" dxfId="2604" priority="4198" operator="equal">
      <formula>"CUMPLE"</formula>
    </cfRule>
  </conditionalFormatting>
  <conditionalFormatting sqref="L16984:L16985">
    <cfRule type="cellIs" dxfId="2603" priority="4191" operator="equal">
      <formula>0</formula>
    </cfRule>
  </conditionalFormatting>
  <conditionalFormatting sqref="L16987">
    <cfRule type="cellIs" dxfId="2602" priority="4204" operator="equal">
      <formula>0</formula>
    </cfRule>
  </conditionalFormatting>
  <conditionalFormatting sqref="L16989">
    <cfRule type="expression" dxfId="2601" priority="4203">
      <formula>AND(L16989&lt;&gt;"",SUM(L16989:L16990)=0)</formula>
    </cfRule>
  </conditionalFormatting>
  <conditionalFormatting sqref="L16990">
    <cfRule type="expression" dxfId="2600" priority="4202">
      <formula>AND(L16990&lt;&gt;"",SUM(L16989:L16990)=0)</formula>
    </cfRule>
  </conditionalFormatting>
  <conditionalFormatting sqref="L16992">
    <cfRule type="cellIs" dxfId="2599" priority="4210" operator="equal">
      <formula>0</formula>
    </cfRule>
  </conditionalFormatting>
  <conditionalFormatting sqref="L16994">
    <cfRule type="cellIs" dxfId="2598" priority="4209" operator="equal">
      <formula>0</formula>
    </cfRule>
  </conditionalFormatting>
  <conditionalFormatting sqref="L16996">
    <cfRule type="cellIs" dxfId="2597" priority="4208" operator="equal">
      <formula>0</formula>
    </cfRule>
  </conditionalFormatting>
  <conditionalFormatting sqref="L16998">
    <cfRule type="cellIs" dxfId="2596" priority="4207" operator="equal">
      <formula>0</formula>
    </cfRule>
  </conditionalFormatting>
  <conditionalFormatting sqref="L17000">
    <cfRule type="cellIs" dxfId="2595" priority="4206" operator="equal">
      <formula>-2</formula>
    </cfRule>
  </conditionalFormatting>
  <conditionalFormatting sqref="L17002">
    <cfRule type="cellIs" dxfId="2594" priority="4205" operator="equal">
      <formula>-1</formula>
    </cfRule>
  </conditionalFormatting>
  <conditionalFormatting sqref="L17020">
    <cfRule type="cellIs" dxfId="2593" priority="4158" operator="equal">
      <formula>"RECHAZADO"</formula>
    </cfRule>
    <cfRule type="cellIs" dxfId="2592" priority="4159" operator="equal">
      <formula>"NO CUMPLE"</formula>
    </cfRule>
    <cfRule type="cellIs" dxfId="2591" priority="4160" operator="equal">
      <formula>"CUMPLE"</formula>
    </cfRule>
  </conditionalFormatting>
  <conditionalFormatting sqref="L17077">
    <cfRule type="cellIs" dxfId="2590" priority="4152" operator="equal">
      <formula>"RECHAZADO"</formula>
    </cfRule>
    <cfRule type="cellIs" dxfId="2589" priority="4153" operator="equal">
      <formula>"NO CUMPLE"</formula>
    </cfRule>
    <cfRule type="cellIs" dxfId="2588" priority="4154" operator="equal">
      <formula>"CUMPLE"</formula>
    </cfRule>
  </conditionalFormatting>
  <conditionalFormatting sqref="L17080">
    <cfRule type="cellIs" dxfId="2587" priority="4149" operator="equal">
      <formula>"RECHAZADO"</formula>
    </cfRule>
    <cfRule type="cellIs" dxfId="2586" priority="4150" operator="equal">
      <formula>"NO CUMPLE"</formula>
    </cfRule>
    <cfRule type="cellIs" dxfId="2585" priority="4151" operator="equal">
      <formula>"CUMPLE"</formula>
    </cfRule>
  </conditionalFormatting>
  <conditionalFormatting sqref="L17081">
    <cfRule type="cellIs" dxfId="2584" priority="4102" operator="equal">
      <formula>"RECHAZADO"</formula>
    </cfRule>
    <cfRule type="cellIs" dxfId="2583" priority="4103" operator="equal">
      <formula>"NO CUMPLE"</formula>
    </cfRule>
    <cfRule type="cellIs" dxfId="2582" priority="4104" operator="equal">
      <formula>"CUMPLE"</formula>
    </cfRule>
  </conditionalFormatting>
  <conditionalFormatting sqref="L17082">
    <cfRule type="cellIs" dxfId="2581" priority="4096" operator="equal">
      <formula>"RECHAZADO"</formula>
    </cfRule>
    <cfRule type="cellIs" dxfId="2580" priority="4097" operator="equal">
      <formula>"NO CUMPLE"</formula>
    </cfRule>
    <cfRule type="cellIs" dxfId="2579" priority="4098" operator="equal">
      <formula>"CUMPLE"</formula>
    </cfRule>
  </conditionalFormatting>
  <conditionalFormatting sqref="L17083">
    <cfRule type="cellIs" dxfId="2578" priority="4099" operator="equal">
      <formula>"RECHAZADO"</formula>
    </cfRule>
    <cfRule type="cellIs" dxfId="2577" priority="4100" operator="equal">
      <formula>"NO CUMPLE"</formula>
    </cfRule>
    <cfRule type="cellIs" dxfId="2576" priority="4101" operator="equal">
      <formula>"CUMPLE"</formula>
    </cfRule>
  </conditionalFormatting>
  <conditionalFormatting sqref="L17086">
    <cfRule type="cellIs" dxfId="2575" priority="4155" operator="equal">
      <formula>"RECHAZADO"</formula>
    </cfRule>
    <cfRule type="cellIs" dxfId="2574" priority="4156" operator="equal">
      <formula>"NO CUMPLE"</formula>
    </cfRule>
    <cfRule type="cellIs" dxfId="2573" priority="4157" operator="equal">
      <formula>"CUMPLE"</formula>
    </cfRule>
  </conditionalFormatting>
  <conditionalFormatting sqref="L17089">
    <cfRule type="cellIs" dxfId="2572" priority="4146" operator="equal">
      <formula>"RECHAZADO"</formula>
    </cfRule>
    <cfRule type="cellIs" dxfId="2571" priority="4147" operator="equal">
      <formula>"NO CUMPLE"</formula>
    </cfRule>
    <cfRule type="cellIs" dxfId="2570" priority="4148" operator="equal">
      <formula>"CUMPLE"</formula>
    </cfRule>
  </conditionalFormatting>
  <conditionalFormatting sqref="L17090">
    <cfRule type="cellIs" dxfId="2569" priority="4134" operator="equal">
      <formula>"RECHAZADO"</formula>
    </cfRule>
    <cfRule type="cellIs" dxfId="2568" priority="4135" operator="equal">
      <formula>"NO CUMPLE"</formula>
    </cfRule>
    <cfRule type="cellIs" dxfId="2567" priority="4136" operator="equal">
      <formula>"CUMPLE"</formula>
    </cfRule>
  </conditionalFormatting>
  <conditionalFormatting sqref="L17094">
    <cfRule type="cellIs" dxfId="2566" priority="4131" operator="equal">
      <formula>"RECHAZADO"</formula>
    </cfRule>
    <cfRule type="cellIs" dxfId="2565" priority="4132" operator="equal">
      <formula>"NO CUMPLE"</formula>
    </cfRule>
    <cfRule type="cellIs" dxfId="2564" priority="4133" operator="equal">
      <formula>"CUMPLE"</formula>
    </cfRule>
  </conditionalFormatting>
  <conditionalFormatting sqref="L17109:L17110">
    <cfRule type="cellIs" dxfId="2563" priority="4126" operator="equal">
      <formula>0</formula>
    </cfRule>
  </conditionalFormatting>
  <conditionalFormatting sqref="L17112">
    <cfRule type="cellIs" dxfId="2562" priority="4139" operator="equal">
      <formula>0</formula>
    </cfRule>
  </conditionalFormatting>
  <conditionalFormatting sqref="L17114">
    <cfRule type="expression" dxfId="2561" priority="4138">
      <formula>AND(L17114&lt;&gt;"",SUM(L17114:L17115)=0)</formula>
    </cfRule>
  </conditionalFormatting>
  <conditionalFormatting sqref="L17115">
    <cfRule type="expression" dxfId="2560" priority="4137">
      <formula>AND(L17115&lt;&gt;"",SUM(L17114:L17115)=0)</formula>
    </cfRule>
  </conditionalFormatting>
  <conditionalFormatting sqref="L17117">
    <cfRule type="cellIs" dxfId="2559" priority="4145" operator="equal">
      <formula>0</formula>
    </cfRule>
  </conditionalFormatting>
  <conditionalFormatting sqref="L17119">
    <cfRule type="cellIs" dxfId="2558" priority="4144" operator="equal">
      <formula>0</formula>
    </cfRule>
  </conditionalFormatting>
  <conditionalFormatting sqref="L17121">
    <cfRule type="cellIs" dxfId="2557" priority="4143" operator="equal">
      <formula>0</formula>
    </cfRule>
  </conditionalFormatting>
  <conditionalFormatting sqref="L17123">
    <cfRule type="cellIs" dxfId="2556" priority="4142" operator="equal">
      <formula>0</formula>
    </cfRule>
  </conditionalFormatting>
  <conditionalFormatting sqref="L17125">
    <cfRule type="cellIs" dxfId="2555" priority="4141" operator="equal">
      <formula>-2</formula>
    </cfRule>
  </conditionalFormatting>
  <conditionalFormatting sqref="L17127">
    <cfRule type="cellIs" dxfId="2554" priority="4140" operator="equal">
      <formula>-1</formula>
    </cfRule>
  </conditionalFormatting>
  <conditionalFormatting sqref="L17145">
    <cfRule type="cellIs" dxfId="2553" priority="4093" operator="equal">
      <formula>"RECHAZADO"</formula>
    </cfRule>
    <cfRule type="cellIs" dxfId="2552" priority="4094" operator="equal">
      <formula>"NO CUMPLE"</formula>
    </cfRule>
    <cfRule type="cellIs" dxfId="2551" priority="4095" operator="equal">
      <formula>"CUMPLE"</formula>
    </cfRule>
  </conditionalFormatting>
  <conditionalFormatting sqref="L17202">
    <cfRule type="cellIs" dxfId="2550" priority="4087" operator="equal">
      <formula>"RECHAZADO"</formula>
    </cfRule>
    <cfRule type="cellIs" dxfId="2549" priority="4088" operator="equal">
      <formula>"NO CUMPLE"</formula>
    </cfRule>
    <cfRule type="cellIs" dxfId="2548" priority="4089" operator="equal">
      <formula>"CUMPLE"</formula>
    </cfRule>
  </conditionalFormatting>
  <conditionalFormatting sqref="L17205">
    <cfRule type="cellIs" dxfId="2547" priority="4084" operator="equal">
      <formula>"RECHAZADO"</formula>
    </cfRule>
    <cfRule type="cellIs" dxfId="2546" priority="4085" operator="equal">
      <formula>"NO CUMPLE"</formula>
    </cfRule>
    <cfRule type="cellIs" dxfId="2545" priority="4086" operator="equal">
      <formula>"CUMPLE"</formula>
    </cfRule>
  </conditionalFormatting>
  <conditionalFormatting sqref="L17206">
    <cfRule type="cellIs" dxfId="2544" priority="4037" operator="equal">
      <formula>"RECHAZADO"</formula>
    </cfRule>
    <cfRule type="cellIs" dxfId="2543" priority="4038" operator="equal">
      <formula>"NO CUMPLE"</formula>
    </cfRule>
    <cfRule type="cellIs" dxfId="2542" priority="4039" operator="equal">
      <formula>"CUMPLE"</formula>
    </cfRule>
  </conditionalFormatting>
  <conditionalFormatting sqref="L17207">
    <cfRule type="cellIs" dxfId="2541" priority="4031" operator="equal">
      <formula>"RECHAZADO"</formula>
    </cfRule>
    <cfRule type="cellIs" dxfId="2540" priority="4032" operator="equal">
      <formula>"NO CUMPLE"</formula>
    </cfRule>
    <cfRule type="cellIs" dxfId="2539" priority="4033" operator="equal">
      <formula>"CUMPLE"</formula>
    </cfRule>
  </conditionalFormatting>
  <conditionalFormatting sqref="L17208">
    <cfRule type="cellIs" dxfId="2538" priority="4034" operator="equal">
      <formula>"RECHAZADO"</formula>
    </cfRule>
    <cfRule type="cellIs" dxfId="2537" priority="4035" operator="equal">
      <formula>"NO CUMPLE"</formula>
    </cfRule>
    <cfRule type="cellIs" dxfId="2536" priority="4036" operator="equal">
      <formula>"CUMPLE"</formula>
    </cfRule>
  </conditionalFormatting>
  <conditionalFormatting sqref="L17211">
    <cfRule type="cellIs" dxfId="2535" priority="4090" operator="equal">
      <formula>"RECHAZADO"</formula>
    </cfRule>
    <cfRule type="cellIs" dxfId="2534" priority="4091" operator="equal">
      <formula>"NO CUMPLE"</formula>
    </cfRule>
    <cfRule type="cellIs" dxfId="2533" priority="4092" operator="equal">
      <formula>"CUMPLE"</formula>
    </cfRule>
  </conditionalFormatting>
  <conditionalFormatting sqref="L17214">
    <cfRule type="cellIs" dxfId="2532" priority="4081" operator="equal">
      <formula>"RECHAZADO"</formula>
    </cfRule>
    <cfRule type="cellIs" dxfId="2531" priority="4082" operator="equal">
      <formula>"NO CUMPLE"</formula>
    </cfRule>
    <cfRule type="cellIs" dxfId="2530" priority="4083" operator="equal">
      <formula>"CUMPLE"</formula>
    </cfRule>
  </conditionalFormatting>
  <conditionalFormatting sqref="L17215">
    <cfRule type="cellIs" dxfId="2529" priority="4069" operator="equal">
      <formula>"RECHAZADO"</formula>
    </cfRule>
    <cfRule type="cellIs" dxfId="2528" priority="4070" operator="equal">
      <formula>"NO CUMPLE"</formula>
    </cfRule>
    <cfRule type="cellIs" dxfId="2527" priority="4071" operator="equal">
      <formula>"CUMPLE"</formula>
    </cfRule>
  </conditionalFormatting>
  <conditionalFormatting sqref="L17219">
    <cfRule type="cellIs" dxfId="2526" priority="4066" operator="equal">
      <formula>"RECHAZADO"</formula>
    </cfRule>
    <cfRule type="cellIs" dxfId="2525" priority="4067" operator="equal">
      <formula>"NO CUMPLE"</formula>
    </cfRule>
    <cfRule type="cellIs" dxfId="2524" priority="4068" operator="equal">
      <formula>"CUMPLE"</formula>
    </cfRule>
  </conditionalFormatting>
  <conditionalFormatting sqref="L17234:L17235">
    <cfRule type="cellIs" dxfId="2523" priority="4061" operator="equal">
      <formula>0</formula>
    </cfRule>
  </conditionalFormatting>
  <conditionalFormatting sqref="L17237">
    <cfRule type="cellIs" dxfId="2522" priority="4074" operator="equal">
      <formula>0</formula>
    </cfRule>
  </conditionalFormatting>
  <conditionalFormatting sqref="L17239">
    <cfRule type="expression" dxfId="2521" priority="4073">
      <formula>AND(L17239&lt;&gt;"",SUM(L17239:L17240)=0)</formula>
    </cfRule>
  </conditionalFormatting>
  <conditionalFormatting sqref="L17240">
    <cfRule type="expression" dxfId="2520" priority="4072">
      <formula>AND(L17240&lt;&gt;"",SUM(L17239:L17240)=0)</formula>
    </cfRule>
  </conditionalFormatting>
  <conditionalFormatting sqref="L17242">
    <cfRule type="cellIs" dxfId="2519" priority="4080" operator="equal">
      <formula>0</formula>
    </cfRule>
  </conditionalFormatting>
  <conditionalFormatting sqref="L17244">
    <cfRule type="cellIs" dxfId="2518" priority="4079" operator="equal">
      <formula>0</formula>
    </cfRule>
  </conditionalFormatting>
  <conditionalFormatting sqref="L17246">
    <cfRule type="cellIs" dxfId="2517" priority="4078" operator="equal">
      <formula>0</formula>
    </cfRule>
  </conditionalFormatting>
  <conditionalFormatting sqref="L17248">
    <cfRule type="cellIs" dxfId="2516" priority="4077" operator="equal">
      <formula>0</formula>
    </cfRule>
  </conditionalFormatting>
  <conditionalFormatting sqref="L17250">
    <cfRule type="cellIs" dxfId="2515" priority="4076" operator="equal">
      <formula>-2</formula>
    </cfRule>
  </conditionalFormatting>
  <conditionalFormatting sqref="L17252">
    <cfRule type="cellIs" dxfId="2514" priority="4075" operator="equal">
      <formula>-1</formula>
    </cfRule>
  </conditionalFormatting>
  <conditionalFormatting sqref="L17270">
    <cfRule type="cellIs" dxfId="2513" priority="4028" operator="equal">
      <formula>"RECHAZADO"</formula>
    </cfRule>
    <cfRule type="cellIs" dxfId="2512" priority="4029" operator="equal">
      <formula>"NO CUMPLE"</formula>
    </cfRule>
    <cfRule type="cellIs" dxfId="2511" priority="4030" operator="equal">
      <formula>"CUMPLE"</formula>
    </cfRule>
  </conditionalFormatting>
  <conditionalFormatting sqref="L17327">
    <cfRule type="cellIs" dxfId="2510" priority="4022" operator="equal">
      <formula>"RECHAZADO"</formula>
    </cfRule>
    <cfRule type="cellIs" dxfId="2509" priority="4023" operator="equal">
      <formula>"NO CUMPLE"</formula>
    </cfRule>
    <cfRule type="cellIs" dxfId="2508" priority="4024" operator="equal">
      <formula>"CUMPLE"</formula>
    </cfRule>
  </conditionalFormatting>
  <conditionalFormatting sqref="L17330">
    <cfRule type="cellIs" dxfId="2507" priority="4019" operator="equal">
      <formula>"RECHAZADO"</formula>
    </cfRule>
    <cfRule type="cellIs" dxfId="2506" priority="4020" operator="equal">
      <formula>"NO CUMPLE"</formula>
    </cfRule>
    <cfRule type="cellIs" dxfId="2505" priority="4021" operator="equal">
      <formula>"CUMPLE"</formula>
    </cfRule>
  </conditionalFormatting>
  <conditionalFormatting sqref="L17331">
    <cfRule type="cellIs" dxfId="2504" priority="3972" operator="equal">
      <formula>"RECHAZADO"</formula>
    </cfRule>
    <cfRule type="cellIs" dxfId="2503" priority="3973" operator="equal">
      <formula>"NO CUMPLE"</formula>
    </cfRule>
    <cfRule type="cellIs" dxfId="2502" priority="3974" operator="equal">
      <formula>"CUMPLE"</formula>
    </cfRule>
  </conditionalFormatting>
  <conditionalFormatting sqref="L17332">
    <cfRule type="cellIs" dxfId="2501" priority="3966" operator="equal">
      <formula>"RECHAZADO"</formula>
    </cfRule>
    <cfRule type="cellIs" dxfId="2500" priority="3967" operator="equal">
      <formula>"NO CUMPLE"</formula>
    </cfRule>
    <cfRule type="cellIs" dxfId="2499" priority="3968" operator="equal">
      <formula>"CUMPLE"</formula>
    </cfRule>
  </conditionalFormatting>
  <conditionalFormatting sqref="L17333">
    <cfRule type="cellIs" dxfId="2498" priority="3969" operator="equal">
      <formula>"RECHAZADO"</formula>
    </cfRule>
    <cfRule type="cellIs" dxfId="2497" priority="3970" operator="equal">
      <formula>"NO CUMPLE"</formula>
    </cfRule>
    <cfRule type="cellIs" dxfId="2496" priority="3971" operator="equal">
      <formula>"CUMPLE"</formula>
    </cfRule>
  </conditionalFormatting>
  <conditionalFormatting sqref="L17336">
    <cfRule type="cellIs" dxfId="2495" priority="4025" operator="equal">
      <formula>"RECHAZADO"</formula>
    </cfRule>
    <cfRule type="cellIs" dxfId="2494" priority="4026" operator="equal">
      <formula>"NO CUMPLE"</formula>
    </cfRule>
    <cfRule type="cellIs" dxfId="2493" priority="4027" operator="equal">
      <formula>"CUMPLE"</formula>
    </cfRule>
  </conditionalFormatting>
  <conditionalFormatting sqref="L17339">
    <cfRule type="cellIs" dxfId="2492" priority="4016" operator="equal">
      <formula>"RECHAZADO"</formula>
    </cfRule>
    <cfRule type="cellIs" dxfId="2491" priority="4017" operator="equal">
      <formula>"NO CUMPLE"</formula>
    </cfRule>
    <cfRule type="cellIs" dxfId="2490" priority="4018" operator="equal">
      <formula>"CUMPLE"</formula>
    </cfRule>
  </conditionalFormatting>
  <conditionalFormatting sqref="L17340">
    <cfRule type="cellIs" dxfId="2489" priority="4004" operator="equal">
      <formula>"RECHAZADO"</formula>
    </cfRule>
    <cfRule type="cellIs" dxfId="2488" priority="4005" operator="equal">
      <formula>"NO CUMPLE"</formula>
    </cfRule>
    <cfRule type="cellIs" dxfId="2487" priority="4006" operator="equal">
      <formula>"CUMPLE"</formula>
    </cfRule>
  </conditionalFormatting>
  <conditionalFormatting sqref="L17344">
    <cfRule type="cellIs" dxfId="2486" priority="4001" operator="equal">
      <formula>"RECHAZADO"</formula>
    </cfRule>
    <cfRule type="cellIs" dxfId="2485" priority="4002" operator="equal">
      <formula>"NO CUMPLE"</formula>
    </cfRule>
    <cfRule type="cellIs" dxfId="2484" priority="4003" operator="equal">
      <formula>"CUMPLE"</formula>
    </cfRule>
  </conditionalFormatting>
  <conditionalFormatting sqref="L17359:L17360">
    <cfRule type="cellIs" dxfId="2483" priority="3996" operator="equal">
      <formula>0</formula>
    </cfRule>
  </conditionalFormatting>
  <conditionalFormatting sqref="L17362">
    <cfRule type="cellIs" dxfId="2482" priority="4009" operator="equal">
      <formula>0</formula>
    </cfRule>
  </conditionalFormatting>
  <conditionalFormatting sqref="L17364">
    <cfRule type="expression" dxfId="2481" priority="4008">
      <formula>AND(L17364&lt;&gt;"",SUM(L17364:L17365)=0)</formula>
    </cfRule>
  </conditionalFormatting>
  <conditionalFormatting sqref="L17365">
    <cfRule type="expression" dxfId="2480" priority="4007">
      <formula>AND(L17365&lt;&gt;"",SUM(L17364:L17365)=0)</formula>
    </cfRule>
  </conditionalFormatting>
  <conditionalFormatting sqref="L17367">
    <cfRule type="cellIs" dxfId="2479" priority="4015" operator="equal">
      <formula>0</formula>
    </cfRule>
  </conditionalFormatting>
  <conditionalFormatting sqref="L17369">
    <cfRule type="cellIs" dxfId="2478" priority="4014" operator="equal">
      <formula>0</formula>
    </cfRule>
  </conditionalFormatting>
  <conditionalFormatting sqref="L17371">
    <cfRule type="cellIs" dxfId="2477" priority="4013" operator="equal">
      <formula>0</formula>
    </cfRule>
  </conditionalFormatting>
  <conditionalFormatting sqref="L17373">
    <cfRule type="cellIs" dxfId="2476" priority="4012" operator="equal">
      <formula>0</formula>
    </cfRule>
  </conditionalFormatting>
  <conditionalFormatting sqref="L17375">
    <cfRule type="cellIs" dxfId="2475" priority="4011" operator="equal">
      <formula>-2</formula>
    </cfRule>
  </conditionalFormatting>
  <conditionalFormatting sqref="L17377">
    <cfRule type="cellIs" dxfId="2474" priority="4010" operator="equal">
      <formula>-1</formula>
    </cfRule>
  </conditionalFormatting>
  <conditionalFormatting sqref="L17395">
    <cfRule type="cellIs" dxfId="2473" priority="3963" operator="equal">
      <formula>"RECHAZADO"</formula>
    </cfRule>
    <cfRule type="cellIs" dxfId="2472" priority="3964" operator="equal">
      <formula>"NO CUMPLE"</formula>
    </cfRule>
    <cfRule type="cellIs" dxfId="2471" priority="3965" operator="equal">
      <formula>"CUMPLE"</formula>
    </cfRule>
  </conditionalFormatting>
  <conditionalFormatting sqref="L17452">
    <cfRule type="cellIs" dxfId="2470" priority="3957" operator="equal">
      <formula>"RECHAZADO"</formula>
    </cfRule>
    <cfRule type="cellIs" dxfId="2469" priority="3958" operator="equal">
      <formula>"NO CUMPLE"</formula>
    </cfRule>
    <cfRule type="cellIs" dxfId="2468" priority="3959" operator="equal">
      <formula>"CUMPLE"</formula>
    </cfRule>
  </conditionalFormatting>
  <conditionalFormatting sqref="L17455">
    <cfRule type="cellIs" dxfId="2467" priority="3954" operator="equal">
      <formula>"RECHAZADO"</formula>
    </cfRule>
    <cfRule type="cellIs" dxfId="2466" priority="3955" operator="equal">
      <formula>"NO CUMPLE"</formula>
    </cfRule>
    <cfRule type="cellIs" dxfId="2465" priority="3956" operator="equal">
      <formula>"CUMPLE"</formula>
    </cfRule>
  </conditionalFormatting>
  <conditionalFormatting sqref="L17456">
    <cfRule type="cellIs" dxfId="2464" priority="3907" operator="equal">
      <formula>"RECHAZADO"</formula>
    </cfRule>
    <cfRule type="cellIs" dxfId="2463" priority="3908" operator="equal">
      <formula>"NO CUMPLE"</formula>
    </cfRule>
    <cfRule type="cellIs" dxfId="2462" priority="3909" operator="equal">
      <formula>"CUMPLE"</formula>
    </cfRule>
  </conditionalFormatting>
  <conditionalFormatting sqref="L17457">
    <cfRule type="cellIs" dxfId="2461" priority="3901" operator="equal">
      <formula>"RECHAZADO"</formula>
    </cfRule>
    <cfRule type="cellIs" dxfId="2460" priority="3902" operator="equal">
      <formula>"NO CUMPLE"</formula>
    </cfRule>
    <cfRule type="cellIs" dxfId="2459" priority="3903" operator="equal">
      <formula>"CUMPLE"</formula>
    </cfRule>
  </conditionalFormatting>
  <conditionalFormatting sqref="L17458">
    <cfRule type="cellIs" dxfId="2458" priority="3904" operator="equal">
      <formula>"RECHAZADO"</formula>
    </cfRule>
    <cfRule type="cellIs" dxfId="2457" priority="3905" operator="equal">
      <formula>"NO CUMPLE"</formula>
    </cfRule>
    <cfRule type="cellIs" dxfId="2456" priority="3906" operator="equal">
      <formula>"CUMPLE"</formula>
    </cfRule>
  </conditionalFormatting>
  <conditionalFormatting sqref="L17461">
    <cfRule type="cellIs" dxfId="2455" priority="3960" operator="equal">
      <formula>"RECHAZADO"</formula>
    </cfRule>
    <cfRule type="cellIs" dxfId="2454" priority="3961" operator="equal">
      <formula>"NO CUMPLE"</formula>
    </cfRule>
    <cfRule type="cellIs" dxfId="2453" priority="3962" operator="equal">
      <formula>"CUMPLE"</formula>
    </cfRule>
  </conditionalFormatting>
  <conditionalFormatting sqref="L17464">
    <cfRule type="cellIs" dxfId="2452" priority="3951" operator="equal">
      <formula>"RECHAZADO"</formula>
    </cfRule>
    <cfRule type="cellIs" dxfId="2451" priority="3952" operator="equal">
      <formula>"NO CUMPLE"</formula>
    </cfRule>
    <cfRule type="cellIs" dxfId="2450" priority="3953" operator="equal">
      <formula>"CUMPLE"</formula>
    </cfRule>
  </conditionalFormatting>
  <conditionalFormatting sqref="L17465">
    <cfRule type="cellIs" dxfId="2449" priority="3939" operator="equal">
      <formula>"RECHAZADO"</formula>
    </cfRule>
    <cfRule type="cellIs" dxfId="2448" priority="3940" operator="equal">
      <formula>"NO CUMPLE"</formula>
    </cfRule>
    <cfRule type="cellIs" dxfId="2447" priority="3941" operator="equal">
      <formula>"CUMPLE"</formula>
    </cfRule>
  </conditionalFormatting>
  <conditionalFormatting sqref="L17469">
    <cfRule type="cellIs" dxfId="2446" priority="3936" operator="equal">
      <formula>"RECHAZADO"</formula>
    </cfRule>
    <cfRule type="cellIs" dxfId="2445" priority="3937" operator="equal">
      <formula>"NO CUMPLE"</formula>
    </cfRule>
    <cfRule type="cellIs" dxfId="2444" priority="3938" operator="equal">
      <formula>"CUMPLE"</formula>
    </cfRule>
  </conditionalFormatting>
  <conditionalFormatting sqref="L17484:L17485">
    <cfRule type="cellIs" dxfId="2443" priority="3931" operator="equal">
      <formula>0</formula>
    </cfRule>
  </conditionalFormatting>
  <conditionalFormatting sqref="L17487">
    <cfRule type="cellIs" dxfId="2442" priority="3944" operator="equal">
      <formula>0</formula>
    </cfRule>
  </conditionalFormatting>
  <conditionalFormatting sqref="L17489">
    <cfRule type="expression" dxfId="2441" priority="3943">
      <formula>AND(L17489&lt;&gt;"",SUM(L17489:L17490)=0)</formula>
    </cfRule>
  </conditionalFormatting>
  <conditionalFormatting sqref="L17490">
    <cfRule type="expression" dxfId="2440" priority="3942">
      <formula>AND(L17490&lt;&gt;"",SUM(L17489:L17490)=0)</formula>
    </cfRule>
  </conditionalFormatting>
  <conditionalFormatting sqref="L17492">
    <cfRule type="cellIs" dxfId="2439" priority="3950" operator="equal">
      <formula>0</formula>
    </cfRule>
  </conditionalFormatting>
  <conditionalFormatting sqref="L17494">
    <cfRule type="cellIs" dxfId="2438" priority="3949" operator="equal">
      <formula>0</formula>
    </cfRule>
  </conditionalFormatting>
  <conditionalFormatting sqref="L17496">
    <cfRule type="cellIs" dxfId="2437" priority="3948" operator="equal">
      <formula>0</formula>
    </cfRule>
  </conditionalFormatting>
  <conditionalFormatting sqref="L17498">
    <cfRule type="cellIs" dxfId="2436" priority="3947" operator="equal">
      <formula>0</formula>
    </cfRule>
  </conditionalFormatting>
  <conditionalFormatting sqref="L17500">
    <cfRule type="cellIs" dxfId="2435" priority="3946" operator="equal">
      <formula>-2</formula>
    </cfRule>
  </conditionalFormatting>
  <conditionalFormatting sqref="L17502">
    <cfRule type="cellIs" dxfId="2434" priority="3945" operator="equal">
      <formula>-1</formula>
    </cfRule>
  </conditionalFormatting>
  <conditionalFormatting sqref="L17520">
    <cfRule type="cellIs" dxfId="2433" priority="3898" operator="equal">
      <formula>"RECHAZADO"</formula>
    </cfRule>
    <cfRule type="cellIs" dxfId="2432" priority="3899" operator="equal">
      <formula>"NO CUMPLE"</formula>
    </cfRule>
    <cfRule type="cellIs" dxfId="2431" priority="3900" operator="equal">
      <formula>"CUMPLE"</formula>
    </cfRule>
  </conditionalFormatting>
  <conditionalFormatting sqref="L17577">
    <cfRule type="cellIs" dxfId="2430" priority="3892" operator="equal">
      <formula>"RECHAZADO"</formula>
    </cfRule>
    <cfRule type="cellIs" dxfId="2429" priority="3893" operator="equal">
      <formula>"NO CUMPLE"</formula>
    </cfRule>
    <cfRule type="cellIs" dxfId="2428" priority="3894" operator="equal">
      <formula>"CUMPLE"</formula>
    </cfRule>
  </conditionalFormatting>
  <conditionalFormatting sqref="L17580">
    <cfRule type="cellIs" dxfId="2427" priority="3889" operator="equal">
      <formula>"RECHAZADO"</formula>
    </cfRule>
    <cfRule type="cellIs" dxfId="2426" priority="3890" operator="equal">
      <formula>"NO CUMPLE"</formula>
    </cfRule>
    <cfRule type="cellIs" dxfId="2425" priority="3891" operator="equal">
      <formula>"CUMPLE"</formula>
    </cfRule>
  </conditionalFormatting>
  <conditionalFormatting sqref="L17581">
    <cfRule type="cellIs" dxfId="2424" priority="3842" operator="equal">
      <formula>"RECHAZADO"</formula>
    </cfRule>
    <cfRule type="cellIs" dxfId="2423" priority="3843" operator="equal">
      <formula>"NO CUMPLE"</formula>
    </cfRule>
    <cfRule type="cellIs" dxfId="2422" priority="3844" operator="equal">
      <formula>"CUMPLE"</formula>
    </cfRule>
  </conditionalFormatting>
  <conditionalFormatting sqref="L17582">
    <cfRule type="cellIs" dxfId="2421" priority="3836" operator="equal">
      <formula>"RECHAZADO"</formula>
    </cfRule>
    <cfRule type="cellIs" dxfId="2420" priority="3837" operator="equal">
      <formula>"NO CUMPLE"</formula>
    </cfRule>
    <cfRule type="cellIs" dxfId="2419" priority="3838" operator="equal">
      <formula>"CUMPLE"</formula>
    </cfRule>
  </conditionalFormatting>
  <conditionalFormatting sqref="L17583">
    <cfRule type="cellIs" dxfId="2418" priority="3839" operator="equal">
      <formula>"RECHAZADO"</formula>
    </cfRule>
    <cfRule type="cellIs" dxfId="2417" priority="3840" operator="equal">
      <formula>"NO CUMPLE"</formula>
    </cfRule>
    <cfRule type="cellIs" dxfId="2416" priority="3841" operator="equal">
      <formula>"CUMPLE"</formula>
    </cfRule>
  </conditionalFormatting>
  <conditionalFormatting sqref="L17586">
    <cfRule type="cellIs" dxfId="2415" priority="3895" operator="equal">
      <formula>"RECHAZADO"</formula>
    </cfRule>
    <cfRule type="cellIs" dxfId="2414" priority="3896" operator="equal">
      <formula>"NO CUMPLE"</formula>
    </cfRule>
    <cfRule type="cellIs" dxfId="2413" priority="3897" operator="equal">
      <formula>"CUMPLE"</formula>
    </cfRule>
  </conditionalFormatting>
  <conditionalFormatting sqref="L17589">
    <cfRule type="cellIs" dxfId="2412" priority="3886" operator="equal">
      <formula>"RECHAZADO"</formula>
    </cfRule>
    <cfRule type="cellIs" dxfId="2411" priority="3887" operator="equal">
      <formula>"NO CUMPLE"</formula>
    </cfRule>
    <cfRule type="cellIs" dxfId="2410" priority="3888" operator="equal">
      <formula>"CUMPLE"</formula>
    </cfRule>
  </conditionalFormatting>
  <conditionalFormatting sqref="L17590">
    <cfRule type="cellIs" dxfId="2409" priority="3874" operator="equal">
      <formula>"RECHAZADO"</formula>
    </cfRule>
    <cfRule type="cellIs" dxfId="2408" priority="3875" operator="equal">
      <formula>"NO CUMPLE"</formula>
    </cfRule>
    <cfRule type="cellIs" dxfId="2407" priority="3876" operator="equal">
      <formula>"CUMPLE"</formula>
    </cfRule>
  </conditionalFormatting>
  <conditionalFormatting sqref="L17594">
    <cfRule type="cellIs" dxfId="2406" priority="3871" operator="equal">
      <formula>"RECHAZADO"</formula>
    </cfRule>
    <cfRule type="cellIs" dxfId="2405" priority="3872" operator="equal">
      <formula>"NO CUMPLE"</formula>
    </cfRule>
    <cfRule type="cellIs" dxfId="2404" priority="3873" operator="equal">
      <formula>"CUMPLE"</formula>
    </cfRule>
  </conditionalFormatting>
  <conditionalFormatting sqref="L17609:L17610">
    <cfRule type="cellIs" dxfId="2403" priority="3866" operator="equal">
      <formula>0</formula>
    </cfRule>
  </conditionalFormatting>
  <conditionalFormatting sqref="L17612">
    <cfRule type="cellIs" dxfId="2402" priority="3879" operator="equal">
      <formula>0</formula>
    </cfRule>
  </conditionalFormatting>
  <conditionalFormatting sqref="L17614">
    <cfRule type="expression" dxfId="2401" priority="3878">
      <formula>AND(L17614&lt;&gt;"",SUM(L17614:L17615)=0)</formula>
    </cfRule>
  </conditionalFormatting>
  <conditionalFormatting sqref="L17615">
    <cfRule type="expression" dxfId="2400" priority="3877">
      <formula>AND(L17615&lt;&gt;"",SUM(L17614:L17615)=0)</formula>
    </cfRule>
  </conditionalFormatting>
  <conditionalFormatting sqref="L17617">
    <cfRule type="cellIs" dxfId="2399" priority="3885" operator="equal">
      <formula>0</formula>
    </cfRule>
  </conditionalFormatting>
  <conditionalFormatting sqref="L17619">
    <cfRule type="cellIs" dxfId="2398" priority="3884" operator="equal">
      <formula>0</formula>
    </cfRule>
  </conditionalFormatting>
  <conditionalFormatting sqref="L17621">
    <cfRule type="cellIs" dxfId="2397" priority="3883" operator="equal">
      <formula>0</formula>
    </cfRule>
  </conditionalFormatting>
  <conditionalFormatting sqref="L17623">
    <cfRule type="cellIs" dxfId="2396" priority="3882" operator="equal">
      <formula>0</formula>
    </cfRule>
  </conditionalFormatting>
  <conditionalFormatting sqref="L17625">
    <cfRule type="cellIs" dxfId="2395" priority="3881" operator="equal">
      <formula>-2</formula>
    </cfRule>
  </conditionalFormatting>
  <conditionalFormatting sqref="L17627">
    <cfRule type="cellIs" dxfId="2394" priority="3880" operator="equal">
      <formula>-1</formula>
    </cfRule>
  </conditionalFormatting>
  <conditionalFormatting sqref="L17645">
    <cfRule type="cellIs" dxfId="2393" priority="3833" operator="equal">
      <formula>"RECHAZADO"</formula>
    </cfRule>
    <cfRule type="cellIs" dxfId="2392" priority="3834" operator="equal">
      <formula>"NO CUMPLE"</formula>
    </cfRule>
    <cfRule type="cellIs" dxfId="2391" priority="3835" operator="equal">
      <formula>"CUMPLE"</formula>
    </cfRule>
  </conditionalFormatting>
  <conditionalFormatting sqref="L17702">
    <cfRule type="cellIs" dxfId="2390" priority="3827" operator="equal">
      <formula>"RECHAZADO"</formula>
    </cfRule>
    <cfRule type="cellIs" dxfId="2389" priority="3828" operator="equal">
      <formula>"NO CUMPLE"</formula>
    </cfRule>
    <cfRule type="cellIs" dxfId="2388" priority="3829" operator="equal">
      <formula>"CUMPLE"</formula>
    </cfRule>
  </conditionalFormatting>
  <conditionalFormatting sqref="L17705">
    <cfRule type="cellIs" dxfId="2387" priority="3824" operator="equal">
      <formula>"RECHAZADO"</formula>
    </cfRule>
    <cfRule type="cellIs" dxfId="2386" priority="3825" operator="equal">
      <formula>"NO CUMPLE"</formula>
    </cfRule>
    <cfRule type="cellIs" dxfId="2385" priority="3826" operator="equal">
      <formula>"CUMPLE"</formula>
    </cfRule>
  </conditionalFormatting>
  <conditionalFormatting sqref="L17706">
    <cfRule type="cellIs" dxfId="2384" priority="3777" operator="equal">
      <formula>"RECHAZADO"</formula>
    </cfRule>
    <cfRule type="cellIs" dxfId="2383" priority="3778" operator="equal">
      <formula>"NO CUMPLE"</formula>
    </cfRule>
    <cfRule type="cellIs" dxfId="2382" priority="3779" operator="equal">
      <formula>"CUMPLE"</formula>
    </cfRule>
  </conditionalFormatting>
  <conditionalFormatting sqref="L17707">
    <cfRule type="cellIs" dxfId="2381" priority="3771" operator="equal">
      <formula>"RECHAZADO"</formula>
    </cfRule>
    <cfRule type="cellIs" dxfId="2380" priority="3772" operator="equal">
      <formula>"NO CUMPLE"</formula>
    </cfRule>
    <cfRule type="cellIs" dxfId="2379" priority="3773" operator="equal">
      <formula>"CUMPLE"</formula>
    </cfRule>
  </conditionalFormatting>
  <conditionalFormatting sqref="L17708">
    <cfRule type="cellIs" dxfId="2378" priority="3774" operator="equal">
      <formula>"RECHAZADO"</formula>
    </cfRule>
    <cfRule type="cellIs" dxfId="2377" priority="3775" operator="equal">
      <formula>"NO CUMPLE"</formula>
    </cfRule>
    <cfRule type="cellIs" dxfId="2376" priority="3776" operator="equal">
      <formula>"CUMPLE"</formula>
    </cfRule>
  </conditionalFormatting>
  <conditionalFormatting sqref="L17711">
    <cfRule type="cellIs" dxfId="2375" priority="3830" operator="equal">
      <formula>"RECHAZADO"</formula>
    </cfRule>
    <cfRule type="cellIs" dxfId="2374" priority="3831" operator="equal">
      <formula>"NO CUMPLE"</formula>
    </cfRule>
    <cfRule type="cellIs" dxfId="2373" priority="3832" operator="equal">
      <formula>"CUMPLE"</formula>
    </cfRule>
  </conditionalFormatting>
  <conditionalFormatting sqref="L17714">
    <cfRule type="cellIs" dxfId="2372" priority="3821" operator="equal">
      <formula>"RECHAZADO"</formula>
    </cfRule>
    <cfRule type="cellIs" dxfId="2371" priority="3822" operator="equal">
      <formula>"NO CUMPLE"</formula>
    </cfRule>
    <cfRule type="cellIs" dxfId="2370" priority="3823" operator="equal">
      <formula>"CUMPLE"</formula>
    </cfRule>
  </conditionalFormatting>
  <conditionalFormatting sqref="L17715">
    <cfRule type="cellIs" dxfId="2369" priority="3809" operator="equal">
      <formula>"RECHAZADO"</formula>
    </cfRule>
    <cfRule type="cellIs" dxfId="2368" priority="3810" operator="equal">
      <formula>"NO CUMPLE"</formula>
    </cfRule>
    <cfRule type="cellIs" dxfId="2367" priority="3811" operator="equal">
      <formula>"CUMPLE"</formula>
    </cfRule>
  </conditionalFormatting>
  <conditionalFormatting sqref="L17719">
    <cfRule type="cellIs" dxfId="2366" priority="3806" operator="equal">
      <formula>"RECHAZADO"</formula>
    </cfRule>
    <cfRule type="cellIs" dxfId="2365" priority="3807" operator="equal">
      <formula>"NO CUMPLE"</formula>
    </cfRule>
    <cfRule type="cellIs" dxfId="2364" priority="3808" operator="equal">
      <formula>"CUMPLE"</formula>
    </cfRule>
  </conditionalFormatting>
  <conditionalFormatting sqref="L17734:L17735">
    <cfRule type="cellIs" dxfId="2363" priority="3801" operator="equal">
      <formula>0</formula>
    </cfRule>
  </conditionalFormatting>
  <conditionalFormatting sqref="L17737">
    <cfRule type="cellIs" dxfId="2362" priority="3814" operator="equal">
      <formula>0</formula>
    </cfRule>
  </conditionalFormatting>
  <conditionalFormatting sqref="L17739">
    <cfRule type="expression" dxfId="2361" priority="3813">
      <formula>AND(L17739&lt;&gt;"",SUM(L17739:L17740)=0)</formula>
    </cfRule>
  </conditionalFormatting>
  <conditionalFormatting sqref="L17740">
    <cfRule type="expression" dxfId="2360" priority="3812">
      <formula>AND(L17740&lt;&gt;"",SUM(L17739:L17740)=0)</formula>
    </cfRule>
  </conditionalFormatting>
  <conditionalFormatting sqref="L17742">
    <cfRule type="cellIs" dxfId="2359" priority="3820" operator="equal">
      <formula>0</formula>
    </cfRule>
  </conditionalFormatting>
  <conditionalFormatting sqref="L17744">
    <cfRule type="cellIs" dxfId="2358" priority="3819" operator="equal">
      <formula>0</formula>
    </cfRule>
  </conditionalFormatting>
  <conditionalFormatting sqref="L17746">
    <cfRule type="cellIs" dxfId="2357" priority="3818" operator="equal">
      <formula>0</formula>
    </cfRule>
  </conditionalFormatting>
  <conditionalFormatting sqref="L17748">
    <cfRule type="cellIs" dxfId="2356" priority="3817" operator="equal">
      <formula>0</formula>
    </cfRule>
  </conditionalFormatting>
  <conditionalFormatting sqref="L17750">
    <cfRule type="cellIs" dxfId="2355" priority="3816" operator="equal">
      <formula>-2</formula>
    </cfRule>
  </conditionalFormatting>
  <conditionalFormatting sqref="L17752">
    <cfRule type="cellIs" dxfId="2354" priority="3815" operator="equal">
      <formula>-1</formula>
    </cfRule>
  </conditionalFormatting>
  <conditionalFormatting sqref="L17770">
    <cfRule type="cellIs" dxfId="2353" priority="3768" operator="equal">
      <formula>"RECHAZADO"</formula>
    </cfRule>
    <cfRule type="cellIs" dxfId="2352" priority="3769" operator="equal">
      <formula>"NO CUMPLE"</formula>
    </cfRule>
    <cfRule type="cellIs" dxfId="2351" priority="3770" operator="equal">
      <formula>"CUMPLE"</formula>
    </cfRule>
  </conditionalFormatting>
  <conditionalFormatting sqref="L17827">
    <cfRule type="cellIs" dxfId="2350" priority="3762" operator="equal">
      <formula>"RECHAZADO"</formula>
    </cfRule>
    <cfRule type="cellIs" dxfId="2349" priority="3763" operator="equal">
      <formula>"NO CUMPLE"</formula>
    </cfRule>
    <cfRule type="cellIs" dxfId="2348" priority="3764" operator="equal">
      <formula>"CUMPLE"</formula>
    </cfRule>
  </conditionalFormatting>
  <conditionalFormatting sqref="L17830">
    <cfRule type="cellIs" dxfId="2347" priority="3759" operator="equal">
      <formula>"RECHAZADO"</formula>
    </cfRule>
    <cfRule type="cellIs" dxfId="2346" priority="3760" operator="equal">
      <formula>"NO CUMPLE"</formula>
    </cfRule>
    <cfRule type="cellIs" dxfId="2345" priority="3761" operator="equal">
      <formula>"CUMPLE"</formula>
    </cfRule>
  </conditionalFormatting>
  <conditionalFormatting sqref="L17831">
    <cfRule type="cellIs" dxfId="2344" priority="3712" operator="equal">
      <formula>"RECHAZADO"</formula>
    </cfRule>
    <cfRule type="cellIs" dxfId="2343" priority="3713" operator="equal">
      <formula>"NO CUMPLE"</formula>
    </cfRule>
    <cfRule type="cellIs" dxfId="2342" priority="3714" operator="equal">
      <formula>"CUMPLE"</formula>
    </cfRule>
  </conditionalFormatting>
  <conditionalFormatting sqref="L17832">
    <cfRule type="cellIs" dxfId="2341" priority="3706" operator="equal">
      <formula>"RECHAZADO"</formula>
    </cfRule>
    <cfRule type="cellIs" dxfId="2340" priority="3707" operator="equal">
      <formula>"NO CUMPLE"</formula>
    </cfRule>
    <cfRule type="cellIs" dxfId="2339" priority="3708" operator="equal">
      <formula>"CUMPLE"</formula>
    </cfRule>
  </conditionalFormatting>
  <conditionalFormatting sqref="L17833">
    <cfRule type="cellIs" dxfId="2338" priority="3709" operator="equal">
      <formula>"RECHAZADO"</formula>
    </cfRule>
    <cfRule type="cellIs" dxfId="2337" priority="3710" operator="equal">
      <formula>"NO CUMPLE"</formula>
    </cfRule>
    <cfRule type="cellIs" dxfId="2336" priority="3711" operator="equal">
      <formula>"CUMPLE"</formula>
    </cfRule>
  </conditionalFormatting>
  <conditionalFormatting sqref="L17836">
    <cfRule type="cellIs" dxfId="2335" priority="3765" operator="equal">
      <formula>"RECHAZADO"</formula>
    </cfRule>
    <cfRule type="cellIs" dxfId="2334" priority="3766" operator="equal">
      <formula>"NO CUMPLE"</formula>
    </cfRule>
    <cfRule type="cellIs" dxfId="2333" priority="3767" operator="equal">
      <formula>"CUMPLE"</formula>
    </cfRule>
  </conditionalFormatting>
  <conditionalFormatting sqref="L17839">
    <cfRule type="cellIs" dxfId="2332" priority="3756" operator="equal">
      <formula>"RECHAZADO"</formula>
    </cfRule>
    <cfRule type="cellIs" dxfId="2331" priority="3757" operator="equal">
      <formula>"NO CUMPLE"</formula>
    </cfRule>
    <cfRule type="cellIs" dxfId="2330" priority="3758" operator="equal">
      <formula>"CUMPLE"</formula>
    </cfRule>
  </conditionalFormatting>
  <conditionalFormatting sqref="L17840">
    <cfRule type="cellIs" dxfId="2329" priority="3744" operator="equal">
      <formula>"RECHAZADO"</formula>
    </cfRule>
    <cfRule type="cellIs" dxfId="2328" priority="3745" operator="equal">
      <formula>"NO CUMPLE"</formula>
    </cfRule>
    <cfRule type="cellIs" dxfId="2327" priority="3746" operator="equal">
      <formula>"CUMPLE"</formula>
    </cfRule>
  </conditionalFormatting>
  <conditionalFormatting sqref="L17844">
    <cfRule type="cellIs" dxfId="2326" priority="3741" operator="equal">
      <formula>"RECHAZADO"</formula>
    </cfRule>
    <cfRule type="cellIs" dxfId="2325" priority="3742" operator="equal">
      <formula>"NO CUMPLE"</formula>
    </cfRule>
    <cfRule type="cellIs" dxfId="2324" priority="3743" operator="equal">
      <formula>"CUMPLE"</formula>
    </cfRule>
  </conditionalFormatting>
  <conditionalFormatting sqref="L17859:L17860">
    <cfRule type="cellIs" dxfId="2323" priority="3736" operator="equal">
      <formula>0</formula>
    </cfRule>
  </conditionalFormatting>
  <conditionalFormatting sqref="L17862">
    <cfRule type="cellIs" dxfId="2322" priority="3749" operator="equal">
      <formula>0</formula>
    </cfRule>
  </conditionalFormatting>
  <conditionalFormatting sqref="L17864">
    <cfRule type="expression" dxfId="2321" priority="3748">
      <formula>AND(L17864&lt;&gt;"",SUM(L17864:L17865)=0)</formula>
    </cfRule>
  </conditionalFormatting>
  <conditionalFormatting sqref="L17865">
    <cfRule type="expression" dxfId="2320" priority="3747">
      <formula>AND(L17865&lt;&gt;"",SUM(L17864:L17865)=0)</formula>
    </cfRule>
  </conditionalFormatting>
  <conditionalFormatting sqref="L17867">
    <cfRule type="cellIs" dxfId="2319" priority="3755" operator="equal">
      <formula>0</formula>
    </cfRule>
  </conditionalFormatting>
  <conditionalFormatting sqref="L17869">
    <cfRule type="cellIs" dxfId="2318" priority="3754" operator="equal">
      <formula>0</formula>
    </cfRule>
  </conditionalFormatting>
  <conditionalFormatting sqref="L17871">
    <cfRule type="cellIs" dxfId="2317" priority="3753" operator="equal">
      <formula>0</formula>
    </cfRule>
  </conditionalFormatting>
  <conditionalFormatting sqref="L17873">
    <cfRule type="cellIs" dxfId="2316" priority="3752" operator="equal">
      <formula>0</formula>
    </cfRule>
  </conditionalFormatting>
  <conditionalFormatting sqref="L17875">
    <cfRule type="cellIs" dxfId="2315" priority="3751" operator="equal">
      <formula>-2</formula>
    </cfRule>
  </conditionalFormatting>
  <conditionalFormatting sqref="L17877">
    <cfRule type="cellIs" dxfId="2314" priority="3750" operator="equal">
      <formula>-1</formula>
    </cfRule>
  </conditionalFormatting>
  <conditionalFormatting sqref="L17895">
    <cfRule type="cellIs" dxfId="2313" priority="3703" operator="equal">
      <formula>"RECHAZADO"</formula>
    </cfRule>
    <cfRule type="cellIs" dxfId="2312" priority="3704" operator="equal">
      <formula>"NO CUMPLE"</formula>
    </cfRule>
    <cfRule type="cellIs" dxfId="2311" priority="3705" operator="equal">
      <formula>"CUMPLE"</formula>
    </cfRule>
  </conditionalFormatting>
  <conditionalFormatting sqref="L17952">
    <cfRule type="cellIs" dxfId="2310" priority="3697" operator="equal">
      <formula>"RECHAZADO"</formula>
    </cfRule>
    <cfRule type="cellIs" dxfId="2309" priority="3698" operator="equal">
      <formula>"NO CUMPLE"</formula>
    </cfRule>
    <cfRule type="cellIs" dxfId="2308" priority="3699" operator="equal">
      <formula>"CUMPLE"</formula>
    </cfRule>
  </conditionalFormatting>
  <conditionalFormatting sqref="L17955">
    <cfRule type="cellIs" dxfId="2307" priority="3694" operator="equal">
      <formula>"RECHAZADO"</formula>
    </cfRule>
    <cfRule type="cellIs" dxfId="2306" priority="3695" operator="equal">
      <formula>"NO CUMPLE"</formula>
    </cfRule>
    <cfRule type="cellIs" dxfId="2305" priority="3696" operator="equal">
      <formula>"CUMPLE"</formula>
    </cfRule>
  </conditionalFormatting>
  <conditionalFormatting sqref="L17956">
    <cfRule type="cellIs" dxfId="2304" priority="3647" operator="equal">
      <formula>"RECHAZADO"</formula>
    </cfRule>
    <cfRule type="cellIs" dxfId="2303" priority="3648" operator="equal">
      <formula>"NO CUMPLE"</formula>
    </cfRule>
    <cfRule type="cellIs" dxfId="2302" priority="3649" operator="equal">
      <formula>"CUMPLE"</formula>
    </cfRule>
  </conditionalFormatting>
  <conditionalFormatting sqref="L17957">
    <cfRule type="cellIs" dxfId="2301" priority="3641" operator="equal">
      <formula>"RECHAZADO"</formula>
    </cfRule>
    <cfRule type="cellIs" dxfId="2300" priority="3642" operator="equal">
      <formula>"NO CUMPLE"</formula>
    </cfRule>
    <cfRule type="cellIs" dxfId="2299" priority="3643" operator="equal">
      <formula>"CUMPLE"</formula>
    </cfRule>
  </conditionalFormatting>
  <conditionalFormatting sqref="L17958">
    <cfRule type="cellIs" dxfId="2298" priority="3644" operator="equal">
      <formula>"RECHAZADO"</formula>
    </cfRule>
    <cfRule type="cellIs" dxfId="2297" priority="3645" operator="equal">
      <formula>"NO CUMPLE"</formula>
    </cfRule>
    <cfRule type="cellIs" dxfId="2296" priority="3646" operator="equal">
      <formula>"CUMPLE"</formula>
    </cfRule>
  </conditionalFormatting>
  <conditionalFormatting sqref="L17961">
    <cfRule type="cellIs" dxfId="2295" priority="3700" operator="equal">
      <formula>"RECHAZADO"</formula>
    </cfRule>
    <cfRule type="cellIs" dxfId="2294" priority="3701" operator="equal">
      <formula>"NO CUMPLE"</formula>
    </cfRule>
    <cfRule type="cellIs" dxfId="2293" priority="3702" operator="equal">
      <formula>"CUMPLE"</formula>
    </cfRule>
  </conditionalFormatting>
  <conditionalFormatting sqref="L17964">
    <cfRule type="cellIs" dxfId="2292" priority="3691" operator="equal">
      <formula>"RECHAZADO"</formula>
    </cfRule>
    <cfRule type="cellIs" dxfId="2291" priority="3692" operator="equal">
      <formula>"NO CUMPLE"</formula>
    </cfRule>
    <cfRule type="cellIs" dxfId="2290" priority="3693" operator="equal">
      <formula>"CUMPLE"</formula>
    </cfRule>
  </conditionalFormatting>
  <conditionalFormatting sqref="L17965">
    <cfRule type="cellIs" dxfId="2289" priority="3679" operator="equal">
      <formula>"RECHAZADO"</formula>
    </cfRule>
    <cfRule type="cellIs" dxfId="2288" priority="3680" operator="equal">
      <formula>"NO CUMPLE"</formula>
    </cfRule>
    <cfRule type="cellIs" dxfId="2287" priority="3681" operator="equal">
      <formula>"CUMPLE"</formula>
    </cfRule>
  </conditionalFormatting>
  <conditionalFormatting sqref="L17969">
    <cfRule type="cellIs" dxfId="2286" priority="3676" operator="equal">
      <formula>"RECHAZADO"</formula>
    </cfRule>
    <cfRule type="cellIs" dxfId="2285" priority="3677" operator="equal">
      <formula>"NO CUMPLE"</formula>
    </cfRule>
    <cfRule type="cellIs" dxfId="2284" priority="3678" operator="equal">
      <formula>"CUMPLE"</formula>
    </cfRule>
  </conditionalFormatting>
  <conditionalFormatting sqref="L17984:L17985">
    <cfRule type="cellIs" dxfId="2283" priority="3671" operator="equal">
      <formula>0</formula>
    </cfRule>
  </conditionalFormatting>
  <conditionalFormatting sqref="L17987">
    <cfRule type="cellIs" dxfId="2282" priority="3684" operator="equal">
      <formula>0</formula>
    </cfRule>
  </conditionalFormatting>
  <conditionalFormatting sqref="L17989">
    <cfRule type="expression" dxfId="2281" priority="3683">
      <formula>AND(L17989&lt;&gt;"",SUM(L17989:L17990)=0)</formula>
    </cfRule>
  </conditionalFormatting>
  <conditionalFormatting sqref="L17990">
    <cfRule type="expression" dxfId="2280" priority="3682">
      <formula>AND(L17990&lt;&gt;"",SUM(L17989:L17990)=0)</formula>
    </cfRule>
  </conditionalFormatting>
  <conditionalFormatting sqref="L17992">
    <cfRule type="cellIs" dxfId="2279" priority="3690" operator="equal">
      <formula>0</formula>
    </cfRule>
  </conditionalFormatting>
  <conditionalFormatting sqref="L17994">
    <cfRule type="cellIs" dxfId="2278" priority="3689" operator="equal">
      <formula>0</formula>
    </cfRule>
  </conditionalFormatting>
  <conditionalFormatting sqref="L17996">
    <cfRule type="cellIs" dxfId="2277" priority="3688" operator="equal">
      <formula>0</formula>
    </cfRule>
  </conditionalFormatting>
  <conditionalFormatting sqref="L17998">
    <cfRule type="cellIs" dxfId="2276" priority="3687" operator="equal">
      <formula>0</formula>
    </cfRule>
  </conditionalFormatting>
  <conditionalFormatting sqref="L18000">
    <cfRule type="cellIs" dxfId="2275" priority="3686" operator="equal">
      <formula>-2</formula>
    </cfRule>
  </conditionalFormatting>
  <conditionalFormatting sqref="L18002">
    <cfRule type="cellIs" dxfId="2274" priority="3685" operator="equal">
      <formula>-1</formula>
    </cfRule>
  </conditionalFormatting>
  <conditionalFormatting sqref="L18020">
    <cfRule type="cellIs" dxfId="2273" priority="3638" operator="equal">
      <formula>"RECHAZADO"</formula>
    </cfRule>
    <cfRule type="cellIs" dxfId="2272" priority="3639" operator="equal">
      <formula>"NO CUMPLE"</formula>
    </cfRule>
    <cfRule type="cellIs" dxfId="2271" priority="3640" operator="equal">
      <formula>"CUMPLE"</formula>
    </cfRule>
  </conditionalFormatting>
  <conditionalFormatting sqref="L18077">
    <cfRule type="cellIs" dxfId="2270" priority="3632" operator="equal">
      <formula>"RECHAZADO"</formula>
    </cfRule>
    <cfRule type="cellIs" dxfId="2269" priority="3633" operator="equal">
      <formula>"NO CUMPLE"</formula>
    </cfRule>
    <cfRule type="cellIs" dxfId="2268" priority="3634" operator="equal">
      <formula>"CUMPLE"</formula>
    </cfRule>
  </conditionalFormatting>
  <conditionalFormatting sqref="L18080">
    <cfRule type="cellIs" dxfId="2267" priority="3629" operator="equal">
      <formula>"RECHAZADO"</formula>
    </cfRule>
    <cfRule type="cellIs" dxfId="2266" priority="3630" operator="equal">
      <formula>"NO CUMPLE"</formula>
    </cfRule>
    <cfRule type="cellIs" dxfId="2265" priority="3631" operator="equal">
      <formula>"CUMPLE"</formula>
    </cfRule>
  </conditionalFormatting>
  <conditionalFormatting sqref="L18081">
    <cfRule type="cellIs" dxfId="2264" priority="3582" operator="equal">
      <formula>"RECHAZADO"</formula>
    </cfRule>
    <cfRule type="cellIs" dxfId="2263" priority="3583" operator="equal">
      <formula>"NO CUMPLE"</formula>
    </cfRule>
    <cfRule type="cellIs" dxfId="2262" priority="3584" operator="equal">
      <formula>"CUMPLE"</formula>
    </cfRule>
  </conditionalFormatting>
  <conditionalFormatting sqref="L18082">
    <cfRule type="cellIs" dxfId="2261" priority="3576" operator="equal">
      <formula>"RECHAZADO"</formula>
    </cfRule>
    <cfRule type="cellIs" dxfId="2260" priority="3577" operator="equal">
      <formula>"NO CUMPLE"</formula>
    </cfRule>
    <cfRule type="cellIs" dxfId="2259" priority="3578" operator="equal">
      <formula>"CUMPLE"</formula>
    </cfRule>
  </conditionalFormatting>
  <conditionalFormatting sqref="L18083">
    <cfRule type="cellIs" dxfId="2258" priority="3579" operator="equal">
      <formula>"RECHAZADO"</formula>
    </cfRule>
    <cfRule type="cellIs" dxfId="2257" priority="3580" operator="equal">
      <formula>"NO CUMPLE"</formula>
    </cfRule>
    <cfRule type="cellIs" dxfId="2256" priority="3581" operator="equal">
      <formula>"CUMPLE"</formula>
    </cfRule>
  </conditionalFormatting>
  <conditionalFormatting sqref="L18086">
    <cfRule type="cellIs" dxfId="2255" priority="3635" operator="equal">
      <formula>"RECHAZADO"</formula>
    </cfRule>
    <cfRule type="cellIs" dxfId="2254" priority="3636" operator="equal">
      <formula>"NO CUMPLE"</formula>
    </cfRule>
    <cfRule type="cellIs" dxfId="2253" priority="3637" operator="equal">
      <formula>"CUMPLE"</formula>
    </cfRule>
  </conditionalFormatting>
  <conditionalFormatting sqref="L18089">
    <cfRule type="cellIs" dxfId="2252" priority="3626" operator="equal">
      <formula>"RECHAZADO"</formula>
    </cfRule>
    <cfRule type="cellIs" dxfId="2251" priority="3627" operator="equal">
      <formula>"NO CUMPLE"</formula>
    </cfRule>
    <cfRule type="cellIs" dxfId="2250" priority="3628" operator="equal">
      <formula>"CUMPLE"</formula>
    </cfRule>
  </conditionalFormatting>
  <conditionalFormatting sqref="L18090">
    <cfRule type="cellIs" dxfId="2249" priority="3614" operator="equal">
      <formula>"RECHAZADO"</formula>
    </cfRule>
    <cfRule type="cellIs" dxfId="2248" priority="3615" operator="equal">
      <formula>"NO CUMPLE"</formula>
    </cfRule>
    <cfRule type="cellIs" dxfId="2247" priority="3616" operator="equal">
      <formula>"CUMPLE"</formula>
    </cfRule>
  </conditionalFormatting>
  <conditionalFormatting sqref="L18094">
    <cfRule type="cellIs" dxfId="2246" priority="3611" operator="equal">
      <formula>"RECHAZADO"</formula>
    </cfRule>
    <cfRule type="cellIs" dxfId="2245" priority="3612" operator="equal">
      <formula>"NO CUMPLE"</formula>
    </cfRule>
    <cfRule type="cellIs" dxfId="2244" priority="3613" operator="equal">
      <formula>"CUMPLE"</formula>
    </cfRule>
  </conditionalFormatting>
  <conditionalFormatting sqref="L18109:L18110">
    <cfRule type="cellIs" dxfId="2243" priority="3606" operator="equal">
      <formula>0</formula>
    </cfRule>
  </conditionalFormatting>
  <conditionalFormatting sqref="L18112">
    <cfRule type="cellIs" dxfId="2242" priority="3619" operator="equal">
      <formula>0</formula>
    </cfRule>
  </conditionalFormatting>
  <conditionalFormatting sqref="L18114">
    <cfRule type="expression" dxfId="2241" priority="3618">
      <formula>AND(L18114&lt;&gt;"",SUM(L18114:L18115)=0)</formula>
    </cfRule>
  </conditionalFormatting>
  <conditionalFormatting sqref="L18115">
    <cfRule type="expression" dxfId="2240" priority="3617">
      <formula>AND(L18115&lt;&gt;"",SUM(L18114:L18115)=0)</formula>
    </cfRule>
  </conditionalFormatting>
  <conditionalFormatting sqref="L18117">
    <cfRule type="cellIs" dxfId="2239" priority="3625" operator="equal">
      <formula>0</formula>
    </cfRule>
  </conditionalFormatting>
  <conditionalFormatting sqref="L18119">
    <cfRule type="cellIs" dxfId="2238" priority="3624" operator="equal">
      <formula>0</formula>
    </cfRule>
  </conditionalFormatting>
  <conditionalFormatting sqref="L18121">
    <cfRule type="cellIs" dxfId="2237" priority="3623" operator="equal">
      <formula>0</formula>
    </cfRule>
  </conditionalFormatting>
  <conditionalFormatting sqref="L18123">
    <cfRule type="cellIs" dxfId="2236" priority="3622" operator="equal">
      <formula>0</formula>
    </cfRule>
  </conditionalFormatting>
  <conditionalFormatting sqref="L18125">
    <cfRule type="cellIs" dxfId="2235" priority="3621" operator="equal">
      <formula>-2</formula>
    </cfRule>
  </conditionalFormatting>
  <conditionalFormatting sqref="L18127">
    <cfRule type="cellIs" dxfId="2234" priority="3620" operator="equal">
      <formula>-1</formula>
    </cfRule>
  </conditionalFormatting>
  <conditionalFormatting sqref="L18145">
    <cfRule type="cellIs" dxfId="2233" priority="3573" operator="equal">
      <formula>"RECHAZADO"</formula>
    </cfRule>
    <cfRule type="cellIs" dxfId="2232" priority="3574" operator="equal">
      <formula>"NO CUMPLE"</formula>
    </cfRule>
    <cfRule type="cellIs" dxfId="2231" priority="3575" operator="equal">
      <formula>"CUMPLE"</formula>
    </cfRule>
  </conditionalFormatting>
  <conditionalFormatting sqref="L18202">
    <cfRule type="cellIs" dxfId="2230" priority="3567" operator="equal">
      <formula>"RECHAZADO"</formula>
    </cfRule>
    <cfRule type="cellIs" dxfId="2229" priority="3568" operator="equal">
      <formula>"NO CUMPLE"</formula>
    </cfRule>
    <cfRule type="cellIs" dxfId="2228" priority="3569" operator="equal">
      <formula>"CUMPLE"</formula>
    </cfRule>
  </conditionalFormatting>
  <conditionalFormatting sqref="L18205">
    <cfRule type="cellIs" dxfId="2227" priority="3564" operator="equal">
      <formula>"RECHAZADO"</formula>
    </cfRule>
    <cfRule type="cellIs" dxfId="2226" priority="3565" operator="equal">
      <formula>"NO CUMPLE"</formula>
    </cfRule>
    <cfRule type="cellIs" dxfId="2225" priority="3566" operator="equal">
      <formula>"CUMPLE"</formula>
    </cfRule>
  </conditionalFormatting>
  <conditionalFormatting sqref="L18206">
    <cfRule type="cellIs" dxfId="2224" priority="3517" operator="equal">
      <formula>"RECHAZADO"</formula>
    </cfRule>
    <cfRule type="cellIs" dxfId="2223" priority="3518" operator="equal">
      <formula>"NO CUMPLE"</formula>
    </cfRule>
    <cfRule type="cellIs" dxfId="2222" priority="3519" operator="equal">
      <formula>"CUMPLE"</formula>
    </cfRule>
  </conditionalFormatting>
  <conditionalFormatting sqref="L18207">
    <cfRule type="cellIs" dxfId="2221" priority="3511" operator="equal">
      <formula>"RECHAZADO"</formula>
    </cfRule>
    <cfRule type="cellIs" dxfId="2220" priority="3512" operator="equal">
      <formula>"NO CUMPLE"</formula>
    </cfRule>
    <cfRule type="cellIs" dxfId="2219" priority="3513" operator="equal">
      <formula>"CUMPLE"</formula>
    </cfRule>
  </conditionalFormatting>
  <conditionalFormatting sqref="L18208">
    <cfRule type="cellIs" dxfId="2218" priority="3514" operator="equal">
      <formula>"RECHAZADO"</formula>
    </cfRule>
    <cfRule type="cellIs" dxfId="2217" priority="3515" operator="equal">
      <formula>"NO CUMPLE"</formula>
    </cfRule>
    <cfRule type="cellIs" dxfId="2216" priority="3516" operator="equal">
      <formula>"CUMPLE"</formula>
    </cfRule>
  </conditionalFormatting>
  <conditionalFormatting sqref="L18211">
    <cfRule type="cellIs" dxfId="2215" priority="3570" operator="equal">
      <formula>"RECHAZADO"</formula>
    </cfRule>
    <cfRule type="cellIs" dxfId="2214" priority="3571" operator="equal">
      <formula>"NO CUMPLE"</formula>
    </cfRule>
    <cfRule type="cellIs" dxfId="2213" priority="3572" operator="equal">
      <formula>"CUMPLE"</formula>
    </cfRule>
  </conditionalFormatting>
  <conditionalFormatting sqref="L18214">
    <cfRule type="cellIs" dxfId="2212" priority="3561" operator="equal">
      <formula>"RECHAZADO"</formula>
    </cfRule>
    <cfRule type="cellIs" dxfId="2211" priority="3562" operator="equal">
      <formula>"NO CUMPLE"</formula>
    </cfRule>
    <cfRule type="cellIs" dxfId="2210" priority="3563" operator="equal">
      <formula>"CUMPLE"</formula>
    </cfRule>
  </conditionalFormatting>
  <conditionalFormatting sqref="L18215">
    <cfRule type="cellIs" dxfId="2209" priority="3549" operator="equal">
      <formula>"RECHAZADO"</formula>
    </cfRule>
    <cfRule type="cellIs" dxfId="2208" priority="3550" operator="equal">
      <formula>"NO CUMPLE"</formula>
    </cfRule>
    <cfRule type="cellIs" dxfId="2207" priority="3551" operator="equal">
      <formula>"CUMPLE"</formula>
    </cfRule>
  </conditionalFormatting>
  <conditionalFormatting sqref="L18219">
    <cfRule type="cellIs" dxfId="2206" priority="3546" operator="equal">
      <formula>"RECHAZADO"</formula>
    </cfRule>
    <cfRule type="cellIs" dxfId="2205" priority="3547" operator="equal">
      <formula>"NO CUMPLE"</formula>
    </cfRule>
    <cfRule type="cellIs" dxfId="2204" priority="3548" operator="equal">
      <formula>"CUMPLE"</formula>
    </cfRule>
  </conditionalFormatting>
  <conditionalFormatting sqref="L18234:L18235">
    <cfRule type="cellIs" dxfId="2203" priority="3541" operator="equal">
      <formula>0</formula>
    </cfRule>
  </conditionalFormatting>
  <conditionalFormatting sqref="L18237">
    <cfRule type="cellIs" dxfId="2202" priority="3554" operator="equal">
      <formula>0</formula>
    </cfRule>
  </conditionalFormatting>
  <conditionalFormatting sqref="L18239">
    <cfRule type="expression" dxfId="2201" priority="3553">
      <formula>AND(L18239&lt;&gt;"",SUM(L18239:L18240)=0)</formula>
    </cfRule>
  </conditionalFormatting>
  <conditionalFormatting sqref="L18240">
    <cfRule type="expression" dxfId="2200" priority="3552">
      <formula>AND(L18240&lt;&gt;"",SUM(L18239:L18240)=0)</formula>
    </cfRule>
  </conditionalFormatting>
  <conditionalFormatting sqref="L18242">
    <cfRule type="cellIs" dxfId="2199" priority="3560" operator="equal">
      <formula>0</formula>
    </cfRule>
  </conditionalFormatting>
  <conditionalFormatting sqref="L18244">
    <cfRule type="cellIs" dxfId="2198" priority="3559" operator="equal">
      <formula>0</formula>
    </cfRule>
  </conditionalFormatting>
  <conditionalFormatting sqref="L18246">
    <cfRule type="cellIs" dxfId="2197" priority="3558" operator="equal">
      <formula>0</formula>
    </cfRule>
  </conditionalFormatting>
  <conditionalFormatting sqref="L18248">
    <cfRule type="cellIs" dxfId="2196" priority="3557" operator="equal">
      <formula>0</formula>
    </cfRule>
  </conditionalFormatting>
  <conditionalFormatting sqref="L18250">
    <cfRule type="cellIs" dxfId="2195" priority="3556" operator="equal">
      <formula>-2</formula>
    </cfRule>
  </conditionalFormatting>
  <conditionalFormatting sqref="L18252">
    <cfRule type="cellIs" dxfId="2194" priority="3555" operator="equal">
      <formula>-1</formula>
    </cfRule>
  </conditionalFormatting>
  <conditionalFormatting sqref="L18270">
    <cfRule type="cellIs" dxfId="2193" priority="3508" operator="equal">
      <formula>"RECHAZADO"</formula>
    </cfRule>
    <cfRule type="cellIs" dxfId="2192" priority="3509" operator="equal">
      <formula>"NO CUMPLE"</formula>
    </cfRule>
    <cfRule type="cellIs" dxfId="2191" priority="3510" operator="equal">
      <formula>"CUMPLE"</formula>
    </cfRule>
  </conditionalFormatting>
  <conditionalFormatting sqref="L18327">
    <cfRule type="cellIs" dxfId="2190" priority="3502" operator="equal">
      <formula>"RECHAZADO"</formula>
    </cfRule>
    <cfRule type="cellIs" dxfId="2189" priority="3503" operator="equal">
      <formula>"NO CUMPLE"</formula>
    </cfRule>
    <cfRule type="cellIs" dxfId="2188" priority="3504" operator="equal">
      <formula>"CUMPLE"</formula>
    </cfRule>
  </conditionalFormatting>
  <conditionalFormatting sqref="L18330">
    <cfRule type="cellIs" dxfId="2187" priority="3499" operator="equal">
      <formula>"RECHAZADO"</formula>
    </cfRule>
    <cfRule type="cellIs" dxfId="2186" priority="3500" operator="equal">
      <formula>"NO CUMPLE"</formula>
    </cfRule>
    <cfRule type="cellIs" dxfId="2185" priority="3501" operator="equal">
      <formula>"CUMPLE"</formula>
    </cfRule>
  </conditionalFormatting>
  <conditionalFormatting sqref="L18331">
    <cfRule type="cellIs" dxfId="2184" priority="3452" operator="equal">
      <formula>"RECHAZADO"</formula>
    </cfRule>
    <cfRule type="cellIs" dxfId="2183" priority="3453" operator="equal">
      <formula>"NO CUMPLE"</formula>
    </cfRule>
    <cfRule type="cellIs" dxfId="2182" priority="3454" operator="equal">
      <formula>"CUMPLE"</formula>
    </cfRule>
  </conditionalFormatting>
  <conditionalFormatting sqref="L18332">
    <cfRule type="cellIs" dxfId="2181" priority="3446" operator="equal">
      <formula>"RECHAZADO"</formula>
    </cfRule>
    <cfRule type="cellIs" dxfId="2180" priority="3447" operator="equal">
      <formula>"NO CUMPLE"</formula>
    </cfRule>
    <cfRule type="cellIs" dxfId="2179" priority="3448" operator="equal">
      <formula>"CUMPLE"</formula>
    </cfRule>
  </conditionalFormatting>
  <conditionalFormatting sqref="L18333">
    <cfRule type="cellIs" dxfId="2178" priority="3449" operator="equal">
      <formula>"RECHAZADO"</formula>
    </cfRule>
    <cfRule type="cellIs" dxfId="2177" priority="3450" operator="equal">
      <formula>"NO CUMPLE"</formula>
    </cfRule>
    <cfRule type="cellIs" dxfId="2176" priority="3451" operator="equal">
      <formula>"CUMPLE"</formula>
    </cfRule>
  </conditionalFormatting>
  <conditionalFormatting sqref="L18336">
    <cfRule type="cellIs" dxfId="2175" priority="3505" operator="equal">
      <formula>"RECHAZADO"</formula>
    </cfRule>
    <cfRule type="cellIs" dxfId="2174" priority="3506" operator="equal">
      <formula>"NO CUMPLE"</formula>
    </cfRule>
    <cfRule type="cellIs" dxfId="2173" priority="3507" operator="equal">
      <formula>"CUMPLE"</formula>
    </cfRule>
  </conditionalFormatting>
  <conditionalFormatting sqref="L18339">
    <cfRule type="cellIs" dxfId="2172" priority="3496" operator="equal">
      <formula>"RECHAZADO"</formula>
    </cfRule>
    <cfRule type="cellIs" dxfId="2171" priority="3497" operator="equal">
      <formula>"NO CUMPLE"</formula>
    </cfRule>
    <cfRule type="cellIs" dxfId="2170" priority="3498" operator="equal">
      <formula>"CUMPLE"</formula>
    </cfRule>
  </conditionalFormatting>
  <conditionalFormatting sqref="L18340">
    <cfRule type="cellIs" dxfId="2169" priority="3484" operator="equal">
      <formula>"RECHAZADO"</formula>
    </cfRule>
    <cfRule type="cellIs" dxfId="2168" priority="3485" operator="equal">
      <formula>"NO CUMPLE"</formula>
    </cfRule>
    <cfRule type="cellIs" dxfId="2167" priority="3486" operator="equal">
      <formula>"CUMPLE"</formula>
    </cfRule>
  </conditionalFormatting>
  <conditionalFormatting sqref="L18344">
    <cfRule type="cellIs" dxfId="2166" priority="3481" operator="equal">
      <formula>"RECHAZADO"</formula>
    </cfRule>
    <cfRule type="cellIs" dxfId="2165" priority="3482" operator="equal">
      <formula>"NO CUMPLE"</formula>
    </cfRule>
    <cfRule type="cellIs" dxfId="2164" priority="3483" operator="equal">
      <formula>"CUMPLE"</formula>
    </cfRule>
  </conditionalFormatting>
  <conditionalFormatting sqref="L18359:L18360">
    <cfRule type="cellIs" dxfId="2163" priority="3476" operator="equal">
      <formula>0</formula>
    </cfRule>
  </conditionalFormatting>
  <conditionalFormatting sqref="L18362">
    <cfRule type="cellIs" dxfId="2162" priority="3489" operator="equal">
      <formula>0</formula>
    </cfRule>
  </conditionalFormatting>
  <conditionalFormatting sqref="L18364">
    <cfRule type="expression" dxfId="2161" priority="3488">
      <formula>AND(L18364&lt;&gt;"",SUM(L18364:L18365)=0)</formula>
    </cfRule>
  </conditionalFormatting>
  <conditionalFormatting sqref="L18365">
    <cfRule type="expression" dxfId="2160" priority="3487">
      <formula>AND(L18365&lt;&gt;"",SUM(L18364:L18365)=0)</formula>
    </cfRule>
  </conditionalFormatting>
  <conditionalFormatting sqref="L18367">
    <cfRule type="cellIs" dxfId="2159" priority="3495" operator="equal">
      <formula>0</formula>
    </cfRule>
  </conditionalFormatting>
  <conditionalFormatting sqref="L18369">
    <cfRule type="cellIs" dxfId="2158" priority="3494" operator="equal">
      <formula>0</formula>
    </cfRule>
  </conditionalFormatting>
  <conditionalFormatting sqref="L18371">
    <cfRule type="cellIs" dxfId="2157" priority="3493" operator="equal">
      <formula>0</formula>
    </cfRule>
  </conditionalFormatting>
  <conditionalFormatting sqref="L18373">
    <cfRule type="cellIs" dxfId="2156" priority="3492" operator="equal">
      <formula>0</formula>
    </cfRule>
  </conditionalFormatting>
  <conditionalFormatting sqref="L18375">
    <cfRule type="cellIs" dxfId="2155" priority="3491" operator="equal">
      <formula>-2</formula>
    </cfRule>
  </conditionalFormatting>
  <conditionalFormatting sqref="L18377">
    <cfRule type="cellIs" dxfId="2154" priority="3490" operator="equal">
      <formula>-1</formula>
    </cfRule>
  </conditionalFormatting>
  <conditionalFormatting sqref="L18395">
    <cfRule type="cellIs" dxfId="2153" priority="3443" operator="equal">
      <formula>"RECHAZADO"</formula>
    </cfRule>
    <cfRule type="cellIs" dxfId="2152" priority="3444" operator="equal">
      <formula>"NO CUMPLE"</formula>
    </cfRule>
    <cfRule type="cellIs" dxfId="2151" priority="3445" operator="equal">
      <formula>"CUMPLE"</formula>
    </cfRule>
  </conditionalFormatting>
  <conditionalFormatting sqref="L18452">
    <cfRule type="cellIs" dxfId="2150" priority="3437" operator="equal">
      <formula>"RECHAZADO"</formula>
    </cfRule>
    <cfRule type="cellIs" dxfId="2149" priority="3438" operator="equal">
      <formula>"NO CUMPLE"</formula>
    </cfRule>
    <cfRule type="cellIs" dxfId="2148" priority="3439" operator="equal">
      <formula>"CUMPLE"</formula>
    </cfRule>
  </conditionalFormatting>
  <conditionalFormatting sqref="L18455">
    <cfRule type="cellIs" dxfId="2147" priority="3434" operator="equal">
      <formula>"RECHAZADO"</formula>
    </cfRule>
    <cfRule type="cellIs" dxfId="2146" priority="3435" operator="equal">
      <formula>"NO CUMPLE"</formula>
    </cfRule>
    <cfRule type="cellIs" dxfId="2145" priority="3436" operator="equal">
      <formula>"CUMPLE"</formula>
    </cfRule>
  </conditionalFormatting>
  <conditionalFormatting sqref="L18456">
    <cfRule type="cellIs" dxfId="2144" priority="3387" operator="equal">
      <formula>"RECHAZADO"</formula>
    </cfRule>
    <cfRule type="cellIs" dxfId="2143" priority="3388" operator="equal">
      <formula>"NO CUMPLE"</formula>
    </cfRule>
    <cfRule type="cellIs" dxfId="2142" priority="3389" operator="equal">
      <formula>"CUMPLE"</formula>
    </cfRule>
  </conditionalFormatting>
  <conditionalFormatting sqref="L18457">
    <cfRule type="cellIs" dxfId="2141" priority="3381" operator="equal">
      <formula>"RECHAZADO"</formula>
    </cfRule>
    <cfRule type="cellIs" dxfId="2140" priority="3382" operator="equal">
      <formula>"NO CUMPLE"</formula>
    </cfRule>
    <cfRule type="cellIs" dxfId="2139" priority="3383" operator="equal">
      <formula>"CUMPLE"</formula>
    </cfRule>
  </conditionalFormatting>
  <conditionalFormatting sqref="L18458">
    <cfRule type="cellIs" dxfId="2138" priority="3384" operator="equal">
      <formula>"RECHAZADO"</formula>
    </cfRule>
    <cfRule type="cellIs" dxfId="2137" priority="3385" operator="equal">
      <formula>"NO CUMPLE"</formula>
    </cfRule>
    <cfRule type="cellIs" dxfId="2136" priority="3386" operator="equal">
      <formula>"CUMPLE"</formula>
    </cfRule>
  </conditionalFormatting>
  <conditionalFormatting sqref="L18461">
    <cfRule type="cellIs" dxfId="2135" priority="3440" operator="equal">
      <formula>"RECHAZADO"</formula>
    </cfRule>
    <cfRule type="cellIs" dxfId="2134" priority="3441" operator="equal">
      <formula>"NO CUMPLE"</formula>
    </cfRule>
    <cfRule type="cellIs" dxfId="2133" priority="3442" operator="equal">
      <formula>"CUMPLE"</formula>
    </cfRule>
  </conditionalFormatting>
  <conditionalFormatting sqref="L18464">
    <cfRule type="cellIs" dxfId="2132" priority="3431" operator="equal">
      <formula>"RECHAZADO"</formula>
    </cfRule>
    <cfRule type="cellIs" dxfId="2131" priority="3432" operator="equal">
      <formula>"NO CUMPLE"</formula>
    </cfRule>
    <cfRule type="cellIs" dxfId="2130" priority="3433" operator="equal">
      <formula>"CUMPLE"</formula>
    </cfRule>
  </conditionalFormatting>
  <conditionalFormatting sqref="L18465">
    <cfRule type="cellIs" dxfId="2129" priority="3419" operator="equal">
      <formula>"RECHAZADO"</formula>
    </cfRule>
    <cfRule type="cellIs" dxfId="2128" priority="3420" operator="equal">
      <formula>"NO CUMPLE"</formula>
    </cfRule>
    <cfRule type="cellIs" dxfId="2127" priority="3421" operator="equal">
      <formula>"CUMPLE"</formula>
    </cfRule>
  </conditionalFormatting>
  <conditionalFormatting sqref="L18469">
    <cfRule type="cellIs" dxfId="2126" priority="3416" operator="equal">
      <formula>"RECHAZADO"</formula>
    </cfRule>
    <cfRule type="cellIs" dxfId="2125" priority="3417" operator="equal">
      <formula>"NO CUMPLE"</formula>
    </cfRule>
    <cfRule type="cellIs" dxfId="2124" priority="3418" operator="equal">
      <formula>"CUMPLE"</formula>
    </cfRule>
  </conditionalFormatting>
  <conditionalFormatting sqref="L18484:L18485">
    <cfRule type="cellIs" dxfId="2123" priority="3411" operator="equal">
      <formula>0</formula>
    </cfRule>
  </conditionalFormatting>
  <conditionalFormatting sqref="L18487">
    <cfRule type="cellIs" dxfId="2122" priority="3424" operator="equal">
      <formula>0</formula>
    </cfRule>
  </conditionalFormatting>
  <conditionalFormatting sqref="L18489">
    <cfRule type="expression" dxfId="2121" priority="3423">
      <formula>AND(L18489&lt;&gt;"",SUM(L18489:L18490)=0)</formula>
    </cfRule>
  </conditionalFormatting>
  <conditionalFormatting sqref="L18490">
    <cfRule type="expression" dxfId="2120" priority="3422">
      <formula>AND(L18490&lt;&gt;"",SUM(L18489:L18490)=0)</formula>
    </cfRule>
  </conditionalFormatting>
  <conditionalFormatting sqref="L18492">
    <cfRule type="cellIs" dxfId="2119" priority="3430" operator="equal">
      <formula>0</formula>
    </cfRule>
  </conditionalFormatting>
  <conditionalFormatting sqref="L18494">
    <cfRule type="cellIs" dxfId="2118" priority="3429" operator="equal">
      <formula>0</formula>
    </cfRule>
  </conditionalFormatting>
  <conditionalFormatting sqref="L18496">
    <cfRule type="cellIs" dxfId="2117" priority="3428" operator="equal">
      <formula>0</formula>
    </cfRule>
  </conditionalFormatting>
  <conditionalFormatting sqref="L18498">
    <cfRule type="cellIs" dxfId="2116" priority="3427" operator="equal">
      <formula>0</formula>
    </cfRule>
  </conditionalFormatting>
  <conditionalFormatting sqref="L18500">
    <cfRule type="cellIs" dxfId="2115" priority="3426" operator="equal">
      <formula>-2</formula>
    </cfRule>
  </conditionalFormatting>
  <conditionalFormatting sqref="L18502">
    <cfRule type="cellIs" dxfId="2114" priority="3425" operator="equal">
      <formula>-1</formula>
    </cfRule>
  </conditionalFormatting>
  <conditionalFormatting sqref="L18520">
    <cfRule type="cellIs" dxfId="2113" priority="3378" operator="equal">
      <formula>"RECHAZADO"</formula>
    </cfRule>
    <cfRule type="cellIs" dxfId="2112" priority="3379" operator="equal">
      <formula>"NO CUMPLE"</formula>
    </cfRule>
    <cfRule type="cellIs" dxfId="2111" priority="3380" operator="equal">
      <formula>"CUMPLE"</formula>
    </cfRule>
  </conditionalFormatting>
  <conditionalFormatting sqref="L18577">
    <cfRule type="cellIs" dxfId="2110" priority="3372" operator="equal">
      <formula>"RECHAZADO"</formula>
    </cfRule>
    <cfRule type="cellIs" dxfId="2109" priority="3373" operator="equal">
      <formula>"NO CUMPLE"</formula>
    </cfRule>
    <cfRule type="cellIs" dxfId="2108" priority="3374" operator="equal">
      <formula>"CUMPLE"</formula>
    </cfRule>
  </conditionalFormatting>
  <conditionalFormatting sqref="L18580">
    <cfRule type="cellIs" dxfId="2107" priority="3369" operator="equal">
      <formula>"RECHAZADO"</formula>
    </cfRule>
    <cfRule type="cellIs" dxfId="2106" priority="3370" operator="equal">
      <formula>"NO CUMPLE"</formula>
    </cfRule>
    <cfRule type="cellIs" dxfId="2105" priority="3371" operator="equal">
      <formula>"CUMPLE"</formula>
    </cfRule>
  </conditionalFormatting>
  <conditionalFormatting sqref="L18581">
    <cfRule type="cellIs" dxfId="2104" priority="3322" operator="equal">
      <formula>"RECHAZADO"</formula>
    </cfRule>
    <cfRule type="cellIs" dxfId="2103" priority="3323" operator="equal">
      <formula>"NO CUMPLE"</formula>
    </cfRule>
    <cfRule type="cellIs" dxfId="2102" priority="3324" operator="equal">
      <formula>"CUMPLE"</formula>
    </cfRule>
  </conditionalFormatting>
  <conditionalFormatting sqref="L18582">
    <cfRule type="cellIs" dxfId="2101" priority="3316" operator="equal">
      <formula>"RECHAZADO"</formula>
    </cfRule>
    <cfRule type="cellIs" dxfId="2100" priority="3317" operator="equal">
      <formula>"NO CUMPLE"</formula>
    </cfRule>
    <cfRule type="cellIs" dxfId="2099" priority="3318" operator="equal">
      <formula>"CUMPLE"</formula>
    </cfRule>
  </conditionalFormatting>
  <conditionalFormatting sqref="L18583">
    <cfRule type="cellIs" dxfId="2098" priority="3319" operator="equal">
      <formula>"RECHAZADO"</formula>
    </cfRule>
    <cfRule type="cellIs" dxfId="2097" priority="3320" operator="equal">
      <formula>"NO CUMPLE"</formula>
    </cfRule>
    <cfRule type="cellIs" dxfId="2096" priority="3321" operator="equal">
      <formula>"CUMPLE"</formula>
    </cfRule>
  </conditionalFormatting>
  <conditionalFormatting sqref="L18586">
    <cfRule type="cellIs" dxfId="2095" priority="3375" operator="equal">
      <formula>"RECHAZADO"</formula>
    </cfRule>
    <cfRule type="cellIs" dxfId="2094" priority="3376" operator="equal">
      <formula>"NO CUMPLE"</formula>
    </cfRule>
    <cfRule type="cellIs" dxfId="2093" priority="3377" operator="equal">
      <formula>"CUMPLE"</formula>
    </cfRule>
  </conditionalFormatting>
  <conditionalFormatting sqref="L18589">
    <cfRule type="cellIs" dxfId="2092" priority="3366" operator="equal">
      <formula>"RECHAZADO"</formula>
    </cfRule>
    <cfRule type="cellIs" dxfId="2091" priority="3367" operator="equal">
      <formula>"NO CUMPLE"</formula>
    </cfRule>
    <cfRule type="cellIs" dxfId="2090" priority="3368" operator="equal">
      <formula>"CUMPLE"</formula>
    </cfRule>
  </conditionalFormatting>
  <conditionalFormatting sqref="L18590">
    <cfRule type="cellIs" dxfId="2089" priority="3354" operator="equal">
      <formula>"RECHAZADO"</formula>
    </cfRule>
    <cfRule type="cellIs" dxfId="2088" priority="3355" operator="equal">
      <formula>"NO CUMPLE"</formula>
    </cfRule>
    <cfRule type="cellIs" dxfId="2087" priority="3356" operator="equal">
      <formula>"CUMPLE"</formula>
    </cfRule>
  </conditionalFormatting>
  <conditionalFormatting sqref="L18594">
    <cfRule type="cellIs" dxfId="2086" priority="3351" operator="equal">
      <formula>"RECHAZADO"</formula>
    </cfRule>
    <cfRule type="cellIs" dxfId="2085" priority="3352" operator="equal">
      <formula>"NO CUMPLE"</formula>
    </cfRule>
    <cfRule type="cellIs" dxfId="2084" priority="3353" operator="equal">
      <formula>"CUMPLE"</formula>
    </cfRule>
  </conditionalFormatting>
  <conditionalFormatting sqref="L18609:L18610">
    <cfRule type="cellIs" dxfId="2083" priority="3346" operator="equal">
      <formula>0</formula>
    </cfRule>
  </conditionalFormatting>
  <conditionalFormatting sqref="L18612">
    <cfRule type="cellIs" dxfId="2082" priority="3359" operator="equal">
      <formula>0</formula>
    </cfRule>
  </conditionalFormatting>
  <conditionalFormatting sqref="L18614">
    <cfRule type="expression" dxfId="2081" priority="3358">
      <formula>AND(L18614&lt;&gt;"",SUM(L18614:L18615)=0)</formula>
    </cfRule>
  </conditionalFormatting>
  <conditionalFormatting sqref="L18615">
    <cfRule type="expression" dxfId="2080" priority="3357">
      <formula>AND(L18615&lt;&gt;"",SUM(L18614:L18615)=0)</formula>
    </cfRule>
  </conditionalFormatting>
  <conditionalFormatting sqref="L18617">
    <cfRule type="cellIs" dxfId="2079" priority="3365" operator="equal">
      <formula>0</formula>
    </cfRule>
  </conditionalFormatting>
  <conditionalFormatting sqref="L18619">
    <cfRule type="cellIs" dxfId="2078" priority="3364" operator="equal">
      <formula>0</formula>
    </cfRule>
  </conditionalFormatting>
  <conditionalFormatting sqref="L18621">
    <cfRule type="cellIs" dxfId="2077" priority="3363" operator="equal">
      <formula>0</formula>
    </cfRule>
  </conditionalFormatting>
  <conditionalFormatting sqref="L18623">
    <cfRule type="cellIs" dxfId="2076" priority="3362" operator="equal">
      <formula>0</formula>
    </cfRule>
  </conditionalFormatting>
  <conditionalFormatting sqref="L18625">
    <cfRule type="cellIs" dxfId="2075" priority="3361" operator="equal">
      <formula>-2</formula>
    </cfRule>
  </conditionalFormatting>
  <conditionalFormatting sqref="L18627">
    <cfRule type="cellIs" dxfId="2074" priority="3360" operator="equal">
      <formula>-1</formula>
    </cfRule>
  </conditionalFormatting>
  <conditionalFormatting sqref="L18645">
    <cfRule type="cellIs" dxfId="2073" priority="3313" operator="equal">
      <formula>"RECHAZADO"</formula>
    </cfRule>
    <cfRule type="cellIs" dxfId="2072" priority="3314" operator="equal">
      <formula>"NO CUMPLE"</formula>
    </cfRule>
    <cfRule type="cellIs" dxfId="2071" priority="3315" operator="equal">
      <formula>"CUMPLE"</formula>
    </cfRule>
  </conditionalFormatting>
  <conditionalFormatting sqref="L18702">
    <cfRule type="cellIs" dxfId="2070" priority="3307" operator="equal">
      <formula>"RECHAZADO"</formula>
    </cfRule>
    <cfRule type="cellIs" dxfId="2069" priority="3308" operator="equal">
      <formula>"NO CUMPLE"</formula>
    </cfRule>
    <cfRule type="cellIs" dxfId="2068" priority="3309" operator="equal">
      <formula>"CUMPLE"</formula>
    </cfRule>
  </conditionalFormatting>
  <conditionalFormatting sqref="L18705">
    <cfRule type="cellIs" dxfId="2067" priority="3304" operator="equal">
      <formula>"RECHAZADO"</formula>
    </cfRule>
    <cfRule type="cellIs" dxfId="2066" priority="3305" operator="equal">
      <formula>"NO CUMPLE"</formula>
    </cfRule>
    <cfRule type="cellIs" dxfId="2065" priority="3306" operator="equal">
      <formula>"CUMPLE"</formula>
    </cfRule>
  </conditionalFormatting>
  <conditionalFormatting sqref="L18706">
    <cfRule type="cellIs" dxfId="2064" priority="3257" operator="equal">
      <formula>"RECHAZADO"</formula>
    </cfRule>
    <cfRule type="cellIs" dxfId="2063" priority="3258" operator="equal">
      <formula>"NO CUMPLE"</formula>
    </cfRule>
    <cfRule type="cellIs" dxfId="2062" priority="3259" operator="equal">
      <formula>"CUMPLE"</formula>
    </cfRule>
  </conditionalFormatting>
  <conditionalFormatting sqref="L18707">
    <cfRule type="cellIs" dxfId="2061" priority="3251" operator="equal">
      <formula>"RECHAZADO"</formula>
    </cfRule>
    <cfRule type="cellIs" dxfId="2060" priority="3252" operator="equal">
      <formula>"NO CUMPLE"</formula>
    </cfRule>
    <cfRule type="cellIs" dxfId="2059" priority="3253" operator="equal">
      <formula>"CUMPLE"</formula>
    </cfRule>
  </conditionalFormatting>
  <conditionalFormatting sqref="L18708">
    <cfRule type="cellIs" dxfId="2058" priority="3254" operator="equal">
      <formula>"RECHAZADO"</formula>
    </cfRule>
    <cfRule type="cellIs" dxfId="2057" priority="3255" operator="equal">
      <formula>"NO CUMPLE"</formula>
    </cfRule>
    <cfRule type="cellIs" dxfId="2056" priority="3256" operator="equal">
      <formula>"CUMPLE"</formula>
    </cfRule>
  </conditionalFormatting>
  <conditionalFormatting sqref="L18711">
    <cfRule type="cellIs" dxfId="2055" priority="3310" operator="equal">
      <formula>"RECHAZADO"</formula>
    </cfRule>
    <cfRule type="cellIs" dxfId="2054" priority="3311" operator="equal">
      <formula>"NO CUMPLE"</formula>
    </cfRule>
    <cfRule type="cellIs" dxfId="2053" priority="3312" operator="equal">
      <formula>"CUMPLE"</formula>
    </cfRule>
  </conditionalFormatting>
  <conditionalFormatting sqref="L18714">
    <cfRule type="cellIs" dxfId="2052" priority="3301" operator="equal">
      <formula>"RECHAZADO"</formula>
    </cfRule>
    <cfRule type="cellIs" dxfId="2051" priority="3302" operator="equal">
      <formula>"NO CUMPLE"</formula>
    </cfRule>
    <cfRule type="cellIs" dxfId="2050" priority="3303" operator="equal">
      <formula>"CUMPLE"</formula>
    </cfRule>
  </conditionalFormatting>
  <conditionalFormatting sqref="L18715">
    <cfRule type="cellIs" dxfId="2049" priority="3289" operator="equal">
      <formula>"RECHAZADO"</formula>
    </cfRule>
    <cfRule type="cellIs" dxfId="2048" priority="3290" operator="equal">
      <formula>"NO CUMPLE"</formula>
    </cfRule>
    <cfRule type="cellIs" dxfId="2047" priority="3291" operator="equal">
      <formula>"CUMPLE"</formula>
    </cfRule>
  </conditionalFormatting>
  <conditionalFormatting sqref="L18719">
    <cfRule type="cellIs" dxfId="2046" priority="3286" operator="equal">
      <formula>"RECHAZADO"</formula>
    </cfRule>
    <cfRule type="cellIs" dxfId="2045" priority="3287" operator="equal">
      <formula>"NO CUMPLE"</formula>
    </cfRule>
    <cfRule type="cellIs" dxfId="2044" priority="3288" operator="equal">
      <formula>"CUMPLE"</formula>
    </cfRule>
  </conditionalFormatting>
  <conditionalFormatting sqref="L18734:L18735">
    <cfRule type="cellIs" dxfId="2043" priority="3281" operator="equal">
      <formula>0</formula>
    </cfRule>
  </conditionalFormatting>
  <conditionalFormatting sqref="L18737">
    <cfRule type="cellIs" dxfId="2042" priority="3294" operator="equal">
      <formula>0</formula>
    </cfRule>
  </conditionalFormatting>
  <conditionalFormatting sqref="L18739">
    <cfRule type="expression" dxfId="2041" priority="3293">
      <formula>AND(L18739&lt;&gt;"",SUM(L18739:L18740)=0)</formula>
    </cfRule>
  </conditionalFormatting>
  <conditionalFormatting sqref="L18740">
    <cfRule type="expression" dxfId="2040" priority="3292">
      <formula>AND(L18740&lt;&gt;"",SUM(L18739:L18740)=0)</formula>
    </cfRule>
  </conditionalFormatting>
  <conditionalFormatting sqref="L18742">
    <cfRule type="cellIs" dxfId="2039" priority="3300" operator="equal">
      <formula>0</formula>
    </cfRule>
  </conditionalFormatting>
  <conditionalFormatting sqref="L18744">
    <cfRule type="cellIs" dxfId="2038" priority="3299" operator="equal">
      <formula>0</formula>
    </cfRule>
  </conditionalFormatting>
  <conditionalFormatting sqref="L18746">
    <cfRule type="cellIs" dxfId="2037" priority="3298" operator="equal">
      <formula>0</formula>
    </cfRule>
  </conditionalFormatting>
  <conditionalFormatting sqref="L18748">
    <cfRule type="cellIs" dxfId="2036" priority="3297" operator="equal">
      <formula>0</formula>
    </cfRule>
  </conditionalFormatting>
  <conditionalFormatting sqref="L18750">
    <cfRule type="cellIs" dxfId="2035" priority="3296" operator="equal">
      <formula>-2</formula>
    </cfRule>
  </conditionalFormatting>
  <conditionalFormatting sqref="L18752">
    <cfRule type="cellIs" dxfId="2034" priority="3295" operator="equal">
      <formula>-1</formula>
    </cfRule>
  </conditionalFormatting>
  <conditionalFormatting sqref="L18770">
    <cfRule type="cellIs" dxfId="2033" priority="3248" operator="equal">
      <formula>"RECHAZADO"</formula>
    </cfRule>
    <cfRule type="cellIs" dxfId="2032" priority="3249" operator="equal">
      <formula>"NO CUMPLE"</formula>
    </cfRule>
    <cfRule type="cellIs" dxfId="2031" priority="3250" operator="equal">
      <formula>"CUMPLE"</formula>
    </cfRule>
  </conditionalFormatting>
  <conditionalFormatting sqref="L18827">
    <cfRule type="cellIs" dxfId="2030" priority="3242" operator="equal">
      <formula>"RECHAZADO"</formula>
    </cfRule>
    <cfRule type="cellIs" dxfId="2029" priority="3243" operator="equal">
      <formula>"NO CUMPLE"</formula>
    </cfRule>
    <cfRule type="cellIs" dxfId="2028" priority="3244" operator="equal">
      <formula>"CUMPLE"</formula>
    </cfRule>
  </conditionalFormatting>
  <conditionalFormatting sqref="L18830">
    <cfRule type="cellIs" dxfId="2027" priority="3239" operator="equal">
      <formula>"RECHAZADO"</formula>
    </cfRule>
    <cfRule type="cellIs" dxfId="2026" priority="3240" operator="equal">
      <formula>"NO CUMPLE"</formula>
    </cfRule>
    <cfRule type="cellIs" dxfId="2025" priority="3241" operator="equal">
      <formula>"CUMPLE"</formula>
    </cfRule>
  </conditionalFormatting>
  <conditionalFormatting sqref="L18831">
    <cfRule type="cellIs" dxfId="2024" priority="3192" operator="equal">
      <formula>"RECHAZADO"</formula>
    </cfRule>
    <cfRule type="cellIs" dxfId="2023" priority="3193" operator="equal">
      <formula>"NO CUMPLE"</formula>
    </cfRule>
    <cfRule type="cellIs" dxfId="2022" priority="3194" operator="equal">
      <formula>"CUMPLE"</formula>
    </cfRule>
  </conditionalFormatting>
  <conditionalFormatting sqref="L18832">
    <cfRule type="cellIs" dxfId="2021" priority="3186" operator="equal">
      <formula>"RECHAZADO"</formula>
    </cfRule>
    <cfRule type="cellIs" dxfId="2020" priority="3187" operator="equal">
      <formula>"NO CUMPLE"</formula>
    </cfRule>
    <cfRule type="cellIs" dxfId="2019" priority="3188" operator="equal">
      <formula>"CUMPLE"</formula>
    </cfRule>
  </conditionalFormatting>
  <conditionalFormatting sqref="L18833">
    <cfRule type="cellIs" dxfId="2018" priority="3189" operator="equal">
      <formula>"RECHAZADO"</formula>
    </cfRule>
    <cfRule type="cellIs" dxfId="2017" priority="3190" operator="equal">
      <formula>"NO CUMPLE"</formula>
    </cfRule>
    <cfRule type="cellIs" dxfId="2016" priority="3191" operator="equal">
      <formula>"CUMPLE"</formula>
    </cfRule>
  </conditionalFormatting>
  <conditionalFormatting sqref="L18836">
    <cfRule type="cellIs" dxfId="2015" priority="3245" operator="equal">
      <formula>"RECHAZADO"</formula>
    </cfRule>
    <cfRule type="cellIs" dxfId="2014" priority="3246" operator="equal">
      <formula>"NO CUMPLE"</formula>
    </cfRule>
    <cfRule type="cellIs" dxfId="2013" priority="3247" operator="equal">
      <formula>"CUMPLE"</formula>
    </cfRule>
  </conditionalFormatting>
  <conditionalFormatting sqref="L18839">
    <cfRule type="cellIs" dxfId="2012" priority="3236" operator="equal">
      <formula>"RECHAZADO"</formula>
    </cfRule>
    <cfRule type="cellIs" dxfId="2011" priority="3237" operator="equal">
      <formula>"NO CUMPLE"</formula>
    </cfRule>
    <cfRule type="cellIs" dxfId="2010" priority="3238" operator="equal">
      <formula>"CUMPLE"</formula>
    </cfRule>
  </conditionalFormatting>
  <conditionalFormatting sqref="L18840">
    <cfRule type="cellIs" dxfId="2009" priority="3224" operator="equal">
      <formula>"RECHAZADO"</formula>
    </cfRule>
    <cfRule type="cellIs" dxfId="2008" priority="3225" operator="equal">
      <formula>"NO CUMPLE"</formula>
    </cfRule>
    <cfRule type="cellIs" dxfId="2007" priority="3226" operator="equal">
      <formula>"CUMPLE"</formula>
    </cfRule>
  </conditionalFormatting>
  <conditionalFormatting sqref="L18844">
    <cfRule type="cellIs" dxfId="2006" priority="3221" operator="equal">
      <formula>"RECHAZADO"</formula>
    </cfRule>
    <cfRule type="cellIs" dxfId="2005" priority="3222" operator="equal">
      <formula>"NO CUMPLE"</formula>
    </cfRule>
    <cfRule type="cellIs" dxfId="2004" priority="3223" operator="equal">
      <formula>"CUMPLE"</formula>
    </cfRule>
  </conditionalFormatting>
  <conditionalFormatting sqref="L18859:L18860">
    <cfRule type="cellIs" dxfId="2003" priority="3216" operator="equal">
      <formula>0</formula>
    </cfRule>
  </conditionalFormatting>
  <conditionalFormatting sqref="L18862">
    <cfRule type="cellIs" dxfId="2002" priority="3229" operator="equal">
      <formula>0</formula>
    </cfRule>
  </conditionalFormatting>
  <conditionalFormatting sqref="L18864">
    <cfRule type="expression" dxfId="2001" priority="3228">
      <formula>AND(L18864&lt;&gt;"",SUM(L18864:L18865)=0)</formula>
    </cfRule>
  </conditionalFormatting>
  <conditionalFormatting sqref="L18865">
    <cfRule type="expression" dxfId="2000" priority="3227">
      <formula>AND(L18865&lt;&gt;"",SUM(L18864:L18865)=0)</formula>
    </cfRule>
  </conditionalFormatting>
  <conditionalFormatting sqref="L18867">
    <cfRule type="cellIs" dxfId="1999" priority="3235" operator="equal">
      <formula>0</formula>
    </cfRule>
  </conditionalFormatting>
  <conditionalFormatting sqref="L18869">
    <cfRule type="cellIs" dxfId="1998" priority="3234" operator="equal">
      <formula>0</formula>
    </cfRule>
  </conditionalFormatting>
  <conditionalFormatting sqref="L18871">
    <cfRule type="cellIs" dxfId="1997" priority="3233" operator="equal">
      <formula>0</formula>
    </cfRule>
  </conditionalFormatting>
  <conditionalFormatting sqref="L18873">
    <cfRule type="cellIs" dxfId="1996" priority="3232" operator="equal">
      <formula>0</formula>
    </cfRule>
  </conditionalFormatting>
  <conditionalFormatting sqref="L18875">
    <cfRule type="cellIs" dxfId="1995" priority="3231" operator="equal">
      <formula>-2</formula>
    </cfRule>
  </conditionalFormatting>
  <conditionalFormatting sqref="L18877">
    <cfRule type="cellIs" dxfId="1994" priority="3230" operator="equal">
      <formula>-1</formula>
    </cfRule>
  </conditionalFormatting>
  <conditionalFormatting sqref="L18895">
    <cfRule type="cellIs" dxfId="1993" priority="3183" operator="equal">
      <formula>"RECHAZADO"</formula>
    </cfRule>
    <cfRule type="cellIs" dxfId="1992" priority="3184" operator="equal">
      <formula>"NO CUMPLE"</formula>
    </cfRule>
    <cfRule type="cellIs" dxfId="1991" priority="3185" operator="equal">
      <formula>"CUMPLE"</formula>
    </cfRule>
  </conditionalFormatting>
  <conditionalFormatting sqref="L18952">
    <cfRule type="cellIs" dxfId="1990" priority="3177" operator="equal">
      <formula>"RECHAZADO"</formula>
    </cfRule>
    <cfRule type="cellIs" dxfId="1989" priority="3178" operator="equal">
      <formula>"NO CUMPLE"</formula>
    </cfRule>
    <cfRule type="cellIs" dxfId="1988" priority="3179" operator="equal">
      <formula>"CUMPLE"</formula>
    </cfRule>
  </conditionalFormatting>
  <conditionalFormatting sqref="L18955">
    <cfRule type="cellIs" dxfId="1987" priority="3174" operator="equal">
      <formula>"RECHAZADO"</formula>
    </cfRule>
    <cfRule type="cellIs" dxfId="1986" priority="3175" operator="equal">
      <formula>"NO CUMPLE"</formula>
    </cfRule>
    <cfRule type="cellIs" dxfId="1985" priority="3176" operator="equal">
      <formula>"CUMPLE"</formula>
    </cfRule>
  </conditionalFormatting>
  <conditionalFormatting sqref="L18956">
    <cfRule type="cellIs" dxfId="1984" priority="3127" operator="equal">
      <formula>"RECHAZADO"</formula>
    </cfRule>
    <cfRule type="cellIs" dxfId="1983" priority="3128" operator="equal">
      <formula>"NO CUMPLE"</formula>
    </cfRule>
    <cfRule type="cellIs" dxfId="1982" priority="3129" operator="equal">
      <formula>"CUMPLE"</formula>
    </cfRule>
  </conditionalFormatting>
  <conditionalFormatting sqref="L18957">
    <cfRule type="cellIs" dxfId="1981" priority="3121" operator="equal">
      <formula>"RECHAZADO"</formula>
    </cfRule>
    <cfRule type="cellIs" dxfId="1980" priority="3122" operator="equal">
      <formula>"NO CUMPLE"</formula>
    </cfRule>
    <cfRule type="cellIs" dxfId="1979" priority="3123" operator="equal">
      <formula>"CUMPLE"</formula>
    </cfRule>
  </conditionalFormatting>
  <conditionalFormatting sqref="L18958">
    <cfRule type="cellIs" dxfId="1978" priority="3124" operator="equal">
      <formula>"RECHAZADO"</formula>
    </cfRule>
    <cfRule type="cellIs" dxfId="1977" priority="3125" operator="equal">
      <formula>"NO CUMPLE"</formula>
    </cfRule>
    <cfRule type="cellIs" dxfId="1976" priority="3126" operator="equal">
      <formula>"CUMPLE"</formula>
    </cfRule>
  </conditionalFormatting>
  <conditionalFormatting sqref="L18961">
    <cfRule type="cellIs" dxfId="1975" priority="3180" operator="equal">
      <formula>"RECHAZADO"</formula>
    </cfRule>
    <cfRule type="cellIs" dxfId="1974" priority="3181" operator="equal">
      <formula>"NO CUMPLE"</formula>
    </cfRule>
    <cfRule type="cellIs" dxfId="1973" priority="3182" operator="equal">
      <formula>"CUMPLE"</formula>
    </cfRule>
  </conditionalFormatting>
  <conditionalFormatting sqref="L18964">
    <cfRule type="cellIs" dxfId="1972" priority="3171" operator="equal">
      <formula>"RECHAZADO"</formula>
    </cfRule>
    <cfRule type="cellIs" dxfId="1971" priority="3172" operator="equal">
      <formula>"NO CUMPLE"</formula>
    </cfRule>
    <cfRule type="cellIs" dxfId="1970" priority="3173" operator="equal">
      <formula>"CUMPLE"</formula>
    </cfRule>
  </conditionalFormatting>
  <conditionalFormatting sqref="L18965">
    <cfRule type="cellIs" dxfId="1969" priority="3159" operator="equal">
      <formula>"RECHAZADO"</formula>
    </cfRule>
    <cfRule type="cellIs" dxfId="1968" priority="3160" operator="equal">
      <formula>"NO CUMPLE"</formula>
    </cfRule>
    <cfRule type="cellIs" dxfId="1967" priority="3161" operator="equal">
      <formula>"CUMPLE"</formula>
    </cfRule>
  </conditionalFormatting>
  <conditionalFormatting sqref="L18969">
    <cfRule type="cellIs" dxfId="1966" priority="3156" operator="equal">
      <formula>"RECHAZADO"</formula>
    </cfRule>
    <cfRule type="cellIs" dxfId="1965" priority="3157" operator="equal">
      <formula>"NO CUMPLE"</formula>
    </cfRule>
    <cfRule type="cellIs" dxfId="1964" priority="3158" operator="equal">
      <formula>"CUMPLE"</formula>
    </cfRule>
  </conditionalFormatting>
  <conditionalFormatting sqref="L18984:L18985">
    <cfRule type="cellIs" dxfId="1963" priority="3151" operator="equal">
      <formula>0</formula>
    </cfRule>
  </conditionalFormatting>
  <conditionalFormatting sqref="L18987">
    <cfRule type="cellIs" dxfId="1962" priority="3164" operator="equal">
      <formula>0</formula>
    </cfRule>
  </conditionalFormatting>
  <conditionalFormatting sqref="L18989">
    <cfRule type="expression" dxfId="1961" priority="3163">
      <formula>AND(L18989&lt;&gt;"",SUM(L18989:L18990)=0)</formula>
    </cfRule>
  </conditionalFormatting>
  <conditionalFormatting sqref="L18990">
    <cfRule type="expression" dxfId="1960" priority="3162">
      <formula>AND(L18990&lt;&gt;"",SUM(L18989:L18990)=0)</formula>
    </cfRule>
  </conditionalFormatting>
  <conditionalFormatting sqref="L18992">
    <cfRule type="cellIs" dxfId="1959" priority="3170" operator="equal">
      <formula>0</formula>
    </cfRule>
  </conditionalFormatting>
  <conditionalFormatting sqref="L18994">
    <cfRule type="cellIs" dxfId="1958" priority="3169" operator="equal">
      <formula>0</formula>
    </cfRule>
  </conditionalFormatting>
  <conditionalFormatting sqref="L18996">
    <cfRule type="cellIs" dxfId="1957" priority="3168" operator="equal">
      <formula>0</formula>
    </cfRule>
  </conditionalFormatting>
  <conditionalFormatting sqref="L18998">
    <cfRule type="cellIs" dxfId="1956" priority="3167" operator="equal">
      <formula>0</formula>
    </cfRule>
  </conditionalFormatting>
  <conditionalFormatting sqref="L19000">
    <cfRule type="cellIs" dxfId="1955" priority="3166" operator="equal">
      <formula>-2</formula>
    </cfRule>
  </conditionalFormatting>
  <conditionalFormatting sqref="L19002">
    <cfRule type="cellIs" dxfId="1954" priority="3165" operator="equal">
      <formula>-1</formula>
    </cfRule>
  </conditionalFormatting>
  <conditionalFormatting sqref="L19020">
    <cfRule type="cellIs" dxfId="1953" priority="3118" operator="equal">
      <formula>"RECHAZADO"</formula>
    </cfRule>
    <cfRule type="cellIs" dxfId="1952" priority="3119" operator="equal">
      <formula>"NO CUMPLE"</formula>
    </cfRule>
    <cfRule type="cellIs" dxfId="1951" priority="3120" operator="equal">
      <formula>"CUMPLE"</formula>
    </cfRule>
  </conditionalFormatting>
  <conditionalFormatting sqref="L19077">
    <cfRule type="cellIs" dxfId="1950" priority="3112" operator="equal">
      <formula>"RECHAZADO"</formula>
    </cfRule>
    <cfRule type="cellIs" dxfId="1949" priority="3113" operator="equal">
      <formula>"NO CUMPLE"</formula>
    </cfRule>
    <cfRule type="cellIs" dxfId="1948" priority="3114" operator="equal">
      <formula>"CUMPLE"</formula>
    </cfRule>
  </conditionalFormatting>
  <conditionalFormatting sqref="L19080">
    <cfRule type="cellIs" dxfId="1947" priority="3109" operator="equal">
      <formula>"RECHAZADO"</formula>
    </cfRule>
    <cfRule type="cellIs" dxfId="1946" priority="3110" operator="equal">
      <formula>"NO CUMPLE"</formula>
    </cfRule>
    <cfRule type="cellIs" dxfId="1945" priority="3111" operator="equal">
      <formula>"CUMPLE"</formula>
    </cfRule>
  </conditionalFormatting>
  <conditionalFormatting sqref="L19081">
    <cfRule type="cellIs" dxfId="1944" priority="3062" operator="equal">
      <formula>"RECHAZADO"</formula>
    </cfRule>
    <cfRule type="cellIs" dxfId="1943" priority="3063" operator="equal">
      <formula>"NO CUMPLE"</formula>
    </cfRule>
    <cfRule type="cellIs" dxfId="1942" priority="3064" operator="equal">
      <formula>"CUMPLE"</formula>
    </cfRule>
  </conditionalFormatting>
  <conditionalFormatting sqref="L19082">
    <cfRule type="cellIs" dxfId="1941" priority="3056" operator="equal">
      <formula>"RECHAZADO"</formula>
    </cfRule>
    <cfRule type="cellIs" dxfId="1940" priority="3057" operator="equal">
      <formula>"NO CUMPLE"</formula>
    </cfRule>
    <cfRule type="cellIs" dxfId="1939" priority="3058" operator="equal">
      <formula>"CUMPLE"</formula>
    </cfRule>
  </conditionalFormatting>
  <conditionalFormatting sqref="L19083">
    <cfRule type="cellIs" dxfId="1938" priority="3059" operator="equal">
      <formula>"RECHAZADO"</formula>
    </cfRule>
    <cfRule type="cellIs" dxfId="1937" priority="3060" operator="equal">
      <formula>"NO CUMPLE"</formula>
    </cfRule>
    <cfRule type="cellIs" dxfId="1936" priority="3061" operator="equal">
      <formula>"CUMPLE"</formula>
    </cfRule>
  </conditionalFormatting>
  <conditionalFormatting sqref="L19086">
    <cfRule type="cellIs" dxfId="1935" priority="3115" operator="equal">
      <formula>"RECHAZADO"</formula>
    </cfRule>
    <cfRule type="cellIs" dxfId="1934" priority="3116" operator="equal">
      <formula>"NO CUMPLE"</formula>
    </cfRule>
    <cfRule type="cellIs" dxfId="1933" priority="3117" operator="equal">
      <formula>"CUMPLE"</formula>
    </cfRule>
  </conditionalFormatting>
  <conditionalFormatting sqref="L19089">
    <cfRule type="cellIs" dxfId="1932" priority="3106" operator="equal">
      <formula>"RECHAZADO"</formula>
    </cfRule>
    <cfRule type="cellIs" dxfId="1931" priority="3107" operator="equal">
      <formula>"NO CUMPLE"</formula>
    </cfRule>
    <cfRule type="cellIs" dxfId="1930" priority="3108" operator="equal">
      <formula>"CUMPLE"</formula>
    </cfRule>
  </conditionalFormatting>
  <conditionalFormatting sqref="L19090">
    <cfRule type="cellIs" dxfId="1929" priority="3094" operator="equal">
      <formula>"RECHAZADO"</formula>
    </cfRule>
    <cfRule type="cellIs" dxfId="1928" priority="3095" operator="equal">
      <formula>"NO CUMPLE"</formula>
    </cfRule>
    <cfRule type="cellIs" dxfId="1927" priority="3096" operator="equal">
      <formula>"CUMPLE"</formula>
    </cfRule>
  </conditionalFormatting>
  <conditionalFormatting sqref="L19094">
    <cfRule type="cellIs" dxfId="1926" priority="3091" operator="equal">
      <formula>"RECHAZADO"</formula>
    </cfRule>
    <cfRule type="cellIs" dxfId="1925" priority="3092" operator="equal">
      <formula>"NO CUMPLE"</formula>
    </cfRule>
    <cfRule type="cellIs" dxfId="1924" priority="3093" operator="equal">
      <formula>"CUMPLE"</formula>
    </cfRule>
  </conditionalFormatting>
  <conditionalFormatting sqref="L19109:L19110">
    <cfRule type="cellIs" dxfId="1923" priority="3086" operator="equal">
      <formula>0</formula>
    </cfRule>
  </conditionalFormatting>
  <conditionalFormatting sqref="L19112">
    <cfRule type="cellIs" dxfId="1922" priority="3099" operator="equal">
      <formula>0</formula>
    </cfRule>
  </conditionalFormatting>
  <conditionalFormatting sqref="L19114">
    <cfRule type="expression" dxfId="1921" priority="3098">
      <formula>AND(L19114&lt;&gt;"",SUM(L19114:L19115)=0)</formula>
    </cfRule>
  </conditionalFormatting>
  <conditionalFormatting sqref="L19115">
    <cfRule type="expression" dxfId="1920" priority="3097">
      <formula>AND(L19115&lt;&gt;"",SUM(L19114:L19115)=0)</formula>
    </cfRule>
  </conditionalFormatting>
  <conditionalFormatting sqref="L19117">
    <cfRule type="cellIs" dxfId="1919" priority="3105" operator="equal">
      <formula>0</formula>
    </cfRule>
  </conditionalFormatting>
  <conditionalFormatting sqref="L19119">
    <cfRule type="cellIs" dxfId="1918" priority="3104" operator="equal">
      <formula>0</formula>
    </cfRule>
  </conditionalFormatting>
  <conditionalFormatting sqref="L19121">
    <cfRule type="cellIs" dxfId="1917" priority="3103" operator="equal">
      <formula>0</formula>
    </cfRule>
  </conditionalFormatting>
  <conditionalFormatting sqref="L19123">
    <cfRule type="cellIs" dxfId="1916" priority="3102" operator="equal">
      <formula>0</formula>
    </cfRule>
  </conditionalFormatting>
  <conditionalFormatting sqref="L19125">
    <cfRule type="cellIs" dxfId="1915" priority="3101" operator="equal">
      <formula>-2</formula>
    </cfRule>
  </conditionalFormatting>
  <conditionalFormatting sqref="L19127">
    <cfRule type="cellIs" dxfId="1914" priority="3100" operator="equal">
      <formula>-1</formula>
    </cfRule>
  </conditionalFormatting>
  <conditionalFormatting sqref="L19145">
    <cfRule type="cellIs" dxfId="1913" priority="3053" operator="equal">
      <formula>"RECHAZADO"</formula>
    </cfRule>
    <cfRule type="cellIs" dxfId="1912" priority="3054" operator="equal">
      <formula>"NO CUMPLE"</formula>
    </cfRule>
    <cfRule type="cellIs" dxfId="1911" priority="3055" operator="equal">
      <formula>"CUMPLE"</formula>
    </cfRule>
  </conditionalFormatting>
  <conditionalFormatting sqref="L19202">
    <cfRule type="cellIs" dxfId="1910" priority="3047" operator="equal">
      <formula>"RECHAZADO"</formula>
    </cfRule>
    <cfRule type="cellIs" dxfId="1909" priority="3048" operator="equal">
      <formula>"NO CUMPLE"</formula>
    </cfRule>
    <cfRule type="cellIs" dxfId="1908" priority="3049" operator="equal">
      <formula>"CUMPLE"</formula>
    </cfRule>
  </conditionalFormatting>
  <conditionalFormatting sqref="L19205">
    <cfRule type="cellIs" dxfId="1907" priority="3044" operator="equal">
      <formula>"RECHAZADO"</formula>
    </cfRule>
    <cfRule type="cellIs" dxfId="1906" priority="3045" operator="equal">
      <formula>"NO CUMPLE"</formula>
    </cfRule>
    <cfRule type="cellIs" dxfId="1905" priority="3046" operator="equal">
      <formula>"CUMPLE"</formula>
    </cfRule>
  </conditionalFormatting>
  <conditionalFormatting sqref="L19206">
    <cfRule type="cellIs" dxfId="1904" priority="2997" operator="equal">
      <formula>"RECHAZADO"</formula>
    </cfRule>
    <cfRule type="cellIs" dxfId="1903" priority="2998" operator="equal">
      <formula>"NO CUMPLE"</formula>
    </cfRule>
    <cfRule type="cellIs" dxfId="1902" priority="2999" operator="equal">
      <formula>"CUMPLE"</formula>
    </cfRule>
  </conditionalFormatting>
  <conditionalFormatting sqref="L19207">
    <cfRule type="cellIs" dxfId="1901" priority="2991" operator="equal">
      <formula>"RECHAZADO"</formula>
    </cfRule>
    <cfRule type="cellIs" dxfId="1900" priority="2992" operator="equal">
      <formula>"NO CUMPLE"</formula>
    </cfRule>
    <cfRule type="cellIs" dxfId="1899" priority="2993" operator="equal">
      <formula>"CUMPLE"</formula>
    </cfRule>
  </conditionalFormatting>
  <conditionalFormatting sqref="L19208">
    <cfRule type="cellIs" dxfId="1898" priority="2994" operator="equal">
      <formula>"RECHAZADO"</formula>
    </cfRule>
    <cfRule type="cellIs" dxfId="1897" priority="2995" operator="equal">
      <formula>"NO CUMPLE"</formula>
    </cfRule>
    <cfRule type="cellIs" dxfId="1896" priority="2996" operator="equal">
      <formula>"CUMPLE"</formula>
    </cfRule>
  </conditionalFormatting>
  <conditionalFormatting sqref="L19211">
    <cfRule type="cellIs" dxfId="1895" priority="3050" operator="equal">
      <formula>"RECHAZADO"</formula>
    </cfRule>
    <cfRule type="cellIs" dxfId="1894" priority="3051" operator="equal">
      <formula>"NO CUMPLE"</formula>
    </cfRule>
    <cfRule type="cellIs" dxfId="1893" priority="3052" operator="equal">
      <formula>"CUMPLE"</formula>
    </cfRule>
  </conditionalFormatting>
  <conditionalFormatting sqref="L19214">
    <cfRule type="cellIs" dxfId="1892" priority="3041" operator="equal">
      <formula>"RECHAZADO"</formula>
    </cfRule>
    <cfRule type="cellIs" dxfId="1891" priority="3042" operator="equal">
      <formula>"NO CUMPLE"</formula>
    </cfRule>
    <cfRule type="cellIs" dxfId="1890" priority="3043" operator="equal">
      <formula>"CUMPLE"</formula>
    </cfRule>
  </conditionalFormatting>
  <conditionalFormatting sqref="L19215">
    <cfRule type="cellIs" dxfId="1889" priority="3029" operator="equal">
      <formula>"RECHAZADO"</formula>
    </cfRule>
    <cfRule type="cellIs" dxfId="1888" priority="3030" operator="equal">
      <formula>"NO CUMPLE"</formula>
    </cfRule>
    <cfRule type="cellIs" dxfId="1887" priority="3031" operator="equal">
      <formula>"CUMPLE"</formula>
    </cfRule>
  </conditionalFormatting>
  <conditionalFormatting sqref="L19219">
    <cfRule type="cellIs" dxfId="1886" priority="3026" operator="equal">
      <formula>"RECHAZADO"</formula>
    </cfRule>
    <cfRule type="cellIs" dxfId="1885" priority="3027" operator="equal">
      <formula>"NO CUMPLE"</formula>
    </cfRule>
    <cfRule type="cellIs" dxfId="1884" priority="3028" operator="equal">
      <formula>"CUMPLE"</formula>
    </cfRule>
  </conditionalFormatting>
  <conditionalFormatting sqref="L19234:L19235">
    <cfRule type="cellIs" dxfId="1883" priority="3021" operator="equal">
      <formula>0</formula>
    </cfRule>
  </conditionalFormatting>
  <conditionalFormatting sqref="L19237">
    <cfRule type="cellIs" dxfId="1882" priority="3034" operator="equal">
      <formula>0</formula>
    </cfRule>
  </conditionalFormatting>
  <conditionalFormatting sqref="L19239">
    <cfRule type="expression" dxfId="1881" priority="3033">
      <formula>AND(L19239&lt;&gt;"",SUM(L19239:L19240)=0)</formula>
    </cfRule>
  </conditionalFormatting>
  <conditionalFormatting sqref="L19240">
    <cfRule type="expression" dxfId="1880" priority="3032">
      <formula>AND(L19240&lt;&gt;"",SUM(L19239:L19240)=0)</formula>
    </cfRule>
  </conditionalFormatting>
  <conditionalFormatting sqref="L19242">
    <cfRule type="cellIs" dxfId="1879" priority="3040" operator="equal">
      <formula>0</formula>
    </cfRule>
  </conditionalFormatting>
  <conditionalFormatting sqref="L19244">
    <cfRule type="cellIs" dxfId="1878" priority="3039" operator="equal">
      <formula>0</formula>
    </cfRule>
  </conditionalFormatting>
  <conditionalFormatting sqref="L19246">
    <cfRule type="cellIs" dxfId="1877" priority="3038" operator="equal">
      <formula>0</formula>
    </cfRule>
  </conditionalFormatting>
  <conditionalFormatting sqref="L19248">
    <cfRule type="cellIs" dxfId="1876" priority="3037" operator="equal">
      <formula>0</formula>
    </cfRule>
  </conditionalFormatting>
  <conditionalFormatting sqref="L19250">
    <cfRule type="cellIs" dxfId="1875" priority="3036" operator="equal">
      <formula>-2</formula>
    </cfRule>
  </conditionalFormatting>
  <conditionalFormatting sqref="L19252">
    <cfRule type="cellIs" dxfId="1874" priority="3035" operator="equal">
      <formula>-1</formula>
    </cfRule>
  </conditionalFormatting>
  <conditionalFormatting sqref="L19270">
    <cfRule type="cellIs" dxfId="1873" priority="2988" operator="equal">
      <formula>"RECHAZADO"</formula>
    </cfRule>
    <cfRule type="cellIs" dxfId="1872" priority="2989" operator="equal">
      <formula>"NO CUMPLE"</formula>
    </cfRule>
    <cfRule type="cellIs" dxfId="1871" priority="2990" operator="equal">
      <formula>"CUMPLE"</formula>
    </cfRule>
  </conditionalFormatting>
  <conditionalFormatting sqref="L19327">
    <cfRule type="cellIs" dxfId="1870" priority="2982" operator="equal">
      <formula>"RECHAZADO"</formula>
    </cfRule>
    <cfRule type="cellIs" dxfId="1869" priority="2983" operator="equal">
      <formula>"NO CUMPLE"</formula>
    </cfRule>
    <cfRule type="cellIs" dxfId="1868" priority="2984" operator="equal">
      <formula>"CUMPLE"</formula>
    </cfRule>
  </conditionalFormatting>
  <conditionalFormatting sqref="L19330">
    <cfRule type="cellIs" dxfId="1867" priority="2979" operator="equal">
      <formula>"RECHAZADO"</formula>
    </cfRule>
    <cfRule type="cellIs" dxfId="1866" priority="2980" operator="equal">
      <formula>"NO CUMPLE"</formula>
    </cfRule>
    <cfRule type="cellIs" dxfId="1865" priority="2981" operator="equal">
      <formula>"CUMPLE"</formula>
    </cfRule>
  </conditionalFormatting>
  <conditionalFormatting sqref="L19331">
    <cfRule type="cellIs" dxfId="1864" priority="2932" operator="equal">
      <formula>"RECHAZADO"</formula>
    </cfRule>
    <cfRule type="cellIs" dxfId="1863" priority="2933" operator="equal">
      <formula>"NO CUMPLE"</formula>
    </cfRule>
    <cfRule type="cellIs" dxfId="1862" priority="2934" operator="equal">
      <formula>"CUMPLE"</formula>
    </cfRule>
  </conditionalFormatting>
  <conditionalFormatting sqref="L19332">
    <cfRule type="cellIs" dxfId="1861" priority="2926" operator="equal">
      <formula>"RECHAZADO"</formula>
    </cfRule>
    <cfRule type="cellIs" dxfId="1860" priority="2927" operator="equal">
      <formula>"NO CUMPLE"</formula>
    </cfRule>
    <cfRule type="cellIs" dxfId="1859" priority="2928" operator="equal">
      <formula>"CUMPLE"</formula>
    </cfRule>
  </conditionalFormatting>
  <conditionalFormatting sqref="L19333">
    <cfRule type="cellIs" dxfId="1858" priority="2929" operator="equal">
      <formula>"RECHAZADO"</formula>
    </cfRule>
    <cfRule type="cellIs" dxfId="1857" priority="2930" operator="equal">
      <formula>"NO CUMPLE"</formula>
    </cfRule>
    <cfRule type="cellIs" dxfId="1856" priority="2931" operator="equal">
      <formula>"CUMPLE"</formula>
    </cfRule>
  </conditionalFormatting>
  <conditionalFormatting sqref="L19336">
    <cfRule type="cellIs" dxfId="1855" priority="2985" operator="equal">
      <formula>"RECHAZADO"</formula>
    </cfRule>
    <cfRule type="cellIs" dxfId="1854" priority="2986" operator="equal">
      <formula>"NO CUMPLE"</formula>
    </cfRule>
    <cfRule type="cellIs" dxfId="1853" priority="2987" operator="equal">
      <formula>"CUMPLE"</formula>
    </cfRule>
  </conditionalFormatting>
  <conditionalFormatting sqref="L19339">
    <cfRule type="cellIs" dxfId="1852" priority="2976" operator="equal">
      <formula>"RECHAZADO"</formula>
    </cfRule>
    <cfRule type="cellIs" dxfId="1851" priority="2977" operator="equal">
      <formula>"NO CUMPLE"</formula>
    </cfRule>
    <cfRule type="cellIs" dxfId="1850" priority="2978" operator="equal">
      <formula>"CUMPLE"</formula>
    </cfRule>
  </conditionalFormatting>
  <conditionalFormatting sqref="L19340">
    <cfRule type="cellIs" dxfId="1849" priority="2964" operator="equal">
      <formula>"RECHAZADO"</formula>
    </cfRule>
    <cfRule type="cellIs" dxfId="1848" priority="2965" operator="equal">
      <formula>"NO CUMPLE"</formula>
    </cfRule>
    <cfRule type="cellIs" dxfId="1847" priority="2966" operator="equal">
      <formula>"CUMPLE"</formula>
    </cfRule>
  </conditionalFormatting>
  <conditionalFormatting sqref="L19344">
    <cfRule type="cellIs" dxfId="1846" priority="2961" operator="equal">
      <formula>"RECHAZADO"</formula>
    </cfRule>
    <cfRule type="cellIs" dxfId="1845" priority="2962" operator="equal">
      <formula>"NO CUMPLE"</formula>
    </cfRule>
    <cfRule type="cellIs" dxfId="1844" priority="2963" operator="equal">
      <formula>"CUMPLE"</formula>
    </cfRule>
  </conditionalFormatting>
  <conditionalFormatting sqref="L19359:L19360">
    <cfRule type="cellIs" dxfId="1843" priority="2956" operator="equal">
      <formula>0</formula>
    </cfRule>
  </conditionalFormatting>
  <conditionalFormatting sqref="L19362">
    <cfRule type="cellIs" dxfId="1842" priority="2969" operator="equal">
      <formula>0</formula>
    </cfRule>
  </conditionalFormatting>
  <conditionalFormatting sqref="L19364">
    <cfRule type="expression" dxfId="1841" priority="2968">
      <formula>AND(L19364&lt;&gt;"",SUM(L19364:L19365)=0)</formula>
    </cfRule>
  </conditionalFormatting>
  <conditionalFormatting sqref="L19365">
    <cfRule type="expression" dxfId="1840" priority="2967">
      <formula>AND(L19365&lt;&gt;"",SUM(L19364:L19365)=0)</formula>
    </cfRule>
  </conditionalFormatting>
  <conditionalFormatting sqref="L19367">
    <cfRule type="cellIs" dxfId="1839" priority="2975" operator="equal">
      <formula>0</formula>
    </cfRule>
  </conditionalFormatting>
  <conditionalFormatting sqref="L19369">
    <cfRule type="cellIs" dxfId="1838" priority="2974" operator="equal">
      <formula>0</formula>
    </cfRule>
  </conditionalFormatting>
  <conditionalFormatting sqref="L19371">
    <cfRule type="cellIs" dxfId="1837" priority="2973" operator="equal">
      <formula>0</formula>
    </cfRule>
  </conditionalFormatting>
  <conditionalFormatting sqref="L19373">
    <cfRule type="cellIs" dxfId="1836" priority="2972" operator="equal">
      <formula>0</formula>
    </cfRule>
  </conditionalFormatting>
  <conditionalFormatting sqref="L19375">
    <cfRule type="cellIs" dxfId="1835" priority="2971" operator="equal">
      <formula>-2</formula>
    </cfRule>
  </conditionalFormatting>
  <conditionalFormatting sqref="L19377">
    <cfRule type="cellIs" dxfId="1834" priority="2970" operator="equal">
      <formula>-1</formula>
    </cfRule>
  </conditionalFormatting>
  <conditionalFormatting sqref="L19395">
    <cfRule type="cellIs" dxfId="1833" priority="2923" operator="equal">
      <formula>"RECHAZADO"</formula>
    </cfRule>
    <cfRule type="cellIs" dxfId="1832" priority="2924" operator="equal">
      <formula>"NO CUMPLE"</formula>
    </cfRule>
    <cfRule type="cellIs" dxfId="1831" priority="2925" operator="equal">
      <formula>"CUMPLE"</formula>
    </cfRule>
  </conditionalFormatting>
  <conditionalFormatting sqref="L19452">
    <cfRule type="cellIs" dxfId="1830" priority="2917" operator="equal">
      <formula>"RECHAZADO"</formula>
    </cfRule>
    <cfRule type="cellIs" dxfId="1829" priority="2918" operator="equal">
      <formula>"NO CUMPLE"</formula>
    </cfRule>
    <cfRule type="cellIs" dxfId="1828" priority="2919" operator="equal">
      <formula>"CUMPLE"</formula>
    </cfRule>
  </conditionalFormatting>
  <conditionalFormatting sqref="L19455">
    <cfRule type="cellIs" dxfId="1827" priority="2914" operator="equal">
      <formula>"RECHAZADO"</formula>
    </cfRule>
    <cfRule type="cellIs" dxfId="1826" priority="2915" operator="equal">
      <formula>"NO CUMPLE"</formula>
    </cfRule>
    <cfRule type="cellIs" dxfId="1825" priority="2916" operator="equal">
      <formula>"CUMPLE"</formula>
    </cfRule>
  </conditionalFormatting>
  <conditionalFormatting sqref="L19456">
    <cfRule type="cellIs" dxfId="1824" priority="2867" operator="equal">
      <formula>"RECHAZADO"</formula>
    </cfRule>
    <cfRule type="cellIs" dxfId="1823" priority="2868" operator="equal">
      <formula>"NO CUMPLE"</formula>
    </cfRule>
    <cfRule type="cellIs" dxfId="1822" priority="2869" operator="equal">
      <formula>"CUMPLE"</formula>
    </cfRule>
  </conditionalFormatting>
  <conditionalFormatting sqref="L19457">
    <cfRule type="cellIs" dxfId="1821" priority="2861" operator="equal">
      <formula>"RECHAZADO"</formula>
    </cfRule>
    <cfRule type="cellIs" dxfId="1820" priority="2862" operator="equal">
      <formula>"NO CUMPLE"</formula>
    </cfRule>
    <cfRule type="cellIs" dxfId="1819" priority="2863" operator="equal">
      <formula>"CUMPLE"</formula>
    </cfRule>
  </conditionalFormatting>
  <conditionalFormatting sqref="L19458">
    <cfRule type="cellIs" dxfId="1818" priority="2864" operator="equal">
      <formula>"RECHAZADO"</formula>
    </cfRule>
    <cfRule type="cellIs" dxfId="1817" priority="2865" operator="equal">
      <formula>"NO CUMPLE"</formula>
    </cfRule>
    <cfRule type="cellIs" dxfId="1816" priority="2866" operator="equal">
      <formula>"CUMPLE"</formula>
    </cfRule>
  </conditionalFormatting>
  <conditionalFormatting sqref="L19461">
    <cfRule type="cellIs" dxfId="1815" priority="2920" operator="equal">
      <formula>"RECHAZADO"</formula>
    </cfRule>
    <cfRule type="cellIs" dxfId="1814" priority="2921" operator="equal">
      <formula>"NO CUMPLE"</formula>
    </cfRule>
    <cfRule type="cellIs" dxfId="1813" priority="2922" operator="equal">
      <formula>"CUMPLE"</formula>
    </cfRule>
  </conditionalFormatting>
  <conditionalFormatting sqref="L19464">
    <cfRule type="cellIs" dxfId="1812" priority="2911" operator="equal">
      <formula>"RECHAZADO"</formula>
    </cfRule>
    <cfRule type="cellIs" dxfId="1811" priority="2912" operator="equal">
      <formula>"NO CUMPLE"</formula>
    </cfRule>
    <cfRule type="cellIs" dxfId="1810" priority="2913" operator="equal">
      <formula>"CUMPLE"</formula>
    </cfRule>
  </conditionalFormatting>
  <conditionalFormatting sqref="L19465">
    <cfRule type="cellIs" dxfId="1809" priority="2899" operator="equal">
      <formula>"RECHAZADO"</formula>
    </cfRule>
    <cfRule type="cellIs" dxfId="1808" priority="2900" operator="equal">
      <formula>"NO CUMPLE"</formula>
    </cfRule>
    <cfRule type="cellIs" dxfId="1807" priority="2901" operator="equal">
      <formula>"CUMPLE"</formula>
    </cfRule>
  </conditionalFormatting>
  <conditionalFormatting sqref="L19469">
    <cfRule type="cellIs" dxfId="1806" priority="2896" operator="equal">
      <formula>"RECHAZADO"</formula>
    </cfRule>
    <cfRule type="cellIs" dxfId="1805" priority="2897" operator="equal">
      <formula>"NO CUMPLE"</formula>
    </cfRule>
    <cfRule type="cellIs" dxfId="1804" priority="2898" operator="equal">
      <formula>"CUMPLE"</formula>
    </cfRule>
  </conditionalFormatting>
  <conditionalFormatting sqref="L19484:L19485">
    <cfRule type="cellIs" dxfId="1803" priority="2891" operator="equal">
      <formula>0</formula>
    </cfRule>
  </conditionalFormatting>
  <conditionalFormatting sqref="L19487">
    <cfRule type="cellIs" dxfId="1802" priority="2904" operator="equal">
      <formula>0</formula>
    </cfRule>
  </conditionalFormatting>
  <conditionalFormatting sqref="L19489">
    <cfRule type="expression" dxfId="1801" priority="2903">
      <formula>AND(L19489&lt;&gt;"",SUM(L19489:L19490)=0)</formula>
    </cfRule>
  </conditionalFormatting>
  <conditionalFormatting sqref="L19490">
    <cfRule type="expression" dxfId="1800" priority="2902">
      <formula>AND(L19490&lt;&gt;"",SUM(L19489:L19490)=0)</formula>
    </cfRule>
  </conditionalFormatting>
  <conditionalFormatting sqref="L19492">
    <cfRule type="cellIs" dxfId="1799" priority="2910" operator="equal">
      <formula>0</formula>
    </cfRule>
  </conditionalFormatting>
  <conditionalFormatting sqref="L19494">
    <cfRule type="cellIs" dxfId="1798" priority="2909" operator="equal">
      <formula>0</formula>
    </cfRule>
  </conditionalFormatting>
  <conditionalFormatting sqref="L19496">
    <cfRule type="cellIs" dxfId="1797" priority="2908" operator="equal">
      <formula>0</formula>
    </cfRule>
  </conditionalFormatting>
  <conditionalFormatting sqref="L19498">
    <cfRule type="cellIs" dxfId="1796" priority="2907" operator="equal">
      <formula>0</formula>
    </cfRule>
  </conditionalFormatting>
  <conditionalFormatting sqref="L19500">
    <cfRule type="cellIs" dxfId="1795" priority="2906" operator="equal">
      <formula>-2</formula>
    </cfRule>
  </conditionalFormatting>
  <conditionalFormatting sqref="L19502">
    <cfRule type="cellIs" dxfId="1794" priority="2905" operator="equal">
      <formula>-1</formula>
    </cfRule>
  </conditionalFormatting>
  <conditionalFormatting sqref="L19520">
    <cfRule type="cellIs" dxfId="1793" priority="2858" operator="equal">
      <formula>"RECHAZADO"</formula>
    </cfRule>
    <cfRule type="cellIs" dxfId="1792" priority="2859" operator="equal">
      <formula>"NO CUMPLE"</formula>
    </cfRule>
    <cfRule type="cellIs" dxfId="1791" priority="2860" operator="equal">
      <formula>"CUMPLE"</formula>
    </cfRule>
  </conditionalFormatting>
  <conditionalFormatting sqref="L19577">
    <cfRule type="cellIs" dxfId="1790" priority="2852" operator="equal">
      <formula>"RECHAZADO"</formula>
    </cfRule>
    <cfRule type="cellIs" dxfId="1789" priority="2853" operator="equal">
      <formula>"NO CUMPLE"</formula>
    </cfRule>
    <cfRule type="cellIs" dxfId="1788" priority="2854" operator="equal">
      <formula>"CUMPLE"</formula>
    </cfRule>
  </conditionalFormatting>
  <conditionalFormatting sqref="L19580">
    <cfRule type="cellIs" dxfId="1787" priority="2849" operator="equal">
      <formula>"RECHAZADO"</formula>
    </cfRule>
    <cfRule type="cellIs" dxfId="1786" priority="2850" operator="equal">
      <formula>"NO CUMPLE"</formula>
    </cfRule>
    <cfRule type="cellIs" dxfId="1785" priority="2851" operator="equal">
      <formula>"CUMPLE"</formula>
    </cfRule>
  </conditionalFormatting>
  <conditionalFormatting sqref="L19581">
    <cfRule type="cellIs" dxfId="1784" priority="2802" operator="equal">
      <formula>"RECHAZADO"</formula>
    </cfRule>
    <cfRule type="cellIs" dxfId="1783" priority="2803" operator="equal">
      <formula>"NO CUMPLE"</formula>
    </cfRule>
    <cfRule type="cellIs" dxfId="1782" priority="2804" operator="equal">
      <formula>"CUMPLE"</formula>
    </cfRule>
  </conditionalFormatting>
  <conditionalFormatting sqref="L19582">
    <cfRule type="cellIs" dxfId="1781" priority="2796" operator="equal">
      <formula>"RECHAZADO"</formula>
    </cfRule>
    <cfRule type="cellIs" dxfId="1780" priority="2797" operator="equal">
      <formula>"NO CUMPLE"</formula>
    </cfRule>
    <cfRule type="cellIs" dxfId="1779" priority="2798" operator="equal">
      <formula>"CUMPLE"</formula>
    </cfRule>
  </conditionalFormatting>
  <conditionalFormatting sqref="L19583">
    <cfRule type="cellIs" dxfId="1778" priority="2799" operator="equal">
      <formula>"RECHAZADO"</formula>
    </cfRule>
    <cfRule type="cellIs" dxfId="1777" priority="2800" operator="equal">
      <formula>"NO CUMPLE"</formula>
    </cfRule>
    <cfRule type="cellIs" dxfId="1776" priority="2801" operator="equal">
      <formula>"CUMPLE"</formula>
    </cfRule>
  </conditionalFormatting>
  <conditionalFormatting sqref="L19586">
    <cfRule type="cellIs" dxfId="1775" priority="2855" operator="equal">
      <formula>"RECHAZADO"</formula>
    </cfRule>
    <cfRule type="cellIs" dxfId="1774" priority="2856" operator="equal">
      <formula>"NO CUMPLE"</formula>
    </cfRule>
    <cfRule type="cellIs" dxfId="1773" priority="2857" operator="equal">
      <formula>"CUMPLE"</formula>
    </cfRule>
  </conditionalFormatting>
  <conditionalFormatting sqref="L19589">
    <cfRule type="cellIs" dxfId="1772" priority="2846" operator="equal">
      <formula>"RECHAZADO"</formula>
    </cfRule>
    <cfRule type="cellIs" dxfId="1771" priority="2847" operator="equal">
      <formula>"NO CUMPLE"</formula>
    </cfRule>
    <cfRule type="cellIs" dxfId="1770" priority="2848" operator="equal">
      <formula>"CUMPLE"</formula>
    </cfRule>
  </conditionalFormatting>
  <conditionalFormatting sqref="L19590">
    <cfRule type="cellIs" dxfId="1769" priority="2834" operator="equal">
      <formula>"RECHAZADO"</formula>
    </cfRule>
    <cfRule type="cellIs" dxfId="1768" priority="2835" operator="equal">
      <formula>"NO CUMPLE"</formula>
    </cfRule>
    <cfRule type="cellIs" dxfId="1767" priority="2836" operator="equal">
      <formula>"CUMPLE"</formula>
    </cfRule>
  </conditionalFormatting>
  <conditionalFormatting sqref="L19594">
    <cfRule type="cellIs" dxfId="1766" priority="2831" operator="equal">
      <formula>"RECHAZADO"</formula>
    </cfRule>
    <cfRule type="cellIs" dxfId="1765" priority="2832" operator="equal">
      <formula>"NO CUMPLE"</formula>
    </cfRule>
    <cfRule type="cellIs" dxfId="1764" priority="2833" operator="equal">
      <formula>"CUMPLE"</formula>
    </cfRule>
  </conditionalFormatting>
  <conditionalFormatting sqref="L19609:L19610">
    <cfRule type="cellIs" dxfId="1763" priority="2826" operator="equal">
      <formula>0</formula>
    </cfRule>
  </conditionalFormatting>
  <conditionalFormatting sqref="L19612">
    <cfRule type="cellIs" dxfId="1762" priority="2839" operator="equal">
      <formula>0</formula>
    </cfRule>
  </conditionalFormatting>
  <conditionalFormatting sqref="L19614">
    <cfRule type="expression" dxfId="1761" priority="2838">
      <formula>AND(L19614&lt;&gt;"",SUM(L19614:L19615)=0)</formula>
    </cfRule>
  </conditionalFormatting>
  <conditionalFormatting sqref="L19615">
    <cfRule type="expression" dxfId="1760" priority="2837">
      <formula>AND(L19615&lt;&gt;"",SUM(L19614:L19615)=0)</formula>
    </cfRule>
  </conditionalFormatting>
  <conditionalFormatting sqref="L19617">
    <cfRule type="cellIs" dxfId="1759" priority="2845" operator="equal">
      <formula>0</formula>
    </cfRule>
  </conditionalFormatting>
  <conditionalFormatting sqref="L19619">
    <cfRule type="cellIs" dxfId="1758" priority="2844" operator="equal">
      <formula>0</formula>
    </cfRule>
  </conditionalFormatting>
  <conditionalFormatting sqref="L19621">
    <cfRule type="cellIs" dxfId="1757" priority="2843" operator="equal">
      <formula>0</formula>
    </cfRule>
  </conditionalFormatting>
  <conditionalFormatting sqref="L19623">
    <cfRule type="cellIs" dxfId="1756" priority="2842" operator="equal">
      <formula>0</formula>
    </cfRule>
  </conditionalFormatting>
  <conditionalFormatting sqref="L19625">
    <cfRule type="cellIs" dxfId="1755" priority="2841" operator="equal">
      <formula>-2</formula>
    </cfRule>
  </conditionalFormatting>
  <conditionalFormatting sqref="L19627">
    <cfRule type="cellIs" dxfId="1754" priority="2840" operator="equal">
      <formula>-1</formula>
    </cfRule>
  </conditionalFormatting>
  <conditionalFormatting sqref="L19645">
    <cfRule type="cellIs" dxfId="1753" priority="2793" operator="equal">
      <formula>"RECHAZADO"</formula>
    </cfRule>
    <cfRule type="cellIs" dxfId="1752" priority="2794" operator="equal">
      <formula>"NO CUMPLE"</formula>
    </cfRule>
    <cfRule type="cellIs" dxfId="1751" priority="2795" operator="equal">
      <formula>"CUMPLE"</formula>
    </cfRule>
  </conditionalFormatting>
  <conditionalFormatting sqref="L19702">
    <cfRule type="cellIs" dxfId="1750" priority="2787" operator="equal">
      <formula>"RECHAZADO"</formula>
    </cfRule>
    <cfRule type="cellIs" dxfId="1749" priority="2788" operator="equal">
      <formula>"NO CUMPLE"</formula>
    </cfRule>
    <cfRule type="cellIs" dxfId="1748" priority="2789" operator="equal">
      <formula>"CUMPLE"</formula>
    </cfRule>
  </conditionalFormatting>
  <conditionalFormatting sqref="L19705">
    <cfRule type="cellIs" dxfId="1747" priority="2784" operator="equal">
      <formula>"RECHAZADO"</formula>
    </cfRule>
    <cfRule type="cellIs" dxfId="1746" priority="2785" operator="equal">
      <formula>"NO CUMPLE"</formula>
    </cfRule>
    <cfRule type="cellIs" dxfId="1745" priority="2786" operator="equal">
      <formula>"CUMPLE"</formula>
    </cfRule>
  </conditionalFormatting>
  <conditionalFormatting sqref="L19706">
    <cfRule type="cellIs" dxfId="1744" priority="2737" operator="equal">
      <formula>"RECHAZADO"</formula>
    </cfRule>
    <cfRule type="cellIs" dxfId="1743" priority="2738" operator="equal">
      <formula>"NO CUMPLE"</formula>
    </cfRule>
    <cfRule type="cellIs" dxfId="1742" priority="2739" operator="equal">
      <formula>"CUMPLE"</formula>
    </cfRule>
  </conditionalFormatting>
  <conditionalFormatting sqref="L19707">
    <cfRule type="cellIs" dxfId="1741" priority="2731" operator="equal">
      <formula>"RECHAZADO"</formula>
    </cfRule>
    <cfRule type="cellIs" dxfId="1740" priority="2732" operator="equal">
      <formula>"NO CUMPLE"</formula>
    </cfRule>
    <cfRule type="cellIs" dxfId="1739" priority="2733" operator="equal">
      <formula>"CUMPLE"</formula>
    </cfRule>
  </conditionalFormatting>
  <conditionalFormatting sqref="L19708">
    <cfRule type="cellIs" dxfId="1738" priority="2734" operator="equal">
      <formula>"RECHAZADO"</formula>
    </cfRule>
    <cfRule type="cellIs" dxfId="1737" priority="2735" operator="equal">
      <formula>"NO CUMPLE"</formula>
    </cfRule>
    <cfRule type="cellIs" dxfId="1736" priority="2736" operator="equal">
      <formula>"CUMPLE"</formula>
    </cfRule>
  </conditionalFormatting>
  <conditionalFormatting sqref="L19711">
    <cfRule type="cellIs" dxfId="1735" priority="2790" operator="equal">
      <formula>"RECHAZADO"</formula>
    </cfRule>
    <cfRule type="cellIs" dxfId="1734" priority="2791" operator="equal">
      <formula>"NO CUMPLE"</formula>
    </cfRule>
    <cfRule type="cellIs" dxfId="1733" priority="2792" operator="equal">
      <formula>"CUMPLE"</formula>
    </cfRule>
  </conditionalFormatting>
  <conditionalFormatting sqref="L19714">
    <cfRule type="cellIs" dxfId="1732" priority="2781" operator="equal">
      <formula>"RECHAZADO"</formula>
    </cfRule>
    <cfRule type="cellIs" dxfId="1731" priority="2782" operator="equal">
      <formula>"NO CUMPLE"</formula>
    </cfRule>
    <cfRule type="cellIs" dxfId="1730" priority="2783" operator="equal">
      <formula>"CUMPLE"</formula>
    </cfRule>
  </conditionalFormatting>
  <conditionalFormatting sqref="L19715">
    <cfRule type="cellIs" dxfId="1729" priority="2769" operator="equal">
      <formula>"RECHAZADO"</formula>
    </cfRule>
    <cfRule type="cellIs" dxfId="1728" priority="2770" operator="equal">
      <formula>"NO CUMPLE"</formula>
    </cfRule>
    <cfRule type="cellIs" dxfId="1727" priority="2771" operator="equal">
      <formula>"CUMPLE"</formula>
    </cfRule>
  </conditionalFormatting>
  <conditionalFormatting sqref="L19719">
    <cfRule type="cellIs" dxfId="1726" priority="2766" operator="equal">
      <formula>"RECHAZADO"</formula>
    </cfRule>
    <cfRule type="cellIs" dxfId="1725" priority="2767" operator="equal">
      <formula>"NO CUMPLE"</formula>
    </cfRule>
    <cfRule type="cellIs" dxfId="1724" priority="2768" operator="equal">
      <formula>"CUMPLE"</formula>
    </cfRule>
  </conditionalFormatting>
  <conditionalFormatting sqref="L19734:L19735">
    <cfRule type="cellIs" dxfId="1723" priority="2761" operator="equal">
      <formula>0</formula>
    </cfRule>
  </conditionalFormatting>
  <conditionalFormatting sqref="L19737">
    <cfRule type="cellIs" dxfId="1722" priority="2774" operator="equal">
      <formula>0</formula>
    </cfRule>
  </conditionalFormatting>
  <conditionalFormatting sqref="L19739">
    <cfRule type="expression" dxfId="1721" priority="2773">
      <formula>AND(L19739&lt;&gt;"",SUM(L19739:L19740)=0)</formula>
    </cfRule>
  </conditionalFormatting>
  <conditionalFormatting sqref="L19740">
    <cfRule type="expression" dxfId="1720" priority="2772">
      <formula>AND(L19740&lt;&gt;"",SUM(L19739:L19740)=0)</formula>
    </cfRule>
  </conditionalFormatting>
  <conditionalFormatting sqref="L19742">
    <cfRule type="cellIs" dxfId="1719" priority="2780" operator="equal">
      <formula>0</formula>
    </cfRule>
  </conditionalFormatting>
  <conditionalFormatting sqref="L19744">
    <cfRule type="cellIs" dxfId="1718" priority="2779" operator="equal">
      <formula>0</formula>
    </cfRule>
  </conditionalFormatting>
  <conditionalFormatting sqref="L19746">
    <cfRule type="cellIs" dxfId="1717" priority="2778" operator="equal">
      <formula>0</formula>
    </cfRule>
  </conditionalFormatting>
  <conditionalFormatting sqref="L19748">
    <cfRule type="cellIs" dxfId="1716" priority="2777" operator="equal">
      <formula>0</formula>
    </cfRule>
  </conditionalFormatting>
  <conditionalFormatting sqref="L19750">
    <cfRule type="cellIs" dxfId="1715" priority="2776" operator="equal">
      <formula>-2</formula>
    </cfRule>
  </conditionalFormatting>
  <conditionalFormatting sqref="L19752">
    <cfRule type="cellIs" dxfId="1714" priority="2775" operator="equal">
      <formula>-1</formula>
    </cfRule>
  </conditionalFormatting>
  <conditionalFormatting sqref="L19770">
    <cfRule type="cellIs" dxfId="1713" priority="2728" operator="equal">
      <formula>"RECHAZADO"</formula>
    </cfRule>
    <cfRule type="cellIs" dxfId="1712" priority="2729" operator="equal">
      <formula>"NO CUMPLE"</formula>
    </cfRule>
    <cfRule type="cellIs" dxfId="1711" priority="2730" operator="equal">
      <formula>"CUMPLE"</formula>
    </cfRule>
  </conditionalFormatting>
  <conditionalFormatting sqref="L19827">
    <cfRule type="cellIs" dxfId="1710" priority="2722" operator="equal">
      <formula>"RECHAZADO"</formula>
    </cfRule>
    <cfRule type="cellIs" dxfId="1709" priority="2723" operator="equal">
      <formula>"NO CUMPLE"</formula>
    </cfRule>
    <cfRule type="cellIs" dxfId="1708" priority="2724" operator="equal">
      <formula>"CUMPLE"</formula>
    </cfRule>
  </conditionalFormatting>
  <conditionalFormatting sqref="L19830">
    <cfRule type="cellIs" dxfId="1707" priority="2719" operator="equal">
      <formula>"RECHAZADO"</formula>
    </cfRule>
    <cfRule type="cellIs" dxfId="1706" priority="2720" operator="equal">
      <formula>"NO CUMPLE"</formula>
    </cfRule>
    <cfRule type="cellIs" dxfId="1705" priority="2721" operator="equal">
      <formula>"CUMPLE"</formula>
    </cfRule>
  </conditionalFormatting>
  <conditionalFormatting sqref="L19831">
    <cfRule type="cellIs" dxfId="1704" priority="2672" operator="equal">
      <formula>"RECHAZADO"</formula>
    </cfRule>
    <cfRule type="cellIs" dxfId="1703" priority="2673" operator="equal">
      <formula>"NO CUMPLE"</formula>
    </cfRule>
    <cfRule type="cellIs" dxfId="1702" priority="2674" operator="equal">
      <formula>"CUMPLE"</formula>
    </cfRule>
  </conditionalFormatting>
  <conditionalFormatting sqref="L19832">
    <cfRule type="cellIs" dxfId="1701" priority="2666" operator="equal">
      <formula>"RECHAZADO"</formula>
    </cfRule>
    <cfRule type="cellIs" dxfId="1700" priority="2667" operator="equal">
      <formula>"NO CUMPLE"</formula>
    </cfRule>
    <cfRule type="cellIs" dxfId="1699" priority="2668" operator="equal">
      <formula>"CUMPLE"</formula>
    </cfRule>
  </conditionalFormatting>
  <conditionalFormatting sqref="L19833">
    <cfRule type="cellIs" dxfId="1698" priority="2669" operator="equal">
      <formula>"RECHAZADO"</formula>
    </cfRule>
    <cfRule type="cellIs" dxfId="1697" priority="2670" operator="equal">
      <formula>"NO CUMPLE"</formula>
    </cfRule>
    <cfRule type="cellIs" dxfId="1696" priority="2671" operator="equal">
      <formula>"CUMPLE"</formula>
    </cfRule>
  </conditionalFormatting>
  <conditionalFormatting sqref="L19836">
    <cfRule type="cellIs" dxfId="1695" priority="2725" operator="equal">
      <formula>"RECHAZADO"</formula>
    </cfRule>
    <cfRule type="cellIs" dxfId="1694" priority="2726" operator="equal">
      <formula>"NO CUMPLE"</formula>
    </cfRule>
    <cfRule type="cellIs" dxfId="1693" priority="2727" operator="equal">
      <formula>"CUMPLE"</formula>
    </cfRule>
  </conditionalFormatting>
  <conditionalFormatting sqref="L19839">
    <cfRule type="cellIs" dxfId="1692" priority="2716" operator="equal">
      <formula>"RECHAZADO"</formula>
    </cfRule>
    <cfRule type="cellIs" dxfId="1691" priority="2717" operator="equal">
      <formula>"NO CUMPLE"</formula>
    </cfRule>
    <cfRule type="cellIs" dxfId="1690" priority="2718" operator="equal">
      <formula>"CUMPLE"</formula>
    </cfRule>
  </conditionalFormatting>
  <conditionalFormatting sqref="L19840">
    <cfRule type="cellIs" dxfId="1689" priority="2704" operator="equal">
      <formula>"RECHAZADO"</formula>
    </cfRule>
    <cfRule type="cellIs" dxfId="1688" priority="2705" operator="equal">
      <formula>"NO CUMPLE"</formula>
    </cfRule>
    <cfRule type="cellIs" dxfId="1687" priority="2706" operator="equal">
      <formula>"CUMPLE"</formula>
    </cfRule>
  </conditionalFormatting>
  <conditionalFormatting sqref="L19844">
    <cfRule type="cellIs" dxfId="1686" priority="2701" operator="equal">
      <formula>"RECHAZADO"</formula>
    </cfRule>
    <cfRule type="cellIs" dxfId="1685" priority="2702" operator="equal">
      <formula>"NO CUMPLE"</formula>
    </cfRule>
    <cfRule type="cellIs" dxfId="1684" priority="2703" operator="equal">
      <formula>"CUMPLE"</formula>
    </cfRule>
  </conditionalFormatting>
  <conditionalFormatting sqref="L19859:L19860">
    <cfRule type="cellIs" dxfId="1683" priority="2696" operator="equal">
      <formula>0</formula>
    </cfRule>
  </conditionalFormatting>
  <conditionalFormatting sqref="L19862">
    <cfRule type="cellIs" dxfId="1682" priority="2709" operator="equal">
      <formula>0</formula>
    </cfRule>
  </conditionalFormatting>
  <conditionalFormatting sqref="L19864">
    <cfRule type="expression" dxfId="1681" priority="2708">
      <formula>AND(L19864&lt;&gt;"",SUM(L19864:L19865)=0)</formula>
    </cfRule>
  </conditionalFormatting>
  <conditionalFormatting sqref="L19865">
    <cfRule type="expression" dxfId="1680" priority="2707">
      <formula>AND(L19865&lt;&gt;"",SUM(L19864:L19865)=0)</formula>
    </cfRule>
  </conditionalFormatting>
  <conditionalFormatting sqref="L19867">
    <cfRule type="cellIs" dxfId="1679" priority="2715" operator="equal">
      <formula>0</formula>
    </cfRule>
  </conditionalFormatting>
  <conditionalFormatting sqref="L19869">
    <cfRule type="cellIs" dxfId="1678" priority="2714" operator="equal">
      <formula>0</formula>
    </cfRule>
  </conditionalFormatting>
  <conditionalFormatting sqref="L19871">
    <cfRule type="cellIs" dxfId="1677" priority="2713" operator="equal">
      <formula>0</formula>
    </cfRule>
  </conditionalFormatting>
  <conditionalFormatting sqref="L19873">
    <cfRule type="cellIs" dxfId="1676" priority="2712" operator="equal">
      <formula>0</formula>
    </cfRule>
  </conditionalFormatting>
  <conditionalFormatting sqref="L19875">
    <cfRule type="cellIs" dxfId="1675" priority="2711" operator="equal">
      <formula>-2</formula>
    </cfRule>
  </conditionalFormatting>
  <conditionalFormatting sqref="L19877">
    <cfRule type="cellIs" dxfId="1674" priority="2710" operator="equal">
      <formula>-1</formula>
    </cfRule>
  </conditionalFormatting>
  <conditionalFormatting sqref="L19895">
    <cfRule type="cellIs" dxfId="1673" priority="2663" operator="equal">
      <formula>"RECHAZADO"</formula>
    </cfRule>
    <cfRule type="cellIs" dxfId="1672" priority="2664" operator="equal">
      <formula>"NO CUMPLE"</formula>
    </cfRule>
    <cfRule type="cellIs" dxfId="1671" priority="2665" operator="equal">
      <formula>"CUMPLE"</formula>
    </cfRule>
  </conditionalFormatting>
  <conditionalFormatting sqref="L19952">
    <cfRule type="cellIs" dxfId="1670" priority="2657" operator="equal">
      <formula>"RECHAZADO"</formula>
    </cfRule>
    <cfRule type="cellIs" dxfId="1669" priority="2658" operator="equal">
      <formula>"NO CUMPLE"</formula>
    </cfRule>
    <cfRule type="cellIs" dxfId="1668" priority="2659" operator="equal">
      <formula>"CUMPLE"</formula>
    </cfRule>
  </conditionalFormatting>
  <conditionalFormatting sqref="L19955">
    <cfRule type="cellIs" dxfId="1667" priority="2654" operator="equal">
      <formula>"RECHAZADO"</formula>
    </cfRule>
    <cfRule type="cellIs" dxfId="1666" priority="2655" operator="equal">
      <formula>"NO CUMPLE"</formula>
    </cfRule>
    <cfRule type="cellIs" dxfId="1665" priority="2656" operator="equal">
      <formula>"CUMPLE"</formula>
    </cfRule>
  </conditionalFormatting>
  <conditionalFormatting sqref="L19956">
    <cfRule type="cellIs" dxfId="1664" priority="2607" operator="equal">
      <formula>"RECHAZADO"</formula>
    </cfRule>
    <cfRule type="cellIs" dxfId="1663" priority="2608" operator="equal">
      <formula>"NO CUMPLE"</formula>
    </cfRule>
    <cfRule type="cellIs" dxfId="1662" priority="2609" operator="equal">
      <formula>"CUMPLE"</formula>
    </cfRule>
  </conditionalFormatting>
  <conditionalFormatting sqref="L19957">
    <cfRule type="cellIs" dxfId="1661" priority="2601" operator="equal">
      <formula>"RECHAZADO"</formula>
    </cfRule>
    <cfRule type="cellIs" dxfId="1660" priority="2602" operator="equal">
      <formula>"NO CUMPLE"</formula>
    </cfRule>
    <cfRule type="cellIs" dxfId="1659" priority="2603" operator="equal">
      <formula>"CUMPLE"</formula>
    </cfRule>
  </conditionalFormatting>
  <conditionalFormatting sqref="L19958">
    <cfRule type="cellIs" dxfId="1658" priority="2604" operator="equal">
      <formula>"RECHAZADO"</formula>
    </cfRule>
    <cfRule type="cellIs" dxfId="1657" priority="2605" operator="equal">
      <formula>"NO CUMPLE"</formula>
    </cfRule>
    <cfRule type="cellIs" dxfId="1656" priority="2606" operator="equal">
      <formula>"CUMPLE"</formula>
    </cfRule>
  </conditionalFormatting>
  <conditionalFormatting sqref="L19961">
    <cfRule type="cellIs" dxfId="1655" priority="2660" operator="equal">
      <formula>"RECHAZADO"</formula>
    </cfRule>
    <cfRule type="cellIs" dxfId="1654" priority="2661" operator="equal">
      <formula>"NO CUMPLE"</formula>
    </cfRule>
    <cfRule type="cellIs" dxfId="1653" priority="2662" operator="equal">
      <formula>"CUMPLE"</formula>
    </cfRule>
  </conditionalFormatting>
  <conditionalFormatting sqref="L19964">
    <cfRule type="cellIs" dxfId="1652" priority="2651" operator="equal">
      <formula>"RECHAZADO"</formula>
    </cfRule>
    <cfRule type="cellIs" dxfId="1651" priority="2652" operator="equal">
      <formula>"NO CUMPLE"</formula>
    </cfRule>
    <cfRule type="cellIs" dxfId="1650" priority="2653" operator="equal">
      <formula>"CUMPLE"</formula>
    </cfRule>
  </conditionalFormatting>
  <conditionalFormatting sqref="L19965">
    <cfRule type="cellIs" dxfId="1649" priority="2639" operator="equal">
      <formula>"RECHAZADO"</formula>
    </cfRule>
    <cfRule type="cellIs" dxfId="1648" priority="2640" operator="equal">
      <formula>"NO CUMPLE"</formula>
    </cfRule>
    <cfRule type="cellIs" dxfId="1647" priority="2641" operator="equal">
      <formula>"CUMPLE"</formula>
    </cfRule>
  </conditionalFormatting>
  <conditionalFormatting sqref="L19969">
    <cfRule type="cellIs" dxfId="1646" priority="2636" operator="equal">
      <formula>"RECHAZADO"</formula>
    </cfRule>
    <cfRule type="cellIs" dxfId="1645" priority="2637" operator="equal">
      <formula>"NO CUMPLE"</formula>
    </cfRule>
    <cfRule type="cellIs" dxfId="1644" priority="2638" operator="equal">
      <formula>"CUMPLE"</formula>
    </cfRule>
  </conditionalFormatting>
  <conditionalFormatting sqref="L19984:L19985">
    <cfRule type="cellIs" dxfId="1643" priority="2631" operator="equal">
      <formula>0</formula>
    </cfRule>
  </conditionalFormatting>
  <conditionalFormatting sqref="L19987">
    <cfRule type="cellIs" dxfId="1642" priority="2644" operator="equal">
      <formula>0</formula>
    </cfRule>
  </conditionalFormatting>
  <conditionalFormatting sqref="L19989">
    <cfRule type="expression" dxfId="1641" priority="2643">
      <formula>AND(L19989&lt;&gt;"",SUM(L19989:L19990)=0)</formula>
    </cfRule>
  </conditionalFormatting>
  <conditionalFormatting sqref="L19990">
    <cfRule type="expression" dxfId="1640" priority="2642">
      <formula>AND(L19990&lt;&gt;"",SUM(L19989:L19990)=0)</formula>
    </cfRule>
  </conditionalFormatting>
  <conditionalFormatting sqref="L19992">
    <cfRule type="cellIs" dxfId="1639" priority="2650" operator="equal">
      <formula>0</formula>
    </cfRule>
  </conditionalFormatting>
  <conditionalFormatting sqref="L19994">
    <cfRule type="cellIs" dxfId="1638" priority="2649" operator="equal">
      <formula>0</formula>
    </cfRule>
  </conditionalFormatting>
  <conditionalFormatting sqref="L19996">
    <cfRule type="cellIs" dxfId="1637" priority="2648" operator="equal">
      <formula>0</formula>
    </cfRule>
  </conditionalFormatting>
  <conditionalFormatting sqref="L19998">
    <cfRule type="cellIs" dxfId="1636" priority="2647" operator="equal">
      <formula>0</formula>
    </cfRule>
  </conditionalFormatting>
  <conditionalFormatting sqref="L20000">
    <cfRule type="cellIs" dxfId="1635" priority="2646" operator="equal">
      <formula>-2</formula>
    </cfRule>
  </conditionalFormatting>
  <conditionalFormatting sqref="L20002">
    <cfRule type="cellIs" dxfId="1634" priority="2645" operator="equal">
      <formula>-1</formula>
    </cfRule>
  </conditionalFormatting>
  <conditionalFormatting sqref="L20020">
    <cfRule type="cellIs" dxfId="1633" priority="2598" operator="equal">
      <formula>"RECHAZADO"</formula>
    </cfRule>
    <cfRule type="cellIs" dxfId="1632" priority="2599" operator="equal">
      <formula>"NO CUMPLE"</formula>
    </cfRule>
    <cfRule type="cellIs" dxfId="1631" priority="2600" operator="equal">
      <formula>"CUMPLE"</formula>
    </cfRule>
  </conditionalFormatting>
  <conditionalFormatting sqref="L20077">
    <cfRule type="cellIs" dxfId="1630" priority="2592" operator="equal">
      <formula>"RECHAZADO"</formula>
    </cfRule>
    <cfRule type="cellIs" dxfId="1629" priority="2593" operator="equal">
      <formula>"NO CUMPLE"</formula>
    </cfRule>
    <cfRule type="cellIs" dxfId="1628" priority="2594" operator="equal">
      <formula>"CUMPLE"</formula>
    </cfRule>
  </conditionalFormatting>
  <conditionalFormatting sqref="L20080">
    <cfRule type="cellIs" dxfId="1627" priority="2589" operator="equal">
      <formula>"RECHAZADO"</formula>
    </cfRule>
    <cfRule type="cellIs" dxfId="1626" priority="2590" operator="equal">
      <formula>"NO CUMPLE"</formula>
    </cfRule>
    <cfRule type="cellIs" dxfId="1625" priority="2591" operator="equal">
      <formula>"CUMPLE"</formula>
    </cfRule>
  </conditionalFormatting>
  <conditionalFormatting sqref="L20081">
    <cfRule type="cellIs" dxfId="1624" priority="2542" operator="equal">
      <formula>"RECHAZADO"</formula>
    </cfRule>
    <cfRule type="cellIs" dxfId="1623" priority="2543" operator="equal">
      <formula>"NO CUMPLE"</formula>
    </cfRule>
    <cfRule type="cellIs" dxfId="1622" priority="2544" operator="equal">
      <formula>"CUMPLE"</formula>
    </cfRule>
  </conditionalFormatting>
  <conditionalFormatting sqref="L20082">
    <cfRule type="cellIs" dxfId="1621" priority="2536" operator="equal">
      <formula>"RECHAZADO"</formula>
    </cfRule>
    <cfRule type="cellIs" dxfId="1620" priority="2537" operator="equal">
      <formula>"NO CUMPLE"</formula>
    </cfRule>
    <cfRule type="cellIs" dxfId="1619" priority="2538" operator="equal">
      <formula>"CUMPLE"</formula>
    </cfRule>
  </conditionalFormatting>
  <conditionalFormatting sqref="L20083">
    <cfRule type="cellIs" dxfId="1618" priority="2539" operator="equal">
      <formula>"RECHAZADO"</formula>
    </cfRule>
    <cfRule type="cellIs" dxfId="1617" priority="2540" operator="equal">
      <formula>"NO CUMPLE"</formula>
    </cfRule>
    <cfRule type="cellIs" dxfId="1616" priority="2541" operator="equal">
      <formula>"CUMPLE"</formula>
    </cfRule>
  </conditionalFormatting>
  <conditionalFormatting sqref="L20086">
    <cfRule type="cellIs" dxfId="1615" priority="2595" operator="equal">
      <formula>"RECHAZADO"</formula>
    </cfRule>
    <cfRule type="cellIs" dxfId="1614" priority="2596" operator="equal">
      <formula>"NO CUMPLE"</formula>
    </cfRule>
    <cfRule type="cellIs" dxfId="1613" priority="2597" operator="equal">
      <formula>"CUMPLE"</formula>
    </cfRule>
  </conditionalFormatting>
  <conditionalFormatting sqref="L20089">
    <cfRule type="cellIs" dxfId="1612" priority="2586" operator="equal">
      <formula>"RECHAZADO"</formula>
    </cfRule>
    <cfRule type="cellIs" dxfId="1611" priority="2587" operator="equal">
      <formula>"NO CUMPLE"</formula>
    </cfRule>
    <cfRule type="cellIs" dxfId="1610" priority="2588" operator="equal">
      <formula>"CUMPLE"</formula>
    </cfRule>
  </conditionalFormatting>
  <conditionalFormatting sqref="L20090">
    <cfRule type="cellIs" dxfId="1609" priority="2574" operator="equal">
      <formula>"RECHAZADO"</formula>
    </cfRule>
    <cfRule type="cellIs" dxfId="1608" priority="2575" operator="equal">
      <formula>"NO CUMPLE"</formula>
    </cfRule>
    <cfRule type="cellIs" dxfId="1607" priority="2576" operator="equal">
      <formula>"CUMPLE"</formula>
    </cfRule>
  </conditionalFormatting>
  <conditionalFormatting sqref="L20094">
    <cfRule type="cellIs" dxfId="1606" priority="2571" operator="equal">
      <formula>"RECHAZADO"</formula>
    </cfRule>
    <cfRule type="cellIs" dxfId="1605" priority="2572" operator="equal">
      <formula>"NO CUMPLE"</formula>
    </cfRule>
    <cfRule type="cellIs" dxfId="1604" priority="2573" operator="equal">
      <formula>"CUMPLE"</formula>
    </cfRule>
  </conditionalFormatting>
  <conditionalFormatting sqref="L20109:L20110">
    <cfRule type="cellIs" dxfId="1603" priority="2566" operator="equal">
      <formula>0</formula>
    </cfRule>
  </conditionalFormatting>
  <conditionalFormatting sqref="L20112">
    <cfRule type="cellIs" dxfId="1602" priority="2579" operator="equal">
      <formula>0</formula>
    </cfRule>
  </conditionalFormatting>
  <conditionalFormatting sqref="L20114">
    <cfRule type="expression" dxfId="1601" priority="2578">
      <formula>AND(L20114&lt;&gt;"",SUM(L20114:L20115)=0)</formula>
    </cfRule>
  </conditionalFormatting>
  <conditionalFormatting sqref="L20115">
    <cfRule type="expression" dxfId="1600" priority="2577">
      <formula>AND(L20115&lt;&gt;"",SUM(L20114:L20115)=0)</formula>
    </cfRule>
  </conditionalFormatting>
  <conditionalFormatting sqref="L20117">
    <cfRule type="cellIs" dxfId="1599" priority="2585" operator="equal">
      <formula>0</formula>
    </cfRule>
  </conditionalFormatting>
  <conditionalFormatting sqref="L20119">
    <cfRule type="cellIs" dxfId="1598" priority="2584" operator="equal">
      <formula>0</formula>
    </cfRule>
  </conditionalFormatting>
  <conditionalFormatting sqref="L20121">
    <cfRule type="cellIs" dxfId="1597" priority="2583" operator="equal">
      <formula>0</formula>
    </cfRule>
  </conditionalFormatting>
  <conditionalFormatting sqref="L20123">
    <cfRule type="cellIs" dxfId="1596" priority="2582" operator="equal">
      <formula>0</formula>
    </cfRule>
  </conditionalFormatting>
  <conditionalFormatting sqref="L20125">
    <cfRule type="cellIs" dxfId="1595" priority="2581" operator="equal">
      <formula>-2</formula>
    </cfRule>
  </conditionalFormatting>
  <conditionalFormatting sqref="L20127">
    <cfRule type="cellIs" dxfId="1594" priority="2580" operator="equal">
      <formula>-1</formula>
    </cfRule>
  </conditionalFormatting>
  <conditionalFormatting sqref="L20145">
    <cfRule type="cellIs" dxfId="1593" priority="2533" operator="equal">
      <formula>"RECHAZADO"</formula>
    </cfRule>
    <cfRule type="cellIs" dxfId="1592" priority="2534" operator="equal">
      <formula>"NO CUMPLE"</formula>
    </cfRule>
    <cfRule type="cellIs" dxfId="1591" priority="2535" operator="equal">
      <formula>"CUMPLE"</formula>
    </cfRule>
  </conditionalFormatting>
  <conditionalFormatting sqref="L20202">
    <cfRule type="cellIs" dxfId="1590" priority="2527" operator="equal">
      <formula>"RECHAZADO"</formula>
    </cfRule>
    <cfRule type="cellIs" dxfId="1589" priority="2528" operator="equal">
      <formula>"NO CUMPLE"</formula>
    </cfRule>
    <cfRule type="cellIs" dxfId="1588" priority="2529" operator="equal">
      <formula>"CUMPLE"</formula>
    </cfRule>
  </conditionalFormatting>
  <conditionalFormatting sqref="L20205">
    <cfRule type="cellIs" dxfId="1587" priority="2524" operator="equal">
      <formula>"RECHAZADO"</formula>
    </cfRule>
    <cfRule type="cellIs" dxfId="1586" priority="2525" operator="equal">
      <formula>"NO CUMPLE"</formula>
    </cfRule>
    <cfRule type="cellIs" dxfId="1585" priority="2526" operator="equal">
      <formula>"CUMPLE"</formula>
    </cfRule>
  </conditionalFormatting>
  <conditionalFormatting sqref="L20206">
    <cfRule type="cellIs" dxfId="1584" priority="2477" operator="equal">
      <formula>"RECHAZADO"</formula>
    </cfRule>
    <cfRule type="cellIs" dxfId="1583" priority="2478" operator="equal">
      <formula>"NO CUMPLE"</formula>
    </cfRule>
    <cfRule type="cellIs" dxfId="1582" priority="2479" operator="equal">
      <formula>"CUMPLE"</formula>
    </cfRule>
  </conditionalFormatting>
  <conditionalFormatting sqref="L20207">
    <cfRule type="cellIs" dxfId="1581" priority="2471" operator="equal">
      <formula>"RECHAZADO"</formula>
    </cfRule>
    <cfRule type="cellIs" dxfId="1580" priority="2472" operator="equal">
      <formula>"NO CUMPLE"</formula>
    </cfRule>
    <cfRule type="cellIs" dxfId="1579" priority="2473" operator="equal">
      <formula>"CUMPLE"</formula>
    </cfRule>
  </conditionalFormatting>
  <conditionalFormatting sqref="L20208">
    <cfRule type="cellIs" dxfId="1578" priority="2474" operator="equal">
      <formula>"RECHAZADO"</formula>
    </cfRule>
    <cfRule type="cellIs" dxfId="1577" priority="2475" operator="equal">
      <formula>"NO CUMPLE"</formula>
    </cfRule>
    <cfRule type="cellIs" dxfId="1576" priority="2476" operator="equal">
      <formula>"CUMPLE"</formula>
    </cfRule>
  </conditionalFormatting>
  <conditionalFormatting sqref="L20211">
    <cfRule type="cellIs" dxfId="1575" priority="2530" operator="equal">
      <formula>"RECHAZADO"</formula>
    </cfRule>
    <cfRule type="cellIs" dxfId="1574" priority="2531" operator="equal">
      <formula>"NO CUMPLE"</formula>
    </cfRule>
    <cfRule type="cellIs" dxfId="1573" priority="2532" operator="equal">
      <formula>"CUMPLE"</formula>
    </cfRule>
  </conditionalFormatting>
  <conditionalFormatting sqref="L20214">
    <cfRule type="cellIs" dxfId="1572" priority="2521" operator="equal">
      <formula>"RECHAZADO"</formula>
    </cfRule>
    <cfRule type="cellIs" dxfId="1571" priority="2522" operator="equal">
      <formula>"NO CUMPLE"</formula>
    </cfRule>
    <cfRule type="cellIs" dxfId="1570" priority="2523" operator="equal">
      <formula>"CUMPLE"</formula>
    </cfRule>
  </conditionalFormatting>
  <conditionalFormatting sqref="L20215">
    <cfRule type="cellIs" dxfId="1569" priority="2509" operator="equal">
      <formula>"RECHAZADO"</formula>
    </cfRule>
    <cfRule type="cellIs" dxfId="1568" priority="2510" operator="equal">
      <formula>"NO CUMPLE"</formula>
    </cfRule>
    <cfRule type="cellIs" dxfId="1567" priority="2511" operator="equal">
      <formula>"CUMPLE"</formula>
    </cfRule>
  </conditionalFormatting>
  <conditionalFormatting sqref="L20219">
    <cfRule type="cellIs" dxfId="1566" priority="2506" operator="equal">
      <formula>"RECHAZADO"</formula>
    </cfRule>
    <cfRule type="cellIs" dxfId="1565" priority="2507" operator="equal">
      <formula>"NO CUMPLE"</formula>
    </cfRule>
    <cfRule type="cellIs" dxfId="1564" priority="2508" operator="equal">
      <formula>"CUMPLE"</formula>
    </cfRule>
  </conditionalFormatting>
  <conditionalFormatting sqref="L20234:L20235">
    <cfRule type="cellIs" dxfId="1563" priority="2501" operator="equal">
      <formula>0</formula>
    </cfRule>
  </conditionalFormatting>
  <conditionalFormatting sqref="L20237">
    <cfRule type="cellIs" dxfId="1562" priority="2514" operator="equal">
      <formula>0</formula>
    </cfRule>
  </conditionalFormatting>
  <conditionalFormatting sqref="L20239">
    <cfRule type="expression" dxfId="1561" priority="2513">
      <formula>AND(L20239&lt;&gt;"",SUM(L20239:L20240)=0)</formula>
    </cfRule>
  </conditionalFormatting>
  <conditionalFormatting sqref="L20240">
    <cfRule type="expression" dxfId="1560" priority="2512">
      <formula>AND(L20240&lt;&gt;"",SUM(L20239:L20240)=0)</formula>
    </cfRule>
  </conditionalFormatting>
  <conditionalFormatting sqref="L20242">
    <cfRule type="cellIs" dxfId="1559" priority="2520" operator="equal">
      <formula>0</formula>
    </cfRule>
  </conditionalFormatting>
  <conditionalFormatting sqref="L20244">
    <cfRule type="cellIs" dxfId="1558" priority="2519" operator="equal">
      <formula>0</formula>
    </cfRule>
  </conditionalFormatting>
  <conditionalFormatting sqref="L20246">
    <cfRule type="cellIs" dxfId="1557" priority="2518" operator="equal">
      <formula>0</formula>
    </cfRule>
  </conditionalFormatting>
  <conditionalFormatting sqref="L20248">
    <cfRule type="cellIs" dxfId="1556" priority="2517" operator="equal">
      <formula>0</formula>
    </cfRule>
  </conditionalFormatting>
  <conditionalFormatting sqref="L20250">
    <cfRule type="cellIs" dxfId="1555" priority="2516" operator="equal">
      <formula>-2</formula>
    </cfRule>
  </conditionalFormatting>
  <conditionalFormatting sqref="L20252">
    <cfRule type="cellIs" dxfId="1554" priority="2515" operator="equal">
      <formula>-1</formula>
    </cfRule>
  </conditionalFormatting>
  <conditionalFormatting sqref="L20270">
    <cfRule type="cellIs" dxfId="1553" priority="2468" operator="equal">
      <formula>"RECHAZADO"</formula>
    </cfRule>
    <cfRule type="cellIs" dxfId="1552" priority="2469" operator="equal">
      <formula>"NO CUMPLE"</formula>
    </cfRule>
    <cfRule type="cellIs" dxfId="1551" priority="2470" operator="equal">
      <formula>"CUMPLE"</formula>
    </cfRule>
  </conditionalFormatting>
  <conditionalFormatting sqref="L20327">
    <cfRule type="cellIs" dxfId="1550" priority="2462" operator="equal">
      <formula>"RECHAZADO"</formula>
    </cfRule>
    <cfRule type="cellIs" dxfId="1549" priority="2463" operator="equal">
      <formula>"NO CUMPLE"</formula>
    </cfRule>
    <cfRule type="cellIs" dxfId="1548" priority="2464" operator="equal">
      <formula>"CUMPLE"</formula>
    </cfRule>
  </conditionalFormatting>
  <conditionalFormatting sqref="L20330">
    <cfRule type="cellIs" dxfId="1547" priority="2459" operator="equal">
      <formula>"RECHAZADO"</formula>
    </cfRule>
    <cfRule type="cellIs" dxfId="1546" priority="2460" operator="equal">
      <formula>"NO CUMPLE"</formula>
    </cfRule>
    <cfRule type="cellIs" dxfId="1545" priority="2461" operator="equal">
      <formula>"CUMPLE"</formula>
    </cfRule>
  </conditionalFormatting>
  <conditionalFormatting sqref="L20331">
    <cfRule type="cellIs" dxfId="1544" priority="2412" operator="equal">
      <formula>"RECHAZADO"</formula>
    </cfRule>
    <cfRule type="cellIs" dxfId="1543" priority="2413" operator="equal">
      <formula>"NO CUMPLE"</formula>
    </cfRule>
    <cfRule type="cellIs" dxfId="1542" priority="2414" operator="equal">
      <formula>"CUMPLE"</formula>
    </cfRule>
  </conditionalFormatting>
  <conditionalFormatting sqref="L20332">
    <cfRule type="cellIs" dxfId="1541" priority="2406" operator="equal">
      <formula>"RECHAZADO"</formula>
    </cfRule>
    <cfRule type="cellIs" dxfId="1540" priority="2407" operator="equal">
      <formula>"NO CUMPLE"</formula>
    </cfRule>
    <cfRule type="cellIs" dxfId="1539" priority="2408" operator="equal">
      <formula>"CUMPLE"</formula>
    </cfRule>
  </conditionalFormatting>
  <conditionalFormatting sqref="L20333">
    <cfRule type="cellIs" dxfId="1538" priority="2409" operator="equal">
      <formula>"RECHAZADO"</formula>
    </cfRule>
    <cfRule type="cellIs" dxfId="1537" priority="2410" operator="equal">
      <formula>"NO CUMPLE"</formula>
    </cfRule>
    <cfRule type="cellIs" dxfId="1536" priority="2411" operator="equal">
      <formula>"CUMPLE"</formula>
    </cfRule>
  </conditionalFormatting>
  <conditionalFormatting sqref="L20336">
    <cfRule type="cellIs" dxfId="1535" priority="2465" operator="equal">
      <formula>"RECHAZADO"</formula>
    </cfRule>
    <cfRule type="cellIs" dxfId="1534" priority="2466" operator="equal">
      <formula>"NO CUMPLE"</formula>
    </cfRule>
    <cfRule type="cellIs" dxfId="1533" priority="2467" operator="equal">
      <formula>"CUMPLE"</formula>
    </cfRule>
  </conditionalFormatting>
  <conditionalFormatting sqref="L20339">
    <cfRule type="cellIs" dxfId="1532" priority="2456" operator="equal">
      <formula>"RECHAZADO"</formula>
    </cfRule>
    <cfRule type="cellIs" dxfId="1531" priority="2457" operator="equal">
      <formula>"NO CUMPLE"</formula>
    </cfRule>
    <cfRule type="cellIs" dxfId="1530" priority="2458" operator="equal">
      <formula>"CUMPLE"</formula>
    </cfRule>
  </conditionalFormatting>
  <conditionalFormatting sqref="L20340">
    <cfRule type="cellIs" dxfId="1529" priority="2444" operator="equal">
      <formula>"RECHAZADO"</formula>
    </cfRule>
    <cfRule type="cellIs" dxfId="1528" priority="2445" operator="equal">
      <formula>"NO CUMPLE"</formula>
    </cfRule>
    <cfRule type="cellIs" dxfId="1527" priority="2446" operator="equal">
      <formula>"CUMPLE"</formula>
    </cfRule>
  </conditionalFormatting>
  <conditionalFormatting sqref="L20344">
    <cfRule type="cellIs" dxfId="1526" priority="2441" operator="equal">
      <formula>"RECHAZADO"</formula>
    </cfRule>
    <cfRule type="cellIs" dxfId="1525" priority="2442" operator="equal">
      <formula>"NO CUMPLE"</formula>
    </cfRule>
    <cfRule type="cellIs" dxfId="1524" priority="2443" operator="equal">
      <formula>"CUMPLE"</formula>
    </cfRule>
  </conditionalFormatting>
  <conditionalFormatting sqref="L20359:L20360">
    <cfRule type="cellIs" dxfId="1523" priority="2436" operator="equal">
      <formula>0</formula>
    </cfRule>
  </conditionalFormatting>
  <conditionalFormatting sqref="L20362">
    <cfRule type="cellIs" dxfId="1522" priority="2449" operator="equal">
      <formula>0</formula>
    </cfRule>
  </conditionalFormatting>
  <conditionalFormatting sqref="L20364">
    <cfRule type="expression" dxfId="1521" priority="2448">
      <formula>AND(L20364&lt;&gt;"",SUM(L20364:L20365)=0)</formula>
    </cfRule>
  </conditionalFormatting>
  <conditionalFormatting sqref="L20365">
    <cfRule type="expression" dxfId="1520" priority="2447">
      <formula>AND(L20365&lt;&gt;"",SUM(L20364:L20365)=0)</formula>
    </cfRule>
  </conditionalFormatting>
  <conditionalFormatting sqref="L20367">
    <cfRule type="cellIs" dxfId="1519" priority="2455" operator="equal">
      <formula>0</formula>
    </cfRule>
  </conditionalFormatting>
  <conditionalFormatting sqref="L20369">
    <cfRule type="cellIs" dxfId="1518" priority="2454" operator="equal">
      <formula>0</formula>
    </cfRule>
  </conditionalFormatting>
  <conditionalFormatting sqref="L20371">
    <cfRule type="cellIs" dxfId="1517" priority="2453" operator="equal">
      <formula>0</formula>
    </cfRule>
  </conditionalFormatting>
  <conditionalFormatting sqref="L20373">
    <cfRule type="cellIs" dxfId="1516" priority="2452" operator="equal">
      <formula>0</formula>
    </cfRule>
  </conditionalFormatting>
  <conditionalFormatting sqref="L20375">
    <cfRule type="cellIs" dxfId="1515" priority="2451" operator="equal">
      <formula>-2</formula>
    </cfRule>
  </conditionalFormatting>
  <conditionalFormatting sqref="L20377">
    <cfRule type="cellIs" dxfId="1514" priority="2450" operator="equal">
      <formula>-1</formula>
    </cfRule>
  </conditionalFormatting>
  <conditionalFormatting sqref="L20395">
    <cfRule type="cellIs" dxfId="1513" priority="2403" operator="equal">
      <formula>"RECHAZADO"</formula>
    </cfRule>
    <cfRule type="cellIs" dxfId="1512" priority="2404" operator="equal">
      <formula>"NO CUMPLE"</formula>
    </cfRule>
    <cfRule type="cellIs" dxfId="1511" priority="2405" operator="equal">
      <formula>"CUMPLE"</formula>
    </cfRule>
  </conditionalFormatting>
  <conditionalFormatting sqref="L20452">
    <cfRule type="cellIs" dxfId="1510" priority="2397" operator="equal">
      <formula>"RECHAZADO"</formula>
    </cfRule>
    <cfRule type="cellIs" dxfId="1509" priority="2398" operator="equal">
      <formula>"NO CUMPLE"</formula>
    </cfRule>
    <cfRule type="cellIs" dxfId="1508" priority="2399" operator="equal">
      <formula>"CUMPLE"</formula>
    </cfRule>
  </conditionalFormatting>
  <conditionalFormatting sqref="L20455">
    <cfRule type="cellIs" dxfId="1507" priority="2394" operator="equal">
      <formula>"RECHAZADO"</formula>
    </cfRule>
    <cfRule type="cellIs" dxfId="1506" priority="2395" operator="equal">
      <formula>"NO CUMPLE"</formula>
    </cfRule>
    <cfRule type="cellIs" dxfId="1505" priority="2396" operator="equal">
      <formula>"CUMPLE"</formula>
    </cfRule>
  </conditionalFormatting>
  <conditionalFormatting sqref="L20456">
    <cfRule type="cellIs" dxfId="1504" priority="2347" operator="equal">
      <formula>"RECHAZADO"</formula>
    </cfRule>
    <cfRule type="cellIs" dxfId="1503" priority="2348" operator="equal">
      <formula>"NO CUMPLE"</formula>
    </cfRule>
    <cfRule type="cellIs" dxfId="1502" priority="2349" operator="equal">
      <formula>"CUMPLE"</formula>
    </cfRule>
  </conditionalFormatting>
  <conditionalFormatting sqref="L20457">
    <cfRule type="cellIs" dxfId="1501" priority="2341" operator="equal">
      <formula>"RECHAZADO"</formula>
    </cfRule>
    <cfRule type="cellIs" dxfId="1500" priority="2342" operator="equal">
      <formula>"NO CUMPLE"</formula>
    </cfRule>
    <cfRule type="cellIs" dxfId="1499" priority="2343" operator="equal">
      <formula>"CUMPLE"</formula>
    </cfRule>
  </conditionalFormatting>
  <conditionalFormatting sqref="L20458">
    <cfRule type="cellIs" dxfId="1498" priority="2344" operator="equal">
      <formula>"RECHAZADO"</formula>
    </cfRule>
    <cfRule type="cellIs" dxfId="1497" priority="2345" operator="equal">
      <formula>"NO CUMPLE"</formula>
    </cfRule>
    <cfRule type="cellIs" dxfId="1496" priority="2346" operator="equal">
      <formula>"CUMPLE"</formula>
    </cfRule>
  </conditionalFormatting>
  <conditionalFormatting sqref="L20461">
    <cfRule type="cellIs" dxfId="1495" priority="2400" operator="equal">
      <formula>"RECHAZADO"</formula>
    </cfRule>
    <cfRule type="cellIs" dxfId="1494" priority="2401" operator="equal">
      <formula>"NO CUMPLE"</formula>
    </cfRule>
    <cfRule type="cellIs" dxfId="1493" priority="2402" operator="equal">
      <formula>"CUMPLE"</formula>
    </cfRule>
  </conditionalFormatting>
  <conditionalFormatting sqref="L20464">
    <cfRule type="cellIs" dxfId="1492" priority="2391" operator="equal">
      <formula>"RECHAZADO"</formula>
    </cfRule>
    <cfRule type="cellIs" dxfId="1491" priority="2392" operator="equal">
      <formula>"NO CUMPLE"</formula>
    </cfRule>
    <cfRule type="cellIs" dxfId="1490" priority="2393" operator="equal">
      <formula>"CUMPLE"</formula>
    </cfRule>
  </conditionalFormatting>
  <conditionalFormatting sqref="L20465">
    <cfRule type="cellIs" dxfId="1489" priority="2379" operator="equal">
      <formula>"RECHAZADO"</formula>
    </cfRule>
    <cfRule type="cellIs" dxfId="1488" priority="2380" operator="equal">
      <formula>"NO CUMPLE"</formula>
    </cfRule>
    <cfRule type="cellIs" dxfId="1487" priority="2381" operator="equal">
      <formula>"CUMPLE"</formula>
    </cfRule>
  </conditionalFormatting>
  <conditionalFormatting sqref="L20469">
    <cfRule type="cellIs" dxfId="1486" priority="2376" operator="equal">
      <formula>"RECHAZADO"</formula>
    </cfRule>
    <cfRule type="cellIs" dxfId="1485" priority="2377" operator="equal">
      <formula>"NO CUMPLE"</formula>
    </cfRule>
    <cfRule type="cellIs" dxfId="1484" priority="2378" operator="equal">
      <formula>"CUMPLE"</formula>
    </cfRule>
  </conditionalFormatting>
  <conditionalFormatting sqref="L20484:L20485">
    <cfRule type="cellIs" dxfId="1483" priority="2371" operator="equal">
      <formula>0</formula>
    </cfRule>
  </conditionalFormatting>
  <conditionalFormatting sqref="L20487">
    <cfRule type="cellIs" dxfId="1482" priority="2384" operator="equal">
      <formula>0</formula>
    </cfRule>
  </conditionalFormatting>
  <conditionalFormatting sqref="L20489">
    <cfRule type="expression" dxfId="1481" priority="2383">
      <formula>AND(L20489&lt;&gt;"",SUM(L20489:L20490)=0)</formula>
    </cfRule>
  </conditionalFormatting>
  <conditionalFormatting sqref="L20490">
    <cfRule type="expression" dxfId="1480" priority="2382">
      <formula>AND(L20490&lt;&gt;"",SUM(L20489:L20490)=0)</formula>
    </cfRule>
  </conditionalFormatting>
  <conditionalFormatting sqref="L20492">
    <cfRule type="cellIs" dxfId="1479" priority="2390" operator="equal">
      <formula>0</formula>
    </cfRule>
  </conditionalFormatting>
  <conditionalFormatting sqref="L20494">
    <cfRule type="cellIs" dxfId="1478" priority="2389" operator="equal">
      <formula>0</formula>
    </cfRule>
  </conditionalFormatting>
  <conditionalFormatting sqref="L20496">
    <cfRule type="cellIs" dxfId="1477" priority="2388" operator="equal">
      <formula>0</formula>
    </cfRule>
  </conditionalFormatting>
  <conditionalFormatting sqref="L20498">
    <cfRule type="cellIs" dxfId="1476" priority="2387" operator="equal">
      <formula>0</formula>
    </cfRule>
  </conditionalFormatting>
  <conditionalFormatting sqref="L20500">
    <cfRule type="cellIs" dxfId="1475" priority="2386" operator="equal">
      <formula>-2</formula>
    </cfRule>
  </conditionalFormatting>
  <conditionalFormatting sqref="L20502">
    <cfRule type="cellIs" dxfId="1474" priority="2385" operator="equal">
      <formula>-1</formula>
    </cfRule>
  </conditionalFormatting>
  <conditionalFormatting sqref="L20520">
    <cfRule type="cellIs" dxfId="1473" priority="2338" operator="equal">
      <formula>"RECHAZADO"</formula>
    </cfRule>
    <cfRule type="cellIs" dxfId="1472" priority="2339" operator="equal">
      <formula>"NO CUMPLE"</formula>
    </cfRule>
    <cfRule type="cellIs" dxfId="1471" priority="2340" operator="equal">
      <formula>"CUMPLE"</formula>
    </cfRule>
  </conditionalFormatting>
  <conditionalFormatting sqref="L20577">
    <cfRule type="cellIs" dxfId="1470" priority="2332" operator="equal">
      <formula>"RECHAZADO"</formula>
    </cfRule>
    <cfRule type="cellIs" dxfId="1469" priority="2333" operator="equal">
      <formula>"NO CUMPLE"</formula>
    </cfRule>
    <cfRule type="cellIs" dxfId="1468" priority="2334" operator="equal">
      <formula>"CUMPLE"</formula>
    </cfRule>
  </conditionalFormatting>
  <conditionalFormatting sqref="L20580">
    <cfRule type="cellIs" dxfId="1467" priority="2329" operator="equal">
      <formula>"RECHAZADO"</formula>
    </cfRule>
    <cfRule type="cellIs" dxfId="1466" priority="2330" operator="equal">
      <formula>"NO CUMPLE"</formula>
    </cfRule>
    <cfRule type="cellIs" dxfId="1465" priority="2331" operator="equal">
      <formula>"CUMPLE"</formula>
    </cfRule>
  </conditionalFormatting>
  <conditionalFormatting sqref="L20581">
    <cfRule type="cellIs" dxfId="1464" priority="2282" operator="equal">
      <formula>"RECHAZADO"</formula>
    </cfRule>
    <cfRule type="cellIs" dxfId="1463" priority="2283" operator="equal">
      <formula>"NO CUMPLE"</formula>
    </cfRule>
    <cfRule type="cellIs" dxfId="1462" priority="2284" operator="equal">
      <formula>"CUMPLE"</formula>
    </cfRule>
  </conditionalFormatting>
  <conditionalFormatting sqref="L20582">
    <cfRule type="cellIs" dxfId="1461" priority="2276" operator="equal">
      <formula>"RECHAZADO"</formula>
    </cfRule>
    <cfRule type="cellIs" dxfId="1460" priority="2277" operator="equal">
      <formula>"NO CUMPLE"</formula>
    </cfRule>
    <cfRule type="cellIs" dxfId="1459" priority="2278" operator="equal">
      <formula>"CUMPLE"</formula>
    </cfRule>
  </conditionalFormatting>
  <conditionalFormatting sqref="L20583">
    <cfRule type="cellIs" dxfId="1458" priority="2279" operator="equal">
      <formula>"RECHAZADO"</formula>
    </cfRule>
    <cfRule type="cellIs" dxfId="1457" priority="2280" operator="equal">
      <formula>"NO CUMPLE"</formula>
    </cfRule>
    <cfRule type="cellIs" dxfId="1456" priority="2281" operator="equal">
      <formula>"CUMPLE"</formula>
    </cfRule>
  </conditionalFormatting>
  <conditionalFormatting sqref="L20586">
    <cfRule type="cellIs" dxfId="1455" priority="2335" operator="equal">
      <formula>"RECHAZADO"</formula>
    </cfRule>
    <cfRule type="cellIs" dxfId="1454" priority="2336" operator="equal">
      <formula>"NO CUMPLE"</formula>
    </cfRule>
    <cfRule type="cellIs" dxfId="1453" priority="2337" operator="equal">
      <formula>"CUMPLE"</formula>
    </cfRule>
  </conditionalFormatting>
  <conditionalFormatting sqref="L20589">
    <cfRule type="cellIs" dxfId="1452" priority="2326" operator="equal">
      <formula>"RECHAZADO"</formula>
    </cfRule>
    <cfRule type="cellIs" dxfId="1451" priority="2327" operator="equal">
      <formula>"NO CUMPLE"</formula>
    </cfRule>
    <cfRule type="cellIs" dxfId="1450" priority="2328" operator="equal">
      <formula>"CUMPLE"</formula>
    </cfRule>
  </conditionalFormatting>
  <conditionalFormatting sqref="L20590">
    <cfRule type="cellIs" dxfId="1449" priority="2314" operator="equal">
      <formula>"RECHAZADO"</formula>
    </cfRule>
    <cfRule type="cellIs" dxfId="1448" priority="2315" operator="equal">
      <formula>"NO CUMPLE"</formula>
    </cfRule>
    <cfRule type="cellIs" dxfId="1447" priority="2316" operator="equal">
      <formula>"CUMPLE"</formula>
    </cfRule>
  </conditionalFormatting>
  <conditionalFormatting sqref="L20594">
    <cfRule type="cellIs" dxfId="1446" priority="2311" operator="equal">
      <formula>"RECHAZADO"</formula>
    </cfRule>
    <cfRule type="cellIs" dxfId="1445" priority="2312" operator="equal">
      <formula>"NO CUMPLE"</formula>
    </cfRule>
    <cfRule type="cellIs" dxfId="1444" priority="2313" operator="equal">
      <formula>"CUMPLE"</formula>
    </cfRule>
  </conditionalFormatting>
  <conditionalFormatting sqref="L20609:L20610">
    <cfRule type="cellIs" dxfId="1443" priority="2306" operator="equal">
      <formula>0</formula>
    </cfRule>
  </conditionalFormatting>
  <conditionalFormatting sqref="L20612">
    <cfRule type="cellIs" dxfId="1442" priority="2319" operator="equal">
      <formula>0</formula>
    </cfRule>
  </conditionalFormatting>
  <conditionalFormatting sqref="L20614">
    <cfRule type="expression" dxfId="1441" priority="2318">
      <formula>AND(L20614&lt;&gt;"",SUM(L20614:L20615)=0)</formula>
    </cfRule>
  </conditionalFormatting>
  <conditionalFormatting sqref="L20615">
    <cfRule type="expression" dxfId="1440" priority="2317">
      <formula>AND(L20615&lt;&gt;"",SUM(L20614:L20615)=0)</formula>
    </cfRule>
  </conditionalFormatting>
  <conditionalFormatting sqref="L20617">
    <cfRule type="cellIs" dxfId="1439" priority="2325" operator="equal">
      <formula>0</formula>
    </cfRule>
  </conditionalFormatting>
  <conditionalFormatting sqref="L20619">
    <cfRule type="cellIs" dxfId="1438" priority="2324" operator="equal">
      <formula>0</formula>
    </cfRule>
  </conditionalFormatting>
  <conditionalFormatting sqref="L20621">
    <cfRule type="cellIs" dxfId="1437" priority="2323" operator="equal">
      <formula>0</formula>
    </cfRule>
  </conditionalFormatting>
  <conditionalFormatting sqref="L20623">
    <cfRule type="cellIs" dxfId="1436" priority="2322" operator="equal">
      <formula>0</formula>
    </cfRule>
  </conditionalFormatting>
  <conditionalFormatting sqref="L20625">
    <cfRule type="cellIs" dxfId="1435" priority="2321" operator="equal">
      <formula>-2</formula>
    </cfRule>
  </conditionalFormatting>
  <conditionalFormatting sqref="L20627">
    <cfRule type="cellIs" dxfId="1434" priority="2320" operator="equal">
      <formula>-1</formula>
    </cfRule>
  </conditionalFormatting>
  <conditionalFormatting sqref="L20645">
    <cfRule type="cellIs" dxfId="1433" priority="2273" operator="equal">
      <formula>"RECHAZADO"</formula>
    </cfRule>
    <cfRule type="cellIs" dxfId="1432" priority="2274" operator="equal">
      <formula>"NO CUMPLE"</formula>
    </cfRule>
    <cfRule type="cellIs" dxfId="1431" priority="2275" operator="equal">
      <formula>"CUMPLE"</formula>
    </cfRule>
  </conditionalFormatting>
  <conditionalFormatting sqref="L20702">
    <cfRule type="cellIs" dxfId="1430" priority="2267" operator="equal">
      <formula>"RECHAZADO"</formula>
    </cfRule>
    <cfRule type="cellIs" dxfId="1429" priority="2268" operator="equal">
      <formula>"NO CUMPLE"</formula>
    </cfRule>
    <cfRule type="cellIs" dxfId="1428" priority="2269" operator="equal">
      <formula>"CUMPLE"</formula>
    </cfRule>
  </conditionalFormatting>
  <conditionalFormatting sqref="L20705">
    <cfRule type="cellIs" dxfId="1427" priority="2264" operator="equal">
      <formula>"RECHAZADO"</formula>
    </cfRule>
    <cfRule type="cellIs" dxfId="1426" priority="2265" operator="equal">
      <formula>"NO CUMPLE"</formula>
    </cfRule>
    <cfRule type="cellIs" dxfId="1425" priority="2266" operator="equal">
      <formula>"CUMPLE"</formula>
    </cfRule>
  </conditionalFormatting>
  <conditionalFormatting sqref="L20706">
    <cfRule type="cellIs" dxfId="1424" priority="2217" operator="equal">
      <formula>"RECHAZADO"</formula>
    </cfRule>
    <cfRule type="cellIs" dxfId="1423" priority="2218" operator="equal">
      <formula>"NO CUMPLE"</formula>
    </cfRule>
    <cfRule type="cellIs" dxfId="1422" priority="2219" operator="equal">
      <formula>"CUMPLE"</formula>
    </cfRule>
  </conditionalFormatting>
  <conditionalFormatting sqref="L20707">
    <cfRule type="cellIs" dxfId="1421" priority="2211" operator="equal">
      <formula>"RECHAZADO"</formula>
    </cfRule>
    <cfRule type="cellIs" dxfId="1420" priority="2212" operator="equal">
      <formula>"NO CUMPLE"</formula>
    </cfRule>
    <cfRule type="cellIs" dxfId="1419" priority="2213" operator="equal">
      <formula>"CUMPLE"</formula>
    </cfRule>
  </conditionalFormatting>
  <conditionalFormatting sqref="L20708">
    <cfRule type="cellIs" dxfId="1418" priority="2214" operator="equal">
      <formula>"RECHAZADO"</formula>
    </cfRule>
    <cfRule type="cellIs" dxfId="1417" priority="2215" operator="equal">
      <formula>"NO CUMPLE"</formula>
    </cfRule>
    <cfRule type="cellIs" dxfId="1416" priority="2216" operator="equal">
      <formula>"CUMPLE"</formula>
    </cfRule>
  </conditionalFormatting>
  <conditionalFormatting sqref="L20711">
    <cfRule type="cellIs" dxfId="1415" priority="2270" operator="equal">
      <formula>"RECHAZADO"</formula>
    </cfRule>
    <cfRule type="cellIs" dxfId="1414" priority="2271" operator="equal">
      <formula>"NO CUMPLE"</formula>
    </cfRule>
    <cfRule type="cellIs" dxfId="1413" priority="2272" operator="equal">
      <formula>"CUMPLE"</formula>
    </cfRule>
  </conditionalFormatting>
  <conditionalFormatting sqref="L20714">
    <cfRule type="cellIs" dxfId="1412" priority="2261" operator="equal">
      <formula>"RECHAZADO"</formula>
    </cfRule>
    <cfRule type="cellIs" dxfId="1411" priority="2262" operator="equal">
      <formula>"NO CUMPLE"</formula>
    </cfRule>
    <cfRule type="cellIs" dxfId="1410" priority="2263" operator="equal">
      <formula>"CUMPLE"</formula>
    </cfRule>
  </conditionalFormatting>
  <conditionalFormatting sqref="L20715">
    <cfRule type="cellIs" dxfId="1409" priority="2249" operator="equal">
      <formula>"RECHAZADO"</formula>
    </cfRule>
    <cfRule type="cellIs" dxfId="1408" priority="2250" operator="equal">
      <formula>"NO CUMPLE"</formula>
    </cfRule>
    <cfRule type="cellIs" dxfId="1407" priority="2251" operator="equal">
      <formula>"CUMPLE"</formula>
    </cfRule>
  </conditionalFormatting>
  <conditionalFormatting sqref="L20719">
    <cfRule type="cellIs" dxfId="1406" priority="2246" operator="equal">
      <formula>"RECHAZADO"</formula>
    </cfRule>
    <cfRule type="cellIs" dxfId="1405" priority="2247" operator="equal">
      <formula>"NO CUMPLE"</formula>
    </cfRule>
    <cfRule type="cellIs" dxfId="1404" priority="2248" operator="equal">
      <formula>"CUMPLE"</formula>
    </cfRule>
  </conditionalFormatting>
  <conditionalFormatting sqref="L20734:L20735">
    <cfRule type="cellIs" dxfId="1403" priority="2241" operator="equal">
      <formula>0</formula>
    </cfRule>
  </conditionalFormatting>
  <conditionalFormatting sqref="L20737">
    <cfRule type="cellIs" dxfId="1402" priority="2254" operator="equal">
      <formula>0</formula>
    </cfRule>
  </conditionalFormatting>
  <conditionalFormatting sqref="L20739">
    <cfRule type="expression" dxfId="1401" priority="2253">
      <formula>AND(L20739&lt;&gt;"",SUM(L20739:L20740)=0)</formula>
    </cfRule>
  </conditionalFormatting>
  <conditionalFormatting sqref="L20740">
    <cfRule type="expression" dxfId="1400" priority="2252">
      <formula>AND(L20740&lt;&gt;"",SUM(L20739:L20740)=0)</formula>
    </cfRule>
  </conditionalFormatting>
  <conditionalFormatting sqref="L20742">
    <cfRule type="cellIs" dxfId="1399" priority="2260" operator="equal">
      <formula>0</formula>
    </cfRule>
  </conditionalFormatting>
  <conditionalFormatting sqref="L20744">
    <cfRule type="cellIs" dxfId="1398" priority="2259" operator="equal">
      <formula>0</formula>
    </cfRule>
  </conditionalFormatting>
  <conditionalFormatting sqref="L20746">
    <cfRule type="cellIs" dxfId="1397" priority="2258" operator="equal">
      <formula>0</formula>
    </cfRule>
  </conditionalFormatting>
  <conditionalFormatting sqref="L20748">
    <cfRule type="cellIs" dxfId="1396" priority="2257" operator="equal">
      <formula>0</formula>
    </cfRule>
  </conditionalFormatting>
  <conditionalFormatting sqref="L20750">
    <cfRule type="cellIs" dxfId="1395" priority="2256" operator="equal">
      <formula>-2</formula>
    </cfRule>
  </conditionalFormatting>
  <conditionalFormatting sqref="L20752">
    <cfRule type="cellIs" dxfId="1394" priority="2255" operator="equal">
      <formula>-1</formula>
    </cfRule>
  </conditionalFormatting>
  <conditionalFormatting sqref="L20770">
    <cfRule type="cellIs" dxfId="1393" priority="2208" operator="equal">
      <formula>"RECHAZADO"</formula>
    </cfRule>
    <cfRule type="cellIs" dxfId="1392" priority="2209" operator="equal">
      <formula>"NO CUMPLE"</formula>
    </cfRule>
    <cfRule type="cellIs" dxfId="1391" priority="2210" operator="equal">
      <formula>"CUMPLE"</formula>
    </cfRule>
  </conditionalFormatting>
  <conditionalFormatting sqref="L20827">
    <cfRule type="cellIs" dxfId="1390" priority="2202" operator="equal">
      <formula>"RECHAZADO"</formula>
    </cfRule>
    <cfRule type="cellIs" dxfId="1389" priority="2203" operator="equal">
      <formula>"NO CUMPLE"</formula>
    </cfRule>
    <cfRule type="cellIs" dxfId="1388" priority="2204" operator="equal">
      <formula>"CUMPLE"</formula>
    </cfRule>
  </conditionalFormatting>
  <conditionalFormatting sqref="L20830">
    <cfRule type="cellIs" dxfId="1387" priority="2199" operator="equal">
      <formula>"RECHAZADO"</formula>
    </cfRule>
    <cfRule type="cellIs" dxfId="1386" priority="2200" operator="equal">
      <formula>"NO CUMPLE"</formula>
    </cfRule>
    <cfRule type="cellIs" dxfId="1385" priority="2201" operator="equal">
      <formula>"CUMPLE"</formula>
    </cfRule>
  </conditionalFormatting>
  <conditionalFormatting sqref="L20831">
    <cfRule type="cellIs" dxfId="1384" priority="2152" operator="equal">
      <formula>"RECHAZADO"</formula>
    </cfRule>
    <cfRule type="cellIs" dxfId="1383" priority="2153" operator="equal">
      <formula>"NO CUMPLE"</formula>
    </cfRule>
    <cfRule type="cellIs" dxfId="1382" priority="2154" operator="equal">
      <formula>"CUMPLE"</formula>
    </cfRule>
  </conditionalFormatting>
  <conditionalFormatting sqref="L20832">
    <cfRule type="cellIs" dxfId="1381" priority="2146" operator="equal">
      <formula>"RECHAZADO"</formula>
    </cfRule>
    <cfRule type="cellIs" dxfId="1380" priority="2147" operator="equal">
      <formula>"NO CUMPLE"</formula>
    </cfRule>
    <cfRule type="cellIs" dxfId="1379" priority="2148" operator="equal">
      <formula>"CUMPLE"</formula>
    </cfRule>
  </conditionalFormatting>
  <conditionalFormatting sqref="L20833">
    <cfRule type="cellIs" dxfId="1378" priority="2149" operator="equal">
      <formula>"RECHAZADO"</formula>
    </cfRule>
    <cfRule type="cellIs" dxfId="1377" priority="2150" operator="equal">
      <formula>"NO CUMPLE"</formula>
    </cfRule>
    <cfRule type="cellIs" dxfId="1376" priority="2151" operator="equal">
      <formula>"CUMPLE"</formula>
    </cfRule>
  </conditionalFormatting>
  <conditionalFormatting sqref="L20836">
    <cfRule type="cellIs" dxfId="1375" priority="2205" operator="equal">
      <formula>"RECHAZADO"</formula>
    </cfRule>
    <cfRule type="cellIs" dxfId="1374" priority="2206" operator="equal">
      <formula>"NO CUMPLE"</formula>
    </cfRule>
    <cfRule type="cellIs" dxfId="1373" priority="2207" operator="equal">
      <formula>"CUMPLE"</formula>
    </cfRule>
  </conditionalFormatting>
  <conditionalFormatting sqref="L20839">
    <cfRule type="cellIs" dxfId="1372" priority="2196" operator="equal">
      <formula>"RECHAZADO"</formula>
    </cfRule>
    <cfRule type="cellIs" dxfId="1371" priority="2197" operator="equal">
      <formula>"NO CUMPLE"</formula>
    </cfRule>
    <cfRule type="cellIs" dxfId="1370" priority="2198" operator="equal">
      <formula>"CUMPLE"</formula>
    </cfRule>
  </conditionalFormatting>
  <conditionalFormatting sqref="L20840">
    <cfRule type="cellIs" dxfId="1369" priority="2184" operator="equal">
      <formula>"RECHAZADO"</formula>
    </cfRule>
    <cfRule type="cellIs" dxfId="1368" priority="2185" operator="equal">
      <formula>"NO CUMPLE"</formula>
    </cfRule>
    <cfRule type="cellIs" dxfId="1367" priority="2186" operator="equal">
      <formula>"CUMPLE"</formula>
    </cfRule>
  </conditionalFormatting>
  <conditionalFormatting sqref="L20844">
    <cfRule type="cellIs" dxfId="1366" priority="2181" operator="equal">
      <formula>"RECHAZADO"</formula>
    </cfRule>
    <cfRule type="cellIs" dxfId="1365" priority="2182" operator="equal">
      <formula>"NO CUMPLE"</formula>
    </cfRule>
    <cfRule type="cellIs" dxfId="1364" priority="2183" operator="equal">
      <formula>"CUMPLE"</formula>
    </cfRule>
  </conditionalFormatting>
  <conditionalFormatting sqref="L20859:L20860">
    <cfRule type="cellIs" dxfId="1363" priority="2176" operator="equal">
      <formula>0</formula>
    </cfRule>
  </conditionalFormatting>
  <conditionalFormatting sqref="L20862">
    <cfRule type="cellIs" dxfId="1362" priority="2189" operator="equal">
      <formula>0</formula>
    </cfRule>
  </conditionalFormatting>
  <conditionalFormatting sqref="L20864">
    <cfRule type="expression" dxfId="1361" priority="2188">
      <formula>AND(L20864&lt;&gt;"",SUM(L20864:L20865)=0)</formula>
    </cfRule>
  </conditionalFormatting>
  <conditionalFormatting sqref="L20865">
    <cfRule type="expression" dxfId="1360" priority="2187">
      <formula>AND(L20865&lt;&gt;"",SUM(L20864:L20865)=0)</formula>
    </cfRule>
  </conditionalFormatting>
  <conditionalFormatting sqref="L20867">
    <cfRule type="cellIs" dxfId="1359" priority="2195" operator="equal">
      <formula>0</formula>
    </cfRule>
  </conditionalFormatting>
  <conditionalFormatting sqref="L20869">
    <cfRule type="cellIs" dxfId="1358" priority="2194" operator="equal">
      <formula>0</formula>
    </cfRule>
  </conditionalFormatting>
  <conditionalFormatting sqref="L20871">
    <cfRule type="cellIs" dxfId="1357" priority="2193" operator="equal">
      <formula>0</formula>
    </cfRule>
  </conditionalFormatting>
  <conditionalFormatting sqref="L20873">
    <cfRule type="cellIs" dxfId="1356" priority="2192" operator="equal">
      <formula>0</formula>
    </cfRule>
  </conditionalFormatting>
  <conditionalFormatting sqref="L20875">
    <cfRule type="cellIs" dxfId="1355" priority="2191" operator="equal">
      <formula>-2</formula>
    </cfRule>
  </conditionalFormatting>
  <conditionalFormatting sqref="L20877">
    <cfRule type="cellIs" dxfId="1354" priority="2190" operator="equal">
      <formula>-1</formula>
    </cfRule>
  </conditionalFormatting>
  <conditionalFormatting sqref="L20895">
    <cfRule type="cellIs" dxfId="1353" priority="2143" operator="equal">
      <formula>"RECHAZADO"</formula>
    </cfRule>
    <cfRule type="cellIs" dxfId="1352" priority="2144" operator="equal">
      <formula>"NO CUMPLE"</formula>
    </cfRule>
    <cfRule type="cellIs" dxfId="1351" priority="2145" operator="equal">
      <formula>"CUMPLE"</formula>
    </cfRule>
  </conditionalFormatting>
  <conditionalFormatting sqref="L20952">
    <cfRule type="cellIs" dxfId="1350" priority="2137" operator="equal">
      <formula>"RECHAZADO"</formula>
    </cfRule>
    <cfRule type="cellIs" dxfId="1349" priority="2138" operator="equal">
      <formula>"NO CUMPLE"</formula>
    </cfRule>
    <cfRule type="cellIs" dxfId="1348" priority="2139" operator="equal">
      <formula>"CUMPLE"</formula>
    </cfRule>
  </conditionalFormatting>
  <conditionalFormatting sqref="L20955">
    <cfRule type="cellIs" dxfId="1347" priority="2134" operator="equal">
      <formula>"RECHAZADO"</formula>
    </cfRule>
    <cfRule type="cellIs" dxfId="1346" priority="2135" operator="equal">
      <formula>"NO CUMPLE"</formula>
    </cfRule>
    <cfRule type="cellIs" dxfId="1345" priority="2136" operator="equal">
      <formula>"CUMPLE"</formula>
    </cfRule>
  </conditionalFormatting>
  <conditionalFormatting sqref="L20956">
    <cfRule type="cellIs" dxfId="1344" priority="2087" operator="equal">
      <formula>"RECHAZADO"</formula>
    </cfRule>
    <cfRule type="cellIs" dxfId="1343" priority="2088" operator="equal">
      <formula>"NO CUMPLE"</formula>
    </cfRule>
    <cfRule type="cellIs" dxfId="1342" priority="2089" operator="equal">
      <formula>"CUMPLE"</formula>
    </cfRule>
  </conditionalFormatting>
  <conditionalFormatting sqref="L20957">
    <cfRule type="cellIs" dxfId="1341" priority="2081" operator="equal">
      <formula>"RECHAZADO"</formula>
    </cfRule>
    <cfRule type="cellIs" dxfId="1340" priority="2082" operator="equal">
      <formula>"NO CUMPLE"</formula>
    </cfRule>
    <cfRule type="cellIs" dxfId="1339" priority="2083" operator="equal">
      <formula>"CUMPLE"</formula>
    </cfRule>
  </conditionalFormatting>
  <conditionalFormatting sqref="L20958">
    <cfRule type="cellIs" dxfId="1338" priority="2084" operator="equal">
      <formula>"RECHAZADO"</formula>
    </cfRule>
    <cfRule type="cellIs" dxfId="1337" priority="2085" operator="equal">
      <formula>"NO CUMPLE"</formula>
    </cfRule>
    <cfRule type="cellIs" dxfId="1336" priority="2086" operator="equal">
      <formula>"CUMPLE"</formula>
    </cfRule>
  </conditionalFormatting>
  <conditionalFormatting sqref="L20961">
    <cfRule type="cellIs" dxfId="1335" priority="2140" operator="equal">
      <formula>"RECHAZADO"</formula>
    </cfRule>
    <cfRule type="cellIs" dxfId="1334" priority="2141" operator="equal">
      <formula>"NO CUMPLE"</formula>
    </cfRule>
    <cfRule type="cellIs" dxfId="1333" priority="2142" operator="equal">
      <formula>"CUMPLE"</formula>
    </cfRule>
  </conditionalFormatting>
  <conditionalFormatting sqref="L20964">
    <cfRule type="cellIs" dxfId="1332" priority="2131" operator="equal">
      <formula>"RECHAZADO"</formula>
    </cfRule>
    <cfRule type="cellIs" dxfId="1331" priority="2132" operator="equal">
      <formula>"NO CUMPLE"</formula>
    </cfRule>
    <cfRule type="cellIs" dxfId="1330" priority="2133" operator="equal">
      <formula>"CUMPLE"</formula>
    </cfRule>
  </conditionalFormatting>
  <conditionalFormatting sqref="L20965">
    <cfRule type="cellIs" dxfId="1329" priority="2119" operator="equal">
      <formula>"RECHAZADO"</formula>
    </cfRule>
    <cfRule type="cellIs" dxfId="1328" priority="2120" operator="equal">
      <formula>"NO CUMPLE"</formula>
    </cfRule>
    <cfRule type="cellIs" dxfId="1327" priority="2121" operator="equal">
      <formula>"CUMPLE"</formula>
    </cfRule>
  </conditionalFormatting>
  <conditionalFormatting sqref="L20969">
    <cfRule type="cellIs" dxfId="1326" priority="2116" operator="equal">
      <formula>"RECHAZADO"</formula>
    </cfRule>
    <cfRule type="cellIs" dxfId="1325" priority="2117" operator="equal">
      <formula>"NO CUMPLE"</formula>
    </cfRule>
    <cfRule type="cellIs" dxfId="1324" priority="2118" operator="equal">
      <formula>"CUMPLE"</formula>
    </cfRule>
  </conditionalFormatting>
  <conditionalFormatting sqref="L20984:L20985">
    <cfRule type="cellIs" dxfId="1323" priority="2111" operator="equal">
      <formula>0</formula>
    </cfRule>
  </conditionalFormatting>
  <conditionalFormatting sqref="L20987">
    <cfRule type="cellIs" dxfId="1322" priority="2124" operator="equal">
      <formula>0</formula>
    </cfRule>
  </conditionalFormatting>
  <conditionalFormatting sqref="L20989">
    <cfRule type="expression" dxfId="1321" priority="2123">
      <formula>AND(L20989&lt;&gt;"",SUM(L20989:L20990)=0)</formula>
    </cfRule>
  </conditionalFormatting>
  <conditionalFormatting sqref="L20990">
    <cfRule type="expression" dxfId="1320" priority="2122">
      <formula>AND(L20990&lt;&gt;"",SUM(L20989:L20990)=0)</formula>
    </cfRule>
  </conditionalFormatting>
  <conditionalFormatting sqref="L20992">
    <cfRule type="cellIs" dxfId="1319" priority="2130" operator="equal">
      <formula>0</formula>
    </cfRule>
  </conditionalFormatting>
  <conditionalFormatting sqref="L20994">
    <cfRule type="cellIs" dxfId="1318" priority="2129" operator="equal">
      <formula>0</formula>
    </cfRule>
  </conditionalFormatting>
  <conditionalFormatting sqref="L20996">
    <cfRule type="cellIs" dxfId="1317" priority="2128" operator="equal">
      <formula>0</formula>
    </cfRule>
  </conditionalFormatting>
  <conditionalFormatting sqref="L20998">
    <cfRule type="cellIs" dxfId="1316" priority="2127" operator="equal">
      <formula>0</formula>
    </cfRule>
  </conditionalFormatting>
  <conditionalFormatting sqref="L21000">
    <cfRule type="cellIs" dxfId="1315" priority="2126" operator="equal">
      <formula>-2</formula>
    </cfRule>
  </conditionalFormatting>
  <conditionalFormatting sqref="L21002">
    <cfRule type="cellIs" dxfId="1314" priority="2125" operator="equal">
      <formula>-1</formula>
    </cfRule>
  </conditionalFormatting>
  <conditionalFormatting sqref="L21020">
    <cfRule type="cellIs" dxfId="1313" priority="2078" operator="equal">
      <formula>"RECHAZADO"</formula>
    </cfRule>
    <cfRule type="cellIs" dxfId="1312" priority="2079" operator="equal">
      <formula>"NO CUMPLE"</formula>
    </cfRule>
    <cfRule type="cellIs" dxfId="1311" priority="2080" operator="equal">
      <formula>"CUMPLE"</formula>
    </cfRule>
  </conditionalFormatting>
  <conditionalFormatting sqref="L21077">
    <cfRule type="cellIs" dxfId="1310" priority="2072" operator="equal">
      <formula>"RECHAZADO"</formula>
    </cfRule>
    <cfRule type="cellIs" dxfId="1309" priority="2073" operator="equal">
      <formula>"NO CUMPLE"</formula>
    </cfRule>
    <cfRule type="cellIs" dxfId="1308" priority="2074" operator="equal">
      <formula>"CUMPLE"</formula>
    </cfRule>
  </conditionalFormatting>
  <conditionalFormatting sqref="L21080">
    <cfRule type="cellIs" dxfId="1307" priority="2069" operator="equal">
      <formula>"RECHAZADO"</formula>
    </cfRule>
    <cfRule type="cellIs" dxfId="1306" priority="2070" operator="equal">
      <formula>"NO CUMPLE"</formula>
    </cfRule>
    <cfRule type="cellIs" dxfId="1305" priority="2071" operator="equal">
      <formula>"CUMPLE"</formula>
    </cfRule>
  </conditionalFormatting>
  <conditionalFormatting sqref="L21081">
    <cfRule type="cellIs" dxfId="1304" priority="2022" operator="equal">
      <formula>"RECHAZADO"</formula>
    </cfRule>
    <cfRule type="cellIs" dxfId="1303" priority="2023" operator="equal">
      <formula>"NO CUMPLE"</formula>
    </cfRule>
    <cfRule type="cellIs" dxfId="1302" priority="2024" operator="equal">
      <formula>"CUMPLE"</formula>
    </cfRule>
  </conditionalFormatting>
  <conditionalFormatting sqref="L21082">
    <cfRule type="cellIs" dxfId="1301" priority="2016" operator="equal">
      <formula>"RECHAZADO"</formula>
    </cfRule>
    <cfRule type="cellIs" dxfId="1300" priority="2017" operator="equal">
      <formula>"NO CUMPLE"</formula>
    </cfRule>
    <cfRule type="cellIs" dxfId="1299" priority="2018" operator="equal">
      <formula>"CUMPLE"</formula>
    </cfRule>
  </conditionalFormatting>
  <conditionalFormatting sqref="L21083">
    <cfRule type="cellIs" dxfId="1298" priority="2019" operator="equal">
      <formula>"RECHAZADO"</formula>
    </cfRule>
    <cfRule type="cellIs" dxfId="1297" priority="2020" operator="equal">
      <formula>"NO CUMPLE"</formula>
    </cfRule>
    <cfRule type="cellIs" dxfId="1296" priority="2021" operator="equal">
      <formula>"CUMPLE"</formula>
    </cfRule>
  </conditionalFormatting>
  <conditionalFormatting sqref="L21086">
    <cfRule type="cellIs" dxfId="1295" priority="2075" operator="equal">
      <formula>"RECHAZADO"</formula>
    </cfRule>
    <cfRule type="cellIs" dxfId="1294" priority="2076" operator="equal">
      <formula>"NO CUMPLE"</formula>
    </cfRule>
    <cfRule type="cellIs" dxfId="1293" priority="2077" operator="equal">
      <formula>"CUMPLE"</formula>
    </cfRule>
  </conditionalFormatting>
  <conditionalFormatting sqref="L21089">
    <cfRule type="cellIs" dxfId="1292" priority="2066" operator="equal">
      <formula>"RECHAZADO"</formula>
    </cfRule>
    <cfRule type="cellIs" dxfId="1291" priority="2067" operator="equal">
      <formula>"NO CUMPLE"</formula>
    </cfRule>
    <cfRule type="cellIs" dxfId="1290" priority="2068" operator="equal">
      <formula>"CUMPLE"</formula>
    </cfRule>
  </conditionalFormatting>
  <conditionalFormatting sqref="L21090">
    <cfRule type="cellIs" dxfId="1289" priority="2054" operator="equal">
      <formula>"RECHAZADO"</formula>
    </cfRule>
    <cfRule type="cellIs" dxfId="1288" priority="2055" operator="equal">
      <formula>"NO CUMPLE"</formula>
    </cfRule>
    <cfRule type="cellIs" dxfId="1287" priority="2056" operator="equal">
      <formula>"CUMPLE"</formula>
    </cfRule>
  </conditionalFormatting>
  <conditionalFormatting sqref="L21094">
    <cfRule type="cellIs" dxfId="1286" priority="2051" operator="equal">
      <formula>"RECHAZADO"</formula>
    </cfRule>
    <cfRule type="cellIs" dxfId="1285" priority="2052" operator="equal">
      <formula>"NO CUMPLE"</formula>
    </cfRule>
    <cfRule type="cellIs" dxfId="1284" priority="2053" operator="equal">
      <formula>"CUMPLE"</formula>
    </cfRule>
  </conditionalFormatting>
  <conditionalFormatting sqref="L21109:L21110">
    <cfRule type="cellIs" dxfId="1283" priority="2046" operator="equal">
      <formula>0</formula>
    </cfRule>
  </conditionalFormatting>
  <conditionalFormatting sqref="L21112">
    <cfRule type="cellIs" dxfId="1282" priority="2059" operator="equal">
      <formula>0</formula>
    </cfRule>
  </conditionalFormatting>
  <conditionalFormatting sqref="L21114">
    <cfRule type="expression" dxfId="1281" priority="2058">
      <formula>AND(L21114&lt;&gt;"",SUM(L21114:L21115)=0)</formula>
    </cfRule>
  </conditionalFormatting>
  <conditionalFormatting sqref="L21115">
    <cfRule type="expression" dxfId="1280" priority="2057">
      <formula>AND(L21115&lt;&gt;"",SUM(L21114:L21115)=0)</formula>
    </cfRule>
  </conditionalFormatting>
  <conditionalFormatting sqref="L21117">
    <cfRule type="cellIs" dxfId="1279" priority="2065" operator="equal">
      <formula>0</formula>
    </cfRule>
  </conditionalFormatting>
  <conditionalFormatting sqref="L21119">
    <cfRule type="cellIs" dxfId="1278" priority="2064" operator="equal">
      <formula>0</formula>
    </cfRule>
  </conditionalFormatting>
  <conditionalFormatting sqref="L21121">
    <cfRule type="cellIs" dxfId="1277" priority="2063" operator="equal">
      <formula>0</formula>
    </cfRule>
  </conditionalFormatting>
  <conditionalFormatting sqref="L21123">
    <cfRule type="cellIs" dxfId="1276" priority="2062" operator="equal">
      <formula>0</formula>
    </cfRule>
  </conditionalFormatting>
  <conditionalFormatting sqref="L21125">
    <cfRule type="cellIs" dxfId="1275" priority="2061" operator="equal">
      <formula>-2</formula>
    </cfRule>
  </conditionalFormatting>
  <conditionalFormatting sqref="L21127">
    <cfRule type="cellIs" dxfId="1274" priority="2060" operator="equal">
      <formula>-1</formula>
    </cfRule>
  </conditionalFormatting>
  <conditionalFormatting sqref="L21145">
    <cfRule type="cellIs" dxfId="1273" priority="2013" operator="equal">
      <formula>"RECHAZADO"</formula>
    </cfRule>
    <cfRule type="cellIs" dxfId="1272" priority="2014" operator="equal">
      <formula>"NO CUMPLE"</formula>
    </cfRule>
    <cfRule type="cellIs" dxfId="1271" priority="2015" operator="equal">
      <formula>"CUMPLE"</formula>
    </cfRule>
  </conditionalFormatting>
  <conditionalFormatting sqref="L21202">
    <cfRule type="cellIs" dxfId="1270" priority="2007" operator="equal">
      <formula>"RECHAZADO"</formula>
    </cfRule>
    <cfRule type="cellIs" dxfId="1269" priority="2008" operator="equal">
      <formula>"NO CUMPLE"</formula>
    </cfRule>
    <cfRule type="cellIs" dxfId="1268" priority="2009" operator="equal">
      <formula>"CUMPLE"</formula>
    </cfRule>
  </conditionalFormatting>
  <conditionalFormatting sqref="L21205">
    <cfRule type="cellIs" dxfId="1267" priority="2004" operator="equal">
      <formula>"RECHAZADO"</formula>
    </cfRule>
    <cfRule type="cellIs" dxfId="1266" priority="2005" operator="equal">
      <formula>"NO CUMPLE"</formula>
    </cfRule>
    <cfRule type="cellIs" dxfId="1265" priority="2006" operator="equal">
      <formula>"CUMPLE"</formula>
    </cfRule>
  </conditionalFormatting>
  <conditionalFormatting sqref="L21206">
    <cfRule type="cellIs" dxfId="1264" priority="1957" operator="equal">
      <formula>"RECHAZADO"</formula>
    </cfRule>
    <cfRule type="cellIs" dxfId="1263" priority="1958" operator="equal">
      <formula>"NO CUMPLE"</formula>
    </cfRule>
    <cfRule type="cellIs" dxfId="1262" priority="1959" operator="equal">
      <formula>"CUMPLE"</formula>
    </cfRule>
  </conditionalFormatting>
  <conditionalFormatting sqref="L21207">
    <cfRule type="cellIs" dxfId="1261" priority="1951" operator="equal">
      <formula>"RECHAZADO"</formula>
    </cfRule>
    <cfRule type="cellIs" dxfId="1260" priority="1952" operator="equal">
      <formula>"NO CUMPLE"</formula>
    </cfRule>
    <cfRule type="cellIs" dxfId="1259" priority="1953" operator="equal">
      <formula>"CUMPLE"</formula>
    </cfRule>
  </conditionalFormatting>
  <conditionalFormatting sqref="L21208">
    <cfRule type="cellIs" dxfId="1258" priority="1954" operator="equal">
      <formula>"RECHAZADO"</formula>
    </cfRule>
    <cfRule type="cellIs" dxfId="1257" priority="1955" operator="equal">
      <formula>"NO CUMPLE"</formula>
    </cfRule>
    <cfRule type="cellIs" dxfId="1256" priority="1956" operator="equal">
      <formula>"CUMPLE"</formula>
    </cfRule>
  </conditionalFormatting>
  <conditionalFormatting sqref="L21211">
    <cfRule type="cellIs" dxfId="1255" priority="2010" operator="equal">
      <formula>"RECHAZADO"</formula>
    </cfRule>
    <cfRule type="cellIs" dxfId="1254" priority="2011" operator="equal">
      <formula>"NO CUMPLE"</formula>
    </cfRule>
    <cfRule type="cellIs" dxfId="1253" priority="2012" operator="equal">
      <formula>"CUMPLE"</formula>
    </cfRule>
  </conditionalFormatting>
  <conditionalFormatting sqref="L21214">
    <cfRule type="cellIs" dxfId="1252" priority="2001" operator="equal">
      <formula>"RECHAZADO"</formula>
    </cfRule>
    <cfRule type="cellIs" dxfId="1251" priority="2002" operator="equal">
      <formula>"NO CUMPLE"</formula>
    </cfRule>
    <cfRule type="cellIs" dxfId="1250" priority="2003" operator="equal">
      <formula>"CUMPLE"</formula>
    </cfRule>
  </conditionalFormatting>
  <conditionalFormatting sqref="L21215">
    <cfRule type="cellIs" dxfId="1249" priority="1989" operator="equal">
      <formula>"RECHAZADO"</formula>
    </cfRule>
    <cfRule type="cellIs" dxfId="1248" priority="1990" operator="equal">
      <formula>"NO CUMPLE"</formula>
    </cfRule>
    <cfRule type="cellIs" dxfId="1247" priority="1991" operator="equal">
      <formula>"CUMPLE"</formula>
    </cfRule>
  </conditionalFormatting>
  <conditionalFormatting sqref="L21219">
    <cfRule type="cellIs" dxfId="1246" priority="1986" operator="equal">
      <formula>"RECHAZADO"</formula>
    </cfRule>
    <cfRule type="cellIs" dxfId="1245" priority="1987" operator="equal">
      <formula>"NO CUMPLE"</formula>
    </cfRule>
    <cfRule type="cellIs" dxfId="1244" priority="1988" operator="equal">
      <formula>"CUMPLE"</formula>
    </cfRule>
  </conditionalFormatting>
  <conditionalFormatting sqref="L21234:L21235">
    <cfRule type="cellIs" dxfId="1243" priority="1981" operator="equal">
      <formula>0</formula>
    </cfRule>
  </conditionalFormatting>
  <conditionalFormatting sqref="L21237">
    <cfRule type="cellIs" dxfId="1242" priority="1994" operator="equal">
      <formula>0</formula>
    </cfRule>
  </conditionalFormatting>
  <conditionalFormatting sqref="L21239">
    <cfRule type="expression" dxfId="1241" priority="1993">
      <formula>AND(L21239&lt;&gt;"",SUM(L21239:L21240)=0)</formula>
    </cfRule>
  </conditionalFormatting>
  <conditionalFormatting sqref="L21240">
    <cfRule type="expression" dxfId="1240" priority="1992">
      <formula>AND(L21240&lt;&gt;"",SUM(L21239:L21240)=0)</formula>
    </cfRule>
  </conditionalFormatting>
  <conditionalFormatting sqref="L21242">
    <cfRule type="cellIs" dxfId="1239" priority="2000" operator="equal">
      <formula>0</formula>
    </cfRule>
  </conditionalFormatting>
  <conditionalFormatting sqref="L21244">
    <cfRule type="cellIs" dxfId="1238" priority="1999" operator="equal">
      <formula>0</formula>
    </cfRule>
  </conditionalFormatting>
  <conditionalFormatting sqref="L21246">
    <cfRule type="cellIs" dxfId="1237" priority="1998" operator="equal">
      <formula>0</formula>
    </cfRule>
  </conditionalFormatting>
  <conditionalFormatting sqref="L21248">
    <cfRule type="cellIs" dxfId="1236" priority="1997" operator="equal">
      <formula>0</formula>
    </cfRule>
  </conditionalFormatting>
  <conditionalFormatting sqref="L21250">
    <cfRule type="cellIs" dxfId="1235" priority="1996" operator="equal">
      <formula>-2</formula>
    </cfRule>
  </conditionalFormatting>
  <conditionalFormatting sqref="L21252">
    <cfRule type="cellIs" dxfId="1234" priority="1995" operator="equal">
      <formula>-1</formula>
    </cfRule>
  </conditionalFormatting>
  <conditionalFormatting sqref="L21270">
    <cfRule type="cellIs" dxfId="1233" priority="1948" operator="equal">
      <formula>"RECHAZADO"</formula>
    </cfRule>
    <cfRule type="cellIs" dxfId="1232" priority="1949" operator="equal">
      <formula>"NO CUMPLE"</formula>
    </cfRule>
    <cfRule type="cellIs" dxfId="1231" priority="1950" operator="equal">
      <formula>"CUMPLE"</formula>
    </cfRule>
  </conditionalFormatting>
  <conditionalFormatting sqref="L21327">
    <cfRule type="cellIs" dxfId="1230" priority="1942" operator="equal">
      <formula>"RECHAZADO"</formula>
    </cfRule>
    <cfRule type="cellIs" dxfId="1229" priority="1943" operator="equal">
      <formula>"NO CUMPLE"</formula>
    </cfRule>
    <cfRule type="cellIs" dxfId="1228" priority="1944" operator="equal">
      <formula>"CUMPLE"</formula>
    </cfRule>
  </conditionalFormatting>
  <conditionalFormatting sqref="L21330">
    <cfRule type="cellIs" dxfId="1227" priority="1939" operator="equal">
      <formula>"RECHAZADO"</formula>
    </cfRule>
    <cfRule type="cellIs" dxfId="1226" priority="1940" operator="equal">
      <formula>"NO CUMPLE"</formula>
    </cfRule>
    <cfRule type="cellIs" dxfId="1225" priority="1941" operator="equal">
      <formula>"CUMPLE"</formula>
    </cfRule>
  </conditionalFormatting>
  <conditionalFormatting sqref="L21331">
    <cfRule type="cellIs" dxfId="1224" priority="1892" operator="equal">
      <formula>"RECHAZADO"</formula>
    </cfRule>
    <cfRule type="cellIs" dxfId="1223" priority="1893" operator="equal">
      <formula>"NO CUMPLE"</formula>
    </cfRule>
    <cfRule type="cellIs" dxfId="1222" priority="1894" operator="equal">
      <formula>"CUMPLE"</formula>
    </cfRule>
  </conditionalFormatting>
  <conditionalFormatting sqref="L21332">
    <cfRule type="cellIs" dxfId="1221" priority="1886" operator="equal">
      <formula>"RECHAZADO"</formula>
    </cfRule>
    <cfRule type="cellIs" dxfId="1220" priority="1887" operator="equal">
      <formula>"NO CUMPLE"</formula>
    </cfRule>
    <cfRule type="cellIs" dxfId="1219" priority="1888" operator="equal">
      <formula>"CUMPLE"</formula>
    </cfRule>
  </conditionalFormatting>
  <conditionalFormatting sqref="L21333">
    <cfRule type="cellIs" dxfId="1218" priority="1889" operator="equal">
      <formula>"RECHAZADO"</formula>
    </cfRule>
    <cfRule type="cellIs" dxfId="1217" priority="1890" operator="equal">
      <formula>"NO CUMPLE"</formula>
    </cfRule>
    <cfRule type="cellIs" dxfId="1216" priority="1891" operator="equal">
      <formula>"CUMPLE"</formula>
    </cfRule>
  </conditionalFormatting>
  <conditionalFormatting sqref="L21336">
    <cfRule type="cellIs" dxfId="1215" priority="1945" operator="equal">
      <formula>"RECHAZADO"</formula>
    </cfRule>
    <cfRule type="cellIs" dxfId="1214" priority="1946" operator="equal">
      <formula>"NO CUMPLE"</formula>
    </cfRule>
    <cfRule type="cellIs" dxfId="1213" priority="1947" operator="equal">
      <formula>"CUMPLE"</formula>
    </cfRule>
  </conditionalFormatting>
  <conditionalFormatting sqref="L21339">
    <cfRule type="cellIs" dxfId="1212" priority="1936" operator="equal">
      <formula>"RECHAZADO"</formula>
    </cfRule>
    <cfRule type="cellIs" dxfId="1211" priority="1937" operator="equal">
      <formula>"NO CUMPLE"</formula>
    </cfRule>
    <cfRule type="cellIs" dxfId="1210" priority="1938" operator="equal">
      <formula>"CUMPLE"</formula>
    </cfRule>
  </conditionalFormatting>
  <conditionalFormatting sqref="L21340">
    <cfRule type="cellIs" dxfId="1209" priority="1924" operator="equal">
      <formula>"RECHAZADO"</formula>
    </cfRule>
    <cfRule type="cellIs" dxfId="1208" priority="1925" operator="equal">
      <formula>"NO CUMPLE"</formula>
    </cfRule>
    <cfRule type="cellIs" dxfId="1207" priority="1926" operator="equal">
      <formula>"CUMPLE"</formula>
    </cfRule>
  </conditionalFormatting>
  <conditionalFormatting sqref="L21344">
    <cfRule type="cellIs" dxfId="1206" priority="1921" operator="equal">
      <formula>"RECHAZADO"</formula>
    </cfRule>
    <cfRule type="cellIs" dxfId="1205" priority="1922" operator="equal">
      <formula>"NO CUMPLE"</formula>
    </cfRule>
    <cfRule type="cellIs" dxfId="1204" priority="1923" operator="equal">
      <formula>"CUMPLE"</formula>
    </cfRule>
  </conditionalFormatting>
  <conditionalFormatting sqref="L21359:L21360">
    <cfRule type="cellIs" dxfId="1203" priority="1916" operator="equal">
      <formula>0</formula>
    </cfRule>
  </conditionalFormatting>
  <conditionalFormatting sqref="L21362">
    <cfRule type="cellIs" dxfId="1202" priority="1929" operator="equal">
      <formula>0</formula>
    </cfRule>
  </conditionalFormatting>
  <conditionalFormatting sqref="L21364">
    <cfRule type="expression" dxfId="1201" priority="1928">
      <formula>AND(L21364&lt;&gt;"",SUM(L21364:L21365)=0)</formula>
    </cfRule>
  </conditionalFormatting>
  <conditionalFormatting sqref="L21365">
    <cfRule type="expression" dxfId="1200" priority="1927">
      <formula>AND(L21365&lt;&gt;"",SUM(L21364:L21365)=0)</formula>
    </cfRule>
  </conditionalFormatting>
  <conditionalFormatting sqref="L21367">
    <cfRule type="cellIs" dxfId="1199" priority="1935" operator="equal">
      <formula>0</formula>
    </cfRule>
  </conditionalFormatting>
  <conditionalFormatting sqref="L21369">
    <cfRule type="cellIs" dxfId="1198" priority="1934" operator="equal">
      <formula>0</formula>
    </cfRule>
  </conditionalFormatting>
  <conditionalFormatting sqref="L21371">
    <cfRule type="cellIs" dxfId="1197" priority="1933" operator="equal">
      <formula>0</formula>
    </cfRule>
  </conditionalFormatting>
  <conditionalFormatting sqref="L21373">
    <cfRule type="cellIs" dxfId="1196" priority="1932" operator="equal">
      <formula>0</formula>
    </cfRule>
  </conditionalFormatting>
  <conditionalFormatting sqref="L21375">
    <cfRule type="cellIs" dxfId="1195" priority="1931" operator="equal">
      <formula>-2</formula>
    </cfRule>
  </conditionalFormatting>
  <conditionalFormatting sqref="L21377">
    <cfRule type="cellIs" dxfId="1194" priority="1930" operator="equal">
      <formula>-1</formula>
    </cfRule>
  </conditionalFormatting>
  <conditionalFormatting sqref="L21395">
    <cfRule type="cellIs" dxfId="1193" priority="1883" operator="equal">
      <formula>"RECHAZADO"</formula>
    </cfRule>
    <cfRule type="cellIs" dxfId="1192" priority="1884" operator="equal">
      <formula>"NO CUMPLE"</formula>
    </cfRule>
    <cfRule type="cellIs" dxfId="1191" priority="1885" operator="equal">
      <formula>"CUMPLE"</formula>
    </cfRule>
  </conditionalFormatting>
  <conditionalFormatting sqref="L21452">
    <cfRule type="cellIs" dxfId="1190" priority="1877" operator="equal">
      <formula>"RECHAZADO"</formula>
    </cfRule>
    <cfRule type="cellIs" dxfId="1189" priority="1878" operator="equal">
      <formula>"NO CUMPLE"</formula>
    </cfRule>
    <cfRule type="cellIs" dxfId="1188" priority="1879" operator="equal">
      <formula>"CUMPLE"</formula>
    </cfRule>
  </conditionalFormatting>
  <conditionalFormatting sqref="L21455">
    <cfRule type="cellIs" dxfId="1187" priority="1874" operator="equal">
      <formula>"RECHAZADO"</formula>
    </cfRule>
    <cfRule type="cellIs" dxfId="1186" priority="1875" operator="equal">
      <formula>"NO CUMPLE"</formula>
    </cfRule>
    <cfRule type="cellIs" dxfId="1185" priority="1876" operator="equal">
      <formula>"CUMPLE"</formula>
    </cfRule>
  </conditionalFormatting>
  <conditionalFormatting sqref="L21456">
    <cfRule type="cellIs" dxfId="1184" priority="1827" operator="equal">
      <formula>"RECHAZADO"</formula>
    </cfRule>
    <cfRule type="cellIs" dxfId="1183" priority="1828" operator="equal">
      <formula>"NO CUMPLE"</formula>
    </cfRule>
    <cfRule type="cellIs" dxfId="1182" priority="1829" operator="equal">
      <formula>"CUMPLE"</formula>
    </cfRule>
  </conditionalFormatting>
  <conditionalFormatting sqref="L21457">
    <cfRule type="cellIs" dxfId="1181" priority="1821" operator="equal">
      <formula>"RECHAZADO"</formula>
    </cfRule>
    <cfRule type="cellIs" dxfId="1180" priority="1822" operator="equal">
      <formula>"NO CUMPLE"</formula>
    </cfRule>
    <cfRule type="cellIs" dxfId="1179" priority="1823" operator="equal">
      <formula>"CUMPLE"</formula>
    </cfRule>
  </conditionalFormatting>
  <conditionalFormatting sqref="L21458">
    <cfRule type="cellIs" dxfId="1178" priority="1824" operator="equal">
      <formula>"RECHAZADO"</formula>
    </cfRule>
    <cfRule type="cellIs" dxfId="1177" priority="1825" operator="equal">
      <formula>"NO CUMPLE"</formula>
    </cfRule>
    <cfRule type="cellIs" dxfId="1176" priority="1826" operator="equal">
      <formula>"CUMPLE"</formula>
    </cfRule>
  </conditionalFormatting>
  <conditionalFormatting sqref="L21461">
    <cfRule type="cellIs" dxfId="1175" priority="1880" operator="equal">
      <formula>"RECHAZADO"</formula>
    </cfRule>
    <cfRule type="cellIs" dxfId="1174" priority="1881" operator="equal">
      <formula>"NO CUMPLE"</formula>
    </cfRule>
    <cfRule type="cellIs" dxfId="1173" priority="1882" operator="equal">
      <formula>"CUMPLE"</formula>
    </cfRule>
  </conditionalFormatting>
  <conditionalFormatting sqref="L21464">
    <cfRule type="cellIs" dxfId="1172" priority="1871" operator="equal">
      <formula>"RECHAZADO"</formula>
    </cfRule>
    <cfRule type="cellIs" dxfId="1171" priority="1872" operator="equal">
      <formula>"NO CUMPLE"</formula>
    </cfRule>
    <cfRule type="cellIs" dxfId="1170" priority="1873" operator="equal">
      <formula>"CUMPLE"</formula>
    </cfRule>
  </conditionalFormatting>
  <conditionalFormatting sqref="L21465">
    <cfRule type="cellIs" dxfId="1169" priority="1859" operator="equal">
      <formula>"RECHAZADO"</formula>
    </cfRule>
    <cfRule type="cellIs" dxfId="1168" priority="1860" operator="equal">
      <formula>"NO CUMPLE"</formula>
    </cfRule>
    <cfRule type="cellIs" dxfId="1167" priority="1861" operator="equal">
      <formula>"CUMPLE"</formula>
    </cfRule>
  </conditionalFormatting>
  <conditionalFormatting sqref="L21469">
    <cfRule type="cellIs" dxfId="1166" priority="1856" operator="equal">
      <formula>"RECHAZADO"</formula>
    </cfRule>
    <cfRule type="cellIs" dxfId="1165" priority="1857" operator="equal">
      <formula>"NO CUMPLE"</formula>
    </cfRule>
    <cfRule type="cellIs" dxfId="1164" priority="1858" operator="equal">
      <formula>"CUMPLE"</formula>
    </cfRule>
  </conditionalFormatting>
  <conditionalFormatting sqref="L21484:L21485">
    <cfRule type="cellIs" dxfId="1163" priority="1851" operator="equal">
      <formula>0</formula>
    </cfRule>
  </conditionalFormatting>
  <conditionalFormatting sqref="L21487">
    <cfRule type="cellIs" dxfId="1162" priority="1864" operator="equal">
      <formula>0</formula>
    </cfRule>
  </conditionalFormatting>
  <conditionalFormatting sqref="L21489">
    <cfRule type="expression" dxfId="1161" priority="1863">
      <formula>AND(L21489&lt;&gt;"",SUM(L21489:L21490)=0)</formula>
    </cfRule>
  </conditionalFormatting>
  <conditionalFormatting sqref="L21490">
    <cfRule type="expression" dxfId="1160" priority="1862">
      <formula>AND(L21490&lt;&gt;"",SUM(L21489:L21490)=0)</formula>
    </cfRule>
  </conditionalFormatting>
  <conditionalFormatting sqref="L21492">
    <cfRule type="cellIs" dxfId="1159" priority="1870" operator="equal">
      <formula>0</formula>
    </cfRule>
  </conditionalFormatting>
  <conditionalFormatting sqref="L21494">
    <cfRule type="cellIs" dxfId="1158" priority="1869" operator="equal">
      <formula>0</formula>
    </cfRule>
  </conditionalFormatting>
  <conditionalFormatting sqref="L21496">
    <cfRule type="cellIs" dxfId="1157" priority="1868" operator="equal">
      <formula>0</formula>
    </cfRule>
  </conditionalFormatting>
  <conditionalFormatting sqref="L21498">
    <cfRule type="cellIs" dxfId="1156" priority="1867" operator="equal">
      <formula>0</formula>
    </cfRule>
  </conditionalFormatting>
  <conditionalFormatting sqref="L21500">
    <cfRule type="cellIs" dxfId="1155" priority="1866" operator="equal">
      <formula>-2</formula>
    </cfRule>
  </conditionalFormatting>
  <conditionalFormatting sqref="L21502">
    <cfRule type="cellIs" dxfId="1154" priority="1865" operator="equal">
      <formula>-1</formula>
    </cfRule>
  </conditionalFormatting>
  <conditionalFormatting sqref="L21520">
    <cfRule type="cellIs" dxfId="1153" priority="1818" operator="equal">
      <formula>"RECHAZADO"</formula>
    </cfRule>
    <cfRule type="cellIs" dxfId="1152" priority="1819" operator="equal">
      <formula>"NO CUMPLE"</formula>
    </cfRule>
    <cfRule type="cellIs" dxfId="1151" priority="1820" operator="equal">
      <formula>"CUMPLE"</formula>
    </cfRule>
  </conditionalFormatting>
  <conditionalFormatting sqref="L21577">
    <cfRule type="cellIs" dxfId="1150" priority="1812" operator="equal">
      <formula>"RECHAZADO"</formula>
    </cfRule>
    <cfRule type="cellIs" dxfId="1149" priority="1813" operator="equal">
      <formula>"NO CUMPLE"</formula>
    </cfRule>
    <cfRule type="cellIs" dxfId="1148" priority="1814" operator="equal">
      <formula>"CUMPLE"</formula>
    </cfRule>
  </conditionalFormatting>
  <conditionalFormatting sqref="L21580">
    <cfRule type="cellIs" dxfId="1147" priority="1809" operator="equal">
      <formula>"RECHAZADO"</formula>
    </cfRule>
    <cfRule type="cellIs" dxfId="1146" priority="1810" operator="equal">
      <formula>"NO CUMPLE"</formula>
    </cfRule>
    <cfRule type="cellIs" dxfId="1145" priority="1811" operator="equal">
      <formula>"CUMPLE"</formula>
    </cfRule>
  </conditionalFormatting>
  <conditionalFormatting sqref="L21581">
    <cfRule type="cellIs" dxfId="1144" priority="1762" operator="equal">
      <formula>"RECHAZADO"</formula>
    </cfRule>
    <cfRule type="cellIs" dxfId="1143" priority="1763" operator="equal">
      <formula>"NO CUMPLE"</formula>
    </cfRule>
    <cfRule type="cellIs" dxfId="1142" priority="1764" operator="equal">
      <formula>"CUMPLE"</formula>
    </cfRule>
  </conditionalFormatting>
  <conditionalFormatting sqref="L21582">
    <cfRule type="cellIs" dxfId="1141" priority="1756" operator="equal">
      <formula>"RECHAZADO"</formula>
    </cfRule>
    <cfRule type="cellIs" dxfId="1140" priority="1757" operator="equal">
      <formula>"NO CUMPLE"</formula>
    </cfRule>
    <cfRule type="cellIs" dxfId="1139" priority="1758" operator="equal">
      <formula>"CUMPLE"</formula>
    </cfRule>
  </conditionalFormatting>
  <conditionalFormatting sqref="L21583">
    <cfRule type="cellIs" dxfId="1138" priority="1759" operator="equal">
      <formula>"RECHAZADO"</formula>
    </cfRule>
    <cfRule type="cellIs" dxfId="1137" priority="1760" operator="equal">
      <formula>"NO CUMPLE"</formula>
    </cfRule>
    <cfRule type="cellIs" dxfId="1136" priority="1761" operator="equal">
      <formula>"CUMPLE"</formula>
    </cfRule>
  </conditionalFormatting>
  <conditionalFormatting sqref="L21586">
    <cfRule type="cellIs" dxfId="1135" priority="1815" operator="equal">
      <formula>"RECHAZADO"</formula>
    </cfRule>
    <cfRule type="cellIs" dxfId="1134" priority="1816" operator="equal">
      <formula>"NO CUMPLE"</formula>
    </cfRule>
    <cfRule type="cellIs" dxfId="1133" priority="1817" operator="equal">
      <formula>"CUMPLE"</formula>
    </cfRule>
  </conditionalFormatting>
  <conditionalFormatting sqref="L21589">
    <cfRule type="cellIs" dxfId="1132" priority="1806" operator="equal">
      <formula>"RECHAZADO"</formula>
    </cfRule>
    <cfRule type="cellIs" dxfId="1131" priority="1807" operator="equal">
      <formula>"NO CUMPLE"</formula>
    </cfRule>
    <cfRule type="cellIs" dxfId="1130" priority="1808" operator="equal">
      <formula>"CUMPLE"</formula>
    </cfRule>
  </conditionalFormatting>
  <conditionalFormatting sqref="L21590">
    <cfRule type="cellIs" dxfId="1129" priority="1794" operator="equal">
      <formula>"RECHAZADO"</formula>
    </cfRule>
    <cfRule type="cellIs" dxfId="1128" priority="1795" operator="equal">
      <formula>"NO CUMPLE"</formula>
    </cfRule>
    <cfRule type="cellIs" dxfId="1127" priority="1796" operator="equal">
      <formula>"CUMPLE"</formula>
    </cfRule>
  </conditionalFormatting>
  <conditionalFormatting sqref="L21594">
    <cfRule type="cellIs" dxfId="1126" priority="1791" operator="equal">
      <formula>"RECHAZADO"</formula>
    </cfRule>
    <cfRule type="cellIs" dxfId="1125" priority="1792" operator="equal">
      <formula>"NO CUMPLE"</formula>
    </cfRule>
    <cfRule type="cellIs" dxfId="1124" priority="1793" operator="equal">
      <formula>"CUMPLE"</formula>
    </cfRule>
  </conditionalFormatting>
  <conditionalFormatting sqref="L21609:L21610">
    <cfRule type="cellIs" dxfId="1123" priority="1786" operator="equal">
      <formula>0</formula>
    </cfRule>
  </conditionalFormatting>
  <conditionalFormatting sqref="L21612">
    <cfRule type="cellIs" dxfId="1122" priority="1799" operator="equal">
      <formula>0</formula>
    </cfRule>
  </conditionalFormatting>
  <conditionalFormatting sqref="L21614">
    <cfRule type="expression" dxfId="1121" priority="1798">
      <formula>AND(L21614&lt;&gt;"",SUM(L21614:L21615)=0)</formula>
    </cfRule>
  </conditionalFormatting>
  <conditionalFormatting sqref="L21615">
    <cfRule type="expression" dxfId="1120" priority="1797">
      <formula>AND(L21615&lt;&gt;"",SUM(L21614:L21615)=0)</formula>
    </cfRule>
  </conditionalFormatting>
  <conditionalFormatting sqref="L21617">
    <cfRule type="cellIs" dxfId="1119" priority="1805" operator="equal">
      <formula>0</formula>
    </cfRule>
  </conditionalFormatting>
  <conditionalFormatting sqref="L21619">
    <cfRule type="cellIs" dxfId="1118" priority="1804" operator="equal">
      <formula>0</formula>
    </cfRule>
  </conditionalFormatting>
  <conditionalFormatting sqref="L21621">
    <cfRule type="cellIs" dxfId="1117" priority="1803" operator="equal">
      <formula>0</formula>
    </cfRule>
  </conditionalFormatting>
  <conditionalFormatting sqref="L21623">
    <cfRule type="cellIs" dxfId="1116" priority="1802" operator="equal">
      <formula>0</formula>
    </cfRule>
  </conditionalFormatting>
  <conditionalFormatting sqref="L21625">
    <cfRule type="cellIs" dxfId="1115" priority="1801" operator="equal">
      <formula>-2</formula>
    </cfRule>
  </conditionalFormatting>
  <conditionalFormatting sqref="L21627">
    <cfRule type="cellIs" dxfId="1114" priority="1800" operator="equal">
      <formula>-1</formula>
    </cfRule>
  </conditionalFormatting>
  <conditionalFormatting sqref="L21645">
    <cfRule type="cellIs" dxfId="1113" priority="1753" operator="equal">
      <formula>"RECHAZADO"</formula>
    </cfRule>
    <cfRule type="cellIs" dxfId="1112" priority="1754" operator="equal">
      <formula>"NO CUMPLE"</formula>
    </cfRule>
    <cfRule type="cellIs" dxfId="1111" priority="1755" operator="equal">
      <formula>"CUMPLE"</formula>
    </cfRule>
  </conditionalFormatting>
  <conditionalFormatting sqref="L21702">
    <cfRule type="cellIs" dxfId="1110" priority="1747" operator="equal">
      <formula>"RECHAZADO"</formula>
    </cfRule>
    <cfRule type="cellIs" dxfId="1109" priority="1748" operator="equal">
      <formula>"NO CUMPLE"</formula>
    </cfRule>
    <cfRule type="cellIs" dxfId="1108" priority="1749" operator="equal">
      <formula>"CUMPLE"</formula>
    </cfRule>
  </conditionalFormatting>
  <conditionalFormatting sqref="L21705">
    <cfRule type="cellIs" dxfId="1107" priority="1744" operator="equal">
      <formula>"RECHAZADO"</formula>
    </cfRule>
    <cfRule type="cellIs" dxfId="1106" priority="1745" operator="equal">
      <formula>"NO CUMPLE"</formula>
    </cfRule>
    <cfRule type="cellIs" dxfId="1105" priority="1746" operator="equal">
      <formula>"CUMPLE"</formula>
    </cfRule>
  </conditionalFormatting>
  <conditionalFormatting sqref="L21706">
    <cfRule type="cellIs" dxfId="1104" priority="1697" operator="equal">
      <formula>"RECHAZADO"</formula>
    </cfRule>
    <cfRule type="cellIs" dxfId="1103" priority="1698" operator="equal">
      <formula>"NO CUMPLE"</formula>
    </cfRule>
    <cfRule type="cellIs" dxfId="1102" priority="1699" operator="equal">
      <formula>"CUMPLE"</formula>
    </cfRule>
  </conditionalFormatting>
  <conditionalFormatting sqref="L21707">
    <cfRule type="cellIs" dxfId="1101" priority="1691" operator="equal">
      <formula>"RECHAZADO"</formula>
    </cfRule>
    <cfRule type="cellIs" dxfId="1100" priority="1692" operator="equal">
      <formula>"NO CUMPLE"</formula>
    </cfRule>
    <cfRule type="cellIs" dxfId="1099" priority="1693" operator="equal">
      <formula>"CUMPLE"</formula>
    </cfRule>
  </conditionalFormatting>
  <conditionalFormatting sqref="L21708">
    <cfRule type="cellIs" dxfId="1098" priority="1694" operator="equal">
      <formula>"RECHAZADO"</formula>
    </cfRule>
    <cfRule type="cellIs" dxfId="1097" priority="1695" operator="equal">
      <formula>"NO CUMPLE"</formula>
    </cfRule>
    <cfRule type="cellIs" dxfId="1096" priority="1696" operator="equal">
      <formula>"CUMPLE"</formula>
    </cfRule>
  </conditionalFormatting>
  <conditionalFormatting sqref="L21711">
    <cfRule type="cellIs" dxfId="1095" priority="1750" operator="equal">
      <formula>"RECHAZADO"</formula>
    </cfRule>
    <cfRule type="cellIs" dxfId="1094" priority="1751" operator="equal">
      <formula>"NO CUMPLE"</formula>
    </cfRule>
    <cfRule type="cellIs" dxfId="1093" priority="1752" operator="equal">
      <formula>"CUMPLE"</formula>
    </cfRule>
  </conditionalFormatting>
  <conditionalFormatting sqref="L21714">
    <cfRule type="cellIs" dxfId="1092" priority="1741" operator="equal">
      <formula>"RECHAZADO"</formula>
    </cfRule>
    <cfRule type="cellIs" dxfId="1091" priority="1742" operator="equal">
      <formula>"NO CUMPLE"</formula>
    </cfRule>
    <cfRule type="cellIs" dxfId="1090" priority="1743" operator="equal">
      <formula>"CUMPLE"</formula>
    </cfRule>
  </conditionalFormatting>
  <conditionalFormatting sqref="L21715">
    <cfRule type="cellIs" dxfId="1089" priority="1729" operator="equal">
      <formula>"RECHAZADO"</formula>
    </cfRule>
    <cfRule type="cellIs" dxfId="1088" priority="1730" operator="equal">
      <formula>"NO CUMPLE"</formula>
    </cfRule>
    <cfRule type="cellIs" dxfId="1087" priority="1731" operator="equal">
      <formula>"CUMPLE"</formula>
    </cfRule>
  </conditionalFormatting>
  <conditionalFormatting sqref="L21719">
    <cfRule type="cellIs" dxfId="1086" priority="1726" operator="equal">
      <formula>"RECHAZADO"</formula>
    </cfRule>
    <cfRule type="cellIs" dxfId="1085" priority="1727" operator="equal">
      <formula>"NO CUMPLE"</formula>
    </cfRule>
    <cfRule type="cellIs" dxfId="1084" priority="1728" operator="equal">
      <formula>"CUMPLE"</formula>
    </cfRule>
  </conditionalFormatting>
  <conditionalFormatting sqref="L21734:L21735">
    <cfRule type="cellIs" dxfId="1083" priority="1721" operator="equal">
      <formula>0</formula>
    </cfRule>
  </conditionalFormatting>
  <conditionalFormatting sqref="L21737">
    <cfRule type="cellIs" dxfId="1082" priority="1734" operator="equal">
      <formula>0</formula>
    </cfRule>
  </conditionalFormatting>
  <conditionalFormatting sqref="L21739">
    <cfRule type="expression" dxfId="1081" priority="1733">
      <formula>AND(L21739&lt;&gt;"",SUM(L21739:L21740)=0)</formula>
    </cfRule>
  </conditionalFormatting>
  <conditionalFormatting sqref="L21740">
    <cfRule type="expression" dxfId="1080" priority="1732">
      <formula>AND(L21740&lt;&gt;"",SUM(L21739:L21740)=0)</formula>
    </cfRule>
  </conditionalFormatting>
  <conditionalFormatting sqref="L21742">
    <cfRule type="cellIs" dxfId="1079" priority="1740" operator="equal">
      <formula>0</formula>
    </cfRule>
  </conditionalFormatting>
  <conditionalFormatting sqref="L21744">
    <cfRule type="cellIs" dxfId="1078" priority="1739" operator="equal">
      <formula>0</formula>
    </cfRule>
  </conditionalFormatting>
  <conditionalFormatting sqref="L21746">
    <cfRule type="cellIs" dxfId="1077" priority="1738" operator="equal">
      <formula>0</formula>
    </cfRule>
  </conditionalFormatting>
  <conditionalFormatting sqref="L21748">
    <cfRule type="cellIs" dxfId="1076" priority="1737" operator="equal">
      <formula>0</formula>
    </cfRule>
  </conditionalFormatting>
  <conditionalFormatting sqref="L21750">
    <cfRule type="cellIs" dxfId="1075" priority="1736" operator="equal">
      <formula>-2</formula>
    </cfRule>
  </conditionalFormatting>
  <conditionalFormatting sqref="L21752">
    <cfRule type="cellIs" dxfId="1074" priority="1735" operator="equal">
      <formula>-1</formula>
    </cfRule>
  </conditionalFormatting>
  <conditionalFormatting sqref="L21770">
    <cfRule type="cellIs" dxfId="1073" priority="1688" operator="equal">
      <formula>"RECHAZADO"</formula>
    </cfRule>
    <cfRule type="cellIs" dxfId="1072" priority="1689" operator="equal">
      <formula>"NO CUMPLE"</formula>
    </cfRule>
    <cfRule type="cellIs" dxfId="1071" priority="1690" operator="equal">
      <formula>"CUMPLE"</formula>
    </cfRule>
  </conditionalFormatting>
  <conditionalFormatting sqref="L21827">
    <cfRule type="cellIs" dxfId="1070" priority="1682" operator="equal">
      <formula>"RECHAZADO"</formula>
    </cfRule>
    <cfRule type="cellIs" dxfId="1069" priority="1683" operator="equal">
      <formula>"NO CUMPLE"</formula>
    </cfRule>
    <cfRule type="cellIs" dxfId="1068" priority="1684" operator="equal">
      <formula>"CUMPLE"</formula>
    </cfRule>
  </conditionalFormatting>
  <conditionalFormatting sqref="L21830">
    <cfRule type="cellIs" dxfId="1067" priority="1679" operator="equal">
      <formula>"RECHAZADO"</formula>
    </cfRule>
    <cfRule type="cellIs" dxfId="1066" priority="1680" operator="equal">
      <formula>"NO CUMPLE"</formula>
    </cfRule>
    <cfRule type="cellIs" dxfId="1065" priority="1681" operator="equal">
      <formula>"CUMPLE"</formula>
    </cfRule>
  </conditionalFormatting>
  <conditionalFormatting sqref="L21831">
    <cfRule type="cellIs" dxfId="1064" priority="1632" operator="equal">
      <formula>"RECHAZADO"</formula>
    </cfRule>
    <cfRule type="cellIs" dxfId="1063" priority="1633" operator="equal">
      <formula>"NO CUMPLE"</formula>
    </cfRule>
    <cfRule type="cellIs" dxfId="1062" priority="1634" operator="equal">
      <formula>"CUMPLE"</formula>
    </cfRule>
  </conditionalFormatting>
  <conditionalFormatting sqref="L21832">
    <cfRule type="cellIs" dxfId="1061" priority="1626" operator="equal">
      <formula>"RECHAZADO"</formula>
    </cfRule>
    <cfRule type="cellIs" dxfId="1060" priority="1627" operator="equal">
      <formula>"NO CUMPLE"</formula>
    </cfRule>
    <cfRule type="cellIs" dxfId="1059" priority="1628" operator="equal">
      <formula>"CUMPLE"</formula>
    </cfRule>
  </conditionalFormatting>
  <conditionalFormatting sqref="L21833">
    <cfRule type="cellIs" dxfId="1058" priority="1629" operator="equal">
      <formula>"RECHAZADO"</formula>
    </cfRule>
    <cfRule type="cellIs" dxfId="1057" priority="1630" operator="equal">
      <formula>"NO CUMPLE"</formula>
    </cfRule>
    <cfRule type="cellIs" dxfId="1056" priority="1631" operator="equal">
      <formula>"CUMPLE"</formula>
    </cfRule>
  </conditionalFormatting>
  <conditionalFormatting sqref="L21836">
    <cfRule type="cellIs" dxfId="1055" priority="1685" operator="equal">
      <formula>"RECHAZADO"</formula>
    </cfRule>
    <cfRule type="cellIs" dxfId="1054" priority="1686" operator="equal">
      <formula>"NO CUMPLE"</formula>
    </cfRule>
    <cfRule type="cellIs" dxfId="1053" priority="1687" operator="equal">
      <formula>"CUMPLE"</formula>
    </cfRule>
  </conditionalFormatting>
  <conditionalFormatting sqref="L21839">
    <cfRule type="cellIs" dxfId="1052" priority="1676" operator="equal">
      <formula>"RECHAZADO"</formula>
    </cfRule>
    <cfRule type="cellIs" dxfId="1051" priority="1677" operator="equal">
      <formula>"NO CUMPLE"</formula>
    </cfRule>
    <cfRule type="cellIs" dxfId="1050" priority="1678" operator="equal">
      <formula>"CUMPLE"</formula>
    </cfRule>
  </conditionalFormatting>
  <conditionalFormatting sqref="L21840">
    <cfRule type="cellIs" dxfId="1049" priority="1664" operator="equal">
      <formula>"RECHAZADO"</formula>
    </cfRule>
    <cfRule type="cellIs" dxfId="1048" priority="1665" operator="equal">
      <formula>"NO CUMPLE"</formula>
    </cfRule>
    <cfRule type="cellIs" dxfId="1047" priority="1666" operator="equal">
      <formula>"CUMPLE"</formula>
    </cfRule>
  </conditionalFormatting>
  <conditionalFormatting sqref="L21844">
    <cfRule type="cellIs" dxfId="1046" priority="1661" operator="equal">
      <formula>"RECHAZADO"</formula>
    </cfRule>
    <cfRule type="cellIs" dxfId="1045" priority="1662" operator="equal">
      <formula>"NO CUMPLE"</formula>
    </cfRule>
    <cfRule type="cellIs" dxfId="1044" priority="1663" operator="equal">
      <formula>"CUMPLE"</formula>
    </cfRule>
  </conditionalFormatting>
  <conditionalFormatting sqref="L21859:L21860">
    <cfRule type="cellIs" dxfId="1043" priority="1656" operator="equal">
      <formula>0</formula>
    </cfRule>
  </conditionalFormatting>
  <conditionalFormatting sqref="L21862">
    <cfRule type="cellIs" dxfId="1042" priority="1669" operator="equal">
      <formula>0</formula>
    </cfRule>
  </conditionalFormatting>
  <conditionalFormatting sqref="L21864">
    <cfRule type="expression" dxfId="1041" priority="1668">
      <formula>AND(L21864&lt;&gt;"",SUM(L21864:L21865)=0)</formula>
    </cfRule>
  </conditionalFormatting>
  <conditionalFormatting sqref="L21865">
    <cfRule type="expression" dxfId="1040" priority="1667">
      <formula>AND(L21865&lt;&gt;"",SUM(L21864:L21865)=0)</formula>
    </cfRule>
  </conditionalFormatting>
  <conditionalFormatting sqref="L21867">
    <cfRule type="cellIs" dxfId="1039" priority="1675" operator="equal">
      <formula>0</formula>
    </cfRule>
  </conditionalFormatting>
  <conditionalFormatting sqref="L21869">
    <cfRule type="cellIs" dxfId="1038" priority="1674" operator="equal">
      <formula>0</formula>
    </cfRule>
  </conditionalFormatting>
  <conditionalFormatting sqref="L21871">
    <cfRule type="cellIs" dxfId="1037" priority="1673" operator="equal">
      <formula>0</formula>
    </cfRule>
  </conditionalFormatting>
  <conditionalFormatting sqref="L21873">
    <cfRule type="cellIs" dxfId="1036" priority="1672" operator="equal">
      <formula>0</formula>
    </cfRule>
  </conditionalFormatting>
  <conditionalFormatting sqref="L21875">
    <cfRule type="cellIs" dxfId="1035" priority="1671" operator="equal">
      <formula>-2</formula>
    </cfRule>
  </conditionalFormatting>
  <conditionalFormatting sqref="L21877">
    <cfRule type="cellIs" dxfId="1034" priority="1670" operator="equal">
      <formula>-1</formula>
    </cfRule>
  </conditionalFormatting>
  <conditionalFormatting sqref="L21895">
    <cfRule type="cellIs" dxfId="1033" priority="1623" operator="equal">
      <formula>"RECHAZADO"</formula>
    </cfRule>
    <cfRule type="cellIs" dxfId="1032" priority="1624" operator="equal">
      <formula>"NO CUMPLE"</formula>
    </cfRule>
    <cfRule type="cellIs" dxfId="1031" priority="1625" operator="equal">
      <formula>"CUMPLE"</formula>
    </cfRule>
  </conditionalFormatting>
  <conditionalFormatting sqref="L21952">
    <cfRule type="cellIs" dxfId="1030" priority="1617" operator="equal">
      <formula>"RECHAZADO"</formula>
    </cfRule>
    <cfRule type="cellIs" dxfId="1029" priority="1618" operator="equal">
      <formula>"NO CUMPLE"</formula>
    </cfRule>
    <cfRule type="cellIs" dxfId="1028" priority="1619" operator="equal">
      <formula>"CUMPLE"</formula>
    </cfRule>
  </conditionalFormatting>
  <conditionalFormatting sqref="L21955">
    <cfRule type="cellIs" dxfId="1027" priority="1614" operator="equal">
      <formula>"RECHAZADO"</formula>
    </cfRule>
    <cfRule type="cellIs" dxfId="1026" priority="1615" operator="equal">
      <formula>"NO CUMPLE"</formula>
    </cfRule>
    <cfRule type="cellIs" dxfId="1025" priority="1616" operator="equal">
      <formula>"CUMPLE"</formula>
    </cfRule>
  </conditionalFormatting>
  <conditionalFormatting sqref="L21956">
    <cfRule type="cellIs" dxfId="1024" priority="1567" operator="equal">
      <formula>"RECHAZADO"</formula>
    </cfRule>
    <cfRule type="cellIs" dxfId="1023" priority="1568" operator="equal">
      <formula>"NO CUMPLE"</formula>
    </cfRule>
    <cfRule type="cellIs" dxfId="1022" priority="1569" operator="equal">
      <formula>"CUMPLE"</formula>
    </cfRule>
  </conditionalFormatting>
  <conditionalFormatting sqref="L21957">
    <cfRule type="cellIs" dxfId="1021" priority="1561" operator="equal">
      <formula>"RECHAZADO"</formula>
    </cfRule>
    <cfRule type="cellIs" dxfId="1020" priority="1562" operator="equal">
      <formula>"NO CUMPLE"</formula>
    </cfRule>
    <cfRule type="cellIs" dxfId="1019" priority="1563" operator="equal">
      <formula>"CUMPLE"</formula>
    </cfRule>
  </conditionalFormatting>
  <conditionalFormatting sqref="L21958">
    <cfRule type="cellIs" dxfId="1018" priority="1564" operator="equal">
      <formula>"RECHAZADO"</formula>
    </cfRule>
    <cfRule type="cellIs" dxfId="1017" priority="1565" operator="equal">
      <formula>"NO CUMPLE"</formula>
    </cfRule>
    <cfRule type="cellIs" dxfId="1016" priority="1566" operator="equal">
      <formula>"CUMPLE"</formula>
    </cfRule>
  </conditionalFormatting>
  <conditionalFormatting sqref="L21961">
    <cfRule type="cellIs" dxfId="1015" priority="1620" operator="equal">
      <formula>"RECHAZADO"</formula>
    </cfRule>
    <cfRule type="cellIs" dxfId="1014" priority="1621" operator="equal">
      <formula>"NO CUMPLE"</formula>
    </cfRule>
    <cfRule type="cellIs" dxfId="1013" priority="1622" operator="equal">
      <formula>"CUMPLE"</formula>
    </cfRule>
  </conditionalFormatting>
  <conditionalFormatting sqref="L21964">
    <cfRule type="cellIs" dxfId="1012" priority="1611" operator="equal">
      <formula>"RECHAZADO"</formula>
    </cfRule>
    <cfRule type="cellIs" dxfId="1011" priority="1612" operator="equal">
      <formula>"NO CUMPLE"</formula>
    </cfRule>
    <cfRule type="cellIs" dxfId="1010" priority="1613" operator="equal">
      <formula>"CUMPLE"</formula>
    </cfRule>
  </conditionalFormatting>
  <conditionalFormatting sqref="L21965">
    <cfRule type="cellIs" dxfId="1009" priority="1599" operator="equal">
      <formula>"RECHAZADO"</formula>
    </cfRule>
    <cfRule type="cellIs" dxfId="1008" priority="1600" operator="equal">
      <formula>"NO CUMPLE"</formula>
    </cfRule>
    <cfRule type="cellIs" dxfId="1007" priority="1601" operator="equal">
      <formula>"CUMPLE"</formula>
    </cfRule>
  </conditionalFormatting>
  <conditionalFormatting sqref="L21969">
    <cfRule type="cellIs" dxfId="1006" priority="1596" operator="equal">
      <formula>"RECHAZADO"</formula>
    </cfRule>
    <cfRule type="cellIs" dxfId="1005" priority="1597" operator="equal">
      <formula>"NO CUMPLE"</formula>
    </cfRule>
    <cfRule type="cellIs" dxfId="1004" priority="1598" operator="equal">
      <formula>"CUMPLE"</formula>
    </cfRule>
  </conditionalFormatting>
  <conditionalFormatting sqref="L21984:L21985">
    <cfRule type="cellIs" dxfId="1003" priority="1591" operator="equal">
      <formula>0</formula>
    </cfRule>
  </conditionalFormatting>
  <conditionalFormatting sqref="L21987">
    <cfRule type="cellIs" dxfId="1002" priority="1604" operator="equal">
      <formula>0</formula>
    </cfRule>
  </conditionalFormatting>
  <conditionalFormatting sqref="L21989">
    <cfRule type="expression" dxfId="1001" priority="1603">
      <formula>AND(L21989&lt;&gt;"",SUM(L21989:L21990)=0)</formula>
    </cfRule>
  </conditionalFormatting>
  <conditionalFormatting sqref="L21990">
    <cfRule type="expression" dxfId="1000" priority="1602">
      <formula>AND(L21990&lt;&gt;"",SUM(L21989:L21990)=0)</formula>
    </cfRule>
  </conditionalFormatting>
  <conditionalFormatting sqref="L21992">
    <cfRule type="cellIs" dxfId="999" priority="1610" operator="equal">
      <formula>0</formula>
    </cfRule>
  </conditionalFormatting>
  <conditionalFormatting sqref="L21994">
    <cfRule type="cellIs" dxfId="998" priority="1609" operator="equal">
      <formula>0</formula>
    </cfRule>
  </conditionalFormatting>
  <conditionalFormatting sqref="L21996">
    <cfRule type="cellIs" dxfId="997" priority="1608" operator="equal">
      <formula>0</formula>
    </cfRule>
  </conditionalFormatting>
  <conditionalFormatting sqref="L21998">
    <cfRule type="cellIs" dxfId="996" priority="1607" operator="equal">
      <formula>0</formula>
    </cfRule>
  </conditionalFormatting>
  <conditionalFormatting sqref="L22000">
    <cfRule type="cellIs" dxfId="995" priority="1606" operator="equal">
      <formula>-2</formula>
    </cfRule>
  </conditionalFormatting>
  <conditionalFormatting sqref="L22002">
    <cfRule type="cellIs" dxfId="994" priority="1605" operator="equal">
      <formula>-1</formula>
    </cfRule>
  </conditionalFormatting>
  <conditionalFormatting sqref="L22020">
    <cfRule type="cellIs" dxfId="993" priority="1558" operator="equal">
      <formula>"RECHAZADO"</formula>
    </cfRule>
    <cfRule type="cellIs" dxfId="992" priority="1559" operator="equal">
      <formula>"NO CUMPLE"</formula>
    </cfRule>
    <cfRule type="cellIs" dxfId="991" priority="1560" operator="equal">
      <formula>"CUMPLE"</formula>
    </cfRule>
  </conditionalFormatting>
  <conditionalFormatting sqref="L22077">
    <cfRule type="cellIs" dxfId="990" priority="1552" operator="equal">
      <formula>"RECHAZADO"</formula>
    </cfRule>
    <cfRule type="cellIs" dxfId="989" priority="1553" operator="equal">
      <formula>"NO CUMPLE"</formula>
    </cfRule>
    <cfRule type="cellIs" dxfId="988" priority="1554" operator="equal">
      <formula>"CUMPLE"</formula>
    </cfRule>
  </conditionalFormatting>
  <conditionalFormatting sqref="L22080">
    <cfRule type="cellIs" dxfId="987" priority="1549" operator="equal">
      <formula>"RECHAZADO"</formula>
    </cfRule>
    <cfRule type="cellIs" dxfId="986" priority="1550" operator="equal">
      <formula>"NO CUMPLE"</formula>
    </cfRule>
    <cfRule type="cellIs" dxfId="985" priority="1551" operator="equal">
      <formula>"CUMPLE"</formula>
    </cfRule>
  </conditionalFormatting>
  <conditionalFormatting sqref="L22081">
    <cfRule type="cellIs" dxfId="984" priority="1502" operator="equal">
      <formula>"RECHAZADO"</formula>
    </cfRule>
    <cfRule type="cellIs" dxfId="983" priority="1503" operator="equal">
      <formula>"NO CUMPLE"</formula>
    </cfRule>
    <cfRule type="cellIs" dxfId="982" priority="1504" operator="equal">
      <formula>"CUMPLE"</formula>
    </cfRule>
  </conditionalFormatting>
  <conditionalFormatting sqref="L22082">
    <cfRule type="cellIs" dxfId="981" priority="1496" operator="equal">
      <formula>"RECHAZADO"</formula>
    </cfRule>
    <cfRule type="cellIs" dxfId="980" priority="1497" operator="equal">
      <formula>"NO CUMPLE"</formula>
    </cfRule>
    <cfRule type="cellIs" dxfId="979" priority="1498" operator="equal">
      <formula>"CUMPLE"</formula>
    </cfRule>
  </conditionalFormatting>
  <conditionalFormatting sqref="L22083">
    <cfRule type="cellIs" dxfId="978" priority="1499" operator="equal">
      <formula>"RECHAZADO"</formula>
    </cfRule>
    <cfRule type="cellIs" dxfId="977" priority="1500" operator="equal">
      <formula>"NO CUMPLE"</formula>
    </cfRule>
    <cfRule type="cellIs" dxfId="976" priority="1501" operator="equal">
      <formula>"CUMPLE"</formula>
    </cfRule>
  </conditionalFormatting>
  <conditionalFormatting sqref="L22086">
    <cfRule type="cellIs" dxfId="975" priority="1555" operator="equal">
      <formula>"RECHAZADO"</formula>
    </cfRule>
    <cfRule type="cellIs" dxfId="974" priority="1556" operator="equal">
      <formula>"NO CUMPLE"</formula>
    </cfRule>
    <cfRule type="cellIs" dxfId="973" priority="1557" operator="equal">
      <formula>"CUMPLE"</formula>
    </cfRule>
  </conditionalFormatting>
  <conditionalFormatting sqref="L22089">
    <cfRule type="cellIs" dxfId="972" priority="1546" operator="equal">
      <formula>"RECHAZADO"</formula>
    </cfRule>
    <cfRule type="cellIs" dxfId="971" priority="1547" operator="equal">
      <formula>"NO CUMPLE"</formula>
    </cfRule>
    <cfRule type="cellIs" dxfId="970" priority="1548" operator="equal">
      <formula>"CUMPLE"</formula>
    </cfRule>
  </conditionalFormatting>
  <conditionalFormatting sqref="L22090">
    <cfRule type="cellIs" dxfId="969" priority="1534" operator="equal">
      <formula>"RECHAZADO"</formula>
    </cfRule>
    <cfRule type="cellIs" dxfId="968" priority="1535" operator="equal">
      <formula>"NO CUMPLE"</formula>
    </cfRule>
    <cfRule type="cellIs" dxfId="967" priority="1536" operator="equal">
      <formula>"CUMPLE"</formula>
    </cfRule>
  </conditionalFormatting>
  <conditionalFormatting sqref="L22094">
    <cfRule type="cellIs" dxfId="966" priority="1531" operator="equal">
      <formula>"RECHAZADO"</formula>
    </cfRule>
    <cfRule type="cellIs" dxfId="965" priority="1532" operator="equal">
      <formula>"NO CUMPLE"</formula>
    </cfRule>
    <cfRule type="cellIs" dxfId="964" priority="1533" operator="equal">
      <formula>"CUMPLE"</formula>
    </cfRule>
  </conditionalFormatting>
  <conditionalFormatting sqref="L22109:L22110">
    <cfRule type="cellIs" dxfId="963" priority="1526" operator="equal">
      <formula>0</formula>
    </cfRule>
  </conditionalFormatting>
  <conditionalFormatting sqref="L22112">
    <cfRule type="cellIs" dxfId="962" priority="1539" operator="equal">
      <formula>0</formula>
    </cfRule>
  </conditionalFormatting>
  <conditionalFormatting sqref="L22114">
    <cfRule type="expression" dxfId="961" priority="1538">
      <formula>AND(L22114&lt;&gt;"",SUM(L22114:L22115)=0)</formula>
    </cfRule>
  </conditionalFormatting>
  <conditionalFormatting sqref="L22115">
    <cfRule type="expression" dxfId="960" priority="1537">
      <formula>AND(L22115&lt;&gt;"",SUM(L22114:L22115)=0)</formula>
    </cfRule>
  </conditionalFormatting>
  <conditionalFormatting sqref="L22117">
    <cfRule type="cellIs" dxfId="959" priority="1545" operator="equal">
      <formula>0</formula>
    </cfRule>
  </conditionalFormatting>
  <conditionalFormatting sqref="L22119">
    <cfRule type="cellIs" dxfId="958" priority="1544" operator="equal">
      <formula>0</formula>
    </cfRule>
  </conditionalFormatting>
  <conditionalFormatting sqref="L22121">
    <cfRule type="cellIs" dxfId="957" priority="1543" operator="equal">
      <formula>0</formula>
    </cfRule>
  </conditionalFormatting>
  <conditionalFormatting sqref="L22123">
    <cfRule type="cellIs" dxfId="956" priority="1542" operator="equal">
      <formula>0</formula>
    </cfRule>
  </conditionalFormatting>
  <conditionalFormatting sqref="L22125">
    <cfRule type="cellIs" dxfId="955" priority="1541" operator="equal">
      <formula>-2</formula>
    </cfRule>
  </conditionalFormatting>
  <conditionalFormatting sqref="L22127">
    <cfRule type="cellIs" dxfId="954" priority="1540" operator="equal">
      <formula>-1</formula>
    </cfRule>
  </conditionalFormatting>
  <conditionalFormatting sqref="L22145">
    <cfRule type="cellIs" dxfId="953" priority="1493" operator="equal">
      <formula>"RECHAZADO"</formula>
    </cfRule>
    <cfRule type="cellIs" dxfId="952" priority="1494" operator="equal">
      <formula>"NO CUMPLE"</formula>
    </cfRule>
    <cfRule type="cellIs" dxfId="951" priority="1495" operator="equal">
      <formula>"CUMPLE"</formula>
    </cfRule>
  </conditionalFormatting>
  <conditionalFormatting sqref="L22202">
    <cfRule type="cellIs" dxfId="950" priority="1487" operator="equal">
      <formula>"RECHAZADO"</formula>
    </cfRule>
    <cfRule type="cellIs" dxfId="949" priority="1488" operator="equal">
      <formula>"NO CUMPLE"</formula>
    </cfRule>
    <cfRule type="cellIs" dxfId="948" priority="1489" operator="equal">
      <formula>"CUMPLE"</formula>
    </cfRule>
  </conditionalFormatting>
  <conditionalFormatting sqref="L22205">
    <cfRule type="cellIs" dxfId="947" priority="1484" operator="equal">
      <formula>"RECHAZADO"</formula>
    </cfRule>
    <cfRule type="cellIs" dxfId="946" priority="1485" operator="equal">
      <formula>"NO CUMPLE"</formula>
    </cfRule>
    <cfRule type="cellIs" dxfId="945" priority="1486" operator="equal">
      <formula>"CUMPLE"</formula>
    </cfRule>
  </conditionalFormatting>
  <conditionalFormatting sqref="L22206">
    <cfRule type="cellIs" dxfId="944" priority="1437" operator="equal">
      <formula>"RECHAZADO"</formula>
    </cfRule>
    <cfRule type="cellIs" dxfId="943" priority="1438" operator="equal">
      <formula>"NO CUMPLE"</formula>
    </cfRule>
    <cfRule type="cellIs" dxfId="942" priority="1439" operator="equal">
      <formula>"CUMPLE"</formula>
    </cfRule>
  </conditionalFormatting>
  <conditionalFormatting sqref="L22207">
    <cfRule type="cellIs" dxfId="941" priority="1431" operator="equal">
      <formula>"RECHAZADO"</formula>
    </cfRule>
    <cfRule type="cellIs" dxfId="940" priority="1432" operator="equal">
      <formula>"NO CUMPLE"</formula>
    </cfRule>
    <cfRule type="cellIs" dxfId="939" priority="1433" operator="equal">
      <formula>"CUMPLE"</formula>
    </cfRule>
  </conditionalFormatting>
  <conditionalFormatting sqref="L22208">
    <cfRule type="cellIs" dxfId="938" priority="1434" operator="equal">
      <formula>"RECHAZADO"</formula>
    </cfRule>
    <cfRule type="cellIs" dxfId="937" priority="1435" operator="equal">
      <formula>"NO CUMPLE"</formula>
    </cfRule>
    <cfRule type="cellIs" dxfId="936" priority="1436" operator="equal">
      <formula>"CUMPLE"</formula>
    </cfRule>
  </conditionalFormatting>
  <conditionalFormatting sqref="L22211">
    <cfRule type="cellIs" dxfId="935" priority="1490" operator="equal">
      <formula>"RECHAZADO"</formula>
    </cfRule>
    <cfRule type="cellIs" dxfId="934" priority="1491" operator="equal">
      <formula>"NO CUMPLE"</formula>
    </cfRule>
    <cfRule type="cellIs" dxfId="933" priority="1492" operator="equal">
      <formula>"CUMPLE"</formula>
    </cfRule>
  </conditionalFormatting>
  <conditionalFormatting sqref="L22214">
    <cfRule type="cellIs" dxfId="932" priority="1481" operator="equal">
      <formula>"RECHAZADO"</formula>
    </cfRule>
    <cfRule type="cellIs" dxfId="931" priority="1482" operator="equal">
      <formula>"NO CUMPLE"</formula>
    </cfRule>
    <cfRule type="cellIs" dxfId="930" priority="1483" operator="equal">
      <formula>"CUMPLE"</formula>
    </cfRule>
  </conditionalFormatting>
  <conditionalFormatting sqref="L22215">
    <cfRule type="cellIs" dxfId="929" priority="1469" operator="equal">
      <formula>"RECHAZADO"</formula>
    </cfRule>
    <cfRule type="cellIs" dxfId="928" priority="1470" operator="equal">
      <formula>"NO CUMPLE"</formula>
    </cfRule>
    <cfRule type="cellIs" dxfId="927" priority="1471" operator="equal">
      <formula>"CUMPLE"</formula>
    </cfRule>
  </conditionalFormatting>
  <conditionalFormatting sqref="L22219">
    <cfRule type="cellIs" dxfId="926" priority="1466" operator="equal">
      <formula>"RECHAZADO"</formula>
    </cfRule>
    <cfRule type="cellIs" dxfId="925" priority="1467" operator="equal">
      <formula>"NO CUMPLE"</formula>
    </cfRule>
    <cfRule type="cellIs" dxfId="924" priority="1468" operator="equal">
      <formula>"CUMPLE"</formula>
    </cfRule>
  </conditionalFormatting>
  <conditionalFormatting sqref="L22234:L22235">
    <cfRule type="cellIs" dxfId="923" priority="1461" operator="equal">
      <formula>0</formula>
    </cfRule>
  </conditionalFormatting>
  <conditionalFormatting sqref="L22237">
    <cfRule type="cellIs" dxfId="922" priority="1474" operator="equal">
      <formula>0</formula>
    </cfRule>
  </conditionalFormatting>
  <conditionalFormatting sqref="L22239">
    <cfRule type="expression" dxfId="921" priority="1473">
      <formula>AND(L22239&lt;&gt;"",SUM(L22239:L22240)=0)</formula>
    </cfRule>
  </conditionalFormatting>
  <conditionalFormatting sqref="L22240">
    <cfRule type="expression" dxfId="920" priority="1472">
      <formula>AND(L22240&lt;&gt;"",SUM(L22239:L22240)=0)</formula>
    </cfRule>
  </conditionalFormatting>
  <conditionalFormatting sqref="L22242">
    <cfRule type="cellIs" dxfId="919" priority="1480" operator="equal">
      <formula>0</formula>
    </cfRule>
  </conditionalFormatting>
  <conditionalFormatting sqref="L22244">
    <cfRule type="cellIs" dxfId="918" priority="1479" operator="equal">
      <formula>0</formula>
    </cfRule>
  </conditionalFormatting>
  <conditionalFormatting sqref="L22246">
    <cfRule type="cellIs" dxfId="917" priority="1478" operator="equal">
      <formula>0</formula>
    </cfRule>
  </conditionalFormatting>
  <conditionalFormatting sqref="L22248">
    <cfRule type="cellIs" dxfId="916" priority="1477" operator="equal">
      <formula>0</formula>
    </cfRule>
  </conditionalFormatting>
  <conditionalFormatting sqref="L22250">
    <cfRule type="cellIs" dxfId="915" priority="1476" operator="equal">
      <formula>-2</formula>
    </cfRule>
  </conditionalFormatting>
  <conditionalFormatting sqref="L22252">
    <cfRule type="cellIs" dxfId="914" priority="1475" operator="equal">
      <formula>-1</formula>
    </cfRule>
  </conditionalFormatting>
  <conditionalFormatting sqref="L22270">
    <cfRule type="cellIs" dxfId="913" priority="1428" operator="equal">
      <formula>"RECHAZADO"</formula>
    </cfRule>
    <cfRule type="cellIs" dxfId="912" priority="1429" operator="equal">
      <formula>"NO CUMPLE"</formula>
    </cfRule>
    <cfRule type="cellIs" dxfId="911" priority="1430" operator="equal">
      <formula>"CUMPLE"</formula>
    </cfRule>
  </conditionalFormatting>
  <conditionalFormatting sqref="L22327">
    <cfRule type="cellIs" dxfId="910" priority="1422" operator="equal">
      <formula>"RECHAZADO"</formula>
    </cfRule>
    <cfRule type="cellIs" dxfId="909" priority="1423" operator="equal">
      <formula>"NO CUMPLE"</formula>
    </cfRule>
    <cfRule type="cellIs" dxfId="908" priority="1424" operator="equal">
      <formula>"CUMPLE"</formula>
    </cfRule>
  </conditionalFormatting>
  <conditionalFormatting sqref="L22330">
    <cfRule type="cellIs" dxfId="907" priority="1419" operator="equal">
      <formula>"RECHAZADO"</formula>
    </cfRule>
    <cfRule type="cellIs" dxfId="906" priority="1420" operator="equal">
      <formula>"NO CUMPLE"</formula>
    </cfRule>
    <cfRule type="cellIs" dxfId="905" priority="1421" operator="equal">
      <formula>"CUMPLE"</formula>
    </cfRule>
  </conditionalFormatting>
  <conditionalFormatting sqref="L22331">
    <cfRule type="cellIs" dxfId="904" priority="1372" operator="equal">
      <formula>"RECHAZADO"</formula>
    </cfRule>
    <cfRule type="cellIs" dxfId="903" priority="1373" operator="equal">
      <formula>"NO CUMPLE"</formula>
    </cfRule>
    <cfRule type="cellIs" dxfId="902" priority="1374" operator="equal">
      <formula>"CUMPLE"</formula>
    </cfRule>
  </conditionalFormatting>
  <conditionalFormatting sqref="L22332">
    <cfRule type="cellIs" dxfId="901" priority="1366" operator="equal">
      <formula>"RECHAZADO"</formula>
    </cfRule>
    <cfRule type="cellIs" dxfId="900" priority="1367" operator="equal">
      <formula>"NO CUMPLE"</formula>
    </cfRule>
    <cfRule type="cellIs" dxfId="899" priority="1368" operator="equal">
      <formula>"CUMPLE"</formula>
    </cfRule>
  </conditionalFormatting>
  <conditionalFormatting sqref="L22333">
    <cfRule type="cellIs" dxfId="898" priority="1369" operator="equal">
      <formula>"RECHAZADO"</formula>
    </cfRule>
    <cfRule type="cellIs" dxfId="897" priority="1370" operator="equal">
      <formula>"NO CUMPLE"</formula>
    </cfRule>
    <cfRule type="cellIs" dxfId="896" priority="1371" operator="equal">
      <formula>"CUMPLE"</formula>
    </cfRule>
  </conditionalFormatting>
  <conditionalFormatting sqref="L22336">
    <cfRule type="cellIs" dxfId="895" priority="1425" operator="equal">
      <formula>"RECHAZADO"</formula>
    </cfRule>
    <cfRule type="cellIs" dxfId="894" priority="1426" operator="equal">
      <formula>"NO CUMPLE"</formula>
    </cfRule>
    <cfRule type="cellIs" dxfId="893" priority="1427" operator="equal">
      <formula>"CUMPLE"</formula>
    </cfRule>
  </conditionalFormatting>
  <conditionalFormatting sqref="L22339">
    <cfRule type="cellIs" dxfId="892" priority="1416" operator="equal">
      <formula>"RECHAZADO"</formula>
    </cfRule>
    <cfRule type="cellIs" dxfId="891" priority="1417" operator="equal">
      <formula>"NO CUMPLE"</formula>
    </cfRule>
    <cfRule type="cellIs" dxfId="890" priority="1418" operator="equal">
      <formula>"CUMPLE"</formula>
    </cfRule>
  </conditionalFormatting>
  <conditionalFormatting sqref="L22340">
    <cfRule type="cellIs" dxfId="889" priority="1404" operator="equal">
      <formula>"RECHAZADO"</formula>
    </cfRule>
    <cfRule type="cellIs" dxfId="888" priority="1405" operator="equal">
      <formula>"NO CUMPLE"</formula>
    </cfRule>
    <cfRule type="cellIs" dxfId="887" priority="1406" operator="equal">
      <formula>"CUMPLE"</formula>
    </cfRule>
  </conditionalFormatting>
  <conditionalFormatting sqref="L22344">
    <cfRule type="cellIs" dxfId="886" priority="1401" operator="equal">
      <formula>"RECHAZADO"</formula>
    </cfRule>
    <cfRule type="cellIs" dxfId="885" priority="1402" operator="equal">
      <formula>"NO CUMPLE"</formula>
    </cfRule>
    <cfRule type="cellIs" dxfId="884" priority="1403" operator="equal">
      <formula>"CUMPLE"</formula>
    </cfRule>
  </conditionalFormatting>
  <conditionalFormatting sqref="L22359:L22360">
    <cfRule type="cellIs" dxfId="883" priority="1396" operator="equal">
      <formula>0</formula>
    </cfRule>
  </conditionalFormatting>
  <conditionalFormatting sqref="L22362">
    <cfRule type="cellIs" dxfId="882" priority="1409" operator="equal">
      <formula>0</formula>
    </cfRule>
  </conditionalFormatting>
  <conditionalFormatting sqref="L22364">
    <cfRule type="expression" dxfId="881" priority="1408">
      <formula>AND(L22364&lt;&gt;"",SUM(L22364:L22365)=0)</formula>
    </cfRule>
  </conditionalFormatting>
  <conditionalFormatting sqref="L22365">
    <cfRule type="expression" dxfId="880" priority="1407">
      <formula>AND(L22365&lt;&gt;"",SUM(L22364:L22365)=0)</formula>
    </cfRule>
  </conditionalFormatting>
  <conditionalFormatting sqref="L22367">
    <cfRule type="cellIs" dxfId="879" priority="1415" operator="equal">
      <formula>0</formula>
    </cfRule>
  </conditionalFormatting>
  <conditionalFormatting sqref="L22369">
    <cfRule type="cellIs" dxfId="878" priority="1414" operator="equal">
      <formula>0</formula>
    </cfRule>
  </conditionalFormatting>
  <conditionalFormatting sqref="L22371">
    <cfRule type="cellIs" dxfId="877" priority="1413" operator="equal">
      <formula>0</formula>
    </cfRule>
  </conditionalFormatting>
  <conditionalFormatting sqref="L22373">
    <cfRule type="cellIs" dxfId="876" priority="1412" operator="equal">
      <formula>0</formula>
    </cfRule>
  </conditionalFormatting>
  <conditionalFormatting sqref="L22375">
    <cfRule type="cellIs" dxfId="875" priority="1411" operator="equal">
      <formula>-2</formula>
    </cfRule>
  </conditionalFormatting>
  <conditionalFormatting sqref="L22377">
    <cfRule type="cellIs" dxfId="874" priority="1410" operator="equal">
      <formula>-1</formula>
    </cfRule>
  </conditionalFormatting>
  <conditionalFormatting sqref="L22395">
    <cfRule type="cellIs" dxfId="873" priority="1363" operator="equal">
      <formula>"RECHAZADO"</formula>
    </cfRule>
    <cfRule type="cellIs" dxfId="872" priority="1364" operator="equal">
      <formula>"NO CUMPLE"</formula>
    </cfRule>
    <cfRule type="cellIs" dxfId="871" priority="1365" operator="equal">
      <formula>"CUMPLE"</formula>
    </cfRule>
  </conditionalFormatting>
  <conditionalFormatting sqref="L22452">
    <cfRule type="cellIs" dxfId="870" priority="1357" operator="equal">
      <formula>"RECHAZADO"</formula>
    </cfRule>
    <cfRule type="cellIs" dxfId="869" priority="1358" operator="equal">
      <formula>"NO CUMPLE"</formula>
    </cfRule>
    <cfRule type="cellIs" dxfId="868" priority="1359" operator="equal">
      <formula>"CUMPLE"</formula>
    </cfRule>
  </conditionalFormatting>
  <conditionalFormatting sqref="L22455">
    <cfRule type="cellIs" dxfId="867" priority="1354" operator="equal">
      <formula>"RECHAZADO"</formula>
    </cfRule>
    <cfRule type="cellIs" dxfId="866" priority="1355" operator="equal">
      <formula>"NO CUMPLE"</formula>
    </cfRule>
    <cfRule type="cellIs" dxfId="865" priority="1356" operator="equal">
      <formula>"CUMPLE"</formula>
    </cfRule>
  </conditionalFormatting>
  <conditionalFormatting sqref="L22456">
    <cfRule type="cellIs" dxfId="864" priority="1307" operator="equal">
      <formula>"RECHAZADO"</formula>
    </cfRule>
    <cfRule type="cellIs" dxfId="863" priority="1308" operator="equal">
      <formula>"NO CUMPLE"</formula>
    </cfRule>
    <cfRule type="cellIs" dxfId="862" priority="1309" operator="equal">
      <formula>"CUMPLE"</formula>
    </cfRule>
  </conditionalFormatting>
  <conditionalFormatting sqref="L22457">
    <cfRule type="cellIs" dxfId="861" priority="1301" operator="equal">
      <formula>"RECHAZADO"</formula>
    </cfRule>
    <cfRule type="cellIs" dxfId="860" priority="1302" operator="equal">
      <formula>"NO CUMPLE"</formula>
    </cfRule>
    <cfRule type="cellIs" dxfId="859" priority="1303" operator="equal">
      <formula>"CUMPLE"</formula>
    </cfRule>
  </conditionalFormatting>
  <conditionalFormatting sqref="L22458">
    <cfRule type="cellIs" dxfId="858" priority="1304" operator="equal">
      <formula>"RECHAZADO"</formula>
    </cfRule>
    <cfRule type="cellIs" dxfId="857" priority="1305" operator="equal">
      <formula>"NO CUMPLE"</formula>
    </cfRule>
    <cfRule type="cellIs" dxfId="856" priority="1306" operator="equal">
      <formula>"CUMPLE"</formula>
    </cfRule>
  </conditionalFormatting>
  <conditionalFormatting sqref="L22461">
    <cfRule type="cellIs" dxfId="855" priority="1360" operator="equal">
      <formula>"RECHAZADO"</formula>
    </cfRule>
    <cfRule type="cellIs" dxfId="854" priority="1361" operator="equal">
      <formula>"NO CUMPLE"</formula>
    </cfRule>
    <cfRule type="cellIs" dxfId="853" priority="1362" operator="equal">
      <formula>"CUMPLE"</formula>
    </cfRule>
  </conditionalFormatting>
  <conditionalFormatting sqref="L22464">
    <cfRule type="cellIs" dxfId="852" priority="1351" operator="equal">
      <formula>"RECHAZADO"</formula>
    </cfRule>
    <cfRule type="cellIs" dxfId="851" priority="1352" operator="equal">
      <formula>"NO CUMPLE"</formula>
    </cfRule>
    <cfRule type="cellIs" dxfId="850" priority="1353" operator="equal">
      <formula>"CUMPLE"</formula>
    </cfRule>
  </conditionalFormatting>
  <conditionalFormatting sqref="L22465">
    <cfRule type="cellIs" dxfId="849" priority="1339" operator="equal">
      <formula>"RECHAZADO"</formula>
    </cfRule>
    <cfRule type="cellIs" dxfId="848" priority="1340" operator="equal">
      <formula>"NO CUMPLE"</formula>
    </cfRule>
    <cfRule type="cellIs" dxfId="847" priority="1341" operator="equal">
      <formula>"CUMPLE"</formula>
    </cfRule>
  </conditionalFormatting>
  <conditionalFormatting sqref="L22469">
    <cfRule type="cellIs" dxfId="846" priority="1336" operator="equal">
      <formula>"RECHAZADO"</formula>
    </cfRule>
    <cfRule type="cellIs" dxfId="845" priority="1337" operator="equal">
      <formula>"NO CUMPLE"</formula>
    </cfRule>
    <cfRule type="cellIs" dxfId="844" priority="1338" operator="equal">
      <formula>"CUMPLE"</formula>
    </cfRule>
  </conditionalFormatting>
  <conditionalFormatting sqref="L22484:L22485">
    <cfRule type="cellIs" dxfId="843" priority="1331" operator="equal">
      <formula>0</formula>
    </cfRule>
  </conditionalFormatting>
  <conditionalFormatting sqref="L22487">
    <cfRule type="cellIs" dxfId="842" priority="1344" operator="equal">
      <formula>0</formula>
    </cfRule>
  </conditionalFormatting>
  <conditionalFormatting sqref="L22489">
    <cfRule type="expression" dxfId="841" priority="1343">
      <formula>AND(L22489&lt;&gt;"",SUM(L22489:L22490)=0)</formula>
    </cfRule>
  </conditionalFormatting>
  <conditionalFormatting sqref="L22490">
    <cfRule type="expression" dxfId="840" priority="1342">
      <formula>AND(L22490&lt;&gt;"",SUM(L22489:L22490)=0)</formula>
    </cfRule>
  </conditionalFormatting>
  <conditionalFormatting sqref="L22492">
    <cfRule type="cellIs" dxfId="839" priority="1350" operator="equal">
      <formula>0</formula>
    </cfRule>
  </conditionalFormatting>
  <conditionalFormatting sqref="L22494">
    <cfRule type="cellIs" dxfId="838" priority="1349" operator="equal">
      <formula>0</formula>
    </cfRule>
  </conditionalFormatting>
  <conditionalFormatting sqref="L22496">
    <cfRule type="cellIs" dxfId="837" priority="1348" operator="equal">
      <formula>0</formula>
    </cfRule>
  </conditionalFormatting>
  <conditionalFormatting sqref="L22498">
    <cfRule type="cellIs" dxfId="836" priority="1347" operator="equal">
      <formula>0</formula>
    </cfRule>
  </conditionalFormatting>
  <conditionalFormatting sqref="L22500">
    <cfRule type="cellIs" dxfId="835" priority="1346" operator="equal">
      <formula>-2</formula>
    </cfRule>
  </conditionalFormatting>
  <conditionalFormatting sqref="L22502">
    <cfRule type="cellIs" dxfId="834" priority="1345" operator="equal">
      <formula>-1</formula>
    </cfRule>
  </conditionalFormatting>
  <conditionalFormatting sqref="L22520">
    <cfRule type="cellIs" dxfId="833" priority="1298" operator="equal">
      <formula>"RECHAZADO"</formula>
    </cfRule>
    <cfRule type="cellIs" dxfId="832" priority="1299" operator="equal">
      <formula>"NO CUMPLE"</formula>
    </cfRule>
    <cfRule type="cellIs" dxfId="831" priority="1300" operator="equal">
      <formula>"CUMPLE"</formula>
    </cfRule>
  </conditionalFormatting>
  <conditionalFormatting sqref="L22577">
    <cfRule type="cellIs" dxfId="830" priority="1292" operator="equal">
      <formula>"RECHAZADO"</formula>
    </cfRule>
    <cfRule type="cellIs" dxfId="829" priority="1293" operator="equal">
      <formula>"NO CUMPLE"</formula>
    </cfRule>
    <cfRule type="cellIs" dxfId="828" priority="1294" operator="equal">
      <formula>"CUMPLE"</formula>
    </cfRule>
  </conditionalFormatting>
  <conditionalFormatting sqref="L22580">
    <cfRule type="cellIs" dxfId="827" priority="1289" operator="equal">
      <formula>"RECHAZADO"</formula>
    </cfRule>
    <cfRule type="cellIs" dxfId="826" priority="1290" operator="equal">
      <formula>"NO CUMPLE"</formula>
    </cfRule>
    <cfRule type="cellIs" dxfId="825" priority="1291" operator="equal">
      <formula>"CUMPLE"</formula>
    </cfRule>
  </conditionalFormatting>
  <conditionalFormatting sqref="L22581">
    <cfRule type="cellIs" dxfId="824" priority="1242" operator="equal">
      <formula>"RECHAZADO"</formula>
    </cfRule>
    <cfRule type="cellIs" dxfId="823" priority="1243" operator="equal">
      <formula>"NO CUMPLE"</formula>
    </cfRule>
    <cfRule type="cellIs" dxfId="822" priority="1244" operator="equal">
      <formula>"CUMPLE"</formula>
    </cfRule>
  </conditionalFormatting>
  <conditionalFormatting sqref="L22582">
    <cfRule type="cellIs" dxfId="821" priority="1236" operator="equal">
      <formula>"RECHAZADO"</formula>
    </cfRule>
    <cfRule type="cellIs" dxfId="820" priority="1237" operator="equal">
      <formula>"NO CUMPLE"</formula>
    </cfRule>
    <cfRule type="cellIs" dxfId="819" priority="1238" operator="equal">
      <formula>"CUMPLE"</formula>
    </cfRule>
  </conditionalFormatting>
  <conditionalFormatting sqref="L22583">
    <cfRule type="cellIs" dxfId="818" priority="1239" operator="equal">
      <formula>"RECHAZADO"</formula>
    </cfRule>
    <cfRule type="cellIs" dxfId="817" priority="1240" operator="equal">
      <formula>"NO CUMPLE"</formula>
    </cfRule>
    <cfRule type="cellIs" dxfId="816" priority="1241" operator="equal">
      <formula>"CUMPLE"</formula>
    </cfRule>
  </conditionalFormatting>
  <conditionalFormatting sqref="L22586">
    <cfRule type="cellIs" dxfId="815" priority="1295" operator="equal">
      <formula>"RECHAZADO"</formula>
    </cfRule>
    <cfRule type="cellIs" dxfId="814" priority="1296" operator="equal">
      <formula>"NO CUMPLE"</formula>
    </cfRule>
    <cfRule type="cellIs" dxfId="813" priority="1297" operator="equal">
      <formula>"CUMPLE"</formula>
    </cfRule>
  </conditionalFormatting>
  <conditionalFormatting sqref="L22589">
    <cfRule type="cellIs" dxfId="812" priority="1286" operator="equal">
      <formula>"RECHAZADO"</formula>
    </cfRule>
    <cfRule type="cellIs" dxfId="811" priority="1287" operator="equal">
      <formula>"NO CUMPLE"</formula>
    </cfRule>
    <cfRule type="cellIs" dxfId="810" priority="1288" operator="equal">
      <formula>"CUMPLE"</formula>
    </cfRule>
  </conditionalFormatting>
  <conditionalFormatting sqref="L22590">
    <cfRule type="cellIs" dxfId="809" priority="1274" operator="equal">
      <formula>"RECHAZADO"</formula>
    </cfRule>
    <cfRule type="cellIs" dxfId="808" priority="1275" operator="equal">
      <formula>"NO CUMPLE"</formula>
    </cfRule>
    <cfRule type="cellIs" dxfId="807" priority="1276" operator="equal">
      <formula>"CUMPLE"</formula>
    </cfRule>
  </conditionalFormatting>
  <conditionalFormatting sqref="L22594">
    <cfRule type="cellIs" dxfId="806" priority="1271" operator="equal">
      <formula>"RECHAZADO"</formula>
    </cfRule>
    <cfRule type="cellIs" dxfId="805" priority="1272" operator="equal">
      <formula>"NO CUMPLE"</formula>
    </cfRule>
    <cfRule type="cellIs" dxfId="804" priority="1273" operator="equal">
      <formula>"CUMPLE"</formula>
    </cfRule>
  </conditionalFormatting>
  <conditionalFormatting sqref="L22609:L22610">
    <cfRule type="cellIs" dxfId="803" priority="1266" operator="equal">
      <formula>0</formula>
    </cfRule>
  </conditionalFormatting>
  <conditionalFormatting sqref="L22612">
    <cfRule type="cellIs" dxfId="802" priority="1279" operator="equal">
      <formula>0</formula>
    </cfRule>
  </conditionalFormatting>
  <conditionalFormatting sqref="L22614">
    <cfRule type="expression" dxfId="801" priority="1278">
      <formula>AND(L22614&lt;&gt;"",SUM(L22614:L22615)=0)</formula>
    </cfRule>
  </conditionalFormatting>
  <conditionalFormatting sqref="L22615">
    <cfRule type="expression" dxfId="800" priority="1277">
      <formula>AND(L22615&lt;&gt;"",SUM(L22614:L22615)=0)</formula>
    </cfRule>
  </conditionalFormatting>
  <conditionalFormatting sqref="L22617">
    <cfRule type="cellIs" dxfId="799" priority="1285" operator="equal">
      <formula>0</formula>
    </cfRule>
  </conditionalFormatting>
  <conditionalFormatting sqref="L22619">
    <cfRule type="cellIs" dxfId="798" priority="1284" operator="equal">
      <formula>0</formula>
    </cfRule>
  </conditionalFormatting>
  <conditionalFormatting sqref="L22621">
    <cfRule type="cellIs" dxfId="797" priority="1283" operator="equal">
      <formula>0</formula>
    </cfRule>
  </conditionalFormatting>
  <conditionalFormatting sqref="L22623">
    <cfRule type="cellIs" dxfId="796" priority="1282" operator="equal">
      <formula>0</formula>
    </cfRule>
  </conditionalFormatting>
  <conditionalFormatting sqref="L22625">
    <cfRule type="cellIs" dxfId="795" priority="1281" operator="equal">
      <formula>-2</formula>
    </cfRule>
  </conditionalFormatting>
  <conditionalFormatting sqref="L22627">
    <cfRule type="cellIs" dxfId="794" priority="1280" operator="equal">
      <formula>-1</formula>
    </cfRule>
  </conditionalFormatting>
  <conditionalFormatting sqref="L22645">
    <cfRule type="cellIs" dxfId="793" priority="1233" operator="equal">
      <formula>"RECHAZADO"</formula>
    </cfRule>
    <cfRule type="cellIs" dxfId="792" priority="1234" operator="equal">
      <formula>"NO CUMPLE"</formula>
    </cfRule>
    <cfRule type="cellIs" dxfId="791" priority="1235" operator="equal">
      <formula>"CUMPLE"</formula>
    </cfRule>
  </conditionalFormatting>
  <conditionalFormatting sqref="L22702">
    <cfRule type="cellIs" dxfId="790" priority="1227" operator="equal">
      <formula>"RECHAZADO"</formula>
    </cfRule>
    <cfRule type="cellIs" dxfId="789" priority="1228" operator="equal">
      <formula>"NO CUMPLE"</formula>
    </cfRule>
    <cfRule type="cellIs" dxfId="788" priority="1229" operator="equal">
      <formula>"CUMPLE"</formula>
    </cfRule>
  </conditionalFormatting>
  <conditionalFormatting sqref="L22705">
    <cfRule type="cellIs" dxfId="787" priority="1224" operator="equal">
      <formula>"RECHAZADO"</formula>
    </cfRule>
    <cfRule type="cellIs" dxfId="786" priority="1225" operator="equal">
      <formula>"NO CUMPLE"</formula>
    </cfRule>
    <cfRule type="cellIs" dxfId="785" priority="1226" operator="equal">
      <formula>"CUMPLE"</formula>
    </cfRule>
  </conditionalFormatting>
  <conditionalFormatting sqref="L22706">
    <cfRule type="cellIs" dxfId="784" priority="1177" operator="equal">
      <formula>"RECHAZADO"</formula>
    </cfRule>
    <cfRule type="cellIs" dxfId="783" priority="1178" operator="equal">
      <formula>"NO CUMPLE"</formula>
    </cfRule>
    <cfRule type="cellIs" dxfId="782" priority="1179" operator="equal">
      <formula>"CUMPLE"</formula>
    </cfRule>
  </conditionalFormatting>
  <conditionalFormatting sqref="L22707">
    <cfRule type="cellIs" dxfId="781" priority="1171" operator="equal">
      <formula>"RECHAZADO"</formula>
    </cfRule>
    <cfRule type="cellIs" dxfId="780" priority="1172" operator="equal">
      <formula>"NO CUMPLE"</formula>
    </cfRule>
    <cfRule type="cellIs" dxfId="779" priority="1173" operator="equal">
      <formula>"CUMPLE"</formula>
    </cfRule>
  </conditionalFormatting>
  <conditionalFormatting sqref="L22708">
    <cfRule type="cellIs" dxfId="778" priority="1174" operator="equal">
      <formula>"RECHAZADO"</formula>
    </cfRule>
    <cfRule type="cellIs" dxfId="777" priority="1175" operator="equal">
      <formula>"NO CUMPLE"</formula>
    </cfRule>
    <cfRule type="cellIs" dxfId="776" priority="1176" operator="equal">
      <formula>"CUMPLE"</formula>
    </cfRule>
  </conditionalFormatting>
  <conditionalFormatting sqref="L22711">
    <cfRule type="cellIs" dxfId="775" priority="1230" operator="equal">
      <formula>"RECHAZADO"</formula>
    </cfRule>
    <cfRule type="cellIs" dxfId="774" priority="1231" operator="equal">
      <formula>"NO CUMPLE"</formula>
    </cfRule>
    <cfRule type="cellIs" dxfId="773" priority="1232" operator="equal">
      <formula>"CUMPLE"</formula>
    </cfRule>
  </conditionalFormatting>
  <conditionalFormatting sqref="L22714">
    <cfRule type="cellIs" dxfId="772" priority="1221" operator="equal">
      <formula>"RECHAZADO"</formula>
    </cfRule>
    <cfRule type="cellIs" dxfId="771" priority="1222" operator="equal">
      <formula>"NO CUMPLE"</formula>
    </cfRule>
    <cfRule type="cellIs" dxfId="770" priority="1223" operator="equal">
      <formula>"CUMPLE"</formula>
    </cfRule>
  </conditionalFormatting>
  <conditionalFormatting sqref="L22715">
    <cfRule type="cellIs" dxfId="769" priority="1209" operator="equal">
      <formula>"RECHAZADO"</formula>
    </cfRule>
    <cfRule type="cellIs" dxfId="768" priority="1210" operator="equal">
      <formula>"NO CUMPLE"</formula>
    </cfRule>
    <cfRule type="cellIs" dxfId="767" priority="1211" operator="equal">
      <formula>"CUMPLE"</formula>
    </cfRule>
  </conditionalFormatting>
  <conditionalFormatting sqref="L22719">
    <cfRule type="cellIs" dxfId="766" priority="1206" operator="equal">
      <formula>"RECHAZADO"</formula>
    </cfRule>
    <cfRule type="cellIs" dxfId="765" priority="1207" operator="equal">
      <formula>"NO CUMPLE"</formula>
    </cfRule>
    <cfRule type="cellIs" dxfId="764" priority="1208" operator="equal">
      <formula>"CUMPLE"</formula>
    </cfRule>
  </conditionalFormatting>
  <conditionalFormatting sqref="L22734:L22735">
    <cfRule type="cellIs" dxfId="763" priority="1201" operator="equal">
      <formula>0</formula>
    </cfRule>
  </conditionalFormatting>
  <conditionalFormatting sqref="L22737">
    <cfRule type="cellIs" dxfId="762" priority="1214" operator="equal">
      <formula>0</formula>
    </cfRule>
  </conditionalFormatting>
  <conditionalFormatting sqref="L22739">
    <cfRule type="expression" dxfId="761" priority="1213">
      <formula>AND(L22739&lt;&gt;"",SUM(L22739:L22740)=0)</formula>
    </cfRule>
  </conditionalFormatting>
  <conditionalFormatting sqref="L22740">
    <cfRule type="expression" dxfId="760" priority="1212">
      <formula>AND(L22740&lt;&gt;"",SUM(L22739:L22740)=0)</formula>
    </cfRule>
  </conditionalFormatting>
  <conditionalFormatting sqref="L22742">
    <cfRule type="cellIs" dxfId="759" priority="1220" operator="equal">
      <formula>0</formula>
    </cfRule>
  </conditionalFormatting>
  <conditionalFormatting sqref="L22744">
    <cfRule type="cellIs" dxfId="758" priority="1219" operator="equal">
      <formula>0</formula>
    </cfRule>
  </conditionalFormatting>
  <conditionalFormatting sqref="L22746">
    <cfRule type="cellIs" dxfId="757" priority="1218" operator="equal">
      <formula>0</formula>
    </cfRule>
  </conditionalFormatting>
  <conditionalFormatting sqref="L22748">
    <cfRule type="cellIs" dxfId="756" priority="1217" operator="equal">
      <formula>0</formula>
    </cfRule>
  </conditionalFormatting>
  <conditionalFormatting sqref="L22750">
    <cfRule type="cellIs" dxfId="755" priority="1216" operator="equal">
      <formula>-2</formula>
    </cfRule>
  </conditionalFormatting>
  <conditionalFormatting sqref="L22752">
    <cfRule type="cellIs" dxfId="754" priority="1215" operator="equal">
      <formula>-1</formula>
    </cfRule>
  </conditionalFormatting>
  <conditionalFormatting sqref="L22770">
    <cfRule type="cellIs" dxfId="753" priority="1168" operator="equal">
      <formula>"RECHAZADO"</formula>
    </cfRule>
    <cfRule type="cellIs" dxfId="752" priority="1169" operator="equal">
      <formula>"NO CUMPLE"</formula>
    </cfRule>
    <cfRule type="cellIs" dxfId="751" priority="1170" operator="equal">
      <formula>"CUMPLE"</formula>
    </cfRule>
  </conditionalFormatting>
  <conditionalFormatting sqref="L22827">
    <cfRule type="cellIs" dxfId="750" priority="1162" operator="equal">
      <formula>"RECHAZADO"</formula>
    </cfRule>
    <cfRule type="cellIs" dxfId="749" priority="1163" operator="equal">
      <formula>"NO CUMPLE"</formula>
    </cfRule>
    <cfRule type="cellIs" dxfId="748" priority="1164" operator="equal">
      <formula>"CUMPLE"</formula>
    </cfRule>
  </conditionalFormatting>
  <conditionalFormatting sqref="L22830">
    <cfRule type="cellIs" dxfId="747" priority="1159" operator="equal">
      <formula>"RECHAZADO"</formula>
    </cfRule>
    <cfRule type="cellIs" dxfId="746" priority="1160" operator="equal">
      <formula>"NO CUMPLE"</formula>
    </cfRule>
    <cfRule type="cellIs" dxfId="745" priority="1161" operator="equal">
      <formula>"CUMPLE"</formula>
    </cfRule>
  </conditionalFormatting>
  <conditionalFormatting sqref="L22831">
    <cfRule type="cellIs" dxfId="744" priority="1112" operator="equal">
      <formula>"RECHAZADO"</formula>
    </cfRule>
    <cfRule type="cellIs" dxfId="743" priority="1113" operator="equal">
      <formula>"NO CUMPLE"</formula>
    </cfRule>
    <cfRule type="cellIs" dxfId="742" priority="1114" operator="equal">
      <formula>"CUMPLE"</formula>
    </cfRule>
  </conditionalFormatting>
  <conditionalFormatting sqref="L22832">
    <cfRule type="cellIs" dxfId="741" priority="1106" operator="equal">
      <formula>"RECHAZADO"</formula>
    </cfRule>
    <cfRule type="cellIs" dxfId="740" priority="1107" operator="equal">
      <formula>"NO CUMPLE"</formula>
    </cfRule>
    <cfRule type="cellIs" dxfId="739" priority="1108" operator="equal">
      <formula>"CUMPLE"</formula>
    </cfRule>
  </conditionalFormatting>
  <conditionalFormatting sqref="L22833">
    <cfRule type="cellIs" dxfId="738" priority="1109" operator="equal">
      <formula>"RECHAZADO"</formula>
    </cfRule>
    <cfRule type="cellIs" dxfId="737" priority="1110" operator="equal">
      <formula>"NO CUMPLE"</formula>
    </cfRule>
    <cfRule type="cellIs" dxfId="736" priority="1111" operator="equal">
      <formula>"CUMPLE"</formula>
    </cfRule>
  </conditionalFormatting>
  <conditionalFormatting sqref="L22836">
    <cfRule type="cellIs" dxfId="735" priority="1165" operator="equal">
      <formula>"RECHAZADO"</formula>
    </cfRule>
    <cfRule type="cellIs" dxfId="734" priority="1166" operator="equal">
      <formula>"NO CUMPLE"</formula>
    </cfRule>
    <cfRule type="cellIs" dxfId="733" priority="1167" operator="equal">
      <formula>"CUMPLE"</formula>
    </cfRule>
  </conditionalFormatting>
  <conditionalFormatting sqref="L22839">
    <cfRule type="cellIs" dxfId="732" priority="1156" operator="equal">
      <formula>"RECHAZADO"</formula>
    </cfRule>
    <cfRule type="cellIs" dxfId="731" priority="1157" operator="equal">
      <formula>"NO CUMPLE"</formula>
    </cfRule>
    <cfRule type="cellIs" dxfId="730" priority="1158" operator="equal">
      <formula>"CUMPLE"</formula>
    </cfRule>
  </conditionalFormatting>
  <conditionalFormatting sqref="L22840">
    <cfRule type="cellIs" dxfId="729" priority="1144" operator="equal">
      <formula>"RECHAZADO"</formula>
    </cfRule>
    <cfRule type="cellIs" dxfId="728" priority="1145" operator="equal">
      <formula>"NO CUMPLE"</formula>
    </cfRule>
    <cfRule type="cellIs" dxfId="727" priority="1146" operator="equal">
      <formula>"CUMPLE"</formula>
    </cfRule>
  </conditionalFormatting>
  <conditionalFormatting sqref="L22844">
    <cfRule type="cellIs" dxfId="726" priority="1141" operator="equal">
      <formula>"RECHAZADO"</formula>
    </cfRule>
    <cfRule type="cellIs" dxfId="725" priority="1142" operator="equal">
      <formula>"NO CUMPLE"</formula>
    </cfRule>
    <cfRule type="cellIs" dxfId="724" priority="1143" operator="equal">
      <formula>"CUMPLE"</formula>
    </cfRule>
  </conditionalFormatting>
  <conditionalFormatting sqref="L22859:L22860">
    <cfRule type="cellIs" dxfId="723" priority="1136" operator="equal">
      <formula>0</formula>
    </cfRule>
  </conditionalFormatting>
  <conditionalFormatting sqref="L22862">
    <cfRule type="cellIs" dxfId="722" priority="1149" operator="equal">
      <formula>0</formula>
    </cfRule>
  </conditionalFormatting>
  <conditionalFormatting sqref="L22864">
    <cfRule type="expression" dxfId="721" priority="1148">
      <formula>AND(L22864&lt;&gt;"",SUM(L22864:L22865)=0)</formula>
    </cfRule>
  </conditionalFormatting>
  <conditionalFormatting sqref="L22865">
    <cfRule type="expression" dxfId="720" priority="1147">
      <formula>AND(L22865&lt;&gt;"",SUM(L22864:L22865)=0)</formula>
    </cfRule>
  </conditionalFormatting>
  <conditionalFormatting sqref="L22867">
    <cfRule type="cellIs" dxfId="719" priority="1155" operator="equal">
      <formula>0</formula>
    </cfRule>
  </conditionalFormatting>
  <conditionalFormatting sqref="L22869">
    <cfRule type="cellIs" dxfId="718" priority="1154" operator="equal">
      <formula>0</formula>
    </cfRule>
  </conditionalFormatting>
  <conditionalFormatting sqref="L22871">
    <cfRule type="cellIs" dxfId="717" priority="1153" operator="equal">
      <formula>0</formula>
    </cfRule>
  </conditionalFormatting>
  <conditionalFormatting sqref="L22873">
    <cfRule type="cellIs" dxfId="716" priority="1152" operator="equal">
      <formula>0</formula>
    </cfRule>
  </conditionalFormatting>
  <conditionalFormatting sqref="L22875">
    <cfRule type="cellIs" dxfId="715" priority="1151" operator="equal">
      <formula>-2</formula>
    </cfRule>
  </conditionalFormatting>
  <conditionalFormatting sqref="L22877">
    <cfRule type="cellIs" dxfId="714" priority="1150" operator="equal">
      <formula>-1</formula>
    </cfRule>
  </conditionalFormatting>
  <conditionalFormatting sqref="L22895">
    <cfRule type="cellIs" dxfId="713" priority="1103" operator="equal">
      <formula>"RECHAZADO"</formula>
    </cfRule>
    <cfRule type="cellIs" dxfId="712" priority="1104" operator="equal">
      <formula>"NO CUMPLE"</formula>
    </cfRule>
    <cfRule type="cellIs" dxfId="711" priority="1105" operator="equal">
      <formula>"CUMPLE"</formula>
    </cfRule>
  </conditionalFormatting>
  <conditionalFormatting sqref="L22952">
    <cfRule type="cellIs" dxfId="710" priority="1097" operator="equal">
      <formula>"RECHAZADO"</formula>
    </cfRule>
    <cfRule type="cellIs" dxfId="709" priority="1098" operator="equal">
      <formula>"NO CUMPLE"</formula>
    </cfRule>
    <cfRule type="cellIs" dxfId="708" priority="1099" operator="equal">
      <formula>"CUMPLE"</formula>
    </cfRule>
  </conditionalFormatting>
  <conditionalFormatting sqref="L22955">
    <cfRule type="cellIs" dxfId="707" priority="1094" operator="equal">
      <formula>"RECHAZADO"</formula>
    </cfRule>
    <cfRule type="cellIs" dxfId="706" priority="1095" operator="equal">
      <formula>"NO CUMPLE"</formula>
    </cfRule>
    <cfRule type="cellIs" dxfId="705" priority="1096" operator="equal">
      <formula>"CUMPLE"</formula>
    </cfRule>
  </conditionalFormatting>
  <conditionalFormatting sqref="L22956">
    <cfRule type="cellIs" dxfId="704" priority="1047" operator="equal">
      <formula>"RECHAZADO"</formula>
    </cfRule>
    <cfRule type="cellIs" dxfId="703" priority="1048" operator="equal">
      <formula>"NO CUMPLE"</formula>
    </cfRule>
    <cfRule type="cellIs" dxfId="702" priority="1049" operator="equal">
      <formula>"CUMPLE"</formula>
    </cfRule>
  </conditionalFormatting>
  <conditionalFormatting sqref="L22957">
    <cfRule type="cellIs" dxfId="701" priority="1041" operator="equal">
      <formula>"RECHAZADO"</formula>
    </cfRule>
    <cfRule type="cellIs" dxfId="700" priority="1042" operator="equal">
      <formula>"NO CUMPLE"</formula>
    </cfRule>
    <cfRule type="cellIs" dxfId="699" priority="1043" operator="equal">
      <formula>"CUMPLE"</formula>
    </cfRule>
  </conditionalFormatting>
  <conditionalFormatting sqref="L22958">
    <cfRule type="cellIs" dxfId="698" priority="1044" operator="equal">
      <formula>"RECHAZADO"</formula>
    </cfRule>
    <cfRule type="cellIs" dxfId="697" priority="1045" operator="equal">
      <formula>"NO CUMPLE"</formula>
    </cfRule>
    <cfRule type="cellIs" dxfId="696" priority="1046" operator="equal">
      <formula>"CUMPLE"</formula>
    </cfRule>
  </conditionalFormatting>
  <conditionalFormatting sqref="L22961">
    <cfRule type="cellIs" dxfId="695" priority="1100" operator="equal">
      <formula>"RECHAZADO"</formula>
    </cfRule>
    <cfRule type="cellIs" dxfId="694" priority="1101" operator="equal">
      <formula>"NO CUMPLE"</formula>
    </cfRule>
    <cfRule type="cellIs" dxfId="693" priority="1102" operator="equal">
      <formula>"CUMPLE"</formula>
    </cfRule>
  </conditionalFormatting>
  <conditionalFormatting sqref="L22964">
    <cfRule type="cellIs" dxfId="692" priority="1091" operator="equal">
      <formula>"RECHAZADO"</formula>
    </cfRule>
    <cfRule type="cellIs" dxfId="691" priority="1092" operator="equal">
      <formula>"NO CUMPLE"</formula>
    </cfRule>
    <cfRule type="cellIs" dxfId="690" priority="1093" operator="equal">
      <formula>"CUMPLE"</formula>
    </cfRule>
  </conditionalFormatting>
  <conditionalFormatting sqref="L22965">
    <cfRule type="cellIs" dxfId="689" priority="1079" operator="equal">
      <formula>"RECHAZADO"</formula>
    </cfRule>
    <cfRule type="cellIs" dxfId="688" priority="1080" operator="equal">
      <formula>"NO CUMPLE"</formula>
    </cfRule>
    <cfRule type="cellIs" dxfId="687" priority="1081" operator="equal">
      <formula>"CUMPLE"</formula>
    </cfRule>
  </conditionalFormatting>
  <conditionalFormatting sqref="L22969">
    <cfRule type="cellIs" dxfId="686" priority="1076" operator="equal">
      <formula>"RECHAZADO"</formula>
    </cfRule>
    <cfRule type="cellIs" dxfId="685" priority="1077" operator="equal">
      <formula>"NO CUMPLE"</formula>
    </cfRule>
    <cfRule type="cellIs" dxfId="684" priority="1078" operator="equal">
      <formula>"CUMPLE"</formula>
    </cfRule>
  </conditionalFormatting>
  <conditionalFormatting sqref="L22984:L22985">
    <cfRule type="cellIs" dxfId="683" priority="1071" operator="equal">
      <formula>0</formula>
    </cfRule>
  </conditionalFormatting>
  <conditionalFormatting sqref="L22987">
    <cfRule type="cellIs" dxfId="682" priority="1084" operator="equal">
      <formula>0</formula>
    </cfRule>
  </conditionalFormatting>
  <conditionalFormatting sqref="L22989">
    <cfRule type="expression" dxfId="681" priority="1083">
      <formula>AND(L22989&lt;&gt;"",SUM(L22989:L22990)=0)</formula>
    </cfRule>
  </conditionalFormatting>
  <conditionalFormatting sqref="L22990">
    <cfRule type="expression" dxfId="680" priority="1082">
      <formula>AND(L22990&lt;&gt;"",SUM(L22989:L22990)=0)</formula>
    </cfRule>
  </conditionalFormatting>
  <conditionalFormatting sqref="L22992">
    <cfRule type="cellIs" dxfId="679" priority="1090" operator="equal">
      <formula>0</formula>
    </cfRule>
  </conditionalFormatting>
  <conditionalFormatting sqref="L22994">
    <cfRule type="cellIs" dxfId="678" priority="1089" operator="equal">
      <formula>0</formula>
    </cfRule>
  </conditionalFormatting>
  <conditionalFormatting sqref="L22996">
    <cfRule type="cellIs" dxfId="677" priority="1088" operator="equal">
      <formula>0</formula>
    </cfRule>
  </conditionalFormatting>
  <conditionalFormatting sqref="L22998">
    <cfRule type="cellIs" dxfId="676" priority="1087" operator="equal">
      <formula>0</formula>
    </cfRule>
  </conditionalFormatting>
  <conditionalFormatting sqref="L23000">
    <cfRule type="cellIs" dxfId="675" priority="1086" operator="equal">
      <formula>-2</formula>
    </cfRule>
  </conditionalFormatting>
  <conditionalFormatting sqref="L23002">
    <cfRule type="cellIs" dxfId="674" priority="1085" operator="equal">
      <formula>-1</formula>
    </cfRule>
  </conditionalFormatting>
  <conditionalFormatting sqref="L23020">
    <cfRule type="cellIs" dxfId="673" priority="1038" operator="equal">
      <formula>"RECHAZADO"</formula>
    </cfRule>
    <cfRule type="cellIs" dxfId="672" priority="1039" operator="equal">
      <formula>"NO CUMPLE"</formula>
    </cfRule>
    <cfRule type="cellIs" dxfId="671" priority="1040" operator="equal">
      <formula>"CUMPLE"</formula>
    </cfRule>
  </conditionalFormatting>
  <conditionalFormatting sqref="L23077">
    <cfRule type="cellIs" dxfId="670" priority="1032" operator="equal">
      <formula>"RECHAZADO"</formula>
    </cfRule>
    <cfRule type="cellIs" dxfId="669" priority="1033" operator="equal">
      <formula>"NO CUMPLE"</formula>
    </cfRule>
    <cfRule type="cellIs" dxfId="668" priority="1034" operator="equal">
      <formula>"CUMPLE"</formula>
    </cfRule>
  </conditionalFormatting>
  <conditionalFormatting sqref="L23080">
    <cfRule type="cellIs" dxfId="667" priority="1029" operator="equal">
      <formula>"RECHAZADO"</formula>
    </cfRule>
    <cfRule type="cellIs" dxfId="666" priority="1030" operator="equal">
      <formula>"NO CUMPLE"</formula>
    </cfRule>
    <cfRule type="cellIs" dxfId="665" priority="1031" operator="equal">
      <formula>"CUMPLE"</formula>
    </cfRule>
  </conditionalFormatting>
  <conditionalFormatting sqref="L23081">
    <cfRule type="cellIs" dxfId="664" priority="982" operator="equal">
      <formula>"RECHAZADO"</formula>
    </cfRule>
    <cfRule type="cellIs" dxfId="663" priority="983" operator="equal">
      <formula>"NO CUMPLE"</formula>
    </cfRule>
    <cfRule type="cellIs" dxfId="662" priority="984" operator="equal">
      <formula>"CUMPLE"</formula>
    </cfRule>
  </conditionalFormatting>
  <conditionalFormatting sqref="L23082">
    <cfRule type="cellIs" dxfId="661" priority="976" operator="equal">
      <formula>"RECHAZADO"</formula>
    </cfRule>
    <cfRule type="cellIs" dxfId="660" priority="977" operator="equal">
      <formula>"NO CUMPLE"</formula>
    </cfRule>
    <cfRule type="cellIs" dxfId="659" priority="978" operator="equal">
      <formula>"CUMPLE"</formula>
    </cfRule>
  </conditionalFormatting>
  <conditionalFormatting sqref="L23083">
    <cfRule type="cellIs" dxfId="658" priority="979" operator="equal">
      <formula>"RECHAZADO"</formula>
    </cfRule>
    <cfRule type="cellIs" dxfId="657" priority="980" operator="equal">
      <formula>"NO CUMPLE"</formula>
    </cfRule>
    <cfRule type="cellIs" dxfId="656" priority="981" operator="equal">
      <formula>"CUMPLE"</formula>
    </cfRule>
  </conditionalFormatting>
  <conditionalFormatting sqref="L23086">
    <cfRule type="cellIs" dxfId="655" priority="1035" operator="equal">
      <formula>"RECHAZADO"</formula>
    </cfRule>
    <cfRule type="cellIs" dxfId="654" priority="1036" operator="equal">
      <formula>"NO CUMPLE"</formula>
    </cfRule>
    <cfRule type="cellIs" dxfId="653" priority="1037" operator="equal">
      <formula>"CUMPLE"</formula>
    </cfRule>
  </conditionalFormatting>
  <conditionalFormatting sqref="L23089">
    <cfRule type="cellIs" dxfId="652" priority="1026" operator="equal">
      <formula>"RECHAZADO"</formula>
    </cfRule>
    <cfRule type="cellIs" dxfId="651" priority="1027" operator="equal">
      <formula>"NO CUMPLE"</formula>
    </cfRule>
    <cfRule type="cellIs" dxfId="650" priority="1028" operator="equal">
      <formula>"CUMPLE"</formula>
    </cfRule>
  </conditionalFormatting>
  <conditionalFormatting sqref="L23090">
    <cfRule type="cellIs" dxfId="649" priority="1014" operator="equal">
      <formula>"RECHAZADO"</formula>
    </cfRule>
    <cfRule type="cellIs" dxfId="648" priority="1015" operator="equal">
      <formula>"NO CUMPLE"</formula>
    </cfRule>
    <cfRule type="cellIs" dxfId="647" priority="1016" operator="equal">
      <formula>"CUMPLE"</formula>
    </cfRule>
  </conditionalFormatting>
  <conditionalFormatting sqref="L23094">
    <cfRule type="cellIs" dxfId="646" priority="1011" operator="equal">
      <formula>"RECHAZADO"</formula>
    </cfRule>
    <cfRule type="cellIs" dxfId="645" priority="1012" operator="equal">
      <formula>"NO CUMPLE"</formula>
    </cfRule>
    <cfRule type="cellIs" dxfId="644" priority="1013" operator="equal">
      <formula>"CUMPLE"</formula>
    </cfRule>
  </conditionalFormatting>
  <conditionalFormatting sqref="L23109:L23110">
    <cfRule type="cellIs" dxfId="643" priority="1006" operator="equal">
      <formula>0</formula>
    </cfRule>
  </conditionalFormatting>
  <conditionalFormatting sqref="L23112">
    <cfRule type="cellIs" dxfId="642" priority="1019" operator="equal">
      <formula>0</formula>
    </cfRule>
  </conditionalFormatting>
  <conditionalFormatting sqref="L23114">
    <cfRule type="expression" dxfId="641" priority="1018">
      <formula>AND(L23114&lt;&gt;"",SUM(L23114:L23115)=0)</formula>
    </cfRule>
  </conditionalFormatting>
  <conditionalFormatting sqref="L23115">
    <cfRule type="expression" dxfId="640" priority="1017">
      <formula>AND(L23115&lt;&gt;"",SUM(L23114:L23115)=0)</formula>
    </cfRule>
  </conditionalFormatting>
  <conditionalFormatting sqref="L23117">
    <cfRule type="cellIs" dxfId="639" priority="1025" operator="equal">
      <formula>0</formula>
    </cfRule>
  </conditionalFormatting>
  <conditionalFormatting sqref="L23119">
    <cfRule type="cellIs" dxfId="638" priority="1024" operator="equal">
      <formula>0</formula>
    </cfRule>
  </conditionalFormatting>
  <conditionalFormatting sqref="L23121">
    <cfRule type="cellIs" dxfId="637" priority="1023" operator="equal">
      <formula>0</formula>
    </cfRule>
  </conditionalFormatting>
  <conditionalFormatting sqref="L23123">
    <cfRule type="cellIs" dxfId="636" priority="1022" operator="equal">
      <formula>0</formula>
    </cfRule>
  </conditionalFormatting>
  <conditionalFormatting sqref="L23125">
    <cfRule type="cellIs" dxfId="635" priority="1021" operator="equal">
      <formula>-2</formula>
    </cfRule>
  </conditionalFormatting>
  <conditionalFormatting sqref="L23127">
    <cfRule type="cellIs" dxfId="634" priority="1020" operator="equal">
      <formula>-1</formula>
    </cfRule>
  </conditionalFormatting>
  <conditionalFormatting sqref="L23145">
    <cfRule type="cellIs" dxfId="633" priority="973" operator="equal">
      <formula>"RECHAZADO"</formula>
    </cfRule>
    <cfRule type="cellIs" dxfId="632" priority="974" operator="equal">
      <formula>"NO CUMPLE"</formula>
    </cfRule>
    <cfRule type="cellIs" dxfId="631" priority="975" operator="equal">
      <formula>"CUMPLE"</formula>
    </cfRule>
  </conditionalFormatting>
  <conditionalFormatting sqref="L23202">
    <cfRule type="cellIs" dxfId="630" priority="967" operator="equal">
      <formula>"RECHAZADO"</formula>
    </cfRule>
    <cfRule type="cellIs" dxfId="629" priority="968" operator="equal">
      <formula>"NO CUMPLE"</formula>
    </cfRule>
    <cfRule type="cellIs" dxfId="628" priority="969" operator="equal">
      <formula>"CUMPLE"</formula>
    </cfRule>
  </conditionalFormatting>
  <conditionalFormatting sqref="L23205">
    <cfRule type="cellIs" dxfId="627" priority="964" operator="equal">
      <formula>"RECHAZADO"</formula>
    </cfRule>
    <cfRule type="cellIs" dxfId="626" priority="965" operator="equal">
      <formula>"NO CUMPLE"</formula>
    </cfRule>
    <cfRule type="cellIs" dxfId="625" priority="966" operator="equal">
      <formula>"CUMPLE"</formula>
    </cfRule>
  </conditionalFormatting>
  <conditionalFormatting sqref="L23206">
    <cfRule type="cellIs" dxfId="624" priority="917" operator="equal">
      <formula>"RECHAZADO"</formula>
    </cfRule>
    <cfRule type="cellIs" dxfId="623" priority="918" operator="equal">
      <formula>"NO CUMPLE"</formula>
    </cfRule>
    <cfRule type="cellIs" dxfId="622" priority="919" operator="equal">
      <formula>"CUMPLE"</formula>
    </cfRule>
  </conditionalFormatting>
  <conditionalFormatting sqref="L23207">
    <cfRule type="cellIs" dxfId="621" priority="911" operator="equal">
      <formula>"RECHAZADO"</formula>
    </cfRule>
    <cfRule type="cellIs" dxfId="620" priority="912" operator="equal">
      <formula>"NO CUMPLE"</formula>
    </cfRule>
    <cfRule type="cellIs" dxfId="619" priority="913" operator="equal">
      <formula>"CUMPLE"</formula>
    </cfRule>
  </conditionalFormatting>
  <conditionalFormatting sqref="L23208">
    <cfRule type="cellIs" dxfId="618" priority="914" operator="equal">
      <formula>"RECHAZADO"</formula>
    </cfRule>
    <cfRule type="cellIs" dxfId="617" priority="915" operator="equal">
      <formula>"NO CUMPLE"</formula>
    </cfRule>
    <cfRule type="cellIs" dxfId="616" priority="916" operator="equal">
      <formula>"CUMPLE"</formula>
    </cfRule>
  </conditionalFormatting>
  <conditionalFormatting sqref="L23211">
    <cfRule type="cellIs" dxfId="615" priority="970" operator="equal">
      <formula>"RECHAZADO"</formula>
    </cfRule>
    <cfRule type="cellIs" dxfId="614" priority="971" operator="equal">
      <formula>"NO CUMPLE"</formula>
    </cfRule>
    <cfRule type="cellIs" dxfId="613" priority="972" operator="equal">
      <formula>"CUMPLE"</formula>
    </cfRule>
  </conditionalFormatting>
  <conditionalFormatting sqref="L23214">
    <cfRule type="cellIs" dxfId="612" priority="961" operator="equal">
      <formula>"RECHAZADO"</formula>
    </cfRule>
    <cfRule type="cellIs" dxfId="611" priority="962" operator="equal">
      <formula>"NO CUMPLE"</formula>
    </cfRule>
    <cfRule type="cellIs" dxfId="610" priority="963" operator="equal">
      <formula>"CUMPLE"</formula>
    </cfRule>
  </conditionalFormatting>
  <conditionalFormatting sqref="L23215">
    <cfRule type="cellIs" dxfId="609" priority="949" operator="equal">
      <formula>"RECHAZADO"</formula>
    </cfRule>
    <cfRule type="cellIs" dxfId="608" priority="950" operator="equal">
      <formula>"NO CUMPLE"</formula>
    </cfRule>
    <cfRule type="cellIs" dxfId="607" priority="951" operator="equal">
      <formula>"CUMPLE"</formula>
    </cfRule>
  </conditionalFormatting>
  <conditionalFormatting sqref="L23219">
    <cfRule type="cellIs" dxfId="606" priority="946" operator="equal">
      <formula>"RECHAZADO"</formula>
    </cfRule>
    <cfRule type="cellIs" dxfId="605" priority="947" operator="equal">
      <formula>"NO CUMPLE"</formula>
    </cfRule>
    <cfRule type="cellIs" dxfId="604" priority="948" operator="equal">
      <formula>"CUMPLE"</formula>
    </cfRule>
  </conditionalFormatting>
  <conditionalFormatting sqref="L23234:L23235">
    <cfRule type="cellIs" dxfId="603" priority="941" operator="equal">
      <formula>0</formula>
    </cfRule>
  </conditionalFormatting>
  <conditionalFormatting sqref="L23237">
    <cfRule type="cellIs" dxfId="602" priority="954" operator="equal">
      <formula>0</formula>
    </cfRule>
  </conditionalFormatting>
  <conditionalFormatting sqref="L23239">
    <cfRule type="expression" dxfId="601" priority="953">
      <formula>AND(L23239&lt;&gt;"",SUM(L23239:L23240)=0)</formula>
    </cfRule>
  </conditionalFormatting>
  <conditionalFormatting sqref="L23240">
    <cfRule type="expression" dxfId="600" priority="952">
      <formula>AND(L23240&lt;&gt;"",SUM(L23239:L23240)=0)</formula>
    </cfRule>
  </conditionalFormatting>
  <conditionalFormatting sqref="L23242">
    <cfRule type="cellIs" dxfId="599" priority="960" operator="equal">
      <formula>0</formula>
    </cfRule>
  </conditionalFormatting>
  <conditionalFormatting sqref="L23244">
    <cfRule type="cellIs" dxfId="598" priority="959" operator="equal">
      <formula>0</formula>
    </cfRule>
  </conditionalFormatting>
  <conditionalFormatting sqref="L23246">
    <cfRule type="cellIs" dxfId="597" priority="958" operator="equal">
      <formula>0</formula>
    </cfRule>
  </conditionalFormatting>
  <conditionalFormatting sqref="L23248">
    <cfRule type="cellIs" dxfId="596" priority="957" operator="equal">
      <formula>0</formula>
    </cfRule>
  </conditionalFormatting>
  <conditionalFormatting sqref="L23250">
    <cfRule type="cellIs" dxfId="595" priority="956" operator="equal">
      <formula>-2</formula>
    </cfRule>
  </conditionalFormatting>
  <conditionalFormatting sqref="L23252">
    <cfRule type="cellIs" dxfId="594" priority="955" operator="equal">
      <formula>-1</formula>
    </cfRule>
  </conditionalFormatting>
  <conditionalFormatting sqref="L23270">
    <cfRule type="cellIs" dxfId="593" priority="908" operator="equal">
      <formula>"RECHAZADO"</formula>
    </cfRule>
    <cfRule type="cellIs" dxfId="592" priority="909" operator="equal">
      <formula>"NO CUMPLE"</formula>
    </cfRule>
    <cfRule type="cellIs" dxfId="591" priority="910" operator="equal">
      <formula>"CUMPLE"</formula>
    </cfRule>
  </conditionalFormatting>
  <conditionalFormatting sqref="L23327">
    <cfRule type="cellIs" dxfId="590" priority="902" operator="equal">
      <formula>"RECHAZADO"</formula>
    </cfRule>
    <cfRule type="cellIs" dxfId="589" priority="903" operator="equal">
      <formula>"NO CUMPLE"</formula>
    </cfRule>
    <cfRule type="cellIs" dxfId="588" priority="904" operator="equal">
      <formula>"CUMPLE"</formula>
    </cfRule>
  </conditionalFormatting>
  <conditionalFormatting sqref="L23330">
    <cfRule type="cellIs" dxfId="587" priority="899" operator="equal">
      <formula>"RECHAZADO"</formula>
    </cfRule>
    <cfRule type="cellIs" dxfId="586" priority="900" operator="equal">
      <formula>"NO CUMPLE"</formula>
    </cfRule>
    <cfRule type="cellIs" dxfId="585" priority="901" operator="equal">
      <formula>"CUMPLE"</formula>
    </cfRule>
  </conditionalFormatting>
  <conditionalFormatting sqref="L23331">
    <cfRule type="cellIs" dxfId="584" priority="852" operator="equal">
      <formula>"RECHAZADO"</formula>
    </cfRule>
    <cfRule type="cellIs" dxfId="583" priority="853" operator="equal">
      <formula>"NO CUMPLE"</formula>
    </cfRule>
    <cfRule type="cellIs" dxfId="582" priority="854" operator="equal">
      <formula>"CUMPLE"</formula>
    </cfRule>
  </conditionalFormatting>
  <conditionalFormatting sqref="L23332">
    <cfRule type="cellIs" dxfId="581" priority="846" operator="equal">
      <formula>"RECHAZADO"</formula>
    </cfRule>
    <cfRule type="cellIs" dxfId="580" priority="847" operator="equal">
      <formula>"NO CUMPLE"</formula>
    </cfRule>
    <cfRule type="cellIs" dxfId="579" priority="848" operator="equal">
      <formula>"CUMPLE"</formula>
    </cfRule>
  </conditionalFormatting>
  <conditionalFormatting sqref="L23333">
    <cfRule type="cellIs" dxfId="578" priority="849" operator="equal">
      <formula>"RECHAZADO"</formula>
    </cfRule>
    <cfRule type="cellIs" dxfId="577" priority="850" operator="equal">
      <formula>"NO CUMPLE"</formula>
    </cfRule>
    <cfRule type="cellIs" dxfId="576" priority="851" operator="equal">
      <formula>"CUMPLE"</formula>
    </cfRule>
  </conditionalFormatting>
  <conditionalFormatting sqref="L23336">
    <cfRule type="cellIs" dxfId="575" priority="905" operator="equal">
      <formula>"RECHAZADO"</formula>
    </cfRule>
    <cfRule type="cellIs" dxfId="574" priority="906" operator="equal">
      <formula>"NO CUMPLE"</formula>
    </cfRule>
    <cfRule type="cellIs" dxfId="573" priority="907" operator="equal">
      <formula>"CUMPLE"</formula>
    </cfRule>
  </conditionalFormatting>
  <conditionalFormatting sqref="L23339">
    <cfRule type="cellIs" dxfId="572" priority="896" operator="equal">
      <formula>"RECHAZADO"</formula>
    </cfRule>
    <cfRule type="cellIs" dxfId="571" priority="897" operator="equal">
      <formula>"NO CUMPLE"</formula>
    </cfRule>
    <cfRule type="cellIs" dxfId="570" priority="898" operator="equal">
      <formula>"CUMPLE"</formula>
    </cfRule>
  </conditionalFormatting>
  <conditionalFormatting sqref="L23340">
    <cfRule type="cellIs" dxfId="569" priority="884" operator="equal">
      <formula>"RECHAZADO"</formula>
    </cfRule>
    <cfRule type="cellIs" dxfId="568" priority="885" operator="equal">
      <formula>"NO CUMPLE"</formula>
    </cfRule>
    <cfRule type="cellIs" dxfId="567" priority="886" operator="equal">
      <formula>"CUMPLE"</formula>
    </cfRule>
  </conditionalFormatting>
  <conditionalFormatting sqref="L23344">
    <cfRule type="cellIs" dxfId="566" priority="881" operator="equal">
      <formula>"RECHAZADO"</formula>
    </cfRule>
    <cfRule type="cellIs" dxfId="565" priority="882" operator="equal">
      <formula>"NO CUMPLE"</formula>
    </cfRule>
    <cfRule type="cellIs" dxfId="564" priority="883" operator="equal">
      <formula>"CUMPLE"</formula>
    </cfRule>
  </conditionalFormatting>
  <conditionalFormatting sqref="L23359:L23360">
    <cfRule type="cellIs" dxfId="563" priority="876" operator="equal">
      <formula>0</formula>
    </cfRule>
  </conditionalFormatting>
  <conditionalFormatting sqref="L23362">
    <cfRule type="cellIs" dxfId="562" priority="889" operator="equal">
      <formula>0</formula>
    </cfRule>
  </conditionalFormatting>
  <conditionalFormatting sqref="L23364">
    <cfRule type="expression" dxfId="561" priority="888">
      <formula>AND(L23364&lt;&gt;"",SUM(L23364:L23365)=0)</formula>
    </cfRule>
  </conditionalFormatting>
  <conditionalFormatting sqref="L23365">
    <cfRule type="expression" dxfId="560" priority="887">
      <formula>AND(L23365&lt;&gt;"",SUM(L23364:L23365)=0)</formula>
    </cfRule>
  </conditionalFormatting>
  <conditionalFormatting sqref="L23367">
    <cfRule type="cellIs" dxfId="559" priority="895" operator="equal">
      <formula>0</formula>
    </cfRule>
  </conditionalFormatting>
  <conditionalFormatting sqref="L23369">
    <cfRule type="cellIs" dxfId="558" priority="894" operator="equal">
      <formula>0</formula>
    </cfRule>
  </conditionalFormatting>
  <conditionalFormatting sqref="L23371">
    <cfRule type="cellIs" dxfId="557" priority="893" operator="equal">
      <formula>0</formula>
    </cfRule>
  </conditionalFormatting>
  <conditionalFormatting sqref="L23373">
    <cfRule type="cellIs" dxfId="556" priority="892" operator="equal">
      <formula>0</formula>
    </cfRule>
  </conditionalFormatting>
  <conditionalFormatting sqref="L23375">
    <cfRule type="cellIs" dxfId="555" priority="891" operator="equal">
      <formula>-2</formula>
    </cfRule>
  </conditionalFormatting>
  <conditionalFormatting sqref="L23377">
    <cfRule type="cellIs" dxfId="554" priority="890" operator="equal">
      <formula>-1</formula>
    </cfRule>
  </conditionalFormatting>
  <conditionalFormatting sqref="L23395">
    <cfRule type="cellIs" dxfId="553" priority="843" operator="equal">
      <formula>"RECHAZADO"</formula>
    </cfRule>
    <cfRule type="cellIs" dxfId="552" priority="844" operator="equal">
      <formula>"NO CUMPLE"</formula>
    </cfRule>
    <cfRule type="cellIs" dxfId="551" priority="845" operator="equal">
      <formula>"CUMPLE"</formula>
    </cfRule>
  </conditionalFormatting>
  <conditionalFormatting sqref="L23452">
    <cfRule type="cellIs" dxfId="550" priority="837" operator="equal">
      <formula>"RECHAZADO"</formula>
    </cfRule>
    <cfRule type="cellIs" dxfId="549" priority="838" operator="equal">
      <formula>"NO CUMPLE"</formula>
    </cfRule>
    <cfRule type="cellIs" dxfId="548" priority="839" operator="equal">
      <formula>"CUMPLE"</formula>
    </cfRule>
  </conditionalFormatting>
  <conditionalFormatting sqref="L23455">
    <cfRule type="cellIs" dxfId="547" priority="834" operator="equal">
      <formula>"RECHAZADO"</formula>
    </cfRule>
    <cfRule type="cellIs" dxfId="546" priority="835" operator="equal">
      <formula>"NO CUMPLE"</formula>
    </cfRule>
    <cfRule type="cellIs" dxfId="545" priority="836" operator="equal">
      <formula>"CUMPLE"</formula>
    </cfRule>
  </conditionalFormatting>
  <conditionalFormatting sqref="L23456">
    <cfRule type="cellIs" dxfId="544" priority="787" operator="equal">
      <formula>"RECHAZADO"</formula>
    </cfRule>
    <cfRule type="cellIs" dxfId="543" priority="788" operator="equal">
      <formula>"NO CUMPLE"</formula>
    </cfRule>
    <cfRule type="cellIs" dxfId="542" priority="789" operator="equal">
      <formula>"CUMPLE"</formula>
    </cfRule>
  </conditionalFormatting>
  <conditionalFormatting sqref="L23457">
    <cfRule type="cellIs" dxfId="541" priority="781" operator="equal">
      <formula>"RECHAZADO"</formula>
    </cfRule>
    <cfRule type="cellIs" dxfId="540" priority="782" operator="equal">
      <formula>"NO CUMPLE"</formula>
    </cfRule>
    <cfRule type="cellIs" dxfId="539" priority="783" operator="equal">
      <formula>"CUMPLE"</formula>
    </cfRule>
  </conditionalFormatting>
  <conditionalFormatting sqref="L23458">
    <cfRule type="cellIs" dxfId="538" priority="784" operator="equal">
      <formula>"RECHAZADO"</formula>
    </cfRule>
    <cfRule type="cellIs" dxfId="537" priority="785" operator="equal">
      <formula>"NO CUMPLE"</formula>
    </cfRule>
    <cfRule type="cellIs" dxfId="536" priority="786" operator="equal">
      <formula>"CUMPLE"</formula>
    </cfRule>
  </conditionalFormatting>
  <conditionalFormatting sqref="L23461">
    <cfRule type="cellIs" dxfId="535" priority="840" operator="equal">
      <formula>"RECHAZADO"</formula>
    </cfRule>
    <cfRule type="cellIs" dxfId="534" priority="841" operator="equal">
      <formula>"NO CUMPLE"</formula>
    </cfRule>
    <cfRule type="cellIs" dxfId="533" priority="842" operator="equal">
      <formula>"CUMPLE"</formula>
    </cfRule>
  </conditionalFormatting>
  <conditionalFormatting sqref="L23464">
    <cfRule type="cellIs" dxfId="532" priority="831" operator="equal">
      <formula>"RECHAZADO"</formula>
    </cfRule>
    <cfRule type="cellIs" dxfId="531" priority="832" operator="equal">
      <formula>"NO CUMPLE"</formula>
    </cfRule>
    <cfRule type="cellIs" dxfId="530" priority="833" operator="equal">
      <formula>"CUMPLE"</formula>
    </cfRule>
  </conditionalFormatting>
  <conditionalFormatting sqref="L23465">
    <cfRule type="cellIs" dxfId="529" priority="819" operator="equal">
      <formula>"RECHAZADO"</formula>
    </cfRule>
    <cfRule type="cellIs" dxfId="528" priority="820" operator="equal">
      <formula>"NO CUMPLE"</formula>
    </cfRule>
    <cfRule type="cellIs" dxfId="527" priority="821" operator="equal">
      <formula>"CUMPLE"</formula>
    </cfRule>
  </conditionalFormatting>
  <conditionalFormatting sqref="L23469">
    <cfRule type="cellIs" dxfId="526" priority="816" operator="equal">
      <formula>"RECHAZADO"</formula>
    </cfRule>
    <cfRule type="cellIs" dxfId="525" priority="817" operator="equal">
      <formula>"NO CUMPLE"</formula>
    </cfRule>
    <cfRule type="cellIs" dxfId="524" priority="818" operator="equal">
      <formula>"CUMPLE"</formula>
    </cfRule>
  </conditionalFormatting>
  <conditionalFormatting sqref="L23484:L23485">
    <cfRule type="cellIs" dxfId="523" priority="811" operator="equal">
      <formula>0</formula>
    </cfRule>
  </conditionalFormatting>
  <conditionalFormatting sqref="L23487">
    <cfRule type="cellIs" dxfId="522" priority="824" operator="equal">
      <formula>0</formula>
    </cfRule>
  </conditionalFormatting>
  <conditionalFormatting sqref="L23489">
    <cfRule type="expression" dxfId="521" priority="823">
      <formula>AND(L23489&lt;&gt;"",SUM(L23489:L23490)=0)</formula>
    </cfRule>
  </conditionalFormatting>
  <conditionalFormatting sqref="L23490">
    <cfRule type="expression" dxfId="520" priority="822">
      <formula>AND(L23490&lt;&gt;"",SUM(L23489:L23490)=0)</formula>
    </cfRule>
  </conditionalFormatting>
  <conditionalFormatting sqref="L23492">
    <cfRule type="cellIs" dxfId="519" priority="830" operator="equal">
      <formula>0</formula>
    </cfRule>
  </conditionalFormatting>
  <conditionalFormatting sqref="L23494">
    <cfRule type="cellIs" dxfId="518" priority="829" operator="equal">
      <formula>0</formula>
    </cfRule>
  </conditionalFormatting>
  <conditionalFormatting sqref="L23496">
    <cfRule type="cellIs" dxfId="517" priority="828" operator="equal">
      <formula>0</formula>
    </cfRule>
  </conditionalFormatting>
  <conditionalFormatting sqref="L23498">
    <cfRule type="cellIs" dxfId="516" priority="827" operator="equal">
      <formula>0</formula>
    </cfRule>
  </conditionalFormatting>
  <conditionalFormatting sqref="L23500">
    <cfRule type="cellIs" dxfId="515" priority="826" operator="equal">
      <formula>-2</formula>
    </cfRule>
  </conditionalFormatting>
  <conditionalFormatting sqref="L23502">
    <cfRule type="cellIs" dxfId="514" priority="825" operator="equal">
      <formula>-1</formula>
    </cfRule>
  </conditionalFormatting>
  <conditionalFormatting sqref="L23520">
    <cfRule type="cellIs" dxfId="513" priority="778" operator="equal">
      <formula>"RECHAZADO"</formula>
    </cfRule>
    <cfRule type="cellIs" dxfId="512" priority="779" operator="equal">
      <formula>"NO CUMPLE"</formula>
    </cfRule>
    <cfRule type="cellIs" dxfId="511" priority="780" operator="equal">
      <formula>"CUMPLE"</formula>
    </cfRule>
  </conditionalFormatting>
  <conditionalFormatting sqref="L23577">
    <cfRule type="cellIs" dxfId="510" priority="772" operator="equal">
      <formula>"RECHAZADO"</formula>
    </cfRule>
    <cfRule type="cellIs" dxfId="509" priority="773" operator="equal">
      <formula>"NO CUMPLE"</formula>
    </cfRule>
    <cfRule type="cellIs" dxfId="508" priority="774" operator="equal">
      <formula>"CUMPLE"</formula>
    </cfRule>
  </conditionalFormatting>
  <conditionalFormatting sqref="L23580">
    <cfRule type="cellIs" dxfId="507" priority="769" operator="equal">
      <formula>"RECHAZADO"</formula>
    </cfRule>
    <cfRule type="cellIs" dxfId="506" priority="770" operator="equal">
      <formula>"NO CUMPLE"</formula>
    </cfRule>
    <cfRule type="cellIs" dxfId="505" priority="771" operator="equal">
      <formula>"CUMPLE"</formula>
    </cfRule>
  </conditionalFormatting>
  <conditionalFormatting sqref="L23581">
    <cfRule type="cellIs" dxfId="504" priority="722" operator="equal">
      <formula>"RECHAZADO"</formula>
    </cfRule>
    <cfRule type="cellIs" dxfId="503" priority="723" operator="equal">
      <formula>"NO CUMPLE"</formula>
    </cfRule>
    <cfRule type="cellIs" dxfId="502" priority="724" operator="equal">
      <formula>"CUMPLE"</formula>
    </cfRule>
  </conditionalFormatting>
  <conditionalFormatting sqref="L23582">
    <cfRule type="cellIs" dxfId="501" priority="716" operator="equal">
      <formula>"RECHAZADO"</formula>
    </cfRule>
    <cfRule type="cellIs" dxfId="500" priority="717" operator="equal">
      <formula>"NO CUMPLE"</formula>
    </cfRule>
    <cfRule type="cellIs" dxfId="499" priority="718" operator="equal">
      <formula>"CUMPLE"</formula>
    </cfRule>
  </conditionalFormatting>
  <conditionalFormatting sqref="L23583">
    <cfRule type="cellIs" dxfId="498" priority="719" operator="equal">
      <formula>"RECHAZADO"</formula>
    </cfRule>
    <cfRule type="cellIs" dxfId="497" priority="720" operator="equal">
      <formula>"NO CUMPLE"</formula>
    </cfRule>
    <cfRule type="cellIs" dxfId="496" priority="721" operator="equal">
      <formula>"CUMPLE"</formula>
    </cfRule>
  </conditionalFormatting>
  <conditionalFormatting sqref="L23586">
    <cfRule type="cellIs" dxfId="495" priority="775" operator="equal">
      <formula>"RECHAZADO"</formula>
    </cfRule>
    <cfRule type="cellIs" dxfId="494" priority="776" operator="equal">
      <formula>"NO CUMPLE"</formula>
    </cfRule>
    <cfRule type="cellIs" dxfId="493" priority="777" operator="equal">
      <formula>"CUMPLE"</formula>
    </cfRule>
  </conditionalFormatting>
  <conditionalFormatting sqref="L23589">
    <cfRule type="cellIs" dxfId="492" priority="766" operator="equal">
      <formula>"RECHAZADO"</formula>
    </cfRule>
    <cfRule type="cellIs" dxfId="491" priority="767" operator="equal">
      <formula>"NO CUMPLE"</formula>
    </cfRule>
    <cfRule type="cellIs" dxfId="490" priority="768" operator="equal">
      <formula>"CUMPLE"</formula>
    </cfRule>
  </conditionalFormatting>
  <conditionalFormatting sqref="L23590">
    <cfRule type="cellIs" dxfId="489" priority="754" operator="equal">
      <formula>"RECHAZADO"</formula>
    </cfRule>
    <cfRule type="cellIs" dxfId="488" priority="755" operator="equal">
      <formula>"NO CUMPLE"</formula>
    </cfRule>
    <cfRule type="cellIs" dxfId="487" priority="756" operator="equal">
      <formula>"CUMPLE"</formula>
    </cfRule>
  </conditionalFormatting>
  <conditionalFormatting sqref="L23594">
    <cfRule type="cellIs" dxfId="486" priority="751" operator="equal">
      <formula>"RECHAZADO"</formula>
    </cfRule>
    <cfRule type="cellIs" dxfId="485" priority="752" operator="equal">
      <formula>"NO CUMPLE"</formula>
    </cfRule>
    <cfRule type="cellIs" dxfId="484" priority="753" operator="equal">
      <formula>"CUMPLE"</formula>
    </cfRule>
  </conditionalFormatting>
  <conditionalFormatting sqref="L23609:L23610">
    <cfRule type="cellIs" dxfId="483" priority="746" operator="equal">
      <formula>0</formula>
    </cfRule>
  </conditionalFormatting>
  <conditionalFormatting sqref="L23612">
    <cfRule type="cellIs" dxfId="482" priority="759" operator="equal">
      <formula>0</formula>
    </cfRule>
  </conditionalFormatting>
  <conditionalFormatting sqref="L23614">
    <cfRule type="expression" dxfId="481" priority="758">
      <formula>AND(L23614&lt;&gt;"",SUM(L23614:L23615)=0)</formula>
    </cfRule>
  </conditionalFormatting>
  <conditionalFormatting sqref="L23615">
    <cfRule type="expression" dxfId="480" priority="757">
      <formula>AND(L23615&lt;&gt;"",SUM(L23614:L23615)=0)</formula>
    </cfRule>
  </conditionalFormatting>
  <conditionalFormatting sqref="L23617">
    <cfRule type="cellIs" dxfId="479" priority="765" operator="equal">
      <formula>0</formula>
    </cfRule>
  </conditionalFormatting>
  <conditionalFormatting sqref="L23619">
    <cfRule type="cellIs" dxfId="478" priority="764" operator="equal">
      <formula>0</formula>
    </cfRule>
  </conditionalFormatting>
  <conditionalFormatting sqref="L23621">
    <cfRule type="cellIs" dxfId="477" priority="763" operator="equal">
      <formula>0</formula>
    </cfRule>
  </conditionalFormatting>
  <conditionalFormatting sqref="L23623">
    <cfRule type="cellIs" dxfId="476" priority="762" operator="equal">
      <formula>0</formula>
    </cfRule>
  </conditionalFormatting>
  <conditionalFormatting sqref="L23625">
    <cfRule type="cellIs" dxfId="475" priority="761" operator="equal">
      <formula>-2</formula>
    </cfRule>
  </conditionalFormatting>
  <conditionalFormatting sqref="L23627">
    <cfRule type="cellIs" dxfId="474" priority="760" operator="equal">
      <formula>-1</formula>
    </cfRule>
  </conditionalFormatting>
  <conditionalFormatting sqref="L23645">
    <cfRule type="cellIs" dxfId="473" priority="713" operator="equal">
      <formula>"RECHAZADO"</formula>
    </cfRule>
    <cfRule type="cellIs" dxfId="472" priority="714" operator="equal">
      <formula>"NO CUMPLE"</formula>
    </cfRule>
    <cfRule type="cellIs" dxfId="471" priority="715" operator="equal">
      <formula>"CUMPLE"</formula>
    </cfRule>
  </conditionalFormatting>
  <conditionalFormatting sqref="L23702">
    <cfRule type="cellIs" dxfId="470" priority="707" operator="equal">
      <formula>"RECHAZADO"</formula>
    </cfRule>
    <cfRule type="cellIs" dxfId="469" priority="708" operator="equal">
      <formula>"NO CUMPLE"</formula>
    </cfRule>
    <cfRule type="cellIs" dxfId="468" priority="709" operator="equal">
      <formula>"CUMPLE"</formula>
    </cfRule>
  </conditionalFormatting>
  <conditionalFormatting sqref="L23705">
    <cfRule type="cellIs" dxfId="467" priority="704" operator="equal">
      <formula>"RECHAZADO"</formula>
    </cfRule>
    <cfRule type="cellIs" dxfId="466" priority="705" operator="equal">
      <formula>"NO CUMPLE"</formula>
    </cfRule>
    <cfRule type="cellIs" dxfId="465" priority="706" operator="equal">
      <formula>"CUMPLE"</formula>
    </cfRule>
  </conditionalFormatting>
  <conditionalFormatting sqref="L23706">
    <cfRule type="cellIs" dxfId="464" priority="657" operator="equal">
      <formula>"RECHAZADO"</formula>
    </cfRule>
    <cfRule type="cellIs" dxfId="463" priority="658" operator="equal">
      <formula>"NO CUMPLE"</formula>
    </cfRule>
    <cfRule type="cellIs" dxfId="462" priority="659" operator="equal">
      <formula>"CUMPLE"</formula>
    </cfRule>
  </conditionalFormatting>
  <conditionalFormatting sqref="L23707">
    <cfRule type="cellIs" dxfId="461" priority="651" operator="equal">
      <formula>"RECHAZADO"</formula>
    </cfRule>
    <cfRule type="cellIs" dxfId="460" priority="652" operator="equal">
      <formula>"NO CUMPLE"</formula>
    </cfRule>
    <cfRule type="cellIs" dxfId="459" priority="653" operator="equal">
      <formula>"CUMPLE"</formula>
    </cfRule>
  </conditionalFormatting>
  <conditionalFormatting sqref="L23708">
    <cfRule type="cellIs" dxfId="458" priority="654" operator="equal">
      <formula>"RECHAZADO"</formula>
    </cfRule>
    <cfRule type="cellIs" dxfId="457" priority="655" operator="equal">
      <formula>"NO CUMPLE"</formula>
    </cfRule>
    <cfRule type="cellIs" dxfId="456" priority="656" operator="equal">
      <formula>"CUMPLE"</formula>
    </cfRule>
  </conditionalFormatting>
  <conditionalFormatting sqref="L23711">
    <cfRule type="cellIs" dxfId="455" priority="710" operator="equal">
      <formula>"RECHAZADO"</formula>
    </cfRule>
    <cfRule type="cellIs" dxfId="454" priority="711" operator="equal">
      <formula>"NO CUMPLE"</formula>
    </cfRule>
    <cfRule type="cellIs" dxfId="453" priority="712" operator="equal">
      <formula>"CUMPLE"</formula>
    </cfRule>
  </conditionalFormatting>
  <conditionalFormatting sqref="L23714">
    <cfRule type="cellIs" dxfId="452" priority="701" operator="equal">
      <formula>"RECHAZADO"</formula>
    </cfRule>
    <cfRule type="cellIs" dxfId="451" priority="702" operator="equal">
      <formula>"NO CUMPLE"</formula>
    </cfRule>
    <cfRule type="cellIs" dxfId="450" priority="703" operator="equal">
      <formula>"CUMPLE"</formula>
    </cfRule>
  </conditionalFormatting>
  <conditionalFormatting sqref="L23715">
    <cfRule type="cellIs" dxfId="449" priority="689" operator="equal">
      <formula>"RECHAZADO"</formula>
    </cfRule>
    <cfRule type="cellIs" dxfId="448" priority="690" operator="equal">
      <formula>"NO CUMPLE"</formula>
    </cfRule>
    <cfRule type="cellIs" dxfId="447" priority="691" operator="equal">
      <formula>"CUMPLE"</formula>
    </cfRule>
  </conditionalFormatting>
  <conditionalFormatting sqref="L23719">
    <cfRule type="cellIs" dxfId="446" priority="686" operator="equal">
      <formula>"RECHAZADO"</formula>
    </cfRule>
    <cfRule type="cellIs" dxfId="445" priority="687" operator="equal">
      <formula>"NO CUMPLE"</formula>
    </cfRule>
    <cfRule type="cellIs" dxfId="444" priority="688" operator="equal">
      <formula>"CUMPLE"</formula>
    </cfRule>
  </conditionalFormatting>
  <conditionalFormatting sqref="L23734:L23735">
    <cfRule type="cellIs" dxfId="443" priority="681" operator="equal">
      <formula>0</formula>
    </cfRule>
  </conditionalFormatting>
  <conditionalFormatting sqref="L23737">
    <cfRule type="cellIs" dxfId="442" priority="694" operator="equal">
      <formula>0</formula>
    </cfRule>
  </conditionalFormatting>
  <conditionalFormatting sqref="L23739">
    <cfRule type="expression" dxfId="441" priority="693">
      <formula>AND(L23739&lt;&gt;"",SUM(L23739:L23740)=0)</formula>
    </cfRule>
  </conditionalFormatting>
  <conditionalFormatting sqref="L23740">
    <cfRule type="expression" dxfId="440" priority="692">
      <formula>AND(L23740&lt;&gt;"",SUM(L23739:L23740)=0)</formula>
    </cfRule>
  </conditionalFormatting>
  <conditionalFormatting sqref="L23742">
    <cfRule type="cellIs" dxfId="439" priority="700" operator="equal">
      <formula>0</formula>
    </cfRule>
  </conditionalFormatting>
  <conditionalFormatting sqref="L23744">
    <cfRule type="cellIs" dxfId="438" priority="699" operator="equal">
      <formula>0</formula>
    </cfRule>
  </conditionalFormatting>
  <conditionalFormatting sqref="L23746">
    <cfRule type="cellIs" dxfId="437" priority="698" operator="equal">
      <formula>0</formula>
    </cfRule>
  </conditionalFormatting>
  <conditionalFormatting sqref="L23748">
    <cfRule type="cellIs" dxfId="436" priority="697" operator="equal">
      <formula>0</formula>
    </cfRule>
  </conditionalFormatting>
  <conditionalFormatting sqref="L23750">
    <cfRule type="cellIs" dxfId="435" priority="696" operator="equal">
      <formula>-2</formula>
    </cfRule>
  </conditionalFormatting>
  <conditionalFormatting sqref="L23752">
    <cfRule type="cellIs" dxfId="434" priority="695" operator="equal">
      <formula>-1</formula>
    </cfRule>
  </conditionalFormatting>
  <conditionalFormatting sqref="L23770">
    <cfRule type="cellIs" dxfId="433" priority="648" operator="equal">
      <formula>"RECHAZADO"</formula>
    </cfRule>
    <cfRule type="cellIs" dxfId="432" priority="649" operator="equal">
      <formula>"NO CUMPLE"</formula>
    </cfRule>
    <cfRule type="cellIs" dxfId="431" priority="650" operator="equal">
      <formula>"CUMPLE"</formula>
    </cfRule>
  </conditionalFormatting>
  <conditionalFormatting sqref="L23827">
    <cfRule type="cellIs" dxfId="430" priority="642" operator="equal">
      <formula>"RECHAZADO"</formula>
    </cfRule>
    <cfRule type="cellIs" dxfId="429" priority="643" operator="equal">
      <formula>"NO CUMPLE"</formula>
    </cfRule>
    <cfRule type="cellIs" dxfId="428" priority="644" operator="equal">
      <formula>"CUMPLE"</formula>
    </cfRule>
  </conditionalFormatting>
  <conditionalFormatting sqref="L23830">
    <cfRule type="cellIs" dxfId="427" priority="639" operator="equal">
      <formula>"RECHAZADO"</formula>
    </cfRule>
    <cfRule type="cellIs" dxfId="426" priority="640" operator="equal">
      <formula>"NO CUMPLE"</formula>
    </cfRule>
    <cfRule type="cellIs" dxfId="425" priority="641" operator="equal">
      <formula>"CUMPLE"</formula>
    </cfRule>
  </conditionalFormatting>
  <conditionalFormatting sqref="L23831">
    <cfRule type="cellIs" dxfId="424" priority="592" operator="equal">
      <formula>"RECHAZADO"</formula>
    </cfRule>
    <cfRule type="cellIs" dxfId="423" priority="593" operator="equal">
      <formula>"NO CUMPLE"</formula>
    </cfRule>
    <cfRule type="cellIs" dxfId="422" priority="594" operator="equal">
      <formula>"CUMPLE"</formula>
    </cfRule>
  </conditionalFormatting>
  <conditionalFormatting sqref="L23832">
    <cfRule type="cellIs" dxfId="421" priority="586" operator="equal">
      <formula>"RECHAZADO"</formula>
    </cfRule>
    <cfRule type="cellIs" dxfId="420" priority="587" operator="equal">
      <formula>"NO CUMPLE"</formula>
    </cfRule>
    <cfRule type="cellIs" dxfId="419" priority="588" operator="equal">
      <formula>"CUMPLE"</formula>
    </cfRule>
  </conditionalFormatting>
  <conditionalFormatting sqref="L23833">
    <cfRule type="cellIs" dxfId="418" priority="589" operator="equal">
      <formula>"RECHAZADO"</formula>
    </cfRule>
    <cfRule type="cellIs" dxfId="417" priority="590" operator="equal">
      <formula>"NO CUMPLE"</formula>
    </cfRule>
    <cfRule type="cellIs" dxfId="416" priority="591" operator="equal">
      <formula>"CUMPLE"</formula>
    </cfRule>
  </conditionalFormatting>
  <conditionalFormatting sqref="L23836">
    <cfRule type="cellIs" dxfId="415" priority="645" operator="equal">
      <formula>"RECHAZADO"</formula>
    </cfRule>
    <cfRule type="cellIs" dxfId="414" priority="646" operator="equal">
      <formula>"NO CUMPLE"</formula>
    </cfRule>
    <cfRule type="cellIs" dxfId="413" priority="647" operator="equal">
      <formula>"CUMPLE"</formula>
    </cfRule>
  </conditionalFormatting>
  <conditionalFormatting sqref="L23839">
    <cfRule type="cellIs" dxfId="412" priority="636" operator="equal">
      <formula>"RECHAZADO"</formula>
    </cfRule>
    <cfRule type="cellIs" dxfId="411" priority="637" operator="equal">
      <formula>"NO CUMPLE"</formula>
    </cfRule>
    <cfRule type="cellIs" dxfId="410" priority="638" operator="equal">
      <formula>"CUMPLE"</formula>
    </cfRule>
  </conditionalFormatting>
  <conditionalFormatting sqref="L23840">
    <cfRule type="cellIs" dxfId="409" priority="624" operator="equal">
      <formula>"RECHAZADO"</formula>
    </cfRule>
    <cfRule type="cellIs" dxfId="408" priority="625" operator="equal">
      <formula>"NO CUMPLE"</formula>
    </cfRule>
    <cfRule type="cellIs" dxfId="407" priority="626" operator="equal">
      <formula>"CUMPLE"</formula>
    </cfRule>
  </conditionalFormatting>
  <conditionalFormatting sqref="L23844">
    <cfRule type="cellIs" dxfId="406" priority="621" operator="equal">
      <formula>"RECHAZADO"</formula>
    </cfRule>
    <cfRule type="cellIs" dxfId="405" priority="622" operator="equal">
      <formula>"NO CUMPLE"</formula>
    </cfRule>
    <cfRule type="cellIs" dxfId="404" priority="623" operator="equal">
      <formula>"CUMPLE"</formula>
    </cfRule>
  </conditionalFormatting>
  <conditionalFormatting sqref="L23859:L23860">
    <cfRule type="cellIs" dxfId="403" priority="616" operator="equal">
      <formula>0</formula>
    </cfRule>
  </conditionalFormatting>
  <conditionalFormatting sqref="L23862">
    <cfRule type="cellIs" dxfId="402" priority="629" operator="equal">
      <formula>0</formula>
    </cfRule>
  </conditionalFormatting>
  <conditionalFormatting sqref="L23864">
    <cfRule type="expression" dxfId="401" priority="628">
      <formula>AND(L23864&lt;&gt;"",SUM(L23864:L23865)=0)</formula>
    </cfRule>
  </conditionalFormatting>
  <conditionalFormatting sqref="L23865">
    <cfRule type="expression" dxfId="400" priority="627">
      <formula>AND(L23865&lt;&gt;"",SUM(L23864:L23865)=0)</formula>
    </cfRule>
  </conditionalFormatting>
  <conditionalFormatting sqref="L23867">
    <cfRule type="cellIs" dxfId="399" priority="635" operator="equal">
      <formula>0</formula>
    </cfRule>
  </conditionalFormatting>
  <conditionalFormatting sqref="L23869">
    <cfRule type="cellIs" dxfId="398" priority="634" operator="equal">
      <formula>0</formula>
    </cfRule>
  </conditionalFormatting>
  <conditionalFormatting sqref="L23871">
    <cfRule type="cellIs" dxfId="397" priority="633" operator="equal">
      <formula>0</formula>
    </cfRule>
  </conditionalFormatting>
  <conditionalFormatting sqref="L23873">
    <cfRule type="cellIs" dxfId="396" priority="632" operator="equal">
      <formula>0</formula>
    </cfRule>
  </conditionalFormatting>
  <conditionalFormatting sqref="L23875">
    <cfRule type="cellIs" dxfId="395" priority="631" operator="equal">
      <formula>-2</formula>
    </cfRule>
  </conditionalFormatting>
  <conditionalFormatting sqref="L23877">
    <cfRule type="cellIs" dxfId="394" priority="630" operator="equal">
      <formula>-1</formula>
    </cfRule>
  </conditionalFormatting>
  <conditionalFormatting sqref="L23895">
    <cfRule type="cellIs" dxfId="393" priority="583" operator="equal">
      <formula>"RECHAZADO"</formula>
    </cfRule>
    <cfRule type="cellIs" dxfId="392" priority="584" operator="equal">
      <formula>"NO CUMPLE"</formula>
    </cfRule>
    <cfRule type="cellIs" dxfId="391" priority="585" operator="equal">
      <formula>"CUMPLE"</formula>
    </cfRule>
  </conditionalFormatting>
  <conditionalFormatting sqref="L23952">
    <cfRule type="cellIs" dxfId="390" priority="577" operator="equal">
      <formula>"RECHAZADO"</formula>
    </cfRule>
    <cfRule type="cellIs" dxfId="389" priority="578" operator="equal">
      <formula>"NO CUMPLE"</formula>
    </cfRule>
    <cfRule type="cellIs" dxfId="388" priority="579" operator="equal">
      <formula>"CUMPLE"</formula>
    </cfRule>
  </conditionalFormatting>
  <conditionalFormatting sqref="L23955">
    <cfRule type="cellIs" dxfId="387" priority="574" operator="equal">
      <formula>"RECHAZADO"</formula>
    </cfRule>
    <cfRule type="cellIs" dxfId="386" priority="575" operator="equal">
      <formula>"NO CUMPLE"</formula>
    </cfRule>
    <cfRule type="cellIs" dxfId="385" priority="576" operator="equal">
      <formula>"CUMPLE"</formula>
    </cfRule>
  </conditionalFormatting>
  <conditionalFormatting sqref="L23956">
    <cfRule type="cellIs" dxfId="384" priority="527" operator="equal">
      <formula>"RECHAZADO"</formula>
    </cfRule>
    <cfRule type="cellIs" dxfId="383" priority="528" operator="equal">
      <formula>"NO CUMPLE"</formula>
    </cfRule>
    <cfRule type="cellIs" dxfId="382" priority="529" operator="equal">
      <formula>"CUMPLE"</formula>
    </cfRule>
  </conditionalFormatting>
  <conditionalFormatting sqref="L23957">
    <cfRule type="cellIs" dxfId="381" priority="521" operator="equal">
      <formula>"RECHAZADO"</formula>
    </cfRule>
    <cfRule type="cellIs" dxfId="380" priority="522" operator="equal">
      <formula>"NO CUMPLE"</formula>
    </cfRule>
    <cfRule type="cellIs" dxfId="379" priority="523" operator="equal">
      <formula>"CUMPLE"</formula>
    </cfRule>
  </conditionalFormatting>
  <conditionalFormatting sqref="L23958">
    <cfRule type="cellIs" dxfId="378" priority="524" operator="equal">
      <formula>"RECHAZADO"</formula>
    </cfRule>
    <cfRule type="cellIs" dxfId="377" priority="525" operator="equal">
      <formula>"NO CUMPLE"</formula>
    </cfRule>
    <cfRule type="cellIs" dxfId="376" priority="526" operator="equal">
      <formula>"CUMPLE"</formula>
    </cfRule>
  </conditionalFormatting>
  <conditionalFormatting sqref="L23961">
    <cfRule type="cellIs" dxfId="375" priority="580" operator="equal">
      <formula>"RECHAZADO"</formula>
    </cfRule>
    <cfRule type="cellIs" dxfId="374" priority="581" operator="equal">
      <formula>"NO CUMPLE"</formula>
    </cfRule>
    <cfRule type="cellIs" dxfId="373" priority="582" operator="equal">
      <formula>"CUMPLE"</formula>
    </cfRule>
  </conditionalFormatting>
  <conditionalFormatting sqref="L23964">
    <cfRule type="cellIs" dxfId="372" priority="571" operator="equal">
      <formula>"RECHAZADO"</formula>
    </cfRule>
    <cfRule type="cellIs" dxfId="371" priority="572" operator="equal">
      <formula>"NO CUMPLE"</formula>
    </cfRule>
    <cfRule type="cellIs" dxfId="370" priority="573" operator="equal">
      <formula>"CUMPLE"</formula>
    </cfRule>
  </conditionalFormatting>
  <conditionalFormatting sqref="L23965">
    <cfRule type="cellIs" dxfId="369" priority="559" operator="equal">
      <formula>"RECHAZADO"</formula>
    </cfRule>
    <cfRule type="cellIs" dxfId="368" priority="560" operator="equal">
      <formula>"NO CUMPLE"</formula>
    </cfRule>
    <cfRule type="cellIs" dxfId="367" priority="561" operator="equal">
      <formula>"CUMPLE"</formula>
    </cfRule>
  </conditionalFormatting>
  <conditionalFormatting sqref="L23969">
    <cfRule type="cellIs" dxfId="366" priority="556" operator="equal">
      <formula>"RECHAZADO"</formula>
    </cfRule>
    <cfRule type="cellIs" dxfId="365" priority="557" operator="equal">
      <formula>"NO CUMPLE"</formula>
    </cfRule>
    <cfRule type="cellIs" dxfId="364" priority="558" operator="equal">
      <formula>"CUMPLE"</formula>
    </cfRule>
  </conditionalFormatting>
  <conditionalFormatting sqref="L23984:L23985">
    <cfRule type="cellIs" dxfId="363" priority="551" operator="equal">
      <formula>0</formula>
    </cfRule>
  </conditionalFormatting>
  <conditionalFormatting sqref="L23987">
    <cfRule type="cellIs" dxfId="362" priority="564" operator="equal">
      <formula>0</formula>
    </cfRule>
  </conditionalFormatting>
  <conditionalFormatting sqref="L23989">
    <cfRule type="expression" dxfId="361" priority="563">
      <formula>AND(L23989&lt;&gt;"",SUM(L23989:L23990)=0)</formula>
    </cfRule>
  </conditionalFormatting>
  <conditionalFormatting sqref="L23990">
    <cfRule type="expression" dxfId="360" priority="562">
      <formula>AND(L23990&lt;&gt;"",SUM(L23989:L23990)=0)</formula>
    </cfRule>
  </conditionalFormatting>
  <conditionalFormatting sqref="L23992">
    <cfRule type="cellIs" dxfId="359" priority="570" operator="equal">
      <formula>0</formula>
    </cfRule>
  </conditionalFormatting>
  <conditionalFormatting sqref="L23994">
    <cfRule type="cellIs" dxfId="358" priority="569" operator="equal">
      <formula>0</formula>
    </cfRule>
  </conditionalFormatting>
  <conditionalFormatting sqref="L23996">
    <cfRule type="cellIs" dxfId="357" priority="568" operator="equal">
      <formula>0</formula>
    </cfRule>
  </conditionalFormatting>
  <conditionalFormatting sqref="L23998">
    <cfRule type="cellIs" dxfId="356" priority="567" operator="equal">
      <formula>0</formula>
    </cfRule>
  </conditionalFormatting>
  <conditionalFormatting sqref="L24000">
    <cfRule type="cellIs" dxfId="355" priority="566" operator="equal">
      <formula>-2</formula>
    </cfRule>
  </conditionalFormatting>
  <conditionalFormatting sqref="L24002">
    <cfRule type="cellIs" dxfId="354" priority="565" operator="equal">
      <formula>-1</formula>
    </cfRule>
  </conditionalFormatting>
  <conditionalFormatting sqref="L24020">
    <cfRule type="cellIs" dxfId="353" priority="518" operator="equal">
      <formula>"RECHAZADO"</formula>
    </cfRule>
    <cfRule type="cellIs" dxfId="352" priority="519" operator="equal">
      <formula>"NO CUMPLE"</formula>
    </cfRule>
    <cfRule type="cellIs" dxfId="351" priority="520" operator="equal">
      <formula>"CUMPLE"</formula>
    </cfRule>
  </conditionalFormatting>
  <conditionalFormatting sqref="L24077">
    <cfRule type="cellIs" dxfId="350" priority="512" operator="equal">
      <formula>"RECHAZADO"</formula>
    </cfRule>
    <cfRule type="cellIs" dxfId="349" priority="513" operator="equal">
      <formula>"NO CUMPLE"</formula>
    </cfRule>
    <cfRule type="cellIs" dxfId="348" priority="514" operator="equal">
      <formula>"CUMPLE"</formula>
    </cfRule>
  </conditionalFormatting>
  <conditionalFormatting sqref="L24080">
    <cfRule type="cellIs" dxfId="347" priority="509" operator="equal">
      <formula>"RECHAZADO"</formula>
    </cfRule>
    <cfRule type="cellIs" dxfId="346" priority="510" operator="equal">
      <formula>"NO CUMPLE"</formula>
    </cfRule>
    <cfRule type="cellIs" dxfId="345" priority="511" operator="equal">
      <formula>"CUMPLE"</formula>
    </cfRule>
  </conditionalFormatting>
  <conditionalFormatting sqref="L24081">
    <cfRule type="cellIs" dxfId="344" priority="462" operator="equal">
      <formula>"RECHAZADO"</formula>
    </cfRule>
    <cfRule type="cellIs" dxfId="343" priority="463" operator="equal">
      <formula>"NO CUMPLE"</formula>
    </cfRule>
    <cfRule type="cellIs" dxfId="342" priority="464" operator="equal">
      <formula>"CUMPLE"</formula>
    </cfRule>
  </conditionalFormatting>
  <conditionalFormatting sqref="L24082">
    <cfRule type="cellIs" dxfId="341" priority="456" operator="equal">
      <formula>"RECHAZADO"</formula>
    </cfRule>
    <cfRule type="cellIs" dxfId="340" priority="457" operator="equal">
      <formula>"NO CUMPLE"</formula>
    </cfRule>
    <cfRule type="cellIs" dxfId="339" priority="458" operator="equal">
      <formula>"CUMPLE"</formula>
    </cfRule>
  </conditionalFormatting>
  <conditionalFormatting sqref="L24083">
    <cfRule type="cellIs" dxfId="338" priority="459" operator="equal">
      <formula>"RECHAZADO"</formula>
    </cfRule>
    <cfRule type="cellIs" dxfId="337" priority="460" operator="equal">
      <formula>"NO CUMPLE"</formula>
    </cfRule>
    <cfRule type="cellIs" dxfId="336" priority="461" operator="equal">
      <formula>"CUMPLE"</formula>
    </cfRule>
  </conditionalFormatting>
  <conditionalFormatting sqref="L24086">
    <cfRule type="cellIs" dxfId="335" priority="515" operator="equal">
      <formula>"RECHAZADO"</formula>
    </cfRule>
    <cfRule type="cellIs" dxfId="334" priority="516" operator="equal">
      <formula>"NO CUMPLE"</formula>
    </cfRule>
    <cfRule type="cellIs" dxfId="333" priority="517" operator="equal">
      <formula>"CUMPLE"</formula>
    </cfRule>
  </conditionalFormatting>
  <conditionalFormatting sqref="L24089">
    <cfRule type="cellIs" dxfId="332" priority="506" operator="equal">
      <formula>"RECHAZADO"</formula>
    </cfRule>
    <cfRule type="cellIs" dxfId="331" priority="507" operator="equal">
      <formula>"NO CUMPLE"</formula>
    </cfRule>
    <cfRule type="cellIs" dxfId="330" priority="508" operator="equal">
      <formula>"CUMPLE"</formula>
    </cfRule>
  </conditionalFormatting>
  <conditionalFormatting sqref="L24090">
    <cfRule type="cellIs" dxfId="329" priority="494" operator="equal">
      <formula>"RECHAZADO"</formula>
    </cfRule>
    <cfRule type="cellIs" dxfId="328" priority="495" operator="equal">
      <formula>"NO CUMPLE"</formula>
    </cfRule>
    <cfRule type="cellIs" dxfId="327" priority="496" operator="equal">
      <formula>"CUMPLE"</formula>
    </cfRule>
  </conditionalFormatting>
  <conditionalFormatting sqref="L24094">
    <cfRule type="cellIs" dxfId="326" priority="491" operator="equal">
      <formula>"RECHAZADO"</formula>
    </cfRule>
    <cfRule type="cellIs" dxfId="325" priority="492" operator="equal">
      <formula>"NO CUMPLE"</formula>
    </cfRule>
    <cfRule type="cellIs" dxfId="324" priority="493" operator="equal">
      <formula>"CUMPLE"</formula>
    </cfRule>
  </conditionalFormatting>
  <conditionalFormatting sqref="L24109:L24110">
    <cfRule type="cellIs" dxfId="323" priority="486" operator="equal">
      <formula>0</formula>
    </cfRule>
  </conditionalFormatting>
  <conditionalFormatting sqref="L24112">
    <cfRule type="cellIs" dxfId="322" priority="499" operator="equal">
      <formula>0</formula>
    </cfRule>
  </conditionalFormatting>
  <conditionalFormatting sqref="L24114">
    <cfRule type="expression" dxfId="321" priority="498">
      <formula>AND(L24114&lt;&gt;"",SUM(L24114:L24115)=0)</formula>
    </cfRule>
  </conditionalFormatting>
  <conditionalFormatting sqref="L24115">
    <cfRule type="expression" dxfId="320" priority="497">
      <formula>AND(L24115&lt;&gt;"",SUM(L24114:L24115)=0)</formula>
    </cfRule>
  </conditionalFormatting>
  <conditionalFormatting sqref="L24117">
    <cfRule type="cellIs" dxfId="319" priority="505" operator="equal">
      <formula>0</formula>
    </cfRule>
  </conditionalFormatting>
  <conditionalFormatting sqref="L24119">
    <cfRule type="cellIs" dxfId="318" priority="504" operator="equal">
      <formula>0</formula>
    </cfRule>
  </conditionalFormatting>
  <conditionalFormatting sqref="L24121">
    <cfRule type="cellIs" dxfId="317" priority="503" operator="equal">
      <formula>0</formula>
    </cfRule>
  </conditionalFormatting>
  <conditionalFormatting sqref="L24123">
    <cfRule type="cellIs" dxfId="316" priority="502" operator="equal">
      <formula>0</formula>
    </cfRule>
  </conditionalFormatting>
  <conditionalFormatting sqref="L24125">
    <cfRule type="cellIs" dxfId="315" priority="501" operator="equal">
      <formula>-2</formula>
    </cfRule>
  </conditionalFormatting>
  <conditionalFormatting sqref="L24127">
    <cfRule type="cellIs" dxfId="314" priority="500" operator="equal">
      <formula>-1</formula>
    </cfRule>
  </conditionalFormatting>
  <conditionalFormatting sqref="L24145">
    <cfRule type="cellIs" dxfId="313" priority="453" operator="equal">
      <formula>"RECHAZADO"</formula>
    </cfRule>
    <cfRule type="cellIs" dxfId="312" priority="454" operator="equal">
      <formula>"NO CUMPLE"</formula>
    </cfRule>
    <cfRule type="cellIs" dxfId="311" priority="455" operator="equal">
      <formula>"CUMPLE"</formula>
    </cfRule>
  </conditionalFormatting>
  <conditionalFormatting sqref="L24202">
    <cfRule type="cellIs" dxfId="310" priority="447" operator="equal">
      <formula>"RECHAZADO"</formula>
    </cfRule>
    <cfRule type="cellIs" dxfId="309" priority="448" operator="equal">
      <formula>"NO CUMPLE"</formula>
    </cfRule>
    <cfRule type="cellIs" dxfId="308" priority="449" operator="equal">
      <formula>"CUMPLE"</formula>
    </cfRule>
  </conditionalFormatting>
  <conditionalFormatting sqref="L24205">
    <cfRule type="cellIs" dxfId="307" priority="444" operator="equal">
      <formula>"RECHAZADO"</formula>
    </cfRule>
    <cfRule type="cellIs" dxfId="306" priority="445" operator="equal">
      <formula>"NO CUMPLE"</formula>
    </cfRule>
    <cfRule type="cellIs" dxfId="305" priority="446" operator="equal">
      <formula>"CUMPLE"</formula>
    </cfRule>
  </conditionalFormatting>
  <conditionalFormatting sqref="L24206">
    <cfRule type="cellIs" dxfId="304" priority="397" operator="equal">
      <formula>"RECHAZADO"</formula>
    </cfRule>
    <cfRule type="cellIs" dxfId="303" priority="398" operator="equal">
      <formula>"NO CUMPLE"</formula>
    </cfRule>
    <cfRule type="cellIs" dxfId="302" priority="399" operator="equal">
      <formula>"CUMPLE"</formula>
    </cfRule>
  </conditionalFormatting>
  <conditionalFormatting sqref="L24207">
    <cfRule type="cellIs" dxfId="301" priority="391" operator="equal">
      <formula>"RECHAZADO"</formula>
    </cfRule>
    <cfRule type="cellIs" dxfId="300" priority="392" operator="equal">
      <formula>"NO CUMPLE"</formula>
    </cfRule>
    <cfRule type="cellIs" dxfId="299" priority="393" operator="equal">
      <formula>"CUMPLE"</formula>
    </cfRule>
  </conditionalFormatting>
  <conditionalFormatting sqref="L24208">
    <cfRule type="cellIs" dxfId="298" priority="394" operator="equal">
      <formula>"RECHAZADO"</formula>
    </cfRule>
    <cfRule type="cellIs" dxfId="297" priority="395" operator="equal">
      <formula>"NO CUMPLE"</formula>
    </cfRule>
    <cfRule type="cellIs" dxfId="296" priority="396" operator="equal">
      <formula>"CUMPLE"</formula>
    </cfRule>
  </conditionalFormatting>
  <conditionalFormatting sqref="L24211">
    <cfRule type="cellIs" dxfId="295" priority="450" operator="equal">
      <formula>"RECHAZADO"</formula>
    </cfRule>
    <cfRule type="cellIs" dxfId="294" priority="451" operator="equal">
      <formula>"NO CUMPLE"</formula>
    </cfRule>
    <cfRule type="cellIs" dxfId="293" priority="452" operator="equal">
      <formula>"CUMPLE"</formula>
    </cfRule>
  </conditionalFormatting>
  <conditionalFormatting sqref="L24214">
    <cfRule type="cellIs" dxfId="292" priority="441" operator="equal">
      <formula>"RECHAZADO"</formula>
    </cfRule>
    <cfRule type="cellIs" dxfId="291" priority="442" operator="equal">
      <formula>"NO CUMPLE"</formula>
    </cfRule>
    <cfRule type="cellIs" dxfId="290" priority="443" operator="equal">
      <formula>"CUMPLE"</formula>
    </cfRule>
  </conditionalFormatting>
  <conditionalFormatting sqref="L24215">
    <cfRule type="cellIs" dxfId="289" priority="429" operator="equal">
      <formula>"RECHAZADO"</formula>
    </cfRule>
    <cfRule type="cellIs" dxfId="288" priority="430" operator="equal">
      <formula>"NO CUMPLE"</formula>
    </cfRule>
    <cfRule type="cellIs" dxfId="287" priority="431" operator="equal">
      <formula>"CUMPLE"</formula>
    </cfRule>
  </conditionalFormatting>
  <conditionalFormatting sqref="L24219">
    <cfRule type="cellIs" dxfId="286" priority="426" operator="equal">
      <formula>"RECHAZADO"</formula>
    </cfRule>
    <cfRule type="cellIs" dxfId="285" priority="427" operator="equal">
      <formula>"NO CUMPLE"</formula>
    </cfRule>
    <cfRule type="cellIs" dxfId="284" priority="428" operator="equal">
      <formula>"CUMPLE"</formula>
    </cfRule>
  </conditionalFormatting>
  <conditionalFormatting sqref="L24234:L24235">
    <cfRule type="cellIs" dxfId="283" priority="421" operator="equal">
      <formula>0</formula>
    </cfRule>
  </conditionalFormatting>
  <conditionalFormatting sqref="L24237">
    <cfRule type="cellIs" dxfId="282" priority="434" operator="equal">
      <formula>0</formula>
    </cfRule>
  </conditionalFormatting>
  <conditionalFormatting sqref="L24239">
    <cfRule type="expression" dxfId="281" priority="433">
      <formula>AND(L24239&lt;&gt;"",SUM(L24239:L24240)=0)</formula>
    </cfRule>
  </conditionalFormatting>
  <conditionalFormatting sqref="L24240">
    <cfRule type="expression" dxfId="280" priority="432">
      <formula>AND(L24240&lt;&gt;"",SUM(L24239:L24240)=0)</formula>
    </cfRule>
  </conditionalFormatting>
  <conditionalFormatting sqref="L24242">
    <cfRule type="cellIs" dxfId="279" priority="440" operator="equal">
      <formula>0</formula>
    </cfRule>
  </conditionalFormatting>
  <conditionalFormatting sqref="L24244">
    <cfRule type="cellIs" dxfId="278" priority="439" operator="equal">
      <formula>0</formula>
    </cfRule>
  </conditionalFormatting>
  <conditionalFormatting sqref="L24246">
    <cfRule type="cellIs" dxfId="277" priority="438" operator="equal">
      <formula>0</formula>
    </cfRule>
  </conditionalFormatting>
  <conditionalFormatting sqref="L24248">
    <cfRule type="cellIs" dxfId="276" priority="437" operator="equal">
      <formula>0</formula>
    </cfRule>
  </conditionalFormatting>
  <conditionalFormatting sqref="L24250">
    <cfRule type="cellIs" dxfId="275" priority="436" operator="equal">
      <formula>-2</formula>
    </cfRule>
  </conditionalFormatting>
  <conditionalFormatting sqref="L24252">
    <cfRule type="cellIs" dxfId="274" priority="435" operator="equal">
      <formula>-1</formula>
    </cfRule>
  </conditionalFormatting>
  <conditionalFormatting sqref="L24270">
    <cfRule type="cellIs" dxfId="273" priority="388" operator="equal">
      <formula>"RECHAZADO"</formula>
    </cfRule>
    <cfRule type="cellIs" dxfId="272" priority="389" operator="equal">
      <formula>"NO CUMPLE"</formula>
    </cfRule>
    <cfRule type="cellIs" dxfId="271" priority="390" operator="equal">
      <formula>"CUMPLE"</formula>
    </cfRule>
  </conditionalFormatting>
  <conditionalFormatting sqref="L24327">
    <cfRule type="cellIs" dxfId="270" priority="382" operator="equal">
      <formula>"RECHAZADO"</formula>
    </cfRule>
    <cfRule type="cellIs" dxfId="269" priority="383" operator="equal">
      <formula>"NO CUMPLE"</formula>
    </cfRule>
    <cfRule type="cellIs" dxfId="268" priority="384" operator="equal">
      <formula>"CUMPLE"</formula>
    </cfRule>
  </conditionalFormatting>
  <conditionalFormatting sqref="L24330">
    <cfRule type="cellIs" dxfId="267" priority="379" operator="equal">
      <formula>"RECHAZADO"</formula>
    </cfRule>
    <cfRule type="cellIs" dxfId="266" priority="380" operator="equal">
      <formula>"NO CUMPLE"</formula>
    </cfRule>
    <cfRule type="cellIs" dxfId="265" priority="381" operator="equal">
      <formula>"CUMPLE"</formula>
    </cfRule>
  </conditionalFormatting>
  <conditionalFormatting sqref="L24331">
    <cfRule type="cellIs" dxfId="264" priority="332" operator="equal">
      <formula>"RECHAZADO"</formula>
    </cfRule>
    <cfRule type="cellIs" dxfId="263" priority="333" operator="equal">
      <formula>"NO CUMPLE"</formula>
    </cfRule>
    <cfRule type="cellIs" dxfId="262" priority="334" operator="equal">
      <formula>"CUMPLE"</formula>
    </cfRule>
  </conditionalFormatting>
  <conditionalFormatting sqref="L24332">
    <cfRule type="cellIs" dxfId="261" priority="326" operator="equal">
      <formula>"RECHAZADO"</formula>
    </cfRule>
    <cfRule type="cellIs" dxfId="260" priority="327" operator="equal">
      <formula>"NO CUMPLE"</formula>
    </cfRule>
    <cfRule type="cellIs" dxfId="259" priority="328" operator="equal">
      <formula>"CUMPLE"</formula>
    </cfRule>
  </conditionalFormatting>
  <conditionalFormatting sqref="L24333">
    <cfRule type="cellIs" dxfId="258" priority="329" operator="equal">
      <formula>"RECHAZADO"</formula>
    </cfRule>
    <cfRule type="cellIs" dxfId="257" priority="330" operator="equal">
      <formula>"NO CUMPLE"</formula>
    </cfRule>
    <cfRule type="cellIs" dxfId="256" priority="331" operator="equal">
      <formula>"CUMPLE"</formula>
    </cfRule>
  </conditionalFormatting>
  <conditionalFormatting sqref="L24336">
    <cfRule type="cellIs" dxfId="255" priority="385" operator="equal">
      <formula>"RECHAZADO"</formula>
    </cfRule>
    <cfRule type="cellIs" dxfId="254" priority="386" operator="equal">
      <formula>"NO CUMPLE"</formula>
    </cfRule>
    <cfRule type="cellIs" dxfId="253" priority="387" operator="equal">
      <formula>"CUMPLE"</formula>
    </cfRule>
  </conditionalFormatting>
  <conditionalFormatting sqref="L24339">
    <cfRule type="cellIs" dxfId="252" priority="376" operator="equal">
      <formula>"RECHAZADO"</formula>
    </cfRule>
    <cfRule type="cellIs" dxfId="251" priority="377" operator="equal">
      <formula>"NO CUMPLE"</formula>
    </cfRule>
    <cfRule type="cellIs" dxfId="250" priority="378" operator="equal">
      <formula>"CUMPLE"</formula>
    </cfRule>
  </conditionalFormatting>
  <conditionalFormatting sqref="L24340">
    <cfRule type="cellIs" dxfId="249" priority="364" operator="equal">
      <formula>"RECHAZADO"</formula>
    </cfRule>
    <cfRule type="cellIs" dxfId="248" priority="365" operator="equal">
      <formula>"NO CUMPLE"</formula>
    </cfRule>
    <cfRule type="cellIs" dxfId="247" priority="366" operator="equal">
      <formula>"CUMPLE"</formula>
    </cfRule>
  </conditionalFormatting>
  <conditionalFormatting sqref="L24344">
    <cfRule type="cellIs" dxfId="246" priority="361" operator="equal">
      <formula>"RECHAZADO"</formula>
    </cfRule>
    <cfRule type="cellIs" dxfId="245" priority="362" operator="equal">
      <formula>"NO CUMPLE"</formula>
    </cfRule>
    <cfRule type="cellIs" dxfId="244" priority="363" operator="equal">
      <formula>"CUMPLE"</formula>
    </cfRule>
  </conditionalFormatting>
  <conditionalFormatting sqref="L24359:L24360">
    <cfRule type="cellIs" dxfId="243" priority="356" operator="equal">
      <formula>0</formula>
    </cfRule>
  </conditionalFormatting>
  <conditionalFormatting sqref="L24362">
    <cfRule type="cellIs" dxfId="242" priority="369" operator="equal">
      <formula>0</formula>
    </cfRule>
  </conditionalFormatting>
  <conditionalFormatting sqref="L24364">
    <cfRule type="expression" dxfId="241" priority="368">
      <formula>AND(L24364&lt;&gt;"",SUM(L24364:L24365)=0)</formula>
    </cfRule>
  </conditionalFormatting>
  <conditionalFormatting sqref="L24365">
    <cfRule type="expression" dxfId="240" priority="367">
      <formula>AND(L24365&lt;&gt;"",SUM(L24364:L24365)=0)</formula>
    </cfRule>
  </conditionalFormatting>
  <conditionalFormatting sqref="L24367">
    <cfRule type="cellIs" dxfId="239" priority="375" operator="equal">
      <formula>0</formula>
    </cfRule>
  </conditionalFormatting>
  <conditionalFormatting sqref="L24369">
    <cfRule type="cellIs" dxfId="238" priority="374" operator="equal">
      <formula>0</formula>
    </cfRule>
  </conditionalFormatting>
  <conditionalFormatting sqref="L24371">
    <cfRule type="cellIs" dxfId="237" priority="373" operator="equal">
      <formula>0</formula>
    </cfRule>
  </conditionalFormatting>
  <conditionalFormatting sqref="L24373">
    <cfRule type="cellIs" dxfId="236" priority="372" operator="equal">
      <formula>0</formula>
    </cfRule>
  </conditionalFormatting>
  <conditionalFormatting sqref="L24375">
    <cfRule type="cellIs" dxfId="235" priority="371" operator="equal">
      <formula>-2</formula>
    </cfRule>
  </conditionalFormatting>
  <conditionalFormatting sqref="L24377">
    <cfRule type="cellIs" dxfId="234" priority="370" operator="equal">
      <formula>-1</formula>
    </cfRule>
  </conditionalFormatting>
  <conditionalFormatting sqref="L24395">
    <cfRule type="cellIs" dxfId="233" priority="323" operator="equal">
      <formula>"RECHAZADO"</formula>
    </cfRule>
    <cfRule type="cellIs" dxfId="232" priority="324" operator="equal">
      <formula>"NO CUMPLE"</formula>
    </cfRule>
    <cfRule type="cellIs" dxfId="231" priority="325" operator="equal">
      <formula>"CUMPLE"</formula>
    </cfRule>
  </conditionalFormatting>
  <conditionalFormatting sqref="L24452">
    <cfRule type="cellIs" dxfId="230" priority="317" operator="equal">
      <formula>"RECHAZADO"</formula>
    </cfRule>
    <cfRule type="cellIs" dxfId="229" priority="318" operator="equal">
      <formula>"NO CUMPLE"</formula>
    </cfRule>
    <cfRule type="cellIs" dxfId="228" priority="319" operator="equal">
      <formula>"CUMPLE"</formula>
    </cfRule>
  </conditionalFormatting>
  <conditionalFormatting sqref="L24455">
    <cfRule type="cellIs" dxfId="227" priority="314" operator="equal">
      <formula>"RECHAZADO"</formula>
    </cfRule>
    <cfRule type="cellIs" dxfId="226" priority="315" operator="equal">
      <formula>"NO CUMPLE"</formula>
    </cfRule>
    <cfRule type="cellIs" dxfId="225" priority="316" operator="equal">
      <formula>"CUMPLE"</formula>
    </cfRule>
  </conditionalFormatting>
  <conditionalFormatting sqref="L24456">
    <cfRule type="cellIs" dxfId="224" priority="267" operator="equal">
      <formula>"RECHAZADO"</formula>
    </cfRule>
    <cfRule type="cellIs" dxfId="223" priority="268" operator="equal">
      <formula>"NO CUMPLE"</formula>
    </cfRule>
    <cfRule type="cellIs" dxfId="222" priority="269" operator="equal">
      <formula>"CUMPLE"</formula>
    </cfRule>
  </conditionalFormatting>
  <conditionalFormatting sqref="L24457">
    <cfRule type="cellIs" dxfId="221" priority="261" operator="equal">
      <formula>"RECHAZADO"</formula>
    </cfRule>
    <cfRule type="cellIs" dxfId="220" priority="262" operator="equal">
      <formula>"NO CUMPLE"</formula>
    </cfRule>
    <cfRule type="cellIs" dxfId="219" priority="263" operator="equal">
      <formula>"CUMPLE"</formula>
    </cfRule>
  </conditionalFormatting>
  <conditionalFormatting sqref="L24458">
    <cfRule type="cellIs" dxfId="218" priority="264" operator="equal">
      <formula>"RECHAZADO"</formula>
    </cfRule>
    <cfRule type="cellIs" dxfId="217" priority="265" operator="equal">
      <formula>"NO CUMPLE"</formula>
    </cfRule>
    <cfRule type="cellIs" dxfId="216" priority="266" operator="equal">
      <formula>"CUMPLE"</formula>
    </cfRule>
  </conditionalFormatting>
  <conditionalFormatting sqref="L24461">
    <cfRule type="cellIs" dxfId="215" priority="320" operator="equal">
      <formula>"RECHAZADO"</formula>
    </cfRule>
    <cfRule type="cellIs" dxfId="214" priority="321" operator="equal">
      <formula>"NO CUMPLE"</formula>
    </cfRule>
    <cfRule type="cellIs" dxfId="213" priority="322" operator="equal">
      <formula>"CUMPLE"</formula>
    </cfRule>
  </conditionalFormatting>
  <conditionalFormatting sqref="L24464">
    <cfRule type="cellIs" dxfId="212" priority="311" operator="equal">
      <formula>"RECHAZADO"</formula>
    </cfRule>
    <cfRule type="cellIs" dxfId="211" priority="312" operator="equal">
      <formula>"NO CUMPLE"</formula>
    </cfRule>
    <cfRule type="cellIs" dxfId="210" priority="313" operator="equal">
      <formula>"CUMPLE"</formula>
    </cfRule>
  </conditionalFormatting>
  <conditionalFormatting sqref="L24465">
    <cfRule type="cellIs" dxfId="209" priority="299" operator="equal">
      <formula>"RECHAZADO"</formula>
    </cfRule>
    <cfRule type="cellIs" dxfId="208" priority="300" operator="equal">
      <formula>"NO CUMPLE"</formula>
    </cfRule>
    <cfRule type="cellIs" dxfId="207" priority="301" operator="equal">
      <formula>"CUMPLE"</formula>
    </cfRule>
  </conditionalFormatting>
  <conditionalFormatting sqref="L24469">
    <cfRule type="cellIs" dxfId="206" priority="296" operator="equal">
      <formula>"RECHAZADO"</formula>
    </cfRule>
    <cfRule type="cellIs" dxfId="205" priority="297" operator="equal">
      <formula>"NO CUMPLE"</formula>
    </cfRule>
    <cfRule type="cellIs" dxfId="204" priority="298" operator="equal">
      <formula>"CUMPLE"</formula>
    </cfRule>
  </conditionalFormatting>
  <conditionalFormatting sqref="L24484:L24485">
    <cfRule type="cellIs" dxfId="203" priority="291" operator="equal">
      <formula>0</formula>
    </cfRule>
  </conditionalFormatting>
  <conditionalFormatting sqref="L24487">
    <cfRule type="cellIs" dxfId="202" priority="304" operator="equal">
      <formula>0</formula>
    </cfRule>
  </conditionalFormatting>
  <conditionalFormatting sqref="L24489">
    <cfRule type="expression" dxfId="201" priority="303">
      <formula>AND(L24489&lt;&gt;"",SUM(L24489:L24490)=0)</formula>
    </cfRule>
  </conditionalFormatting>
  <conditionalFormatting sqref="L24490">
    <cfRule type="expression" dxfId="200" priority="302">
      <formula>AND(L24490&lt;&gt;"",SUM(L24489:L24490)=0)</formula>
    </cfRule>
  </conditionalFormatting>
  <conditionalFormatting sqref="L24492">
    <cfRule type="cellIs" dxfId="199" priority="310" operator="equal">
      <formula>0</formula>
    </cfRule>
  </conditionalFormatting>
  <conditionalFormatting sqref="L24494">
    <cfRule type="cellIs" dxfId="198" priority="309" operator="equal">
      <formula>0</formula>
    </cfRule>
  </conditionalFormatting>
  <conditionalFormatting sqref="L24496">
    <cfRule type="cellIs" dxfId="197" priority="308" operator="equal">
      <formula>0</formula>
    </cfRule>
  </conditionalFormatting>
  <conditionalFormatting sqref="L24498">
    <cfRule type="cellIs" dxfId="196" priority="307" operator="equal">
      <formula>0</formula>
    </cfRule>
  </conditionalFormatting>
  <conditionalFormatting sqref="L24500">
    <cfRule type="cellIs" dxfId="195" priority="306" operator="equal">
      <formula>-2</formula>
    </cfRule>
  </conditionalFormatting>
  <conditionalFormatting sqref="L24502">
    <cfRule type="cellIs" dxfId="194" priority="305" operator="equal">
      <formula>-1</formula>
    </cfRule>
  </conditionalFormatting>
  <conditionalFormatting sqref="L24520">
    <cfRule type="cellIs" dxfId="193" priority="258" operator="equal">
      <formula>"RECHAZADO"</formula>
    </cfRule>
    <cfRule type="cellIs" dxfId="192" priority="259" operator="equal">
      <formula>"NO CUMPLE"</formula>
    </cfRule>
    <cfRule type="cellIs" dxfId="191" priority="260" operator="equal">
      <formula>"CUMPLE"</formula>
    </cfRule>
  </conditionalFormatting>
  <conditionalFormatting sqref="L24577">
    <cfRule type="cellIs" dxfId="190" priority="252" operator="equal">
      <formula>"RECHAZADO"</formula>
    </cfRule>
    <cfRule type="cellIs" dxfId="189" priority="253" operator="equal">
      <formula>"NO CUMPLE"</formula>
    </cfRule>
    <cfRule type="cellIs" dxfId="188" priority="254" operator="equal">
      <formula>"CUMPLE"</formula>
    </cfRule>
  </conditionalFormatting>
  <conditionalFormatting sqref="L24580">
    <cfRule type="cellIs" dxfId="187" priority="249" operator="equal">
      <formula>"RECHAZADO"</formula>
    </cfRule>
    <cfRule type="cellIs" dxfId="186" priority="250" operator="equal">
      <formula>"NO CUMPLE"</formula>
    </cfRule>
    <cfRule type="cellIs" dxfId="185" priority="251" operator="equal">
      <formula>"CUMPLE"</formula>
    </cfRule>
  </conditionalFormatting>
  <conditionalFormatting sqref="L24581">
    <cfRule type="cellIs" dxfId="184" priority="202" operator="equal">
      <formula>"RECHAZADO"</formula>
    </cfRule>
    <cfRule type="cellIs" dxfId="183" priority="203" operator="equal">
      <formula>"NO CUMPLE"</formula>
    </cfRule>
    <cfRule type="cellIs" dxfId="182" priority="204" operator="equal">
      <formula>"CUMPLE"</formula>
    </cfRule>
  </conditionalFormatting>
  <conditionalFormatting sqref="L24582">
    <cfRule type="cellIs" dxfId="181" priority="196" operator="equal">
      <formula>"RECHAZADO"</formula>
    </cfRule>
    <cfRule type="cellIs" dxfId="180" priority="197" operator="equal">
      <formula>"NO CUMPLE"</formula>
    </cfRule>
    <cfRule type="cellIs" dxfId="179" priority="198" operator="equal">
      <formula>"CUMPLE"</formula>
    </cfRule>
  </conditionalFormatting>
  <conditionalFormatting sqref="L24583">
    <cfRule type="cellIs" dxfId="178" priority="199" operator="equal">
      <formula>"RECHAZADO"</formula>
    </cfRule>
    <cfRule type="cellIs" dxfId="177" priority="200" operator="equal">
      <formula>"NO CUMPLE"</formula>
    </cfRule>
    <cfRule type="cellIs" dxfId="176" priority="201" operator="equal">
      <formula>"CUMPLE"</formula>
    </cfRule>
  </conditionalFormatting>
  <conditionalFormatting sqref="L24586">
    <cfRule type="cellIs" dxfId="175" priority="255" operator="equal">
      <formula>"RECHAZADO"</formula>
    </cfRule>
    <cfRule type="cellIs" dxfId="174" priority="256" operator="equal">
      <formula>"NO CUMPLE"</formula>
    </cfRule>
    <cfRule type="cellIs" dxfId="173" priority="257" operator="equal">
      <formula>"CUMPLE"</formula>
    </cfRule>
  </conditionalFormatting>
  <conditionalFormatting sqref="L24589">
    <cfRule type="cellIs" dxfId="172" priority="246" operator="equal">
      <formula>"RECHAZADO"</formula>
    </cfRule>
    <cfRule type="cellIs" dxfId="171" priority="247" operator="equal">
      <formula>"NO CUMPLE"</formula>
    </cfRule>
    <cfRule type="cellIs" dxfId="170" priority="248" operator="equal">
      <formula>"CUMPLE"</formula>
    </cfRule>
  </conditionalFormatting>
  <conditionalFormatting sqref="L24590">
    <cfRule type="cellIs" dxfId="169" priority="234" operator="equal">
      <formula>"RECHAZADO"</formula>
    </cfRule>
    <cfRule type="cellIs" dxfId="168" priority="235" operator="equal">
      <formula>"NO CUMPLE"</formula>
    </cfRule>
    <cfRule type="cellIs" dxfId="167" priority="236" operator="equal">
      <formula>"CUMPLE"</formula>
    </cfRule>
  </conditionalFormatting>
  <conditionalFormatting sqref="L24594">
    <cfRule type="cellIs" dxfId="166" priority="231" operator="equal">
      <formula>"RECHAZADO"</formula>
    </cfRule>
    <cfRule type="cellIs" dxfId="165" priority="232" operator="equal">
      <formula>"NO CUMPLE"</formula>
    </cfRule>
    <cfRule type="cellIs" dxfId="164" priority="233" operator="equal">
      <formula>"CUMPLE"</formula>
    </cfRule>
  </conditionalFormatting>
  <conditionalFormatting sqref="L24609:L24610">
    <cfRule type="cellIs" dxfId="163" priority="226" operator="equal">
      <formula>0</formula>
    </cfRule>
  </conditionalFormatting>
  <conditionalFormatting sqref="L24612">
    <cfRule type="cellIs" dxfId="162" priority="239" operator="equal">
      <formula>0</formula>
    </cfRule>
  </conditionalFormatting>
  <conditionalFormatting sqref="L24614">
    <cfRule type="expression" dxfId="161" priority="238">
      <formula>AND(L24614&lt;&gt;"",SUM(L24614:L24615)=0)</formula>
    </cfRule>
  </conditionalFormatting>
  <conditionalFormatting sqref="L24615">
    <cfRule type="expression" dxfId="160" priority="237">
      <formula>AND(L24615&lt;&gt;"",SUM(L24614:L24615)=0)</formula>
    </cfRule>
  </conditionalFormatting>
  <conditionalFormatting sqref="L24617">
    <cfRule type="cellIs" dxfId="159" priority="245" operator="equal">
      <formula>0</formula>
    </cfRule>
  </conditionalFormatting>
  <conditionalFormatting sqref="L24619">
    <cfRule type="cellIs" dxfId="158" priority="244" operator="equal">
      <formula>0</formula>
    </cfRule>
  </conditionalFormatting>
  <conditionalFormatting sqref="L24621">
    <cfRule type="cellIs" dxfId="157" priority="243" operator="equal">
      <formula>0</formula>
    </cfRule>
  </conditionalFormatting>
  <conditionalFormatting sqref="L24623">
    <cfRule type="cellIs" dxfId="156" priority="242" operator="equal">
      <formula>0</formula>
    </cfRule>
  </conditionalFormatting>
  <conditionalFormatting sqref="L24625">
    <cfRule type="cellIs" dxfId="155" priority="241" operator="equal">
      <formula>-2</formula>
    </cfRule>
  </conditionalFormatting>
  <conditionalFormatting sqref="L24627">
    <cfRule type="cellIs" dxfId="154" priority="240" operator="equal">
      <formula>-1</formula>
    </cfRule>
  </conditionalFormatting>
  <conditionalFormatting sqref="L24645">
    <cfRule type="cellIs" dxfId="153" priority="193" operator="equal">
      <formula>"RECHAZADO"</formula>
    </cfRule>
    <cfRule type="cellIs" dxfId="152" priority="194" operator="equal">
      <formula>"NO CUMPLE"</formula>
    </cfRule>
    <cfRule type="cellIs" dxfId="151" priority="195" operator="equal">
      <formula>"CUMPLE"</formula>
    </cfRule>
  </conditionalFormatting>
  <conditionalFormatting sqref="L24702">
    <cfRule type="cellIs" dxfId="150" priority="187" operator="equal">
      <formula>"RECHAZADO"</formula>
    </cfRule>
    <cfRule type="cellIs" dxfId="149" priority="188" operator="equal">
      <formula>"NO CUMPLE"</formula>
    </cfRule>
    <cfRule type="cellIs" dxfId="148" priority="189" operator="equal">
      <formula>"CUMPLE"</formula>
    </cfRule>
  </conditionalFormatting>
  <conditionalFormatting sqref="L24705">
    <cfRule type="cellIs" dxfId="147" priority="184" operator="equal">
      <formula>"RECHAZADO"</formula>
    </cfRule>
    <cfRule type="cellIs" dxfId="146" priority="185" operator="equal">
      <formula>"NO CUMPLE"</formula>
    </cfRule>
    <cfRule type="cellIs" dxfId="145" priority="186" operator="equal">
      <formula>"CUMPLE"</formula>
    </cfRule>
  </conditionalFormatting>
  <conditionalFormatting sqref="L24706">
    <cfRule type="cellIs" dxfId="144" priority="137" operator="equal">
      <formula>"RECHAZADO"</formula>
    </cfRule>
    <cfRule type="cellIs" dxfId="143" priority="138" operator="equal">
      <formula>"NO CUMPLE"</formula>
    </cfRule>
    <cfRule type="cellIs" dxfId="142" priority="139" operator="equal">
      <formula>"CUMPLE"</formula>
    </cfRule>
  </conditionalFormatting>
  <conditionalFormatting sqref="L24707">
    <cfRule type="cellIs" dxfId="141" priority="131" operator="equal">
      <formula>"RECHAZADO"</formula>
    </cfRule>
    <cfRule type="cellIs" dxfId="140" priority="132" operator="equal">
      <formula>"NO CUMPLE"</formula>
    </cfRule>
    <cfRule type="cellIs" dxfId="139" priority="133" operator="equal">
      <formula>"CUMPLE"</formula>
    </cfRule>
  </conditionalFormatting>
  <conditionalFormatting sqref="L24708">
    <cfRule type="cellIs" dxfId="138" priority="134" operator="equal">
      <formula>"RECHAZADO"</formula>
    </cfRule>
    <cfRule type="cellIs" dxfId="137" priority="135" operator="equal">
      <formula>"NO CUMPLE"</formula>
    </cfRule>
    <cfRule type="cellIs" dxfId="136" priority="136" operator="equal">
      <formula>"CUMPLE"</formula>
    </cfRule>
  </conditionalFormatting>
  <conditionalFormatting sqref="L24711">
    <cfRule type="cellIs" dxfId="135" priority="190" operator="equal">
      <formula>"RECHAZADO"</formula>
    </cfRule>
    <cfRule type="cellIs" dxfId="134" priority="191" operator="equal">
      <formula>"NO CUMPLE"</formula>
    </cfRule>
    <cfRule type="cellIs" dxfId="133" priority="192" operator="equal">
      <formula>"CUMPLE"</formula>
    </cfRule>
  </conditionalFormatting>
  <conditionalFormatting sqref="L24714">
    <cfRule type="cellIs" dxfId="132" priority="181" operator="equal">
      <formula>"RECHAZADO"</formula>
    </cfRule>
    <cfRule type="cellIs" dxfId="131" priority="182" operator="equal">
      <formula>"NO CUMPLE"</formula>
    </cfRule>
    <cfRule type="cellIs" dxfId="130" priority="183" operator="equal">
      <formula>"CUMPLE"</formula>
    </cfRule>
  </conditionalFormatting>
  <conditionalFormatting sqref="L24715">
    <cfRule type="cellIs" dxfId="129" priority="169" operator="equal">
      <formula>"RECHAZADO"</formula>
    </cfRule>
    <cfRule type="cellIs" dxfId="128" priority="170" operator="equal">
      <formula>"NO CUMPLE"</formula>
    </cfRule>
    <cfRule type="cellIs" dxfId="127" priority="171" operator="equal">
      <formula>"CUMPLE"</formula>
    </cfRule>
  </conditionalFormatting>
  <conditionalFormatting sqref="L24719">
    <cfRule type="cellIs" dxfId="126" priority="166" operator="equal">
      <formula>"RECHAZADO"</formula>
    </cfRule>
    <cfRule type="cellIs" dxfId="125" priority="167" operator="equal">
      <formula>"NO CUMPLE"</formula>
    </cfRule>
    <cfRule type="cellIs" dxfId="124" priority="168" operator="equal">
      <formula>"CUMPLE"</formula>
    </cfRule>
  </conditionalFormatting>
  <conditionalFormatting sqref="L24734:L24735">
    <cfRule type="cellIs" dxfId="123" priority="161" operator="equal">
      <formula>0</formula>
    </cfRule>
  </conditionalFormatting>
  <conditionalFormatting sqref="L24737">
    <cfRule type="cellIs" dxfId="122" priority="174" operator="equal">
      <formula>0</formula>
    </cfRule>
  </conditionalFormatting>
  <conditionalFormatting sqref="L24739">
    <cfRule type="expression" dxfId="121" priority="173">
      <formula>AND(L24739&lt;&gt;"",SUM(L24739:L24740)=0)</formula>
    </cfRule>
  </conditionalFormatting>
  <conditionalFormatting sqref="L24740">
    <cfRule type="expression" dxfId="120" priority="172">
      <formula>AND(L24740&lt;&gt;"",SUM(L24739:L24740)=0)</formula>
    </cfRule>
  </conditionalFormatting>
  <conditionalFormatting sqref="L24742">
    <cfRule type="cellIs" dxfId="119" priority="180" operator="equal">
      <formula>0</formula>
    </cfRule>
  </conditionalFormatting>
  <conditionalFormatting sqref="L24744">
    <cfRule type="cellIs" dxfId="118" priority="179" operator="equal">
      <formula>0</formula>
    </cfRule>
  </conditionalFormatting>
  <conditionalFormatting sqref="L24746">
    <cfRule type="cellIs" dxfId="117" priority="178" operator="equal">
      <formula>0</formula>
    </cfRule>
  </conditionalFormatting>
  <conditionalFormatting sqref="L24748">
    <cfRule type="cellIs" dxfId="116" priority="177" operator="equal">
      <formula>0</formula>
    </cfRule>
  </conditionalFormatting>
  <conditionalFormatting sqref="L24750">
    <cfRule type="cellIs" dxfId="115" priority="176" operator="equal">
      <formula>-2</formula>
    </cfRule>
  </conditionalFormatting>
  <conditionalFormatting sqref="L24752">
    <cfRule type="cellIs" dxfId="114" priority="175" operator="equal">
      <formula>-1</formula>
    </cfRule>
  </conditionalFormatting>
  <conditionalFormatting sqref="L24770">
    <cfRule type="cellIs" dxfId="113" priority="128" operator="equal">
      <formula>"RECHAZADO"</formula>
    </cfRule>
    <cfRule type="cellIs" dxfId="112" priority="129" operator="equal">
      <formula>"NO CUMPLE"</formula>
    </cfRule>
    <cfRule type="cellIs" dxfId="111" priority="130" operator="equal">
      <formula>"CUMPLE"</formula>
    </cfRule>
  </conditionalFormatting>
  <conditionalFormatting sqref="L24827">
    <cfRule type="cellIs" dxfId="110" priority="122" operator="equal">
      <formula>"RECHAZADO"</formula>
    </cfRule>
    <cfRule type="cellIs" dxfId="109" priority="123" operator="equal">
      <formula>"NO CUMPLE"</formula>
    </cfRule>
    <cfRule type="cellIs" dxfId="108" priority="124" operator="equal">
      <formula>"CUMPLE"</formula>
    </cfRule>
  </conditionalFormatting>
  <conditionalFormatting sqref="L24830">
    <cfRule type="cellIs" dxfId="107" priority="119" operator="equal">
      <formula>"RECHAZADO"</formula>
    </cfRule>
    <cfRule type="cellIs" dxfId="106" priority="120" operator="equal">
      <formula>"NO CUMPLE"</formula>
    </cfRule>
    <cfRule type="cellIs" dxfId="105" priority="121" operator="equal">
      <formula>"CUMPLE"</formula>
    </cfRule>
  </conditionalFormatting>
  <conditionalFormatting sqref="L24831">
    <cfRule type="cellIs" dxfId="104" priority="72" operator="equal">
      <formula>"RECHAZADO"</formula>
    </cfRule>
    <cfRule type="cellIs" dxfId="103" priority="73" operator="equal">
      <formula>"NO CUMPLE"</formula>
    </cfRule>
    <cfRule type="cellIs" dxfId="102" priority="74" operator="equal">
      <formula>"CUMPLE"</formula>
    </cfRule>
  </conditionalFormatting>
  <conditionalFormatting sqref="L24832">
    <cfRule type="cellIs" dxfId="101" priority="66" operator="equal">
      <formula>"RECHAZADO"</formula>
    </cfRule>
    <cfRule type="cellIs" dxfId="100" priority="67" operator="equal">
      <formula>"NO CUMPLE"</formula>
    </cfRule>
    <cfRule type="cellIs" dxfId="99" priority="68" operator="equal">
      <formula>"CUMPLE"</formula>
    </cfRule>
  </conditionalFormatting>
  <conditionalFormatting sqref="L24833">
    <cfRule type="cellIs" dxfId="98" priority="69" operator="equal">
      <formula>"RECHAZADO"</formula>
    </cfRule>
    <cfRule type="cellIs" dxfId="97" priority="70" operator="equal">
      <formula>"NO CUMPLE"</formula>
    </cfRule>
    <cfRule type="cellIs" dxfId="96" priority="71" operator="equal">
      <formula>"CUMPLE"</formula>
    </cfRule>
  </conditionalFormatting>
  <conditionalFormatting sqref="L24836">
    <cfRule type="cellIs" dxfId="95" priority="125" operator="equal">
      <formula>"RECHAZADO"</formula>
    </cfRule>
    <cfRule type="cellIs" dxfId="94" priority="126" operator="equal">
      <formula>"NO CUMPLE"</formula>
    </cfRule>
    <cfRule type="cellIs" dxfId="93" priority="127" operator="equal">
      <formula>"CUMPLE"</formula>
    </cfRule>
  </conditionalFormatting>
  <conditionalFormatting sqref="L24839">
    <cfRule type="cellIs" dxfId="92" priority="116" operator="equal">
      <formula>"RECHAZADO"</formula>
    </cfRule>
    <cfRule type="cellIs" dxfId="91" priority="117" operator="equal">
      <formula>"NO CUMPLE"</formula>
    </cfRule>
    <cfRule type="cellIs" dxfId="90" priority="118" operator="equal">
      <formula>"CUMPLE"</formula>
    </cfRule>
  </conditionalFormatting>
  <conditionalFormatting sqref="L24840">
    <cfRule type="cellIs" dxfId="89" priority="104" operator="equal">
      <formula>"RECHAZADO"</formula>
    </cfRule>
    <cfRule type="cellIs" dxfId="88" priority="105" operator="equal">
      <formula>"NO CUMPLE"</formula>
    </cfRule>
    <cfRule type="cellIs" dxfId="87" priority="106" operator="equal">
      <formula>"CUMPLE"</formula>
    </cfRule>
  </conditionalFormatting>
  <conditionalFormatting sqref="L24844">
    <cfRule type="cellIs" dxfId="86" priority="101" operator="equal">
      <formula>"RECHAZADO"</formula>
    </cfRule>
    <cfRule type="cellIs" dxfId="85" priority="102" operator="equal">
      <formula>"NO CUMPLE"</formula>
    </cfRule>
    <cfRule type="cellIs" dxfId="84" priority="103" operator="equal">
      <formula>"CUMPLE"</formula>
    </cfRule>
  </conditionalFormatting>
  <conditionalFormatting sqref="L24859:L24860">
    <cfRule type="cellIs" dxfId="83" priority="96" operator="equal">
      <formula>0</formula>
    </cfRule>
  </conditionalFormatting>
  <conditionalFormatting sqref="L24862">
    <cfRule type="cellIs" dxfId="82" priority="109" operator="equal">
      <formula>0</formula>
    </cfRule>
  </conditionalFormatting>
  <conditionalFormatting sqref="L24864">
    <cfRule type="expression" dxfId="81" priority="108">
      <formula>AND(L24864&lt;&gt;"",SUM(L24864:L24865)=0)</formula>
    </cfRule>
  </conditionalFormatting>
  <conditionalFormatting sqref="L24865">
    <cfRule type="expression" dxfId="80" priority="107">
      <formula>AND(L24865&lt;&gt;"",SUM(L24864:L24865)=0)</formula>
    </cfRule>
  </conditionalFormatting>
  <conditionalFormatting sqref="L24867">
    <cfRule type="cellIs" dxfId="79" priority="115" operator="equal">
      <formula>0</formula>
    </cfRule>
  </conditionalFormatting>
  <conditionalFormatting sqref="L24869">
    <cfRule type="cellIs" dxfId="78" priority="114" operator="equal">
      <formula>0</formula>
    </cfRule>
  </conditionalFormatting>
  <conditionalFormatting sqref="L24871">
    <cfRule type="cellIs" dxfId="77" priority="113" operator="equal">
      <formula>0</formula>
    </cfRule>
  </conditionalFormatting>
  <conditionalFormatting sqref="L24873">
    <cfRule type="cellIs" dxfId="76" priority="112" operator="equal">
      <formula>0</formula>
    </cfRule>
  </conditionalFormatting>
  <conditionalFormatting sqref="L24875">
    <cfRule type="cellIs" dxfId="75" priority="111" operator="equal">
      <formula>-2</formula>
    </cfRule>
  </conditionalFormatting>
  <conditionalFormatting sqref="L24877">
    <cfRule type="cellIs" dxfId="74" priority="110" operator="equal">
      <formula>-1</formula>
    </cfRule>
  </conditionalFormatting>
  <conditionalFormatting sqref="L24895">
    <cfRule type="cellIs" dxfId="73" priority="63" operator="equal">
      <formula>"RECHAZADO"</formula>
    </cfRule>
    <cfRule type="cellIs" dxfId="72" priority="64" operator="equal">
      <formula>"NO CUMPLE"</formula>
    </cfRule>
    <cfRule type="cellIs" dxfId="71" priority="65" operator="equal">
      <formula>"CUMPLE"</formula>
    </cfRule>
  </conditionalFormatting>
  <conditionalFormatting sqref="L24952">
    <cfRule type="cellIs" dxfId="70" priority="57" operator="equal">
      <formula>"RECHAZADO"</formula>
    </cfRule>
    <cfRule type="cellIs" dxfId="69" priority="58" operator="equal">
      <formula>"NO CUMPLE"</formula>
    </cfRule>
    <cfRule type="cellIs" dxfId="68" priority="59" operator="equal">
      <formula>"CUMPLE"</formula>
    </cfRule>
  </conditionalFormatting>
  <conditionalFormatting sqref="L24955">
    <cfRule type="cellIs" dxfId="67" priority="54" operator="equal">
      <formula>"RECHAZADO"</formula>
    </cfRule>
    <cfRule type="cellIs" dxfId="66" priority="55" operator="equal">
      <formula>"NO CUMPLE"</formula>
    </cfRule>
    <cfRule type="cellIs" dxfId="65" priority="56" operator="equal">
      <formula>"CUMPLE"</formula>
    </cfRule>
  </conditionalFormatting>
  <conditionalFormatting sqref="L24956">
    <cfRule type="cellIs" dxfId="64" priority="7" operator="equal">
      <formula>"RECHAZADO"</formula>
    </cfRule>
    <cfRule type="cellIs" dxfId="63" priority="8" operator="equal">
      <formula>"NO CUMPLE"</formula>
    </cfRule>
    <cfRule type="cellIs" dxfId="62" priority="9" operator="equal">
      <formula>"CUMPLE"</formula>
    </cfRule>
  </conditionalFormatting>
  <conditionalFormatting sqref="L24957">
    <cfRule type="cellIs" dxfId="61" priority="1" operator="equal">
      <formula>"RECHAZADO"</formula>
    </cfRule>
    <cfRule type="cellIs" dxfId="60" priority="2" operator="equal">
      <formula>"NO CUMPLE"</formula>
    </cfRule>
    <cfRule type="cellIs" dxfId="59" priority="3" operator="equal">
      <formula>"CUMPLE"</formula>
    </cfRule>
  </conditionalFormatting>
  <conditionalFormatting sqref="L24958">
    <cfRule type="cellIs" dxfId="58" priority="4" operator="equal">
      <formula>"RECHAZADO"</formula>
    </cfRule>
    <cfRule type="cellIs" dxfId="57" priority="5" operator="equal">
      <formula>"NO CUMPLE"</formula>
    </cfRule>
    <cfRule type="cellIs" dxfId="56" priority="6" operator="equal">
      <formula>"CUMPLE"</formula>
    </cfRule>
  </conditionalFormatting>
  <conditionalFormatting sqref="L24961">
    <cfRule type="cellIs" dxfId="55" priority="60" operator="equal">
      <formula>"RECHAZADO"</formula>
    </cfRule>
    <cfRule type="cellIs" dxfId="54" priority="61" operator="equal">
      <formula>"NO CUMPLE"</formula>
    </cfRule>
    <cfRule type="cellIs" dxfId="53" priority="62" operator="equal">
      <formula>"CUMPLE"</formula>
    </cfRule>
  </conditionalFormatting>
  <conditionalFormatting sqref="L24964">
    <cfRule type="cellIs" dxfId="52" priority="51" operator="equal">
      <formula>"RECHAZADO"</formula>
    </cfRule>
    <cfRule type="cellIs" dxfId="51" priority="52" operator="equal">
      <formula>"NO CUMPLE"</formula>
    </cfRule>
    <cfRule type="cellIs" dxfId="50" priority="53" operator="equal">
      <formula>"CUMPLE"</formula>
    </cfRule>
  </conditionalFormatting>
  <conditionalFormatting sqref="L24965">
    <cfRule type="cellIs" dxfId="49" priority="39" operator="equal">
      <formula>"RECHAZADO"</formula>
    </cfRule>
    <cfRule type="cellIs" dxfId="48" priority="40" operator="equal">
      <formula>"NO CUMPLE"</formula>
    </cfRule>
    <cfRule type="cellIs" dxfId="47" priority="41" operator="equal">
      <formula>"CUMPLE"</formula>
    </cfRule>
  </conditionalFormatting>
  <conditionalFormatting sqref="L24969">
    <cfRule type="cellIs" dxfId="46" priority="36" operator="equal">
      <formula>"RECHAZADO"</formula>
    </cfRule>
    <cfRule type="cellIs" dxfId="45" priority="37" operator="equal">
      <formula>"NO CUMPLE"</formula>
    </cfRule>
    <cfRule type="cellIs" dxfId="44" priority="38" operator="equal">
      <formula>"CUMPLE"</formula>
    </cfRule>
  </conditionalFormatting>
  <conditionalFormatting sqref="L24984:L24985">
    <cfRule type="cellIs" dxfId="43" priority="31" operator="equal">
      <formula>0</formula>
    </cfRule>
  </conditionalFormatting>
  <conditionalFormatting sqref="L24987">
    <cfRule type="cellIs" dxfId="42" priority="44" operator="equal">
      <formula>0</formula>
    </cfRule>
  </conditionalFormatting>
  <conditionalFormatting sqref="L24989">
    <cfRule type="expression" dxfId="41" priority="43">
      <formula>AND(L24989&lt;&gt;"",SUM(L24989:L24990)=0)</formula>
    </cfRule>
  </conditionalFormatting>
  <conditionalFormatting sqref="L24990">
    <cfRule type="expression" dxfId="40" priority="42">
      <formula>AND(L24990&lt;&gt;"",SUM(L24989:L24990)=0)</formula>
    </cfRule>
  </conditionalFormatting>
  <conditionalFormatting sqref="L24992">
    <cfRule type="cellIs" dxfId="39" priority="50" operator="equal">
      <formula>0</formula>
    </cfRule>
  </conditionalFormatting>
  <conditionalFormatting sqref="L24994">
    <cfRule type="cellIs" dxfId="38" priority="49" operator="equal">
      <formula>0</formula>
    </cfRule>
  </conditionalFormatting>
  <conditionalFormatting sqref="L24996">
    <cfRule type="cellIs" dxfId="37" priority="48" operator="equal">
      <formula>0</formula>
    </cfRule>
  </conditionalFormatting>
  <conditionalFormatting sqref="L24998">
    <cfRule type="cellIs" dxfId="36" priority="47" operator="equal">
      <formula>0</formula>
    </cfRule>
  </conditionalFormatting>
  <conditionalFormatting sqref="L25000">
    <cfRule type="cellIs" dxfId="35" priority="46" operator="equal">
      <formula>-2</formula>
    </cfRule>
  </conditionalFormatting>
  <conditionalFormatting sqref="L25002">
    <cfRule type="cellIs" dxfId="34" priority="45" operator="equal">
      <formula>-1</formula>
    </cfRule>
  </conditionalFormatting>
  <printOptions horizontalCentered="1"/>
  <pageMargins left="0.23622047244094491" right="0.23622047244094491" top="0.74803149606299213" bottom="0.74803149606299213" header="0.31496062992125984" footer="0.31496062992125984"/>
  <pageSetup scale="63" orientation="portrait" r:id="rId1"/>
  <rowBreaks count="12" manualBreakCount="12">
    <brk id="110" min="3" max="12" man="1"/>
    <brk id="360" min="3" max="12" man="1"/>
    <brk id="490" min="3" max="12" man="1"/>
    <brk id="596" min="3" max="12" man="1"/>
    <brk id="671" min="3" max="12" man="1"/>
    <brk id="883" min="3" max="12" man="1"/>
    <brk id="1008" min="3" max="12" man="1"/>
    <brk id="1125" min="3" max="12" man="1"/>
    <brk id="1250" min="3" max="12" man="1"/>
    <brk id="1496" min="3" max="12" man="1"/>
    <brk id="1612" min="3" max="12" man="1"/>
    <brk id="1728" min="3"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80557-20AC-4048-AD5D-389BA243C31A}">
  <sheetPr codeName="Hoja8">
    <tabColor theme="0" tint="-0.34998626667073579"/>
  </sheetPr>
  <dimension ref="B1:S219"/>
  <sheetViews>
    <sheetView showGridLines="0" view="pageBreakPreview" topLeftCell="A10" zoomScale="145" zoomScaleNormal="145" zoomScaleSheetLayoutView="145" workbookViewId="0">
      <selection activeCell="D10" sqref="D1:I1048576"/>
    </sheetView>
  </sheetViews>
  <sheetFormatPr baseColWidth="10" defaultColWidth="11" defaultRowHeight="9.5" x14ac:dyDescent="0.25"/>
  <cols>
    <col min="1" max="1" width="1.5" style="126" customWidth="1"/>
    <col min="2" max="2" width="12.5" style="131" hidden="1" customWidth="1"/>
    <col min="3" max="3" width="12.5" style="131" customWidth="1"/>
    <col min="4" max="4" width="30.83203125" style="131" customWidth="1"/>
    <col min="5" max="7" width="13.58203125" style="131" customWidth="1"/>
    <col min="8" max="8" width="13.75" style="131" customWidth="1"/>
    <col min="9" max="9" width="10" style="127" customWidth="1"/>
    <col min="10" max="10" width="9.33203125" style="127" customWidth="1"/>
    <col min="11" max="11" width="9.5" style="127" customWidth="1"/>
    <col min="12" max="12" width="8.5" style="127" customWidth="1"/>
    <col min="13" max="13" width="9.25" style="127" customWidth="1"/>
    <col min="14" max="14" width="10.9140625" style="127" customWidth="1"/>
    <col min="15" max="15" width="15" style="127" hidden="1" customWidth="1"/>
    <col min="16" max="16" width="7.5" style="127" customWidth="1"/>
    <col min="17" max="17" width="6.5" style="126" customWidth="1"/>
    <col min="18" max="18" width="13.83203125" style="126" customWidth="1"/>
    <col min="19" max="19" width="1.08203125" style="126" customWidth="1"/>
    <col min="20" max="16384" width="11" style="126"/>
  </cols>
  <sheetData>
    <row r="1" spans="2:18" hidden="1" x14ac:dyDescent="0.25">
      <c r="B1" s="387"/>
      <c r="C1" s="387"/>
      <c r="D1" s="387"/>
      <c r="E1" s="387"/>
      <c r="F1" s="387"/>
      <c r="G1" s="387"/>
      <c r="H1" s="387"/>
      <c r="I1" s="387"/>
      <c r="J1" s="387"/>
      <c r="K1" s="387"/>
      <c r="L1" s="387"/>
      <c r="M1" s="387"/>
      <c r="N1" s="125"/>
      <c r="O1" s="125"/>
      <c r="P1" s="125"/>
    </row>
    <row r="2" spans="2:18" hidden="1" x14ac:dyDescent="0.25">
      <c r="B2" s="387"/>
      <c r="C2" s="387"/>
      <c r="D2" s="387"/>
      <c r="E2" s="387"/>
      <c r="F2" s="387"/>
      <c r="G2" s="387"/>
      <c r="H2" s="387"/>
      <c r="I2" s="387"/>
      <c r="J2" s="387"/>
      <c r="K2" s="387"/>
      <c r="L2" s="387"/>
      <c r="M2" s="387"/>
    </row>
    <row r="3" spans="2:18" ht="27" hidden="1" customHeight="1" x14ac:dyDescent="0.25">
      <c r="B3" s="387" t="s">
        <v>167</v>
      </c>
      <c r="C3" s="387"/>
      <c r="D3" s="387"/>
      <c r="E3" s="387"/>
      <c r="F3" s="387"/>
      <c r="G3" s="387"/>
      <c r="H3" s="387"/>
      <c r="I3" s="387"/>
      <c r="J3" s="387"/>
      <c r="K3" s="387"/>
      <c r="L3" s="387"/>
      <c r="M3" s="387"/>
    </row>
    <row r="4" spans="2:18" ht="27" hidden="1" customHeight="1" x14ac:dyDescent="0.25">
      <c r="B4" s="387"/>
      <c r="C4" s="387"/>
      <c r="D4" s="387"/>
      <c r="E4" s="387"/>
      <c r="F4" s="387"/>
      <c r="G4" s="387"/>
      <c r="H4" s="387"/>
      <c r="I4" s="387"/>
      <c r="J4" s="387"/>
      <c r="K4" s="387"/>
      <c r="L4" s="387"/>
      <c r="M4" s="387"/>
    </row>
    <row r="5" spans="2:18" ht="27" hidden="1" customHeight="1" x14ac:dyDescent="0.25">
      <c r="B5" s="387" t="s">
        <v>168</v>
      </c>
      <c r="C5" s="387"/>
      <c r="D5" s="387"/>
      <c r="E5" s="387"/>
      <c r="F5" s="387"/>
      <c r="G5" s="387"/>
      <c r="H5" s="387"/>
      <c r="I5" s="387"/>
      <c r="J5" s="387"/>
      <c r="K5" s="387"/>
      <c r="L5" s="387"/>
      <c r="M5" s="387"/>
    </row>
    <row r="6" spans="2:18" ht="27" hidden="1" customHeight="1" x14ac:dyDescent="0.25">
      <c r="B6" s="128"/>
      <c r="C6" s="128"/>
      <c r="D6" s="128"/>
      <c r="E6" s="128"/>
      <c r="F6" s="128"/>
      <c r="G6" s="128"/>
      <c r="H6" s="128"/>
      <c r="I6" s="128"/>
      <c r="J6" s="128"/>
      <c r="K6" s="128"/>
      <c r="L6" s="128"/>
      <c r="M6" s="128"/>
    </row>
    <row r="7" spans="2:18" ht="27" hidden="1" customHeight="1" x14ac:dyDescent="0.25">
      <c r="B7" s="387" t="s">
        <v>169</v>
      </c>
      <c r="C7" s="387"/>
      <c r="D7" s="387"/>
      <c r="E7" s="387"/>
      <c r="F7" s="387"/>
      <c r="G7" s="387"/>
      <c r="H7" s="387"/>
      <c r="I7" s="387"/>
      <c r="J7" s="387"/>
      <c r="K7" s="387"/>
      <c r="L7" s="387"/>
      <c r="M7" s="387"/>
    </row>
    <row r="8" spans="2:18" ht="27" hidden="1" customHeight="1" x14ac:dyDescent="0.25">
      <c r="B8" s="128"/>
      <c r="C8" s="128"/>
      <c r="D8" s="128"/>
      <c r="E8" s="128"/>
      <c r="F8" s="128"/>
      <c r="G8" s="128"/>
      <c r="H8" s="128"/>
      <c r="I8" s="128"/>
      <c r="J8" s="128"/>
      <c r="K8" s="128"/>
      <c r="L8" s="128"/>
      <c r="M8" s="128"/>
    </row>
    <row r="9" spans="2:18" ht="27" hidden="1" customHeight="1" x14ac:dyDescent="0.25">
      <c r="B9" s="128">
        <f>+COLUMNS($B$9:B9)</f>
        <v>1</v>
      </c>
      <c r="C9" s="128">
        <f>+COLUMNS($B$9:C9)</f>
        <v>2</v>
      </c>
      <c r="D9" s="128">
        <f>+COLUMNS($B$9:D9)</f>
        <v>3</v>
      </c>
      <c r="E9" s="128">
        <f>+COLUMNS($B$9:E9)</f>
        <v>4</v>
      </c>
      <c r="F9" s="128">
        <f>+COLUMNS($B$9:F9)</f>
        <v>5</v>
      </c>
      <c r="G9" s="128">
        <f>+COLUMNS($B$9:G9)</f>
        <v>6</v>
      </c>
      <c r="H9" s="128">
        <f>+COLUMNS($B$9:H9)</f>
        <v>7</v>
      </c>
      <c r="I9" s="128">
        <f>+COLUMNS($B$9:I9)</f>
        <v>8</v>
      </c>
      <c r="J9" s="128">
        <f>+COLUMNS($B$9:J9)</f>
        <v>9</v>
      </c>
      <c r="K9" s="128">
        <f>+COLUMNS($B$9:K9)</f>
        <v>10</v>
      </c>
      <c r="L9" s="128">
        <f>+COLUMNS($B$9:L9)</f>
        <v>11</v>
      </c>
      <c r="M9" s="128">
        <f>+COLUMNS($B$9:M9)</f>
        <v>12</v>
      </c>
      <c r="N9" s="128">
        <f>+COLUMNS($B$9:N9)</f>
        <v>13</v>
      </c>
      <c r="O9" s="128">
        <f>+COLUMNS($B$9:O9)</f>
        <v>14</v>
      </c>
      <c r="P9" s="128">
        <f>+COLUMNS($B$9:P9)</f>
        <v>15</v>
      </c>
      <c r="Q9" s="128">
        <f>+COLUMNS($B$9:Q9)</f>
        <v>16</v>
      </c>
      <c r="R9" s="128">
        <f>+COLUMNS($B$9:R9)</f>
        <v>17</v>
      </c>
    </row>
    <row r="10" spans="2:18" s="130" customFormat="1" ht="15" customHeight="1" x14ac:dyDescent="0.25">
      <c r="B10" s="129"/>
      <c r="C10" s="129">
        <f>+COLUMNS($C$10:C10)</f>
        <v>1</v>
      </c>
      <c r="D10" s="129">
        <f>+COLUMNS($C$10:D10)</f>
        <v>2</v>
      </c>
      <c r="E10" s="129">
        <f>+COLUMNS($C$10:E10)</f>
        <v>3</v>
      </c>
      <c r="F10" s="129">
        <f>+COLUMNS($C$10:F10)</f>
        <v>4</v>
      </c>
      <c r="G10" s="129">
        <f>+COLUMNS($C$10:G10)</f>
        <v>5</v>
      </c>
      <c r="H10" s="129">
        <f>+COLUMNS($C$10:H10)</f>
        <v>6</v>
      </c>
      <c r="I10" s="129">
        <f>+COLUMNS($C$10:I10)</f>
        <v>7</v>
      </c>
      <c r="J10" s="129">
        <f>+COLUMNS($C$10:J10)</f>
        <v>8</v>
      </c>
      <c r="K10" s="129">
        <f>+COLUMNS($C$10:K10)</f>
        <v>9</v>
      </c>
      <c r="L10" s="129">
        <f>+COLUMNS($C$10:L10)</f>
        <v>10</v>
      </c>
      <c r="M10" s="129">
        <f>+COLUMNS($C$10:M10)</f>
        <v>11</v>
      </c>
      <c r="N10" s="129">
        <f>+COLUMNS($C$10:N10)</f>
        <v>12</v>
      </c>
      <c r="O10" s="129">
        <f>+COLUMNS($C$10:O10)</f>
        <v>13</v>
      </c>
      <c r="P10" s="129">
        <f>+COLUMNS($C$10:P10)</f>
        <v>14</v>
      </c>
      <c r="Q10" s="129">
        <f>+COLUMNS($C$10:Q10)</f>
        <v>15</v>
      </c>
      <c r="R10" s="129">
        <f>+COLUMNS($C$10:R10)</f>
        <v>16</v>
      </c>
    </row>
    <row r="11" spans="2:18" ht="10" thickBot="1" x14ac:dyDescent="0.3">
      <c r="D11" s="132"/>
      <c r="F11" s="133" t="s">
        <v>69</v>
      </c>
      <c r="G11" s="134" t="s">
        <v>70</v>
      </c>
      <c r="H11" s="135"/>
      <c r="I11" s="132"/>
      <c r="J11" s="132"/>
      <c r="K11" s="132"/>
      <c r="L11" s="132"/>
      <c r="M11" s="132"/>
      <c r="N11" s="132"/>
      <c r="O11" s="132"/>
      <c r="P11" s="132"/>
      <c r="Q11" s="132"/>
    </row>
    <row r="12" spans="2:18" ht="15" customHeight="1" thickTop="1" x14ac:dyDescent="0.25">
      <c r="B12" s="385" t="s">
        <v>71</v>
      </c>
      <c r="C12" s="380" t="s">
        <v>72</v>
      </c>
      <c r="D12" s="380" t="s">
        <v>73</v>
      </c>
      <c r="E12" s="380" t="s">
        <v>74</v>
      </c>
      <c r="F12" s="380" t="s">
        <v>75</v>
      </c>
      <c r="G12" s="380" t="s">
        <v>76</v>
      </c>
      <c r="H12" s="380" t="s">
        <v>77</v>
      </c>
      <c r="I12" s="136" t="s">
        <v>78</v>
      </c>
      <c r="J12" s="136"/>
      <c r="K12" s="136"/>
      <c r="L12" s="136"/>
      <c r="M12" s="136"/>
      <c r="N12" s="136"/>
      <c r="O12" s="136"/>
      <c r="P12" s="136" t="s">
        <v>79</v>
      </c>
      <c r="Q12" s="136"/>
      <c r="R12" s="381" t="s">
        <v>166</v>
      </c>
    </row>
    <row r="13" spans="2:18" ht="48" thickBot="1" x14ac:dyDescent="0.3">
      <c r="B13" s="386"/>
      <c r="C13" s="380"/>
      <c r="D13" s="380"/>
      <c r="E13" s="380"/>
      <c r="F13" s="380"/>
      <c r="G13" s="380"/>
      <c r="H13" s="380"/>
      <c r="I13" s="137" t="s">
        <v>80</v>
      </c>
      <c r="J13" s="137" t="s">
        <v>81</v>
      </c>
      <c r="K13" s="137" t="s">
        <v>82</v>
      </c>
      <c r="L13" s="137" t="s">
        <v>83</v>
      </c>
      <c r="M13" s="137" t="s">
        <v>84</v>
      </c>
      <c r="N13" s="137" t="s">
        <v>61</v>
      </c>
      <c r="O13" s="137" t="s">
        <v>85</v>
      </c>
      <c r="P13" s="137" t="s">
        <v>86</v>
      </c>
      <c r="Q13" s="137" t="s">
        <v>87</v>
      </c>
      <c r="R13" s="381"/>
    </row>
    <row r="14" spans="2:18" ht="23.5" customHeight="1" x14ac:dyDescent="0.25">
      <c r="B14" s="138">
        <v>1</v>
      </c>
      <c r="C14" s="139">
        <v>1</v>
      </c>
      <c r="D14" s="140" t="s">
        <v>174</v>
      </c>
      <c r="E14" s="141" t="s">
        <v>88</v>
      </c>
      <c r="F14" s="141" t="s">
        <v>88</v>
      </c>
      <c r="G14" s="141" t="s">
        <v>88</v>
      </c>
      <c r="H14" s="141" t="str">
        <f>IF(COUNTBLANK(E14:G14)&gt;0,"",(IF(COUNTIF(E14:G14,"RECHAZADO")&gt;0,"RECHAZADO",IF(COUNTIF(E14:G14,"NO CUMPLE")&gt;0,"NO CUMPLE","CUMPLE"))))</f>
        <v>CUMPLE</v>
      </c>
      <c r="I14" s="142">
        <v>5</v>
      </c>
      <c r="J14" s="142">
        <v>5</v>
      </c>
      <c r="K14" s="142">
        <v>1</v>
      </c>
      <c r="L14" s="142">
        <v>20</v>
      </c>
      <c r="M14" s="142">
        <v>1</v>
      </c>
      <c r="N14" s="143">
        <v>0.25</v>
      </c>
      <c r="O14" s="143" t="s">
        <v>124</v>
      </c>
      <c r="P14" s="142">
        <v>0</v>
      </c>
      <c r="Q14" s="142">
        <v>0</v>
      </c>
      <c r="R14" s="143">
        <f>+IF(ISTEXT(VLOOKUP(C14,'P. EXP'!$D$29:$H$214,5,0)),"",VLOOKUP(C14,'P. EXP'!$D$29:$H$214,5,0))</f>
        <v>66.774817153548497</v>
      </c>
    </row>
    <row r="15" spans="2:18" ht="23.5" customHeight="1" x14ac:dyDescent="0.25">
      <c r="B15" s="138">
        <v>2</v>
      </c>
      <c r="C15" s="139">
        <v>2</v>
      </c>
      <c r="D15" s="140" t="s">
        <v>184</v>
      </c>
      <c r="E15" s="141" t="s">
        <v>88</v>
      </c>
      <c r="F15" s="141" t="s">
        <v>88</v>
      </c>
      <c r="G15" s="141" t="s">
        <v>88</v>
      </c>
      <c r="H15" s="141" t="str">
        <f t="shared" ref="H15:H78" si="0">IF(COUNTBLANK(E15:G15)&gt;0,"",(IF(COUNTIF(E15:G15,"RECHAZADO")&gt;0,"RECHAZADO",IF(COUNTIF(E15:G15,"NO CUMPLE")&gt;0,"NO CUMPLE","CUMPLE"))))</f>
        <v>CUMPLE</v>
      </c>
      <c r="I15" s="142">
        <v>5</v>
      </c>
      <c r="J15" s="142">
        <v>5</v>
      </c>
      <c r="K15" s="142">
        <v>1</v>
      </c>
      <c r="L15" s="142">
        <v>20</v>
      </c>
      <c r="M15" s="142">
        <v>1</v>
      </c>
      <c r="N15" s="143">
        <v>0.25</v>
      </c>
      <c r="O15" s="143" t="s">
        <v>124</v>
      </c>
      <c r="P15" s="142">
        <v>0</v>
      </c>
      <c r="Q15" s="142">
        <v>0</v>
      </c>
      <c r="R15" s="143">
        <f>+IF(ISTEXT(VLOOKUP(C15,'P. EXP'!$D$29:$H$214,5,0)),"",VLOOKUP(C15,'P. EXP'!$D$29:$H$214,5,0))</f>
        <v>63.378242335331883</v>
      </c>
    </row>
    <row r="16" spans="2:18" ht="23.5" customHeight="1" x14ac:dyDescent="0.25">
      <c r="B16" s="138">
        <v>3</v>
      </c>
      <c r="C16" s="139">
        <v>3</v>
      </c>
      <c r="D16" s="140" t="s">
        <v>190</v>
      </c>
      <c r="E16" s="141" t="s">
        <v>88</v>
      </c>
      <c r="F16" s="141" t="s">
        <v>88</v>
      </c>
      <c r="G16" s="141" t="s">
        <v>88</v>
      </c>
      <c r="H16" s="141" t="str">
        <f t="shared" si="0"/>
        <v>CUMPLE</v>
      </c>
      <c r="I16" s="142">
        <v>5</v>
      </c>
      <c r="J16" s="142">
        <v>5</v>
      </c>
      <c r="K16" s="142">
        <v>1</v>
      </c>
      <c r="L16" s="142">
        <v>20</v>
      </c>
      <c r="M16" s="142">
        <v>1</v>
      </c>
      <c r="N16" s="143">
        <v>0.25</v>
      </c>
      <c r="O16" s="143" t="s">
        <v>124</v>
      </c>
      <c r="P16" s="142">
        <v>0</v>
      </c>
      <c r="Q16" s="142">
        <v>0</v>
      </c>
      <c r="R16" s="143">
        <f>+IF(ISTEXT(VLOOKUP(C16,'P. EXP'!$D$29:$H$214,5,0)),"",VLOOKUP(C16,'P. EXP'!$D$29:$H$214,5,0))</f>
        <v>47.608224901135351</v>
      </c>
    </row>
    <row r="17" spans="2:18" ht="23.5" customHeight="1" x14ac:dyDescent="0.25">
      <c r="B17" s="138">
        <v>4</v>
      </c>
      <c r="C17" s="139">
        <v>4</v>
      </c>
      <c r="D17" s="140" t="s">
        <v>199</v>
      </c>
      <c r="E17" s="141" t="s">
        <v>88</v>
      </c>
      <c r="F17" s="141" t="s">
        <v>88</v>
      </c>
      <c r="G17" s="141" t="s">
        <v>88</v>
      </c>
      <c r="H17" s="141" t="str">
        <f t="shared" si="0"/>
        <v>CUMPLE</v>
      </c>
      <c r="I17" s="142">
        <v>5</v>
      </c>
      <c r="J17" s="142">
        <v>5</v>
      </c>
      <c r="K17" s="142">
        <v>1</v>
      </c>
      <c r="L17" s="142">
        <v>20</v>
      </c>
      <c r="M17" s="142">
        <v>1</v>
      </c>
      <c r="N17" s="143">
        <v>0.25</v>
      </c>
      <c r="O17" s="143" t="s">
        <v>124</v>
      </c>
      <c r="P17" s="142">
        <v>0</v>
      </c>
      <c r="Q17" s="142">
        <v>0</v>
      </c>
      <c r="R17" s="143">
        <f>+IF(ISTEXT(VLOOKUP(C17,'P. EXP'!$D$29:$H$214,5,0)),"",VLOOKUP(C17,'P. EXP'!$D$29:$H$214,5,0))</f>
        <v>61.195964621337758</v>
      </c>
    </row>
    <row r="18" spans="2:18" ht="23.5" customHeight="1" x14ac:dyDescent="0.25">
      <c r="B18" s="138">
        <v>5</v>
      </c>
      <c r="C18" s="139">
        <v>5</v>
      </c>
      <c r="D18" s="140" t="s">
        <v>288</v>
      </c>
      <c r="E18" s="141" t="s">
        <v>88</v>
      </c>
      <c r="F18" s="141" t="s">
        <v>88</v>
      </c>
      <c r="G18" s="141" t="s">
        <v>88</v>
      </c>
      <c r="H18" s="141" t="str">
        <f t="shared" si="0"/>
        <v>CUMPLE</v>
      </c>
      <c r="I18" s="142">
        <v>5</v>
      </c>
      <c r="J18" s="142">
        <v>5</v>
      </c>
      <c r="K18" s="142">
        <v>1</v>
      </c>
      <c r="L18" s="142">
        <v>20</v>
      </c>
      <c r="M18" s="142">
        <v>0</v>
      </c>
      <c r="N18" s="143">
        <v>0</v>
      </c>
      <c r="O18" s="143" t="s">
        <v>124</v>
      </c>
      <c r="P18" s="142">
        <v>0</v>
      </c>
      <c r="Q18" s="142">
        <v>0</v>
      </c>
      <c r="R18" s="143">
        <f>+IF(ISTEXT(VLOOKUP(C18,'P. EXP'!$D$29:$H$214,5,0)),"",VLOOKUP(C18,'P. EXP'!$D$29:$H$214,5,0))</f>
        <v>23.447601734915164</v>
      </c>
    </row>
    <row r="19" spans="2:18" ht="23.5" customHeight="1" x14ac:dyDescent="0.25">
      <c r="B19" s="138">
        <v>6</v>
      </c>
      <c r="C19" s="139">
        <v>6</v>
      </c>
      <c r="D19" s="140" t="s">
        <v>220</v>
      </c>
      <c r="E19" s="141" t="s">
        <v>88</v>
      </c>
      <c r="F19" s="141" t="s">
        <v>88</v>
      </c>
      <c r="G19" s="141" t="s">
        <v>88</v>
      </c>
      <c r="H19" s="141" t="str">
        <f t="shared" si="0"/>
        <v>CUMPLE</v>
      </c>
      <c r="I19" s="142">
        <v>5</v>
      </c>
      <c r="J19" s="142">
        <v>5</v>
      </c>
      <c r="K19" s="142">
        <v>1</v>
      </c>
      <c r="L19" s="142">
        <v>20</v>
      </c>
      <c r="M19" s="142">
        <v>0</v>
      </c>
      <c r="N19" s="143">
        <v>0.25</v>
      </c>
      <c r="O19" s="143" t="s">
        <v>124</v>
      </c>
      <c r="P19" s="142">
        <v>0</v>
      </c>
      <c r="Q19" s="142">
        <v>0</v>
      </c>
      <c r="R19" s="143">
        <f>+IF(ISTEXT(VLOOKUP(C19,'P. EXP'!$D$29:$H$214,5,0)),"",VLOOKUP(C19,'P. EXP'!$D$29:$H$214,5,0))</f>
        <v>0</v>
      </c>
    </row>
    <row r="20" spans="2:18" ht="23.5" customHeight="1" x14ac:dyDescent="0.25">
      <c r="B20" s="138">
        <v>7</v>
      </c>
      <c r="C20" s="139">
        <v>7</v>
      </c>
      <c r="D20" s="140" t="s">
        <v>289</v>
      </c>
      <c r="E20" s="141" t="s">
        <v>88</v>
      </c>
      <c r="F20" s="141" t="s">
        <v>88</v>
      </c>
      <c r="G20" s="141" t="s">
        <v>88</v>
      </c>
      <c r="H20" s="141" t="str">
        <f t="shared" si="0"/>
        <v>CUMPLE</v>
      </c>
      <c r="I20" s="142">
        <v>5</v>
      </c>
      <c r="J20" s="142">
        <v>5</v>
      </c>
      <c r="K20" s="142">
        <v>1</v>
      </c>
      <c r="L20" s="142">
        <v>20</v>
      </c>
      <c r="M20" s="142">
        <v>1</v>
      </c>
      <c r="N20" s="143">
        <v>0.25</v>
      </c>
      <c r="O20" s="143" t="s">
        <v>124</v>
      </c>
      <c r="P20" s="142">
        <v>0</v>
      </c>
      <c r="Q20" s="142">
        <v>0</v>
      </c>
      <c r="R20" s="143">
        <f>+IF(ISTEXT(VLOOKUP(C20,'P. EXP'!$D$29:$H$214,5,0)),"",VLOOKUP(C20,'P. EXP'!$D$29:$H$214,5,0))</f>
        <v>57.113736871199563</v>
      </c>
    </row>
    <row r="21" spans="2:18" ht="23.5" customHeight="1" x14ac:dyDescent="0.25">
      <c r="B21" s="138">
        <v>8</v>
      </c>
      <c r="C21" s="139">
        <v>8</v>
      </c>
      <c r="D21" s="140" t="s">
        <v>242</v>
      </c>
      <c r="E21" s="141" t="s">
        <v>88</v>
      </c>
      <c r="F21" s="141" t="s">
        <v>88</v>
      </c>
      <c r="G21" s="141" t="s">
        <v>88</v>
      </c>
      <c r="H21" s="141" t="str">
        <f t="shared" si="0"/>
        <v>CUMPLE</v>
      </c>
      <c r="I21" s="142">
        <v>5</v>
      </c>
      <c r="J21" s="142">
        <v>5</v>
      </c>
      <c r="K21" s="142">
        <v>1</v>
      </c>
      <c r="L21" s="142">
        <v>20</v>
      </c>
      <c r="M21" s="142">
        <v>1</v>
      </c>
      <c r="N21" s="143">
        <v>0.25</v>
      </c>
      <c r="O21" s="143" t="s">
        <v>124</v>
      </c>
      <c r="P21" s="142">
        <v>0</v>
      </c>
      <c r="Q21" s="142">
        <v>0</v>
      </c>
      <c r="R21" s="143">
        <f>+IF(ISTEXT(VLOOKUP(C21,'P. EXP'!$D$29:$H$214,5,0)),"",VLOOKUP(C21,'P. EXP'!$D$29:$H$214,5,0))</f>
        <v>60.90931560147979</v>
      </c>
    </row>
    <row r="22" spans="2:18" ht="23.5" customHeight="1" x14ac:dyDescent="0.25">
      <c r="B22" s="138">
        <v>9</v>
      </c>
      <c r="C22" s="139">
        <v>9</v>
      </c>
      <c r="D22" s="140" t="s">
        <v>249</v>
      </c>
      <c r="E22" s="141" t="s">
        <v>88</v>
      </c>
      <c r="F22" s="141" t="s">
        <v>88</v>
      </c>
      <c r="G22" s="141" t="s">
        <v>88</v>
      </c>
      <c r="H22" s="141" t="str">
        <f t="shared" si="0"/>
        <v>CUMPLE</v>
      </c>
      <c r="I22" s="142">
        <v>5</v>
      </c>
      <c r="J22" s="142">
        <v>5</v>
      </c>
      <c r="K22" s="142">
        <v>1</v>
      </c>
      <c r="L22" s="142">
        <v>20</v>
      </c>
      <c r="M22" s="142">
        <v>1</v>
      </c>
      <c r="N22" s="143">
        <v>0.25</v>
      </c>
      <c r="O22" s="143" t="s">
        <v>124</v>
      </c>
      <c r="P22" s="142">
        <v>0</v>
      </c>
      <c r="Q22" s="142">
        <v>0</v>
      </c>
      <c r="R22" s="143">
        <f>+IF(ISTEXT(VLOOKUP(C22,'P. EXP'!$D$29:$H$214,5,0)),"",VLOOKUP(C22,'P. EXP'!$D$29:$H$214,5,0))</f>
        <v>67.75</v>
      </c>
    </row>
    <row r="23" spans="2:18" ht="23.5" customHeight="1" x14ac:dyDescent="0.25">
      <c r="B23" s="138">
        <v>10</v>
      </c>
      <c r="C23" s="139">
        <v>10</v>
      </c>
      <c r="D23" s="140" t="s">
        <v>259</v>
      </c>
      <c r="E23" s="141" t="s">
        <v>88</v>
      </c>
      <c r="F23" s="141" t="s">
        <v>88</v>
      </c>
      <c r="G23" s="141" t="s">
        <v>88</v>
      </c>
      <c r="H23" s="141" t="str">
        <f t="shared" si="0"/>
        <v>CUMPLE</v>
      </c>
      <c r="I23" s="142">
        <v>5</v>
      </c>
      <c r="J23" s="142">
        <v>5</v>
      </c>
      <c r="K23" s="142">
        <v>1</v>
      </c>
      <c r="L23" s="142">
        <v>20</v>
      </c>
      <c r="M23" s="142">
        <v>1</v>
      </c>
      <c r="N23" s="143">
        <v>0.25</v>
      </c>
      <c r="O23" s="143" t="s">
        <v>124</v>
      </c>
      <c r="P23" s="142">
        <v>0</v>
      </c>
      <c r="Q23" s="142">
        <v>0</v>
      </c>
      <c r="R23" s="143">
        <f>+IF(ISTEXT(VLOOKUP(C23,'P. EXP'!$D$29:$H$214,5,0)),"",VLOOKUP(C23,'P. EXP'!$D$29:$H$214,5,0))</f>
        <v>43.180289790364412</v>
      </c>
    </row>
    <row r="24" spans="2:18" ht="23.5" customHeight="1" x14ac:dyDescent="0.25">
      <c r="B24" s="138">
        <v>11</v>
      </c>
      <c r="C24" s="139">
        <v>11</v>
      </c>
      <c r="D24" s="140" t="s">
        <v>266</v>
      </c>
      <c r="E24" s="141" t="s">
        <v>88</v>
      </c>
      <c r="F24" s="141" t="s">
        <v>88</v>
      </c>
      <c r="G24" s="141" t="s">
        <v>88</v>
      </c>
      <c r="H24" s="141" t="str">
        <f t="shared" si="0"/>
        <v>CUMPLE</v>
      </c>
      <c r="I24" s="142">
        <v>5</v>
      </c>
      <c r="J24" s="142">
        <v>5</v>
      </c>
      <c r="K24" s="142">
        <v>1</v>
      </c>
      <c r="L24" s="142">
        <v>20</v>
      </c>
      <c r="M24" s="142">
        <v>1</v>
      </c>
      <c r="N24" s="143">
        <v>0.25</v>
      </c>
      <c r="O24" s="143" t="s">
        <v>124</v>
      </c>
      <c r="P24" s="142">
        <v>0</v>
      </c>
      <c r="Q24" s="142">
        <v>0</v>
      </c>
      <c r="R24" s="143">
        <f>+IF(ISTEXT(VLOOKUP(C24,'P. EXP'!$D$29:$H$214,5,0)),"",VLOOKUP(C24,'P. EXP'!$D$29:$H$214,5,0))</f>
        <v>65.374702342985927</v>
      </c>
    </row>
    <row r="25" spans="2:18" ht="23.5" customHeight="1" x14ac:dyDescent="0.25">
      <c r="B25" s="138">
        <v>12</v>
      </c>
      <c r="C25" s="139">
        <v>12</v>
      </c>
      <c r="D25" s="140" t="s">
        <v>276</v>
      </c>
      <c r="E25" s="141" t="s">
        <v>88</v>
      </c>
      <c r="F25" s="141" t="s">
        <v>88</v>
      </c>
      <c r="G25" s="141" t="s">
        <v>88</v>
      </c>
      <c r="H25" s="141" t="str">
        <f t="shared" si="0"/>
        <v>CUMPLE</v>
      </c>
      <c r="I25" s="142">
        <v>5</v>
      </c>
      <c r="J25" s="142">
        <v>5</v>
      </c>
      <c r="K25" s="142">
        <v>1</v>
      </c>
      <c r="L25" s="142">
        <v>20</v>
      </c>
      <c r="M25" s="142">
        <v>1</v>
      </c>
      <c r="N25" s="143">
        <v>0</v>
      </c>
      <c r="O25" s="143" t="s">
        <v>124</v>
      </c>
      <c r="P25" s="142">
        <v>0</v>
      </c>
      <c r="Q25" s="142">
        <v>0</v>
      </c>
      <c r="R25" s="143">
        <f>+IF(ISTEXT(VLOOKUP(C25,'P. EXP'!$D$29:$H$214,5,0)),"",VLOOKUP(C25,'P. EXP'!$D$29:$H$214,5,0))</f>
        <v>25.145889144023467</v>
      </c>
    </row>
    <row r="26" spans="2:18" ht="23.5" customHeight="1" x14ac:dyDescent="0.25">
      <c r="B26" s="138">
        <v>13</v>
      </c>
      <c r="C26" s="139">
        <v>13</v>
      </c>
      <c r="D26" s="140" t="s">
        <v>281</v>
      </c>
      <c r="E26" s="141" t="s">
        <v>88</v>
      </c>
      <c r="F26" s="141" t="s">
        <v>88</v>
      </c>
      <c r="G26" s="141" t="s">
        <v>88</v>
      </c>
      <c r="H26" s="141" t="str">
        <f t="shared" si="0"/>
        <v>CUMPLE</v>
      </c>
      <c r="I26" s="142">
        <v>5</v>
      </c>
      <c r="J26" s="142">
        <v>5</v>
      </c>
      <c r="K26" s="142">
        <v>1</v>
      </c>
      <c r="L26" s="142">
        <v>20</v>
      </c>
      <c r="M26" s="142">
        <v>1</v>
      </c>
      <c r="N26" s="143">
        <v>0.25</v>
      </c>
      <c r="O26" s="143" t="s">
        <v>124</v>
      </c>
      <c r="P26" s="142">
        <v>0</v>
      </c>
      <c r="Q26" s="142">
        <v>0</v>
      </c>
      <c r="R26" s="143">
        <f>+IF(ISTEXT(VLOOKUP(C26,'P. EXP'!$D$29:$H$214,5,0)),"",VLOOKUP(C26,'P. EXP'!$D$29:$H$214,5,0))</f>
        <v>42.163333971169784</v>
      </c>
    </row>
    <row r="27" spans="2:18" ht="10.5" hidden="1" customHeight="1" x14ac:dyDescent="0.25">
      <c r="B27" s="144">
        <v>14</v>
      </c>
      <c r="C27" s="144" t="s">
        <v>124</v>
      </c>
      <c r="D27" s="145" t="s">
        <v>124</v>
      </c>
      <c r="E27" s="146"/>
      <c r="F27" s="146" t="s">
        <v>124</v>
      </c>
      <c r="G27" s="146"/>
      <c r="H27" s="146" t="str">
        <f t="shared" si="0"/>
        <v/>
      </c>
      <c r="I27" s="147" t="s">
        <v>124</v>
      </c>
      <c r="J27" s="147" t="s">
        <v>124</v>
      </c>
      <c r="K27" s="147" t="s">
        <v>124</v>
      </c>
      <c r="L27" s="148" t="s">
        <v>124</v>
      </c>
      <c r="M27" s="148" t="s">
        <v>124</v>
      </c>
      <c r="N27" s="149" t="s">
        <v>124</v>
      </c>
      <c r="O27" s="149" t="s">
        <v>124</v>
      </c>
      <c r="P27" s="150" t="s">
        <v>124</v>
      </c>
      <c r="Q27" s="151" t="s">
        <v>124</v>
      </c>
      <c r="R27" s="152" t="str">
        <f>+IF(ISTEXT(VLOOKUP(C27,'P. EXP'!$D$29:$H$214,5,0)),"",VLOOKUP(C27,'P. EXP'!$D$29:$H$214,5,0))</f>
        <v/>
      </c>
    </row>
    <row r="28" spans="2:18" hidden="1" x14ac:dyDescent="0.25">
      <c r="B28" s="144">
        <v>15</v>
      </c>
      <c r="C28" s="144" t="s">
        <v>124</v>
      </c>
      <c r="D28" s="153" t="s">
        <v>124</v>
      </c>
      <c r="E28" s="146"/>
      <c r="F28" s="146" t="s">
        <v>124</v>
      </c>
      <c r="G28" s="146"/>
      <c r="H28" s="146" t="str">
        <f t="shared" si="0"/>
        <v/>
      </c>
      <c r="I28" s="147" t="s">
        <v>124</v>
      </c>
      <c r="J28" s="147" t="s">
        <v>124</v>
      </c>
      <c r="K28" s="147" t="s">
        <v>124</v>
      </c>
      <c r="L28" s="148" t="s">
        <v>124</v>
      </c>
      <c r="M28" s="148" t="s">
        <v>124</v>
      </c>
      <c r="N28" s="149" t="s">
        <v>124</v>
      </c>
      <c r="O28" s="149" t="s">
        <v>124</v>
      </c>
      <c r="P28" s="150" t="s">
        <v>124</v>
      </c>
      <c r="Q28" s="151" t="s">
        <v>124</v>
      </c>
      <c r="R28" s="152" t="str">
        <f>+IF(ISTEXT(VLOOKUP(C28,'P. EXP'!$D$29:$H$214,5,0)),"",VLOOKUP(C28,'P. EXP'!$D$29:$H$214,5,0))</f>
        <v/>
      </c>
    </row>
    <row r="29" spans="2:18" hidden="1" x14ac:dyDescent="0.25">
      <c r="B29" s="144">
        <v>16</v>
      </c>
      <c r="C29" s="144" t="s">
        <v>124</v>
      </c>
      <c r="D29" s="153" t="s">
        <v>124</v>
      </c>
      <c r="E29" s="146"/>
      <c r="F29" s="146" t="s">
        <v>124</v>
      </c>
      <c r="G29" s="146"/>
      <c r="H29" s="146" t="str">
        <f t="shared" si="0"/>
        <v/>
      </c>
      <c r="I29" s="147" t="s">
        <v>124</v>
      </c>
      <c r="J29" s="147" t="s">
        <v>124</v>
      </c>
      <c r="K29" s="147" t="s">
        <v>124</v>
      </c>
      <c r="L29" s="148" t="s">
        <v>124</v>
      </c>
      <c r="M29" s="148" t="s">
        <v>124</v>
      </c>
      <c r="N29" s="149" t="s">
        <v>124</v>
      </c>
      <c r="O29" s="149" t="s">
        <v>124</v>
      </c>
      <c r="P29" s="150" t="s">
        <v>124</v>
      </c>
      <c r="Q29" s="151" t="s">
        <v>124</v>
      </c>
      <c r="R29" s="152" t="str">
        <f>+IF(ISTEXT(VLOOKUP(C29,'P. EXP'!$D$29:$H$214,5,0)),"",VLOOKUP(C29,'P. EXP'!$D$29:$H$214,5,0))</f>
        <v/>
      </c>
    </row>
    <row r="30" spans="2:18" hidden="1" x14ac:dyDescent="0.25">
      <c r="B30" s="144">
        <v>17</v>
      </c>
      <c r="C30" s="144" t="s">
        <v>124</v>
      </c>
      <c r="D30" s="153" t="s">
        <v>124</v>
      </c>
      <c r="E30" s="146"/>
      <c r="F30" s="146" t="s">
        <v>124</v>
      </c>
      <c r="G30" s="146"/>
      <c r="H30" s="146" t="str">
        <f t="shared" si="0"/>
        <v/>
      </c>
      <c r="I30" s="147" t="s">
        <v>124</v>
      </c>
      <c r="J30" s="147" t="s">
        <v>124</v>
      </c>
      <c r="K30" s="147" t="s">
        <v>124</v>
      </c>
      <c r="L30" s="148" t="s">
        <v>124</v>
      </c>
      <c r="M30" s="148" t="s">
        <v>124</v>
      </c>
      <c r="N30" s="149" t="s">
        <v>124</v>
      </c>
      <c r="O30" s="149" t="s">
        <v>124</v>
      </c>
      <c r="P30" s="150" t="s">
        <v>124</v>
      </c>
      <c r="Q30" s="151" t="s">
        <v>124</v>
      </c>
      <c r="R30" s="152" t="str">
        <f>+IF(ISTEXT(VLOOKUP(C30,'P. EXP'!$D$29:$H$214,5,0)),"",VLOOKUP(C30,'P. EXP'!$D$29:$H$214,5,0))</f>
        <v/>
      </c>
    </row>
    <row r="31" spans="2:18" hidden="1" x14ac:dyDescent="0.25">
      <c r="B31" s="144">
        <v>18</v>
      </c>
      <c r="C31" s="144" t="s">
        <v>124</v>
      </c>
      <c r="D31" s="153" t="s">
        <v>124</v>
      </c>
      <c r="E31" s="146"/>
      <c r="F31" s="146" t="s">
        <v>124</v>
      </c>
      <c r="G31" s="146"/>
      <c r="H31" s="146" t="str">
        <f t="shared" si="0"/>
        <v/>
      </c>
      <c r="I31" s="147" t="s">
        <v>124</v>
      </c>
      <c r="J31" s="147" t="s">
        <v>124</v>
      </c>
      <c r="K31" s="147" t="s">
        <v>124</v>
      </c>
      <c r="L31" s="148" t="s">
        <v>124</v>
      </c>
      <c r="M31" s="148" t="s">
        <v>124</v>
      </c>
      <c r="N31" s="149" t="s">
        <v>124</v>
      </c>
      <c r="O31" s="149" t="s">
        <v>124</v>
      </c>
      <c r="P31" s="150" t="s">
        <v>124</v>
      </c>
      <c r="Q31" s="151" t="s">
        <v>124</v>
      </c>
      <c r="R31" s="152" t="str">
        <f>+IF(ISTEXT(VLOOKUP(C31,'P. EXP'!$D$29:$H$214,5,0)),"",VLOOKUP(C31,'P. EXP'!$D$29:$H$214,5,0))</f>
        <v/>
      </c>
    </row>
    <row r="32" spans="2:18" hidden="1" x14ac:dyDescent="0.25">
      <c r="B32" s="144">
        <v>19</v>
      </c>
      <c r="C32" s="144" t="s">
        <v>124</v>
      </c>
      <c r="D32" s="153" t="s">
        <v>124</v>
      </c>
      <c r="E32" s="146"/>
      <c r="F32" s="146" t="s">
        <v>124</v>
      </c>
      <c r="G32" s="146"/>
      <c r="H32" s="146" t="str">
        <f t="shared" si="0"/>
        <v/>
      </c>
      <c r="I32" s="147" t="s">
        <v>124</v>
      </c>
      <c r="J32" s="147" t="s">
        <v>124</v>
      </c>
      <c r="K32" s="147" t="s">
        <v>124</v>
      </c>
      <c r="L32" s="148" t="s">
        <v>124</v>
      </c>
      <c r="M32" s="148" t="s">
        <v>124</v>
      </c>
      <c r="N32" s="149" t="s">
        <v>124</v>
      </c>
      <c r="O32" s="149" t="s">
        <v>124</v>
      </c>
      <c r="P32" s="150" t="s">
        <v>124</v>
      </c>
      <c r="Q32" s="151" t="s">
        <v>124</v>
      </c>
      <c r="R32" s="152" t="str">
        <f>+IF(ISTEXT(VLOOKUP(C32,'P. EXP'!$D$29:$H$214,5,0)),"",VLOOKUP(C32,'P. EXP'!$D$29:$H$214,5,0))</f>
        <v/>
      </c>
    </row>
    <row r="33" spans="2:18" hidden="1" x14ac:dyDescent="0.25">
      <c r="B33" s="144">
        <v>20</v>
      </c>
      <c r="C33" s="144" t="s">
        <v>124</v>
      </c>
      <c r="D33" s="153" t="s">
        <v>124</v>
      </c>
      <c r="E33" s="146"/>
      <c r="F33" s="146" t="s">
        <v>124</v>
      </c>
      <c r="G33" s="146"/>
      <c r="H33" s="146" t="str">
        <f t="shared" si="0"/>
        <v/>
      </c>
      <c r="I33" s="147" t="s">
        <v>124</v>
      </c>
      <c r="J33" s="147" t="s">
        <v>124</v>
      </c>
      <c r="K33" s="147" t="s">
        <v>124</v>
      </c>
      <c r="L33" s="148" t="s">
        <v>124</v>
      </c>
      <c r="M33" s="148" t="s">
        <v>124</v>
      </c>
      <c r="N33" s="149" t="s">
        <v>124</v>
      </c>
      <c r="O33" s="149" t="s">
        <v>124</v>
      </c>
      <c r="P33" s="150" t="s">
        <v>124</v>
      </c>
      <c r="Q33" s="151" t="s">
        <v>124</v>
      </c>
      <c r="R33" s="152" t="str">
        <f>+IF(ISTEXT(VLOOKUP(C33,'P. EXP'!$D$29:$H$214,5,0)),"",VLOOKUP(C33,'P. EXP'!$D$29:$H$214,5,0))</f>
        <v/>
      </c>
    </row>
    <row r="34" spans="2:18" hidden="1" x14ac:dyDescent="0.25">
      <c r="B34" s="144">
        <v>21</v>
      </c>
      <c r="C34" s="144" t="s">
        <v>124</v>
      </c>
      <c r="D34" s="153" t="s">
        <v>124</v>
      </c>
      <c r="E34" s="146"/>
      <c r="F34" s="146" t="s">
        <v>124</v>
      </c>
      <c r="G34" s="146"/>
      <c r="H34" s="146" t="str">
        <f t="shared" si="0"/>
        <v/>
      </c>
      <c r="I34" s="147" t="s">
        <v>124</v>
      </c>
      <c r="J34" s="147" t="s">
        <v>124</v>
      </c>
      <c r="K34" s="147" t="s">
        <v>124</v>
      </c>
      <c r="L34" s="148" t="s">
        <v>124</v>
      </c>
      <c r="M34" s="148" t="s">
        <v>124</v>
      </c>
      <c r="N34" s="149" t="s">
        <v>124</v>
      </c>
      <c r="O34" s="149" t="s">
        <v>124</v>
      </c>
      <c r="P34" s="150" t="s">
        <v>124</v>
      </c>
      <c r="Q34" s="151" t="s">
        <v>124</v>
      </c>
      <c r="R34" s="152" t="str">
        <f>+IF(ISTEXT(VLOOKUP(C34,'P. EXP'!$D$29:$H$214,5,0)),"",VLOOKUP(C34,'P. EXP'!$D$29:$H$214,5,0))</f>
        <v/>
      </c>
    </row>
    <row r="35" spans="2:18" hidden="1" x14ac:dyDescent="0.25">
      <c r="B35" s="144">
        <v>22</v>
      </c>
      <c r="C35" s="144" t="s">
        <v>124</v>
      </c>
      <c r="D35" s="153" t="s">
        <v>124</v>
      </c>
      <c r="E35" s="146"/>
      <c r="F35" s="146" t="s">
        <v>124</v>
      </c>
      <c r="G35" s="146"/>
      <c r="H35" s="146" t="str">
        <f t="shared" si="0"/>
        <v/>
      </c>
      <c r="I35" s="147" t="s">
        <v>124</v>
      </c>
      <c r="J35" s="147" t="s">
        <v>124</v>
      </c>
      <c r="K35" s="147" t="s">
        <v>124</v>
      </c>
      <c r="L35" s="148" t="s">
        <v>124</v>
      </c>
      <c r="M35" s="148" t="s">
        <v>124</v>
      </c>
      <c r="N35" s="149" t="s">
        <v>124</v>
      </c>
      <c r="O35" s="149" t="s">
        <v>124</v>
      </c>
      <c r="P35" s="150" t="s">
        <v>124</v>
      </c>
      <c r="Q35" s="151" t="s">
        <v>124</v>
      </c>
      <c r="R35" s="152" t="str">
        <f>+IF(ISTEXT(VLOOKUP(C35,'P. EXP'!$D$29:$H$214,5,0)),"",VLOOKUP(C35,'P. EXP'!$D$29:$H$214,5,0))</f>
        <v/>
      </c>
    </row>
    <row r="36" spans="2:18" hidden="1" x14ac:dyDescent="0.25">
      <c r="B36" s="144">
        <v>23</v>
      </c>
      <c r="C36" s="144" t="s">
        <v>124</v>
      </c>
      <c r="D36" s="153" t="s">
        <v>124</v>
      </c>
      <c r="E36" s="146"/>
      <c r="F36" s="146" t="s">
        <v>124</v>
      </c>
      <c r="G36" s="146"/>
      <c r="H36" s="146" t="str">
        <f t="shared" si="0"/>
        <v/>
      </c>
      <c r="I36" s="147" t="s">
        <v>124</v>
      </c>
      <c r="J36" s="147" t="s">
        <v>124</v>
      </c>
      <c r="K36" s="147" t="s">
        <v>124</v>
      </c>
      <c r="L36" s="148" t="s">
        <v>124</v>
      </c>
      <c r="M36" s="148" t="s">
        <v>124</v>
      </c>
      <c r="N36" s="149" t="s">
        <v>124</v>
      </c>
      <c r="O36" s="149" t="s">
        <v>124</v>
      </c>
      <c r="P36" s="150" t="s">
        <v>124</v>
      </c>
      <c r="Q36" s="151" t="s">
        <v>124</v>
      </c>
      <c r="R36" s="152" t="str">
        <f>+IF(ISTEXT(VLOOKUP(C36,'P. EXP'!$D$29:$H$214,5,0)),"",VLOOKUP(C36,'P. EXP'!$D$29:$H$214,5,0))</f>
        <v/>
      </c>
    </row>
    <row r="37" spans="2:18" hidden="1" x14ac:dyDescent="0.25">
      <c r="B37" s="144">
        <v>24</v>
      </c>
      <c r="C37" s="144" t="s">
        <v>124</v>
      </c>
      <c r="D37" s="153" t="s">
        <v>124</v>
      </c>
      <c r="E37" s="146"/>
      <c r="F37" s="146" t="s">
        <v>124</v>
      </c>
      <c r="G37" s="146"/>
      <c r="H37" s="146" t="str">
        <f t="shared" si="0"/>
        <v/>
      </c>
      <c r="I37" s="147" t="s">
        <v>124</v>
      </c>
      <c r="J37" s="147" t="s">
        <v>124</v>
      </c>
      <c r="K37" s="147" t="s">
        <v>124</v>
      </c>
      <c r="L37" s="148" t="s">
        <v>124</v>
      </c>
      <c r="M37" s="148" t="s">
        <v>124</v>
      </c>
      <c r="N37" s="149" t="s">
        <v>124</v>
      </c>
      <c r="O37" s="149" t="s">
        <v>124</v>
      </c>
      <c r="P37" s="150" t="s">
        <v>124</v>
      </c>
      <c r="Q37" s="151" t="s">
        <v>124</v>
      </c>
      <c r="R37" s="152" t="str">
        <f>+IF(ISTEXT(VLOOKUP(C37,'P. EXP'!$D$29:$H$214,5,0)),"",VLOOKUP(C37,'P. EXP'!$D$29:$H$214,5,0))</f>
        <v/>
      </c>
    </row>
    <row r="38" spans="2:18" hidden="1" x14ac:dyDescent="0.25">
      <c r="B38" s="144">
        <v>25</v>
      </c>
      <c r="C38" s="144" t="s">
        <v>124</v>
      </c>
      <c r="D38" s="153" t="s">
        <v>124</v>
      </c>
      <c r="E38" s="146"/>
      <c r="F38" s="146" t="s">
        <v>124</v>
      </c>
      <c r="G38" s="146"/>
      <c r="H38" s="146" t="str">
        <f t="shared" si="0"/>
        <v/>
      </c>
      <c r="I38" s="147" t="s">
        <v>124</v>
      </c>
      <c r="J38" s="147" t="s">
        <v>124</v>
      </c>
      <c r="K38" s="147" t="s">
        <v>124</v>
      </c>
      <c r="L38" s="148" t="s">
        <v>124</v>
      </c>
      <c r="M38" s="148" t="s">
        <v>124</v>
      </c>
      <c r="N38" s="149" t="s">
        <v>124</v>
      </c>
      <c r="O38" s="149" t="s">
        <v>124</v>
      </c>
      <c r="P38" s="150" t="s">
        <v>124</v>
      </c>
      <c r="Q38" s="151" t="s">
        <v>124</v>
      </c>
      <c r="R38" s="152" t="str">
        <f>+IF(ISTEXT(VLOOKUP(C38,'P. EXP'!$D$29:$H$214,5,0)),"",VLOOKUP(C38,'P. EXP'!$D$29:$H$214,5,0))</f>
        <v/>
      </c>
    </row>
    <row r="39" spans="2:18" hidden="1" x14ac:dyDescent="0.25">
      <c r="B39" s="144">
        <v>26</v>
      </c>
      <c r="C39" s="144" t="s">
        <v>124</v>
      </c>
      <c r="D39" s="153" t="s">
        <v>124</v>
      </c>
      <c r="E39" s="146"/>
      <c r="F39" s="146" t="s">
        <v>124</v>
      </c>
      <c r="G39" s="146"/>
      <c r="H39" s="146" t="str">
        <f t="shared" si="0"/>
        <v/>
      </c>
      <c r="I39" s="147" t="s">
        <v>124</v>
      </c>
      <c r="J39" s="147" t="s">
        <v>124</v>
      </c>
      <c r="K39" s="147" t="s">
        <v>124</v>
      </c>
      <c r="L39" s="148" t="s">
        <v>124</v>
      </c>
      <c r="M39" s="148" t="s">
        <v>124</v>
      </c>
      <c r="N39" s="149" t="s">
        <v>124</v>
      </c>
      <c r="O39" s="149" t="s">
        <v>124</v>
      </c>
      <c r="P39" s="150" t="s">
        <v>124</v>
      </c>
      <c r="Q39" s="151" t="s">
        <v>124</v>
      </c>
      <c r="R39" s="152" t="str">
        <f>+IF(ISTEXT(VLOOKUP(C39,'P. EXP'!$D$29:$H$214,5,0)),"",VLOOKUP(C39,'P. EXP'!$D$29:$H$214,5,0))</f>
        <v/>
      </c>
    </row>
    <row r="40" spans="2:18" hidden="1" x14ac:dyDescent="0.25">
      <c r="B40" s="144">
        <v>27</v>
      </c>
      <c r="C40" s="144" t="s">
        <v>124</v>
      </c>
      <c r="D40" s="153" t="s">
        <v>124</v>
      </c>
      <c r="E40" s="146"/>
      <c r="F40" s="146" t="s">
        <v>124</v>
      </c>
      <c r="G40" s="146"/>
      <c r="H40" s="146" t="str">
        <f t="shared" si="0"/>
        <v/>
      </c>
      <c r="I40" s="147" t="s">
        <v>124</v>
      </c>
      <c r="J40" s="147" t="s">
        <v>124</v>
      </c>
      <c r="K40" s="147" t="s">
        <v>124</v>
      </c>
      <c r="L40" s="148" t="s">
        <v>124</v>
      </c>
      <c r="M40" s="148" t="s">
        <v>124</v>
      </c>
      <c r="N40" s="149" t="s">
        <v>124</v>
      </c>
      <c r="O40" s="149" t="s">
        <v>124</v>
      </c>
      <c r="P40" s="150" t="s">
        <v>124</v>
      </c>
      <c r="Q40" s="151" t="s">
        <v>124</v>
      </c>
      <c r="R40" s="152" t="str">
        <f>+IF(ISTEXT(VLOOKUP(C40,'P. EXP'!$D$29:$H$214,5,0)),"",VLOOKUP(C40,'P. EXP'!$D$29:$H$214,5,0))</f>
        <v/>
      </c>
    </row>
    <row r="41" spans="2:18" hidden="1" x14ac:dyDescent="0.25">
      <c r="B41" s="144">
        <v>28</v>
      </c>
      <c r="C41" s="144" t="s">
        <v>124</v>
      </c>
      <c r="D41" s="153" t="s">
        <v>124</v>
      </c>
      <c r="E41" s="146"/>
      <c r="F41" s="146" t="s">
        <v>124</v>
      </c>
      <c r="G41" s="146"/>
      <c r="H41" s="146" t="str">
        <f t="shared" si="0"/>
        <v/>
      </c>
      <c r="I41" s="147" t="s">
        <v>124</v>
      </c>
      <c r="J41" s="147" t="s">
        <v>124</v>
      </c>
      <c r="K41" s="147" t="s">
        <v>124</v>
      </c>
      <c r="L41" s="148" t="s">
        <v>124</v>
      </c>
      <c r="M41" s="148" t="s">
        <v>124</v>
      </c>
      <c r="N41" s="149" t="s">
        <v>124</v>
      </c>
      <c r="O41" s="149" t="s">
        <v>124</v>
      </c>
      <c r="P41" s="150" t="s">
        <v>124</v>
      </c>
      <c r="Q41" s="151" t="s">
        <v>124</v>
      </c>
      <c r="R41" s="152" t="str">
        <f>+IF(ISTEXT(VLOOKUP(C41,'P. EXP'!$D$29:$H$214,5,0)),"",VLOOKUP(C41,'P. EXP'!$D$29:$H$214,5,0))</f>
        <v/>
      </c>
    </row>
    <row r="42" spans="2:18" hidden="1" x14ac:dyDescent="0.25">
      <c r="B42" s="144">
        <v>29</v>
      </c>
      <c r="C42" s="144" t="s">
        <v>124</v>
      </c>
      <c r="D42" s="153" t="s">
        <v>124</v>
      </c>
      <c r="E42" s="146"/>
      <c r="F42" s="146" t="s">
        <v>124</v>
      </c>
      <c r="G42" s="146"/>
      <c r="H42" s="146" t="str">
        <f t="shared" si="0"/>
        <v/>
      </c>
      <c r="I42" s="147" t="s">
        <v>124</v>
      </c>
      <c r="J42" s="147" t="s">
        <v>124</v>
      </c>
      <c r="K42" s="147" t="s">
        <v>124</v>
      </c>
      <c r="L42" s="148" t="s">
        <v>124</v>
      </c>
      <c r="M42" s="148" t="s">
        <v>124</v>
      </c>
      <c r="N42" s="149" t="s">
        <v>124</v>
      </c>
      <c r="O42" s="149" t="s">
        <v>124</v>
      </c>
      <c r="P42" s="150" t="s">
        <v>124</v>
      </c>
      <c r="Q42" s="151" t="s">
        <v>124</v>
      </c>
      <c r="R42" s="152" t="str">
        <f>+IF(ISTEXT(VLOOKUP(C42,'P. EXP'!$D$29:$H$214,5,0)),"",VLOOKUP(C42,'P. EXP'!$D$29:$H$214,5,0))</f>
        <v/>
      </c>
    </row>
    <row r="43" spans="2:18" hidden="1" x14ac:dyDescent="0.25">
      <c r="B43" s="144">
        <v>30</v>
      </c>
      <c r="C43" s="144" t="s">
        <v>124</v>
      </c>
      <c r="D43" s="153" t="s">
        <v>124</v>
      </c>
      <c r="E43" s="146"/>
      <c r="F43" s="146" t="s">
        <v>124</v>
      </c>
      <c r="G43" s="146"/>
      <c r="H43" s="146" t="str">
        <f t="shared" si="0"/>
        <v/>
      </c>
      <c r="I43" s="147" t="s">
        <v>124</v>
      </c>
      <c r="J43" s="147" t="s">
        <v>124</v>
      </c>
      <c r="K43" s="147" t="s">
        <v>124</v>
      </c>
      <c r="L43" s="148" t="s">
        <v>124</v>
      </c>
      <c r="M43" s="148" t="s">
        <v>124</v>
      </c>
      <c r="N43" s="149" t="s">
        <v>124</v>
      </c>
      <c r="O43" s="149" t="s">
        <v>124</v>
      </c>
      <c r="P43" s="150" t="s">
        <v>124</v>
      </c>
      <c r="Q43" s="151" t="s">
        <v>124</v>
      </c>
      <c r="R43" s="152" t="str">
        <f>+IF(ISTEXT(VLOOKUP(C43,'P. EXP'!$D$29:$H$214,5,0)),"",VLOOKUP(C43,'P. EXP'!$D$29:$H$214,5,0))</f>
        <v/>
      </c>
    </row>
    <row r="44" spans="2:18" hidden="1" x14ac:dyDescent="0.25">
      <c r="B44" s="144">
        <v>31</v>
      </c>
      <c r="C44" s="144" t="s">
        <v>124</v>
      </c>
      <c r="D44" s="153" t="s">
        <v>124</v>
      </c>
      <c r="E44" s="146"/>
      <c r="F44" s="146" t="s">
        <v>124</v>
      </c>
      <c r="G44" s="146"/>
      <c r="H44" s="146" t="str">
        <f t="shared" si="0"/>
        <v/>
      </c>
      <c r="I44" s="147" t="s">
        <v>124</v>
      </c>
      <c r="J44" s="147" t="s">
        <v>124</v>
      </c>
      <c r="K44" s="147" t="s">
        <v>124</v>
      </c>
      <c r="L44" s="148" t="s">
        <v>124</v>
      </c>
      <c r="M44" s="148" t="s">
        <v>124</v>
      </c>
      <c r="N44" s="149" t="s">
        <v>124</v>
      </c>
      <c r="O44" s="149" t="s">
        <v>124</v>
      </c>
      <c r="P44" s="150" t="s">
        <v>124</v>
      </c>
      <c r="Q44" s="151" t="s">
        <v>124</v>
      </c>
      <c r="R44" s="152" t="str">
        <f>+IF(ISTEXT(VLOOKUP(C44,'P. EXP'!$D$29:$H$214,5,0)),"",VLOOKUP(C44,'P. EXP'!$D$29:$H$214,5,0))</f>
        <v/>
      </c>
    </row>
    <row r="45" spans="2:18" hidden="1" x14ac:dyDescent="0.25">
      <c r="B45" s="144">
        <v>32</v>
      </c>
      <c r="C45" s="144" t="s">
        <v>124</v>
      </c>
      <c r="D45" s="153" t="s">
        <v>124</v>
      </c>
      <c r="E45" s="146"/>
      <c r="F45" s="146" t="s">
        <v>124</v>
      </c>
      <c r="G45" s="146"/>
      <c r="H45" s="146" t="str">
        <f t="shared" si="0"/>
        <v/>
      </c>
      <c r="I45" s="147" t="s">
        <v>124</v>
      </c>
      <c r="J45" s="147" t="s">
        <v>124</v>
      </c>
      <c r="K45" s="147" t="s">
        <v>124</v>
      </c>
      <c r="L45" s="148" t="s">
        <v>124</v>
      </c>
      <c r="M45" s="148" t="s">
        <v>124</v>
      </c>
      <c r="N45" s="149" t="s">
        <v>124</v>
      </c>
      <c r="O45" s="149" t="s">
        <v>124</v>
      </c>
      <c r="P45" s="150" t="s">
        <v>124</v>
      </c>
      <c r="Q45" s="151" t="s">
        <v>124</v>
      </c>
      <c r="R45" s="152" t="str">
        <f>+IF(ISTEXT(VLOOKUP(C45,'P. EXP'!$D$29:$H$214,5,0)),"",VLOOKUP(C45,'P. EXP'!$D$29:$H$214,5,0))</f>
        <v/>
      </c>
    </row>
    <row r="46" spans="2:18" hidden="1" x14ac:dyDescent="0.25">
      <c r="B46" s="144">
        <v>33</v>
      </c>
      <c r="C46" s="144" t="s">
        <v>124</v>
      </c>
      <c r="D46" s="153" t="s">
        <v>124</v>
      </c>
      <c r="E46" s="146"/>
      <c r="F46" s="146" t="s">
        <v>124</v>
      </c>
      <c r="G46" s="146"/>
      <c r="H46" s="146" t="str">
        <f t="shared" si="0"/>
        <v/>
      </c>
      <c r="I46" s="147" t="s">
        <v>124</v>
      </c>
      <c r="J46" s="147" t="s">
        <v>124</v>
      </c>
      <c r="K46" s="147" t="s">
        <v>124</v>
      </c>
      <c r="L46" s="148" t="s">
        <v>124</v>
      </c>
      <c r="M46" s="148" t="s">
        <v>124</v>
      </c>
      <c r="N46" s="149" t="s">
        <v>124</v>
      </c>
      <c r="O46" s="149" t="s">
        <v>124</v>
      </c>
      <c r="P46" s="150" t="s">
        <v>124</v>
      </c>
      <c r="Q46" s="151" t="s">
        <v>124</v>
      </c>
      <c r="R46" s="152" t="str">
        <f>+IF(ISTEXT(VLOOKUP(C46,'P. EXP'!$D$29:$H$214,5,0)),"",VLOOKUP(C46,'P. EXP'!$D$29:$H$214,5,0))</f>
        <v/>
      </c>
    </row>
    <row r="47" spans="2:18" hidden="1" x14ac:dyDescent="0.25">
      <c r="B47" s="144">
        <v>34</v>
      </c>
      <c r="C47" s="144" t="s">
        <v>124</v>
      </c>
      <c r="D47" s="153" t="s">
        <v>124</v>
      </c>
      <c r="E47" s="146"/>
      <c r="F47" s="146" t="s">
        <v>124</v>
      </c>
      <c r="G47" s="146"/>
      <c r="H47" s="146" t="str">
        <f t="shared" si="0"/>
        <v/>
      </c>
      <c r="I47" s="147" t="s">
        <v>124</v>
      </c>
      <c r="J47" s="147" t="s">
        <v>124</v>
      </c>
      <c r="K47" s="147" t="s">
        <v>124</v>
      </c>
      <c r="L47" s="148" t="s">
        <v>124</v>
      </c>
      <c r="M47" s="148" t="s">
        <v>124</v>
      </c>
      <c r="N47" s="149" t="s">
        <v>124</v>
      </c>
      <c r="O47" s="149" t="s">
        <v>124</v>
      </c>
      <c r="P47" s="150" t="s">
        <v>124</v>
      </c>
      <c r="Q47" s="151" t="s">
        <v>124</v>
      </c>
      <c r="R47" s="152" t="str">
        <f>+IF(ISTEXT(VLOOKUP(C47,'P. EXP'!$D$29:$H$214,5,0)),"",VLOOKUP(C47,'P. EXP'!$D$29:$H$214,5,0))</f>
        <v/>
      </c>
    </row>
    <row r="48" spans="2:18" hidden="1" x14ac:dyDescent="0.25">
      <c r="B48" s="144">
        <v>35</v>
      </c>
      <c r="C48" s="144" t="s">
        <v>124</v>
      </c>
      <c r="D48" s="153" t="s">
        <v>124</v>
      </c>
      <c r="E48" s="146"/>
      <c r="F48" s="146" t="s">
        <v>124</v>
      </c>
      <c r="G48" s="146"/>
      <c r="H48" s="146" t="str">
        <f t="shared" si="0"/>
        <v/>
      </c>
      <c r="I48" s="147" t="s">
        <v>124</v>
      </c>
      <c r="J48" s="147" t="s">
        <v>124</v>
      </c>
      <c r="K48" s="147" t="s">
        <v>124</v>
      </c>
      <c r="L48" s="148" t="s">
        <v>124</v>
      </c>
      <c r="M48" s="148" t="s">
        <v>124</v>
      </c>
      <c r="N48" s="149" t="s">
        <v>124</v>
      </c>
      <c r="O48" s="149" t="s">
        <v>124</v>
      </c>
      <c r="P48" s="150" t="s">
        <v>124</v>
      </c>
      <c r="Q48" s="151" t="s">
        <v>124</v>
      </c>
      <c r="R48" s="152" t="str">
        <f>+IF(ISTEXT(VLOOKUP(C48,'P. EXP'!$D$29:$H$214,5,0)),"",VLOOKUP(C48,'P. EXP'!$D$29:$H$214,5,0))</f>
        <v/>
      </c>
    </row>
    <row r="49" spans="2:18" hidden="1" x14ac:dyDescent="0.25">
      <c r="B49" s="144">
        <v>36</v>
      </c>
      <c r="C49" s="144" t="s">
        <v>124</v>
      </c>
      <c r="D49" s="153" t="s">
        <v>124</v>
      </c>
      <c r="E49" s="146"/>
      <c r="F49" s="146" t="s">
        <v>124</v>
      </c>
      <c r="G49" s="146"/>
      <c r="H49" s="146" t="str">
        <f t="shared" si="0"/>
        <v/>
      </c>
      <c r="I49" s="147" t="s">
        <v>124</v>
      </c>
      <c r="J49" s="147" t="s">
        <v>124</v>
      </c>
      <c r="K49" s="147" t="s">
        <v>124</v>
      </c>
      <c r="L49" s="148" t="s">
        <v>124</v>
      </c>
      <c r="M49" s="148" t="s">
        <v>124</v>
      </c>
      <c r="N49" s="149" t="s">
        <v>124</v>
      </c>
      <c r="O49" s="149" t="s">
        <v>124</v>
      </c>
      <c r="P49" s="150" t="s">
        <v>124</v>
      </c>
      <c r="Q49" s="151" t="s">
        <v>124</v>
      </c>
      <c r="R49" s="152" t="str">
        <f>+IF(ISTEXT(VLOOKUP(C49,'P. EXP'!$D$29:$H$214,5,0)),"",VLOOKUP(C49,'P. EXP'!$D$29:$H$214,5,0))</f>
        <v/>
      </c>
    </row>
    <row r="50" spans="2:18" hidden="1" x14ac:dyDescent="0.25">
      <c r="B50" s="144">
        <v>37</v>
      </c>
      <c r="C50" s="144" t="s">
        <v>124</v>
      </c>
      <c r="D50" s="153" t="s">
        <v>124</v>
      </c>
      <c r="E50" s="146"/>
      <c r="F50" s="146" t="s">
        <v>124</v>
      </c>
      <c r="G50" s="146"/>
      <c r="H50" s="146" t="str">
        <f t="shared" si="0"/>
        <v/>
      </c>
      <c r="I50" s="147" t="s">
        <v>124</v>
      </c>
      <c r="J50" s="147" t="s">
        <v>124</v>
      </c>
      <c r="K50" s="147" t="s">
        <v>124</v>
      </c>
      <c r="L50" s="148" t="s">
        <v>124</v>
      </c>
      <c r="M50" s="148" t="s">
        <v>124</v>
      </c>
      <c r="N50" s="149" t="s">
        <v>124</v>
      </c>
      <c r="O50" s="149" t="s">
        <v>124</v>
      </c>
      <c r="P50" s="150" t="s">
        <v>124</v>
      </c>
      <c r="Q50" s="151" t="s">
        <v>124</v>
      </c>
      <c r="R50" s="152" t="str">
        <f>+IF(ISTEXT(VLOOKUP(C50,'P. EXP'!$D$29:$H$214,5,0)),"",VLOOKUP(C50,'P. EXP'!$D$29:$H$214,5,0))</f>
        <v/>
      </c>
    </row>
    <row r="51" spans="2:18" hidden="1" x14ac:dyDescent="0.25">
      <c r="B51" s="144">
        <v>38</v>
      </c>
      <c r="C51" s="144" t="s">
        <v>124</v>
      </c>
      <c r="D51" s="153" t="s">
        <v>124</v>
      </c>
      <c r="E51" s="146"/>
      <c r="F51" s="146" t="s">
        <v>124</v>
      </c>
      <c r="G51" s="146"/>
      <c r="H51" s="146" t="str">
        <f t="shared" si="0"/>
        <v/>
      </c>
      <c r="I51" s="147" t="s">
        <v>124</v>
      </c>
      <c r="J51" s="147" t="s">
        <v>124</v>
      </c>
      <c r="K51" s="147" t="s">
        <v>124</v>
      </c>
      <c r="L51" s="148" t="s">
        <v>124</v>
      </c>
      <c r="M51" s="148" t="s">
        <v>124</v>
      </c>
      <c r="N51" s="149" t="s">
        <v>124</v>
      </c>
      <c r="O51" s="149" t="s">
        <v>124</v>
      </c>
      <c r="P51" s="150" t="s">
        <v>124</v>
      </c>
      <c r="Q51" s="151" t="s">
        <v>124</v>
      </c>
      <c r="R51" s="152" t="str">
        <f>+IF(ISTEXT(VLOOKUP(C51,'P. EXP'!$D$29:$H$214,5,0)),"",VLOOKUP(C51,'P. EXP'!$D$29:$H$214,5,0))</f>
        <v/>
      </c>
    </row>
    <row r="52" spans="2:18" hidden="1" x14ac:dyDescent="0.25">
      <c r="B52" s="144">
        <v>39</v>
      </c>
      <c r="C52" s="144" t="s">
        <v>124</v>
      </c>
      <c r="D52" s="153" t="s">
        <v>124</v>
      </c>
      <c r="E52" s="146"/>
      <c r="F52" s="146" t="s">
        <v>124</v>
      </c>
      <c r="G52" s="146"/>
      <c r="H52" s="146" t="str">
        <f t="shared" si="0"/>
        <v/>
      </c>
      <c r="I52" s="147" t="s">
        <v>124</v>
      </c>
      <c r="J52" s="147" t="s">
        <v>124</v>
      </c>
      <c r="K52" s="147" t="s">
        <v>124</v>
      </c>
      <c r="L52" s="148" t="s">
        <v>124</v>
      </c>
      <c r="M52" s="148" t="s">
        <v>124</v>
      </c>
      <c r="N52" s="149" t="s">
        <v>124</v>
      </c>
      <c r="O52" s="149" t="s">
        <v>124</v>
      </c>
      <c r="P52" s="150" t="s">
        <v>124</v>
      </c>
      <c r="Q52" s="151" t="s">
        <v>124</v>
      </c>
      <c r="R52" s="152" t="str">
        <f>+IF(ISTEXT(VLOOKUP(C52,'P. EXP'!$D$29:$H$214,5,0)),"",VLOOKUP(C52,'P. EXP'!$D$29:$H$214,5,0))</f>
        <v/>
      </c>
    </row>
    <row r="53" spans="2:18" hidden="1" x14ac:dyDescent="0.25">
      <c r="B53" s="144">
        <v>40</v>
      </c>
      <c r="C53" s="144" t="s">
        <v>124</v>
      </c>
      <c r="D53" s="153" t="s">
        <v>124</v>
      </c>
      <c r="E53" s="146"/>
      <c r="F53" s="146" t="s">
        <v>124</v>
      </c>
      <c r="G53" s="146"/>
      <c r="H53" s="146" t="str">
        <f t="shared" si="0"/>
        <v/>
      </c>
      <c r="I53" s="147" t="s">
        <v>124</v>
      </c>
      <c r="J53" s="147" t="s">
        <v>124</v>
      </c>
      <c r="K53" s="147" t="s">
        <v>124</v>
      </c>
      <c r="L53" s="148" t="s">
        <v>124</v>
      </c>
      <c r="M53" s="148" t="s">
        <v>124</v>
      </c>
      <c r="N53" s="149" t="s">
        <v>124</v>
      </c>
      <c r="O53" s="149" t="s">
        <v>124</v>
      </c>
      <c r="P53" s="150" t="s">
        <v>124</v>
      </c>
      <c r="Q53" s="151" t="s">
        <v>124</v>
      </c>
      <c r="R53" s="152" t="str">
        <f>+IF(ISTEXT(VLOOKUP(C53,'P. EXP'!$D$29:$H$214,5,0)),"",VLOOKUP(C53,'P. EXP'!$D$29:$H$214,5,0))</f>
        <v/>
      </c>
    </row>
    <row r="54" spans="2:18" hidden="1" x14ac:dyDescent="0.25">
      <c r="B54" s="144">
        <v>41</v>
      </c>
      <c r="C54" s="144" t="s">
        <v>124</v>
      </c>
      <c r="D54" s="153" t="s">
        <v>124</v>
      </c>
      <c r="E54" s="146"/>
      <c r="F54" s="146" t="s">
        <v>124</v>
      </c>
      <c r="G54" s="146"/>
      <c r="H54" s="146" t="str">
        <f t="shared" si="0"/>
        <v/>
      </c>
      <c r="I54" s="147" t="s">
        <v>124</v>
      </c>
      <c r="J54" s="147" t="s">
        <v>124</v>
      </c>
      <c r="K54" s="147" t="s">
        <v>124</v>
      </c>
      <c r="L54" s="148" t="s">
        <v>124</v>
      </c>
      <c r="M54" s="148" t="s">
        <v>124</v>
      </c>
      <c r="N54" s="149" t="s">
        <v>124</v>
      </c>
      <c r="O54" s="149" t="s">
        <v>124</v>
      </c>
      <c r="P54" s="150" t="s">
        <v>124</v>
      </c>
      <c r="Q54" s="151" t="s">
        <v>124</v>
      </c>
      <c r="R54" s="152" t="str">
        <f>+IF(ISTEXT(VLOOKUP(C54,'P. EXP'!$D$29:$H$214,5,0)),"",VLOOKUP(C54,'P. EXP'!$D$29:$H$214,5,0))</f>
        <v/>
      </c>
    </row>
    <row r="55" spans="2:18" hidden="1" x14ac:dyDescent="0.25">
      <c r="B55" s="144">
        <v>42</v>
      </c>
      <c r="C55" s="144" t="s">
        <v>124</v>
      </c>
      <c r="D55" s="153" t="s">
        <v>124</v>
      </c>
      <c r="E55" s="146"/>
      <c r="F55" s="146" t="s">
        <v>124</v>
      </c>
      <c r="G55" s="146"/>
      <c r="H55" s="146" t="str">
        <f t="shared" si="0"/>
        <v/>
      </c>
      <c r="I55" s="147" t="s">
        <v>124</v>
      </c>
      <c r="J55" s="147" t="s">
        <v>124</v>
      </c>
      <c r="K55" s="147" t="s">
        <v>124</v>
      </c>
      <c r="L55" s="148" t="s">
        <v>124</v>
      </c>
      <c r="M55" s="148" t="s">
        <v>124</v>
      </c>
      <c r="N55" s="149" t="s">
        <v>124</v>
      </c>
      <c r="O55" s="149" t="s">
        <v>124</v>
      </c>
      <c r="P55" s="150" t="s">
        <v>124</v>
      </c>
      <c r="Q55" s="151" t="s">
        <v>124</v>
      </c>
      <c r="R55" s="152" t="str">
        <f>+IF(ISTEXT(VLOOKUP(C55,'P. EXP'!$D$29:$H$214,5,0)),"",VLOOKUP(C55,'P. EXP'!$D$29:$H$214,5,0))</f>
        <v/>
      </c>
    </row>
    <row r="56" spans="2:18" hidden="1" x14ac:dyDescent="0.25">
      <c r="B56" s="144">
        <v>43</v>
      </c>
      <c r="C56" s="144" t="s">
        <v>124</v>
      </c>
      <c r="D56" s="153" t="s">
        <v>124</v>
      </c>
      <c r="E56" s="146"/>
      <c r="F56" s="146" t="s">
        <v>124</v>
      </c>
      <c r="G56" s="146"/>
      <c r="H56" s="146" t="str">
        <f t="shared" si="0"/>
        <v/>
      </c>
      <c r="I56" s="147" t="s">
        <v>124</v>
      </c>
      <c r="J56" s="147" t="s">
        <v>124</v>
      </c>
      <c r="K56" s="147" t="s">
        <v>124</v>
      </c>
      <c r="L56" s="148" t="s">
        <v>124</v>
      </c>
      <c r="M56" s="148" t="s">
        <v>124</v>
      </c>
      <c r="N56" s="149" t="s">
        <v>124</v>
      </c>
      <c r="O56" s="149" t="s">
        <v>124</v>
      </c>
      <c r="P56" s="150" t="s">
        <v>124</v>
      </c>
      <c r="Q56" s="151" t="s">
        <v>124</v>
      </c>
      <c r="R56" s="152" t="str">
        <f>+IF(ISTEXT(VLOOKUP(C56,'P. EXP'!$D$29:$H$214,5,0)),"",VLOOKUP(C56,'P. EXP'!$D$29:$H$214,5,0))</f>
        <v/>
      </c>
    </row>
    <row r="57" spans="2:18" hidden="1" x14ac:dyDescent="0.25">
      <c r="B57" s="144">
        <v>44</v>
      </c>
      <c r="C57" s="144" t="s">
        <v>124</v>
      </c>
      <c r="D57" s="153" t="s">
        <v>124</v>
      </c>
      <c r="E57" s="146"/>
      <c r="F57" s="146" t="s">
        <v>124</v>
      </c>
      <c r="G57" s="146"/>
      <c r="H57" s="146" t="str">
        <f t="shared" si="0"/>
        <v/>
      </c>
      <c r="I57" s="147" t="s">
        <v>124</v>
      </c>
      <c r="J57" s="147" t="s">
        <v>124</v>
      </c>
      <c r="K57" s="147" t="s">
        <v>124</v>
      </c>
      <c r="L57" s="148" t="s">
        <v>124</v>
      </c>
      <c r="M57" s="148" t="s">
        <v>124</v>
      </c>
      <c r="N57" s="149" t="s">
        <v>124</v>
      </c>
      <c r="O57" s="149" t="s">
        <v>124</v>
      </c>
      <c r="P57" s="150" t="s">
        <v>124</v>
      </c>
      <c r="Q57" s="151" t="s">
        <v>124</v>
      </c>
      <c r="R57" s="152" t="str">
        <f>+IF(ISTEXT(VLOOKUP(C57,'P. EXP'!$D$29:$H$214,5,0)),"",VLOOKUP(C57,'P. EXP'!$D$29:$H$214,5,0))</f>
        <v/>
      </c>
    </row>
    <row r="58" spans="2:18" hidden="1" x14ac:dyDescent="0.25">
      <c r="B58" s="144">
        <v>45</v>
      </c>
      <c r="C58" s="144" t="s">
        <v>124</v>
      </c>
      <c r="D58" s="153" t="s">
        <v>124</v>
      </c>
      <c r="E58" s="146"/>
      <c r="F58" s="146" t="s">
        <v>124</v>
      </c>
      <c r="G58" s="146"/>
      <c r="H58" s="146" t="str">
        <f t="shared" si="0"/>
        <v/>
      </c>
      <c r="I58" s="147" t="s">
        <v>124</v>
      </c>
      <c r="J58" s="147" t="s">
        <v>124</v>
      </c>
      <c r="K58" s="147" t="s">
        <v>124</v>
      </c>
      <c r="L58" s="148" t="s">
        <v>124</v>
      </c>
      <c r="M58" s="148" t="s">
        <v>124</v>
      </c>
      <c r="N58" s="149" t="s">
        <v>124</v>
      </c>
      <c r="O58" s="149" t="s">
        <v>124</v>
      </c>
      <c r="P58" s="150" t="s">
        <v>124</v>
      </c>
      <c r="Q58" s="151" t="s">
        <v>124</v>
      </c>
      <c r="R58" s="152" t="str">
        <f>+IF(ISTEXT(VLOOKUP(C58,'P. EXP'!$D$29:$H$214,5,0)),"",VLOOKUP(C58,'P. EXP'!$D$29:$H$214,5,0))</f>
        <v/>
      </c>
    </row>
    <row r="59" spans="2:18" hidden="1" x14ac:dyDescent="0.25">
      <c r="B59" s="144">
        <v>46</v>
      </c>
      <c r="C59" s="144" t="s">
        <v>124</v>
      </c>
      <c r="D59" s="153" t="s">
        <v>124</v>
      </c>
      <c r="E59" s="146"/>
      <c r="F59" s="146" t="s">
        <v>124</v>
      </c>
      <c r="G59" s="146"/>
      <c r="H59" s="146" t="str">
        <f t="shared" si="0"/>
        <v/>
      </c>
      <c r="I59" s="147" t="s">
        <v>124</v>
      </c>
      <c r="J59" s="147" t="s">
        <v>124</v>
      </c>
      <c r="K59" s="147" t="s">
        <v>124</v>
      </c>
      <c r="L59" s="148" t="s">
        <v>124</v>
      </c>
      <c r="M59" s="148" t="s">
        <v>124</v>
      </c>
      <c r="N59" s="149" t="s">
        <v>124</v>
      </c>
      <c r="O59" s="149" t="s">
        <v>124</v>
      </c>
      <c r="P59" s="150" t="s">
        <v>124</v>
      </c>
      <c r="Q59" s="151" t="s">
        <v>124</v>
      </c>
      <c r="R59" s="152" t="str">
        <f>+IF(ISTEXT(VLOOKUP(C59,'P. EXP'!$D$29:$H$214,5,0)),"",VLOOKUP(C59,'P. EXP'!$D$29:$H$214,5,0))</f>
        <v/>
      </c>
    </row>
    <row r="60" spans="2:18" hidden="1" x14ac:dyDescent="0.25">
      <c r="B60" s="144">
        <v>47</v>
      </c>
      <c r="C60" s="144" t="s">
        <v>124</v>
      </c>
      <c r="D60" s="153" t="s">
        <v>124</v>
      </c>
      <c r="E60" s="146"/>
      <c r="F60" s="146" t="s">
        <v>124</v>
      </c>
      <c r="G60" s="146"/>
      <c r="H60" s="146" t="str">
        <f t="shared" si="0"/>
        <v/>
      </c>
      <c r="I60" s="147" t="s">
        <v>124</v>
      </c>
      <c r="J60" s="147" t="s">
        <v>124</v>
      </c>
      <c r="K60" s="147" t="s">
        <v>124</v>
      </c>
      <c r="L60" s="148" t="s">
        <v>124</v>
      </c>
      <c r="M60" s="148" t="s">
        <v>124</v>
      </c>
      <c r="N60" s="149" t="s">
        <v>124</v>
      </c>
      <c r="O60" s="149" t="s">
        <v>124</v>
      </c>
      <c r="P60" s="150" t="s">
        <v>124</v>
      </c>
      <c r="Q60" s="151" t="s">
        <v>124</v>
      </c>
      <c r="R60" s="152" t="str">
        <f>+IF(ISTEXT(VLOOKUP(C60,'P. EXP'!$D$29:$H$214,5,0)),"",VLOOKUP(C60,'P. EXP'!$D$29:$H$214,5,0))</f>
        <v/>
      </c>
    </row>
    <row r="61" spans="2:18" hidden="1" x14ac:dyDescent="0.25">
      <c r="B61" s="144">
        <v>48</v>
      </c>
      <c r="C61" s="144" t="s">
        <v>124</v>
      </c>
      <c r="D61" s="153" t="s">
        <v>124</v>
      </c>
      <c r="E61" s="146"/>
      <c r="F61" s="146" t="s">
        <v>124</v>
      </c>
      <c r="G61" s="146"/>
      <c r="H61" s="146" t="str">
        <f t="shared" si="0"/>
        <v/>
      </c>
      <c r="I61" s="147" t="s">
        <v>124</v>
      </c>
      <c r="J61" s="147" t="s">
        <v>124</v>
      </c>
      <c r="K61" s="147" t="s">
        <v>124</v>
      </c>
      <c r="L61" s="148" t="s">
        <v>124</v>
      </c>
      <c r="M61" s="148" t="s">
        <v>124</v>
      </c>
      <c r="N61" s="149" t="s">
        <v>124</v>
      </c>
      <c r="O61" s="149" t="s">
        <v>124</v>
      </c>
      <c r="P61" s="150" t="s">
        <v>124</v>
      </c>
      <c r="Q61" s="151" t="s">
        <v>124</v>
      </c>
      <c r="R61" s="152" t="str">
        <f>+IF(ISTEXT(VLOOKUP(C61,'P. EXP'!$D$29:$H$214,5,0)),"",VLOOKUP(C61,'P. EXP'!$D$29:$H$214,5,0))</f>
        <v/>
      </c>
    </row>
    <row r="62" spans="2:18" hidden="1" x14ac:dyDescent="0.25">
      <c r="B62" s="144">
        <v>49</v>
      </c>
      <c r="C62" s="144" t="s">
        <v>124</v>
      </c>
      <c r="D62" s="153" t="s">
        <v>124</v>
      </c>
      <c r="E62" s="146"/>
      <c r="F62" s="146" t="s">
        <v>124</v>
      </c>
      <c r="G62" s="146"/>
      <c r="H62" s="146" t="str">
        <f t="shared" si="0"/>
        <v/>
      </c>
      <c r="I62" s="147" t="s">
        <v>124</v>
      </c>
      <c r="J62" s="147" t="s">
        <v>124</v>
      </c>
      <c r="K62" s="147" t="s">
        <v>124</v>
      </c>
      <c r="L62" s="148" t="s">
        <v>124</v>
      </c>
      <c r="M62" s="148" t="s">
        <v>124</v>
      </c>
      <c r="N62" s="149" t="s">
        <v>124</v>
      </c>
      <c r="O62" s="149" t="s">
        <v>124</v>
      </c>
      <c r="P62" s="150" t="s">
        <v>124</v>
      </c>
      <c r="Q62" s="151" t="s">
        <v>124</v>
      </c>
      <c r="R62" s="152" t="str">
        <f>+IF(ISTEXT(VLOOKUP(C62,'P. EXP'!$D$29:$H$214,5,0)),"",VLOOKUP(C62,'P. EXP'!$D$29:$H$214,5,0))</f>
        <v/>
      </c>
    </row>
    <row r="63" spans="2:18" hidden="1" x14ac:dyDescent="0.25">
      <c r="B63" s="144">
        <v>50</v>
      </c>
      <c r="C63" s="144" t="s">
        <v>124</v>
      </c>
      <c r="D63" s="153" t="s">
        <v>124</v>
      </c>
      <c r="E63" s="146"/>
      <c r="F63" s="146" t="s">
        <v>124</v>
      </c>
      <c r="G63" s="146"/>
      <c r="H63" s="146" t="str">
        <f t="shared" si="0"/>
        <v/>
      </c>
      <c r="I63" s="147" t="s">
        <v>124</v>
      </c>
      <c r="J63" s="147" t="s">
        <v>124</v>
      </c>
      <c r="K63" s="147" t="s">
        <v>124</v>
      </c>
      <c r="L63" s="148" t="s">
        <v>124</v>
      </c>
      <c r="M63" s="148" t="s">
        <v>124</v>
      </c>
      <c r="N63" s="149" t="s">
        <v>124</v>
      </c>
      <c r="O63" s="149" t="s">
        <v>124</v>
      </c>
      <c r="P63" s="150" t="s">
        <v>124</v>
      </c>
      <c r="Q63" s="151" t="s">
        <v>124</v>
      </c>
      <c r="R63" s="152" t="str">
        <f>+IF(ISTEXT(VLOOKUP(C63,'P. EXP'!$D$29:$H$214,5,0)),"",VLOOKUP(C63,'P. EXP'!$D$29:$H$214,5,0))</f>
        <v/>
      </c>
    </row>
    <row r="64" spans="2:18" hidden="1" x14ac:dyDescent="0.25">
      <c r="B64" s="144">
        <v>51</v>
      </c>
      <c r="C64" s="144" t="s">
        <v>124</v>
      </c>
      <c r="D64" s="153" t="s">
        <v>124</v>
      </c>
      <c r="E64" s="146"/>
      <c r="F64" s="146" t="s">
        <v>124</v>
      </c>
      <c r="G64" s="146"/>
      <c r="H64" s="146" t="str">
        <f t="shared" si="0"/>
        <v/>
      </c>
      <c r="I64" s="147" t="s">
        <v>124</v>
      </c>
      <c r="J64" s="147" t="s">
        <v>124</v>
      </c>
      <c r="K64" s="147" t="s">
        <v>124</v>
      </c>
      <c r="L64" s="148" t="s">
        <v>124</v>
      </c>
      <c r="M64" s="148" t="s">
        <v>124</v>
      </c>
      <c r="N64" s="149" t="s">
        <v>124</v>
      </c>
      <c r="O64" s="149" t="s">
        <v>124</v>
      </c>
      <c r="P64" s="150" t="s">
        <v>124</v>
      </c>
      <c r="Q64" s="151" t="s">
        <v>124</v>
      </c>
      <c r="R64" s="152" t="str">
        <f>+IF(ISTEXT(VLOOKUP(C64,'P. EXP'!$D$29:$H$214,5,0)),"",VLOOKUP(C64,'P. EXP'!$D$29:$H$214,5,0))</f>
        <v/>
      </c>
    </row>
    <row r="65" spans="2:18" hidden="1" x14ac:dyDescent="0.25">
      <c r="B65" s="144">
        <v>52</v>
      </c>
      <c r="C65" s="144" t="s">
        <v>124</v>
      </c>
      <c r="D65" s="153" t="s">
        <v>124</v>
      </c>
      <c r="E65" s="146"/>
      <c r="F65" s="146" t="s">
        <v>124</v>
      </c>
      <c r="G65" s="146"/>
      <c r="H65" s="146" t="str">
        <f t="shared" si="0"/>
        <v/>
      </c>
      <c r="I65" s="147" t="s">
        <v>124</v>
      </c>
      <c r="J65" s="147" t="s">
        <v>124</v>
      </c>
      <c r="K65" s="147" t="s">
        <v>124</v>
      </c>
      <c r="L65" s="148" t="s">
        <v>124</v>
      </c>
      <c r="M65" s="148" t="s">
        <v>124</v>
      </c>
      <c r="N65" s="149" t="s">
        <v>124</v>
      </c>
      <c r="O65" s="149" t="s">
        <v>124</v>
      </c>
      <c r="P65" s="150" t="s">
        <v>124</v>
      </c>
      <c r="Q65" s="151" t="s">
        <v>124</v>
      </c>
      <c r="R65" s="152" t="str">
        <f>+IF(ISTEXT(VLOOKUP(C65,'P. EXP'!$D$29:$H$214,5,0)),"",VLOOKUP(C65,'P. EXP'!$D$29:$H$214,5,0))</f>
        <v/>
      </c>
    </row>
    <row r="66" spans="2:18" hidden="1" x14ac:dyDescent="0.25">
      <c r="B66" s="144">
        <v>53</v>
      </c>
      <c r="C66" s="144" t="s">
        <v>124</v>
      </c>
      <c r="D66" s="153" t="s">
        <v>124</v>
      </c>
      <c r="E66" s="146"/>
      <c r="F66" s="146" t="s">
        <v>124</v>
      </c>
      <c r="G66" s="146"/>
      <c r="H66" s="146" t="str">
        <f t="shared" si="0"/>
        <v/>
      </c>
      <c r="I66" s="147" t="s">
        <v>124</v>
      </c>
      <c r="J66" s="147" t="s">
        <v>124</v>
      </c>
      <c r="K66" s="147" t="s">
        <v>124</v>
      </c>
      <c r="L66" s="148" t="s">
        <v>124</v>
      </c>
      <c r="M66" s="148" t="s">
        <v>124</v>
      </c>
      <c r="N66" s="149" t="s">
        <v>124</v>
      </c>
      <c r="O66" s="149" t="s">
        <v>124</v>
      </c>
      <c r="P66" s="150" t="s">
        <v>124</v>
      </c>
      <c r="Q66" s="151" t="s">
        <v>124</v>
      </c>
      <c r="R66" s="152" t="str">
        <f>+IF(ISTEXT(VLOOKUP(C66,'P. EXP'!$D$29:$H$214,5,0)),"",VLOOKUP(C66,'P. EXP'!$D$29:$H$214,5,0))</f>
        <v/>
      </c>
    </row>
    <row r="67" spans="2:18" hidden="1" x14ac:dyDescent="0.25">
      <c r="B67" s="144">
        <v>54</v>
      </c>
      <c r="C67" s="144" t="s">
        <v>124</v>
      </c>
      <c r="D67" s="153" t="s">
        <v>124</v>
      </c>
      <c r="E67" s="146"/>
      <c r="F67" s="146" t="s">
        <v>124</v>
      </c>
      <c r="G67" s="146"/>
      <c r="H67" s="146" t="str">
        <f t="shared" si="0"/>
        <v/>
      </c>
      <c r="I67" s="147" t="s">
        <v>124</v>
      </c>
      <c r="J67" s="147" t="s">
        <v>124</v>
      </c>
      <c r="K67" s="147" t="s">
        <v>124</v>
      </c>
      <c r="L67" s="148" t="s">
        <v>124</v>
      </c>
      <c r="M67" s="148" t="s">
        <v>124</v>
      </c>
      <c r="N67" s="149" t="s">
        <v>124</v>
      </c>
      <c r="O67" s="149" t="s">
        <v>124</v>
      </c>
      <c r="P67" s="150" t="s">
        <v>124</v>
      </c>
      <c r="Q67" s="151" t="s">
        <v>124</v>
      </c>
      <c r="R67" s="152" t="str">
        <f>+IF(ISTEXT(VLOOKUP(C67,'P. EXP'!$D$29:$H$214,5,0)),"",VLOOKUP(C67,'P. EXP'!$D$29:$H$214,5,0))</f>
        <v/>
      </c>
    </row>
    <row r="68" spans="2:18" hidden="1" x14ac:dyDescent="0.25">
      <c r="B68" s="144">
        <v>55</v>
      </c>
      <c r="C68" s="144" t="s">
        <v>124</v>
      </c>
      <c r="D68" s="153" t="s">
        <v>124</v>
      </c>
      <c r="E68" s="146"/>
      <c r="F68" s="146" t="s">
        <v>124</v>
      </c>
      <c r="G68" s="146"/>
      <c r="H68" s="146" t="str">
        <f t="shared" si="0"/>
        <v/>
      </c>
      <c r="I68" s="147" t="s">
        <v>124</v>
      </c>
      <c r="J68" s="147" t="s">
        <v>124</v>
      </c>
      <c r="K68" s="147" t="s">
        <v>124</v>
      </c>
      <c r="L68" s="148" t="s">
        <v>124</v>
      </c>
      <c r="M68" s="148" t="s">
        <v>124</v>
      </c>
      <c r="N68" s="149" t="s">
        <v>124</v>
      </c>
      <c r="O68" s="149" t="s">
        <v>124</v>
      </c>
      <c r="P68" s="150" t="s">
        <v>124</v>
      </c>
      <c r="Q68" s="151" t="s">
        <v>124</v>
      </c>
      <c r="R68" s="152" t="str">
        <f>+IF(ISTEXT(VLOOKUP(C68,'P. EXP'!$D$29:$H$214,5,0)),"",VLOOKUP(C68,'P. EXP'!$D$29:$H$214,5,0))</f>
        <v/>
      </c>
    </row>
    <row r="69" spans="2:18" hidden="1" x14ac:dyDescent="0.25">
      <c r="B69" s="144">
        <v>56</v>
      </c>
      <c r="C69" s="144" t="s">
        <v>124</v>
      </c>
      <c r="D69" s="153" t="s">
        <v>124</v>
      </c>
      <c r="E69" s="146"/>
      <c r="F69" s="146" t="s">
        <v>124</v>
      </c>
      <c r="G69" s="146"/>
      <c r="H69" s="146" t="str">
        <f t="shared" si="0"/>
        <v/>
      </c>
      <c r="I69" s="147" t="s">
        <v>124</v>
      </c>
      <c r="J69" s="147" t="s">
        <v>124</v>
      </c>
      <c r="K69" s="147" t="s">
        <v>124</v>
      </c>
      <c r="L69" s="148" t="s">
        <v>124</v>
      </c>
      <c r="M69" s="148" t="s">
        <v>124</v>
      </c>
      <c r="N69" s="149" t="s">
        <v>124</v>
      </c>
      <c r="O69" s="149" t="s">
        <v>124</v>
      </c>
      <c r="P69" s="150" t="s">
        <v>124</v>
      </c>
      <c r="Q69" s="151" t="s">
        <v>124</v>
      </c>
      <c r="R69" s="152" t="str">
        <f>+IF(ISTEXT(VLOOKUP(C69,'P. EXP'!$D$29:$H$214,5,0)),"",VLOOKUP(C69,'P. EXP'!$D$29:$H$214,5,0))</f>
        <v/>
      </c>
    </row>
    <row r="70" spans="2:18" hidden="1" x14ac:dyDescent="0.25">
      <c r="B70" s="144">
        <v>57</v>
      </c>
      <c r="C70" s="144" t="s">
        <v>124</v>
      </c>
      <c r="D70" s="153" t="s">
        <v>124</v>
      </c>
      <c r="E70" s="146"/>
      <c r="F70" s="146" t="s">
        <v>124</v>
      </c>
      <c r="G70" s="146"/>
      <c r="H70" s="146" t="str">
        <f t="shared" si="0"/>
        <v/>
      </c>
      <c r="I70" s="147" t="s">
        <v>124</v>
      </c>
      <c r="J70" s="147" t="s">
        <v>124</v>
      </c>
      <c r="K70" s="147" t="s">
        <v>124</v>
      </c>
      <c r="L70" s="148" t="s">
        <v>124</v>
      </c>
      <c r="M70" s="148" t="s">
        <v>124</v>
      </c>
      <c r="N70" s="149" t="s">
        <v>124</v>
      </c>
      <c r="O70" s="149" t="s">
        <v>124</v>
      </c>
      <c r="P70" s="150" t="s">
        <v>124</v>
      </c>
      <c r="Q70" s="151" t="s">
        <v>124</v>
      </c>
      <c r="R70" s="152" t="str">
        <f>+IF(ISTEXT(VLOOKUP(C70,'P. EXP'!$D$29:$H$214,5,0)),"",VLOOKUP(C70,'P. EXP'!$D$29:$H$214,5,0))</f>
        <v/>
      </c>
    </row>
    <row r="71" spans="2:18" hidden="1" x14ac:dyDescent="0.25">
      <c r="B71" s="144">
        <v>58</v>
      </c>
      <c r="C71" s="144" t="s">
        <v>124</v>
      </c>
      <c r="D71" s="153" t="s">
        <v>124</v>
      </c>
      <c r="E71" s="146"/>
      <c r="F71" s="146" t="s">
        <v>124</v>
      </c>
      <c r="G71" s="146"/>
      <c r="H71" s="146" t="str">
        <f t="shared" si="0"/>
        <v/>
      </c>
      <c r="I71" s="147" t="s">
        <v>124</v>
      </c>
      <c r="J71" s="147" t="s">
        <v>124</v>
      </c>
      <c r="K71" s="147" t="s">
        <v>124</v>
      </c>
      <c r="L71" s="148" t="s">
        <v>124</v>
      </c>
      <c r="M71" s="148" t="s">
        <v>124</v>
      </c>
      <c r="N71" s="149" t="s">
        <v>124</v>
      </c>
      <c r="O71" s="149" t="s">
        <v>124</v>
      </c>
      <c r="P71" s="150" t="s">
        <v>124</v>
      </c>
      <c r="Q71" s="151" t="s">
        <v>124</v>
      </c>
      <c r="R71" s="152" t="str">
        <f>+IF(ISTEXT(VLOOKUP(C71,'P. EXP'!$D$29:$H$214,5,0)),"",VLOOKUP(C71,'P. EXP'!$D$29:$H$214,5,0))</f>
        <v/>
      </c>
    </row>
    <row r="72" spans="2:18" hidden="1" x14ac:dyDescent="0.25">
      <c r="B72" s="144">
        <v>59</v>
      </c>
      <c r="C72" s="144" t="s">
        <v>124</v>
      </c>
      <c r="D72" s="153" t="s">
        <v>124</v>
      </c>
      <c r="E72" s="146"/>
      <c r="F72" s="146" t="s">
        <v>124</v>
      </c>
      <c r="G72" s="146"/>
      <c r="H72" s="146" t="str">
        <f t="shared" si="0"/>
        <v/>
      </c>
      <c r="I72" s="147" t="s">
        <v>124</v>
      </c>
      <c r="J72" s="147" t="s">
        <v>124</v>
      </c>
      <c r="K72" s="147" t="s">
        <v>124</v>
      </c>
      <c r="L72" s="148" t="s">
        <v>124</v>
      </c>
      <c r="M72" s="148" t="s">
        <v>124</v>
      </c>
      <c r="N72" s="149" t="s">
        <v>124</v>
      </c>
      <c r="O72" s="149" t="s">
        <v>124</v>
      </c>
      <c r="P72" s="150" t="s">
        <v>124</v>
      </c>
      <c r="Q72" s="151" t="s">
        <v>124</v>
      </c>
      <c r="R72" s="152" t="str">
        <f>+IF(ISTEXT(VLOOKUP(C72,'P. EXP'!$D$29:$H$214,5,0)),"",VLOOKUP(C72,'P. EXP'!$D$29:$H$214,5,0))</f>
        <v/>
      </c>
    </row>
    <row r="73" spans="2:18" hidden="1" x14ac:dyDescent="0.25">
      <c r="B73" s="144">
        <v>60</v>
      </c>
      <c r="C73" s="144" t="s">
        <v>124</v>
      </c>
      <c r="D73" s="153" t="s">
        <v>124</v>
      </c>
      <c r="E73" s="146"/>
      <c r="F73" s="146" t="s">
        <v>124</v>
      </c>
      <c r="G73" s="146"/>
      <c r="H73" s="146" t="str">
        <f t="shared" si="0"/>
        <v/>
      </c>
      <c r="I73" s="147" t="s">
        <v>124</v>
      </c>
      <c r="J73" s="147" t="s">
        <v>124</v>
      </c>
      <c r="K73" s="147" t="s">
        <v>124</v>
      </c>
      <c r="L73" s="148" t="s">
        <v>124</v>
      </c>
      <c r="M73" s="148" t="s">
        <v>124</v>
      </c>
      <c r="N73" s="149" t="s">
        <v>124</v>
      </c>
      <c r="O73" s="149" t="s">
        <v>124</v>
      </c>
      <c r="P73" s="150" t="s">
        <v>124</v>
      </c>
      <c r="Q73" s="151" t="s">
        <v>124</v>
      </c>
      <c r="R73" s="152" t="str">
        <f>+IF(ISTEXT(VLOOKUP(C73,'P. EXP'!$D$29:$H$214,5,0)),"",VLOOKUP(C73,'P. EXP'!$D$29:$H$214,5,0))</f>
        <v/>
      </c>
    </row>
    <row r="74" spans="2:18" hidden="1" x14ac:dyDescent="0.25">
      <c r="B74" s="144">
        <v>61</v>
      </c>
      <c r="C74" s="144" t="s">
        <v>124</v>
      </c>
      <c r="D74" s="153" t="s">
        <v>124</v>
      </c>
      <c r="E74" s="146"/>
      <c r="F74" s="146" t="s">
        <v>124</v>
      </c>
      <c r="G74" s="146"/>
      <c r="H74" s="146" t="str">
        <f t="shared" si="0"/>
        <v/>
      </c>
      <c r="I74" s="147" t="s">
        <v>124</v>
      </c>
      <c r="J74" s="147" t="s">
        <v>124</v>
      </c>
      <c r="K74" s="147" t="s">
        <v>124</v>
      </c>
      <c r="L74" s="148" t="s">
        <v>124</v>
      </c>
      <c r="M74" s="148" t="s">
        <v>124</v>
      </c>
      <c r="N74" s="149" t="s">
        <v>124</v>
      </c>
      <c r="O74" s="149" t="s">
        <v>124</v>
      </c>
      <c r="P74" s="150" t="s">
        <v>124</v>
      </c>
      <c r="Q74" s="151" t="s">
        <v>124</v>
      </c>
      <c r="R74" s="152" t="str">
        <f>+IF(ISTEXT(VLOOKUP(C74,'P. EXP'!$D$29:$H$214,5,0)),"",VLOOKUP(C74,'P. EXP'!$D$29:$H$214,5,0))</f>
        <v/>
      </c>
    </row>
    <row r="75" spans="2:18" hidden="1" x14ac:dyDescent="0.25">
      <c r="B75" s="144">
        <v>62</v>
      </c>
      <c r="C75" s="144" t="s">
        <v>124</v>
      </c>
      <c r="D75" s="153" t="s">
        <v>124</v>
      </c>
      <c r="E75" s="146"/>
      <c r="F75" s="146" t="s">
        <v>124</v>
      </c>
      <c r="G75" s="146"/>
      <c r="H75" s="146" t="str">
        <f t="shared" si="0"/>
        <v/>
      </c>
      <c r="I75" s="147" t="s">
        <v>124</v>
      </c>
      <c r="J75" s="147" t="s">
        <v>124</v>
      </c>
      <c r="K75" s="147" t="s">
        <v>124</v>
      </c>
      <c r="L75" s="148" t="s">
        <v>124</v>
      </c>
      <c r="M75" s="148" t="s">
        <v>124</v>
      </c>
      <c r="N75" s="149" t="s">
        <v>124</v>
      </c>
      <c r="O75" s="149" t="s">
        <v>124</v>
      </c>
      <c r="P75" s="150" t="s">
        <v>124</v>
      </c>
      <c r="Q75" s="151" t="s">
        <v>124</v>
      </c>
      <c r="R75" s="152" t="str">
        <f>+IF(ISTEXT(VLOOKUP(C75,'P. EXP'!$D$29:$H$214,5,0)),"",VLOOKUP(C75,'P. EXP'!$D$29:$H$214,5,0))</f>
        <v/>
      </c>
    </row>
    <row r="76" spans="2:18" hidden="1" x14ac:dyDescent="0.25">
      <c r="B76" s="144">
        <v>63</v>
      </c>
      <c r="C76" s="144" t="s">
        <v>124</v>
      </c>
      <c r="D76" s="153" t="s">
        <v>124</v>
      </c>
      <c r="E76" s="146"/>
      <c r="F76" s="146" t="s">
        <v>124</v>
      </c>
      <c r="G76" s="146"/>
      <c r="H76" s="146" t="str">
        <f t="shared" si="0"/>
        <v/>
      </c>
      <c r="I76" s="147" t="s">
        <v>124</v>
      </c>
      <c r="J76" s="147" t="s">
        <v>124</v>
      </c>
      <c r="K76" s="147" t="s">
        <v>124</v>
      </c>
      <c r="L76" s="148" t="s">
        <v>124</v>
      </c>
      <c r="M76" s="148" t="s">
        <v>124</v>
      </c>
      <c r="N76" s="149" t="s">
        <v>124</v>
      </c>
      <c r="O76" s="149" t="s">
        <v>124</v>
      </c>
      <c r="P76" s="150" t="s">
        <v>124</v>
      </c>
      <c r="Q76" s="151" t="s">
        <v>124</v>
      </c>
      <c r="R76" s="152" t="str">
        <f>+IF(ISTEXT(VLOOKUP(C76,'P. EXP'!$D$29:$H$214,5,0)),"",VLOOKUP(C76,'P. EXP'!$D$29:$H$214,5,0))</f>
        <v/>
      </c>
    </row>
    <row r="77" spans="2:18" hidden="1" x14ac:dyDescent="0.25">
      <c r="B77" s="144">
        <v>64</v>
      </c>
      <c r="C77" s="144" t="s">
        <v>124</v>
      </c>
      <c r="D77" s="153" t="s">
        <v>124</v>
      </c>
      <c r="E77" s="146"/>
      <c r="F77" s="146" t="s">
        <v>124</v>
      </c>
      <c r="G77" s="146"/>
      <c r="H77" s="146" t="str">
        <f t="shared" si="0"/>
        <v/>
      </c>
      <c r="I77" s="147" t="s">
        <v>124</v>
      </c>
      <c r="J77" s="147" t="s">
        <v>124</v>
      </c>
      <c r="K77" s="147" t="s">
        <v>124</v>
      </c>
      <c r="L77" s="148" t="s">
        <v>124</v>
      </c>
      <c r="M77" s="148" t="s">
        <v>124</v>
      </c>
      <c r="N77" s="149" t="s">
        <v>124</v>
      </c>
      <c r="O77" s="149" t="s">
        <v>124</v>
      </c>
      <c r="P77" s="150" t="s">
        <v>124</v>
      </c>
      <c r="Q77" s="151" t="s">
        <v>124</v>
      </c>
      <c r="R77" s="152" t="str">
        <f>+IF(ISTEXT(VLOOKUP(C77,'P. EXP'!$D$29:$H$214,5,0)),"",VLOOKUP(C77,'P. EXP'!$D$29:$H$214,5,0))</f>
        <v/>
      </c>
    </row>
    <row r="78" spans="2:18" hidden="1" x14ac:dyDescent="0.25">
      <c r="B78" s="144">
        <v>65</v>
      </c>
      <c r="C78" s="144" t="s">
        <v>124</v>
      </c>
      <c r="D78" s="153" t="s">
        <v>124</v>
      </c>
      <c r="E78" s="146"/>
      <c r="F78" s="146" t="s">
        <v>124</v>
      </c>
      <c r="G78" s="146"/>
      <c r="H78" s="146" t="str">
        <f t="shared" si="0"/>
        <v/>
      </c>
      <c r="I78" s="147" t="s">
        <v>124</v>
      </c>
      <c r="J78" s="147" t="s">
        <v>124</v>
      </c>
      <c r="K78" s="147" t="s">
        <v>124</v>
      </c>
      <c r="L78" s="148" t="s">
        <v>124</v>
      </c>
      <c r="M78" s="148" t="s">
        <v>124</v>
      </c>
      <c r="N78" s="149" t="s">
        <v>124</v>
      </c>
      <c r="O78" s="149" t="s">
        <v>124</v>
      </c>
      <c r="P78" s="150" t="s">
        <v>124</v>
      </c>
      <c r="Q78" s="151" t="s">
        <v>124</v>
      </c>
      <c r="R78" s="152" t="str">
        <f>+IF(ISTEXT(VLOOKUP(C78,'P. EXP'!$D$29:$H$214,5,0)),"",VLOOKUP(C78,'P. EXP'!$D$29:$H$214,5,0))</f>
        <v/>
      </c>
    </row>
    <row r="79" spans="2:18" hidden="1" x14ac:dyDescent="0.25">
      <c r="B79" s="144">
        <v>66</v>
      </c>
      <c r="C79" s="144" t="s">
        <v>124</v>
      </c>
      <c r="D79" s="153" t="s">
        <v>124</v>
      </c>
      <c r="E79" s="146"/>
      <c r="F79" s="146" t="s">
        <v>124</v>
      </c>
      <c r="G79" s="146"/>
      <c r="H79" s="146" t="str">
        <f t="shared" ref="H79:H142" si="1">IF(COUNTBLANK(E79:G79)&gt;0,"",(IF(COUNTIF(E79:G79,"RECHAZADO")&gt;0,"RECHAZADO",IF(COUNTIF(E79:G79,"NO CUMPLE")&gt;0,"NO CUMPLE","CUMPLE"))))</f>
        <v/>
      </c>
      <c r="I79" s="147" t="s">
        <v>124</v>
      </c>
      <c r="J79" s="147" t="s">
        <v>124</v>
      </c>
      <c r="K79" s="147" t="s">
        <v>124</v>
      </c>
      <c r="L79" s="148" t="s">
        <v>124</v>
      </c>
      <c r="M79" s="148" t="s">
        <v>124</v>
      </c>
      <c r="N79" s="149" t="s">
        <v>124</v>
      </c>
      <c r="O79" s="149" t="s">
        <v>124</v>
      </c>
      <c r="P79" s="150" t="s">
        <v>124</v>
      </c>
      <c r="Q79" s="151" t="s">
        <v>124</v>
      </c>
      <c r="R79" s="152" t="str">
        <f>+IF(ISTEXT(VLOOKUP(C79,'P. EXP'!$D$29:$H$214,5,0)),"",VLOOKUP(C79,'P. EXP'!$D$29:$H$214,5,0))</f>
        <v/>
      </c>
    </row>
    <row r="80" spans="2:18" hidden="1" x14ac:dyDescent="0.25">
      <c r="B80" s="144">
        <v>67</v>
      </c>
      <c r="C80" s="144" t="s">
        <v>124</v>
      </c>
      <c r="D80" s="153" t="s">
        <v>124</v>
      </c>
      <c r="E80" s="146"/>
      <c r="F80" s="146" t="s">
        <v>124</v>
      </c>
      <c r="G80" s="146"/>
      <c r="H80" s="146" t="str">
        <f t="shared" si="1"/>
        <v/>
      </c>
      <c r="I80" s="147" t="s">
        <v>124</v>
      </c>
      <c r="J80" s="147" t="s">
        <v>124</v>
      </c>
      <c r="K80" s="147" t="s">
        <v>124</v>
      </c>
      <c r="L80" s="148" t="s">
        <v>124</v>
      </c>
      <c r="M80" s="148" t="s">
        <v>124</v>
      </c>
      <c r="N80" s="149" t="s">
        <v>124</v>
      </c>
      <c r="O80" s="149" t="s">
        <v>124</v>
      </c>
      <c r="P80" s="150" t="s">
        <v>124</v>
      </c>
      <c r="Q80" s="151" t="s">
        <v>124</v>
      </c>
      <c r="R80" s="152" t="str">
        <f>+IF(ISTEXT(VLOOKUP(C80,'P. EXP'!$D$29:$H$214,5,0)),"",VLOOKUP(C80,'P. EXP'!$D$29:$H$214,5,0))</f>
        <v/>
      </c>
    </row>
    <row r="81" spans="2:18" hidden="1" x14ac:dyDescent="0.25">
      <c r="B81" s="144">
        <v>68</v>
      </c>
      <c r="C81" s="144" t="s">
        <v>124</v>
      </c>
      <c r="D81" s="153" t="s">
        <v>124</v>
      </c>
      <c r="E81" s="146"/>
      <c r="F81" s="146" t="s">
        <v>124</v>
      </c>
      <c r="G81" s="146"/>
      <c r="H81" s="146" t="str">
        <f t="shared" si="1"/>
        <v/>
      </c>
      <c r="I81" s="147" t="s">
        <v>124</v>
      </c>
      <c r="J81" s="147" t="s">
        <v>124</v>
      </c>
      <c r="K81" s="147" t="s">
        <v>124</v>
      </c>
      <c r="L81" s="148" t="s">
        <v>124</v>
      </c>
      <c r="M81" s="148" t="s">
        <v>124</v>
      </c>
      <c r="N81" s="149" t="s">
        <v>124</v>
      </c>
      <c r="O81" s="149" t="s">
        <v>124</v>
      </c>
      <c r="P81" s="150" t="s">
        <v>124</v>
      </c>
      <c r="Q81" s="151" t="s">
        <v>124</v>
      </c>
      <c r="R81" s="152" t="str">
        <f>+IF(ISTEXT(VLOOKUP(C81,'P. EXP'!$D$29:$H$214,5,0)),"",VLOOKUP(C81,'P. EXP'!$D$29:$H$214,5,0))</f>
        <v/>
      </c>
    </row>
    <row r="82" spans="2:18" hidden="1" x14ac:dyDescent="0.25">
      <c r="B82" s="144">
        <v>69</v>
      </c>
      <c r="C82" s="144" t="s">
        <v>124</v>
      </c>
      <c r="D82" s="153" t="s">
        <v>124</v>
      </c>
      <c r="E82" s="146"/>
      <c r="F82" s="146" t="s">
        <v>124</v>
      </c>
      <c r="G82" s="146"/>
      <c r="H82" s="146" t="str">
        <f t="shared" si="1"/>
        <v/>
      </c>
      <c r="I82" s="147" t="s">
        <v>124</v>
      </c>
      <c r="J82" s="147" t="s">
        <v>124</v>
      </c>
      <c r="K82" s="147" t="s">
        <v>124</v>
      </c>
      <c r="L82" s="148" t="s">
        <v>124</v>
      </c>
      <c r="M82" s="148" t="s">
        <v>124</v>
      </c>
      <c r="N82" s="149" t="s">
        <v>124</v>
      </c>
      <c r="O82" s="149" t="s">
        <v>124</v>
      </c>
      <c r="P82" s="150" t="s">
        <v>124</v>
      </c>
      <c r="Q82" s="151" t="s">
        <v>124</v>
      </c>
      <c r="R82" s="152" t="str">
        <f>+IF(ISTEXT(VLOOKUP(C82,'P. EXP'!$D$29:$H$214,5,0)),"",VLOOKUP(C82,'P. EXP'!$D$29:$H$214,5,0))</f>
        <v/>
      </c>
    </row>
    <row r="83" spans="2:18" hidden="1" x14ac:dyDescent="0.25">
      <c r="B83" s="144">
        <v>70</v>
      </c>
      <c r="C83" s="144" t="s">
        <v>124</v>
      </c>
      <c r="D83" s="153" t="s">
        <v>124</v>
      </c>
      <c r="E83" s="146"/>
      <c r="F83" s="146" t="s">
        <v>124</v>
      </c>
      <c r="G83" s="146"/>
      <c r="H83" s="146" t="str">
        <f t="shared" si="1"/>
        <v/>
      </c>
      <c r="I83" s="147" t="s">
        <v>124</v>
      </c>
      <c r="J83" s="147" t="s">
        <v>124</v>
      </c>
      <c r="K83" s="147" t="s">
        <v>124</v>
      </c>
      <c r="L83" s="148" t="s">
        <v>124</v>
      </c>
      <c r="M83" s="148" t="s">
        <v>124</v>
      </c>
      <c r="N83" s="149" t="s">
        <v>124</v>
      </c>
      <c r="O83" s="149" t="s">
        <v>124</v>
      </c>
      <c r="P83" s="150" t="s">
        <v>124</v>
      </c>
      <c r="Q83" s="151" t="s">
        <v>124</v>
      </c>
      <c r="R83" s="152" t="str">
        <f>+IF(ISTEXT(VLOOKUP(C83,'P. EXP'!$D$29:$H$214,5,0)),"",VLOOKUP(C83,'P. EXP'!$D$29:$H$214,5,0))</f>
        <v/>
      </c>
    </row>
    <row r="84" spans="2:18" hidden="1" x14ac:dyDescent="0.25">
      <c r="B84" s="144">
        <v>71</v>
      </c>
      <c r="C84" s="144" t="s">
        <v>124</v>
      </c>
      <c r="D84" s="153" t="s">
        <v>124</v>
      </c>
      <c r="E84" s="146"/>
      <c r="F84" s="146" t="s">
        <v>124</v>
      </c>
      <c r="G84" s="146"/>
      <c r="H84" s="146" t="str">
        <f t="shared" si="1"/>
        <v/>
      </c>
      <c r="I84" s="147" t="s">
        <v>124</v>
      </c>
      <c r="J84" s="147" t="s">
        <v>124</v>
      </c>
      <c r="K84" s="147" t="s">
        <v>124</v>
      </c>
      <c r="L84" s="148" t="s">
        <v>124</v>
      </c>
      <c r="M84" s="148" t="s">
        <v>124</v>
      </c>
      <c r="N84" s="149" t="s">
        <v>124</v>
      </c>
      <c r="O84" s="149" t="s">
        <v>124</v>
      </c>
      <c r="P84" s="150" t="s">
        <v>124</v>
      </c>
      <c r="Q84" s="151" t="s">
        <v>124</v>
      </c>
      <c r="R84" s="152" t="str">
        <f>+IF(ISTEXT(VLOOKUP(C84,'P. EXP'!$D$29:$H$214,5,0)),"",VLOOKUP(C84,'P. EXP'!$D$29:$H$214,5,0))</f>
        <v/>
      </c>
    </row>
    <row r="85" spans="2:18" hidden="1" x14ac:dyDescent="0.25">
      <c r="B85" s="144">
        <v>72</v>
      </c>
      <c r="C85" s="144" t="s">
        <v>124</v>
      </c>
      <c r="D85" s="153" t="s">
        <v>124</v>
      </c>
      <c r="E85" s="146"/>
      <c r="F85" s="146" t="s">
        <v>124</v>
      </c>
      <c r="G85" s="146"/>
      <c r="H85" s="146" t="str">
        <f t="shared" si="1"/>
        <v/>
      </c>
      <c r="I85" s="147" t="s">
        <v>124</v>
      </c>
      <c r="J85" s="147" t="s">
        <v>124</v>
      </c>
      <c r="K85" s="147" t="s">
        <v>124</v>
      </c>
      <c r="L85" s="148" t="s">
        <v>124</v>
      </c>
      <c r="M85" s="148" t="s">
        <v>124</v>
      </c>
      <c r="N85" s="149" t="s">
        <v>124</v>
      </c>
      <c r="O85" s="149" t="s">
        <v>124</v>
      </c>
      <c r="P85" s="150" t="s">
        <v>124</v>
      </c>
      <c r="Q85" s="151" t="s">
        <v>124</v>
      </c>
      <c r="R85" s="152" t="str">
        <f>+IF(ISTEXT(VLOOKUP(C85,'P. EXP'!$D$29:$H$214,5,0)),"",VLOOKUP(C85,'P. EXP'!$D$29:$H$214,5,0))</f>
        <v/>
      </c>
    </row>
    <row r="86" spans="2:18" hidden="1" x14ac:dyDescent="0.25">
      <c r="B86" s="144">
        <v>73</v>
      </c>
      <c r="C86" s="144" t="s">
        <v>124</v>
      </c>
      <c r="D86" s="153" t="s">
        <v>124</v>
      </c>
      <c r="E86" s="146"/>
      <c r="F86" s="146" t="s">
        <v>124</v>
      </c>
      <c r="G86" s="146"/>
      <c r="H86" s="146" t="str">
        <f t="shared" si="1"/>
        <v/>
      </c>
      <c r="I86" s="147" t="s">
        <v>124</v>
      </c>
      <c r="J86" s="147" t="s">
        <v>124</v>
      </c>
      <c r="K86" s="147" t="s">
        <v>124</v>
      </c>
      <c r="L86" s="148" t="s">
        <v>124</v>
      </c>
      <c r="M86" s="148" t="s">
        <v>124</v>
      </c>
      <c r="N86" s="149" t="s">
        <v>124</v>
      </c>
      <c r="O86" s="149" t="s">
        <v>124</v>
      </c>
      <c r="P86" s="150" t="s">
        <v>124</v>
      </c>
      <c r="Q86" s="151" t="s">
        <v>124</v>
      </c>
      <c r="R86" s="152" t="str">
        <f>+IF(ISTEXT(VLOOKUP(C86,'P. EXP'!$D$29:$H$214,5,0)),"",VLOOKUP(C86,'P. EXP'!$D$29:$H$214,5,0))</f>
        <v/>
      </c>
    </row>
    <row r="87" spans="2:18" hidden="1" x14ac:dyDescent="0.25">
      <c r="B87" s="144">
        <v>74</v>
      </c>
      <c r="C87" s="144" t="s">
        <v>124</v>
      </c>
      <c r="D87" s="153" t="s">
        <v>124</v>
      </c>
      <c r="E87" s="146"/>
      <c r="F87" s="146" t="s">
        <v>124</v>
      </c>
      <c r="G87" s="146"/>
      <c r="H87" s="146" t="str">
        <f t="shared" si="1"/>
        <v/>
      </c>
      <c r="I87" s="147" t="s">
        <v>124</v>
      </c>
      <c r="J87" s="147" t="s">
        <v>124</v>
      </c>
      <c r="K87" s="147" t="s">
        <v>124</v>
      </c>
      <c r="L87" s="148" t="s">
        <v>124</v>
      </c>
      <c r="M87" s="148" t="s">
        <v>124</v>
      </c>
      <c r="N87" s="149" t="s">
        <v>124</v>
      </c>
      <c r="O87" s="149" t="s">
        <v>124</v>
      </c>
      <c r="P87" s="150" t="s">
        <v>124</v>
      </c>
      <c r="Q87" s="151" t="s">
        <v>124</v>
      </c>
      <c r="R87" s="152" t="str">
        <f>+IF(ISTEXT(VLOOKUP(C87,'P. EXP'!$D$29:$H$214,5,0)),"",VLOOKUP(C87,'P. EXP'!$D$29:$H$214,5,0))</f>
        <v/>
      </c>
    </row>
    <row r="88" spans="2:18" hidden="1" x14ac:dyDescent="0.25">
      <c r="B88" s="144">
        <v>75</v>
      </c>
      <c r="C88" s="144" t="s">
        <v>124</v>
      </c>
      <c r="D88" s="153" t="s">
        <v>124</v>
      </c>
      <c r="E88" s="146"/>
      <c r="F88" s="146" t="s">
        <v>124</v>
      </c>
      <c r="G88" s="146"/>
      <c r="H88" s="146" t="str">
        <f t="shared" si="1"/>
        <v/>
      </c>
      <c r="I88" s="147" t="s">
        <v>124</v>
      </c>
      <c r="J88" s="147" t="s">
        <v>124</v>
      </c>
      <c r="K88" s="147" t="s">
        <v>124</v>
      </c>
      <c r="L88" s="148" t="s">
        <v>124</v>
      </c>
      <c r="M88" s="148" t="s">
        <v>124</v>
      </c>
      <c r="N88" s="149" t="s">
        <v>124</v>
      </c>
      <c r="O88" s="149" t="s">
        <v>124</v>
      </c>
      <c r="P88" s="150" t="s">
        <v>124</v>
      </c>
      <c r="Q88" s="151" t="s">
        <v>124</v>
      </c>
      <c r="R88" s="152" t="str">
        <f>+IF(ISTEXT(VLOOKUP(C88,'P. EXP'!$D$29:$H$214,5,0)),"",VLOOKUP(C88,'P. EXP'!$D$29:$H$214,5,0))</f>
        <v/>
      </c>
    </row>
    <row r="89" spans="2:18" hidden="1" x14ac:dyDescent="0.25">
      <c r="B89" s="144">
        <v>76</v>
      </c>
      <c r="C89" s="144" t="s">
        <v>124</v>
      </c>
      <c r="D89" s="153" t="s">
        <v>124</v>
      </c>
      <c r="E89" s="146"/>
      <c r="F89" s="146" t="s">
        <v>124</v>
      </c>
      <c r="G89" s="146"/>
      <c r="H89" s="146" t="str">
        <f t="shared" si="1"/>
        <v/>
      </c>
      <c r="I89" s="147" t="s">
        <v>124</v>
      </c>
      <c r="J89" s="147" t="s">
        <v>124</v>
      </c>
      <c r="K89" s="147" t="s">
        <v>124</v>
      </c>
      <c r="L89" s="148" t="s">
        <v>124</v>
      </c>
      <c r="M89" s="148" t="s">
        <v>124</v>
      </c>
      <c r="N89" s="149" t="s">
        <v>124</v>
      </c>
      <c r="O89" s="149" t="s">
        <v>124</v>
      </c>
      <c r="P89" s="150" t="s">
        <v>124</v>
      </c>
      <c r="Q89" s="151" t="s">
        <v>124</v>
      </c>
      <c r="R89" s="152" t="str">
        <f>+IF(ISTEXT(VLOOKUP(C89,'P. EXP'!$D$29:$H$214,5,0)),"",VLOOKUP(C89,'P. EXP'!$D$29:$H$214,5,0))</f>
        <v/>
      </c>
    </row>
    <row r="90" spans="2:18" hidden="1" x14ac:dyDescent="0.25">
      <c r="B90" s="144">
        <v>77</v>
      </c>
      <c r="C90" s="144" t="s">
        <v>124</v>
      </c>
      <c r="D90" s="153" t="s">
        <v>124</v>
      </c>
      <c r="E90" s="146"/>
      <c r="F90" s="146" t="s">
        <v>124</v>
      </c>
      <c r="G90" s="146"/>
      <c r="H90" s="146" t="str">
        <f t="shared" si="1"/>
        <v/>
      </c>
      <c r="I90" s="147" t="s">
        <v>124</v>
      </c>
      <c r="J90" s="147" t="s">
        <v>124</v>
      </c>
      <c r="K90" s="147" t="s">
        <v>124</v>
      </c>
      <c r="L90" s="148" t="s">
        <v>124</v>
      </c>
      <c r="M90" s="148" t="s">
        <v>124</v>
      </c>
      <c r="N90" s="149" t="s">
        <v>124</v>
      </c>
      <c r="O90" s="149" t="s">
        <v>124</v>
      </c>
      <c r="P90" s="150" t="s">
        <v>124</v>
      </c>
      <c r="Q90" s="151" t="s">
        <v>124</v>
      </c>
      <c r="R90" s="152" t="str">
        <f>+IF(ISTEXT(VLOOKUP(C90,'P. EXP'!$D$29:$H$214,5,0)),"",VLOOKUP(C90,'P. EXP'!$D$29:$H$214,5,0))</f>
        <v/>
      </c>
    </row>
    <row r="91" spans="2:18" hidden="1" x14ac:dyDescent="0.25">
      <c r="B91" s="144">
        <v>78</v>
      </c>
      <c r="C91" s="144" t="s">
        <v>124</v>
      </c>
      <c r="D91" s="153" t="s">
        <v>124</v>
      </c>
      <c r="E91" s="146"/>
      <c r="F91" s="146" t="s">
        <v>124</v>
      </c>
      <c r="G91" s="146"/>
      <c r="H91" s="146" t="str">
        <f t="shared" si="1"/>
        <v/>
      </c>
      <c r="I91" s="147" t="s">
        <v>124</v>
      </c>
      <c r="J91" s="147" t="s">
        <v>124</v>
      </c>
      <c r="K91" s="147" t="s">
        <v>124</v>
      </c>
      <c r="L91" s="148" t="s">
        <v>124</v>
      </c>
      <c r="M91" s="148" t="s">
        <v>124</v>
      </c>
      <c r="N91" s="149" t="s">
        <v>124</v>
      </c>
      <c r="O91" s="149" t="s">
        <v>124</v>
      </c>
      <c r="P91" s="150" t="s">
        <v>124</v>
      </c>
      <c r="Q91" s="151" t="s">
        <v>124</v>
      </c>
      <c r="R91" s="152" t="str">
        <f>+IF(ISTEXT(VLOOKUP(C91,'P. EXP'!$D$29:$H$214,5,0)),"",VLOOKUP(C91,'P. EXP'!$D$29:$H$214,5,0))</f>
        <v/>
      </c>
    </row>
    <row r="92" spans="2:18" hidden="1" x14ac:dyDescent="0.25">
      <c r="B92" s="144">
        <v>79</v>
      </c>
      <c r="C92" s="144" t="s">
        <v>124</v>
      </c>
      <c r="D92" s="153" t="s">
        <v>124</v>
      </c>
      <c r="E92" s="146"/>
      <c r="F92" s="146" t="s">
        <v>124</v>
      </c>
      <c r="G92" s="146"/>
      <c r="H92" s="146" t="str">
        <f t="shared" si="1"/>
        <v/>
      </c>
      <c r="I92" s="147" t="s">
        <v>124</v>
      </c>
      <c r="J92" s="147" t="s">
        <v>124</v>
      </c>
      <c r="K92" s="147" t="s">
        <v>124</v>
      </c>
      <c r="L92" s="148" t="s">
        <v>124</v>
      </c>
      <c r="M92" s="148" t="s">
        <v>124</v>
      </c>
      <c r="N92" s="149" t="s">
        <v>124</v>
      </c>
      <c r="O92" s="149" t="s">
        <v>124</v>
      </c>
      <c r="P92" s="150" t="s">
        <v>124</v>
      </c>
      <c r="Q92" s="151" t="s">
        <v>124</v>
      </c>
      <c r="R92" s="152" t="str">
        <f>+IF(ISTEXT(VLOOKUP(C92,'P. EXP'!$D$29:$H$214,5,0)),"",VLOOKUP(C92,'P. EXP'!$D$29:$H$214,5,0))</f>
        <v/>
      </c>
    </row>
    <row r="93" spans="2:18" hidden="1" x14ac:dyDescent="0.25">
      <c r="B93" s="144">
        <v>80</v>
      </c>
      <c r="C93" s="144" t="s">
        <v>124</v>
      </c>
      <c r="D93" s="153" t="s">
        <v>124</v>
      </c>
      <c r="E93" s="146"/>
      <c r="F93" s="146" t="s">
        <v>124</v>
      </c>
      <c r="G93" s="146"/>
      <c r="H93" s="146" t="str">
        <f t="shared" si="1"/>
        <v/>
      </c>
      <c r="I93" s="147" t="s">
        <v>124</v>
      </c>
      <c r="J93" s="147" t="s">
        <v>124</v>
      </c>
      <c r="K93" s="147" t="s">
        <v>124</v>
      </c>
      <c r="L93" s="148" t="s">
        <v>124</v>
      </c>
      <c r="M93" s="148" t="s">
        <v>124</v>
      </c>
      <c r="N93" s="149" t="s">
        <v>124</v>
      </c>
      <c r="O93" s="149" t="s">
        <v>124</v>
      </c>
      <c r="P93" s="150" t="s">
        <v>124</v>
      </c>
      <c r="Q93" s="151" t="s">
        <v>124</v>
      </c>
      <c r="R93" s="152" t="str">
        <f>+IF(ISTEXT(VLOOKUP(C93,'P. EXP'!$D$29:$H$214,5,0)),"",VLOOKUP(C93,'P. EXP'!$D$29:$H$214,5,0))</f>
        <v/>
      </c>
    </row>
    <row r="94" spans="2:18" hidden="1" x14ac:dyDescent="0.25">
      <c r="B94" s="144">
        <v>81</v>
      </c>
      <c r="C94" s="144" t="s">
        <v>124</v>
      </c>
      <c r="D94" s="153" t="s">
        <v>124</v>
      </c>
      <c r="E94" s="146"/>
      <c r="F94" s="146" t="s">
        <v>124</v>
      </c>
      <c r="G94" s="146"/>
      <c r="H94" s="146" t="str">
        <f t="shared" si="1"/>
        <v/>
      </c>
      <c r="I94" s="147" t="s">
        <v>124</v>
      </c>
      <c r="J94" s="147" t="s">
        <v>124</v>
      </c>
      <c r="K94" s="147" t="s">
        <v>124</v>
      </c>
      <c r="L94" s="148" t="s">
        <v>124</v>
      </c>
      <c r="M94" s="148" t="s">
        <v>124</v>
      </c>
      <c r="N94" s="149" t="s">
        <v>124</v>
      </c>
      <c r="O94" s="149" t="s">
        <v>124</v>
      </c>
      <c r="P94" s="150" t="s">
        <v>124</v>
      </c>
      <c r="Q94" s="151" t="s">
        <v>124</v>
      </c>
      <c r="R94" s="152" t="str">
        <f>+IF(ISTEXT(VLOOKUP(C94,'P. EXP'!$D$29:$H$214,5,0)),"",VLOOKUP(C94,'P. EXP'!$D$29:$H$214,5,0))</f>
        <v/>
      </c>
    </row>
    <row r="95" spans="2:18" hidden="1" x14ac:dyDescent="0.25">
      <c r="B95" s="144">
        <v>82</v>
      </c>
      <c r="C95" s="144" t="s">
        <v>124</v>
      </c>
      <c r="D95" s="153" t="s">
        <v>124</v>
      </c>
      <c r="E95" s="146"/>
      <c r="F95" s="146" t="s">
        <v>124</v>
      </c>
      <c r="G95" s="146"/>
      <c r="H95" s="146" t="str">
        <f t="shared" si="1"/>
        <v/>
      </c>
      <c r="I95" s="147" t="s">
        <v>124</v>
      </c>
      <c r="J95" s="147" t="s">
        <v>124</v>
      </c>
      <c r="K95" s="147" t="s">
        <v>124</v>
      </c>
      <c r="L95" s="148" t="s">
        <v>124</v>
      </c>
      <c r="M95" s="148" t="s">
        <v>124</v>
      </c>
      <c r="N95" s="149" t="s">
        <v>124</v>
      </c>
      <c r="O95" s="149" t="s">
        <v>124</v>
      </c>
      <c r="P95" s="150" t="s">
        <v>124</v>
      </c>
      <c r="Q95" s="151" t="s">
        <v>124</v>
      </c>
      <c r="R95" s="152" t="str">
        <f>+IF(ISTEXT(VLOOKUP(C95,'P. EXP'!$D$29:$H$214,5,0)),"",VLOOKUP(C95,'P. EXP'!$D$29:$H$214,5,0))</f>
        <v/>
      </c>
    </row>
    <row r="96" spans="2:18" hidden="1" x14ac:dyDescent="0.25">
      <c r="B96" s="144">
        <v>83</v>
      </c>
      <c r="C96" s="144" t="s">
        <v>124</v>
      </c>
      <c r="D96" s="153" t="s">
        <v>124</v>
      </c>
      <c r="E96" s="146"/>
      <c r="F96" s="146" t="s">
        <v>124</v>
      </c>
      <c r="G96" s="146"/>
      <c r="H96" s="146" t="str">
        <f t="shared" si="1"/>
        <v/>
      </c>
      <c r="I96" s="147" t="s">
        <v>124</v>
      </c>
      <c r="J96" s="147" t="s">
        <v>124</v>
      </c>
      <c r="K96" s="147" t="s">
        <v>124</v>
      </c>
      <c r="L96" s="148" t="s">
        <v>124</v>
      </c>
      <c r="M96" s="148" t="s">
        <v>124</v>
      </c>
      <c r="N96" s="149" t="s">
        <v>124</v>
      </c>
      <c r="O96" s="149" t="s">
        <v>124</v>
      </c>
      <c r="P96" s="150" t="s">
        <v>124</v>
      </c>
      <c r="Q96" s="151" t="s">
        <v>124</v>
      </c>
      <c r="R96" s="152" t="str">
        <f>+IF(ISTEXT(VLOOKUP(C96,'P. EXP'!$D$29:$H$214,5,0)),"",VLOOKUP(C96,'P. EXP'!$D$29:$H$214,5,0))</f>
        <v/>
      </c>
    </row>
    <row r="97" spans="2:18" hidden="1" x14ac:dyDescent="0.25">
      <c r="B97" s="144">
        <v>84</v>
      </c>
      <c r="C97" s="144" t="s">
        <v>124</v>
      </c>
      <c r="D97" s="153" t="s">
        <v>124</v>
      </c>
      <c r="E97" s="146"/>
      <c r="F97" s="146" t="s">
        <v>124</v>
      </c>
      <c r="G97" s="146"/>
      <c r="H97" s="146" t="str">
        <f t="shared" si="1"/>
        <v/>
      </c>
      <c r="I97" s="147" t="s">
        <v>124</v>
      </c>
      <c r="J97" s="147" t="s">
        <v>124</v>
      </c>
      <c r="K97" s="147" t="s">
        <v>124</v>
      </c>
      <c r="L97" s="148" t="s">
        <v>124</v>
      </c>
      <c r="M97" s="148" t="s">
        <v>124</v>
      </c>
      <c r="N97" s="149" t="s">
        <v>124</v>
      </c>
      <c r="O97" s="149" t="s">
        <v>124</v>
      </c>
      <c r="P97" s="150" t="s">
        <v>124</v>
      </c>
      <c r="Q97" s="151" t="s">
        <v>124</v>
      </c>
      <c r="R97" s="152" t="str">
        <f>+IF(ISTEXT(VLOOKUP(C97,'P. EXP'!$D$29:$H$214,5,0)),"",VLOOKUP(C97,'P. EXP'!$D$29:$H$214,5,0))</f>
        <v/>
      </c>
    </row>
    <row r="98" spans="2:18" hidden="1" x14ac:dyDescent="0.25">
      <c r="B98" s="144">
        <v>85</v>
      </c>
      <c r="C98" s="144" t="s">
        <v>124</v>
      </c>
      <c r="D98" s="153" t="s">
        <v>124</v>
      </c>
      <c r="E98" s="146"/>
      <c r="F98" s="146" t="s">
        <v>124</v>
      </c>
      <c r="G98" s="146"/>
      <c r="H98" s="146" t="str">
        <f t="shared" si="1"/>
        <v/>
      </c>
      <c r="I98" s="147" t="s">
        <v>124</v>
      </c>
      <c r="J98" s="147" t="s">
        <v>124</v>
      </c>
      <c r="K98" s="147" t="s">
        <v>124</v>
      </c>
      <c r="L98" s="148" t="s">
        <v>124</v>
      </c>
      <c r="M98" s="148" t="s">
        <v>124</v>
      </c>
      <c r="N98" s="149" t="s">
        <v>124</v>
      </c>
      <c r="O98" s="149" t="s">
        <v>124</v>
      </c>
      <c r="P98" s="150" t="s">
        <v>124</v>
      </c>
      <c r="Q98" s="151" t="s">
        <v>124</v>
      </c>
      <c r="R98" s="152" t="str">
        <f>+IF(ISTEXT(VLOOKUP(C98,'P. EXP'!$D$29:$H$214,5,0)),"",VLOOKUP(C98,'P. EXP'!$D$29:$H$214,5,0))</f>
        <v/>
      </c>
    </row>
    <row r="99" spans="2:18" hidden="1" x14ac:dyDescent="0.25">
      <c r="B99" s="144">
        <v>86</v>
      </c>
      <c r="C99" s="144" t="s">
        <v>124</v>
      </c>
      <c r="D99" s="153" t="s">
        <v>124</v>
      </c>
      <c r="E99" s="146"/>
      <c r="F99" s="146" t="s">
        <v>124</v>
      </c>
      <c r="G99" s="146"/>
      <c r="H99" s="146" t="str">
        <f t="shared" si="1"/>
        <v/>
      </c>
      <c r="I99" s="147" t="s">
        <v>124</v>
      </c>
      <c r="J99" s="147" t="s">
        <v>124</v>
      </c>
      <c r="K99" s="147" t="s">
        <v>124</v>
      </c>
      <c r="L99" s="148" t="s">
        <v>124</v>
      </c>
      <c r="M99" s="148" t="s">
        <v>124</v>
      </c>
      <c r="N99" s="149" t="s">
        <v>124</v>
      </c>
      <c r="O99" s="149" t="s">
        <v>124</v>
      </c>
      <c r="P99" s="150" t="s">
        <v>124</v>
      </c>
      <c r="Q99" s="151" t="s">
        <v>124</v>
      </c>
      <c r="R99" s="152" t="str">
        <f>+IF(ISTEXT(VLOOKUP(C99,'P. EXP'!$D$29:$H$214,5,0)),"",VLOOKUP(C99,'P. EXP'!$D$29:$H$214,5,0))</f>
        <v/>
      </c>
    </row>
    <row r="100" spans="2:18" hidden="1" x14ac:dyDescent="0.25">
      <c r="B100" s="144">
        <v>87</v>
      </c>
      <c r="C100" s="144" t="s">
        <v>124</v>
      </c>
      <c r="D100" s="153" t="s">
        <v>124</v>
      </c>
      <c r="E100" s="146"/>
      <c r="F100" s="146" t="s">
        <v>124</v>
      </c>
      <c r="G100" s="146"/>
      <c r="H100" s="146" t="str">
        <f t="shared" si="1"/>
        <v/>
      </c>
      <c r="I100" s="147" t="s">
        <v>124</v>
      </c>
      <c r="J100" s="147" t="s">
        <v>124</v>
      </c>
      <c r="K100" s="147" t="s">
        <v>124</v>
      </c>
      <c r="L100" s="148" t="s">
        <v>124</v>
      </c>
      <c r="M100" s="148" t="s">
        <v>124</v>
      </c>
      <c r="N100" s="149" t="s">
        <v>124</v>
      </c>
      <c r="O100" s="149" t="s">
        <v>124</v>
      </c>
      <c r="P100" s="150" t="s">
        <v>124</v>
      </c>
      <c r="Q100" s="151" t="s">
        <v>124</v>
      </c>
      <c r="R100" s="152" t="str">
        <f>+IF(ISTEXT(VLOOKUP(C100,'P. EXP'!$D$29:$H$214,5,0)),"",VLOOKUP(C100,'P. EXP'!$D$29:$H$214,5,0))</f>
        <v/>
      </c>
    </row>
    <row r="101" spans="2:18" hidden="1" x14ac:dyDescent="0.25">
      <c r="B101" s="144">
        <v>88</v>
      </c>
      <c r="C101" s="144" t="s">
        <v>124</v>
      </c>
      <c r="D101" s="153" t="s">
        <v>124</v>
      </c>
      <c r="E101" s="146"/>
      <c r="F101" s="146" t="s">
        <v>124</v>
      </c>
      <c r="G101" s="146"/>
      <c r="H101" s="146" t="str">
        <f t="shared" si="1"/>
        <v/>
      </c>
      <c r="I101" s="147" t="s">
        <v>124</v>
      </c>
      <c r="J101" s="147" t="s">
        <v>124</v>
      </c>
      <c r="K101" s="147" t="s">
        <v>124</v>
      </c>
      <c r="L101" s="148" t="s">
        <v>124</v>
      </c>
      <c r="M101" s="148" t="s">
        <v>124</v>
      </c>
      <c r="N101" s="149" t="s">
        <v>124</v>
      </c>
      <c r="O101" s="149" t="s">
        <v>124</v>
      </c>
      <c r="P101" s="150" t="s">
        <v>124</v>
      </c>
      <c r="Q101" s="151" t="s">
        <v>124</v>
      </c>
      <c r="R101" s="152" t="str">
        <f>+IF(ISTEXT(VLOOKUP(C101,'P. EXP'!$D$29:$H$214,5,0)),"",VLOOKUP(C101,'P. EXP'!$D$29:$H$214,5,0))</f>
        <v/>
      </c>
    </row>
    <row r="102" spans="2:18" hidden="1" x14ac:dyDescent="0.25">
      <c r="B102" s="144">
        <v>89</v>
      </c>
      <c r="C102" s="144" t="s">
        <v>124</v>
      </c>
      <c r="D102" s="153" t="s">
        <v>124</v>
      </c>
      <c r="E102" s="146"/>
      <c r="F102" s="146" t="s">
        <v>124</v>
      </c>
      <c r="G102" s="146"/>
      <c r="H102" s="146" t="str">
        <f t="shared" si="1"/>
        <v/>
      </c>
      <c r="I102" s="147" t="s">
        <v>124</v>
      </c>
      <c r="J102" s="147" t="s">
        <v>124</v>
      </c>
      <c r="K102" s="147" t="s">
        <v>124</v>
      </c>
      <c r="L102" s="148" t="s">
        <v>124</v>
      </c>
      <c r="M102" s="148" t="s">
        <v>124</v>
      </c>
      <c r="N102" s="149" t="s">
        <v>124</v>
      </c>
      <c r="O102" s="149" t="s">
        <v>124</v>
      </c>
      <c r="P102" s="150" t="s">
        <v>124</v>
      </c>
      <c r="Q102" s="151" t="s">
        <v>124</v>
      </c>
      <c r="R102" s="152" t="str">
        <f>+IF(ISTEXT(VLOOKUP(C102,'P. EXP'!$D$29:$H$214,5,0)),"",VLOOKUP(C102,'P. EXP'!$D$29:$H$214,5,0))</f>
        <v/>
      </c>
    </row>
    <row r="103" spans="2:18" hidden="1" x14ac:dyDescent="0.25">
      <c r="B103" s="144">
        <v>90</v>
      </c>
      <c r="C103" s="144" t="s">
        <v>124</v>
      </c>
      <c r="D103" s="153" t="s">
        <v>124</v>
      </c>
      <c r="E103" s="146"/>
      <c r="F103" s="146" t="s">
        <v>124</v>
      </c>
      <c r="G103" s="146"/>
      <c r="H103" s="146" t="str">
        <f t="shared" si="1"/>
        <v/>
      </c>
      <c r="I103" s="147" t="s">
        <v>124</v>
      </c>
      <c r="J103" s="147" t="s">
        <v>124</v>
      </c>
      <c r="K103" s="147" t="s">
        <v>124</v>
      </c>
      <c r="L103" s="148" t="s">
        <v>124</v>
      </c>
      <c r="M103" s="148" t="s">
        <v>124</v>
      </c>
      <c r="N103" s="149" t="s">
        <v>124</v>
      </c>
      <c r="O103" s="149" t="s">
        <v>124</v>
      </c>
      <c r="P103" s="150" t="s">
        <v>124</v>
      </c>
      <c r="Q103" s="151" t="s">
        <v>124</v>
      </c>
      <c r="R103" s="152" t="str">
        <f>+IF(ISTEXT(VLOOKUP(C103,'P. EXP'!$D$29:$H$214,5,0)),"",VLOOKUP(C103,'P. EXP'!$D$29:$H$214,5,0))</f>
        <v/>
      </c>
    </row>
    <row r="104" spans="2:18" hidden="1" x14ac:dyDescent="0.25">
      <c r="B104" s="144">
        <v>91</v>
      </c>
      <c r="C104" s="144" t="s">
        <v>124</v>
      </c>
      <c r="D104" s="153" t="s">
        <v>124</v>
      </c>
      <c r="E104" s="146"/>
      <c r="F104" s="146" t="s">
        <v>124</v>
      </c>
      <c r="G104" s="146"/>
      <c r="H104" s="146" t="str">
        <f t="shared" si="1"/>
        <v/>
      </c>
      <c r="I104" s="147" t="s">
        <v>124</v>
      </c>
      <c r="J104" s="147" t="s">
        <v>124</v>
      </c>
      <c r="K104" s="147" t="s">
        <v>124</v>
      </c>
      <c r="L104" s="148" t="s">
        <v>124</v>
      </c>
      <c r="M104" s="148" t="s">
        <v>124</v>
      </c>
      <c r="N104" s="149" t="s">
        <v>124</v>
      </c>
      <c r="O104" s="149" t="s">
        <v>124</v>
      </c>
      <c r="P104" s="150" t="s">
        <v>124</v>
      </c>
      <c r="Q104" s="151" t="s">
        <v>124</v>
      </c>
      <c r="R104" s="152" t="str">
        <f>+IF(ISTEXT(VLOOKUP(C104,'P. EXP'!$D$29:$H$214,5,0)),"",VLOOKUP(C104,'P. EXP'!$D$29:$H$214,5,0))</f>
        <v/>
      </c>
    </row>
    <row r="105" spans="2:18" hidden="1" x14ac:dyDescent="0.25">
      <c r="B105" s="144">
        <v>92</v>
      </c>
      <c r="C105" s="144" t="s">
        <v>124</v>
      </c>
      <c r="D105" s="153" t="s">
        <v>124</v>
      </c>
      <c r="E105" s="146"/>
      <c r="F105" s="146" t="s">
        <v>124</v>
      </c>
      <c r="G105" s="146"/>
      <c r="H105" s="146" t="str">
        <f t="shared" si="1"/>
        <v/>
      </c>
      <c r="I105" s="147" t="s">
        <v>124</v>
      </c>
      <c r="J105" s="147" t="s">
        <v>124</v>
      </c>
      <c r="K105" s="147" t="s">
        <v>124</v>
      </c>
      <c r="L105" s="148" t="s">
        <v>124</v>
      </c>
      <c r="M105" s="148" t="s">
        <v>124</v>
      </c>
      <c r="N105" s="149" t="s">
        <v>124</v>
      </c>
      <c r="O105" s="149" t="s">
        <v>124</v>
      </c>
      <c r="P105" s="150" t="s">
        <v>124</v>
      </c>
      <c r="Q105" s="151" t="s">
        <v>124</v>
      </c>
      <c r="R105" s="152" t="str">
        <f>+IF(ISTEXT(VLOOKUP(C105,'P. EXP'!$D$29:$H$214,5,0)),"",VLOOKUP(C105,'P. EXP'!$D$29:$H$214,5,0))</f>
        <v/>
      </c>
    </row>
    <row r="106" spans="2:18" hidden="1" x14ac:dyDescent="0.25">
      <c r="B106" s="144">
        <v>93</v>
      </c>
      <c r="C106" s="144" t="s">
        <v>124</v>
      </c>
      <c r="D106" s="153" t="s">
        <v>124</v>
      </c>
      <c r="E106" s="146"/>
      <c r="F106" s="146" t="s">
        <v>124</v>
      </c>
      <c r="G106" s="146"/>
      <c r="H106" s="146" t="str">
        <f t="shared" si="1"/>
        <v/>
      </c>
      <c r="I106" s="147" t="s">
        <v>124</v>
      </c>
      <c r="J106" s="147" t="s">
        <v>124</v>
      </c>
      <c r="K106" s="147" t="s">
        <v>124</v>
      </c>
      <c r="L106" s="148" t="s">
        <v>124</v>
      </c>
      <c r="M106" s="148" t="s">
        <v>124</v>
      </c>
      <c r="N106" s="149" t="s">
        <v>124</v>
      </c>
      <c r="O106" s="149" t="s">
        <v>124</v>
      </c>
      <c r="P106" s="150" t="s">
        <v>124</v>
      </c>
      <c r="Q106" s="151" t="s">
        <v>124</v>
      </c>
      <c r="R106" s="152" t="str">
        <f>+IF(ISTEXT(VLOOKUP(C106,'P. EXP'!$D$29:$H$214,5,0)),"",VLOOKUP(C106,'P. EXP'!$D$29:$H$214,5,0))</f>
        <v/>
      </c>
    </row>
    <row r="107" spans="2:18" hidden="1" x14ac:dyDescent="0.25">
      <c r="B107" s="144">
        <v>94</v>
      </c>
      <c r="C107" s="144" t="s">
        <v>124</v>
      </c>
      <c r="D107" s="153" t="s">
        <v>124</v>
      </c>
      <c r="E107" s="146"/>
      <c r="F107" s="146" t="s">
        <v>124</v>
      </c>
      <c r="G107" s="146"/>
      <c r="H107" s="146" t="str">
        <f t="shared" si="1"/>
        <v/>
      </c>
      <c r="I107" s="147" t="s">
        <v>124</v>
      </c>
      <c r="J107" s="147" t="s">
        <v>124</v>
      </c>
      <c r="K107" s="147" t="s">
        <v>124</v>
      </c>
      <c r="L107" s="148" t="s">
        <v>124</v>
      </c>
      <c r="M107" s="148" t="s">
        <v>124</v>
      </c>
      <c r="N107" s="149" t="s">
        <v>124</v>
      </c>
      <c r="O107" s="149" t="s">
        <v>124</v>
      </c>
      <c r="P107" s="150" t="s">
        <v>124</v>
      </c>
      <c r="Q107" s="151" t="s">
        <v>124</v>
      </c>
      <c r="R107" s="152" t="str">
        <f>+IF(ISTEXT(VLOOKUP(C107,'P. EXP'!$D$29:$H$214,5,0)),"",VLOOKUP(C107,'P. EXP'!$D$29:$H$214,5,0))</f>
        <v/>
      </c>
    </row>
    <row r="108" spans="2:18" hidden="1" x14ac:dyDescent="0.25">
      <c r="B108" s="144">
        <v>95</v>
      </c>
      <c r="C108" s="144" t="s">
        <v>124</v>
      </c>
      <c r="D108" s="153" t="s">
        <v>124</v>
      </c>
      <c r="E108" s="146"/>
      <c r="F108" s="146" t="s">
        <v>124</v>
      </c>
      <c r="G108" s="146"/>
      <c r="H108" s="146" t="str">
        <f t="shared" si="1"/>
        <v/>
      </c>
      <c r="I108" s="147" t="s">
        <v>124</v>
      </c>
      <c r="J108" s="147" t="s">
        <v>124</v>
      </c>
      <c r="K108" s="147" t="s">
        <v>124</v>
      </c>
      <c r="L108" s="148" t="s">
        <v>124</v>
      </c>
      <c r="M108" s="148" t="s">
        <v>124</v>
      </c>
      <c r="N108" s="149" t="s">
        <v>124</v>
      </c>
      <c r="O108" s="149" t="s">
        <v>124</v>
      </c>
      <c r="P108" s="150" t="s">
        <v>124</v>
      </c>
      <c r="Q108" s="151" t="s">
        <v>124</v>
      </c>
      <c r="R108" s="152" t="str">
        <f>+IF(ISTEXT(VLOOKUP(C108,'P. EXP'!$D$29:$H$214,5,0)),"",VLOOKUP(C108,'P. EXP'!$D$29:$H$214,5,0))</f>
        <v/>
      </c>
    </row>
    <row r="109" spans="2:18" hidden="1" x14ac:dyDescent="0.25">
      <c r="B109" s="144">
        <v>96</v>
      </c>
      <c r="C109" s="144" t="s">
        <v>124</v>
      </c>
      <c r="D109" s="153" t="s">
        <v>124</v>
      </c>
      <c r="E109" s="146"/>
      <c r="F109" s="146" t="s">
        <v>124</v>
      </c>
      <c r="G109" s="146"/>
      <c r="H109" s="146" t="str">
        <f t="shared" si="1"/>
        <v/>
      </c>
      <c r="I109" s="147" t="s">
        <v>124</v>
      </c>
      <c r="J109" s="147" t="s">
        <v>124</v>
      </c>
      <c r="K109" s="147" t="s">
        <v>124</v>
      </c>
      <c r="L109" s="148" t="s">
        <v>124</v>
      </c>
      <c r="M109" s="148" t="s">
        <v>124</v>
      </c>
      <c r="N109" s="149" t="s">
        <v>124</v>
      </c>
      <c r="O109" s="149" t="s">
        <v>124</v>
      </c>
      <c r="P109" s="150" t="s">
        <v>124</v>
      </c>
      <c r="Q109" s="151" t="s">
        <v>124</v>
      </c>
      <c r="R109" s="152" t="str">
        <f>+IF(ISTEXT(VLOOKUP(C109,'P. EXP'!$D$29:$H$214,5,0)),"",VLOOKUP(C109,'P. EXP'!$D$29:$H$214,5,0))</f>
        <v/>
      </c>
    </row>
    <row r="110" spans="2:18" hidden="1" x14ac:dyDescent="0.25">
      <c r="B110" s="144">
        <v>97</v>
      </c>
      <c r="C110" s="144" t="s">
        <v>124</v>
      </c>
      <c r="D110" s="153" t="s">
        <v>124</v>
      </c>
      <c r="E110" s="146"/>
      <c r="F110" s="146" t="s">
        <v>124</v>
      </c>
      <c r="G110" s="146"/>
      <c r="H110" s="146" t="str">
        <f t="shared" si="1"/>
        <v/>
      </c>
      <c r="I110" s="147" t="s">
        <v>124</v>
      </c>
      <c r="J110" s="147" t="s">
        <v>124</v>
      </c>
      <c r="K110" s="147" t="s">
        <v>124</v>
      </c>
      <c r="L110" s="148" t="s">
        <v>124</v>
      </c>
      <c r="M110" s="148" t="s">
        <v>124</v>
      </c>
      <c r="N110" s="149" t="s">
        <v>124</v>
      </c>
      <c r="O110" s="149" t="s">
        <v>124</v>
      </c>
      <c r="P110" s="150" t="s">
        <v>124</v>
      </c>
      <c r="Q110" s="151" t="s">
        <v>124</v>
      </c>
      <c r="R110" s="152" t="str">
        <f>+IF(ISTEXT(VLOOKUP(C110,'P. EXP'!$D$29:$H$214,5,0)),"",VLOOKUP(C110,'P. EXP'!$D$29:$H$214,5,0))</f>
        <v/>
      </c>
    </row>
    <row r="111" spans="2:18" hidden="1" x14ac:dyDescent="0.25">
      <c r="B111" s="144">
        <v>98</v>
      </c>
      <c r="C111" s="144" t="s">
        <v>124</v>
      </c>
      <c r="D111" s="153" t="s">
        <v>124</v>
      </c>
      <c r="E111" s="146"/>
      <c r="F111" s="146" t="s">
        <v>124</v>
      </c>
      <c r="G111" s="146"/>
      <c r="H111" s="146" t="str">
        <f t="shared" si="1"/>
        <v/>
      </c>
      <c r="I111" s="147" t="s">
        <v>124</v>
      </c>
      <c r="J111" s="147" t="s">
        <v>124</v>
      </c>
      <c r="K111" s="147" t="s">
        <v>124</v>
      </c>
      <c r="L111" s="148" t="s">
        <v>124</v>
      </c>
      <c r="M111" s="148" t="s">
        <v>124</v>
      </c>
      <c r="N111" s="149" t="s">
        <v>124</v>
      </c>
      <c r="O111" s="149" t="s">
        <v>124</v>
      </c>
      <c r="P111" s="150" t="s">
        <v>124</v>
      </c>
      <c r="Q111" s="151" t="s">
        <v>124</v>
      </c>
      <c r="R111" s="152" t="str">
        <f>+IF(ISTEXT(VLOOKUP(C111,'P. EXP'!$D$29:$H$214,5,0)),"",VLOOKUP(C111,'P. EXP'!$D$29:$H$214,5,0))</f>
        <v/>
      </c>
    </row>
    <row r="112" spans="2:18" hidden="1" x14ac:dyDescent="0.25">
      <c r="B112" s="144">
        <v>99</v>
      </c>
      <c r="C112" s="144" t="s">
        <v>124</v>
      </c>
      <c r="D112" s="153" t="s">
        <v>124</v>
      </c>
      <c r="E112" s="146"/>
      <c r="F112" s="146" t="s">
        <v>124</v>
      </c>
      <c r="G112" s="146"/>
      <c r="H112" s="146" t="str">
        <f t="shared" si="1"/>
        <v/>
      </c>
      <c r="I112" s="147" t="s">
        <v>124</v>
      </c>
      <c r="J112" s="147" t="s">
        <v>124</v>
      </c>
      <c r="K112" s="147" t="s">
        <v>124</v>
      </c>
      <c r="L112" s="148" t="s">
        <v>124</v>
      </c>
      <c r="M112" s="148" t="s">
        <v>124</v>
      </c>
      <c r="N112" s="149" t="s">
        <v>124</v>
      </c>
      <c r="O112" s="149" t="s">
        <v>124</v>
      </c>
      <c r="P112" s="150" t="s">
        <v>124</v>
      </c>
      <c r="Q112" s="151" t="s">
        <v>124</v>
      </c>
      <c r="R112" s="152" t="str">
        <f>+IF(ISTEXT(VLOOKUP(C112,'P. EXP'!$D$29:$H$214,5,0)),"",VLOOKUP(C112,'P. EXP'!$D$29:$H$214,5,0))</f>
        <v/>
      </c>
    </row>
    <row r="113" spans="2:18" hidden="1" x14ac:dyDescent="0.25">
      <c r="B113" s="144">
        <v>100</v>
      </c>
      <c r="C113" s="144" t="s">
        <v>124</v>
      </c>
      <c r="D113" s="153" t="s">
        <v>124</v>
      </c>
      <c r="E113" s="146"/>
      <c r="F113" s="146" t="s">
        <v>124</v>
      </c>
      <c r="G113" s="146"/>
      <c r="H113" s="146" t="str">
        <f t="shared" si="1"/>
        <v/>
      </c>
      <c r="I113" s="147" t="s">
        <v>124</v>
      </c>
      <c r="J113" s="147" t="s">
        <v>124</v>
      </c>
      <c r="K113" s="147" t="s">
        <v>124</v>
      </c>
      <c r="L113" s="148" t="s">
        <v>124</v>
      </c>
      <c r="M113" s="148" t="s">
        <v>124</v>
      </c>
      <c r="N113" s="149" t="s">
        <v>124</v>
      </c>
      <c r="O113" s="149" t="s">
        <v>124</v>
      </c>
      <c r="P113" s="150" t="s">
        <v>124</v>
      </c>
      <c r="Q113" s="151" t="s">
        <v>124</v>
      </c>
      <c r="R113" s="152" t="str">
        <f>+IF(ISTEXT(VLOOKUP(C113,'P. EXP'!$D$29:$H$214,5,0)),"",VLOOKUP(C113,'P. EXP'!$D$29:$H$214,5,0))</f>
        <v/>
      </c>
    </row>
    <row r="114" spans="2:18" hidden="1" x14ac:dyDescent="0.25">
      <c r="B114" s="144">
        <v>101</v>
      </c>
      <c r="C114" s="144" t="s">
        <v>124</v>
      </c>
      <c r="D114" s="153" t="s">
        <v>124</v>
      </c>
      <c r="E114" s="146"/>
      <c r="F114" s="146" t="s">
        <v>124</v>
      </c>
      <c r="G114" s="146"/>
      <c r="H114" s="146" t="str">
        <f t="shared" si="1"/>
        <v/>
      </c>
      <c r="I114" s="147" t="s">
        <v>124</v>
      </c>
      <c r="J114" s="147" t="s">
        <v>124</v>
      </c>
      <c r="K114" s="147" t="s">
        <v>124</v>
      </c>
      <c r="L114" s="148" t="s">
        <v>124</v>
      </c>
      <c r="M114" s="148" t="s">
        <v>124</v>
      </c>
      <c r="N114" s="149" t="s">
        <v>124</v>
      </c>
      <c r="O114" s="149" t="s">
        <v>124</v>
      </c>
      <c r="P114" s="150" t="s">
        <v>124</v>
      </c>
      <c r="Q114" s="151" t="s">
        <v>124</v>
      </c>
      <c r="R114" s="152" t="str">
        <f>+IF(ISTEXT(VLOOKUP(C114,'P. EXP'!$D$29:$H$214,5,0)),"",VLOOKUP(C114,'P. EXP'!$D$29:$H$214,5,0))</f>
        <v/>
      </c>
    </row>
    <row r="115" spans="2:18" hidden="1" x14ac:dyDescent="0.25">
      <c r="B115" s="144">
        <v>102</v>
      </c>
      <c r="C115" s="144" t="s">
        <v>124</v>
      </c>
      <c r="D115" s="153" t="s">
        <v>124</v>
      </c>
      <c r="E115" s="146"/>
      <c r="F115" s="146" t="s">
        <v>124</v>
      </c>
      <c r="G115" s="146"/>
      <c r="H115" s="146" t="str">
        <f t="shared" si="1"/>
        <v/>
      </c>
      <c r="I115" s="147" t="s">
        <v>124</v>
      </c>
      <c r="J115" s="147" t="s">
        <v>124</v>
      </c>
      <c r="K115" s="147" t="s">
        <v>124</v>
      </c>
      <c r="L115" s="148" t="s">
        <v>124</v>
      </c>
      <c r="M115" s="148" t="s">
        <v>124</v>
      </c>
      <c r="N115" s="149" t="s">
        <v>124</v>
      </c>
      <c r="O115" s="149" t="s">
        <v>124</v>
      </c>
      <c r="P115" s="150" t="s">
        <v>124</v>
      </c>
      <c r="Q115" s="151" t="s">
        <v>124</v>
      </c>
      <c r="R115" s="152" t="str">
        <f>+IF(ISTEXT(VLOOKUP(C115,'P. EXP'!$D$29:$H$214,5,0)),"",VLOOKUP(C115,'P. EXP'!$D$29:$H$214,5,0))</f>
        <v/>
      </c>
    </row>
    <row r="116" spans="2:18" hidden="1" x14ac:dyDescent="0.25">
      <c r="B116" s="144">
        <v>103</v>
      </c>
      <c r="C116" s="144" t="s">
        <v>124</v>
      </c>
      <c r="D116" s="153" t="s">
        <v>124</v>
      </c>
      <c r="E116" s="146"/>
      <c r="F116" s="146" t="s">
        <v>124</v>
      </c>
      <c r="G116" s="146"/>
      <c r="H116" s="146" t="str">
        <f t="shared" si="1"/>
        <v/>
      </c>
      <c r="I116" s="147" t="s">
        <v>124</v>
      </c>
      <c r="J116" s="147" t="s">
        <v>124</v>
      </c>
      <c r="K116" s="147" t="s">
        <v>124</v>
      </c>
      <c r="L116" s="148" t="s">
        <v>124</v>
      </c>
      <c r="M116" s="148" t="s">
        <v>124</v>
      </c>
      <c r="N116" s="149" t="s">
        <v>124</v>
      </c>
      <c r="O116" s="149" t="s">
        <v>124</v>
      </c>
      <c r="P116" s="150" t="s">
        <v>124</v>
      </c>
      <c r="Q116" s="151" t="s">
        <v>124</v>
      </c>
      <c r="R116" s="152" t="str">
        <f>+IF(ISTEXT(VLOOKUP(C116,'P. EXP'!$D$29:$H$214,5,0)),"",VLOOKUP(C116,'P. EXP'!$D$29:$H$214,5,0))</f>
        <v/>
      </c>
    </row>
    <row r="117" spans="2:18" hidden="1" x14ac:dyDescent="0.25">
      <c r="B117" s="144">
        <v>104</v>
      </c>
      <c r="C117" s="144" t="s">
        <v>124</v>
      </c>
      <c r="D117" s="153" t="s">
        <v>124</v>
      </c>
      <c r="E117" s="146"/>
      <c r="F117" s="146" t="s">
        <v>124</v>
      </c>
      <c r="G117" s="146"/>
      <c r="H117" s="146" t="str">
        <f t="shared" si="1"/>
        <v/>
      </c>
      <c r="I117" s="147" t="s">
        <v>124</v>
      </c>
      <c r="J117" s="147" t="s">
        <v>124</v>
      </c>
      <c r="K117" s="147" t="s">
        <v>124</v>
      </c>
      <c r="L117" s="148" t="s">
        <v>124</v>
      </c>
      <c r="M117" s="148" t="s">
        <v>124</v>
      </c>
      <c r="N117" s="149" t="s">
        <v>124</v>
      </c>
      <c r="O117" s="149" t="s">
        <v>124</v>
      </c>
      <c r="P117" s="150" t="s">
        <v>124</v>
      </c>
      <c r="Q117" s="151" t="s">
        <v>124</v>
      </c>
      <c r="R117" s="152" t="str">
        <f>+IF(ISTEXT(VLOOKUP(C117,'P. EXP'!$D$29:$H$214,5,0)),"",VLOOKUP(C117,'P. EXP'!$D$29:$H$214,5,0))</f>
        <v/>
      </c>
    </row>
    <row r="118" spans="2:18" hidden="1" x14ac:dyDescent="0.25">
      <c r="B118" s="144">
        <v>105</v>
      </c>
      <c r="C118" s="144" t="s">
        <v>124</v>
      </c>
      <c r="D118" s="153" t="s">
        <v>124</v>
      </c>
      <c r="E118" s="146"/>
      <c r="F118" s="146" t="s">
        <v>124</v>
      </c>
      <c r="G118" s="146"/>
      <c r="H118" s="146" t="str">
        <f t="shared" si="1"/>
        <v/>
      </c>
      <c r="I118" s="147" t="s">
        <v>124</v>
      </c>
      <c r="J118" s="147" t="s">
        <v>124</v>
      </c>
      <c r="K118" s="147" t="s">
        <v>124</v>
      </c>
      <c r="L118" s="148" t="s">
        <v>124</v>
      </c>
      <c r="M118" s="148" t="s">
        <v>124</v>
      </c>
      <c r="N118" s="149" t="s">
        <v>124</v>
      </c>
      <c r="O118" s="149" t="s">
        <v>124</v>
      </c>
      <c r="P118" s="150" t="s">
        <v>124</v>
      </c>
      <c r="Q118" s="151" t="s">
        <v>124</v>
      </c>
      <c r="R118" s="152" t="str">
        <f>+IF(ISTEXT(VLOOKUP(C118,'P. EXP'!$D$29:$H$214,5,0)),"",VLOOKUP(C118,'P. EXP'!$D$29:$H$214,5,0))</f>
        <v/>
      </c>
    </row>
    <row r="119" spans="2:18" hidden="1" x14ac:dyDescent="0.25">
      <c r="B119" s="144">
        <v>106</v>
      </c>
      <c r="C119" s="144" t="s">
        <v>124</v>
      </c>
      <c r="D119" s="153" t="s">
        <v>124</v>
      </c>
      <c r="E119" s="146"/>
      <c r="F119" s="146" t="s">
        <v>124</v>
      </c>
      <c r="G119" s="146"/>
      <c r="H119" s="146" t="str">
        <f t="shared" si="1"/>
        <v/>
      </c>
      <c r="I119" s="147" t="s">
        <v>124</v>
      </c>
      <c r="J119" s="147" t="s">
        <v>124</v>
      </c>
      <c r="K119" s="147" t="s">
        <v>124</v>
      </c>
      <c r="L119" s="148" t="s">
        <v>124</v>
      </c>
      <c r="M119" s="148" t="s">
        <v>124</v>
      </c>
      <c r="N119" s="149" t="s">
        <v>124</v>
      </c>
      <c r="O119" s="149" t="s">
        <v>124</v>
      </c>
      <c r="P119" s="150" t="s">
        <v>124</v>
      </c>
      <c r="Q119" s="151" t="s">
        <v>124</v>
      </c>
      <c r="R119" s="152" t="str">
        <f>+IF(ISTEXT(VLOOKUP(C119,'P. EXP'!$D$29:$H$214,5,0)),"",VLOOKUP(C119,'P. EXP'!$D$29:$H$214,5,0))</f>
        <v/>
      </c>
    </row>
    <row r="120" spans="2:18" hidden="1" x14ac:dyDescent="0.25">
      <c r="B120" s="144">
        <v>107</v>
      </c>
      <c r="C120" s="144" t="s">
        <v>124</v>
      </c>
      <c r="D120" s="153" t="s">
        <v>124</v>
      </c>
      <c r="E120" s="146"/>
      <c r="F120" s="146" t="s">
        <v>124</v>
      </c>
      <c r="G120" s="146"/>
      <c r="H120" s="146" t="str">
        <f t="shared" si="1"/>
        <v/>
      </c>
      <c r="I120" s="147" t="s">
        <v>124</v>
      </c>
      <c r="J120" s="147" t="s">
        <v>124</v>
      </c>
      <c r="K120" s="147" t="s">
        <v>124</v>
      </c>
      <c r="L120" s="148" t="s">
        <v>124</v>
      </c>
      <c r="M120" s="148" t="s">
        <v>124</v>
      </c>
      <c r="N120" s="149" t="s">
        <v>124</v>
      </c>
      <c r="O120" s="149" t="s">
        <v>124</v>
      </c>
      <c r="P120" s="150" t="s">
        <v>124</v>
      </c>
      <c r="Q120" s="151" t="s">
        <v>124</v>
      </c>
      <c r="R120" s="152" t="str">
        <f>+IF(ISTEXT(VLOOKUP(C120,'P. EXP'!$D$29:$H$214,5,0)),"",VLOOKUP(C120,'P. EXP'!$D$29:$H$214,5,0))</f>
        <v/>
      </c>
    </row>
    <row r="121" spans="2:18" hidden="1" x14ac:dyDescent="0.25">
      <c r="B121" s="144">
        <v>108</v>
      </c>
      <c r="C121" s="144" t="s">
        <v>124</v>
      </c>
      <c r="D121" s="153" t="s">
        <v>124</v>
      </c>
      <c r="E121" s="146"/>
      <c r="F121" s="146" t="s">
        <v>124</v>
      </c>
      <c r="G121" s="146"/>
      <c r="H121" s="146" t="str">
        <f t="shared" si="1"/>
        <v/>
      </c>
      <c r="I121" s="147" t="s">
        <v>124</v>
      </c>
      <c r="J121" s="147" t="s">
        <v>124</v>
      </c>
      <c r="K121" s="147" t="s">
        <v>124</v>
      </c>
      <c r="L121" s="148" t="s">
        <v>124</v>
      </c>
      <c r="M121" s="148" t="s">
        <v>124</v>
      </c>
      <c r="N121" s="149" t="s">
        <v>124</v>
      </c>
      <c r="O121" s="149" t="s">
        <v>124</v>
      </c>
      <c r="P121" s="150" t="s">
        <v>124</v>
      </c>
      <c r="Q121" s="151" t="s">
        <v>124</v>
      </c>
      <c r="R121" s="152" t="str">
        <f>+IF(ISTEXT(VLOOKUP(C121,'P. EXP'!$D$29:$H$214,5,0)),"",VLOOKUP(C121,'P. EXP'!$D$29:$H$214,5,0))</f>
        <v/>
      </c>
    </row>
    <row r="122" spans="2:18" hidden="1" x14ac:dyDescent="0.25">
      <c r="B122" s="144">
        <v>109</v>
      </c>
      <c r="C122" s="144" t="s">
        <v>124</v>
      </c>
      <c r="D122" s="153" t="s">
        <v>124</v>
      </c>
      <c r="E122" s="146"/>
      <c r="F122" s="146" t="s">
        <v>124</v>
      </c>
      <c r="G122" s="146"/>
      <c r="H122" s="146" t="str">
        <f t="shared" si="1"/>
        <v/>
      </c>
      <c r="I122" s="147" t="s">
        <v>124</v>
      </c>
      <c r="J122" s="147" t="s">
        <v>124</v>
      </c>
      <c r="K122" s="147" t="s">
        <v>124</v>
      </c>
      <c r="L122" s="148" t="s">
        <v>124</v>
      </c>
      <c r="M122" s="148" t="s">
        <v>124</v>
      </c>
      <c r="N122" s="149" t="s">
        <v>124</v>
      </c>
      <c r="O122" s="149" t="s">
        <v>124</v>
      </c>
      <c r="P122" s="150" t="s">
        <v>124</v>
      </c>
      <c r="Q122" s="151" t="s">
        <v>124</v>
      </c>
      <c r="R122" s="152" t="str">
        <f>+IF(ISTEXT(VLOOKUP(C122,'P. EXP'!$D$29:$H$214,5,0)),"",VLOOKUP(C122,'P. EXP'!$D$29:$H$214,5,0))</f>
        <v/>
      </c>
    </row>
    <row r="123" spans="2:18" hidden="1" x14ac:dyDescent="0.25">
      <c r="B123" s="144">
        <v>110</v>
      </c>
      <c r="C123" s="144" t="s">
        <v>124</v>
      </c>
      <c r="D123" s="153" t="s">
        <v>124</v>
      </c>
      <c r="E123" s="146"/>
      <c r="F123" s="146" t="s">
        <v>124</v>
      </c>
      <c r="G123" s="146"/>
      <c r="H123" s="146" t="str">
        <f t="shared" si="1"/>
        <v/>
      </c>
      <c r="I123" s="147" t="s">
        <v>124</v>
      </c>
      <c r="J123" s="147" t="s">
        <v>124</v>
      </c>
      <c r="K123" s="147" t="s">
        <v>124</v>
      </c>
      <c r="L123" s="148" t="s">
        <v>124</v>
      </c>
      <c r="M123" s="148" t="s">
        <v>124</v>
      </c>
      <c r="N123" s="149" t="s">
        <v>124</v>
      </c>
      <c r="O123" s="149" t="s">
        <v>124</v>
      </c>
      <c r="P123" s="150" t="s">
        <v>124</v>
      </c>
      <c r="Q123" s="151" t="s">
        <v>124</v>
      </c>
      <c r="R123" s="152" t="str">
        <f>+IF(ISTEXT(VLOOKUP(C123,'P. EXP'!$D$29:$H$214,5,0)),"",VLOOKUP(C123,'P. EXP'!$D$29:$H$214,5,0))</f>
        <v/>
      </c>
    </row>
    <row r="124" spans="2:18" hidden="1" x14ac:dyDescent="0.25">
      <c r="B124" s="144">
        <v>111</v>
      </c>
      <c r="C124" s="144" t="s">
        <v>124</v>
      </c>
      <c r="D124" s="153" t="s">
        <v>124</v>
      </c>
      <c r="E124" s="146"/>
      <c r="F124" s="146" t="s">
        <v>124</v>
      </c>
      <c r="G124" s="146"/>
      <c r="H124" s="146" t="str">
        <f t="shared" si="1"/>
        <v/>
      </c>
      <c r="I124" s="147" t="s">
        <v>124</v>
      </c>
      <c r="J124" s="147" t="s">
        <v>124</v>
      </c>
      <c r="K124" s="147" t="s">
        <v>124</v>
      </c>
      <c r="L124" s="148" t="s">
        <v>124</v>
      </c>
      <c r="M124" s="148" t="s">
        <v>124</v>
      </c>
      <c r="N124" s="149" t="s">
        <v>124</v>
      </c>
      <c r="O124" s="149" t="s">
        <v>124</v>
      </c>
      <c r="P124" s="150" t="s">
        <v>124</v>
      </c>
      <c r="Q124" s="151" t="s">
        <v>124</v>
      </c>
      <c r="R124" s="152" t="str">
        <f>+IF(ISTEXT(VLOOKUP(C124,'P. EXP'!$D$29:$H$214,5,0)),"",VLOOKUP(C124,'P. EXP'!$D$29:$H$214,5,0))</f>
        <v/>
      </c>
    </row>
    <row r="125" spans="2:18" hidden="1" x14ac:dyDescent="0.25">
      <c r="B125" s="144">
        <v>112</v>
      </c>
      <c r="C125" s="144" t="s">
        <v>124</v>
      </c>
      <c r="D125" s="153" t="s">
        <v>124</v>
      </c>
      <c r="E125" s="146"/>
      <c r="F125" s="146" t="s">
        <v>124</v>
      </c>
      <c r="G125" s="146"/>
      <c r="H125" s="146" t="str">
        <f t="shared" si="1"/>
        <v/>
      </c>
      <c r="I125" s="147" t="s">
        <v>124</v>
      </c>
      <c r="J125" s="147" t="s">
        <v>124</v>
      </c>
      <c r="K125" s="147" t="s">
        <v>124</v>
      </c>
      <c r="L125" s="148" t="s">
        <v>124</v>
      </c>
      <c r="M125" s="148" t="s">
        <v>124</v>
      </c>
      <c r="N125" s="149" t="s">
        <v>124</v>
      </c>
      <c r="O125" s="149" t="s">
        <v>124</v>
      </c>
      <c r="P125" s="150" t="s">
        <v>124</v>
      </c>
      <c r="Q125" s="151" t="s">
        <v>124</v>
      </c>
      <c r="R125" s="152" t="str">
        <f>+IF(ISTEXT(VLOOKUP(C125,'P. EXP'!$D$29:$H$214,5,0)),"",VLOOKUP(C125,'P. EXP'!$D$29:$H$214,5,0))</f>
        <v/>
      </c>
    </row>
    <row r="126" spans="2:18" hidden="1" x14ac:dyDescent="0.25">
      <c r="B126" s="144">
        <v>113</v>
      </c>
      <c r="C126" s="144" t="s">
        <v>124</v>
      </c>
      <c r="D126" s="153" t="s">
        <v>124</v>
      </c>
      <c r="E126" s="146"/>
      <c r="F126" s="146" t="s">
        <v>124</v>
      </c>
      <c r="G126" s="146"/>
      <c r="H126" s="146" t="str">
        <f t="shared" si="1"/>
        <v/>
      </c>
      <c r="I126" s="147" t="s">
        <v>124</v>
      </c>
      <c r="J126" s="147" t="s">
        <v>124</v>
      </c>
      <c r="K126" s="147" t="s">
        <v>124</v>
      </c>
      <c r="L126" s="148" t="s">
        <v>124</v>
      </c>
      <c r="M126" s="148" t="s">
        <v>124</v>
      </c>
      <c r="N126" s="149" t="s">
        <v>124</v>
      </c>
      <c r="O126" s="149" t="s">
        <v>124</v>
      </c>
      <c r="P126" s="150" t="s">
        <v>124</v>
      </c>
      <c r="Q126" s="151" t="s">
        <v>124</v>
      </c>
      <c r="R126" s="152" t="str">
        <f>+IF(ISTEXT(VLOOKUP(C126,'P. EXP'!$D$29:$H$214,5,0)),"",VLOOKUP(C126,'P. EXP'!$D$29:$H$214,5,0))</f>
        <v/>
      </c>
    </row>
    <row r="127" spans="2:18" hidden="1" x14ac:dyDescent="0.25">
      <c r="B127" s="144">
        <v>114</v>
      </c>
      <c r="C127" s="144" t="s">
        <v>124</v>
      </c>
      <c r="D127" s="153" t="s">
        <v>124</v>
      </c>
      <c r="E127" s="146"/>
      <c r="F127" s="146" t="s">
        <v>124</v>
      </c>
      <c r="G127" s="146"/>
      <c r="H127" s="146" t="str">
        <f t="shared" si="1"/>
        <v/>
      </c>
      <c r="I127" s="147" t="s">
        <v>124</v>
      </c>
      <c r="J127" s="147" t="s">
        <v>124</v>
      </c>
      <c r="K127" s="147" t="s">
        <v>124</v>
      </c>
      <c r="L127" s="148" t="s">
        <v>124</v>
      </c>
      <c r="M127" s="148" t="s">
        <v>124</v>
      </c>
      <c r="N127" s="149" t="s">
        <v>124</v>
      </c>
      <c r="O127" s="149" t="s">
        <v>124</v>
      </c>
      <c r="P127" s="150" t="s">
        <v>124</v>
      </c>
      <c r="Q127" s="151" t="s">
        <v>124</v>
      </c>
      <c r="R127" s="152" t="str">
        <f>+IF(ISTEXT(VLOOKUP(C127,'P. EXP'!$D$29:$H$214,5,0)),"",VLOOKUP(C127,'P. EXP'!$D$29:$H$214,5,0))</f>
        <v/>
      </c>
    </row>
    <row r="128" spans="2:18" hidden="1" x14ac:dyDescent="0.25">
      <c r="B128" s="144">
        <v>115</v>
      </c>
      <c r="C128" s="144" t="s">
        <v>124</v>
      </c>
      <c r="D128" s="153" t="s">
        <v>124</v>
      </c>
      <c r="E128" s="146"/>
      <c r="F128" s="146" t="s">
        <v>124</v>
      </c>
      <c r="G128" s="146"/>
      <c r="H128" s="146" t="str">
        <f t="shared" si="1"/>
        <v/>
      </c>
      <c r="I128" s="147" t="s">
        <v>124</v>
      </c>
      <c r="J128" s="147" t="s">
        <v>124</v>
      </c>
      <c r="K128" s="147" t="s">
        <v>124</v>
      </c>
      <c r="L128" s="148" t="s">
        <v>124</v>
      </c>
      <c r="M128" s="148" t="s">
        <v>124</v>
      </c>
      <c r="N128" s="149" t="s">
        <v>124</v>
      </c>
      <c r="O128" s="149" t="s">
        <v>124</v>
      </c>
      <c r="P128" s="150" t="s">
        <v>124</v>
      </c>
      <c r="Q128" s="151" t="s">
        <v>124</v>
      </c>
      <c r="R128" s="152" t="str">
        <f>+IF(ISTEXT(VLOOKUP(C128,'P. EXP'!$D$29:$H$214,5,0)),"",VLOOKUP(C128,'P. EXP'!$D$29:$H$214,5,0))</f>
        <v/>
      </c>
    </row>
    <row r="129" spans="2:18" hidden="1" x14ac:dyDescent="0.25">
      <c r="B129" s="144">
        <v>116</v>
      </c>
      <c r="C129" s="144" t="s">
        <v>124</v>
      </c>
      <c r="D129" s="153" t="s">
        <v>124</v>
      </c>
      <c r="E129" s="146"/>
      <c r="F129" s="146" t="s">
        <v>124</v>
      </c>
      <c r="G129" s="146"/>
      <c r="H129" s="146" t="str">
        <f t="shared" si="1"/>
        <v/>
      </c>
      <c r="I129" s="147" t="s">
        <v>124</v>
      </c>
      <c r="J129" s="147" t="s">
        <v>124</v>
      </c>
      <c r="K129" s="147" t="s">
        <v>124</v>
      </c>
      <c r="L129" s="148" t="s">
        <v>124</v>
      </c>
      <c r="M129" s="148" t="s">
        <v>124</v>
      </c>
      <c r="N129" s="149" t="s">
        <v>124</v>
      </c>
      <c r="O129" s="149" t="s">
        <v>124</v>
      </c>
      <c r="P129" s="150" t="s">
        <v>124</v>
      </c>
      <c r="Q129" s="151" t="s">
        <v>124</v>
      </c>
      <c r="R129" s="152" t="str">
        <f>+IF(ISTEXT(VLOOKUP(C129,'P. EXP'!$D$29:$H$214,5,0)),"",VLOOKUP(C129,'P. EXP'!$D$29:$H$214,5,0))</f>
        <v/>
      </c>
    </row>
    <row r="130" spans="2:18" hidden="1" x14ac:dyDescent="0.25">
      <c r="B130" s="144">
        <v>117</v>
      </c>
      <c r="C130" s="144" t="s">
        <v>124</v>
      </c>
      <c r="D130" s="153" t="s">
        <v>124</v>
      </c>
      <c r="E130" s="146"/>
      <c r="F130" s="146" t="s">
        <v>124</v>
      </c>
      <c r="G130" s="146"/>
      <c r="H130" s="146" t="str">
        <f t="shared" si="1"/>
        <v/>
      </c>
      <c r="I130" s="147" t="s">
        <v>124</v>
      </c>
      <c r="J130" s="147" t="s">
        <v>124</v>
      </c>
      <c r="K130" s="147" t="s">
        <v>124</v>
      </c>
      <c r="L130" s="148" t="s">
        <v>124</v>
      </c>
      <c r="M130" s="148" t="s">
        <v>124</v>
      </c>
      <c r="N130" s="149" t="s">
        <v>124</v>
      </c>
      <c r="O130" s="149" t="s">
        <v>124</v>
      </c>
      <c r="P130" s="150" t="s">
        <v>124</v>
      </c>
      <c r="Q130" s="151" t="s">
        <v>124</v>
      </c>
      <c r="R130" s="152" t="str">
        <f>+IF(ISTEXT(VLOOKUP(C130,'P. EXP'!$D$29:$H$214,5,0)),"",VLOOKUP(C130,'P. EXP'!$D$29:$H$214,5,0))</f>
        <v/>
      </c>
    </row>
    <row r="131" spans="2:18" hidden="1" x14ac:dyDescent="0.25">
      <c r="B131" s="144">
        <v>118</v>
      </c>
      <c r="C131" s="144" t="s">
        <v>124</v>
      </c>
      <c r="D131" s="153" t="s">
        <v>124</v>
      </c>
      <c r="E131" s="146"/>
      <c r="F131" s="146" t="s">
        <v>124</v>
      </c>
      <c r="G131" s="146"/>
      <c r="H131" s="146" t="str">
        <f t="shared" si="1"/>
        <v/>
      </c>
      <c r="I131" s="147" t="s">
        <v>124</v>
      </c>
      <c r="J131" s="147" t="s">
        <v>124</v>
      </c>
      <c r="K131" s="147" t="s">
        <v>124</v>
      </c>
      <c r="L131" s="148" t="s">
        <v>124</v>
      </c>
      <c r="M131" s="148" t="s">
        <v>124</v>
      </c>
      <c r="N131" s="149" t="s">
        <v>124</v>
      </c>
      <c r="O131" s="149" t="s">
        <v>124</v>
      </c>
      <c r="P131" s="150" t="s">
        <v>124</v>
      </c>
      <c r="Q131" s="151" t="s">
        <v>124</v>
      </c>
      <c r="R131" s="152" t="str">
        <f>+IF(ISTEXT(VLOOKUP(C131,'P. EXP'!$D$29:$H$214,5,0)),"",VLOOKUP(C131,'P. EXP'!$D$29:$H$214,5,0))</f>
        <v/>
      </c>
    </row>
    <row r="132" spans="2:18" hidden="1" x14ac:dyDescent="0.25">
      <c r="B132" s="144">
        <v>119</v>
      </c>
      <c r="C132" s="144" t="s">
        <v>124</v>
      </c>
      <c r="D132" s="153" t="s">
        <v>124</v>
      </c>
      <c r="E132" s="146"/>
      <c r="F132" s="146" t="s">
        <v>124</v>
      </c>
      <c r="G132" s="146"/>
      <c r="H132" s="146" t="str">
        <f t="shared" si="1"/>
        <v/>
      </c>
      <c r="I132" s="147" t="s">
        <v>124</v>
      </c>
      <c r="J132" s="147" t="s">
        <v>124</v>
      </c>
      <c r="K132" s="147" t="s">
        <v>124</v>
      </c>
      <c r="L132" s="148" t="s">
        <v>124</v>
      </c>
      <c r="M132" s="148" t="s">
        <v>124</v>
      </c>
      <c r="N132" s="149" t="s">
        <v>124</v>
      </c>
      <c r="O132" s="149" t="s">
        <v>124</v>
      </c>
      <c r="P132" s="150" t="s">
        <v>124</v>
      </c>
      <c r="Q132" s="151" t="s">
        <v>124</v>
      </c>
      <c r="R132" s="152" t="str">
        <f>+IF(ISTEXT(VLOOKUP(C132,'P. EXP'!$D$29:$H$214,5,0)),"",VLOOKUP(C132,'P. EXP'!$D$29:$H$214,5,0))</f>
        <v/>
      </c>
    </row>
    <row r="133" spans="2:18" hidden="1" x14ac:dyDescent="0.25">
      <c r="B133" s="144">
        <v>120</v>
      </c>
      <c r="C133" s="144" t="s">
        <v>124</v>
      </c>
      <c r="D133" s="153" t="s">
        <v>124</v>
      </c>
      <c r="E133" s="146"/>
      <c r="F133" s="146" t="s">
        <v>124</v>
      </c>
      <c r="G133" s="146"/>
      <c r="H133" s="146" t="str">
        <f t="shared" si="1"/>
        <v/>
      </c>
      <c r="I133" s="147" t="s">
        <v>124</v>
      </c>
      <c r="J133" s="147" t="s">
        <v>124</v>
      </c>
      <c r="K133" s="147" t="s">
        <v>124</v>
      </c>
      <c r="L133" s="148" t="s">
        <v>124</v>
      </c>
      <c r="M133" s="148" t="s">
        <v>124</v>
      </c>
      <c r="N133" s="149" t="s">
        <v>124</v>
      </c>
      <c r="O133" s="149" t="s">
        <v>124</v>
      </c>
      <c r="P133" s="150" t="s">
        <v>124</v>
      </c>
      <c r="Q133" s="151" t="s">
        <v>124</v>
      </c>
      <c r="R133" s="152" t="str">
        <f>+IF(ISTEXT(VLOOKUP(C133,'P. EXP'!$D$29:$H$214,5,0)),"",VLOOKUP(C133,'P. EXP'!$D$29:$H$214,5,0))</f>
        <v/>
      </c>
    </row>
    <row r="134" spans="2:18" hidden="1" x14ac:dyDescent="0.25">
      <c r="B134" s="144">
        <v>121</v>
      </c>
      <c r="C134" s="144" t="s">
        <v>124</v>
      </c>
      <c r="D134" s="153" t="s">
        <v>124</v>
      </c>
      <c r="E134" s="146"/>
      <c r="F134" s="146" t="s">
        <v>124</v>
      </c>
      <c r="G134" s="146"/>
      <c r="H134" s="146" t="str">
        <f t="shared" si="1"/>
        <v/>
      </c>
      <c r="I134" s="147" t="s">
        <v>124</v>
      </c>
      <c r="J134" s="147" t="s">
        <v>124</v>
      </c>
      <c r="K134" s="147" t="s">
        <v>124</v>
      </c>
      <c r="L134" s="148" t="s">
        <v>124</v>
      </c>
      <c r="M134" s="148" t="s">
        <v>124</v>
      </c>
      <c r="N134" s="149" t="s">
        <v>124</v>
      </c>
      <c r="O134" s="149" t="s">
        <v>124</v>
      </c>
      <c r="P134" s="150" t="s">
        <v>124</v>
      </c>
      <c r="Q134" s="151" t="s">
        <v>124</v>
      </c>
      <c r="R134" s="152" t="str">
        <f>+IF(ISTEXT(VLOOKUP(C134,'P. EXP'!$D$29:$H$214,5,0)),"",VLOOKUP(C134,'P. EXP'!$D$29:$H$214,5,0))</f>
        <v/>
      </c>
    </row>
    <row r="135" spans="2:18" hidden="1" x14ac:dyDescent="0.25">
      <c r="B135" s="144">
        <v>122</v>
      </c>
      <c r="C135" s="144" t="s">
        <v>124</v>
      </c>
      <c r="D135" s="153" t="s">
        <v>124</v>
      </c>
      <c r="E135" s="146"/>
      <c r="F135" s="146" t="s">
        <v>124</v>
      </c>
      <c r="G135" s="146"/>
      <c r="H135" s="146" t="str">
        <f t="shared" si="1"/>
        <v/>
      </c>
      <c r="I135" s="147" t="s">
        <v>124</v>
      </c>
      <c r="J135" s="147" t="s">
        <v>124</v>
      </c>
      <c r="K135" s="147" t="s">
        <v>124</v>
      </c>
      <c r="L135" s="148" t="s">
        <v>124</v>
      </c>
      <c r="M135" s="148" t="s">
        <v>124</v>
      </c>
      <c r="N135" s="149" t="s">
        <v>124</v>
      </c>
      <c r="O135" s="149" t="s">
        <v>124</v>
      </c>
      <c r="P135" s="150" t="s">
        <v>124</v>
      </c>
      <c r="Q135" s="151" t="s">
        <v>124</v>
      </c>
      <c r="R135" s="152" t="str">
        <f>+IF(ISTEXT(VLOOKUP(C135,'P. EXP'!$D$29:$H$214,5,0)),"",VLOOKUP(C135,'P. EXP'!$D$29:$H$214,5,0))</f>
        <v/>
      </c>
    </row>
    <row r="136" spans="2:18" hidden="1" x14ac:dyDescent="0.25">
      <c r="B136" s="144">
        <v>123</v>
      </c>
      <c r="C136" s="144" t="s">
        <v>124</v>
      </c>
      <c r="D136" s="153" t="s">
        <v>124</v>
      </c>
      <c r="E136" s="146"/>
      <c r="F136" s="146" t="s">
        <v>124</v>
      </c>
      <c r="G136" s="146"/>
      <c r="H136" s="146" t="str">
        <f t="shared" si="1"/>
        <v/>
      </c>
      <c r="I136" s="147" t="s">
        <v>124</v>
      </c>
      <c r="J136" s="147" t="s">
        <v>124</v>
      </c>
      <c r="K136" s="147" t="s">
        <v>124</v>
      </c>
      <c r="L136" s="148" t="s">
        <v>124</v>
      </c>
      <c r="M136" s="148" t="s">
        <v>124</v>
      </c>
      <c r="N136" s="149" t="s">
        <v>124</v>
      </c>
      <c r="O136" s="149" t="s">
        <v>124</v>
      </c>
      <c r="P136" s="150" t="s">
        <v>124</v>
      </c>
      <c r="Q136" s="151" t="s">
        <v>124</v>
      </c>
      <c r="R136" s="152" t="str">
        <f>+IF(ISTEXT(VLOOKUP(C136,'P. EXP'!$D$29:$H$214,5,0)),"",VLOOKUP(C136,'P. EXP'!$D$29:$H$214,5,0))</f>
        <v/>
      </c>
    </row>
    <row r="137" spans="2:18" hidden="1" x14ac:dyDescent="0.25">
      <c r="B137" s="144">
        <v>124</v>
      </c>
      <c r="C137" s="144" t="s">
        <v>124</v>
      </c>
      <c r="D137" s="153" t="s">
        <v>124</v>
      </c>
      <c r="E137" s="146"/>
      <c r="F137" s="146" t="s">
        <v>124</v>
      </c>
      <c r="G137" s="146"/>
      <c r="H137" s="146" t="str">
        <f t="shared" si="1"/>
        <v/>
      </c>
      <c r="I137" s="147" t="s">
        <v>124</v>
      </c>
      <c r="J137" s="147" t="s">
        <v>124</v>
      </c>
      <c r="K137" s="147" t="s">
        <v>124</v>
      </c>
      <c r="L137" s="148" t="s">
        <v>124</v>
      </c>
      <c r="M137" s="148" t="s">
        <v>124</v>
      </c>
      <c r="N137" s="149" t="s">
        <v>124</v>
      </c>
      <c r="O137" s="149" t="s">
        <v>124</v>
      </c>
      <c r="P137" s="150" t="s">
        <v>124</v>
      </c>
      <c r="Q137" s="151" t="s">
        <v>124</v>
      </c>
      <c r="R137" s="152" t="str">
        <f>+IF(ISTEXT(VLOOKUP(C137,'P. EXP'!$D$29:$H$214,5,0)),"",VLOOKUP(C137,'P. EXP'!$D$29:$H$214,5,0))</f>
        <v/>
      </c>
    </row>
    <row r="138" spans="2:18" hidden="1" x14ac:dyDescent="0.25">
      <c r="B138" s="144">
        <v>125</v>
      </c>
      <c r="C138" s="144" t="s">
        <v>124</v>
      </c>
      <c r="D138" s="153" t="s">
        <v>124</v>
      </c>
      <c r="E138" s="146"/>
      <c r="F138" s="146" t="s">
        <v>124</v>
      </c>
      <c r="G138" s="146"/>
      <c r="H138" s="146" t="str">
        <f t="shared" si="1"/>
        <v/>
      </c>
      <c r="I138" s="147" t="s">
        <v>124</v>
      </c>
      <c r="J138" s="147" t="s">
        <v>124</v>
      </c>
      <c r="K138" s="147" t="s">
        <v>124</v>
      </c>
      <c r="L138" s="148" t="s">
        <v>124</v>
      </c>
      <c r="M138" s="148" t="s">
        <v>124</v>
      </c>
      <c r="N138" s="149" t="s">
        <v>124</v>
      </c>
      <c r="O138" s="149" t="s">
        <v>124</v>
      </c>
      <c r="P138" s="150" t="s">
        <v>124</v>
      </c>
      <c r="Q138" s="151" t="s">
        <v>124</v>
      </c>
      <c r="R138" s="152" t="str">
        <f>+IF(ISTEXT(VLOOKUP(C138,'P. EXP'!$D$29:$H$214,5,0)),"",VLOOKUP(C138,'P. EXP'!$D$29:$H$214,5,0))</f>
        <v/>
      </c>
    </row>
    <row r="139" spans="2:18" hidden="1" x14ac:dyDescent="0.25">
      <c r="B139" s="144">
        <v>126</v>
      </c>
      <c r="C139" s="144" t="s">
        <v>124</v>
      </c>
      <c r="D139" s="153" t="s">
        <v>124</v>
      </c>
      <c r="E139" s="146"/>
      <c r="F139" s="146" t="s">
        <v>124</v>
      </c>
      <c r="G139" s="146"/>
      <c r="H139" s="146" t="str">
        <f t="shared" si="1"/>
        <v/>
      </c>
      <c r="I139" s="147" t="s">
        <v>124</v>
      </c>
      <c r="J139" s="147" t="s">
        <v>124</v>
      </c>
      <c r="K139" s="147" t="s">
        <v>124</v>
      </c>
      <c r="L139" s="148" t="s">
        <v>124</v>
      </c>
      <c r="M139" s="148" t="s">
        <v>124</v>
      </c>
      <c r="N139" s="149" t="s">
        <v>124</v>
      </c>
      <c r="O139" s="149" t="s">
        <v>124</v>
      </c>
      <c r="P139" s="150" t="s">
        <v>124</v>
      </c>
      <c r="Q139" s="151" t="s">
        <v>124</v>
      </c>
      <c r="R139" s="152" t="str">
        <f>+IF(ISTEXT(VLOOKUP(C139,'P. EXP'!$D$29:$H$214,5,0)),"",VLOOKUP(C139,'P. EXP'!$D$29:$H$214,5,0))</f>
        <v/>
      </c>
    </row>
    <row r="140" spans="2:18" hidden="1" x14ac:dyDescent="0.25">
      <c r="B140" s="144">
        <v>127</v>
      </c>
      <c r="C140" s="144" t="s">
        <v>124</v>
      </c>
      <c r="D140" s="153" t="s">
        <v>124</v>
      </c>
      <c r="E140" s="146"/>
      <c r="F140" s="146" t="s">
        <v>124</v>
      </c>
      <c r="G140" s="146"/>
      <c r="H140" s="146" t="str">
        <f t="shared" si="1"/>
        <v/>
      </c>
      <c r="I140" s="147" t="s">
        <v>124</v>
      </c>
      <c r="J140" s="147" t="s">
        <v>124</v>
      </c>
      <c r="K140" s="147" t="s">
        <v>124</v>
      </c>
      <c r="L140" s="148" t="s">
        <v>124</v>
      </c>
      <c r="M140" s="148" t="s">
        <v>124</v>
      </c>
      <c r="N140" s="149" t="s">
        <v>124</v>
      </c>
      <c r="O140" s="149" t="s">
        <v>124</v>
      </c>
      <c r="P140" s="150" t="s">
        <v>124</v>
      </c>
      <c r="Q140" s="151" t="s">
        <v>124</v>
      </c>
      <c r="R140" s="152" t="str">
        <f>+IF(ISTEXT(VLOOKUP(C140,'P. EXP'!$D$29:$H$214,5,0)),"",VLOOKUP(C140,'P. EXP'!$D$29:$H$214,5,0))</f>
        <v/>
      </c>
    </row>
    <row r="141" spans="2:18" hidden="1" x14ac:dyDescent="0.25">
      <c r="B141" s="144">
        <v>128</v>
      </c>
      <c r="C141" s="144" t="s">
        <v>124</v>
      </c>
      <c r="D141" s="153" t="s">
        <v>124</v>
      </c>
      <c r="E141" s="146"/>
      <c r="F141" s="146" t="s">
        <v>124</v>
      </c>
      <c r="G141" s="146"/>
      <c r="H141" s="146" t="str">
        <f t="shared" si="1"/>
        <v/>
      </c>
      <c r="I141" s="147" t="s">
        <v>124</v>
      </c>
      <c r="J141" s="147" t="s">
        <v>124</v>
      </c>
      <c r="K141" s="147" t="s">
        <v>124</v>
      </c>
      <c r="L141" s="148" t="s">
        <v>124</v>
      </c>
      <c r="M141" s="148" t="s">
        <v>124</v>
      </c>
      <c r="N141" s="149" t="s">
        <v>124</v>
      </c>
      <c r="O141" s="149" t="s">
        <v>124</v>
      </c>
      <c r="P141" s="150" t="s">
        <v>124</v>
      </c>
      <c r="Q141" s="151" t="s">
        <v>124</v>
      </c>
      <c r="R141" s="152" t="str">
        <f>+IF(ISTEXT(VLOOKUP(C141,'P. EXP'!$D$29:$H$214,5,0)),"",VLOOKUP(C141,'P. EXP'!$D$29:$H$214,5,0))</f>
        <v/>
      </c>
    </row>
    <row r="142" spans="2:18" hidden="1" x14ac:dyDescent="0.25">
      <c r="B142" s="144">
        <v>129</v>
      </c>
      <c r="C142" s="144" t="s">
        <v>124</v>
      </c>
      <c r="D142" s="153" t="s">
        <v>124</v>
      </c>
      <c r="E142" s="146"/>
      <c r="F142" s="146" t="s">
        <v>124</v>
      </c>
      <c r="G142" s="146"/>
      <c r="H142" s="146" t="str">
        <f t="shared" si="1"/>
        <v/>
      </c>
      <c r="I142" s="147" t="s">
        <v>124</v>
      </c>
      <c r="J142" s="147" t="s">
        <v>124</v>
      </c>
      <c r="K142" s="147" t="s">
        <v>124</v>
      </c>
      <c r="L142" s="148" t="s">
        <v>124</v>
      </c>
      <c r="M142" s="148" t="s">
        <v>124</v>
      </c>
      <c r="N142" s="149" t="s">
        <v>124</v>
      </c>
      <c r="O142" s="149" t="s">
        <v>124</v>
      </c>
      <c r="P142" s="150" t="s">
        <v>124</v>
      </c>
      <c r="Q142" s="151" t="s">
        <v>124</v>
      </c>
      <c r="R142" s="152" t="str">
        <f>+IF(ISTEXT(VLOOKUP(C142,'P. EXP'!$D$29:$H$214,5,0)),"",VLOOKUP(C142,'P. EXP'!$D$29:$H$214,5,0))</f>
        <v/>
      </c>
    </row>
    <row r="143" spans="2:18" hidden="1" x14ac:dyDescent="0.25">
      <c r="B143" s="144">
        <v>130</v>
      </c>
      <c r="C143" s="144" t="s">
        <v>124</v>
      </c>
      <c r="D143" s="153" t="s">
        <v>124</v>
      </c>
      <c r="E143" s="146"/>
      <c r="F143" s="146" t="s">
        <v>124</v>
      </c>
      <c r="G143" s="146"/>
      <c r="H143" s="146" t="str">
        <f t="shared" ref="H143:H206" si="2">IF(COUNTBLANK(E143:G143)&gt;0,"",(IF(COUNTIF(E143:G143,"RECHAZADO")&gt;0,"RECHAZADO",IF(COUNTIF(E143:G143,"NO CUMPLE")&gt;0,"NO CUMPLE","CUMPLE"))))</f>
        <v/>
      </c>
      <c r="I143" s="147" t="s">
        <v>124</v>
      </c>
      <c r="J143" s="147" t="s">
        <v>124</v>
      </c>
      <c r="K143" s="147" t="s">
        <v>124</v>
      </c>
      <c r="L143" s="148" t="s">
        <v>124</v>
      </c>
      <c r="M143" s="148" t="s">
        <v>124</v>
      </c>
      <c r="N143" s="149" t="s">
        <v>124</v>
      </c>
      <c r="O143" s="149" t="s">
        <v>124</v>
      </c>
      <c r="P143" s="150" t="s">
        <v>124</v>
      </c>
      <c r="Q143" s="151" t="s">
        <v>124</v>
      </c>
      <c r="R143" s="152" t="str">
        <f>+IF(ISTEXT(VLOOKUP(C143,'P. EXP'!$D$29:$H$214,5,0)),"",VLOOKUP(C143,'P. EXP'!$D$29:$H$214,5,0))</f>
        <v/>
      </c>
    </row>
    <row r="144" spans="2:18" hidden="1" x14ac:dyDescent="0.25">
      <c r="B144" s="144">
        <v>131</v>
      </c>
      <c r="C144" s="144" t="s">
        <v>124</v>
      </c>
      <c r="D144" s="153" t="s">
        <v>124</v>
      </c>
      <c r="E144" s="146"/>
      <c r="F144" s="146" t="s">
        <v>124</v>
      </c>
      <c r="G144" s="146"/>
      <c r="H144" s="146" t="str">
        <f t="shared" si="2"/>
        <v/>
      </c>
      <c r="I144" s="147" t="s">
        <v>124</v>
      </c>
      <c r="J144" s="147" t="s">
        <v>124</v>
      </c>
      <c r="K144" s="147" t="s">
        <v>124</v>
      </c>
      <c r="L144" s="148" t="s">
        <v>124</v>
      </c>
      <c r="M144" s="148" t="s">
        <v>124</v>
      </c>
      <c r="N144" s="149" t="s">
        <v>124</v>
      </c>
      <c r="O144" s="149" t="s">
        <v>124</v>
      </c>
      <c r="P144" s="150" t="s">
        <v>124</v>
      </c>
      <c r="Q144" s="151" t="s">
        <v>124</v>
      </c>
      <c r="R144" s="152" t="str">
        <f>+IF(ISTEXT(VLOOKUP(C144,'P. EXP'!$D$29:$H$214,5,0)),"",VLOOKUP(C144,'P. EXP'!$D$29:$H$214,5,0))</f>
        <v/>
      </c>
    </row>
    <row r="145" spans="2:18" hidden="1" x14ac:dyDescent="0.25">
      <c r="B145" s="144">
        <v>132</v>
      </c>
      <c r="C145" s="144" t="s">
        <v>124</v>
      </c>
      <c r="D145" s="153" t="s">
        <v>124</v>
      </c>
      <c r="E145" s="146"/>
      <c r="F145" s="146" t="s">
        <v>124</v>
      </c>
      <c r="G145" s="146"/>
      <c r="H145" s="146" t="str">
        <f t="shared" si="2"/>
        <v/>
      </c>
      <c r="I145" s="147" t="s">
        <v>124</v>
      </c>
      <c r="J145" s="147" t="s">
        <v>124</v>
      </c>
      <c r="K145" s="147" t="s">
        <v>124</v>
      </c>
      <c r="L145" s="148" t="s">
        <v>124</v>
      </c>
      <c r="M145" s="148" t="s">
        <v>124</v>
      </c>
      <c r="N145" s="149" t="s">
        <v>124</v>
      </c>
      <c r="O145" s="149" t="s">
        <v>124</v>
      </c>
      <c r="P145" s="150" t="s">
        <v>124</v>
      </c>
      <c r="Q145" s="151" t="s">
        <v>124</v>
      </c>
      <c r="R145" s="152" t="str">
        <f>+IF(ISTEXT(VLOOKUP(C145,'P. EXP'!$D$29:$H$214,5,0)),"",VLOOKUP(C145,'P. EXP'!$D$29:$H$214,5,0))</f>
        <v/>
      </c>
    </row>
    <row r="146" spans="2:18" hidden="1" x14ac:dyDescent="0.25">
      <c r="B146" s="144">
        <v>133</v>
      </c>
      <c r="C146" s="144" t="s">
        <v>124</v>
      </c>
      <c r="D146" s="153" t="s">
        <v>124</v>
      </c>
      <c r="E146" s="146"/>
      <c r="F146" s="146" t="s">
        <v>124</v>
      </c>
      <c r="G146" s="146"/>
      <c r="H146" s="146" t="str">
        <f t="shared" si="2"/>
        <v/>
      </c>
      <c r="I146" s="147" t="s">
        <v>124</v>
      </c>
      <c r="J146" s="147" t="s">
        <v>124</v>
      </c>
      <c r="K146" s="147" t="s">
        <v>124</v>
      </c>
      <c r="L146" s="148" t="s">
        <v>124</v>
      </c>
      <c r="M146" s="148" t="s">
        <v>124</v>
      </c>
      <c r="N146" s="149" t="s">
        <v>124</v>
      </c>
      <c r="O146" s="149" t="s">
        <v>124</v>
      </c>
      <c r="P146" s="150" t="s">
        <v>124</v>
      </c>
      <c r="Q146" s="151" t="s">
        <v>124</v>
      </c>
      <c r="R146" s="152" t="str">
        <f>+IF(ISTEXT(VLOOKUP(C146,'P. EXP'!$D$29:$H$214,5,0)),"",VLOOKUP(C146,'P. EXP'!$D$29:$H$214,5,0))</f>
        <v/>
      </c>
    </row>
    <row r="147" spans="2:18" hidden="1" x14ac:dyDescent="0.25">
      <c r="B147" s="144">
        <v>134</v>
      </c>
      <c r="C147" s="144" t="s">
        <v>124</v>
      </c>
      <c r="D147" s="153" t="s">
        <v>124</v>
      </c>
      <c r="E147" s="146"/>
      <c r="F147" s="146" t="s">
        <v>124</v>
      </c>
      <c r="G147" s="146"/>
      <c r="H147" s="146" t="str">
        <f t="shared" si="2"/>
        <v/>
      </c>
      <c r="I147" s="147" t="s">
        <v>124</v>
      </c>
      <c r="J147" s="147" t="s">
        <v>124</v>
      </c>
      <c r="K147" s="147" t="s">
        <v>124</v>
      </c>
      <c r="L147" s="148" t="s">
        <v>124</v>
      </c>
      <c r="M147" s="148" t="s">
        <v>124</v>
      </c>
      <c r="N147" s="149" t="s">
        <v>124</v>
      </c>
      <c r="O147" s="149" t="s">
        <v>124</v>
      </c>
      <c r="P147" s="150" t="s">
        <v>124</v>
      </c>
      <c r="Q147" s="151" t="s">
        <v>124</v>
      </c>
      <c r="R147" s="152" t="str">
        <f>+IF(ISTEXT(VLOOKUP(C147,'P. EXP'!$D$29:$H$214,5,0)),"",VLOOKUP(C147,'P. EXP'!$D$29:$H$214,5,0))</f>
        <v/>
      </c>
    </row>
    <row r="148" spans="2:18" hidden="1" x14ac:dyDescent="0.25">
      <c r="B148" s="144">
        <v>135</v>
      </c>
      <c r="C148" s="144" t="s">
        <v>124</v>
      </c>
      <c r="D148" s="153" t="s">
        <v>124</v>
      </c>
      <c r="E148" s="146"/>
      <c r="F148" s="146" t="s">
        <v>124</v>
      </c>
      <c r="G148" s="146"/>
      <c r="H148" s="146" t="str">
        <f t="shared" si="2"/>
        <v/>
      </c>
      <c r="I148" s="147" t="s">
        <v>124</v>
      </c>
      <c r="J148" s="147" t="s">
        <v>124</v>
      </c>
      <c r="K148" s="147" t="s">
        <v>124</v>
      </c>
      <c r="L148" s="148" t="s">
        <v>124</v>
      </c>
      <c r="M148" s="148" t="s">
        <v>124</v>
      </c>
      <c r="N148" s="149" t="s">
        <v>124</v>
      </c>
      <c r="O148" s="149" t="s">
        <v>124</v>
      </c>
      <c r="P148" s="150" t="s">
        <v>124</v>
      </c>
      <c r="Q148" s="151" t="s">
        <v>124</v>
      </c>
      <c r="R148" s="152" t="str">
        <f>+IF(ISTEXT(VLOOKUP(C148,'P. EXP'!$D$29:$H$214,5,0)),"",VLOOKUP(C148,'P. EXP'!$D$29:$H$214,5,0))</f>
        <v/>
      </c>
    </row>
    <row r="149" spans="2:18" hidden="1" x14ac:dyDescent="0.25">
      <c r="B149" s="144">
        <v>136</v>
      </c>
      <c r="C149" s="144" t="s">
        <v>124</v>
      </c>
      <c r="D149" s="153" t="s">
        <v>124</v>
      </c>
      <c r="E149" s="146"/>
      <c r="F149" s="146" t="s">
        <v>124</v>
      </c>
      <c r="G149" s="146"/>
      <c r="H149" s="146" t="str">
        <f t="shared" si="2"/>
        <v/>
      </c>
      <c r="I149" s="147" t="s">
        <v>124</v>
      </c>
      <c r="J149" s="147" t="s">
        <v>124</v>
      </c>
      <c r="K149" s="147" t="s">
        <v>124</v>
      </c>
      <c r="L149" s="148" t="s">
        <v>124</v>
      </c>
      <c r="M149" s="148" t="s">
        <v>124</v>
      </c>
      <c r="N149" s="149" t="s">
        <v>124</v>
      </c>
      <c r="O149" s="149" t="s">
        <v>124</v>
      </c>
      <c r="P149" s="150" t="s">
        <v>124</v>
      </c>
      <c r="Q149" s="151" t="s">
        <v>124</v>
      </c>
      <c r="R149" s="152" t="str">
        <f>+IF(ISTEXT(VLOOKUP(C149,'P. EXP'!$D$29:$H$214,5,0)),"",VLOOKUP(C149,'P. EXP'!$D$29:$H$214,5,0))</f>
        <v/>
      </c>
    </row>
    <row r="150" spans="2:18" hidden="1" x14ac:dyDescent="0.25">
      <c r="B150" s="144">
        <v>137</v>
      </c>
      <c r="C150" s="144" t="s">
        <v>124</v>
      </c>
      <c r="D150" s="153" t="s">
        <v>124</v>
      </c>
      <c r="E150" s="146"/>
      <c r="F150" s="146" t="s">
        <v>124</v>
      </c>
      <c r="G150" s="146"/>
      <c r="H150" s="146" t="str">
        <f t="shared" si="2"/>
        <v/>
      </c>
      <c r="I150" s="147" t="s">
        <v>124</v>
      </c>
      <c r="J150" s="147" t="s">
        <v>124</v>
      </c>
      <c r="K150" s="147" t="s">
        <v>124</v>
      </c>
      <c r="L150" s="148" t="s">
        <v>124</v>
      </c>
      <c r="M150" s="148" t="s">
        <v>124</v>
      </c>
      <c r="N150" s="149" t="s">
        <v>124</v>
      </c>
      <c r="O150" s="149" t="s">
        <v>124</v>
      </c>
      <c r="P150" s="150" t="s">
        <v>124</v>
      </c>
      <c r="Q150" s="151" t="s">
        <v>124</v>
      </c>
      <c r="R150" s="152" t="str">
        <f>+IF(ISTEXT(VLOOKUP(C150,'P. EXP'!$D$29:$H$214,5,0)),"",VLOOKUP(C150,'P. EXP'!$D$29:$H$214,5,0))</f>
        <v/>
      </c>
    </row>
    <row r="151" spans="2:18" hidden="1" x14ac:dyDescent="0.25">
      <c r="B151" s="144">
        <v>138</v>
      </c>
      <c r="C151" s="144" t="s">
        <v>124</v>
      </c>
      <c r="D151" s="153" t="s">
        <v>124</v>
      </c>
      <c r="E151" s="146"/>
      <c r="F151" s="146" t="s">
        <v>124</v>
      </c>
      <c r="G151" s="146"/>
      <c r="H151" s="146" t="str">
        <f t="shared" si="2"/>
        <v/>
      </c>
      <c r="I151" s="147" t="s">
        <v>124</v>
      </c>
      <c r="J151" s="147" t="s">
        <v>124</v>
      </c>
      <c r="K151" s="147" t="s">
        <v>124</v>
      </c>
      <c r="L151" s="148" t="s">
        <v>124</v>
      </c>
      <c r="M151" s="148" t="s">
        <v>124</v>
      </c>
      <c r="N151" s="149" t="s">
        <v>124</v>
      </c>
      <c r="O151" s="149" t="s">
        <v>124</v>
      </c>
      <c r="P151" s="150" t="s">
        <v>124</v>
      </c>
      <c r="Q151" s="151" t="s">
        <v>124</v>
      </c>
      <c r="R151" s="152" t="str">
        <f>+IF(ISTEXT(VLOOKUP(C151,'P. EXP'!$D$29:$H$214,5,0)),"",VLOOKUP(C151,'P. EXP'!$D$29:$H$214,5,0))</f>
        <v/>
      </c>
    </row>
    <row r="152" spans="2:18" hidden="1" x14ac:dyDescent="0.25">
      <c r="B152" s="144">
        <v>139</v>
      </c>
      <c r="C152" s="144" t="s">
        <v>124</v>
      </c>
      <c r="D152" s="153" t="s">
        <v>124</v>
      </c>
      <c r="E152" s="146"/>
      <c r="F152" s="146" t="s">
        <v>124</v>
      </c>
      <c r="G152" s="146"/>
      <c r="H152" s="146" t="str">
        <f t="shared" si="2"/>
        <v/>
      </c>
      <c r="I152" s="147" t="s">
        <v>124</v>
      </c>
      <c r="J152" s="147" t="s">
        <v>124</v>
      </c>
      <c r="K152" s="147" t="s">
        <v>124</v>
      </c>
      <c r="L152" s="148" t="s">
        <v>124</v>
      </c>
      <c r="M152" s="148" t="s">
        <v>124</v>
      </c>
      <c r="N152" s="149" t="s">
        <v>124</v>
      </c>
      <c r="O152" s="149" t="s">
        <v>124</v>
      </c>
      <c r="P152" s="150" t="s">
        <v>124</v>
      </c>
      <c r="Q152" s="151" t="s">
        <v>124</v>
      </c>
      <c r="R152" s="152" t="str">
        <f>+IF(ISTEXT(VLOOKUP(C152,'P. EXP'!$D$29:$H$214,5,0)),"",VLOOKUP(C152,'P. EXP'!$D$29:$H$214,5,0))</f>
        <v/>
      </c>
    </row>
    <row r="153" spans="2:18" hidden="1" x14ac:dyDescent="0.25">
      <c r="B153" s="144">
        <v>140</v>
      </c>
      <c r="C153" s="144" t="s">
        <v>124</v>
      </c>
      <c r="D153" s="153" t="s">
        <v>124</v>
      </c>
      <c r="E153" s="146"/>
      <c r="F153" s="146" t="s">
        <v>124</v>
      </c>
      <c r="G153" s="146"/>
      <c r="H153" s="146" t="str">
        <f t="shared" si="2"/>
        <v/>
      </c>
      <c r="I153" s="147" t="s">
        <v>124</v>
      </c>
      <c r="J153" s="147" t="s">
        <v>124</v>
      </c>
      <c r="K153" s="147" t="s">
        <v>124</v>
      </c>
      <c r="L153" s="148" t="s">
        <v>124</v>
      </c>
      <c r="M153" s="148" t="s">
        <v>124</v>
      </c>
      <c r="N153" s="149" t="s">
        <v>124</v>
      </c>
      <c r="O153" s="149" t="s">
        <v>124</v>
      </c>
      <c r="P153" s="150" t="s">
        <v>124</v>
      </c>
      <c r="Q153" s="151" t="s">
        <v>124</v>
      </c>
      <c r="R153" s="152" t="str">
        <f>+IF(ISTEXT(VLOOKUP(C153,'P. EXP'!$D$29:$H$214,5,0)),"",VLOOKUP(C153,'P. EXP'!$D$29:$H$214,5,0))</f>
        <v/>
      </c>
    </row>
    <row r="154" spans="2:18" hidden="1" x14ac:dyDescent="0.25">
      <c r="B154" s="144">
        <v>141</v>
      </c>
      <c r="C154" s="144" t="s">
        <v>124</v>
      </c>
      <c r="D154" s="153" t="s">
        <v>124</v>
      </c>
      <c r="E154" s="146"/>
      <c r="F154" s="146" t="s">
        <v>124</v>
      </c>
      <c r="G154" s="146"/>
      <c r="H154" s="146" t="str">
        <f t="shared" si="2"/>
        <v/>
      </c>
      <c r="I154" s="147" t="s">
        <v>124</v>
      </c>
      <c r="J154" s="147" t="s">
        <v>124</v>
      </c>
      <c r="K154" s="147" t="s">
        <v>124</v>
      </c>
      <c r="L154" s="148" t="s">
        <v>124</v>
      </c>
      <c r="M154" s="148" t="s">
        <v>124</v>
      </c>
      <c r="N154" s="149" t="s">
        <v>124</v>
      </c>
      <c r="O154" s="149" t="s">
        <v>124</v>
      </c>
      <c r="P154" s="150" t="s">
        <v>124</v>
      </c>
      <c r="Q154" s="151" t="s">
        <v>124</v>
      </c>
      <c r="R154" s="152" t="str">
        <f>+IF(ISTEXT(VLOOKUP(C154,'P. EXP'!$D$29:$H$214,5,0)),"",VLOOKUP(C154,'P. EXP'!$D$29:$H$214,5,0))</f>
        <v/>
      </c>
    </row>
    <row r="155" spans="2:18" hidden="1" x14ac:dyDescent="0.25">
      <c r="B155" s="144">
        <v>142</v>
      </c>
      <c r="C155" s="144" t="s">
        <v>124</v>
      </c>
      <c r="D155" s="153" t="s">
        <v>124</v>
      </c>
      <c r="E155" s="146"/>
      <c r="F155" s="146" t="s">
        <v>124</v>
      </c>
      <c r="G155" s="146"/>
      <c r="H155" s="146" t="str">
        <f t="shared" si="2"/>
        <v/>
      </c>
      <c r="I155" s="147" t="s">
        <v>124</v>
      </c>
      <c r="J155" s="147" t="s">
        <v>124</v>
      </c>
      <c r="K155" s="147" t="s">
        <v>124</v>
      </c>
      <c r="L155" s="148" t="s">
        <v>124</v>
      </c>
      <c r="M155" s="148" t="s">
        <v>124</v>
      </c>
      <c r="N155" s="149" t="s">
        <v>124</v>
      </c>
      <c r="O155" s="149" t="s">
        <v>124</v>
      </c>
      <c r="P155" s="150" t="s">
        <v>124</v>
      </c>
      <c r="Q155" s="151" t="s">
        <v>124</v>
      </c>
      <c r="R155" s="152" t="str">
        <f>+IF(ISTEXT(VLOOKUP(C155,'P. EXP'!$D$29:$H$214,5,0)),"",VLOOKUP(C155,'P. EXP'!$D$29:$H$214,5,0))</f>
        <v/>
      </c>
    </row>
    <row r="156" spans="2:18" hidden="1" x14ac:dyDescent="0.25">
      <c r="B156" s="144">
        <v>143</v>
      </c>
      <c r="C156" s="144" t="s">
        <v>124</v>
      </c>
      <c r="D156" s="153" t="s">
        <v>124</v>
      </c>
      <c r="E156" s="146"/>
      <c r="F156" s="146" t="s">
        <v>124</v>
      </c>
      <c r="G156" s="146"/>
      <c r="H156" s="146" t="str">
        <f t="shared" si="2"/>
        <v/>
      </c>
      <c r="I156" s="147" t="s">
        <v>124</v>
      </c>
      <c r="J156" s="147" t="s">
        <v>124</v>
      </c>
      <c r="K156" s="147" t="s">
        <v>124</v>
      </c>
      <c r="L156" s="148" t="s">
        <v>124</v>
      </c>
      <c r="M156" s="148" t="s">
        <v>124</v>
      </c>
      <c r="N156" s="149" t="s">
        <v>124</v>
      </c>
      <c r="O156" s="149" t="s">
        <v>124</v>
      </c>
      <c r="P156" s="150" t="s">
        <v>124</v>
      </c>
      <c r="Q156" s="151" t="s">
        <v>124</v>
      </c>
      <c r="R156" s="152" t="str">
        <f>+IF(ISTEXT(VLOOKUP(C156,'P. EXP'!$D$29:$H$214,5,0)),"",VLOOKUP(C156,'P. EXP'!$D$29:$H$214,5,0))</f>
        <v/>
      </c>
    </row>
    <row r="157" spans="2:18" hidden="1" x14ac:dyDescent="0.25">
      <c r="B157" s="144">
        <v>144</v>
      </c>
      <c r="C157" s="144" t="s">
        <v>124</v>
      </c>
      <c r="D157" s="153" t="s">
        <v>124</v>
      </c>
      <c r="E157" s="146"/>
      <c r="F157" s="146" t="s">
        <v>124</v>
      </c>
      <c r="G157" s="146"/>
      <c r="H157" s="146" t="str">
        <f t="shared" si="2"/>
        <v/>
      </c>
      <c r="I157" s="147" t="s">
        <v>124</v>
      </c>
      <c r="J157" s="147" t="s">
        <v>124</v>
      </c>
      <c r="K157" s="147" t="s">
        <v>124</v>
      </c>
      <c r="L157" s="148" t="s">
        <v>124</v>
      </c>
      <c r="M157" s="148" t="s">
        <v>124</v>
      </c>
      <c r="N157" s="149" t="s">
        <v>124</v>
      </c>
      <c r="O157" s="149" t="s">
        <v>124</v>
      </c>
      <c r="P157" s="150" t="s">
        <v>124</v>
      </c>
      <c r="Q157" s="151" t="s">
        <v>124</v>
      </c>
      <c r="R157" s="152" t="str">
        <f>+IF(ISTEXT(VLOOKUP(C157,'P. EXP'!$D$29:$H$214,5,0)),"",VLOOKUP(C157,'P. EXP'!$D$29:$H$214,5,0))</f>
        <v/>
      </c>
    </row>
    <row r="158" spans="2:18" hidden="1" x14ac:dyDescent="0.25">
      <c r="B158" s="144">
        <v>145</v>
      </c>
      <c r="C158" s="144" t="s">
        <v>124</v>
      </c>
      <c r="D158" s="153" t="s">
        <v>124</v>
      </c>
      <c r="E158" s="146"/>
      <c r="F158" s="146" t="s">
        <v>124</v>
      </c>
      <c r="G158" s="146"/>
      <c r="H158" s="146" t="str">
        <f t="shared" si="2"/>
        <v/>
      </c>
      <c r="I158" s="147" t="s">
        <v>124</v>
      </c>
      <c r="J158" s="147" t="s">
        <v>124</v>
      </c>
      <c r="K158" s="147" t="s">
        <v>124</v>
      </c>
      <c r="L158" s="148" t="s">
        <v>124</v>
      </c>
      <c r="M158" s="148" t="s">
        <v>124</v>
      </c>
      <c r="N158" s="149" t="s">
        <v>124</v>
      </c>
      <c r="O158" s="149" t="s">
        <v>124</v>
      </c>
      <c r="P158" s="150" t="s">
        <v>124</v>
      </c>
      <c r="Q158" s="151" t="s">
        <v>124</v>
      </c>
      <c r="R158" s="152" t="str">
        <f>+IF(ISTEXT(VLOOKUP(C158,'P. EXP'!$D$29:$H$214,5,0)),"",VLOOKUP(C158,'P. EXP'!$D$29:$H$214,5,0))</f>
        <v/>
      </c>
    </row>
    <row r="159" spans="2:18" hidden="1" x14ac:dyDescent="0.25">
      <c r="B159" s="144">
        <v>146</v>
      </c>
      <c r="C159" s="144" t="s">
        <v>124</v>
      </c>
      <c r="D159" s="153" t="s">
        <v>124</v>
      </c>
      <c r="E159" s="146"/>
      <c r="F159" s="146" t="s">
        <v>124</v>
      </c>
      <c r="G159" s="146"/>
      <c r="H159" s="146" t="str">
        <f t="shared" si="2"/>
        <v/>
      </c>
      <c r="I159" s="147" t="s">
        <v>124</v>
      </c>
      <c r="J159" s="147" t="s">
        <v>124</v>
      </c>
      <c r="K159" s="147" t="s">
        <v>124</v>
      </c>
      <c r="L159" s="148" t="s">
        <v>124</v>
      </c>
      <c r="M159" s="148" t="s">
        <v>124</v>
      </c>
      <c r="N159" s="149" t="s">
        <v>124</v>
      </c>
      <c r="O159" s="149" t="s">
        <v>124</v>
      </c>
      <c r="P159" s="150" t="s">
        <v>124</v>
      </c>
      <c r="Q159" s="151" t="s">
        <v>124</v>
      </c>
      <c r="R159" s="152" t="str">
        <f>+IF(ISTEXT(VLOOKUP(C159,'P. EXP'!$D$29:$H$214,5,0)),"",VLOOKUP(C159,'P. EXP'!$D$29:$H$214,5,0))</f>
        <v/>
      </c>
    </row>
    <row r="160" spans="2:18" hidden="1" x14ac:dyDescent="0.25">
      <c r="B160" s="144">
        <v>147</v>
      </c>
      <c r="C160" s="144" t="s">
        <v>124</v>
      </c>
      <c r="D160" s="153" t="s">
        <v>124</v>
      </c>
      <c r="E160" s="146"/>
      <c r="F160" s="146" t="s">
        <v>124</v>
      </c>
      <c r="G160" s="146"/>
      <c r="H160" s="146" t="str">
        <f t="shared" si="2"/>
        <v/>
      </c>
      <c r="I160" s="147" t="s">
        <v>124</v>
      </c>
      <c r="J160" s="147" t="s">
        <v>124</v>
      </c>
      <c r="K160" s="147" t="s">
        <v>124</v>
      </c>
      <c r="L160" s="148" t="s">
        <v>124</v>
      </c>
      <c r="M160" s="148" t="s">
        <v>124</v>
      </c>
      <c r="N160" s="149" t="s">
        <v>124</v>
      </c>
      <c r="O160" s="149" t="s">
        <v>124</v>
      </c>
      <c r="P160" s="150" t="s">
        <v>124</v>
      </c>
      <c r="Q160" s="151" t="s">
        <v>124</v>
      </c>
      <c r="R160" s="152" t="str">
        <f>+IF(ISTEXT(VLOOKUP(C160,'P. EXP'!$D$29:$H$214,5,0)),"",VLOOKUP(C160,'P. EXP'!$D$29:$H$214,5,0))</f>
        <v/>
      </c>
    </row>
    <row r="161" spans="2:18" hidden="1" x14ac:dyDescent="0.25">
      <c r="B161" s="144">
        <v>148</v>
      </c>
      <c r="C161" s="144" t="s">
        <v>124</v>
      </c>
      <c r="D161" s="153" t="s">
        <v>124</v>
      </c>
      <c r="E161" s="146"/>
      <c r="F161" s="146" t="s">
        <v>124</v>
      </c>
      <c r="G161" s="146"/>
      <c r="H161" s="146" t="str">
        <f t="shared" si="2"/>
        <v/>
      </c>
      <c r="I161" s="147" t="s">
        <v>124</v>
      </c>
      <c r="J161" s="147" t="s">
        <v>124</v>
      </c>
      <c r="K161" s="147" t="s">
        <v>124</v>
      </c>
      <c r="L161" s="148" t="s">
        <v>124</v>
      </c>
      <c r="M161" s="148" t="s">
        <v>124</v>
      </c>
      <c r="N161" s="149" t="s">
        <v>124</v>
      </c>
      <c r="O161" s="149" t="s">
        <v>124</v>
      </c>
      <c r="P161" s="150" t="s">
        <v>124</v>
      </c>
      <c r="Q161" s="151" t="s">
        <v>124</v>
      </c>
      <c r="R161" s="152" t="str">
        <f>+IF(ISTEXT(VLOOKUP(C161,'P. EXP'!$D$29:$H$214,5,0)),"",VLOOKUP(C161,'P. EXP'!$D$29:$H$214,5,0))</f>
        <v/>
      </c>
    </row>
    <row r="162" spans="2:18" hidden="1" x14ac:dyDescent="0.25">
      <c r="B162" s="144">
        <v>149</v>
      </c>
      <c r="C162" s="144" t="s">
        <v>124</v>
      </c>
      <c r="D162" s="153" t="s">
        <v>124</v>
      </c>
      <c r="E162" s="146"/>
      <c r="F162" s="146" t="s">
        <v>124</v>
      </c>
      <c r="G162" s="146"/>
      <c r="H162" s="146" t="str">
        <f t="shared" si="2"/>
        <v/>
      </c>
      <c r="I162" s="147" t="s">
        <v>124</v>
      </c>
      <c r="J162" s="147" t="s">
        <v>124</v>
      </c>
      <c r="K162" s="147" t="s">
        <v>124</v>
      </c>
      <c r="L162" s="148" t="s">
        <v>124</v>
      </c>
      <c r="M162" s="148" t="s">
        <v>124</v>
      </c>
      <c r="N162" s="149" t="s">
        <v>124</v>
      </c>
      <c r="O162" s="149" t="s">
        <v>124</v>
      </c>
      <c r="P162" s="150" t="s">
        <v>124</v>
      </c>
      <c r="Q162" s="151" t="s">
        <v>124</v>
      </c>
      <c r="R162" s="152" t="str">
        <f>+IF(ISTEXT(VLOOKUP(C162,'P. EXP'!$D$29:$H$214,5,0)),"",VLOOKUP(C162,'P. EXP'!$D$29:$H$214,5,0))</f>
        <v/>
      </c>
    </row>
    <row r="163" spans="2:18" hidden="1" x14ac:dyDescent="0.25">
      <c r="B163" s="144">
        <v>150</v>
      </c>
      <c r="C163" s="144" t="s">
        <v>124</v>
      </c>
      <c r="D163" s="153" t="s">
        <v>124</v>
      </c>
      <c r="E163" s="146"/>
      <c r="F163" s="146" t="s">
        <v>124</v>
      </c>
      <c r="G163" s="146"/>
      <c r="H163" s="146" t="str">
        <f t="shared" si="2"/>
        <v/>
      </c>
      <c r="I163" s="147" t="s">
        <v>124</v>
      </c>
      <c r="J163" s="147" t="s">
        <v>124</v>
      </c>
      <c r="K163" s="147" t="s">
        <v>124</v>
      </c>
      <c r="L163" s="148" t="s">
        <v>124</v>
      </c>
      <c r="M163" s="148" t="s">
        <v>124</v>
      </c>
      <c r="N163" s="149" t="s">
        <v>124</v>
      </c>
      <c r="O163" s="149" t="s">
        <v>124</v>
      </c>
      <c r="P163" s="150" t="s">
        <v>124</v>
      </c>
      <c r="Q163" s="151" t="s">
        <v>124</v>
      </c>
      <c r="R163" s="152" t="str">
        <f>+IF(ISTEXT(VLOOKUP(C163,'P. EXP'!$D$29:$H$214,5,0)),"",VLOOKUP(C163,'P. EXP'!$D$29:$H$214,5,0))</f>
        <v/>
      </c>
    </row>
    <row r="164" spans="2:18" hidden="1" x14ac:dyDescent="0.25">
      <c r="B164" s="144">
        <v>151</v>
      </c>
      <c r="C164" s="144" t="s">
        <v>124</v>
      </c>
      <c r="D164" s="153" t="s">
        <v>124</v>
      </c>
      <c r="E164" s="146"/>
      <c r="F164" s="146" t="s">
        <v>124</v>
      </c>
      <c r="G164" s="146"/>
      <c r="H164" s="146" t="str">
        <f t="shared" si="2"/>
        <v/>
      </c>
      <c r="I164" s="147" t="s">
        <v>124</v>
      </c>
      <c r="J164" s="147" t="s">
        <v>124</v>
      </c>
      <c r="K164" s="147" t="s">
        <v>124</v>
      </c>
      <c r="L164" s="148" t="s">
        <v>124</v>
      </c>
      <c r="M164" s="148" t="s">
        <v>124</v>
      </c>
      <c r="N164" s="149" t="s">
        <v>124</v>
      </c>
      <c r="O164" s="149" t="s">
        <v>124</v>
      </c>
      <c r="P164" s="150" t="s">
        <v>124</v>
      </c>
      <c r="Q164" s="151" t="s">
        <v>124</v>
      </c>
      <c r="R164" s="152" t="str">
        <f>+IF(ISTEXT(VLOOKUP(C164,'P. EXP'!$D$29:$H$214,5,0)),"",VLOOKUP(C164,'P. EXP'!$D$29:$H$214,5,0))</f>
        <v/>
      </c>
    </row>
    <row r="165" spans="2:18" hidden="1" x14ac:dyDescent="0.25">
      <c r="B165" s="144">
        <v>152</v>
      </c>
      <c r="C165" s="144" t="s">
        <v>124</v>
      </c>
      <c r="D165" s="153" t="s">
        <v>124</v>
      </c>
      <c r="E165" s="146"/>
      <c r="F165" s="146" t="s">
        <v>124</v>
      </c>
      <c r="G165" s="146"/>
      <c r="H165" s="146" t="str">
        <f t="shared" si="2"/>
        <v/>
      </c>
      <c r="I165" s="147" t="s">
        <v>124</v>
      </c>
      <c r="J165" s="147" t="s">
        <v>124</v>
      </c>
      <c r="K165" s="147" t="s">
        <v>124</v>
      </c>
      <c r="L165" s="148" t="s">
        <v>124</v>
      </c>
      <c r="M165" s="148" t="s">
        <v>124</v>
      </c>
      <c r="N165" s="149" t="s">
        <v>124</v>
      </c>
      <c r="O165" s="149" t="s">
        <v>124</v>
      </c>
      <c r="P165" s="150" t="s">
        <v>124</v>
      </c>
      <c r="Q165" s="151" t="s">
        <v>124</v>
      </c>
      <c r="R165" s="152" t="str">
        <f>+IF(ISTEXT(VLOOKUP(C165,'P. EXP'!$D$29:$H$214,5,0)),"",VLOOKUP(C165,'P. EXP'!$D$29:$H$214,5,0))</f>
        <v/>
      </c>
    </row>
    <row r="166" spans="2:18" hidden="1" x14ac:dyDescent="0.25">
      <c r="B166" s="144">
        <v>153</v>
      </c>
      <c r="C166" s="144" t="s">
        <v>124</v>
      </c>
      <c r="D166" s="153" t="s">
        <v>124</v>
      </c>
      <c r="E166" s="146"/>
      <c r="F166" s="146" t="s">
        <v>124</v>
      </c>
      <c r="G166" s="146"/>
      <c r="H166" s="146" t="str">
        <f t="shared" si="2"/>
        <v/>
      </c>
      <c r="I166" s="147" t="s">
        <v>124</v>
      </c>
      <c r="J166" s="147" t="s">
        <v>124</v>
      </c>
      <c r="K166" s="147" t="s">
        <v>124</v>
      </c>
      <c r="L166" s="148" t="s">
        <v>124</v>
      </c>
      <c r="M166" s="148" t="s">
        <v>124</v>
      </c>
      <c r="N166" s="149" t="s">
        <v>124</v>
      </c>
      <c r="O166" s="149" t="s">
        <v>124</v>
      </c>
      <c r="P166" s="150" t="s">
        <v>124</v>
      </c>
      <c r="Q166" s="151" t="s">
        <v>124</v>
      </c>
      <c r="R166" s="152" t="str">
        <f>+IF(ISTEXT(VLOOKUP(C166,'P. EXP'!$D$29:$H$214,5,0)),"",VLOOKUP(C166,'P. EXP'!$D$29:$H$214,5,0))</f>
        <v/>
      </c>
    </row>
    <row r="167" spans="2:18" hidden="1" x14ac:dyDescent="0.25">
      <c r="B167" s="144">
        <v>154</v>
      </c>
      <c r="C167" s="144" t="s">
        <v>124</v>
      </c>
      <c r="D167" s="153" t="s">
        <v>124</v>
      </c>
      <c r="E167" s="146"/>
      <c r="F167" s="146" t="s">
        <v>124</v>
      </c>
      <c r="G167" s="146"/>
      <c r="H167" s="146" t="str">
        <f t="shared" si="2"/>
        <v/>
      </c>
      <c r="I167" s="147" t="s">
        <v>124</v>
      </c>
      <c r="J167" s="147" t="s">
        <v>124</v>
      </c>
      <c r="K167" s="147" t="s">
        <v>124</v>
      </c>
      <c r="L167" s="148" t="s">
        <v>124</v>
      </c>
      <c r="M167" s="148" t="s">
        <v>124</v>
      </c>
      <c r="N167" s="149" t="s">
        <v>124</v>
      </c>
      <c r="O167" s="149" t="s">
        <v>124</v>
      </c>
      <c r="P167" s="150" t="s">
        <v>124</v>
      </c>
      <c r="Q167" s="151" t="s">
        <v>124</v>
      </c>
      <c r="R167" s="152" t="str">
        <f>+IF(ISTEXT(VLOOKUP(C167,'P. EXP'!$D$29:$H$214,5,0)),"",VLOOKUP(C167,'P. EXP'!$D$29:$H$214,5,0))</f>
        <v/>
      </c>
    </row>
    <row r="168" spans="2:18" hidden="1" x14ac:dyDescent="0.25">
      <c r="B168" s="144">
        <v>155</v>
      </c>
      <c r="C168" s="144" t="s">
        <v>124</v>
      </c>
      <c r="D168" s="153" t="s">
        <v>124</v>
      </c>
      <c r="E168" s="146"/>
      <c r="F168" s="146" t="s">
        <v>124</v>
      </c>
      <c r="G168" s="146"/>
      <c r="H168" s="146" t="str">
        <f t="shared" si="2"/>
        <v/>
      </c>
      <c r="I168" s="147" t="s">
        <v>124</v>
      </c>
      <c r="J168" s="147" t="s">
        <v>124</v>
      </c>
      <c r="K168" s="147" t="s">
        <v>124</v>
      </c>
      <c r="L168" s="148" t="s">
        <v>124</v>
      </c>
      <c r="M168" s="148" t="s">
        <v>124</v>
      </c>
      <c r="N168" s="149" t="s">
        <v>124</v>
      </c>
      <c r="O168" s="149" t="s">
        <v>124</v>
      </c>
      <c r="P168" s="150" t="s">
        <v>124</v>
      </c>
      <c r="Q168" s="151" t="s">
        <v>124</v>
      </c>
      <c r="R168" s="152" t="str">
        <f>+IF(ISTEXT(VLOOKUP(C168,'P. EXP'!$D$29:$H$214,5,0)),"",VLOOKUP(C168,'P. EXP'!$D$29:$H$214,5,0))</f>
        <v/>
      </c>
    </row>
    <row r="169" spans="2:18" hidden="1" x14ac:dyDescent="0.25">
      <c r="B169" s="144">
        <v>156</v>
      </c>
      <c r="C169" s="144" t="s">
        <v>124</v>
      </c>
      <c r="D169" s="153" t="s">
        <v>124</v>
      </c>
      <c r="E169" s="146"/>
      <c r="F169" s="146" t="s">
        <v>124</v>
      </c>
      <c r="G169" s="146"/>
      <c r="H169" s="146" t="str">
        <f t="shared" si="2"/>
        <v/>
      </c>
      <c r="I169" s="147" t="s">
        <v>124</v>
      </c>
      <c r="J169" s="147" t="s">
        <v>124</v>
      </c>
      <c r="K169" s="147" t="s">
        <v>124</v>
      </c>
      <c r="L169" s="148" t="s">
        <v>124</v>
      </c>
      <c r="M169" s="148" t="s">
        <v>124</v>
      </c>
      <c r="N169" s="149" t="s">
        <v>124</v>
      </c>
      <c r="O169" s="149" t="s">
        <v>124</v>
      </c>
      <c r="P169" s="150" t="s">
        <v>124</v>
      </c>
      <c r="Q169" s="151" t="s">
        <v>124</v>
      </c>
      <c r="R169" s="152" t="str">
        <f>+IF(ISTEXT(VLOOKUP(C169,'P. EXP'!$D$29:$H$214,5,0)),"",VLOOKUP(C169,'P. EXP'!$D$29:$H$214,5,0))</f>
        <v/>
      </c>
    </row>
    <row r="170" spans="2:18" hidden="1" x14ac:dyDescent="0.25">
      <c r="B170" s="144">
        <v>157</v>
      </c>
      <c r="C170" s="144" t="s">
        <v>124</v>
      </c>
      <c r="D170" s="153" t="s">
        <v>124</v>
      </c>
      <c r="E170" s="146"/>
      <c r="F170" s="146" t="s">
        <v>124</v>
      </c>
      <c r="G170" s="146"/>
      <c r="H170" s="146" t="str">
        <f t="shared" si="2"/>
        <v/>
      </c>
      <c r="I170" s="147" t="s">
        <v>124</v>
      </c>
      <c r="J170" s="147" t="s">
        <v>124</v>
      </c>
      <c r="K170" s="147" t="s">
        <v>124</v>
      </c>
      <c r="L170" s="148" t="s">
        <v>124</v>
      </c>
      <c r="M170" s="148" t="s">
        <v>124</v>
      </c>
      <c r="N170" s="149" t="s">
        <v>124</v>
      </c>
      <c r="O170" s="149" t="s">
        <v>124</v>
      </c>
      <c r="P170" s="150" t="s">
        <v>124</v>
      </c>
      <c r="Q170" s="151" t="s">
        <v>124</v>
      </c>
      <c r="R170" s="152" t="str">
        <f>+IF(ISTEXT(VLOOKUP(C170,'P. EXP'!$D$29:$H$214,5,0)),"",VLOOKUP(C170,'P. EXP'!$D$29:$H$214,5,0))</f>
        <v/>
      </c>
    </row>
    <row r="171" spans="2:18" hidden="1" x14ac:dyDescent="0.25">
      <c r="B171" s="144">
        <v>158</v>
      </c>
      <c r="C171" s="144" t="s">
        <v>124</v>
      </c>
      <c r="D171" s="153" t="s">
        <v>124</v>
      </c>
      <c r="E171" s="146"/>
      <c r="F171" s="146" t="s">
        <v>124</v>
      </c>
      <c r="G171" s="146"/>
      <c r="H171" s="146" t="str">
        <f t="shared" si="2"/>
        <v/>
      </c>
      <c r="I171" s="147" t="s">
        <v>124</v>
      </c>
      <c r="J171" s="147" t="s">
        <v>124</v>
      </c>
      <c r="K171" s="147" t="s">
        <v>124</v>
      </c>
      <c r="L171" s="148" t="s">
        <v>124</v>
      </c>
      <c r="M171" s="148" t="s">
        <v>124</v>
      </c>
      <c r="N171" s="149" t="s">
        <v>124</v>
      </c>
      <c r="O171" s="149" t="s">
        <v>124</v>
      </c>
      <c r="P171" s="150" t="s">
        <v>124</v>
      </c>
      <c r="Q171" s="151" t="s">
        <v>124</v>
      </c>
      <c r="R171" s="152" t="str">
        <f>+IF(ISTEXT(VLOOKUP(C171,'P. EXP'!$D$29:$H$214,5,0)),"",VLOOKUP(C171,'P. EXP'!$D$29:$H$214,5,0))</f>
        <v/>
      </c>
    </row>
    <row r="172" spans="2:18" hidden="1" x14ac:dyDescent="0.25">
      <c r="B172" s="144">
        <v>159</v>
      </c>
      <c r="C172" s="144" t="s">
        <v>124</v>
      </c>
      <c r="D172" s="153" t="s">
        <v>124</v>
      </c>
      <c r="E172" s="146"/>
      <c r="F172" s="146" t="s">
        <v>124</v>
      </c>
      <c r="G172" s="146"/>
      <c r="H172" s="146" t="str">
        <f t="shared" si="2"/>
        <v/>
      </c>
      <c r="I172" s="147" t="s">
        <v>124</v>
      </c>
      <c r="J172" s="147" t="s">
        <v>124</v>
      </c>
      <c r="K172" s="147" t="s">
        <v>124</v>
      </c>
      <c r="L172" s="148" t="s">
        <v>124</v>
      </c>
      <c r="M172" s="148" t="s">
        <v>124</v>
      </c>
      <c r="N172" s="149" t="s">
        <v>124</v>
      </c>
      <c r="O172" s="149" t="s">
        <v>124</v>
      </c>
      <c r="P172" s="150" t="s">
        <v>124</v>
      </c>
      <c r="Q172" s="151" t="s">
        <v>124</v>
      </c>
      <c r="R172" s="152" t="str">
        <f>+IF(ISTEXT(VLOOKUP(C172,'P. EXP'!$D$29:$H$214,5,0)),"",VLOOKUP(C172,'P. EXP'!$D$29:$H$214,5,0))</f>
        <v/>
      </c>
    </row>
    <row r="173" spans="2:18" hidden="1" x14ac:dyDescent="0.25">
      <c r="B173" s="144">
        <v>160</v>
      </c>
      <c r="C173" s="144" t="s">
        <v>124</v>
      </c>
      <c r="D173" s="153" t="s">
        <v>124</v>
      </c>
      <c r="E173" s="146"/>
      <c r="F173" s="146" t="s">
        <v>124</v>
      </c>
      <c r="G173" s="146"/>
      <c r="H173" s="146" t="str">
        <f t="shared" si="2"/>
        <v/>
      </c>
      <c r="I173" s="147" t="s">
        <v>124</v>
      </c>
      <c r="J173" s="147" t="s">
        <v>124</v>
      </c>
      <c r="K173" s="147" t="s">
        <v>124</v>
      </c>
      <c r="L173" s="148" t="s">
        <v>124</v>
      </c>
      <c r="M173" s="148" t="s">
        <v>124</v>
      </c>
      <c r="N173" s="149" t="s">
        <v>124</v>
      </c>
      <c r="O173" s="149" t="s">
        <v>124</v>
      </c>
      <c r="P173" s="150" t="s">
        <v>124</v>
      </c>
      <c r="Q173" s="151" t="s">
        <v>124</v>
      </c>
      <c r="R173" s="152" t="str">
        <f>+IF(ISTEXT(VLOOKUP(C173,'P. EXP'!$D$29:$H$214,5,0)),"",VLOOKUP(C173,'P. EXP'!$D$29:$H$214,5,0))</f>
        <v/>
      </c>
    </row>
    <row r="174" spans="2:18" hidden="1" x14ac:dyDescent="0.25">
      <c r="B174" s="144">
        <v>161</v>
      </c>
      <c r="C174" s="144" t="s">
        <v>124</v>
      </c>
      <c r="D174" s="153" t="s">
        <v>124</v>
      </c>
      <c r="E174" s="146"/>
      <c r="F174" s="146" t="s">
        <v>124</v>
      </c>
      <c r="G174" s="146"/>
      <c r="H174" s="146" t="str">
        <f t="shared" si="2"/>
        <v/>
      </c>
      <c r="I174" s="147" t="s">
        <v>124</v>
      </c>
      <c r="J174" s="147" t="s">
        <v>124</v>
      </c>
      <c r="K174" s="147" t="s">
        <v>124</v>
      </c>
      <c r="L174" s="148" t="s">
        <v>124</v>
      </c>
      <c r="M174" s="148" t="s">
        <v>124</v>
      </c>
      <c r="N174" s="149" t="s">
        <v>124</v>
      </c>
      <c r="O174" s="149" t="s">
        <v>124</v>
      </c>
      <c r="P174" s="150" t="s">
        <v>124</v>
      </c>
      <c r="Q174" s="151" t="s">
        <v>124</v>
      </c>
      <c r="R174" s="152" t="str">
        <f>+IF(ISTEXT(VLOOKUP(C174,'P. EXP'!$D$29:$H$214,5,0)),"",VLOOKUP(C174,'P. EXP'!$D$29:$H$214,5,0))</f>
        <v/>
      </c>
    </row>
    <row r="175" spans="2:18" hidden="1" x14ac:dyDescent="0.25">
      <c r="B175" s="144">
        <v>162</v>
      </c>
      <c r="C175" s="144" t="s">
        <v>124</v>
      </c>
      <c r="D175" s="153" t="s">
        <v>124</v>
      </c>
      <c r="E175" s="146"/>
      <c r="F175" s="146" t="s">
        <v>124</v>
      </c>
      <c r="G175" s="146"/>
      <c r="H175" s="146" t="str">
        <f t="shared" si="2"/>
        <v/>
      </c>
      <c r="I175" s="147" t="s">
        <v>124</v>
      </c>
      <c r="J175" s="147" t="s">
        <v>124</v>
      </c>
      <c r="K175" s="147" t="s">
        <v>124</v>
      </c>
      <c r="L175" s="148" t="s">
        <v>124</v>
      </c>
      <c r="M175" s="148" t="s">
        <v>124</v>
      </c>
      <c r="N175" s="149" t="s">
        <v>124</v>
      </c>
      <c r="O175" s="149" t="s">
        <v>124</v>
      </c>
      <c r="P175" s="150" t="s">
        <v>124</v>
      </c>
      <c r="Q175" s="151" t="s">
        <v>124</v>
      </c>
      <c r="R175" s="152" t="str">
        <f>+IF(ISTEXT(VLOOKUP(C175,'P. EXP'!$D$29:$H$214,5,0)),"",VLOOKUP(C175,'P. EXP'!$D$29:$H$214,5,0))</f>
        <v/>
      </c>
    </row>
    <row r="176" spans="2:18" hidden="1" x14ac:dyDescent="0.25">
      <c r="B176" s="144">
        <v>163</v>
      </c>
      <c r="C176" s="144" t="s">
        <v>124</v>
      </c>
      <c r="D176" s="153" t="s">
        <v>124</v>
      </c>
      <c r="E176" s="146"/>
      <c r="F176" s="146" t="s">
        <v>124</v>
      </c>
      <c r="G176" s="146"/>
      <c r="H176" s="146" t="str">
        <f t="shared" si="2"/>
        <v/>
      </c>
      <c r="I176" s="147" t="s">
        <v>124</v>
      </c>
      <c r="J176" s="147" t="s">
        <v>124</v>
      </c>
      <c r="K176" s="147" t="s">
        <v>124</v>
      </c>
      <c r="L176" s="148" t="s">
        <v>124</v>
      </c>
      <c r="M176" s="148" t="s">
        <v>124</v>
      </c>
      <c r="N176" s="149" t="s">
        <v>124</v>
      </c>
      <c r="O176" s="149" t="s">
        <v>124</v>
      </c>
      <c r="P176" s="150" t="s">
        <v>124</v>
      </c>
      <c r="Q176" s="151" t="s">
        <v>124</v>
      </c>
      <c r="R176" s="152" t="str">
        <f>+IF(ISTEXT(VLOOKUP(C176,'P. EXP'!$D$29:$H$214,5,0)),"",VLOOKUP(C176,'P. EXP'!$D$29:$H$214,5,0))</f>
        <v/>
      </c>
    </row>
    <row r="177" spans="2:18" hidden="1" x14ac:dyDescent="0.25">
      <c r="B177" s="144">
        <v>164</v>
      </c>
      <c r="C177" s="144" t="s">
        <v>124</v>
      </c>
      <c r="D177" s="153" t="s">
        <v>124</v>
      </c>
      <c r="E177" s="146"/>
      <c r="F177" s="146" t="s">
        <v>124</v>
      </c>
      <c r="G177" s="146"/>
      <c r="H177" s="146" t="str">
        <f t="shared" si="2"/>
        <v/>
      </c>
      <c r="I177" s="147" t="s">
        <v>124</v>
      </c>
      <c r="J177" s="147" t="s">
        <v>124</v>
      </c>
      <c r="K177" s="147" t="s">
        <v>124</v>
      </c>
      <c r="L177" s="148" t="s">
        <v>124</v>
      </c>
      <c r="M177" s="148" t="s">
        <v>124</v>
      </c>
      <c r="N177" s="149" t="s">
        <v>124</v>
      </c>
      <c r="O177" s="149" t="s">
        <v>124</v>
      </c>
      <c r="P177" s="150" t="s">
        <v>124</v>
      </c>
      <c r="Q177" s="151" t="s">
        <v>124</v>
      </c>
      <c r="R177" s="152" t="str">
        <f>+IF(ISTEXT(VLOOKUP(C177,'P. EXP'!$D$29:$H$214,5,0)),"",VLOOKUP(C177,'P. EXP'!$D$29:$H$214,5,0))</f>
        <v/>
      </c>
    </row>
    <row r="178" spans="2:18" hidden="1" x14ac:dyDescent="0.25">
      <c r="B178" s="144">
        <v>165</v>
      </c>
      <c r="C178" s="144" t="s">
        <v>124</v>
      </c>
      <c r="D178" s="153" t="s">
        <v>124</v>
      </c>
      <c r="E178" s="146"/>
      <c r="F178" s="146" t="s">
        <v>124</v>
      </c>
      <c r="G178" s="146"/>
      <c r="H178" s="146" t="str">
        <f t="shared" si="2"/>
        <v/>
      </c>
      <c r="I178" s="147" t="s">
        <v>124</v>
      </c>
      <c r="J178" s="147" t="s">
        <v>124</v>
      </c>
      <c r="K178" s="147" t="s">
        <v>124</v>
      </c>
      <c r="L178" s="148" t="s">
        <v>124</v>
      </c>
      <c r="M178" s="148" t="s">
        <v>124</v>
      </c>
      <c r="N178" s="149" t="s">
        <v>124</v>
      </c>
      <c r="O178" s="149" t="s">
        <v>124</v>
      </c>
      <c r="P178" s="150" t="s">
        <v>124</v>
      </c>
      <c r="Q178" s="151" t="s">
        <v>124</v>
      </c>
      <c r="R178" s="152" t="str">
        <f>+IF(ISTEXT(VLOOKUP(C178,'P. EXP'!$D$29:$H$214,5,0)),"",VLOOKUP(C178,'P. EXP'!$D$29:$H$214,5,0))</f>
        <v/>
      </c>
    </row>
    <row r="179" spans="2:18" hidden="1" x14ac:dyDescent="0.25">
      <c r="B179" s="144">
        <v>166</v>
      </c>
      <c r="C179" s="144" t="s">
        <v>124</v>
      </c>
      <c r="D179" s="153" t="s">
        <v>124</v>
      </c>
      <c r="E179" s="146"/>
      <c r="F179" s="146" t="s">
        <v>124</v>
      </c>
      <c r="G179" s="146"/>
      <c r="H179" s="146" t="str">
        <f t="shared" si="2"/>
        <v/>
      </c>
      <c r="I179" s="147" t="s">
        <v>124</v>
      </c>
      <c r="J179" s="147" t="s">
        <v>124</v>
      </c>
      <c r="K179" s="147" t="s">
        <v>124</v>
      </c>
      <c r="L179" s="148" t="s">
        <v>124</v>
      </c>
      <c r="M179" s="148" t="s">
        <v>124</v>
      </c>
      <c r="N179" s="149" t="s">
        <v>124</v>
      </c>
      <c r="O179" s="149" t="s">
        <v>124</v>
      </c>
      <c r="P179" s="150" t="s">
        <v>124</v>
      </c>
      <c r="Q179" s="151" t="s">
        <v>124</v>
      </c>
      <c r="R179" s="152" t="str">
        <f>+IF(ISTEXT(VLOOKUP(C179,'P. EXP'!$D$29:$H$214,5,0)),"",VLOOKUP(C179,'P. EXP'!$D$29:$H$214,5,0))</f>
        <v/>
      </c>
    </row>
    <row r="180" spans="2:18" hidden="1" x14ac:dyDescent="0.25">
      <c r="B180" s="144">
        <v>167</v>
      </c>
      <c r="C180" s="144" t="s">
        <v>124</v>
      </c>
      <c r="D180" s="153" t="s">
        <v>124</v>
      </c>
      <c r="E180" s="146"/>
      <c r="F180" s="146" t="s">
        <v>124</v>
      </c>
      <c r="G180" s="146"/>
      <c r="H180" s="146" t="str">
        <f t="shared" si="2"/>
        <v/>
      </c>
      <c r="I180" s="147" t="s">
        <v>124</v>
      </c>
      <c r="J180" s="147" t="s">
        <v>124</v>
      </c>
      <c r="K180" s="147" t="s">
        <v>124</v>
      </c>
      <c r="L180" s="148" t="s">
        <v>124</v>
      </c>
      <c r="M180" s="148" t="s">
        <v>124</v>
      </c>
      <c r="N180" s="149" t="s">
        <v>124</v>
      </c>
      <c r="O180" s="149" t="s">
        <v>124</v>
      </c>
      <c r="P180" s="150" t="s">
        <v>124</v>
      </c>
      <c r="Q180" s="151" t="s">
        <v>124</v>
      </c>
      <c r="R180" s="152" t="str">
        <f>+IF(ISTEXT(VLOOKUP(C180,'P. EXP'!$D$29:$H$214,5,0)),"",VLOOKUP(C180,'P. EXP'!$D$29:$H$214,5,0))</f>
        <v/>
      </c>
    </row>
    <row r="181" spans="2:18" hidden="1" x14ac:dyDescent="0.25">
      <c r="B181" s="144">
        <v>168</v>
      </c>
      <c r="C181" s="144" t="s">
        <v>124</v>
      </c>
      <c r="D181" s="153" t="s">
        <v>124</v>
      </c>
      <c r="E181" s="146"/>
      <c r="F181" s="146" t="s">
        <v>124</v>
      </c>
      <c r="G181" s="146"/>
      <c r="H181" s="146" t="str">
        <f t="shared" si="2"/>
        <v/>
      </c>
      <c r="I181" s="147" t="s">
        <v>124</v>
      </c>
      <c r="J181" s="147" t="s">
        <v>124</v>
      </c>
      <c r="K181" s="147" t="s">
        <v>124</v>
      </c>
      <c r="L181" s="148" t="s">
        <v>124</v>
      </c>
      <c r="M181" s="148" t="s">
        <v>124</v>
      </c>
      <c r="N181" s="149" t="s">
        <v>124</v>
      </c>
      <c r="O181" s="149" t="s">
        <v>124</v>
      </c>
      <c r="P181" s="150" t="s">
        <v>124</v>
      </c>
      <c r="Q181" s="151" t="s">
        <v>124</v>
      </c>
      <c r="R181" s="152" t="str">
        <f>+IF(ISTEXT(VLOOKUP(C181,'P. EXP'!$D$29:$H$214,5,0)),"",VLOOKUP(C181,'P. EXP'!$D$29:$H$214,5,0))</f>
        <v/>
      </c>
    </row>
    <row r="182" spans="2:18" hidden="1" x14ac:dyDescent="0.25">
      <c r="B182" s="144">
        <v>169</v>
      </c>
      <c r="C182" s="144" t="s">
        <v>124</v>
      </c>
      <c r="D182" s="153" t="s">
        <v>124</v>
      </c>
      <c r="E182" s="146"/>
      <c r="F182" s="146" t="s">
        <v>124</v>
      </c>
      <c r="G182" s="146"/>
      <c r="H182" s="146" t="str">
        <f t="shared" si="2"/>
        <v/>
      </c>
      <c r="I182" s="147" t="s">
        <v>124</v>
      </c>
      <c r="J182" s="147" t="s">
        <v>124</v>
      </c>
      <c r="K182" s="147" t="s">
        <v>124</v>
      </c>
      <c r="L182" s="148" t="s">
        <v>124</v>
      </c>
      <c r="M182" s="148" t="s">
        <v>124</v>
      </c>
      <c r="N182" s="149" t="s">
        <v>124</v>
      </c>
      <c r="O182" s="149" t="s">
        <v>124</v>
      </c>
      <c r="P182" s="150" t="s">
        <v>124</v>
      </c>
      <c r="Q182" s="151" t="s">
        <v>124</v>
      </c>
      <c r="R182" s="152" t="str">
        <f>+IF(ISTEXT(VLOOKUP(C182,'P. EXP'!$D$29:$H$214,5,0)),"",VLOOKUP(C182,'P. EXP'!$D$29:$H$214,5,0))</f>
        <v/>
      </c>
    </row>
    <row r="183" spans="2:18" hidden="1" x14ac:dyDescent="0.25">
      <c r="B183" s="144">
        <v>170</v>
      </c>
      <c r="C183" s="144" t="s">
        <v>124</v>
      </c>
      <c r="D183" s="153" t="s">
        <v>124</v>
      </c>
      <c r="E183" s="146"/>
      <c r="F183" s="146" t="s">
        <v>124</v>
      </c>
      <c r="G183" s="146"/>
      <c r="H183" s="146" t="str">
        <f t="shared" si="2"/>
        <v/>
      </c>
      <c r="I183" s="147" t="s">
        <v>124</v>
      </c>
      <c r="J183" s="147" t="s">
        <v>124</v>
      </c>
      <c r="K183" s="147" t="s">
        <v>124</v>
      </c>
      <c r="L183" s="148" t="s">
        <v>124</v>
      </c>
      <c r="M183" s="148" t="s">
        <v>124</v>
      </c>
      <c r="N183" s="149" t="s">
        <v>124</v>
      </c>
      <c r="O183" s="149" t="s">
        <v>124</v>
      </c>
      <c r="P183" s="150" t="s">
        <v>124</v>
      </c>
      <c r="Q183" s="151" t="s">
        <v>124</v>
      </c>
      <c r="R183" s="152" t="str">
        <f>+IF(ISTEXT(VLOOKUP(C183,'P. EXP'!$D$29:$H$214,5,0)),"",VLOOKUP(C183,'P. EXP'!$D$29:$H$214,5,0))</f>
        <v/>
      </c>
    </row>
    <row r="184" spans="2:18" hidden="1" x14ac:dyDescent="0.25">
      <c r="B184" s="144">
        <v>171</v>
      </c>
      <c r="C184" s="144" t="s">
        <v>124</v>
      </c>
      <c r="D184" s="153" t="s">
        <v>124</v>
      </c>
      <c r="E184" s="146"/>
      <c r="F184" s="146" t="s">
        <v>124</v>
      </c>
      <c r="G184" s="146"/>
      <c r="H184" s="146" t="str">
        <f t="shared" si="2"/>
        <v/>
      </c>
      <c r="I184" s="147" t="s">
        <v>124</v>
      </c>
      <c r="J184" s="147" t="s">
        <v>124</v>
      </c>
      <c r="K184" s="147" t="s">
        <v>124</v>
      </c>
      <c r="L184" s="148" t="s">
        <v>124</v>
      </c>
      <c r="M184" s="148" t="s">
        <v>124</v>
      </c>
      <c r="N184" s="149" t="s">
        <v>124</v>
      </c>
      <c r="O184" s="149" t="s">
        <v>124</v>
      </c>
      <c r="P184" s="150" t="s">
        <v>124</v>
      </c>
      <c r="Q184" s="151" t="s">
        <v>124</v>
      </c>
      <c r="R184" s="152" t="str">
        <f>+IF(ISTEXT(VLOOKUP(C184,'P. EXP'!$D$29:$H$214,5,0)),"",VLOOKUP(C184,'P. EXP'!$D$29:$H$214,5,0))</f>
        <v/>
      </c>
    </row>
    <row r="185" spans="2:18" hidden="1" x14ac:dyDescent="0.25">
      <c r="B185" s="144">
        <v>172</v>
      </c>
      <c r="C185" s="144" t="s">
        <v>124</v>
      </c>
      <c r="D185" s="153" t="s">
        <v>124</v>
      </c>
      <c r="E185" s="146"/>
      <c r="F185" s="146" t="s">
        <v>124</v>
      </c>
      <c r="G185" s="146"/>
      <c r="H185" s="146" t="str">
        <f t="shared" si="2"/>
        <v/>
      </c>
      <c r="I185" s="147" t="s">
        <v>124</v>
      </c>
      <c r="J185" s="147" t="s">
        <v>124</v>
      </c>
      <c r="K185" s="147" t="s">
        <v>124</v>
      </c>
      <c r="L185" s="148" t="s">
        <v>124</v>
      </c>
      <c r="M185" s="148" t="s">
        <v>124</v>
      </c>
      <c r="N185" s="149" t="s">
        <v>124</v>
      </c>
      <c r="O185" s="149" t="s">
        <v>124</v>
      </c>
      <c r="P185" s="150" t="s">
        <v>124</v>
      </c>
      <c r="Q185" s="151" t="s">
        <v>124</v>
      </c>
      <c r="R185" s="152" t="str">
        <f>+IF(ISTEXT(VLOOKUP(C185,'P. EXP'!$D$29:$H$214,5,0)),"",VLOOKUP(C185,'P. EXP'!$D$29:$H$214,5,0))</f>
        <v/>
      </c>
    </row>
    <row r="186" spans="2:18" hidden="1" x14ac:dyDescent="0.25">
      <c r="B186" s="144">
        <v>173</v>
      </c>
      <c r="C186" s="144" t="s">
        <v>124</v>
      </c>
      <c r="D186" s="153" t="s">
        <v>124</v>
      </c>
      <c r="E186" s="146"/>
      <c r="F186" s="146" t="s">
        <v>124</v>
      </c>
      <c r="G186" s="146"/>
      <c r="H186" s="146" t="str">
        <f t="shared" si="2"/>
        <v/>
      </c>
      <c r="I186" s="147" t="s">
        <v>124</v>
      </c>
      <c r="J186" s="147" t="s">
        <v>124</v>
      </c>
      <c r="K186" s="147" t="s">
        <v>124</v>
      </c>
      <c r="L186" s="148" t="s">
        <v>124</v>
      </c>
      <c r="M186" s="148" t="s">
        <v>124</v>
      </c>
      <c r="N186" s="149" t="s">
        <v>124</v>
      </c>
      <c r="O186" s="149" t="s">
        <v>124</v>
      </c>
      <c r="P186" s="150" t="s">
        <v>124</v>
      </c>
      <c r="Q186" s="151" t="s">
        <v>124</v>
      </c>
      <c r="R186" s="152" t="str">
        <f>+IF(ISTEXT(VLOOKUP(C186,'P. EXP'!$D$29:$H$214,5,0)),"",VLOOKUP(C186,'P. EXP'!$D$29:$H$214,5,0))</f>
        <v/>
      </c>
    </row>
    <row r="187" spans="2:18" hidden="1" x14ac:dyDescent="0.25">
      <c r="B187" s="144">
        <v>174</v>
      </c>
      <c r="C187" s="144" t="s">
        <v>124</v>
      </c>
      <c r="D187" s="153" t="s">
        <v>124</v>
      </c>
      <c r="E187" s="146"/>
      <c r="F187" s="146" t="s">
        <v>124</v>
      </c>
      <c r="G187" s="146"/>
      <c r="H187" s="146" t="str">
        <f t="shared" si="2"/>
        <v/>
      </c>
      <c r="I187" s="147" t="s">
        <v>124</v>
      </c>
      <c r="J187" s="147" t="s">
        <v>124</v>
      </c>
      <c r="K187" s="147" t="s">
        <v>124</v>
      </c>
      <c r="L187" s="148" t="s">
        <v>124</v>
      </c>
      <c r="M187" s="148" t="s">
        <v>124</v>
      </c>
      <c r="N187" s="149" t="s">
        <v>124</v>
      </c>
      <c r="O187" s="149" t="s">
        <v>124</v>
      </c>
      <c r="P187" s="150" t="s">
        <v>124</v>
      </c>
      <c r="Q187" s="151" t="s">
        <v>124</v>
      </c>
      <c r="R187" s="152" t="str">
        <f>+IF(ISTEXT(VLOOKUP(C187,'P. EXP'!$D$29:$H$214,5,0)),"",VLOOKUP(C187,'P. EXP'!$D$29:$H$214,5,0))</f>
        <v/>
      </c>
    </row>
    <row r="188" spans="2:18" hidden="1" x14ac:dyDescent="0.25">
      <c r="B188" s="144">
        <v>175</v>
      </c>
      <c r="C188" s="144" t="s">
        <v>124</v>
      </c>
      <c r="D188" s="153" t="s">
        <v>124</v>
      </c>
      <c r="E188" s="146"/>
      <c r="F188" s="146" t="s">
        <v>124</v>
      </c>
      <c r="G188" s="146"/>
      <c r="H188" s="146" t="str">
        <f t="shared" si="2"/>
        <v/>
      </c>
      <c r="I188" s="147" t="s">
        <v>124</v>
      </c>
      <c r="J188" s="147" t="s">
        <v>124</v>
      </c>
      <c r="K188" s="147" t="s">
        <v>124</v>
      </c>
      <c r="L188" s="148" t="s">
        <v>124</v>
      </c>
      <c r="M188" s="148" t="s">
        <v>124</v>
      </c>
      <c r="N188" s="149" t="s">
        <v>124</v>
      </c>
      <c r="O188" s="149" t="s">
        <v>124</v>
      </c>
      <c r="P188" s="150" t="s">
        <v>124</v>
      </c>
      <c r="Q188" s="151" t="s">
        <v>124</v>
      </c>
      <c r="R188" s="152" t="str">
        <f>+IF(ISTEXT(VLOOKUP(C188,'P. EXP'!$D$29:$H$214,5,0)),"",VLOOKUP(C188,'P. EXP'!$D$29:$H$214,5,0))</f>
        <v/>
      </c>
    </row>
    <row r="189" spans="2:18" hidden="1" x14ac:dyDescent="0.25">
      <c r="B189" s="144">
        <v>176</v>
      </c>
      <c r="C189" s="144" t="s">
        <v>124</v>
      </c>
      <c r="D189" s="153" t="s">
        <v>124</v>
      </c>
      <c r="E189" s="146"/>
      <c r="F189" s="146" t="s">
        <v>124</v>
      </c>
      <c r="G189" s="146"/>
      <c r="H189" s="146" t="str">
        <f t="shared" si="2"/>
        <v/>
      </c>
      <c r="I189" s="147" t="s">
        <v>124</v>
      </c>
      <c r="J189" s="147" t="s">
        <v>124</v>
      </c>
      <c r="K189" s="147" t="s">
        <v>124</v>
      </c>
      <c r="L189" s="148" t="s">
        <v>124</v>
      </c>
      <c r="M189" s="148" t="s">
        <v>124</v>
      </c>
      <c r="N189" s="149" t="s">
        <v>124</v>
      </c>
      <c r="O189" s="149" t="s">
        <v>124</v>
      </c>
      <c r="P189" s="150" t="s">
        <v>124</v>
      </c>
      <c r="Q189" s="151" t="s">
        <v>124</v>
      </c>
      <c r="R189" s="152" t="str">
        <f>+IF(ISTEXT(VLOOKUP(C189,'P. EXP'!$D$29:$H$214,5,0)),"",VLOOKUP(C189,'P. EXP'!$D$29:$H$214,5,0))</f>
        <v/>
      </c>
    </row>
    <row r="190" spans="2:18" hidden="1" x14ac:dyDescent="0.25">
      <c r="B190" s="144">
        <v>177</v>
      </c>
      <c r="C190" s="144" t="s">
        <v>124</v>
      </c>
      <c r="D190" s="153" t="s">
        <v>124</v>
      </c>
      <c r="E190" s="146"/>
      <c r="F190" s="146" t="s">
        <v>124</v>
      </c>
      <c r="G190" s="146"/>
      <c r="H190" s="146" t="str">
        <f t="shared" si="2"/>
        <v/>
      </c>
      <c r="I190" s="147" t="s">
        <v>124</v>
      </c>
      <c r="J190" s="147" t="s">
        <v>124</v>
      </c>
      <c r="K190" s="147" t="s">
        <v>124</v>
      </c>
      <c r="L190" s="148" t="s">
        <v>124</v>
      </c>
      <c r="M190" s="148" t="s">
        <v>124</v>
      </c>
      <c r="N190" s="149" t="s">
        <v>124</v>
      </c>
      <c r="O190" s="149" t="s">
        <v>124</v>
      </c>
      <c r="P190" s="150" t="s">
        <v>124</v>
      </c>
      <c r="Q190" s="151" t="s">
        <v>124</v>
      </c>
      <c r="R190" s="152" t="str">
        <f>+IF(ISTEXT(VLOOKUP(C190,'P. EXP'!$D$29:$H$214,5,0)),"",VLOOKUP(C190,'P. EXP'!$D$29:$H$214,5,0))</f>
        <v/>
      </c>
    </row>
    <row r="191" spans="2:18" hidden="1" x14ac:dyDescent="0.25">
      <c r="B191" s="144">
        <v>178</v>
      </c>
      <c r="C191" s="144" t="s">
        <v>124</v>
      </c>
      <c r="D191" s="153" t="s">
        <v>124</v>
      </c>
      <c r="E191" s="146"/>
      <c r="F191" s="146" t="s">
        <v>124</v>
      </c>
      <c r="G191" s="146"/>
      <c r="H191" s="146" t="str">
        <f t="shared" si="2"/>
        <v/>
      </c>
      <c r="I191" s="147" t="s">
        <v>124</v>
      </c>
      <c r="J191" s="147" t="s">
        <v>124</v>
      </c>
      <c r="K191" s="147" t="s">
        <v>124</v>
      </c>
      <c r="L191" s="148" t="s">
        <v>124</v>
      </c>
      <c r="M191" s="148" t="s">
        <v>124</v>
      </c>
      <c r="N191" s="149" t="s">
        <v>124</v>
      </c>
      <c r="O191" s="149" t="s">
        <v>124</v>
      </c>
      <c r="P191" s="150" t="s">
        <v>124</v>
      </c>
      <c r="Q191" s="151" t="s">
        <v>124</v>
      </c>
      <c r="R191" s="152" t="str">
        <f>+IF(ISTEXT(VLOOKUP(C191,'P. EXP'!$D$29:$H$214,5,0)),"",VLOOKUP(C191,'P. EXP'!$D$29:$H$214,5,0))</f>
        <v/>
      </c>
    </row>
    <row r="192" spans="2:18" hidden="1" x14ac:dyDescent="0.25">
      <c r="B192" s="144">
        <v>179</v>
      </c>
      <c r="C192" s="144" t="s">
        <v>124</v>
      </c>
      <c r="D192" s="153" t="s">
        <v>124</v>
      </c>
      <c r="E192" s="146"/>
      <c r="F192" s="146" t="s">
        <v>124</v>
      </c>
      <c r="G192" s="146"/>
      <c r="H192" s="146" t="str">
        <f t="shared" si="2"/>
        <v/>
      </c>
      <c r="I192" s="147" t="s">
        <v>124</v>
      </c>
      <c r="J192" s="147" t="s">
        <v>124</v>
      </c>
      <c r="K192" s="147" t="s">
        <v>124</v>
      </c>
      <c r="L192" s="148" t="s">
        <v>124</v>
      </c>
      <c r="M192" s="148" t="s">
        <v>124</v>
      </c>
      <c r="N192" s="149" t="s">
        <v>124</v>
      </c>
      <c r="O192" s="149" t="s">
        <v>124</v>
      </c>
      <c r="P192" s="150" t="s">
        <v>124</v>
      </c>
      <c r="Q192" s="151" t="s">
        <v>124</v>
      </c>
      <c r="R192" s="152" t="str">
        <f>+IF(ISTEXT(VLOOKUP(C192,'P. EXP'!$D$29:$H$214,5,0)),"",VLOOKUP(C192,'P. EXP'!$D$29:$H$214,5,0))</f>
        <v/>
      </c>
    </row>
    <row r="193" spans="2:18" hidden="1" x14ac:dyDescent="0.25">
      <c r="B193" s="144">
        <v>180</v>
      </c>
      <c r="C193" s="144" t="s">
        <v>124</v>
      </c>
      <c r="D193" s="153" t="s">
        <v>124</v>
      </c>
      <c r="E193" s="146"/>
      <c r="F193" s="146" t="s">
        <v>124</v>
      </c>
      <c r="G193" s="146"/>
      <c r="H193" s="146" t="str">
        <f t="shared" si="2"/>
        <v/>
      </c>
      <c r="I193" s="147" t="s">
        <v>124</v>
      </c>
      <c r="J193" s="147" t="s">
        <v>124</v>
      </c>
      <c r="K193" s="147" t="s">
        <v>124</v>
      </c>
      <c r="L193" s="148" t="s">
        <v>124</v>
      </c>
      <c r="M193" s="148" t="s">
        <v>124</v>
      </c>
      <c r="N193" s="149" t="s">
        <v>124</v>
      </c>
      <c r="O193" s="149" t="s">
        <v>124</v>
      </c>
      <c r="P193" s="150" t="s">
        <v>124</v>
      </c>
      <c r="Q193" s="151" t="s">
        <v>124</v>
      </c>
      <c r="R193" s="152" t="str">
        <f>+IF(ISTEXT(VLOOKUP(C193,'P. EXP'!$D$29:$H$214,5,0)),"",VLOOKUP(C193,'P. EXP'!$D$29:$H$214,5,0))</f>
        <v/>
      </c>
    </row>
    <row r="194" spans="2:18" hidden="1" x14ac:dyDescent="0.25">
      <c r="B194" s="144">
        <v>181</v>
      </c>
      <c r="C194" s="144" t="s">
        <v>124</v>
      </c>
      <c r="D194" s="153" t="s">
        <v>124</v>
      </c>
      <c r="E194" s="146"/>
      <c r="F194" s="146" t="s">
        <v>124</v>
      </c>
      <c r="G194" s="146"/>
      <c r="H194" s="146" t="str">
        <f t="shared" si="2"/>
        <v/>
      </c>
      <c r="I194" s="147" t="s">
        <v>124</v>
      </c>
      <c r="J194" s="147" t="s">
        <v>124</v>
      </c>
      <c r="K194" s="147" t="s">
        <v>124</v>
      </c>
      <c r="L194" s="148" t="s">
        <v>124</v>
      </c>
      <c r="M194" s="148" t="s">
        <v>124</v>
      </c>
      <c r="N194" s="149" t="s">
        <v>124</v>
      </c>
      <c r="O194" s="149" t="s">
        <v>124</v>
      </c>
      <c r="P194" s="150" t="s">
        <v>124</v>
      </c>
      <c r="Q194" s="151" t="s">
        <v>124</v>
      </c>
      <c r="R194" s="152" t="str">
        <f>+IF(ISTEXT(VLOOKUP(C194,'P. EXP'!$D$29:$H$214,5,0)),"",VLOOKUP(C194,'P. EXP'!$D$29:$H$214,5,0))</f>
        <v/>
      </c>
    </row>
    <row r="195" spans="2:18" hidden="1" x14ac:dyDescent="0.25">
      <c r="B195" s="144">
        <v>182</v>
      </c>
      <c r="C195" s="144" t="s">
        <v>124</v>
      </c>
      <c r="D195" s="153" t="s">
        <v>124</v>
      </c>
      <c r="E195" s="146"/>
      <c r="F195" s="146" t="s">
        <v>124</v>
      </c>
      <c r="G195" s="146"/>
      <c r="H195" s="146" t="str">
        <f t="shared" si="2"/>
        <v/>
      </c>
      <c r="I195" s="147" t="s">
        <v>124</v>
      </c>
      <c r="J195" s="147" t="s">
        <v>124</v>
      </c>
      <c r="K195" s="147" t="s">
        <v>124</v>
      </c>
      <c r="L195" s="148" t="s">
        <v>124</v>
      </c>
      <c r="M195" s="148" t="s">
        <v>124</v>
      </c>
      <c r="N195" s="149" t="s">
        <v>124</v>
      </c>
      <c r="O195" s="149" t="s">
        <v>124</v>
      </c>
      <c r="P195" s="150" t="s">
        <v>124</v>
      </c>
      <c r="Q195" s="151" t="s">
        <v>124</v>
      </c>
      <c r="R195" s="152" t="str">
        <f>+IF(ISTEXT(VLOOKUP(C195,'P. EXP'!$D$29:$H$214,5,0)),"",VLOOKUP(C195,'P. EXP'!$D$29:$H$214,5,0))</f>
        <v/>
      </c>
    </row>
    <row r="196" spans="2:18" hidden="1" x14ac:dyDescent="0.25">
      <c r="B196" s="144">
        <v>183</v>
      </c>
      <c r="C196" s="144" t="s">
        <v>124</v>
      </c>
      <c r="D196" s="153" t="s">
        <v>124</v>
      </c>
      <c r="E196" s="146"/>
      <c r="F196" s="146" t="s">
        <v>124</v>
      </c>
      <c r="G196" s="146"/>
      <c r="H196" s="146" t="str">
        <f t="shared" si="2"/>
        <v/>
      </c>
      <c r="I196" s="147" t="s">
        <v>124</v>
      </c>
      <c r="J196" s="147" t="s">
        <v>124</v>
      </c>
      <c r="K196" s="147" t="s">
        <v>124</v>
      </c>
      <c r="L196" s="148" t="s">
        <v>124</v>
      </c>
      <c r="M196" s="148" t="s">
        <v>124</v>
      </c>
      <c r="N196" s="149" t="s">
        <v>124</v>
      </c>
      <c r="O196" s="149" t="s">
        <v>124</v>
      </c>
      <c r="P196" s="150" t="s">
        <v>124</v>
      </c>
      <c r="Q196" s="151" t="s">
        <v>124</v>
      </c>
      <c r="R196" s="152" t="str">
        <f>+IF(ISTEXT(VLOOKUP(C196,'P. EXP'!$D$29:$H$214,5,0)),"",VLOOKUP(C196,'P. EXP'!$D$29:$H$214,5,0))</f>
        <v/>
      </c>
    </row>
    <row r="197" spans="2:18" hidden="1" x14ac:dyDescent="0.25">
      <c r="B197" s="144">
        <v>184</v>
      </c>
      <c r="C197" s="144" t="s">
        <v>124</v>
      </c>
      <c r="D197" s="153" t="s">
        <v>124</v>
      </c>
      <c r="E197" s="146"/>
      <c r="F197" s="146" t="s">
        <v>124</v>
      </c>
      <c r="G197" s="146"/>
      <c r="H197" s="146" t="str">
        <f t="shared" si="2"/>
        <v/>
      </c>
      <c r="I197" s="147" t="s">
        <v>124</v>
      </c>
      <c r="J197" s="147" t="s">
        <v>124</v>
      </c>
      <c r="K197" s="147" t="s">
        <v>124</v>
      </c>
      <c r="L197" s="148" t="s">
        <v>124</v>
      </c>
      <c r="M197" s="148" t="s">
        <v>124</v>
      </c>
      <c r="N197" s="149" t="s">
        <v>124</v>
      </c>
      <c r="O197" s="149" t="s">
        <v>124</v>
      </c>
      <c r="P197" s="150" t="s">
        <v>124</v>
      </c>
      <c r="Q197" s="151" t="s">
        <v>124</v>
      </c>
      <c r="R197" s="152" t="str">
        <f>+IF(ISTEXT(VLOOKUP(C197,'P. EXP'!$D$29:$H$214,5,0)),"",VLOOKUP(C197,'P. EXP'!$D$29:$H$214,5,0))</f>
        <v/>
      </c>
    </row>
    <row r="198" spans="2:18" hidden="1" x14ac:dyDescent="0.25">
      <c r="B198" s="144">
        <v>185</v>
      </c>
      <c r="C198" s="144" t="s">
        <v>124</v>
      </c>
      <c r="D198" s="153" t="s">
        <v>124</v>
      </c>
      <c r="E198" s="146"/>
      <c r="F198" s="146" t="s">
        <v>124</v>
      </c>
      <c r="G198" s="146"/>
      <c r="H198" s="146" t="str">
        <f t="shared" si="2"/>
        <v/>
      </c>
      <c r="I198" s="147" t="s">
        <v>124</v>
      </c>
      <c r="J198" s="147" t="s">
        <v>124</v>
      </c>
      <c r="K198" s="147" t="s">
        <v>124</v>
      </c>
      <c r="L198" s="148" t="s">
        <v>124</v>
      </c>
      <c r="M198" s="148" t="s">
        <v>124</v>
      </c>
      <c r="N198" s="149" t="s">
        <v>124</v>
      </c>
      <c r="O198" s="149" t="s">
        <v>124</v>
      </c>
      <c r="P198" s="150" t="s">
        <v>124</v>
      </c>
      <c r="Q198" s="151" t="s">
        <v>124</v>
      </c>
      <c r="R198" s="152" t="str">
        <f>+IF(ISTEXT(VLOOKUP(C198,'P. EXP'!$D$29:$H$214,5,0)),"",VLOOKUP(C198,'P. EXP'!$D$29:$H$214,5,0))</f>
        <v/>
      </c>
    </row>
    <row r="199" spans="2:18" hidden="1" x14ac:dyDescent="0.25">
      <c r="B199" s="144">
        <v>186</v>
      </c>
      <c r="C199" s="144" t="s">
        <v>124</v>
      </c>
      <c r="D199" s="153" t="s">
        <v>124</v>
      </c>
      <c r="E199" s="146"/>
      <c r="F199" s="146" t="s">
        <v>124</v>
      </c>
      <c r="G199" s="146"/>
      <c r="H199" s="146" t="str">
        <f t="shared" si="2"/>
        <v/>
      </c>
      <c r="I199" s="147" t="s">
        <v>124</v>
      </c>
      <c r="J199" s="147" t="s">
        <v>124</v>
      </c>
      <c r="K199" s="147" t="s">
        <v>124</v>
      </c>
      <c r="L199" s="148" t="s">
        <v>124</v>
      </c>
      <c r="M199" s="148" t="s">
        <v>124</v>
      </c>
      <c r="N199" s="149" t="s">
        <v>124</v>
      </c>
      <c r="O199" s="149" t="s">
        <v>124</v>
      </c>
      <c r="P199" s="150" t="s">
        <v>124</v>
      </c>
      <c r="Q199" s="151" t="s">
        <v>124</v>
      </c>
      <c r="R199" s="152" t="str">
        <f>+IF(ISTEXT(VLOOKUP(C199,'P. EXP'!$D$29:$H$214,5,0)),"",VLOOKUP(C199,'P. EXP'!$D$29:$H$214,5,0))</f>
        <v/>
      </c>
    </row>
    <row r="200" spans="2:18" hidden="1" x14ac:dyDescent="0.25">
      <c r="B200" s="144">
        <v>187</v>
      </c>
      <c r="C200" s="144" t="s">
        <v>124</v>
      </c>
      <c r="D200" s="153" t="s">
        <v>124</v>
      </c>
      <c r="E200" s="146"/>
      <c r="F200" s="146" t="s">
        <v>124</v>
      </c>
      <c r="G200" s="146"/>
      <c r="H200" s="146" t="str">
        <f t="shared" si="2"/>
        <v/>
      </c>
      <c r="I200" s="147" t="s">
        <v>124</v>
      </c>
      <c r="J200" s="147" t="s">
        <v>124</v>
      </c>
      <c r="K200" s="147" t="s">
        <v>124</v>
      </c>
      <c r="L200" s="148" t="s">
        <v>124</v>
      </c>
      <c r="M200" s="148" t="s">
        <v>124</v>
      </c>
      <c r="N200" s="149" t="s">
        <v>124</v>
      </c>
      <c r="O200" s="149" t="s">
        <v>124</v>
      </c>
      <c r="P200" s="150" t="s">
        <v>124</v>
      </c>
      <c r="Q200" s="151" t="s">
        <v>124</v>
      </c>
      <c r="R200" s="152" t="str">
        <f>+IF(ISTEXT(VLOOKUP(C200,'P. EXP'!$D$29:$H$214,5,0)),"",VLOOKUP(C200,'P. EXP'!$D$29:$H$214,5,0))</f>
        <v/>
      </c>
    </row>
    <row r="201" spans="2:18" hidden="1" x14ac:dyDescent="0.25">
      <c r="B201" s="144">
        <v>188</v>
      </c>
      <c r="C201" s="144" t="s">
        <v>124</v>
      </c>
      <c r="D201" s="153" t="s">
        <v>124</v>
      </c>
      <c r="E201" s="146"/>
      <c r="F201" s="146" t="s">
        <v>124</v>
      </c>
      <c r="G201" s="146"/>
      <c r="H201" s="146" t="str">
        <f t="shared" si="2"/>
        <v/>
      </c>
      <c r="I201" s="147" t="s">
        <v>124</v>
      </c>
      <c r="J201" s="147" t="s">
        <v>124</v>
      </c>
      <c r="K201" s="147" t="s">
        <v>124</v>
      </c>
      <c r="L201" s="148" t="s">
        <v>124</v>
      </c>
      <c r="M201" s="148" t="s">
        <v>124</v>
      </c>
      <c r="N201" s="149" t="s">
        <v>124</v>
      </c>
      <c r="O201" s="149" t="s">
        <v>124</v>
      </c>
      <c r="P201" s="150" t="s">
        <v>124</v>
      </c>
      <c r="Q201" s="151" t="s">
        <v>124</v>
      </c>
      <c r="R201" s="152" t="str">
        <f>+IF(ISTEXT(VLOOKUP(C201,'P. EXP'!$D$29:$H$214,5,0)),"",VLOOKUP(C201,'P. EXP'!$D$29:$H$214,5,0))</f>
        <v/>
      </c>
    </row>
    <row r="202" spans="2:18" hidden="1" x14ac:dyDescent="0.25">
      <c r="B202" s="144">
        <v>189</v>
      </c>
      <c r="C202" s="144" t="s">
        <v>124</v>
      </c>
      <c r="D202" s="153" t="s">
        <v>124</v>
      </c>
      <c r="E202" s="146"/>
      <c r="F202" s="146" t="s">
        <v>124</v>
      </c>
      <c r="G202" s="146"/>
      <c r="H202" s="146" t="str">
        <f t="shared" si="2"/>
        <v/>
      </c>
      <c r="I202" s="147" t="s">
        <v>124</v>
      </c>
      <c r="J202" s="147" t="s">
        <v>124</v>
      </c>
      <c r="K202" s="147" t="s">
        <v>124</v>
      </c>
      <c r="L202" s="148" t="s">
        <v>124</v>
      </c>
      <c r="M202" s="148" t="s">
        <v>124</v>
      </c>
      <c r="N202" s="149" t="s">
        <v>124</v>
      </c>
      <c r="O202" s="149" t="s">
        <v>124</v>
      </c>
      <c r="P202" s="150" t="s">
        <v>124</v>
      </c>
      <c r="Q202" s="151" t="s">
        <v>124</v>
      </c>
      <c r="R202" s="152" t="str">
        <f>+IF(ISTEXT(VLOOKUP(C202,'P. EXP'!$D$29:$H$214,5,0)),"",VLOOKUP(C202,'P. EXP'!$D$29:$H$214,5,0))</f>
        <v/>
      </c>
    </row>
    <row r="203" spans="2:18" hidden="1" x14ac:dyDescent="0.25">
      <c r="B203" s="144">
        <v>190</v>
      </c>
      <c r="C203" s="144" t="s">
        <v>124</v>
      </c>
      <c r="D203" s="153" t="s">
        <v>124</v>
      </c>
      <c r="E203" s="146"/>
      <c r="F203" s="146" t="s">
        <v>124</v>
      </c>
      <c r="G203" s="146"/>
      <c r="H203" s="146" t="str">
        <f t="shared" si="2"/>
        <v/>
      </c>
      <c r="I203" s="147" t="s">
        <v>124</v>
      </c>
      <c r="J203" s="147" t="s">
        <v>124</v>
      </c>
      <c r="K203" s="147" t="s">
        <v>124</v>
      </c>
      <c r="L203" s="148" t="s">
        <v>124</v>
      </c>
      <c r="M203" s="148" t="s">
        <v>124</v>
      </c>
      <c r="N203" s="149" t="s">
        <v>124</v>
      </c>
      <c r="O203" s="149" t="s">
        <v>124</v>
      </c>
      <c r="P203" s="150" t="s">
        <v>124</v>
      </c>
      <c r="Q203" s="151" t="s">
        <v>124</v>
      </c>
      <c r="R203" s="152" t="str">
        <f>+IF(ISTEXT(VLOOKUP(C203,'P. EXP'!$D$29:$H$214,5,0)),"",VLOOKUP(C203,'P. EXP'!$D$29:$H$214,5,0))</f>
        <v/>
      </c>
    </row>
    <row r="204" spans="2:18" hidden="1" x14ac:dyDescent="0.25">
      <c r="B204" s="144">
        <v>191</v>
      </c>
      <c r="C204" s="144" t="s">
        <v>124</v>
      </c>
      <c r="D204" s="153" t="s">
        <v>124</v>
      </c>
      <c r="E204" s="146"/>
      <c r="F204" s="146" t="s">
        <v>124</v>
      </c>
      <c r="G204" s="146"/>
      <c r="H204" s="146" t="str">
        <f t="shared" si="2"/>
        <v/>
      </c>
      <c r="I204" s="147" t="s">
        <v>124</v>
      </c>
      <c r="J204" s="147" t="s">
        <v>124</v>
      </c>
      <c r="K204" s="147" t="s">
        <v>124</v>
      </c>
      <c r="L204" s="148" t="s">
        <v>124</v>
      </c>
      <c r="M204" s="148" t="s">
        <v>124</v>
      </c>
      <c r="N204" s="149" t="s">
        <v>124</v>
      </c>
      <c r="O204" s="149" t="s">
        <v>124</v>
      </c>
      <c r="P204" s="150" t="s">
        <v>124</v>
      </c>
      <c r="Q204" s="151" t="s">
        <v>124</v>
      </c>
      <c r="R204" s="152" t="str">
        <f>+IF(ISTEXT(VLOOKUP(C204,'P. EXP'!$D$29:$H$214,5,0)),"",VLOOKUP(C204,'P. EXP'!$D$29:$H$214,5,0))</f>
        <v/>
      </c>
    </row>
    <row r="205" spans="2:18" hidden="1" x14ac:dyDescent="0.25">
      <c r="B205" s="144">
        <v>192</v>
      </c>
      <c r="C205" s="144" t="s">
        <v>124</v>
      </c>
      <c r="D205" s="153" t="s">
        <v>124</v>
      </c>
      <c r="E205" s="146"/>
      <c r="F205" s="146" t="s">
        <v>124</v>
      </c>
      <c r="G205" s="146"/>
      <c r="H205" s="146" t="str">
        <f t="shared" si="2"/>
        <v/>
      </c>
      <c r="I205" s="147" t="s">
        <v>124</v>
      </c>
      <c r="J205" s="147" t="s">
        <v>124</v>
      </c>
      <c r="K205" s="147" t="s">
        <v>124</v>
      </c>
      <c r="L205" s="148" t="s">
        <v>124</v>
      </c>
      <c r="M205" s="148" t="s">
        <v>124</v>
      </c>
      <c r="N205" s="149" t="s">
        <v>124</v>
      </c>
      <c r="O205" s="149" t="s">
        <v>124</v>
      </c>
      <c r="P205" s="150" t="s">
        <v>124</v>
      </c>
      <c r="Q205" s="151" t="s">
        <v>124</v>
      </c>
      <c r="R205" s="152" t="str">
        <f>+IF(ISTEXT(VLOOKUP(C205,'P. EXP'!$D$29:$H$214,5,0)),"",VLOOKUP(C205,'P. EXP'!$D$29:$H$214,5,0))</f>
        <v/>
      </c>
    </row>
    <row r="206" spans="2:18" hidden="1" x14ac:dyDescent="0.25">
      <c r="B206" s="144">
        <v>193</v>
      </c>
      <c r="C206" s="144" t="s">
        <v>124</v>
      </c>
      <c r="D206" s="153" t="s">
        <v>124</v>
      </c>
      <c r="E206" s="146"/>
      <c r="F206" s="146" t="s">
        <v>124</v>
      </c>
      <c r="G206" s="146"/>
      <c r="H206" s="146" t="str">
        <f t="shared" si="2"/>
        <v/>
      </c>
      <c r="I206" s="147" t="s">
        <v>124</v>
      </c>
      <c r="J206" s="147" t="s">
        <v>124</v>
      </c>
      <c r="K206" s="147" t="s">
        <v>124</v>
      </c>
      <c r="L206" s="148" t="s">
        <v>124</v>
      </c>
      <c r="M206" s="148" t="s">
        <v>124</v>
      </c>
      <c r="N206" s="149" t="s">
        <v>124</v>
      </c>
      <c r="O206" s="149" t="s">
        <v>124</v>
      </c>
      <c r="P206" s="150" t="s">
        <v>124</v>
      </c>
      <c r="Q206" s="151" t="s">
        <v>124</v>
      </c>
      <c r="R206" s="152" t="str">
        <f>+IF(ISTEXT(VLOOKUP(C206,'P. EXP'!$D$29:$H$214,5,0)),"",VLOOKUP(C206,'P. EXP'!$D$29:$H$214,5,0))</f>
        <v/>
      </c>
    </row>
    <row r="207" spans="2:18" hidden="1" x14ac:dyDescent="0.25">
      <c r="B207" s="144">
        <v>194</v>
      </c>
      <c r="C207" s="144" t="s">
        <v>124</v>
      </c>
      <c r="D207" s="153" t="s">
        <v>124</v>
      </c>
      <c r="E207" s="146"/>
      <c r="F207" s="146" t="s">
        <v>124</v>
      </c>
      <c r="G207" s="146"/>
      <c r="H207" s="146" t="str">
        <f t="shared" ref="H207:H213" si="3">IF(COUNTBLANK(E207:G207)&gt;0,"",(IF(COUNTIF(E207:G207,"RECHAZADO")&gt;0,"RECHAZADO",IF(COUNTIF(E207:G207,"NO CUMPLE")&gt;0,"NO CUMPLE","CUMPLE"))))</f>
        <v/>
      </c>
      <c r="I207" s="147" t="s">
        <v>124</v>
      </c>
      <c r="J207" s="147" t="s">
        <v>124</v>
      </c>
      <c r="K207" s="147" t="s">
        <v>124</v>
      </c>
      <c r="L207" s="148" t="s">
        <v>124</v>
      </c>
      <c r="M207" s="148" t="s">
        <v>124</v>
      </c>
      <c r="N207" s="149" t="s">
        <v>124</v>
      </c>
      <c r="O207" s="149" t="s">
        <v>124</v>
      </c>
      <c r="P207" s="150" t="s">
        <v>124</v>
      </c>
      <c r="Q207" s="151" t="s">
        <v>124</v>
      </c>
      <c r="R207" s="152" t="str">
        <f>+IF(ISTEXT(VLOOKUP(C207,'P. EXP'!$D$29:$H$214,5,0)),"",VLOOKUP(C207,'P. EXP'!$D$29:$H$214,5,0))</f>
        <v/>
      </c>
    </row>
    <row r="208" spans="2:18" hidden="1" x14ac:dyDescent="0.25">
      <c r="B208" s="144">
        <v>195</v>
      </c>
      <c r="C208" s="144" t="s">
        <v>124</v>
      </c>
      <c r="D208" s="153" t="s">
        <v>124</v>
      </c>
      <c r="E208" s="146"/>
      <c r="F208" s="146" t="s">
        <v>124</v>
      </c>
      <c r="G208" s="146"/>
      <c r="H208" s="146" t="str">
        <f t="shared" si="3"/>
        <v/>
      </c>
      <c r="I208" s="147" t="s">
        <v>124</v>
      </c>
      <c r="J208" s="147" t="s">
        <v>124</v>
      </c>
      <c r="K208" s="147" t="s">
        <v>124</v>
      </c>
      <c r="L208" s="148" t="s">
        <v>124</v>
      </c>
      <c r="M208" s="148" t="s">
        <v>124</v>
      </c>
      <c r="N208" s="149" t="s">
        <v>124</v>
      </c>
      <c r="O208" s="149" t="s">
        <v>124</v>
      </c>
      <c r="P208" s="150" t="s">
        <v>124</v>
      </c>
      <c r="Q208" s="151" t="s">
        <v>124</v>
      </c>
      <c r="R208" s="152" t="str">
        <f>+IF(ISTEXT(VLOOKUP(C208,'P. EXP'!$D$29:$H$214,5,0)),"",VLOOKUP(C208,'P. EXP'!$D$29:$H$214,5,0))</f>
        <v/>
      </c>
    </row>
    <row r="209" spans="2:19" hidden="1" x14ac:dyDescent="0.25">
      <c r="B209" s="144">
        <v>196</v>
      </c>
      <c r="C209" s="144" t="s">
        <v>124</v>
      </c>
      <c r="D209" s="153" t="s">
        <v>124</v>
      </c>
      <c r="E209" s="146"/>
      <c r="F209" s="146" t="s">
        <v>124</v>
      </c>
      <c r="G209" s="146"/>
      <c r="H209" s="146" t="str">
        <f t="shared" si="3"/>
        <v/>
      </c>
      <c r="I209" s="147" t="s">
        <v>124</v>
      </c>
      <c r="J209" s="147" t="s">
        <v>124</v>
      </c>
      <c r="K209" s="147" t="s">
        <v>124</v>
      </c>
      <c r="L209" s="148" t="s">
        <v>124</v>
      </c>
      <c r="M209" s="148" t="s">
        <v>124</v>
      </c>
      <c r="N209" s="149" t="s">
        <v>124</v>
      </c>
      <c r="O209" s="149" t="s">
        <v>124</v>
      </c>
      <c r="P209" s="150" t="s">
        <v>124</v>
      </c>
      <c r="Q209" s="151" t="s">
        <v>124</v>
      </c>
      <c r="R209" s="152" t="str">
        <f>+IF(ISTEXT(VLOOKUP(C209,'P. EXP'!$D$29:$H$214,5,0)),"",VLOOKUP(C209,'P. EXP'!$D$29:$H$214,5,0))</f>
        <v/>
      </c>
    </row>
    <row r="210" spans="2:19" hidden="1" x14ac:dyDescent="0.25">
      <c r="B210" s="144">
        <v>197</v>
      </c>
      <c r="C210" s="144" t="s">
        <v>124</v>
      </c>
      <c r="D210" s="153" t="s">
        <v>124</v>
      </c>
      <c r="E210" s="146"/>
      <c r="F210" s="146" t="s">
        <v>124</v>
      </c>
      <c r="G210" s="146"/>
      <c r="H210" s="146" t="str">
        <f t="shared" si="3"/>
        <v/>
      </c>
      <c r="I210" s="147" t="s">
        <v>124</v>
      </c>
      <c r="J210" s="147" t="s">
        <v>124</v>
      </c>
      <c r="K210" s="147" t="s">
        <v>124</v>
      </c>
      <c r="L210" s="148" t="s">
        <v>124</v>
      </c>
      <c r="M210" s="148" t="s">
        <v>124</v>
      </c>
      <c r="N210" s="149" t="s">
        <v>124</v>
      </c>
      <c r="O210" s="149" t="s">
        <v>124</v>
      </c>
      <c r="P210" s="150" t="s">
        <v>124</v>
      </c>
      <c r="Q210" s="151" t="s">
        <v>124</v>
      </c>
      <c r="R210" s="152" t="str">
        <f>+IF(ISTEXT(VLOOKUP(C210,'P. EXP'!$D$29:$H$214,5,0)),"",VLOOKUP(C210,'P. EXP'!$D$29:$H$214,5,0))</f>
        <v/>
      </c>
    </row>
    <row r="211" spans="2:19" hidden="1" x14ac:dyDescent="0.25">
      <c r="B211" s="144">
        <v>198</v>
      </c>
      <c r="C211" s="144" t="s">
        <v>124</v>
      </c>
      <c r="D211" s="153" t="s">
        <v>124</v>
      </c>
      <c r="E211" s="146"/>
      <c r="F211" s="146" t="s">
        <v>124</v>
      </c>
      <c r="G211" s="146"/>
      <c r="H211" s="146" t="str">
        <f t="shared" si="3"/>
        <v/>
      </c>
      <c r="I211" s="147" t="s">
        <v>124</v>
      </c>
      <c r="J211" s="147" t="s">
        <v>124</v>
      </c>
      <c r="K211" s="147" t="s">
        <v>124</v>
      </c>
      <c r="L211" s="148" t="s">
        <v>124</v>
      </c>
      <c r="M211" s="148" t="s">
        <v>124</v>
      </c>
      <c r="N211" s="149" t="s">
        <v>124</v>
      </c>
      <c r="O211" s="149" t="s">
        <v>124</v>
      </c>
      <c r="P211" s="150" t="s">
        <v>124</v>
      </c>
      <c r="Q211" s="151" t="s">
        <v>124</v>
      </c>
      <c r="R211" s="152" t="str">
        <f>+IF(ISTEXT(VLOOKUP(C211,'P. EXP'!$D$29:$H$214,5,0)),"",VLOOKUP(C211,'P. EXP'!$D$29:$H$214,5,0))</f>
        <v/>
      </c>
    </row>
    <row r="212" spans="2:19" hidden="1" x14ac:dyDescent="0.25">
      <c r="B212" s="144">
        <v>199</v>
      </c>
      <c r="C212" s="144" t="s">
        <v>124</v>
      </c>
      <c r="D212" s="153" t="s">
        <v>124</v>
      </c>
      <c r="E212" s="146"/>
      <c r="F212" s="146" t="s">
        <v>124</v>
      </c>
      <c r="G212" s="146"/>
      <c r="H212" s="146" t="str">
        <f t="shared" si="3"/>
        <v/>
      </c>
      <c r="I212" s="147" t="s">
        <v>124</v>
      </c>
      <c r="J212" s="147" t="s">
        <v>124</v>
      </c>
      <c r="K212" s="147" t="s">
        <v>124</v>
      </c>
      <c r="L212" s="148" t="s">
        <v>124</v>
      </c>
      <c r="M212" s="148" t="s">
        <v>124</v>
      </c>
      <c r="N212" s="149" t="s">
        <v>124</v>
      </c>
      <c r="O212" s="149" t="s">
        <v>124</v>
      </c>
      <c r="P212" s="150" t="s">
        <v>124</v>
      </c>
      <c r="Q212" s="151" t="s">
        <v>124</v>
      </c>
      <c r="R212" s="152" t="str">
        <f>+IF(ISTEXT(VLOOKUP(C212,'P. EXP'!$D$29:$H$214,5,0)),"",VLOOKUP(C212,'P. EXP'!$D$29:$H$214,5,0))</f>
        <v/>
      </c>
    </row>
    <row r="213" spans="2:19" ht="10" hidden="1" thickBot="1" x14ac:dyDescent="0.3">
      <c r="B213" s="144">
        <v>200</v>
      </c>
      <c r="C213" s="144" t="s">
        <v>124</v>
      </c>
      <c r="D213" s="153" t="s">
        <v>124</v>
      </c>
      <c r="E213" s="146"/>
      <c r="F213" s="146" t="s">
        <v>124</v>
      </c>
      <c r="G213" s="146"/>
      <c r="H213" s="146" t="str">
        <f t="shared" si="3"/>
        <v/>
      </c>
      <c r="I213" s="147" t="s">
        <v>124</v>
      </c>
      <c r="J213" s="147" t="s">
        <v>124</v>
      </c>
      <c r="K213" s="147" t="s">
        <v>124</v>
      </c>
      <c r="L213" s="148" t="s">
        <v>124</v>
      </c>
      <c r="M213" s="148" t="s">
        <v>124</v>
      </c>
      <c r="N213" s="149" t="s">
        <v>124</v>
      </c>
      <c r="O213" s="149" t="s">
        <v>124</v>
      </c>
      <c r="P213" s="150" t="s">
        <v>124</v>
      </c>
      <c r="Q213" s="151" t="s">
        <v>124</v>
      </c>
      <c r="R213" s="154" t="str">
        <f>+IF(ISTEXT(VLOOKUP(C213,'P. EXP'!$D$29:$H$214,5,0)),"",VLOOKUP(C213,'P. EXP'!$D$29:$H$214,5,0))</f>
        <v/>
      </c>
    </row>
    <row r="214" spans="2:19" ht="4.5" hidden="1" customHeight="1" thickTop="1" thickBot="1" x14ac:dyDescent="0.3">
      <c r="B214" s="155"/>
      <c r="C214" s="155"/>
      <c r="D214" s="156"/>
      <c r="E214" s="156"/>
      <c r="F214" s="156"/>
      <c r="G214" s="156"/>
      <c r="H214" s="156"/>
      <c r="I214" s="156"/>
      <c r="J214" s="156"/>
      <c r="K214" s="156"/>
      <c r="L214" s="156"/>
      <c r="M214" s="156"/>
      <c r="N214" s="156"/>
      <c r="O214" s="156"/>
      <c r="P214" s="156"/>
      <c r="Q214" s="156"/>
      <c r="R214" s="156"/>
      <c r="S214" s="157"/>
    </row>
    <row r="215" spans="2:19" ht="10" hidden="1" thickTop="1" x14ac:dyDescent="0.25">
      <c r="B215" s="158" t="s">
        <v>89</v>
      </c>
      <c r="C215" s="382" t="s">
        <v>89</v>
      </c>
      <c r="D215" s="159"/>
      <c r="E215" s="159"/>
      <c r="F215" s="159"/>
      <c r="G215" s="159" t="s">
        <v>88</v>
      </c>
      <c r="H215" s="160">
        <f>COUNTIF($H$14:$H$213,G215)</f>
        <v>13</v>
      </c>
      <c r="I215" s="161"/>
      <c r="J215" s="162"/>
      <c r="K215" s="162"/>
      <c r="L215" s="162"/>
      <c r="M215" s="162"/>
      <c r="N215" s="162"/>
      <c r="O215" s="162"/>
      <c r="P215" s="162"/>
      <c r="Q215" s="163"/>
    </row>
    <row r="216" spans="2:19" hidden="1" x14ac:dyDescent="0.25">
      <c r="B216" s="164"/>
      <c r="C216" s="383"/>
      <c r="D216" s="165"/>
      <c r="E216" s="165"/>
      <c r="F216" s="165"/>
      <c r="G216" s="165" t="s">
        <v>90</v>
      </c>
      <c r="H216" s="166">
        <f t="shared" ref="H216:H217" si="4">COUNTIF($H$14:$H$213,G216)</f>
        <v>0</v>
      </c>
      <c r="I216" s="167"/>
      <c r="Q216" s="168"/>
    </row>
    <row r="217" spans="2:19" hidden="1" x14ac:dyDescent="0.25">
      <c r="B217" s="164"/>
      <c r="C217" s="383"/>
      <c r="D217" s="169"/>
      <c r="E217" s="169"/>
      <c r="F217" s="169"/>
      <c r="G217" s="169" t="s">
        <v>91</v>
      </c>
      <c r="H217" s="170">
        <f t="shared" si="4"/>
        <v>0</v>
      </c>
      <c r="I217" s="167"/>
      <c r="Q217" s="168"/>
    </row>
    <row r="218" spans="2:19" ht="10" hidden="1" thickBot="1" x14ac:dyDescent="0.3">
      <c r="B218" s="171"/>
      <c r="C218" s="384"/>
      <c r="D218" s="172"/>
      <c r="E218" s="172"/>
      <c r="F218" s="172"/>
      <c r="G218" s="172" t="s">
        <v>92</v>
      </c>
      <c r="H218" s="173">
        <f>SUM(H215:H217)</f>
        <v>13</v>
      </c>
      <c r="I218" s="174"/>
      <c r="J218" s="175"/>
      <c r="K218" s="175"/>
      <c r="L218" s="175"/>
      <c r="M218" s="175"/>
      <c r="N218" s="175"/>
      <c r="O218" s="175"/>
      <c r="P218" s="175"/>
      <c r="Q218" s="176"/>
    </row>
    <row r="219" spans="2:19" ht="7" hidden="1" customHeight="1" thickTop="1" x14ac:dyDescent="0.25"/>
  </sheetData>
  <sheetProtection formatCells="0" formatColumns="0" formatRows="0"/>
  <autoFilter ref="C12:R213" xr:uid="{00000000-0009-0000-0000-000008000000}"/>
  <mergeCells count="15">
    <mergeCell ref="B7:M7"/>
    <mergeCell ref="B1:M1"/>
    <mergeCell ref="B2:M2"/>
    <mergeCell ref="B3:M3"/>
    <mergeCell ref="B4:M4"/>
    <mergeCell ref="B5:M5"/>
    <mergeCell ref="H12:H13"/>
    <mergeCell ref="R12:R13"/>
    <mergeCell ref="C215:C218"/>
    <mergeCell ref="B12:B13"/>
    <mergeCell ref="C12:C13"/>
    <mergeCell ref="D12:D13"/>
    <mergeCell ref="E12:E13"/>
    <mergeCell ref="F12:F13"/>
    <mergeCell ref="G12:G13"/>
  </mergeCells>
  <conditionalFormatting sqref="B14:B213 D14:D213">
    <cfRule type="expression" dxfId="33" priority="19">
      <formula>MOD(ROW(),2)</formula>
    </cfRule>
  </conditionalFormatting>
  <conditionalFormatting sqref="H216">
    <cfRule type="cellIs" dxfId="32" priority="18" operator="greaterThan">
      <formula>0</formula>
    </cfRule>
  </conditionalFormatting>
  <conditionalFormatting sqref="C14:C213">
    <cfRule type="expression" dxfId="31" priority="13">
      <formula>MOD(ROW(),2)</formula>
    </cfRule>
  </conditionalFormatting>
  <conditionalFormatting sqref="I14:L213">
    <cfRule type="expression" dxfId="30" priority="12">
      <formula>MOD(ROW(),2)</formula>
    </cfRule>
  </conditionalFormatting>
  <conditionalFormatting sqref="I14:L213">
    <cfRule type="cellIs" dxfId="29" priority="11" operator="equal">
      <formula>0</formula>
    </cfRule>
  </conditionalFormatting>
  <conditionalFormatting sqref="M14:P213">
    <cfRule type="expression" dxfId="28" priority="10">
      <formula>MOD(ROW(),2)</formula>
    </cfRule>
  </conditionalFormatting>
  <conditionalFormatting sqref="M14:O213">
    <cfRule type="cellIs" dxfId="27" priority="9" operator="equal">
      <formula>0</formula>
    </cfRule>
  </conditionalFormatting>
  <conditionalFormatting sqref="Q14:Q213">
    <cfRule type="expression" dxfId="26" priority="8">
      <formula>MOD(ROW(),2)</formula>
    </cfRule>
  </conditionalFormatting>
  <conditionalFormatting sqref="Q14:Q213">
    <cfRule type="cellIs" dxfId="25" priority="7" operator="equal">
      <formula>0</formula>
    </cfRule>
  </conditionalFormatting>
  <conditionalFormatting sqref="G11">
    <cfRule type="containsBlanks" dxfId="24" priority="6">
      <formula>LEN(TRIM(G11))=0</formula>
    </cfRule>
  </conditionalFormatting>
  <conditionalFormatting sqref="E14:H213">
    <cfRule type="cellIs" dxfId="23" priority="14" operator="equal">
      <formula>"RECHAZADO"</formula>
    </cfRule>
    <cfRule type="cellIs" dxfId="22" priority="15" operator="equal">
      <formula>"NO CUMPLE"</formula>
    </cfRule>
    <cfRule type="cellIs" dxfId="21" priority="16" operator="equal">
      <formula>"CUMPLE"</formula>
    </cfRule>
    <cfRule type="expression" dxfId="20" priority="17">
      <formula>MOD(ROW(),2)</formula>
    </cfRule>
  </conditionalFormatting>
  <conditionalFormatting sqref="P14:P213">
    <cfRule type="cellIs" dxfId="19" priority="4" operator="equal">
      <formula>-1</formula>
    </cfRule>
    <cfRule type="cellIs" dxfId="18" priority="5" operator="equal">
      <formula>0</formula>
    </cfRule>
  </conditionalFormatting>
  <conditionalFormatting sqref="Q14:Q213">
    <cfRule type="cellIs" dxfId="17" priority="3" operator="equal">
      <formula>-2</formula>
    </cfRule>
  </conditionalFormatting>
  <conditionalFormatting sqref="R14:R212">
    <cfRule type="expression" dxfId="16" priority="2">
      <formula>MOD(ROW(),2)</formula>
    </cfRule>
  </conditionalFormatting>
  <conditionalFormatting sqref="R14:R212">
    <cfRule type="cellIs" dxfId="15" priority="1" operator="equal">
      <formula>0</formula>
    </cfRule>
  </conditionalFormatting>
  <dataValidations count="2">
    <dataValidation type="list" allowBlank="1" showInputMessage="1" showErrorMessage="1" sqref="E14:E213 G14:G213" xr:uid="{99A08247-32AA-471A-8B56-0BDFB6C5AE5C}">
      <formula1>"RECHAZADO,NO CUMPLE,CUMPLE"</formula1>
    </dataValidation>
    <dataValidation type="list" allowBlank="1" showInputMessage="1" showErrorMessage="1" sqref="G11" xr:uid="{E0D747AC-F1BC-488F-8468-AB6A530C6EAB}">
      <formula1>"PRELIMINAR,FINAL"</formula1>
    </dataValidation>
  </dataValidations>
  <pageMargins left="0.23622047244094491" right="0.23622047244094491" top="0.74803149606299213" bottom="0.74803149606299213" header="0.31496062992125984" footer="0.31496062992125984"/>
  <pageSetup scale="9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ADE87-ED48-47E2-8101-53725779264D}">
  <sheetPr codeName="Hoja4">
    <tabColor rgb="FF00B0F0"/>
  </sheetPr>
  <dimension ref="B1:AD294"/>
  <sheetViews>
    <sheetView showGridLines="0" view="pageBreakPreview" topLeftCell="A46" zoomScale="115" zoomScaleNormal="100" zoomScaleSheetLayoutView="115" workbookViewId="0">
      <selection activeCell="A5" sqref="A5"/>
    </sheetView>
  </sheetViews>
  <sheetFormatPr baseColWidth="10" defaultColWidth="10" defaultRowHeight="10.5" outlineLevelRow="1" x14ac:dyDescent="0.25"/>
  <cols>
    <col min="1" max="1" width="1.33203125" style="179" customWidth="1"/>
    <col min="2" max="2" width="3" style="179" hidden="1" customWidth="1"/>
    <col min="3" max="3" width="7.25" style="179" customWidth="1"/>
    <col min="4" max="4" width="7.25" style="179" hidden="1" customWidth="1"/>
    <col min="5" max="5" width="38.75" style="179" customWidth="1"/>
    <col min="6" max="6" width="18.83203125" style="179" customWidth="1"/>
    <col min="7" max="7" width="18.08203125" style="179" customWidth="1"/>
    <col min="8" max="8" width="25.08203125" style="178" bestFit="1" customWidth="1"/>
    <col min="9" max="9" width="1.25" style="178" customWidth="1"/>
    <col min="10" max="10" width="15.5" style="179" hidden="1" customWidth="1"/>
    <col min="11" max="11" width="10.58203125" style="179" hidden="1" customWidth="1"/>
    <col min="12" max="12" width="3.58203125" style="178" hidden="1" customWidth="1"/>
    <col min="13" max="13" width="7.83203125" style="178" hidden="1" customWidth="1"/>
    <col min="14" max="14" width="10.83203125" style="178" hidden="1" customWidth="1"/>
    <col min="15" max="15" width="3.58203125" style="178" hidden="1" customWidth="1"/>
    <col min="16" max="17" width="10.83203125" style="178" hidden="1" customWidth="1"/>
    <col min="18" max="18" width="32.08203125" style="178" hidden="1" customWidth="1"/>
    <col min="19" max="19" width="10.83203125" style="178" hidden="1" customWidth="1"/>
    <col min="20" max="20" width="19.5" style="179" hidden="1" customWidth="1"/>
    <col min="21" max="21" width="2" style="179" hidden="1" customWidth="1"/>
    <col min="22" max="30" width="19.5" style="179" bestFit="1" customWidth="1"/>
    <col min="31" max="16384" width="10" style="179"/>
  </cols>
  <sheetData>
    <row r="1" spans="2:11" hidden="1" x14ac:dyDescent="0.25">
      <c r="B1" s="177"/>
      <c r="C1" s="299"/>
      <c r="D1" s="299"/>
      <c r="E1" s="299"/>
      <c r="F1" s="299"/>
      <c r="G1" s="299"/>
      <c r="H1" s="299"/>
    </row>
    <row r="2" spans="2:11" hidden="1" x14ac:dyDescent="0.25">
      <c r="B2" s="177"/>
      <c r="C2" s="299"/>
      <c r="D2" s="290"/>
      <c r="E2" s="290"/>
      <c r="F2" s="290"/>
      <c r="G2" s="290"/>
      <c r="H2" s="290"/>
    </row>
    <row r="3" spans="2:11" hidden="1" x14ac:dyDescent="0.25">
      <c r="B3" s="177"/>
      <c r="C3" s="299"/>
      <c r="D3" s="299"/>
      <c r="E3" s="299"/>
      <c r="F3" s="299"/>
      <c r="G3" s="299"/>
      <c r="H3" s="299"/>
    </row>
    <row r="4" spans="2:11" hidden="1" x14ac:dyDescent="0.25">
      <c r="B4" s="177"/>
      <c r="C4" s="299"/>
      <c r="D4" s="299"/>
      <c r="E4" s="299"/>
      <c r="F4" s="299"/>
      <c r="G4" s="299"/>
      <c r="H4" s="299"/>
    </row>
    <row r="5" spans="2:11" ht="12.75" hidden="1" customHeight="1" x14ac:dyDescent="0.25">
      <c r="B5" s="177"/>
      <c r="C5" s="300"/>
      <c r="D5" s="300"/>
      <c r="E5" s="300"/>
      <c r="F5" s="300"/>
      <c r="G5" s="300"/>
      <c r="H5" s="300"/>
    </row>
    <row r="6" spans="2:11" hidden="1" x14ac:dyDescent="0.25">
      <c r="B6" s="177"/>
      <c r="C6" s="180"/>
      <c r="D6" s="180"/>
      <c r="E6" s="181"/>
      <c r="F6" s="181"/>
      <c r="G6" s="181"/>
      <c r="H6" s="181"/>
    </row>
    <row r="7" spans="2:11" ht="34.5" hidden="1" customHeight="1" x14ac:dyDescent="0.25">
      <c r="B7" s="177"/>
      <c r="C7" s="299"/>
      <c r="D7" s="299"/>
      <c r="E7" s="299"/>
      <c r="F7" s="299"/>
      <c r="G7" s="299"/>
      <c r="H7" s="299"/>
    </row>
    <row r="8" spans="2:11" hidden="1" x14ac:dyDescent="0.25">
      <c r="B8" s="177"/>
      <c r="C8" s="180">
        <f>+COLUMNS($C$8:C8)</f>
        <v>1</v>
      </c>
      <c r="D8" s="180">
        <f>+COLUMNS($C$8:D8)</f>
        <v>2</v>
      </c>
      <c r="E8" s="180">
        <f>+COLUMNS($C$8:E8)</f>
        <v>3</v>
      </c>
      <c r="F8" s="180">
        <f>+COLUMNS($C$8:F8)</f>
        <v>4</v>
      </c>
      <c r="G8" s="180">
        <f>+COLUMNS($C$8:G8)</f>
        <v>5</v>
      </c>
      <c r="H8" s="180">
        <f>+COLUMNS($C$8:H8)</f>
        <v>6</v>
      </c>
    </row>
    <row r="9" spans="2:11" ht="5" customHeight="1" x14ac:dyDescent="0.25">
      <c r="B9" s="177"/>
      <c r="C9" s="289"/>
      <c r="D9" s="289"/>
      <c r="E9" s="289"/>
      <c r="F9" s="289"/>
      <c r="G9" s="289"/>
      <c r="H9" s="289"/>
    </row>
    <row r="10" spans="2:11" ht="16.5" customHeight="1" x14ac:dyDescent="0.25">
      <c r="B10" s="177"/>
      <c r="C10" s="290" t="s">
        <v>93</v>
      </c>
      <c r="D10" s="290"/>
      <c r="E10" s="290"/>
      <c r="F10" s="290"/>
      <c r="G10" s="290"/>
      <c r="H10" s="290"/>
    </row>
    <row r="11" spans="2:11" ht="4.5" customHeight="1" thickBot="1" x14ac:dyDescent="0.3">
      <c r="B11" s="177"/>
      <c r="C11" s="182"/>
      <c r="D11" s="182"/>
      <c r="E11" s="181"/>
      <c r="F11" s="181"/>
      <c r="G11" s="181"/>
      <c r="H11" s="181"/>
    </row>
    <row r="12" spans="2:11" x14ac:dyDescent="0.25">
      <c r="B12" s="183"/>
      <c r="C12" s="291" t="s">
        <v>94</v>
      </c>
      <c r="D12" s="292"/>
      <c r="E12" s="292"/>
      <c r="F12" s="292"/>
      <c r="G12" s="292"/>
      <c r="H12" s="293"/>
      <c r="K12" s="178"/>
    </row>
    <row r="13" spans="2:11" x14ac:dyDescent="0.25">
      <c r="B13" s="183"/>
      <c r="C13" s="184" t="s">
        <v>95</v>
      </c>
      <c r="D13" s="185"/>
      <c r="E13" s="186"/>
      <c r="F13" s="186"/>
      <c r="G13" s="187" t="s">
        <v>96</v>
      </c>
      <c r="H13" s="188">
        <v>3759</v>
      </c>
      <c r="K13" s="178"/>
    </row>
    <row r="14" spans="2:11" x14ac:dyDescent="0.25">
      <c r="B14" s="183"/>
      <c r="C14" s="189"/>
      <c r="D14" s="185"/>
      <c r="E14" s="186"/>
      <c r="F14" s="186"/>
      <c r="G14" s="187" t="s">
        <v>97</v>
      </c>
      <c r="H14" s="190">
        <f>ROUND(100*(H13-INT(H13)),0)</f>
        <v>0</v>
      </c>
      <c r="K14" s="178"/>
    </row>
    <row r="15" spans="2:11" ht="11" thickBot="1" x14ac:dyDescent="0.3">
      <c r="B15" s="183"/>
      <c r="C15" s="191" t="s">
        <v>98</v>
      </c>
      <c r="D15" s="192"/>
      <c r="E15" s="193"/>
      <c r="F15" s="294" t="str">
        <f>IF(H13="","",IF(AND(H14&gt;=0,H14&lt;=24),"MEDIANA CON VALOR ABSOLUTO",IF(AND(H14&gt;=25,H14&lt;=49),"MEDIA GEOMETRICA",IF(AND(H14&gt;=50,H14&lt;=74),"MEDIA ARITMETICA ALTA","MEDIA ARITMETICA BAJA"))))</f>
        <v>MEDIANA CON VALOR ABSOLUTO</v>
      </c>
      <c r="G15" s="294"/>
      <c r="H15" s="295"/>
      <c r="K15" s="178"/>
    </row>
    <row r="16" spans="2:11" ht="6" customHeight="1" outlineLevel="1" thickBot="1" x14ac:dyDescent="0.3">
      <c r="B16" s="183"/>
      <c r="C16" s="194"/>
      <c r="D16" s="194"/>
      <c r="E16" s="195"/>
      <c r="F16" s="195"/>
      <c r="G16" s="195"/>
      <c r="H16" s="195"/>
      <c r="K16" s="178"/>
    </row>
    <row r="17" spans="2:19" ht="15.65" customHeight="1" outlineLevel="1" x14ac:dyDescent="0.25">
      <c r="B17" s="183"/>
      <c r="C17" s="291" t="s">
        <v>99</v>
      </c>
      <c r="D17" s="292"/>
      <c r="E17" s="292"/>
      <c r="F17" s="292"/>
      <c r="G17" s="292"/>
      <c r="H17" s="293"/>
      <c r="K17" s="178"/>
    </row>
    <row r="18" spans="2:19" outlineLevel="1" x14ac:dyDescent="0.25">
      <c r="B18" s="183"/>
      <c r="C18" s="189"/>
      <c r="D18" s="187"/>
      <c r="E18" s="196"/>
      <c r="F18" s="197"/>
      <c r="G18" s="187" t="s">
        <v>100</v>
      </c>
      <c r="H18" s="198">
        <f>COUNT(F43:F242)</f>
        <v>13</v>
      </c>
      <c r="K18" s="178"/>
    </row>
    <row r="19" spans="2:19" outlineLevel="1" x14ac:dyDescent="0.25">
      <c r="B19" s="183"/>
      <c r="C19" s="184"/>
      <c r="D19" s="187"/>
      <c r="E19" s="196"/>
      <c r="F19" s="197"/>
      <c r="G19" s="187" t="s">
        <v>101</v>
      </c>
      <c r="H19" s="199">
        <f>IF(H18=0,0,MIN(F43:F242))</f>
        <v>292.70999999999998</v>
      </c>
      <c r="K19" s="178"/>
    </row>
    <row r="20" spans="2:19" outlineLevel="1" x14ac:dyDescent="0.25">
      <c r="B20" s="183"/>
      <c r="C20" s="184"/>
      <c r="D20" s="187"/>
      <c r="E20" s="196"/>
      <c r="F20" s="197"/>
      <c r="G20" s="187" t="s">
        <v>102</v>
      </c>
      <c r="H20" s="199">
        <f>IF(H18=0,0,MAX(F43:F242))</f>
        <v>1955.22</v>
      </c>
      <c r="K20" s="178"/>
    </row>
    <row r="21" spans="2:19" outlineLevel="1" x14ac:dyDescent="0.25">
      <c r="B21" s="183"/>
      <c r="C21" s="189"/>
      <c r="D21" s="200"/>
      <c r="E21" s="196"/>
      <c r="F21" s="197"/>
      <c r="G21" s="187" t="s">
        <v>103</v>
      </c>
      <c r="H21" s="199">
        <f>IF(H18=0,0,AVERAGE(F43:F242))</f>
        <v>593.54461538461533</v>
      </c>
      <c r="K21" s="178"/>
    </row>
    <row r="22" spans="2:19" outlineLevel="1" x14ac:dyDescent="0.25">
      <c r="B22" s="183"/>
      <c r="C22" s="189"/>
      <c r="D22" s="200"/>
      <c r="E22" s="196"/>
      <c r="F22" s="197"/>
      <c r="G22" s="187" t="s">
        <v>104</v>
      </c>
      <c r="H22" s="201">
        <f>IF(H18=0,0,MEDIAN(F43:F242))</f>
        <v>470.34</v>
      </c>
      <c r="K22" s="178"/>
    </row>
    <row r="23" spans="2:19" outlineLevel="1" x14ac:dyDescent="0.25">
      <c r="B23" s="183"/>
      <c r="C23" s="189"/>
      <c r="D23" s="200"/>
      <c r="E23" s="196"/>
      <c r="F23" s="197"/>
      <c r="G23" s="187" t="s">
        <v>105</v>
      </c>
      <c r="H23" s="199">
        <f>IF(OR(H18=0,H18=1),0,STDEV(F43:F242))</f>
        <v>435.96879652515224</v>
      </c>
      <c r="K23" s="178"/>
    </row>
    <row r="24" spans="2:19" outlineLevel="1" x14ac:dyDescent="0.25">
      <c r="B24" s="183"/>
      <c r="C24" s="202"/>
      <c r="D24" s="203"/>
      <c r="E24" s="196"/>
      <c r="F24" s="197"/>
      <c r="G24" s="187" t="s">
        <v>106</v>
      </c>
      <c r="H24" s="199">
        <v>424449433</v>
      </c>
      <c r="K24" s="178"/>
    </row>
    <row r="25" spans="2:19" ht="11" outlineLevel="1" thickBot="1" x14ac:dyDescent="0.3">
      <c r="B25" s="183"/>
      <c r="C25" s="204"/>
      <c r="D25" s="205"/>
      <c r="E25" s="206"/>
      <c r="F25" s="207"/>
      <c r="G25" s="208" t="s">
        <v>107</v>
      </c>
      <c r="H25" s="209">
        <v>67.75</v>
      </c>
      <c r="K25" s="178"/>
    </row>
    <row r="26" spans="2:19" s="210" customFormat="1" ht="6" customHeight="1" outlineLevel="1" thickBot="1" x14ac:dyDescent="0.3">
      <c r="I26" s="211"/>
      <c r="K26" s="211"/>
      <c r="L26" s="211"/>
      <c r="M26" s="211"/>
      <c r="N26" s="211"/>
      <c r="O26" s="211"/>
      <c r="P26" s="211"/>
      <c r="Q26" s="211"/>
      <c r="R26" s="211"/>
      <c r="S26" s="211"/>
    </row>
    <row r="27" spans="2:19" ht="15" customHeight="1" outlineLevel="1" x14ac:dyDescent="0.25">
      <c r="B27" s="183"/>
      <c r="C27" s="212" t="s">
        <v>108</v>
      </c>
      <c r="D27" s="213"/>
      <c r="E27" s="213"/>
      <c r="F27" s="213"/>
      <c r="G27" s="213"/>
      <c r="H27" s="214"/>
      <c r="K27" s="178"/>
    </row>
    <row r="28" spans="2:19" ht="15" customHeight="1" outlineLevel="1" x14ac:dyDescent="0.25">
      <c r="B28" s="183"/>
      <c r="C28" s="184"/>
      <c r="D28" s="187"/>
      <c r="E28" s="196"/>
      <c r="F28" s="197"/>
      <c r="G28" s="187" t="s">
        <v>109</v>
      </c>
      <c r="H28" s="215">
        <f>H22</f>
        <v>470.34</v>
      </c>
      <c r="K28" s="178"/>
    </row>
    <row r="29" spans="2:19" ht="15" customHeight="1" outlineLevel="1" thickBot="1" x14ac:dyDescent="0.3">
      <c r="B29" s="183"/>
      <c r="C29" s="184"/>
      <c r="D29" s="187"/>
      <c r="E29" s="196"/>
      <c r="F29" s="197"/>
      <c r="G29" s="187" t="s">
        <v>110</v>
      </c>
      <c r="H29" s="215" t="str">
        <f>+S45</f>
        <v/>
      </c>
      <c r="K29" s="178"/>
    </row>
    <row r="30" spans="2:19" ht="15" customHeight="1" outlineLevel="1" x14ac:dyDescent="0.25">
      <c r="B30" s="183"/>
      <c r="C30" s="212" t="s">
        <v>111</v>
      </c>
      <c r="D30" s="213"/>
      <c r="E30" s="213"/>
      <c r="F30" s="213"/>
      <c r="G30" s="213"/>
      <c r="H30" s="214"/>
    </row>
    <row r="31" spans="2:19" ht="15" customHeight="1" outlineLevel="1" x14ac:dyDescent="0.25">
      <c r="B31" s="183"/>
      <c r="C31" s="216"/>
      <c r="D31" s="217"/>
      <c r="E31" s="217"/>
      <c r="F31" s="217"/>
      <c r="G31" s="218" t="s">
        <v>112</v>
      </c>
      <c r="H31" s="219">
        <f>IF(H18=0,0,PRODUCT(G43:G242))</f>
        <v>1.6845614901981286E-4</v>
      </c>
    </row>
    <row r="32" spans="2:19" ht="15" customHeight="1" outlineLevel="1" thickBot="1" x14ac:dyDescent="0.3">
      <c r="B32" s="183"/>
      <c r="C32" s="216"/>
      <c r="D32" s="217"/>
      <c r="E32" s="217"/>
      <c r="F32" s="217"/>
      <c r="G32" s="218" t="s">
        <v>113</v>
      </c>
      <c r="H32" s="215">
        <f>IF(H18=0,0,1000*POWER(H31,1/(H18)))</f>
        <v>512.54235389679377</v>
      </c>
    </row>
    <row r="33" spans="2:25" ht="15" customHeight="1" outlineLevel="1" x14ac:dyDescent="0.25">
      <c r="C33" s="212" t="s">
        <v>114</v>
      </c>
      <c r="D33" s="213"/>
      <c r="E33" s="213"/>
      <c r="F33" s="213"/>
      <c r="G33" s="213"/>
      <c r="H33" s="214"/>
    </row>
    <row r="34" spans="2:25" ht="15" customHeight="1" outlineLevel="1" thickBot="1" x14ac:dyDescent="0.3">
      <c r="C34" s="216"/>
      <c r="D34" s="217"/>
      <c r="E34" s="217"/>
      <c r="F34" s="217"/>
      <c r="G34" s="220" t="s">
        <v>115</v>
      </c>
      <c r="H34" s="215">
        <f>AVERAGE(H20,H21)</f>
        <v>1274.3823076923077</v>
      </c>
    </row>
    <row r="35" spans="2:25" ht="15" customHeight="1" outlineLevel="1" x14ac:dyDescent="0.25">
      <c r="C35" s="212" t="s">
        <v>116</v>
      </c>
      <c r="D35" s="213"/>
      <c r="E35" s="213"/>
      <c r="F35" s="213"/>
      <c r="G35" s="213"/>
      <c r="H35" s="214"/>
    </row>
    <row r="36" spans="2:25" ht="15" customHeight="1" outlineLevel="1" thickBot="1" x14ac:dyDescent="0.3">
      <c r="C36" s="216"/>
      <c r="D36" s="217"/>
      <c r="E36" s="217"/>
      <c r="F36" s="217"/>
      <c r="G36" s="220" t="s">
        <v>117</v>
      </c>
      <c r="H36" s="215">
        <f>AVERAGE(H21,H19)</f>
        <v>443.12730769230768</v>
      </c>
    </row>
    <row r="37" spans="2:25" ht="6" customHeight="1" thickBot="1" x14ac:dyDescent="0.3">
      <c r="B37" s="183"/>
      <c r="C37" s="221"/>
      <c r="D37" s="221"/>
      <c r="E37" s="221"/>
      <c r="F37" s="221"/>
      <c r="G37" s="221"/>
      <c r="H37" s="221"/>
    </row>
    <row r="38" spans="2:25" s="225" customFormat="1" ht="24" customHeight="1" thickBot="1" x14ac:dyDescent="0.3">
      <c r="B38" s="222"/>
      <c r="C38" s="296" t="s">
        <v>8</v>
      </c>
      <c r="D38" s="297"/>
      <c r="E38" s="297"/>
      <c r="F38" s="298" t="str">
        <f>F15</f>
        <v>MEDIANA CON VALOR ABSOLUTO</v>
      </c>
      <c r="G38" s="298"/>
      <c r="H38" s="223">
        <f>IF(AND(F38="MEDIANA CON VALOR ABSOLUTO",ISEVEN(H18)),H29,IF(F38="MEDIANA CON VALOR ABSOLUTO",H28,IF(F38="MEDIA GEOMETRICA",H32,IF(F38="MEDIA ARITMETICA ALTA",H34,IF(F38="MEDIA ARITMETICA BAJA",H36,"")))))</f>
        <v>470.34</v>
      </c>
      <c r="I38" s="224"/>
      <c r="L38" s="224"/>
      <c r="M38" s="224"/>
      <c r="N38" s="224"/>
      <c r="O38" s="224"/>
      <c r="P38" s="224"/>
      <c r="Q38" s="224"/>
      <c r="R38" s="224"/>
      <c r="S38" s="224"/>
    </row>
    <row r="39" spans="2:25" ht="6" customHeight="1" thickBot="1" x14ac:dyDescent="0.3">
      <c r="B39" s="183"/>
      <c r="C39" s="194"/>
      <c r="D39" s="194"/>
      <c r="E39" s="195"/>
      <c r="F39" s="195"/>
      <c r="G39" s="195"/>
      <c r="H39" s="195"/>
    </row>
    <row r="40" spans="2:25" ht="11" thickBot="1" x14ac:dyDescent="0.3">
      <c r="B40" s="183"/>
      <c r="C40" s="274" t="s">
        <v>118</v>
      </c>
      <c r="D40" s="275"/>
      <c r="E40" s="275"/>
      <c r="F40" s="275"/>
      <c r="G40" s="275"/>
      <c r="H40" s="276"/>
    </row>
    <row r="41" spans="2:25" ht="30.5" customHeight="1" outlineLevel="1" thickBot="1" x14ac:dyDescent="0.3">
      <c r="B41" s="183"/>
      <c r="C41" s="277" t="s">
        <v>71</v>
      </c>
      <c r="D41" s="279" t="s">
        <v>119</v>
      </c>
      <c r="E41" s="281" t="s">
        <v>120</v>
      </c>
      <c r="F41" s="226" t="s">
        <v>121</v>
      </c>
      <c r="G41" s="226" t="s">
        <v>121</v>
      </c>
      <c r="H41" s="227" t="s">
        <v>122</v>
      </c>
      <c r="T41" s="228" t="s">
        <v>123</v>
      </c>
      <c r="Y41" s="179" t="s">
        <v>124</v>
      </c>
    </row>
    <row r="42" spans="2:25" ht="22.5" customHeight="1" outlineLevel="1" thickBot="1" x14ac:dyDescent="0.3">
      <c r="B42" s="183"/>
      <c r="C42" s="278"/>
      <c r="D42" s="280"/>
      <c r="E42" s="282"/>
      <c r="F42" s="229" t="s">
        <v>3</v>
      </c>
      <c r="G42" s="229" t="s">
        <v>125</v>
      </c>
      <c r="H42" s="230" t="s">
        <v>126</v>
      </c>
      <c r="J42" s="231"/>
      <c r="L42" s="283" t="s">
        <v>127</v>
      </c>
      <c r="M42" s="284"/>
      <c r="N42" s="284"/>
      <c r="O42" s="284"/>
      <c r="P42" s="284"/>
      <c r="Q42" s="284"/>
      <c r="R42" s="284"/>
      <c r="S42" s="285"/>
      <c r="T42" s="232">
        <f>+MIN(T43:T242)</f>
        <v>0</v>
      </c>
      <c r="U42" s="233"/>
    </row>
    <row r="43" spans="2:25" ht="26.25" customHeight="1" outlineLevel="1" x14ac:dyDescent="0.25">
      <c r="B43" s="183">
        <f>+L43</f>
        <v>6</v>
      </c>
      <c r="C43" s="234">
        <v>1</v>
      </c>
      <c r="D43" s="235">
        <v>1</v>
      </c>
      <c r="E43" s="236" t="s">
        <v>174</v>
      </c>
      <c r="F43" s="237">
        <v>477.11</v>
      </c>
      <c r="G43" s="238">
        <f>IF(ISTEXT(F43),"",F43/1000)</f>
        <v>0.47711000000000003</v>
      </c>
      <c r="H43" s="239">
        <f>IF(OR(E43="",F43=""),"",
IFERROR(
IF(
     IF(F43="NO ES TENIDO EN CUENTA",0,
     IF(F43="NO CUMPLE","NO CUMPLE",
     IF(F43="RECHAZADO","RECHAZADO",
     IF(F43="",0,
     IF(OR(AND($F$38="MEDIA ARITMETICA ALTA",F43&lt;=$H$38)),$H$25*(1-ABS($H$38-F43)/$H$38),
     IF(AND($F$38="MEDIA ARITMETICA ALTA",F43&gt;$H$38),$H$25*(1-2*ABS($H$38-F43)/$H$38),
     IF(T43=$T$42,$H$25,
     $H$25*(1-ABS($H$38-F43)/$H$38))))))))&lt;0,
0,
IF(F43="NO ES TENIDO EN CUENTA",0,
IF(F43="NO CUMPLE","NO CUMPLE",
IF(F43="RECHAZADO","RECHAZADO",
IF(F43="",0,
IF(OR(AND($F$38="MEDIA ARITMETICA ALTA",F43&lt;=$H$38)),$H$25*(1-ABS($H$38-F43)/$H$38),
IF(AND($F$38="MEDIA ARITMETICA ALTA",F43&gt;$H$38),$H$25*(1-2*ABS($H$38-F43)/$H$38),
IF(T43=$T$42,$H$25,
$H$25*(1-ABS($H$38-F43)/$H$38))))))))
),
"Revisar Error"))</f>
        <v>66.774817153548497</v>
      </c>
      <c r="I43" s="240" t="s">
        <v>124</v>
      </c>
      <c r="J43" s="241">
        <f>+D43/10000000000000</f>
        <v>1E-13</v>
      </c>
      <c r="L43" s="242">
        <f>IFERROR(RANK(M43,$M$43:$M$242,0),"")</f>
        <v>6</v>
      </c>
      <c r="M43" s="178">
        <f>IFERROR(IF(E43="","",IF(ISTEXT(F43),0-J43,F43/100000-J43)),"")</f>
        <v>4.7710999999000005E-3</v>
      </c>
      <c r="N43" s="243">
        <f>IFERROR(IF(OR(F43="RECHAZADO",F43="NO HÁBIL"),"RECHAZADO",F43),"")</f>
        <v>477.11</v>
      </c>
      <c r="O43" s="178">
        <v>1</v>
      </c>
      <c r="P43" s="178">
        <f>IFERROR(IF(VLOOKUP(O43,$L$43:$M$242,2,0)&lt;=0,"RECHAZADO",VLOOKUP(O43,$L$43:$N$242,3,0)),"")</f>
        <v>1955.22</v>
      </c>
      <c r="Q43" s="178">
        <f>IFERROR(VLOOKUP(O43,$B$43:$D$242,3,0),"")</f>
        <v>6</v>
      </c>
      <c r="R43" s="224" t="s">
        <v>128</v>
      </c>
      <c r="S43" s="244" t="str">
        <f>IF(ISODD(H18),"",H18/2+1)</f>
        <v/>
      </c>
      <c r="T43" s="179">
        <f>IFERROR(IF(F43="rechazado",$H$24*10,ABS(F43-$H$38)),"")</f>
        <v>6.7700000000000387</v>
      </c>
      <c r="U43" s="233"/>
    </row>
    <row r="44" spans="2:25" ht="26.25" customHeight="1" outlineLevel="1" x14ac:dyDescent="0.25">
      <c r="B44" s="183">
        <f t="shared" ref="B44:B107" si="0">+L44</f>
        <v>5</v>
      </c>
      <c r="C44" s="234">
        <v>2</v>
      </c>
      <c r="D44" s="235">
        <v>2</v>
      </c>
      <c r="E44" s="236" t="s">
        <v>184</v>
      </c>
      <c r="F44" s="237">
        <v>500.69</v>
      </c>
      <c r="G44" s="238">
        <f t="shared" ref="G44:G107" si="1">IF(ISTEXT(F44),"",F44/1000)</f>
        <v>0.50068999999999997</v>
      </c>
      <c r="H44" s="239">
        <f t="shared" ref="H44:H107" si="2">IF(OR(E44="",F44=""),"",
IFERROR(
IF(
     IF(F44="NO ES TENIDO EN CUENTA",0,
     IF(F44="NO CUMPLE","NO CUMPLE",
     IF(F44="RECHAZADO","RECHAZADO",
     IF(F44="",0,
     IF(OR(AND($F$38="MEDIA ARITMETICA ALTA",F44&lt;=$H$38)),$H$25*(1-ABS($H$38-F44)/$H$38),
     IF(AND($F$38="MEDIA ARITMETICA ALTA",F44&gt;$H$38),$H$25*(1-2*ABS($H$38-F44)/$H$38),
     IF(T44=$T$42,$H$25,
     $H$25*(1-ABS($H$38-F44)/$H$38))))))))&lt;0,
0,
IF(F44="NO ES TENIDO EN CUENTA",0,
IF(F44="NO CUMPLE","NO CUMPLE",
IF(F44="RECHAZADO","RECHAZADO",
IF(F44="",0,
IF(OR(AND($F$38="MEDIA ARITMETICA ALTA",F44&lt;=$H$38)),$H$25*(1-ABS($H$38-F44)/$H$38),
IF(AND($F$38="MEDIA ARITMETICA ALTA",F44&gt;$H$38),$H$25*(1-2*ABS($H$38-F44)/$H$38),
IF(T44=$T$42,$H$25,
$H$25*(1-ABS($H$38-F44)/$H$38))))))))
),
"Revisar Error"))</f>
        <v>63.378242335331883</v>
      </c>
      <c r="I44" s="240" t="s">
        <v>124</v>
      </c>
      <c r="J44" s="241">
        <f t="shared" ref="J44:J107" si="3">+D44/10000000000000</f>
        <v>2.0000000000000001E-13</v>
      </c>
      <c r="L44" s="242">
        <f t="shared" ref="L44:L107" si="4">IFERROR(RANK(M44,$M$43:$M$242,0),"")</f>
        <v>5</v>
      </c>
      <c r="M44" s="178">
        <f t="shared" ref="M44:M107" si="5">IFERROR(IF(E44="","",IF(ISTEXT(F44),0-J44,F44/100000-J44)),"")</f>
        <v>5.0068999998000002E-3</v>
      </c>
      <c r="N44" s="245">
        <f t="shared" ref="N44:N107" si="6">IFERROR(IF(OR(F44="RECHAZADO",F44="NO HÁBIL"),"RECHAZADO",F44),"")</f>
        <v>500.69</v>
      </c>
      <c r="O44" s="178">
        <v>2</v>
      </c>
      <c r="P44" s="178">
        <f t="shared" ref="P44:P107" si="7">IFERROR(IF(VLOOKUP(O44,$L$43:$M$242,2,0)&lt;=0,"RECHAZADO",VLOOKUP(O44,$L$43:$N$242,3,0)),"")</f>
        <v>777.9</v>
      </c>
      <c r="Q44" s="178">
        <f t="shared" ref="Q44:Q107" si="8">IFERROR(VLOOKUP(O44,$B$43:$D$242,3,0),"")</f>
        <v>5</v>
      </c>
      <c r="R44" s="224" t="s">
        <v>129</v>
      </c>
      <c r="S44" s="246">
        <f>IF(H18=0,0,MEDIAN($F$43:$F$242))</f>
        <v>470.34</v>
      </c>
      <c r="T44" s="179">
        <f t="shared" ref="T44:T107" si="9">IFERROR(IF(F44="rechazado",$H$24*10,ABS(F44-$H$38)),"")</f>
        <v>30.350000000000023</v>
      </c>
      <c r="U44" s="233"/>
    </row>
    <row r="45" spans="2:25" ht="26.25" customHeight="1" outlineLevel="1" x14ac:dyDescent="0.25">
      <c r="B45" s="183">
        <f t="shared" si="0"/>
        <v>11</v>
      </c>
      <c r="C45" s="234">
        <v>3</v>
      </c>
      <c r="D45" s="235">
        <v>3</v>
      </c>
      <c r="E45" s="236" t="s">
        <v>190</v>
      </c>
      <c r="F45" s="237">
        <v>330.51</v>
      </c>
      <c r="G45" s="238">
        <f t="shared" si="1"/>
        <v>0.33050999999999997</v>
      </c>
      <c r="H45" s="239">
        <f t="shared" si="2"/>
        <v>47.608224901135351</v>
      </c>
      <c r="I45" s="240" t="s">
        <v>124</v>
      </c>
      <c r="J45" s="241">
        <f t="shared" si="3"/>
        <v>2.9999999999999998E-13</v>
      </c>
      <c r="L45" s="242">
        <f t="shared" si="4"/>
        <v>11</v>
      </c>
      <c r="M45" s="178">
        <f t="shared" si="5"/>
        <v>3.3050999997E-3</v>
      </c>
      <c r="N45" s="245">
        <f t="shared" si="6"/>
        <v>330.51</v>
      </c>
      <c r="O45" s="178">
        <v>3</v>
      </c>
      <c r="P45" s="178">
        <f t="shared" si="7"/>
        <v>766.11</v>
      </c>
      <c r="Q45" s="178">
        <f t="shared" si="8"/>
        <v>12</v>
      </c>
      <c r="R45" s="224" t="s">
        <v>130</v>
      </c>
      <c r="S45" s="247" t="str">
        <f>+IF(H18=0,0,IF(ISEVEN(H18),VLOOKUP(S43,$O$43:$P$242,2,0),""))</f>
        <v/>
      </c>
      <c r="T45" s="179">
        <f t="shared" si="9"/>
        <v>139.82999999999998</v>
      </c>
      <c r="U45" s="233"/>
    </row>
    <row r="46" spans="2:25" ht="26.25" customHeight="1" outlineLevel="1" x14ac:dyDescent="0.25">
      <c r="B46" s="183">
        <f t="shared" si="0"/>
        <v>9</v>
      </c>
      <c r="C46" s="234">
        <v>4</v>
      </c>
      <c r="D46" s="235">
        <v>4</v>
      </c>
      <c r="E46" s="236" t="s">
        <v>199</v>
      </c>
      <c r="F46" s="237">
        <v>424.84</v>
      </c>
      <c r="G46" s="238">
        <f t="shared" si="1"/>
        <v>0.42484</v>
      </c>
      <c r="H46" s="239">
        <f t="shared" si="2"/>
        <v>61.195964621337758</v>
      </c>
      <c r="I46" s="240" t="s">
        <v>124</v>
      </c>
      <c r="J46" s="241">
        <f t="shared" si="3"/>
        <v>4.0000000000000001E-13</v>
      </c>
      <c r="L46" s="242">
        <f t="shared" si="4"/>
        <v>9</v>
      </c>
      <c r="M46" s="178">
        <f t="shared" si="5"/>
        <v>4.2483999995999991E-3</v>
      </c>
      <c r="N46" s="245">
        <f t="shared" si="6"/>
        <v>424.84</v>
      </c>
      <c r="O46" s="178">
        <v>4</v>
      </c>
      <c r="P46" s="178">
        <f t="shared" si="7"/>
        <v>544.17999999999995</v>
      </c>
      <c r="Q46" s="178">
        <f t="shared" si="8"/>
        <v>7</v>
      </c>
      <c r="R46" s="224" t="s">
        <v>131</v>
      </c>
      <c r="S46" s="248" t="str">
        <f>IF(ISODD(H18),"",VLOOKUP(S43,$O$43:$Q$242,3,0))</f>
        <v/>
      </c>
      <c r="T46" s="179">
        <f t="shared" si="9"/>
        <v>45.5</v>
      </c>
      <c r="U46" s="233"/>
    </row>
    <row r="47" spans="2:25" ht="26.25" customHeight="1" outlineLevel="1" x14ac:dyDescent="0.25">
      <c r="B47" s="183">
        <f t="shared" si="0"/>
        <v>2</v>
      </c>
      <c r="C47" s="234">
        <v>5</v>
      </c>
      <c r="D47" s="235">
        <v>5</v>
      </c>
      <c r="E47" s="236" t="s">
        <v>288</v>
      </c>
      <c r="F47" s="237">
        <v>777.9</v>
      </c>
      <c r="G47" s="238">
        <f t="shared" si="1"/>
        <v>0.77789999999999992</v>
      </c>
      <c r="H47" s="239">
        <f t="shared" si="2"/>
        <v>23.447601734915164</v>
      </c>
      <c r="I47" s="240" t="s">
        <v>124</v>
      </c>
      <c r="J47" s="241">
        <f t="shared" si="3"/>
        <v>4.9999999999999999E-13</v>
      </c>
      <c r="L47" s="242">
        <f t="shared" si="4"/>
        <v>2</v>
      </c>
      <c r="M47" s="178">
        <f t="shared" si="5"/>
        <v>7.7789999994999992E-3</v>
      </c>
      <c r="N47" s="245">
        <f t="shared" si="6"/>
        <v>777.9</v>
      </c>
      <c r="O47" s="178">
        <v>5</v>
      </c>
      <c r="P47" s="178">
        <f t="shared" si="7"/>
        <v>500.69</v>
      </c>
      <c r="Q47" s="178">
        <f t="shared" si="8"/>
        <v>2</v>
      </c>
      <c r="R47" s="224"/>
      <c r="S47" s="244"/>
      <c r="T47" s="179">
        <f t="shared" si="9"/>
        <v>307.56</v>
      </c>
      <c r="U47" s="233"/>
    </row>
    <row r="48" spans="2:25" ht="26.25" customHeight="1" outlineLevel="1" x14ac:dyDescent="0.25">
      <c r="B48" s="183">
        <f t="shared" si="0"/>
        <v>1</v>
      </c>
      <c r="C48" s="234">
        <v>6</v>
      </c>
      <c r="D48" s="235">
        <v>6</v>
      </c>
      <c r="E48" s="236" t="s">
        <v>220</v>
      </c>
      <c r="F48" s="237">
        <v>1955.22</v>
      </c>
      <c r="G48" s="238">
        <f t="shared" si="1"/>
        <v>1.95522</v>
      </c>
      <c r="H48" s="239">
        <f t="shared" si="2"/>
        <v>0</v>
      </c>
      <c r="I48" s="240" t="s">
        <v>124</v>
      </c>
      <c r="J48" s="241">
        <f t="shared" si="3"/>
        <v>5.9999999999999997E-13</v>
      </c>
      <c r="L48" s="242">
        <f t="shared" si="4"/>
        <v>1</v>
      </c>
      <c r="M48" s="178">
        <f t="shared" si="5"/>
        <v>1.95521999994E-2</v>
      </c>
      <c r="N48" s="245">
        <f t="shared" si="6"/>
        <v>1955.22</v>
      </c>
      <c r="O48" s="178">
        <v>6</v>
      </c>
      <c r="P48" s="178">
        <f t="shared" si="7"/>
        <v>477.11</v>
      </c>
      <c r="Q48" s="178">
        <f t="shared" si="8"/>
        <v>1</v>
      </c>
      <c r="R48" s="224"/>
      <c r="S48" s="244"/>
      <c r="T48" s="179">
        <f t="shared" si="9"/>
        <v>1484.88</v>
      </c>
      <c r="U48" s="233"/>
    </row>
    <row r="49" spans="2:21" ht="26.25" customHeight="1" outlineLevel="1" x14ac:dyDescent="0.25">
      <c r="B49" s="183">
        <f t="shared" si="0"/>
        <v>4</v>
      </c>
      <c r="C49" s="234">
        <v>7</v>
      </c>
      <c r="D49" s="235">
        <v>7</v>
      </c>
      <c r="E49" s="236" t="s">
        <v>289</v>
      </c>
      <c r="F49" s="237">
        <v>544.17999999999995</v>
      </c>
      <c r="G49" s="238">
        <f t="shared" si="1"/>
        <v>0.54418</v>
      </c>
      <c r="H49" s="239">
        <f t="shared" si="2"/>
        <v>57.113736871199563</v>
      </c>
      <c r="I49" s="240" t="s">
        <v>124</v>
      </c>
      <c r="J49" s="241">
        <f t="shared" si="3"/>
        <v>7.0000000000000005E-13</v>
      </c>
      <c r="L49" s="242">
        <f t="shared" si="4"/>
        <v>4</v>
      </c>
      <c r="M49" s="178">
        <f t="shared" si="5"/>
        <v>5.4417999992999993E-3</v>
      </c>
      <c r="N49" s="245">
        <f t="shared" si="6"/>
        <v>544.17999999999995</v>
      </c>
      <c r="O49" s="178">
        <v>7</v>
      </c>
      <c r="P49" s="178">
        <f t="shared" si="7"/>
        <v>470.34</v>
      </c>
      <c r="Q49" s="178">
        <f t="shared" si="8"/>
        <v>9</v>
      </c>
      <c r="R49" s="224"/>
      <c r="S49" s="244"/>
      <c r="T49" s="179">
        <f t="shared" si="9"/>
        <v>73.839999999999975</v>
      </c>
      <c r="U49" s="233"/>
    </row>
    <row r="50" spans="2:21" ht="26.25" customHeight="1" outlineLevel="1" x14ac:dyDescent="0.25">
      <c r="B50" s="183">
        <f t="shared" si="0"/>
        <v>10</v>
      </c>
      <c r="C50" s="234">
        <v>8</v>
      </c>
      <c r="D50" s="235">
        <v>8</v>
      </c>
      <c r="E50" s="236" t="s">
        <v>242</v>
      </c>
      <c r="F50" s="237">
        <v>422.85</v>
      </c>
      <c r="G50" s="238">
        <f t="shared" si="1"/>
        <v>0.42285</v>
      </c>
      <c r="H50" s="239">
        <f t="shared" si="2"/>
        <v>60.90931560147979</v>
      </c>
      <c r="I50" s="240" t="s">
        <v>124</v>
      </c>
      <c r="J50" s="241">
        <f t="shared" si="3"/>
        <v>8.0000000000000002E-13</v>
      </c>
      <c r="L50" s="242">
        <f t="shared" si="4"/>
        <v>10</v>
      </c>
      <c r="M50" s="178">
        <f t="shared" si="5"/>
        <v>4.2284999992000007E-3</v>
      </c>
      <c r="N50" s="245">
        <f t="shared" si="6"/>
        <v>422.85</v>
      </c>
      <c r="O50" s="178">
        <v>8</v>
      </c>
      <c r="P50" s="178">
        <f t="shared" si="7"/>
        <v>453.85</v>
      </c>
      <c r="Q50" s="178">
        <f t="shared" si="8"/>
        <v>11</v>
      </c>
      <c r="R50" s="224"/>
      <c r="S50" s="244"/>
      <c r="T50" s="179">
        <f t="shared" si="9"/>
        <v>47.489999999999952</v>
      </c>
      <c r="U50" s="233"/>
    </row>
    <row r="51" spans="2:21" ht="26.25" customHeight="1" outlineLevel="1" x14ac:dyDescent="0.25">
      <c r="B51" s="183">
        <f t="shared" si="0"/>
        <v>7</v>
      </c>
      <c r="C51" s="234">
        <v>9</v>
      </c>
      <c r="D51" s="235">
        <v>9</v>
      </c>
      <c r="E51" s="236" t="s">
        <v>249</v>
      </c>
      <c r="F51" s="237">
        <v>470.34</v>
      </c>
      <c r="G51" s="238">
        <f t="shared" si="1"/>
        <v>0.47033999999999998</v>
      </c>
      <c r="H51" s="239">
        <f t="shared" si="2"/>
        <v>67.75</v>
      </c>
      <c r="I51" s="240" t="s">
        <v>124</v>
      </c>
      <c r="J51" s="241">
        <f t="shared" si="3"/>
        <v>9E-13</v>
      </c>
      <c r="L51" s="242">
        <f t="shared" si="4"/>
        <v>7</v>
      </c>
      <c r="M51" s="178">
        <f t="shared" si="5"/>
        <v>4.7033999991000002E-3</v>
      </c>
      <c r="N51" s="245">
        <f t="shared" si="6"/>
        <v>470.34</v>
      </c>
      <c r="O51" s="178">
        <v>9</v>
      </c>
      <c r="P51" s="178">
        <f t="shared" si="7"/>
        <v>424.84</v>
      </c>
      <c r="Q51" s="178">
        <f t="shared" si="8"/>
        <v>4</v>
      </c>
      <c r="R51" s="224"/>
      <c r="S51" s="244"/>
      <c r="T51" s="179">
        <f t="shared" si="9"/>
        <v>0</v>
      </c>
      <c r="U51" s="233"/>
    </row>
    <row r="52" spans="2:21" ht="26.25" customHeight="1" outlineLevel="1" x14ac:dyDescent="0.25">
      <c r="B52" s="183">
        <f t="shared" si="0"/>
        <v>12</v>
      </c>
      <c r="C52" s="234">
        <v>10</v>
      </c>
      <c r="D52" s="235">
        <v>10</v>
      </c>
      <c r="E52" s="236" t="s">
        <v>259</v>
      </c>
      <c r="F52" s="237">
        <v>299.77</v>
      </c>
      <c r="G52" s="238">
        <f t="shared" si="1"/>
        <v>0.29976999999999998</v>
      </c>
      <c r="H52" s="239">
        <f t="shared" si="2"/>
        <v>43.180289790364412</v>
      </c>
      <c r="I52" s="240" t="s">
        <v>124</v>
      </c>
      <c r="J52" s="241">
        <f t="shared" si="3"/>
        <v>9.9999999999999998E-13</v>
      </c>
      <c r="L52" s="242">
        <f t="shared" si="4"/>
        <v>12</v>
      </c>
      <c r="M52" s="178">
        <f t="shared" si="5"/>
        <v>2.9976999989999998E-3</v>
      </c>
      <c r="N52" s="245">
        <f t="shared" si="6"/>
        <v>299.77</v>
      </c>
      <c r="O52" s="178">
        <v>10</v>
      </c>
      <c r="P52" s="178">
        <f t="shared" si="7"/>
        <v>422.85</v>
      </c>
      <c r="Q52" s="178">
        <f t="shared" si="8"/>
        <v>8</v>
      </c>
      <c r="R52" s="224"/>
      <c r="S52" s="244"/>
      <c r="T52" s="179">
        <f t="shared" si="9"/>
        <v>170.57</v>
      </c>
      <c r="U52" s="233"/>
    </row>
    <row r="53" spans="2:21" ht="26.25" customHeight="1" outlineLevel="1" x14ac:dyDescent="0.25">
      <c r="B53" s="183">
        <f t="shared" si="0"/>
        <v>8</v>
      </c>
      <c r="C53" s="234">
        <v>11</v>
      </c>
      <c r="D53" s="235">
        <v>11</v>
      </c>
      <c r="E53" s="236" t="s">
        <v>266</v>
      </c>
      <c r="F53" s="237">
        <v>453.85</v>
      </c>
      <c r="G53" s="238">
        <f t="shared" si="1"/>
        <v>0.45385000000000003</v>
      </c>
      <c r="H53" s="239">
        <f t="shared" si="2"/>
        <v>65.374702342985927</v>
      </c>
      <c r="I53" s="240" t="s">
        <v>124</v>
      </c>
      <c r="J53" s="241">
        <f t="shared" si="3"/>
        <v>1.1E-12</v>
      </c>
      <c r="L53" s="242">
        <f t="shared" si="4"/>
        <v>8</v>
      </c>
      <c r="M53" s="178">
        <f t="shared" si="5"/>
        <v>4.5384999988999997E-3</v>
      </c>
      <c r="N53" s="245">
        <f t="shared" si="6"/>
        <v>453.85</v>
      </c>
      <c r="O53" s="178">
        <v>11</v>
      </c>
      <c r="P53" s="178">
        <f t="shared" si="7"/>
        <v>330.51</v>
      </c>
      <c r="Q53" s="178">
        <f t="shared" si="8"/>
        <v>3</v>
      </c>
      <c r="R53" s="224"/>
      <c r="S53" s="244"/>
      <c r="T53" s="179">
        <f t="shared" si="9"/>
        <v>16.489999999999952</v>
      </c>
      <c r="U53" s="233"/>
    </row>
    <row r="54" spans="2:21" ht="26.25" customHeight="1" outlineLevel="1" x14ac:dyDescent="0.25">
      <c r="B54" s="183">
        <f t="shared" si="0"/>
        <v>3</v>
      </c>
      <c r="C54" s="234">
        <v>12</v>
      </c>
      <c r="D54" s="235">
        <v>12</v>
      </c>
      <c r="E54" s="236" t="s">
        <v>276</v>
      </c>
      <c r="F54" s="237">
        <v>766.11</v>
      </c>
      <c r="G54" s="238">
        <f t="shared" si="1"/>
        <v>0.76611000000000007</v>
      </c>
      <c r="H54" s="239">
        <f t="shared" si="2"/>
        <v>25.145889144023467</v>
      </c>
      <c r="I54" s="240" t="s">
        <v>124</v>
      </c>
      <c r="J54" s="241">
        <f t="shared" si="3"/>
        <v>1.1999999999999999E-12</v>
      </c>
      <c r="L54" s="242">
        <f t="shared" si="4"/>
        <v>3</v>
      </c>
      <c r="M54" s="178">
        <f t="shared" si="5"/>
        <v>7.6610999988000004E-3</v>
      </c>
      <c r="N54" s="245">
        <f t="shared" si="6"/>
        <v>766.11</v>
      </c>
      <c r="O54" s="178">
        <v>12</v>
      </c>
      <c r="P54" s="178">
        <f t="shared" si="7"/>
        <v>299.77</v>
      </c>
      <c r="Q54" s="178">
        <f t="shared" si="8"/>
        <v>10</v>
      </c>
      <c r="R54" s="224"/>
      <c r="S54" s="244"/>
      <c r="T54" s="179">
        <f t="shared" si="9"/>
        <v>295.77000000000004</v>
      </c>
      <c r="U54" s="233"/>
    </row>
    <row r="55" spans="2:21" ht="26.25" customHeight="1" outlineLevel="1" thickBot="1" x14ac:dyDescent="0.3">
      <c r="B55" s="183">
        <f t="shared" si="0"/>
        <v>13</v>
      </c>
      <c r="C55" s="234">
        <v>13</v>
      </c>
      <c r="D55" s="235">
        <v>13</v>
      </c>
      <c r="E55" s="236" t="s">
        <v>281</v>
      </c>
      <c r="F55" s="237">
        <v>292.70999999999998</v>
      </c>
      <c r="G55" s="238">
        <f t="shared" si="1"/>
        <v>0.29270999999999997</v>
      </c>
      <c r="H55" s="239">
        <f t="shared" si="2"/>
        <v>42.163333971169784</v>
      </c>
      <c r="I55" s="240" t="s">
        <v>124</v>
      </c>
      <c r="J55" s="241">
        <f t="shared" si="3"/>
        <v>1.2999999999999999E-12</v>
      </c>
      <c r="L55" s="242">
        <f t="shared" si="4"/>
        <v>13</v>
      </c>
      <c r="M55" s="178">
        <f t="shared" si="5"/>
        <v>2.9270999986999997E-3</v>
      </c>
      <c r="N55" s="245">
        <f t="shared" si="6"/>
        <v>292.70999999999998</v>
      </c>
      <c r="O55" s="178">
        <v>13</v>
      </c>
      <c r="P55" s="178">
        <f t="shared" si="7"/>
        <v>292.70999999999998</v>
      </c>
      <c r="Q55" s="178">
        <f t="shared" si="8"/>
        <v>13</v>
      </c>
      <c r="R55" s="224"/>
      <c r="S55" s="244"/>
      <c r="T55" s="179">
        <f t="shared" si="9"/>
        <v>177.63</v>
      </c>
      <c r="U55" s="233"/>
    </row>
    <row r="56" spans="2:21" ht="26.25" hidden="1" customHeight="1" outlineLevel="1" x14ac:dyDescent="0.25">
      <c r="B56" s="183" t="str">
        <f t="shared" si="0"/>
        <v/>
      </c>
      <c r="C56" s="234">
        <v>14</v>
      </c>
      <c r="D56" s="235" t="s">
        <v>124</v>
      </c>
      <c r="E56" s="236" t="s">
        <v>124</v>
      </c>
      <c r="F56" s="237" t="s">
        <v>124</v>
      </c>
      <c r="G56" s="238" t="str">
        <f t="shared" si="1"/>
        <v/>
      </c>
      <c r="H56" s="239" t="str">
        <f t="shared" si="2"/>
        <v/>
      </c>
      <c r="I56" s="240" t="s">
        <v>124</v>
      </c>
      <c r="J56" s="241" t="e">
        <f t="shared" si="3"/>
        <v>#VALUE!</v>
      </c>
      <c r="L56" s="242" t="str">
        <f t="shared" si="4"/>
        <v/>
      </c>
      <c r="M56" s="178" t="str">
        <f t="shared" si="5"/>
        <v/>
      </c>
      <c r="N56" s="245" t="str">
        <f t="shared" si="6"/>
        <v/>
      </c>
      <c r="O56" s="178">
        <v>14</v>
      </c>
      <c r="P56" s="178" t="str">
        <f t="shared" si="7"/>
        <v/>
      </c>
      <c r="Q56" s="178" t="str">
        <f t="shared" si="8"/>
        <v/>
      </c>
      <c r="R56" s="224"/>
      <c r="S56" s="244"/>
      <c r="T56" s="179" t="str">
        <f t="shared" si="9"/>
        <v/>
      </c>
      <c r="U56" s="233"/>
    </row>
    <row r="57" spans="2:21" ht="26.25" hidden="1" customHeight="1" outlineLevel="1" x14ac:dyDescent="0.25">
      <c r="B57" s="183" t="str">
        <f t="shared" si="0"/>
        <v/>
      </c>
      <c r="C57" s="234">
        <v>15</v>
      </c>
      <c r="D57" s="235" t="s">
        <v>124</v>
      </c>
      <c r="E57" s="236" t="s">
        <v>124</v>
      </c>
      <c r="F57" s="249" t="s">
        <v>124</v>
      </c>
      <c r="G57" s="238" t="str">
        <f t="shared" si="1"/>
        <v/>
      </c>
      <c r="H57" s="239" t="str">
        <f t="shared" si="2"/>
        <v/>
      </c>
      <c r="I57" s="240" t="s">
        <v>124</v>
      </c>
      <c r="J57" s="241" t="e">
        <f t="shared" si="3"/>
        <v>#VALUE!</v>
      </c>
      <c r="L57" s="242" t="str">
        <f t="shared" si="4"/>
        <v/>
      </c>
      <c r="M57" s="178" t="str">
        <f t="shared" si="5"/>
        <v/>
      </c>
      <c r="N57" s="245" t="str">
        <f t="shared" si="6"/>
        <v/>
      </c>
      <c r="O57" s="178">
        <v>15</v>
      </c>
      <c r="P57" s="178" t="str">
        <f t="shared" si="7"/>
        <v/>
      </c>
      <c r="Q57" s="178" t="str">
        <f t="shared" si="8"/>
        <v/>
      </c>
      <c r="R57" s="224"/>
      <c r="S57" s="244"/>
      <c r="T57" s="179" t="str">
        <f t="shared" si="9"/>
        <v/>
      </c>
      <c r="U57" s="233"/>
    </row>
    <row r="58" spans="2:21" ht="26.25" hidden="1" customHeight="1" outlineLevel="1" x14ac:dyDescent="0.25">
      <c r="B58" s="183" t="str">
        <f t="shared" si="0"/>
        <v/>
      </c>
      <c r="C58" s="234">
        <v>16</v>
      </c>
      <c r="D58" s="235" t="s">
        <v>124</v>
      </c>
      <c r="E58" s="236" t="s">
        <v>124</v>
      </c>
      <c r="F58" s="249" t="s">
        <v>124</v>
      </c>
      <c r="G58" s="238" t="str">
        <f t="shared" si="1"/>
        <v/>
      </c>
      <c r="H58" s="239" t="str">
        <f t="shared" si="2"/>
        <v/>
      </c>
      <c r="I58" s="240" t="s">
        <v>124</v>
      </c>
      <c r="J58" s="241" t="e">
        <f t="shared" si="3"/>
        <v>#VALUE!</v>
      </c>
      <c r="L58" s="242" t="str">
        <f t="shared" si="4"/>
        <v/>
      </c>
      <c r="M58" s="178" t="str">
        <f t="shared" si="5"/>
        <v/>
      </c>
      <c r="N58" s="245" t="str">
        <f t="shared" si="6"/>
        <v/>
      </c>
      <c r="O58" s="178">
        <v>16</v>
      </c>
      <c r="P58" s="178" t="str">
        <f t="shared" si="7"/>
        <v/>
      </c>
      <c r="Q58" s="178" t="str">
        <f t="shared" si="8"/>
        <v/>
      </c>
      <c r="R58" s="224"/>
      <c r="S58" s="244"/>
      <c r="T58" s="179" t="str">
        <f t="shared" si="9"/>
        <v/>
      </c>
      <c r="U58" s="233"/>
    </row>
    <row r="59" spans="2:21" ht="26.25" hidden="1" customHeight="1" outlineLevel="1" x14ac:dyDescent="0.25">
      <c r="B59" s="183" t="str">
        <f t="shared" si="0"/>
        <v/>
      </c>
      <c r="C59" s="234">
        <v>17</v>
      </c>
      <c r="D59" s="235" t="s">
        <v>124</v>
      </c>
      <c r="E59" s="236" t="s">
        <v>124</v>
      </c>
      <c r="F59" s="249" t="s">
        <v>124</v>
      </c>
      <c r="G59" s="238" t="str">
        <f t="shared" si="1"/>
        <v/>
      </c>
      <c r="H59" s="239" t="str">
        <f t="shared" si="2"/>
        <v/>
      </c>
      <c r="I59" s="240" t="s">
        <v>124</v>
      </c>
      <c r="J59" s="241" t="e">
        <f t="shared" si="3"/>
        <v>#VALUE!</v>
      </c>
      <c r="L59" s="242" t="str">
        <f t="shared" si="4"/>
        <v/>
      </c>
      <c r="M59" s="178" t="str">
        <f t="shared" si="5"/>
        <v/>
      </c>
      <c r="N59" s="245" t="str">
        <f t="shared" si="6"/>
        <v/>
      </c>
      <c r="O59" s="178">
        <v>17</v>
      </c>
      <c r="P59" s="178" t="str">
        <f t="shared" si="7"/>
        <v/>
      </c>
      <c r="Q59" s="178" t="str">
        <f t="shared" si="8"/>
        <v/>
      </c>
      <c r="R59" s="224"/>
      <c r="S59" s="244"/>
      <c r="T59" s="179" t="str">
        <f t="shared" si="9"/>
        <v/>
      </c>
      <c r="U59" s="233"/>
    </row>
    <row r="60" spans="2:21" ht="26.25" hidden="1" customHeight="1" outlineLevel="1" x14ac:dyDescent="0.25">
      <c r="B60" s="183" t="str">
        <f t="shared" si="0"/>
        <v/>
      </c>
      <c r="C60" s="234">
        <v>18</v>
      </c>
      <c r="D60" s="235" t="s">
        <v>124</v>
      </c>
      <c r="E60" s="236" t="s">
        <v>124</v>
      </c>
      <c r="F60" s="249" t="s">
        <v>124</v>
      </c>
      <c r="G60" s="238" t="str">
        <f t="shared" si="1"/>
        <v/>
      </c>
      <c r="H60" s="239" t="str">
        <f t="shared" si="2"/>
        <v/>
      </c>
      <c r="I60" s="240" t="s">
        <v>124</v>
      </c>
      <c r="J60" s="241" t="e">
        <f t="shared" si="3"/>
        <v>#VALUE!</v>
      </c>
      <c r="L60" s="242" t="str">
        <f t="shared" si="4"/>
        <v/>
      </c>
      <c r="M60" s="178" t="str">
        <f t="shared" si="5"/>
        <v/>
      </c>
      <c r="N60" s="245" t="str">
        <f t="shared" si="6"/>
        <v/>
      </c>
      <c r="O60" s="178">
        <v>18</v>
      </c>
      <c r="P60" s="178" t="str">
        <f t="shared" si="7"/>
        <v/>
      </c>
      <c r="Q60" s="178" t="str">
        <f t="shared" si="8"/>
        <v/>
      </c>
      <c r="R60" s="224"/>
      <c r="S60" s="244"/>
      <c r="T60" s="179" t="str">
        <f t="shared" si="9"/>
        <v/>
      </c>
      <c r="U60" s="233"/>
    </row>
    <row r="61" spans="2:21" ht="26.25" hidden="1" customHeight="1" outlineLevel="1" x14ac:dyDescent="0.25">
      <c r="B61" s="183" t="str">
        <f t="shared" si="0"/>
        <v/>
      </c>
      <c r="C61" s="234">
        <v>19</v>
      </c>
      <c r="D61" s="235" t="s">
        <v>124</v>
      </c>
      <c r="E61" s="236" t="s">
        <v>124</v>
      </c>
      <c r="F61" s="249" t="s">
        <v>124</v>
      </c>
      <c r="G61" s="238" t="str">
        <f t="shared" si="1"/>
        <v/>
      </c>
      <c r="H61" s="239" t="str">
        <f t="shared" si="2"/>
        <v/>
      </c>
      <c r="I61" s="240" t="s">
        <v>124</v>
      </c>
      <c r="J61" s="241" t="e">
        <f t="shared" si="3"/>
        <v>#VALUE!</v>
      </c>
      <c r="L61" s="242" t="str">
        <f t="shared" si="4"/>
        <v/>
      </c>
      <c r="M61" s="178" t="str">
        <f t="shared" si="5"/>
        <v/>
      </c>
      <c r="N61" s="245" t="str">
        <f t="shared" si="6"/>
        <v/>
      </c>
      <c r="O61" s="178">
        <v>19</v>
      </c>
      <c r="P61" s="178" t="str">
        <f t="shared" si="7"/>
        <v/>
      </c>
      <c r="Q61" s="178" t="str">
        <f t="shared" si="8"/>
        <v/>
      </c>
      <c r="R61" s="224"/>
      <c r="S61" s="244"/>
      <c r="T61" s="179" t="str">
        <f t="shared" si="9"/>
        <v/>
      </c>
      <c r="U61" s="233"/>
    </row>
    <row r="62" spans="2:21" ht="26.25" hidden="1" customHeight="1" outlineLevel="1" x14ac:dyDescent="0.25">
      <c r="B62" s="183" t="str">
        <f t="shared" si="0"/>
        <v/>
      </c>
      <c r="C62" s="234">
        <v>20</v>
      </c>
      <c r="D62" s="235" t="s">
        <v>124</v>
      </c>
      <c r="E62" s="236" t="s">
        <v>124</v>
      </c>
      <c r="F62" s="249" t="s">
        <v>124</v>
      </c>
      <c r="G62" s="238" t="str">
        <f t="shared" si="1"/>
        <v/>
      </c>
      <c r="H62" s="239" t="str">
        <f t="shared" si="2"/>
        <v/>
      </c>
      <c r="I62" s="240" t="s">
        <v>124</v>
      </c>
      <c r="J62" s="241" t="e">
        <f t="shared" si="3"/>
        <v>#VALUE!</v>
      </c>
      <c r="L62" s="242" t="str">
        <f t="shared" si="4"/>
        <v/>
      </c>
      <c r="M62" s="178" t="str">
        <f t="shared" si="5"/>
        <v/>
      </c>
      <c r="N62" s="245" t="str">
        <f t="shared" si="6"/>
        <v/>
      </c>
      <c r="O62" s="178">
        <v>20</v>
      </c>
      <c r="P62" s="178" t="str">
        <f t="shared" si="7"/>
        <v/>
      </c>
      <c r="Q62" s="178" t="str">
        <f t="shared" si="8"/>
        <v/>
      </c>
      <c r="R62" s="224"/>
      <c r="S62" s="244"/>
      <c r="T62" s="179" t="str">
        <f t="shared" si="9"/>
        <v/>
      </c>
      <c r="U62" s="233"/>
    </row>
    <row r="63" spans="2:21" ht="26.25" hidden="1" customHeight="1" outlineLevel="1" x14ac:dyDescent="0.25">
      <c r="B63" s="183" t="str">
        <f t="shared" si="0"/>
        <v/>
      </c>
      <c r="C63" s="234">
        <v>21</v>
      </c>
      <c r="D63" s="235" t="s">
        <v>124</v>
      </c>
      <c r="E63" s="236" t="s">
        <v>124</v>
      </c>
      <c r="F63" s="249" t="s">
        <v>124</v>
      </c>
      <c r="G63" s="238" t="str">
        <f t="shared" si="1"/>
        <v/>
      </c>
      <c r="H63" s="239" t="str">
        <f t="shared" si="2"/>
        <v/>
      </c>
      <c r="I63" s="240" t="s">
        <v>124</v>
      </c>
      <c r="J63" s="241" t="e">
        <f t="shared" si="3"/>
        <v>#VALUE!</v>
      </c>
      <c r="L63" s="242" t="str">
        <f t="shared" si="4"/>
        <v/>
      </c>
      <c r="M63" s="178" t="str">
        <f t="shared" si="5"/>
        <v/>
      </c>
      <c r="N63" s="245" t="str">
        <f t="shared" si="6"/>
        <v/>
      </c>
      <c r="O63" s="178">
        <v>21</v>
      </c>
      <c r="P63" s="178" t="str">
        <f t="shared" si="7"/>
        <v/>
      </c>
      <c r="Q63" s="178" t="str">
        <f t="shared" si="8"/>
        <v/>
      </c>
      <c r="R63" s="224"/>
      <c r="S63" s="244"/>
      <c r="T63" s="179" t="str">
        <f t="shared" si="9"/>
        <v/>
      </c>
      <c r="U63" s="233"/>
    </row>
    <row r="64" spans="2:21" ht="26.25" hidden="1" customHeight="1" outlineLevel="1" x14ac:dyDescent="0.25">
      <c r="B64" s="183" t="str">
        <f t="shared" si="0"/>
        <v/>
      </c>
      <c r="C64" s="234">
        <v>22</v>
      </c>
      <c r="D64" s="235" t="s">
        <v>124</v>
      </c>
      <c r="E64" s="236" t="s">
        <v>124</v>
      </c>
      <c r="F64" s="249" t="s">
        <v>124</v>
      </c>
      <c r="G64" s="238" t="str">
        <f t="shared" si="1"/>
        <v/>
      </c>
      <c r="H64" s="239" t="str">
        <f t="shared" si="2"/>
        <v/>
      </c>
      <c r="I64" s="240" t="s">
        <v>124</v>
      </c>
      <c r="J64" s="241" t="e">
        <f t="shared" si="3"/>
        <v>#VALUE!</v>
      </c>
      <c r="L64" s="242" t="str">
        <f t="shared" si="4"/>
        <v/>
      </c>
      <c r="M64" s="178" t="str">
        <f t="shared" si="5"/>
        <v/>
      </c>
      <c r="N64" s="245" t="str">
        <f t="shared" si="6"/>
        <v/>
      </c>
      <c r="O64" s="178">
        <v>22</v>
      </c>
      <c r="P64" s="178" t="str">
        <f t="shared" si="7"/>
        <v/>
      </c>
      <c r="Q64" s="178" t="str">
        <f t="shared" si="8"/>
        <v/>
      </c>
      <c r="R64" s="224"/>
      <c r="S64" s="244"/>
      <c r="T64" s="179" t="str">
        <f t="shared" si="9"/>
        <v/>
      </c>
      <c r="U64" s="233"/>
    </row>
    <row r="65" spans="2:21" ht="26.25" hidden="1" customHeight="1" outlineLevel="1" x14ac:dyDescent="0.25">
      <c r="B65" s="183" t="str">
        <f t="shared" si="0"/>
        <v/>
      </c>
      <c r="C65" s="234">
        <v>23</v>
      </c>
      <c r="D65" s="235" t="s">
        <v>124</v>
      </c>
      <c r="E65" s="236" t="s">
        <v>124</v>
      </c>
      <c r="F65" s="249" t="s">
        <v>124</v>
      </c>
      <c r="G65" s="238" t="str">
        <f t="shared" si="1"/>
        <v/>
      </c>
      <c r="H65" s="239" t="str">
        <f t="shared" si="2"/>
        <v/>
      </c>
      <c r="I65" s="240" t="s">
        <v>124</v>
      </c>
      <c r="J65" s="241" t="e">
        <f t="shared" si="3"/>
        <v>#VALUE!</v>
      </c>
      <c r="L65" s="242" t="str">
        <f t="shared" si="4"/>
        <v/>
      </c>
      <c r="M65" s="178" t="str">
        <f t="shared" si="5"/>
        <v/>
      </c>
      <c r="N65" s="245" t="str">
        <f t="shared" si="6"/>
        <v/>
      </c>
      <c r="O65" s="178">
        <v>23</v>
      </c>
      <c r="P65" s="178" t="str">
        <f t="shared" si="7"/>
        <v/>
      </c>
      <c r="Q65" s="178" t="str">
        <f t="shared" si="8"/>
        <v/>
      </c>
      <c r="R65" s="224"/>
      <c r="S65" s="244"/>
      <c r="T65" s="179" t="str">
        <f t="shared" si="9"/>
        <v/>
      </c>
      <c r="U65" s="233"/>
    </row>
    <row r="66" spans="2:21" ht="26.25" hidden="1" customHeight="1" outlineLevel="1" x14ac:dyDescent="0.25">
      <c r="B66" s="183" t="str">
        <f t="shared" si="0"/>
        <v/>
      </c>
      <c r="C66" s="234">
        <v>24</v>
      </c>
      <c r="D66" s="235" t="s">
        <v>124</v>
      </c>
      <c r="E66" s="236" t="s">
        <v>124</v>
      </c>
      <c r="F66" s="249" t="s">
        <v>124</v>
      </c>
      <c r="G66" s="238" t="str">
        <f t="shared" si="1"/>
        <v/>
      </c>
      <c r="H66" s="239" t="str">
        <f t="shared" si="2"/>
        <v/>
      </c>
      <c r="I66" s="240" t="s">
        <v>124</v>
      </c>
      <c r="J66" s="241" t="e">
        <f t="shared" si="3"/>
        <v>#VALUE!</v>
      </c>
      <c r="L66" s="242" t="str">
        <f t="shared" si="4"/>
        <v/>
      </c>
      <c r="M66" s="178" t="str">
        <f t="shared" si="5"/>
        <v/>
      </c>
      <c r="N66" s="245" t="str">
        <f t="shared" si="6"/>
        <v/>
      </c>
      <c r="O66" s="178">
        <v>24</v>
      </c>
      <c r="P66" s="178" t="str">
        <f t="shared" si="7"/>
        <v/>
      </c>
      <c r="Q66" s="178" t="str">
        <f t="shared" si="8"/>
        <v/>
      </c>
      <c r="R66" s="224"/>
      <c r="S66" s="244"/>
      <c r="T66" s="179" t="str">
        <f t="shared" si="9"/>
        <v/>
      </c>
      <c r="U66" s="233"/>
    </row>
    <row r="67" spans="2:21" ht="26.25" hidden="1" customHeight="1" outlineLevel="1" x14ac:dyDescent="0.25">
      <c r="B67" s="183" t="str">
        <f t="shared" si="0"/>
        <v/>
      </c>
      <c r="C67" s="234">
        <v>25</v>
      </c>
      <c r="D67" s="235" t="s">
        <v>124</v>
      </c>
      <c r="E67" s="236" t="s">
        <v>124</v>
      </c>
      <c r="F67" s="249" t="s">
        <v>124</v>
      </c>
      <c r="G67" s="238" t="str">
        <f t="shared" si="1"/>
        <v/>
      </c>
      <c r="H67" s="239" t="str">
        <f t="shared" si="2"/>
        <v/>
      </c>
      <c r="I67" s="240" t="s">
        <v>124</v>
      </c>
      <c r="J67" s="241" t="e">
        <f t="shared" si="3"/>
        <v>#VALUE!</v>
      </c>
      <c r="L67" s="242" t="str">
        <f t="shared" si="4"/>
        <v/>
      </c>
      <c r="M67" s="178" t="str">
        <f t="shared" si="5"/>
        <v/>
      </c>
      <c r="N67" s="245" t="str">
        <f t="shared" si="6"/>
        <v/>
      </c>
      <c r="O67" s="178">
        <v>25</v>
      </c>
      <c r="P67" s="178" t="str">
        <f t="shared" si="7"/>
        <v/>
      </c>
      <c r="Q67" s="178" t="str">
        <f t="shared" si="8"/>
        <v/>
      </c>
      <c r="R67" s="224"/>
      <c r="S67" s="244"/>
      <c r="T67" s="179" t="str">
        <f t="shared" si="9"/>
        <v/>
      </c>
      <c r="U67" s="233"/>
    </row>
    <row r="68" spans="2:21" ht="26.25" hidden="1" customHeight="1" outlineLevel="1" x14ac:dyDescent="0.25">
      <c r="B68" s="183" t="str">
        <f t="shared" si="0"/>
        <v/>
      </c>
      <c r="C68" s="234">
        <v>26</v>
      </c>
      <c r="D68" s="235" t="s">
        <v>124</v>
      </c>
      <c r="E68" s="236" t="s">
        <v>124</v>
      </c>
      <c r="F68" s="249" t="s">
        <v>124</v>
      </c>
      <c r="G68" s="238" t="str">
        <f t="shared" si="1"/>
        <v/>
      </c>
      <c r="H68" s="239" t="str">
        <f t="shared" si="2"/>
        <v/>
      </c>
      <c r="I68" s="240" t="s">
        <v>124</v>
      </c>
      <c r="J68" s="241" t="e">
        <f t="shared" si="3"/>
        <v>#VALUE!</v>
      </c>
      <c r="L68" s="242" t="str">
        <f t="shared" si="4"/>
        <v/>
      </c>
      <c r="M68" s="178" t="str">
        <f t="shared" si="5"/>
        <v/>
      </c>
      <c r="N68" s="245" t="str">
        <f t="shared" si="6"/>
        <v/>
      </c>
      <c r="O68" s="178">
        <v>26</v>
      </c>
      <c r="P68" s="178" t="str">
        <f t="shared" si="7"/>
        <v/>
      </c>
      <c r="Q68" s="178" t="str">
        <f t="shared" si="8"/>
        <v/>
      </c>
      <c r="R68" s="224"/>
      <c r="S68" s="244"/>
      <c r="T68" s="179" t="str">
        <f t="shared" si="9"/>
        <v/>
      </c>
      <c r="U68" s="233"/>
    </row>
    <row r="69" spans="2:21" ht="26.25" hidden="1" customHeight="1" outlineLevel="1" x14ac:dyDescent="0.25">
      <c r="B69" s="183" t="str">
        <f t="shared" si="0"/>
        <v/>
      </c>
      <c r="C69" s="234">
        <v>27</v>
      </c>
      <c r="D69" s="235" t="s">
        <v>124</v>
      </c>
      <c r="E69" s="236" t="s">
        <v>124</v>
      </c>
      <c r="F69" s="249" t="s">
        <v>124</v>
      </c>
      <c r="G69" s="238" t="str">
        <f t="shared" si="1"/>
        <v/>
      </c>
      <c r="H69" s="239" t="str">
        <f t="shared" si="2"/>
        <v/>
      </c>
      <c r="I69" s="240" t="s">
        <v>124</v>
      </c>
      <c r="J69" s="241" t="e">
        <f t="shared" si="3"/>
        <v>#VALUE!</v>
      </c>
      <c r="L69" s="242" t="str">
        <f t="shared" si="4"/>
        <v/>
      </c>
      <c r="M69" s="178" t="str">
        <f t="shared" si="5"/>
        <v/>
      </c>
      <c r="N69" s="245" t="str">
        <f t="shared" si="6"/>
        <v/>
      </c>
      <c r="O69" s="178">
        <v>27</v>
      </c>
      <c r="P69" s="178" t="str">
        <f t="shared" si="7"/>
        <v/>
      </c>
      <c r="Q69" s="178" t="str">
        <f t="shared" si="8"/>
        <v/>
      </c>
      <c r="R69" s="224"/>
      <c r="S69" s="244"/>
      <c r="T69" s="179" t="str">
        <f t="shared" si="9"/>
        <v/>
      </c>
      <c r="U69" s="233"/>
    </row>
    <row r="70" spans="2:21" ht="26.25" hidden="1" customHeight="1" outlineLevel="1" x14ac:dyDescent="0.25">
      <c r="B70" s="183" t="str">
        <f t="shared" si="0"/>
        <v/>
      </c>
      <c r="C70" s="234">
        <v>28</v>
      </c>
      <c r="D70" s="235" t="s">
        <v>124</v>
      </c>
      <c r="E70" s="236" t="s">
        <v>124</v>
      </c>
      <c r="F70" s="249" t="s">
        <v>124</v>
      </c>
      <c r="G70" s="238" t="str">
        <f t="shared" si="1"/>
        <v/>
      </c>
      <c r="H70" s="239" t="str">
        <f t="shared" si="2"/>
        <v/>
      </c>
      <c r="I70" s="240" t="s">
        <v>124</v>
      </c>
      <c r="J70" s="241" t="e">
        <f t="shared" si="3"/>
        <v>#VALUE!</v>
      </c>
      <c r="L70" s="242" t="str">
        <f t="shared" si="4"/>
        <v/>
      </c>
      <c r="M70" s="178" t="str">
        <f t="shared" si="5"/>
        <v/>
      </c>
      <c r="N70" s="245" t="str">
        <f t="shared" si="6"/>
        <v/>
      </c>
      <c r="O70" s="178">
        <v>28</v>
      </c>
      <c r="P70" s="178" t="str">
        <f t="shared" si="7"/>
        <v/>
      </c>
      <c r="Q70" s="178" t="str">
        <f t="shared" si="8"/>
        <v/>
      </c>
      <c r="R70" s="224"/>
      <c r="S70" s="244"/>
      <c r="T70" s="179" t="str">
        <f t="shared" si="9"/>
        <v/>
      </c>
      <c r="U70" s="233"/>
    </row>
    <row r="71" spans="2:21" ht="26.25" hidden="1" customHeight="1" outlineLevel="1" x14ac:dyDescent="0.25">
      <c r="B71" s="183" t="str">
        <f t="shared" si="0"/>
        <v/>
      </c>
      <c r="C71" s="234">
        <v>29</v>
      </c>
      <c r="D71" s="235" t="s">
        <v>124</v>
      </c>
      <c r="E71" s="236" t="s">
        <v>124</v>
      </c>
      <c r="F71" s="249" t="s">
        <v>124</v>
      </c>
      <c r="G71" s="238" t="str">
        <f t="shared" si="1"/>
        <v/>
      </c>
      <c r="H71" s="239" t="str">
        <f t="shared" si="2"/>
        <v/>
      </c>
      <c r="I71" s="240" t="s">
        <v>124</v>
      </c>
      <c r="J71" s="241" t="e">
        <f t="shared" si="3"/>
        <v>#VALUE!</v>
      </c>
      <c r="L71" s="242" t="str">
        <f t="shared" si="4"/>
        <v/>
      </c>
      <c r="M71" s="178" t="str">
        <f t="shared" si="5"/>
        <v/>
      </c>
      <c r="N71" s="245" t="str">
        <f t="shared" si="6"/>
        <v/>
      </c>
      <c r="O71" s="178">
        <v>29</v>
      </c>
      <c r="P71" s="178" t="str">
        <f t="shared" si="7"/>
        <v/>
      </c>
      <c r="Q71" s="178" t="str">
        <f t="shared" si="8"/>
        <v/>
      </c>
      <c r="R71" s="224"/>
      <c r="S71" s="244"/>
      <c r="T71" s="179" t="str">
        <f t="shared" si="9"/>
        <v/>
      </c>
      <c r="U71" s="233"/>
    </row>
    <row r="72" spans="2:21" ht="26.25" hidden="1" customHeight="1" outlineLevel="1" x14ac:dyDescent="0.25">
      <c r="B72" s="183" t="str">
        <f t="shared" si="0"/>
        <v/>
      </c>
      <c r="C72" s="234">
        <v>30</v>
      </c>
      <c r="D72" s="235" t="s">
        <v>124</v>
      </c>
      <c r="E72" s="236" t="s">
        <v>124</v>
      </c>
      <c r="F72" s="249" t="s">
        <v>124</v>
      </c>
      <c r="G72" s="238" t="str">
        <f t="shared" si="1"/>
        <v/>
      </c>
      <c r="H72" s="239" t="str">
        <f t="shared" si="2"/>
        <v/>
      </c>
      <c r="I72" s="240" t="s">
        <v>124</v>
      </c>
      <c r="J72" s="241" t="e">
        <f t="shared" si="3"/>
        <v>#VALUE!</v>
      </c>
      <c r="L72" s="242" t="str">
        <f t="shared" si="4"/>
        <v/>
      </c>
      <c r="M72" s="178" t="str">
        <f t="shared" si="5"/>
        <v/>
      </c>
      <c r="N72" s="245" t="str">
        <f t="shared" si="6"/>
        <v/>
      </c>
      <c r="O72" s="178">
        <v>30</v>
      </c>
      <c r="P72" s="178" t="str">
        <f t="shared" si="7"/>
        <v/>
      </c>
      <c r="Q72" s="178" t="str">
        <f t="shared" si="8"/>
        <v/>
      </c>
      <c r="R72" s="224"/>
      <c r="S72" s="244"/>
      <c r="T72" s="179" t="str">
        <f t="shared" si="9"/>
        <v/>
      </c>
      <c r="U72" s="233"/>
    </row>
    <row r="73" spans="2:21" ht="26.25" hidden="1" customHeight="1" outlineLevel="1" x14ac:dyDescent="0.25">
      <c r="B73" s="183" t="str">
        <f t="shared" si="0"/>
        <v/>
      </c>
      <c r="C73" s="234">
        <v>31</v>
      </c>
      <c r="D73" s="235" t="s">
        <v>124</v>
      </c>
      <c r="E73" s="236" t="s">
        <v>124</v>
      </c>
      <c r="F73" s="249" t="s">
        <v>124</v>
      </c>
      <c r="G73" s="238" t="str">
        <f t="shared" si="1"/>
        <v/>
      </c>
      <c r="H73" s="239" t="str">
        <f t="shared" si="2"/>
        <v/>
      </c>
      <c r="I73" s="240" t="s">
        <v>124</v>
      </c>
      <c r="J73" s="241" t="e">
        <f t="shared" si="3"/>
        <v>#VALUE!</v>
      </c>
      <c r="L73" s="242" t="str">
        <f t="shared" si="4"/>
        <v/>
      </c>
      <c r="M73" s="178" t="str">
        <f t="shared" si="5"/>
        <v/>
      </c>
      <c r="N73" s="245" t="str">
        <f t="shared" si="6"/>
        <v/>
      </c>
      <c r="O73" s="178">
        <v>31</v>
      </c>
      <c r="P73" s="178" t="str">
        <f t="shared" si="7"/>
        <v/>
      </c>
      <c r="Q73" s="178" t="str">
        <f t="shared" si="8"/>
        <v/>
      </c>
      <c r="R73" s="224"/>
      <c r="S73" s="244"/>
      <c r="T73" s="179" t="str">
        <f t="shared" si="9"/>
        <v/>
      </c>
      <c r="U73" s="233"/>
    </row>
    <row r="74" spans="2:21" ht="26.25" hidden="1" customHeight="1" outlineLevel="1" x14ac:dyDescent="0.25">
      <c r="B74" s="183" t="str">
        <f t="shared" si="0"/>
        <v/>
      </c>
      <c r="C74" s="234">
        <v>32</v>
      </c>
      <c r="D74" s="235" t="s">
        <v>124</v>
      </c>
      <c r="E74" s="236" t="s">
        <v>124</v>
      </c>
      <c r="F74" s="249" t="s">
        <v>124</v>
      </c>
      <c r="G74" s="238" t="str">
        <f t="shared" si="1"/>
        <v/>
      </c>
      <c r="H74" s="239" t="str">
        <f t="shared" si="2"/>
        <v/>
      </c>
      <c r="I74" s="240" t="s">
        <v>124</v>
      </c>
      <c r="J74" s="241" t="e">
        <f t="shared" si="3"/>
        <v>#VALUE!</v>
      </c>
      <c r="L74" s="242" t="str">
        <f t="shared" si="4"/>
        <v/>
      </c>
      <c r="M74" s="178" t="str">
        <f t="shared" si="5"/>
        <v/>
      </c>
      <c r="N74" s="245" t="str">
        <f t="shared" si="6"/>
        <v/>
      </c>
      <c r="O74" s="178">
        <v>32</v>
      </c>
      <c r="P74" s="178" t="str">
        <f t="shared" si="7"/>
        <v/>
      </c>
      <c r="Q74" s="178" t="str">
        <f t="shared" si="8"/>
        <v/>
      </c>
      <c r="R74" s="224"/>
      <c r="S74" s="244"/>
      <c r="T74" s="179" t="str">
        <f t="shared" si="9"/>
        <v/>
      </c>
      <c r="U74" s="233"/>
    </row>
    <row r="75" spans="2:21" ht="26.25" hidden="1" customHeight="1" outlineLevel="1" x14ac:dyDescent="0.25">
      <c r="B75" s="183" t="str">
        <f t="shared" si="0"/>
        <v/>
      </c>
      <c r="C75" s="234">
        <v>33</v>
      </c>
      <c r="D75" s="235" t="s">
        <v>124</v>
      </c>
      <c r="E75" s="236" t="s">
        <v>124</v>
      </c>
      <c r="F75" s="249" t="s">
        <v>124</v>
      </c>
      <c r="G75" s="238" t="str">
        <f t="shared" si="1"/>
        <v/>
      </c>
      <c r="H75" s="239" t="str">
        <f t="shared" si="2"/>
        <v/>
      </c>
      <c r="I75" s="240" t="s">
        <v>124</v>
      </c>
      <c r="J75" s="241" t="e">
        <f t="shared" si="3"/>
        <v>#VALUE!</v>
      </c>
      <c r="L75" s="242" t="str">
        <f t="shared" si="4"/>
        <v/>
      </c>
      <c r="M75" s="178" t="str">
        <f t="shared" si="5"/>
        <v/>
      </c>
      <c r="N75" s="245" t="str">
        <f t="shared" si="6"/>
        <v/>
      </c>
      <c r="O75" s="178">
        <v>33</v>
      </c>
      <c r="P75" s="178" t="str">
        <f t="shared" si="7"/>
        <v/>
      </c>
      <c r="Q75" s="178" t="str">
        <f t="shared" si="8"/>
        <v/>
      </c>
      <c r="R75" s="224"/>
      <c r="S75" s="244"/>
      <c r="T75" s="179" t="str">
        <f t="shared" si="9"/>
        <v/>
      </c>
      <c r="U75" s="233"/>
    </row>
    <row r="76" spans="2:21" ht="26.25" hidden="1" customHeight="1" outlineLevel="1" x14ac:dyDescent="0.25">
      <c r="B76" s="183" t="str">
        <f t="shared" si="0"/>
        <v/>
      </c>
      <c r="C76" s="234">
        <v>34</v>
      </c>
      <c r="D76" s="235" t="s">
        <v>124</v>
      </c>
      <c r="E76" s="236" t="s">
        <v>124</v>
      </c>
      <c r="F76" s="249" t="s">
        <v>124</v>
      </c>
      <c r="G76" s="238" t="str">
        <f t="shared" si="1"/>
        <v/>
      </c>
      <c r="H76" s="239" t="str">
        <f t="shared" si="2"/>
        <v/>
      </c>
      <c r="I76" s="240" t="s">
        <v>124</v>
      </c>
      <c r="J76" s="241" t="e">
        <f t="shared" si="3"/>
        <v>#VALUE!</v>
      </c>
      <c r="L76" s="242" t="str">
        <f t="shared" si="4"/>
        <v/>
      </c>
      <c r="M76" s="178" t="str">
        <f t="shared" si="5"/>
        <v/>
      </c>
      <c r="N76" s="245" t="str">
        <f t="shared" si="6"/>
        <v/>
      </c>
      <c r="O76" s="178">
        <v>34</v>
      </c>
      <c r="P76" s="178" t="str">
        <f t="shared" si="7"/>
        <v/>
      </c>
      <c r="Q76" s="178" t="str">
        <f t="shared" si="8"/>
        <v/>
      </c>
      <c r="R76" s="224"/>
      <c r="S76" s="244"/>
      <c r="T76" s="179" t="str">
        <f t="shared" si="9"/>
        <v/>
      </c>
      <c r="U76" s="233"/>
    </row>
    <row r="77" spans="2:21" ht="26.25" hidden="1" customHeight="1" outlineLevel="1" x14ac:dyDescent="0.25">
      <c r="B77" s="183" t="str">
        <f t="shared" si="0"/>
        <v/>
      </c>
      <c r="C77" s="234">
        <v>35</v>
      </c>
      <c r="D77" s="235" t="s">
        <v>124</v>
      </c>
      <c r="E77" s="236" t="s">
        <v>124</v>
      </c>
      <c r="F77" s="249" t="s">
        <v>124</v>
      </c>
      <c r="G77" s="238" t="str">
        <f t="shared" si="1"/>
        <v/>
      </c>
      <c r="H77" s="239" t="str">
        <f t="shared" si="2"/>
        <v/>
      </c>
      <c r="I77" s="240" t="s">
        <v>124</v>
      </c>
      <c r="J77" s="241" t="e">
        <f t="shared" si="3"/>
        <v>#VALUE!</v>
      </c>
      <c r="L77" s="242" t="str">
        <f t="shared" si="4"/>
        <v/>
      </c>
      <c r="M77" s="178" t="str">
        <f t="shared" si="5"/>
        <v/>
      </c>
      <c r="N77" s="245" t="str">
        <f t="shared" si="6"/>
        <v/>
      </c>
      <c r="O77" s="178">
        <v>35</v>
      </c>
      <c r="P77" s="178" t="str">
        <f t="shared" si="7"/>
        <v/>
      </c>
      <c r="Q77" s="178" t="str">
        <f t="shared" si="8"/>
        <v/>
      </c>
      <c r="R77" s="224"/>
      <c r="S77" s="244"/>
      <c r="T77" s="179" t="str">
        <f t="shared" si="9"/>
        <v/>
      </c>
      <c r="U77" s="233"/>
    </row>
    <row r="78" spans="2:21" ht="26.25" hidden="1" customHeight="1" outlineLevel="1" x14ac:dyDescent="0.25">
      <c r="B78" s="183" t="str">
        <f t="shared" si="0"/>
        <v/>
      </c>
      <c r="C78" s="234">
        <v>36</v>
      </c>
      <c r="D78" s="235" t="s">
        <v>124</v>
      </c>
      <c r="E78" s="236" t="s">
        <v>124</v>
      </c>
      <c r="F78" s="249" t="s">
        <v>124</v>
      </c>
      <c r="G78" s="238" t="str">
        <f t="shared" si="1"/>
        <v/>
      </c>
      <c r="H78" s="239" t="str">
        <f t="shared" si="2"/>
        <v/>
      </c>
      <c r="I78" s="240" t="s">
        <v>124</v>
      </c>
      <c r="J78" s="241" t="e">
        <f t="shared" si="3"/>
        <v>#VALUE!</v>
      </c>
      <c r="L78" s="242" t="str">
        <f t="shared" si="4"/>
        <v/>
      </c>
      <c r="M78" s="178" t="str">
        <f t="shared" si="5"/>
        <v/>
      </c>
      <c r="N78" s="245" t="str">
        <f t="shared" si="6"/>
        <v/>
      </c>
      <c r="O78" s="178">
        <v>36</v>
      </c>
      <c r="P78" s="178" t="str">
        <f t="shared" si="7"/>
        <v/>
      </c>
      <c r="Q78" s="178" t="str">
        <f t="shared" si="8"/>
        <v/>
      </c>
      <c r="R78" s="224"/>
      <c r="S78" s="244"/>
      <c r="T78" s="179" t="str">
        <f t="shared" si="9"/>
        <v/>
      </c>
      <c r="U78" s="233"/>
    </row>
    <row r="79" spans="2:21" ht="26.25" hidden="1" customHeight="1" outlineLevel="1" x14ac:dyDescent="0.25">
      <c r="B79" s="183" t="str">
        <f t="shared" si="0"/>
        <v/>
      </c>
      <c r="C79" s="234">
        <v>37</v>
      </c>
      <c r="D79" s="235" t="s">
        <v>124</v>
      </c>
      <c r="E79" s="236" t="s">
        <v>124</v>
      </c>
      <c r="F79" s="249" t="s">
        <v>124</v>
      </c>
      <c r="G79" s="238" t="str">
        <f t="shared" si="1"/>
        <v/>
      </c>
      <c r="H79" s="239" t="str">
        <f t="shared" si="2"/>
        <v/>
      </c>
      <c r="I79" s="240" t="s">
        <v>124</v>
      </c>
      <c r="J79" s="241" t="e">
        <f t="shared" si="3"/>
        <v>#VALUE!</v>
      </c>
      <c r="L79" s="242" t="str">
        <f t="shared" si="4"/>
        <v/>
      </c>
      <c r="M79" s="178" t="str">
        <f t="shared" si="5"/>
        <v/>
      </c>
      <c r="N79" s="245" t="str">
        <f t="shared" si="6"/>
        <v/>
      </c>
      <c r="O79" s="178">
        <v>37</v>
      </c>
      <c r="P79" s="178" t="str">
        <f t="shared" si="7"/>
        <v/>
      </c>
      <c r="Q79" s="178" t="str">
        <f t="shared" si="8"/>
        <v/>
      </c>
      <c r="R79" s="224"/>
      <c r="S79" s="244"/>
      <c r="T79" s="179" t="str">
        <f t="shared" si="9"/>
        <v/>
      </c>
      <c r="U79" s="233"/>
    </row>
    <row r="80" spans="2:21" ht="26.25" hidden="1" customHeight="1" outlineLevel="1" x14ac:dyDescent="0.25">
      <c r="B80" s="183" t="str">
        <f t="shared" si="0"/>
        <v/>
      </c>
      <c r="C80" s="234">
        <v>38</v>
      </c>
      <c r="D80" s="235" t="s">
        <v>124</v>
      </c>
      <c r="E80" s="236" t="s">
        <v>124</v>
      </c>
      <c r="F80" s="249" t="s">
        <v>124</v>
      </c>
      <c r="G80" s="238" t="str">
        <f t="shared" si="1"/>
        <v/>
      </c>
      <c r="H80" s="239" t="str">
        <f t="shared" si="2"/>
        <v/>
      </c>
      <c r="I80" s="240" t="s">
        <v>124</v>
      </c>
      <c r="J80" s="241" t="e">
        <f t="shared" si="3"/>
        <v>#VALUE!</v>
      </c>
      <c r="L80" s="242" t="str">
        <f t="shared" si="4"/>
        <v/>
      </c>
      <c r="M80" s="178" t="str">
        <f t="shared" si="5"/>
        <v/>
      </c>
      <c r="N80" s="245" t="str">
        <f t="shared" si="6"/>
        <v/>
      </c>
      <c r="O80" s="178">
        <v>38</v>
      </c>
      <c r="P80" s="178" t="str">
        <f t="shared" si="7"/>
        <v/>
      </c>
      <c r="Q80" s="178" t="str">
        <f t="shared" si="8"/>
        <v/>
      </c>
      <c r="R80" s="224"/>
      <c r="S80" s="244"/>
      <c r="T80" s="179" t="str">
        <f t="shared" si="9"/>
        <v/>
      </c>
      <c r="U80" s="233"/>
    </row>
    <row r="81" spans="2:21" ht="26.25" hidden="1" customHeight="1" outlineLevel="1" x14ac:dyDescent="0.25">
      <c r="B81" s="183" t="str">
        <f t="shared" si="0"/>
        <v/>
      </c>
      <c r="C81" s="234">
        <v>39</v>
      </c>
      <c r="D81" s="235" t="s">
        <v>124</v>
      </c>
      <c r="E81" s="236" t="s">
        <v>124</v>
      </c>
      <c r="F81" s="249" t="s">
        <v>124</v>
      </c>
      <c r="G81" s="238" t="str">
        <f t="shared" si="1"/>
        <v/>
      </c>
      <c r="H81" s="239" t="str">
        <f t="shared" si="2"/>
        <v/>
      </c>
      <c r="I81" s="240" t="s">
        <v>124</v>
      </c>
      <c r="J81" s="241" t="e">
        <f t="shared" si="3"/>
        <v>#VALUE!</v>
      </c>
      <c r="L81" s="242" t="str">
        <f t="shared" si="4"/>
        <v/>
      </c>
      <c r="M81" s="178" t="str">
        <f t="shared" si="5"/>
        <v/>
      </c>
      <c r="N81" s="245" t="str">
        <f t="shared" si="6"/>
        <v/>
      </c>
      <c r="O81" s="178">
        <v>39</v>
      </c>
      <c r="P81" s="178" t="str">
        <f t="shared" si="7"/>
        <v/>
      </c>
      <c r="Q81" s="178" t="str">
        <f t="shared" si="8"/>
        <v/>
      </c>
      <c r="R81" s="224"/>
      <c r="S81" s="244"/>
      <c r="T81" s="179" t="str">
        <f t="shared" si="9"/>
        <v/>
      </c>
      <c r="U81" s="233"/>
    </row>
    <row r="82" spans="2:21" ht="26.25" hidden="1" customHeight="1" outlineLevel="1" x14ac:dyDescent="0.25">
      <c r="B82" s="183" t="str">
        <f t="shared" si="0"/>
        <v/>
      </c>
      <c r="C82" s="234">
        <v>40</v>
      </c>
      <c r="D82" s="235" t="s">
        <v>124</v>
      </c>
      <c r="E82" s="236" t="s">
        <v>124</v>
      </c>
      <c r="F82" s="249" t="s">
        <v>124</v>
      </c>
      <c r="G82" s="238" t="str">
        <f t="shared" si="1"/>
        <v/>
      </c>
      <c r="H82" s="239" t="str">
        <f t="shared" si="2"/>
        <v/>
      </c>
      <c r="I82" s="240" t="s">
        <v>124</v>
      </c>
      <c r="J82" s="241" t="e">
        <f t="shared" si="3"/>
        <v>#VALUE!</v>
      </c>
      <c r="L82" s="242" t="str">
        <f t="shared" si="4"/>
        <v/>
      </c>
      <c r="M82" s="178" t="str">
        <f t="shared" si="5"/>
        <v/>
      </c>
      <c r="N82" s="245" t="str">
        <f t="shared" si="6"/>
        <v/>
      </c>
      <c r="O82" s="178">
        <v>40</v>
      </c>
      <c r="P82" s="178" t="str">
        <f t="shared" si="7"/>
        <v/>
      </c>
      <c r="Q82" s="178" t="str">
        <f t="shared" si="8"/>
        <v/>
      </c>
      <c r="R82" s="224"/>
      <c r="S82" s="244"/>
      <c r="T82" s="179" t="str">
        <f t="shared" si="9"/>
        <v/>
      </c>
      <c r="U82" s="233"/>
    </row>
    <row r="83" spans="2:21" ht="26.25" hidden="1" customHeight="1" outlineLevel="1" x14ac:dyDescent="0.25">
      <c r="B83" s="183" t="str">
        <f t="shared" si="0"/>
        <v/>
      </c>
      <c r="C83" s="234">
        <v>41</v>
      </c>
      <c r="D83" s="235" t="s">
        <v>124</v>
      </c>
      <c r="E83" s="236" t="s">
        <v>124</v>
      </c>
      <c r="F83" s="249" t="s">
        <v>124</v>
      </c>
      <c r="G83" s="238" t="str">
        <f t="shared" si="1"/>
        <v/>
      </c>
      <c r="H83" s="239" t="str">
        <f t="shared" si="2"/>
        <v/>
      </c>
      <c r="I83" s="240" t="s">
        <v>124</v>
      </c>
      <c r="J83" s="241" t="e">
        <f t="shared" si="3"/>
        <v>#VALUE!</v>
      </c>
      <c r="L83" s="242" t="str">
        <f t="shared" si="4"/>
        <v/>
      </c>
      <c r="M83" s="178" t="str">
        <f t="shared" si="5"/>
        <v/>
      </c>
      <c r="N83" s="245" t="str">
        <f t="shared" si="6"/>
        <v/>
      </c>
      <c r="O83" s="178">
        <v>41</v>
      </c>
      <c r="P83" s="178" t="str">
        <f t="shared" si="7"/>
        <v/>
      </c>
      <c r="Q83" s="178" t="str">
        <f t="shared" si="8"/>
        <v/>
      </c>
      <c r="R83" s="224"/>
      <c r="S83" s="244"/>
      <c r="T83" s="179" t="str">
        <f t="shared" si="9"/>
        <v/>
      </c>
      <c r="U83" s="233"/>
    </row>
    <row r="84" spans="2:21" ht="26.25" hidden="1" customHeight="1" outlineLevel="1" x14ac:dyDescent="0.25">
      <c r="B84" s="183" t="str">
        <f t="shared" si="0"/>
        <v/>
      </c>
      <c r="C84" s="234">
        <v>42</v>
      </c>
      <c r="D84" s="235" t="s">
        <v>124</v>
      </c>
      <c r="E84" s="236" t="s">
        <v>124</v>
      </c>
      <c r="F84" s="249" t="s">
        <v>124</v>
      </c>
      <c r="G84" s="238" t="str">
        <f t="shared" si="1"/>
        <v/>
      </c>
      <c r="H84" s="239" t="str">
        <f t="shared" si="2"/>
        <v/>
      </c>
      <c r="I84" s="240" t="s">
        <v>124</v>
      </c>
      <c r="J84" s="241" t="e">
        <f t="shared" si="3"/>
        <v>#VALUE!</v>
      </c>
      <c r="L84" s="242" t="str">
        <f t="shared" si="4"/>
        <v/>
      </c>
      <c r="M84" s="178" t="str">
        <f t="shared" si="5"/>
        <v/>
      </c>
      <c r="N84" s="245" t="str">
        <f t="shared" si="6"/>
        <v/>
      </c>
      <c r="O84" s="178">
        <v>42</v>
      </c>
      <c r="P84" s="178" t="str">
        <f t="shared" si="7"/>
        <v/>
      </c>
      <c r="Q84" s="178" t="str">
        <f t="shared" si="8"/>
        <v/>
      </c>
      <c r="R84" s="224"/>
      <c r="S84" s="244"/>
      <c r="T84" s="179" t="str">
        <f t="shared" si="9"/>
        <v/>
      </c>
      <c r="U84" s="233"/>
    </row>
    <row r="85" spans="2:21" ht="26.25" hidden="1" customHeight="1" outlineLevel="1" x14ac:dyDescent="0.25">
      <c r="B85" s="183" t="str">
        <f t="shared" si="0"/>
        <v/>
      </c>
      <c r="C85" s="234">
        <v>43</v>
      </c>
      <c r="D85" s="235" t="s">
        <v>124</v>
      </c>
      <c r="E85" s="236" t="s">
        <v>124</v>
      </c>
      <c r="F85" s="249" t="s">
        <v>124</v>
      </c>
      <c r="G85" s="238" t="str">
        <f t="shared" si="1"/>
        <v/>
      </c>
      <c r="H85" s="239" t="str">
        <f t="shared" si="2"/>
        <v/>
      </c>
      <c r="I85" s="240" t="s">
        <v>124</v>
      </c>
      <c r="J85" s="241" t="e">
        <f t="shared" si="3"/>
        <v>#VALUE!</v>
      </c>
      <c r="L85" s="242" t="str">
        <f t="shared" si="4"/>
        <v/>
      </c>
      <c r="M85" s="178" t="str">
        <f t="shared" si="5"/>
        <v/>
      </c>
      <c r="N85" s="245" t="str">
        <f t="shared" si="6"/>
        <v/>
      </c>
      <c r="O85" s="178">
        <v>43</v>
      </c>
      <c r="P85" s="178" t="str">
        <f t="shared" si="7"/>
        <v/>
      </c>
      <c r="Q85" s="178" t="str">
        <f t="shared" si="8"/>
        <v/>
      </c>
      <c r="R85" s="224"/>
      <c r="S85" s="244"/>
      <c r="T85" s="179" t="str">
        <f t="shared" si="9"/>
        <v/>
      </c>
      <c r="U85" s="233"/>
    </row>
    <row r="86" spans="2:21" ht="26.25" hidden="1" customHeight="1" outlineLevel="1" x14ac:dyDescent="0.25">
      <c r="B86" s="183" t="str">
        <f t="shared" si="0"/>
        <v/>
      </c>
      <c r="C86" s="234">
        <v>44</v>
      </c>
      <c r="D86" s="235" t="s">
        <v>124</v>
      </c>
      <c r="E86" s="236" t="s">
        <v>124</v>
      </c>
      <c r="F86" s="249" t="s">
        <v>124</v>
      </c>
      <c r="G86" s="238" t="str">
        <f t="shared" si="1"/>
        <v/>
      </c>
      <c r="H86" s="239" t="str">
        <f t="shared" si="2"/>
        <v/>
      </c>
      <c r="I86" s="240" t="s">
        <v>124</v>
      </c>
      <c r="J86" s="241" t="e">
        <f t="shared" si="3"/>
        <v>#VALUE!</v>
      </c>
      <c r="L86" s="242" t="str">
        <f t="shared" si="4"/>
        <v/>
      </c>
      <c r="M86" s="178" t="str">
        <f t="shared" si="5"/>
        <v/>
      </c>
      <c r="N86" s="245" t="str">
        <f t="shared" si="6"/>
        <v/>
      </c>
      <c r="O86" s="178">
        <v>44</v>
      </c>
      <c r="P86" s="178" t="str">
        <f t="shared" si="7"/>
        <v/>
      </c>
      <c r="Q86" s="178" t="str">
        <f t="shared" si="8"/>
        <v/>
      </c>
      <c r="R86" s="224"/>
      <c r="S86" s="244"/>
      <c r="T86" s="179" t="str">
        <f t="shared" si="9"/>
        <v/>
      </c>
      <c r="U86" s="233"/>
    </row>
    <row r="87" spans="2:21" ht="26.25" hidden="1" customHeight="1" outlineLevel="1" x14ac:dyDescent="0.25">
      <c r="B87" s="183" t="str">
        <f t="shared" si="0"/>
        <v/>
      </c>
      <c r="C87" s="234">
        <v>45</v>
      </c>
      <c r="D87" s="235" t="s">
        <v>124</v>
      </c>
      <c r="E87" s="236" t="s">
        <v>124</v>
      </c>
      <c r="F87" s="249" t="s">
        <v>124</v>
      </c>
      <c r="G87" s="238" t="str">
        <f t="shared" si="1"/>
        <v/>
      </c>
      <c r="H87" s="239" t="str">
        <f t="shared" si="2"/>
        <v/>
      </c>
      <c r="I87" s="240" t="s">
        <v>124</v>
      </c>
      <c r="J87" s="241" t="e">
        <f t="shared" si="3"/>
        <v>#VALUE!</v>
      </c>
      <c r="L87" s="242" t="str">
        <f t="shared" si="4"/>
        <v/>
      </c>
      <c r="M87" s="178" t="str">
        <f t="shared" si="5"/>
        <v/>
      </c>
      <c r="N87" s="245" t="str">
        <f t="shared" si="6"/>
        <v/>
      </c>
      <c r="O87" s="178">
        <v>45</v>
      </c>
      <c r="P87" s="178" t="str">
        <f t="shared" si="7"/>
        <v/>
      </c>
      <c r="Q87" s="178" t="str">
        <f t="shared" si="8"/>
        <v/>
      </c>
      <c r="R87" s="224"/>
      <c r="S87" s="244"/>
      <c r="T87" s="179" t="str">
        <f t="shared" si="9"/>
        <v/>
      </c>
      <c r="U87" s="233"/>
    </row>
    <row r="88" spans="2:21" ht="26.25" hidden="1" customHeight="1" outlineLevel="1" x14ac:dyDescent="0.25">
      <c r="B88" s="183" t="str">
        <f t="shared" si="0"/>
        <v/>
      </c>
      <c r="C88" s="234">
        <v>46</v>
      </c>
      <c r="D88" s="235" t="s">
        <v>124</v>
      </c>
      <c r="E88" s="236" t="s">
        <v>124</v>
      </c>
      <c r="F88" s="249" t="s">
        <v>124</v>
      </c>
      <c r="G88" s="238" t="str">
        <f t="shared" si="1"/>
        <v/>
      </c>
      <c r="H88" s="239" t="str">
        <f t="shared" si="2"/>
        <v/>
      </c>
      <c r="I88" s="240" t="s">
        <v>124</v>
      </c>
      <c r="J88" s="241" t="e">
        <f t="shared" si="3"/>
        <v>#VALUE!</v>
      </c>
      <c r="L88" s="242" t="str">
        <f t="shared" si="4"/>
        <v/>
      </c>
      <c r="M88" s="178" t="str">
        <f t="shared" si="5"/>
        <v/>
      </c>
      <c r="N88" s="245" t="str">
        <f t="shared" si="6"/>
        <v/>
      </c>
      <c r="O88" s="178">
        <v>46</v>
      </c>
      <c r="P88" s="178" t="str">
        <f t="shared" si="7"/>
        <v/>
      </c>
      <c r="Q88" s="178" t="str">
        <f t="shared" si="8"/>
        <v/>
      </c>
      <c r="R88" s="224"/>
      <c r="S88" s="244"/>
      <c r="T88" s="179" t="str">
        <f t="shared" si="9"/>
        <v/>
      </c>
      <c r="U88" s="233"/>
    </row>
    <row r="89" spans="2:21" ht="26.25" hidden="1" customHeight="1" outlineLevel="1" x14ac:dyDescent="0.25">
      <c r="B89" s="183" t="str">
        <f t="shared" si="0"/>
        <v/>
      </c>
      <c r="C89" s="234">
        <v>47</v>
      </c>
      <c r="D89" s="235" t="s">
        <v>124</v>
      </c>
      <c r="E89" s="236" t="s">
        <v>124</v>
      </c>
      <c r="F89" s="249" t="s">
        <v>124</v>
      </c>
      <c r="G89" s="238" t="str">
        <f t="shared" si="1"/>
        <v/>
      </c>
      <c r="H89" s="239" t="str">
        <f t="shared" si="2"/>
        <v/>
      </c>
      <c r="I89" s="240" t="s">
        <v>124</v>
      </c>
      <c r="J89" s="241" t="e">
        <f t="shared" si="3"/>
        <v>#VALUE!</v>
      </c>
      <c r="L89" s="242" t="str">
        <f t="shared" si="4"/>
        <v/>
      </c>
      <c r="M89" s="178" t="str">
        <f t="shared" si="5"/>
        <v/>
      </c>
      <c r="N89" s="245" t="str">
        <f t="shared" si="6"/>
        <v/>
      </c>
      <c r="O89" s="178">
        <v>47</v>
      </c>
      <c r="P89" s="178" t="str">
        <f t="shared" si="7"/>
        <v/>
      </c>
      <c r="Q89" s="178" t="str">
        <f t="shared" si="8"/>
        <v/>
      </c>
      <c r="R89" s="224"/>
      <c r="S89" s="244"/>
      <c r="T89" s="179" t="str">
        <f t="shared" si="9"/>
        <v/>
      </c>
      <c r="U89" s="233"/>
    </row>
    <row r="90" spans="2:21" ht="26.25" hidden="1" customHeight="1" outlineLevel="1" x14ac:dyDescent="0.25">
      <c r="B90" s="183" t="str">
        <f t="shared" si="0"/>
        <v/>
      </c>
      <c r="C90" s="234">
        <v>48</v>
      </c>
      <c r="D90" s="235" t="s">
        <v>124</v>
      </c>
      <c r="E90" s="236" t="s">
        <v>124</v>
      </c>
      <c r="F90" s="249" t="s">
        <v>124</v>
      </c>
      <c r="G90" s="238" t="str">
        <f t="shared" si="1"/>
        <v/>
      </c>
      <c r="H90" s="239" t="str">
        <f t="shared" si="2"/>
        <v/>
      </c>
      <c r="I90" s="240" t="s">
        <v>124</v>
      </c>
      <c r="J90" s="241" t="e">
        <f t="shared" si="3"/>
        <v>#VALUE!</v>
      </c>
      <c r="L90" s="242" t="str">
        <f t="shared" si="4"/>
        <v/>
      </c>
      <c r="M90" s="178" t="str">
        <f t="shared" si="5"/>
        <v/>
      </c>
      <c r="N90" s="245" t="str">
        <f t="shared" si="6"/>
        <v/>
      </c>
      <c r="O90" s="178">
        <v>48</v>
      </c>
      <c r="P90" s="178" t="str">
        <f t="shared" si="7"/>
        <v/>
      </c>
      <c r="Q90" s="178" t="str">
        <f t="shared" si="8"/>
        <v/>
      </c>
      <c r="R90" s="224"/>
      <c r="S90" s="244"/>
      <c r="T90" s="179" t="str">
        <f t="shared" si="9"/>
        <v/>
      </c>
      <c r="U90" s="233"/>
    </row>
    <row r="91" spans="2:21" ht="26.25" hidden="1" customHeight="1" outlineLevel="1" x14ac:dyDescent="0.25">
      <c r="B91" s="183" t="str">
        <f t="shared" si="0"/>
        <v/>
      </c>
      <c r="C91" s="234">
        <v>49</v>
      </c>
      <c r="D91" s="235" t="s">
        <v>124</v>
      </c>
      <c r="E91" s="236" t="s">
        <v>124</v>
      </c>
      <c r="F91" s="249" t="s">
        <v>124</v>
      </c>
      <c r="G91" s="238" t="str">
        <f t="shared" si="1"/>
        <v/>
      </c>
      <c r="H91" s="239" t="str">
        <f t="shared" si="2"/>
        <v/>
      </c>
      <c r="I91" s="240" t="s">
        <v>124</v>
      </c>
      <c r="J91" s="241" t="e">
        <f t="shared" si="3"/>
        <v>#VALUE!</v>
      </c>
      <c r="L91" s="242" t="str">
        <f t="shared" si="4"/>
        <v/>
      </c>
      <c r="M91" s="178" t="str">
        <f t="shared" si="5"/>
        <v/>
      </c>
      <c r="N91" s="245" t="str">
        <f t="shared" si="6"/>
        <v/>
      </c>
      <c r="O91" s="178">
        <v>49</v>
      </c>
      <c r="P91" s="178" t="str">
        <f t="shared" si="7"/>
        <v/>
      </c>
      <c r="Q91" s="178" t="str">
        <f t="shared" si="8"/>
        <v/>
      </c>
      <c r="R91" s="224"/>
      <c r="S91" s="244"/>
      <c r="T91" s="179" t="str">
        <f t="shared" si="9"/>
        <v/>
      </c>
      <c r="U91" s="233"/>
    </row>
    <row r="92" spans="2:21" ht="26.25" hidden="1" customHeight="1" outlineLevel="1" x14ac:dyDescent="0.25">
      <c r="B92" s="183" t="str">
        <f t="shared" si="0"/>
        <v/>
      </c>
      <c r="C92" s="234">
        <v>50</v>
      </c>
      <c r="D92" s="235" t="s">
        <v>124</v>
      </c>
      <c r="E92" s="236" t="s">
        <v>124</v>
      </c>
      <c r="F92" s="249" t="s">
        <v>124</v>
      </c>
      <c r="G92" s="238" t="str">
        <f t="shared" si="1"/>
        <v/>
      </c>
      <c r="H92" s="239" t="str">
        <f t="shared" si="2"/>
        <v/>
      </c>
      <c r="I92" s="240" t="s">
        <v>124</v>
      </c>
      <c r="J92" s="241" t="e">
        <f t="shared" si="3"/>
        <v>#VALUE!</v>
      </c>
      <c r="L92" s="242" t="str">
        <f t="shared" si="4"/>
        <v/>
      </c>
      <c r="M92" s="178" t="str">
        <f t="shared" si="5"/>
        <v/>
      </c>
      <c r="N92" s="245" t="str">
        <f t="shared" si="6"/>
        <v/>
      </c>
      <c r="O92" s="178">
        <v>50</v>
      </c>
      <c r="P92" s="178" t="str">
        <f t="shared" si="7"/>
        <v/>
      </c>
      <c r="Q92" s="178" t="str">
        <f t="shared" si="8"/>
        <v/>
      </c>
      <c r="R92" s="224"/>
      <c r="S92" s="244"/>
      <c r="T92" s="179" t="str">
        <f t="shared" si="9"/>
        <v/>
      </c>
      <c r="U92" s="233"/>
    </row>
    <row r="93" spans="2:21" ht="26.25" hidden="1" customHeight="1" outlineLevel="1" x14ac:dyDescent="0.25">
      <c r="B93" s="183" t="str">
        <f t="shared" si="0"/>
        <v/>
      </c>
      <c r="C93" s="234">
        <v>51</v>
      </c>
      <c r="D93" s="235" t="s">
        <v>124</v>
      </c>
      <c r="E93" s="236" t="s">
        <v>124</v>
      </c>
      <c r="F93" s="249" t="s">
        <v>124</v>
      </c>
      <c r="G93" s="238" t="str">
        <f t="shared" si="1"/>
        <v/>
      </c>
      <c r="H93" s="239" t="str">
        <f t="shared" si="2"/>
        <v/>
      </c>
      <c r="I93" s="240" t="s">
        <v>124</v>
      </c>
      <c r="J93" s="241" t="e">
        <f t="shared" si="3"/>
        <v>#VALUE!</v>
      </c>
      <c r="L93" s="242" t="str">
        <f t="shared" si="4"/>
        <v/>
      </c>
      <c r="M93" s="178" t="str">
        <f t="shared" si="5"/>
        <v/>
      </c>
      <c r="N93" s="245" t="str">
        <f t="shared" si="6"/>
        <v/>
      </c>
      <c r="O93" s="178">
        <v>51</v>
      </c>
      <c r="P93" s="178" t="str">
        <f t="shared" si="7"/>
        <v/>
      </c>
      <c r="Q93" s="178" t="str">
        <f t="shared" si="8"/>
        <v/>
      </c>
      <c r="R93" s="224"/>
      <c r="S93" s="244"/>
      <c r="T93" s="179" t="str">
        <f t="shared" si="9"/>
        <v/>
      </c>
      <c r="U93" s="233"/>
    </row>
    <row r="94" spans="2:21" ht="26.25" hidden="1" customHeight="1" outlineLevel="1" x14ac:dyDescent="0.25">
      <c r="B94" s="183" t="str">
        <f t="shared" si="0"/>
        <v/>
      </c>
      <c r="C94" s="234">
        <v>52</v>
      </c>
      <c r="D94" s="235" t="s">
        <v>124</v>
      </c>
      <c r="E94" s="236" t="s">
        <v>124</v>
      </c>
      <c r="F94" s="249" t="s">
        <v>124</v>
      </c>
      <c r="G94" s="238" t="str">
        <f t="shared" si="1"/>
        <v/>
      </c>
      <c r="H94" s="239" t="str">
        <f t="shared" si="2"/>
        <v/>
      </c>
      <c r="I94" s="240" t="s">
        <v>124</v>
      </c>
      <c r="J94" s="241" t="e">
        <f t="shared" si="3"/>
        <v>#VALUE!</v>
      </c>
      <c r="L94" s="242" t="str">
        <f t="shared" si="4"/>
        <v/>
      </c>
      <c r="M94" s="178" t="str">
        <f t="shared" si="5"/>
        <v/>
      </c>
      <c r="N94" s="245" t="str">
        <f t="shared" si="6"/>
        <v/>
      </c>
      <c r="O94" s="178">
        <v>52</v>
      </c>
      <c r="P94" s="178" t="str">
        <f t="shared" si="7"/>
        <v/>
      </c>
      <c r="Q94" s="178" t="str">
        <f t="shared" si="8"/>
        <v/>
      </c>
      <c r="R94" s="224"/>
      <c r="S94" s="244"/>
      <c r="T94" s="179" t="str">
        <f t="shared" si="9"/>
        <v/>
      </c>
      <c r="U94" s="233"/>
    </row>
    <row r="95" spans="2:21" ht="26.25" hidden="1" customHeight="1" outlineLevel="1" x14ac:dyDescent="0.25">
      <c r="B95" s="183" t="str">
        <f t="shared" si="0"/>
        <v/>
      </c>
      <c r="C95" s="234">
        <v>53</v>
      </c>
      <c r="D95" s="235" t="s">
        <v>124</v>
      </c>
      <c r="E95" s="236" t="s">
        <v>124</v>
      </c>
      <c r="F95" s="249" t="s">
        <v>124</v>
      </c>
      <c r="G95" s="238" t="str">
        <f t="shared" si="1"/>
        <v/>
      </c>
      <c r="H95" s="239" t="str">
        <f t="shared" si="2"/>
        <v/>
      </c>
      <c r="I95" s="240" t="s">
        <v>124</v>
      </c>
      <c r="J95" s="241" t="e">
        <f t="shared" si="3"/>
        <v>#VALUE!</v>
      </c>
      <c r="L95" s="242" t="str">
        <f t="shared" si="4"/>
        <v/>
      </c>
      <c r="M95" s="178" t="str">
        <f t="shared" si="5"/>
        <v/>
      </c>
      <c r="N95" s="245" t="str">
        <f t="shared" si="6"/>
        <v/>
      </c>
      <c r="O95" s="178">
        <v>53</v>
      </c>
      <c r="P95" s="178" t="str">
        <f t="shared" si="7"/>
        <v/>
      </c>
      <c r="Q95" s="178" t="str">
        <f t="shared" si="8"/>
        <v/>
      </c>
      <c r="R95" s="224"/>
      <c r="S95" s="244"/>
      <c r="T95" s="179" t="str">
        <f t="shared" si="9"/>
        <v/>
      </c>
      <c r="U95" s="233"/>
    </row>
    <row r="96" spans="2:21" ht="26.25" hidden="1" customHeight="1" outlineLevel="1" x14ac:dyDescent="0.25">
      <c r="B96" s="183" t="str">
        <f t="shared" si="0"/>
        <v/>
      </c>
      <c r="C96" s="234">
        <v>54</v>
      </c>
      <c r="D96" s="235" t="s">
        <v>124</v>
      </c>
      <c r="E96" s="236" t="s">
        <v>124</v>
      </c>
      <c r="F96" s="249" t="s">
        <v>124</v>
      </c>
      <c r="G96" s="238" t="str">
        <f t="shared" si="1"/>
        <v/>
      </c>
      <c r="H96" s="239" t="str">
        <f t="shared" si="2"/>
        <v/>
      </c>
      <c r="I96" s="240" t="s">
        <v>124</v>
      </c>
      <c r="J96" s="241" t="e">
        <f t="shared" si="3"/>
        <v>#VALUE!</v>
      </c>
      <c r="L96" s="242" t="str">
        <f t="shared" si="4"/>
        <v/>
      </c>
      <c r="M96" s="178" t="str">
        <f t="shared" si="5"/>
        <v/>
      </c>
      <c r="N96" s="245" t="str">
        <f t="shared" si="6"/>
        <v/>
      </c>
      <c r="O96" s="178">
        <v>54</v>
      </c>
      <c r="P96" s="178" t="str">
        <f t="shared" si="7"/>
        <v/>
      </c>
      <c r="Q96" s="178" t="str">
        <f t="shared" si="8"/>
        <v/>
      </c>
      <c r="R96" s="224"/>
      <c r="S96" s="244"/>
      <c r="T96" s="179" t="str">
        <f t="shared" si="9"/>
        <v/>
      </c>
      <c r="U96" s="233"/>
    </row>
    <row r="97" spans="2:21" ht="26.25" hidden="1" customHeight="1" outlineLevel="1" x14ac:dyDescent="0.25">
      <c r="B97" s="183" t="str">
        <f t="shared" si="0"/>
        <v/>
      </c>
      <c r="C97" s="234">
        <v>55</v>
      </c>
      <c r="D97" s="235" t="s">
        <v>124</v>
      </c>
      <c r="E97" s="236" t="s">
        <v>124</v>
      </c>
      <c r="F97" s="249" t="s">
        <v>124</v>
      </c>
      <c r="G97" s="238" t="str">
        <f t="shared" si="1"/>
        <v/>
      </c>
      <c r="H97" s="239" t="str">
        <f t="shared" si="2"/>
        <v/>
      </c>
      <c r="I97" s="240" t="s">
        <v>124</v>
      </c>
      <c r="J97" s="241" t="e">
        <f t="shared" si="3"/>
        <v>#VALUE!</v>
      </c>
      <c r="L97" s="242" t="str">
        <f t="shared" si="4"/>
        <v/>
      </c>
      <c r="M97" s="178" t="str">
        <f t="shared" si="5"/>
        <v/>
      </c>
      <c r="N97" s="245" t="str">
        <f t="shared" si="6"/>
        <v/>
      </c>
      <c r="O97" s="178">
        <v>55</v>
      </c>
      <c r="P97" s="178" t="str">
        <f t="shared" si="7"/>
        <v/>
      </c>
      <c r="Q97" s="178" t="str">
        <f t="shared" si="8"/>
        <v/>
      </c>
      <c r="R97" s="224"/>
      <c r="S97" s="244"/>
      <c r="T97" s="179" t="str">
        <f t="shared" si="9"/>
        <v/>
      </c>
      <c r="U97" s="233"/>
    </row>
    <row r="98" spans="2:21" ht="26.25" hidden="1" customHeight="1" outlineLevel="1" x14ac:dyDescent="0.25">
      <c r="B98" s="183" t="str">
        <f t="shared" si="0"/>
        <v/>
      </c>
      <c r="C98" s="234">
        <v>56</v>
      </c>
      <c r="D98" s="235" t="s">
        <v>124</v>
      </c>
      <c r="E98" s="236" t="s">
        <v>124</v>
      </c>
      <c r="F98" s="249" t="s">
        <v>124</v>
      </c>
      <c r="G98" s="238" t="str">
        <f t="shared" si="1"/>
        <v/>
      </c>
      <c r="H98" s="239" t="str">
        <f t="shared" si="2"/>
        <v/>
      </c>
      <c r="I98" s="240" t="s">
        <v>124</v>
      </c>
      <c r="J98" s="241" t="e">
        <f t="shared" si="3"/>
        <v>#VALUE!</v>
      </c>
      <c r="L98" s="242" t="str">
        <f t="shared" si="4"/>
        <v/>
      </c>
      <c r="M98" s="178" t="str">
        <f t="shared" si="5"/>
        <v/>
      </c>
      <c r="N98" s="245" t="str">
        <f t="shared" si="6"/>
        <v/>
      </c>
      <c r="O98" s="178">
        <v>56</v>
      </c>
      <c r="P98" s="178" t="str">
        <f t="shared" si="7"/>
        <v/>
      </c>
      <c r="Q98" s="178" t="str">
        <f t="shared" si="8"/>
        <v/>
      </c>
      <c r="R98" s="224"/>
      <c r="S98" s="244"/>
      <c r="T98" s="179" t="str">
        <f t="shared" si="9"/>
        <v/>
      </c>
      <c r="U98" s="233"/>
    </row>
    <row r="99" spans="2:21" ht="26.25" hidden="1" customHeight="1" outlineLevel="1" x14ac:dyDescent="0.25">
      <c r="B99" s="183" t="str">
        <f t="shared" si="0"/>
        <v/>
      </c>
      <c r="C99" s="234">
        <v>57</v>
      </c>
      <c r="D99" s="235" t="s">
        <v>124</v>
      </c>
      <c r="E99" s="236" t="s">
        <v>124</v>
      </c>
      <c r="F99" s="249" t="s">
        <v>124</v>
      </c>
      <c r="G99" s="238" t="str">
        <f t="shared" si="1"/>
        <v/>
      </c>
      <c r="H99" s="239" t="str">
        <f t="shared" si="2"/>
        <v/>
      </c>
      <c r="I99" s="240" t="s">
        <v>124</v>
      </c>
      <c r="J99" s="241" t="e">
        <f t="shared" si="3"/>
        <v>#VALUE!</v>
      </c>
      <c r="L99" s="242" t="str">
        <f t="shared" si="4"/>
        <v/>
      </c>
      <c r="M99" s="178" t="str">
        <f t="shared" si="5"/>
        <v/>
      </c>
      <c r="N99" s="245" t="str">
        <f t="shared" si="6"/>
        <v/>
      </c>
      <c r="O99" s="178">
        <v>57</v>
      </c>
      <c r="P99" s="178" t="str">
        <f t="shared" si="7"/>
        <v/>
      </c>
      <c r="Q99" s="178" t="str">
        <f t="shared" si="8"/>
        <v/>
      </c>
      <c r="R99" s="224"/>
      <c r="S99" s="244"/>
      <c r="T99" s="179" t="str">
        <f t="shared" si="9"/>
        <v/>
      </c>
      <c r="U99" s="233"/>
    </row>
    <row r="100" spans="2:21" ht="26.25" hidden="1" customHeight="1" outlineLevel="1" x14ac:dyDescent="0.25">
      <c r="B100" s="183" t="str">
        <f t="shared" si="0"/>
        <v/>
      </c>
      <c r="C100" s="234">
        <v>58</v>
      </c>
      <c r="D100" s="235" t="s">
        <v>124</v>
      </c>
      <c r="E100" s="236" t="s">
        <v>124</v>
      </c>
      <c r="F100" s="249" t="s">
        <v>124</v>
      </c>
      <c r="G100" s="238" t="str">
        <f t="shared" si="1"/>
        <v/>
      </c>
      <c r="H100" s="239" t="str">
        <f t="shared" si="2"/>
        <v/>
      </c>
      <c r="I100" s="240" t="s">
        <v>124</v>
      </c>
      <c r="J100" s="241" t="e">
        <f t="shared" si="3"/>
        <v>#VALUE!</v>
      </c>
      <c r="L100" s="242" t="str">
        <f t="shared" si="4"/>
        <v/>
      </c>
      <c r="M100" s="178" t="str">
        <f t="shared" si="5"/>
        <v/>
      </c>
      <c r="N100" s="245" t="str">
        <f t="shared" si="6"/>
        <v/>
      </c>
      <c r="O100" s="178">
        <v>58</v>
      </c>
      <c r="P100" s="178" t="str">
        <f t="shared" si="7"/>
        <v/>
      </c>
      <c r="Q100" s="178" t="str">
        <f t="shared" si="8"/>
        <v/>
      </c>
      <c r="R100" s="224"/>
      <c r="S100" s="244"/>
      <c r="T100" s="179" t="str">
        <f t="shared" si="9"/>
        <v/>
      </c>
      <c r="U100" s="233"/>
    </row>
    <row r="101" spans="2:21" ht="26.25" hidden="1" customHeight="1" outlineLevel="1" x14ac:dyDescent="0.25">
      <c r="B101" s="183" t="str">
        <f t="shared" si="0"/>
        <v/>
      </c>
      <c r="C101" s="234">
        <v>59</v>
      </c>
      <c r="D101" s="235" t="s">
        <v>124</v>
      </c>
      <c r="E101" s="236" t="s">
        <v>124</v>
      </c>
      <c r="F101" s="249" t="s">
        <v>124</v>
      </c>
      <c r="G101" s="238" t="str">
        <f t="shared" si="1"/>
        <v/>
      </c>
      <c r="H101" s="239" t="str">
        <f t="shared" si="2"/>
        <v/>
      </c>
      <c r="I101" s="240" t="s">
        <v>124</v>
      </c>
      <c r="J101" s="241" t="e">
        <f t="shared" si="3"/>
        <v>#VALUE!</v>
      </c>
      <c r="L101" s="242" t="str">
        <f t="shared" si="4"/>
        <v/>
      </c>
      <c r="M101" s="178" t="str">
        <f t="shared" si="5"/>
        <v/>
      </c>
      <c r="N101" s="245" t="str">
        <f t="shared" si="6"/>
        <v/>
      </c>
      <c r="O101" s="178">
        <v>59</v>
      </c>
      <c r="P101" s="178" t="str">
        <f t="shared" si="7"/>
        <v/>
      </c>
      <c r="Q101" s="178" t="str">
        <f t="shared" si="8"/>
        <v/>
      </c>
      <c r="R101" s="224"/>
      <c r="S101" s="244"/>
      <c r="T101" s="179" t="str">
        <f t="shared" si="9"/>
        <v/>
      </c>
      <c r="U101" s="233"/>
    </row>
    <row r="102" spans="2:21" ht="26.25" hidden="1" customHeight="1" outlineLevel="1" x14ac:dyDescent="0.25">
      <c r="B102" s="183" t="str">
        <f t="shared" si="0"/>
        <v/>
      </c>
      <c r="C102" s="234">
        <v>60</v>
      </c>
      <c r="D102" s="235" t="s">
        <v>124</v>
      </c>
      <c r="E102" s="236" t="s">
        <v>124</v>
      </c>
      <c r="F102" s="249" t="s">
        <v>124</v>
      </c>
      <c r="G102" s="238" t="str">
        <f t="shared" si="1"/>
        <v/>
      </c>
      <c r="H102" s="239" t="str">
        <f t="shared" si="2"/>
        <v/>
      </c>
      <c r="I102" s="240" t="s">
        <v>124</v>
      </c>
      <c r="J102" s="241" t="e">
        <f t="shared" si="3"/>
        <v>#VALUE!</v>
      </c>
      <c r="L102" s="242" t="str">
        <f t="shared" si="4"/>
        <v/>
      </c>
      <c r="M102" s="178" t="str">
        <f t="shared" si="5"/>
        <v/>
      </c>
      <c r="N102" s="245" t="str">
        <f t="shared" si="6"/>
        <v/>
      </c>
      <c r="O102" s="178">
        <v>60</v>
      </c>
      <c r="P102" s="178" t="str">
        <f t="shared" si="7"/>
        <v/>
      </c>
      <c r="Q102" s="178" t="str">
        <f t="shared" si="8"/>
        <v/>
      </c>
      <c r="R102" s="224"/>
      <c r="S102" s="244"/>
      <c r="T102" s="179" t="str">
        <f t="shared" si="9"/>
        <v/>
      </c>
      <c r="U102" s="233"/>
    </row>
    <row r="103" spans="2:21" ht="26.25" hidden="1" customHeight="1" outlineLevel="1" x14ac:dyDescent="0.25">
      <c r="B103" s="183" t="str">
        <f t="shared" si="0"/>
        <v/>
      </c>
      <c r="C103" s="234">
        <v>61</v>
      </c>
      <c r="D103" s="235" t="s">
        <v>124</v>
      </c>
      <c r="E103" s="236" t="s">
        <v>124</v>
      </c>
      <c r="F103" s="249" t="s">
        <v>124</v>
      </c>
      <c r="G103" s="238" t="str">
        <f t="shared" si="1"/>
        <v/>
      </c>
      <c r="H103" s="239" t="str">
        <f t="shared" si="2"/>
        <v/>
      </c>
      <c r="I103" s="240" t="s">
        <v>124</v>
      </c>
      <c r="J103" s="241" t="e">
        <f t="shared" si="3"/>
        <v>#VALUE!</v>
      </c>
      <c r="L103" s="242" t="str">
        <f t="shared" si="4"/>
        <v/>
      </c>
      <c r="M103" s="178" t="str">
        <f t="shared" si="5"/>
        <v/>
      </c>
      <c r="N103" s="245" t="str">
        <f t="shared" si="6"/>
        <v/>
      </c>
      <c r="O103" s="178">
        <v>61</v>
      </c>
      <c r="P103" s="178" t="str">
        <f t="shared" si="7"/>
        <v/>
      </c>
      <c r="Q103" s="178" t="str">
        <f t="shared" si="8"/>
        <v/>
      </c>
      <c r="R103" s="224"/>
      <c r="S103" s="244"/>
      <c r="T103" s="179" t="str">
        <f t="shared" si="9"/>
        <v/>
      </c>
      <c r="U103" s="233"/>
    </row>
    <row r="104" spans="2:21" ht="26.25" hidden="1" customHeight="1" outlineLevel="1" x14ac:dyDescent="0.25">
      <c r="B104" s="183" t="str">
        <f t="shared" si="0"/>
        <v/>
      </c>
      <c r="C104" s="234">
        <v>62</v>
      </c>
      <c r="D104" s="235" t="s">
        <v>124</v>
      </c>
      <c r="E104" s="236" t="s">
        <v>124</v>
      </c>
      <c r="F104" s="249" t="s">
        <v>124</v>
      </c>
      <c r="G104" s="238" t="str">
        <f t="shared" si="1"/>
        <v/>
      </c>
      <c r="H104" s="239" t="str">
        <f t="shared" si="2"/>
        <v/>
      </c>
      <c r="I104" s="240" t="s">
        <v>124</v>
      </c>
      <c r="J104" s="241" t="e">
        <f t="shared" si="3"/>
        <v>#VALUE!</v>
      </c>
      <c r="L104" s="242" t="str">
        <f t="shared" si="4"/>
        <v/>
      </c>
      <c r="M104" s="178" t="str">
        <f t="shared" si="5"/>
        <v/>
      </c>
      <c r="N104" s="245" t="str">
        <f t="shared" si="6"/>
        <v/>
      </c>
      <c r="O104" s="178">
        <v>62</v>
      </c>
      <c r="P104" s="178" t="str">
        <f t="shared" si="7"/>
        <v/>
      </c>
      <c r="Q104" s="178" t="str">
        <f t="shared" si="8"/>
        <v/>
      </c>
      <c r="R104" s="224"/>
      <c r="S104" s="244"/>
      <c r="T104" s="179" t="str">
        <f t="shared" si="9"/>
        <v/>
      </c>
      <c r="U104" s="233"/>
    </row>
    <row r="105" spans="2:21" ht="26.25" hidden="1" customHeight="1" outlineLevel="1" x14ac:dyDescent="0.25">
      <c r="B105" s="183" t="str">
        <f t="shared" si="0"/>
        <v/>
      </c>
      <c r="C105" s="234">
        <v>63</v>
      </c>
      <c r="D105" s="235" t="s">
        <v>124</v>
      </c>
      <c r="E105" s="236" t="s">
        <v>124</v>
      </c>
      <c r="F105" s="249" t="s">
        <v>124</v>
      </c>
      <c r="G105" s="238" t="str">
        <f t="shared" si="1"/>
        <v/>
      </c>
      <c r="H105" s="239" t="str">
        <f t="shared" si="2"/>
        <v/>
      </c>
      <c r="I105" s="240" t="s">
        <v>124</v>
      </c>
      <c r="J105" s="241" t="e">
        <f t="shared" si="3"/>
        <v>#VALUE!</v>
      </c>
      <c r="L105" s="242" t="str">
        <f t="shared" si="4"/>
        <v/>
      </c>
      <c r="M105" s="178" t="str">
        <f t="shared" si="5"/>
        <v/>
      </c>
      <c r="N105" s="245" t="str">
        <f t="shared" si="6"/>
        <v/>
      </c>
      <c r="O105" s="178">
        <v>63</v>
      </c>
      <c r="P105" s="178" t="str">
        <f t="shared" si="7"/>
        <v/>
      </c>
      <c r="Q105" s="178" t="str">
        <f t="shared" si="8"/>
        <v/>
      </c>
      <c r="R105" s="224"/>
      <c r="S105" s="244"/>
      <c r="T105" s="179" t="str">
        <f t="shared" si="9"/>
        <v/>
      </c>
      <c r="U105" s="233"/>
    </row>
    <row r="106" spans="2:21" ht="26.25" hidden="1" customHeight="1" outlineLevel="1" x14ac:dyDescent="0.25">
      <c r="B106" s="183" t="str">
        <f t="shared" si="0"/>
        <v/>
      </c>
      <c r="C106" s="234">
        <v>64</v>
      </c>
      <c r="D106" s="235" t="s">
        <v>124</v>
      </c>
      <c r="E106" s="236" t="s">
        <v>124</v>
      </c>
      <c r="F106" s="249" t="s">
        <v>124</v>
      </c>
      <c r="G106" s="238" t="str">
        <f t="shared" si="1"/>
        <v/>
      </c>
      <c r="H106" s="239" t="str">
        <f t="shared" si="2"/>
        <v/>
      </c>
      <c r="I106" s="240" t="s">
        <v>124</v>
      </c>
      <c r="J106" s="241" t="e">
        <f t="shared" si="3"/>
        <v>#VALUE!</v>
      </c>
      <c r="L106" s="242" t="str">
        <f t="shared" si="4"/>
        <v/>
      </c>
      <c r="M106" s="178" t="str">
        <f t="shared" si="5"/>
        <v/>
      </c>
      <c r="N106" s="245" t="str">
        <f t="shared" si="6"/>
        <v/>
      </c>
      <c r="O106" s="178">
        <v>64</v>
      </c>
      <c r="P106" s="178" t="str">
        <f t="shared" si="7"/>
        <v/>
      </c>
      <c r="Q106" s="178" t="str">
        <f t="shared" si="8"/>
        <v/>
      </c>
      <c r="R106" s="224"/>
      <c r="S106" s="244"/>
      <c r="T106" s="179" t="str">
        <f t="shared" si="9"/>
        <v/>
      </c>
      <c r="U106" s="233"/>
    </row>
    <row r="107" spans="2:21" ht="26.25" hidden="1" customHeight="1" outlineLevel="1" x14ac:dyDescent="0.25">
      <c r="B107" s="183" t="str">
        <f t="shared" si="0"/>
        <v/>
      </c>
      <c r="C107" s="234">
        <v>65</v>
      </c>
      <c r="D107" s="235" t="s">
        <v>124</v>
      </c>
      <c r="E107" s="236" t="s">
        <v>124</v>
      </c>
      <c r="F107" s="249" t="s">
        <v>124</v>
      </c>
      <c r="G107" s="238" t="str">
        <f t="shared" si="1"/>
        <v/>
      </c>
      <c r="H107" s="239" t="str">
        <f t="shared" si="2"/>
        <v/>
      </c>
      <c r="I107" s="240" t="s">
        <v>124</v>
      </c>
      <c r="J107" s="241" t="e">
        <f t="shared" si="3"/>
        <v>#VALUE!</v>
      </c>
      <c r="L107" s="242" t="str">
        <f t="shared" si="4"/>
        <v/>
      </c>
      <c r="M107" s="178" t="str">
        <f t="shared" si="5"/>
        <v/>
      </c>
      <c r="N107" s="245" t="str">
        <f t="shared" si="6"/>
        <v/>
      </c>
      <c r="O107" s="178">
        <v>65</v>
      </c>
      <c r="P107" s="178" t="str">
        <f t="shared" si="7"/>
        <v/>
      </c>
      <c r="Q107" s="178" t="str">
        <f t="shared" si="8"/>
        <v/>
      </c>
      <c r="R107" s="224"/>
      <c r="S107" s="244"/>
      <c r="T107" s="179" t="str">
        <f t="shared" si="9"/>
        <v/>
      </c>
      <c r="U107" s="233"/>
    </row>
    <row r="108" spans="2:21" ht="26.25" hidden="1" customHeight="1" outlineLevel="1" x14ac:dyDescent="0.25">
      <c r="B108" s="183" t="str">
        <f t="shared" ref="B108:B171" si="10">+L108</f>
        <v/>
      </c>
      <c r="C108" s="234">
        <v>66</v>
      </c>
      <c r="D108" s="235" t="s">
        <v>124</v>
      </c>
      <c r="E108" s="236" t="s">
        <v>124</v>
      </c>
      <c r="F108" s="249" t="s">
        <v>124</v>
      </c>
      <c r="G108" s="238" t="str">
        <f t="shared" ref="G108:G171" si="11">IF(ISTEXT(F108),"",F108/1000)</f>
        <v/>
      </c>
      <c r="H108" s="239" t="str">
        <f t="shared" ref="H108:H171" si="12">IF(OR(E108="",F108=""),"",
IFERROR(
IF(
     IF(F108="NO ES TENIDO EN CUENTA",0,
     IF(F108="NO CUMPLE","NO CUMPLE",
     IF(F108="RECHAZADO","RECHAZADO",
     IF(F108="",0,
     IF(OR(AND($F$38="MEDIA ARITMETICA ALTA",F108&lt;=$H$38)),$H$25*(1-ABS($H$38-F108)/$H$38),
     IF(AND($F$38="MEDIA ARITMETICA ALTA",F108&gt;$H$38),$H$25*(1-2*ABS($H$38-F108)/$H$38),
     IF(T108=$T$42,$H$25,
     $H$25*(1-ABS($H$38-F108)/$H$38))))))))&lt;0,
0,
IF(F108="NO ES TENIDO EN CUENTA",0,
IF(F108="NO CUMPLE","NO CUMPLE",
IF(F108="RECHAZADO","RECHAZADO",
IF(F108="",0,
IF(OR(AND($F$38="MEDIA ARITMETICA ALTA",F108&lt;=$H$38)),$H$25*(1-ABS($H$38-F108)/$H$38),
IF(AND($F$38="MEDIA ARITMETICA ALTA",F108&gt;$H$38),$H$25*(1-2*ABS($H$38-F108)/$H$38),
IF(T108=$T$42,$H$25,
$H$25*(1-ABS($H$38-F108)/$H$38))))))))
),
"Revisar Error"))</f>
        <v/>
      </c>
      <c r="I108" s="240" t="s">
        <v>124</v>
      </c>
      <c r="J108" s="241" t="e">
        <f t="shared" ref="J108:J171" si="13">+D108/10000000000000</f>
        <v>#VALUE!</v>
      </c>
      <c r="L108" s="242" t="str">
        <f t="shared" ref="L108:L171" si="14">IFERROR(RANK(M108,$M$43:$M$242,0),"")</f>
        <v/>
      </c>
      <c r="M108" s="178" t="str">
        <f t="shared" ref="M108:M171" si="15">IFERROR(IF(E108="","",IF(ISTEXT(F108),0-J108,F108/100000-J108)),"")</f>
        <v/>
      </c>
      <c r="N108" s="245" t="str">
        <f t="shared" ref="N108:N171" si="16">IFERROR(IF(OR(F108="RECHAZADO",F108="NO HÁBIL"),"RECHAZADO",F108),"")</f>
        <v/>
      </c>
      <c r="O108" s="178">
        <v>66</v>
      </c>
      <c r="P108" s="178" t="str">
        <f t="shared" ref="P108:P171" si="17">IFERROR(IF(VLOOKUP(O108,$L$43:$M$242,2,0)&lt;=0,"RECHAZADO",VLOOKUP(O108,$L$43:$N$242,3,0)),"")</f>
        <v/>
      </c>
      <c r="Q108" s="178" t="str">
        <f t="shared" ref="Q108:Q171" si="18">IFERROR(VLOOKUP(O108,$B$43:$D$242,3,0),"")</f>
        <v/>
      </c>
      <c r="R108" s="224"/>
      <c r="S108" s="244"/>
      <c r="T108" s="179" t="str">
        <f t="shared" ref="T108:T171" si="19">IFERROR(IF(F108="rechazado",$H$24*10,ABS(F108-$H$38)),"")</f>
        <v/>
      </c>
      <c r="U108" s="233"/>
    </row>
    <row r="109" spans="2:21" ht="26.25" hidden="1" customHeight="1" outlineLevel="1" x14ac:dyDescent="0.25">
      <c r="B109" s="183" t="str">
        <f t="shared" si="10"/>
        <v/>
      </c>
      <c r="C109" s="234">
        <v>67</v>
      </c>
      <c r="D109" s="235" t="s">
        <v>124</v>
      </c>
      <c r="E109" s="236" t="s">
        <v>124</v>
      </c>
      <c r="F109" s="249" t="s">
        <v>124</v>
      </c>
      <c r="G109" s="238" t="str">
        <f t="shared" si="11"/>
        <v/>
      </c>
      <c r="H109" s="239" t="str">
        <f t="shared" si="12"/>
        <v/>
      </c>
      <c r="I109" s="240" t="s">
        <v>124</v>
      </c>
      <c r="J109" s="241" t="e">
        <f t="shared" si="13"/>
        <v>#VALUE!</v>
      </c>
      <c r="L109" s="242" t="str">
        <f t="shared" si="14"/>
        <v/>
      </c>
      <c r="M109" s="178" t="str">
        <f t="shared" si="15"/>
        <v/>
      </c>
      <c r="N109" s="245" t="str">
        <f t="shared" si="16"/>
        <v/>
      </c>
      <c r="O109" s="178">
        <v>67</v>
      </c>
      <c r="P109" s="178" t="str">
        <f t="shared" si="17"/>
        <v/>
      </c>
      <c r="Q109" s="178" t="str">
        <f t="shared" si="18"/>
        <v/>
      </c>
      <c r="R109" s="224"/>
      <c r="S109" s="244"/>
      <c r="T109" s="179" t="str">
        <f t="shared" si="19"/>
        <v/>
      </c>
      <c r="U109" s="233"/>
    </row>
    <row r="110" spans="2:21" ht="26.25" hidden="1" customHeight="1" outlineLevel="1" x14ac:dyDescent="0.25">
      <c r="B110" s="183" t="str">
        <f t="shared" si="10"/>
        <v/>
      </c>
      <c r="C110" s="234">
        <v>68</v>
      </c>
      <c r="D110" s="235" t="s">
        <v>124</v>
      </c>
      <c r="E110" s="236" t="s">
        <v>124</v>
      </c>
      <c r="F110" s="249" t="s">
        <v>124</v>
      </c>
      <c r="G110" s="238" t="str">
        <f t="shared" si="11"/>
        <v/>
      </c>
      <c r="H110" s="239" t="str">
        <f t="shared" si="12"/>
        <v/>
      </c>
      <c r="I110" s="240" t="s">
        <v>124</v>
      </c>
      <c r="J110" s="241" t="e">
        <f t="shared" si="13"/>
        <v>#VALUE!</v>
      </c>
      <c r="L110" s="242" t="str">
        <f t="shared" si="14"/>
        <v/>
      </c>
      <c r="M110" s="178" t="str">
        <f t="shared" si="15"/>
        <v/>
      </c>
      <c r="N110" s="245" t="str">
        <f t="shared" si="16"/>
        <v/>
      </c>
      <c r="O110" s="178">
        <v>68</v>
      </c>
      <c r="P110" s="178" t="str">
        <f t="shared" si="17"/>
        <v/>
      </c>
      <c r="Q110" s="178" t="str">
        <f t="shared" si="18"/>
        <v/>
      </c>
      <c r="R110" s="224"/>
      <c r="S110" s="244"/>
      <c r="T110" s="179" t="str">
        <f t="shared" si="19"/>
        <v/>
      </c>
      <c r="U110" s="233"/>
    </row>
    <row r="111" spans="2:21" ht="26.25" hidden="1" customHeight="1" outlineLevel="1" x14ac:dyDescent="0.25">
      <c r="B111" s="183" t="str">
        <f t="shared" si="10"/>
        <v/>
      </c>
      <c r="C111" s="234">
        <v>69</v>
      </c>
      <c r="D111" s="235" t="s">
        <v>124</v>
      </c>
      <c r="E111" s="236" t="s">
        <v>124</v>
      </c>
      <c r="F111" s="249" t="s">
        <v>124</v>
      </c>
      <c r="G111" s="238" t="str">
        <f t="shared" si="11"/>
        <v/>
      </c>
      <c r="H111" s="239" t="str">
        <f t="shared" si="12"/>
        <v/>
      </c>
      <c r="I111" s="240" t="s">
        <v>124</v>
      </c>
      <c r="J111" s="241" t="e">
        <f t="shared" si="13"/>
        <v>#VALUE!</v>
      </c>
      <c r="L111" s="242" t="str">
        <f t="shared" si="14"/>
        <v/>
      </c>
      <c r="M111" s="178" t="str">
        <f t="shared" si="15"/>
        <v/>
      </c>
      <c r="N111" s="245" t="str">
        <f t="shared" si="16"/>
        <v/>
      </c>
      <c r="O111" s="178">
        <v>69</v>
      </c>
      <c r="P111" s="178" t="str">
        <f t="shared" si="17"/>
        <v/>
      </c>
      <c r="Q111" s="178" t="str">
        <f t="shared" si="18"/>
        <v/>
      </c>
      <c r="R111" s="224"/>
      <c r="S111" s="244"/>
      <c r="T111" s="179" t="str">
        <f t="shared" si="19"/>
        <v/>
      </c>
      <c r="U111" s="233"/>
    </row>
    <row r="112" spans="2:21" ht="26.25" hidden="1" customHeight="1" outlineLevel="1" x14ac:dyDescent="0.25">
      <c r="B112" s="183" t="str">
        <f t="shared" si="10"/>
        <v/>
      </c>
      <c r="C112" s="234">
        <v>70</v>
      </c>
      <c r="D112" s="235" t="s">
        <v>124</v>
      </c>
      <c r="E112" s="236" t="s">
        <v>124</v>
      </c>
      <c r="F112" s="249" t="s">
        <v>124</v>
      </c>
      <c r="G112" s="238" t="str">
        <f t="shared" si="11"/>
        <v/>
      </c>
      <c r="H112" s="239" t="str">
        <f t="shared" si="12"/>
        <v/>
      </c>
      <c r="I112" s="240" t="s">
        <v>124</v>
      </c>
      <c r="J112" s="241" t="e">
        <f t="shared" si="13"/>
        <v>#VALUE!</v>
      </c>
      <c r="L112" s="242" t="str">
        <f t="shared" si="14"/>
        <v/>
      </c>
      <c r="M112" s="178" t="str">
        <f t="shared" si="15"/>
        <v/>
      </c>
      <c r="N112" s="245" t="str">
        <f t="shared" si="16"/>
        <v/>
      </c>
      <c r="O112" s="178">
        <v>70</v>
      </c>
      <c r="P112" s="178" t="str">
        <f t="shared" si="17"/>
        <v/>
      </c>
      <c r="Q112" s="178" t="str">
        <f t="shared" si="18"/>
        <v/>
      </c>
      <c r="R112" s="224"/>
      <c r="S112" s="244"/>
      <c r="T112" s="179" t="str">
        <f t="shared" si="19"/>
        <v/>
      </c>
      <c r="U112" s="233"/>
    </row>
    <row r="113" spans="2:21" ht="26.25" hidden="1" customHeight="1" outlineLevel="1" x14ac:dyDescent="0.25">
      <c r="B113" s="183" t="str">
        <f t="shared" si="10"/>
        <v/>
      </c>
      <c r="C113" s="234">
        <v>71</v>
      </c>
      <c r="D113" s="235" t="s">
        <v>124</v>
      </c>
      <c r="E113" s="236" t="s">
        <v>124</v>
      </c>
      <c r="F113" s="249" t="s">
        <v>124</v>
      </c>
      <c r="G113" s="238" t="str">
        <f t="shared" si="11"/>
        <v/>
      </c>
      <c r="H113" s="239" t="str">
        <f t="shared" si="12"/>
        <v/>
      </c>
      <c r="I113" s="240" t="s">
        <v>124</v>
      </c>
      <c r="J113" s="241" t="e">
        <f t="shared" si="13"/>
        <v>#VALUE!</v>
      </c>
      <c r="L113" s="242" t="str">
        <f t="shared" si="14"/>
        <v/>
      </c>
      <c r="M113" s="178" t="str">
        <f t="shared" si="15"/>
        <v/>
      </c>
      <c r="N113" s="245" t="str">
        <f t="shared" si="16"/>
        <v/>
      </c>
      <c r="O113" s="178">
        <v>71</v>
      </c>
      <c r="P113" s="178" t="str">
        <f t="shared" si="17"/>
        <v/>
      </c>
      <c r="Q113" s="178" t="str">
        <f t="shared" si="18"/>
        <v/>
      </c>
      <c r="R113" s="224"/>
      <c r="S113" s="244"/>
      <c r="T113" s="179" t="str">
        <f t="shared" si="19"/>
        <v/>
      </c>
      <c r="U113" s="233"/>
    </row>
    <row r="114" spans="2:21" ht="26.25" hidden="1" customHeight="1" outlineLevel="1" x14ac:dyDescent="0.25">
      <c r="B114" s="183" t="str">
        <f t="shared" si="10"/>
        <v/>
      </c>
      <c r="C114" s="234">
        <v>72</v>
      </c>
      <c r="D114" s="235" t="s">
        <v>124</v>
      </c>
      <c r="E114" s="236" t="s">
        <v>124</v>
      </c>
      <c r="F114" s="249" t="s">
        <v>124</v>
      </c>
      <c r="G114" s="238" t="str">
        <f t="shared" si="11"/>
        <v/>
      </c>
      <c r="H114" s="239" t="str">
        <f t="shared" si="12"/>
        <v/>
      </c>
      <c r="I114" s="240" t="s">
        <v>124</v>
      </c>
      <c r="J114" s="241" t="e">
        <f t="shared" si="13"/>
        <v>#VALUE!</v>
      </c>
      <c r="L114" s="242" t="str">
        <f t="shared" si="14"/>
        <v/>
      </c>
      <c r="M114" s="178" t="str">
        <f t="shared" si="15"/>
        <v/>
      </c>
      <c r="N114" s="245" t="str">
        <f t="shared" si="16"/>
        <v/>
      </c>
      <c r="O114" s="178">
        <v>72</v>
      </c>
      <c r="P114" s="178" t="str">
        <f t="shared" si="17"/>
        <v/>
      </c>
      <c r="Q114" s="178" t="str">
        <f t="shared" si="18"/>
        <v/>
      </c>
      <c r="R114" s="224"/>
      <c r="S114" s="244"/>
      <c r="T114" s="179" t="str">
        <f t="shared" si="19"/>
        <v/>
      </c>
      <c r="U114" s="233"/>
    </row>
    <row r="115" spans="2:21" ht="26.25" hidden="1" customHeight="1" outlineLevel="1" x14ac:dyDescent="0.25">
      <c r="B115" s="183" t="str">
        <f t="shared" si="10"/>
        <v/>
      </c>
      <c r="C115" s="234">
        <v>73</v>
      </c>
      <c r="D115" s="235" t="s">
        <v>124</v>
      </c>
      <c r="E115" s="236" t="s">
        <v>124</v>
      </c>
      <c r="F115" s="249" t="s">
        <v>124</v>
      </c>
      <c r="G115" s="238" t="str">
        <f t="shared" si="11"/>
        <v/>
      </c>
      <c r="H115" s="239" t="str">
        <f t="shared" si="12"/>
        <v/>
      </c>
      <c r="I115" s="240" t="s">
        <v>124</v>
      </c>
      <c r="J115" s="241" t="e">
        <f t="shared" si="13"/>
        <v>#VALUE!</v>
      </c>
      <c r="L115" s="242" t="str">
        <f t="shared" si="14"/>
        <v/>
      </c>
      <c r="M115" s="178" t="str">
        <f t="shared" si="15"/>
        <v/>
      </c>
      <c r="N115" s="245" t="str">
        <f t="shared" si="16"/>
        <v/>
      </c>
      <c r="O115" s="178">
        <v>73</v>
      </c>
      <c r="P115" s="178" t="str">
        <f t="shared" si="17"/>
        <v/>
      </c>
      <c r="Q115" s="178" t="str">
        <f t="shared" si="18"/>
        <v/>
      </c>
      <c r="R115" s="224"/>
      <c r="S115" s="244"/>
      <c r="T115" s="179" t="str">
        <f t="shared" si="19"/>
        <v/>
      </c>
      <c r="U115" s="233"/>
    </row>
    <row r="116" spans="2:21" ht="26.25" hidden="1" customHeight="1" outlineLevel="1" x14ac:dyDescent="0.25">
      <c r="B116" s="183" t="str">
        <f t="shared" si="10"/>
        <v/>
      </c>
      <c r="C116" s="234">
        <v>74</v>
      </c>
      <c r="D116" s="235" t="s">
        <v>124</v>
      </c>
      <c r="E116" s="236" t="s">
        <v>124</v>
      </c>
      <c r="F116" s="249" t="s">
        <v>124</v>
      </c>
      <c r="G116" s="238" t="str">
        <f t="shared" si="11"/>
        <v/>
      </c>
      <c r="H116" s="239" t="str">
        <f t="shared" si="12"/>
        <v/>
      </c>
      <c r="I116" s="240" t="s">
        <v>124</v>
      </c>
      <c r="J116" s="241" t="e">
        <f t="shared" si="13"/>
        <v>#VALUE!</v>
      </c>
      <c r="L116" s="242" t="str">
        <f t="shared" si="14"/>
        <v/>
      </c>
      <c r="M116" s="178" t="str">
        <f t="shared" si="15"/>
        <v/>
      </c>
      <c r="N116" s="245" t="str">
        <f t="shared" si="16"/>
        <v/>
      </c>
      <c r="O116" s="178">
        <v>74</v>
      </c>
      <c r="P116" s="178" t="str">
        <f t="shared" si="17"/>
        <v/>
      </c>
      <c r="Q116" s="178" t="str">
        <f t="shared" si="18"/>
        <v/>
      </c>
      <c r="R116" s="224"/>
      <c r="S116" s="244"/>
      <c r="T116" s="179" t="str">
        <f t="shared" si="19"/>
        <v/>
      </c>
      <c r="U116" s="233"/>
    </row>
    <row r="117" spans="2:21" ht="26.25" hidden="1" customHeight="1" outlineLevel="1" x14ac:dyDescent="0.25">
      <c r="B117" s="183" t="str">
        <f t="shared" si="10"/>
        <v/>
      </c>
      <c r="C117" s="234">
        <v>75</v>
      </c>
      <c r="D117" s="235" t="s">
        <v>124</v>
      </c>
      <c r="E117" s="236" t="s">
        <v>124</v>
      </c>
      <c r="F117" s="249" t="s">
        <v>124</v>
      </c>
      <c r="G117" s="238" t="str">
        <f t="shared" si="11"/>
        <v/>
      </c>
      <c r="H117" s="239" t="str">
        <f t="shared" si="12"/>
        <v/>
      </c>
      <c r="I117" s="240" t="s">
        <v>124</v>
      </c>
      <c r="J117" s="241" t="e">
        <f t="shared" si="13"/>
        <v>#VALUE!</v>
      </c>
      <c r="L117" s="242" t="str">
        <f t="shared" si="14"/>
        <v/>
      </c>
      <c r="M117" s="178" t="str">
        <f t="shared" si="15"/>
        <v/>
      </c>
      <c r="N117" s="245" t="str">
        <f t="shared" si="16"/>
        <v/>
      </c>
      <c r="O117" s="178">
        <v>75</v>
      </c>
      <c r="P117" s="178" t="str">
        <f t="shared" si="17"/>
        <v/>
      </c>
      <c r="Q117" s="178" t="str">
        <f t="shared" si="18"/>
        <v/>
      </c>
      <c r="R117" s="224"/>
      <c r="S117" s="244"/>
      <c r="T117" s="179" t="str">
        <f t="shared" si="19"/>
        <v/>
      </c>
      <c r="U117" s="233"/>
    </row>
    <row r="118" spans="2:21" ht="26.25" hidden="1" customHeight="1" outlineLevel="1" x14ac:dyDescent="0.25">
      <c r="B118" s="183" t="str">
        <f t="shared" si="10"/>
        <v/>
      </c>
      <c r="C118" s="234">
        <v>76</v>
      </c>
      <c r="D118" s="235" t="s">
        <v>124</v>
      </c>
      <c r="E118" s="236" t="s">
        <v>124</v>
      </c>
      <c r="F118" s="249" t="s">
        <v>124</v>
      </c>
      <c r="G118" s="238" t="str">
        <f t="shared" si="11"/>
        <v/>
      </c>
      <c r="H118" s="239" t="str">
        <f t="shared" si="12"/>
        <v/>
      </c>
      <c r="I118" s="240" t="s">
        <v>124</v>
      </c>
      <c r="J118" s="241" t="e">
        <f t="shared" si="13"/>
        <v>#VALUE!</v>
      </c>
      <c r="L118" s="242" t="str">
        <f t="shared" si="14"/>
        <v/>
      </c>
      <c r="M118" s="178" t="str">
        <f t="shared" si="15"/>
        <v/>
      </c>
      <c r="N118" s="245" t="str">
        <f t="shared" si="16"/>
        <v/>
      </c>
      <c r="O118" s="178">
        <v>76</v>
      </c>
      <c r="P118" s="178" t="str">
        <f t="shared" si="17"/>
        <v/>
      </c>
      <c r="Q118" s="178" t="str">
        <f t="shared" si="18"/>
        <v/>
      </c>
      <c r="R118" s="224"/>
      <c r="S118" s="244"/>
      <c r="T118" s="179" t="str">
        <f t="shared" si="19"/>
        <v/>
      </c>
      <c r="U118" s="233"/>
    </row>
    <row r="119" spans="2:21" ht="26.25" hidden="1" customHeight="1" outlineLevel="1" x14ac:dyDescent="0.25">
      <c r="B119" s="183" t="str">
        <f t="shared" si="10"/>
        <v/>
      </c>
      <c r="C119" s="234">
        <v>77</v>
      </c>
      <c r="D119" s="235" t="s">
        <v>124</v>
      </c>
      <c r="E119" s="236" t="s">
        <v>124</v>
      </c>
      <c r="F119" s="249" t="s">
        <v>124</v>
      </c>
      <c r="G119" s="238" t="str">
        <f t="shared" si="11"/>
        <v/>
      </c>
      <c r="H119" s="239" t="str">
        <f t="shared" si="12"/>
        <v/>
      </c>
      <c r="I119" s="240" t="s">
        <v>124</v>
      </c>
      <c r="J119" s="241" t="e">
        <f t="shared" si="13"/>
        <v>#VALUE!</v>
      </c>
      <c r="L119" s="242" t="str">
        <f t="shared" si="14"/>
        <v/>
      </c>
      <c r="M119" s="178" t="str">
        <f t="shared" si="15"/>
        <v/>
      </c>
      <c r="N119" s="245" t="str">
        <f t="shared" si="16"/>
        <v/>
      </c>
      <c r="O119" s="178">
        <v>77</v>
      </c>
      <c r="P119" s="178" t="str">
        <f t="shared" si="17"/>
        <v/>
      </c>
      <c r="Q119" s="178" t="str">
        <f t="shared" si="18"/>
        <v/>
      </c>
      <c r="R119" s="224"/>
      <c r="S119" s="244"/>
      <c r="T119" s="179" t="str">
        <f t="shared" si="19"/>
        <v/>
      </c>
      <c r="U119" s="233"/>
    </row>
    <row r="120" spans="2:21" ht="26.25" hidden="1" customHeight="1" outlineLevel="1" x14ac:dyDescent="0.25">
      <c r="B120" s="183" t="str">
        <f t="shared" si="10"/>
        <v/>
      </c>
      <c r="C120" s="234">
        <v>78</v>
      </c>
      <c r="D120" s="235" t="s">
        <v>124</v>
      </c>
      <c r="E120" s="236" t="s">
        <v>124</v>
      </c>
      <c r="F120" s="249" t="s">
        <v>124</v>
      </c>
      <c r="G120" s="238" t="str">
        <f t="shared" si="11"/>
        <v/>
      </c>
      <c r="H120" s="239" t="str">
        <f t="shared" si="12"/>
        <v/>
      </c>
      <c r="I120" s="240" t="s">
        <v>124</v>
      </c>
      <c r="J120" s="241" t="e">
        <f t="shared" si="13"/>
        <v>#VALUE!</v>
      </c>
      <c r="L120" s="242" t="str">
        <f t="shared" si="14"/>
        <v/>
      </c>
      <c r="M120" s="178" t="str">
        <f t="shared" si="15"/>
        <v/>
      </c>
      <c r="N120" s="245" t="str">
        <f t="shared" si="16"/>
        <v/>
      </c>
      <c r="O120" s="178">
        <v>78</v>
      </c>
      <c r="P120" s="178" t="str">
        <f t="shared" si="17"/>
        <v/>
      </c>
      <c r="Q120" s="178" t="str">
        <f t="shared" si="18"/>
        <v/>
      </c>
      <c r="R120" s="224"/>
      <c r="S120" s="244"/>
      <c r="T120" s="179" t="str">
        <f t="shared" si="19"/>
        <v/>
      </c>
      <c r="U120" s="233"/>
    </row>
    <row r="121" spans="2:21" ht="26.25" hidden="1" customHeight="1" outlineLevel="1" x14ac:dyDescent="0.25">
      <c r="B121" s="183" t="str">
        <f t="shared" si="10"/>
        <v/>
      </c>
      <c r="C121" s="234">
        <v>79</v>
      </c>
      <c r="D121" s="235" t="s">
        <v>124</v>
      </c>
      <c r="E121" s="236" t="s">
        <v>124</v>
      </c>
      <c r="F121" s="249" t="s">
        <v>124</v>
      </c>
      <c r="G121" s="238" t="str">
        <f t="shared" si="11"/>
        <v/>
      </c>
      <c r="H121" s="239" t="str">
        <f t="shared" si="12"/>
        <v/>
      </c>
      <c r="I121" s="240" t="s">
        <v>124</v>
      </c>
      <c r="J121" s="241" t="e">
        <f t="shared" si="13"/>
        <v>#VALUE!</v>
      </c>
      <c r="L121" s="242" t="str">
        <f t="shared" si="14"/>
        <v/>
      </c>
      <c r="M121" s="178" t="str">
        <f t="shared" si="15"/>
        <v/>
      </c>
      <c r="N121" s="245" t="str">
        <f t="shared" si="16"/>
        <v/>
      </c>
      <c r="O121" s="178">
        <v>79</v>
      </c>
      <c r="P121" s="178" t="str">
        <f t="shared" si="17"/>
        <v/>
      </c>
      <c r="Q121" s="178" t="str">
        <f t="shared" si="18"/>
        <v/>
      </c>
      <c r="R121" s="224"/>
      <c r="S121" s="244"/>
      <c r="T121" s="179" t="str">
        <f t="shared" si="19"/>
        <v/>
      </c>
      <c r="U121" s="233"/>
    </row>
    <row r="122" spans="2:21" ht="26.25" hidden="1" customHeight="1" outlineLevel="1" x14ac:dyDescent="0.25">
      <c r="B122" s="183" t="str">
        <f t="shared" si="10"/>
        <v/>
      </c>
      <c r="C122" s="234">
        <v>80</v>
      </c>
      <c r="D122" s="235" t="s">
        <v>124</v>
      </c>
      <c r="E122" s="236" t="s">
        <v>124</v>
      </c>
      <c r="F122" s="249" t="s">
        <v>124</v>
      </c>
      <c r="G122" s="238" t="str">
        <f t="shared" si="11"/>
        <v/>
      </c>
      <c r="H122" s="239" t="str">
        <f t="shared" si="12"/>
        <v/>
      </c>
      <c r="I122" s="240" t="s">
        <v>124</v>
      </c>
      <c r="J122" s="241" t="e">
        <f t="shared" si="13"/>
        <v>#VALUE!</v>
      </c>
      <c r="L122" s="242" t="str">
        <f t="shared" si="14"/>
        <v/>
      </c>
      <c r="M122" s="178" t="str">
        <f t="shared" si="15"/>
        <v/>
      </c>
      <c r="N122" s="245" t="str">
        <f t="shared" si="16"/>
        <v/>
      </c>
      <c r="O122" s="178">
        <v>80</v>
      </c>
      <c r="P122" s="178" t="str">
        <f t="shared" si="17"/>
        <v/>
      </c>
      <c r="Q122" s="178" t="str">
        <f t="shared" si="18"/>
        <v/>
      </c>
      <c r="R122" s="224"/>
      <c r="S122" s="244"/>
      <c r="T122" s="179" t="str">
        <f t="shared" si="19"/>
        <v/>
      </c>
      <c r="U122" s="233"/>
    </row>
    <row r="123" spans="2:21" ht="26.25" hidden="1" customHeight="1" outlineLevel="1" x14ac:dyDescent="0.25">
      <c r="B123" s="183" t="str">
        <f t="shared" si="10"/>
        <v/>
      </c>
      <c r="C123" s="234">
        <v>81</v>
      </c>
      <c r="D123" s="235" t="s">
        <v>124</v>
      </c>
      <c r="E123" s="236" t="s">
        <v>124</v>
      </c>
      <c r="F123" s="249" t="s">
        <v>124</v>
      </c>
      <c r="G123" s="238" t="str">
        <f t="shared" si="11"/>
        <v/>
      </c>
      <c r="H123" s="239" t="str">
        <f t="shared" si="12"/>
        <v/>
      </c>
      <c r="I123" s="240" t="s">
        <v>124</v>
      </c>
      <c r="J123" s="241" t="e">
        <f t="shared" si="13"/>
        <v>#VALUE!</v>
      </c>
      <c r="L123" s="242" t="str">
        <f t="shared" si="14"/>
        <v/>
      </c>
      <c r="M123" s="178" t="str">
        <f t="shared" si="15"/>
        <v/>
      </c>
      <c r="N123" s="245" t="str">
        <f t="shared" si="16"/>
        <v/>
      </c>
      <c r="O123" s="178">
        <v>81</v>
      </c>
      <c r="P123" s="178" t="str">
        <f t="shared" si="17"/>
        <v/>
      </c>
      <c r="Q123" s="178" t="str">
        <f t="shared" si="18"/>
        <v/>
      </c>
      <c r="R123" s="224"/>
      <c r="S123" s="244"/>
      <c r="T123" s="179" t="str">
        <f t="shared" si="19"/>
        <v/>
      </c>
      <c r="U123" s="233"/>
    </row>
    <row r="124" spans="2:21" ht="26.25" hidden="1" customHeight="1" outlineLevel="1" x14ac:dyDescent="0.25">
      <c r="B124" s="183" t="str">
        <f t="shared" si="10"/>
        <v/>
      </c>
      <c r="C124" s="234">
        <v>82</v>
      </c>
      <c r="D124" s="235" t="s">
        <v>124</v>
      </c>
      <c r="E124" s="236" t="s">
        <v>124</v>
      </c>
      <c r="F124" s="249" t="s">
        <v>124</v>
      </c>
      <c r="G124" s="238" t="str">
        <f t="shared" si="11"/>
        <v/>
      </c>
      <c r="H124" s="239" t="str">
        <f t="shared" si="12"/>
        <v/>
      </c>
      <c r="I124" s="240" t="s">
        <v>124</v>
      </c>
      <c r="J124" s="241" t="e">
        <f t="shared" si="13"/>
        <v>#VALUE!</v>
      </c>
      <c r="L124" s="242" t="str">
        <f t="shared" si="14"/>
        <v/>
      </c>
      <c r="M124" s="178" t="str">
        <f t="shared" si="15"/>
        <v/>
      </c>
      <c r="N124" s="245" t="str">
        <f t="shared" si="16"/>
        <v/>
      </c>
      <c r="O124" s="178">
        <v>82</v>
      </c>
      <c r="P124" s="178" t="str">
        <f t="shared" si="17"/>
        <v/>
      </c>
      <c r="Q124" s="178" t="str">
        <f t="shared" si="18"/>
        <v/>
      </c>
      <c r="R124" s="224"/>
      <c r="S124" s="244"/>
      <c r="T124" s="179" t="str">
        <f t="shared" si="19"/>
        <v/>
      </c>
      <c r="U124" s="233"/>
    </row>
    <row r="125" spans="2:21" ht="26.25" hidden="1" customHeight="1" outlineLevel="1" x14ac:dyDescent="0.25">
      <c r="B125" s="183" t="str">
        <f t="shared" si="10"/>
        <v/>
      </c>
      <c r="C125" s="234">
        <v>83</v>
      </c>
      <c r="D125" s="235" t="s">
        <v>124</v>
      </c>
      <c r="E125" s="236" t="s">
        <v>124</v>
      </c>
      <c r="F125" s="249" t="s">
        <v>124</v>
      </c>
      <c r="G125" s="238" t="str">
        <f t="shared" si="11"/>
        <v/>
      </c>
      <c r="H125" s="239" t="str">
        <f t="shared" si="12"/>
        <v/>
      </c>
      <c r="I125" s="240" t="s">
        <v>124</v>
      </c>
      <c r="J125" s="241" t="e">
        <f t="shared" si="13"/>
        <v>#VALUE!</v>
      </c>
      <c r="L125" s="242" t="str">
        <f t="shared" si="14"/>
        <v/>
      </c>
      <c r="M125" s="178" t="str">
        <f t="shared" si="15"/>
        <v/>
      </c>
      <c r="N125" s="245" t="str">
        <f t="shared" si="16"/>
        <v/>
      </c>
      <c r="O125" s="178">
        <v>83</v>
      </c>
      <c r="P125" s="178" t="str">
        <f t="shared" si="17"/>
        <v/>
      </c>
      <c r="Q125" s="178" t="str">
        <f t="shared" si="18"/>
        <v/>
      </c>
      <c r="R125" s="224"/>
      <c r="S125" s="244"/>
      <c r="T125" s="179" t="str">
        <f t="shared" si="19"/>
        <v/>
      </c>
      <c r="U125" s="233"/>
    </row>
    <row r="126" spans="2:21" ht="26.25" hidden="1" customHeight="1" outlineLevel="1" x14ac:dyDescent="0.25">
      <c r="B126" s="183" t="str">
        <f t="shared" si="10"/>
        <v/>
      </c>
      <c r="C126" s="234">
        <v>84</v>
      </c>
      <c r="D126" s="235" t="s">
        <v>124</v>
      </c>
      <c r="E126" s="236" t="s">
        <v>124</v>
      </c>
      <c r="F126" s="249" t="s">
        <v>124</v>
      </c>
      <c r="G126" s="238" t="str">
        <f t="shared" si="11"/>
        <v/>
      </c>
      <c r="H126" s="239" t="str">
        <f t="shared" si="12"/>
        <v/>
      </c>
      <c r="I126" s="240" t="s">
        <v>124</v>
      </c>
      <c r="J126" s="241" t="e">
        <f t="shared" si="13"/>
        <v>#VALUE!</v>
      </c>
      <c r="L126" s="242" t="str">
        <f t="shared" si="14"/>
        <v/>
      </c>
      <c r="M126" s="178" t="str">
        <f t="shared" si="15"/>
        <v/>
      </c>
      <c r="N126" s="245" t="str">
        <f t="shared" si="16"/>
        <v/>
      </c>
      <c r="O126" s="178">
        <v>84</v>
      </c>
      <c r="P126" s="178" t="str">
        <f t="shared" si="17"/>
        <v/>
      </c>
      <c r="Q126" s="178" t="str">
        <f t="shared" si="18"/>
        <v/>
      </c>
      <c r="R126" s="224"/>
      <c r="S126" s="244"/>
      <c r="T126" s="179" t="str">
        <f t="shared" si="19"/>
        <v/>
      </c>
      <c r="U126" s="233"/>
    </row>
    <row r="127" spans="2:21" ht="26.25" hidden="1" customHeight="1" outlineLevel="1" x14ac:dyDescent="0.25">
      <c r="B127" s="183" t="str">
        <f t="shared" si="10"/>
        <v/>
      </c>
      <c r="C127" s="234">
        <v>85</v>
      </c>
      <c r="D127" s="235" t="s">
        <v>124</v>
      </c>
      <c r="E127" s="236" t="s">
        <v>124</v>
      </c>
      <c r="F127" s="249" t="s">
        <v>124</v>
      </c>
      <c r="G127" s="238" t="str">
        <f t="shared" si="11"/>
        <v/>
      </c>
      <c r="H127" s="239" t="str">
        <f t="shared" si="12"/>
        <v/>
      </c>
      <c r="I127" s="240" t="s">
        <v>124</v>
      </c>
      <c r="J127" s="241" t="e">
        <f t="shared" si="13"/>
        <v>#VALUE!</v>
      </c>
      <c r="L127" s="242" t="str">
        <f t="shared" si="14"/>
        <v/>
      </c>
      <c r="M127" s="178" t="str">
        <f t="shared" si="15"/>
        <v/>
      </c>
      <c r="N127" s="245" t="str">
        <f t="shared" si="16"/>
        <v/>
      </c>
      <c r="O127" s="178">
        <v>85</v>
      </c>
      <c r="P127" s="178" t="str">
        <f t="shared" si="17"/>
        <v/>
      </c>
      <c r="Q127" s="178" t="str">
        <f t="shared" si="18"/>
        <v/>
      </c>
      <c r="R127" s="224"/>
      <c r="S127" s="244"/>
      <c r="T127" s="179" t="str">
        <f t="shared" si="19"/>
        <v/>
      </c>
      <c r="U127" s="233"/>
    </row>
    <row r="128" spans="2:21" ht="26.25" hidden="1" customHeight="1" outlineLevel="1" x14ac:dyDescent="0.25">
      <c r="B128" s="183" t="str">
        <f t="shared" si="10"/>
        <v/>
      </c>
      <c r="C128" s="234">
        <v>86</v>
      </c>
      <c r="D128" s="235" t="s">
        <v>124</v>
      </c>
      <c r="E128" s="236" t="s">
        <v>124</v>
      </c>
      <c r="F128" s="249" t="s">
        <v>124</v>
      </c>
      <c r="G128" s="238" t="str">
        <f t="shared" si="11"/>
        <v/>
      </c>
      <c r="H128" s="239" t="str">
        <f t="shared" si="12"/>
        <v/>
      </c>
      <c r="I128" s="240" t="s">
        <v>124</v>
      </c>
      <c r="J128" s="241" t="e">
        <f t="shared" si="13"/>
        <v>#VALUE!</v>
      </c>
      <c r="L128" s="242" t="str">
        <f t="shared" si="14"/>
        <v/>
      </c>
      <c r="M128" s="178" t="str">
        <f t="shared" si="15"/>
        <v/>
      </c>
      <c r="N128" s="245" t="str">
        <f t="shared" si="16"/>
        <v/>
      </c>
      <c r="O128" s="178">
        <v>86</v>
      </c>
      <c r="P128" s="178" t="str">
        <f t="shared" si="17"/>
        <v/>
      </c>
      <c r="Q128" s="178" t="str">
        <f t="shared" si="18"/>
        <v/>
      </c>
      <c r="R128" s="224"/>
      <c r="S128" s="244"/>
      <c r="T128" s="179" t="str">
        <f t="shared" si="19"/>
        <v/>
      </c>
      <c r="U128" s="233"/>
    </row>
    <row r="129" spans="2:21" ht="26.25" hidden="1" customHeight="1" outlineLevel="1" x14ac:dyDescent="0.25">
      <c r="B129" s="183" t="str">
        <f t="shared" si="10"/>
        <v/>
      </c>
      <c r="C129" s="234">
        <v>87</v>
      </c>
      <c r="D129" s="235" t="s">
        <v>124</v>
      </c>
      <c r="E129" s="236" t="s">
        <v>124</v>
      </c>
      <c r="F129" s="249" t="s">
        <v>124</v>
      </c>
      <c r="G129" s="238" t="str">
        <f t="shared" si="11"/>
        <v/>
      </c>
      <c r="H129" s="239" t="str">
        <f t="shared" si="12"/>
        <v/>
      </c>
      <c r="I129" s="240" t="s">
        <v>124</v>
      </c>
      <c r="J129" s="241" t="e">
        <f t="shared" si="13"/>
        <v>#VALUE!</v>
      </c>
      <c r="L129" s="242" t="str">
        <f t="shared" si="14"/>
        <v/>
      </c>
      <c r="M129" s="178" t="str">
        <f t="shared" si="15"/>
        <v/>
      </c>
      <c r="N129" s="245" t="str">
        <f t="shared" si="16"/>
        <v/>
      </c>
      <c r="O129" s="178">
        <v>87</v>
      </c>
      <c r="P129" s="178" t="str">
        <f t="shared" si="17"/>
        <v/>
      </c>
      <c r="Q129" s="178" t="str">
        <f t="shared" si="18"/>
        <v/>
      </c>
      <c r="R129" s="224"/>
      <c r="S129" s="244"/>
      <c r="T129" s="179" t="str">
        <f t="shared" si="19"/>
        <v/>
      </c>
      <c r="U129" s="233"/>
    </row>
    <row r="130" spans="2:21" ht="26.25" hidden="1" customHeight="1" outlineLevel="1" x14ac:dyDescent="0.25">
      <c r="B130" s="183" t="str">
        <f t="shared" si="10"/>
        <v/>
      </c>
      <c r="C130" s="234">
        <v>88</v>
      </c>
      <c r="D130" s="235" t="s">
        <v>124</v>
      </c>
      <c r="E130" s="236" t="s">
        <v>124</v>
      </c>
      <c r="F130" s="249" t="s">
        <v>124</v>
      </c>
      <c r="G130" s="238" t="str">
        <f t="shared" si="11"/>
        <v/>
      </c>
      <c r="H130" s="239" t="str">
        <f t="shared" si="12"/>
        <v/>
      </c>
      <c r="I130" s="240" t="s">
        <v>124</v>
      </c>
      <c r="J130" s="241" t="e">
        <f t="shared" si="13"/>
        <v>#VALUE!</v>
      </c>
      <c r="L130" s="242" t="str">
        <f t="shared" si="14"/>
        <v/>
      </c>
      <c r="M130" s="178" t="str">
        <f t="shared" si="15"/>
        <v/>
      </c>
      <c r="N130" s="245" t="str">
        <f t="shared" si="16"/>
        <v/>
      </c>
      <c r="O130" s="178">
        <v>88</v>
      </c>
      <c r="P130" s="178" t="str">
        <f t="shared" si="17"/>
        <v/>
      </c>
      <c r="Q130" s="178" t="str">
        <f t="shared" si="18"/>
        <v/>
      </c>
      <c r="R130" s="224"/>
      <c r="S130" s="244"/>
      <c r="T130" s="179" t="str">
        <f t="shared" si="19"/>
        <v/>
      </c>
      <c r="U130" s="233"/>
    </row>
    <row r="131" spans="2:21" ht="26.25" hidden="1" customHeight="1" outlineLevel="1" x14ac:dyDescent="0.25">
      <c r="B131" s="183" t="str">
        <f t="shared" si="10"/>
        <v/>
      </c>
      <c r="C131" s="234">
        <v>89</v>
      </c>
      <c r="D131" s="235" t="s">
        <v>124</v>
      </c>
      <c r="E131" s="236" t="s">
        <v>124</v>
      </c>
      <c r="F131" s="249" t="s">
        <v>124</v>
      </c>
      <c r="G131" s="238" t="str">
        <f t="shared" si="11"/>
        <v/>
      </c>
      <c r="H131" s="239" t="str">
        <f t="shared" si="12"/>
        <v/>
      </c>
      <c r="I131" s="240" t="s">
        <v>124</v>
      </c>
      <c r="J131" s="241" t="e">
        <f t="shared" si="13"/>
        <v>#VALUE!</v>
      </c>
      <c r="L131" s="242" t="str">
        <f t="shared" si="14"/>
        <v/>
      </c>
      <c r="M131" s="178" t="str">
        <f t="shared" si="15"/>
        <v/>
      </c>
      <c r="N131" s="245" t="str">
        <f t="shared" si="16"/>
        <v/>
      </c>
      <c r="O131" s="178">
        <v>89</v>
      </c>
      <c r="P131" s="178" t="str">
        <f t="shared" si="17"/>
        <v/>
      </c>
      <c r="Q131" s="178" t="str">
        <f t="shared" si="18"/>
        <v/>
      </c>
      <c r="R131" s="224"/>
      <c r="S131" s="244"/>
      <c r="T131" s="179" t="str">
        <f t="shared" si="19"/>
        <v/>
      </c>
      <c r="U131" s="233"/>
    </row>
    <row r="132" spans="2:21" ht="26.25" hidden="1" customHeight="1" outlineLevel="1" x14ac:dyDescent="0.25">
      <c r="B132" s="183" t="str">
        <f t="shared" si="10"/>
        <v/>
      </c>
      <c r="C132" s="234">
        <v>90</v>
      </c>
      <c r="D132" s="235" t="s">
        <v>124</v>
      </c>
      <c r="E132" s="236" t="s">
        <v>124</v>
      </c>
      <c r="F132" s="249" t="s">
        <v>124</v>
      </c>
      <c r="G132" s="238" t="str">
        <f t="shared" si="11"/>
        <v/>
      </c>
      <c r="H132" s="239" t="str">
        <f t="shared" si="12"/>
        <v/>
      </c>
      <c r="I132" s="240" t="s">
        <v>124</v>
      </c>
      <c r="J132" s="241" t="e">
        <f t="shared" si="13"/>
        <v>#VALUE!</v>
      </c>
      <c r="L132" s="242" t="str">
        <f t="shared" si="14"/>
        <v/>
      </c>
      <c r="M132" s="178" t="str">
        <f t="shared" si="15"/>
        <v/>
      </c>
      <c r="N132" s="245" t="str">
        <f t="shared" si="16"/>
        <v/>
      </c>
      <c r="O132" s="178">
        <v>90</v>
      </c>
      <c r="P132" s="178" t="str">
        <f t="shared" si="17"/>
        <v/>
      </c>
      <c r="Q132" s="178" t="str">
        <f t="shared" si="18"/>
        <v/>
      </c>
      <c r="R132" s="224"/>
      <c r="S132" s="244"/>
      <c r="T132" s="179" t="str">
        <f t="shared" si="19"/>
        <v/>
      </c>
      <c r="U132" s="233"/>
    </row>
    <row r="133" spans="2:21" ht="26.25" hidden="1" customHeight="1" outlineLevel="1" x14ac:dyDescent="0.25">
      <c r="B133" s="183" t="str">
        <f t="shared" si="10"/>
        <v/>
      </c>
      <c r="C133" s="234">
        <v>91</v>
      </c>
      <c r="D133" s="235" t="s">
        <v>124</v>
      </c>
      <c r="E133" s="236" t="s">
        <v>124</v>
      </c>
      <c r="F133" s="249" t="s">
        <v>124</v>
      </c>
      <c r="G133" s="238" t="str">
        <f t="shared" si="11"/>
        <v/>
      </c>
      <c r="H133" s="239" t="str">
        <f t="shared" si="12"/>
        <v/>
      </c>
      <c r="I133" s="240" t="s">
        <v>124</v>
      </c>
      <c r="J133" s="241" t="e">
        <f t="shared" si="13"/>
        <v>#VALUE!</v>
      </c>
      <c r="L133" s="242" t="str">
        <f t="shared" si="14"/>
        <v/>
      </c>
      <c r="M133" s="178" t="str">
        <f t="shared" si="15"/>
        <v/>
      </c>
      <c r="N133" s="245" t="str">
        <f t="shared" si="16"/>
        <v/>
      </c>
      <c r="O133" s="178">
        <v>91</v>
      </c>
      <c r="P133" s="178" t="str">
        <f t="shared" si="17"/>
        <v/>
      </c>
      <c r="Q133" s="178" t="str">
        <f t="shared" si="18"/>
        <v/>
      </c>
      <c r="R133" s="224"/>
      <c r="S133" s="244"/>
      <c r="T133" s="179" t="str">
        <f t="shared" si="19"/>
        <v/>
      </c>
      <c r="U133" s="233"/>
    </row>
    <row r="134" spans="2:21" ht="26.25" hidden="1" customHeight="1" outlineLevel="1" x14ac:dyDescent="0.25">
      <c r="B134" s="183" t="str">
        <f t="shared" si="10"/>
        <v/>
      </c>
      <c r="C134" s="234">
        <v>92</v>
      </c>
      <c r="D134" s="235" t="s">
        <v>124</v>
      </c>
      <c r="E134" s="236" t="s">
        <v>124</v>
      </c>
      <c r="F134" s="249" t="s">
        <v>124</v>
      </c>
      <c r="G134" s="238" t="str">
        <f t="shared" si="11"/>
        <v/>
      </c>
      <c r="H134" s="239" t="str">
        <f t="shared" si="12"/>
        <v/>
      </c>
      <c r="I134" s="240" t="s">
        <v>124</v>
      </c>
      <c r="J134" s="241" t="e">
        <f t="shared" si="13"/>
        <v>#VALUE!</v>
      </c>
      <c r="L134" s="242" t="str">
        <f t="shared" si="14"/>
        <v/>
      </c>
      <c r="M134" s="178" t="str">
        <f t="shared" si="15"/>
        <v/>
      </c>
      <c r="N134" s="245" t="str">
        <f t="shared" si="16"/>
        <v/>
      </c>
      <c r="O134" s="178">
        <v>92</v>
      </c>
      <c r="P134" s="178" t="str">
        <f t="shared" si="17"/>
        <v/>
      </c>
      <c r="Q134" s="178" t="str">
        <f t="shared" si="18"/>
        <v/>
      </c>
      <c r="R134" s="224"/>
      <c r="S134" s="244"/>
      <c r="T134" s="179" t="str">
        <f t="shared" si="19"/>
        <v/>
      </c>
      <c r="U134" s="233"/>
    </row>
    <row r="135" spans="2:21" ht="26.25" hidden="1" customHeight="1" outlineLevel="1" x14ac:dyDescent="0.25">
      <c r="B135" s="183" t="str">
        <f t="shared" si="10"/>
        <v/>
      </c>
      <c r="C135" s="234">
        <v>93</v>
      </c>
      <c r="D135" s="235" t="s">
        <v>124</v>
      </c>
      <c r="E135" s="236" t="s">
        <v>124</v>
      </c>
      <c r="F135" s="249" t="s">
        <v>124</v>
      </c>
      <c r="G135" s="238" t="str">
        <f t="shared" si="11"/>
        <v/>
      </c>
      <c r="H135" s="239" t="str">
        <f t="shared" si="12"/>
        <v/>
      </c>
      <c r="I135" s="240" t="s">
        <v>124</v>
      </c>
      <c r="J135" s="241" t="e">
        <f t="shared" si="13"/>
        <v>#VALUE!</v>
      </c>
      <c r="L135" s="242" t="str">
        <f t="shared" si="14"/>
        <v/>
      </c>
      <c r="M135" s="178" t="str">
        <f t="shared" si="15"/>
        <v/>
      </c>
      <c r="N135" s="245" t="str">
        <f t="shared" si="16"/>
        <v/>
      </c>
      <c r="O135" s="178">
        <v>93</v>
      </c>
      <c r="P135" s="178" t="str">
        <f t="shared" si="17"/>
        <v/>
      </c>
      <c r="Q135" s="178" t="str">
        <f t="shared" si="18"/>
        <v/>
      </c>
      <c r="R135" s="224"/>
      <c r="S135" s="244"/>
      <c r="T135" s="179" t="str">
        <f t="shared" si="19"/>
        <v/>
      </c>
      <c r="U135" s="233"/>
    </row>
    <row r="136" spans="2:21" ht="26.25" hidden="1" customHeight="1" outlineLevel="1" x14ac:dyDescent="0.25">
      <c r="B136" s="183" t="str">
        <f t="shared" si="10"/>
        <v/>
      </c>
      <c r="C136" s="234">
        <v>94</v>
      </c>
      <c r="D136" s="235" t="s">
        <v>124</v>
      </c>
      <c r="E136" s="236" t="s">
        <v>124</v>
      </c>
      <c r="F136" s="249" t="s">
        <v>124</v>
      </c>
      <c r="G136" s="238" t="str">
        <f t="shared" si="11"/>
        <v/>
      </c>
      <c r="H136" s="239" t="str">
        <f t="shared" si="12"/>
        <v/>
      </c>
      <c r="I136" s="240" t="s">
        <v>124</v>
      </c>
      <c r="J136" s="241" t="e">
        <f t="shared" si="13"/>
        <v>#VALUE!</v>
      </c>
      <c r="L136" s="242" t="str">
        <f t="shared" si="14"/>
        <v/>
      </c>
      <c r="M136" s="178" t="str">
        <f t="shared" si="15"/>
        <v/>
      </c>
      <c r="N136" s="245" t="str">
        <f t="shared" si="16"/>
        <v/>
      </c>
      <c r="O136" s="178">
        <v>94</v>
      </c>
      <c r="P136" s="178" t="str">
        <f t="shared" si="17"/>
        <v/>
      </c>
      <c r="Q136" s="178" t="str">
        <f t="shared" si="18"/>
        <v/>
      </c>
      <c r="R136" s="224"/>
      <c r="S136" s="244"/>
      <c r="T136" s="179" t="str">
        <f t="shared" si="19"/>
        <v/>
      </c>
      <c r="U136" s="233"/>
    </row>
    <row r="137" spans="2:21" ht="26.25" hidden="1" customHeight="1" outlineLevel="1" x14ac:dyDescent="0.25">
      <c r="B137" s="183" t="str">
        <f t="shared" si="10"/>
        <v/>
      </c>
      <c r="C137" s="234">
        <v>95</v>
      </c>
      <c r="D137" s="235" t="s">
        <v>124</v>
      </c>
      <c r="E137" s="236" t="s">
        <v>124</v>
      </c>
      <c r="F137" s="249" t="s">
        <v>124</v>
      </c>
      <c r="G137" s="238" t="str">
        <f t="shared" si="11"/>
        <v/>
      </c>
      <c r="H137" s="239" t="str">
        <f t="shared" si="12"/>
        <v/>
      </c>
      <c r="I137" s="240" t="s">
        <v>124</v>
      </c>
      <c r="J137" s="241" t="e">
        <f t="shared" si="13"/>
        <v>#VALUE!</v>
      </c>
      <c r="L137" s="242" t="str">
        <f t="shared" si="14"/>
        <v/>
      </c>
      <c r="M137" s="178" t="str">
        <f t="shared" si="15"/>
        <v/>
      </c>
      <c r="N137" s="245" t="str">
        <f t="shared" si="16"/>
        <v/>
      </c>
      <c r="O137" s="178">
        <v>95</v>
      </c>
      <c r="P137" s="178" t="str">
        <f t="shared" si="17"/>
        <v/>
      </c>
      <c r="Q137" s="178" t="str">
        <f t="shared" si="18"/>
        <v/>
      </c>
      <c r="R137" s="224"/>
      <c r="S137" s="244"/>
      <c r="T137" s="179" t="str">
        <f t="shared" si="19"/>
        <v/>
      </c>
      <c r="U137" s="233"/>
    </row>
    <row r="138" spans="2:21" ht="26.25" hidden="1" customHeight="1" outlineLevel="1" x14ac:dyDescent="0.25">
      <c r="B138" s="183" t="str">
        <f t="shared" si="10"/>
        <v/>
      </c>
      <c r="C138" s="234">
        <v>96</v>
      </c>
      <c r="D138" s="235" t="s">
        <v>124</v>
      </c>
      <c r="E138" s="236" t="s">
        <v>124</v>
      </c>
      <c r="F138" s="249" t="s">
        <v>124</v>
      </c>
      <c r="G138" s="238" t="str">
        <f t="shared" si="11"/>
        <v/>
      </c>
      <c r="H138" s="239" t="str">
        <f t="shared" si="12"/>
        <v/>
      </c>
      <c r="I138" s="240" t="s">
        <v>124</v>
      </c>
      <c r="J138" s="241" t="e">
        <f t="shared" si="13"/>
        <v>#VALUE!</v>
      </c>
      <c r="L138" s="242" t="str">
        <f t="shared" si="14"/>
        <v/>
      </c>
      <c r="M138" s="178" t="str">
        <f t="shared" si="15"/>
        <v/>
      </c>
      <c r="N138" s="245" t="str">
        <f t="shared" si="16"/>
        <v/>
      </c>
      <c r="O138" s="178">
        <v>96</v>
      </c>
      <c r="P138" s="178" t="str">
        <f t="shared" si="17"/>
        <v/>
      </c>
      <c r="Q138" s="178" t="str">
        <f t="shared" si="18"/>
        <v/>
      </c>
      <c r="R138" s="224"/>
      <c r="S138" s="244"/>
      <c r="T138" s="179" t="str">
        <f t="shared" si="19"/>
        <v/>
      </c>
      <c r="U138" s="233"/>
    </row>
    <row r="139" spans="2:21" ht="26.25" hidden="1" customHeight="1" outlineLevel="1" x14ac:dyDescent="0.25">
      <c r="B139" s="183" t="str">
        <f t="shared" si="10"/>
        <v/>
      </c>
      <c r="C139" s="234">
        <v>97</v>
      </c>
      <c r="D139" s="235" t="s">
        <v>124</v>
      </c>
      <c r="E139" s="236" t="s">
        <v>124</v>
      </c>
      <c r="F139" s="249" t="s">
        <v>124</v>
      </c>
      <c r="G139" s="238" t="str">
        <f t="shared" si="11"/>
        <v/>
      </c>
      <c r="H139" s="239" t="str">
        <f t="shared" si="12"/>
        <v/>
      </c>
      <c r="I139" s="240" t="s">
        <v>124</v>
      </c>
      <c r="J139" s="241" t="e">
        <f t="shared" si="13"/>
        <v>#VALUE!</v>
      </c>
      <c r="L139" s="242" t="str">
        <f t="shared" si="14"/>
        <v/>
      </c>
      <c r="M139" s="178" t="str">
        <f t="shared" si="15"/>
        <v/>
      </c>
      <c r="N139" s="245" t="str">
        <f t="shared" si="16"/>
        <v/>
      </c>
      <c r="O139" s="178">
        <v>97</v>
      </c>
      <c r="P139" s="178" t="str">
        <f t="shared" si="17"/>
        <v/>
      </c>
      <c r="Q139" s="178" t="str">
        <f t="shared" si="18"/>
        <v/>
      </c>
      <c r="R139" s="224"/>
      <c r="S139" s="244"/>
      <c r="T139" s="179" t="str">
        <f t="shared" si="19"/>
        <v/>
      </c>
      <c r="U139" s="233"/>
    </row>
    <row r="140" spans="2:21" ht="26.25" hidden="1" customHeight="1" outlineLevel="1" x14ac:dyDescent="0.25">
      <c r="B140" s="183" t="str">
        <f t="shared" si="10"/>
        <v/>
      </c>
      <c r="C140" s="234">
        <v>98</v>
      </c>
      <c r="D140" s="235" t="s">
        <v>124</v>
      </c>
      <c r="E140" s="236" t="s">
        <v>124</v>
      </c>
      <c r="F140" s="249" t="s">
        <v>124</v>
      </c>
      <c r="G140" s="238" t="str">
        <f t="shared" si="11"/>
        <v/>
      </c>
      <c r="H140" s="239" t="str">
        <f t="shared" si="12"/>
        <v/>
      </c>
      <c r="I140" s="240" t="s">
        <v>124</v>
      </c>
      <c r="J140" s="241" t="e">
        <f t="shared" si="13"/>
        <v>#VALUE!</v>
      </c>
      <c r="L140" s="242" t="str">
        <f t="shared" si="14"/>
        <v/>
      </c>
      <c r="M140" s="178" t="str">
        <f t="shared" si="15"/>
        <v/>
      </c>
      <c r="N140" s="245" t="str">
        <f t="shared" si="16"/>
        <v/>
      </c>
      <c r="O140" s="178">
        <v>98</v>
      </c>
      <c r="P140" s="178" t="str">
        <f t="shared" si="17"/>
        <v/>
      </c>
      <c r="Q140" s="178" t="str">
        <f t="shared" si="18"/>
        <v/>
      </c>
      <c r="R140" s="224"/>
      <c r="S140" s="244"/>
      <c r="T140" s="179" t="str">
        <f t="shared" si="19"/>
        <v/>
      </c>
      <c r="U140" s="233"/>
    </row>
    <row r="141" spans="2:21" ht="26.25" hidden="1" customHeight="1" outlineLevel="1" x14ac:dyDescent="0.25">
      <c r="B141" s="183" t="str">
        <f t="shared" si="10"/>
        <v/>
      </c>
      <c r="C141" s="234">
        <v>99</v>
      </c>
      <c r="D141" s="235" t="s">
        <v>124</v>
      </c>
      <c r="E141" s="236" t="s">
        <v>124</v>
      </c>
      <c r="F141" s="249" t="s">
        <v>124</v>
      </c>
      <c r="G141" s="238" t="str">
        <f t="shared" si="11"/>
        <v/>
      </c>
      <c r="H141" s="239" t="str">
        <f t="shared" si="12"/>
        <v/>
      </c>
      <c r="I141" s="240" t="s">
        <v>124</v>
      </c>
      <c r="J141" s="241" t="e">
        <f t="shared" si="13"/>
        <v>#VALUE!</v>
      </c>
      <c r="L141" s="242" t="str">
        <f t="shared" si="14"/>
        <v/>
      </c>
      <c r="M141" s="178" t="str">
        <f t="shared" si="15"/>
        <v/>
      </c>
      <c r="N141" s="245" t="str">
        <f t="shared" si="16"/>
        <v/>
      </c>
      <c r="O141" s="178">
        <v>99</v>
      </c>
      <c r="P141" s="178" t="str">
        <f t="shared" si="17"/>
        <v/>
      </c>
      <c r="Q141" s="178" t="str">
        <f t="shared" si="18"/>
        <v/>
      </c>
      <c r="R141" s="224"/>
      <c r="S141" s="244"/>
      <c r="T141" s="179" t="str">
        <f t="shared" si="19"/>
        <v/>
      </c>
      <c r="U141" s="233"/>
    </row>
    <row r="142" spans="2:21" ht="26.25" hidden="1" customHeight="1" outlineLevel="1" x14ac:dyDescent="0.25">
      <c r="B142" s="183" t="str">
        <f t="shared" si="10"/>
        <v/>
      </c>
      <c r="C142" s="234">
        <v>100</v>
      </c>
      <c r="D142" s="235" t="s">
        <v>124</v>
      </c>
      <c r="E142" s="236" t="s">
        <v>124</v>
      </c>
      <c r="F142" s="249" t="s">
        <v>124</v>
      </c>
      <c r="G142" s="238" t="str">
        <f t="shared" si="11"/>
        <v/>
      </c>
      <c r="H142" s="239" t="str">
        <f t="shared" si="12"/>
        <v/>
      </c>
      <c r="I142" s="240" t="s">
        <v>124</v>
      </c>
      <c r="J142" s="241" t="e">
        <f t="shared" si="13"/>
        <v>#VALUE!</v>
      </c>
      <c r="L142" s="242" t="str">
        <f t="shared" si="14"/>
        <v/>
      </c>
      <c r="M142" s="178" t="str">
        <f t="shared" si="15"/>
        <v/>
      </c>
      <c r="N142" s="245" t="str">
        <f t="shared" si="16"/>
        <v/>
      </c>
      <c r="O142" s="178">
        <v>100</v>
      </c>
      <c r="P142" s="178" t="str">
        <f t="shared" si="17"/>
        <v/>
      </c>
      <c r="Q142" s="178" t="str">
        <f t="shared" si="18"/>
        <v/>
      </c>
      <c r="S142" s="248"/>
      <c r="T142" s="179" t="str">
        <f t="shared" si="19"/>
        <v/>
      </c>
      <c r="U142" s="233"/>
    </row>
    <row r="143" spans="2:21" ht="26.25" hidden="1" customHeight="1" outlineLevel="1" x14ac:dyDescent="0.25">
      <c r="B143" s="183" t="str">
        <f t="shared" si="10"/>
        <v/>
      </c>
      <c r="C143" s="250">
        <v>101</v>
      </c>
      <c r="D143" s="235" t="s">
        <v>124</v>
      </c>
      <c r="E143" s="236" t="s">
        <v>124</v>
      </c>
      <c r="F143" s="249" t="s">
        <v>124</v>
      </c>
      <c r="G143" s="238" t="str">
        <f t="shared" si="11"/>
        <v/>
      </c>
      <c r="H143" s="239" t="str">
        <f t="shared" si="12"/>
        <v/>
      </c>
      <c r="I143" s="240" t="s">
        <v>124</v>
      </c>
      <c r="J143" s="241" t="e">
        <f t="shared" si="13"/>
        <v>#VALUE!</v>
      </c>
      <c r="L143" s="242" t="str">
        <f t="shared" si="14"/>
        <v/>
      </c>
      <c r="M143" s="178" t="str">
        <f t="shared" si="15"/>
        <v/>
      </c>
      <c r="N143" s="245" t="str">
        <f t="shared" si="16"/>
        <v/>
      </c>
      <c r="O143" s="178">
        <v>101</v>
      </c>
      <c r="P143" s="178" t="str">
        <f t="shared" si="17"/>
        <v/>
      </c>
      <c r="Q143" s="178" t="str">
        <f t="shared" si="18"/>
        <v/>
      </c>
      <c r="S143" s="248"/>
      <c r="T143" s="179" t="str">
        <f t="shared" si="19"/>
        <v/>
      </c>
      <c r="U143" s="233"/>
    </row>
    <row r="144" spans="2:21" ht="26.25" hidden="1" customHeight="1" outlineLevel="1" x14ac:dyDescent="0.25">
      <c r="B144" s="183" t="str">
        <f t="shared" si="10"/>
        <v/>
      </c>
      <c r="C144" s="250">
        <v>102</v>
      </c>
      <c r="D144" s="235" t="s">
        <v>124</v>
      </c>
      <c r="E144" s="236" t="s">
        <v>124</v>
      </c>
      <c r="F144" s="249" t="s">
        <v>124</v>
      </c>
      <c r="G144" s="238" t="str">
        <f t="shared" si="11"/>
        <v/>
      </c>
      <c r="H144" s="239" t="str">
        <f t="shared" si="12"/>
        <v/>
      </c>
      <c r="I144" s="240" t="s">
        <v>124</v>
      </c>
      <c r="J144" s="241" t="e">
        <f t="shared" si="13"/>
        <v>#VALUE!</v>
      </c>
      <c r="L144" s="242" t="str">
        <f t="shared" si="14"/>
        <v/>
      </c>
      <c r="M144" s="178" t="str">
        <f t="shared" si="15"/>
        <v/>
      </c>
      <c r="N144" s="245" t="str">
        <f t="shared" si="16"/>
        <v/>
      </c>
      <c r="O144" s="178">
        <v>102</v>
      </c>
      <c r="P144" s="178" t="str">
        <f t="shared" si="17"/>
        <v/>
      </c>
      <c r="Q144" s="178" t="str">
        <f t="shared" si="18"/>
        <v/>
      </c>
      <c r="S144" s="248"/>
      <c r="T144" s="179" t="str">
        <f t="shared" si="19"/>
        <v/>
      </c>
      <c r="U144" s="233"/>
    </row>
    <row r="145" spans="2:21" ht="26.25" hidden="1" customHeight="1" outlineLevel="1" x14ac:dyDescent="0.25">
      <c r="B145" s="183" t="str">
        <f t="shared" si="10"/>
        <v/>
      </c>
      <c r="C145" s="250">
        <v>103</v>
      </c>
      <c r="D145" s="235" t="s">
        <v>124</v>
      </c>
      <c r="E145" s="236" t="s">
        <v>124</v>
      </c>
      <c r="F145" s="249" t="s">
        <v>124</v>
      </c>
      <c r="G145" s="238" t="str">
        <f t="shared" si="11"/>
        <v/>
      </c>
      <c r="H145" s="239" t="str">
        <f t="shared" si="12"/>
        <v/>
      </c>
      <c r="I145" s="240" t="s">
        <v>124</v>
      </c>
      <c r="J145" s="241" t="e">
        <f t="shared" si="13"/>
        <v>#VALUE!</v>
      </c>
      <c r="L145" s="242" t="str">
        <f t="shared" si="14"/>
        <v/>
      </c>
      <c r="M145" s="178" t="str">
        <f t="shared" si="15"/>
        <v/>
      </c>
      <c r="N145" s="245" t="str">
        <f t="shared" si="16"/>
        <v/>
      </c>
      <c r="O145" s="178">
        <v>103</v>
      </c>
      <c r="P145" s="178" t="str">
        <f t="shared" si="17"/>
        <v/>
      </c>
      <c r="Q145" s="178" t="str">
        <f t="shared" si="18"/>
        <v/>
      </c>
      <c r="S145" s="248"/>
      <c r="T145" s="179" t="str">
        <f t="shared" si="19"/>
        <v/>
      </c>
      <c r="U145" s="233"/>
    </row>
    <row r="146" spans="2:21" ht="26.25" hidden="1" customHeight="1" outlineLevel="1" x14ac:dyDescent="0.25">
      <c r="B146" s="183" t="str">
        <f t="shared" si="10"/>
        <v/>
      </c>
      <c r="C146" s="250">
        <v>104</v>
      </c>
      <c r="D146" s="235" t="s">
        <v>124</v>
      </c>
      <c r="E146" s="236" t="s">
        <v>124</v>
      </c>
      <c r="F146" s="249" t="s">
        <v>124</v>
      </c>
      <c r="G146" s="238" t="str">
        <f t="shared" si="11"/>
        <v/>
      </c>
      <c r="H146" s="239" t="str">
        <f t="shared" si="12"/>
        <v/>
      </c>
      <c r="I146" s="240" t="s">
        <v>124</v>
      </c>
      <c r="J146" s="241" t="e">
        <f t="shared" si="13"/>
        <v>#VALUE!</v>
      </c>
      <c r="L146" s="242" t="str">
        <f t="shared" si="14"/>
        <v/>
      </c>
      <c r="M146" s="178" t="str">
        <f t="shared" si="15"/>
        <v/>
      </c>
      <c r="N146" s="245" t="str">
        <f t="shared" si="16"/>
        <v/>
      </c>
      <c r="O146" s="178">
        <v>104</v>
      </c>
      <c r="P146" s="178" t="str">
        <f t="shared" si="17"/>
        <v/>
      </c>
      <c r="Q146" s="178" t="str">
        <f t="shared" si="18"/>
        <v/>
      </c>
      <c r="S146" s="248"/>
      <c r="T146" s="179" t="str">
        <f t="shared" si="19"/>
        <v/>
      </c>
      <c r="U146" s="233"/>
    </row>
    <row r="147" spans="2:21" ht="26.25" hidden="1" customHeight="1" outlineLevel="1" x14ac:dyDescent="0.25">
      <c r="B147" s="183" t="str">
        <f t="shared" si="10"/>
        <v/>
      </c>
      <c r="C147" s="250">
        <v>105</v>
      </c>
      <c r="D147" s="235" t="s">
        <v>124</v>
      </c>
      <c r="E147" s="236" t="s">
        <v>124</v>
      </c>
      <c r="F147" s="249" t="s">
        <v>124</v>
      </c>
      <c r="G147" s="238" t="str">
        <f t="shared" si="11"/>
        <v/>
      </c>
      <c r="H147" s="239" t="str">
        <f t="shared" si="12"/>
        <v/>
      </c>
      <c r="I147" s="240" t="s">
        <v>124</v>
      </c>
      <c r="J147" s="241" t="e">
        <f t="shared" si="13"/>
        <v>#VALUE!</v>
      </c>
      <c r="L147" s="242" t="str">
        <f t="shared" si="14"/>
        <v/>
      </c>
      <c r="M147" s="178" t="str">
        <f t="shared" si="15"/>
        <v/>
      </c>
      <c r="N147" s="245" t="str">
        <f t="shared" si="16"/>
        <v/>
      </c>
      <c r="O147" s="178">
        <v>105</v>
      </c>
      <c r="P147" s="178" t="str">
        <f t="shared" si="17"/>
        <v/>
      </c>
      <c r="Q147" s="178" t="str">
        <f t="shared" si="18"/>
        <v/>
      </c>
      <c r="S147" s="248"/>
      <c r="T147" s="179" t="str">
        <f t="shared" si="19"/>
        <v/>
      </c>
      <c r="U147" s="233"/>
    </row>
    <row r="148" spans="2:21" ht="26.25" hidden="1" customHeight="1" outlineLevel="1" x14ac:dyDescent="0.25">
      <c r="B148" s="183" t="str">
        <f t="shared" si="10"/>
        <v/>
      </c>
      <c r="C148" s="250">
        <v>106</v>
      </c>
      <c r="D148" s="235" t="s">
        <v>124</v>
      </c>
      <c r="E148" s="236" t="s">
        <v>124</v>
      </c>
      <c r="F148" s="249" t="s">
        <v>124</v>
      </c>
      <c r="G148" s="238" t="str">
        <f t="shared" si="11"/>
        <v/>
      </c>
      <c r="H148" s="239" t="str">
        <f t="shared" si="12"/>
        <v/>
      </c>
      <c r="I148" s="240" t="s">
        <v>124</v>
      </c>
      <c r="J148" s="241" t="e">
        <f t="shared" si="13"/>
        <v>#VALUE!</v>
      </c>
      <c r="L148" s="242" t="str">
        <f t="shared" si="14"/>
        <v/>
      </c>
      <c r="M148" s="178" t="str">
        <f t="shared" si="15"/>
        <v/>
      </c>
      <c r="N148" s="245" t="str">
        <f t="shared" si="16"/>
        <v/>
      </c>
      <c r="O148" s="178">
        <v>106</v>
      </c>
      <c r="P148" s="178" t="str">
        <f t="shared" si="17"/>
        <v/>
      </c>
      <c r="Q148" s="178" t="str">
        <f t="shared" si="18"/>
        <v/>
      </c>
      <c r="S148" s="248"/>
      <c r="T148" s="179" t="str">
        <f t="shared" si="19"/>
        <v/>
      </c>
      <c r="U148" s="233"/>
    </row>
    <row r="149" spans="2:21" ht="26.25" hidden="1" customHeight="1" outlineLevel="1" x14ac:dyDescent="0.25">
      <c r="B149" s="183" t="str">
        <f t="shared" si="10"/>
        <v/>
      </c>
      <c r="C149" s="250">
        <v>107</v>
      </c>
      <c r="D149" s="235" t="s">
        <v>124</v>
      </c>
      <c r="E149" s="236" t="s">
        <v>124</v>
      </c>
      <c r="F149" s="249" t="s">
        <v>124</v>
      </c>
      <c r="G149" s="238" t="str">
        <f t="shared" si="11"/>
        <v/>
      </c>
      <c r="H149" s="239" t="str">
        <f t="shared" si="12"/>
        <v/>
      </c>
      <c r="I149" s="240" t="s">
        <v>124</v>
      </c>
      <c r="J149" s="241" t="e">
        <f t="shared" si="13"/>
        <v>#VALUE!</v>
      </c>
      <c r="L149" s="242" t="str">
        <f t="shared" si="14"/>
        <v/>
      </c>
      <c r="M149" s="178" t="str">
        <f t="shared" si="15"/>
        <v/>
      </c>
      <c r="N149" s="245" t="str">
        <f t="shared" si="16"/>
        <v/>
      </c>
      <c r="O149" s="178">
        <v>107</v>
      </c>
      <c r="P149" s="178" t="str">
        <f t="shared" si="17"/>
        <v/>
      </c>
      <c r="Q149" s="178" t="str">
        <f t="shared" si="18"/>
        <v/>
      </c>
      <c r="S149" s="248"/>
      <c r="T149" s="179" t="str">
        <f t="shared" si="19"/>
        <v/>
      </c>
      <c r="U149" s="233"/>
    </row>
    <row r="150" spans="2:21" ht="26.25" hidden="1" customHeight="1" outlineLevel="1" x14ac:dyDescent="0.25">
      <c r="B150" s="183" t="str">
        <f t="shared" si="10"/>
        <v/>
      </c>
      <c r="C150" s="250">
        <v>108</v>
      </c>
      <c r="D150" s="235" t="s">
        <v>124</v>
      </c>
      <c r="E150" s="236" t="s">
        <v>124</v>
      </c>
      <c r="F150" s="249" t="s">
        <v>124</v>
      </c>
      <c r="G150" s="238" t="str">
        <f t="shared" si="11"/>
        <v/>
      </c>
      <c r="H150" s="239" t="str">
        <f t="shared" si="12"/>
        <v/>
      </c>
      <c r="I150" s="240" t="s">
        <v>124</v>
      </c>
      <c r="J150" s="241" t="e">
        <f t="shared" si="13"/>
        <v>#VALUE!</v>
      </c>
      <c r="L150" s="242" t="str">
        <f t="shared" si="14"/>
        <v/>
      </c>
      <c r="M150" s="178" t="str">
        <f t="shared" si="15"/>
        <v/>
      </c>
      <c r="N150" s="245" t="str">
        <f t="shared" si="16"/>
        <v/>
      </c>
      <c r="O150" s="178">
        <v>108</v>
      </c>
      <c r="P150" s="178" t="str">
        <f t="shared" si="17"/>
        <v/>
      </c>
      <c r="Q150" s="178" t="str">
        <f t="shared" si="18"/>
        <v/>
      </c>
      <c r="S150" s="248"/>
      <c r="T150" s="179" t="str">
        <f t="shared" si="19"/>
        <v/>
      </c>
      <c r="U150" s="233"/>
    </row>
    <row r="151" spans="2:21" ht="26.25" hidden="1" customHeight="1" outlineLevel="1" x14ac:dyDescent="0.25">
      <c r="B151" s="183" t="str">
        <f t="shared" si="10"/>
        <v/>
      </c>
      <c r="C151" s="250">
        <v>109</v>
      </c>
      <c r="D151" s="235" t="s">
        <v>124</v>
      </c>
      <c r="E151" s="236" t="s">
        <v>124</v>
      </c>
      <c r="F151" s="249" t="s">
        <v>124</v>
      </c>
      <c r="G151" s="238" t="str">
        <f t="shared" si="11"/>
        <v/>
      </c>
      <c r="H151" s="239" t="str">
        <f t="shared" si="12"/>
        <v/>
      </c>
      <c r="I151" s="240" t="s">
        <v>124</v>
      </c>
      <c r="J151" s="241" t="e">
        <f t="shared" si="13"/>
        <v>#VALUE!</v>
      </c>
      <c r="L151" s="242" t="str">
        <f t="shared" si="14"/>
        <v/>
      </c>
      <c r="M151" s="178" t="str">
        <f t="shared" si="15"/>
        <v/>
      </c>
      <c r="N151" s="245" t="str">
        <f t="shared" si="16"/>
        <v/>
      </c>
      <c r="O151" s="178">
        <v>109</v>
      </c>
      <c r="P151" s="178" t="str">
        <f t="shared" si="17"/>
        <v/>
      </c>
      <c r="Q151" s="178" t="str">
        <f t="shared" si="18"/>
        <v/>
      </c>
      <c r="S151" s="248"/>
      <c r="T151" s="179" t="str">
        <f t="shared" si="19"/>
        <v/>
      </c>
      <c r="U151" s="233"/>
    </row>
    <row r="152" spans="2:21" ht="26.25" hidden="1" customHeight="1" outlineLevel="1" x14ac:dyDescent="0.25">
      <c r="B152" s="183" t="str">
        <f t="shared" si="10"/>
        <v/>
      </c>
      <c r="C152" s="250">
        <v>110</v>
      </c>
      <c r="D152" s="235" t="s">
        <v>124</v>
      </c>
      <c r="E152" s="236" t="s">
        <v>124</v>
      </c>
      <c r="F152" s="249" t="s">
        <v>124</v>
      </c>
      <c r="G152" s="238" t="str">
        <f t="shared" si="11"/>
        <v/>
      </c>
      <c r="H152" s="239" t="str">
        <f t="shared" si="12"/>
        <v/>
      </c>
      <c r="I152" s="240" t="s">
        <v>124</v>
      </c>
      <c r="J152" s="241" t="e">
        <f t="shared" si="13"/>
        <v>#VALUE!</v>
      </c>
      <c r="L152" s="242" t="str">
        <f t="shared" si="14"/>
        <v/>
      </c>
      <c r="M152" s="178" t="str">
        <f t="shared" si="15"/>
        <v/>
      </c>
      <c r="N152" s="245" t="str">
        <f t="shared" si="16"/>
        <v/>
      </c>
      <c r="O152" s="178">
        <v>110</v>
      </c>
      <c r="P152" s="178" t="str">
        <f t="shared" si="17"/>
        <v/>
      </c>
      <c r="Q152" s="178" t="str">
        <f t="shared" si="18"/>
        <v/>
      </c>
      <c r="S152" s="248"/>
      <c r="T152" s="179" t="str">
        <f t="shared" si="19"/>
        <v/>
      </c>
      <c r="U152" s="233"/>
    </row>
    <row r="153" spans="2:21" ht="26.25" hidden="1" customHeight="1" outlineLevel="1" x14ac:dyDescent="0.25">
      <c r="B153" s="183" t="str">
        <f t="shared" si="10"/>
        <v/>
      </c>
      <c r="C153" s="250">
        <v>111</v>
      </c>
      <c r="D153" s="235" t="s">
        <v>124</v>
      </c>
      <c r="E153" s="236" t="s">
        <v>124</v>
      </c>
      <c r="F153" s="249" t="s">
        <v>124</v>
      </c>
      <c r="G153" s="238" t="str">
        <f t="shared" si="11"/>
        <v/>
      </c>
      <c r="H153" s="239" t="str">
        <f t="shared" si="12"/>
        <v/>
      </c>
      <c r="I153" s="240" t="s">
        <v>124</v>
      </c>
      <c r="J153" s="241" t="e">
        <f t="shared" si="13"/>
        <v>#VALUE!</v>
      </c>
      <c r="L153" s="242" t="str">
        <f t="shared" si="14"/>
        <v/>
      </c>
      <c r="M153" s="178" t="str">
        <f t="shared" si="15"/>
        <v/>
      </c>
      <c r="N153" s="245" t="str">
        <f t="shared" si="16"/>
        <v/>
      </c>
      <c r="O153" s="178">
        <v>111</v>
      </c>
      <c r="P153" s="178" t="str">
        <f t="shared" si="17"/>
        <v/>
      </c>
      <c r="Q153" s="178" t="str">
        <f t="shared" si="18"/>
        <v/>
      </c>
      <c r="S153" s="248"/>
      <c r="T153" s="179" t="str">
        <f t="shared" si="19"/>
        <v/>
      </c>
      <c r="U153" s="233"/>
    </row>
    <row r="154" spans="2:21" ht="26.25" hidden="1" customHeight="1" outlineLevel="1" x14ac:dyDescent="0.25">
      <c r="B154" s="183" t="str">
        <f t="shared" si="10"/>
        <v/>
      </c>
      <c r="C154" s="250">
        <v>112</v>
      </c>
      <c r="D154" s="235" t="s">
        <v>124</v>
      </c>
      <c r="E154" s="236" t="s">
        <v>124</v>
      </c>
      <c r="F154" s="249" t="s">
        <v>124</v>
      </c>
      <c r="G154" s="238" t="str">
        <f t="shared" si="11"/>
        <v/>
      </c>
      <c r="H154" s="239" t="str">
        <f t="shared" si="12"/>
        <v/>
      </c>
      <c r="I154" s="240" t="s">
        <v>124</v>
      </c>
      <c r="J154" s="241" t="e">
        <f t="shared" si="13"/>
        <v>#VALUE!</v>
      </c>
      <c r="L154" s="242" t="str">
        <f t="shared" si="14"/>
        <v/>
      </c>
      <c r="M154" s="178" t="str">
        <f t="shared" si="15"/>
        <v/>
      </c>
      <c r="N154" s="245" t="str">
        <f t="shared" si="16"/>
        <v/>
      </c>
      <c r="O154" s="178">
        <v>112</v>
      </c>
      <c r="P154" s="178" t="str">
        <f t="shared" si="17"/>
        <v/>
      </c>
      <c r="Q154" s="178" t="str">
        <f t="shared" si="18"/>
        <v/>
      </c>
      <c r="S154" s="248"/>
      <c r="T154" s="179" t="str">
        <f t="shared" si="19"/>
        <v/>
      </c>
      <c r="U154" s="233"/>
    </row>
    <row r="155" spans="2:21" ht="26.25" hidden="1" customHeight="1" outlineLevel="1" x14ac:dyDescent="0.25">
      <c r="B155" s="183" t="str">
        <f t="shared" si="10"/>
        <v/>
      </c>
      <c r="C155" s="250">
        <v>113</v>
      </c>
      <c r="D155" s="235" t="s">
        <v>124</v>
      </c>
      <c r="E155" s="236" t="s">
        <v>124</v>
      </c>
      <c r="F155" s="249" t="s">
        <v>124</v>
      </c>
      <c r="G155" s="238" t="str">
        <f t="shared" si="11"/>
        <v/>
      </c>
      <c r="H155" s="239" t="str">
        <f t="shared" si="12"/>
        <v/>
      </c>
      <c r="I155" s="240" t="s">
        <v>124</v>
      </c>
      <c r="J155" s="241" t="e">
        <f t="shared" si="13"/>
        <v>#VALUE!</v>
      </c>
      <c r="L155" s="242" t="str">
        <f t="shared" si="14"/>
        <v/>
      </c>
      <c r="M155" s="178" t="str">
        <f t="shared" si="15"/>
        <v/>
      </c>
      <c r="N155" s="245" t="str">
        <f t="shared" si="16"/>
        <v/>
      </c>
      <c r="O155" s="178">
        <v>113</v>
      </c>
      <c r="P155" s="178" t="str">
        <f t="shared" si="17"/>
        <v/>
      </c>
      <c r="Q155" s="178" t="str">
        <f t="shared" si="18"/>
        <v/>
      </c>
      <c r="S155" s="248"/>
      <c r="T155" s="179" t="str">
        <f t="shared" si="19"/>
        <v/>
      </c>
      <c r="U155" s="233"/>
    </row>
    <row r="156" spans="2:21" ht="26.25" hidden="1" customHeight="1" outlineLevel="1" x14ac:dyDescent="0.25">
      <c r="B156" s="183" t="str">
        <f t="shared" si="10"/>
        <v/>
      </c>
      <c r="C156" s="250">
        <v>114</v>
      </c>
      <c r="D156" s="235" t="s">
        <v>124</v>
      </c>
      <c r="E156" s="236" t="s">
        <v>124</v>
      </c>
      <c r="F156" s="249" t="s">
        <v>124</v>
      </c>
      <c r="G156" s="238" t="str">
        <f t="shared" si="11"/>
        <v/>
      </c>
      <c r="H156" s="239" t="str">
        <f t="shared" si="12"/>
        <v/>
      </c>
      <c r="I156" s="240" t="s">
        <v>124</v>
      </c>
      <c r="J156" s="241" t="e">
        <f t="shared" si="13"/>
        <v>#VALUE!</v>
      </c>
      <c r="L156" s="242" t="str">
        <f t="shared" si="14"/>
        <v/>
      </c>
      <c r="M156" s="178" t="str">
        <f t="shared" si="15"/>
        <v/>
      </c>
      <c r="N156" s="245" t="str">
        <f t="shared" si="16"/>
        <v/>
      </c>
      <c r="O156" s="178">
        <v>114</v>
      </c>
      <c r="P156" s="178" t="str">
        <f t="shared" si="17"/>
        <v/>
      </c>
      <c r="Q156" s="178" t="str">
        <f t="shared" si="18"/>
        <v/>
      </c>
      <c r="S156" s="248"/>
      <c r="T156" s="179" t="str">
        <f t="shared" si="19"/>
        <v/>
      </c>
      <c r="U156" s="233"/>
    </row>
    <row r="157" spans="2:21" ht="26.25" hidden="1" customHeight="1" outlineLevel="1" x14ac:dyDescent="0.25">
      <c r="B157" s="183" t="str">
        <f t="shared" si="10"/>
        <v/>
      </c>
      <c r="C157" s="250">
        <v>115</v>
      </c>
      <c r="D157" s="235" t="s">
        <v>124</v>
      </c>
      <c r="E157" s="236" t="s">
        <v>124</v>
      </c>
      <c r="F157" s="249" t="s">
        <v>124</v>
      </c>
      <c r="G157" s="238" t="str">
        <f t="shared" si="11"/>
        <v/>
      </c>
      <c r="H157" s="239" t="str">
        <f t="shared" si="12"/>
        <v/>
      </c>
      <c r="I157" s="240" t="s">
        <v>124</v>
      </c>
      <c r="J157" s="241" t="e">
        <f t="shared" si="13"/>
        <v>#VALUE!</v>
      </c>
      <c r="L157" s="242" t="str">
        <f t="shared" si="14"/>
        <v/>
      </c>
      <c r="M157" s="178" t="str">
        <f t="shared" si="15"/>
        <v/>
      </c>
      <c r="N157" s="245" t="str">
        <f t="shared" si="16"/>
        <v/>
      </c>
      <c r="O157" s="178">
        <v>115</v>
      </c>
      <c r="P157" s="178" t="str">
        <f t="shared" si="17"/>
        <v/>
      </c>
      <c r="Q157" s="178" t="str">
        <f t="shared" si="18"/>
        <v/>
      </c>
      <c r="S157" s="248"/>
      <c r="T157" s="179" t="str">
        <f t="shared" si="19"/>
        <v/>
      </c>
      <c r="U157" s="233"/>
    </row>
    <row r="158" spans="2:21" ht="26.25" hidden="1" customHeight="1" outlineLevel="1" x14ac:dyDescent="0.25">
      <c r="B158" s="183" t="str">
        <f t="shared" si="10"/>
        <v/>
      </c>
      <c r="C158" s="250">
        <v>116</v>
      </c>
      <c r="D158" s="235" t="s">
        <v>124</v>
      </c>
      <c r="E158" s="236" t="s">
        <v>124</v>
      </c>
      <c r="F158" s="249" t="s">
        <v>124</v>
      </c>
      <c r="G158" s="238" t="str">
        <f t="shared" si="11"/>
        <v/>
      </c>
      <c r="H158" s="239" t="str">
        <f t="shared" si="12"/>
        <v/>
      </c>
      <c r="I158" s="240" t="s">
        <v>124</v>
      </c>
      <c r="J158" s="241" t="e">
        <f t="shared" si="13"/>
        <v>#VALUE!</v>
      </c>
      <c r="L158" s="242" t="str">
        <f t="shared" si="14"/>
        <v/>
      </c>
      <c r="M158" s="178" t="str">
        <f t="shared" si="15"/>
        <v/>
      </c>
      <c r="N158" s="245" t="str">
        <f t="shared" si="16"/>
        <v/>
      </c>
      <c r="O158" s="178">
        <v>116</v>
      </c>
      <c r="P158" s="178" t="str">
        <f t="shared" si="17"/>
        <v/>
      </c>
      <c r="Q158" s="178" t="str">
        <f t="shared" si="18"/>
        <v/>
      </c>
      <c r="S158" s="248"/>
      <c r="T158" s="179" t="str">
        <f t="shared" si="19"/>
        <v/>
      </c>
      <c r="U158" s="233"/>
    </row>
    <row r="159" spans="2:21" ht="26.25" hidden="1" customHeight="1" outlineLevel="1" x14ac:dyDescent="0.25">
      <c r="B159" s="183" t="str">
        <f t="shared" si="10"/>
        <v/>
      </c>
      <c r="C159" s="250">
        <v>117</v>
      </c>
      <c r="D159" s="235" t="s">
        <v>124</v>
      </c>
      <c r="E159" s="236" t="s">
        <v>124</v>
      </c>
      <c r="F159" s="249" t="s">
        <v>124</v>
      </c>
      <c r="G159" s="238" t="str">
        <f t="shared" si="11"/>
        <v/>
      </c>
      <c r="H159" s="239" t="str">
        <f t="shared" si="12"/>
        <v/>
      </c>
      <c r="I159" s="240" t="s">
        <v>124</v>
      </c>
      <c r="J159" s="241" t="e">
        <f t="shared" si="13"/>
        <v>#VALUE!</v>
      </c>
      <c r="L159" s="242" t="str">
        <f t="shared" si="14"/>
        <v/>
      </c>
      <c r="M159" s="178" t="str">
        <f t="shared" si="15"/>
        <v/>
      </c>
      <c r="N159" s="245" t="str">
        <f t="shared" si="16"/>
        <v/>
      </c>
      <c r="O159" s="178">
        <v>117</v>
      </c>
      <c r="P159" s="178" t="str">
        <f t="shared" si="17"/>
        <v/>
      </c>
      <c r="Q159" s="178" t="str">
        <f t="shared" si="18"/>
        <v/>
      </c>
      <c r="S159" s="248"/>
      <c r="T159" s="179" t="str">
        <f t="shared" si="19"/>
        <v/>
      </c>
      <c r="U159" s="233"/>
    </row>
    <row r="160" spans="2:21" ht="26.25" hidden="1" customHeight="1" outlineLevel="1" x14ac:dyDescent="0.25">
      <c r="B160" s="183" t="str">
        <f t="shared" si="10"/>
        <v/>
      </c>
      <c r="C160" s="250">
        <v>118</v>
      </c>
      <c r="D160" s="235" t="s">
        <v>124</v>
      </c>
      <c r="E160" s="236" t="s">
        <v>124</v>
      </c>
      <c r="F160" s="249" t="s">
        <v>124</v>
      </c>
      <c r="G160" s="238" t="str">
        <f t="shared" si="11"/>
        <v/>
      </c>
      <c r="H160" s="239" t="str">
        <f t="shared" si="12"/>
        <v/>
      </c>
      <c r="I160" s="240" t="s">
        <v>124</v>
      </c>
      <c r="J160" s="241" t="e">
        <f t="shared" si="13"/>
        <v>#VALUE!</v>
      </c>
      <c r="L160" s="242" t="str">
        <f t="shared" si="14"/>
        <v/>
      </c>
      <c r="M160" s="178" t="str">
        <f t="shared" si="15"/>
        <v/>
      </c>
      <c r="N160" s="245" t="str">
        <f t="shared" si="16"/>
        <v/>
      </c>
      <c r="O160" s="178">
        <v>118</v>
      </c>
      <c r="P160" s="178" t="str">
        <f t="shared" si="17"/>
        <v/>
      </c>
      <c r="Q160" s="178" t="str">
        <f t="shared" si="18"/>
        <v/>
      </c>
      <c r="S160" s="248"/>
      <c r="T160" s="179" t="str">
        <f t="shared" si="19"/>
        <v/>
      </c>
      <c r="U160" s="233"/>
    </row>
    <row r="161" spans="2:21" ht="26.25" hidden="1" customHeight="1" outlineLevel="1" x14ac:dyDescent="0.25">
      <c r="B161" s="183" t="str">
        <f t="shared" si="10"/>
        <v/>
      </c>
      <c r="C161" s="250">
        <v>119</v>
      </c>
      <c r="D161" s="235" t="s">
        <v>124</v>
      </c>
      <c r="E161" s="236" t="s">
        <v>124</v>
      </c>
      <c r="F161" s="249" t="s">
        <v>124</v>
      </c>
      <c r="G161" s="238" t="str">
        <f t="shared" si="11"/>
        <v/>
      </c>
      <c r="H161" s="239" t="str">
        <f t="shared" si="12"/>
        <v/>
      </c>
      <c r="I161" s="240" t="s">
        <v>124</v>
      </c>
      <c r="J161" s="241" t="e">
        <f t="shared" si="13"/>
        <v>#VALUE!</v>
      </c>
      <c r="L161" s="242" t="str">
        <f t="shared" si="14"/>
        <v/>
      </c>
      <c r="M161" s="178" t="str">
        <f t="shared" si="15"/>
        <v/>
      </c>
      <c r="N161" s="245" t="str">
        <f t="shared" si="16"/>
        <v/>
      </c>
      <c r="O161" s="178">
        <v>119</v>
      </c>
      <c r="P161" s="178" t="str">
        <f t="shared" si="17"/>
        <v/>
      </c>
      <c r="Q161" s="178" t="str">
        <f t="shared" si="18"/>
        <v/>
      </c>
      <c r="S161" s="248"/>
      <c r="T161" s="179" t="str">
        <f t="shared" si="19"/>
        <v/>
      </c>
      <c r="U161" s="233"/>
    </row>
    <row r="162" spans="2:21" ht="26.25" hidden="1" customHeight="1" outlineLevel="1" x14ac:dyDescent="0.25">
      <c r="B162" s="183" t="str">
        <f t="shared" si="10"/>
        <v/>
      </c>
      <c r="C162" s="250">
        <v>120</v>
      </c>
      <c r="D162" s="235" t="s">
        <v>124</v>
      </c>
      <c r="E162" s="236" t="s">
        <v>124</v>
      </c>
      <c r="F162" s="249" t="s">
        <v>124</v>
      </c>
      <c r="G162" s="238" t="str">
        <f t="shared" si="11"/>
        <v/>
      </c>
      <c r="H162" s="239" t="str">
        <f t="shared" si="12"/>
        <v/>
      </c>
      <c r="I162" s="240" t="s">
        <v>124</v>
      </c>
      <c r="J162" s="241" t="e">
        <f t="shared" si="13"/>
        <v>#VALUE!</v>
      </c>
      <c r="L162" s="242" t="str">
        <f t="shared" si="14"/>
        <v/>
      </c>
      <c r="M162" s="178" t="str">
        <f t="shared" si="15"/>
        <v/>
      </c>
      <c r="N162" s="245" t="str">
        <f t="shared" si="16"/>
        <v/>
      </c>
      <c r="O162" s="178">
        <v>120</v>
      </c>
      <c r="P162" s="178" t="str">
        <f t="shared" si="17"/>
        <v/>
      </c>
      <c r="Q162" s="178" t="str">
        <f t="shared" si="18"/>
        <v/>
      </c>
      <c r="S162" s="248"/>
      <c r="T162" s="179" t="str">
        <f t="shared" si="19"/>
        <v/>
      </c>
      <c r="U162" s="233"/>
    </row>
    <row r="163" spans="2:21" ht="26.25" hidden="1" customHeight="1" outlineLevel="1" x14ac:dyDescent="0.25">
      <c r="B163" s="183" t="str">
        <f t="shared" si="10"/>
        <v/>
      </c>
      <c r="C163" s="250">
        <v>121</v>
      </c>
      <c r="D163" s="235" t="s">
        <v>124</v>
      </c>
      <c r="E163" s="236" t="s">
        <v>124</v>
      </c>
      <c r="F163" s="249" t="s">
        <v>124</v>
      </c>
      <c r="G163" s="238" t="str">
        <f t="shared" si="11"/>
        <v/>
      </c>
      <c r="H163" s="239" t="str">
        <f t="shared" si="12"/>
        <v/>
      </c>
      <c r="I163" s="240" t="s">
        <v>124</v>
      </c>
      <c r="J163" s="241" t="e">
        <f t="shared" si="13"/>
        <v>#VALUE!</v>
      </c>
      <c r="L163" s="242" t="str">
        <f t="shared" si="14"/>
        <v/>
      </c>
      <c r="M163" s="178" t="str">
        <f t="shared" si="15"/>
        <v/>
      </c>
      <c r="N163" s="245" t="str">
        <f t="shared" si="16"/>
        <v/>
      </c>
      <c r="O163" s="178">
        <v>121</v>
      </c>
      <c r="P163" s="178" t="str">
        <f t="shared" si="17"/>
        <v/>
      </c>
      <c r="Q163" s="178" t="str">
        <f t="shared" si="18"/>
        <v/>
      </c>
      <c r="S163" s="248"/>
      <c r="T163" s="179" t="str">
        <f t="shared" si="19"/>
        <v/>
      </c>
      <c r="U163" s="233"/>
    </row>
    <row r="164" spans="2:21" ht="26.25" hidden="1" customHeight="1" outlineLevel="1" x14ac:dyDescent="0.25">
      <c r="B164" s="183" t="str">
        <f t="shared" si="10"/>
        <v/>
      </c>
      <c r="C164" s="250">
        <v>122</v>
      </c>
      <c r="D164" s="235" t="s">
        <v>124</v>
      </c>
      <c r="E164" s="236" t="s">
        <v>124</v>
      </c>
      <c r="F164" s="249" t="s">
        <v>124</v>
      </c>
      <c r="G164" s="238" t="str">
        <f t="shared" si="11"/>
        <v/>
      </c>
      <c r="H164" s="239" t="str">
        <f t="shared" si="12"/>
        <v/>
      </c>
      <c r="I164" s="240" t="s">
        <v>124</v>
      </c>
      <c r="J164" s="241" t="e">
        <f t="shared" si="13"/>
        <v>#VALUE!</v>
      </c>
      <c r="L164" s="242" t="str">
        <f t="shared" si="14"/>
        <v/>
      </c>
      <c r="M164" s="178" t="str">
        <f t="shared" si="15"/>
        <v/>
      </c>
      <c r="N164" s="245" t="str">
        <f t="shared" si="16"/>
        <v/>
      </c>
      <c r="O164" s="178">
        <v>122</v>
      </c>
      <c r="P164" s="178" t="str">
        <f t="shared" si="17"/>
        <v/>
      </c>
      <c r="Q164" s="178" t="str">
        <f t="shared" si="18"/>
        <v/>
      </c>
      <c r="S164" s="248"/>
      <c r="T164" s="179" t="str">
        <f t="shared" si="19"/>
        <v/>
      </c>
      <c r="U164" s="233"/>
    </row>
    <row r="165" spans="2:21" ht="26.25" hidden="1" customHeight="1" outlineLevel="1" x14ac:dyDescent="0.25">
      <c r="B165" s="183" t="str">
        <f t="shared" si="10"/>
        <v/>
      </c>
      <c r="C165" s="250">
        <v>123</v>
      </c>
      <c r="D165" s="235" t="s">
        <v>124</v>
      </c>
      <c r="E165" s="236" t="s">
        <v>124</v>
      </c>
      <c r="F165" s="249" t="s">
        <v>124</v>
      </c>
      <c r="G165" s="238" t="str">
        <f t="shared" si="11"/>
        <v/>
      </c>
      <c r="H165" s="239" t="str">
        <f t="shared" si="12"/>
        <v/>
      </c>
      <c r="I165" s="240" t="s">
        <v>124</v>
      </c>
      <c r="J165" s="241" t="e">
        <f t="shared" si="13"/>
        <v>#VALUE!</v>
      </c>
      <c r="L165" s="242" t="str">
        <f t="shared" si="14"/>
        <v/>
      </c>
      <c r="M165" s="178" t="str">
        <f t="shared" si="15"/>
        <v/>
      </c>
      <c r="N165" s="245" t="str">
        <f t="shared" si="16"/>
        <v/>
      </c>
      <c r="O165" s="178">
        <v>123</v>
      </c>
      <c r="P165" s="178" t="str">
        <f t="shared" si="17"/>
        <v/>
      </c>
      <c r="Q165" s="178" t="str">
        <f t="shared" si="18"/>
        <v/>
      </c>
      <c r="S165" s="248"/>
      <c r="T165" s="179" t="str">
        <f t="shared" si="19"/>
        <v/>
      </c>
      <c r="U165" s="233"/>
    </row>
    <row r="166" spans="2:21" ht="26.25" hidden="1" customHeight="1" outlineLevel="1" x14ac:dyDescent="0.25">
      <c r="B166" s="183" t="str">
        <f t="shared" si="10"/>
        <v/>
      </c>
      <c r="C166" s="250">
        <v>124</v>
      </c>
      <c r="D166" s="235" t="s">
        <v>124</v>
      </c>
      <c r="E166" s="236" t="s">
        <v>124</v>
      </c>
      <c r="F166" s="249" t="s">
        <v>124</v>
      </c>
      <c r="G166" s="238" t="str">
        <f t="shared" si="11"/>
        <v/>
      </c>
      <c r="H166" s="239" t="str">
        <f t="shared" si="12"/>
        <v/>
      </c>
      <c r="I166" s="240" t="s">
        <v>124</v>
      </c>
      <c r="J166" s="241" t="e">
        <f t="shared" si="13"/>
        <v>#VALUE!</v>
      </c>
      <c r="L166" s="242" t="str">
        <f t="shared" si="14"/>
        <v/>
      </c>
      <c r="M166" s="178" t="str">
        <f t="shared" si="15"/>
        <v/>
      </c>
      <c r="N166" s="245" t="str">
        <f t="shared" si="16"/>
        <v/>
      </c>
      <c r="O166" s="178">
        <v>124</v>
      </c>
      <c r="P166" s="178" t="str">
        <f t="shared" si="17"/>
        <v/>
      </c>
      <c r="Q166" s="178" t="str">
        <f t="shared" si="18"/>
        <v/>
      </c>
      <c r="S166" s="248"/>
      <c r="T166" s="179" t="str">
        <f t="shared" si="19"/>
        <v/>
      </c>
      <c r="U166" s="233"/>
    </row>
    <row r="167" spans="2:21" ht="26.25" hidden="1" customHeight="1" outlineLevel="1" x14ac:dyDescent="0.25">
      <c r="B167" s="183" t="str">
        <f t="shared" si="10"/>
        <v/>
      </c>
      <c r="C167" s="250">
        <v>125</v>
      </c>
      <c r="D167" s="235" t="s">
        <v>124</v>
      </c>
      <c r="E167" s="236" t="s">
        <v>124</v>
      </c>
      <c r="F167" s="249" t="s">
        <v>124</v>
      </c>
      <c r="G167" s="238" t="str">
        <f t="shared" si="11"/>
        <v/>
      </c>
      <c r="H167" s="239" t="str">
        <f t="shared" si="12"/>
        <v/>
      </c>
      <c r="I167" s="240" t="s">
        <v>124</v>
      </c>
      <c r="J167" s="241" t="e">
        <f t="shared" si="13"/>
        <v>#VALUE!</v>
      </c>
      <c r="L167" s="242" t="str">
        <f t="shared" si="14"/>
        <v/>
      </c>
      <c r="M167" s="178" t="str">
        <f t="shared" si="15"/>
        <v/>
      </c>
      <c r="N167" s="245" t="str">
        <f t="shared" si="16"/>
        <v/>
      </c>
      <c r="O167" s="178">
        <v>125</v>
      </c>
      <c r="P167" s="178" t="str">
        <f t="shared" si="17"/>
        <v/>
      </c>
      <c r="Q167" s="178" t="str">
        <f t="shared" si="18"/>
        <v/>
      </c>
      <c r="S167" s="248"/>
      <c r="T167" s="179" t="str">
        <f t="shared" si="19"/>
        <v/>
      </c>
      <c r="U167" s="233"/>
    </row>
    <row r="168" spans="2:21" ht="26.25" hidden="1" customHeight="1" outlineLevel="1" x14ac:dyDescent="0.25">
      <c r="B168" s="183" t="str">
        <f t="shared" si="10"/>
        <v/>
      </c>
      <c r="C168" s="250">
        <v>126</v>
      </c>
      <c r="D168" s="235" t="s">
        <v>124</v>
      </c>
      <c r="E168" s="236" t="s">
        <v>124</v>
      </c>
      <c r="F168" s="249" t="s">
        <v>124</v>
      </c>
      <c r="G168" s="238" t="str">
        <f t="shared" si="11"/>
        <v/>
      </c>
      <c r="H168" s="239" t="str">
        <f t="shared" si="12"/>
        <v/>
      </c>
      <c r="I168" s="240" t="s">
        <v>124</v>
      </c>
      <c r="J168" s="241" t="e">
        <f t="shared" si="13"/>
        <v>#VALUE!</v>
      </c>
      <c r="L168" s="242" t="str">
        <f t="shared" si="14"/>
        <v/>
      </c>
      <c r="M168" s="178" t="str">
        <f t="shared" si="15"/>
        <v/>
      </c>
      <c r="N168" s="245" t="str">
        <f t="shared" si="16"/>
        <v/>
      </c>
      <c r="O168" s="178">
        <v>126</v>
      </c>
      <c r="P168" s="178" t="str">
        <f t="shared" si="17"/>
        <v/>
      </c>
      <c r="Q168" s="178" t="str">
        <f t="shared" si="18"/>
        <v/>
      </c>
      <c r="S168" s="248"/>
      <c r="T168" s="179" t="str">
        <f t="shared" si="19"/>
        <v/>
      </c>
      <c r="U168" s="233"/>
    </row>
    <row r="169" spans="2:21" ht="26.25" hidden="1" customHeight="1" outlineLevel="1" x14ac:dyDescent="0.25">
      <c r="B169" s="183" t="str">
        <f t="shared" si="10"/>
        <v/>
      </c>
      <c r="C169" s="250">
        <v>127</v>
      </c>
      <c r="D169" s="235" t="s">
        <v>124</v>
      </c>
      <c r="E169" s="236" t="s">
        <v>124</v>
      </c>
      <c r="F169" s="249" t="s">
        <v>124</v>
      </c>
      <c r="G169" s="238" t="str">
        <f t="shared" si="11"/>
        <v/>
      </c>
      <c r="H169" s="239" t="str">
        <f t="shared" si="12"/>
        <v/>
      </c>
      <c r="I169" s="240" t="s">
        <v>124</v>
      </c>
      <c r="J169" s="241" t="e">
        <f t="shared" si="13"/>
        <v>#VALUE!</v>
      </c>
      <c r="L169" s="242" t="str">
        <f t="shared" si="14"/>
        <v/>
      </c>
      <c r="M169" s="178" t="str">
        <f t="shared" si="15"/>
        <v/>
      </c>
      <c r="N169" s="245" t="str">
        <f t="shared" si="16"/>
        <v/>
      </c>
      <c r="O169" s="178">
        <v>127</v>
      </c>
      <c r="P169" s="178" t="str">
        <f t="shared" si="17"/>
        <v/>
      </c>
      <c r="Q169" s="178" t="str">
        <f t="shared" si="18"/>
        <v/>
      </c>
      <c r="S169" s="248"/>
      <c r="T169" s="179" t="str">
        <f t="shared" si="19"/>
        <v/>
      </c>
      <c r="U169" s="233"/>
    </row>
    <row r="170" spans="2:21" ht="26.25" hidden="1" customHeight="1" outlineLevel="1" x14ac:dyDescent="0.25">
      <c r="B170" s="183" t="str">
        <f t="shared" si="10"/>
        <v/>
      </c>
      <c r="C170" s="250">
        <v>128</v>
      </c>
      <c r="D170" s="235" t="s">
        <v>124</v>
      </c>
      <c r="E170" s="236" t="s">
        <v>124</v>
      </c>
      <c r="F170" s="249" t="s">
        <v>124</v>
      </c>
      <c r="G170" s="238" t="str">
        <f t="shared" si="11"/>
        <v/>
      </c>
      <c r="H170" s="239" t="str">
        <f t="shared" si="12"/>
        <v/>
      </c>
      <c r="I170" s="240" t="s">
        <v>124</v>
      </c>
      <c r="J170" s="241" t="e">
        <f t="shared" si="13"/>
        <v>#VALUE!</v>
      </c>
      <c r="L170" s="242" t="str">
        <f t="shared" si="14"/>
        <v/>
      </c>
      <c r="M170" s="178" t="str">
        <f t="shared" si="15"/>
        <v/>
      </c>
      <c r="N170" s="245" t="str">
        <f t="shared" si="16"/>
        <v/>
      </c>
      <c r="O170" s="178">
        <v>128</v>
      </c>
      <c r="P170" s="178" t="str">
        <f t="shared" si="17"/>
        <v/>
      </c>
      <c r="Q170" s="178" t="str">
        <f t="shared" si="18"/>
        <v/>
      </c>
      <c r="S170" s="248"/>
      <c r="T170" s="179" t="str">
        <f t="shared" si="19"/>
        <v/>
      </c>
      <c r="U170" s="233"/>
    </row>
    <row r="171" spans="2:21" ht="26.25" hidden="1" customHeight="1" outlineLevel="1" x14ac:dyDescent="0.25">
      <c r="B171" s="183" t="str">
        <f t="shared" si="10"/>
        <v/>
      </c>
      <c r="C171" s="250">
        <v>129</v>
      </c>
      <c r="D171" s="235" t="s">
        <v>124</v>
      </c>
      <c r="E171" s="236" t="s">
        <v>124</v>
      </c>
      <c r="F171" s="249" t="s">
        <v>124</v>
      </c>
      <c r="G171" s="238" t="str">
        <f t="shared" si="11"/>
        <v/>
      </c>
      <c r="H171" s="239" t="str">
        <f t="shared" si="12"/>
        <v/>
      </c>
      <c r="I171" s="240" t="s">
        <v>124</v>
      </c>
      <c r="J171" s="241" t="e">
        <f t="shared" si="13"/>
        <v>#VALUE!</v>
      </c>
      <c r="L171" s="242" t="str">
        <f t="shared" si="14"/>
        <v/>
      </c>
      <c r="M171" s="178" t="str">
        <f t="shared" si="15"/>
        <v/>
      </c>
      <c r="N171" s="245" t="str">
        <f t="shared" si="16"/>
        <v/>
      </c>
      <c r="O171" s="178">
        <v>129</v>
      </c>
      <c r="P171" s="178" t="str">
        <f t="shared" si="17"/>
        <v/>
      </c>
      <c r="Q171" s="178" t="str">
        <f t="shared" si="18"/>
        <v/>
      </c>
      <c r="S171" s="248"/>
      <c r="T171" s="179" t="str">
        <f t="shared" si="19"/>
        <v/>
      </c>
      <c r="U171" s="233"/>
    </row>
    <row r="172" spans="2:21" ht="26.25" hidden="1" customHeight="1" outlineLevel="1" x14ac:dyDescent="0.25">
      <c r="B172" s="183" t="str">
        <f t="shared" ref="B172:B235" si="20">+L172</f>
        <v/>
      </c>
      <c r="C172" s="250">
        <v>130</v>
      </c>
      <c r="D172" s="235" t="s">
        <v>124</v>
      </c>
      <c r="E172" s="236" t="s">
        <v>124</v>
      </c>
      <c r="F172" s="249" t="s">
        <v>124</v>
      </c>
      <c r="G172" s="238" t="str">
        <f t="shared" ref="G172:G235" si="21">IF(ISTEXT(F172),"",F172/1000)</f>
        <v/>
      </c>
      <c r="H172" s="239" t="str">
        <f t="shared" ref="H172:H235" si="22">IF(OR(E172="",F172=""),"",
IFERROR(
IF(
     IF(F172="NO ES TENIDO EN CUENTA",0,
     IF(F172="NO CUMPLE","NO CUMPLE",
     IF(F172="RECHAZADO","RECHAZADO",
     IF(F172="",0,
     IF(OR(AND($F$38="MEDIA ARITMETICA ALTA",F172&lt;=$H$38)),$H$25*(1-ABS($H$38-F172)/$H$38),
     IF(AND($F$38="MEDIA ARITMETICA ALTA",F172&gt;$H$38),$H$25*(1-2*ABS($H$38-F172)/$H$38),
     IF(T172=$T$42,$H$25,
     $H$25*(1-ABS($H$38-F172)/$H$38))))))))&lt;0,
0,
IF(F172="NO ES TENIDO EN CUENTA",0,
IF(F172="NO CUMPLE","NO CUMPLE",
IF(F172="RECHAZADO","RECHAZADO",
IF(F172="",0,
IF(OR(AND($F$38="MEDIA ARITMETICA ALTA",F172&lt;=$H$38)),$H$25*(1-ABS($H$38-F172)/$H$38),
IF(AND($F$38="MEDIA ARITMETICA ALTA",F172&gt;$H$38),$H$25*(1-2*ABS($H$38-F172)/$H$38),
IF(T172=$T$42,$H$25,
$H$25*(1-ABS($H$38-F172)/$H$38))))))))
),
"Revisar Error"))</f>
        <v/>
      </c>
      <c r="I172" s="240" t="s">
        <v>124</v>
      </c>
      <c r="J172" s="241" t="e">
        <f t="shared" ref="J172:J235" si="23">+D172/10000000000000</f>
        <v>#VALUE!</v>
      </c>
      <c r="L172" s="242" t="str">
        <f t="shared" ref="L172:L235" si="24">IFERROR(RANK(M172,$M$43:$M$242,0),"")</f>
        <v/>
      </c>
      <c r="M172" s="178" t="str">
        <f t="shared" ref="M172:M235" si="25">IFERROR(IF(E172="","",IF(ISTEXT(F172),0-J172,F172/100000-J172)),"")</f>
        <v/>
      </c>
      <c r="N172" s="245" t="str">
        <f t="shared" ref="N172:N235" si="26">IFERROR(IF(OR(F172="RECHAZADO",F172="NO HÁBIL"),"RECHAZADO",F172),"")</f>
        <v/>
      </c>
      <c r="O172" s="178">
        <v>130</v>
      </c>
      <c r="P172" s="178" t="str">
        <f t="shared" ref="P172:P235" si="27">IFERROR(IF(VLOOKUP(O172,$L$43:$M$242,2,0)&lt;=0,"RECHAZADO",VLOOKUP(O172,$L$43:$N$242,3,0)),"")</f>
        <v/>
      </c>
      <c r="Q172" s="178" t="str">
        <f t="shared" ref="Q172:Q235" si="28">IFERROR(VLOOKUP(O172,$B$43:$D$242,3,0),"")</f>
        <v/>
      </c>
      <c r="S172" s="248"/>
      <c r="T172" s="179" t="str">
        <f t="shared" ref="T172:T235" si="29">IFERROR(IF(F172="rechazado",$H$24*10,ABS(F172-$H$38)),"")</f>
        <v/>
      </c>
      <c r="U172" s="233"/>
    </row>
    <row r="173" spans="2:21" ht="26.25" hidden="1" customHeight="1" outlineLevel="1" x14ac:dyDescent="0.25">
      <c r="B173" s="183" t="str">
        <f t="shared" si="20"/>
        <v/>
      </c>
      <c r="C173" s="250">
        <v>131</v>
      </c>
      <c r="D173" s="235" t="s">
        <v>124</v>
      </c>
      <c r="E173" s="236" t="s">
        <v>124</v>
      </c>
      <c r="F173" s="249" t="s">
        <v>124</v>
      </c>
      <c r="G173" s="238" t="str">
        <f t="shared" si="21"/>
        <v/>
      </c>
      <c r="H173" s="239" t="str">
        <f t="shared" si="22"/>
        <v/>
      </c>
      <c r="I173" s="240" t="s">
        <v>124</v>
      </c>
      <c r="J173" s="241" t="e">
        <f t="shared" si="23"/>
        <v>#VALUE!</v>
      </c>
      <c r="L173" s="242" t="str">
        <f t="shared" si="24"/>
        <v/>
      </c>
      <c r="M173" s="178" t="str">
        <f t="shared" si="25"/>
        <v/>
      </c>
      <c r="N173" s="245" t="str">
        <f t="shared" si="26"/>
        <v/>
      </c>
      <c r="O173" s="178">
        <v>131</v>
      </c>
      <c r="P173" s="178" t="str">
        <f t="shared" si="27"/>
        <v/>
      </c>
      <c r="Q173" s="178" t="str">
        <f t="shared" si="28"/>
        <v/>
      </c>
      <c r="S173" s="248"/>
      <c r="T173" s="179" t="str">
        <f t="shared" si="29"/>
        <v/>
      </c>
      <c r="U173" s="233"/>
    </row>
    <row r="174" spans="2:21" ht="26.25" hidden="1" customHeight="1" outlineLevel="1" x14ac:dyDescent="0.25">
      <c r="B174" s="183" t="str">
        <f t="shared" si="20"/>
        <v/>
      </c>
      <c r="C174" s="250">
        <v>132</v>
      </c>
      <c r="D174" s="235" t="s">
        <v>124</v>
      </c>
      <c r="E174" s="236" t="s">
        <v>124</v>
      </c>
      <c r="F174" s="249" t="s">
        <v>124</v>
      </c>
      <c r="G174" s="238" t="str">
        <f t="shared" si="21"/>
        <v/>
      </c>
      <c r="H174" s="239" t="str">
        <f t="shared" si="22"/>
        <v/>
      </c>
      <c r="I174" s="240" t="s">
        <v>124</v>
      </c>
      <c r="J174" s="241" t="e">
        <f t="shared" si="23"/>
        <v>#VALUE!</v>
      </c>
      <c r="L174" s="242" t="str">
        <f t="shared" si="24"/>
        <v/>
      </c>
      <c r="M174" s="178" t="str">
        <f t="shared" si="25"/>
        <v/>
      </c>
      <c r="N174" s="245" t="str">
        <f t="shared" si="26"/>
        <v/>
      </c>
      <c r="O174" s="178">
        <v>132</v>
      </c>
      <c r="P174" s="178" t="str">
        <f t="shared" si="27"/>
        <v/>
      </c>
      <c r="Q174" s="178" t="str">
        <f t="shared" si="28"/>
        <v/>
      </c>
      <c r="S174" s="248"/>
      <c r="T174" s="179" t="str">
        <f t="shared" si="29"/>
        <v/>
      </c>
      <c r="U174" s="233"/>
    </row>
    <row r="175" spans="2:21" ht="26.25" hidden="1" customHeight="1" outlineLevel="1" x14ac:dyDescent="0.25">
      <c r="B175" s="183" t="str">
        <f t="shared" si="20"/>
        <v/>
      </c>
      <c r="C175" s="250">
        <v>133</v>
      </c>
      <c r="D175" s="235" t="s">
        <v>124</v>
      </c>
      <c r="E175" s="236" t="s">
        <v>124</v>
      </c>
      <c r="F175" s="249" t="s">
        <v>124</v>
      </c>
      <c r="G175" s="238" t="str">
        <f t="shared" si="21"/>
        <v/>
      </c>
      <c r="H175" s="239" t="str">
        <f t="shared" si="22"/>
        <v/>
      </c>
      <c r="I175" s="240" t="s">
        <v>124</v>
      </c>
      <c r="J175" s="241" t="e">
        <f t="shared" si="23"/>
        <v>#VALUE!</v>
      </c>
      <c r="L175" s="242" t="str">
        <f t="shared" si="24"/>
        <v/>
      </c>
      <c r="M175" s="178" t="str">
        <f t="shared" si="25"/>
        <v/>
      </c>
      <c r="N175" s="245" t="str">
        <f t="shared" si="26"/>
        <v/>
      </c>
      <c r="O175" s="178">
        <v>133</v>
      </c>
      <c r="P175" s="178" t="str">
        <f t="shared" si="27"/>
        <v/>
      </c>
      <c r="Q175" s="178" t="str">
        <f t="shared" si="28"/>
        <v/>
      </c>
      <c r="S175" s="248"/>
      <c r="T175" s="179" t="str">
        <f t="shared" si="29"/>
        <v/>
      </c>
      <c r="U175" s="233"/>
    </row>
    <row r="176" spans="2:21" ht="26.25" hidden="1" customHeight="1" outlineLevel="1" x14ac:dyDescent="0.25">
      <c r="B176" s="183" t="str">
        <f t="shared" si="20"/>
        <v/>
      </c>
      <c r="C176" s="250">
        <v>134</v>
      </c>
      <c r="D176" s="235" t="s">
        <v>124</v>
      </c>
      <c r="E176" s="236" t="s">
        <v>124</v>
      </c>
      <c r="F176" s="249" t="s">
        <v>124</v>
      </c>
      <c r="G176" s="238" t="str">
        <f t="shared" si="21"/>
        <v/>
      </c>
      <c r="H176" s="239" t="str">
        <f t="shared" si="22"/>
        <v/>
      </c>
      <c r="I176" s="240" t="s">
        <v>124</v>
      </c>
      <c r="J176" s="241" t="e">
        <f t="shared" si="23"/>
        <v>#VALUE!</v>
      </c>
      <c r="L176" s="242" t="str">
        <f t="shared" si="24"/>
        <v/>
      </c>
      <c r="M176" s="178" t="str">
        <f t="shared" si="25"/>
        <v/>
      </c>
      <c r="N176" s="245" t="str">
        <f t="shared" si="26"/>
        <v/>
      </c>
      <c r="O176" s="178">
        <v>134</v>
      </c>
      <c r="P176" s="178" t="str">
        <f t="shared" si="27"/>
        <v/>
      </c>
      <c r="Q176" s="178" t="str">
        <f t="shared" si="28"/>
        <v/>
      </c>
      <c r="S176" s="248"/>
      <c r="T176" s="179" t="str">
        <f t="shared" si="29"/>
        <v/>
      </c>
      <c r="U176" s="233"/>
    </row>
    <row r="177" spans="2:21" ht="26.25" hidden="1" customHeight="1" outlineLevel="1" x14ac:dyDescent="0.25">
      <c r="B177" s="183" t="str">
        <f t="shared" si="20"/>
        <v/>
      </c>
      <c r="C177" s="250">
        <v>135</v>
      </c>
      <c r="D177" s="235" t="s">
        <v>124</v>
      </c>
      <c r="E177" s="236" t="s">
        <v>124</v>
      </c>
      <c r="F177" s="249" t="s">
        <v>124</v>
      </c>
      <c r="G177" s="238" t="str">
        <f t="shared" si="21"/>
        <v/>
      </c>
      <c r="H177" s="239" t="str">
        <f t="shared" si="22"/>
        <v/>
      </c>
      <c r="I177" s="240" t="s">
        <v>124</v>
      </c>
      <c r="J177" s="241" t="e">
        <f t="shared" si="23"/>
        <v>#VALUE!</v>
      </c>
      <c r="L177" s="242" t="str">
        <f t="shared" si="24"/>
        <v/>
      </c>
      <c r="M177" s="178" t="str">
        <f t="shared" si="25"/>
        <v/>
      </c>
      <c r="N177" s="245" t="str">
        <f t="shared" si="26"/>
        <v/>
      </c>
      <c r="O177" s="178">
        <v>135</v>
      </c>
      <c r="P177" s="178" t="str">
        <f t="shared" si="27"/>
        <v/>
      </c>
      <c r="Q177" s="178" t="str">
        <f t="shared" si="28"/>
        <v/>
      </c>
      <c r="S177" s="248"/>
      <c r="T177" s="179" t="str">
        <f t="shared" si="29"/>
        <v/>
      </c>
      <c r="U177" s="233"/>
    </row>
    <row r="178" spans="2:21" ht="26.25" hidden="1" customHeight="1" outlineLevel="1" x14ac:dyDescent="0.25">
      <c r="B178" s="183" t="str">
        <f t="shared" si="20"/>
        <v/>
      </c>
      <c r="C178" s="250">
        <v>136</v>
      </c>
      <c r="D178" s="235" t="s">
        <v>124</v>
      </c>
      <c r="E178" s="236" t="s">
        <v>124</v>
      </c>
      <c r="F178" s="249" t="s">
        <v>124</v>
      </c>
      <c r="G178" s="238" t="str">
        <f t="shared" si="21"/>
        <v/>
      </c>
      <c r="H178" s="239" t="str">
        <f t="shared" si="22"/>
        <v/>
      </c>
      <c r="I178" s="240" t="s">
        <v>124</v>
      </c>
      <c r="J178" s="241" t="e">
        <f t="shared" si="23"/>
        <v>#VALUE!</v>
      </c>
      <c r="L178" s="242" t="str">
        <f t="shared" si="24"/>
        <v/>
      </c>
      <c r="M178" s="178" t="str">
        <f t="shared" si="25"/>
        <v/>
      </c>
      <c r="N178" s="245" t="str">
        <f t="shared" si="26"/>
        <v/>
      </c>
      <c r="O178" s="178">
        <v>136</v>
      </c>
      <c r="P178" s="178" t="str">
        <f t="shared" si="27"/>
        <v/>
      </c>
      <c r="Q178" s="178" t="str">
        <f t="shared" si="28"/>
        <v/>
      </c>
      <c r="S178" s="248"/>
      <c r="T178" s="179" t="str">
        <f t="shared" si="29"/>
        <v/>
      </c>
      <c r="U178" s="233"/>
    </row>
    <row r="179" spans="2:21" ht="26.25" hidden="1" customHeight="1" outlineLevel="1" x14ac:dyDescent="0.25">
      <c r="B179" s="183" t="str">
        <f t="shared" si="20"/>
        <v/>
      </c>
      <c r="C179" s="250">
        <v>137</v>
      </c>
      <c r="D179" s="235" t="s">
        <v>124</v>
      </c>
      <c r="E179" s="236" t="s">
        <v>124</v>
      </c>
      <c r="F179" s="249" t="s">
        <v>124</v>
      </c>
      <c r="G179" s="238" t="str">
        <f t="shared" si="21"/>
        <v/>
      </c>
      <c r="H179" s="239" t="str">
        <f t="shared" si="22"/>
        <v/>
      </c>
      <c r="I179" s="240" t="s">
        <v>124</v>
      </c>
      <c r="J179" s="241" t="e">
        <f t="shared" si="23"/>
        <v>#VALUE!</v>
      </c>
      <c r="L179" s="242" t="str">
        <f t="shared" si="24"/>
        <v/>
      </c>
      <c r="M179" s="178" t="str">
        <f t="shared" si="25"/>
        <v/>
      </c>
      <c r="N179" s="245" t="str">
        <f t="shared" si="26"/>
        <v/>
      </c>
      <c r="O179" s="178">
        <v>137</v>
      </c>
      <c r="P179" s="178" t="str">
        <f t="shared" si="27"/>
        <v/>
      </c>
      <c r="Q179" s="178" t="str">
        <f t="shared" si="28"/>
        <v/>
      </c>
      <c r="S179" s="248"/>
      <c r="T179" s="179" t="str">
        <f t="shared" si="29"/>
        <v/>
      </c>
      <c r="U179" s="233"/>
    </row>
    <row r="180" spans="2:21" ht="26.25" hidden="1" customHeight="1" outlineLevel="1" x14ac:dyDescent="0.25">
      <c r="B180" s="183" t="str">
        <f t="shared" si="20"/>
        <v/>
      </c>
      <c r="C180" s="250">
        <v>138</v>
      </c>
      <c r="D180" s="235" t="s">
        <v>124</v>
      </c>
      <c r="E180" s="236" t="s">
        <v>124</v>
      </c>
      <c r="F180" s="249" t="s">
        <v>124</v>
      </c>
      <c r="G180" s="238" t="str">
        <f t="shared" si="21"/>
        <v/>
      </c>
      <c r="H180" s="239" t="str">
        <f t="shared" si="22"/>
        <v/>
      </c>
      <c r="I180" s="240" t="s">
        <v>124</v>
      </c>
      <c r="J180" s="241" t="e">
        <f t="shared" si="23"/>
        <v>#VALUE!</v>
      </c>
      <c r="L180" s="242" t="str">
        <f t="shared" si="24"/>
        <v/>
      </c>
      <c r="M180" s="178" t="str">
        <f t="shared" si="25"/>
        <v/>
      </c>
      <c r="N180" s="245" t="str">
        <f t="shared" si="26"/>
        <v/>
      </c>
      <c r="O180" s="178">
        <v>138</v>
      </c>
      <c r="P180" s="178" t="str">
        <f t="shared" si="27"/>
        <v/>
      </c>
      <c r="Q180" s="178" t="str">
        <f t="shared" si="28"/>
        <v/>
      </c>
      <c r="S180" s="248"/>
      <c r="T180" s="179" t="str">
        <f t="shared" si="29"/>
        <v/>
      </c>
      <c r="U180" s="233"/>
    </row>
    <row r="181" spans="2:21" ht="26.25" hidden="1" customHeight="1" outlineLevel="1" x14ac:dyDescent="0.25">
      <c r="B181" s="183" t="str">
        <f t="shared" si="20"/>
        <v/>
      </c>
      <c r="C181" s="250">
        <v>139</v>
      </c>
      <c r="D181" s="235" t="s">
        <v>124</v>
      </c>
      <c r="E181" s="236" t="s">
        <v>124</v>
      </c>
      <c r="F181" s="249" t="s">
        <v>124</v>
      </c>
      <c r="G181" s="238" t="str">
        <f t="shared" si="21"/>
        <v/>
      </c>
      <c r="H181" s="239" t="str">
        <f t="shared" si="22"/>
        <v/>
      </c>
      <c r="I181" s="240" t="s">
        <v>124</v>
      </c>
      <c r="J181" s="241" t="e">
        <f t="shared" si="23"/>
        <v>#VALUE!</v>
      </c>
      <c r="L181" s="242" t="str">
        <f t="shared" si="24"/>
        <v/>
      </c>
      <c r="M181" s="178" t="str">
        <f t="shared" si="25"/>
        <v/>
      </c>
      <c r="N181" s="245" t="str">
        <f t="shared" si="26"/>
        <v/>
      </c>
      <c r="O181" s="178">
        <v>139</v>
      </c>
      <c r="P181" s="178" t="str">
        <f t="shared" si="27"/>
        <v/>
      </c>
      <c r="Q181" s="178" t="str">
        <f t="shared" si="28"/>
        <v/>
      </c>
      <c r="S181" s="248"/>
      <c r="T181" s="179" t="str">
        <f t="shared" si="29"/>
        <v/>
      </c>
      <c r="U181" s="233"/>
    </row>
    <row r="182" spans="2:21" ht="26.25" hidden="1" customHeight="1" outlineLevel="1" x14ac:dyDescent="0.25">
      <c r="B182" s="183" t="str">
        <f t="shared" si="20"/>
        <v/>
      </c>
      <c r="C182" s="250">
        <v>140</v>
      </c>
      <c r="D182" s="235" t="s">
        <v>124</v>
      </c>
      <c r="E182" s="236" t="s">
        <v>124</v>
      </c>
      <c r="F182" s="249" t="s">
        <v>124</v>
      </c>
      <c r="G182" s="238" t="str">
        <f t="shared" si="21"/>
        <v/>
      </c>
      <c r="H182" s="239" t="str">
        <f t="shared" si="22"/>
        <v/>
      </c>
      <c r="I182" s="240" t="s">
        <v>124</v>
      </c>
      <c r="J182" s="241" t="e">
        <f t="shared" si="23"/>
        <v>#VALUE!</v>
      </c>
      <c r="L182" s="242" t="str">
        <f t="shared" si="24"/>
        <v/>
      </c>
      <c r="M182" s="178" t="str">
        <f t="shared" si="25"/>
        <v/>
      </c>
      <c r="N182" s="245" t="str">
        <f t="shared" si="26"/>
        <v/>
      </c>
      <c r="O182" s="178">
        <v>140</v>
      </c>
      <c r="P182" s="178" t="str">
        <f t="shared" si="27"/>
        <v/>
      </c>
      <c r="Q182" s="178" t="str">
        <f t="shared" si="28"/>
        <v/>
      </c>
      <c r="S182" s="248"/>
      <c r="T182" s="179" t="str">
        <f t="shared" si="29"/>
        <v/>
      </c>
      <c r="U182" s="233"/>
    </row>
    <row r="183" spans="2:21" ht="26.25" hidden="1" customHeight="1" outlineLevel="1" x14ac:dyDescent="0.25">
      <c r="B183" s="183" t="str">
        <f t="shared" si="20"/>
        <v/>
      </c>
      <c r="C183" s="250">
        <v>141</v>
      </c>
      <c r="D183" s="235" t="s">
        <v>124</v>
      </c>
      <c r="E183" s="236" t="s">
        <v>124</v>
      </c>
      <c r="F183" s="249" t="s">
        <v>124</v>
      </c>
      <c r="G183" s="238" t="str">
        <f t="shared" si="21"/>
        <v/>
      </c>
      <c r="H183" s="239" t="str">
        <f t="shared" si="22"/>
        <v/>
      </c>
      <c r="I183" s="240" t="s">
        <v>124</v>
      </c>
      <c r="J183" s="241" t="e">
        <f t="shared" si="23"/>
        <v>#VALUE!</v>
      </c>
      <c r="L183" s="242" t="str">
        <f t="shared" si="24"/>
        <v/>
      </c>
      <c r="M183" s="178" t="str">
        <f t="shared" si="25"/>
        <v/>
      </c>
      <c r="N183" s="245" t="str">
        <f t="shared" si="26"/>
        <v/>
      </c>
      <c r="O183" s="178">
        <v>141</v>
      </c>
      <c r="P183" s="178" t="str">
        <f t="shared" si="27"/>
        <v/>
      </c>
      <c r="Q183" s="178" t="str">
        <f t="shared" si="28"/>
        <v/>
      </c>
      <c r="S183" s="248"/>
      <c r="T183" s="179" t="str">
        <f t="shared" si="29"/>
        <v/>
      </c>
      <c r="U183" s="233"/>
    </row>
    <row r="184" spans="2:21" ht="26.25" hidden="1" customHeight="1" outlineLevel="1" x14ac:dyDescent="0.25">
      <c r="B184" s="183" t="str">
        <f t="shared" si="20"/>
        <v/>
      </c>
      <c r="C184" s="250">
        <v>142</v>
      </c>
      <c r="D184" s="235" t="s">
        <v>124</v>
      </c>
      <c r="E184" s="236" t="s">
        <v>124</v>
      </c>
      <c r="F184" s="249" t="s">
        <v>124</v>
      </c>
      <c r="G184" s="238" t="str">
        <f t="shared" si="21"/>
        <v/>
      </c>
      <c r="H184" s="239" t="str">
        <f t="shared" si="22"/>
        <v/>
      </c>
      <c r="I184" s="240" t="s">
        <v>124</v>
      </c>
      <c r="J184" s="241" t="e">
        <f t="shared" si="23"/>
        <v>#VALUE!</v>
      </c>
      <c r="L184" s="242" t="str">
        <f t="shared" si="24"/>
        <v/>
      </c>
      <c r="M184" s="178" t="str">
        <f t="shared" si="25"/>
        <v/>
      </c>
      <c r="N184" s="245" t="str">
        <f t="shared" si="26"/>
        <v/>
      </c>
      <c r="O184" s="178">
        <v>142</v>
      </c>
      <c r="P184" s="178" t="str">
        <f t="shared" si="27"/>
        <v/>
      </c>
      <c r="Q184" s="178" t="str">
        <f t="shared" si="28"/>
        <v/>
      </c>
      <c r="S184" s="248"/>
      <c r="T184" s="179" t="str">
        <f t="shared" si="29"/>
        <v/>
      </c>
      <c r="U184" s="233"/>
    </row>
    <row r="185" spans="2:21" ht="26.25" hidden="1" customHeight="1" outlineLevel="1" x14ac:dyDescent="0.25">
      <c r="B185" s="183" t="str">
        <f t="shared" si="20"/>
        <v/>
      </c>
      <c r="C185" s="250">
        <v>143</v>
      </c>
      <c r="D185" s="235" t="s">
        <v>124</v>
      </c>
      <c r="E185" s="236" t="s">
        <v>124</v>
      </c>
      <c r="F185" s="249" t="s">
        <v>124</v>
      </c>
      <c r="G185" s="238" t="str">
        <f t="shared" si="21"/>
        <v/>
      </c>
      <c r="H185" s="239" t="str">
        <f t="shared" si="22"/>
        <v/>
      </c>
      <c r="I185" s="240" t="s">
        <v>124</v>
      </c>
      <c r="J185" s="241" t="e">
        <f t="shared" si="23"/>
        <v>#VALUE!</v>
      </c>
      <c r="L185" s="242" t="str">
        <f t="shared" si="24"/>
        <v/>
      </c>
      <c r="M185" s="178" t="str">
        <f t="shared" si="25"/>
        <v/>
      </c>
      <c r="N185" s="245" t="str">
        <f t="shared" si="26"/>
        <v/>
      </c>
      <c r="O185" s="178">
        <v>143</v>
      </c>
      <c r="P185" s="178" t="str">
        <f t="shared" si="27"/>
        <v/>
      </c>
      <c r="Q185" s="178" t="str">
        <f t="shared" si="28"/>
        <v/>
      </c>
      <c r="S185" s="248"/>
      <c r="T185" s="179" t="str">
        <f t="shared" si="29"/>
        <v/>
      </c>
      <c r="U185" s="233"/>
    </row>
    <row r="186" spans="2:21" ht="26.25" hidden="1" customHeight="1" outlineLevel="1" x14ac:dyDescent="0.25">
      <c r="B186" s="183" t="str">
        <f t="shared" si="20"/>
        <v/>
      </c>
      <c r="C186" s="250">
        <v>144</v>
      </c>
      <c r="D186" s="235" t="s">
        <v>124</v>
      </c>
      <c r="E186" s="236" t="s">
        <v>124</v>
      </c>
      <c r="F186" s="249" t="s">
        <v>124</v>
      </c>
      <c r="G186" s="238" t="str">
        <f t="shared" si="21"/>
        <v/>
      </c>
      <c r="H186" s="239" t="str">
        <f t="shared" si="22"/>
        <v/>
      </c>
      <c r="I186" s="240" t="s">
        <v>124</v>
      </c>
      <c r="J186" s="241" t="e">
        <f t="shared" si="23"/>
        <v>#VALUE!</v>
      </c>
      <c r="L186" s="242" t="str">
        <f t="shared" si="24"/>
        <v/>
      </c>
      <c r="M186" s="178" t="str">
        <f t="shared" si="25"/>
        <v/>
      </c>
      <c r="N186" s="245" t="str">
        <f t="shared" si="26"/>
        <v/>
      </c>
      <c r="O186" s="178">
        <v>144</v>
      </c>
      <c r="P186" s="178" t="str">
        <f t="shared" si="27"/>
        <v/>
      </c>
      <c r="Q186" s="178" t="str">
        <f t="shared" si="28"/>
        <v/>
      </c>
      <c r="S186" s="248"/>
      <c r="T186" s="179" t="str">
        <f t="shared" si="29"/>
        <v/>
      </c>
      <c r="U186" s="233"/>
    </row>
    <row r="187" spans="2:21" ht="26.25" hidden="1" customHeight="1" outlineLevel="1" x14ac:dyDescent="0.25">
      <c r="B187" s="183" t="str">
        <f t="shared" si="20"/>
        <v/>
      </c>
      <c r="C187" s="250">
        <v>145</v>
      </c>
      <c r="D187" s="235" t="s">
        <v>124</v>
      </c>
      <c r="E187" s="236" t="s">
        <v>124</v>
      </c>
      <c r="F187" s="249" t="s">
        <v>124</v>
      </c>
      <c r="G187" s="238" t="str">
        <f t="shared" si="21"/>
        <v/>
      </c>
      <c r="H187" s="239" t="str">
        <f t="shared" si="22"/>
        <v/>
      </c>
      <c r="I187" s="240" t="s">
        <v>124</v>
      </c>
      <c r="J187" s="241" t="e">
        <f t="shared" si="23"/>
        <v>#VALUE!</v>
      </c>
      <c r="L187" s="242" t="str">
        <f t="shared" si="24"/>
        <v/>
      </c>
      <c r="M187" s="178" t="str">
        <f t="shared" si="25"/>
        <v/>
      </c>
      <c r="N187" s="245" t="str">
        <f t="shared" si="26"/>
        <v/>
      </c>
      <c r="O187" s="178">
        <v>145</v>
      </c>
      <c r="P187" s="178" t="str">
        <f t="shared" si="27"/>
        <v/>
      </c>
      <c r="Q187" s="178" t="str">
        <f t="shared" si="28"/>
        <v/>
      </c>
      <c r="S187" s="248"/>
      <c r="T187" s="179" t="str">
        <f t="shared" si="29"/>
        <v/>
      </c>
      <c r="U187" s="233"/>
    </row>
    <row r="188" spans="2:21" ht="26.25" hidden="1" customHeight="1" outlineLevel="1" x14ac:dyDescent="0.25">
      <c r="B188" s="183" t="str">
        <f t="shared" si="20"/>
        <v/>
      </c>
      <c r="C188" s="250">
        <v>146</v>
      </c>
      <c r="D188" s="235" t="s">
        <v>124</v>
      </c>
      <c r="E188" s="236" t="s">
        <v>124</v>
      </c>
      <c r="F188" s="249" t="s">
        <v>124</v>
      </c>
      <c r="G188" s="238" t="str">
        <f t="shared" si="21"/>
        <v/>
      </c>
      <c r="H188" s="239" t="str">
        <f t="shared" si="22"/>
        <v/>
      </c>
      <c r="I188" s="240" t="s">
        <v>124</v>
      </c>
      <c r="J188" s="241" t="e">
        <f t="shared" si="23"/>
        <v>#VALUE!</v>
      </c>
      <c r="L188" s="242" t="str">
        <f t="shared" si="24"/>
        <v/>
      </c>
      <c r="M188" s="178" t="str">
        <f t="shared" si="25"/>
        <v/>
      </c>
      <c r="N188" s="245" t="str">
        <f t="shared" si="26"/>
        <v/>
      </c>
      <c r="O188" s="178">
        <v>146</v>
      </c>
      <c r="P188" s="178" t="str">
        <f t="shared" si="27"/>
        <v/>
      </c>
      <c r="Q188" s="178" t="str">
        <f t="shared" si="28"/>
        <v/>
      </c>
      <c r="S188" s="248"/>
      <c r="T188" s="179" t="str">
        <f t="shared" si="29"/>
        <v/>
      </c>
      <c r="U188" s="233"/>
    </row>
    <row r="189" spans="2:21" ht="26.25" hidden="1" customHeight="1" outlineLevel="1" x14ac:dyDescent="0.25">
      <c r="B189" s="183" t="str">
        <f t="shared" si="20"/>
        <v/>
      </c>
      <c r="C189" s="250">
        <v>147</v>
      </c>
      <c r="D189" s="235" t="s">
        <v>124</v>
      </c>
      <c r="E189" s="236" t="s">
        <v>124</v>
      </c>
      <c r="F189" s="249" t="s">
        <v>124</v>
      </c>
      <c r="G189" s="238" t="str">
        <f t="shared" si="21"/>
        <v/>
      </c>
      <c r="H189" s="239" t="str">
        <f t="shared" si="22"/>
        <v/>
      </c>
      <c r="I189" s="240" t="s">
        <v>124</v>
      </c>
      <c r="J189" s="241" t="e">
        <f t="shared" si="23"/>
        <v>#VALUE!</v>
      </c>
      <c r="L189" s="242" t="str">
        <f t="shared" si="24"/>
        <v/>
      </c>
      <c r="M189" s="178" t="str">
        <f t="shared" si="25"/>
        <v/>
      </c>
      <c r="N189" s="245" t="str">
        <f t="shared" si="26"/>
        <v/>
      </c>
      <c r="O189" s="178">
        <v>147</v>
      </c>
      <c r="P189" s="178" t="str">
        <f t="shared" si="27"/>
        <v/>
      </c>
      <c r="Q189" s="178" t="str">
        <f t="shared" si="28"/>
        <v/>
      </c>
      <c r="S189" s="248"/>
      <c r="T189" s="179" t="str">
        <f t="shared" si="29"/>
        <v/>
      </c>
      <c r="U189" s="233"/>
    </row>
    <row r="190" spans="2:21" ht="26.25" hidden="1" customHeight="1" outlineLevel="1" x14ac:dyDescent="0.25">
      <c r="B190" s="183" t="str">
        <f t="shared" si="20"/>
        <v/>
      </c>
      <c r="C190" s="250">
        <v>148</v>
      </c>
      <c r="D190" s="235" t="s">
        <v>124</v>
      </c>
      <c r="E190" s="236" t="s">
        <v>124</v>
      </c>
      <c r="F190" s="249" t="s">
        <v>124</v>
      </c>
      <c r="G190" s="238" t="str">
        <f t="shared" si="21"/>
        <v/>
      </c>
      <c r="H190" s="239" t="str">
        <f t="shared" si="22"/>
        <v/>
      </c>
      <c r="I190" s="240" t="s">
        <v>124</v>
      </c>
      <c r="J190" s="241" t="e">
        <f t="shared" si="23"/>
        <v>#VALUE!</v>
      </c>
      <c r="L190" s="242" t="str">
        <f t="shared" si="24"/>
        <v/>
      </c>
      <c r="M190" s="178" t="str">
        <f t="shared" si="25"/>
        <v/>
      </c>
      <c r="N190" s="245" t="str">
        <f t="shared" si="26"/>
        <v/>
      </c>
      <c r="O190" s="178">
        <v>148</v>
      </c>
      <c r="P190" s="178" t="str">
        <f t="shared" si="27"/>
        <v/>
      </c>
      <c r="Q190" s="178" t="str">
        <f t="shared" si="28"/>
        <v/>
      </c>
      <c r="S190" s="248"/>
      <c r="T190" s="179" t="str">
        <f t="shared" si="29"/>
        <v/>
      </c>
      <c r="U190" s="233"/>
    </row>
    <row r="191" spans="2:21" ht="26.25" hidden="1" customHeight="1" outlineLevel="1" x14ac:dyDescent="0.25">
      <c r="B191" s="183" t="str">
        <f t="shared" si="20"/>
        <v/>
      </c>
      <c r="C191" s="250">
        <v>149</v>
      </c>
      <c r="D191" s="235" t="s">
        <v>124</v>
      </c>
      <c r="E191" s="236" t="s">
        <v>124</v>
      </c>
      <c r="F191" s="249" t="s">
        <v>124</v>
      </c>
      <c r="G191" s="238" t="str">
        <f t="shared" si="21"/>
        <v/>
      </c>
      <c r="H191" s="239" t="str">
        <f t="shared" si="22"/>
        <v/>
      </c>
      <c r="I191" s="240" t="s">
        <v>124</v>
      </c>
      <c r="J191" s="241" t="e">
        <f t="shared" si="23"/>
        <v>#VALUE!</v>
      </c>
      <c r="L191" s="242" t="str">
        <f t="shared" si="24"/>
        <v/>
      </c>
      <c r="M191" s="178" t="str">
        <f t="shared" si="25"/>
        <v/>
      </c>
      <c r="N191" s="245" t="str">
        <f t="shared" si="26"/>
        <v/>
      </c>
      <c r="O191" s="178">
        <v>149</v>
      </c>
      <c r="P191" s="178" t="str">
        <f t="shared" si="27"/>
        <v/>
      </c>
      <c r="Q191" s="178" t="str">
        <f t="shared" si="28"/>
        <v/>
      </c>
      <c r="S191" s="248"/>
      <c r="T191" s="179" t="str">
        <f t="shared" si="29"/>
        <v/>
      </c>
      <c r="U191" s="233"/>
    </row>
    <row r="192" spans="2:21" ht="26.25" hidden="1" customHeight="1" outlineLevel="1" x14ac:dyDescent="0.25">
      <c r="B192" s="183" t="str">
        <f t="shared" si="20"/>
        <v/>
      </c>
      <c r="C192" s="250">
        <v>150</v>
      </c>
      <c r="D192" s="235" t="s">
        <v>124</v>
      </c>
      <c r="E192" s="236" t="s">
        <v>124</v>
      </c>
      <c r="F192" s="249" t="s">
        <v>124</v>
      </c>
      <c r="G192" s="238" t="str">
        <f t="shared" si="21"/>
        <v/>
      </c>
      <c r="H192" s="239" t="str">
        <f t="shared" si="22"/>
        <v/>
      </c>
      <c r="I192" s="240" t="s">
        <v>124</v>
      </c>
      <c r="J192" s="241" t="e">
        <f t="shared" si="23"/>
        <v>#VALUE!</v>
      </c>
      <c r="L192" s="242" t="str">
        <f t="shared" si="24"/>
        <v/>
      </c>
      <c r="M192" s="178" t="str">
        <f t="shared" si="25"/>
        <v/>
      </c>
      <c r="N192" s="245" t="str">
        <f t="shared" si="26"/>
        <v/>
      </c>
      <c r="O192" s="178">
        <v>150</v>
      </c>
      <c r="P192" s="178" t="str">
        <f t="shared" si="27"/>
        <v/>
      </c>
      <c r="Q192" s="178" t="str">
        <f t="shared" si="28"/>
        <v/>
      </c>
      <c r="S192" s="248"/>
      <c r="T192" s="179" t="str">
        <f t="shared" si="29"/>
        <v/>
      </c>
      <c r="U192" s="233"/>
    </row>
    <row r="193" spans="2:21" ht="26.25" hidden="1" customHeight="1" outlineLevel="1" x14ac:dyDescent="0.25">
      <c r="B193" s="183" t="str">
        <f t="shared" si="20"/>
        <v/>
      </c>
      <c r="C193" s="250">
        <v>151</v>
      </c>
      <c r="D193" s="235" t="s">
        <v>124</v>
      </c>
      <c r="E193" s="236" t="s">
        <v>124</v>
      </c>
      <c r="F193" s="249" t="s">
        <v>124</v>
      </c>
      <c r="G193" s="238" t="str">
        <f t="shared" si="21"/>
        <v/>
      </c>
      <c r="H193" s="239" t="str">
        <f t="shared" si="22"/>
        <v/>
      </c>
      <c r="I193" s="240" t="s">
        <v>124</v>
      </c>
      <c r="J193" s="241" t="e">
        <f t="shared" si="23"/>
        <v>#VALUE!</v>
      </c>
      <c r="L193" s="242" t="str">
        <f t="shared" si="24"/>
        <v/>
      </c>
      <c r="M193" s="178" t="str">
        <f t="shared" si="25"/>
        <v/>
      </c>
      <c r="N193" s="245" t="str">
        <f t="shared" si="26"/>
        <v/>
      </c>
      <c r="O193" s="178">
        <v>151</v>
      </c>
      <c r="P193" s="178" t="str">
        <f t="shared" si="27"/>
        <v/>
      </c>
      <c r="Q193" s="178" t="str">
        <f t="shared" si="28"/>
        <v/>
      </c>
      <c r="S193" s="248"/>
      <c r="T193" s="179" t="str">
        <f t="shared" si="29"/>
        <v/>
      </c>
      <c r="U193" s="233"/>
    </row>
    <row r="194" spans="2:21" ht="26.25" hidden="1" customHeight="1" outlineLevel="1" x14ac:dyDescent="0.25">
      <c r="B194" s="183" t="str">
        <f t="shared" si="20"/>
        <v/>
      </c>
      <c r="C194" s="250">
        <v>152</v>
      </c>
      <c r="D194" s="235" t="s">
        <v>124</v>
      </c>
      <c r="E194" s="236" t="s">
        <v>124</v>
      </c>
      <c r="F194" s="249" t="s">
        <v>124</v>
      </c>
      <c r="G194" s="238" t="str">
        <f t="shared" si="21"/>
        <v/>
      </c>
      <c r="H194" s="239" t="str">
        <f t="shared" si="22"/>
        <v/>
      </c>
      <c r="I194" s="240" t="s">
        <v>124</v>
      </c>
      <c r="J194" s="241" t="e">
        <f t="shared" si="23"/>
        <v>#VALUE!</v>
      </c>
      <c r="L194" s="242" t="str">
        <f t="shared" si="24"/>
        <v/>
      </c>
      <c r="M194" s="178" t="str">
        <f t="shared" si="25"/>
        <v/>
      </c>
      <c r="N194" s="245" t="str">
        <f t="shared" si="26"/>
        <v/>
      </c>
      <c r="O194" s="178">
        <v>152</v>
      </c>
      <c r="P194" s="178" t="str">
        <f t="shared" si="27"/>
        <v/>
      </c>
      <c r="Q194" s="178" t="str">
        <f t="shared" si="28"/>
        <v/>
      </c>
      <c r="S194" s="248"/>
      <c r="T194" s="179" t="str">
        <f t="shared" si="29"/>
        <v/>
      </c>
      <c r="U194" s="233"/>
    </row>
    <row r="195" spans="2:21" ht="26.25" hidden="1" customHeight="1" outlineLevel="1" x14ac:dyDescent="0.25">
      <c r="B195" s="183" t="str">
        <f t="shared" si="20"/>
        <v/>
      </c>
      <c r="C195" s="250">
        <v>153</v>
      </c>
      <c r="D195" s="235" t="s">
        <v>124</v>
      </c>
      <c r="E195" s="236" t="s">
        <v>124</v>
      </c>
      <c r="F195" s="249" t="s">
        <v>124</v>
      </c>
      <c r="G195" s="238" t="str">
        <f t="shared" si="21"/>
        <v/>
      </c>
      <c r="H195" s="239" t="str">
        <f t="shared" si="22"/>
        <v/>
      </c>
      <c r="I195" s="240" t="s">
        <v>124</v>
      </c>
      <c r="J195" s="241" t="e">
        <f t="shared" si="23"/>
        <v>#VALUE!</v>
      </c>
      <c r="L195" s="242" t="str">
        <f t="shared" si="24"/>
        <v/>
      </c>
      <c r="M195" s="178" t="str">
        <f t="shared" si="25"/>
        <v/>
      </c>
      <c r="N195" s="245" t="str">
        <f t="shared" si="26"/>
        <v/>
      </c>
      <c r="O195" s="178">
        <v>153</v>
      </c>
      <c r="P195" s="178" t="str">
        <f t="shared" si="27"/>
        <v/>
      </c>
      <c r="Q195" s="178" t="str">
        <f t="shared" si="28"/>
        <v/>
      </c>
      <c r="S195" s="248"/>
      <c r="T195" s="179" t="str">
        <f t="shared" si="29"/>
        <v/>
      </c>
      <c r="U195" s="233"/>
    </row>
    <row r="196" spans="2:21" ht="26.25" hidden="1" customHeight="1" outlineLevel="1" x14ac:dyDescent="0.25">
      <c r="B196" s="183" t="str">
        <f t="shared" si="20"/>
        <v/>
      </c>
      <c r="C196" s="250">
        <v>154</v>
      </c>
      <c r="D196" s="235" t="s">
        <v>124</v>
      </c>
      <c r="E196" s="236" t="s">
        <v>124</v>
      </c>
      <c r="F196" s="249" t="s">
        <v>124</v>
      </c>
      <c r="G196" s="238" t="str">
        <f t="shared" si="21"/>
        <v/>
      </c>
      <c r="H196" s="239" t="str">
        <f t="shared" si="22"/>
        <v/>
      </c>
      <c r="I196" s="240" t="s">
        <v>124</v>
      </c>
      <c r="J196" s="241" t="e">
        <f t="shared" si="23"/>
        <v>#VALUE!</v>
      </c>
      <c r="L196" s="242" t="str">
        <f t="shared" si="24"/>
        <v/>
      </c>
      <c r="M196" s="178" t="str">
        <f t="shared" si="25"/>
        <v/>
      </c>
      <c r="N196" s="245" t="str">
        <f t="shared" si="26"/>
        <v/>
      </c>
      <c r="O196" s="178">
        <v>154</v>
      </c>
      <c r="P196" s="178" t="str">
        <f t="shared" si="27"/>
        <v/>
      </c>
      <c r="Q196" s="178" t="str">
        <f t="shared" si="28"/>
        <v/>
      </c>
      <c r="S196" s="248"/>
      <c r="T196" s="179" t="str">
        <f t="shared" si="29"/>
        <v/>
      </c>
      <c r="U196" s="233"/>
    </row>
    <row r="197" spans="2:21" ht="26.25" hidden="1" customHeight="1" outlineLevel="1" x14ac:dyDescent="0.25">
      <c r="B197" s="183" t="str">
        <f t="shared" si="20"/>
        <v/>
      </c>
      <c r="C197" s="250">
        <v>155</v>
      </c>
      <c r="D197" s="235" t="s">
        <v>124</v>
      </c>
      <c r="E197" s="236" t="s">
        <v>124</v>
      </c>
      <c r="F197" s="249" t="s">
        <v>124</v>
      </c>
      <c r="G197" s="238" t="str">
        <f t="shared" si="21"/>
        <v/>
      </c>
      <c r="H197" s="239" t="str">
        <f t="shared" si="22"/>
        <v/>
      </c>
      <c r="I197" s="240" t="s">
        <v>124</v>
      </c>
      <c r="J197" s="241" t="e">
        <f t="shared" si="23"/>
        <v>#VALUE!</v>
      </c>
      <c r="L197" s="242" t="str">
        <f t="shared" si="24"/>
        <v/>
      </c>
      <c r="M197" s="178" t="str">
        <f t="shared" si="25"/>
        <v/>
      </c>
      <c r="N197" s="245" t="str">
        <f t="shared" si="26"/>
        <v/>
      </c>
      <c r="O197" s="178">
        <v>155</v>
      </c>
      <c r="P197" s="178" t="str">
        <f t="shared" si="27"/>
        <v/>
      </c>
      <c r="Q197" s="178" t="str">
        <f t="shared" si="28"/>
        <v/>
      </c>
      <c r="S197" s="248"/>
      <c r="T197" s="179" t="str">
        <f t="shared" si="29"/>
        <v/>
      </c>
      <c r="U197" s="233"/>
    </row>
    <row r="198" spans="2:21" ht="26.25" hidden="1" customHeight="1" outlineLevel="1" x14ac:dyDescent="0.25">
      <c r="B198" s="183" t="str">
        <f t="shared" si="20"/>
        <v/>
      </c>
      <c r="C198" s="250">
        <v>156</v>
      </c>
      <c r="D198" s="235" t="s">
        <v>124</v>
      </c>
      <c r="E198" s="236" t="s">
        <v>124</v>
      </c>
      <c r="F198" s="249" t="s">
        <v>124</v>
      </c>
      <c r="G198" s="238" t="str">
        <f t="shared" si="21"/>
        <v/>
      </c>
      <c r="H198" s="239" t="str">
        <f t="shared" si="22"/>
        <v/>
      </c>
      <c r="I198" s="240" t="s">
        <v>124</v>
      </c>
      <c r="J198" s="241" t="e">
        <f t="shared" si="23"/>
        <v>#VALUE!</v>
      </c>
      <c r="L198" s="242" t="str">
        <f t="shared" si="24"/>
        <v/>
      </c>
      <c r="M198" s="178" t="str">
        <f t="shared" si="25"/>
        <v/>
      </c>
      <c r="N198" s="245" t="str">
        <f t="shared" si="26"/>
        <v/>
      </c>
      <c r="O198" s="178">
        <v>156</v>
      </c>
      <c r="P198" s="178" t="str">
        <f t="shared" si="27"/>
        <v/>
      </c>
      <c r="Q198" s="178" t="str">
        <f t="shared" si="28"/>
        <v/>
      </c>
      <c r="S198" s="248"/>
      <c r="T198" s="179" t="str">
        <f t="shared" si="29"/>
        <v/>
      </c>
      <c r="U198" s="233"/>
    </row>
    <row r="199" spans="2:21" ht="26.25" hidden="1" customHeight="1" outlineLevel="1" x14ac:dyDescent="0.25">
      <c r="B199" s="183" t="str">
        <f t="shared" si="20"/>
        <v/>
      </c>
      <c r="C199" s="250">
        <v>157</v>
      </c>
      <c r="D199" s="235" t="s">
        <v>124</v>
      </c>
      <c r="E199" s="236" t="s">
        <v>124</v>
      </c>
      <c r="F199" s="249" t="s">
        <v>124</v>
      </c>
      <c r="G199" s="238" t="str">
        <f t="shared" si="21"/>
        <v/>
      </c>
      <c r="H199" s="239" t="str">
        <f t="shared" si="22"/>
        <v/>
      </c>
      <c r="I199" s="240" t="s">
        <v>124</v>
      </c>
      <c r="J199" s="241" t="e">
        <f t="shared" si="23"/>
        <v>#VALUE!</v>
      </c>
      <c r="L199" s="242" t="str">
        <f t="shared" si="24"/>
        <v/>
      </c>
      <c r="M199" s="178" t="str">
        <f t="shared" si="25"/>
        <v/>
      </c>
      <c r="N199" s="245" t="str">
        <f t="shared" si="26"/>
        <v/>
      </c>
      <c r="O199" s="178">
        <v>157</v>
      </c>
      <c r="P199" s="178" t="str">
        <f t="shared" si="27"/>
        <v/>
      </c>
      <c r="Q199" s="178" t="str">
        <f t="shared" si="28"/>
        <v/>
      </c>
      <c r="S199" s="248"/>
      <c r="T199" s="179" t="str">
        <f t="shared" si="29"/>
        <v/>
      </c>
      <c r="U199" s="233"/>
    </row>
    <row r="200" spans="2:21" ht="26.25" hidden="1" customHeight="1" outlineLevel="1" x14ac:dyDescent="0.25">
      <c r="B200" s="183" t="str">
        <f t="shared" si="20"/>
        <v/>
      </c>
      <c r="C200" s="250">
        <v>158</v>
      </c>
      <c r="D200" s="235" t="s">
        <v>124</v>
      </c>
      <c r="E200" s="236" t="s">
        <v>124</v>
      </c>
      <c r="F200" s="249" t="s">
        <v>124</v>
      </c>
      <c r="G200" s="238" t="str">
        <f t="shared" si="21"/>
        <v/>
      </c>
      <c r="H200" s="239" t="str">
        <f t="shared" si="22"/>
        <v/>
      </c>
      <c r="I200" s="240" t="s">
        <v>124</v>
      </c>
      <c r="J200" s="241" t="e">
        <f t="shared" si="23"/>
        <v>#VALUE!</v>
      </c>
      <c r="L200" s="242" t="str">
        <f t="shared" si="24"/>
        <v/>
      </c>
      <c r="M200" s="178" t="str">
        <f t="shared" si="25"/>
        <v/>
      </c>
      <c r="N200" s="245" t="str">
        <f t="shared" si="26"/>
        <v/>
      </c>
      <c r="O200" s="178">
        <v>158</v>
      </c>
      <c r="P200" s="178" t="str">
        <f t="shared" si="27"/>
        <v/>
      </c>
      <c r="Q200" s="178" t="str">
        <f t="shared" si="28"/>
        <v/>
      </c>
      <c r="S200" s="248"/>
      <c r="T200" s="179" t="str">
        <f t="shared" si="29"/>
        <v/>
      </c>
      <c r="U200" s="233"/>
    </row>
    <row r="201" spans="2:21" ht="26.25" hidden="1" customHeight="1" outlineLevel="1" x14ac:dyDescent="0.25">
      <c r="B201" s="183" t="str">
        <f t="shared" si="20"/>
        <v/>
      </c>
      <c r="C201" s="250">
        <v>159</v>
      </c>
      <c r="D201" s="235" t="s">
        <v>124</v>
      </c>
      <c r="E201" s="236" t="s">
        <v>124</v>
      </c>
      <c r="F201" s="249" t="s">
        <v>124</v>
      </c>
      <c r="G201" s="238" t="str">
        <f t="shared" si="21"/>
        <v/>
      </c>
      <c r="H201" s="239" t="str">
        <f t="shared" si="22"/>
        <v/>
      </c>
      <c r="I201" s="240" t="s">
        <v>124</v>
      </c>
      <c r="J201" s="241" t="e">
        <f t="shared" si="23"/>
        <v>#VALUE!</v>
      </c>
      <c r="L201" s="242" t="str">
        <f t="shared" si="24"/>
        <v/>
      </c>
      <c r="M201" s="178" t="str">
        <f t="shared" si="25"/>
        <v/>
      </c>
      <c r="N201" s="245" t="str">
        <f t="shared" si="26"/>
        <v/>
      </c>
      <c r="O201" s="178">
        <v>159</v>
      </c>
      <c r="P201" s="178" t="str">
        <f t="shared" si="27"/>
        <v/>
      </c>
      <c r="Q201" s="178" t="str">
        <f t="shared" si="28"/>
        <v/>
      </c>
      <c r="S201" s="248"/>
      <c r="T201" s="179" t="str">
        <f t="shared" si="29"/>
        <v/>
      </c>
      <c r="U201" s="233"/>
    </row>
    <row r="202" spans="2:21" ht="26.25" hidden="1" customHeight="1" outlineLevel="1" x14ac:dyDescent="0.25">
      <c r="B202" s="183" t="str">
        <f t="shared" si="20"/>
        <v/>
      </c>
      <c r="C202" s="250">
        <v>160</v>
      </c>
      <c r="D202" s="235" t="s">
        <v>124</v>
      </c>
      <c r="E202" s="236" t="s">
        <v>124</v>
      </c>
      <c r="F202" s="249" t="s">
        <v>124</v>
      </c>
      <c r="G202" s="238" t="str">
        <f t="shared" si="21"/>
        <v/>
      </c>
      <c r="H202" s="239" t="str">
        <f t="shared" si="22"/>
        <v/>
      </c>
      <c r="I202" s="240" t="s">
        <v>124</v>
      </c>
      <c r="J202" s="241" t="e">
        <f t="shared" si="23"/>
        <v>#VALUE!</v>
      </c>
      <c r="L202" s="242" t="str">
        <f t="shared" si="24"/>
        <v/>
      </c>
      <c r="M202" s="178" t="str">
        <f t="shared" si="25"/>
        <v/>
      </c>
      <c r="N202" s="245" t="str">
        <f t="shared" si="26"/>
        <v/>
      </c>
      <c r="O202" s="178">
        <v>160</v>
      </c>
      <c r="P202" s="178" t="str">
        <f t="shared" si="27"/>
        <v/>
      </c>
      <c r="Q202" s="178" t="str">
        <f t="shared" si="28"/>
        <v/>
      </c>
      <c r="S202" s="248"/>
      <c r="T202" s="179" t="str">
        <f t="shared" si="29"/>
        <v/>
      </c>
      <c r="U202" s="233"/>
    </row>
    <row r="203" spans="2:21" ht="26.25" hidden="1" customHeight="1" outlineLevel="1" x14ac:dyDescent="0.25">
      <c r="B203" s="183" t="str">
        <f t="shared" si="20"/>
        <v/>
      </c>
      <c r="C203" s="250">
        <v>161</v>
      </c>
      <c r="D203" s="235" t="s">
        <v>124</v>
      </c>
      <c r="E203" s="236" t="s">
        <v>124</v>
      </c>
      <c r="F203" s="249" t="s">
        <v>124</v>
      </c>
      <c r="G203" s="238" t="str">
        <f t="shared" si="21"/>
        <v/>
      </c>
      <c r="H203" s="239" t="str">
        <f t="shared" si="22"/>
        <v/>
      </c>
      <c r="I203" s="240" t="s">
        <v>124</v>
      </c>
      <c r="J203" s="241" t="e">
        <f t="shared" si="23"/>
        <v>#VALUE!</v>
      </c>
      <c r="L203" s="242" t="str">
        <f t="shared" si="24"/>
        <v/>
      </c>
      <c r="M203" s="178" t="str">
        <f t="shared" si="25"/>
        <v/>
      </c>
      <c r="N203" s="245" t="str">
        <f t="shared" si="26"/>
        <v/>
      </c>
      <c r="O203" s="178">
        <v>161</v>
      </c>
      <c r="P203" s="178" t="str">
        <f t="shared" si="27"/>
        <v/>
      </c>
      <c r="Q203" s="178" t="str">
        <f t="shared" si="28"/>
        <v/>
      </c>
      <c r="S203" s="248"/>
      <c r="T203" s="179" t="str">
        <f t="shared" si="29"/>
        <v/>
      </c>
      <c r="U203" s="233"/>
    </row>
    <row r="204" spans="2:21" ht="26.25" hidden="1" customHeight="1" outlineLevel="1" x14ac:dyDescent="0.25">
      <c r="B204" s="183" t="str">
        <f t="shared" si="20"/>
        <v/>
      </c>
      <c r="C204" s="250">
        <v>162</v>
      </c>
      <c r="D204" s="235" t="s">
        <v>124</v>
      </c>
      <c r="E204" s="236" t="s">
        <v>124</v>
      </c>
      <c r="F204" s="249" t="s">
        <v>124</v>
      </c>
      <c r="G204" s="238" t="str">
        <f t="shared" si="21"/>
        <v/>
      </c>
      <c r="H204" s="239" t="str">
        <f t="shared" si="22"/>
        <v/>
      </c>
      <c r="I204" s="240" t="s">
        <v>124</v>
      </c>
      <c r="J204" s="241" t="e">
        <f t="shared" si="23"/>
        <v>#VALUE!</v>
      </c>
      <c r="L204" s="242" t="str">
        <f t="shared" si="24"/>
        <v/>
      </c>
      <c r="M204" s="178" t="str">
        <f t="shared" si="25"/>
        <v/>
      </c>
      <c r="N204" s="245" t="str">
        <f t="shared" si="26"/>
        <v/>
      </c>
      <c r="O204" s="178">
        <v>162</v>
      </c>
      <c r="P204" s="178" t="str">
        <f t="shared" si="27"/>
        <v/>
      </c>
      <c r="Q204" s="178" t="str">
        <f t="shared" si="28"/>
        <v/>
      </c>
      <c r="S204" s="248"/>
      <c r="T204" s="179" t="str">
        <f t="shared" si="29"/>
        <v/>
      </c>
      <c r="U204" s="233"/>
    </row>
    <row r="205" spans="2:21" ht="26.25" hidden="1" customHeight="1" outlineLevel="1" x14ac:dyDescent="0.25">
      <c r="B205" s="183" t="str">
        <f t="shared" si="20"/>
        <v/>
      </c>
      <c r="C205" s="250">
        <v>163</v>
      </c>
      <c r="D205" s="235" t="s">
        <v>124</v>
      </c>
      <c r="E205" s="236" t="s">
        <v>124</v>
      </c>
      <c r="F205" s="249" t="s">
        <v>124</v>
      </c>
      <c r="G205" s="238" t="str">
        <f t="shared" si="21"/>
        <v/>
      </c>
      <c r="H205" s="239" t="str">
        <f t="shared" si="22"/>
        <v/>
      </c>
      <c r="I205" s="240" t="s">
        <v>124</v>
      </c>
      <c r="J205" s="241" t="e">
        <f t="shared" si="23"/>
        <v>#VALUE!</v>
      </c>
      <c r="L205" s="242" t="str">
        <f t="shared" si="24"/>
        <v/>
      </c>
      <c r="M205" s="178" t="str">
        <f t="shared" si="25"/>
        <v/>
      </c>
      <c r="N205" s="245" t="str">
        <f t="shared" si="26"/>
        <v/>
      </c>
      <c r="O205" s="178">
        <v>163</v>
      </c>
      <c r="P205" s="178" t="str">
        <f t="shared" si="27"/>
        <v/>
      </c>
      <c r="Q205" s="178" t="str">
        <f t="shared" si="28"/>
        <v/>
      </c>
      <c r="S205" s="248"/>
      <c r="T205" s="179" t="str">
        <f t="shared" si="29"/>
        <v/>
      </c>
      <c r="U205" s="233"/>
    </row>
    <row r="206" spans="2:21" ht="26.25" hidden="1" customHeight="1" outlineLevel="1" x14ac:dyDescent="0.25">
      <c r="B206" s="183" t="str">
        <f t="shared" si="20"/>
        <v/>
      </c>
      <c r="C206" s="250">
        <v>164</v>
      </c>
      <c r="D206" s="235" t="s">
        <v>124</v>
      </c>
      <c r="E206" s="236" t="s">
        <v>124</v>
      </c>
      <c r="F206" s="249" t="s">
        <v>124</v>
      </c>
      <c r="G206" s="238" t="str">
        <f t="shared" si="21"/>
        <v/>
      </c>
      <c r="H206" s="239" t="str">
        <f t="shared" si="22"/>
        <v/>
      </c>
      <c r="I206" s="240" t="s">
        <v>124</v>
      </c>
      <c r="J206" s="241" t="e">
        <f t="shared" si="23"/>
        <v>#VALUE!</v>
      </c>
      <c r="L206" s="242" t="str">
        <f t="shared" si="24"/>
        <v/>
      </c>
      <c r="M206" s="178" t="str">
        <f t="shared" si="25"/>
        <v/>
      </c>
      <c r="N206" s="245" t="str">
        <f t="shared" si="26"/>
        <v/>
      </c>
      <c r="O206" s="178">
        <v>164</v>
      </c>
      <c r="P206" s="178" t="str">
        <f t="shared" si="27"/>
        <v/>
      </c>
      <c r="Q206" s="178" t="str">
        <f t="shared" si="28"/>
        <v/>
      </c>
      <c r="S206" s="248"/>
      <c r="T206" s="179" t="str">
        <f t="shared" si="29"/>
        <v/>
      </c>
      <c r="U206" s="233"/>
    </row>
    <row r="207" spans="2:21" ht="26.25" hidden="1" customHeight="1" outlineLevel="1" x14ac:dyDescent="0.25">
      <c r="B207" s="183" t="str">
        <f t="shared" si="20"/>
        <v/>
      </c>
      <c r="C207" s="250">
        <v>165</v>
      </c>
      <c r="D207" s="235" t="s">
        <v>124</v>
      </c>
      <c r="E207" s="236" t="s">
        <v>124</v>
      </c>
      <c r="F207" s="249" t="s">
        <v>124</v>
      </c>
      <c r="G207" s="238" t="str">
        <f t="shared" si="21"/>
        <v/>
      </c>
      <c r="H207" s="239" t="str">
        <f t="shared" si="22"/>
        <v/>
      </c>
      <c r="I207" s="240" t="s">
        <v>124</v>
      </c>
      <c r="J207" s="241" t="e">
        <f t="shared" si="23"/>
        <v>#VALUE!</v>
      </c>
      <c r="L207" s="242" t="str">
        <f t="shared" si="24"/>
        <v/>
      </c>
      <c r="M207" s="178" t="str">
        <f t="shared" si="25"/>
        <v/>
      </c>
      <c r="N207" s="245" t="str">
        <f t="shared" si="26"/>
        <v/>
      </c>
      <c r="O207" s="178">
        <v>165</v>
      </c>
      <c r="P207" s="178" t="str">
        <f t="shared" si="27"/>
        <v/>
      </c>
      <c r="Q207" s="178" t="str">
        <f t="shared" si="28"/>
        <v/>
      </c>
      <c r="S207" s="248"/>
      <c r="T207" s="179" t="str">
        <f t="shared" si="29"/>
        <v/>
      </c>
      <c r="U207" s="233"/>
    </row>
    <row r="208" spans="2:21" ht="26.25" hidden="1" customHeight="1" outlineLevel="1" x14ac:dyDescent="0.25">
      <c r="B208" s="183" t="str">
        <f t="shared" si="20"/>
        <v/>
      </c>
      <c r="C208" s="250">
        <v>166</v>
      </c>
      <c r="D208" s="235" t="s">
        <v>124</v>
      </c>
      <c r="E208" s="236" t="s">
        <v>124</v>
      </c>
      <c r="F208" s="249" t="s">
        <v>124</v>
      </c>
      <c r="G208" s="238" t="str">
        <f t="shared" si="21"/>
        <v/>
      </c>
      <c r="H208" s="239" t="str">
        <f t="shared" si="22"/>
        <v/>
      </c>
      <c r="I208" s="240" t="s">
        <v>124</v>
      </c>
      <c r="J208" s="241" t="e">
        <f t="shared" si="23"/>
        <v>#VALUE!</v>
      </c>
      <c r="L208" s="242" t="str">
        <f t="shared" si="24"/>
        <v/>
      </c>
      <c r="M208" s="178" t="str">
        <f t="shared" si="25"/>
        <v/>
      </c>
      <c r="N208" s="245" t="str">
        <f t="shared" si="26"/>
        <v/>
      </c>
      <c r="O208" s="178">
        <v>166</v>
      </c>
      <c r="P208" s="178" t="str">
        <f t="shared" si="27"/>
        <v/>
      </c>
      <c r="Q208" s="178" t="str">
        <f t="shared" si="28"/>
        <v/>
      </c>
      <c r="S208" s="248"/>
      <c r="T208" s="179" t="str">
        <f t="shared" si="29"/>
        <v/>
      </c>
      <c r="U208" s="233"/>
    </row>
    <row r="209" spans="2:21" ht="26.25" hidden="1" customHeight="1" outlineLevel="1" x14ac:dyDescent="0.25">
      <c r="B209" s="183" t="str">
        <f t="shared" si="20"/>
        <v/>
      </c>
      <c r="C209" s="250">
        <v>167</v>
      </c>
      <c r="D209" s="235" t="s">
        <v>124</v>
      </c>
      <c r="E209" s="236" t="s">
        <v>124</v>
      </c>
      <c r="F209" s="249" t="s">
        <v>124</v>
      </c>
      <c r="G209" s="238" t="str">
        <f t="shared" si="21"/>
        <v/>
      </c>
      <c r="H209" s="239" t="str">
        <f t="shared" si="22"/>
        <v/>
      </c>
      <c r="I209" s="240" t="s">
        <v>124</v>
      </c>
      <c r="J209" s="241" t="e">
        <f t="shared" si="23"/>
        <v>#VALUE!</v>
      </c>
      <c r="L209" s="242" t="str">
        <f t="shared" si="24"/>
        <v/>
      </c>
      <c r="M209" s="178" t="str">
        <f t="shared" si="25"/>
        <v/>
      </c>
      <c r="N209" s="245" t="str">
        <f t="shared" si="26"/>
        <v/>
      </c>
      <c r="O209" s="178">
        <v>167</v>
      </c>
      <c r="P209" s="178" t="str">
        <f t="shared" si="27"/>
        <v/>
      </c>
      <c r="Q209" s="178" t="str">
        <f t="shared" si="28"/>
        <v/>
      </c>
      <c r="S209" s="248"/>
      <c r="T209" s="179" t="str">
        <f t="shared" si="29"/>
        <v/>
      </c>
      <c r="U209" s="233"/>
    </row>
    <row r="210" spans="2:21" ht="26.25" hidden="1" customHeight="1" outlineLevel="1" x14ac:dyDescent="0.25">
      <c r="B210" s="183" t="str">
        <f t="shared" si="20"/>
        <v/>
      </c>
      <c r="C210" s="250">
        <v>168</v>
      </c>
      <c r="D210" s="235" t="s">
        <v>124</v>
      </c>
      <c r="E210" s="236" t="s">
        <v>124</v>
      </c>
      <c r="F210" s="249" t="s">
        <v>124</v>
      </c>
      <c r="G210" s="238" t="str">
        <f t="shared" si="21"/>
        <v/>
      </c>
      <c r="H210" s="239" t="str">
        <f t="shared" si="22"/>
        <v/>
      </c>
      <c r="I210" s="240" t="s">
        <v>124</v>
      </c>
      <c r="J210" s="241" t="e">
        <f t="shared" si="23"/>
        <v>#VALUE!</v>
      </c>
      <c r="L210" s="242" t="str">
        <f t="shared" si="24"/>
        <v/>
      </c>
      <c r="M210" s="178" t="str">
        <f t="shared" si="25"/>
        <v/>
      </c>
      <c r="N210" s="245" t="str">
        <f t="shared" si="26"/>
        <v/>
      </c>
      <c r="O210" s="178">
        <v>168</v>
      </c>
      <c r="P210" s="178" t="str">
        <f t="shared" si="27"/>
        <v/>
      </c>
      <c r="Q210" s="178" t="str">
        <f t="shared" si="28"/>
        <v/>
      </c>
      <c r="S210" s="248"/>
      <c r="T210" s="179" t="str">
        <f t="shared" si="29"/>
        <v/>
      </c>
      <c r="U210" s="233"/>
    </row>
    <row r="211" spans="2:21" ht="26.25" hidden="1" customHeight="1" outlineLevel="1" x14ac:dyDescent="0.25">
      <c r="B211" s="183" t="str">
        <f t="shared" si="20"/>
        <v/>
      </c>
      <c r="C211" s="250">
        <v>169</v>
      </c>
      <c r="D211" s="235" t="s">
        <v>124</v>
      </c>
      <c r="E211" s="236" t="s">
        <v>124</v>
      </c>
      <c r="F211" s="249" t="s">
        <v>124</v>
      </c>
      <c r="G211" s="238" t="str">
        <f t="shared" si="21"/>
        <v/>
      </c>
      <c r="H211" s="239" t="str">
        <f t="shared" si="22"/>
        <v/>
      </c>
      <c r="I211" s="240" t="s">
        <v>124</v>
      </c>
      <c r="J211" s="241" t="e">
        <f t="shared" si="23"/>
        <v>#VALUE!</v>
      </c>
      <c r="L211" s="242" t="str">
        <f t="shared" si="24"/>
        <v/>
      </c>
      <c r="M211" s="178" t="str">
        <f t="shared" si="25"/>
        <v/>
      </c>
      <c r="N211" s="245" t="str">
        <f t="shared" si="26"/>
        <v/>
      </c>
      <c r="O211" s="178">
        <v>169</v>
      </c>
      <c r="P211" s="178" t="str">
        <f t="shared" si="27"/>
        <v/>
      </c>
      <c r="Q211" s="178" t="str">
        <f t="shared" si="28"/>
        <v/>
      </c>
      <c r="S211" s="248"/>
      <c r="T211" s="179" t="str">
        <f t="shared" si="29"/>
        <v/>
      </c>
      <c r="U211" s="233"/>
    </row>
    <row r="212" spans="2:21" ht="26.25" hidden="1" customHeight="1" outlineLevel="1" x14ac:dyDescent="0.25">
      <c r="B212" s="183" t="str">
        <f t="shared" si="20"/>
        <v/>
      </c>
      <c r="C212" s="250">
        <v>170</v>
      </c>
      <c r="D212" s="235" t="s">
        <v>124</v>
      </c>
      <c r="E212" s="236" t="s">
        <v>124</v>
      </c>
      <c r="F212" s="249" t="s">
        <v>124</v>
      </c>
      <c r="G212" s="238" t="str">
        <f t="shared" si="21"/>
        <v/>
      </c>
      <c r="H212" s="239" t="str">
        <f t="shared" si="22"/>
        <v/>
      </c>
      <c r="I212" s="240" t="s">
        <v>124</v>
      </c>
      <c r="J212" s="241" t="e">
        <f t="shared" si="23"/>
        <v>#VALUE!</v>
      </c>
      <c r="L212" s="242" t="str">
        <f t="shared" si="24"/>
        <v/>
      </c>
      <c r="M212" s="178" t="str">
        <f t="shared" si="25"/>
        <v/>
      </c>
      <c r="N212" s="245" t="str">
        <f t="shared" si="26"/>
        <v/>
      </c>
      <c r="O212" s="178">
        <v>170</v>
      </c>
      <c r="P212" s="178" t="str">
        <f t="shared" si="27"/>
        <v/>
      </c>
      <c r="Q212" s="178" t="str">
        <f t="shared" si="28"/>
        <v/>
      </c>
      <c r="S212" s="248"/>
      <c r="T212" s="179" t="str">
        <f t="shared" si="29"/>
        <v/>
      </c>
      <c r="U212" s="233"/>
    </row>
    <row r="213" spans="2:21" ht="26.25" hidden="1" customHeight="1" outlineLevel="1" x14ac:dyDescent="0.25">
      <c r="B213" s="183" t="str">
        <f t="shared" si="20"/>
        <v/>
      </c>
      <c r="C213" s="250">
        <v>171</v>
      </c>
      <c r="D213" s="235" t="s">
        <v>124</v>
      </c>
      <c r="E213" s="236" t="s">
        <v>124</v>
      </c>
      <c r="F213" s="249" t="s">
        <v>124</v>
      </c>
      <c r="G213" s="238" t="str">
        <f t="shared" si="21"/>
        <v/>
      </c>
      <c r="H213" s="239" t="str">
        <f t="shared" si="22"/>
        <v/>
      </c>
      <c r="I213" s="240" t="s">
        <v>124</v>
      </c>
      <c r="J213" s="241" t="e">
        <f t="shared" si="23"/>
        <v>#VALUE!</v>
      </c>
      <c r="L213" s="242" t="str">
        <f t="shared" si="24"/>
        <v/>
      </c>
      <c r="M213" s="178" t="str">
        <f t="shared" si="25"/>
        <v/>
      </c>
      <c r="N213" s="245" t="str">
        <f t="shared" si="26"/>
        <v/>
      </c>
      <c r="O213" s="178">
        <v>171</v>
      </c>
      <c r="P213" s="178" t="str">
        <f t="shared" si="27"/>
        <v/>
      </c>
      <c r="Q213" s="178" t="str">
        <f t="shared" si="28"/>
        <v/>
      </c>
      <c r="S213" s="248"/>
      <c r="T213" s="179" t="str">
        <f t="shared" si="29"/>
        <v/>
      </c>
      <c r="U213" s="233"/>
    </row>
    <row r="214" spans="2:21" ht="26.25" hidden="1" customHeight="1" outlineLevel="1" x14ac:dyDescent="0.25">
      <c r="B214" s="183" t="str">
        <f t="shared" si="20"/>
        <v/>
      </c>
      <c r="C214" s="250">
        <v>172</v>
      </c>
      <c r="D214" s="235" t="s">
        <v>124</v>
      </c>
      <c r="E214" s="236" t="s">
        <v>124</v>
      </c>
      <c r="F214" s="249" t="s">
        <v>124</v>
      </c>
      <c r="G214" s="238" t="str">
        <f t="shared" si="21"/>
        <v/>
      </c>
      <c r="H214" s="239" t="str">
        <f t="shared" si="22"/>
        <v/>
      </c>
      <c r="I214" s="240" t="s">
        <v>124</v>
      </c>
      <c r="J214" s="241" t="e">
        <f t="shared" si="23"/>
        <v>#VALUE!</v>
      </c>
      <c r="L214" s="242" t="str">
        <f t="shared" si="24"/>
        <v/>
      </c>
      <c r="M214" s="178" t="str">
        <f t="shared" si="25"/>
        <v/>
      </c>
      <c r="N214" s="245" t="str">
        <f t="shared" si="26"/>
        <v/>
      </c>
      <c r="O214" s="178">
        <v>172</v>
      </c>
      <c r="P214" s="178" t="str">
        <f t="shared" si="27"/>
        <v/>
      </c>
      <c r="Q214" s="178" t="str">
        <f t="shared" si="28"/>
        <v/>
      </c>
      <c r="S214" s="248"/>
      <c r="T214" s="179" t="str">
        <f t="shared" si="29"/>
        <v/>
      </c>
      <c r="U214" s="233"/>
    </row>
    <row r="215" spans="2:21" ht="26.25" hidden="1" customHeight="1" outlineLevel="1" x14ac:dyDescent="0.25">
      <c r="B215" s="183" t="str">
        <f t="shared" si="20"/>
        <v/>
      </c>
      <c r="C215" s="250">
        <v>173</v>
      </c>
      <c r="D215" s="235" t="s">
        <v>124</v>
      </c>
      <c r="E215" s="236" t="s">
        <v>124</v>
      </c>
      <c r="F215" s="249" t="s">
        <v>124</v>
      </c>
      <c r="G215" s="238" t="str">
        <f t="shared" si="21"/>
        <v/>
      </c>
      <c r="H215" s="239" t="str">
        <f t="shared" si="22"/>
        <v/>
      </c>
      <c r="I215" s="240" t="s">
        <v>124</v>
      </c>
      <c r="J215" s="241" t="e">
        <f t="shared" si="23"/>
        <v>#VALUE!</v>
      </c>
      <c r="L215" s="242" t="str">
        <f t="shared" si="24"/>
        <v/>
      </c>
      <c r="M215" s="178" t="str">
        <f t="shared" si="25"/>
        <v/>
      </c>
      <c r="N215" s="245" t="str">
        <f t="shared" si="26"/>
        <v/>
      </c>
      <c r="O215" s="178">
        <v>173</v>
      </c>
      <c r="P215" s="178" t="str">
        <f t="shared" si="27"/>
        <v/>
      </c>
      <c r="Q215" s="178" t="str">
        <f t="shared" si="28"/>
        <v/>
      </c>
      <c r="S215" s="248"/>
      <c r="T215" s="179" t="str">
        <f t="shared" si="29"/>
        <v/>
      </c>
      <c r="U215" s="233"/>
    </row>
    <row r="216" spans="2:21" ht="26.25" hidden="1" customHeight="1" outlineLevel="1" x14ac:dyDescent="0.25">
      <c r="B216" s="183" t="str">
        <f t="shared" si="20"/>
        <v/>
      </c>
      <c r="C216" s="250">
        <v>174</v>
      </c>
      <c r="D216" s="235" t="s">
        <v>124</v>
      </c>
      <c r="E216" s="236" t="s">
        <v>124</v>
      </c>
      <c r="F216" s="249" t="s">
        <v>124</v>
      </c>
      <c r="G216" s="238" t="str">
        <f t="shared" si="21"/>
        <v/>
      </c>
      <c r="H216" s="239" t="str">
        <f t="shared" si="22"/>
        <v/>
      </c>
      <c r="I216" s="240" t="s">
        <v>124</v>
      </c>
      <c r="J216" s="241" t="e">
        <f t="shared" si="23"/>
        <v>#VALUE!</v>
      </c>
      <c r="L216" s="242" t="str">
        <f t="shared" si="24"/>
        <v/>
      </c>
      <c r="M216" s="178" t="str">
        <f t="shared" si="25"/>
        <v/>
      </c>
      <c r="N216" s="245" t="str">
        <f t="shared" si="26"/>
        <v/>
      </c>
      <c r="O216" s="178">
        <v>174</v>
      </c>
      <c r="P216" s="178" t="str">
        <f t="shared" si="27"/>
        <v/>
      </c>
      <c r="Q216" s="178" t="str">
        <f t="shared" si="28"/>
        <v/>
      </c>
      <c r="S216" s="248"/>
      <c r="T216" s="179" t="str">
        <f t="shared" si="29"/>
        <v/>
      </c>
      <c r="U216" s="233"/>
    </row>
    <row r="217" spans="2:21" ht="26.25" hidden="1" customHeight="1" outlineLevel="1" x14ac:dyDescent="0.25">
      <c r="B217" s="183" t="str">
        <f t="shared" si="20"/>
        <v/>
      </c>
      <c r="C217" s="250">
        <v>175</v>
      </c>
      <c r="D217" s="235" t="s">
        <v>124</v>
      </c>
      <c r="E217" s="236" t="s">
        <v>124</v>
      </c>
      <c r="F217" s="249" t="s">
        <v>124</v>
      </c>
      <c r="G217" s="238" t="str">
        <f t="shared" si="21"/>
        <v/>
      </c>
      <c r="H217" s="239" t="str">
        <f t="shared" si="22"/>
        <v/>
      </c>
      <c r="I217" s="240" t="s">
        <v>124</v>
      </c>
      <c r="J217" s="241" t="e">
        <f t="shared" si="23"/>
        <v>#VALUE!</v>
      </c>
      <c r="L217" s="242" t="str">
        <f t="shared" si="24"/>
        <v/>
      </c>
      <c r="M217" s="178" t="str">
        <f t="shared" si="25"/>
        <v/>
      </c>
      <c r="N217" s="245" t="str">
        <f t="shared" si="26"/>
        <v/>
      </c>
      <c r="O217" s="178">
        <v>175</v>
      </c>
      <c r="P217" s="178" t="str">
        <f t="shared" si="27"/>
        <v/>
      </c>
      <c r="Q217" s="178" t="str">
        <f t="shared" si="28"/>
        <v/>
      </c>
      <c r="S217" s="248"/>
      <c r="T217" s="179" t="str">
        <f t="shared" si="29"/>
        <v/>
      </c>
      <c r="U217" s="233"/>
    </row>
    <row r="218" spans="2:21" ht="26.25" hidden="1" customHeight="1" outlineLevel="1" x14ac:dyDescent="0.25">
      <c r="B218" s="183" t="str">
        <f t="shared" si="20"/>
        <v/>
      </c>
      <c r="C218" s="250">
        <v>176</v>
      </c>
      <c r="D218" s="235" t="s">
        <v>124</v>
      </c>
      <c r="E218" s="236" t="s">
        <v>124</v>
      </c>
      <c r="F218" s="249" t="s">
        <v>124</v>
      </c>
      <c r="G218" s="238" t="str">
        <f t="shared" si="21"/>
        <v/>
      </c>
      <c r="H218" s="239" t="str">
        <f t="shared" si="22"/>
        <v/>
      </c>
      <c r="I218" s="240" t="s">
        <v>124</v>
      </c>
      <c r="J218" s="241" t="e">
        <f t="shared" si="23"/>
        <v>#VALUE!</v>
      </c>
      <c r="L218" s="242" t="str">
        <f t="shared" si="24"/>
        <v/>
      </c>
      <c r="M218" s="178" t="str">
        <f t="shared" si="25"/>
        <v/>
      </c>
      <c r="N218" s="245" t="str">
        <f t="shared" si="26"/>
        <v/>
      </c>
      <c r="O218" s="178">
        <v>176</v>
      </c>
      <c r="P218" s="178" t="str">
        <f t="shared" si="27"/>
        <v/>
      </c>
      <c r="Q218" s="178" t="str">
        <f t="shared" si="28"/>
        <v/>
      </c>
      <c r="S218" s="248"/>
      <c r="T218" s="179" t="str">
        <f t="shared" si="29"/>
        <v/>
      </c>
      <c r="U218" s="233"/>
    </row>
    <row r="219" spans="2:21" ht="26.25" hidden="1" customHeight="1" outlineLevel="1" x14ac:dyDescent="0.25">
      <c r="B219" s="183" t="str">
        <f t="shared" si="20"/>
        <v/>
      </c>
      <c r="C219" s="250">
        <v>177</v>
      </c>
      <c r="D219" s="235" t="s">
        <v>124</v>
      </c>
      <c r="E219" s="236" t="s">
        <v>124</v>
      </c>
      <c r="F219" s="249" t="s">
        <v>124</v>
      </c>
      <c r="G219" s="238" t="str">
        <f t="shared" si="21"/>
        <v/>
      </c>
      <c r="H219" s="239" t="str">
        <f t="shared" si="22"/>
        <v/>
      </c>
      <c r="I219" s="240" t="s">
        <v>124</v>
      </c>
      <c r="J219" s="241" t="e">
        <f t="shared" si="23"/>
        <v>#VALUE!</v>
      </c>
      <c r="L219" s="242" t="str">
        <f t="shared" si="24"/>
        <v/>
      </c>
      <c r="M219" s="178" t="str">
        <f t="shared" si="25"/>
        <v/>
      </c>
      <c r="N219" s="245" t="str">
        <f t="shared" si="26"/>
        <v/>
      </c>
      <c r="O219" s="178">
        <v>177</v>
      </c>
      <c r="P219" s="178" t="str">
        <f t="shared" si="27"/>
        <v/>
      </c>
      <c r="Q219" s="178" t="str">
        <f t="shared" si="28"/>
        <v/>
      </c>
      <c r="S219" s="248"/>
      <c r="T219" s="179" t="str">
        <f t="shared" si="29"/>
        <v/>
      </c>
      <c r="U219" s="233"/>
    </row>
    <row r="220" spans="2:21" ht="26.25" hidden="1" customHeight="1" outlineLevel="1" x14ac:dyDescent="0.25">
      <c r="B220" s="183" t="str">
        <f t="shared" si="20"/>
        <v/>
      </c>
      <c r="C220" s="250">
        <v>178</v>
      </c>
      <c r="D220" s="235" t="s">
        <v>124</v>
      </c>
      <c r="E220" s="236" t="s">
        <v>124</v>
      </c>
      <c r="F220" s="249" t="s">
        <v>124</v>
      </c>
      <c r="G220" s="238" t="str">
        <f t="shared" si="21"/>
        <v/>
      </c>
      <c r="H220" s="239" t="str">
        <f t="shared" si="22"/>
        <v/>
      </c>
      <c r="I220" s="240" t="s">
        <v>124</v>
      </c>
      <c r="J220" s="241" t="e">
        <f t="shared" si="23"/>
        <v>#VALUE!</v>
      </c>
      <c r="L220" s="242" t="str">
        <f t="shared" si="24"/>
        <v/>
      </c>
      <c r="M220" s="178" t="str">
        <f t="shared" si="25"/>
        <v/>
      </c>
      <c r="N220" s="245" t="str">
        <f t="shared" si="26"/>
        <v/>
      </c>
      <c r="O220" s="178">
        <v>178</v>
      </c>
      <c r="P220" s="178" t="str">
        <f t="shared" si="27"/>
        <v/>
      </c>
      <c r="Q220" s="178" t="str">
        <f t="shared" si="28"/>
        <v/>
      </c>
      <c r="S220" s="248"/>
      <c r="T220" s="179" t="str">
        <f t="shared" si="29"/>
        <v/>
      </c>
      <c r="U220" s="233"/>
    </row>
    <row r="221" spans="2:21" ht="26.25" hidden="1" customHeight="1" outlineLevel="1" x14ac:dyDescent="0.25">
      <c r="B221" s="183" t="str">
        <f t="shared" si="20"/>
        <v/>
      </c>
      <c r="C221" s="250">
        <v>179</v>
      </c>
      <c r="D221" s="235" t="s">
        <v>124</v>
      </c>
      <c r="E221" s="236" t="s">
        <v>124</v>
      </c>
      <c r="F221" s="249" t="s">
        <v>124</v>
      </c>
      <c r="G221" s="238" t="str">
        <f t="shared" si="21"/>
        <v/>
      </c>
      <c r="H221" s="239" t="str">
        <f t="shared" si="22"/>
        <v/>
      </c>
      <c r="I221" s="240" t="s">
        <v>124</v>
      </c>
      <c r="J221" s="241" t="e">
        <f t="shared" si="23"/>
        <v>#VALUE!</v>
      </c>
      <c r="L221" s="242" t="str">
        <f t="shared" si="24"/>
        <v/>
      </c>
      <c r="M221" s="178" t="str">
        <f t="shared" si="25"/>
        <v/>
      </c>
      <c r="N221" s="245" t="str">
        <f t="shared" si="26"/>
        <v/>
      </c>
      <c r="O221" s="178">
        <v>179</v>
      </c>
      <c r="P221" s="178" t="str">
        <f t="shared" si="27"/>
        <v/>
      </c>
      <c r="Q221" s="178" t="str">
        <f t="shared" si="28"/>
        <v/>
      </c>
      <c r="S221" s="248"/>
      <c r="T221" s="179" t="str">
        <f t="shared" si="29"/>
        <v/>
      </c>
      <c r="U221" s="233"/>
    </row>
    <row r="222" spans="2:21" ht="26.25" hidden="1" customHeight="1" outlineLevel="1" x14ac:dyDescent="0.25">
      <c r="B222" s="183" t="str">
        <f t="shared" si="20"/>
        <v/>
      </c>
      <c r="C222" s="250">
        <v>180</v>
      </c>
      <c r="D222" s="235" t="s">
        <v>124</v>
      </c>
      <c r="E222" s="236" t="s">
        <v>124</v>
      </c>
      <c r="F222" s="249" t="s">
        <v>124</v>
      </c>
      <c r="G222" s="238" t="str">
        <f t="shared" si="21"/>
        <v/>
      </c>
      <c r="H222" s="239" t="str">
        <f t="shared" si="22"/>
        <v/>
      </c>
      <c r="I222" s="240" t="s">
        <v>124</v>
      </c>
      <c r="J222" s="241" t="e">
        <f t="shared" si="23"/>
        <v>#VALUE!</v>
      </c>
      <c r="L222" s="242" t="str">
        <f t="shared" si="24"/>
        <v/>
      </c>
      <c r="M222" s="178" t="str">
        <f t="shared" si="25"/>
        <v/>
      </c>
      <c r="N222" s="245" t="str">
        <f t="shared" si="26"/>
        <v/>
      </c>
      <c r="O222" s="178">
        <v>180</v>
      </c>
      <c r="P222" s="178" t="str">
        <f t="shared" si="27"/>
        <v/>
      </c>
      <c r="Q222" s="178" t="str">
        <f t="shared" si="28"/>
        <v/>
      </c>
      <c r="S222" s="248"/>
      <c r="T222" s="179" t="str">
        <f t="shared" si="29"/>
        <v/>
      </c>
      <c r="U222" s="233"/>
    </row>
    <row r="223" spans="2:21" ht="26.25" hidden="1" customHeight="1" outlineLevel="1" x14ac:dyDescent="0.25">
      <c r="B223" s="183" t="str">
        <f t="shared" si="20"/>
        <v/>
      </c>
      <c r="C223" s="250">
        <v>181</v>
      </c>
      <c r="D223" s="235" t="s">
        <v>124</v>
      </c>
      <c r="E223" s="236" t="s">
        <v>124</v>
      </c>
      <c r="F223" s="249" t="s">
        <v>124</v>
      </c>
      <c r="G223" s="238" t="str">
        <f t="shared" si="21"/>
        <v/>
      </c>
      <c r="H223" s="239" t="str">
        <f t="shared" si="22"/>
        <v/>
      </c>
      <c r="I223" s="240" t="s">
        <v>124</v>
      </c>
      <c r="J223" s="241" t="e">
        <f t="shared" si="23"/>
        <v>#VALUE!</v>
      </c>
      <c r="L223" s="242" t="str">
        <f t="shared" si="24"/>
        <v/>
      </c>
      <c r="M223" s="178" t="str">
        <f t="shared" si="25"/>
        <v/>
      </c>
      <c r="N223" s="245" t="str">
        <f t="shared" si="26"/>
        <v/>
      </c>
      <c r="O223" s="178">
        <v>181</v>
      </c>
      <c r="P223" s="178" t="str">
        <f t="shared" si="27"/>
        <v/>
      </c>
      <c r="Q223" s="178" t="str">
        <f t="shared" si="28"/>
        <v/>
      </c>
      <c r="S223" s="248"/>
      <c r="T223" s="179" t="str">
        <f t="shared" si="29"/>
        <v/>
      </c>
      <c r="U223" s="233"/>
    </row>
    <row r="224" spans="2:21" ht="26.25" hidden="1" customHeight="1" outlineLevel="1" x14ac:dyDescent="0.25">
      <c r="B224" s="183" t="str">
        <f t="shared" si="20"/>
        <v/>
      </c>
      <c r="C224" s="250">
        <v>182</v>
      </c>
      <c r="D224" s="235" t="s">
        <v>124</v>
      </c>
      <c r="E224" s="236" t="s">
        <v>124</v>
      </c>
      <c r="F224" s="249" t="s">
        <v>124</v>
      </c>
      <c r="G224" s="238" t="str">
        <f t="shared" si="21"/>
        <v/>
      </c>
      <c r="H224" s="239" t="str">
        <f t="shared" si="22"/>
        <v/>
      </c>
      <c r="I224" s="240" t="s">
        <v>124</v>
      </c>
      <c r="J224" s="241" t="e">
        <f t="shared" si="23"/>
        <v>#VALUE!</v>
      </c>
      <c r="L224" s="242" t="str">
        <f t="shared" si="24"/>
        <v/>
      </c>
      <c r="M224" s="178" t="str">
        <f t="shared" si="25"/>
        <v/>
      </c>
      <c r="N224" s="245" t="str">
        <f t="shared" si="26"/>
        <v/>
      </c>
      <c r="O224" s="178">
        <v>182</v>
      </c>
      <c r="P224" s="178" t="str">
        <f t="shared" si="27"/>
        <v/>
      </c>
      <c r="Q224" s="178" t="str">
        <f t="shared" si="28"/>
        <v/>
      </c>
      <c r="S224" s="248"/>
      <c r="T224" s="179" t="str">
        <f t="shared" si="29"/>
        <v/>
      </c>
      <c r="U224" s="233"/>
    </row>
    <row r="225" spans="2:21" ht="26.25" hidden="1" customHeight="1" outlineLevel="1" x14ac:dyDescent="0.25">
      <c r="B225" s="183" t="str">
        <f t="shared" si="20"/>
        <v/>
      </c>
      <c r="C225" s="250">
        <v>183</v>
      </c>
      <c r="D225" s="235" t="s">
        <v>124</v>
      </c>
      <c r="E225" s="236" t="s">
        <v>124</v>
      </c>
      <c r="F225" s="249" t="s">
        <v>124</v>
      </c>
      <c r="G225" s="238" t="str">
        <f t="shared" si="21"/>
        <v/>
      </c>
      <c r="H225" s="239" t="str">
        <f t="shared" si="22"/>
        <v/>
      </c>
      <c r="I225" s="240" t="s">
        <v>124</v>
      </c>
      <c r="J225" s="241" t="e">
        <f t="shared" si="23"/>
        <v>#VALUE!</v>
      </c>
      <c r="L225" s="242" t="str">
        <f t="shared" si="24"/>
        <v/>
      </c>
      <c r="M225" s="178" t="str">
        <f t="shared" si="25"/>
        <v/>
      </c>
      <c r="N225" s="245" t="str">
        <f t="shared" si="26"/>
        <v/>
      </c>
      <c r="O225" s="178">
        <v>183</v>
      </c>
      <c r="P225" s="178" t="str">
        <f t="shared" si="27"/>
        <v/>
      </c>
      <c r="Q225" s="178" t="str">
        <f t="shared" si="28"/>
        <v/>
      </c>
      <c r="S225" s="248"/>
      <c r="T225" s="179" t="str">
        <f t="shared" si="29"/>
        <v/>
      </c>
      <c r="U225" s="233"/>
    </row>
    <row r="226" spans="2:21" ht="26.25" hidden="1" customHeight="1" outlineLevel="1" x14ac:dyDescent="0.25">
      <c r="B226" s="183" t="str">
        <f t="shared" si="20"/>
        <v/>
      </c>
      <c r="C226" s="250">
        <v>184</v>
      </c>
      <c r="D226" s="235" t="s">
        <v>124</v>
      </c>
      <c r="E226" s="236" t="s">
        <v>124</v>
      </c>
      <c r="F226" s="249" t="s">
        <v>124</v>
      </c>
      <c r="G226" s="238" t="str">
        <f t="shared" si="21"/>
        <v/>
      </c>
      <c r="H226" s="239" t="str">
        <f t="shared" si="22"/>
        <v/>
      </c>
      <c r="I226" s="240" t="s">
        <v>124</v>
      </c>
      <c r="J226" s="241" t="e">
        <f t="shared" si="23"/>
        <v>#VALUE!</v>
      </c>
      <c r="L226" s="242" t="str">
        <f t="shared" si="24"/>
        <v/>
      </c>
      <c r="M226" s="178" t="str">
        <f t="shared" si="25"/>
        <v/>
      </c>
      <c r="N226" s="245" t="str">
        <f t="shared" si="26"/>
        <v/>
      </c>
      <c r="O226" s="178">
        <v>184</v>
      </c>
      <c r="P226" s="178" t="str">
        <f t="shared" si="27"/>
        <v/>
      </c>
      <c r="Q226" s="178" t="str">
        <f t="shared" si="28"/>
        <v/>
      </c>
      <c r="S226" s="248"/>
      <c r="T226" s="179" t="str">
        <f t="shared" si="29"/>
        <v/>
      </c>
      <c r="U226" s="233"/>
    </row>
    <row r="227" spans="2:21" ht="26.25" hidden="1" customHeight="1" outlineLevel="1" x14ac:dyDescent="0.25">
      <c r="B227" s="183" t="str">
        <f t="shared" si="20"/>
        <v/>
      </c>
      <c r="C227" s="250">
        <v>185</v>
      </c>
      <c r="D227" s="235" t="s">
        <v>124</v>
      </c>
      <c r="E227" s="236" t="s">
        <v>124</v>
      </c>
      <c r="F227" s="249" t="s">
        <v>124</v>
      </c>
      <c r="G227" s="238" t="str">
        <f t="shared" si="21"/>
        <v/>
      </c>
      <c r="H227" s="239" t="str">
        <f t="shared" si="22"/>
        <v/>
      </c>
      <c r="I227" s="240" t="s">
        <v>124</v>
      </c>
      <c r="J227" s="241" t="e">
        <f t="shared" si="23"/>
        <v>#VALUE!</v>
      </c>
      <c r="L227" s="242" t="str">
        <f t="shared" si="24"/>
        <v/>
      </c>
      <c r="M227" s="178" t="str">
        <f t="shared" si="25"/>
        <v/>
      </c>
      <c r="N227" s="245" t="str">
        <f t="shared" si="26"/>
        <v/>
      </c>
      <c r="O227" s="178">
        <v>185</v>
      </c>
      <c r="P227" s="178" t="str">
        <f t="shared" si="27"/>
        <v/>
      </c>
      <c r="Q227" s="178" t="str">
        <f t="shared" si="28"/>
        <v/>
      </c>
      <c r="S227" s="248"/>
      <c r="T227" s="179" t="str">
        <f t="shared" si="29"/>
        <v/>
      </c>
      <c r="U227" s="233"/>
    </row>
    <row r="228" spans="2:21" ht="26.25" hidden="1" customHeight="1" outlineLevel="1" x14ac:dyDescent="0.25">
      <c r="B228" s="183" t="str">
        <f t="shared" si="20"/>
        <v/>
      </c>
      <c r="C228" s="250">
        <v>186</v>
      </c>
      <c r="D228" s="235" t="s">
        <v>124</v>
      </c>
      <c r="E228" s="236" t="s">
        <v>124</v>
      </c>
      <c r="F228" s="249" t="s">
        <v>124</v>
      </c>
      <c r="G228" s="238" t="str">
        <f t="shared" si="21"/>
        <v/>
      </c>
      <c r="H228" s="239" t="str">
        <f t="shared" si="22"/>
        <v/>
      </c>
      <c r="I228" s="240" t="s">
        <v>124</v>
      </c>
      <c r="J228" s="241" t="e">
        <f t="shared" si="23"/>
        <v>#VALUE!</v>
      </c>
      <c r="L228" s="242" t="str">
        <f t="shared" si="24"/>
        <v/>
      </c>
      <c r="M228" s="178" t="str">
        <f t="shared" si="25"/>
        <v/>
      </c>
      <c r="N228" s="245" t="str">
        <f t="shared" si="26"/>
        <v/>
      </c>
      <c r="O228" s="178">
        <v>186</v>
      </c>
      <c r="P228" s="178" t="str">
        <f t="shared" si="27"/>
        <v/>
      </c>
      <c r="Q228" s="178" t="str">
        <f t="shared" si="28"/>
        <v/>
      </c>
      <c r="S228" s="248"/>
      <c r="T228" s="179" t="str">
        <f t="shared" si="29"/>
        <v/>
      </c>
      <c r="U228" s="233"/>
    </row>
    <row r="229" spans="2:21" ht="26.25" hidden="1" customHeight="1" outlineLevel="1" x14ac:dyDescent="0.25">
      <c r="B229" s="183" t="str">
        <f t="shared" si="20"/>
        <v/>
      </c>
      <c r="C229" s="250">
        <v>187</v>
      </c>
      <c r="D229" s="235" t="s">
        <v>124</v>
      </c>
      <c r="E229" s="236" t="s">
        <v>124</v>
      </c>
      <c r="F229" s="249" t="s">
        <v>124</v>
      </c>
      <c r="G229" s="238" t="str">
        <f t="shared" si="21"/>
        <v/>
      </c>
      <c r="H229" s="239" t="str">
        <f t="shared" si="22"/>
        <v/>
      </c>
      <c r="I229" s="240" t="s">
        <v>124</v>
      </c>
      <c r="J229" s="241" t="e">
        <f t="shared" si="23"/>
        <v>#VALUE!</v>
      </c>
      <c r="L229" s="242" t="str">
        <f t="shared" si="24"/>
        <v/>
      </c>
      <c r="M229" s="178" t="str">
        <f t="shared" si="25"/>
        <v/>
      </c>
      <c r="N229" s="245" t="str">
        <f t="shared" si="26"/>
        <v/>
      </c>
      <c r="O229" s="178">
        <v>187</v>
      </c>
      <c r="P229" s="178" t="str">
        <f t="shared" si="27"/>
        <v/>
      </c>
      <c r="Q229" s="178" t="str">
        <f t="shared" si="28"/>
        <v/>
      </c>
      <c r="S229" s="248"/>
      <c r="T229" s="179" t="str">
        <f t="shared" si="29"/>
        <v/>
      </c>
      <c r="U229" s="233"/>
    </row>
    <row r="230" spans="2:21" ht="26.25" hidden="1" customHeight="1" outlineLevel="1" x14ac:dyDescent="0.25">
      <c r="B230" s="183" t="str">
        <f t="shared" si="20"/>
        <v/>
      </c>
      <c r="C230" s="250">
        <v>188</v>
      </c>
      <c r="D230" s="235" t="s">
        <v>124</v>
      </c>
      <c r="E230" s="236" t="s">
        <v>124</v>
      </c>
      <c r="F230" s="249" t="s">
        <v>124</v>
      </c>
      <c r="G230" s="238" t="str">
        <f t="shared" si="21"/>
        <v/>
      </c>
      <c r="H230" s="239" t="str">
        <f t="shared" si="22"/>
        <v/>
      </c>
      <c r="I230" s="240" t="s">
        <v>124</v>
      </c>
      <c r="J230" s="241" t="e">
        <f t="shared" si="23"/>
        <v>#VALUE!</v>
      </c>
      <c r="L230" s="242" t="str">
        <f t="shared" si="24"/>
        <v/>
      </c>
      <c r="M230" s="178" t="str">
        <f t="shared" si="25"/>
        <v/>
      </c>
      <c r="N230" s="245" t="str">
        <f t="shared" si="26"/>
        <v/>
      </c>
      <c r="O230" s="178">
        <v>188</v>
      </c>
      <c r="P230" s="178" t="str">
        <f t="shared" si="27"/>
        <v/>
      </c>
      <c r="Q230" s="178" t="str">
        <f t="shared" si="28"/>
        <v/>
      </c>
      <c r="S230" s="248"/>
      <c r="T230" s="179" t="str">
        <f t="shared" si="29"/>
        <v/>
      </c>
      <c r="U230" s="233"/>
    </row>
    <row r="231" spans="2:21" ht="26.25" hidden="1" customHeight="1" outlineLevel="1" x14ac:dyDescent="0.25">
      <c r="B231" s="183" t="str">
        <f t="shared" si="20"/>
        <v/>
      </c>
      <c r="C231" s="250">
        <v>189</v>
      </c>
      <c r="D231" s="235" t="s">
        <v>124</v>
      </c>
      <c r="E231" s="236" t="s">
        <v>124</v>
      </c>
      <c r="F231" s="249" t="s">
        <v>124</v>
      </c>
      <c r="G231" s="238" t="str">
        <f t="shared" si="21"/>
        <v/>
      </c>
      <c r="H231" s="239" t="str">
        <f t="shared" si="22"/>
        <v/>
      </c>
      <c r="I231" s="240" t="s">
        <v>124</v>
      </c>
      <c r="J231" s="241" t="e">
        <f t="shared" si="23"/>
        <v>#VALUE!</v>
      </c>
      <c r="L231" s="242" t="str">
        <f t="shared" si="24"/>
        <v/>
      </c>
      <c r="M231" s="178" t="str">
        <f t="shared" si="25"/>
        <v/>
      </c>
      <c r="N231" s="245" t="str">
        <f t="shared" si="26"/>
        <v/>
      </c>
      <c r="O231" s="178">
        <v>189</v>
      </c>
      <c r="P231" s="178" t="str">
        <f t="shared" si="27"/>
        <v/>
      </c>
      <c r="Q231" s="178" t="str">
        <f t="shared" si="28"/>
        <v/>
      </c>
      <c r="S231" s="248"/>
      <c r="T231" s="179" t="str">
        <f t="shared" si="29"/>
        <v/>
      </c>
      <c r="U231" s="233"/>
    </row>
    <row r="232" spans="2:21" ht="26.25" hidden="1" customHeight="1" outlineLevel="1" x14ac:dyDescent="0.25">
      <c r="B232" s="183" t="str">
        <f t="shared" si="20"/>
        <v/>
      </c>
      <c r="C232" s="250">
        <v>190</v>
      </c>
      <c r="D232" s="235" t="s">
        <v>124</v>
      </c>
      <c r="E232" s="236" t="s">
        <v>124</v>
      </c>
      <c r="F232" s="249" t="s">
        <v>124</v>
      </c>
      <c r="G232" s="238" t="str">
        <f t="shared" si="21"/>
        <v/>
      </c>
      <c r="H232" s="239" t="str">
        <f t="shared" si="22"/>
        <v/>
      </c>
      <c r="I232" s="240" t="s">
        <v>124</v>
      </c>
      <c r="J232" s="241" t="e">
        <f t="shared" si="23"/>
        <v>#VALUE!</v>
      </c>
      <c r="L232" s="242" t="str">
        <f t="shared" si="24"/>
        <v/>
      </c>
      <c r="M232" s="178" t="str">
        <f t="shared" si="25"/>
        <v/>
      </c>
      <c r="N232" s="245" t="str">
        <f t="shared" si="26"/>
        <v/>
      </c>
      <c r="O232" s="178">
        <v>190</v>
      </c>
      <c r="P232" s="178" t="str">
        <f t="shared" si="27"/>
        <v/>
      </c>
      <c r="Q232" s="178" t="str">
        <f t="shared" si="28"/>
        <v/>
      </c>
      <c r="S232" s="248"/>
      <c r="T232" s="179" t="str">
        <f t="shared" si="29"/>
        <v/>
      </c>
      <c r="U232" s="233"/>
    </row>
    <row r="233" spans="2:21" ht="26.25" hidden="1" customHeight="1" outlineLevel="1" x14ac:dyDescent="0.25">
      <c r="B233" s="183" t="str">
        <f t="shared" si="20"/>
        <v/>
      </c>
      <c r="C233" s="250">
        <v>191</v>
      </c>
      <c r="D233" s="235" t="s">
        <v>124</v>
      </c>
      <c r="E233" s="236" t="s">
        <v>124</v>
      </c>
      <c r="F233" s="249" t="s">
        <v>124</v>
      </c>
      <c r="G233" s="238" t="str">
        <f t="shared" si="21"/>
        <v/>
      </c>
      <c r="H233" s="239" t="str">
        <f t="shared" si="22"/>
        <v/>
      </c>
      <c r="I233" s="240" t="s">
        <v>124</v>
      </c>
      <c r="J233" s="241" t="e">
        <f t="shared" si="23"/>
        <v>#VALUE!</v>
      </c>
      <c r="L233" s="242" t="str">
        <f t="shared" si="24"/>
        <v/>
      </c>
      <c r="M233" s="178" t="str">
        <f t="shared" si="25"/>
        <v/>
      </c>
      <c r="N233" s="245" t="str">
        <f t="shared" si="26"/>
        <v/>
      </c>
      <c r="O233" s="178">
        <v>191</v>
      </c>
      <c r="P233" s="178" t="str">
        <f t="shared" si="27"/>
        <v/>
      </c>
      <c r="Q233" s="178" t="str">
        <f t="shared" si="28"/>
        <v/>
      </c>
      <c r="S233" s="248"/>
      <c r="T233" s="179" t="str">
        <f t="shared" si="29"/>
        <v/>
      </c>
      <c r="U233" s="233"/>
    </row>
    <row r="234" spans="2:21" ht="26.25" hidden="1" customHeight="1" outlineLevel="1" x14ac:dyDescent="0.25">
      <c r="B234" s="183" t="str">
        <f t="shared" si="20"/>
        <v/>
      </c>
      <c r="C234" s="250">
        <v>192</v>
      </c>
      <c r="D234" s="235" t="s">
        <v>124</v>
      </c>
      <c r="E234" s="236" t="s">
        <v>124</v>
      </c>
      <c r="F234" s="249" t="s">
        <v>124</v>
      </c>
      <c r="G234" s="238" t="str">
        <f t="shared" si="21"/>
        <v/>
      </c>
      <c r="H234" s="239" t="str">
        <f t="shared" si="22"/>
        <v/>
      </c>
      <c r="I234" s="240" t="s">
        <v>124</v>
      </c>
      <c r="J234" s="241" t="e">
        <f t="shared" si="23"/>
        <v>#VALUE!</v>
      </c>
      <c r="L234" s="242" t="str">
        <f t="shared" si="24"/>
        <v/>
      </c>
      <c r="M234" s="178" t="str">
        <f t="shared" si="25"/>
        <v/>
      </c>
      <c r="N234" s="245" t="str">
        <f t="shared" si="26"/>
        <v/>
      </c>
      <c r="O234" s="178">
        <v>192</v>
      </c>
      <c r="P234" s="178" t="str">
        <f t="shared" si="27"/>
        <v/>
      </c>
      <c r="Q234" s="178" t="str">
        <f t="shared" si="28"/>
        <v/>
      </c>
      <c r="S234" s="248"/>
      <c r="T234" s="179" t="str">
        <f t="shared" si="29"/>
        <v/>
      </c>
      <c r="U234" s="233"/>
    </row>
    <row r="235" spans="2:21" ht="26.25" hidden="1" customHeight="1" outlineLevel="1" x14ac:dyDescent="0.25">
      <c r="B235" s="183" t="str">
        <f t="shared" si="20"/>
        <v/>
      </c>
      <c r="C235" s="250">
        <v>193</v>
      </c>
      <c r="D235" s="235" t="s">
        <v>124</v>
      </c>
      <c r="E235" s="236" t="s">
        <v>124</v>
      </c>
      <c r="F235" s="249" t="s">
        <v>124</v>
      </c>
      <c r="G235" s="238" t="str">
        <f t="shared" si="21"/>
        <v/>
      </c>
      <c r="H235" s="239" t="str">
        <f t="shared" si="22"/>
        <v/>
      </c>
      <c r="I235" s="240" t="s">
        <v>124</v>
      </c>
      <c r="J235" s="241" t="e">
        <f t="shared" si="23"/>
        <v>#VALUE!</v>
      </c>
      <c r="L235" s="242" t="str">
        <f t="shared" si="24"/>
        <v/>
      </c>
      <c r="M235" s="178" t="str">
        <f t="shared" si="25"/>
        <v/>
      </c>
      <c r="N235" s="245" t="str">
        <f t="shared" si="26"/>
        <v/>
      </c>
      <c r="O235" s="178">
        <v>193</v>
      </c>
      <c r="P235" s="178" t="str">
        <f t="shared" si="27"/>
        <v/>
      </c>
      <c r="Q235" s="178" t="str">
        <f t="shared" si="28"/>
        <v/>
      </c>
      <c r="S235" s="248"/>
      <c r="T235" s="179" t="str">
        <f t="shared" si="29"/>
        <v/>
      </c>
      <c r="U235" s="233"/>
    </row>
    <row r="236" spans="2:21" ht="26.25" hidden="1" customHeight="1" outlineLevel="1" x14ac:dyDescent="0.25">
      <c r="B236" s="183" t="str">
        <f t="shared" ref="B236:B242" si="30">+L236</f>
        <v/>
      </c>
      <c r="C236" s="250">
        <v>194</v>
      </c>
      <c r="D236" s="235" t="s">
        <v>124</v>
      </c>
      <c r="E236" s="236" t="s">
        <v>124</v>
      </c>
      <c r="F236" s="249" t="s">
        <v>124</v>
      </c>
      <c r="G236" s="238" t="str">
        <f t="shared" ref="G236:G242" si="31">IF(ISTEXT(F236),"",F236/1000)</f>
        <v/>
      </c>
      <c r="H236" s="239" t="str">
        <f t="shared" ref="H236:H242" si="32">IF(OR(E236="",F236=""),"",
IFERROR(
IF(
     IF(F236="NO ES TENIDO EN CUENTA",0,
     IF(F236="NO CUMPLE","NO CUMPLE",
     IF(F236="RECHAZADO","RECHAZADO",
     IF(F236="",0,
     IF(OR(AND($F$38="MEDIA ARITMETICA ALTA",F236&lt;=$H$38)),$H$25*(1-ABS($H$38-F236)/$H$38),
     IF(AND($F$38="MEDIA ARITMETICA ALTA",F236&gt;$H$38),$H$25*(1-2*ABS($H$38-F236)/$H$38),
     IF(T236=$T$42,$H$25,
     $H$25*(1-ABS($H$38-F236)/$H$38))))))))&lt;0,
0,
IF(F236="NO ES TENIDO EN CUENTA",0,
IF(F236="NO CUMPLE","NO CUMPLE",
IF(F236="RECHAZADO","RECHAZADO",
IF(F236="",0,
IF(OR(AND($F$38="MEDIA ARITMETICA ALTA",F236&lt;=$H$38)),$H$25*(1-ABS($H$38-F236)/$H$38),
IF(AND($F$38="MEDIA ARITMETICA ALTA",F236&gt;$H$38),$H$25*(1-2*ABS($H$38-F236)/$H$38),
IF(T236=$T$42,$H$25,
$H$25*(1-ABS($H$38-F236)/$H$38))))))))
),
"Revisar Error"))</f>
        <v/>
      </c>
      <c r="I236" s="240" t="s">
        <v>124</v>
      </c>
      <c r="J236" s="241" t="e">
        <f t="shared" ref="J236:J242" si="33">+D236/10000000000000</f>
        <v>#VALUE!</v>
      </c>
      <c r="L236" s="242" t="str">
        <f t="shared" ref="L236:L242" si="34">IFERROR(RANK(M236,$M$43:$M$242,0),"")</f>
        <v/>
      </c>
      <c r="M236" s="178" t="str">
        <f t="shared" ref="M236:M242" si="35">IFERROR(IF(E236="","",IF(ISTEXT(F236),0-J236,F236/100000-J236)),"")</f>
        <v/>
      </c>
      <c r="N236" s="245" t="str">
        <f t="shared" ref="N236:N242" si="36">IFERROR(IF(OR(F236="RECHAZADO",F236="NO HÁBIL"),"RECHAZADO",F236),"")</f>
        <v/>
      </c>
      <c r="O236" s="178">
        <v>194</v>
      </c>
      <c r="P236" s="178" t="str">
        <f t="shared" ref="P236:P242" si="37">IFERROR(IF(VLOOKUP(O236,$L$43:$M$242,2,0)&lt;=0,"RECHAZADO",VLOOKUP(O236,$L$43:$N$242,3,0)),"")</f>
        <v/>
      </c>
      <c r="Q236" s="178" t="str">
        <f t="shared" ref="Q236:Q242" si="38">IFERROR(VLOOKUP(O236,$B$43:$D$242,3,0),"")</f>
        <v/>
      </c>
      <c r="S236" s="248"/>
      <c r="T236" s="179" t="str">
        <f t="shared" ref="T236:T242" si="39">IFERROR(IF(F236="rechazado",$H$24*10,ABS(F236-$H$38)),"")</f>
        <v/>
      </c>
      <c r="U236" s="233"/>
    </row>
    <row r="237" spans="2:21" ht="26.25" hidden="1" customHeight="1" outlineLevel="1" x14ac:dyDescent="0.25">
      <c r="B237" s="183" t="str">
        <f t="shared" si="30"/>
        <v/>
      </c>
      <c r="C237" s="250">
        <v>195</v>
      </c>
      <c r="D237" s="235" t="s">
        <v>124</v>
      </c>
      <c r="E237" s="236" t="s">
        <v>124</v>
      </c>
      <c r="F237" s="249" t="s">
        <v>124</v>
      </c>
      <c r="G237" s="238" t="str">
        <f t="shared" si="31"/>
        <v/>
      </c>
      <c r="H237" s="239" t="str">
        <f t="shared" si="32"/>
        <v/>
      </c>
      <c r="I237" s="240" t="s">
        <v>124</v>
      </c>
      <c r="J237" s="241" t="e">
        <f t="shared" si="33"/>
        <v>#VALUE!</v>
      </c>
      <c r="L237" s="242" t="str">
        <f t="shared" si="34"/>
        <v/>
      </c>
      <c r="M237" s="178" t="str">
        <f t="shared" si="35"/>
        <v/>
      </c>
      <c r="N237" s="245" t="str">
        <f t="shared" si="36"/>
        <v/>
      </c>
      <c r="O237" s="178">
        <v>195</v>
      </c>
      <c r="P237" s="178" t="str">
        <f t="shared" si="37"/>
        <v/>
      </c>
      <c r="Q237" s="178" t="str">
        <f t="shared" si="38"/>
        <v/>
      </c>
      <c r="S237" s="248"/>
      <c r="T237" s="179" t="str">
        <f t="shared" si="39"/>
        <v/>
      </c>
      <c r="U237" s="233"/>
    </row>
    <row r="238" spans="2:21" ht="26.25" hidden="1" customHeight="1" outlineLevel="1" x14ac:dyDescent="0.25">
      <c r="B238" s="183" t="str">
        <f t="shared" si="30"/>
        <v/>
      </c>
      <c r="C238" s="250">
        <v>196</v>
      </c>
      <c r="D238" s="235" t="s">
        <v>124</v>
      </c>
      <c r="E238" s="236" t="s">
        <v>124</v>
      </c>
      <c r="F238" s="249" t="s">
        <v>124</v>
      </c>
      <c r="G238" s="238" t="str">
        <f t="shared" si="31"/>
        <v/>
      </c>
      <c r="H238" s="239" t="str">
        <f t="shared" si="32"/>
        <v/>
      </c>
      <c r="I238" s="240" t="s">
        <v>124</v>
      </c>
      <c r="J238" s="241" t="e">
        <f t="shared" si="33"/>
        <v>#VALUE!</v>
      </c>
      <c r="L238" s="242" t="str">
        <f t="shared" si="34"/>
        <v/>
      </c>
      <c r="M238" s="178" t="str">
        <f t="shared" si="35"/>
        <v/>
      </c>
      <c r="N238" s="245" t="str">
        <f t="shared" si="36"/>
        <v/>
      </c>
      <c r="O238" s="178">
        <v>196</v>
      </c>
      <c r="P238" s="178" t="str">
        <f t="shared" si="37"/>
        <v/>
      </c>
      <c r="Q238" s="178" t="str">
        <f t="shared" si="38"/>
        <v/>
      </c>
      <c r="S238" s="248"/>
      <c r="T238" s="179" t="str">
        <f t="shared" si="39"/>
        <v/>
      </c>
      <c r="U238" s="233"/>
    </row>
    <row r="239" spans="2:21" ht="26.25" hidden="1" customHeight="1" outlineLevel="1" x14ac:dyDescent="0.25">
      <c r="B239" s="183" t="str">
        <f t="shared" si="30"/>
        <v/>
      </c>
      <c r="C239" s="250">
        <v>197</v>
      </c>
      <c r="D239" s="235" t="s">
        <v>124</v>
      </c>
      <c r="E239" s="236" t="s">
        <v>124</v>
      </c>
      <c r="F239" s="249" t="s">
        <v>124</v>
      </c>
      <c r="G239" s="238" t="str">
        <f t="shared" si="31"/>
        <v/>
      </c>
      <c r="H239" s="239" t="str">
        <f t="shared" si="32"/>
        <v/>
      </c>
      <c r="I239" s="240" t="s">
        <v>124</v>
      </c>
      <c r="J239" s="241" t="e">
        <f t="shared" si="33"/>
        <v>#VALUE!</v>
      </c>
      <c r="L239" s="242" t="str">
        <f t="shared" si="34"/>
        <v/>
      </c>
      <c r="M239" s="178" t="str">
        <f t="shared" si="35"/>
        <v/>
      </c>
      <c r="N239" s="245" t="str">
        <f t="shared" si="36"/>
        <v/>
      </c>
      <c r="O239" s="178">
        <v>197</v>
      </c>
      <c r="P239" s="178" t="str">
        <f t="shared" si="37"/>
        <v/>
      </c>
      <c r="Q239" s="178" t="str">
        <f t="shared" si="38"/>
        <v/>
      </c>
      <c r="S239" s="248"/>
      <c r="T239" s="179" t="str">
        <f t="shared" si="39"/>
        <v/>
      </c>
      <c r="U239" s="233"/>
    </row>
    <row r="240" spans="2:21" ht="26.25" hidden="1" customHeight="1" outlineLevel="1" x14ac:dyDescent="0.25">
      <c r="B240" s="183" t="str">
        <f t="shared" si="30"/>
        <v/>
      </c>
      <c r="C240" s="250">
        <v>198</v>
      </c>
      <c r="D240" s="235" t="s">
        <v>124</v>
      </c>
      <c r="E240" s="236" t="s">
        <v>124</v>
      </c>
      <c r="F240" s="249" t="s">
        <v>124</v>
      </c>
      <c r="G240" s="238" t="str">
        <f t="shared" si="31"/>
        <v/>
      </c>
      <c r="H240" s="239" t="str">
        <f t="shared" si="32"/>
        <v/>
      </c>
      <c r="I240" s="240" t="s">
        <v>124</v>
      </c>
      <c r="J240" s="241" t="e">
        <f t="shared" si="33"/>
        <v>#VALUE!</v>
      </c>
      <c r="L240" s="242" t="str">
        <f t="shared" si="34"/>
        <v/>
      </c>
      <c r="M240" s="178" t="str">
        <f t="shared" si="35"/>
        <v/>
      </c>
      <c r="N240" s="245" t="str">
        <f t="shared" si="36"/>
        <v/>
      </c>
      <c r="O240" s="178">
        <v>198</v>
      </c>
      <c r="P240" s="178" t="str">
        <f t="shared" si="37"/>
        <v/>
      </c>
      <c r="Q240" s="178" t="str">
        <f t="shared" si="38"/>
        <v/>
      </c>
      <c r="S240" s="248"/>
      <c r="T240" s="179" t="str">
        <f t="shared" si="39"/>
        <v/>
      </c>
      <c r="U240" s="233"/>
    </row>
    <row r="241" spans="2:21" ht="26.25" hidden="1" customHeight="1" outlineLevel="1" x14ac:dyDescent="0.25">
      <c r="B241" s="183" t="str">
        <f t="shared" si="30"/>
        <v/>
      </c>
      <c r="C241" s="250">
        <v>199</v>
      </c>
      <c r="D241" s="235" t="s">
        <v>124</v>
      </c>
      <c r="E241" s="236" t="s">
        <v>124</v>
      </c>
      <c r="F241" s="249" t="s">
        <v>124</v>
      </c>
      <c r="G241" s="238" t="str">
        <f t="shared" si="31"/>
        <v/>
      </c>
      <c r="H241" s="239" t="str">
        <f t="shared" si="32"/>
        <v/>
      </c>
      <c r="I241" s="240" t="s">
        <v>124</v>
      </c>
      <c r="J241" s="241" t="e">
        <f t="shared" si="33"/>
        <v>#VALUE!</v>
      </c>
      <c r="L241" s="242" t="str">
        <f t="shared" si="34"/>
        <v/>
      </c>
      <c r="M241" s="178" t="str">
        <f t="shared" si="35"/>
        <v/>
      </c>
      <c r="N241" s="245" t="str">
        <f t="shared" si="36"/>
        <v/>
      </c>
      <c r="O241" s="178">
        <v>199</v>
      </c>
      <c r="P241" s="178" t="str">
        <f t="shared" si="37"/>
        <v/>
      </c>
      <c r="Q241" s="178" t="str">
        <f t="shared" si="38"/>
        <v/>
      </c>
      <c r="S241" s="248"/>
      <c r="T241" s="179" t="str">
        <f t="shared" si="39"/>
        <v/>
      </c>
      <c r="U241" s="233"/>
    </row>
    <row r="242" spans="2:21" ht="26.25" hidden="1" customHeight="1" outlineLevel="1" thickBot="1" x14ac:dyDescent="0.3">
      <c r="B242" s="183" t="str">
        <f t="shared" si="30"/>
        <v/>
      </c>
      <c r="C242" s="251">
        <v>200</v>
      </c>
      <c r="D242" s="235" t="s">
        <v>124</v>
      </c>
      <c r="E242" s="236" t="s">
        <v>124</v>
      </c>
      <c r="F242" s="249" t="s">
        <v>124</v>
      </c>
      <c r="G242" s="238" t="str">
        <f t="shared" si="31"/>
        <v/>
      </c>
      <c r="H242" s="239" t="str">
        <f t="shared" si="32"/>
        <v/>
      </c>
      <c r="I242" s="240" t="s">
        <v>124</v>
      </c>
      <c r="J242" s="241" t="e">
        <f t="shared" si="33"/>
        <v>#VALUE!</v>
      </c>
      <c r="L242" s="252" t="str">
        <f t="shared" si="34"/>
        <v/>
      </c>
      <c r="M242" s="178" t="str">
        <f t="shared" si="35"/>
        <v/>
      </c>
      <c r="N242" s="253" t="str">
        <f t="shared" si="36"/>
        <v/>
      </c>
      <c r="O242" s="254">
        <v>200</v>
      </c>
      <c r="P242" s="254" t="str">
        <f t="shared" si="37"/>
        <v/>
      </c>
      <c r="Q242" s="254" t="str">
        <f t="shared" si="38"/>
        <v/>
      </c>
      <c r="R242" s="254"/>
      <c r="S242" s="255"/>
      <c r="T242" s="179" t="str">
        <f t="shared" si="39"/>
        <v/>
      </c>
      <c r="U242" s="233"/>
    </row>
    <row r="243" spans="2:21" s="210" customFormat="1" ht="11" outlineLevel="1" thickBot="1" x14ac:dyDescent="0.3">
      <c r="C243" s="221"/>
      <c r="D243" s="221"/>
      <c r="E243" s="221"/>
      <c r="F243" s="221"/>
      <c r="G243" s="221"/>
      <c r="H243" s="221"/>
      <c r="I243" s="256"/>
      <c r="L243" s="211"/>
      <c r="M243" s="178"/>
      <c r="N243" s="178"/>
      <c r="O243" s="211"/>
      <c r="P243" s="211"/>
      <c r="Q243" s="211"/>
      <c r="R243" s="211"/>
      <c r="S243" s="211"/>
    </row>
    <row r="244" spans="2:21" s="210" customFormat="1" ht="14.15" customHeight="1" x14ac:dyDescent="0.25">
      <c r="C244" s="286" t="s">
        <v>132</v>
      </c>
      <c r="D244" s="287"/>
      <c r="E244" s="287"/>
      <c r="F244" s="287"/>
      <c r="G244" s="287"/>
      <c r="H244" s="288"/>
      <c r="I244" s="256"/>
      <c r="L244" s="211"/>
      <c r="M244" s="211"/>
      <c r="N244" s="211"/>
      <c r="O244" s="211"/>
      <c r="P244" s="211"/>
      <c r="Q244" s="211"/>
      <c r="R244" s="211"/>
      <c r="S244" s="211"/>
    </row>
    <row r="245" spans="2:21" s="210" customFormat="1" ht="13" customHeight="1" x14ac:dyDescent="0.25">
      <c r="C245" s="272" t="s">
        <v>133</v>
      </c>
      <c r="D245" s="273"/>
      <c r="E245" s="273"/>
      <c r="F245" s="273"/>
      <c r="G245" s="273"/>
      <c r="H245" s="257" t="s">
        <v>134</v>
      </c>
      <c r="I245" s="211"/>
      <c r="L245" s="211"/>
      <c r="M245" s="211"/>
      <c r="N245" s="211"/>
      <c r="O245" s="211"/>
      <c r="P245" s="211"/>
      <c r="Q245" s="211"/>
      <c r="R245" s="211"/>
      <c r="S245" s="211"/>
    </row>
    <row r="246" spans="2:21" s="210" customFormat="1" ht="12.75" customHeight="1" x14ac:dyDescent="0.25">
      <c r="C246" s="258"/>
      <c r="D246" s="259"/>
      <c r="E246" s="259"/>
      <c r="F246" s="259"/>
      <c r="G246" s="260" t="s">
        <v>135</v>
      </c>
      <c r="H246" s="261">
        <f>COUNTIF(H43:H242,"RECHAZADO")</f>
        <v>0</v>
      </c>
      <c r="I246" s="211"/>
      <c r="L246" s="211"/>
      <c r="M246" s="211"/>
      <c r="N246" s="211"/>
      <c r="O246" s="211"/>
      <c r="P246" s="211"/>
      <c r="Q246" s="211"/>
      <c r="R246" s="211"/>
      <c r="S246" s="211"/>
    </row>
    <row r="247" spans="2:21" ht="13.15" customHeight="1" x14ac:dyDescent="0.25">
      <c r="B247" s="183"/>
      <c r="C247" s="258"/>
      <c r="D247" s="259"/>
      <c r="E247" s="259"/>
      <c r="F247" s="259"/>
      <c r="G247" s="260" t="s">
        <v>136</v>
      </c>
      <c r="H247" s="262">
        <f>COUNTIF(F43:F242,"&lt;="&amp;H38)</f>
        <v>7</v>
      </c>
    </row>
    <row r="248" spans="2:21" ht="13.15" customHeight="1" x14ac:dyDescent="0.25">
      <c r="B248" s="183"/>
      <c r="C248" s="258"/>
      <c r="D248" s="259"/>
      <c r="E248" s="259"/>
      <c r="F248" s="259"/>
      <c r="G248" s="260" t="s">
        <v>137</v>
      </c>
      <c r="H248" s="262">
        <f>COUNTIF(F43:F242,"&gt;"&amp;H38)</f>
        <v>6</v>
      </c>
    </row>
    <row r="249" spans="2:21" ht="13.9" customHeight="1" x14ac:dyDescent="0.25">
      <c r="B249" s="183"/>
      <c r="C249" s="258"/>
      <c r="D249" s="259"/>
      <c r="E249" s="259"/>
      <c r="F249" s="259"/>
      <c r="G249" s="260" t="s">
        <v>138</v>
      </c>
      <c r="H249" s="263">
        <f>IF(H18=0,"",DGET(D41:H242,1,H252:H253))</f>
        <v>9</v>
      </c>
    </row>
    <row r="250" spans="2:21" s="225" customFormat="1" ht="18.5" customHeight="1" thickBot="1" x14ac:dyDescent="0.3">
      <c r="B250" s="222"/>
      <c r="C250" s="264"/>
      <c r="D250" s="265"/>
      <c r="E250" s="265"/>
      <c r="F250" s="265"/>
      <c r="G250" s="266" t="s">
        <v>139</v>
      </c>
      <c r="H250" s="267" t="str">
        <f>IF(H18=0,"",DGET(D41:H242,2,H252:H253))</f>
        <v>J&amp;G CONSULTORIA SAS</v>
      </c>
      <c r="I250" s="224"/>
      <c r="L250" s="224"/>
      <c r="M250" s="224"/>
      <c r="N250" s="224"/>
      <c r="O250" s="224"/>
      <c r="P250" s="224"/>
      <c r="Q250" s="224"/>
      <c r="R250" s="224"/>
      <c r="S250" s="224"/>
    </row>
    <row r="251" spans="2:21" ht="13.5" customHeight="1" thickBot="1" x14ac:dyDescent="0.3">
      <c r="C251" s="210"/>
      <c r="D251" s="210"/>
      <c r="E251" s="210"/>
      <c r="F251" s="210"/>
      <c r="G251" s="210"/>
      <c r="H251" s="179"/>
    </row>
    <row r="252" spans="2:21" ht="21" x14ac:dyDescent="0.25">
      <c r="C252" s="210"/>
      <c r="D252" s="210"/>
      <c r="E252" s="210"/>
      <c r="F252" s="210"/>
      <c r="G252" s="210"/>
      <c r="H252" s="268" t="s">
        <v>122</v>
      </c>
    </row>
    <row r="253" spans="2:21" ht="13.5" customHeight="1" thickBot="1" x14ac:dyDescent="0.3">
      <c r="C253" s="210"/>
      <c r="D253" s="210"/>
      <c r="E253" s="210"/>
      <c r="F253" s="210"/>
      <c r="G253" s="210"/>
      <c r="H253" s="269">
        <f>MAX(H43:H242)</f>
        <v>67.75</v>
      </c>
    </row>
    <row r="254" spans="2:21" hidden="1" x14ac:dyDescent="0.25">
      <c r="C254" s="210"/>
      <c r="D254" s="210"/>
      <c r="E254" s="210"/>
      <c r="F254" s="210"/>
      <c r="G254" s="210"/>
      <c r="H254" s="179"/>
    </row>
    <row r="255" spans="2:21" ht="13.5" hidden="1" customHeight="1" x14ac:dyDescent="0.25">
      <c r="C255" s="210"/>
      <c r="D255" s="210"/>
      <c r="E255" s="210"/>
      <c r="F255" s="210"/>
      <c r="G255" s="210"/>
      <c r="H255" s="179"/>
    </row>
    <row r="256" spans="2:21" ht="13.5" hidden="1" customHeight="1" x14ac:dyDescent="0.25">
      <c r="C256" s="210"/>
      <c r="D256" s="210"/>
      <c r="E256" s="210"/>
      <c r="F256" s="210"/>
      <c r="G256" s="210"/>
      <c r="H256" s="179"/>
    </row>
    <row r="257" spans="3:30" ht="13.5" hidden="1" customHeight="1" x14ac:dyDescent="0.25">
      <c r="C257" s="210"/>
      <c r="D257" s="210"/>
      <c r="E257" s="210"/>
      <c r="F257" s="210"/>
      <c r="G257" s="210"/>
      <c r="H257" s="179"/>
    </row>
    <row r="258" spans="3:30" ht="16.5" hidden="1" customHeight="1" x14ac:dyDescent="0.25">
      <c r="C258" s="210"/>
      <c r="D258" s="210"/>
      <c r="E258" s="210"/>
      <c r="F258" s="210"/>
      <c r="G258" s="210"/>
      <c r="H258" s="179"/>
    </row>
    <row r="259" spans="3:30" hidden="1" x14ac:dyDescent="0.25">
      <c r="C259" s="210"/>
      <c r="D259" s="210"/>
      <c r="H259" s="179"/>
      <c r="I259" s="270"/>
      <c r="J259" s="271"/>
      <c r="K259" s="271"/>
      <c r="L259" s="270"/>
      <c r="M259" s="270"/>
      <c r="N259" s="270"/>
      <c r="O259" s="270"/>
      <c r="P259" s="270"/>
      <c r="Q259" s="270"/>
      <c r="R259" s="270"/>
      <c r="S259" s="270"/>
      <c r="T259" s="271"/>
      <c r="U259" s="271"/>
      <c r="V259" s="271"/>
      <c r="W259" s="271"/>
      <c r="X259" s="271"/>
      <c r="Y259" s="271"/>
      <c r="Z259" s="271"/>
      <c r="AA259" s="271"/>
      <c r="AB259" s="271"/>
      <c r="AC259" s="271"/>
      <c r="AD259" s="271"/>
    </row>
    <row r="260" spans="3:30" hidden="1" x14ac:dyDescent="0.25"/>
    <row r="261" spans="3:30" hidden="1" x14ac:dyDescent="0.25"/>
    <row r="262" spans="3:30" hidden="1" x14ac:dyDescent="0.25"/>
    <row r="263" spans="3:30" hidden="1" x14ac:dyDescent="0.25"/>
    <row r="264" spans="3:30" hidden="1" x14ac:dyDescent="0.25"/>
    <row r="265" spans="3:30" hidden="1" x14ac:dyDescent="0.25"/>
    <row r="266" spans="3:30" hidden="1" x14ac:dyDescent="0.25"/>
    <row r="267" spans="3:30" hidden="1" x14ac:dyDescent="0.25"/>
    <row r="268" spans="3:30" hidden="1" x14ac:dyDescent="0.25"/>
    <row r="269" spans="3:30" hidden="1" x14ac:dyDescent="0.25"/>
    <row r="270" spans="3:30" hidden="1" x14ac:dyDescent="0.25"/>
    <row r="271" spans="3:30" hidden="1" x14ac:dyDescent="0.25"/>
    <row r="272" spans="3:30"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sheetData>
  <mergeCells count="20">
    <mergeCell ref="C7:H7"/>
    <mergeCell ref="C1:H1"/>
    <mergeCell ref="C2:H2"/>
    <mergeCell ref="C3:H3"/>
    <mergeCell ref="C4:H4"/>
    <mergeCell ref="C5:H5"/>
    <mergeCell ref="L42:S42"/>
    <mergeCell ref="C244:H244"/>
    <mergeCell ref="C9:H9"/>
    <mergeCell ref="C10:H10"/>
    <mergeCell ref="C12:H12"/>
    <mergeCell ref="F15:H15"/>
    <mergeCell ref="C17:H17"/>
    <mergeCell ref="C38:E38"/>
    <mergeCell ref="F38:G38"/>
    <mergeCell ref="C245:G245"/>
    <mergeCell ref="C40:H40"/>
    <mergeCell ref="C41:C42"/>
    <mergeCell ref="D41:D42"/>
    <mergeCell ref="E41:E42"/>
  </mergeCells>
  <conditionalFormatting sqref="C43:E242">
    <cfRule type="expression" dxfId="14" priority="11" stopIfTrue="1">
      <formula>MOD(ROW(),2)</formula>
    </cfRule>
  </conditionalFormatting>
  <conditionalFormatting sqref="F43:G242">
    <cfRule type="expression" dxfId="13" priority="10" stopIfTrue="1">
      <formula>MOD(ROW(),2)</formula>
    </cfRule>
  </conditionalFormatting>
  <conditionalFormatting sqref="F43:G242">
    <cfRule type="cellIs" dxfId="12" priority="9" stopIfTrue="1" operator="equal">
      <formula>"NO HÁBIL"</formula>
    </cfRule>
  </conditionalFormatting>
  <conditionalFormatting sqref="F43:G242">
    <cfRule type="cellIs" dxfId="11" priority="8" stopIfTrue="1" operator="equal">
      <formula>"RECHAZADO"</formula>
    </cfRule>
  </conditionalFormatting>
  <conditionalFormatting sqref="F43:F242">
    <cfRule type="cellIs" dxfId="10" priority="7" stopIfTrue="1" operator="equal">
      <formula>"NO ES TENIDO EN CUENTA"</formula>
    </cfRule>
  </conditionalFormatting>
  <conditionalFormatting sqref="F242">
    <cfRule type="cellIs" dxfId="9" priority="6" stopIfTrue="1" operator="equal">
      <formula>"NO ADMISIBLE"</formula>
    </cfRule>
  </conditionalFormatting>
  <conditionalFormatting sqref="F242">
    <cfRule type="cellIs" dxfId="8" priority="5" stopIfTrue="1" operator="equal">
      <formula>"RECHAZADO"</formula>
    </cfRule>
  </conditionalFormatting>
  <conditionalFormatting sqref="H43:H242">
    <cfRule type="expression" dxfId="7" priority="4" stopIfTrue="1">
      <formula>MOD(ROW(),2)</formula>
    </cfRule>
  </conditionalFormatting>
  <conditionalFormatting sqref="H43:H242">
    <cfRule type="cellIs" dxfId="6" priority="3" stopIfTrue="1" operator="equal">
      <formula>"NO HÁBIL"</formula>
    </cfRule>
  </conditionalFormatting>
  <conditionalFormatting sqref="H43:H242">
    <cfRule type="cellIs" dxfId="5" priority="2" stopIfTrue="1" operator="equal">
      <formula>"RECHAZADO"</formula>
    </cfRule>
  </conditionalFormatting>
  <conditionalFormatting sqref="H43:H242">
    <cfRule type="top10" dxfId="4" priority="1" rank="1"/>
  </conditionalFormatting>
  <printOptions horizontalCentered="1"/>
  <pageMargins left="0.25" right="0.25" top="0.75" bottom="0.75" header="0.3" footer="0.3"/>
  <pageSetup scale="73" orientation="portrait" r:id="rId1"/>
  <rowBreaks count="1" manualBreakCount="1">
    <brk id="253" max="20"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842BF-5080-4C76-9293-530DDB1921CF}">
  <dimension ref="B2:E17"/>
  <sheetViews>
    <sheetView tabSelected="1" workbookViewId="0"/>
  </sheetViews>
  <sheetFormatPr baseColWidth="10" defaultRowHeight="15.5" x14ac:dyDescent="0.35"/>
  <cols>
    <col min="1" max="1" width="2.33203125" customWidth="1"/>
    <col min="3" max="3" width="55.25" bestFit="1" customWidth="1"/>
    <col min="4" max="4" width="11.83203125" customWidth="1"/>
  </cols>
  <sheetData>
    <row r="2" spans="2:5" s="391" customFormat="1" x14ac:dyDescent="0.35">
      <c r="B2" s="388" t="s">
        <v>140</v>
      </c>
      <c r="C2" s="389"/>
      <c r="D2" s="389"/>
      <c r="E2" s="390"/>
    </row>
    <row r="3" spans="2:5" ht="45" customHeight="1" x14ac:dyDescent="0.35">
      <c r="B3" s="392" t="s">
        <v>141</v>
      </c>
      <c r="C3" s="393"/>
      <c r="D3" s="393"/>
      <c r="E3" s="394"/>
    </row>
    <row r="4" spans="2:5" s="391" customFormat="1" x14ac:dyDescent="0.35">
      <c r="B4" s="395"/>
      <c r="C4" s="396" t="s">
        <v>120</v>
      </c>
      <c r="D4" s="396" t="s">
        <v>142</v>
      </c>
      <c r="E4" s="396" t="s">
        <v>143</v>
      </c>
    </row>
    <row r="5" spans="2:5" x14ac:dyDescent="0.35">
      <c r="B5" s="397" t="s">
        <v>144</v>
      </c>
      <c r="C5" s="398" t="str">
        <f>+'R. PUNTAJES'!D14</f>
        <v>VALLEJO H INGENIEROS CONSULTORES CONSTRUCTORES S.A.S. - BIC</v>
      </c>
      <c r="D5" s="399" t="str">
        <f>+'R. PUNTAJES'!H14</f>
        <v>CUMPLE</v>
      </c>
      <c r="E5" s="400">
        <f>+SUM('R. PUNTAJES'!I14:R14)</f>
        <v>99.024817153548497</v>
      </c>
    </row>
    <row r="6" spans="2:5" x14ac:dyDescent="0.35">
      <c r="B6" s="397" t="s">
        <v>145</v>
      </c>
      <c r="C6" s="398" t="str">
        <f>+'R. PUNTAJES'!D15</f>
        <v>GRUPO INTECON S.A.S.</v>
      </c>
      <c r="D6" s="399" t="str">
        <f>+'R. PUNTAJES'!H15</f>
        <v>CUMPLE</v>
      </c>
      <c r="E6" s="400">
        <f>+SUM('R. PUNTAJES'!I15:R15)</f>
        <v>95.62824233533189</v>
      </c>
    </row>
    <row r="7" spans="2:5" x14ac:dyDescent="0.35">
      <c r="B7" s="397" t="s">
        <v>146</v>
      </c>
      <c r="C7" s="398" t="str">
        <f>+'R. PUNTAJES'!D16</f>
        <v>AIM ENGINEERING S.A.S</v>
      </c>
      <c r="D7" s="399" t="str">
        <f>+'R. PUNTAJES'!H16</f>
        <v>CUMPLE</v>
      </c>
      <c r="E7" s="400">
        <f>+SUM('R. PUNTAJES'!I16:R16)</f>
        <v>79.858224901135344</v>
      </c>
    </row>
    <row r="8" spans="2:5" x14ac:dyDescent="0.35">
      <c r="B8" s="397" t="s">
        <v>147</v>
      </c>
      <c r="C8" s="398" t="str">
        <f>+'R. PUNTAJES'!D17</f>
        <v>ICONSULTING S.A.S.</v>
      </c>
      <c r="D8" s="399" t="str">
        <f>+'R. PUNTAJES'!H17</f>
        <v>CUMPLE</v>
      </c>
      <c r="E8" s="400">
        <f>+SUM('R. PUNTAJES'!I17:R17)</f>
        <v>93.445964621337765</v>
      </c>
    </row>
    <row r="9" spans="2:5" x14ac:dyDescent="0.35">
      <c r="B9" s="397" t="s">
        <v>148</v>
      </c>
      <c r="C9" s="398" t="str">
        <f>+'R. PUNTAJES'!D18</f>
        <v>CONSORCIO CANCHAS CM-008-2026</v>
      </c>
      <c r="D9" s="399" t="str">
        <f>+'R. PUNTAJES'!H18</f>
        <v>CUMPLE</v>
      </c>
      <c r="E9" s="400">
        <f>+SUM('R. PUNTAJES'!I18:R18)</f>
        <v>54.447601734915168</v>
      </c>
    </row>
    <row r="10" spans="2:5" x14ac:dyDescent="0.35">
      <c r="B10" s="397" t="s">
        <v>149</v>
      </c>
      <c r="C10" s="398" t="str">
        <f>+'R. PUNTAJES'!D19</f>
        <v>CONSTRUCCIONES E INVERSIONES ASOCIATIVAS</v>
      </c>
      <c r="D10" s="399" t="str">
        <f>+'R. PUNTAJES'!H19</f>
        <v>CUMPLE</v>
      </c>
      <c r="E10" s="400">
        <f>+SUM('R. PUNTAJES'!I19:R19)</f>
        <v>31.25</v>
      </c>
    </row>
    <row r="11" spans="2:5" x14ac:dyDescent="0.35">
      <c r="B11" s="397" t="s">
        <v>150</v>
      </c>
      <c r="C11" s="398" t="str">
        <f>+'R. PUNTAJES'!D20</f>
        <v>UT SCS INGES MICROFUTBOL</v>
      </c>
      <c r="D11" s="399" t="str">
        <f>+'R. PUNTAJES'!H20</f>
        <v>CUMPLE</v>
      </c>
      <c r="E11" s="400">
        <f>+SUM('R. PUNTAJES'!I20:R20)</f>
        <v>89.363736871199563</v>
      </c>
    </row>
    <row r="12" spans="2:5" x14ac:dyDescent="0.35">
      <c r="B12" s="397" t="s">
        <v>151</v>
      </c>
      <c r="C12" s="398" t="str">
        <f>+'R. PUNTAJES'!D21</f>
        <v>INTEROBRAS ER SAS</v>
      </c>
      <c r="D12" s="399" t="str">
        <f>+'R. PUNTAJES'!H21</f>
        <v>CUMPLE</v>
      </c>
      <c r="E12" s="400">
        <f>+SUM('R. PUNTAJES'!I21:R21)</f>
        <v>93.15931560147979</v>
      </c>
    </row>
    <row r="13" spans="2:5" x14ac:dyDescent="0.35">
      <c r="B13" s="397" t="s">
        <v>152</v>
      </c>
      <c r="C13" s="398" t="str">
        <f>+'R. PUNTAJES'!D22</f>
        <v>J&amp;G CONSULTORIA SAS</v>
      </c>
      <c r="D13" s="399" t="str">
        <f>+'R. PUNTAJES'!H22</f>
        <v>CUMPLE</v>
      </c>
      <c r="E13" s="400">
        <f>+SUM('R. PUNTAJES'!I22:R22)</f>
        <v>100</v>
      </c>
    </row>
    <row r="14" spans="2:5" x14ac:dyDescent="0.35">
      <c r="B14" s="397" t="s">
        <v>153</v>
      </c>
      <c r="C14" s="398" t="str">
        <f>+'R. PUNTAJES'!D23</f>
        <v>SOLUCIONES INTEGRALES DE INGENIERIA S.A. - SODINSA S.A.</v>
      </c>
      <c r="D14" s="399" t="str">
        <f>+'R. PUNTAJES'!H23</f>
        <v>CUMPLE</v>
      </c>
      <c r="E14" s="400">
        <f>+SUM('R. PUNTAJES'!I23:R23)</f>
        <v>75.430289790364412</v>
      </c>
    </row>
    <row r="15" spans="2:5" x14ac:dyDescent="0.35">
      <c r="B15" s="397" t="s">
        <v>154</v>
      </c>
      <c r="C15" s="398" t="str">
        <f>+'R. PUNTAJES'!D24</f>
        <v>NOGAALL S.A.S</v>
      </c>
      <c r="D15" s="399" t="str">
        <f>+'R. PUNTAJES'!H24</f>
        <v>CUMPLE</v>
      </c>
      <c r="E15" s="400">
        <f>+SUM('R. PUNTAJES'!I24:R24)</f>
        <v>97.624702342985927</v>
      </c>
    </row>
    <row r="16" spans="2:5" x14ac:dyDescent="0.35">
      <c r="B16" s="397" t="s">
        <v>155</v>
      </c>
      <c r="C16" s="398" t="str">
        <f>+'R. PUNTAJES'!D25</f>
        <v>INGENIERÍA ESTEC TECNOLÓGICA S.A.S.</v>
      </c>
      <c r="D16" s="399" t="str">
        <f>+'R. PUNTAJES'!H25</f>
        <v>CUMPLE</v>
      </c>
      <c r="E16" s="400">
        <f>+SUM('R. PUNTAJES'!I25:R25)</f>
        <v>57.145889144023471</v>
      </c>
    </row>
    <row r="17" spans="2:5" x14ac:dyDescent="0.35">
      <c r="B17" s="397" t="s">
        <v>156</v>
      </c>
      <c r="C17" s="398" t="str">
        <f>+'R. PUNTAJES'!D26</f>
        <v>LOS CASTORES CONSTRUCTORES S.A.S</v>
      </c>
      <c r="D17" s="399" t="str">
        <f>+'R. PUNTAJES'!H26</f>
        <v>CUMPLE</v>
      </c>
      <c r="E17" s="400">
        <f>+SUM('R. PUNTAJES'!I26:R26)</f>
        <v>74.413333971169777</v>
      </c>
    </row>
  </sheetData>
  <mergeCells count="2">
    <mergeCell ref="B2:E2"/>
    <mergeCell ref="B3:E3"/>
  </mergeCells>
  <conditionalFormatting sqref="D5:D17">
    <cfRule type="cellIs" dxfId="3" priority="1" operator="equal">
      <formula>"RECHAZADO"</formula>
    </cfRule>
    <cfRule type="cellIs" dxfId="2" priority="2" operator="equal">
      <formula>"NO CUMPLE"</formula>
    </cfRule>
    <cfRule type="cellIs" dxfId="1" priority="3" operator="equal">
      <formula>"CUMPLE"</formula>
    </cfRule>
    <cfRule type="expression" dxfId="0" priority="4">
      <formula>MOD(ROW(),2)</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INFORME</vt:lpstr>
      <vt:lpstr>R. PUNTAJES</vt:lpstr>
      <vt:lpstr>P. EXP</vt:lpstr>
      <vt:lpstr>RESUMEN</vt:lpstr>
      <vt:lpstr>INFORME!Área_de_impresión</vt:lpstr>
      <vt:lpstr>'P. EXP'!Área_de_impresión</vt:lpstr>
      <vt:lpstr>'R. PUNTAJES'!Área_de_impresión</vt:lpstr>
      <vt:lpstr>ESTADO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Zea</dc:creator>
  <cp:lastModifiedBy>Alejandro Zea</cp:lastModifiedBy>
  <dcterms:created xsi:type="dcterms:W3CDTF">2026-05-11T23:50:21Z</dcterms:created>
  <dcterms:modified xsi:type="dcterms:W3CDTF">2026-05-11T23:55:18Z</dcterms:modified>
</cp:coreProperties>
</file>